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8.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9.xml" ContentType="application/vnd.openxmlformats-officedocument.drawingml.chartshape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0.xml" ContentType="application/vnd.openxmlformats-officedocument.drawingml.chartshape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1.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1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13.xml" ContentType="application/vnd.openxmlformats-officedocument.drawingml.chartshapes+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4.xml" ContentType="application/vnd.openxmlformats-officedocument.drawingml.chartshapes+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15.xml" ContentType="application/vnd.openxmlformats-officedocument.drawingml.chartshapes+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I:\Economics\BUDGET STATEMENTS\Budget Statement 2026-27\GFS Final(statement)\Run 2\"/>
    </mc:Choice>
  </mc:AlternateContent>
  <xr:revisionPtr revIDLastSave="0" documentId="13_ncr:1_{3AE50209-8A84-49B8-9238-B77CEA4EAA9B}" xr6:coauthVersionLast="47" xr6:coauthVersionMax="47" xr10:uidLastSave="{00000000-0000-0000-0000-000000000000}"/>
  <bookViews>
    <workbookView xWindow="-120" yWindow="-120" windowWidth="20730" windowHeight="11160" activeTab="4" xr2:uid="{7620B750-8902-4447-A570-9B902BA924DC}"/>
  </bookViews>
  <sheets>
    <sheet name="GFS 2025_26 Budget" sheetId="1" r:id="rId1"/>
    <sheet name="Ls_AgXLB_WorkbookFile" sheetId="12" state="veryHidden" r:id="rId2"/>
    <sheet name="Sheet2" sheetId="10" state="hidden" r:id="rId3"/>
    <sheet name="Sum_Bud_data" sheetId="5" r:id="rId4"/>
    <sheet name="Tables" sheetId="15" r:id="rId5"/>
    <sheet name="summary table (GFS Report" sheetId="13" r:id="rId6"/>
    <sheet name="fiscal update" sheetId="17" r:id="rId7"/>
    <sheet name="Sheet1" sheetId="16" r:id="rId8"/>
    <sheet name="Table 2" sheetId="8"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xlnm._FilterDatabase" localSheetId="6" hidden="1">'fiscal update'!#REF!</definedName>
    <definedName name="_xlnm._FilterDatabase" localSheetId="0" hidden="1">'GFS 2025_26 Budget'!$A$1:$V$1014</definedName>
    <definedName name="_xlnm._FilterDatabase" localSheetId="4" hidden="1">Tables!#REF!</definedName>
    <definedName name="beef" localSheetId="6">#REF!</definedName>
    <definedName name="beef" localSheetId="0">#REF!</definedName>
    <definedName name="beef" localSheetId="5">#REF!</definedName>
    <definedName name="beef" localSheetId="4">#REF!</definedName>
    <definedName name="beef">#REF!</definedName>
    <definedName name="cocoa" localSheetId="6">#REF!</definedName>
    <definedName name="cocoa" localSheetId="0">#REF!</definedName>
    <definedName name="cocoa" localSheetId="5">#REF!</definedName>
    <definedName name="cocoa" localSheetId="4">#REF!</definedName>
    <definedName name="cocoa">#REF!</definedName>
    <definedName name="cocoa2" localSheetId="6">#REF!</definedName>
    <definedName name="cocoa2" localSheetId="0">#REF!</definedName>
    <definedName name="cocoa2" localSheetId="5">#REF!</definedName>
    <definedName name="cocoa2" localSheetId="4">#REF!</definedName>
    <definedName name="cocoa2">#REF!</definedName>
    <definedName name="coil" localSheetId="6">#REF!</definedName>
    <definedName name="coil" localSheetId="0">#REF!</definedName>
    <definedName name="coil" localSheetId="5">#REF!</definedName>
    <definedName name="coil" localSheetId="4">#REF!</definedName>
    <definedName name="coil">#REF!</definedName>
    <definedName name="DATES_A" localSheetId="6">#REF!</definedName>
    <definedName name="DATES_A" localSheetId="0">#REF!</definedName>
    <definedName name="DATES_A" localSheetId="5">#REF!</definedName>
    <definedName name="DATES_A" localSheetId="4">#REF!</definedName>
    <definedName name="DATES_A">#REF!</definedName>
    <definedName name="Donor_Rev1">[1]Budget_Donor!$A$1:$O$652</definedName>
    <definedName name="e" localSheetId="6">#REF!</definedName>
    <definedName name="e" localSheetId="0">#REF!</definedName>
    <definedName name="e" localSheetId="5">#REF!</definedName>
    <definedName name="e" localSheetId="4">#REF!</definedName>
    <definedName name="e">#REF!</definedName>
    <definedName name="ex" localSheetId="6">#REF!</definedName>
    <definedName name="ex" localSheetId="0">#REF!</definedName>
    <definedName name="ex" localSheetId="5">#REF!</definedName>
    <definedName name="ex" localSheetId="4">#REF!</definedName>
    <definedName name="ex">#REF!</definedName>
    <definedName name="Exp">[2]Budget!$A$1:$O$5890</definedName>
    <definedName name="exr" localSheetId="6">#REF!</definedName>
    <definedName name="exr" localSheetId="0">#REF!</definedName>
    <definedName name="exr" localSheetId="5">#REF!</definedName>
    <definedName name="exr" localSheetId="4">#REF!</definedName>
    <definedName name="exr">#REF!</definedName>
    <definedName name="Fund">[3]tbl_Funding_Source!$A$2:$B$53</definedName>
    <definedName name="Funding_Source">[4]Funding_Source!$A$1:$D$54</definedName>
    <definedName name="ge" localSheetId="6">#REF!</definedName>
    <definedName name="ge" localSheetId="0">#REF!</definedName>
    <definedName name="ge" localSheetId="5">#REF!</definedName>
    <definedName name="ge" localSheetId="4">#REF!</definedName>
    <definedName name="ge">#REF!</definedName>
    <definedName name="Item">[3]tbl_Item_Code!$A$2:$B$395</definedName>
    <definedName name="Location">[3]tbl_Location!$A$2:$B$9</definedName>
    <definedName name="NAMES_A" localSheetId="6">#REF!</definedName>
    <definedName name="NAMES_A" localSheetId="0">#REF!</definedName>
    <definedName name="NAMES_A" localSheetId="5">#REF!</definedName>
    <definedName name="NAMES_A" localSheetId="4">#REF!</definedName>
    <definedName name="NAMES_A">#REF!</definedName>
    <definedName name="_xlnm.Print_Area" localSheetId="0">'GFS 2025_26 Budget'!$A$5:$D$1013</definedName>
    <definedName name="_xlnm.Print_Area" localSheetId="3">Sum_Bud_data!$A$3:$A$45</definedName>
    <definedName name="_xlnm.Print_Area" localSheetId="5">#REF!</definedName>
    <definedName name="_xlnm.Print_Area">#REF!</definedName>
    <definedName name="PRINT_AREA_MI" localSheetId="6">#REF!</definedName>
    <definedName name="PRINT_AREA_MI" localSheetId="0">#REF!</definedName>
    <definedName name="PRINT_AREA_MI" localSheetId="5">#REF!</definedName>
    <definedName name="PRINT_AREA_MI" localSheetId="4">#REF!</definedName>
    <definedName name="PRINT_AREA_MI">#REF!</definedName>
    <definedName name="_xlnm.Print_Titles" localSheetId="5">#REF!,#REF!</definedName>
    <definedName name="_xlnm.Print_Titles">#REF!,#REF!</definedName>
    <definedName name="Rec" localSheetId="5">#REF!</definedName>
    <definedName name="Rec">#REF!</definedName>
    <definedName name="Rec_1" localSheetId="5">#REF!</definedName>
    <definedName name="Rec_1">#REF!</definedName>
    <definedName name="TEIGHT" localSheetId="5">#REF!</definedName>
    <definedName name="TEIGHT">#REF!</definedName>
    <definedName name="TEIGHTTN" localSheetId="5">#REF!</definedName>
    <definedName name="TEIGHTTN">#REF!</definedName>
    <definedName name="TELEVEN" localSheetId="5">#REF!</definedName>
    <definedName name="TELEVEN">#REF!</definedName>
    <definedName name="TFIFTN" localSheetId="5">#REF!</definedName>
    <definedName name="TFIFTN">#REF!</definedName>
    <definedName name="TFOURTN" localSheetId="5">#REF!</definedName>
    <definedName name="TFOURTN">#REF!</definedName>
    <definedName name="TNINE" localSheetId="5">#REF!</definedName>
    <definedName name="TNINE">#REF!</definedName>
    <definedName name="TNINETN" localSheetId="5">#REF!</definedName>
    <definedName name="TNINETN">#REF!</definedName>
    <definedName name="TSEVENTN" localSheetId="5">#REF!</definedName>
    <definedName name="TSEVENTN">#REF!</definedName>
    <definedName name="TSIXTN" localSheetId="5">#REF!</definedName>
    <definedName name="TSIXTN">#REF!</definedName>
    <definedName name="TTEN" localSheetId="5">#REF!</definedName>
    <definedName name="TTEN">#REF!</definedName>
    <definedName name="TTHIRTN" localSheetId="5">#REF!</definedName>
    <definedName name="TTHIRTN">#REF!</definedName>
    <definedName name="TTWELVE" localSheetId="5">#REF!</definedName>
    <definedName name="TTWELVE">#REF!</definedName>
    <definedName name="TTWENTY" localSheetId="5">#REF!</definedName>
    <definedName name="TTWENTY">#REF!</definedName>
    <definedName name="TTWENTYONE" localSheetId="5">#REF!</definedName>
    <definedName name="TTWENTYONE">#REF!</definedName>
    <definedName name="TWENTYTWO" localSheetId="5">#REF!</definedName>
    <definedName name="TWENTYTWO">#REF!</definedName>
    <definedName name="ValidStatus">[5]Notes!$B$12:$B$15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0" i="5" l="1"/>
  <c r="P70" i="5"/>
  <c r="Q70" i="5"/>
  <c r="R70" i="5"/>
  <c r="S70" i="5"/>
  <c r="T70" i="5"/>
  <c r="N70" i="5"/>
  <c r="T231" i="15"/>
  <c r="T232" i="15"/>
  <c r="T233" i="15"/>
  <c r="T234" i="15"/>
  <c r="S231" i="15"/>
  <c r="S233" i="15"/>
  <c r="S234" i="15"/>
  <c r="S232" i="15"/>
  <c r="S214" i="15"/>
  <c r="S215" i="15"/>
  <c r="S216" i="15"/>
  <c r="S217" i="15"/>
  <c r="S218" i="15"/>
  <c r="S219" i="15"/>
  <c r="S220" i="15"/>
  <c r="S221" i="15"/>
  <c r="S222" i="15"/>
  <c r="S223" i="15"/>
  <c r="S224" i="15"/>
  <c r="S225" i="15"/>
  <c r="S226" i="15"/>
  <c r="S227" i="15"/>
  <c r="S213" i="15"/>
  <c r="U64" i="15"/>
  <c r="V64" i="15" s="1"/>
  <c r="U65" i="15"/>
  <c r="V65" i="15" s="1"/>
  <c r="U66" i="15"/>
  <c r="V66" i="15" s="1"/>
  <c r="U67" i="15"/>
  <c r="U68" i="15"/>
  <c r="V67" i="15"/>
  <c r="V68" i="15"/>
  <c r="V63" i="15"/>
  <c r="U63" i="15"/>
  <c r="T49" i="15"/>
  <c r="T50" i="15"/>
  <c r="T51" i="15"/>
  <c r="T48" i="15"/>
  <c r="W6" i="15"/>
  <c r="X6" i="15"/>
  <c r="W7" i="15"/>
  <c r="X7" i="15"/>
  <c r="W8" i="15"/>
  <c r="X8" i="15"/>
  <c r="W9" i="15"/>
  <c r="X9" i="15"/>
  <c r="W10" i="15"/>
  <c r="X10" i="15"/>
  <c r="W11" i="15"/>
  <c r="X11" i="15"/>
  <c r="W12" i="15"/>
  <c r="X12" i="15"/>
  <c r="W13" i="15"/>
  <c r="X13" i="15"/>
  <c r="W14" i="15"/>
  <c r="X14" i="15"/>
  <c r="W15" i="15"/>
  <c r="X15" i="15"/>
  <c r="W16" i="15"/>
  <c r="X16" i="15"/>
  <c r="W17" i="15"/>
  <c r="X17" i="15"/>
  <c r="W18" i="15"/>
  <c r="X18" i="15"/>
  <c r="W19" i="15"/>
  <c r="X19" i="15"/>
  <c r="W20" i="15"/>
  <c r="X20" i="15"/>
  <c r="X5" i="15"/>
  <c r="W5" i="15"/>
  <c r="V19" i="15"/>
  <c r="V12" i="15"/>
  <c r="V13" i="15"/>
  <c r="V14" i="15"/>
  <c r="V15" i="15"/>
  <c r="V16" i="15"/>
  <c r="V17" i="15"/>
  <c r="V18" i="15"/>
  <c r="V11" i="15"/>
  <c r="V10" i="15"/>
  <c r="U6" i="15"/>
  <c r="U7" i="15"/>
  <c r="V7" i="15" s="1"/>
  <c r="U8" i="15"/>
  <c r="U9" i="15"/>
  <c r="U10" i="15"/>
  <c r="U11" i="15"/>
  <c r="U12" i="15"/>
  <c r="U13" i="15"/>
  <c r="U14" i="15"/>
  <c r="U15" i="15"/>
  <c r="U16" i="15"/>
  <c r="U17" i="15"/>
  <c r="U18" i="15"/>
  <c r="U19" i="15"/>
  <c r="U20" i="15"/>
  <c r="U23" i="15"/>
  <c r="U24" i="15"/>
  <c r="U25" i="15"/>
  <c r="U26" i="15"/>
  <c r="U27" i="15"/>
  <c r="U28" i="15"/>
  <c r="U29" i="15"/>
  <c r="U30" i="15"/>
  <c r="U31" i="15"/>
  <c r="U32" i="15"/>
  <c r="U33" i="15"/>
  <c r="U34" i="15"/>
  <c r="U35" i="15"/>
  <c r="U36" i="15"/>
  <c r="U37" i="15"/>
  <c r="V6" i="15"/>
  <c r="V8" i="15"/>
  <c r="V9" i="15"/>
  <c r="V5" i="15"/>
  <c r="U5" i="15"/>
  <c r="T5" i="15"/>
  <c r="T6" i="15"/>
  <c r="T7" i="15"/>
  <c r="T8" i="15"/>
  <c r="T9" i="15"/>
  <c r="T10" i="15"/>
  <c r="T11" i="15"/>
  <c r="T12" i="15"/>
  <c r="T13" i="15"/>
  <c r="T14" i="15"/>
  <c r="T15" i="15"/>
  <c r="T16" i="15"/>
  <c r="T17" i="15"/>
  <c r="T18" i="15"/>
  <c r="T19" i="15"/>
  <c r="T20" i="15"/>
  <c r="T23" i="15"/>
  <c r="T24" i="15"/>
  <c r="T25" i="15"/>
  <c r="T26" i="15"/>
  <c r="T27" i="15"/>
  <c r="T28" i="15"/>
  <c r="T29" i="15"/>
  <c r="T30" i="15"/>
  <c r="T31" i="15"/>
  <c r="T32" i="15"/>
  <c r="T33" i="15"/>
  <c r="T34" i="15"/>
  <c r="T35" i="15"/>
  <c r="T36" i="15"/>
  <c r="T37" i="15"/>
  <c r="K1015" i="1"/>
  <c r="K1000" i="1"/>
  <c r="K999" i="1"/>
  <c r="K962" i="1"/>
  <c r="K956" i="1"/>
  <c r="K886" i="1"/>
  <c r="K885" i="1"/>
  <c r="K884" i="1"/>
  <c r="K883" i="1"/>
  <c r="K878" i="1"/>
  <c r="K877" i="1"/>
  <c r="K857" i="1"/>
  <c r="K856" i="1"/>
  <c r="K850" i="1"/>
  <c r="K849" i="1"/>
  <c r="K844" i="1"/>
  <c r="K843" i="1"/>
  <c r="K838" i="1"/>
  <c r="K837" i="1"/>
  <c r="K832" i="1"/>
  <c r="K831" i="1"/>
  <c r="K826" i="1"/>
  <c r="K825" i="1"/>
  <c r="K768" i="1"/>
  <c r="K767" i="1"/>
  <c r="K745" i="1"/>
  <c r="K744" i="1"/>
  <c r="K743" i="1"/>
  <c r="K742" i="1"/>
  <c r="K731" i="1"/>
  <c r="K730" i="1"/>
  <c r="K729" i="1"/>
  <c r="K728" i="1"/>
  <c r="K727" i="1"/>
  <c r="K726" i="1"/>
  <c r="K725" i="1"/>
  <c r="K724" i="1"/>
  <c r="K723" i="1"/>
  <c r="K722" i="1"/>
  <c r="K721" i="1"/>
  <c r="K720" i="1"/>
  <c r="K719" i="1"/>
  <c r="K718" i="1"/>
  <c r="K707" i="1"/>
  <c r="K706" i="1"/>
  <c r="K705" i="1"/>
  <c r="K704" i="1"/>
  <c r="K703" i="1"/>
  <c r="K702" i="1"/>
  <c r="K701" i="1"/>
  <c r="K689" i="1"/>
  <c r="K688" i="1"/>
  <c r="K687" i="1"/>
  <c r="K682" i="1"/>
  <c r="K681" i="1"/>
  <c r="K680" i="1"/>
  <c r="K679" i="1"/>
  <c r="K678" i="1"/>
  <c r="K677" i="1"/>
  <c r="K676" i="1"/>
  <c r="K651" i="1"/>
  <c r="K650" i="1"/>
  <c r="K649" i="1"/>
  <c r="K648" i="1"/>
  <c r="K647" i="1"/>
  <c r="K646" i="1"/>
  <c r="K645" i="1"/>
  <c r="K629" i="1"/>
  <c r="K628" i="1"/>
  <c r="K612" i="1"/>
  <c r="K611" i="1"/>
  <c r="K605" i="1"/>
  <c r="K600" i="1"/>
  <c r="K599" i="1"/>
  <c r="K589" i="1"/>
  <c r="K588" i="1"/>
  <c r="K584"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55" i="1"/>
  <c r="K454" i="1"/>
  <c r="K453" i="1"/>
  <c r="K452" i="1"/>
  <c r="K444" i="1"/>
  <c r="K443" i="1"/>
  <c r="K442" i="1"/>
  <c r="K441" i="1"/>
  <c r="K440" i="1"/>
  <c r="K439" i="1"/>
  <c r="K438" i="1"/>
  <c r="K437" i="1"/>
  <c r="K436" i="1"/>
  <c r="K435" i="1"/>
  <c r="K434" i="1"/>
  <c r="K433" i="1"/>
  <c r="K432" i="1"/>
  <c r="K431" i="1"/>
  <c r="K430" i="1"/>
  <c r="K429" i="1"/>
  <c r="K428" i="1"/>
  <c r="K427" i="1"/>
  <c r="K426" i="1"/>
  <c r="K425" i="1"/>
  <c r="K424" i="1"/>
  <c r="K423" i="1"/>
  <c r="K422" i="1"/>
  <c r="K421" i="1"/>
  <c r="P1015" i="1"/>
  <c r="P1000" i="1"/>
  <c r="P999" i="1"/>
  <c r="P962" i="1"/>
  <c r="P956" i="1"/>
  <c r="P886" i="1"/>
  <c r="P885" i="1"/>
  <c r="P884" i="1"/>
  <c r="P883" i="1"/>
  <c r="P878" i="1"/>
  <c r="P877" i="1"/>
  <c r="P857" i="1"/>
  <c r="P856" i="1"/>
  <c r="P850" i="1"/>
  <c r="P849" i="1"/>
  <c r="P844" i="1"/>
  <c r="P843" i="1"/>
  <c r="P838" i="1"/>
  <c r="P837" i="1"/>
  <c r="P832" i="1"/>
  <c r="P831" i="1"/>
  <c r="P826" i="1"/>
  <c r="P825" i="1"/>
  <c r="P768" i="1"/>
  <c r="P767" i="1"/>
  <c r="P745" i="1"/>
  <c r="P744" i="1"/>
  <c r="P743" i="1"/>
  <c r="P742" i="1"/>
  <c r="P731" i="1"/>
  <c r="P730" i="1"/>
  <c r="P729" i="1"/>
  <c r="P728" i="1"/>
  <c r="P727" i="1"/>
  <c r="P726" i="1"/>
  <c r="P725" i="1"/>
  <c r="P724" i="1"/>
  <c r="P723" i="1"/>
  <c r="P722" i="1"/>
  <c r="P721" i="1"/>
  <c r="P720" i="1"/>
  <c r="P719" i="1"/>
  <c r="P718" i="1"/>
  <c r="P707" i="1"/>
  <c r="P706" i="1"/>
  <c r="P705" i="1"/>
  <c r="P704" i="1"/>
  <c r="P703" i="1"/>
  <c r="P702" i="1"/>
  <c r="P701" i="1"/>
  <c r="P689" i="1"/>
  <c r="P688" i="1"/>
  <c r="P687" i="1"/>
  <c r="P682" i="1"/>
  <c r="P681" i="1"/>
  <c r="P680" i="1"/>
  <c r="P679" i="1"/>
  <c r="P678" i="1"/>
  <c r="P677" i="1"/>
  <c r="P676" i="1"/>
  <c r="P651" i="1"/>
  <c r="P650" i="1"/>
  <c r="P649" i="1"/>
  <c r="P648" i="1"/>
  <c r="P647" i="1"/>
  <c r="P646" i="1"/>
  <c r="P645" i="1"/>
  <c r="P629" i="1"/>
  <c r="P628" i="1"/>
  <c r="P612" i="1"/>
  <c r="P611" i="1"/>
  <c r="P605" i="1"/>
  <c r="P600" i="1"/>
  <c r="P599" i="1"/>
  <c r="P589" i="1"/>
  <c r="P588" i="1"/>
  <c r="P584"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55" i="1"/>
  <c r="P454" i="1"/>
  <c r="P453" i="1"/>
  <c r="P452" i="1"/>
  <c r="P444" i="1"/>
  <c r="P443" i="1"/>
  <c r="P442" i="1"/>
  <c r="P441" i="1"/>
  <c r="P440" i="1"/>
  <c r="P439" i="1"/>
  <c r="P438" i="1"/>
  <c r="P437" i="1"/>
  <c r="P436" i="1"/>
  <c r="P435" i="1"/>
  <c r="P434" i="1"/>
  <c r="P433" i="1"/>
  <c r="P432" i="1"/>
  <c r="P431" i="1"/>
  <c r="P430" i="1"/>
  <c r="P429" i="1"/>
  <c r="P428" i="1"/>
  <c r="P427" i="1"/>
  <c r="P426" i="1"/>
  <c r="P425" i="1"/>
  <c r="P424" i="1"/>
  <c r="P423" i="1"/>
  <c r="P422" i="1"/>
  <c r="P421" i="1"/>
  <c r="U1015" i="1"/>
  <c r="U1000" i="1"/>
  <c r="U999" i="1"/>
  <c r="U962" i="1"/>
  <c r="U956" i="1"/>
  <c r="U886" i="1"/>
  <c r="U885" i="1"/>
  <c r="U884" i="1"/>
  <c r="U883" i="1"/>
  <c r="U878" i="1"/>
  <c r="U877" i="1"/>
  <c r="U857" i="1"/>
  <c r="U856" i="1"/>
  <c r="U850" i="1"/>
  <c r="U849" i="1"/>
  <c r="U844" i="1"/>
  <c r="U843" i="1"/>
  <c r="U838" i="1"/>
  <c r="U837" i="1"/>
  <c r="U832" i="1"/>
  <c r="U831" i="1"/>
  <c r="U826" i="1"/>
  <c r="U825" i="1"/>
  <c r="U768" i="1"/>
  <c r="U767" i="1"/>
  <c r="U745" i="1"/>
  <c r="U744" i="1"/>
  <c r="U743" i="1"/>
  <c r="U742" i="1"/>
  <c r="U731" i="1"/>
  <c r="U730" i="1"/>
  <c r="U729" i="1"/>
  <c r="U728" i="1"/>
  <c r="U727" i="1"/>
  <c r="U726" i="1"/>
  <c r="U725" i="1"/>
  <c r="U724" i="1"/>
  <c r="U723" i="1"/>
  <c r="U722" i="1"/>
  <c r="U721" i="1"/>
  <c r="U720" i="1"/>
  <c r="U719" i="1"/>
  <c r="U718" i="1"/>
  <c r="U707" i="1"/>
  <c r="U706" i="1"/>
  <c r="U705" i="1"/>
  <c r="U704" i="1"/>
  <c r="U703" i="1"/>
  <c r="U702" i="1"/>
  <c r="U701" i="1"/>
  <c r="U689" i="1"/>
  <c r="U688" i="1"/>
  <c r="U687" i="1"/>
  <c r="U682" i="1"/>
  <c r="U681" i="1"/>
  <c r="U680" i="1"/>
  <c r="U679" i="1"/>
  <c r="U678" i="1"/>
  <c r="U677" i="1"/>
  <c r="U676" i="1"/>
  <c r="U651" i="1"/>
  <c r="U650" i="1"/>
  <c r="U649" i="1"/>
  <c r="U648" i="1"/>
  <c r="U647" i="1"/>
  <c r="U646" i="1"/>
  <c r="U645" i="1"/>
  <c r="U629" i="1"/>
  <c r="U628" i="1"/>
  <c r="U612" i="1"/>
  <c r="U611" i="1"/>
  <c r="U605" i="1"/>
  <c r="U600" i="1"/>
  <c r="U599" i="1"/>
  <c r="U589" i="1"/>
  <c r="U588" i="1"/>
  <c r="U584"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55" i="1"/>
  <c r="U454" i="1"/>
  <c r="U453" i="1"/>
  <c r="U452"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P420" i="1"/>
  <c r="K420" i="1"/>
  <c r="J1015" i="1"/>
  <c r="J1000" i="1"/>
  <c r="J999" i="1"/>
  <c r="J962" i="1"/>
  <c r="J956" i="1"/>
  <c r="J886" i="1"/>
  <c r="J885" i="1"/>
  <c r="J884" i="1"/>
  <c r="J883" i="1"/>
  <c r="J878" i="1"/>
  <c r="J877" i="1"/>
  <c r="J857" i="1"/>
  <c r="J856" i="1"/>
  <c r="J850" i="1"/>
  <c r="J849" i="1"/>
  <c r="J844" i="1"/>
  <c r="J843" i="1"/>
  <c r="J838" i="1"/>
  <c r="J837" i="1"/>
  <c r="J832" i="1"/>
  <c r="J831" i="1"/>
  <c r="J826" i="1"/>
  <c r="J825" i="1"/>
  <c r="J768" i="1"/>
  <c r="J767" i="1"/>
  <c r="J745" i="1"/>
  <c r="J744" i="1"/>
  <c r="J743" i="1"/>
  <c r="J742" i="1"/>
  <c r="J731" i="1"/>
  <c r="J730" i="1"/>
  <c r="J729" i="1"/>
  <c r="J728" i="1"/>
  <c r="J727" i="1"/>
  <c r="J726" i="1"/>
  <c r="J725" i="1"/>
  <c r="J724" i="1"/>
  <c r="J723" i="1"/>
  <c r="J722" i="1"/>
  <c r="J721" i="1"/>
  <c r="J720" i="1"/>
  <c r="J719" i="1"/>
  <c r="J718" i="1"/>
  <c r="J707" i="1"/>
  <c r="J706" i="1"/>
  <c r="J705" i="1"/>
  <c r="J704" i="1"/>
  <c r="J703" i="1"/>
  <c r="J702" i="1"/>
  <c r="J701" i="1"/>
  <c r="J689" i="1"/>
  <c r="J688" i="1"/>
  <c r="J687" i="1"/>
  <c r="J682" i="1"/>
  <c r="J681" i="1"/>
  <c r="J680" i="1"/>
  <c r="J679" i="1"/>
  <c r="J678" i="1"/>
  <c r="J677" i="1"/>
  <c r="J676" i="1"/>
  <c r="J651" i="1"/>
  <c r="J650" i="1"/>
  <c r="J649" i="1"/>
  <c r="J648" i="1"/>
  <c r="J647" i="1"/>
  <c r="J646" i="1"/>
  <c r="J645" i="1"/>
  <c r="J629" i="1"/>
  <c r="J628" i="1"/>
  <c r="J612" i="1"/>
  <c r="J611" i="1"/>
  <c r="J605" i="1"/>
  <c r="J600" i="1"/>
  <c r="J599" i="1"/>
  <c r="J589" i="1"/>
  <c r="J588" i="1"/>
  <c r="J584"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55" i="1"/>
  <c r="J454" i="1"/>
  <c r="J453" i="1"/>
  <c r="J452" i="1"/>
  <c r="J444" i="1"/>
  <c r="J443" i="1"/>
  <c r="J442" i="1"/>
  <c r="J441" i="1"/>
  <c r="J440" i="1"/>
  <c r="J439" i="1"/>
  <c r="J438" i="1"/>
  <c r="J437" i="1"/>
  <c r="J436" i="1"/>
  <c r="J435" i="1"/>
  <c r="J434" i="1"/>
  <c r="J433" i="1"/>
  <c r="J432" i="1"/>
  <c r="J431" i="1"/>
  <c r="J430" i="1"/>
  <c r="J429" i="1"/>
  <c r="J428" i="1"/>
  <c r="J427" i="1"/>
  <c r="J426" i="1"/>
  <c r="J425" i="1"/>
  <c r="J424" i="1"/>
  <c r="J423" i="1"/>
  <c r="J422" i="1"/>
  <c r="J421" i="1"/>
  <c r="O1015" i="1"/>
  <c r="O1000" i="1"/>
  <c r="O999" i="1"/>
  <c r="O962" i="1"/>
  <c r="O956" i="1"/>
  <c r="O886" i="1"/>
  <c r="O885" i="1"/>
  <c r="O884" i="1"/>
  <c r="O883" i="1"/>
  <c r="O878" i="1"/>
  <c r="O877" i="1"/>
  <c r="O857" i="1"/>
  <c r="O856" i="1"/>
  <c r="O850" i="1"/>
  <c r="O849" i="1"/>
  <c r="O844" i="1"/>
  <c r="O843" i="1"/>
  <c r="O838" i="1"/>
  <c r="O837" i="1"/>
  <c r="O832" i="1"/>
  <c r="O831" i="1"/>
  <c r="O826" i="1"/>
  <c r="O825" i="1"/>
  <c r="O768" i="1"/>
  <c r="O767" i="1"/>
  <c r="O745" i="1"/>
  <c r="O744" i="1"/>
  <c r="O743" i="1"/>
  <c r="O742" i="1"/>
  <c r="O731" i="1"/>
  <c r="O730" i="1"/>
  <c r="O729" i="1"/>
  <c r="O728" i="1"/>
  <c r="O727" i="1"/>
  <c r="O726" i="1"/>
  <c r="O725" i="1"/>
  <c r="O724" i="1"/>
  <c r="O723" i="1"/>
  <c r="O722" i="1"/>
  <c r="O721" i="1"/>
  <c r="O720" i="1"/>
  <c r="O719" i="1"/>
  <c r="O718" i="1"/>
  <c r="O707" i="1"/>
  <c r="O706" i="1"/>
  <c r="O705" i="1"/>
  <c r="O704" i="1"/>
  <c r="O703" i="1"/>
  <c r="O702" i="1"/>
  <c r="O701" i="1"/>
  <c r="O689" i="1"/>
  <c r="O688" i="1"/>
  <c r="O687" i="1"/>
  <c r="O682" i="1"/>
  <c r="O681" i="1"/>
  <c r="O680" i="1"/>
  <c r="O679" i="1"/>
  <c r="O678" i="1"/>
  <c r="O677" i="1"/>
  <c r="O676" i="1"/>
  <c r="O651" i="1"/>
  <c r="O650" i="1"/>
  <c r="O649" i="1"/>
  <c r="O648" i="1"/>
  <c r="O647" i="1"/>
  <c r="O646" i="1"/>
  <c r="O645" i="1"/>
  <c r="O629" i="1"/>
  <c r="O628" i="1"/>
  <c r="O612" i="1"/>
  <c r="O611" i="1"/>
  <c r="O605" i="1"/>
  <c r="O600" i="1"/>
  <c r="O599" i="1"/>
  <c r="O589" i="1"/>
  <c r="O588" i="1"/>
  <c r="O584"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55" i="1"/>
  <c r="O454" i="1"/>
  <c r="O453" i="1"/>
  <c r="O452" i="1"/>
  <c r="O444" i="1"/>
  <c r="O443" i="1"/>
  <c r="O442" i="1"/>
  <c r="O441" i="1"/>
  <c r="O440" i="1"/>
  <c r="O439" i="1"/>
  <c r="O438" i="1"/>
  <c r="O437" i="1"/>
  <c r="O436" i="1"/>
  <c r="O435" i="1"/>
  <c r="O434" i="1"/>
  <c r="O433" i="1"/>
  <c r="O432" i="1"/>
  <c r="O431" i="1"/>
  <c r="O430" i="1"/>
  <c r="O429" i="1"/>
  <c r="O428" i="1"/>
  <c r="O427" i="1"/>
  <c r="O426" i="1"/>
  <c r="O425" i="1"/>
  <c r="O424" i="1"/>
  <c r="O423" i="1"/>
  <c r="O422" i="1"/>
  <c r="O421" i="1"/>
  <c r="T1015" i="1"/>
  <c r="T1000" i="1"/>
  <c r="T999" i="1"/>
  <c r="T962" i="1"/>
  <c r="T956" i="1"/>
  <c r="T886" i="1"/>
  <c r="T885" i="1"/>
  <c r="T884" i="1"/>
  <c r="T883" i="1"/>
  <c r="T878" i="1"/>
  <c r="T877" i="1"/>
  <c r="T857" i="1"/>
  <c r="T856" i="1"/>
  <c r="T850" i="1"/>
  <c r="T849" i="1"/>
  <c r="T844" i="1"/>
  <c r="T843" i="1"/>
  <c r="T838" i="1"/>
  <c r="T837" i="1"/>
  <c r="T832" i="1"/>
  <c r="T831" i="1"/>
  <c r="T826" i="1"/>
  <c r="T825" i="1"/>
  <c r="T768" i="1"/>
  <c r="T767" i="1"/>
  <c r="T745" i="1"/>
  <c r="T744" i="1"/>
  <c r="T743" i="1"/>
  <c r="T742" i="1"/>
  <c r="T731" i="1"/>
  <c r="T730" i="1"/>
  <c r="T729" i="1"/>
  <c r="T728" i="1"/>
  <c r="T727" i="1"/>
  <c r="T726" i="1"/>
  <c r="T725" i="1"/>
  <c r="T724" i="1"/>
  <c r="T723" i="1"/>
  <c r="T722" i="1"/>
  <c r="T721" i="1"/>
  <c r="T720" i="1"/>
  <c r="T719" i="1"/>
  <c r="T718" i="1"/>
  <c r="T707" i="1"/>
  <c r="T706" i="1"/>
  <c r="T705" i="1"/>
  <c r="T704" i="1"/>
  <c r="T703" i="1"/>
  <c r="T702" i="1"/>
  <c r="T701" i="1"/>
  <c r="T689" i="1"/>
  <c r="T688" i="1"/>
  <c r="T687" i="1"/>
  <c r="T682" i="1"/>
  <c r="T681" i="1"/>
  <c r="T680" i="1"/>
  <c r="T679" i="1"/>
  <c r="T678" i="1"/>
  <c r="T677" i="1"/>
  <c r="T676" i="1"/>
  <c r="T651" i="1"/>
  <c r="T650" i="1"/>
  <c r="T649" i="1"/>
  <c r="T648" i="1"/>
  <c r="T647" i="1"/>
  <c r="T646" i="1"/>
  <c r="T645" i="1"/>
  <c r="T629" i="1"/>
  <c r="T628" i="1"/>
  <c r="T612" i="1"/>
  <c r="T611" i="1"/>
  <c r="T605" i="1"/>
  <c r="T600" i="1"/>
  <c r="T599" i="1"/>
  <c r="T589" i="1"/>
  <c r="T588" i="1"/>
  <c r="T584"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55" i="1"/>
  <c r="T454" i="1"/>
  <c r="T453" i="1"/>
  <c r="T452"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O420" i="1"/>
  <c r="J420" i="1"/>
  <c r="I1015" i="1"/>
  <c r="I1000" i="1"/>
  <c r="I999" i="1"/>
  <c r="I962" i="1"/>
  <c r="I956" i="1"/>
  <c r="I886" i="1"/>
  <c r="I885" i="1"/>
  <c r="I884" i="1"/>
  <c r="I883" i="1"/>
  <c r="I878" i="1"/>
  <c r="I877" i="1"/>
  <c r="I857" i="1"/>
  <c r="I856" i="1"/>
  <c r="I850" i="1"/>
  <c r="I849" i="1"/>
  <c r="I844" i="1"/>
  <c r="I843" i="1"/>
  <c r="I838" i="1"/>
  <c r="I837" i="1"/>
  <c r="I832" i="1"/>
  <c r="I831" i="1"/>
  <c r="I826" i="1"/>
  <c r="I825" i="1"/>
  <c r="I768" i="1"/>
  <c r="I767" i="1"/>
  <c r="I745" i="1"/>
  <c r="I744" i="1"/>
  <c r="I743" i="1"/>
  <c r="I742" i="1"/>
  <c r="I731" i="1"/>
  <c r="I730" i="1"/>
  <c r="I729" i="1"/>
  <c r="I728" i="1"/>
  <c r="I727" i="1"/>
  <c r="I726" i="1"/>
  <c r="I725" i="1"/>
  <c r="I724" i="1"/>
  <c r="I723" i="1"/>
  <c r="I722" i="1"/>
  <c r="I721" i="1"/>
  <c r="I720" i="1"/>
  <c r="I719" i="1"/>
  <c r="I718" i="1"/>
  <c r="I707" i="1"/>
  <c r="I706" i="1"/>
  <c r="I705" i="1"/>
  <c r="I704" i="1"/>
  <c r="I703" i="1"/>
  <c r="I702" i="1"/>
  <c r="I701" i="1"/>
  <c r="I689" i="1"/>
  <c r="I688" i="1"/>
  <c r="I687" i="1"/>
  <c r="I682" i="1"/>
  <c r="I681" i="1"/>
  <c r="I680" i="1"/>
  <c r="I679" i="1"/>
  <c r="I678" i="1"/>
  <c r="I677" i="1"/>
  <c r="I676" i="1"/>
  <c r="I651" i="1"/>
  <c r="I650" i="1"/>
  <c r="I649" i="1"/>
  <c r="I648" i="1"/>
  <c r="I647" i="1"/>
  <c r="I646" i="1"/>
  <c r="I645" i="1"/>
  <c r="I629" i="1"/>
  <c r="I628" i="1"/>
  <c r="I612" i="1"/>
  <c r="I611" i="1"/>
  <c r="I605" i="1"/>
  <c r="I600" i="1"/>
  <c r="I599" i="1"/>
  <c r="I589" i="1"/>
  <c r="I588" i="1"/>
  <c r="I584"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55" i="1"/>
  <c r="I454" i="1"/>
  <c r="I453" i="1"/>
  <c r="I452" i="1"/>
  <c r="I444" i="1"/>
  <c r="I443" i="1"/>
  <c r="I442" i="1"/>
  <c r="I441" i="1"/>
  <c r="I440" i="1"/>
  <c r="I439" i="1"/>
  <c r="I438" i="1"/>
  <c r="I437" i="1"/>
  <c r="I436" i="1"/>
  <c r="I435" i="1"/>
  <c r="I434" i="1"/>
  <c r="I433" i="1"/>
  <c r="I432" i="1"/>
  <c r="I431" i="1"/>
  <c r="I430" i="1"/>
  <c r="I429" i="1"/>
  <c r="I428" i="1"/>
  <c r="I427" i="1"/>
  <c r="I426" i="1"/>
  <c r="I425" i="1"/>
  <c r="I424" i="1"/>
  <c r="I423" i="1"/>
  <c r="I422" i="1"/>
  <c r="I421" i="1"/>
  <c r="N1015" i="1"/>
  <c r="N1000" i="1"/>
  <c r="N999" i="1"/>
  <c r="N962" i="1"/>
  <c r="N956" i="1"/>
  <c r="N886" i="1"/>
  <c r="N885" i="1"/>
  <c r="N884" i="1"/>
  <c r="N883" i="1"/>
  <c r="N878" i="1"/>
  <c r="N877" i="1"/>
  <c r="N857" i="1"/>
  <c r="N856" i="1"/>
  <c r="N850" i="1"/>
  <c r="N849" i="1"/>
  <c r="N844" i="1"/>
  <c r="N843" i="1"/>
  <c r="N838" i="1"/>
  <c r="N837" i="1"/>
  <c r="N832" i="1"/>
  <c r="N831" i="1"/>
  <c r="N826" i="1"/>
  <c r="N825" i="1"/>
  <c r="N768" i="1"/>
  <c r="N767" i="1"/>
  <c r="N745" i="1"/>
  <c r="N744" i="1"/>
  <c r="N743" i="1"/>
  <c r="N742" i="1"/>
  <c r="N731" i="1"/>
  <c r="N730" i="1"/>
  <c r="N729" i="1"/>
  <c r="N728" i="1"/>
  <c r="N727" i="1"/>
  <c r="N726" i="1"/>
  <c r="N725" i="1"/>
  <c r="N724" i="1"/>
  <c r="N723" i="1"/>
  <c r="N722" i="1"/>
  <c r="N721" i="1"/>
  <c r="N720" i="1"/>
  <c r="N719" i="1"/>
  <c r="N718" i="1"/>
  <c r="N707" i="1"/>
  <c r="N706" i="1"/>
  <c r="N705" i="1"/>
  <c r="N704" i="1"/>
  <c r="N703" i="1"/>
  <c r="N702" i="1"/>
  <c r="N701" i="1"/>
  <c r="N689" i="1"/>
  <c r="N688" i="1"/>
  <c r="N687" i="1"/>
  <c r="N682" i="1"/>
  <c r="N681" i="1"/>
  <c r="N680" i="1"/>
  <c r="N679" i="1"/>
  <c r="N678" i="1"/>
  <c r="N677" i="1"/>
  <c r="N676" i="1"/>
  <c r="N651" i="1"/>
  <c r="N650" i="1"/>
  <c r="N649" i="1"/>
  <c r="N648" i="1"/>
  <c r="N647" i="1"/>
  <c r="N646" i="1"/>
  <c r="N645" i="1"/>
  <c r="N629" i="1"/>
  <c r="N628" i="1"/>
  <c r="N612" i="1"/>
  <c r="N611" i="1"/>
  <c r="N605" i="1"/>
  <c r="N600" i="1"/>
  <c r="N599" i="1"/>
  <c r="N589" i="1"/>
  <c r="N588" i="1"/>
  <c r="N584"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55" i="1"/>
  <c r="N454" i="1"/>
  <c r="N453" i="1"/>
  <c r="N452" i="1"/>
  <c r="N444" i="1"/>
  <c r="N443" i="1"/>
  <c r="N442" i="1"/>
  <c r="N441" i="1"/>
  <c r="N440" i="1"/>
  <c r="N439" i="1"/>
  <c r="N438" i="1"/>
  <c r="N437" i="1"/>
  <c r="N436" i="1"/>
  <c r="N435" i="1"/>
  <c r="N434" i="1"/>
  <c r="N433" i="1"/>
  <c r="N432" i="1"/>
  <c r="N431" i="1"/>
  <c r="N430" i="1"/>
  <c r="N429" i="1"/>
  <c r="N428" i="1"/>
  <c r="N427" i="1"/>
  <c r="N426" i="1"/>
  <c r="N425" i="1"/>
  <c r="N424" i="1"/>
  <c r="N423" i="1"/>
  <c r="N422" i="1"/>
  <c r="N421" i="1"/>
  <c r="S1015" i="1"/>
  <c r="S1000" i="1"/>
  <c r="S999" i="1"/>
  <c r="S962" i="1"/>
  <c r="S956" i="1"/>
  <c r="S886" i="1"/>
  <c r="S885" i="1"/>
  <c r="S884" i="1"/>
  <c r="S883" i="1"/>
  <c r="S878" i="1"/>
  <c r="S877" i="1"/>
  <c r="S857" i="1"/>
  <c r="S856" i="1"/>
  <c r="S850" i="1"/>
  <c r="S849" i="1"/>
  <c r="S844" i="1"/>
  <c r="S843" i="1"/>
  <c r="S838" i="1"/>
  <c r="S837" i="1"/>
  <c r="S832" i="1"/>
  <c r="S831" i="1"/>
  <c r="S826" i="1"/>
  <c r="S825" i="1"/>
  <c r="S768" i="1"/>
  <c r="S767" i="1"/>
  <c r="S745" i="1"/>
  <c r="S744" i="1"/>
  <c r="S743" i="1"/>
  <c r="S742" i="1"/>
  <c r="S731" i="1"/>
  <c r="S730" i="1"/>
  <c r="S729" i="1"/>
  <c r="S728" i="1"/>
  <c r="S727" i="1"/>
  <c r="S726" i="1"/>
  <c r="S725" i="1"/>
  <c r="S724" i="1"/>
  <c r="S723" i="1"/>
  <c r="S722" i="1"/>
  <c r="S721" i="1"/>
  <c r="S720" i="1"/>
  <c r="S719" i="1"/>
  <c r="S718" i="1"/>
  <c r="S707" i="1"/>
  <c r="S706" i="1"/>
  <c r="S705" i="1"/>
  <c r="S704" i="1"/>
  <c r="S703" i="1"/>
  <c r="S702" i="1"/>
  <c r="S701" i="1"/>
  <c r="S689" i="1"/>
  <c r="S688" i="1"/>
  <c r="S687" i="1"/>
  <c r="S682" i="1"/>
  <c r="S681" i="1"/>
  <c r="S680" i="1"/>
  <c r="S679" i="1"/>
  <c r="S678" i="1"/>
  <c r="S677" i="1"/>
  <c r="S676" i="1"/>
  <c r="S651" i="1"/>
  <c r="S650" i="1"/>
  <c r="S649" i="1"/>
  <c r="S648" i="1"/>
  <c r="S647" i="1"/>
  <c r="S646" i="1"/>
  <c r="S645" i="1"/>
  <c r="S629" i="1"/>
  <c r="S628" i="1"/>
  <c r="S612" i="1"/>
  <c r="S611" i="1"/>
  <c r="S605" i="1"/>
  <c r="S600" i="1"/>
  <c r="S599" i="1"/>
  <c r="S589" i="1"/>
  <c r="S588" i="1"/>
  <c r="S584"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55" i="1"/>
  <c r="S454" i="1"/>
  <c r="S453" i="1"/>
  <c r="S452"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N420" i="1"/>
  <c r="I420" i="1"/>
  <c r="H1015" i="1"/>
  <c r="H1000" i="1"/>
  <c r="H999" i="1"/>
  <c r="H962" i="1"/>
  <c r="H956" i="1"/>
  <c r="H886" i="1"/>
  <c r="H885" i="1"/>
  <c r="H884" i="1"/>
  <c r="H883" i="1"/>
  <c r="H878" i="1"/>
  <c r="H877" i="1"/>
  <c r="H857" i="1"/>
  <c r="H856" i="1"/>
  <c r="H850" i="1"/>
  <c r="H849" i="1"/>
  <c r="H844" i="1"/>
  <c r="H843" i="1"/>
  <c r="H838" i="1"/>
  <c r="H837" i="1"/>
  <c r="H832" i="1"/>
  <c r="H831" i="1"/>
  <c r="H826" i="1"/>
  <c r="H825" i="1"/>
  <c r="H768" i="1"/>
  <c r="H767" i="1"/>
  <c r="H745" i="1"/>
  <c r="H744" i="1"/>
  <c r="H743" i="1"/>
  <c r="H742" i="1"/>
  <c r="H731" i="1"/>
  <c r="H730" i="1"/>
  <c r="H729" i="1"/>
  <c r="H728" i="1"/>
  <c r="H727" i="1"/>
  <c r="H726" i="1"/>
  <c r="H725" i="1"/>
  <c r="H724" i="1"/>
  <c r="H723" i="1"/>
  <c r="H722" i="1"/>
  <c r="H721" i="1"/>
  <c r="H720" i="1"/>
  <c r="H719" i="1"/>
  <c r="H718" i="1"/>
  <c r="H707" i="1"/>
  <c r="H706" i="1"/>
  <c r="H705" i="1"/>
  <c r="H704" i="1"/>
  <c r="H703" i="1"/>
  <c r="H702" i="1"/>
  <c r="H701" i="1"/>
  <c r="H689" i="1"/>
  <c r="H688" i="1"/>
  <c r="H687" i="1"/>
  <c r="H682" i="1"/>
  <c r="H681" i="1"/>
  <c r="H680" i="1"/>
  <c r="H679" i="1"/>
  <c r="H678" i="1"/>
  <c r="H677" i="1"/>
  <c r="H676" i="1"/>
  <c r="H651" i="1"/>
  <c r="H650" i="1"/>
  <c r="H649" i="1"/>
  <c r="H648" i="1"/>
  <c r="H647" i="1"/>
  <c r="H646" i="1"/>
  <c r="H645" i="1"/>
  <c r="H629" i="1"/>
  <c r="H628" i="1"/>
  <c r="H612" i="1"/>
  <c r="H611" i="1"/>
  <c r="H605" i="1"/>
  <c r="H600" i="1"/>
  <c r="H599" i="1"/>
  <c r="H589" i="1"/>
  <c r="H588" i="1"/>
  <c r="H584"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55" i="1"/>
  <c r="H454" i="1"/>
  <c r="H453" i="1"/>
  <c r="H452" i="1"/>
  <c r="H444" i="1"/>
  <c r="H443" i="1"/>
  <c r="H442" i="1"/>
  <c r="H441" i="1"/>
  <c r="H440" i="1"/>
  <c r="H439" i="1"/>
  <c r="H438" i="1"/>
  <c r="H437" i="1"/>
  <c r="H436" i="1"/>
  <c r="H435" i="1"/>
  <c r="H434" i="1"/>
  <c r="H433" i="1"/>
  <c r="H432" i="1"/>
  <c r="H431" i="1"/>
  <c r="H430" i="1"/>
  <c r="H429" i="1"/>
  <c r="H428" i="1"/>
  <c r="H427" i="1"/>
  <c r="H426" i="1"/>
  <c r="H425" i="1"/>
  <c r="H424" i="1"/>
  <c r="H423" i="1"/>
  <c r="H422" i="1"/>
  <c r="H421" i="1"/>
  <c r="M1015" i="1"/>
  <c r="M1000" i="1"/>
  <c r="M999" i="1"/>
  <c r="M962" i="1"/>
  <c r="M956" i="1"/>
  <c r="M886" i="1"/>
  <c r="M885" i="1"/>
  <c r="M884" i="1"/>
  <c r="M883" i="1"/>
  <c r="M878" i="1"/>
  <c r="M877" i="1"/>
  <c r="M857" i="1"/>
  <c r="M856" i="1"/>
  <c r="M850" i="1"/>
  <c r="M849" i="1"/>
  <c r="M844" i="1"/>
  <c r="M843" i="1"/>
  <c r="M838" i="1"/>
  <c r="M837" i="1"/>
  <c r="M832" i="1"/>
  <c r="M831" i="1"/>
  <c r="M826" i="1"/>
  <c r="M825" i="1"/>
  <c r="M768" i="1"/>
  <c r="M767" i="1"/>
  <c r="M745" i="1"/>
  <c r="M744" i="1"/>
  <c r="M743" i="1"/>
  <c r="M742" i="1"/>
  <c r="M731" i="1"/>
  <c r="M730" i="1"/>
  <c r="M729" i="1"/>
  <c r="M728" i="1"/>
  <c r="M727" i="1"/>
  <c r="M726" i="1"/>
  <c r="M725" i="1"/>
  <c r="M724" i="1"/>
  <c r="M723" i="1"/>
  <c r="M722" i="1"/>
  <c r="M721" i="1"/>
  <c r="M720" i="1"/>
  <c r="M719" i="1"/>
  <c r="M718" i="1"/>
  <c r="M707" i="1"/>
  <c r="M706" i="1"/>
  <c r="M705" i="1"/>
  <c r="M704" i="1"/>
  <c r="M703" i="1"/>
  <c r="M702" i="1"/>
  <c r="M701" i="1"/>
  <c r="M689" i="1"/>
  <c r="M688" i="1"/>
  <c r="M687" i="1"/>
  <c r="M682" i="1"/>
  <c r="M681" i="1"/>
  <c r="M680" i="1"/>
  <c r="M679" i="1"/>
  <c r="M678" i="1"/>
  <c r="M677" i="1"/>
  <c r="M676" i="1"/>
  <c r="M651" i="1"/>
  <c r="M650" i="1"/>
  <c r="M649" i="1"/>
  <c r="M648" i="1"/>
  <c r="M647" i="1"/>
  <c r="M646" i="1"/>
  <c r="M645" i="1"/>
  <c r="M629" i="1"/>
  <c r="M628" i="1"/>
  <c r="M612" i="1"/>
  <c r="M611" i="1"/>
  <c r="M605" i="1"/>
  <c r="M600" i="1"/>
  <c r="M599" i="1"/>
  <c r="M589" i="1"/>
  <c r="M588" i="1"/>
  <c r="M584"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55" i="1"/>
  <c r="M454" i="1"/>
  <c r="M453" i="1"/>
  <c r="M452" i="1"/>
  <c r="M444" i="1"/>
  <c r="M443" i="1"/>
  <c r="M442" i="1"/>
  <c r="M441" i="1"/>
  <c r="M440" i="1"/>
  <c r="M439" i="1"/>
  <c r="M438" i="1"/>
  <c r="M437" i="1"/>
  <c r="M436" i="1"/>
  <c r="M435" i="1"/>
  <c r="M434" i="1"/>
  <c r="M433" i="1"/>
  <c r="M432" i="1"/>
  <c r="M431" i="1"/>
  <c r="M430" i="1"/>
  <c r="M429" i="1"/>
  <c r="M428" i="1"/>
  <c r="M427" i="1"/>
  <c r="M426" i="1"/>
  <c r="M425" i="1"/>
  <c r="M424" i="1"/>
  <c r="M423" i="1"/>
  <c r="M422" i="1"/>
  <c r="M421" i="1"/>
  <c r="R1015" i="1"/>
  <c r="R1000" i="1"/>
  <c r="R999" i="1"/>
  <c r="R962" i="1"/>
  <c r="R956" i="1"/>
  <c r="R886" i="1"/>
  <c r="R885" i="1"/>
  <c r="R884" i="1"/>
  <c r="R883" i="1"/>
  <c r="R878" i="1"/>
  <c r="R877" i="1"/>
  <c r="R857" i="1"/>
  <c r="R856" i="1"/>
  <c r="R850" i="1"/>
  <c r="R849" i="1"/>
  <c r="R844" i="1"/>
  <c r="R843" i="1"/>
  <c r="R838" i="1"/>
  <c r="R837" i="1"/>
  <c r="R832" i="1"/>
  <c r="R831" i="1"/>
  <c r="R826" i="1"/>
  <c r="R825" i="1"/>
  <c r="R768" i="1"/>
  <c r="R767" i="1"/>
  <c r="R745" i="1"/>
  <c r="R744" i="1"/>
  <c r="R743" i="1"/>
  <c r="R742" i="1"/>
  <c r="R731" i="1"/>
  <c r="R730" i="1"/>
  <c r="R729" i="1"/>
  <c r="R728" i="1"/>
  <c r="R727" i="1"/>
  <c r="R726" i="1"/>
  <c r="R725" i="1"/>
  <c r="R724" i="1"/>
  <c r="R723" i="1"/>
  <c r="R722" i="1"/>
  <c r="R721" i="1"/>
  <c r="R720" i="1"/>
  <c r="R719" i="1"/>
  <c r="R718" i="1"/>
  <c r="R707" i="1"/>
  <c r="R706" i="1"/>
  <c r="R705" i="1"/>
  <c r="R704" i="1"/>
  <c r="R703" i="1"/>
  <c r="R702" i="1"/>
  <c r="R701" i="1"/>
  <c r="R689" i="1"/>
  <c r="R688" i="1"/>
  <c r="R687" i="1"/>
  <c r="R682" i="1"/>
  <c r="R681" i="1"/>
  <c r="R680" i="1"/>
  <c r="R679" i="1"/>
  <c r="R678" i="1"/>
  <c r="R677" i="1"/>
  <c r="R676" i="1"/>
  <c r="R651" i="1"/>
  <c r="R650" i="1"/>
  <c r="R649" i="1"/>
  <c r="R648" i="1"/>
  <c r="R647" i="1"/>
  <c r="R646" i="1"/>
  <c r="R645" i="1"/>
  <c r="R629" i="1"/>
  <c r="R628" i="1"/>
  <c r="R612" i="1"/>
  <c r="R611" i="1"/>
  <c r="R605" i="1"/>
  <c r="R600" i="1"/>
  <c r="R599" i="1"/>
  <c r="R589" i="1"/>
  <c r="R588" i="1"/>
  <c r="R584"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55" i="1"/>
  <c r="R454" i="1"/>
  <c r="R453" i="1"/>
  <c r="R452"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M420" i="1"/>
  <c r="H420" i="1"/>
  <c r="E1000" i="1"/>
  <c r="E999" i="1"/>
  <c r="E962" i="1"/>
  <c r="E956" i="1"/>
  <c r="E886" i="1"/>
  <c r="E885" i="1"/>
  <c r="E884" i="1"/>
  <c r="E883" i="1"/>
  <c r="E878" i="1"/>
  <c r="E877" i="1"/>
  <c r="E857" i="1"/>
  <c r="E856" i="1"/>
  <c r="E850" i="1"/>
  <c r="E849" i="1"/>
  <c r="E844" i="1"/>
  <c r="E843" i="1"/>
  <c r="E838" i="1"/>
  <c r="E837" i="1"/>
  <c r="E832" i="1"/>
  <c r="E831" i="1"/>
  <c r="E826" i="1"/>
  <c r="E825" i="1"/>
  <c r="E768" i="1"/>
  <c r="E767" i="1"/>
  <c r="E745" i="1"/>
  <c r="E744" i="1"/>
  <c r="E743" i="1"/>
  <c r="E742" i="1"/>
  <c r="E731" i="1"/>
  <c r="E730" i="1"/>
  <c r="E729" i="1"/>
  <c r="E728" i="1"/>
  <c r="E727" i="1"/>
  <c r="E726" i="1"/>
  <c r="E725" i="1"/>
  <c r="E724" i="1"/>
  <c r="E723" i="1"/>
  <c r="E722" i="1"/>
  <c r="E721" i="1"/>
  <c r="E720" i="1"/>
  <c r="E719" i="1"/>
  <c r="E718" i="1"/>
  <c r="E707" i="1"/>
  <c r="E706" i="1"/>
  <c r="E705" i="1"/>
  <c r="E704" i="1"/>
  <c r="E703" i="1"/>
  <c r="E702" i="1"/>
  <c r="E701" i="1"/>
  <c r="E689" i="1"/>
  <c r="E688" i="1"/>
  <c r="E687" i="1"/>
  <c r="E682" i="1"/>
  <c r="E681" i="1"/>
  <c r="E680" i="1"/>
  <c r="E679" i="1"/>
  <c r="E678" i="1"/>
  <c r="E677" i="1"/>
  <c r="E676" i="1"/>
  <c r="E651" i="1"/>
  <c r="E650" i="1"/>
  <c r="E649" i="1"/>
  <c r="E648" i="1"/>
  <c r="E647" i="1"/>
  <c r="E646" i="1"/>
  <c r="E645" i="1"/>
  <c r="E629" i="1"/>
  <c r="E628" i="1"/>
  <c r="E612" i="1"/>
  <c r="E611" i="1"/>
  <c r="E605" i="1"/>
  <c r="E600" i="1"/>
  <c r="E599" i="1"/>
  <c r="E589" i="1"/>
  <c r="E588" i="1"/>
  <c r="E584"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55" i="1"/>
  <c r="E454" i="1"/>
  <c r="E453" i="1"/>
  <c r="E452" i="1"/>
  <c r="E444" i="1"/>
  <c r="E443" i="1"/>
  <c r="E442" i="1"/>
  <c r="E441" i="1"/>
  <c r="E440" i="1"/>
  <c r="E439" i="1"/>
  <c r="E438" i="1"/>
  <c r="E437" i="1"/>
  <c r="E436" i="1"/>
  <c r="E435" i="1"/>
  <c r="E434" i="1"/>
  <c r="E433" i="1"/>
  <c r="E432" i="1"/>
  <c r="E431" i="1"/>
  <c r="E430" i="1"/>
  <c r="E429" i="1"/>
  <c r="E428" i="1"/>
  <c r="E427" i="1"/>
  <c r="E426" i="1"/>
  <c r="E425" i="1"/>
  <c r="E424" i="1"/>
  <c r="E423" i="1"/>
  <c r="E422" i="1"/>
  <c r="E421" i="1"/>
  <c r="F1000" i="1"/>
  <c r="F999" i="1"/>
  <c r="F962" i="1"/>
  <c r="F956" i="1"/>
  <c r="F886" i="1"/>
  <c r="F885" i="1"/>
  <c r="F884" i="1"/>
  <c r="F883" i="1"/>
  <c r="F878" i="1"/>
  <c r="F877" i="1"/>
  <c r="F857" i="1"/>
  <c r="F856" i="1"/>
  <c r="F850" i="1"/>
  <c r="F849" i="1"/>
  <c r="F844" i="1"/>
  <c r="F843" i="1"/>
  <c r="F838" i="1"/>
  <c r="F837" i="1"/>
  <c r="F832" i="1"/>
  <c r="F831" i="1"/>
  <c r="F826" i="1"/>
  <c r="F825" i="1"/>
  <c r="F768" i="1"/>
  <c r="F767" i="1"/>
  <c r="F745" i="1"/>
  <c r="F744" i="1"/>
  <c r="F743" i="1"/>
  <c r="F742" i="1"/>
  <c r="F731" i="1"/>
  <c r="F730" i="1"/>
  <c r="F729" i="1"/>
  <c r="F728" i="1"/>
  <c r="F727" i="1"/>
  <c r="F726" i="1"/>
  <c r="F725" i="1"/>
  <c r="F724" i="1"/>
  <c r="F723" i="1"/>
  <c r="F722" i="1"/>
  <c r="F721" i="1"/>
  <c r="F720" i="1"/>
  <c r="F719" i="1"/>
  <c r="F718" i="1"/>
  <c r="F707" i="1"/>
  <c r="F706" i="1"/>
  <c r="F705" i="1"/>
  <c r="F704" i="1"/>
  <c r="F703" i="1"/>
  <c r="F702" i="1"/>
  <c r="F701" i="1"/>
  <c r="F689" i="1"/>
  <c r="F688" i="1"/>
  <c r="F687" i="1"/>
  <c r="F682" i="1"/>
  <c r="F681" i="1"/>
  <c r="F680" i="1"/>
  <c r="F679" i="1"/>
  <c r="F678" i="1"/>
  <c r="F677" i="1"/>
  <c r="F676" i="1"/>
  <c r="F651" i="1"/>
  <c r="F650" i="1"/>
  <c r="F649" i="1"/>
  <c r="F648" i="1"/>
  <c r="F647" i="1"/>
  <c r="F646" i="1"/>
  <c r="F645" i="1"/>
  <c r="F629" i="1"/>
  <c r="F628" i="1"/>
  <c r="F612" i="1"/>
  <c r="F611" i="1"/>
  <c r="F605" i="1"/>
  <c r="F600" i="1"/>
  <c r="F599" i="1"/>
  <c r="F589" i="1"/>
  <c r="F588" i="1"/>
  <c r="F584"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55" i="1"/>
  <c r="F454" i="1"/>
  <c r="F453" i="1"/>
  <c r="F452" i="1"/>
  <c r="F444" i="1"/>
  <c r="F443" i="1"/>
  <c r="F442" i="1"/>
  <c r="F441" i="1"/>
  <c r="F440" i="1"/>
  <c r="F439" i="1"/>
  <c r="F438" i="1"/>
  <c r="F437" i="1"/>
  <c r="F436" i="1"/>
  <c r="F435" i="1"/>
  <c r="F434" i="1"/>
  <c r="F433" i="1"/>
  <c r="F432" i="1"/>
  <c r="F431" i="1"/>
  <c r="F430" i="1"/>
  <c r="F429" i="1"/>
  <c r="F428" i="1"/>
  <c r="F427" i="1"/>
  <c r="F426" i="1"/>
  <c r="F425" i="1"/>
  <c r="F424" i="1"/>
  <c r="F423" i="1"/>
  <c r="F422" i="1"/>
  <c r="F421" i="1"/>
  <c r="G1000" i="1"/>
  <c r="G999" i="1"/>
  <c r="G962" i="1"/>
  <c r="G956" i="1"/>
  <c r="G886" i="1"/>
  <c r="G885" i="1"/>
  <c r="G884" i="1"/>
  <c r="G883" i="1"/>
  <c r="G878" i="1"/>
  <c r="G877" i="1"/>
  <c r="G857" i="1"/>
  <c r="G856" i="1"/>
  <c r="G850" i="1"/>
  <c r="G849" i="1"/>
  <c r="G844" i="1"/>
  <c r="G843" i="1"/>
  <c r="G838" i="1"/>
  <c r="G837" i="1"/>
  <c r="G832" i="1"/>
  <c r="G831" i="1"/>
  <c r="G826" i="1"/>
  <c r="G825" i="1"/>
  <c r="G768" i="1"/>
  <c r="G767" i="1"/>
  <c r="G745" i="1"/>
  <c r="G744" i="1"/>
  <c r="G743" i="1"/>
  <c r="G742" i="1"/>
  <c r="G731" i="1"/>
  <c r="G730" i="1"/>
  <c r="G729" i="1"/>
  <c r="G728" i="1"/>
  <c r="G727" i="1"/>
  <c r="G726" i="1"/>
  <c r="G725" i="1"/>
  <c r="G724" i="1"/>
  <c r="G723" i="1"/>
  <c r="G722" i="1"/>
  <c r="G721" i="1"/>
  <c r="G720" i="1"/>
  <c r="G719" i="1"/>
  <c r="G718" i="1"/>
  <c r="G707" i="1"/>
  <c r="G706" i="1"/>
  <c r="G705" i="1"/>
  <c r="G704" i="1"/>
  <c r="G703" i="1"/>
  <c r="G702" i="1"/>
  <c r="G701" i="1"/>
  <c r="G689" i="1"/>
  <c r="G688" i="1"/>
  <c r="G687" i="1"/>
  <c r="G682" i="1"/>
  <c r="G681" i="1"/>
  <c r="G680" i="1"/>
  <c r="G679" i="1"/>
  <c r="G678" i="1"/>
  <c r="G677" i="1"/>
  <c r="G676" i="1"/>
  <c r="G651" i="1"/>
  <c r="G650" i="1"/>
  <c r="G649" i="1"/>
  <c r="G648" i="1"/>
  <c r="G647" i="1"/>
  <c r="G646" i="1"/>
  <c r="G645" i="1"/>
  <c r="G629" i="1"/>
  <c r="G628" i="1"/>
  <c r="G612" i="1"/>
  <c r="G611" i="1"/>
  <c r="G605" i="1"/>
  <c r="G600" i="1"/>
  <c r="G599" i="1"/>
  <c r="G589" i="1"/>
  <c r="G588" i="1"/>
  <c r="G584"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55" i="1"/>
  <c r="G454" i="1"/>
  <c r="G453" i="1"/>
  <c r="G452"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F420" i="1"/>
  <c r="E420" i="1"/>
  <c r="K997" i="1"/>
  <c r="K996" i="1"/>
  <c r="K995" i="1"/>
  <c r="K994" i="1"/>
  <c r="K993" i="1"/>
  <c r="K992" i="1"/>
  <c r="K991" i="1"/>
  <c r="K955" i="1"/>
  <c r="K954" i="1"/>
  <c r="K923" i="1"/>
  <c r="K876" i="1"/>
  <c r="K875" i="1"/>
  <c r="K855" i="1"/>
  <c r="K854" i="1"/>
  <c r="K848" i="1"/>
  <c r="K847" i="1"/>
  <c r="K842" i="1"/>
  <c r="K841" i="1"/>
  <c r="K836" i="1"/>
  <c r="K835" i="1"/>
  <c r="K830" i="1"/>
  <c r="K829" i="1"/>
  <c r="K824" i="1"/>
  <c r="K823" i="1"/>
  <c r="K819" i="1"/>
  <c r="K736" i="1"/>
  <c r="K411" i="1"/>
  <c r="K410" i="1"/>
  <c r="K403" i="1"/>
  <c r="K397" i="1"/>
  <c r="K387" i="1"/>
  <c r="K386" i="1"/>
  <c r="K385" i="1"/>
  <c r="K384" i="1"/>
  <c r="K383" i="1"/>
  <c r="K382" i="1"/>
  <c r="K381" i="1"/>
  <c r="K380" i="1"/>
  <c r="K379" i="1"/>
  <c r="K378" i="1"/>
  <c r="K377" i="1"/>
  <c r="K376" i="1"/>
  <c r="K375" i="1"/>
  <c r="K374" i="1"/>
  <c r="K373" i="1"/>
  <c r="K372" i="1"/>
  <c r="K371"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02" i="1"/>
  <c r="K301" i="1"/>
  <c r="K300" i="1"/>
  <c r="K299" i="1"/>
  <c r="K288" i="1"/>
  <c r="K287" i="1"/>
  <c r="K286" i="1"/>
  <c r="K280" i="1"/>
  <c r="K279" i="1"/>
  <c r="K278" i="1"/>
  <c r="K277" i="1"/>
  <c r="K276" i="1"/>
  <c r="K275" i="1"/>
  <c r="K274" i="1"/>
  <c r="K273" i="1"/>
  <c r="K272"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0" i="1"/>
  <c r="K209" i="1"/>
  <c r="K208"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65" i="1"/>
  <c r="K164" i="1"/>
  <c r="K163" i="1"/>
  <c r="K162" i="1"/>
  <c r="K161" i="1"/>
  <c r="K160" i="1"/>
  <c r="K159" i="1"/>
  <c r="K137" i="1"/>
  <c r="K130" i="1"/>
  <c r="K122" i="1"/>
  <c r="K115" i="1"/>
  <c r="K114" i="1"/>
  <c r="K113" i="1"/>
  <c r="K108" i="1"/>
  <c r="K103" i="1"/>
  <c r="K102" i="1"/>
  <c r="K101" i="1"/>
  <c r="K100" i="1"/>
  <c r="K99" i="1"/>
  <c r="K98" i="1"/>
  <c r="K97" i="1"/>
  <c r="K96" i="1"/>
  <c r="K95" i="1"/>
  <c r="K94" i="1"/>
  <c r="K93" i="1"/>
  <c r="K92" i="1"/>
  <c r="K91" i="1"/>
  <c r="K90" i="1"/>
  <c r="K89" i="1"/>
  <c r="K88" i="1"/>
  <c r="K87" i="1"/>
  <c r="K82" i="1"/>
  <c r="K81" i="1"/>
  <c r="K70" i="1"/>
  <c r="K69" i="1"/>
  <c r="K59" i="1"/>
  <c r="K58" i="1"/>
  <c r="K57" i="1"/>
  <c r="K56" i="1"/>
  <c r="K34" i="1"/>
  <c r="K33" i="1"/>
  <c r="K32" i="1"/>
  <c r="K20" i="1"/>
  <c r="K19" i="1"/>
  <c r="K18" i="1"/>
  <c r="K17" i="1"/>
  <c r="K16" i="1"/>
  <c r="K11" i="1"/>
  <c r="P997" i="1"/>
  <c r="P996" i="1"/>
  <c r="P995" i="1"/>
  <c r="P994" i="1"/>
  <c r="P993" i="1"/>
  <c r="P992" i="1"/>
  <c r="P991" i="1"/>
  <c r="P955" i="1"/>
  <c r="P954" i="1"/>
  <c r="P923" i="1"/>
  <c r="P876" i="1"/>
  <c r="P875" i="1"/>
  <c r="P855" i="1"/>
  <c r="P854" i="1"/>
  <c r="P848" i="1"/>
  <c r="P847" i="1"/>
  <c r="P842" i="1"/>
  <c r="P841" i="1"/>
  <c r="P836" i="1"/>
  <c r="P835" i="1"/>
  <c r="P830" i="1"/>
  <c r="P829" i="1"/>
  <c r="P824" i="1"/>
  <c r="P823" i="1"/>
  <c r="P819" i="1"/>
  <c r="P736" i="1"/>
  <c r="P411" i="1"/>
  <c r="P410" i="1"/>
  <c r="P403" i="1"/>
  <c r="P397" i="1"/>
  <c r="P387" i="1"/>
  <c r="P386" i="1"/>
  <c r="P385" i="1"/>
  <c r="P384" i="1"/>
  <c r="P383" i="1"/>
  <c r="P382" i="1"/>
  <c r="P381" i="1"/>
  <c r="P380" i="1"/>
  <c r="P379" i="1"/>
  <c r="P378" i="1"/>
  <c r="P377" i="1"/>
  <c r="P376" i="1"/>
  <c r="P375" i="1"/>
  <c r="P374" i="1"/>
  <c r="P373" i="1"/>
  <c r="P372" i="1"/>
  <c r="P371"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02" i="1"/>
  <c r="P301" i="1"/>
  <c r="P300" i="1"/>
  <c r="P299" i="1"/>
  <c r="P288" i="1"/>
  <c r="P287" i="1"/>
  <c r="P286" i="1"/>
  <c r="P280" i="1"/>
  <c r="P279" i="1"/>
  <c r="P278" i="1"/>
  <c r="P277" i="1"/>
  <c r="P276" i="1"/>
  <c r="P275" i="1"/>
  <c r="P274" i="1"/>
  <c r="P273" i="1"/>
  <c r="P272"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0" i="1"/>
  <c r="P209" i="1"/>
  <c r="P208"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65" i="1"/>
  <c r="P164" i="1"/>
  <c r="P163" i="1"/>
  <c r="P162" i="1"/>
  <c r="P161" i="1"/>
  <c r="P160" i="1"/>
  <c r="P159" i="1"/>
  <c r="P137" i="1"/>
  <c r="P130" i="1"/>
  <c r="P122" i="1"/>
  <c r="P115" i="1"/>
  <c r="P114" i="1"/>
  <c r="P113" i="1"/>
  <c r="P108" i="1"/>
  <c r="P103" i="1"/>
  <c r="P102" i="1"/>
  <c r="P101" i="1"/>
  <c r="P100" i="1"/>
  <c r="P99" i="1"/>
  <c r="P98" i="1"/>
  <c r="P97" i="1"/>
  <c r="P96" i="1"/>
  <c r="P95" i="1"/>
  <c r="P94" i="1"/>
  <c r="P93" i="1"/>
  <c r="P92" i="1"/>
  <c r="P91" i="1"/>
  <c r="P90" i="1"/>
  <c r="P89" i="1"/>
  <c r="P88" i="1"/>
  <c r="P87" i="1"/>
  <c r="P82" i="1"/>
  <c r="P81" i="1"/>
  <c r="P70" i="1"/>
  <c r="P69" i="1"/>
  <c r="P59" i="1"/>
  <c r="P58" i="1"/>
  <c r="P57" i="1"/>
  <c r="P56" i="1"/>
  <c r="P34" i="1"/>
  <c r="P33" i="1"/>
  <c r="P32" i="1"/>
  <c r="P20" i="1"/>
  <c r="P19" i="1"/>
  <c r="P18" i="1"/>
  <c r="P17" i="1"/>
  <c r="P16" i="1"/>
  <c r="P11" i="1"/>
  <c r="U997" i="1"/>
  <c r="U996" i="1"/>
  <c r="U995" i="1"/>
  <c r="U994" i="1"/>
  <c r="U993" i="1"/>
  <c r="U992" i="1"/>
  <c r="U991" i="1"/>
  <c r="U955" i="1"/>
  <c r="U954" i="1"/>
  <c r="U923" i="1"/>
  <c r="U876" i="1"/>
  <c r="U875" i="1"/>
  <c r="U855" i="1"/>
  <c r="U854" i="1"/>
  <c r="U848" i="1"/>
  <c r="U847" i="1"/>
  <c r="U842" i="1"/>
  <c r="U841" i="1"/>
  <c r="U836" i="1"/>
  <c r="U835" i="1"/>
  <c r="U830" i="1"/>
  <c r="U829" i="1"/>
  <c r="U824" i="1"/>
  <c r="U823" i="1"/>
  <c r="U819" i="1"/>
  <c r="U736" i="1"/>
  <c r="U411" i="1"/>
  <c r="U410" i="1"/>
  <c r="U403" i="1"/>
  <c r="U397" i="1"/>
  <c r="U387" i="1"/>
  <c r="U386" i="1"/>
  <c r="U385" i="1"/>
  <c r="U384" i="1"/>
  <c r="U383" i="1"/>
  <c r="U382" i="1"/>
  <c r="U381" i="1"/>
  <c r="U380" i="1"/>
  <c r="U379" i="1"/>
  <c r="U378" i="1"/>
  <c r="U377" i="1"/>
  <c r="U376" i="1"/>
  <c r="U375" i="1"/>
  <c r="U374" i="1"/>
  <c r="U373" i="1"/>
  <c r="U372" i="1"/>
  <c r="U371"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02" i="1"/>
  <c r="U301" i="1"/>
  <c r="U300" i="1"/>
  <c r="U299" i="1"/>
  <c r="U288" i="1"/>
  <c r="U287" i="1"/>
  <c r="U286" i="1"/>
  <c r="U280" i="1"/>
  <c r="U279" i="1"/>
  <c r="U278" i="1"/>
  <c r="U277" i="1"/>
  <c r="U276" i="1"/>
  <c r="U275" i="1"/>
  <c r="U274" i="1"/>
  <c r="U273" i="1"/>
  <c r="U272"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0" i="1"/>
  <c r="U209" i="1"/>
  <c r="U208"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65" i="1"/>
  <c r="U164" i="1"/>
  <c r="U163" i="1"/>
  <c r="U162" i="1"/>
  <c r="U161" i="1"/>
  <c r="U160" i="1"/>
  <c r="U159" i="1"/>
  <c r="U137" i="1"/>
  <c r="U130" i="1"/>
  <c r="U122" i="1"/>
  <c r="U115" i="1"/>
  <c r="U114" i="1"/>
  <c r="U113" i="1"/>
  <c r="U108" i="1"/>
  <c r="U103" i="1"/>
  <c r="U102" i="1"/>
  <c r="U101" i="1"/>
  <c r="U100" i="1"/>
  <c r="U99" i="1"/>
  <c r="U98" i="1"/>
  <c r="U97" i="1"/>
  <c r="U96" i="1"/>
  <c r="U95" i="1"/>
  <c r="U94" i="1"/>
  <c r="U93" i="1"/>
  <c r="U92" i="1"/>
  <c r="U91" i="1"/>
  <c r="U90" i="1"/>
  <c r="U89" i="1"/>
  <c r="U88" i="1"/>
  <c r="U87" i="1"/>
  <c r="U82" i="1"/>
  <c r="U81" i="1"/>
  <c r="U70" i="1"/>
  <c r="U69" i="1"/>
  <c r="U59" i="1"/>
  <c r="U58" i="1"/>
  <c r="U57" i="1"/>
  <c r="U56" i="1"/>
  <c r="U34" i="1"/>
  <c r="U33" i="1"/>
  <c r="U32" i="1"/>
  <c r="U20" i="1"/>
  <c r="U19" i="1"/>
  <c r="U18" i="1"/>
  <c r="U17" i="1"/>
  <c r="U16" i="1"/>
  <c r="U11" i="1"/>
  <c r="U10" i="1"/>
  <c r="P10" i="1"/>
  <c r="K10" i="1"/>
  <c r="T997" i="1"/>
  <c r="T996" i="1"/>
  <c r="T995" i="1"/>
  <c r="T994" i="1"/>
  <c r="T993" i="1"/>
  <c r="T992" i="1"/>
  <c r="T991" i="1"/>
  <c r="T955" i="1"/>
  <c r="T954" i="1"/>
  <c r="T923" i="1"/>
  <c r="T876" i="1"/>
  <c r="T875" i="1"/>
  <c r="T855" i="1"/>
  <c r="T854" i="1"/>
  <c r="T848" i="1"/>
  <c r="T847" i="1"/>
  <c r="T842" i="1"/>
  <c r="T841" i="1"/>
  <c r="T836" i="1"/>
  <c r="T835" i="1"/>
  <c r="T830" i="1"/>
  <c r="T829" i="1"/>
  <c r="T824" i="1"/>
  <c r="T823" i="1"/>
  <c r="T819" i="1"/>
  <c r="T736" i="1"/>
  <c r="T411" i="1"/>
  <c r="T410" i="1"/>
  <c r="T403" i="1"/>
  <c r="T397" i="1"/>
  <c r="T387" i="1"/>
  <c r="T386" i="1"/>
  <c r="T385" i="1"/>
  <c r="T384" i="1"/>
  <c r="T383" i="1"/>
  <c r="T382" i="1"/>
  <c r="T381" i="1"/>
  <c r="T380" i="1"/>
  <c r="T379" i="1"/>
  <c r="T378" i="1"/>
  <c r="T377" i="1"/>
  <c r="T376" i="1"/>
  <c r="T375" i="1"/>
  <c r="T374" i="1"/>
  <c r="T373" i="1"/>
  <c r="T372" i="1"/>
  <c r="T371"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02" i="1"/>
  <c r="T301" i="1"/>
  <c r="T300" i="1"/>
  <c r="T299" i="1"/>
  <c r="T288" i="1"/>
  <c r="T287" i="1"/>
  <c r="T286" i="1"/>
  <c r="T280" i="1"/>
  <c r="T279" i="1"/>
  <c r="T278" i="1"/>
  <c r="T277" i="1"/>
  <c r="T276" i="1"/>
  <c r="T275" i="1"/>
  <c r="T274" i="1"/>
  <c r="T273" i="1"/>
  <c r="T272"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0" i="1"/>
  <c r="T209" i="1"/>
  <c r="T208"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65" i="1"/>
  <c r="T164" i="1"/>
  <c r="T163" i="1"/>
  <c r="T162" i="1"/>
  <c r="T161" i="1"/>
  <c r="T160" i="1"/>
  <c r="T159" i="1"/>
  <c r="T137" i="1"/>
  <c r="T130" i="1"/>
  <c r="T122" i="1"/>
  <c r="T115" i="1"/>
  <c r="T114" i="1"/>
  <c r="T113" i="1"/>
  <c r="T108" i="1"/>
  <c r="T103" i="1"/>
  <c r="T102" i="1"/>
  <c r="T101" i="1"/>
  <c r="T100" i="1"/>
  <c r="T99" i="1"/>
  <c r="T98" i="1"/>
  <c r="T97" i="1"/>
  <c r="T96" i="1"/>
  <c r="T95" i="1"/>
  <c r="T94" i="1"/>
  <c r="T93" i="1"/>
  <c r="T92" i="1"/>
  <c r="T91" i="1"/>
  <c r="T90" i="1"/>
  <c r="T89" i="1"/>
  <c r="T88" i="1"/>
  <c r="T87" i="1"/>
  <c r="T82" i="1"/>
  <c r="T81" i="1"/>
  <c r="T70" i="1"/>
  <c r="T69" i="1"/>
  <c r="T59" i="1"/>
  <c r="T58" i="1"/>
  <c r="T57" i="1"/>
  <c r="T56" i="1"/>
  <c r="T34" i="1"/>
  <c r="T33" i="1"/>
  <c r="T32" i="1"/>
  <c r="T20" i="1"/>
  <c r="T19" i="1"/>
  <c r="T18" i="1"/>
  <c r="T17" i="1"/>
  <c r="T16" i="1"/>
  <c r="T11" i="1"/>
  <c r="O997" i="1"/>
  <c r="O996" i="1"/>
  <c r="O995" i="1"/>
  <c r="O994" i="1"/>
  <c r="O993" i="1"/>
  <c r="O992" i="1"/>
  <c r="O991" i="1"/>
  <c r="O955" i="1"/>
  <c r="O954" i="1"/>
  <c r="O923" i="1"/>
  <c r="O876" i="1"/>
  <c r="O875" i="1"/>
  <c r="O855" i="1"/>
  <c r="O854" i="1"/>
  <c r="O848" i="1"/>
  <c r="O847" i="1"/>
  <c r="O842" i="1"/>
  <c r="O841" i="1"/>
  <c r="O836" i="1"/>
  <c r="O835" i="1"/>
  <c r="O830" i="1"/>
  <c r="O829" i="1"/>
  <c r="O824" i="1"/>
  <c r="O823" i="1"/>
  <c r="O819" i="1"/>
  <c r="O736" i="1"/>
  <c r="O411" i="1"/>
  <c r="O410" i="1"/>
  <c r="O403" i="1"/>
  <c r="O397" i="1"/>
  <c r="O387" i="1"/>
  <c r="O386" i="1"/>
  <c r="O385" i="1"/>
  <c r="O384" i="1"/>
  <c r="O383" i="1"/>
  <c r="O382" i="1"/>
  <c r="O381" i="1"/>
  <c r="O380" i="1"/>
  <c r="O379" i="1"/>
  <c r="O378" i="1"/>
  <c r="O377" i="1"/>
  <c r="O376" i="1"/>
  <c r="O375" i="1"/>
  <c r="O374" i="1"/>
  <c r="O373" i="1"/>
  <c r="O372" i="1"/>
  <c r="O371"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02" i="1"/>
  <c r="O301" i="1"/>
  <c r="O300" i="1"/>
  <c r="O299" i="1"/>
  <c r="O288" i="1"/>
  <c r="O287" i="1"/>
  <c r="O286" i="1"/>
  <c r="O280" i="1"/>
  <c r="O279" i="1"/>
  <c r="O278" i="1"/>
  <c r="O277" i="1"/>
  <c r="O276" i="1"/>
  <c r="O275" i="1"/>
  <c r="O274" i="1"/>
  <c r="O273" i="1"/>
  <c r="O272"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0" i="1"/>
  <c r="O209" i="1"/>
  <c r="O208"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65" i="1"/>
  <c r="O164" i="1"/>
  <c r="O163" i="1"/>
  <c r="O162" i="1"/>
  <c r="O161" i="1"/>
  <c r="O160" i="1"/>
  <c r="O159" i="1"/>
  <c r="O137" i="1"/>
  <c r="O130" i="1"/>
  <c r="O122" i="1"/>
  <c r="O115" i="1"/>
  <c r="O114" i="1"/>
  <c r="O113" i="1"/>
  <c r="O108" i="1"/>
  <c r="O103" i="1"/>
  <c r="O102" i="1"/>
  <c r="O101" i="1"/>
  <c r="O100" i="1"/>
  <c r="O99" i="1"/>
  <c r="O98" i="1"/>
  <c r="O97" i="1"/>
  <c r="O96" i="1"/>
  <c r="O95" i="1"/>
  <c r="O94" i="1"/>
  <c r="O93" i="1"/>
  <c r="O92" i="1"/>
  <c r="O91" i="1"/>
  <c r="O90" i="1"/>
  <c r="O89" i="1"/>
  <c r="O88" i="1"/>
  <c r="O87" i="1"/>
  <c r="O82" i="1"/>
  <c r="O81" i="1"/>
  <c r="O70" i="1"/>
  <c r="O69" i="1"/>
  <c r="O59" i="1"/>
  <c r="O58" i="1"/>
  <c r="O57" i="1"/>
  <c r="O56" i="1"/>
  <c r="O34" i="1"/>
  <c r="O33" i="1"/>
  <c r="O32" i="1"/>
  <c r="O20" i="1"/>
  <c r="O19" i="1"/>
  <c r="O18" i="1"/>
  <c r="O17" i="1"/>
  <c r="O16" i="1"/>
  <c r="O11" i="1"/>
  <c r="J997" i="1"/>
  <c r="J996" i="1"/>
  <c r="J995" i="1"/>
  <c r="J994" i="1"/>
  <c r="J993" i="1"/>
  <c r="J992" i="1"/>
  <c r="J991" i="1"/>
  <c r="J955" i="1"/>
  <c r="J954" i="1"/>
  <c r="J923" i="1"/>
  <c r="J876" i="1"/>
  <c r="J875" i="1"/>
  <c r="J855" i="1"/>
  <c r="J854" i="1"/>
  <c r="J848" i="1"/>
  <c r="J847" i="1"/>
  <c r="J842" i="1"/>
  <c r="J841" i="1"/>
  <c r="J836" i="1"/>
  <c r="J835" i="1"/>
  <c r="J830" i="1"/>
  <c r="J829" i="1"/>
  <c r="J824" i="1"/>
  <c r="J823" i="1"/>
  <c r="J819" i="1"/>
  <c r="J736" i="1"/>
  <c r="J411" i="1"/>
  <c r="J410" i="1"/>
  <c r="J403" i="1"/>
  <c r="J397" i="1"/>
  <c r="J387" i="1"/>
  <c r="J386" i="1"/>
  <c r="J385" i="1"/>
  <c r="J384" i="1"/>
  <c r="J383" i="1"/>
  <c r="J382" i="1"/>
  <c r="J381" i="1"/>
  <c r="J380" i="1"/>
  <c r="J379" i="1"/>
  <c r="J378" i="1"/>
  <c r="J377" i="1"/>
  <c r="J376" i="1"/>
  <c r="J375" i="1"/>
  <c r="J374" i="1"/>
  <c r="J373" i="1"/>
  <c r="J372" i="1"/>
  <c r="J371"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02" i="1"/>
  <c r="J301" i="1"/>
  <c r="J300" i="1"/>
  <c r="J299" i="1"/>
  <c r="J288" i="1"/>
  <c r="J287" i="1"/>
  <c r="J286" i="1"/>
  <c r="J280" i="1"/>
  <c r="J279" i="1"/>
  <c r="J278" i="1"/>
  <c r="J277" i="1"/>
  <c r="J276" i="1"/>
  <c r="J275" i="1"/>
  <c r="J274" i="1"/>
  <c r="J273" i="1"/>
  <c r="J272"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0" i="1"/>
  <c r="J209" i="1"/>
  <c r="J208"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65" i="1"/>
  <c r="J164" i="1"/>
  <c r="J163" i="1"/>
  <c r="J162" i="1"/>
  <c r="J161" i="1"/>
  <c r="J160" i="1"/>
  <c r="J159" i="1"/>
  <c r="J137" i="1"/>
  <c r="J130" i="1"/>
  <c r="J122" i="1"/>
  <c r="J115" i="1"/>
  <c r="J114" i="1"/>
  <c r="J113" i="1"/>
  <c r="J108" i="1"/>
  <c r="J103" i="1"/>
  <c r="J102" i="1"/>
  <c r="J101" i="1"/>
  <c r="J100" i="1"/>
  <c r="J99" i="1"/>
  <c r="J98" i="1"/>
  <c r="J97" i="1"/>
  <c r="J96" i="1"/>
  <c r="J95" i="1"/>
  <c r="J94" i="1"/>
  <c r="J93" i="1"/>
  <c r="J92" i="1"/>
  <c r="J91" i="1"/>
  <c r="J90" i="1"/>
  <c r="J89" i="1"/>
  <c r="J88" i="1"/>
  <c r="J87" i="1"/>
  <c r="J82" i="1"/>
  <c r="J81" i="1"/>
  <c r="J70" i="1"/>
  <c r="J69" i="1"/>
  <c r="J59" i="1"/>
  <c r="J58" i="1"/>
  <c r="J57" i="1"/>
  <c r="J56" i="1"/>
  <c r="J34" i="1"/>
  <c r="J33" i="1"/>
  <c r="J32" i="1"/>
  <c r="J20" i="1"/>
  <c r="J19" i="1"/>
  <c r="J18" i="1"/>
  <c r="J17" i="1"/>
  <c r="J16" i="1"/>
  <c r="J11" i="1"/>
  <c r="T10" i="1"/>
  <c r="O10" i="1"/>
  <c r="J10" i="1"/>
  <c r="I10" i="1"/>
  <c r="I997" i="1"/>
  <c r="I996" i="1"/>
  <c r="I995" i="1"/>
  <c r="I994" i="1"/>
  <c r="I993" i="1"/>
  <c r="I992" i="1"/>
  <c r="I991" i="1"/>
  <c r="I955" i="1"/>
  <c r="I954" i="1"/>
  <c r="I923" i="1"/>
  <c r="I876" i="1"/>
  <c r="I875" i="1"/>
  <c r="I855" i="1"/>
  <c r="I854" i="1"/>
  <c r="I848" i="1"/>
  <c r="I847" i="1"/>
  <c r="I842" i="1"/>
  <c r="I841" i="1"/>
  <c r="I836" i="1"/>
  <c r="I835" i="1"/>
  <c r="I830" i="1"/>
  <c r="I829" i="1"/>
  <c r="I824" i="1"/>
  <c r="I823" i="1"/>
  <c r="I819" i="1"/>
  <c r="I736" i="1"/>
  <c r="I411" i="1"/>
  <c r="I410" i="1"/>
  <c r="I403" i="1"/>
  <c r="I397" i="1"/>
  <c r="I387" i="1"/>
  <c r="I386" i="1"/>
  <c r="I385" i="1"/>
  <c r="I384" i="1"/>
  <c r="I383" i="1"/>
  <c r="I382" i="1"/>
  <c r="I381" i="1"/>
  <c r="I380" i="1"/>
  <c r="I379" i="1"/>
  <c r="I378" i="1"/>
  <c r="I377" i="1"/>
  <c r="I376" i="1"/>
  <c r="I375" i="1"/>
  <c r="I374" i="1"/>
  <c r="I373" i="1"/>
  <c r="I372" i="1"/>
  <c r="I371"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02" i="1"/>
  <c r="I301" i="1"/>
  <c r="I300" i="1"/>
  <c r="I299" i="1"/>
  <c r="I288" i="1"/>
  <c r="I287" i="1"/>
  <c r="I286" i="1"/>
  <c r="I280" i="1"/>
  <c r="I279" i="1"/>
  <c r="I278" i="1"/>
  <c r="I277" i="1"/>
  <c r="I276" i="1"/>
  <c r="I275" i="1"/>
  <c r="I274" i="1"/>
  <c r="I273" i="1"/>
  <c r="I272"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0" i="1"/>
  <c r="I209" i="1"/>
  <c r="I208"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65" i="1"/>
  <c r="I164" i="1"/>
  <c r="I163" i="1"/>
  <c r="I162" i="1"/>
  <c r="I161" i="1"/>
  <c r="I160" i="1"/>
  <c r="I159" i="1"/>
  <c r="I137" i="1"/>
  <c r="I130" i="1"/>
  <c r="I122" i="1"/>
  <c r="I115" i="1"/>
  <c r="I114" i="1"/>
  <c r="I113" i="1"/>
  <c r="I108" i="1"/>
  <c r="I103" i="1"/>
  <c r="I102" i="1"/>
  <c r="I101" i="1"/>
  <c r="I100" i="1"/>
  <c r="I99" i="1"/>
  <c r="I98" i="1"/>
  <c r="I97" i="1"/>
  <c r="I96" i="1"/>
  <c r="I95" i="1"/>
  <c r="I94" i="1"/>
  <c r="I93" i="1"/>
  <c r="I92" i="1"/>
  <c r="I91" i="1"/>
  <c r="I90" i="1"/>
  <c r="I89" i="1"/>
  <c r="I88" i="1"/>
  <c r="I87" i="1"/>
  <c r="I82" i="1"/>
  <c r="I81" i="1"/>
  <c r="I70" i="1"/>
  <c r="I69" i="1"/>
  <c r="I59" i="1"/>
  <c r="I58" i="1"/>
  <c r="I57" i="1"/>
  <c r="I56" i="1"/>
  <c r="I34" i="1"/>
  <c r="I33" i="1"/>
  <c r="I32" i="1"/>
  <c r="I20" i="1"/>
  <c r="I19" i="1"/>
  <c r="I18" i="1"/>
  <c r="I17" i="1"/>
  <c r="I16" i="1"/>
  <c r="I11" i="1"/>
  <c r="N997" i="1"/>
  <c r="N996" i="1"/>
  <c r="N995" i="1"/>
  <c r="N994" i="1"/>
  <c r="N993" i="1"/>
  <c r="N992" i="1"/>
  <c r="N991" i="1"/>
  <c r="N955" i="1"/>
  <c r="N954" i="1"/>
  <c r="N923" i="1"/>
  <c r="N876" i="1"/>
  <c r="N875" i="1"/>
  <c r="N855" i="1"/>
  <c r="N854" i="1"/>
  <c r="N848" i="1"/>
  <c r="N847" i="1"/>
  <c r="N842" i="1"/>
  <c r="N841" i="1"/>
  <c r="N836" i="1"/>
  <c r="N835" i="1"/>
  <c r="N830" i="1"/>
  <c r="N829" i="1"/>
  <c r="N824" i="1"/>
  <c r="N823" i="1"/>
  <c r="N819" i="1"/>
  <c r="N736" i="1"/>
  <c r="N411" i="1"/>
  <c r="N410" i="1"/>
  <c r="N403" i="1"/>
  <c r="N397" i="1"/>
  <c r="N387" i="1"/>
  <c r="N386" i="1"/>
  <c r="N385" i="1"/>
  <c r="N384" i="1"/>
  <c r="N383" i="1"/>
  <c r="N382" i="1"/>
  <c r="N381" i="1"/>
  <c r="N380" i="1"/>
  <c r="N379" i="1"/>
  <c r="N378" i="1"/>
  <c r="N377" i="1"/>
  <c r="N376" i="1"/>
  <c r="N375" i="1"/>
  <c r="N374" i="1"/>
  <c r="N373" i="1"/>
  <c r="N372" i="1"/>
  <c r="N371"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02" i="1"/>
  <c r="N301" i="1"/>
  <c r="N300" i="1"/>
  <c r="N299" i="1"/>
  <c r="N288" i="1"/>
  <c r="N287" i="1"/>
  <c r="N286" i="1"/>
  <c r="N280" i="1"/>
  <c r="N279" i="1"/>
  <c r="N278" i="1"/>
  <c r="N277" i="1"/>
  <c r="N276" i="1"/>
  <c r="N275" i="1"/>
  <c r="N274" i="1"/>
  <c r="N273" i="1"/>
  <c r="N272"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0" i="1"/>
  <c r="N209" i="1"/>
  <c r="N208"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65" i="1"/>
  <c r="N164" i="1"/>
  <c r="N163" i="1"/>
  <c r="N162" i="1"/>
  <c r="N161" i="1"/>
  <c r="N160" i="1"/>
  <c r="N159" i="1"/>
  <c r="N137" i="1"/>
  <c r="N130" i="1"/>
  <c r="N122" i="1"/>
  <c r="N115" i="1"/>
  <c r="N114" i="1"/>
  <c r="N113" i="1"/>
  <c r="N108" i="1"/>
  <c r="N103" i="1"/>
  <c r="N102" i="1"/>
  <c r="N101" i="1"/>
  <c r="N100" i="1"/>
  <c r="N99" i="1"/>
  <c r="N98" i="1"/>
  <c r="N97" i="1"/>
  <c r="N96" i="1"/>
  <c r="N95" i="1"/>
  <c r="N94" i="1"/>
  <c r="N93" i="1"/>
  <c r="N92" i="1"/>
  <c r="N91" i="1"/>
  <c r="N90" i="1"/>
  <c r="N89" i="1"/>
  <c r="N88" i="1"/>
  <c r="N87" i="1"/>
  <c r="N82" i="1"/>
  <c r="N81" i="1"/>
  <c r="N70" i="1"/>
  <c r="N69" i="1"/>
  <c r="N59" i="1"/>
  <c r="N58" i="1"/>
  <c r="N57" i="1"/>
  <c r="N56" i="1"/>
  <c r="N34" i="1"/>
  <c r="N33" i="1"/>
  <c r="N32" i="1"/>
  <c r="N20" i="1"/>
  <c r="N19" i="1"/>
  <c r="N18" i="1"/>
  <c r="N17" i="1"/>
  <c r="N16" i="1"/>
  <c r="N11" i="1"/>
  <c r="S997" i="1"/>
  <c r="S996" i="1"/>
  <c r="S995" i="1"/>
  <c r="S994" i="1"/>
  <c r="S993" i="1"/>
  <c r="S992" i="1"/>
  <c r="S991" i="1"/>
  <c r="S955" i="1"/>
  <c r="S954" i="1"/>
  <c r="S923" i="1"/>
  <c r="S876" i="1"/>
  <c r="S875" i="1"/>
  <c r="S855" i="1"/>
  <c r="S854" i="1"/>
  <c r="S848" i="1"/>
  <c r="S847" i="1"/>
  <c r="S842" i="1"/>
  <c r="S841" i="1"/>
  <c r="S836" i="1"/>
  <c r="S835" i="1"/>
  <c r="S830" i="1"/>
  <c r="S829" i="1"/>
  <c r="S824" i="1"/>
  <c r="S823" i="1"/>
  <c r="S819" i="1"/>
  <c r="S736" i="1"/>
  <c r="S411" i="1"/>
  <c r="S410" i="1"/>
  <c r="S403" i="1"/>
  <c r="S397" i="1"/>
  <c r="S387" i="1"/>
  <c r="S386" i="1"/>
  <c r="S385" i="1"/>
  <c r="S384" i="1"/>
  <c r="S383" i="1"/>
  <c r="S382" i="1"/>
  <c r="S381" i="1"/>
  <c r="S380" i="1"/>
  <c r="S379" i="1"/>
  <c r="S378" i="1"/>
  <c r="S377" i="1"/>
  <c r="S376" i="1"/>
  <c r="S375" i="1"/>
  <c r="S374" i="1"/>
  <c r="S373" i="1"/>
  <c r="S372" i="1"/>
  <c r="S371"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02" i="1"/>
  <c r="S301" i="1"/>
  <c r="S300" i="1"/>
  <c r="S299" i="1"/>
  <c r="S288" i="1"/>
  <c r="S287" i="1"/>
  <c r="S286" i="1"/>
  <c r="S280" i="1"/>
  <c r="S279" i="1"/>
  <c r="S278" i="1"/>
  <c r="S277" i="1"/>
  <c r="S276" i="1"/>
  <c r="S275" i="1"/>
  <c r="S274" i="1"/>
  <c r="S273" i="1"/>
  <c r="S272"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0" i="1"/>
  <c r="S209" i="1"/>
  <c r="S208"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65" i="1"/>
  <c r="S164" i="1"/>
  <c r="S163" i="1"/>
  <c r="S162" i="1"/>
  <c r="S161" i="1"/>
  <c r="S160" i="1"/>
  <c r="S159" i="1"/>
  <c r="S137" i="1"/>
  <c r="S130" i="1"/>
  <c r="S122" i="1"/>
  <c r="S115" i="1"/>
  <c r="S114" i="1"/>
  <c r="S113" i="1"/>
  <c r="S108" i="1"/>
  <c r="S103" i="1"/>
  <c r="S102" i="1"/>
  <c r="S101" i="1"/>
  <c r="S100" i="1"/>
  <c r="S99" i="1"/>
  <c r="S98" i="1"/>
  <c r="S97" i="1"/>
  <c r="S96" i="1"/>
  <c r="S95" i="1"/>
  <c r="S94" i="1"/>
  <c r="S93" i="1"/>
  <c r="S92" i="1"/>
  <c r="S91" i="1"/>
  <c r="S90" i="1"/>
  <c r="S89" i="1"/>
  <c r="S88" i="1"/>
  <c r="S87" i="1"/>
  <c r="S82" i="1"/>
  <c r="S81" i="1"/>
  <c r="S70" i="1"/>
  <c r="S69" i="1"/>
  <c r="S59" i="1"/>
  <c r="S58" i="1"/>
  <c r="S57" i="1"/>
  <c r="S56" i="1"/>
  <c r="S34" i="1"/>
  <c r="S33" i="1"/>
  <c r="S32" i="1"/>
  <c r="S20" i="1"/>
  <c r="S19" i="1"/>
  <c r="S18" i="1"/>
  <c r="S17" i="1"/>
  <c r="S16" i="1"/>
  <c r="S11" i="1"/>
  <c r="S10" i="1"/>
  <c r="N10" i="1"/>
  <c r="H997" i="1"/>
  <c r="H996" i="1"/>
  <c r="H995" i="1"/>
  <c r="H994" i="1"/>
  <c r="H993" i="1"/>
  <c r="H992" i="1"/>
  <c r="H991" i="1"/>
  <c r="H955" i="1"/>
  <c r="H954" i="1"/>
  <c r="H923" i="1"/>
  <c r="H876" i="1"/>
  <c r="H875" i="1"/>
  <c r="H855" i="1"/>
  <c r="H854" i="1"/>
  <c r="H848" i="1"/>
  <c r="H847" i="1"/>
  <c r="H842" i="1"/>
  <c r="H841" i="1"/>
  <c r="H836" i="1"/>
  <c r="H835" i="1"/>
  <c r="H830" i="1"/>
  <c r="H829" i="1"/>
  <c r="H824" i="1"/>
  <c r="H823" i="1"/>
  <c r="H819" i="1"/>
  <c r="H736" i="1"/>
  <c r="H411" i="1"/>
  <c r="H410" i="1"/>
  <c r="H403" i="1"/>
  <c r="H397" i="1"/>
  <c r="H387" i="1"/>
  <c r="H386" i="1"/>
  <c r="H385" i="1"/>
  <c r="H384" i="1"/>
  <c r="H383" i="1"/>
  <c r="H382" i="1"/>
  <c r="H381" i="1"/>
  <c r="H380" i="1"/>
  <c r="H379" i="1"/>
  <c r="H378" i="1"/>
  <c r="H377" i="1"/>
  <c r="H376" i="1"/>
  <c r="H375" i="1"/>
  <c r="H374" i="1"/>
  <c r="H373" i="1"/>
  <c r="H372" i="1"/>
  <c r="H371"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02" i="1"/>
  <c r="H301" i="1"/>
  <c r="H300" i="1"/>
  <c r="H299" i="1"/>
  <c r="H288" i="1"/>
  <c r="H287" i="1"/>
  <c r="H286" i="1"/>
  <c r="H280" i="1"/>
  <c r="H279" i="1"/>
  <c r="H278" i="1"/>
  <c r="H277" i="1"/>
  <c r="H276" i="1"/>
  <c r="H275" i="1"/>
  <c r="H274" i="1"/>
  <c r="H273" i="1"/>
  <c r="H272"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0" i="1"/>
  <c r="H209" i="1"/>
  <c r="H208"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65" i="1"/>
  <c r="H164" i="1"/>
  <c r="H163" i="1"/>
  <c r="H162" i="1"/>
  <c r="H161" i="1"/>
  <c r="H160" i="1"/>
  <c r="H159" i="1"/>
  <c r="H137" i="1"/>
  <c r="H130" i="1"/>
  <c r="H122" i="1"/>
  <c r="H115" i="1"/>
  <c r="H114" i="1"/>
  <c r="H113" i="1"/>
  <c r="H108" i="1"/>
  <c r="H103" i="1"/>
  <c r="H102" i="1"/>
  <c r="H101" i="1"/>
  <c r="H100" i="1"/>
  <c r="H99" i="1"/>
  <c r="H98" i="1"/>
  <c r="H97" i="1"/>
  <c r="H96" i="1"/>
  <c r="H95" i="1"/>
  <c r="H94" i="1"/>
  <c r="H93" i="1"/>
  <c r="H92" i="1"/>
  <c r="H91" i="1"/>
  <c r="H90" i="1"/>
  <c r="H89" i="1"/>
  <c r="H88" i="1"/>
  <c r="H87" i="1"/>
  <c r="H82" i="1"/>
  <c r="H81" i="1"/>
  <c r="H70" i="1"/>
  <c r="H69" i="1"/>
  <c r="H59" i="1"/>
  <c r="H58" i="1"/>
  <c r="H57" i="1"/>
  <c r="H56" i="1"/>
  <c r="H34" i="1"/>
  <c r="H33" i="1"/>
  <c r="H32" i="1"/>
  <c r="H20" i="1"/>
  <c r="H19" i="1"/>
  <c r="H18" i="1"/>
  <c r="H17" i="1"/>
  <c r="H16" i="1"/>
  <c r="H11" i="1"/>
  <c r="R10" i="1"/>
  <c r="M10" i="1"/>
  <c r="H10" i="1"/>
  <c r="G997" i="1"/>
  <c r="F997" i="1"/>
  <c r="E997" i="1"/>
  <c r="G996" i="1"/>
  <c r="F996" i="1"/>
  <c r="E996" i="1"/>
  <c r="G995" i="1"/>
  <c r="F995" i="1"/>
  <c r="E995" i="1"/>
  <c r="G994" i="1"/>
  <c r="F994" i="1"/>
  <c r="E994" i="1"/>
  <c r="G993" i="1"/>
  <c r="F993" i="1"/>
  <c r="E993" i="1"/>
  <c r="G992" i="1"/>
  <c r="F992" i="1"/>
  <c r="E992" i="1"/>
  <c r="G991" i="1"/>
  <c r="F991" i="1"/>
  <c r="E991" i="1"/>
  <c r="G955" i="1"/>
  <c r="F955" i="1"/>
  <c r="E955" i="1"/>
  <c r="G954" i="1"/>
  <c r="F954" i="1"/>
  <c r="E954" i="1"/>
  <c r="G923" i="1"/>
  <c r="F923" i="1"/>
  <c r="E923" i="1"/>
  <c r="G876" i="1"/>
  <c r="F876" i="1"/>
  <c r="E876" i="1"/>
  <c r="G875" i="1"/>
  <c r="F875" i="1"/>
  <c r="E875" i="1"/>
  <c r="G855" i="1"/>
  <c r="F855" i="1"/>
  <c r="E855" i="1"/>
  <c r="G854" i="1"/>
  <c r="F854" i="1"/>
  <c r="E854" i="1"/>
  <c r="G848" i="1"/>
  <c r="F848" i="1"/>
  <c r="E848" i="1"/>
  <c r="G847" i="1"/>
  <c r="F847" i="1"/>
  <c r="E847" i="1"/>
  <c r="G842" i="1"/>
  <c r="F842" i="1"/>
  <c r="E842" i="1"/>
  <c r="G841" i="1"/>
  <c r="F841" i="1"/>
  <c r="E841" i="1"/>
  <c r="G836" i="1"/>
  <c r="F836" i="1"/>
  <c r="E836" i="1"/>
  <c r="G835" i="1"/>
  <c r="F835" i="1"/>
  <c r="E835" i="1"/>
  <c r="G830" i="1"/>
  <c r="F830" i="1"/>
  <c r="E830" i="1"/>
  <c r="G829" i="1"/>
  <c r="F829" i="1"/>
  <c r="E829" i="1"/>
  <c r="G824" i="1"/>
  <c r="F824" i="1"/>
  <c r="E824" i="1"/>
  <c r="G823" i="1"/>
  <c r="F823" i="1"/>
  <c r="E823" i="1"/>
  <c r="G819" i="1"/>
  <c r="F819" i="1"/>
  <c r="E819" i="1"/>
  <c r="G736" i="1"/>
  <c r="F736" i="1"/>
  <c r="E736" i="1"/>
  <c r="G411" i="1"/>
  <c r="F411" i="1"/>
  <c r="E411" i="1"/>
  <c r="G410" i="1"/>
  <c r="F410" i="1"/>
  <c r="E410" i="1"/>
  <c r="G403" i="1"/>
  <c r="F403" i="1"/>
  <c r="E403" i="1"/>
  <c r="G397" i="1"/>
  <c r="F397" i="1"/>
  <c r="E397" i="1"/>
  <c r="G387" i="1"/>
  <c r="F387" i="1"/>
  <c r="E387" i="1"/>
  <c r="G386" i="1"/>
  <c r="F386" i="1"/>
  <c r="E386" i="1"/>
  <c r="G385" i="1"/>
  <c r="F385" i="1"/>
  <c r="E385" i="1"/>
  <c r="G384" i="1"/>
  <c r="F384" i="1"/>
  <c r="E384" i="1"/>
  <c r="G383" i="1"/>
  <c r="F383" i="1"/>
  <c r="E383" i="1"/>
  <c r="G382" i="1"/>
  <c r="F382" i="1"/>
  <c r="E382" i="1"/>
  <c r="G381" i="1"/>
  <c r="F381" i="1"/>
  <c r="E381" i="1"/>
  <c r="G380" i="1"/>
  <c r="F380" i="1"/>
  <c r="E380" i="1"/>
  <c r="G379" i="1"/>
  <c r="F379" i="1"/>
  <c r="E379" i="1"/>
  <c r="G378" i="1"/>
  <c r="F378" i="1"/>
  <c r="E378" i="1"/>
  <c r="G377" i="1"/>
  <c r="F377" i="1"/>
  <c r="E377" i="1"/>
  <c r="G376" i="1"/>
  <c r="F376" i="1"/>
  <c r="E376" i="1"/>
  <c r="G375" i="1"/>
  <c r="F375" i="1"/>
  <c r="E375" i="1"/>
  <c r="G374" i="1"/>
  <c r="F374" i="1"/>
  <c r="E374" i="1"/>
  <c r="G373" i="1"/>
  <c r="F373" i="1"/>
  <c r="E373" i="1"/>
  <c r="G372" i="1"/>
  <c r="F372" i="1"/>
  <c r="E372" i="1"/>
  <c r="G371" i="1"/>
  <c r="F371" i="1"/>
  <c r="E371" i="1"/>
  <c r="G366" i="1"/>
  <c r="F366" i="1"/>
  <c r="E366" i="1"/>
  <c r="G365" i="1"/>
  <c r="F365" i="1"/>
  <c r="E365" i="1"/>
  <c r="G364" i="1"/>
  <c r="F364" i="1"/>
  <c r="E364" i="1"/>
  <c r="G363" i="1"/>
  <c r="F363" i="1"/>
  <c r="E363" i="1"/>
  <c r="G362" i="1"/>
  <c r="F362" i="1"/>
  <c r="E362" i="1"/>
  <c r="G361" i="1"/>
  <c r="F361" i="1"/>
  <c r="E361" i="1"/>
  <c r="G360" i="1"/>
  <c r="F360" i="1"/>
  <c r="E360" i="1"/>
  <c r="G359" i="1"/>
  <c r="F359" i="1"/>
  <c r="E359" i="1"/>
  <c r="G358" i="1"/>
  <c r="F358" i="1"/>
  <c r="E358" i="1"/>
  <c r="G357" i="1"/>
  <c r="F357" i="1"/>
  <c r="E357" i="1"/>
  <c r="G356" i="1"/>
  <c r="F356" i="1"/>
  <c r="E356" i="1"/>
  <c r="G355" i="1"/>
  <c r="F355" i="1"/>
  <c r="E355" i="1"/>
  <c r="G354" i="1"/>
  <c r="F354" i="1"/>
  <c r="E354" i="1"/>
  <c r="G353" i="1"/>
  <c r="F353" i="1"/>
  <c r="E353" i="1"/>
  <c r="G352" i="1"/>
  <c r="F352" i="1"/>
  <c r="E352" i="1"/>
  <c r="G351" i="1"/>
  <c r="F351" i="1"/>
  <c r="E351" i="1"/>
  <c r="G350" i="1"/>
  <c r="F350" i="1"/>
  <c r="E350" i="1"/>
  <c r="G349" i="1"/>
  <c r="F349" i="1"/>
  <c r="E349" i="1"/>
  <c r="G348" i="1"/>
  <c r="F348" i="1"/>
  <c r="E348" i="1"/>
  <c r="G347" i="1"/>
  <c r="F347" i="1"/>
  <c r="E347" i="1"/>
  <c r="G346" i="1"/>
  <c r="F346" i="1"/>
  <c r="E346" i="1"/>
  <c r="G345" i="1"/>
  <c r="F345" i="1"/>
  <c r="E345" i="1"/>
  <c r="G344" i="1"/>
  <c r="F344" i="1"/>
  <c r="E344" i="1"/>
  <c r="G343" i="1"/>
  <c r="F343" i="1"/>
  <c r="E343" i="1"/>
  <c r="G342" i="1"/>
  <c r="F342" i="1"/>
  <c r="E342" i="1"/>
  <c r="G341" i="1"/>
  <c r="F341" i="1"/>
  <c r="E341" i="1"/>
  <c r="G340" i="1"/>
  <c r="F340" i="1"/>
  <c r="E340" i="1"/>
  <c r="G339" i="1"/>
  <c r="F339" i="1"/>
  <c r="E339" i="1"/>
  <c r="G338" i="1"/>
  <c r="F338" i="1"/>
  <c r="E338" i="1"/>
  <c r="G337" i="1"/>
  <c r="F337" i="1"/>
  <c r="E337" i="1"/>
  <c r="G336" i="1"/>
  <c r="F336" i="1"/>
  <c r="E336" i="1"/>
  <c r="G335" i="1"/>
  <c r="F335" i="1"/>
  <c r="E335" i="1"/>
  <c r="G334" i="1"/>
  <c r="F334" i="1"/>
  <c r="E334" i="1"/>
  <c r="G333" i="1"/>
  <c r="F333" i="1"/>
  <c r="E333" i="1"/>
  <c r="G332" i="1"/>
  <c r="F332" i="1"/>
  <c r="E332" i="1"/>
  <c r="G331" i="1"/>
  <c r="F331" i="1"/>
  <c r="E331" i="1"/>
  <c r="G330" i="1"/>
  <c r="F330" i="1"/>
  <c r="E330" i="1"/>
  <c r="G329" i="1"/>
  <c r="F329" i="1"/>
  <c r="E329" i="1"/>
  <c r="G328" i="1"/>
  <c r="F328" i="1"/>
  <c r="E328" i="1"/>
  <c r="G327" i="1"/>
  <c r="F327" i="1"/>
  <c r="E327" i="1"/>
  <c r="G326" i="1"/>
  <c r="F326" i="1"/>
  <c r="E326" i="1"/>
  <c r="G325" i="1"/>
  <c r="F325" i="1"/>
  <c r="E325" i="1"/>
  <c r="G324" i="1"/>
  <c r="F324" i="1"/>
  <c r="E324" i="1"/>
  <c r="G323" i="1"/>
  <c r="F323" i="1"/>
  <c r="E323" i="1"/>
  <c r="G322" i="1"/>
  <c r="F322" i="1"/>
  <c r="E322" i="1"/>
  <c r="G321" i="1"/>
  <c r="F321" i="1"/>
  <c r="E321" i="1"/>
  <c r="G320" i="1"/>
  <c r="F320" i="1"/>
  <c r="E320" i="1"/>
  <c r="G319" i="1"/>
  <c r="F319" i="1"/>
  <c r="E319" i="1"/>
  <c r="G318" i="1"/>
  <c r="F318" i="1"/>
  <c r="E318" i="1"/>
  <c r="G317" i="1"/>
  <c r="F317" i="1"/>
  <c r="E317" i="1"/>
  <c r="G316" i="1"/>
  <c r="F316" i="1"/>
  <c r="E316" i="1"/>
  <c r="G315" i="1"/>
  <c r="F315" i="1"/>
  <c r="E315" i="1"/>
  <c r="G314" i="1"/>
  <c r="F314" i="1"/>
  <c r="E314" i="1"/>
  <c r="G313" i="1"/>
  <c r="F313" i="1"/>
  <c r="E313" i="1"/>
  <c r="G312" i="1"/>
  <c r="F312" i="1"/>
  <c r="E312" i="1"/>
  <c r="G311" i="1"/>
  <c r="F311" i="1"/>
  <c r="E311" i="1"/>
  <c r="G302" i="1"/>
  <c r="F302" i="1"/>
  <c r="E302" i="1"/>
  <c r="G301" i="1"/>
  <c r="F301" i="1"/>
  <c r="E301" i="1"/>
  <c r="G300" i="1"/>
  <c r="F300" i="1"/>
  <c r="E300" i="1"/>
  <c r="G299" i="1"/>
  <c r="F299" i="1"/>
  <c r="E299" i="1"/>
  <c r="G288" i="1"/>
  <c r="F288" i="1"/>
  <c r="E288" i="1"/>
  <c r="G287" i="1"/>
  <c r="F287" i="1"/>
  <c r="E287" i="1"/>
  <c r="G286" i="1"/>
  <c r="F286" i="1"/>
  <c r="E286" i="1"/>
  <c r="G280" i="1"/>
  <c r="F280" i="1"/>
  <c r="E280" i="1"/>
  <c r="G279" i="1"/>
  <c r="F279" i="1"/>
  <c r="E279" i="1"/>
  <c r="G278" i="1"/>
  <c r="F278" i="1"/>
  <c r="E278" i="1"/>
  <c r="G277" i="1"/>
  <c r="F277" i="1"/>
  <c r="E277" i="1"/>
  <c r="G276" i="1"/>
  <c r="F276" i="1"/>
  <c r="E276" i="1"/>
  <c r="G275" i="1"/>
  <c r="F275" i="1"/>
  <c r="E275" i="1"/>
  <c r="G274" i="1"/>
  <c r="F274" i="1"/>
  <c r="E274" i="1"/>
  <c r="G273" i="1"/>
  <c r="F273" i="1"/>
  <c r="E273" i="1"/>
  <c r="G272" i="1"/>
  <c r="F272" i="1"/>
  <c r="E272" i="1"/>
  <c r="G255" i="1"/>
  <c r="F255" i="1"/>
  <c r="E255" i="1"/>
  <c r="G254" i="1"/>
  <c r="F254" i="1"/>
  <c r="E254" i="1"/>
  <c r="G253" i="1"/>
  <c r="F253" i="1"/>
  <c r="E253" i="1"/>
  <c r="G252" i="1"/>
  <c r="F252" i="1"/>
  <c r="E252" i="1"/>
  <c r="G251" i="1"/>
  <c r="F251" i="1"/>
  <c r="E251" i="1"/>
  <c r="G250" i="1"/>
  <c r="F250" i="1"/>
  <c r="E250" i="1"/>
  <c r="G249" i="1"/>
  <c r="F249" i="1"/>
  <c r="E249" i="1"/>
  <c r="G248" i="1"/>
  <c r="F248" i="1"/>
  <c r="E248" i="1"/>
  <c r="G247" i="1"/>
  <c r="F247" i="1"/>
  <c r="E247" i="1"/>
  <c r="G246" i="1"/>
  <c r="F246" i="1"/>
  <c r="E246" i="1"/>
  <c r="G245" i="1"/>
  <c r="F245" i="1"/>
  <c r="E245" i="1"/>
  <c r="G244" i="1"/>
  <c r="F244" i="1"/>
  <c r="E244" i="1"/>
  <c r="G243" i="1"/>
  <c r="F243" i="1"/>
  <c r="E243" i="1"/>
  <c r="G242" i="1"/>
  <c r="F242" i="1"/>
  <c r="E242" i="1"/>
  <c r="G241" i="1"/>
  <c r="F241" i="1"/>
  <c r="E241" i="1"/>
  <c r="G240" i="1"/>
  <c r="F240" i="1"/>
  <c r="E240" i="1"/>
  <c r="G239" i="1"/>
  <c r="F239" i="1"/>
  <c r="E239" i="1"/>
  <c r="G238" i="1"/>
  <c r="F238" i="1"/>
  <c r="E238" i="1"/>
  <c r="G237" i="1"/>
  <c r="F237" i="1"/>
  <c r="E237" i="1"/>
  <c r="G236" i="1"/>
  <c r="F236" i="1"/>
  <c r="E236" i="1"/>
  <c r="G235" i="1"/>
  <c r="F235" i="1"/>
  <c r="E235" i="1"/>
  <c r="G234" i="1"/>
  <c r="F234" i="1"/>
  <c r="E234" i="1"/>
  <c r="G233" i="1"/>
  <c r="F233" i="1"/>
  <c r="E233" i="1"/>
  <c r="G232" i="1"/>
  <c r="F232" i="1"/>
  <c r="E232" i="1"/>
  <c r="G231" i="1"/>
  <c r="F231" i="1"/>
  <c r="E231" i="1"/>
  <c r="G230" i="1"/>
  <c r="F230" i="1"/>
  <c r="E230" i="1"/>
  <c r="G229" i="1"/>
  <c r="F229" i="1"/>
  <c r="E229" i="1"/>
  <c r="G228" i="1"/>
  <c r="F228" i="1"/>
  <c r="E228" i="1"/>
  <c r="G227" i="1"/>
  <c r="F227" i="1"/>
  <c r="E227" i="1"/>
  <c r="G226" i="1"/>
  <c r="F226" i="1"/>
  <c r="E226" i="1"/>
  <c r="G225" i="1"/>
  <c r="F225" i="1"/>
  <c r="E225" i="1"/>
  <c r="G224" i="1"/>
  <c r="F224" i="1"/>
  <c r="E224" i="1"/>
  <c r="G223" i="1"/>
  <c r="F223" i="1"/>
  <c r="E223" i="1"/>
  <c r="G222" i="1"/>
  <c r="F222" i="1"/>
  <c r="E222" i="1"/>
  <c r="G221" i="1"/>
  <c r="F221" i="1"/>
  <c r="E221" i="1"/>
  <c r="G220" i="1"/>
  <c r="F220" i="1"/>
  <c r="E220" i="1"/>
  <c r="G219" i="1"/>
  <c r="F219" i="1"/>
  <c r="E219" i="1"/>
  <c r="G218" i="1"/>
  <c r="F218" i="1"/>
  <c r="E218" i="1"/>
  <c r="G217" i="1"/>
  <c r="F217" i="1"/>
  <c r="E217" i="1"/>
  <c r="G210" i="1"/>
  <c r="F210" i="1"/>
  <c r="E210" i="1"/>
  <c r="G209" i="1"/>
  <c r="F209" i="1"/>
  <c r="E209" i="1"/>
  <c r="G208" i="1"/>
  <c r="F208" i="1"/>
  <c r="E208" i="1"/>
  <c r="G201" i="1"/>
  <c r="F201" i="1"/>
  <c r="E201" i="1"/>
  <c r="G200" i="1"/>
  <c r="F200" i="1"/>
  <c r="E200" i="1"/>
  <c r="G199" i="1"/>
  <c r="F199" i="1"/>
  <c r="E199" i="1"/>
  <c r="G198" i="1"/>
  <c r="F198" i="1"/>
  <c r="E198" i="1"/>
  <c r="G197" i="1"/>
  <c r="F197" i="1"/>
  <c r="E197" i="1"/>
  <c r="G196" i="1"/>
  <c r="F196" i="1"/>
  <c r="E196" i="1"/>
  <c r="G195" i="1"/>
  <c r="F195" i="1"/>
  <c r="E195" i="1"/>
  <c r="G194" i="1"/>
  <c r="F194" i="1"/>
  <c r="E194" i="1"/>
  <c r="G193" i="1"/>
  <c r="F193" i="1"/>
  <c r="E193" i="1"/>
  <c r="G192" i="1"/>
  <c r="F192" i="1"/>
  <c r="E192" i="1"/>
  <c r="G191" i="1"/>
  <c r="F191" i="1"/>
  <c r="E191" i="1"/>
  <c r="G190" i="1"/>
  <c r="F190" i="1"/>
  <c r="E190" i="1"/>
  <c r="G189" i="1"/>
  <c r="F189" i="1"/>
  <c r="E189" i="1"/>
  <c r="G188" i="1"/>
  <c r="F188" i="1"/>
  <c r="E188" i="1"/>
  <c r="G187" i="1"/>
  <c r="F187" i="1"/>
  <c r="E187" i="1"/>
  <c r="G186" i="1"/>
  <c r="F186" i="1"/>
  <c r="E186" i="1"/>
  <c r="G185" i="1"/>
  <c r="F185" i="1"/>
  <c r="E185" i="1"/>
  <c r="G184" i="1"/>
  <c r="F184" i="1"/>
  <c r="E184" i="1"/>
  <c r="G183" i="1"/>
  <c r="F183" i="1"/>
  <c r="E183" i="1"/>
  <c r="G182" i="1"/>
  <c r="F182" i="1"/>
  <c r="E182" i="1"/>
  <c r="G181" i="1"/>
  <c r="F181" i="1"/>
  <c r="E181" i="1"/>
  <c r="G180" i="1"/>
  <c r="F180" i="1"/>
  <c r="E180" i="1"/>
  <c r="G179" i="1"/>
  <c r="F179" i="1"/>
  <c r="E179" i="1"/>
  <c r="G178" i="1"/>
  <c r="F178" i="1"/>
  <c r="E178" i="1"/>
  <c r="G177" i="1"/>
  <c r="F177" i="1"/>
  <c r="E177" i="1"/>
  <c r="G176" i="1"/>
  <c r="F176" i="1"/>
  <c r="E176" i="1"/>
  <c r="G175" i="1"/>
  <c r="F175" i="1"/>
  <c r="E175" i="1"/>
  <c r="G174" i="1"/>
  <c r="F174" i="1"/>
  <c r="E174" i="1"/>
  <c r="G173" i="1"/>
  <c r="F173" i="1"/>
  <c r="E173" i="1"/>
  <c r="G172" i="1"/>
  <c r="F172" i="1"/>
  <c r="E172" i="1"/>
  <c r="G171" i="1"/>
  <c r="F171" i="1"/>
  <c r="E171" i="1"/>
  <c r="G165" i="1"/>
  <c r="F165" i="1"/>
  <c r="E165" i="1"/>
  <c r="G164" i="1"/>
  <c r="F164" i="1"/>
  <c r="E164" i="1"/>
  <c r="G163" i="1"/>
  <c r="F163" i="1"/>
  <c r="E163" i="1"/>
  <c r="G162" i="1"/>
  <c r="F162" i="1"/>
  <c r="E162" i="1"/>
  <c r="G161" i="1"/>
  <c r="F161" i="1"/>
  <c r="E161" i="1"/>
  <c r="G160" i="1"/>
  <c r="F160" i="1"/>
  <c r="E160" i="1"/>
  <c r="G159" i="1"/>
  <c r="F159" i="1"/>
  <c r="E159" i="1"/>
  <c r="G137" i="1"/>
  <c r="F137" i="1"/>
  <c r="E137" i="1"/>
  <c r="G130" i="1"/>
  <c r="F130" i="1"/>
  <c r="E130" i="1"/>
  <c r="G122" i="1"/>
  <c r="F122" i="1"/>
  <c r="E122" i="1"/>
  <c r="G115" i="1"/>
  <c r="F115" i="1"/>
  <c r="E115" i="1"/>
  <c r="G114" i="1"/>
  <c r="F114" i="1"/>
  <c r="E114" i="1"/>
  <c r="G113" i="1"/>
  <c r="F113" i="1"/>
  <c r="E113" i="1"/>
  <c r="G108" i="1"/>
  <c r="F108" i="1"/>
  <c r="E108" i="1"/>
  <c r="G103" i="1"/>
  <c r="F103" i="1"/>
  <c r="E103" i="1"/>
  <c r="G102" i="1"/>
  <c r="F102" i="1"/>
  <c r="E102" i="1"/>
  <c r="G101" i="1"/>
  <c r="F101" i="1"/>
  <c r="E101" i="1"/>
  <c r="G100" i="1"/>
  <c r="F100" i="1"/>
  <c r="E100" i="1"/>
  <c r="G99" i="1"/>
  <c r="F99" i="1"/>
  <c r="E99" i="1"/>
  <c r="G98" i="1"/>
  <c r="F98" i="1"/>
  <c r="E98" i="1"/>
  <c r="G97" i="1"/>
  <c r="F97" i="1"/>
  <c r="E97" i="1"/>
  <c r="G96" i="1"/>
  <c r="F96" i="1"/>
  <c r="E96" i="1"/>
  <c r="G95" i="1"/>
  <c r="F95" i="1"/>
  <c r="E95" i="1"/>
  <c r="G94" i="1"/>
  <c r="F94" i="1"/>
  <c r="E94" i="1"/>
  <c r="G93" i="1"/>
  <c r="F93" i="1"/>
  <c r="E93" i="1"/>
  <c r="G92" i="1"/>
  <c r="F92" i="1"/>
  <c r="E92" i="1"/>
  <c r="G91" i="1"/>
  <c r="F91" i="1"/>
  <c r="E91" i="1"/>
  <c r="G90" i="1"/>
  <c r="F90" i="1"/>
  <c r="E90" i="1"/>
  <c r="G89" i="1"/>
  <c r="F89" i="1"/>
  <c r="E89" i="1"/>
  <c r="G88" i="1"/>
  <c r="F88" i="1"/>
  <c r="E88" i="1"/>
  <c r="G87" i="1"/>
  <c r="F87" i="1"/>
  <c r="E87" i="1"/>
  <c r="G82" i="1"/>
  <c r="F82" i="1"/>
  <c r="E82" i="1"/>
  <c r="G81" i="1"/>
  <c r="F81" i="1"/>
  <c r="E81" i="1"/>
  <c r="G70" i="1"/>
  <c r="F70" i="1"/>
  <c r="E70" i="1"/>
  <c r="G69" i="1"/>
  <c r="F69" i="1"/>
  <c r="E69" i="1"/>
  <c r="G59" i="1"/>
  <c r="F59" i="1"/>
  <c r="E59" i="1"/>
  <c r="G58" i="1"/>
  <c r="F58" i="1"/>
  <c r="E58" i="1"/>
  <c r="G57" i="1"/>
  <c r="F57" i="1"/>
  <c r="E57" i="1"/>
  <c r="G56" i="1"/>
  <c r="F56" i="1"/>
  <c r="E56" i="1"/>
  <c r="G34" i="1"/>
  <c r="F34" i="1"/>
  <c r="E34" i="1"/>
  <c r="G33" i="1"/>
  <c r="F33" i="1"/>
  <c r="E33" i="1"/>
  <c r="G32" i="1"/>
  <c r="F32" i="1"/>
  <c r="E32" i="1"/>
  <c r="G20" i="1"/>
  <c r="F20" i="1"/>
  <c r="E20" i="1"/>
  <c r="G19" i="1"/>
  <c r="F19" i="1"/>
  <c r="E19" i="1"/>
  <c r="G18" i="1"/>
  <c r="F18" i="1"/>
  <c r="E18" i="1"/>
  <c r="G17" i="1"/>
  <c r="F17" i="1"/>
  <c r="E17" i="1"/>
  <c r="G16" i="1"/>
  <c r="F16" i="1"/>
  <c r="E16" i="1"/>
  <c r="G11" i="1"/>
  <c r="F11" i="1"/>
  <c r="E11" i="1"/>
  <c r="G10" i="1"/>
  <c r="F10" i="1"/>
  <c r="E10" i="1"/>
  <c r="AP196" i="15"/>
  <c r="AQ196" i="15"/>
  <c r="AR196" i="15"/>
  <c r="AS196" i="15"/>
  <c r="AT196" i="15"/>
  <c r="R997" i="1" l="1"/>
  <c r="R996" i="1"/>
  <c r="R995" i="1"/>
  <c r="R994" i="1"/>
  <c r="R993" i="1"/>
  <c r="R992" i="1"/>
  <c r="R991" i="1"/>
  <c r="R955" i="1"/>
  <c r="R954" i="1"/>
  <c r="R923" i="1"/>
  <c r="R876" i="1"/>
  <c r="R875" i="1"/>
  <c r="R855" i="1"/>
  <c r="R854" i="1"/>
  <c r="R848" i="1"/>
  <c r="R847" i="1"/>
  <c r="R842" i="1"/>
  <c r="R841" i="1"/>
  <c r="R836" i="1"/>
  <c r="R835" i="1"/>
  <c r="R830" i="1"/>
  <c r="R829" i="1"/>
  <c r="R824" i="1"/>
  <c r="R823" i="1"/>
  <c r="R819" i="1"/>
  <c r="R736" i="1"/>
  <c r="R411" i="1"/>
  <c r="R410" i="1"/>
  <c r="R403" i="1"/>
  <c r="R397" i="1"/>
  <c r="R387" i="1"/>
  <c r="R386" i="1"/>
  <c r="R385" i="1"/>
  <c r="R384" i="1"/>
  <c r="R383" i="1"/>
  <c r="R382" i="1"/>
  <c r="R381" i="1"/>
  <c r="R380" i="1"/>
  <c r="R379" i="1"/>
  <c r="R378" i="1"/>
  <c r="R377" i="1"/>
  <c r="R376" i="1"/>
  <c r="R375" i="1"/>
  <c r="R374" i="1"/>
  <c r="R373" i="1"/>
  <c r="R372" i="1"/>
  <c r="R371"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02" i="1"/>
  <c r="R301" i="1"/>
  <c r="R300" i="1"/>
  <c r="R299" i="1"/>
  <c r="R288" i="1"/>
  <c r="R287" i="1"/>
  <c r="R286" i="1"/>
  <c r="R280" i="1"/>
  <c r="R279" i="1"/>
  <c r="R278" i="1"/>
  <c r="R277" i="1"/>
  <c r="R276" i="1"/>
  <c r="R275" i="1"/>
  <c r="R274" i="1"/>
  <c r="R273" i="1"/>
  <c r="R272"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0" i="1"/>
  <c r="R209" i="1"/>
  <c r="R208"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65" i="1"/>
  <c r="R164" i="1"/>
  <c r="R163" i="1"/>
  <c r="R162" i="1"/>
  <c r="R161" i="1"/>
  <c r="R160" i="1"/>
  <c r="R159" i="1"/>
  <c r="R137" i="1"/>
  <c r="R130" i="1"/>
  <c r="R122" i="1"/>
  <c r="R115" i="1"/>
  <c r="R114" i="1"/>
  <c r="R113" i="1"/>
  <c r="R108" i="1"/>
  <c r="R103" i="1"/>
  <c r="R102" i="1"/>
  <c r="R101" i="1"/>
  <c r="R100" i="1"/>
  <c r="R99" i="1"/>
  <c r="R98" i="1"/>
  <c r="R97" i="1"/>
  <c r="R96" i="1"/>
  <c r="R95" i="1"/>
  <c r="R94" i="1"/>
  <c r="R93" i="1"/>
  <c r="R92" i="1"/>
  <c r="R91" i="1"/>
  <c r="R90" i="1"/>
  <c r="R89" i="1"/>
  <c r="R88" i="1"/>
  <c r="R87" i="1"/>
  <c r="R82" i="1"/>
  <c r="R81" i="1"/>
  <c r="R70" i="1"/>
  <c r="R69" i="1"/>
  <c r="R59" i="1"/>
  <c r="R58" i="1"/>
  <c r="R57" i="1"/>
  <c r="R56" i="1"/>
  <c r="R34" i="1"/>
  <c r="R33" i="1"/>
  <c r="R32" i="1"/>
  <c r="R20" i="1"/>
  <c r="R19" i="1"/>
  <c r="R18" i="1"/>
  <c r="R17" i="1"/>
  <c r="R16" i="1"/>
  <c r="R11" i="1"/>
  <c r="M997" i="1"/>
  <c r="M996" i="1"/>
  <c r="M995" i="1"/>
  <c r="M994" i="1"/>
  <c r="M993" i="1"/>
  <c r="M992" i="1"/>
  <c r="M991" i="1"/>
  <c r="M955" i="1"/>
  <c r="M954" i="1"/>
  <c r="M923" i="1"/>
  <c r="M876" i="1"/>
  <c r="M875" i="1"/>
  <c r="M855" i="1"/>
  <c r="M854" i="1"/>
  <c r="M848" i="1"/>
  <c r="M847" i="1"/>
  <c r="M842" i="1"/>
  <c r="M841" i="1"/>
  <c r="M836" i="1"/>
  <c r="M835" i="1"/>
  <c r="M830" i="1"/>
  <c r="M829" i="1"/>
  <c r="M824" i="1"/>
  <c r="M823" i="1"/>
  <c r="M819" i="1"/>
  <c r="M736" i="1"/>
  <c r="M411" i="1"/>
  <c r="M410" i="1"/>
  <c r="M403" i="1"/>
  <c r="M397" i="1"/>
  <c r="M387" i="1"/>
  <c r="M386" i="1"/>
  <c r="M385" i="1"/>
  <c r="M384" i="1"/>
  <c r="M383" i="1"/>
  <c r="M382" i="1"/>
  <c r="M381" i="1"/>
  <c r="M380" i="1"/>
  <c r="M379" i="1"/>
  <c r="M378" i="1"/>
  <c r="M377" i="1"/>
  <c r="M376" i="1"/>
  <c r="M375" i="1"/>
  <c r="M374" i="1"/>
  <c r="M373" i="1"/>
  <c r="M372" i="1"/>
  <c r="M371"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02" i="1"/>
  <c r="M301" i="1"/>
  <c r="M300" i="1"/>
  <c r="M299" i="1"/>
  <c r="M288" i="1"/>
  <c r="M287" i="1"/>
  <c r="M286" i="1"/>
  <c r="M280" i="1"/>
  <c r="M279" i="1"/>
  <c r="M278" i="1"/>
  <c r="M277" i="1"/>
  <c r="M276" i="1"/>
  <c r="M275" i="1"/>
  <c r="M274" i="1"/>
  <c r="M273" i="1"/>
  <c r="M272"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0" i="1"/>
  <c r="M209" i="1"/>
  <c r="M208"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65" i="1"/>
  <c r="M164" i="1"/>
  <c r="M163" i="1"/>
  <c r="M162" i="1"/>
  <c r="M161" i="1"/>
  <c r="M160" i="1"/>
  <c r="M159" i="1"/>
  <c r="M137" i="1"/>
  <c r="M130" i="1"/>
  <c r="M122" i="1"/>
  <c r="M115" i="1"/>
  <c r="M114" i="1"/>
  <c r="M113" i="1"/>
  <c r="M108" i="1"/>
  <c r="M103" i="1"/>
  <c r="M102" i="1"/>
  <c r="M101" i="1"/>
  <c r="M100" i="1"/>
  <c r="M99" i="1"/>
  <c r="M98" i="1"/>
  <c r="M97" i="1"/>
  <c r="M96" i="1"/>
  <c r="M95" i="1"/>
  <c r="M94" i="1"/>
  <c r="M93" i="1"/>
  <c r="M92" i="1"/>
  <c r="M91" i="1"/>
  <c r="M90" i="1"/>
  <c r="M89" i="1"/>
  <c r="M88" i="1"/>
  <c r="M87" i="1"/>
  <c r="M82" i="1"/>
  <c r="M81" i="1"/>
  <c r="M70" i="1"/>
  <c r="M69" i="1"/>
  <c r="M59" i="1"/>
  <c r="M58" i="1"/>
  <c r="M57" i="1"/>
  <c r="M56" i="1"/>
  <c r="M34" i="1"/>
  <c r="M33" i="1"/>
  <c r="M32" i="1"/>
  <c r="M20" i="1"/>
  <c r="M19" i="1"/>
  <c r="M18" i="1"/>
  <c r="M17" i="1"/>
  <c r="M16" i="1"/>
  <c r="M11" i="1"/>
  <c r="E869" i="1" l="1"/>
  <c r="U585" i="1" l="1"/>
  <c r="U619" i="1"/>
  <c r="U737" i="1"/>
  <c r="U698" i="1" s="1"/>
  <c r="U764" i="1"/>
  <c r="U813" i="1"/>
  <c r="U818" i="1"/>
  <c r="U822" i="1"/>
  <c r="U869" i="1"/>
  <c r="U893" i="1"/>
  <c r="U898" i="1"/>
  <c r="U903" i="1"/>
  <c r="U939" i="1"/>
  <c r="U944" i="1"/>
  <c r="U951" i="1"/>
  <c r="U957" i="1"/>
  <c r="P585" i="1"/>
  <c r="P619" i="1"/>
  <c r="P737" i="1"/>
  <c r="P698" i="1" s="1"/>
  <c r="P764" i="1"/>
  <c r="P813" i="1"/>
  <c r="P818" i="1"/>
  <c r="P822" i="1"/>
  <c r="P869" i="1"/>
  <c r="P893" i="1"/>
  <c r="P898" i="1"/>
  <c r="P903" i="1"/>
  <c r="P939" i="1"/>
  <c r="P944" i="1"/>
  <c r="P951" i="1"/>
  <c r="P957" i="1"/>
  <c r="K585" i="1"/>
  <c r="K619" i="1"/>
  <c r="K737" i="1"/>
  <c r="K698" i="1" s="1"/>
  <c r="K764" i="1"/>
  <c r="K813" i="1"/>
  <c r="K818" i="1"/>
  <c r="K822" i="1"/>
  <c r="K869" i="1"/>
  <c r="K893" i="1"/>
  <c r="K898" i="1"/>
  <c r="K903" i="1"/>
  <c r="K939" i="1"/>
  <c r="K944" i="1"/>
  <c r="K951" i="1"/>
  <c r="K957" i="1"/>
  <c r="T585" i="1"/>
  <c r="T619" i="1"/>
  <c r="T737" i="1"/>
  <c r="T698" i="1" s="1"/>
  <c r="T764" i="1"/>
  <c r="T813" i="1"/>
  <c r="T818" i="1"/>
  <c r="T822" i="1"/>
  <c r="T869" i="1"/>
  <c r="T893" i="1"/>
  <c r="T898" i="1"/>
  <c r="T903" i="1"/>
  <c r="T939" i="1"/>
  <c r="T944" i="1"/>
  <c r="T951" i="1"/>
  <c r="T957" i="1"/>
  <c r="O585" i="1"/>
  <c r="O619" i="1"/>
  <c r="O737" i="1"/>
  <c r="O698" i="1" s="1"/>
  <c r="O764" i="1"/>
  <c r="O813" i="1"/>
  <c r="O818" i="1"/>
  <c r="O822" i="1"/>
  <c r="O869" i="1"/>
  <c r="O893" i="1"/>
  <c r="O898" i="1"/>
  <c r="O903" i="1"/>
  <c r="O939" i="1"/>
  <c r="O944" i="1"/>
  <c r="O951" i="1"/>
  <c r="O957" i="1"/>
  <c r="J585" i="1"/>
  <c r="J619" i="1"/>
  <c r="J737" i="1"/>
  <c r="J698" i="1" s="1"/>
  <c r="J764" i="1"/>
  <c r="J813" i="1"/>
  <c r="J818" i="1"/>
  <c r="J822" i="1"/>
  <c r="J869" i="1"/>
  <c r="J893" i="1"/>
  <c r="J898" i="1"/>
  <c r="J903" i="1"/>
  <c r="J939" i="1"/>
  <c r="J944" i="1"/>
  <c r="J951" i="1"/>
  <c r="J957" i="1"/>
  <c r="S585" i="1"/>
  <c r="S619" i="1"/>
  <c r="S737" i="1"/>
  <c r="S698" i="1" s="1"/>
  <c r="S764" i="1"/>
  <c r="S813" i="1"/>
  <c r="S818" i="1"/>
  <c r="S822" i="1"/>
  <c r="S869" i="1"/>
  <c r="S893" i="1"/>
  <c r="S898" i="1"/>
  <c r="S903" i="1"/>
  <c r="S939" i="1"/>
  <c r="S944" i="1"/>
  <c r="S951" i="1"/>
  <c r="S957" i="1"/>
  <c r="N585" i="1"/>
  <c r="N619" i="1"/>
  <c r="N737" i="1"/>
  <c r="N698" i="1" s="1"/>
  <c r="N764" i="1"/>
  <c r="N813" i="1"/>
  <c r="N818" i="1"/>
  <c r="N822" i="1"/>
  <c r="N869" i="1"/>
  <c r="N893" i="1"/>
  <c r="N898" i="1"/>
  <c r="N903" i="1"/>
  <c r="N939" i="1"/>
  <c r="N944" i="1"/>
  <c r="N951" i="1"/>
  <c r="N957" i="1"/>
  <c r="I585" i="1"/>
  <c r="I619" i="1"/>
  <c r="I737" i="1"/>
  <c r="I698" i="1" s="1"/>
  <c r="I764" i="1"/>
  <c r="I813" i="1"/>
  <c r="I818" i="1"/>
  <c r="I822" i="1"/>
  <c r="I869" i="1"/>
  <c r="I893" i="1"/>
  <c r="I898" i="1"/>
  <c r="I903" i="1"/>
  <c r="I939" i="1"/>
  <c r="I944" i="1"/>
  <c r="I951" i="1"/>
  <c r="I957" i="1"/>
  <c r="R585" i="1"/>
  <c r="R619" i="1"/>
  <c r="R737" i="1"/>
  <c r="R698" i="1" s="1"/>
  <c r="R764" i="1"/>
  <c r="R813" i="1"/>
  <c r="R818" i="1"/>
  <c r="R822" i="1"/>
  <c r="R869" i="1"/>
  <c r="R893" i="1"/>
  <c r="R898" i="1"/>
  <c r="R903" i="1"/>
  <c r="R939" i="1"/>
  <c r="R944" i="1"/>
  <c r="R951" i="1"/>
  <c r="R957" i="1"/>
  <c r="M585" i="1"/>
  <c r="M619" i="1"/>
  <c r="M737" i="1"/>
  <c r="M698" i="1" s="1"/>
  <c r="M764" i="1"/>
  <c r="M813" i="1"/>
  <c r="M818" i="1"/>
  <c r="M822" i="1"/>
  <c r="M869" i="1"/>
  <c r="M893" i="1"/>
  <c r="M898" i="1"/>
  <c r="M903" i="1"/>
  <c r="M939" i="1"/>
  <c r="M944" i="1"/>
  <c r="M951" i="1"/>
  <c r="M957" i="1"/>
  <c r="H585" i="1"/>
  <c r="H619" i="1"/>
  <c r="H737" i="1"/>
  <c r="H698" i="1" s="1"/>
  <c r="H764" i="1"/>
  <c r="H813" i="1"/>
  <c r="H818" i="1"/>
  <c r="H822" i="1"/>
  <c r="H869" i="1"/>
  <c r="H893" i="1"/>
  <c r="H898" i="1"/>
  <c r="H903" i="1"/>
  <c r="H939" i="1"/>
  <c r="H944" i="1"/>
  <c r="H951" i="1"/>
  <c r="H957" i="1"/>
  <c r="G585" i="1"/>
  <c r="G619" i="1"/>
  <c r="G737" i="1"/>
  <c r="G698" i="1" s="1"/>
  <c r="G764" i="1"/>
  <c r="G818" i="1"/>
  <c r="G822" i="1"/>
  <c r="G869" i="1"/>
  <c r="G893" i="1"/>
  <c r="G898" i="1"/>
  <c r="G903" i="1"/>
  <c r="G939" i="1"/>
  <c r="G944" i="1"/>
  <c r="G951" i="1"/>
  <c r="G957" i="1"/>
  <c r="G1015" i="1"/>
  <c r="F585" i="1"/>
  <c r="F619" i="1"/>
  <c r="F737" i="1"/>
  <c r="F698" i="1" s="1"/>
  <c r="F764" i="1"/>
  <c r="F869" i="1"/>
  <c r="F893" i="1"/>
  <c r="F898" i="1"/>
  <c r="F903" i="1"/>
  <c r="F939" i="1"/>
  <c r="F944" i="1"/>
  <c r="F951" i="1"/>
  <c r="F957" i="1"/>
  <c r="F1015" i="1"/>
  <c r="E446" i="1"/>
  <c r="E447" i="1"/>
  <c r="E448" i="1"/>
  <c r="E449" i="1"/>
  <c r="E458" i="1"/>
  <c r="E451" i="1"/>
  <c r="E457" i="1"/>
  <c r="E459" i="1"/>
  <c r="E460" i="1"/>
  <c r="E580" i="1"/>
  <c r="E581" i="1"/>
  <c r="E585" i="1"/>
  <c r="E583" i="1"/>
  <c r="E586" i="1"/>
  <c r="E587" i="1"/>
  <c r="E591" i="1"/>
  <c r="E593" i="1"/>
  <c r="E594" i="1"/>
  <c r="E595" i="1"/>
  <c r="E598" i="1"/>
  <c r="E601" i="1"/>
  <c r="E602" i="1"/>
  <c r="E603" i="1"/>
  <c r="E604" i="1"/>
  <c r="E606" i="1"/>
  <c r="E607" i="1"/>
  <c r="E608" i="1"/>
  <c r="E613" i="1"/>
  <c r="E614" i="1"/>
  <c r="E615" i="1"/>
  <c r="E616" i="1"/>
  <c r="E617" i="1"/>
  <c r="E620" i="1"/>
  <c r="E623" i="1"/>
  <c r="E619" i="1"/>
  <c r="E634" i="1"/>
  <c r="E636" i="1"/>
  <c r="E621" i="1"/>
  <c r="E622" i="1"/>
  <c r="E624" i="1"/>
  <c r="E625" i="1"/>
  <c r="E627" i="1"/>
  <c r="E630" i="1"/>
  <c r="E632" i="1"/>
  <c r="E633" i="1"/>
  <c r="E635" i="1"/>
  <c r="E637" i="1"/>
  <c r="E638" i="1"/>
  <c r="E639" i="1"/>
  <c r="E640" i="1"/>
  <c r="E641" i="1"/>
  <c r="E642" i="1"/>
  <c r="E654" i="1"/>
  <c r="E657" i="1"/>
  <c r="E644" i="1"/>
  <c r="E653" i="1"/>
  <c r="E655" i="1"/>
  <c r="E656" i="1"/>
  <c r="E658" i="1"/>
  <c r="E659" i="1"/>
  <c r="E661" i="1"/>
  <c r="E662" i="1"/>
  <c r="E663" i="1"/>
  <c r="E664" i="1"/>
  <c r="E665" i="1"/>
  <c r="E666" i="1"/>
  <c r="E667" i="1"/>
  <c r="E668" i="1"/>
  <c r="E669" i="1"/>
  <c r="E670" i="1"/>
  <c r="E671" i="1"/>
  <c r="E672" i="1"/>
  <c r="E673" i="1"/>
  <c r="E675" i="1"/>
  <c r="E684" i="1"/>
  <c r="E685" i="1"/>
  <c r="E686" i="1"/>
  <c r="E691" i="1"/>
  <c r="E692" i="1"/>
  <c r="E694" i="1"/>
  <c r="E737" i="1"/>
  <c r="E698" i="1" s="1"/>
  <c r="E749" i="1"/>
  <c r="E759" i="1"/>
  <c r="E780" i="1"/>
  <c r="E791" i="1"/>
  <c r="E802" i="1"/>
  <c r="E785" i="1"/>
  <c r="E764" i="1" s="1"/>
  <c r="E796" i="1"/>
  <c r="E806" i="1"/>
  <c r="E700" i="1"/>
  <c r="E733" i="1"/>
  <c r="E734" i="1"/>
  <c r="E735" i="1"/>
  <c r="E738" i="1"/>
  <c r="E739" i="1"/>
  <c r="E740" i="1"/>
  <c r="E741" i="1"/>
  <c r="E747" i="1"/>
  <c r="E748" i="1"/>
  <c r="E750" i="1"/>
  <c r="E751" i="1"/>
  <c r="E752" i="1"/>
  <c r="E753" i="1"/>
  <c r="E754" i="1"/>
  <c r="E755" i="1"/>
  <c r="E756" i="1"/>
  <c r="E757" i="1"/>
  <c r="E758" i="1"/>
  <c r="E760" i="1"/>
  <c r="E761" i="1"/>
  <c r="E770" i="1"/>
  <c r="E771" i="1"/>
  <c r="E772" i="1"/>
  <c r="E773" i="1"/>
  <c r="E775" i="1"/>
  <c r="E776" i="1"/>
  <c r="E777" i="1"/>
  <c r="E778" i="1"/>
  <c r="E779" i="1"/>
  <c r="E781" i="1"/>
  <c r="E782" i="1"/>
  <c r="E783" i="1"/>
  <c r="E784" i="1"/>
  <c r="E786" i="1"/>
  <c r="E787" i="1"/>
  <c r="E788" i="1"/>
  <c r="E789" i="1"/>
  <c r="E790" i="1"/>
  <c r="E792" i="1"/>
  <c r="E793" i="1"/>
  <c r="E794" i="1"/>
  <c r="E795" i="1"/>
  <c r="E797" i="1"/>
  <c r="E798" i="1"/>
  <c r="E799" i="1"/>
  <c r="E800" i="1"/>
  <c r="E801" i="1"/>
  <c r="E803" i="1"/>
  <c r="E804" i="1"/>
  <c r="E805" i="1"/>
  <c r="E807" i="1"/>
  <c r="E809" i="1"/>
  <c r="E851" i="1"/>
  <c r="E845" i="1"/>
  <c r="E839" i="1"/>
  <c r="E833" i="1"/>
  <c r="E827" i="1"/>
  <c r="E813" i="1"/>
  <c r="G813" i="1" s="1"/>
  <c r="E817" i="1"/>
  <c r="E818" i="1"/>
  <c r="E820" i="1"/>
  <c r="E821" i="1"/>
  <c r="E822" i="1"/>
  <c r="E828" i="1"/>
  <c r="E834" i="1"/>
  <c r="E840" i="1"/>
  <c r="E846" i="1"/>
  <c r="E852" i="1"/>
  <c r="E853" i="1"/>
  <c r="E859" i="1"/>
  <c r="E861" i="1"/>
  <c r="E862" i="1"/>
  <c r="E863" i="1"/>
  <c r="E864" i="1"/>
  <c r="E868" i="1"/>
  <c r="E870" i="1"/>
  <c r="E872" i="1"/>
  <c r="E873" i="1"/>
  <c r="E874" i="1"/>
  <c r="E880" i="1"/>
  <c r="E881" i="1"/>
  <c r="E882" i="1"/>
  <c r="E888" i="1"/>
  <c r="E889" i="1"/>
  <c r="E890" i="1"/>
  <c r="E891" i="1"/>
  <c r="E892" i="1"/>
  <c r="E893" i="1"/>
  <c r="E898" i="1"/>
  <c r="E903" i="1"/>
  <c r="E904" i="1"/>
  <c r="E905" i="1"/>
  <c r="E906" i="1"/>
  <c r="E907" i="1"/>
  <c r="E908" i="1"/>
  <c r="E909" i="1"/>
  <c r="E910" i="1"/>
  <c r="E911" i="1"/>
  <c r="E913" i="1"/>
  <c r="E914" i="1"/>
  <c r="E915" i="1"/>
  <c r="E916" i="1"/>
  <c r="E917" i="1"/>
  <c r="E918" i="1"/>
  <c r="E919" i="1"/>
  <c r="E920" i="1"/>
  <c r="E921" i="1"/>
  <c r="E922" i="1"/>
  <c r="E924" i="1"/>
  <c r="E925" i="1"/>
  <c r="E926" i="1"/>
  <c r="E927" i="1"/>
  <c r="E928" i="1"/>
  <c r="E929" i="1"/>
  <c r="E930" i="1"/>
  <c r="E931" i="1"/>
  <c r="E932" i="1"/>
  <c r="E933" i="1"/>
  <c r="E934" i="1"/>
  <c r="E935" i="1"/>
  <c r="E936" i="1"/>
  <c r="E937" i="1"/>
  <c r="E938" i="1"/>
  <c r="E939" i="1"/>
  <c r="E944" i="1"/>
  <c r="E945" i="1"/>
  <c r="E946" i="1"/>
  <c r="E949" i="1"/>
  <c r="E951" i="1" s="1"/>
  <c r="E957" i="1"/>
  <c r="E967" i="1"/>
  <c r="E970" i="1"/>
  <c r="E973" i="1"/>
  <c r="E976" i="1"/>
  <c r="E982" i="1"/>
  <c r="E987" i="1"/>
  <c r="E1004" i="1"/>
  <c r="E1007" i="1"/>
  <c r="E1010" i="1"/>
  <c r="E1015" i="1"/>
  <c r="E950" i="1"/>
  <c r="E952" i="1"/>
  <c r="E953" i="1"/>
  <c r="E958" i="1"/>
  <c r="E959" i="1"/>
  <c r="E965" i="1"/>
  <c r="E966" i="1"/>
  <c r="E968" i="1"/>
  <c r="E969" i="1"/>
  <c r="E971" i="1"/>
  <c r="E972" i="1"/>
  <c r="E974" i="1"/>
  <c r="E975" i="1"/>
  <c r="E977" i="1"/>
  <c r="E978" i="1"/>
  <c r="E980" i="1"/>
  <c r="E981" i="1"/>
  <c r="E983" i="1"/>
  <c r="E984" i="1"/>
  <c r="E985" i="1"/>
  <c r="E986" i="1"/>
  <c r="E988" i="1"/>
  <c r="E989" i="1"/>
  <c r="E990" i="1"/>
  <c r="E998" i="1"/>
  <c r="E1002" i="1"/>
  <c r="E1003" i="1"/>
  <c r="E1005" i="1"/>
  <c r="E1006" i="1"/>
  <c r="E1008" i="1"/>
  <c r="E1009" i="1"/>
  <c r="E1011" i="1"/>
  <c r="E1012" i="1"/>
  <c r="E1013" i="1"/>
  <c r="E1014" i="1"/>
  <c r="U123" i="1"/>
  <c r="U133" i="1"/>
  <c r="U398" i="1"/>
  <c r="P123" i="1"/>
  <c r="P133" i="1"/>
  <c r="P398" i="1"/>
  <c r="K123" i="1"/>
  <c r="K133" i="1"/>
  <c r="K398" i="1"/>
  <c r="T123" i="1"/>
  <c r="T133" i="1"/>
  <c r="T398" i="1"/>
  <c r="O123" i="1"/>
  <c r="O133" i="1"/>
  <c r="O398" i="1"/>
  <c r="S71" i="1"/>
  <c r="S123" i="1"/>
  <c r="S133" i="1"/>
  <c r="S398" i="1"/>
  <c r="N123" i="1"/>
  <c r="N133" i="1"/>
  <c r="N398" i="1"/>
  <c r="I12" i="1"/>
  <c r="I123" i="1"/>
  <c r="I133" i="1"/>
  <c r="I398" i="1"/>
  <c r="H12" i="1"/>
  <c r="H123" i="1"/>
  <c r="H133" i="1"/>
  <c r="H398" i="1"/>
  <c r="R123" i="1"/>
  <c r="R133" i="1"/>
  <c r="R398" i="1"/>
  <c r="M123" i="1"/>
  <c r="M133" i="1"/>
  <c r="M398" i="1"/>
  <c r="J12" i="1"/>
  <c r="J123" i="1"/>
  <c r="J133" i="1"/>
  <c r="J398" i="1"/>
  <c r="I1" i="1"/>
  <c r="I5" i="1" s="1"/>
  <c r="S1" i="1"/>
  <c r="S5" i="1" s="1"/>
  <c r="N1" i="1"/>
  <c r="N5" i="1" s="1"/>
  <c r="E202" i="1"/>
  <c r="E204" i="1"/>
  <c r="E205" i="1"/>
  <c r="E211" i="1"/>
  <c r="E256" i="1"/>
  <c r="E207" i="1"/>
  <c r="E213" i="1"/>
  <c r="E214" i="1"/>
  <c r="E215" i="1"/>
  <c r="E216" i="1"/>
  <c r="E258" i="1"/>
  <c r="E259" i="1"/>
  <c r="E260" i="1"/>
  <c r="E261" i="1"/>
  <c r="E262" i="1"/>
  <c r="E263" i="1"/>
  <c r="E264" i="1"/>
  <c r="E265" i="1"/>
  <c r="E266" i="1"/>
  <c r="E267" i="1"/>
  <c r="E268" i="1"/>
  <c r="E281" i="1"/>
  <c r="E308" i="1"/>
  <c r="E391" i="1"/>
  <c r="E398" i="1"/>
  <c r="E406" i="1"/>
  <c r="E412" i="1"/>
  <c r="E271" i="1"/>
  <c r="E283" i="1"/>
  <c r="E284" i="1"/>
  <c r="E285" i="1"/>
  <c r="E290" i="1"/>
  <c r="E291" i="1"/>
  <c r="E292" i="1"/>
  <c r="E293" i="1"/>
  <c r="E294" i="1"/>
  <c r="E295" i="1"/>
  <c r="E296" i="1"/>
  <c r="E297" i="1"/>
  <c r="E298" i="1"/>
  <c r="E304" i="1"/>
  <c r="E305" i="1"/>
  <c r="E307" i="1"/>
  <c r="E309" i="1"/>
  <c r="E310" i="1"/>
  <c r="E368" i="1"/>
  <c r="E369" i="1"/>
  <c r="E370" i="1"/>
  <c r="E389" i="1"/>
  <c r="E390" i="1"/>
  <c r="E392" i="1"/>
  <c r="E393" i="1"/>
  <c r="E394" i="1"/>
  <c r="E395" i="1"/>
  <c r="E396" i="1"/>
  <c r="E399" i="1"/>
  <c r="E400" i="1"/>
  <c r="E402" i="1"/>
  <c r="E404" i="1"/>
  <c r="E405" i="1"/>
  <c r="E407" i="1"/>
  <c r="E408" i="1"/>
  <c r="E409" i="1"/>
  <c r="E414" i="1"/>
  <c r="E415" i="1"/>
  <c r="E419" i="1"/>
  <c r="F123" i="1"/>
  <c r="G123" i="1"/>
  <c r="F133" i="1"/>
  <c r="G133" i="1"/>
  <c r="E22" i="1"/>
  <c r="E23" i="1"/>
  <c r="E24" i="1"/>
  <c r="E25" i="1"/>
  <c r="E26" i="1"/>
  <c r="E27" i="1"/>
  <c r="E28" i="1"/>
  <c r="E29" i="1"/>
  <c r="E38" i="1"/>
  <c r="E41" i="1"/>
  <c r="E44" i="1"/>
  <c r="E47" i="1"/>
  <c r="E50" i="1"/>
  <c r="E31" i="1"/>
  <c r="E36" i="1"/>
  <c r="E37" i="1"/>
  <c r="E39" i="1"/>
  <c r="E40" i="1"/>
  <c r="E42" i="1"/>
  <c r="E43" i="1"/>
  <c r="E45" i="1"/>
  <c r="E46" i="1"/>
  <c r="E48" i="1"/>
  <c r="E49" i="1"/>
  <c r="E51" i="1"/>
  <c r="E52" i="1"/>
  <c r="E55" i="1"/>
  <c r="E61" i="1"/>
  <c r="E62" i="1"/>
  <c r="E63" i="1"/>
  <c r="E64" i="1"/>
  <c r="E65" i="1"/>
  <c r="E66" i="1"/>
  <c r="E67" i="1"/>
  <c r="E68" i="1"/>
  <c r="E72" i="1"/>
  <c r="E73" i="1"/>
  <c r="E74" i="1"/>
  <c r="E75" i="1"/>
  <c r="E76" i="1"/>
  <c r="E77" i="1"/>
  <c r="E78" i="1"/>
  <c r="E80" i="1"/>
  <c r="E84" i="1"/>
  <c r="E85" i="1"/>
  <c r="E86" i="1"/>
  <c r="E105" i="1"/>
  <c r="E106" i="1"/>
  <c r="E107" i="1"/>
  <c r="E109" i="1"/>
  <c r="E110" i="1"/>
  <c r="E123" i="1"/>
  <c r="E112" i="1"/>
  <c r="E117" i="1"/>
  <c r="E118" i="1"/>
  <c r="E119" i="1"/>
  <c r="E120" i="1"/>
  <c r="E121" i="1"/>
  <c r="E124" i="1"/>
  <c r="E125" i="1"/>
  <c r="E126" i="1"/>
  <c r="E127" i="1"/>
  <c r="E128" i="1"/>
  <c r="E129" i="1"/>
  <c r="E131" i="1"/>
  <c r="E132" i="1"/>
  <c r="E134" i="1"/>
  <c r="E133" i="1"/>
  <c r="E135" i="1"/>
  <c r="E136" i="1"/>
  <c r="E138" i="1"/>
  <c r="F398" i="1"/>
  <c r="G398" i="1"/>
  <c r="E140" i="1"/>
  <c r="E141" i="1"/>
  <c r="E142" i="1"/>
  <c r="E143" i="1"/>
  <c r="E144" i="1"/>
  <c r="E145" i="1"/>
  <c r="E146" i="1"/>
  <c r="E147" i="1"/>
  <c r="E148" i="1"/>
  <c r="E149" i="1"/>
  <c r="E150" i="1"/>
  <c r="E151" i="1"/>
  <c r="E152" i="1"/>
  <c r="E153" i="1"/>
  <c r="E154" i="1"/>
  <c r="E155" i="1"/>
  <c r="E166" i="1"/>
  <c r="E158" i="1"/>
  <c r="E168" i="1"/>
  <c r="E169" i="1"/>
  <c r="E170" i="1"/>
  <c r="BC484" i="17"/>
  <c r="BB484" i="17"/>
  <c r="BC483" i="17"/>
  <c r="BB483" i="17"/>
  <c r="BC482" i="17"/>
  <c r="BB482" i="17"/>
  <c r="BC481" i="17"/>
  <c r="BB481" i="17"/>
  <c r="BC480" i="17"/>
  <c r="BB480" i="17"/>
  <c r="BC479" i="17"/>
  <c r="BB479" i="17"/>
  <c r="BC478" i="17"/>
  <c r="BB478" i="17"/>
  <c r="BC477" i="17"/>
  <c r="BB477" i="17"/>
  <c r="BC476" i="17"/>
  <c r="BB476" i="17"/>
  <c r="BC475" i="17"/>
  <c r="BB475" i="17"/>
  <c r="BC474" i="17"/>
  <c r="BB474" i="17"/>
  <c r="BC473" i="17"/>
  <c r="BB473" i="17"/>
  <c r="BC472" i="17"/>
  <c r="BB472" i="17"/>
  <c r="BC471" i="17"/>
  <c r="BB471" i="17"/>
  <c r="BC470" i="17"/>
  <c r="BB470" i="17"/>
  <c r="BC469" i="17"/>
  <c r="BB469" i="17"/>
  <c r="BC468" i="17"/>
  <c r="BB468" i="17"/>
  <c r="BC467" i="17"/>
  <c r="BB467" i="17"/>
  <c r="BC466" i="17"/>
  <c r="BB466" i="17"/>
  <c r="BC465" i="17"/>
  <c r="BB465" i="17"/>
  <c r="BC464" i="17"/>
  <c r="BB464" i="17"/>
  <c r="BC463" i="17"/>
  <c r="BB463" i="17"/>
  <c r="BC462" i="17"/>
  <c r="BB462" i="17"/>
  <c r="BC461" i="17"/>
  <c r="BB461" i="17"/>
  <c r="BC460" i="17"/>
  <c r="BB460" i="17"/>
  <c r="BC459" i="17"/>
  <c r="BB459" i="17"/>
  <c r="BC458" i="17"/>
  <c r="BB458" i="17"/>
  <c r="BC457" i="17"/>
  <c r="BB457" i="17"/>
  <c r="BC456" i="17"/>
  <c r="BB456" i="17"/>
  <c r="BC455" i="17"/>
  <c r="BB455" i="17"/>
  <c r="BC454" i="17"/>
  <c r="BB454" i="17"/>
  <c r="BC453" i="17"/>
  <c r="BB453" i="17"/>
  <c r="BC452" i="17"/>
  <c r="BB452" i="17"/>
  <c r="BC451" i="17"/>
  <c r="BB451" i="17"/>
  <c r="BC450" i="17"/>
  <c r="BB450" i="17"/>
  <c r="BC449" i="17"/>
  <c r="BB449" i="17"/>
  <c r="BC448" i="17"/>
  <c r="BB448" i="17"/>
  <c r="BC447" i="17"/>
  <c r="BB447" i="17"/>
  <c r="BC446" i="17"/>
  <c r="BB446" i="17"/>
  <c r="BC445" i="17"/>
  <c r="BB445" i="17"/>
  <c r="BC444" i="17"/>
  <c r="BB444" i="17"/>
  <c r="BC443" i="17"/>
  <c r="BB443" i="17"/>
  <c r="BC442" i="17"/>
  <c r="BB442" i="17"/>
  <c r="BC441" i="17"/>
  <c r="BB441" i="17"/>
  <c r="BC440" i="17"/>
  <c r="BB440" i="17"/>
  <c r="BC439" i="17"/>
  <c r="BB439" i="17"/>
  <c r="BC438" i="17"/>
  <c r="BB438" i="17"/>
  <c r="BC437" i="17"/>
  <c r="BB437" i="17"/>
  <c r="BC436" i="17"/>
  <c r="BB436" i="17"/>
  <c r="BC435" i="17"/>
  <c r="BB435" i="17"/>
  <c r="BC434" i="17"/>
  <c r="BB434" i="17"/>
  <c r="BC433" i="17"/>
  <c r="BB433" i="17"/>
  <c r="BC432" i="17"/>
  <c r="BB432" i="17"/>
  <c r="BC431" i="17"/>
  <c r="BB431" i="17"/>
  <c r="BC430" i="17"/>
  <c r="BB430" i="17"/>
  <c r="BC429" i="17"/>
  <c r="BB429" i="17"/>
  <c r="BC428" i="17"/>
  <c r="BB428" i="17"/>
  <c r="BC427" i="17"/>
  <c r="BB427" i="17"/>
  <c r="BC426" i="17"/>
  <c r="BB426" i="17"/>
  <c r="BC425" i="17"/>
  <c r="BB425" i="17"/>
  <c r="BC424" i="17"/>
  <c r="BB424" i="17"/>
  <c r="BC423" i="17"/>
  <c r="BB423" i="17"/>
  <c r="BC422" i="17"/>
  <c r="BB422" i="17"/>
  <c r="BC421" i="17"/>
  <c r="BB421" i="17"/>
  <c r="BC420" i="17"/>
  <c r="BB420" i="17"/>
  <c r="BC419" i="17"/>
  <c r="BB419" i="17"/>
  <c r="BC418" i="17"/>
  <c r="BB418" i="17"/>
  <c r="BC417" i="17"/>
  <c r="BB417" i="17"/>
  <c r="BC416" i="17"/>
  <c r="BB416" i="17"/>
  <c r="BC415" i="17"/>
  <c r="BB415" i="17"/>
  <c r="BC414" i="17"/>
  <c r="BB414" i="17"/>
  <c r="BC413" i="17"/>
  <c r="BB413" i="17"/>
  <c r="BC412" i="17"/>
  <c r="BB412" i="17"/>
  <c r="BC411" i="17"/>
  <c r="BB411" i="17"/>
  <c r="BC410" i="17"/>
  <c r="BB410" i="17"/>
  <c r="BC409" i="17"/>
  <c r="BB409" i="17"/>
  <c r="BC408" i="17"/>
  <c r="BB408" i="17"/>
  <c r="BC407" i="17"/>
  <c r="BB407" i="17"/>
  <c r="BC406" i="17"/>
  <c r="BB406" i="17"/>
  <c r="BC405" i="17"/>
  <c r="BB405" i="17"/>
  <c r="BC404" i="17"/>
  <c r="BB404" i="17"/>
  <c r="BC403" i="17"/>
  <c r="BB403" i="17"/>
  <c r="BC402" i="17"/>
  <c r="BB402" i="17"/>
  <c r="BC401" i="17"/>
  <c r="BB401" i="17"/>
  <c r="BC400" i="17"/>
  <c r="BB400" i="17"/>
  <c r="BC399" i="17"/>
  <c r="BB399" i="17"/>
  <c r="BC398" i="17"/>
  <c r="BB398" i="17"/>
  <c r="BC397" i="17"/>
  <c r="BB397" i="17"/>
  <c r="BC396" i="17"/>
  <c r="BB396" i="17"/>
  <c r="BC395" i="17"/>
  <c r="BB395" i="17"/>
  <c r="BC394" i="17"/>
  <c r="BB394" i="17"/>
  <c r="BC393" i="17"/>
  <c r="BB393" i="17"/>
  <c r="BC392" i="17"/>
  <c r="BB392" i="17"/>
  <c r="BC391" i="17"/>
  <c r="BB391" i="17"/>
  <c r="BC390" i="17"/>
  <c r="BB390" i="17"/>
  <c r="BC389" i="17"/>
  <c r="BB389" i="17"/>
  <c r="BC388" i="17"/>
  <c r="BB388" i="17"/>
  <c r="BC387" i="17"/>
  <c r="BB387" i="17"/>
  <c r="BC385" i="17"/>
  <c r="BB385" i="17"/>
  <c r="BC384" i="17"/>
  <c r="BB384" i="17"/>
  <c r="BC383" i="17"/>
  <c r="BB383" i="17"/>
  <c r="H383" i="17"/>
  <c r="AJ383" i="17" s="1"/>
  <c r="G383" i="17"/>
  <c r="AI383" i="17" s="1"/>
  <c r="BC382" i="17"/>
  <c r="BB382" i="17"/>
  <c r="BC381" i="17"/>
  <c r="BB381" i="17"/>
  <c r="BC380" i="17"/>
  <c r="BB380" i="17"/>
  <c r="I380" i="17"/>
  <c r="AK380" i="17" s="1"/>
  <c r="H380" i="17"/>
  <c r="AJ380" i="17" s="1"/>
  <c r="G380" i="17"/>
  <c r="AI380" i="17" s="1"/>
  <c r="BC379" i="17"/>
  <c r="BB379" i="17"/>
  <c r="BC378" i="17"/>
  <c r="BB378" i="17"/>
  <c r="BC377" i="17"/>
  <c r="BB377" i="17"/>
  <c r="BC376" i="17"/>
  <c r="BB376" i="17"/>
  <c r="BC375" i="17"/>
  <c r="BB375" i="17"/>
  <c r="BC374" i="17"/>
  <c r="BB374" i="17"/>
  <c r="Q373" i="17"/>
  <c r="AS373" i="17" s="1"/>
  <c r="P373" i="17"/>
  <c r="AR373" i="17" s="1"/>
  <c r="O373" i="17"/>
  <c r="N373" i="17"/>
  <c r="AP373" i="17" s="1"/>
  <c r="M373" i="17"/>
  <c r="AO373" i="17" s="1"/>
  <c r="L373" i="17"/>
  <c r="AN373" i="17" s="1"/>
  <c r="J373" i="17"/>
  <c r="AL373" i="17" s="1"/>
  <c r="F373" i="17"/>
  <c r="E373" i="17"/>
  <c r="D373" i="17"/>
  <c r="C373" i="17"/>
  <c r="B373" i="17"/>
  <c r="B372" i="17"/>
  <c r="B371" i="17"/>
  <c r="BC370" i="17"/>
  <c r="BB370" i="17"/>
  <c r="I370" i="17"/>
  <c r="AK370" i="17" s="1"/>
  <c r="H370" i="17"/>
  <c r="AJ370" i="17" s="1"/>
  <c r="G370" i="17"/>
  <c r="AI370" i="17" s="1"/>
  <c r="F370" i="17"/>
  <c r="E370" i="17"/>
  <c r="D370" i="17"/>
  <c r="C370" i="17"/>
  <c r="B370" i="17"/>
  <c r="F369" i="17"/>
  <c r="E369" i="17"/>
  <c r="D369" i="17"/>
  <c r="C369" i="17"/>
  <c r="B369" i="17"/>
  <c r="B368" i="17"/>
  <c r="F367" i="17"/>
  <c r="E367" i="17"/>
  <c r="D367" i="17"/>
  <c r="C367" i="17"/>
  <c r="B367" i="17"/>
  <c r="B366" i="17"/>
  <c r="B365" i="17"/>
  <c r="BA364" i="17"/>
  <c r="AZ364" i="17"/>
  <c r="AW364" i="17"/>
  <c r="AV364" i="17"/>
  <c r="AN364" i="17"/>
  <c r="AM364" i="17"/>
  <c r="O364" i="17"/>
  <c r="BC363" i="17"/>
  <c r="BB363" i="17"/>
  <c r="BA363" i="17"/>
  <c r="AZ363" i="17"/>
  <c r="AW363" i="17"/>
  <c r="AV363" i="17"/>
  <c r="BC362" i="17"/>
  <c r="BB362" i="17"/>
  <c r="BA362" i="17"/>
  <c r="AZ362" i="17"/>
  <c r="AW362" i="17"/>
  <c r="AV362" i="17"/>
  <c r="BA361" i="17"/>
  <c r="AZ361" i="17"/>
  <c r="AW361" i="17"/>
  <c r="AV361" i="17"/>
  <c r="BC360" i="17"/>
  <c r="BB360" i="17"/>
  <c r="BA360" i="17"/>
  <c r="AZ360" i="17"/>
  <c r="AW360" i="17"/>
  <c r="AV360" i="17"/>
  <c r="BA359" i="17"/>
  <c r="AZ359" i="17"/>
  <c r="AW359" i="17"/>
  <c r="AV359" i="17"/>
  <c r="BA358" i="17"/>
  <c r="AZ358" i="17"/>
  <c r="AW358" i="17"/>
  <c r="AV358" i="17"/>
  <c r="O358" i="17"/>
  <c r="BC357" i="17"/>
  <c r="BB357" i="17"/>
  <c r="BA357" i="17"/>
  <c r="AZ357" i="17"/>
  <c r="AW357" i="17"/>
  <c r="AV357" i="17"/>
  <c r="BC356" i="17"/>
  <c r="BB356" i="17"/>
  <c r="BA356" i="17"/>
  <c r="AZ356" i="17"/>
  <c r="AW356" i="17"/>
  <c r="AV356" i="17"/>
  <c r="BC355" i="17"/>
  <c r="BB355" i="17"/>
  <c r="BA355" i="17"/>
  <c r="AZ355" i="17"/>
  <c r="AW355" i="17"/>
  <c r="AV355" i="17"/>
  <c r="BC354" i="17"/>
  <c r="BB354" i="17"/>
  <c r="BA354" i="17"/>
  <c r="AZ354" i="17"/>
  <c r="AW354" i="17"/>
  <c r="AV354" i="17"/>
  <c r="BC353" i="17"/>
  <c r="BB353" i="17"/>
  <c r="BA353" i="17"/>
  <c r="AZ353" i="17"/>
  <c r="AW353" i="17"/>
  <c r="AV353" i="17"/>
  <c r="BC352" i="17"/>
  <c r="BB352" i="17"/>
  <c r="BA352" i="17"/>
  <c r="AZ352" i="17"/>
  <c r="AW352" i="17"/>
  <c r="AV352" i="17"/>
  <c r="BC351" i="17"/>
  <c r="BB351" i="17"/>
  <c r="BA351" i="17"/>
  <c r="AZ351" i="17"/>
  <c r="AW351" i="17"/>
  <c r="AV351" i="17"/>
  <c r="BC350" i="17"/>
  <c r="BB350" i="17"/>
  <c r="BA350" i="17"/>
  <c r="AZ350" i="17"/>
  <c r="AW350" i="17"/>
  <c r="AV350" i="17"/>
  <c r="BC349" i="17"/>
  <c r="BB349" i="17"/>
  <c r="BA349" i="17"/>
  <c r="AZ349" i="17"/>
  <c r="AW349" i="17"/>
  <c r="AV349" i="17"/>
  <c r="BC348" i="17"/>
  <c r="BB348" i="17"/>
  <c r="BA348" i="17"/>
  <c r="AZ348" i="17"/>
  <c r="AY348" i="17"/>
  <c r="AX348" i="17"/>
  <c r="AW348" i="17"/>
  <c r="AV348" i="17"/>
  <c r="BC347" i="17"/>
  <c r="BB347" i="17"/>
  <c r="BA347" i="17"/>
  <c r="AZ347" i="17"/>
  <c r="AY347" i="17"/>
  <c r="AX347" i="17"/>
  <c r="AW347" i="17"/>
  <c r="AV347" i="17"/>
  <c r="BC346" i="17"/>
  <c r="BB346" i="17"/>
  <c r="BA346" i="17"/>
  <c r="AZ346" i="17"/>
  <c r="AY346" i="17"/>
  <c r="AX346" i="17"/>
  <c r="AW346" i="17"/>
  <c r="AV346" i="17"/>
  <c r="BC345" i="17"/>
  <c r="BB345" i="17"/>
  <c r="BA345" i="17"/>
  <c r="AZ345" i="17"/>
  <c r="AY345" i="17"/>
  <c r="AX345" i="17"/>
  <c r="AW345" i="17"/>
  <c r="AV345" i="17"/>
  <c r="BC344" i="17"/>
  <c r="BB344" i="17"/>
  <c r="BA344" i="17"/>
  <c r="AZ344" i="17"/>
  <c r="AY344" i="17"/>
  <c r="AX344" i="17"/>
  <c r="AW344" i="17"/>
  <c r="AV344" i="17"/>
  <c r="BC343" i="17"/>
  <c r="BB343" i="17"/>
  <c r="BA343" i="17"/>
  <c r="AZ343" i="17"/>
  <c r="AY343" i="17"/>
  <c r="AX343" i="17"/>
  <c r="AW343" i="17"/>
  <c r="AV343" i="17"/>
  <c r="BC342" i="17"/>
  <c r="BB342" i="17"/>
  <c r="BA342" i="17"/>
  <c r="AZ342" i="17"/>
  <c r="AY342" i="17"/>
  <c r="AX342" i="17"/>
  <c r="AW342" i="17"/>
  <c r="AV342" i="17"/>
  <c r="BC341" i="17"/>
  <c r="BB341" i="17"/>
  <c r="BA341" i="17"/>
  <c r="AZ341" i="17"/>
  <c r="AY341" i="17"/>
  <c r="AX341" i="17"/>
  <c r="AW341" i="17"/>
  <c r="AV341" i="17"/>
  <c r="BC340" i="17"/>
  <c r="BB340" i="17"/>
  <c r="BA340" i="17"/>
  <c r="AZ340" i="17"/>
  <c r="AY340" i="17"/>
  <c r="AX340" i="17"/>
  <c r="AW340" i="17"/>
  <c r="AV340" i="17"/>
  <c r="BC338" i="17"/>
  <c r="BB338" i="17"/>
  <c r="BA338" i="17"/>
  <c r="AZ338" i="17"/>
  <c r="AY338" i="17"/>
  <c r="AX338" i="17"/>
  <c r="AW338" i="17"/>
  <c r="AV338" i="17"/>
  <c r="BC336" i="17"/>
  <c r="BB336" i="17"/>
  <c r="BA336" i="17"/>
  <c r="AZ336" i="17"/>
  <c r="AY336" i="17"/>
  <c r="AX336" i="17"/>
  <c r="AW336" i="17"/>
  <c r="AV336" i="17"/>
  <c r="BC335" i="17"/>
  <c r="BB335" i="17"/>
  <c r="BA335" i="17"/>
  <c r="AZ335" i="17"/>
  <c r="AY335" i="17"/>
  <c r="AX335" i="17"/>
  <c r="AW335" i="17"/>
  <c r="AV335" i="17"/>
  <c r="BC331" i="17"/>
  <c r="BB331" i="17"/>
  <c r="BA331" i="17"/>
  <c r="AZ331" i="17"/>
  <c r="AY331" i="17"/>
  <c r="AX331" i="17"/>
  <c r="AW331" i="17"/>
  <c r="AV331" i="17"/>
  <c r="BC330" i="17"/>
  <c r="BB330" i="17"/>
  <c r="BA330" i="17"/>
  <c r="AZ330" i="17"/>
  <c r="AY330" i="17"/>
  <c r="AX330" i="17"/>
  <c r="AW330" i="17"/>
  <c r="AV330" i="17"/>
  <c r="BC329" i="17"/>
  <c r="BB329" i="17"/>
  <c r="BA329" i="17"/>
  <c r="AZ329" i="17"/>
  <c r="AY329" i="17"/>
  <c r="AX329" i="17"/>
  <c r="AW329" i="17"/>
  <c r="AV329" i="17"/>
  <c r="BA328" i="17"/>
  <c r="AZ328" i="17"/>
  <c r="AY328" i="17"/>
  <c r="AX328" i="17"/>
  <c r="AW328" i="17"/>
  <c r="AV328" i="17"/>
  <c r="BC327" i="17"/>
  <c r="BB327" i="17"/>
  <c r="BA327" i="17"/>
  <c r="AZ327" i="17"/>
  <c r="AY327" i="17"/>
  <c r="AX327" i="17"/>
  <c r="AW327" i="17"/>
  <c r="AV327" i="17"/>
  <c r="L327" i="17"/>
  <c r="AL326" i="17"/>
  <c r="Q326" i="17"/>
  <c r="P326" i="17"/>
  <c r="O326" i="17"/>
  <c r="N326" i="17"/>
  <c r="M326" i="17"/>
  <c r="M383" i="17" s="1"/>
  <c r="AO383" i="17" s="1"/>
  <c r="L326" i="17"/>
  <c r="AN326" i="17" s="1"/>
  <c r="J326" i="17"/>
  <c r="J383" i="17" s="1"/>
  <c r="AL383" i="17" s="1"/>
  <c r="BA325" i="17"/>
  <c r="AZ325" i="17"/>
  <c r="AY325" i="17"/>
  <c r="AX325" i="17"/>
  <c r="AW325" i="17"/>
  <c r="AV325" i="17"/>
  <c r="BA324" i="17"/>
  <c r="AZ324" i="17"/>
  <c r="AY324" i="17"/>
  <c r="AX324" i="17"/>
  <c r="AW324" i="17"/>
  <c r="AV324" i="17"/>
  <c r="AK323" i="17"/>
  <c r="AJ323" i="17"/>
  <c r="AI323" i="17"/>
  <c r="S321" i="17"/>
  <c r="BA320" i="17"/>
  <c r="AZ320" i="17"/>
  <c r="AY320" i="17"/>
  <c r="AX320" i="17"/>
  <c r="AW320" i="17"/>
  <c r="AV320" i="17"/>
  <c r="AY318" i="17"/>
  <c r="AX318" i="17"/>
  <c r="BA317" i="17"/>
  <c r="AZ317" i="17"/>
  <c r="AY317" i="17"/>
  <c r="AX317" i="17"/>
  <c r="AW317" i="17"/>
  <c r="AV317" i="17"/>
  <c r="BA316" i="17"/>
  <c r="AZ316" i="17"/>
  <c r="AY316" i="17"/>
  <c r="AX316" i="17"/>
  <c r="AW316" i="17"/>
  <c r="AV316" i="17"/>
  <c r="BC315" i="17"/>
  <c r="BB315" i="17"/>
  <c r="BA315" i="17"/>
  <c r="AZ315" i="17"/>
  <c r="AY315" i="17"/>
  <c r="AX315" i="17"/>
  <c r="AW315" i="17"/>
  <c r="AV315" i="17"/>
  <c r="R312" i="17"/>
  <c r="AT312" i="17" s="1"/>
  <c r="Q312" i="17"/>
  <c r="AS312" i="17" s="1"/>
  <c r="P312" i="17"/>
  <c r="AR312" i="17" s="1"/>
  <c r="O312" i="17"/>
  <c r="AQ312" i="17" s="1"/>
  <c r="N312" i="17"/>
  <c r="AP312" i="17" s="1"/>
  <c r="M312" i="17"/>
  <c r="AO312" i="17" s="1"/>
  <c r="AS311" i="17"/>
  <c r="AR311" i="17"/>
  <c r="AQ311" i="17"/>
  <c r="AP311" i="17"/>
  <c r="AO311" i="17"/>
  <c r="AN311" i="17"/>
  <c r="AL311" i="17"/>
  <c r="S311" i="17"/>
  <c r="R311" i="17"/>
  <c r="AT311" i="17" s="1"/>
  <c r="BA310" i="17"/>
  <c r="AZ310" i="17"/>
  <c r="AY310" i="17"/>
  <c r="AX310" i="17"/>
  <c r="AW310" i="17"/>
  <c r="AV310" i="17"/>
  <c r="AD310" i="17"/>
  <c r="BA309" i="17"/>
  <c r="AZ309" i="17"/>
  <c r="AY309" i="17"/>
  <c r="AX309" i="17"/>
  <c r="AW309" i="17"/>
  <c r="AV309" i="17"/>
  <c r="AK308" i="17"/>
  <c r="AJ308" i="17"/>
  <c r="AI308" i="17"/>
  <c r="R308" i="17"/>
  <c r="R323" i="17" s="1"/>
  <c r="R380" i="17" s="1"/>
  <c r="Q308" i="17"/>
  <c r="P308" i="17"/>
  <c r="P370" i="17" s="1"/>
  <c r="AR370" i="17" s="1"/>
  <c r="O308" i="17"/>
  <c r="O370" i="17" s="1"/>
  <c r="N308" i="17"/>
  <c r="N370" i="17" s="1"/>
  <c r="AP370" i="17" s="1"/>
  <c r="M308" i="17"/>
  <c r="AO308" i="17" s="1"/>
  <c r="L308" i="17"/>
  <c r="L370" i="17" s="1"/>
  <c r="AN370" i="17" s="1"/>
  <c r="K308" i="17"/>
  <c r="AM308" i="17" s="1"/>
  <c r="J308" i="17"/>
  <c r="J323" i="17" s="1"/>
  <c r="J380" i="17" s="1"/>
  <c r="AL380" i="17" s="1"/>
  <c r="AY307" i="17"/>
  <c r="AX307" i="17"/>
  <c r="AD307" i="17"/>
  <c r="BA306" i="17"/>
  <c r="AZ306" i="17"/>
  <c r="AY306" i="17"/>
  <c r="AX306" i="17"/>
  <c r="AW306" i="17"/>
  <c r="AV306" i="17"/>
  <c r="AD306" i="17"/>
  <c r="AN305" i="17"/>
  <c r="AY304" i="17"/>
  <c r="AX304" i="17"/>
  <c r="BA303" i="17"/>
  <c r="AZ303" i="17"/>
  <c r="AY303" i="17"/>
  <c r="AX303" i="17"/>
  <c r="AW303" i="17"/>
  <c r="AV303" i="17"/>
  <c r="AD303" i="17"/>
  <c r="BA302" i="17"/>
  <c r="AZ302" i="17"/>
  <c r="AY302" i="17"/>
  <c r="AX302" i="17"/>
  <c r="AW302" i="17"/>
  <c r="AV302" i="17"/>
  <c r="AD302" i="17"/>
  <c r="AY301" i="17"/>
  <c r="AX301" i="17"/>
  <c r="F301" i="17"/>
  <c r="E301" i="17"/>
  <c r="D301" i="17"/>
  <c r="C301" i="17"/>
  <c r="BC300" i="17"/>
  <c r="BB300" i="17"/>
  <c r="AY300" i="17"/>
  <c r="AX300" i="17"/>
  <c r="BA299" i="17"/>
  <c r="AZ299" i="17"/>
  <c r="AY299" i="17"/>
  <c r="AX299" i="17"/>
  <c r="AW299" i="17"/>
  <c r="AV299" i="17"/>
  <c r="R299" i="17"/>
  <c r="Q299" i="17"/>
  <c r="P299" i="17"/>
  <c r="O299" i="17"/>
  <c r="N299" i="17"/>
  <c r="M299" i="17"/>
  <c r="R298" i="17"/>
  <c r="Q298" i="17"/>
  <c r="P298" i="17"/>
  <c r="O298" i="17"/>
  <c r="N298" i="17"/>
  <c r="M298" i="17"/>
  <c r="BA297" i="17"/>
  <c r="AZ297" i="17"/>
  <c r="AY297" i="17"/>
  <c r="AX297" i="17"/>
  <c r="AW297" i="17"/>
  <c r="AV297" i="17"/>
  <c r="R297" i="17"/>
  <c r="R282" i="17" s="1"/>
  <c r="Q297" i="17"/>
  <c r="Q282" i="17" s="1"/>
  <c r="P297" i="17"/>
  <c r="P282" i="17" s="1"/>
  <c r="O297" i="17"/>
  <c r="N297" i="17"/>
  <c r="M297" i="17"/>
  <c r="L297" i="17"/>
  <c r="L282" i="17" s="1"/>
  <c r="K297" i="17"/>
  <c r="J297" i="17"/>
  <c r="J282" i="17" s="1"/>
  <c r="I297" i="17"/>
  <c r="BC294" i="17"/>
  <c r="BB294" i="17"/>
  <c r="AY294" i="17"/>
  <c r="AX294" i="17"/>
  <c r="BC293" i="17"/>
  <c r="BB293" i="17"/>
  <c r="BA293" i="17"/>
  <c r="AZ293" i="17"/>
  <c r="AY293" i="17"/>
  <c r="AX293" i="17"/>
  <c r="AW293" i="17"/>
  <c r="AV293" i="17"/>
  <c r="BA292" i="17"/>
  <c r="AZ292" i="17"/>
  <c r="AY292" i="17"/>
  <c r="AX292" i="17"/>
  <c r="AW292" i="17"/>
  <c r="AV292" i="17"/>
  <c r="BA291" i="17"/>
  <c r="AZ291" i="17"/>
  <c r="AY291" i="17"/>
  <c r="AX291" i="17"/>
  <c r="AW291" i="17"/>
  <c r="AV291" i="17"/>
  <c r="BC290" i="17"/>
  <c r="BB290" i="17"/>
  <c r="BA290" i="17"/>
  <c r="AZ290" i="17"/>
  <c r="AY290" i="17"/>
  <c r="AX290" i="17"/>
  <c r="AW290" i="17"/>
  <c r="AV290" i="17"/>
  <c r="BC289" i="17"/>
  <c r="BB289" i="17"/>
  <c r="BA289" i="17"/>
  <c r="AZ289" i="17"/>
  <c r="AY289" i="17"/>
  <c r="AX289" i="17"/>
  <c r="AW289" i="17"/>
  <c r="AV289" i="17"/>
  <c r="BA288" i="17"/>
  <c r="AZ288" i="17"/>
  <c r="AY288" i="17"/>
  <c r="AX288" i="17"/>
  <c r="AW288" i="17"/>
  <c r="AV288" i="17"/>
  <c r="J288" i="17"/>
  <c r="J299" i="17" s="1"/>
  <c r="I288" i="17"/>
  <c r="I299" i="17" s="1"/>
  <c r="BC287" i="17"/>
  <c r="BB287" i="17"/>
  <c r="BA287" i="17"/>
  <c r="AZ287" i="17"/>
  <c r="AY287" i="17"/>
  <c r="AX287" i="17"/>
  <c r="AW287" i="17"/>
  <c r="AV287" i="17"/>
  <c r="H287" i="17"/>
  <c r="I292" i="17" s="1"/>
  <c r="G287" i="17"/>
  <c r="F287" i="17"/>
  <c r="E287" i="17"/>
  <c r="D287" i="17"/>
  <c r="C287" i="17"/>
  <c r="BC286" i="17"/>
  <c r="BB286" i="17"/>
  <c r="BA286" i="17"/>
  <c r="AZ286" i="17"/>
  <c r="AY286" i="17"/>
  <c r="AX286" i="17"/>
  <c r="AW286" i="17"/>
  <c r="AV286" i="17"/>
  <c r="H286" i="17"/>
  <c r="H288" i="17" s="1"/>
  <c r="H299" i="17" s="1"/>
  <c r="G286" i="17"/>
  <c r="F286" i="17"/>
  <c r="E286" i="17"/>
  <c r="E297" i="17" s="1"/>
  <c r="E282" i="17" s="1"/>
  <c r="D286" i="17"/>
  <c r="D297" i="17" s="1"/>
  <c r="D282" i="17" s="1"/>
  <c r="C286" i="17"/>
  <c r="C297" i="17" s="1"/>
  <c r="C282" i="17" s="1"/>
  <c r="BC285" i="17"/>
  <c r="BB285" i="17"/>
  <c r="AY285" i="17"/>
  <c r="AX285" i="17"/>
  <c r="BC284" i="17"/>
  <c r="BB284" i="17"/>
  <c r="AY284" i="17"/>
  <c r="AX284" i="17"/>
  <c r="BA283" i="17"/>
  <c r="AZ283" i="17"/>
  <c r="AY283" i="17"/>
  <c r="AX283" i="17"/>
  <c r="AW283" i="17"/>
  <c r="AV283" i="17"/>
  <c r="R283" i="17"/>
  <c r="Q283" i="17"/>
  <c r="P283" i="17"/>
  <c r="O283" i="17"/>
  <c r="N283" i="17"/>
  <c r="M283" i="17"/>
  <c r="K283" i="17"/>
  <c r="O282" i="17"/>
  <c r="N282" i="17"/>
  <c r="M282" i="17"/>
  <c r="BA281" i="17"/>
  <c r="AZ281" i="17"/>
  <c r="AY281" i="17"/>
  <c r="AX281" i="17"/>
  <c r="AW281" i="17"/>
  <c r="AV281" i="17"/>
  <c r="BA280" i="17"/>
  <c r="AZ280" i="17"/>
  <c r="AY280" i="17"/>
  <c r="AX280" i="17"/>
  <c r="AW280" i="17"/>
  <c r="AV280" i="17"/>
  <c r="BA279" i="17"/>
  <c r="AZ279" i="17"/>
  <c r="AY279" i="17"/>
  <c r="AX279" i="17"/>
  <c r="AW279" i="17"/>
  <c r="AV279" i="17"/>
  <c r="AV278" i="17"/>
  <c r="AH278" i="17"/>
  <c r="AG278" i="17"/>
  <c r="AF278" i="17"/>
  <c r="AE278" i="17"/>
  <c r="F278" i="17"/>
  <c r="E278" i="17"/>
  <c r="D278" i="17"/>
  <c r="C278" i="17"/>
  <c r="L276" i="17"/>
  <c r="L283" i="17" s="1"/>
  <c r="J276" i="17"/>
  <c r="J283" i="17" s="1"/>
  <c r="I276" i="17"/>
  <c r="I283" i="17" s="1"/>
  <c r="AY275" i="17"/>
  <c r="AX275" i="17"/>
  <c r="BA274" i="17"/>
  <c r="AZ274" i="17"/>
  <c r="AY274" i="17"/>
  <c r="AX274" i="17"/>
  <c r="AW274" i="17"/>
  <c r="AV274" i="17"/>
  <c r="AY273" i="17"/>
  <c r="AX273" i="17"/>
  <c r="BA272" i="17"/>
  <c r="AZ272" i="17"/>
  <c r="AY272" i="17"/>
  <c r="AX272" i="17"/>
  <c r="AW272" i="17"/>
  <c r="AV272" i="17"/>
  <c r="BA271" i="17"/>
  <c r="AZ271" i="17"/>
  <c r="AY271" i="17"/>
  <c r="AX271" i="17"/>
  <c r="AW271" i="17"/>
  <c r="AV271" i="17"/>
  <c r="AO271" i="17"/>
  <c r="AM271" i="17"/>
  <c r="AL271" i="17"/>
  <c r="J270" i="17"/>
  <c r="BC268" i="17"/>
  <c r="BB268" i="17"/>
  <c r="BA268" i="17"/>
  <c r="AZ268" i="17"/>
  <c r="AY268" i="17"/>
  <c r="AX268" i="17"/>
  <c r="AW268" i="17"/>
  <c r="AV268" i="17"/>
  <c r="AO268" i="17"/>
  <c r="AM268" i="17"/>
  <c r="AL268" i="17"/>
  <c r="AK268" i="17"/>
  <c r="AJ268" i="17"/>
  <c r="AI268" i="17"/>
  <c r="AH268" i="17"/>
  <c r="AG268" i="17"/>
  <c r="AF268" i="17"/>
  <c r="AE268" i="17"/>
  <c r="BC265" i="17"/>
  <c r="BB265" i="17"/>
  <c r="BA265" i="17"/>
  <c r="AZ265" i="17"/>
  <c r="AY265" i="17"/>
  <c r="AX265" i="17"/>
  <c r="AW265" i="17"/>
  <c r="AV265" i="17"/>
  <c r="BA264" i="17"/>
  <c r="AZ264" i="17"/>
  <c r="AY264" i="17"/>
  <c r="AX264" i="17"/>
  <c r="AW264" i="17"/>
  <c r="AV264" i="17"/>
  <c r="BC263" i="17"/>
  <c r="BB263" i="17"/>
  <c r="BA263" i="17"/>
  <c r="AZ263" i="17"/>
  <c r="AY263" i="17"/>
  <c r="AX263" i="17"/>
  <c r="AW263" i="17"/>
  <c r="AV263" i="17"/>
  <c r="R262" i="17"/>
  <c r="Q262" i="17"/>
  <c r="P262" i="17"/>
  <c r="O262" i="17"/>
  <c r="N262" i="17"/>
  <c r="M262" i="17"/>
  <c r="L262" i="17"/>
  <c r="K262" i="17"/>
  <c r="J262" i="17"/>
  <c r="BC261" i="17"/>
  <c r="BB261" i="17"/>
  <c r="BA261" i="17"/>
  <c r="AZ261" i="17"/>
  <c r="AY261" i="17"/>
  <c r="AX261" i="17"/>
  <c r="AW261" i="17"/>
  <c r="AV261" i="17"/>
  <c r="R261" i="17"/>
  <c r="Q261" i="17"/>
  <c r="P261" i="17"/>
  <c r="O261" i="17"/>
  <c r="N261" i="17"/>
  <c r="M261" i="17"/>
  <c r="L261" i="17"/>
  <c r="BC260" i="17"/>
  <c r="BB260" i="17"/>
  <c r="BA260" i="17"/>
  <c r="AZ260" i="17"/>
  <c r="AY260" i="17"/>
  <c r="AX260" i="17"/>
  <c r="AW260" i="17"/>
  <c r="AV260" i="17"/>
  <c r="BC259" i="17"/>
  <c r="BB259" i="17"/>
  <c r="BA259" i="17"/>
  <c r="AZ259" i="17"/>
  <c r="AY259" i="17"/>
  <c r="AX259" i="17"/>
  <c r="AW259" i="17"/>
  <c r="AV259" i="17"/>
  <c r="W256" i="17"/>
  <c r="BH255" i="17"/>
  <c r="BG255" i="17"/>
  <c r="BA255" i="17"/>
  <c r="AZ255" i="17"/>
  <c r="AY255" i="17"/>
  <c r="AX255" i="17"/>
  <c r="AW255" i="17"/>
  <c r="AV255" i="17"/>
  <c r="L255" i="17"/>
  <c r="AN255" i="17" s="1"/>
  <c r="K255" i="17"/>
  <c r="AM255" i="17" s="1"/>
  <c r="J255" i="17"/>
  <c r="AL255" i="17" s="1"/>
  <c r="I255" i="17"/>
  <c r="BF255" i="17" s="1"/>
  <c r="H255" i="17"/>
  <c r="AJ255" i="17" s="1"/>
  <c r="G255" i="17"/>
  <c r="AI255" i="17" s="1"/>
  <c r="F255" i="17"/>
  <c r="AH255" i="17" s="1"/>
  <c r="E255" i="17"/>
  <c r="E37" i="17" s="1"/>
  <c r="E189" i="17" s="1"/>
  <c r="AG189" i="17" s="1"/>
  <c r="D255" i="17"/>
  <c r="AF255" i="17" s="1"/>
  <c r="C255" i="17"/>
  <c r="AE255" i="17" s="1"/>
  <c r="BH254" i="17"/>
  <c r="BG254" i="17"/>
  <c r="BA254" i="17"/>
  <c r="AZ254" i="17"/>
  <c r="AY254" i="17"/>
  <c r="AX254" i="17"/>
  <c r="AW254" i="17"/>
  <c r="AV254" i="17"/>
  <c r="L254" i="17"/>
  <c r="L36" i="17" s="1"/>
  <c r="L188" i="17" s="1"/>
  <c r="AN188" i="17" s="1"/>
  <c r="K254" i="17"/>
  <c r="AM254" i="17" s="1"/>
  <c r="J254" i="17"/>
  <c r="I254" i="17"/>
  <c r="H254" i="17"/>
  <c r="G254" i="17"/>
  <c r="AI254" i="17" s="1"/>
  <c r="F254" i="17"/>
  <c r="AH254" i="17" s="1"/>
  <c r="E254" i="17"/>
  <c r="AG254" i="17" s="1"/>
  <c r="D254" i="17"/>
  <c r="D36" i="17" s="1"/>
  <c r="D188" i="17" s="1"/>
  <c r="AF188" i="17" s="1"/>
  <c r="C254" i="17"/>
  <c r="C36" i="17" s="1"/>
  <c r="C188" i="17" s="1"/>
  <c r="AE188" i="17" s="1"/>
  <c r="BH253" i="17"/>
  <c r="BG253" i="17"/>
  <c r="BA253" i="17"/>
  <c r="AZ253" i="17"/>
  <c r="AY253" i="17"/>
  <c r="AX253" i="17"/>
  <c r="AW253" i="17"/>
  <c r="AV253" i="17"/>
  <c r="I253" i="17"/>
  <c r="BE253" i="17" s="1"/>
  <c r="B253" i="17"/>
  <c r="BH252" i="17"/>
  <c r="BG252" i="17"/>
  <c r="BA252" i="17"/>
  <c r="AZ252" i="17"/>
  <c r="AY252" i="17"/>
  <c r="AX252" i="17"/>
  <c r="AW252" i="17"/>
  <c r="AV252" i="17"/>
  <c r="L252" i="17"/>
  <c r="AN252" i="17" s="1"/>
  <c r="K252" i="17"/>
  <c r="AM252" i="17" s="1"/>
  <c r="J252" i="17"/>
  <c r="AL252" i="17" s="1"/>
  <c r="I252" i="17"/>
  <c r="BB252" i="17" s="1"/>
  <c r="H252" i="17"/>
  <c r="AJ252" i="17" s="1"/>
  <c r="G252" i="17"/>
  <c r="AI252" i="17" s="1"/>
  <c r="F252" i="17"/>
  <c r="AH252" i="17" s="1"/>
  <c r="E252" i="17"/>
  <c r="AG252" i="17" s="1"/>
  <c r="D252" i="17"/>
  <c r="AF252" i="17" s="1"/>
  <c r="C252" i="17"/>
  <c r="AE252" i="17" s="1"/>
  <c r="BH251" i="17"/>
  <c r="BG251" i="17"/>
  <c r="BA251" i="17"/>
  <c r="AZ251" i="17"/>
  <c r="AY251" i="17"/>
  <c r="AX251" i="17"/>
  <c r="AW251" i="17"/>
  <c r="AV251" i="17"/>
  <c r="L251" i="17"/>
  <c r="L33" i="17" s="1"/>
  <c r="L185" i="17" s="1"/>
  <c r="AN185" i="17" s="1"/>
  <c r="K251" i="17"/>
  <c r="K33" i="17" s="1"/>
  <c r="J251" i="17"/>
  <c r="J33" i="17" s="1"/>
  <c r="J185" i="17" s="1"/>
  <c r="AL185" i="17" s="1"/>
  <c r="I251" i="17"/>
  <c r="BC251" i="17" s="1"/>
  <c r="H251" i="17"/>
  <c r="H33" i="17" s="1"/>
  <c r="H185" i="17" s="1"/>
  <c r="AJ185" i="17" s="1"/>
  <c r="G251" i="17"/>
  <c r="G33" i="17" s="1"/>
  <c r="G185" i="17" s="1"/>
  <c r="AI185" i="17" s="1"/>
  <c r="F251" i="17"/>
  <c r="E251" i="17"/>
  <c r="D251" i="17"/>
  <c r="AF251" i="17" s="1"/>
  <c r="C251" i="17"/>
  <c r="AE251" i="17" s="1"/>
  <c r="BH249" i="17"/>
  <c r="BG249" i="17"/>
  <c r="BA249" i="17"/>
  <c r="AZ249" i="17"/>
  <c r="AY249" i="17"/>
  <c r="AX249" i="17"/>
  <c r="AW249" i="17"/>
  <c r="AV249" i="17"/>
  <c r="BH248" i="17"/>
  <c r="BG248" i="17"/>
  <c r="BA248" i="17"/>
  <c r="AZ248" i="17"/>
  <c r="AY248" i="17"/>
  <c r="AX248" i="17"/>
  <c r="AW248" i="17"/>
  <c r="AV248" i="17"/>
  <c r="I248" i="17"/>
  <c r="BE248" i="17" s="1"/>
  <c r="H248" i="17"/>
  <c r="AJ248" i="17" s="1"/>
  <c r="G248" i="17"/>
  <c r="AI248" i="17" s="1"/>
  <c r="F248" i="17"/>
  <c r="AH248" i="17" s="1"/>
  <c r="E248" i="17"/>
  <c r="AG248" i="17" s="1"/>
  <c r="D248" i="17"/>
  <c r="C248" i="17"/>
  <c r="AE248" i="17" s="1"/>
  <c r="BH247" i="17"/>
  <c r="BG247" i="17"/>
  <c r="BA247" i="17"/>
  <c r="AZ247" i="17"/>
  <c r="AY247" i="17"/>
  <c r="AX247" i="17"/>
  <c r="AW247" i="17"/>
  <c r="AV247" i="17"/>
  <c r="L247" i="17"/>
  <c r="L30" i="17" s="1"/>
  <c r="K247" i="17"/>
  <c r="AM247" i="17" s="1"/>
  <c r="J247" i="17"/>
  <c r="J30" i="17" s="1"/>
  <c r="J182" i="17" s="1"/>
  <c r="AL182" i="17" s="1"/>
  <c r="I247" i="17"/>
  <c r="BE247" i="17" s="1"/>
  <c r="H247" i="17"/>
  <c r="AJ247" i="17" s="1"/>
  <c r="G247" i="17"/>
  <c r="AI247" i="17" s="1"/>
  <c r="F247" i="17"/>
  <c r="F243" i="17" s="1"/>
  <c r="AH243" i="17" s="1"/>
  <c r="E247" i="17"/>
  <c r="AG247" i="17" s="1"/>
  <c r="D247" i="17"/>
  <c r="AF247" i="17" s="1"/>
  <c r="C247" i="17"/>
  <c r="AE247" i="17" s="1"/>
  <c r="B247" i="17"/>
  <c r="BH246" i="17"/>
  <c r="BG246" i="17"/>
  <c r="BA246" i="17"/>
  <c r="AZ246" i="17"/>
  <c r="AY246" i="17"/>
  <c r="AX246" i="17"/>
  <c r="AW246" i="17"/>
  <c r="AV246" i="17"/>
  <c r="AI246" i="17"/>
  <c r="AH246" i="17"/>
  <c r="AG246" i="17"/>
  <c r="AF246" i="17"/>
  <c r="AE246" i="17"/>
  <c r="L246" i="17"/>
  <c r="AN246" i="17" s="1"/>
  <c r="K246" i="17"/>
  <c r="AM246" i="17" s="1"/>
  <c r="J246" i="17"/>
  <c r="AL246" i="17" s="1"/>
  <c r="I246" i="17"/>
  <c r="BC246" i="17" s="1"/>
  <c r="H246" i="17"/>
  <c r="AJ246" i="17" s="1"/>
  <c r="B245" i="17"/>
  <c r="B250" i="17" s="1"/>
  <c r="BH244" i="17"/>
  <c r="BG244" i="17"/>
  <c r="BA244" i="17"/>
  <c r="AZ244" i="17"/>
  <c r="AY244" i="17"/>
  <c r="AX244" i="17"/>
  <c r="AW244" i="17"/>
  <c r="AV244" i="17"/>
  <c r="AI244" i="17"/>
  <c r="AH244" i="17"/>
  <c r="AG244" i="17"/>
  <c r="AF244" i="17"/>
  <c r="AE244" i="17"/>
  <c r="L244" i="17"/>
  <c r="AN244" i="17" s="1"/>
  <c r="K244" i="17"/>
  <c r="AM244" i="17" s="1"/>
  <c r="J244" i="17"/>
  <c r="AL244" i="17" s="1"/>
  <c r="I244" i="17"/>
  <c r="AK244" i="17" s="1"/>
  <c r="H244" i="17"/>
  <c r="AJ244" i="17" s="1"/>
  <c r="BH243" i="17"/>
  <c r="BG243" i="17"/>
  <c r="BA243" i="17"/>
  <c r="AZ243" i="17"/>
  <c r="AY243" i="17"/>
  <c r="AX243" i="17"/>
  <c r="AW243" i="17"/>
  <c r="AV243" i="17"/>
  <c r="BH242" i="17"/>
  <c r="BG242" i="17"/>
  <c r="BA242" i="17"/>
  <c r="AZ242" i="17"/>
  <c r="AY242" i="17"/>
  <c r="AX242" i="17"/>
  <c r="AW242" i="17"/>
  <c r="AV242" i="17"/>
  <c r="BH241" i="17"/>
  <c r="BG241" i="17"/>
  <c r="BF241" i="17"/>
  <c r="BE241" i="17"/>
  <c r="BC241" i="17"/>
  <c r="BB241" i="17"/>
  <c r="BA241" i="17"/>
  <c r="AZ241" i="17"/>
  <c r="AY241" i="17"/>
  <c r="AX241" i="17"/>
  <c r="AW241" i="17"/>
  <c r="AV241" i="17"/>
  <c r="BH240" i="17"/>
  <c r="BG240" i="17"/>
  <c r="BA240" i="17"/>
  <c r="AZ240" i="17"/>
  <c r="AY240" i="17"/>
  <c r="AX240" i="17"/>
  <c r="AW240" i="17"/>
  <c r="AV240" i="17"/>
  <c r="Y240" i="17"/>
  <c r="X240" i="17"/>
  <c r="W240" i="17"/>
  <c r="V240" i="17"/>
  <c r="BH239" i="17"/>
  <c r="BG239" i="17"/>
  <c r="BA239" i="17"/>
  <c r="AZ239" i="17"/>
  <c r="AY239" i="17"/>
  <c r="AX239" i="17"/>
  <c r="AW239" i="17"/>
  <c r="AV239" i="17"/>
  <c r="BK238" i="17"/>
  <c r="BJ238" i="17"/>
  <c r="BI238" i="17"/>
  <c r="BH238" i="17"/>
  <c r="BG238" i="17"/>
  <c r="BA238" i="17"/>
  <c r="AZ238" i="17"/>
  <c r="AY238" i="17"/>
  <c r="AX238" i="17"/>
  <c r="AW238" i="17"/>
  <c r="AV238" i="17"/>
  <c r="BH236" i="17"/>
  <c r="BG236" i="17"/>
  <c r="BA236" i="17"/>
  <c r="AZ236" i="17"/>
  <c r="AY236" i="17"/>
  <c r="AX236" i="17"/>
  <c r="AW236" i="17"/>
  <c r="AV236" i="17"/>
  <c r="L236" i="17"/>
  <c r="L235" i="17" s="1"/>
  <c r="AN235" i="17" s="1"/>
  <c r="K236" i="17"/>
  <c r="J236" i="17"/>
  <c r="I236" i="17"/>
  <c r="BB236" i="17" s="1"/>
  <c r="H236" i="17"/>
  <c r="AJ236" i="17" s="1"/>
  <c r="G236" i="17"/>
  <c r="AI236" i="17" s="1"/>
  <c r="F236" i="17"/>
  <c r="AH236" i="17" s="1"/>
  <c r="E236" i="17"/>
  <c r="AG236" i="17" s="1"/>
  <c r="D236" i="17"/>
  <c r="AF236" i="17" s="1"/>
  <c r="C236" i="17"/>
  <c r="C171" i="17" s="1"/>
  <c r="BH235" i="17"/>
  <c r="BG235" i="17"/>
  <c r="BA235" i="17"/>
  <c r="AZ235" i="17"/>
  <c r="AY235" i="17"/>
  <c r="AX235" i="17"/>
  <c r="AW235" i="17"/>
  <c r="AV235" i="17"/>
  <c r="I235" i="17"/>
  <c r="BF235" i="17" s="1"/>
  <c r="H235" i="17"/>
  <c r="AJ235" i="17" s="1"/>
  <c r="G235" i="17"/>
  <c r="AI235" i="17" s="1"/>
  <c r="F235" i="17"/>
  <c r="AH235" i="17" s="1"/>
  <c r="E235" i="17"/>
  <c r="AG235" i="17" s="1"/>
  <c r="D235" i="17"/>
  <c r="C235" i="17"/>
  <c r="AE235" i="17" s="1"/>
  <c r="BH234" i="17"/>
  <c r="BG234" i="17"/>
  <c r="BA234" i="17"/>
  <c r="AZ234" i="17"/>
  <c r="AY234" i="17"/>
  <c r="AX234" i="17"/>
  <c r="AW234" i="17"/>
  <c r="AV234" i="17"/>
  <c r="L234" i="17"/>
  <c r="AN234" i="17" s="1"/>
  <c r="K234" i="17"/>
  <c r="J234" i="17"/>
  <c r="I234" i="17"/>
  <c r="BE234" i="17" s="1"/>
  <c r="H234" i="17"/>
  <c r="AJ234" i="17" s="1"/>
  <c r="G234" i="17"/>
  <c r="AI234" i="17" s="1"/>
  <c r="F234" i="17"/>
  <c r="AH234" i="17" s="1"/>
  <c r="E234" i="17"/>
  <c r="AG234" i="17" s="1"/>
  <c r="D234" i="17"/>
  <c r="AF234" i="17" s="1"/>
  <c r="C234" i="17"/>
  <c r="BW233" i="17"/>
  <c r="BV233" i="17"/>
  <c r="BU233" i="17"/>
  <c r="BT233" i="17"/>
  <c r="BH233" i="17"/>
  <c r="BG233" i="17"/>
  <c r="BA233" i="17"/>
  <c r="AZ233" i="17"/>
  <c r="AY233" i="17"/>
  <c r="AX233" i="17"/>
  <c r="AW233" i="17"/>
  <c r="AV233" i="17"/>
  <c r="L233" i="17"/>
  <c r="AN233" i="17" s="1"/>
  <c r="K233" i="17"/>
  <c r="K169" i="17" s="1"/>
  <c r="AM169" i="17" s="1"/>
  <c r="J233" i="17"/>
  <c r="AL233" i="17" s="1"/>
  <c r="I233" i="17"/>
  <c r="H233" i="17"/>
  <c r="AJ233" i="17" s="1"/>
  <c r="G233" i="17"/>
  <c r="AI233" i="17" s="1"/>
  <c r="F233" i="17"/>
  <c r="AH233" i="17" s="1"/>
  <c r="E233" i="17"/>
  <c r="AG233" i="17" s="1"/>
  <c r="D233" i="17"/>
  <c r="AF233" i="17" s="1"/>
  <c r="C233" i="17"/>
  <c r="AE233" i="17" s="1"/>
  <c r="BH232" i="17"/>
  <c r="BG232" i="17"/>
  <c r="BA232" i="17"/>
  <c r="AZ232" i="17"/>
  <c r="AY232" i="17"/>
  <c r="AX232" i="17"/>
  <c r="AW232" i="17"/>
  <c r="AV232" i="17"/>
  <c r="L232" i="17"/>
  <c r="L168" i="17" s="1"/>
  <c r="AN168" i="17" s="1"/>
  <c r="K232" i="17"/>
  <c r="AM232" i="17" s="1"/>
  <c r="J232" i="17"/>
  <c r="AL232" i="17" s="1"/>
  <c r="I232" i="17"/>
  <c r="BB232" i="17" s="1"/>
  <c r="H232" i="17"/>
  <c r="G232" i="17"/>
  <c r="F232" i="17"/>
  <c r="AH232" i="17" s="1"/>
  <c r="E232" i="17"/>
  <c r="AG232" i="17" s="1"/>
  <c r="D232" i="17"/>
  <c r="AF232" i="17" s="1"/>
  <c r="C232" i="17"/>
  <c r="AE232" i="17" s="1"/>
  <c r="BH231" i="17"/>
  <c r="BG231" i="17"/>
  <c r="BA231" i="17"/>
  <c r="AZ231" i="17"/>
  <c r="AY231" i="17"/>
  <c r="AX231" i="17"/>
  <c r="AW231" i="17"/>
  <c r="AV231" i="17"/>
  <c r="I231" i="17"/>
  <c r="BF231" i="17" s="1"/>
  <c r="H231" i="17"/>
  <c r="AJ231" i="17" s="1"/>
  <c r="G231" i="17"/>
  <c r="AI231" i="17" s="1"/>
  <c r="F231" i="17"/>
  <c r="AH231" i="17" s="1"/>
  <c r="E231" i="17"/>
  <c r="AG231" i="17" s="1"/>
  <c r="D231" i="17"/>
  <c r="AF231" i="17" s="1"/>
  <c r="C231" i="17"/>
  <c r="BH230" i="17"/>
  <c r="BG230" i="17"/>
  <c r="BA230" i="17"/>
  <c r="AZ230" i="17"/>
  <c r="AY230" i="17"/>
  <c r="AX230" i="17"/>
  <c r="AW230" i="17"/>
  <c r="AV230" i="17"/>
  <c r="BH229" i="17"/>
  <c r="BG229" i="17"/>
  <c r="BF229" i="17"/>
  <c r="BE229" i="17"/>
  <c r="BC229" i="17"/>
  <c r="BB229" i="17"/>
  <c r="BA229" i="17"/>
  <c r="AZ229" i="17"/>
  <c r="AY229" i="17"/>
  <c r="AX229" i="17"/>
  <c r="AW229" i="17"/>
  <c r="AV229" i="17"/>
  <c r="BH228" i="17"/>
  <c r="BG228" i="17"/>
  <c r="BA228" i="17"/>
  <c r="AZ228" i="17"/>
  <c r="AY228" i="17"/>
  <c r="AX228" i="17"/>
  <c r="AW228" i="17"/>
  <c r="AV228" i="17"/>
  <c r="BH227" i="17"/>
  <c r="BG227" i="17"/>
  <c r="BF227" i="17"/>
  <c r="BE227" i="17"/>
  <c r="BC227" i="17"/>
  <c r="BB227" i="17"/>
  <c r="BA227" i="17"/>
  <c r="AZ227" i="17"/>
  <c r="AY227" i="17"/>
  <c r="AX227" i="17"/>
  <c r="AW227" i="17"/>
  <c r="AV227" i="17"/>
  <c r="BH226" i="17"/>
  <c r="BG226" i="17"/>
  <c r="BA226" i="17"/>
  <c r="AZ226" i="17"/>
  <c r="AY226" i="17"/>
  <c r="AX226" i="17"/>
  <c r="AW226" i="17"/>
  <c r="AV226" i="17"/>
  <c r="L226" i="17"/>
  <c r="AN226" i="17" s="1"/>
  <c r="K226" i="17"/>
  <c r="AM226" i="17" s="1"/>
  <c r="J226" i="17"/>
  <c r="AL226" i="17" s="1"/>
  <c r="I226" i="17"/>
  <c r="BE226" i="17" s="1"/>
  <c r="H226" i="17"/>
  <c r="AJ226" i="17" s="1"/>
  <c r="G226" i="17"/>
  <c r="AI226" i="17" s="1"/>
  <c r="F226" i="17"/>
  <c r="AH226" i="17" s="1"/>
  <c r="E226" i="17"/>
  <c r="AG226" i="17" s="1"/>
  <c r="D226" i="17"/>
  <c r="AF226" i="17" s="1"/>
  <c r="C226" i="17"/>
  <c r="AE226" i="17" s="1"/>
  <c r="BH225" i="17"/>
  <c r="BG225" i="17"/>
  <c r="BA225" i="17"/>
  <c r="AZ225" i="17"/>
  <c r="AY225" i="17"/>
  <c r="AX225" i="17"/>
  <c r="AW225" i="17"/>
  <c r="AV225" i="17"/>
  <c r="L225" i="17"/>
  <c r="L120" i="17" s="1"/>
  <c r="L17" i="17" s="1"/>
  <c r="AN17" i="17" s="1"/>
  <c r="K225" i="17"/>
  <c r="AM225" i="17" s="1"/>
  <c r="J225" i="17"/>
  <c r="AL225" i="17" s="1"/>
  <c r="I225" i="17"/>
  <c r="BC225" i="17" s="1"/>
  <c r="H225" i="17"/>
  <c r="AJ225" i="17" s="1"/>
  <c r="G225" i="17"/>
  <c r="AI225" i="17" s="1"/>
  <c r="F225" i="17"/>
  <c r="AH225" i="17" s="1"/>
  <c r="E225" i="17"/>
  <c r="AG225" i="17" s="1"/>
  <c r="D225" i="17"/>
  <c r="AF225" i="17" s="1"/>
  <c r="C225" i="17"/>
  <c r="AE225" i="17" s="1"/>
  <c r="BH224" i="17"/>
  <c r="BG224" i="17"/>
  <c r="BA224" i="17"/>
  <c r="AZ224" i="17"/>
  <c r="AY224" i="17"/>
  <c r="AX224" i="17"/>
  <c r="AW224" i="17"/>
  <c r="AV224" i="17"/>
  <c r="L224" i="17"/>
  <c r="AN224" i="17" s="1"/>
  <c r="K224" i="17"/>
  <c r="K119" i="17" s="1"/>
  <c r="K16" i="17" s="1"/>
  <c r="AM16" i="17" s="1"/>
  <c r="J224" i="17"/>
  <c r="AL224" i="17" s="1"/>
  <c r="I224" i="17"/>
  <c r="BC224" i="17" s="1"/>
  <c r="H224" i="17"/>
  <c r="G224" i="17"/>
  <c r="F224" i="17"/>
  <c r="AH224" i="17" s="1"/>
  <c r="E224" i="17"/>
  <c r="AG224" i="17" s="1"/>
  <c r="D224" i="17"/>
  <c r="AF224" i="17" s="1"/>
  <c r="C224" i="17"/>
  <c r="AE224" i="17" s="1"/>
  <c r="BH223" i="17"/>
  <c r="BG223" i="17"/>
  <c r="BA223" i="17"/>
  <c r="AZ223" i="17"/>
  <c r="AY223" i="17"/>
  <c r="AX223" i="17"/>
  <c r="AW223" i="17"/>
  <c r="AV223" i="17"/>
  <c r="L223" i="17"/>
  <c r="AN223" i="17" s="1"/>
  <c r="K223" i="17"/>
  <c r="AM223" i="17" s="1"/>
  <c r="J223" i="17"/>
  <c r="AL223" i="17" s="1"/>
  <c r="I223" i="17"/>
  <c r="BB223" i="17" s="1"/>
  <c r="H223" i="17"/>
  <c r="AJ223" i="17" s="1"/>
  <c r="G223" i="17"/>
  <c r="AI223" i="17" s="1"/>
  <c r="F223" i="17"/>
  <c r="AH223" i="17" s="1"/>
  <c r="E223" i="17"/>
  <c r="AG223" i="17" s="1"/>
  <c r="D223" i="17"/>
  <c r="AF223" i="17" s="1"/>
  <c r="C223" i="17"/>
  <c r="AE223" i="17" s="1"/>
  <c r="BH222" i="17"/>
  <c r="BG222" i="17"/>
  <c r="BA222" i="17"/>
  <c r="AZ222" i="17"/>
  <c r="AY222" i="17"/>
  <c r="AX222" i="17"/>
  <c r="AW222" i="17"/>
  <c r="AV222" i="17"/>
  <c r="L222" i="17"/>
  <c r="K222" i="17"/>
  <c r="K161" i="17" s="1"/>
  <c r="J222" i="17"/>
  <c r="J161" i="17" s="1"/>
  <c r="AL161" i="17" s="1"/>
  <c r="I222" i="17"/>
  <c r="BE222" i="17" s="1"/>
  <c r="H222" i="17"/>
  <c r="AJ222" i="17" s="1"/>
  <c r="G222" i="17"/>
  <c r="AI222" i="17" s="1"/>
  <c r="F222" i="17"/>
  <c r="AH222" i="17" s="1"/>
  <c r="E222" i="17"/>
  <c r="AG222" i="17" s="1"/>
  <c r="D222" i="17"/>
  <c r="AF222" i="17" s="1"/>
  <c r="C222" i="17"/>
  <c r="C161" i="17" s="1"/>
  <c r="AE161" i="17" s="1"/>
  <c r="BH221" i="17"/>
  <c r="BG221" i="17"/>
  <c r="BA221" i="17"/>
  <c r="AZ221" i="17"/>
  <c r="AY221" i="17"/>
  <c r="AX221" i="17"/>
  <c r="AW221" i="17"/>
  <c r="AV221" i="17"/>
  <c r="BH220" i="17"/>
  <c r="BG220" i="17"/>
  <c r="BA220" i="17"/>
  <c r="AZ220" i="17"/>
  <c r="AY220" i="17"/>
  <c r="AX220" i="17"/>
  <c r="AW220" i="17"/>
  <c r="AV220" i="17"/>
  <c r="L220" i="17"/>
  <c r="AN220" i="17" s="1"/>
  <c r="K220" i="17"/>
  <c r="AM220" i="17" s="1"/>
  <c r="J220" i="17"/>
  <c r="I220" i="17"/>
  <c r="H220" i="17"/>
  <c r="AJ220" i="17" s="1"/>
  <c r="G220" i="17"/>
  <c r="AI220" i="17" s="1"/>
  <c r="F220" i="17"/>
  <c r="F155" i="17" s="1"/>
  <c r="AH155" i="17" s="1"/>
  <c r="E220" i="17"/>
  <c r="AG220" i="17" s="1"/>
  <c r="D220" i="17"/>
  <c r="AF220" i="17" s="1"/>
  <c r="C220" i="17"/>
  <c r="AE220" i="17" s="1"/>
  <c r="BH219" i="17"/>
  <c r="BG219" i="17"/>
  <c r="BA219" i="17"/>
  <c r="AZ219" i="17"/>
  <c r="AY219" i="17"/>
  <c r="AX219" i="17"/>
  <c r="AW219" i="17"/>
  <c r="AV219" i="17"/>
  <c r="L219" i="17"/>
  <c r="K219" i="17"/>
  <c r="AM219" i="17" s="1"/>
  <c r="J219" i="17"/>
  <c r="AL219" i="17" s="1"/>
  <c r="I219" i="17"/>
  <c r="I154" i="17" s="1"/>
  <c r="BC154" i="17" s="1"/>
  <c r="H219" i="17"/>
  <c r="AJ219" i="17" s="1"/>
  <c r="G219" i="17"/>
  <c r="AI219" i="17" s="1"/>
  <c r="F219" i="17"/>
  <c r="AH219" i="17" s="1"/>
  <c r="E219" i="17"/>
  <c r="E154" i="17" s="1"/>
  <c r="D219" i="17"/>
  <c r="C219" i="17"/>
  <c r="C154" i="17" s="1"/>
  <c r="BH218" i="17"/>
  <c r="BG218" i="17"/>
  <c r="BA218" i="17"/>
  <c r="AZ218" i="17"/>
  <c r="AY218" i="17"/>
  <c r="AX218" i="17"/>
  <c r="AW218" i="17"/>
  <c r="AV218" i="17"/>
  <c r="BH217" i="17"/>
  <c r="BG217" i="17"/>
  <c r="BA217" i="17"/>
  <c r="AZ217" i="17"/>
  <c r="AY217" i="17"/>
  <c r="AX217" i="17"/>
  <c r="AW217" i="17"/>
  <c r="AV217" i="17"/>
  <c r="L217" i="17"/>
  <c r="L116" i="17" s="1"/>
  <c r="K217" i="17"/>
  <c r="J217" i="17"/>
  <c r="AL217" i="17" s="1"/>
  <c r="I217" i="17"/>
  <c r="I116" i="17" s="1"/>
  <c r="BD116" i="17" s="1"/>
  <c r="H217" i="17"/>
  <c r="AJ217" i="17" s="1"/>
  <c r="G217" i="17"/>
  <c r="AI217" i="17" s="1"/>
  <c r="F217" i="17"/>
  <c r="AH217" i="17" s="1"/>
  <c r="E217" i="17"/>
  <c r="AG217" i="17" s="1"/>
  <c r="D217" i="17"/>
  <c r="D116" i="17" s="1"/>
  <c r="C217" i="17"/>
  <c r="BH216" i="17"/>
  <c r="BG216" i="17"/>
  <c r="BA216" i="17"/>
  <c r="AZ216" i="17"/>
  <c r="AY216" i="17"/>
  <c r="AX216" i="17"/>
  <c r="AW216" i="17"/>
  <c r="AV216" i="17"/>
  <c r="L216" i="17"/>
  <c r="AN216" i="17" s="1"/>
  <c r="K216" i="17"/>
  <c r="J216" i="17"/>
  <c r="J148" i="17" s="1"/>
  <c r="AL148" i="17" s="1"/>
  <c r="I216" i="17"/>
  <c r="BC216" i="17" s="1"/>
  <c r="H216" i="17"/>
  <c r="AJ216" i="17" s="1"/>
  <c r="G216" i="17"/>
  <c r="G148" i="17" s="1"/>
  <c r="AI148" i="17" s="1"/>
  <c r="F216" i="17"/>
  <c r="AH216" i="17" s="1"/>
  <c r="E216" i="17"/>
  <c r="E148" i="17" s="1"/>
  <c r="AG148" i="17" s="1"/>
  <c r="D216" i="17"/>
  <c r="AF216" i="17" s="1"/>
  <c r="C216" i="17"/>
  <c r="BH215" i="17"/>
  <c r="BG215" i="17"/>
  <c r="BA215" i="17"/>
  <c r="AZ215" i="17"/>
  <c r="AY215" i="17"/>
  <c r="AX215" i="17"/>
  <c r="AW215" i="17"/>
  <c r="AV215" i="17"/>
  <c r="L215" i="17"/>
  <c r="AN215" i="17" s="1"/>
  <c r="K215" i="17"/>
  <c r="AM215" i="17" s="1"/>
  <c r="J215" i="17"/>
  <c r="AL215" i="17" s="1"/>
  <c r="I215" i="17"/>
  <c r="BF215" i="17" s="1"/>
  <c r="H215" i="17"/>
  <c r="AJ215" i="17" s="1"/>
  <c r="G215" i="17"/>
  <c r="F215" i="17"/>
  <c r="E215" i="17"/>
  <c r="AG215" i="17" s="1"/>
  <c r="D215" i="17"/>
  <c r="AF215" i="17" s="1"/>
  <c r="C215" i="17"/>
  <c r="AE215" i="17" s="1"/>
  <c r="BH214" i="17"/>
  <c r="BG214" i="17"/>
  <c r="BA214" i="17"/>
  <c r="AZ214" i="17"/>
  <c r="AY214" i="17"/>
  <c r="AX214" i="17"/>
  <c r="AW214" i="17"/>
  <c r="AV214" i="17"/>
  <c r="BH213" i="17"/>
  <c r="BG213" i="17"/>
  <c r="BA213" i="17"/>
  <c r="AZ213" i="17"/>
  <c r="AY213" i="17"/>
  <c r="AX213" i="17"/>
  <c r="AW213" i="17"/>
  <c r="AV213" i="17"/>
  <c r="BH212" i="17"/>
  <c r="BG212" i="17"/>
  <c r="BF212" i="17"/>
  <c r="BE212" i="17"/>
  <c r="BC212" i="17"/>
  <c r="BB212" i="17"/>
  <c r="BA212" i="17"/>
  <c r="AZ212" i="17"/>
  <c r="AY212" i="17"/>
  <c r="AX212" i="17"/>
  <c r="AW212" i="17"/>
  <c r="AV212" i="17"/>
  <c r="BH211" i="17"/>
  <c r="BG211" i="17"/>
  <c r="BA211" i="17"/>
  <c r="AZ211" i="17"/>
  <c r="AY211" i="17"/>
  <c r="AX211" i="17"/>
  <c r="AW211" i="17"/>
  <c r="AV211" i="17"/>
  <c r="L211" i="17"/>
  <c r="AN211" i="17" s="1"/>
  <c r="K211" i="17"/>
  <c r="AM211" i="17" s="1"/>
  <c r="J211" i="17"/>
  <c r="AL211" i="17" s="1"/>
  <c r="I211" i="17"/>
  <c r="BE211" i="17" s="1"/>
  <c r="H211" i="17"/>
  <c r="AJ211" i="17" s="1"/>
  <c r="G211" i="17"/>
  <c r="AI211" i="17" s="1"/>
  <c r="F211" i="17"/>
  <c r="AH211" i="17" s="1"/>
  <c r="E211" i="17"/>
  <c r="AG211" i="17" s="1"/>
  <c r="D211" i="17"/>
  <c r="AF211" i="17" s="1"/>
  <c r="C211" i="17"/>
  <c r="AE211" i="17" s="1"/>
  <c r="BH210" i="17"/>
  <c r="BG210" i="17"/>
  <c r="BA210" i="17"/>
  <c r="AZ210" i="17"/>
  <c r="AY210" i="17"/>
  <c r="AX210" i="17"/>
  <c r="AW210" i="17"/>
  <c r="AV210" i="17"/>
  <c r="L210" i="17"/>
  <c r="AN210" i="17" s="1"/>
  <c r="K210" i="17"/>
  <c r="AM210" i="17" s="1"/>
  <c r="J210" i="17"/>
  <c r="AL210" i="17" s="1"/>
  <c r="I210" i="17"/>
  <c r="BC210" i="17" s="1"/>
  <c r="H210" i="17"/>
  <c r="AJ210" i="17" s="1"/>
  <c r="G210" i="17"/>
  <c r="AI210" i="17" s="1"/>
  <c r="F210" i="17"/>
  <c r="AH210" i="17" s="1"/>
  <c r="E210" i="17"/>
  <c r="AG210" i="17" s="1"/>
  <c r="D210" i="17"/>
  <c r="AF210" i="17" s="1"/>
  <c r="C210" i="17"/>
  <c r="AE210" i="17" s="1"/>
  <c r="BH209" i="17"/>
  <c r="BG209" i="17"/>
  <c r="BA209" i="17"/>
  <c r="AZ209" i="17"/>
  <c r="AY209" i="17"/>
  <c r="AX209" i="17"/>
  <c r="AW209" i="17"/>
  <c r="AV209" i="17"/>
  <c r="L209" i="17"/>
  <c r="L106" i="17" s="1"/>
  <c r="AN106" i="17" s="1"/>
  <c r="K209" i="17"/>
  <c r="AM209" i="17" s="1"/>
  <c r="J209" i="17"/>
  <c r="I209" i="17"/>
  <c r="BF209" i="17" s="1"/>
  <c r="H209" i="17"/>
  <c r="AJ209" i="17" s="1"/>
  <c r="G209" i="17"/>
  <c r="AI209" i="17" s="1"/>
  <c r="F209" i="17"/>
  <c r="AH209" i="17" s="1"/>
  <c r="E209" i="17"/>
  <c r="AG209" i="17" s="1"/>
  <c r="D209" i="17"/>
  <c r="AF209" i="17" s="1"/>
  <c r="C209" i="17"/>
  <c r="AE209" i="17" s="1"/>
  <c r="BH208" i="17"/>
  <c r="BG208" i="17"/>
  <c r="BA208" i="17"/>
  <c r="AZ208" i="17"/>
  <c r="AY208" i="17"/>
  <c r="AX208" i="17"/>
  <c r="AW208" i="17"/>
  <c r="AV208" i="17"/>
  <c r="L208" i="17"/>
  <c r="K208" i="17"/>
  <c r="K105" i="17" s="1"/>
  <c r="AM105" i="17" s="1"/>
  <c r="J208" i="17"/>
  <c r="J105" i="17" s="1"/>
  <c r="I208" i="17"/>
  <c r="BC208" i="17" s="1"/>
  <c r="H208" i="17"/>
  <c r="AJ208" i="17" s="1"/>
  <c r="G208" i="17"/>
  <c r="G105" i="17" s="1"/>
  <c r="AI105" i="17" s="1"/>
  <c r="F208" i="17"/>
  <c r="E208" i="17"/>
  <c r="E105" i="17" s="1"/>
  <c r="D208" i="17"/>
  <c r="C208" i="17"/>
  <c r="C105" i="17" s="1"/>
  <c r="BH207" i="17"/>
  <c r="BG207" i="17"/>
  <c r="BA207" i="17"/>
  <c r="AZ207" i="17"/>
  <c r="AY207" i="17"/>
  <c r="AX207" i="17"/>
  <c r="AW207" i="17"/>
  <c r="AV207" i="17"/>
  <c r="BH206" i="17"/>
  <c r="BG206" i="17"/>
  <c r="BA206" i="17"/>
  <c r="AZ206" i="17"/>
  <c r="AY206" i="17"/>
  <c r="AX206" i="17"/>
  <c r="AW206" i="17"/>
  <c r="AV206" i="17"/>
  <c r="AI206" i="17"/>
  <c r="AH206" i="17"/>
  <c r="AG206" i="17"/>
  <c r="AF206" i="17"/>
  <c r="AE206" i="17"/>
  <c r="L206" i="17"/>
  <c r="J346" i="17" s="1"/>
  <c r="K206" i="17"/>
  <c r="K9" i="17" s="1"/>
  <c r="AM9" i="17" s="1"/>
  <c r="J206" i="17"/>
  <c r="AL206" i="17" s="1"/>
  <c r="I206" i="17"/>
  <c r="BE206" i="17" s="1"/>
  <c r="H206" i="17"/>
  <c r="AJ206" i="17" s="1"/>
  <c r="BH205" i="17"/>
  <c r="BG205" i="17"/>
  <c r="BA205" i="17"/>
  <c r="AZ205" i="17"/>
  <c r="AY205" i="17"/>
  <c r="AX205" i="17"/>
  <c r="AW205" i="17"/>
  <c r="AV205" i="17"/>
  <c r="AI205" i="17"/>
  <c r="AH205" i="17"/>
  <c r="AG205" i="17"/>
  <c r="AF205" i="17"/>
  <c r="AE205" i="17"/>
  <c r="L205" i="17"/>
  <c r="L8" i="17" s="1"/>
  <c r="K205" i="17"/>
  <c r="AM205" i="17" s="1"/>
  <c r="J205" i="17"/>
  <c r="AL205" i="17" s="1"/>
  <c r="I205" i="17"/>
  <c r="BF205" i="17" s="1"/>
  <c r="H205" i="17"/>
  <c r="AJ205" i="17" s="1"/>
  <c r="BH204" i="17"/>
  <c r="BG204" i="17"/>
  <c r="BA204" i="17"/>
  <c r="AZ204" i="17"/>
  <c r="AY204" i="17"/>
  <c r="AX204" i="17"/>
  <c r="AW204" i="17"/>
  <c r="AV204" i="17"/>
  <c r="G204" i="17"/>
  <c r="AI204" i="17" s="1"/>
  <c r="F204" i="17"/>
  <c r="AH204" i="17" s="1"/>
  <c r="E204" i="17"/>
  <c r="AG204" i="17" s="1"/>
  <c r="AG49" i="17" s="1"/>
  <c r="D204" i="17"/>
  <c r="AF204" i="17" s="1"/>
  <c r="AF49" i="17" s="1"/>
  <c r="C204" i="17"/>
  <c r="AE204" i="17" s="1"/>
  <c r="BH203" i="17"/>
  <c r="BG203" i="17"/>
  <c r="BA203" i="17"/>
  <c r="AZ203" i="17"/>
  <c r="AY203" i="17"/>
  <c r="AX203" i="17"/>
  <c r="AW203" i="17"/>
  <c r="AV203" i="17"/>
  <c r="L203" i="17"/>
  <c r="AN203" i="17" s="1"/>
  <c r="K203" i="17"/>
  <c r="AM203" i="17" s="1"/>
  <c r="J203" i="17"/>
  <c r="AL203" i="17" s="1"/>
  <c r="I203" i="17"/>
  <c r="BE203" i="17" s="1"/>
  <c r="H203" i="17"/>
  <c r="AJ203" i="17" s="1"/>
  <c r="G203" i="17"/>
  <c r="F203" i="17"/>
  <c r="E203" i="17"/>
  <c r="AG203" i="17" s="1"/>
  <c r="D203" i="17"/>
  <c r="AF203" i="17" s="1"/>
  <c r="AF67" i="17" s="1"/>
  <c r="C203" i="17"/>
  <c r="AE203" i="17" s="1"/>
  <c r="AE67" i="17" s="1"/>
  <c r="BH202" i="17"/>
  <c r="BG202" i="17"/>
  <c r="BA202" i="17"/>
  <c r="AZ202" i="17"/>
  <c r="AY202" i="17"/>
  <c r="AX202" i="17"/>
  <c r="AW202" i="17"/>
  <c r="AV202" i="17"/>
  <c r="L202" i="17"/>
  <c r="AN202" i="17" s="1"/>
  <c r="K202" i="17"/>
  <c r="AM202" i="17" s="1"/>
  <c r="J202" i="17"/>
  <c r="AL202" i="17" s="1"/>
  <c r="I202" i="17"/>
  <c r="BC202" i="17" s="1"/>
  <c r="H202" i="17"/>
  <c r="AJ202" i="17" s="1"/>
  <c r="G202" i="17"/>
  <c r="AI202" i="17" s="1"/>
  <c r="F202" i="17"/>
  <c r="AH202" i="17" s="1"/>
  <c r="AH66" i="17" s="1"/>
  <c r="E202" i="17"/>
  <c r="AG202" i="17" s="1"/>
  <c r="AG66" i="17" s="1"/>
  <c r="D202" i="17"/>
  <c r="AF202" i="17" s="1"/>
  <c r="AF66" i="17" s="1"/>
  <c r="C202" i="17"/>
  <c r="C66" i="17" s="1"/>
  <c r="BH201" i="17"/>
  <c r="BG201" i="17"/>
  <c r="BA201" i="17"/>
  <c r="AZ201" i="17"/>
  <c r="AY201" i="17"/>
  <c r="AX201" i="17"/>
  <c r="AW201" i="17"/>
  <c r="AV201" i="17"/>
  <c r="L201" i="17"/>
  <c r="AN201" i="17" s="1"/>
  <c r="K201" i="17"/>
  <c r="AM201" i="17" s="1"/>
  <c r="J201" i="17"/>
  <c r="AL201" i="17" s="1"/>
  <c r="I201" i="17"/>
  <c r="BE201" i="17" s="1"/>
  <c r="H201" i="17"/>
  <c r="G201" i="17"/>
  <c r="AI201" i="17" s="1"/>
  <c r="F201" i="17"/>
  <c r="AH201" i="17" s="1"/>
  <c r="AH65" i="17" s="1"/>
  <c r="E201" i="17"/>
  <c r="AG201" i="17" s="1"/>
  <c r="AG65" i="17" s="1"/>
  <c r="D201" i="17"/>
  <c r="AF201" i="17" s="1"/>
  <c r="AF65" i="17" s="1"/>
  <c r="C201" i="17"/>
  <c r="AE201" i="17" s="1"/>
  <c r="AE65" i="17" s="1"/>
  <c r="BH200" i="17"/>
  <c r="BG200" i="17"/>
  <c r="BA200" i="17"/>
  <c r="AZ200" i="17"/>
  <c r="AY200" i="17"/>
  <c r="AX200" i="17"/>
  <c r="AW200" i="17"/>
  <c r="AV200" i="17"/>
  <c r="L200" i="17"/>
  <c r="AN200" i="17" s="1"/>
  <c r="K200" i="17"/>
  <c r="AM200" i="17" s="1"/>
  <c r="J200" i="17"/>
  <c r="AL200" i="17" s="1"/>
  <c r="I200" i="17"/>
  <c r="BE200" i="17" s="1"/>
  <c r="H200" i="17"/>
  <c r="AJ200" i="17" s="1"/>
  <c r="G200" i="17"/>
  <c r="AI200" i="17" s="1"/>
  <c r="F200" i="17"/>
  <c r="F64" i="17" s="1"/>
  <c r="E200" i="17"/>
  <c r="AG200" i="17" s="1"/>
  <c r="AG64" i="17" s="1"/>
  <c r="D200" i="17"/>
  <c r="AF200" i="17" s="1"/>
  <c r="AF64" i="17" s="1"/>
  <c r="C200" i="17"/>
  <c r="AE200" i="17" s="1"/>
  <c r="AE64" i="17" s="1"/>
  <c r="BH199" i="17"/>
  <c r="BG199" i="17"/>
  <c r="BA199" i="17"/>
  <c r="AZ199" i="17"/>
  <c r="AY199" i="17"/>
  <c r="AX199" i="17"/>
  <c r="AW199" i="17"/>
  <c r="AV199" i="17"/>
  <c r="L199" i="17"/>
  <c r="AN199" i="17" s="1"/>
  <c r="K199" i="17"/>
  <c r="AM199" i="17" s="1"/>
  <c r="J199" i="17"/>
  <c r="J63" i="17" s="1"/>
  <c r="I199" i="17"/>
  <c r="BF199" i="17" s="1"/>
  <c r="H199" i="17"/>
  <c r="AJ199" i="17" s="1"/>
  <c r="G199" i="17"/>
  <c r="G63" i="17" s="1"/>
  <c r="F199" i="17"/>
  <c r="AH199" i="17" s="1"/>
  <c r="AH63" i="17" s="1"/>
  <c r="E199" i="17"/>
  <c r="E63" i="17" s="1"/>
  <c r="D199" i="17"/>
  <c r="AF199" i="17" s="1"/>
  <c r="AF63" i="17" s="1"/>
  <c r="C199" i="17"/>
  <c r="AE199" i="17" s="1"/>
  <c r="AE63" i="17" s="1"/>
  <c r="BH198" i="17"/>
  <c r="BG198" i="17"/>
  <c r="BA198" i="17"/>
  <c r="AZ198" i="17"/>
  <c r="AY198" i="17"/>
  <c r="AX198" i="17"/>
  <c r="AW198" i="17"/>
  <c r="AV198" i="17"/>
  <c r="BH197" i="17"/>
  <c r="BG197" i="17"/>
  <c r="BA197" i="17"/>
  <c r="AZ197" i="17"/>
  <c r="AY197" i="17"/>
  <c r="AX197" i="17"/>
  <c r="AW197" i="17"/>
  <c r="AV197" i="17"/>
  <c r="BC196" i="17"/>
  <c r="BB196" i="17"/>
  <c r="BA196" i="17"/>
  <c r="AZ196" i="17"/>
  <c r="AY196" i="17"/>
  <c r="AX196" i="17"/>
  <c r="AW196" i="17"/>
  <c r="AV196" i="17"/>
  <c r="AN196" i="17"/>
  <c r="AN175" i="17" s="1"/>
  <c r="AM196" i="17"/>
  <c r="AM175" i="17" s="1"/>
  <c r="R196" i="17"/>
  <c r="R145" i="17" s="1"/>
  <c r="Q196" i="17"/>
  <c r="Q113" i="17" s="1"/>
  <c r="P196" i="17"/>
  <c r="P266" i="17" s="1"/>
  <c r="P278" i="17" s="1"/>
  <c r="P301" i="17" s="1"/>
  <c r="O196" i="17"/>
  <c r="O266" i="17" s="1"/>
  <c r="O278" i="17" s="1"/>
  <c r="O301" i="17" s="1"/>
  <c r="M196" i="17"/>
  <c r="M266" i="17" s="1"/>
  <c r="M278" i="17" s="1"/>
  <c r="M301" i="17" s="1"/>
  <c r="F196" i="17"/>
  <c r="F133" i="17" s="1"/>
  <c r="E196" i="17"/>
  <c r="E133" i="17" s="1"/>
  <c r="D196" i="17"/>
  <c r="D133" i="17" s="1"/>
  <c r="C196" i="17"/>
  <c r="C54" i="17" s="1"/>
  <c r="BC195" i="17"/>
  <c r="BB195" i="17"/>
  <c r="BA195" i="17"/>
  <c r="AZ195" i="17"/>
  <c r="AY195" i="17"/>
  <c r="AX195" i="17"/>
  <c r="AW195" i="17"/>
  <c r="AV195" i="17"/>
  <c r="BA194" i="17"/>
  <c r="AZ194" i="17"/>
  <c r="AY194" i="17"/>
  <c r="AX194" i="17"/>
  <c r="AW194" i="17"/>
  <c r="AV194" i="17"/>
  <c r="BC193" i="17"/>
  <c r="BB193" i="17"/>
  <c r="BA193" i="17"/>
  <c r="AZ193" i="17"/>
  <c r="AY193" i="17"/>
  <c r="AX193" i="17"/>
  <c r="AW193" i="17"/>
  <c r="AV193" i="17"/>
  <c r="BC192" i="17"/>
  <c r="BB192" i="17"/>
  <c r="BA192" i="17"/>
  <c r="AZ192" i="17"/>
  <c r="AY192" i="17"/>
  <c r="AX192" i="17"/>
  <c r="AW192" i="17"/>
  <c r="AV192" i="17"/>
  <c r="BC191" i="17"/>
  <c r="BB191" i="17"/>
  <c r="BA191" i="17"/>
  <c r="AZ191" i="17"/>
  <c r="AY191" i="17"/>
  <c r="AX191" i="17"/>
  <c r="AW191" i="17"/>
  <c r="AV191" i="17"/>
  <c r="BC190" i="17"/>
  <c r="BB190" i="17"/>
  <c r="BA190" i="17"/>
  <c r="AZ190" i="17"/>
  <c r="AY190" i="17"/>
  <c r="AX190" i="17"/>
  <c r="AW190" i="17"/>
  <c r="AV190" i="17"/>
  <c r="BH189" i="17"/>
  <c r="BG189" i="17"/>
  <c r="BA189" i="17"/>
  <c r="AZ189" i="17"/>
  <c r="AY189" i="17"/>
  <c r="AX189" i="17"/>
  <c r="AW189" i="17"/>
  <c r="AV189" i="17"/>
  <c r="BH188" i="17"/>
  <c r="BG188" i="17"/>
  <c r="BA188" i="17"/>
  <c r="AZ188" i="17"/>
  <c r="AY188" i="17"/>
  <c r="AX188" i="17"/>
  <c r="AW188" i="17"/>
  <c r="AV188" i="17"/>
  <c r="BH187" i="17"/>
  <c r="BG187" i="17"/>
  <c r="BA187" i="17"/>
  <c r="AZ187" i="17"/>
  <c r="AY187" i="17"/>
  <c r="AX187" i="17"/>
  <c r="AW187" i="17"/>
  <c r="AV187" i="17"/>
  <c r="BH186" i="17"/>
  <c r="BG186" i="17"/>
  <c r="BA186" i="17"/>
  <c r="AZ186" i="17"/>
  <c r="AY186" i="17"/>
  <c r="AX186" i="17"/>
  <c r="AW186" i="17"/>
  <c r="AV186" i="17"/>
  <c r="BH185" i="17"/>
  <c r="BG185" i="17"/>
  <c r="BA185" i="17"/>
  <c r="AZ185" i="17"/>
  <c r="AY185" i="17"/>
  <c r="AX185" i="17"/>
  <c r="AW185" i="17"/>
  <c r="AV185" i="17"/>
  <c r="BH184" i="17"/>
  <c r="BG184" i="17"/>
  <c r="BA184" i="17"/>
  <c r="AZ184" i="17"/>
  <c r="AY184" i="17"/>
  <c r="AX184" i="17"/>
  <c r="AW184" i="17"/>
  <c r="AV184" i="17"/>
  <c r="BH183" i="17"/>
  <c r="BG183" i="17"/>
  <c r="BA183" i="17"/>
  <c r="AZ183" i="17"/>
  <c r="AY183" i="17"/>
  <c r="AX183" i="17"/>
  <c r="AW183" i="17"/>
  <c r="AV183" i="17"/>
  <c r="BH182" i="17"/>
  <c r="BG182" i="17"/>
  <c r="BA182" i="17"/>
  <c r="AZ182" i="17"/>
  <c r="AY182" i="17"/>
  <c r="AX182" i="17"/>
  <c r="AW182" i="17"/>
  <c r="AV182" i="17"/>
  <c r="BH181" i="17"/>
  <c r="BG181" i="17"/>
  <c r="BA181" i="17"/>
  <c r="AZ181" i="17"/>
  <c r="AY181" i="17"/>
  <c r="AX181" i="17"/>
  <c r="AW181" i="17"/>
  <c r="AV181" i="17"/>
  <c r="BH180" i="17"/>
  <c r="BG180" i="17"/>
  <c r="BA180" i="17"/>
  <c r="AZ180" i="17"/>
  <c r="AY180" i="17"/>
  <c r="AX180" i="17"/>
  <c r="AW180" i="17"/>
  <c r="AV180" i="17"/>
  <c r="BH179" i="17"/>
  <c r="BG179" i="17"/>
  <c r="BA179" i="17"/>
  <c r="AZ179" i="17"/>
  <c r="AY179" i="17"/>
  <c r="AX179" i="17"/>
  <c r="AW179" i="17"/>
  <c r="AV179" i="17"/>
  <c r="BH178" i="17"/>
  <c r="BG178" i="17"/>
  <c r="BA178" i="17"/>
  <c r="AZ178" i="17"/>
  <c r="AY178" i="17"/>
  <c r="AX178" i="17"/>
  <c r="AW178" i="17"/>
  <c r="AV178" i="17"/>
  <c r="BH177" i="17"/>
  <c r="BG177" i="17"/>
  <c r="BF177" i="17"/>
  <c r="BE177" i="17"/>
  <c r="BC177" i="17"/>
  <c r="BB177" i="17"/>
  <c r="BA177" i="17"/>
  <c r="AZ177" i="17"/>
  <c r="AY177" i="17"/>
  <c r="AX177" i="17"/>
  <c r="AW177" i="17"/>
  <c r="AV177" i="17"/>
  <c r="BH176" i="17"/>
  <c r="BG176" i="17"/>
  <c r="BA176" i="17"/>
  <c r="AZ176" i="17"/>
  <c r="AY176" i="17"/>
  <c r="AX176" i="17"/>
  <c r="AW176" i="17"/>
  <c r="AV176" i="17"/>
  <c r="BA175" i="17"/>
  <c r="AZ175" i="17"/>
  <c r="AY175" i="17"/>
  <c r="AX175" i="17"/>
  <c r="AW175" i="17"/>
  <c r="AV175" i="17"/>
  <c r="AL175" i="17"/>
  <c r="AL166" i="17" s="1"/>
  <c r="AL159" i="17" s="1"/>
  <c r="AL152" i="17" s="1"/>
  <c r="AL145" i="17" s="1"/>
  <c r="AL133" i="17" s="1"/>
  <c r="AL113" i="17" s="1"/>
  <c r="AL103" i="17" s="1"/>
  <c r="AL96" i="17" s="1"/>
  <c r="AL86" i="17" s="1"/>
  <c r="AL78" i="17" s="1"/>
  <c r="AL61" i="17" s="1"/>
  <c r="AL46" i="17" s="1"/>
  <c r="AL3" i="17" s="1"/>
  <c r="AK175" i="17"/>
  <c r="AK166" i="17" s="1"/>
  <c r="AK159" i="17" s="1"/>
  <c r="AK152" i="17" s="1"/>
  <c r="AK145" i="17" s="1"/>
  <c r="AK133" i="17" s="1"/>
  <c r="AK113" i="17" s="1"/>
  <c r="AK103" i="17" s="1"/>
  <c r="AK96" i="17" s="1"/>
  <c r="AK86" i="17" s="1"/>
  <c r="AK78" i="17" s="1"/>
  <c r="AK61" i="17" s="1"/>
  <c r="AK46" i="17" s="1"/>
  <c r="AK3" i="17" s="1"/>
  <c r="AJ175" i="17"/>
  <c r="AI175" i="17"/>
  <c r="AI166" i="17" s="1"/>
  <c r="AI159" i="17" s="1"/>
  <c r="AI152" i="17" s="1"/>
  <c r="AI145" i="17" s="1"/>
  <c r="AI133" i="17" s="1"/>
  <c r="AI113" i="17" s="1"/>
  <c r="AI103" i="17" s="1"/>
  <c r="AI96" i="17" s="1"/>
  <c r="AI86" i="17" s="1"/>
  <c r="AI78" i="17" s="1"/>
  <c r="AI61" i="17" s="1"/>
  <c r="AI46" i="17" s="1"/>
  <c r="AI3" i="17" s="1"/>
  <c r="AH175" i="17"/>
  <c r="AG175" i="17"/>
  <c r="AF175" i="17"/>
  <c r="AE175" i="17"/>
  <c r="L175" i="17"/>
  <c r="K175" i="17"/>
  <c r="J175" i="17"/>
  <c r="I175" i="17"/>
  <c r="BC175" i="17" s="1"/>
  <c r="H175" i="17"/>
  <c r="G175" i="17"/>
  <c r="F175" i="17"/>
  <c r="E175" i="17"/>
  <c r="D175" i="17"/>
  <c r="C175" i="17"/>
  <c r="BC174" i="17"/>
  <c r="BB174" i="17"/>
  <c r="BA174" i="17"/>
  <c r="AZ174" i="17"/>
  <c r="AY174" i="17"/>
  <c r="AX174" i="17"/>
  <c r="AW174" i="17"/>
  <c r="AV174" i="17"/>
  <c r="BC173" i="17"/>
  <c r="BB173" i="17"/>
  <c r="BA173" i="17"/>
  <c r="AZ173" i="17"/>
  <c r="AY173" i="17"/>
  <c r="AX173" i="17"/>
  <c r="AW173" i="17"/>
  <c r="AV173" i="17"/>
  <c r="BH172" i="17"/>
  <c r="BG172" i="17"/>
  <c r="BA172" i="17"/>
  <c r="AZ172" i="17"/>
  <c r="AY172" i="17"/>
  <c r="AX172" i="17"/>
  <c r="AW172" i="17"/>
  <c r="AV172" i="17"/>
  <c r="AH172" i="17"/>
  <c r="AG172" i="17"/>
  <c r="AF172" i="17"/>
  <c r="AE172" i="17"/>
  <c r="BH171" i="17"/>
  <c r="BG171" i="17"/>
  <c r="BA171" i="17"/>
  <c r="AZ171" i="17"/>
  <c r="AY171" i="17"/>
  <c r="AX171" i="17"/>
  <c r="AW171" i="17"/>
  <c r="AV171" i="17"/>
  <c r="BH170" i="17"/>
  <c r="BG170" i="17"/>
  <c r="BA170" i="17"/>
  <c r="AZ170" i="17"/>
  <c r="AY170" i="17"/>
  <c r="AX170" i="17"/>
  <c r="AW170" i="17"/>
  <c r="AV170" i="17"/>
  <c r="BH169" i="17"/>
  <c r="BG169" i="17"/>
  <c r="BA169" i="17"/>
  <c r="AZ169" i="17"/>
  <c r="AY169" i="17"/>
  <c r="AX169" i="17"/>
  <c r="AW169" i="17"/>
  <c r="AV169" i="17"/>
  <c r="BH168" i="17"/>
  <c r="BG168" i="17"/>
  <c r="BA168" i="17"/>
  <c r="AZ168" i="17"/>
  <c r="AY168" i="17"/>
  <c r="AX168" i="17"/>
  <c r="AW168" i="17"/>
  <c r="AV168" i="17"/>
  <c r="D168" i="17"/>
  <c r="BC167" i="17"/>
  <c r="BB167" i="17"/>
  <c r="BA167" i="17"/>
  <c r="AZ167" i="17"/>
  <c r="AY167" i="17"/>
  <c r="AX167" i="17"/>
  <c r="AW167" i="17"/>
  <c r="AV167" i="17"/>
  <c r="BA166" i="17"/>
  <c r="AZ166" i="17"/>
  <c r="AY166" i="17"/>
  <c r="AX166" i="17"/>
  <c r="AW166" i="17"/>
  <c r="AV166" i="17"/>
  <c r="AJ166" i="17"/>
  <c r="AH166" i="17"/>
  <c r="AG166" i="17"/>
  <c r="AF166" i="17"/>
  <c r="AE166" i="17"/>
  <c r="L166" i="17"/>
  <c r="K166" i="17"/>
  <c r="J166" i="17"/>
  <c r="I166" i="17"/>
  <c r="BC166" i="17" s="1"/>
  <c r="H166" i="17"/>
  <c r="G166" i="17"/>
  <c r="F166" i="17"/>
  <c r="E166" i="17"/>
  <c r="D166" i="17"/>
  <c r="C166" i="17"/>
  <c r="BC165" i="17"/>
  <c r="BB165" i="17"/>
  <c r="BA165" i="17"/>
  <c r="AZ165" i="17"/>
  <c r="AY165" i="17"/>
  <c r="AX165" i="17"/>
  <c r="AW165" i="17"/>
  <c r="AV165" i="17"/>
  <c r="BC164" i="17"/>
  <c r="BB164" i="17"/>
  <c r="BA164" i="17"/>
  <c r="AZ164" i="17"/>
  <c r="AY164" i="17"/>
  <c r="AX164" i="17"/>
  <c r="AW164" i="17"/>
  <c r="AV164" i="17"/>
  <c r="BH163" i="17"/>
  <c r="BG163" i="17"/>
  <c r="BA163" i="17"/>
  <c r="AZ163" i="17"/>
  <c r="AY163" i="17"/>
  <c r="AX163" i="17"/>
  <c r="AW163" i="17"/>
  <c r="AV163" i="17"/>
  <c r="BH162" i="17"/>
  <c r="BG162" i="17"/>
  <c r="BA162" i="17"/>
  <c r="AZ162" i="17"/>
  <c r="AY162" i="17"/>
  <c r="AX162" i="17"/>
  <c r="AW162" i="17"/>
  <c r="AV162" i="17"/>
  <c r="BH161" i="17"/>
  <c r="BG161" i="17"/>
  <c r="BA161" i="17"/>
  <c r="AZ161" i="17"/>
  <c r="AY161" i="17"/>
  <c r="AX161" i="17"/>
  <c r="AW161" i="17"/>
  <c r="AV161" i="17"/>
  <c r="BC160" i="17"/>
  <c r="BB160" i="17"/>
  <c r="BA160" i="17"/>
  <c r="AZ160" i="17"/>
  <c r="AY160" i="17"/>
  <c r="AX160" i="17"/>
  <c r="AW160" i="17"/>
  <c r="AV160" i="17"/>
  <c r="BA159" i="17"/>
  <c r="AZ159" i="17"/>
  <c r="AY159" i="17"/>
  <c r="AX159" i="17"/>
  <c r="AW159" i="17"/>
  <c r="AV159" i="17"/>
  <c r="AJ159" i="17"/>
  <c r="AJ152" i="17" s="1"/>
  <c r="AJ145" i="17" s="1"/>
  <c r="AJ133" i="17" s="1"/>
  <c r="AJ113" i="17" s="1"/>
  <c r="AJ103" i="17" s="1"/>
  <c r="AJ96" i="17" s="1"/>
  <c r="AJ86" i="17" s="1"/>
  <c r="AJ78" i="17" s="1"/>
  <c r="AJ61" i="17" s="1"/>
  <c r="AJ46" i="17" s="1"/>
  <c r="AJ3" i="17" s="1"/>
  <c r="AH159" i="17"/>
  <c r="AG159" i="17"/>
  <c r="AF159" i="17"/>
  <c r="AE159" i="17"/>
  <c r="L159" i="17"/>
  <c r="K159" i="17"/>
  <c r="J159" i="17"/>
  <c r="I159" i="17"/>
  <c r="BB159" i="17" s="1"/>
  <c r="H159" i="17"/>
  <c r="G159" i="17"/>
  <c r="F159" i="17"/>
  <c r="E159" i="17"/>
  <c r="D159" i="17"/>
  <c r="C159" i="17"/>
  <c r="BC158" i="17"/>
  <c r="BB158" i="17"/>
  <c r="BA158" i="17"/>
  <c r="AZ158" i="17"/>
  <c r="AY158" i="17"/>
  <c r="AX158" i="17"/>
  <c r="AW158" i="17"/>
  <c r="AV158" i="17"/>
  <c r="BC157" i="17"/>
  <c r="BB157" i="17"/>
  <c r="BA157" i="17"/>
  <c r="AZ157" i="17"/>
  <c r="AY157" i="17"/>
  <c r="AX157" i="17"/>
  <c r="AW157" i="17"/>
  <c r="AV157" i="17"/>
  <c r="BH156" i="17"/>
  <c r="BG156" i="17"/>
  <c r="BA156" i="17"/>
  <c r="AZ156" i="17"/>
  <c r="AY156" i="17"/>
  <c r="AX156" i="17"/>
  <c r="AW156" i="17"/>
  <c r="AV156" i="17"/>
  <c r="BH155" i="17"/>
  <c r="BG155" i="17"/>
  <c r="BA155" i="17"/>
  <c r="AZ155" i="17"/>
  <c r="AY155" i="17"/>
  <c r="AX155" i="17"/>
  <c r="AW155" i="17"/>
  <c r="AV155" i="17"/>
  <c r="BH154" i="17"/>
  <c r="BG154" i="17"/>
  <c r="BA154" i="17"/>
  <c r="AZ154" i="17"/>
  <c r="AY154" i="17"/>
  <c r="AX154" i="17"/>
  <c r="AW154" i="17"/>
  <c r="AV154" i="17"/>
  <c r="G154" i="17"/>
  <c r="AI154" i="17" s="1"/>
  <c r="BC153" i="17"/>
  <c r="BB153" i="17"/>
  <c r="BA153" i="17"/>
  <c r="AZ153" i="17"/>
  <c r="AY153" i="17"/>
  <c r="AX153" i="17"/>
  <c r="AW153" i="17"/>
  <c r="AV153" i="17"/>
  <c r="BA152" i="17"/>
  <c r="AZ152" i="17"/>
  <c r="AY152" i="17"/>
  <c r="AX152" i="17"/>
  <c r="AW152" i="17"/>
  <c r="AV152" i="17"/>
  <c r="AH152" i="17"/>
  <c r="AG152" i="17"/>
  <c r="AF152" i="17"/>
  <c r="AE152" i="17"/>
  <c r="L152" i="17"/>
  <c r="K152" i="17"/>
  <c r="J152" i="17"/>
  <c r="I152" i="17"/>
  <c r="BB152" i="17" s="1"/>
  <c r="H152" i="17"/>
  <c r="G152" i="17"/>
  <c r="F152" i="17"/>
  <c r="E152" i="17"/>
  <c r="D152" i="17"/>
  <c r="C152" i="17"/>
  <c r="BC151" i="17"/>
  <c r="BB151" i="17"/>
  <c r="BA151" i="17"/>
  <c r="AZ151" i="17"/>
  <c r="AY151" i="17"/>
  <c r="AX151" i="17"/>
  <c r="AW151" i="17"/>
  <c r="AV151" i="17"/>
  <c r="BC150" i="17"/>
  <c r="BB150" i="17"/>
  <c r="BA150" i="17"/>
  <c r="AZ150" i="17"/>
  <c r="AY150" i="17"/>
  <c r="AX150" i="17"/>
  <c r="AW150" i="17"/>
  <c r="AV150" i="17"/>
  <c r="BH149" i="17"/>
  <c r="BG149" i="17"/>
  <c r="BA149" i="17"/>
  <c r="AZ149" i="17"/>
  <c r="AY149" i="17"/>
  <c r="AX149" i="17"/>
  <c r="AW149" i="17"/>
  <c r="AV149" i="17"/>
  <c r="BH148" i="17"/>
  <c r="BG148" i="17"/>
  <c r="BA148" i="17"/>
  <c r="AZ148" i="17"/>
  <c r="AY148" i="17"/>
  <c r="AX148" i="17"/>
  <c r="AW148" i="17"/>
  <c r="AV148" i="17"/>
  <c r="BH147" i="17"/>
  <c r="BG147" i="17"/>
  <c r="BA147" i="17"/>
  <c r="AZ147" i="17"/>
  <c r="AY147" i="17"/>
  <c r="AX147" i="17"/>
  <c r="AW147" i="17"/>
  <c r="AV147" i="17"/>
  <c r="BC146" i="17"/>
  <c r="BB146" i="17"/>
  <c r="BA146" i="17"/>
  <c r="AZ146" i="17"/>
  <c r="AY146" i="17"/>
  <c r="AX146" i="17"/>
  <c r="AW146" i="17"/>
  <c r="AV146" i="17"/>
  <c r="BA145" i="17"/>
  <c r="AZ145" i="17"/>
  <c r="AY145" i="17"/>
  <c r="AX145" i="17"/>
  <c r="AW145" i="17"/>
  <c r="AV145" i="17"/>
  <c r="AH145" i="17"/>
  <c r="AG145" i="17"/>
  <c r="AF145" i="17"/>
  <c r="AE145" i="17"/>
  <c r="L145" i="17"/>
  <c r="K145" i="17"/>
  <c r="J145" i="17"/>
  <c r="I145" i="17"/>
  <c r="BC145" i="17" s="1"/>
  <c r="H145" i="17"/>
  <c r="G145" i="17"/>
  <c r="F145" i="17"/>
  <c r="E145" i="17"/>
  <c r="D145" i="17"/>
  <c r="C145" i="17"/>
  <c r="BC144" i="17"/>
  <c r="BB144" i="17"/>
  <c r="BA144" i="17"/>
  <c r="AZ144" i="17"/>
  <c r="AY144" i="17"/>
  <c r="AX144" i="17"/>
  <c r="AW144" i="17"/>
  <c r="AV144" i="17"/>
  <c r="J142" i="17"/>
  <c r="AL142" i="17" s="1"/>
  <c r="I142" i="17"/>
  <c r="AK142" i="17" s="1"/>
  <c r="H142" i="17"/>
  <c r="AJ142" i="17" s="1"/>
  <c r="G142" i="17"/>
  <c r="AI142" i="17" s="1"/>
  <c r="AL141" i="17"/>
  <c r="AK141" i="17"/>
  <c r="AJ141" i="17"/>
  <c r="AI141" i="17"/>
  <c r="AL140" i="17"/>
  <c r="AK140" i="17"/>
  <c r="AJ140" i="17"/>
  <c r="AI140" i="17"/>
  <c r="AL139" i="17"/>
  <c r="AK139" i="17"/>
  <c r="AJ139" i="17"/>
  <c r="AI139" i="17"/>
  <c r="AL138" i="17"/>
  <c r="AK138" i="17"/>
  <c r="AJ138" i="17"/>
  <c r="AI138" i="17"/>
  <c r="AL137" i="17"/>
  <c r="AK137" i="17"/>
  <c r="AJ137" i="17"/>
  <c r="AI137" i="17"/>
  <c r="AL136" i="17"/>
  <c r="AK136" i="17"/>
  <c r="AJ136" i="17"/>
  <c r="AI136" i="17"/>
  <c r="AL135" i="17"/>
  <c r="AK135" i="17"/>
  <c r="AJ135" i="17"/>
  <c r="AI135" i="17"/>
  <c r="AH133" i="17"/>
  <c r="AG133" i="17"/>
  <c r="AF133" i="17"/>
  <c r="AE133" i="17"/>
  <c r="R133" i="17"/>
  <c r="L133" i="17"/>
  <c r="K133" i="17"/>
  <c r="J133" i="17"/>
  <c r="I133" i="17"/>
  <c r="H133" i="17"/>
  <c r="G133" i="17"/>
  <c r="BC132" i="17"/>
  <c r="BB132" i="17"/>
  <c r="AY132" i="17"/>
  <c r="AX132" i="17"/>
  <c r="AY131" i="17"/>
  <c r="AX131" i="17"/>
  <c r="AY130" i="17"/>
  <c r="AX130" i="17"/>
  <c r="AY129" i="17"/>
  <c r="AX129" i="17"/>
  <c r="AY128" i="17"/>
  <c r="AX128" i="17"/>
  <c r="AY127" i="17"/>
  <c r="AX127" i="17"/>
  <c r="AY126" i="17"/>
  <c r="AX126" i="17"/>
  <c r="AY125" i="17"/>
  <c r="AX125" i="17"/>
  <c r="AY124" i="17"/>
  <c r="AX124" i="17"/>
  <c r="BC123" i="17"/>
  <c r="BB123" i="17"/>
  <c r="BA123" i="17"/>
  <c r="AZ123" i="17"/>
  <c r="AY123" i="17"/>
  <c r="AX123" i="17"/>
  <c r="AW123" i="17"/>
  <c r="AV123" i="17"/>
  <c r="BH122" i="17"/>
  <c r="BG122" i="17"/>
  <c r="BA122" i="17"/>
  <c r="AZ122" i="17"/>
  <c r="AY122" i="17"/>
  <c r="AX122" i="17"/>
  <c r="AW122" i="17"/>
  <c r="AV122" i="17"/>
  <c r="BH121" i="17"/>
  <c r="BG121" i="17"/>
  <c r="BA121" i="17"/>
  <c r="AZ121" i="17"/>
  <c r="AY121" i="17"/>
  <c r="AX121" i="17"/>
  <c r="AW121" i="17"/>
  <c r="AV121" i="17"/>
  <c r="BH120" i="17"/>
  <c r="BG120" i="17"/>
  <c r="BA120" i="17"/>
  <c r="AZ120" i="17"/>
  <c r="AY120" i="17"/>
  <c r="AX120" i="17"/>
  <c r="AW120" i="17"/>
  <c r="AV120" i="17"/>
  <c r="BH119" i="17"/>
  <c r="BG119" i="17"/>
  <c r="BA119" i="17"/>
  <c r="AZ119" i="17"/>
  <c r="AY119" i="17"/>
  <c r="AX119" i="17"/>
  <c r="AW119" i="17"/>
  <c r="AV119" i="17"/>
  <c r="BH118" i="17"/>
  <c r="BG118" i="17"/>
  <c r="BA118" i="17"/>
  <c r="AZ118" i="17"/>
  <c r="AY118" i="17"/>
  <c r="AX118" i="17"/>
  <c r="AW118" i="17"/>
  <c r="AV118" i="17"/>
  <c r="BH117" i="17"/>
  <c r="BG117" i="17"/>
  <c r="BA117" i="17"/>
  <c r="AZ117" i="17"/>
  <c r="AY117" i="17"/>
  <c r="AX117" i="17"/>
  <c r="AW117" i="17"/>
  <c r="AV117" i="17"/>
  <c r="BH116" i="17"/>
  <c r="BG116" i="17"/>
  <c r="BA116" i="17"/>
  <c r="AZ116" i="17"/>
  <c r="AY116" i="17"/>
  <c r="AX116" i="17"/>
  <c r="AW116" i="17"/>
  <c r="AV116" i="17"/>
  <c r="BH115" i="17"/>
  <c r="BG115" i="17"/>
  <c r="BA115" i="17"/>
  <c r="AZ115" i="17"/>
  <c r="AY115" i="17"/>
  <c r="AX115" i="17"/>
  <c r="AW115" i="17"/>
  <c r="AV115" i="17"/>
  <c r="BC114" i="17"/>
  <c r="BB114" i="17"/>
  <c r="BA114" i="17"/>
  <c r="AZ114" i="17"/>
  <c r="AY114" i="17"/>
  <c r="AX114" i="17"/>
  <c r="AW114" i="17"/>
  <c r="AV114" i="17"/>
  <c r="BA113" i="17"/>
  <c r="AZ113" i="17"/>
  <c r="AY113" i="17"/>
  <c r="AX113" i="17"/>
  <c r="AW113" i="17"/>
  <c r="AV113" i="17"/>
  <c r="AH113" i="17"/>
  <c r="AG113" i="17"/>
  <c r="AF113" i="17"/>
  <c r="AE113" i="17"/>
  <c r="R113" i="17"/>
  <c r="L113" i="17"/>
  <c r="K113" i="17"/>
  <c r="J113" i="17"/>
  <c r="I113" i="17"/>
  <c r="BC113" i="17" s="1"/>
  <c r="H113" i="17"/>
  <c r="G113" i="17"/>
  <c r="F113" i="17"/>
  <c r="E113" i="17"/>
  <c r="D113" i="17"/>
  <c r="C113" i="17"/>
  <c r="BC112" i="17"/>
  <c r="BB112" i="17"/>
  <c r="BA112" i="17"/>
  <c r="AZ112" i="17"/>
  <c r="AY112" i="17"/>
  <c r="AX112" i="17"/>
  <c r="AW112" i="17"/>
  <c r="AV112" i="17"/>
  <c r="BC111" i="17"/>
  <c r="BB111" i="17"/>
  <c r="BA111" i="17"/>
  <c r="AZ111" i="17"/>
  <c r="AY111" i="17"/>
  <c r="AX111" i="17"/>
  <c r="AW111" i="17"/>
  <c r="AV111" i="17"/>
  <c r="BH110" i="17"/>
  <c r="BG110" i="17"/>
  <c r="BA110" i="17"/>
  <c r="AZ110" i="17"/>
  <c r="AY110" i="17"/>
  <c r="AX110" i="17"/>
  <c r="AW110" i="17"/>
  <c r="AV110" i="17"/>
  <c r="BH109" i="17"/>
  <c r="BG109" i="17"/>
  <c r="BA109" i="17"/>
  <c r="AZ109" i="17"/>
  <c r="AY109" i="17"/>
  <c r="AX109" i="17"/>
  <c r="AW109" i="17"/>
  <c r="AV109" i="17"/>
  <c r="R109" i="17"/>
  <c r="AT109" i="17" s="1"/>
  <c r="Q109" i="17"/>
  <c r="P109" i="17"/>
  <c r="AR109" i="17" s="1"/>
  <c r="O109" i="17"/>
  <c r="N109" i="17"/>
  <c r="AP109" i="17" s="1"/>
  <c r="M109" i="17"/>
  <c r="AO109" i="17" s="1"/>
  <c r="L109" i="17"/>
  <c r="AN109" i="17" s="1"/>
  <c r="K109" i="17"/>
  <c r="AM109" i="17" s="1"/>
  <c r="J109" i="17"/>
  <c r="AL109" i="17" s="1"/>
  <c r="I109" i="17"/>
  <c r="BF109" i="17" s="1"/>
  <c r="H109" i="17"/>
  <c r="AJ109" i="17" s="1"/>
  <c r="G109" i="17"/>
  <c r="AI109" i="17" s="1"/>
  <c r="F109" i="17"/>
  <c r="AH109" i="17" s="1"/>
  <c r="E109" i="17"/>
  <c r="AG109" i="17" s="1"/>
  <c r="D109" i="17"/>
  <c r="AF109" i="17" s="1"/>
  <c r="C109" i="17"/>
  <c r="AE109" i="17" s="1"/>
  <c r="BH108" i="17"/>
  <c r="BG108" i="17"/>
  <c r="BA108" i="17"/>
  <c r="AZ108" i="17"/>
  <c r="AY108" i="17"/>
  <c r="AX108" i="17"/>
  <c r="AW108" i="17"/>
  <c r="AV108" i="17"/>
  <c r="BH107" i="17"/>
  <c r="BG107" i="17"/>
  <c r="BA107" i="17"/>
  <c r="AZ107" i="17"/>
  <c r="AY107" i="17"/>
  <c r="AX107" i="17"/>
  <c r="AW107" i="17"/>
  <c r="AV107" i="17"/>
  <c r="BH106" i="17"/>
  <c r="BG106" i="17"/>
  <c r="BA106" i="17"/>
  <c r="AZ106" i="17"/>
  <c r="AY106" i="17"/>
  <c r="AX106" i="17"/>
  <c r="AW106" i="17"/>
  <c r="AV106" i="17"/>
  <c r="H106" i="17"/>
  <c r="AJ106" i="17" s="1"/>
  <c r="C106" i="17"/>
  <c r="AE106" i="17" s="1"/>
  <c r="BH105" i="17"/>
  <c r="BG105" i="17"/>
  <c r="BA105" i="17"/>
  <c r="AZ105" i="17"/>
  <c r="AY105" i="17"/>
  <c r="AX105" i="17"/>
  <c r="AW105" i="17"/>
  <c r="AV105" i="17"/>
  <c r="BC104" i="17"/>
  <c r="BB104" i="17"/>
  <c r="BA104" i="17"/>
  <c r="AZ104" i="17"/>
  <c r="AY104" i="17"/>
  <c r="AX104" i="17"/>
  <c r="AW104" i="17"/>
  <c r="AV104" i="17"/>
  <c r="BA103" i="17"/>
  <c r="AZ103" i="17"/>
  <c r="AY103" i="17"/>
  <c r="AX103" i="17"/>
  <c r="AW103" i="17"/>
  <c r="AV103" i="17"/>
  <c r="AH103" i="17"/>
  <c r="AG103" i="17"/>
  <c r="AF103" i="17"/>
  <c r="AE103" i="17"/>
  <c r="R103" i="17"/>
  <c r="P103" i="17"/>
  <c r="L103" i="17"/>
  <c r="K103" i="17"/>
  <c r="J103" i="17"/>
  <c r="I103" i="17"/>
  <c r="BC103" i="17" s="1"/>
  <c r="H103" i="17"/>
  <c r="G103" i="17"/>
  <c r="F103" i="17"/>
  <c r="E103" i="17"/>
  <c r="D103" i="17"/>
  <c r="C103" i="17"/>
  <c r="BC102" i="17"/>
  <c r="BB102" i="17"/>
  <c r="BA102" i="17"/>
  <c r="AZ102" i="17"/>
  <c r="AY102" i="17"/>
  <c r="AX102" i="17"/>
  <c r="AW102" i="17"/>
  <c r="AV102" i="17"/>
  <c r="BC101" i="17"/>
  <c r="BB101" i="17"/>
  <c r="BA101" i="17"/>
  <c r="AZ101" i="17"/>
  <c r="AY101" i="17"/>
  <c r="AX101" i="17"/>
  <c r="AW101" i="17"/>
  <c r="AV101" i="17"/>
  <c r="BH100" i="17"/>
  <c r="BG100" i="17"/>
  <c r="BA100" i="17"/>
  <c r="AZ100" i="17"/>
  <c r="AY100" i="17"/>
  <c r="AX100" i="17"/>
  <c r="AW100" i="17"/>
  <c r="AV100" i="17"/>
  <c r="F100" i="17"/>
  <c r="C100" i="17"/>
  <c r="BH99" i="17"/>
  <c r="BG99" i="17"/>
  <c r="BA99" i="17"/>
  <c r="AZ99" i="17"/>
  <c r="AY99" i="17"/>
  <c r="AX99" i="17"/>
  <c r="AW99" i="17"/>
  <c r="AV99" i="17"/>
  <c r="G99" i="17"/>
  <c r="AI99" i="17" s="1"/>
  <c r="F99" i="17"/>
  <c r="AH99" i="17" s="1"/>
  <c r="E99" i="17"/>
  <c r="AG99" i="17" s="1"/>
  <c r="D99" i="17"/>
  <c r="AF99" i="17" s="1"/>
  <c r="C99" i="17"/>
  <c r="AE99" i="17" s="1"/>
  <c r="BH98" i="17"/>
  <c r="BG98" i="17"/>
  <c r="BA98" i="17"/>
  <c r="AZ98" i="17"/>
  <c r="AY98" i="17"/>
  <c r="AX98" i="17"/>
  <c r="AW98" i="17"/>
  <c r="AV98" i="17"/>
  <c r="G98" i="17"/>
  <c r="AI98" i="17" s="1"/>
  <c r="F98" i="17"/>
  <c r="AH98" i="17" s="1"/>
  <c r="E98" i="17"/>
  <c r="AG98" i="17" s="1"/>
  <c r="D98" i="17"/>
  <c r="AF98" i="17" s="1"/>
  <c r="C98" i="17"/>
  <c r="AE98" i="17" s="1"/>
  <c r="BC97" i="17"/>
  <c r="BB97" i="17"/>
  <c r="BA97" i="17"/>
  <c r="AZ97" i="17"/>
  <c r="AY97" i="17"/>
  <c r="AX97" i="17"/>
  <c r="AW97" i="17"/>
  <c r="AV97" i="17"/>
  <c r="S97" i="17"/>
  <c r="BA96" i="17"/>
  <c r="AZ96" i="17"/>
  <c r="AY96" i="17"/>
  <c r="AX96" i="17"/>
  <c r="AW96" i="17"/>
  <c r="AV96" i="17"/>
  <c r="AH96" i="17"/>
  <c r="AG96" i="17"/>
  <c r="AF96" i="17"/>
  <c r="AE96" i="17"/>
  <c r="L96" i="17"/>
  <c r="K96" i="17"/>
  <c r="J96" i="17"/>
  <c r="I96" i="17"/>
  <c r="BB96" i="17" s="1"/>
  <c r="H96" i="17"/>
  <c r="G96" i="17"/>
  <c r="F96" i="17"/>
  <c r="E96" i="17"/>
  <c r="D96" i="17"/>
  <c r="C96" i="17"/>
  <c r="BC95" i="17"/>
  <c r="BB95" i="17"/>
  <c r="BA95" i="17"/>
  <c r="AZ95" i="17"/>
  <c r="AY95" i="17"/>
  <c r="AX95" i="17"/>
  <c r="AW95" i="17"/>
  <c r="AV95" i="17"/>
  <c r="BC94" i="17"/>
  <c r="BB94" i="17"/>
  <c r="BA94" i="17"/>
  <c r="AZ94" i="17"/>
  <c r="AY94" i="17"/>
  <c r="AX94" i="17"/>
  <c r="AW94" i="17"/>
  <c r="AV94" i="17"/>
  <c r="BH93" i="17"/>
  <c r="BG93" i="17"/>
  <c r="BA93" i="17"/>
  <c r="AZ93" i="17"/>
  <c r="AY93" i="17"/>
  <c r="AX93" i="17"/>
  <c r="AW93" i="17"/>
  <c r="AV93" i="17"/>
  <c r="BH92" i="17"/>
  <c r="BG92" i="17"/>
  <c r="BA92" i="17"/>
  <c r="AZ92" i="17"/>
  <c r="AY92" i="17"/>
  <c r="AX92" i="17"/>
  <c r="AW92" i="17"/>
  <c r="AV92" i="17"/>
  <c r="AQ92" i="17"/>
  <c r="AO92" i="17"/>
  <c r="R92" i="17"/>
  <c r="AT92" i="17" s="1"/>
  <c r="Q92" i="17"/>
  <c r="AS92" i="17" s="1"/>
  <c r="P92" i="17"/>
  <c r="S92" i="17" s="1"/>
  <c r="N92" i="17"/>
  <c r="AP92" i="17" s="1"/>
  <c r="L92" i="17"/>
  <c r="AN92" i="17" s="1"/>
  <c r="K92" i="17"/>
  <c r="AM92" i="17" s="1"/>
  <c r="J92" i="17"/>
  <c r="AL92" i="17" s="1"/>
  <c r="I92" i="17"/>
  <c r="BB92" i="17" s="1"/>
  <c r="H92" i="17"/>
  <c r="AJ92" i="17" s="1"/>
  <c r="G92" i="17"/>
  <c r="AI92" i="17" s="1"/>
  <c r="F92" i="17"/>
  <c r="AH92" i="17" s="1"/>
  <c r="E92" i="17"/>
  <c r="AG92" i="17" s="1"/>
  <c r="D92" i="17"/>
  <c r="AF92" i="17" s="1"/>
  <c r="C92" i="17"/>
  <c r="AE92" i="17" s="1"/>
  <c r="BH91" i="17"/>
  <c r="BG91" i="17"/>
  <c r="BA91" i="17"/>
  <c r="AZ91" i="17"/>
  <c r="AY91" i="17"/>
  <c r="AX91" i="17"/>
  <c r="AW91" i="17"/>
  <c r="AV91" i="17"/>
  <c r="R91" i="17"/>
  <c r="AT91" i="17" s="1"/>
  <c r="Q91" i="17"/>
  <c r="AS91" i="17" s="1"/>
  <c r="P91" i="17"/>
  <c r="AR91" i="17" s="1"/>
  <c r="O91" i="17"/>
  <c r="AQ91" i="17" s="1"/>
  <c r="N91" i="17"/>
  <c r="AP91" i="17" s="1"/>
  <c r="M91" i="17"/>
  <c r="AO91" i="17" s="1"/>
  <c r="L91" i="17"/>
  <c r="AN91" i="17" s="1"/>
  <c r="K91" i="17"/>
  <c r="AM91" i="17" s="1"/>
  <c r="J91" i="17"/>
  <c r="I91" i="17"/>
  <c r="BF91" i="17" s="1"/>
  <c r="H91" i="17"/>
  <c r="AJ91" i="17" s="1"/>
  <c r="G91" i="17"/>
  <c r="AI91" i="17" s="1"/>
  <c r="F91" i="17"/>
  <c r="AH91" i="17" s="1"/>
  <c r="E91" i="17"/>
  <c r="D91" i="17"/>
  <c r="AF91" i="17" s="1"/>
  <c r="C91" i="17"/>
  <c r="AE91" i="17" s="1"/>
  <c r="BH90" i="17"/>
  <c r="BG90" i="17"/>
  <c r="BA90" i="17"/>
  <c r="AZ90" i="17"/>
  <c r="AY90" i="17"/>
  <c r="AX90" i="17"/>
  <c r="AW90" i="17"/>
  <c r="AV90" i="17"/>
  <c r="AQ90" i="17"/>
  <c r="AO90" i="17"/>
  <c r="R90" i="17"/>
  <c r="Q90" i="17"/>
  <c r="AS90" i="17" s="1"/>
  <c r="P90" i="17"/>
  <c r="AR90" i="17" s="1"/>
  <c r="N90" i="17"/>
  <c r="U90" i="17" s="1"/>
  <c r="L90" i="17"/>
  <c r="AN90" i="17" s="1"/>
  <c r="K90" i="17"/>
  <c r="AM90" i="17" s="1"/>
  <c r="J90" i="17"/>
  <c r="AL90" i="17" s="1"/>
  <c r="I90" i="17"/>
  <c r="BF90" i="17" s="1"/>
  <c r="H90" i="17"/>
  <c r="AJ90" i="17" s="1"/>
  <c r="G90" i="17"/>
  <c r="AI90" i="17" s="1"/>
  <c r="F90" i="17"/>
  <c r="AH90" i="17" s="1"/>
  <c r="E90" i="17"/>
  <c r="AG90" i="17" s="1"/>
  <c r="D90" i="17"/>
  <c r="AF90" i="17" s="1"/>
  <c r="C90" i="17"/>
  <c r="AE90" i="17" s="1"/>
  <c r="BH89" i="17"/>
  <c r="BG89" i="17"/>
  <c r="BA89" i="17"/>
  <c r="AZ89" i="17"/>
  <c r="AY89" i="17"/>
  <c r="AX89" i="17"/>
  <c r="AW89" i="17"/>
  <c r="AV89" i="17"/>
  <c r="R89" i="17"/>
  <c r="AT89" i="17" s="1"/>
  <c r="Q89" i="17"/>
  <c r="AS89" i="17" s="1"/>
  <c r="P89" i="17"/>
  <c r="O89" i="17"/>
  <c r="AQ89" i="17" s="1"/>
  <c r="N89" i="17"/>
  <c r="M89" i="17"/>
  <c r="AO89" i="17" s="1"/>
  <c r="L89" i="17"/>
  <c r="AN89" i="17" s="1"/>
  <c r="K89" i="17"/>
  <c r="AM89" i="17" s="1"/>
  <c r="J89" i="17"/>
  <c r="AL89" i="17" s="1"/>
  <c r="I89" i="17"/>
  <c r="BF89" i="17" s="1"/>
  <c r="H89" i="17"/>
  <c r="AJ89" i="17" s="1"/>
  <c r="G89" i="17"/>
  <c r="AI89" i="17" s="1"/>
  <c r="F89" i="17"/>
  <c r="AH89" i="17" s="1"/>
  <c r="E89" i="17"/>
  <c r="AG89" i="17" s="1"/>
  <c r="D89" i="17"/>
  <c r="AF89" i="17" s="1"/>
  <c r="C89" i="17"/>
  <c r="AE89" i="17" s="1"/>
  <c r="BH88" i="17"/>
  <c r="BG88" i="17"/>
  <c r="BA88" i="17"/>
  <c r="AZ88" i="17"/>
  <c r="AY88" i="17"/>
  <c r="AX88" i="17"/>
  <c r="AW88" i="17"/>
  <c r="AV88" i="17"/>
  <c r="R88" i="17"/>
  <c r="AT88" i="17" s="1"/>
  <c r="Q88" i="17"/>
  <c r="P88" i="17"/>
  <c r="O88" i="17"/>
  <c r="N88" i="17"/>
  <c r="M88" i="17"/>
  <c r="AO88" i="17" s="1"/>
  <c r="L88" i="17"/>
  <c r="AN88" i="17" s="1"/>
  <c r="K88" i="17"/>
  <c r="J88" i="17"/>
  <c r="AL88" i="17" s="1"/>
  <c r="I88" i="17"/>
  <c r="BF88" i="17" s="1"/>
  <c r="H88" i="17"/>
  <c r="G88" i="17"/>
  <c r="F88" i="17"/>
  <c r="E88" i="17"/>
  <c r="AG88" i="17" s="1"/>
  <c r="D88" i="17"/>
  <c r="C88" i="17"/>
  <c r="BC87" i="17"/>
  <c r="BB87" i="17"/>
  <c r="BA87" i="17"/>
  <c r="AZ87" i="17"/>
  <c r="AY87" i="17"/>
  <c r="AX87" i="17"/>
  <c r="AW87" i="17"/>
  <c r="AV87" i="17"/>
  <c r="BA86" i="17"/>
  <c r="AZ86" i="17"/>
  <c r="AY86" i="17"/>
  <c r="AX86" i="17"/>
  <c r="AW86" i="17"/>
  <c r="AV86" i="17"/>
  <c r="AH86" i="17"/>
  <c r="AG86" i="17"/>
  <c r="AF86" i="17"/>
  <c r="AE86" i="17"/>
  <c r="R86" i="17"/>
  <c r="L86" i="17"/>
  <c r="K86" i="17"/>
  <c r="J86" i="17"/>
  <c r="I86" i="17"/>
  <c r="BC86" i="17" s="1"/>
  <c r="H86" i="17"/>
  <c r="G86" i="17"/>
  <c r="F86" i="17"/>
  <c r="E86" i="17"/>
  <c r="D86" i="17"/>
  <c r="C86" i="17"/>
  <c r="BC85" i="17"/>
  <c r="BB85" i="17"/>
  <c r="BA85" i="17"/>
  <c r="AZ85" i="17"/>
  <c r="AY85" i="17"/>
  <c r="AX85" i="17"/>
  <c r="AW85" i="17"/>
  <c r="AV85" i="17"/>
  <c r="BC84" i="17"/>
  <c r="BB84" i="17"/>
  <c r="BA84" i="17"/>
  <c r="AZ84" i="17"/>
  <c r="AY84" i="17"/>
  <c r="AX84" i="17"/>
  <c r="AW84" i="17"/>
  <c r="AV84" i="17"/>
  <c r="BH83" i="17"/>
  <c r="BG83" i="17"/>
  <c r="BA83" i="17"/>
  <c r="AZ83" i="17"/>
  <c r="AY83" i="17"/>
  <c r="AX83" i="17"/>
  <c r="AW83" i="17"/>
  <c r="AV83" i="17"/>
  <c r="BH82" i="17"/>
  <c r="BG82" i="17"/>
  <c r="BA82" i="17"/>
  <c r="AZ82" i="17"/>
  <c r="AY82" i="17"/>
  <c r="AX82" i="17"/>
  <c r="AW82" i="17"/>
  <c r="AV82" i="17"/>
  <c r="R82" i="17"/>
  <c r="AT82" i="17" s="1"/>
  <c r="Q82" i="17"/>
  <c r="AS82" i="17" s="1"/>
  <c r="P82" i="17"/>
  <c r="AR82" i="17" s="1"/>
  <c r="O82" i="17"/>
  <c r="N82" i="17"/>
  <c r="AP82" i="17" s="1"/>
  <c r="M82" i="17"/>
  <c r="AO82" i="17" s="1"/>
  <c r="L82" i="17"/>
  <c r="AN82" i="17" s="1"/>
  <c r="K82" i="17"/>
  <c r="AM82" i="17" s="1"/>
  <c r="J82" i="17"/>
  <c r="AL82" i="17" s="1"/>
  <c r="I82" i="17"/>
  <c r="BB82" i="17" s="1"/>
  <c r="H82" i="17"/>
  <c r="AJ82" i="17" s="1"/>
  <c r="G82" i="17"/>
  <c r="AI82" i="17" s="1"/>
  <c r="F82" i="17"/>
  <c r="AH82" i="17" s="1"/>
  <c r="E82" i="17"/>
  <c r="AG82" i="17" s="1"/>
  <c r="D82" i="17"/>
  <c r="AF82" i="17" s="1"/>
  <c r="C82" i="17"/>
  <c r="AE82" i="17" s="1"/>
  <c r="BH81" i="17"/>
  <c r="BG81" i="17"/>
  <c r="BA81" i="17"/>
  <c r="AZ81" i="17"/>
  <c r="AY81" i="17"/>
  <c r="AX81" i="17"/>
  <c r="AW81" i="17"/>
  <c r="AV81" i="17"/>
  <c r="R81" i="17"/>
  <c r="AT81" i="17" s="1"/>
  <c r="Q81" i="17"/>
  <c r="AS81" i="17" s="1"/>
  <c r="P81" i="17"/>
  <c r="AR81" i="17" s="1"/>
  <c r="O81" i="17"/>
  <c r="N81" i="17"/>
  <c r="AP81" i="17" s="1"/>
  <c r="M81" i="17"/>
  <c r="AO81" i="17" s="1"/>
  <c r="L81" i="17"/>
  <c r="AN81" i="17" s="1"/>
  <c r="K81" i="17"/>
  <c r="AM81" i="17" s="1"/>
  <c r="J81" i="17"/>
  <c r="AL81" i="17" s="1"/>
  <c r="I81" i="17"/>
  <c r="BB81" i="17" s="1"/>
  <c r="H81" i="17"/>
  <c r="AJ81" i="17" s="1"/>
  <c r="G81" i="17"/>
  <c r="AI81" i="17" s="1"/>
  <c r="F81" i="17"/>
  <c r="AH81" i="17" s="1"/>
  <c r="E81" i="17"/>
  <c r="AG81" i="17" s="1"/>
  <c r="D81" i="17"/>
  <c r="AF81" i="17" s="1"/>
  <c r="C81" i="17"/>
  <c r="AE81" i="17" s="1"/>
  <c r="BH80" i="17"/>
  <c r="BG80" i="17"/>
  <c r="BA80" i="17"/>
  <c r="AZ80" i="17"/>
  <c r="AY80" i="17"/>
  <c r="AX80" i="17"/>
  <c r="AW80" i="17"/>
  <c r="AV80" i="17"/>
  <c r="R80" i="17"/>
  <c r="AT80" i="17" s="1"/>
  <c r="Q80" i="17"/>
  <c r="P80" i="17"/>
  <c r="AR80" i="17" s="1"/>
  <c r="O80" i="17"/>
  <c r="N80" i="17"/>
  <c r="M80" i="17"/>
  <c r="L80" i="17"/>
  <c r="K80" i="17"/>
  <c r="AM80" i="17" s="1"/>
  <c r="J80" i="17"/>
  <c r="I80" i="17"/>
  <c r="H80" i="17"/>
  <c r="G80" i="17"/>
  <c r="F80" i="17"/>
  <c r="E80" i="17"/>
  <c r="D80" i="17"/>
  <c r="C80" i="17"/>
  <c r="BC79" i="17"/>
  <c r="BB79" i="17"/>
  <c r="BA79" i="17"/>
  <c r="AZ79" i="17"/>
  <c r="AY79" i="17"/>
  <c r="AX79" i="17"/>
  <c r="AW79" i="17"/>
  <c r="AV79" i="17"/>
  <c r="BA78" i="17"/>
  <c r="AZ78" i="17"/>
  <c r="AY78" i="17"/>
  <c r="AX78" i="17"/>
  <c r="AW78" i="17"/>
  <c r="AV78" i="17"/>
  <c r="AH78" i="17"/>
  <c r="AG78" i="17"/>
  <c r="AF78" i="17"/>
  <c r="AE78" i="17"/>
  <c r="R78" i="17"/>
  <c r="P78" i="17"/>
  <c r="L78" i="17"/>
  <c r="K78" i="17"/>
  <c r="J78" i="17"/>
  <c r="I78" i="17"/>
  <c r="BB78" i="17" s="1"/>
  <c r="H78" i="17"/>
  <c r="G78" i="17"/>
  <c r="F78" i="17"/>
  <c r="E78" i="17"/>
  <c r="D78" i="17"/>
  <c r="C78" i="17"/>
  <c r="BC77" i="17"/>
  <c r="BB77" i="17"/>
  <c r="AY77" i="17"/>
  <c r="AX77" i="17"/>
  <c r="AY76" i="17"/>
  <c r="AX76" i="17"/>
  <c r="AY75" i="17"/>
  <c r="AX75" i="17"/>
  <c r="AY74" i="17"/>
  <c r="AX74" i="17"/>
  <c r="AY73" i="17"/>
  <c r="AX73" i="17"/>
  <c r="AY72" i="17"/>
  <c r="AX72" i="17"/>
  <c r="AY71" i="17"/>
  <c r="AX71" i="17"/>
  <c r="AY70" i="17"/>
  <c r="AX70" i="17"/>
  <c r="R70" i="17"/>
  <c r="L70" i="17"/>
  <c r="K70" i="17"/>
  <c r="J70" i="17"/>
  <c r="I70" i="17"/>
  <c r="H70" i="17"/>
  <c r="G70" i="17"/>
  <c r="D70" i="17"/>
  <c r="BC69" i="17"/>
  <c r="BB69" i="17"/>
  <c r="BA69" i="17"/>
  <c r="AZ69" i="17"/>
  <c r="AY69" i="17"/>
  <c r="AX69" i="17"/>
  <c r="AW69" i="17"/>
  <c r="AV69" i="17"/>
  <c r="BA68" i="17"/>
  <c r="AZ68" i="17"/>
  <c r="AY68" i="17"/>
  <c r="AX68" i="17"/>
  <c r="AW68" i="17"/>
  <c r="AV68" i="17"/>
  <c r="BH67" i="17"/>
  <c r="BG67" i="17"/>
  <c r="BA67" i="17"/>
  <c r="AZ67" i="17"/>
  <c r="AY67" i="17"/>
  <c r="AX67" i="17"/>
  <c r="AW67" i="17"/>
  <c r="AV67" i="17"/>
  <c r="AG67" i="17"/>
  <c r="E67" i="17"/>
  <c r="BH66" i="17"/>
  <c r="BG66" i="17"/>
  <c r="BA66" i="17"/>
  <c r="AZ66" i="17"/>
  <c r="AY66" i="17"/>
  <c r="AX66" i="17"/>
  <c r="AW66" i="17"/>
  <c r="AV66" i="17"/>
  <c r="F66" i="17"/>
  <c r="BH65" i="17"/>
  <c r="BG65" i="17"/>
  <c r="BA65" i="17"/>
  <c r="AZ65" i="17"/>
  <c r="AY65" i="17"/>
  <c r="AX65" i="17"/>
  <c r="AW65" i="17"/>
  <c r="AV65" i="17"/>
  <c r="BH64" i="17"/>
  <c r="BG64" i="17"/>
  <c r="BA64" i="17"/>
  <c r="AZ64" i="17"/>
  <c r="AY64" i="17"/>
  <c r="AX64" i="17"/>
  <c r="AW64" i="17"/>
  <c r="AV64" i="17"/>
  <c r="BH63" i="17"/>
  <c r="BG63" i="17"/>
  <c r="BA63" i="17"/>
  <c r="AZ63" i="17"/>
  <c r="AY63" i="17"/>
  <c r="AX63" i="17"/>
  <c r="AW63" i="17"/>
  <c r="AV63" i="17"/>
  <c r="L63" i="17"/>
  <c r="BC62" i="17"/>
  <c r="BB62" i="17"/>
  <c r="BA62" i="17"/>
  <c r="AZ62" i="17"/>
  <c r="AY62" i="17"/>
  <c r="AX62" i="17"/>
  <c r="AW62" i="17"/>
  <c r="AV62" i="17"/>
  <c r="BA61" i="17"/>
  <c r="AZ61" i="17"/>
  <c r="AY61" i="17"/>
  <c r="AX61" i="17"/>
  <c r="AW61" i="17"/>
  <c r="AV61" i="17"/>
  <c r="AH61" i="17"/>
  <c r="AG61" i="17"/>
  <c r="AF61" i="17"/>
  <c r="AE61" i="17"/>
  <c r="R61" i="17"/>
  <c r="L61" i="17"/>
  <c r="K61" i="17"/>
  <c r="J61" i="17"/>
  <c r="I61" i="17"/>
  <c r="BB61" i="17" s="1"/>
  <c r="H61" i="17"/>
  <c r="G61" i="17"/>
  <c r="F61" i="17"/>
  <c r="E61" i="17"/>
  <c r="D61" i="17"/>
  <c r="C61" i="17"/>
  <c r="BC60" i="17"/>
  <c r="BB60" i="17"/>
  <c r="BA60" i="17"/>
  <c r="AZ60" i="17"/>
  <c r="AY60" i="17"/>
  <c r="AX60" i="17"/>
  <c r="AW60" i="17"/>
  <c r="AV60" i="17"/>
  <c r="BA58" i="17"/>
  <c r="AZ58" i="17"/>
  <c r="AY58" i="17"/>
  <c r="AX58" i="17"/>
  <c r="AW58" i="17"/>
  <c r="AV58" i="17"/>
  <c r="BA57" i="17"/>
  <c r="AZ57" i="17"/>
  <c r="AY57" i="17"/>
  <c r="AX57" i="17"/>
  <c r="AW57" i="17"/>
  <c r="AV57" i="17"/>
  <c r="BA56" i="17"/>
  <c r="AZ56" i="17"/>
  <c r="AY56" i="17"/>
  <c r="AX56" i="17"/>
  <c r="AW56" i="17"/>
  <c r="AV56" i="17"/>
  <c r="AY55" i="17"/>
  <c r="AX55" i="17"/>
  <c r="AY54" i="17"/>
  <c r="AX54" i="17"/>
  <c r="R54" i="17"/>
  <c r="P54" i="17"/>
  <c r="L54" i="17"/>
  <c r="K54" i="17"/>
  <c r="J54" i="17"/>
  <c r="I54" i="17"/>
  <c r="BC54" i="17" s="1"/>
  <c r="H54" i="17"/>
  <c r="G54" i="17"/>
  <c r="D54" i="17"/>
  <c r="BC53" i="17"/>
  <c r="BB53" i="17"/>
  <c r="AY53" i="17"/>
  <c r="AX53" i="17"/>
  <c r="BC52" i="17"/>
  <c r="BB52" i="17"/>
  <c r="AY52" i="17"/>
  <c r="AX52" i="17"/>
  <c r="BA51" i="17"/>
  <c r="AZ51" i="17"/>
  <c r="AY51" i="17"/>
  <c r="AX51" i="17"/>
  <c r="AW51" i="17"/>
  <c r="AV51" i="17"/>
  <c r="BH50" i="17"/>
  <c r="BG50" i="17"/>
  <c r="BA50" i="17"/>
  <c r="AZ50" i="17"/>
  <c r="AY50" i="17"/>
  <c r="AX50" i="17"/>
  <c r="AW50" i="17"/>
  <c r="AV50" i="17"/>
  <c r="BH49" i="17"/>
  <c r="BG49" i="17"/>
  <c r="BA49" i="17"/>
  <c r="AZ49" i="17"/>
  <c r="AY49" i="17"/>
  <c r="AX49" i="17"/>
  <c r="AW49" i="17"/>
  <c r="AV49" i="17"/>
  <c r="AH49" i="17"/>
  <c r="AE49" i="17"/>
  <c r="C49" i="17"/>
  <c r="C56" i="17" s="1"/>
  <c r="BH48" i="17"/>
  <c r="BG48" i="17"/>
  <c r="BA48" i="17"/>
  <c r="AZ48" i="17"/>
  <c r="AY48" i="17"/>
  <c r="AX48" i="17"/>
  <c r="AW48" i="17"/>
  <c r="AV48" i="17"/>
  <c r="BC47" i="17"/>
  <c r="BB47" i="17"/>
  <c r="BA47" i="17"/>
  <c r="AZ47" i="17"/>
  <c r="AY47" i="17"/>
  <c r="AX47" i="17"/>
  <c r="AW47" i="17"/>
  <c r="AV47" i="17"/>
  <c r="BA46" i="17"/>
  <c r="AZ46" i="17"/>
  <c r="AY46" i="17"/>
  <c r="AX46" i="17"/>
  <c r="AW46" i="17"/>
  <c r="AV46" i="17"/>
  <c r="AH46" i="17"/>
  <c r="AG46" i="17"/>
  <c r="AF46" i="17"/>
  <c r="AE46" i="17"/>
  <c r="R46" i="17"/>
  <c r="M46" i="17"/>
  <c r="L46" i="17"/>
  <c r="K46" i="17"/>
  <c r="J46" i="17"/>
  <c r="I46" i="17"/>
  <c r="BC46" i="17" s="1"/>
  <c r="H46" i="17"/>
  <c r="G46" i="17"/>
  <c r="F46" i="17"/>
  <c r="E46" i="17"/>
  <c r="D46" i="17"/>
  <c r="C46" i="17"/>
  <c r="BC45" i="17"/>
  <c r="BB45" i="17"/>
  <c r="BA45" i="17"/>
  <c r="AZ45" i="17"/>
  <c r="AY45" i="17"/>
  <c r="AX45" i="17"/>
  <c r="AW45" i="17"/>
  <c r="AV45" i="17"/>
  <c r="BH43" i="17"/>
  <c r="BG43" i="17"/>
  <c r="BA43" i="17"/>
  <c r="AZ43" i="17"/>
  <c r="AY43" i="17"/>
  <c r="AX43" i="17"/>
  <c r="AW43" i="17"/>
  <c r="AV43" i="17"/>
  <c r="R40" i="17"/>
  <c r="L40" i="17"/>
  <c r="K40" i="17"/>
  <c r="J40" i="17"/>
  <c r="I40" i="17"/>
  <c r="H40" i="17"/>
  <c r="G40" i="17"/>
  <c r="D40" i="17"/>
  <c r="BH39" i="17"/>
  <c r="BG39" i="17"/>
  <c r="BF39" i="17"/>
  <c r="BE39" i="17"/>
  <c r="BC39" i="17"/>
  <c r="BB39" i="17"/>
  <c r="BA39" i="17"/>
  <c r="AZ39" i="17"/>
  <c r="AY39" i="17"/>
  <c r="AX39" i="17"/>
  <c r="AW39" i="17"/>
  <c r="AV39" i="17"/>
  <c r="T38" i="17"/>
  <c r="BH37" i="17"/>
  <c r="BG37" i="17"/>
  <c r="BA37" i="17"/>
  <c r="AZ37" i="17"/>
  <c r="AY37" i="17"/>
  <c r="AX37" i="17"/>
  <c r="AW37" i="17"/>
  <c r="AV37" i="17"/>
  <c r="AU37" i="17"/>
  <c r="AU189" i="17" s="1"/>
  <c r="B37" i="17"/>
  <c r="B189" i="17" s="1"/>
  <c r="BH36" i="17"/>
  <c r="BG36" i="17"/>
  <c r="BA36" i="17"/>
  <c r="AZ36" i="17"/>
  <c r="AY36" i="17"/>
  <c r="AX36" i="17"/>
  <c r="AW36" i="17"/>
  <c r="AV36" i="17"/>
  <c r="AU36" i="17"/>
  <c r="AU188" i="17" s="1"/>
  <c r="J36" i="17"/>
  <c r="J188" i="17" s="1"/>
  <c r="AL188" i="17" s="1"/>
  <c r="H36" i="17"/>
  <c r="H188" i="17" s="1"/>
  <c r="AJ188" i="17" s="1"/>
  <c r="G36" i="17"/>
  <c r="G188" i="17" s="1"/>
  <c r="AI188" i="17" s="1"/>
  <c r="B36" i="17"/>
  <c r="B188" i="17" s="1"/>
  <c r="BH35" i="17"/>
  <c r="BG35" i="17"/>
  <c r="BA35" i="17"/>
  <c r="AZ35" i="17"/>
  <c r="AY35" i="17"/>
  <c r="AX35" i="17"/>
  <c r="AW35" i="17"/>
  <c r="AV35" i="17"/>
  <c r="AU35" i="17"/>
  <c r="AU187" i="17" s="1"/>
  <c r="B35" i="17"/>
  <c r="B187" i="17" s="1"/>
  <c r="BH34" i="17"/>
  <c r="BG34" i="17"/>
  <c r="BA34" i="17"/>
  <c r="AZ34" i="17"/>
  <c r="AY34" i="17"/>
  <c r="AX34" i="17"/>
  <c r="AW34" i="17"/>
  <c r="AV34" i="17"/>
  <c r="AU34" i="17"/>
  <c r="AU186" i="17" s="1"/>
  <c r="L34" i="17"/>
  <c r="L186" i="17" s="1"/>
  <c r="AN186" i="17" s="1"/>
  <c r="K34" i="17"/>
  <c r="K186" i="17" s="1"/>
  <c r="AM186" i="17" s="1"/>
  <c r="D34" i="17"/>
  <c r="C34" i="17"/>
  <c r="C186" i="17" s="1"/>
  <c r="AE186" i="17" s="1"/>
  <c r="B34" i="17"/>
  <c r="B186" i="17" s="1"/>
  <c r="BH33" i="17"/>
  <c r="BG33" i="17"/>
  <c r="BA33" i="17"/>
  <c r="AZ33" i="17"/>
  <c r="AY33" i="17"/>
  <c r="AX33" i="17"/>
  <c r="AW33" i="17"/>
  <c r="AV33" i="17"/>
  <c r="AU33" i="17"/>
  <c r="AU185" i="17" s="1"/>
  <c r="D33" i="17"/>
  <c r="D185" i="17" s="1"/>
  <c r="AF185" i="17" s="1"/>
  <c r="B33" i="17"/>
  <c r="B185" i="17" s="1"/>
  <c r="BH32" i="17"/>
  <c r="BG32" i="17"/>
  <c r="BA32" i="17"/>
  <c r="AZ32" i="17"/>
  <c r="AY32" i="17"/>
  <c r="AX32" i="17"/>
  <c r="AW32" i="17"/>
  <c r="AV32" i="17"/>
  <c r="AU32" i="17"/>
  <c r="AU184" i="17" s="1"/>
  <c r="B32" i="17"/>
  <c r="B184" i="17" s="1"/>
  <c r="BH31" i="17"/>
  <c r="BG31" i="17"/>
  <c r="BA31" i="17"/>
  <c r="AZ31" i="17"/>
  <c r="AY31" i="17"/>
  <c r="AX31" i="17"/>
  <c r="AW31" i="17"/>
  <c r="AV31" i="17"/>
  <c r="AU31" i="17"/>
  <c r="AU183" i="17" s="1"/>
  <c r="D31" i="17"/>
  <c r="D183" i="17" s="1"/>
  <c r="AF183" i="17" s="1"/>
  <c r="B31" i="17"/>
  <c r="B183" i="17" s="1"/>
  <c r="BH30" i="17"/>
  <c r="BG30" i="17"/>
  <c r="BA30" i="17"/>
  <c r="AZ30" i="17"/>
  <c r="AY30" i="17"/>
  <c r="AX30" i="17"/>
  <c r="AW30" i="17"/>
  <c r="AV30" i="17"/>
  <c r="AU30" i="17"/>
  <c r="AU182" i="17" s="1"/>
  <c r="B30" i="17"/>
  <c r="B182" i="17" s="1"/>
  <c r="BH29" i="17"/>
  <c r="BG29" i="17"/>
  <c r="BA29" i="17"/>
  <c r="AZ29" i="17"/>
  <c r="AY29" i="17"/>
  <c r="AX29" i="17"/>
  <c r="AW29" i="17"/>
  <c r="AV29" i="17"/>
  <c r="AU29" i="17"/>
  <c r="AU181" i="17" s="1"/>
  <c r="G29" i="17"/>
  <c r="G181" i="17" s="1"/>
  <c r="AI181" i="17" s="1"/>
  <c r="F29" i="17"/>
  <c r="F181" i="17" s="1"/>
  <c r="AH181" i="17" s="1"/>
  <c r="E29" i="17"/>
  <c r="E181" i="17" s="1"/>
  <c r="AG181" i="17" s="1"/>
  <c r="D29" i="17"/>
  <c r="D181" i="17" s="1"/>
  <c r="AF181" i="17" s="1"/>
  <c r="C29" i="17"/>
  <c r="C181" i="17" s="1"/>
  <c r="AE181" i="17" s="1"/>
  <c r="B29" i="17"/>
  <c r="B181" i="17" s="1"/>
  <c r="BH28" i="17"/>
  <c r="BG28" i="17"/>
  <c r="BA28" i="17"/>
  <c r="AZ28" i="17"/>
  <c r="AY28" i="17"/>
  <c r="AX28" i="17"/>
  <c r="AW28" i="17"/>
  <c r="AV28" i="17"/>
  <c r="AU28" i="17"/>
  <c r="AU180" i="17" s="1"/>
  <c r="G28" i="17"/>
  <c r="G180" i="17" s="1"/>
  <c r="AI180" i="17" s="1"/>
  <c r="F28" i="17"/>
  <c r="F180" i="17" s="1"/>
  <c r="AH180" i="17" s="1"/>
  <c r="E28" i="17"/>
  <c r="E180" i="17" s="1"/>
  <c r="AG180" i="17" s="1"/>
  <c r="D28" i="17"/>
  <c r="D180" i="17" s="1"/>
  <c r="AF180" i="17" s="1"/>
  <c r="C28" i="17"/>
  <c r="C180" i="17" s="1"/>
  <c r="AE180" i="17" s="1"/>
  <c r="B28" i="17"/>
  <c r="B180" i="17" s="1"/>
  <c r="BH27" i="17"/>
  <c r="BG27" i="17"/>
  <c r="BA27" i="17"/>
  <c r="AZ27" i="17"/>
  <c r="AY27" i="17"/>
  <c r="AX27" i="17"/>
  <c r="AW27" i="17"/>
  <c r="AV27" i="17"/>
  <c r="AU27" i="17"/>
  <c r="AU179" i="17" s="1"/>
  <c r="B27" i="17"/>
  <c r="B179" i="17" s="1"/>
  <c r="BH26" i="17"/>
  <c r="BG26" i="17"/>
  <c r="BA26" i="17"/>
  <c r="AZ26" i="17"/>
  <c r="AY26" i="17"/>
  <c r="AX26" i="17"/>
  <c r="AW26" i="17"/>
  <c r="AV26" i="17"/>
  <c r="AU26" i="17"/>
  <c r="AU178" i="17" s="1"/>
  <c r="B26" i="17"/>
  <c r="B178" i="17" s="1"/>
  <c r="BC25" i="17"/>
  <c r="BB25" i="17"/>
  <c r="BA25" i="17"/>
  <c r="AZ25" i="17"/>
  <c r="AY25" i="17"/>
  <c r="AX25" i="17"/>
  <c r="AW25" i="17"/>
  <c r="AV25" i="17"/>
  <c r="AU25" i="17"/>
  <c r="AU177" i="17" s="1"/>
  <c r="AT25" i="17"/>
  <c r="AS25" i="17"/>
  <c r="AR25" i="17"/>
  <c r="AQ25" i="17"/>
  <c r="AP25" i="17"/>
  <c r="AO25" i="17"/>
  <c r="AN25" i="17"/>
  <c r="AM25" i="17"/>
  <c r="AL25" i="17"/>
  <c r="AK25" i="17"/>
  <c r="AJ25" i="17"/>
  <c r="AI25" i="17"/>
  <c r="AH25" i="17"/>
  <c r="AG25" i="17"/>
  <c r="AF25" i="17"/>
  <c r="AE25" i="17"/>
  <c r="V25" i="17"/>
  <c r="U25" i="17"/>
  <c r="T25" i="17"/>
  <c r="S25" i="17"/>
  <c r="B25" i="17"/>
  <c r="B177" i="17" s="1"/>
  <c r="BH24" i="17"/>
  <c r="BG24" i="17"/>
  <c r="BA24" i="17"/>
  <c r="AZ24" i="17"/>
  <c r="AY24" i="17"/>
  <c r="AX24" i="17"/>
  <c r="AW24" i="17"/>
  <c r="AV24" i="17"/>
  <c r="AU24" i="17"/>
  <c r="AU176" i="17" s="1"/>
  <c r="B24" i="17"/>
  <c r="B176" i="17" s="1"/>
  <c r="BC23" i="17"/>
  <c r="BB23" i="17"/>
  <c r="BA23" i="17"/>
  <c r="AZ23" i="17"/>
  <c r="AY23" i="17"/>
  <c r="AX23" i="17"/>
  <c r="AW23" i="17"/>
  <c r="AV23" i="17"/>
  <c r="V23" i="17"/>
  <c r="U23" i="17"/>
  <c r="T23" i="17"/>
  <c r="S23" i="17"/>
  <c r="BH22" i="17"/>
  <c r="BG22" i="17"/>
  <c r="BA22" i="17"/>
  <c r="AZ22" i="17"/>
  <c r="AY22" i="17"/>
  <c r="AX22" i="17"/>
  <c r="AW22" i="17"/>
  <c r="AV22" i="17"/>
  <c r="BH21" i="17"/>
  <c r="BG21" i="17"/>
  <c r="BA21" i="17"/>
  <c r="AZ21" i="17"/>
  <c r="AY21" i="17"/>
  <c r="AX21" i="17"/>
  <c r="AW21" i="17"/>
  <c r="AV21" i="17"/>
  <c r="BH19" i="17"/>
  <c r="BG19" i="17"/>
  <c r="BA19" i="17"/>
  <c r="AZ19" i="17"/>
  <c r="AY19" i="17"/>
  <c r="AX19" i="17"/>
  <c r="AW19" i="17"/>
  <c r="AV19" i="17"/>
  <c r="BH18" i="17"/>
  <c r="BG18" i="17"/>
  <c r="BA18" i="17"/>
  <c r="AZ18" i="17"/>
  <c r="AY18" i="17"/>
  <c r="AX18" i="17"/>
  <c r="AW18" i="17"/>
  <c r="AV18" i="17"/>
  <c r="BH17" i="17"/>
  <c r="BG17" i="17"/>
  <c r="BA17" i="17"/>
  <c r="AZ17" i="17"/>
  <c r="AY17" i="17"/>
  <c r="AX17" i="17"/>
  <c r="AW17" i="17"/>
  <c r="AV17" i="17"/>
  <c r="BH16" i="17"/>
  <c r="BG16" i="17"/>
  <c r="BA16" i="17"/>
  <c r="AZ16" i="17"/>
  <c r="AY16" i="17"/>
  <c r="AX16" i="17"/>
  <c r="AW16" i="17"/>
  <c r="AV16" i="17"/>
  <c r="BH15" i="17"/>
  <c r="BG15" i="17"/>
  <c r="BA15" i="17"/>
  <c r="AZ15" i="17"/>
  <c r="AY15" i="17"/>
  <c r="AX15" i="17"/>
  <c r="AW15" i="17"/>
  <c r="AV15" i="17"/>
  <c r="BH14" i="17"/>
  <c r="BG14" i="17"/>
  <c r="BA14" i="17"/>
  <c r="AZ14" i="17"/>
  <c r="AY14" i="17"/>
  <c r="AX14" i="17"/>
  <c r="AW14" i="17"/>
  <c r="AV14" i="17"/>
  <c r="BH13" i="17"/>
  <c r="BG13" i="17"/>
  <c r="BA13" i="17"/>
  <c r="AZ13" i="17"/>
  <c r="AY13" i="17"/>
  <c r="AX13" i="17"/>
  <c r="AW13" i="17"/>
  <c r="AV13" i="17"/>
  <c r="BH12" i="17"/>
  <c r="BG12" i="17"/>
  <c r="BA12" i="17"/>
  <c r="AZ12" i="17"/>
  <c r="AY12" i="17"/>
  <c r="AX12" i="17"/>
  <c r="AW12" i="17"/>
  <c r="AV12" i="17"/>
  <c r="BH11" i="17"/>
  <c r="BG11" i="17"/>
  <c r="BA11" i="17"/>
  <c r="AZ11" i="17"/>
  <c r="AY11" i="17"/>
  <c r="AX11" i="17"/>
  <c r="AW11" i="17"/>
  <c r="AV11" i="17"/>
  <c r="BH10" i="17"/>
  <c r="BG10" i="17"/>
  <c r="BF10" i="17"/>
  <c r="BE10" i="17"/>
  <c r="BC10" i="17"/>
  <c r="BB10" i="17"/>
  <c r="BA10" i="17"/>
  <c r="AZ10" i="17"/>
  <c r="AY10" i="17"/>
  <c r="AX10" i="17"/>
  <c r="AW10" i="17"/>
  <c r="AV10" i="17"/>
  <c r="V10" i="17"/>
  <c r="U10" i="17"/>
  <c r="T10" i="17"/>
  <c r="S10" i="17"/>
  <c r="BH9" i="17"/>
  <c r="BG9" i="17"/>
  <c r="BA9" i="17"/>
  <c r="AZ9" i="17"/>
  <c r="AY9" i="17"/>
  <c r="AX9" i="17"/>
  <c r="AW9" i="17"/>
  <c r="AV9" i="17"/>
  <c r="H9" i="17"/>
  <c r="AJ9" i="17" s="1"/>
  <c r="G9" i="17"/>
  <c r="AI9" i="17" s="1"/>
  <c r="F9" i="17"/>
  <c r="AH9" i="17" s="1"/>
  <c r="E9" i="17"/>
  <c r="AG9" i="17" s="1"/>
  <c r="D9" i="17"/>
  <c r="AF9" i="17" s="1"/>
  <c r="C9" i="17"/>
  <c r="AE9" i="17" s="1"/>
  <c r="BH8" i="17"/>
  <c r="BG8" i="17"/>
  <c r="BA8" i="17"/>
  <c r="AZ8" i="17"/>
  <c r="AY8" i="17"/>
  <c r="AX8" i="17"/>
  <c r="AW8" i="17"/>
  <c r="AV8" i="17"/>
  <c r="G8" i="17"/>
  <c r="AI8" i="17" s="1"/>
  <c r="F8" i="17"/>
  <c r="AH8" i="17" s="1"/>
  <c r="E8" i="17"/>
  <c r="AG8" i="17" s="1"/>
  <c r="D8" i="17"/>
  <c r="AF8" i="17" s="1"/>
  <c r="C8" i="17"/>
  <c r="AE8" i="17" s="1"/>
  <c r="BH7" i="17"/>
  <c r="BG7" i="17"/>
  <c r="BA7" i="17"/>
  <c r="AZ7" i="17"/>
  <c r="AY7" i="17"/>
  <c r="AX7" i="17"/>
  <c r="AW7" i="17"/>
  <c r="AV7" i="17"/>
  <c r="BH6" i="17"/>
  <c r="BG6" i="17"/>
  <c r="BA6" i="17"/>
  <c r="AZ6" i="17"/>
  <c r="AY6" i="17"/>
  <c r="AX6" i="17"/>
  <c r="AW6" i="17"/>
  <c r="AV6" i="17"/>
  <c r="BH5" i="17"/>
  <c r="BG5" i="17"/>
  <c r="BA5" i="17"/>
  <c r="AZ5" i="17"/>
  <c r="AY5" i="17"/>
  <c r="AX5" i="17"/>
  <c r="AW5" i="17"/>
  <c r="AV5" i="17"/>
  <c r="AT3" i="17"/>
  <c r="AS3" i="17"/>
  <c r="AR3" i="17"/>
  <c r="AR61" i="17" s="1"/>
  <c r="AQ3" i="17"/>
  <c r="AQ78" i="17" s="1"/>
  <c r="AP3" i="17"/>
  <c r="AO3" i="17"/>
  <c r="AO78" i="17" s="1"/>
  <c r="AN3" i="17"/>
  <c r="AM3" i="17"/>
  <c r="R3" i="17"/>
  <c r="P3" i="17"/>
  <c r="L3" i="17"/>
  <c r="K3" i="17"/>
  <c r="J3" i="17"/>
  <c r="I3" i="17"/>
  <c r="H3" i="17"/>
  <c r="G3" i="17"/>
  <c r="G3" i="13"/>
  <c r="R196" i="15"/>
  <c r="Q196" i="15"/>
  <c r="P196" i="15"/>
  <c r="AD87" i="5"/>
  <c r="AC87" i="5"/>
  <c r="AB87" i="5"/>
  <c r="AD83" i="5"/>
  <c r="AC83" i="5"/>
  <c r="AB83" i="5"/>
  <c r="AD55" i="5"/>
  <c r="AC55" i="5"/>
  <c r="AB55" i="5"/>
  <c r="AD52" i="5"/>
  <c r="AC52" i="5"/>
  <c r="AB52" i="5"/>
  <c r="AD45" i="5"/>
  <c r="AC45" i="5"/>
  <c r="AB45" i="5"/>
  <c r="AD30" i="5"/>
  <c r="AC30" i="5"/>
  <c r="AB30" i="5"/>
  <c r="AD20" i="5"/>
  <c r="AC20" i="5"/>
  <c r="AB20" i="5"/>
  <c r="Y87" i="5"/>
  <c r="X87" i="5"/>
  <c r="W87" i="5"/>
  <c r="Y83" i="5"/>
  <c r="X83" i="5"/>
  <c r="W83" i="5"/>
  <c r="Y55" i="5"/>
  <c r="X55" i="5"/>
  <c r="W55" i="5"/>
  <c r="Y52" i="5"/>
  <c r="X52" i="5"/>
  <c r="W52" i="5"/>
  <c r="Y45" i="5"/>
  <c r="X45" i="5"/>
  <c r="W45" i="5"/>
  <c r="Y30" i="5"/>
  <c r="X30" i="5"/>
  <c r="W30" i="5"/>
  <c r="Y20" i="5"/>
  <c r="X20" i="5"/>
  <c r="W20" i="5"/>
  <c r="AA87" i="5"/>
  <c r="AA83" i="5"/>
  <c r="AA55" i="5"/>
  <c r="AA52" i="5"/>
  <c r="AA45" i="5"/>
  <c r="AA30" i="5"/>
  <c r="AA20" i="5"/>
  <c r="V87" i="5"/>
  <c r="V83" i="5"/>
  <c r="V55" i="5"/>
  <c r="V52" i="5"/>
  <c r="V45" i="5"/>
  <c r="V30" i="5"/>
  <c r="V20" i="5"/>
  <c r="H105" i="17" l="1"/>
  <c r="AJ105" i="17" s="1"/>
  <c r="G162" i="17"/>
  <c r="AI162" i="17" s="1"/>
  <c r="H8" i="17"/>
  <c r="AJ8" i="17" s="1"/>
  <c r="D120" i="17"/>
  <c r="D17" i="17" s="1"/>
  <c r="AF17" i="17" s="1"/>
  <c r="J120" i="17"/>
  <c r="AL120" i="17" s="1"/>
  <c r="L119" i="17"/>
  <c r="AN119" i="17" s="1"/>
  <c r="K67" i="17"/>
  <c r="AM67" i="17" s="1"/>
  <c r="F116" i="17"/>
  <c r="AH116" i="17" s="1"/>
  <c r="H64" i="17"/>
  <c r="AJ64" i="17" s="1"/>
  <c r="F65" i="17"/>
  <c r="C37" i="17"/>
  <c r="C189" i="17" s="1"/>
  <c r="AE189" i="17" s="1"/>
  <c r="J17" i="17"/>
  <c r="AL17" i="17" s="1"/>
  <c r="K37" i="17"/>
  <c r="AM37" i="17" s="1"/>
  <c r="I161" i="17"/>
  <c r="BF161" i="17" s="1"/>
  <c r="H170" i="17"/>
  <c r="AJ170" i="17" s="1"/>
  <c r="K120" i="17"/>
  <c r="AM120" i="17" s="1"/>
  <c r="AE45" i="5"/>
  <c r="AE52" i="5"/>
  <c r="U610" i="1"/>
  <c r="U609" i="1" s="1"/>
  <c r="U631" i="1"/>
  <c r="U626" i="1" s="1"/>
  <c r="U618" i="1" s="1"/>
  <c r="U590" i="1"/>
  <c r="U582" i="1" s="1"/>
  <c r="P690" i="1"/>
  <c r="K63" i="17"/>
  <c r="AM63" i="17" s="1"/>
  <c r="L147" i="17"/>
  <c r="AN147" i="17" s="1"/>
  <c r="C67" i="17"/>
  <c r="C31" i="17"/>
  <c r="C183" i="17" s="1"/>
  <c r="AE183" i="17" s="1"/>
  <c r="D37" i="17"/>
  <c r="D189" i="17" s="1"/>
  <c r="AF189" i="17" s="1"/>
  <c r="G169" i="17"/>
  <c r="AI169" i="17" s="1"/>
  <c r="L37" i="17"/>
  <c r="L189" i="17" s="1"/>
  <c r="AN189" i="17" s="1"/>
  <c r="L99" i="17"/>
  <c r="AN99" i="17" s="1"/>
  <c r="H63" i="17"/>
  <c r="AJ63" i="17" s="1"/>
  <c r="J119" i="17"/>
  <c r="AL119" i="17" s="1"/>
  <c r="I29" i="17"/>
  <c r="BE29" i="17" s="1"/>
  <c r="L9" i="17"/>
  <c r="AN9" i="17" s="1"/>
  <c r="H37" i="17"/>
  <c r="H189" i="17" s="1"/>
  <c r="AJ189" i="17" s="1"/>
  <c r="F49" i="17"/>
  <c r="F56" i="17" s="1"/>
  <c r="I120" i="17"/>
  <c r="BF120" i="17" s="1"/>
  <c r="G106" i="17"/>
  <c r="AI106" i="17" s="1"/>
  <c r="E171" i="17"/>
  <c r="D218" i="17"/>
  <c r="G31" i="17"/>
  <c r="G183" i="17" s="1"/>
  <c r="AI183" i="17" s="1"/>
  <c r="I35" i="17"/>
  <c r="I187" i="17" s="1"/>
  <c r="H99" i="17"/>
  <c r="AJ99" i="17" s="1"/>
  <c r="G108" i="17"/>
  <c r="AI108" i="17" s="1"/>
  <c r="G243" i="17"/>
  <c r="G242" i="17" s="1"/>
  <c r="AI242" i="17" s="1"/>
  <c r="P40" i="17"/>
  <c r="P86" i="17"/>
  <c r="AE55" i="5"/>
  <c r="Z55" i="5"/>
  <c r="P61" i="17"/>
  <c r="P70" i="17"/>
  <c r="P133" i="17"/>
  <c r="P145" i="17"/>
  <c r="P46" i="17"/>
  <c r="Z52" i="5"/>
  <c r="P96" i="17"/>
  <c r="P113" i="17"/>
  <c r="Z45" i="5"/>
  <c r="P159" i="17"/>
  <c r="P152" i="17"/>
  <c r="G769" i="1"/>
  <c r="G766" i="1" s="1"/>
  <c r="G765" i="1" s="1"/>
  <c r="N1016" i="1"/>
  <c r="K964" i="1"/>
  <c r="K948" i="1" s="1"/>
  <c r="K769" i="1"/>
  <c r="K766" i="1" s="1"/>
  <c r="K765" i="1" s="1"/>
  <c r="H230" i="17"/>
  <c r="AJ230" i="17" s="1"/>
  <c r="E249" i="17"/>
  <c r="AG249" i="17" s="1"/>
  <c r="I597" i="1"/>
  <c r="S1016" i="1"/>
  <c r="M597" i="1"/>
  <c r="S690" i="1"/>
  <c r="P769" i="1"/>
  <c r="P766" i="1" s="1"/>
  <c r="P765" i="1" s="1"/>
  <c r="T456" i="1"/>
  <c r="T450" i="1" s="1"/>
  <c r="G83" i="1"/>
  <c r="K83" i="1"/>
  <c r="K12" i="1"/>
  <c r="M964" i="1"/>
  <c r="M948" i="1" s="1"/>
  <c r="N769" i="1"/>
  <c r="N766" i="1" s="1"/>
  <c r="N765" i="1" s="1"/>
  <c r="O597" i="1"/>
  <c r="K631" i="1"/>
  <c r="K626" i="1" s="1"/>
  <c r="K618" i="1" s="1"/>
  <c r="G631" i="1"/>
  <c r="G626" i="1" s="1"/>
  <c r="G618" i="1" s="1"/>
  <c r="I610" i="1"/>
  <c r="I609" i="1" s="1"/>
  <c r="T964" i="1"/>
  <c r="R597" i="1"/>
  <c r="N690" i="1"/>
  <c r="N590" i="1"/>
  <c r="N582" i="1" s="1"/>
  <c r="P887" i="1"/>
  <c r="U597" i="1"/>
  <c r="S21" i="1"/>
  <c r="I1016" i="1"/>
  <c r="N964" i="1"/>
  <c r="N948" i="1" s="1"/>
  <c r="S769" i="1"/>
  <c r="S766" i="1" s="1"/>
  <c r="S765" i="1" s="1"/>
  <c r="K887" i="1"/>
  <c r="P597" i="1"/>
  <c r="F303" i="1"/>
  <c r="P71" i="1"/>
  <c r="M579" i="1"/>
  <c r="R964" i="1"/>
  <c r="P858" i="1"/>
  <c r="P860" i="1" s="1"/>
  <c r="P746" i="1"/>
  <c r="P590" i="1"/>
  <c r="P582" i="1" s="1"/>
  <c r="M456" i="1"/>
  <c r="M450" i="1" s="1"/>
  <c r="J887" i="1"/>
  <c r="T652" i="1"/>
  <c r="T643" i="1" s="1"/>
  <c r="T597" i="1"/>
  <c r="K858" i="1"/>
  <c r="K860" i="1" s="1"/>
  <c r="J71" i="1"/>
  <c r="U413" i="1"/>
  <c r="U401" i="1" s="1"/>
  <c r="E887" i="1"/>
  <c r="F964" i="1"/>
  <c r="F708" i="1"/>
  <c r="F699" i="1" s="1"/>
  <c r="N610" i="1"/>
  <c r="N609" i="1" s="1"/>
  <c r="J597" i="1"/>
  <c r="P964" i="1"/>
  <c r="M289" i="1"/>
  <c r="F652" i="1"/>
  <c r="F643" i="1" s="1"/>
  <c r="G690" i="1"/>
  <c r="H964" i="1"/>
  <c r="H948" i="1" s="1"/>
  <c r="M769" i="1"/>
  <c r="M763" i="1" s="1"/>
  <c r="M762" i="1" s="1"/>
  <c r="F631" i="1"/>
  <c r="F626" i="1" s="1"/>
  <c r="F618" i="1" s="1"/>
  <c r="G964" i="1"/>
  <c r="M879" i="1"/>
  <c r="J964" i="1"/>
  <c r="J948" i="1" s="1"/>
  <c r="H60" i="1"/>
  <c r="H54" i="1" s="1"/>
  <c r="T83" i="1"/>
  <c r="R289" i="1"/>
  <c r="N71" i="1"/>
  <c r="S303" i="1"/>
  <c r="R212" i="1"/>
  <c r="R12" i="1"/>
  <c r="M212" i="1"/>
  <c r="N413" i="1"/>
  <c r="N401" i="1" s="1"/>
  <c r="N212" i="1"/>
  <c r="N12" i="1"/>
  <c r="J83" i="1"/>
  <c r="M35" i="1"/>
  <c r="M30" i="1" s="1"/>
  <c r="H35" i="1"/>
  <c r="H30" i="1" s="1"/>
  <c r="I413" i="1"/>
  <c r="I401" i="1" s="1"/>
  <c r="N289" i="1"/>
  <c r="H858" i="1"/>
  <c r="H860" i="1" s="1"/>
  <c r="J303" i="1"/>
  <c r="F60" i="1"/>
  <c r="F54" i="1" s="1"/>
  <c r="P413" i="1"/>
  <c r="P401" i="1" s="1"/>
  <c r="J858" i="1"/>
  <c r="J860" i="1" s="1"/>
  <c r="F212" i="1"/>
  <c r="F167" i="1"/>
  <c r="E116" i="1"/>
  <c r="E111" i="1" s="1"/>
  <c r="E35" i="1"/>
  <c r="E30" i="1" s="1"/>
  <c r="F21" i="1"/>
  <c r="K116" i="1"/>
  <c r="K111" i="1" s="1"/>
  <c r="P289" i="1"/>
  <c r="U167" i="1"/>
  <c r="U60" i="1"/>
  <c r="U54" i="1" s="1"/>
  <c r="O83" i="1"/>
  <c r="T212" i="1"/>
  <c r="U83" i="1"/>
  <c r="P257" i="1"/>
  <c r="U21" i="1"/>
  <c r="E1001" i="1"/>
  <c r="E979" i="1" s="1"/>
  <c r="H746" i="1"/>
  <c r="H690" i="1"/>
  <c r="M631" i="1"/>
  <c r="M626" i="1" s="1"/>
  <c r="M618" i="1" s="1"/>
  <c r="N652" i="1"/>
  <c r="N643" i="1" s="1"/>
  <c r="J746" i="1"/>
  <c r="T858" i="1"/>
  <c r="T860" i="1" s="1"/>
  <c r="K445" i="1"/>
  <c r="K418" i="1" s="1"/>
  <c r="U879" i="1"/>
  <c r="E746" i="1"/>
  <c r="E610" i="1"/>
  <c r="E609" i="1" s="1"/>
  <c r="H71" i="1"/>
  <c r="H167" i="1"/>
  <c r="E769" i="1"/>
  <c r="E763" i="1" s="1"/>
  <c r="E762" i="1" s="1"/>
  <c r="E683" i="1"/>
  <c r="I690" i="1"/>
  <c r="J590" i="1"/>
  <c r="J582" i="1" s="1"/>
  <c r="O631" i="1"/>
  <c r="O626" i="1" s="1"/>
  <c r="O618" i="1" s="1"/>
  <c r="O590" i="1"/>
  <c r="O582" i="1" s="1"/>
  <c r="T690" i="1"/>
  <c r="I257" i="1"/>
  <c r="F83" i="1"/>
  <c r="H303" i="1"/>
  <c r="T388" i="1"/>
  <c r="F388" i="1"/>
  <c r="G71" i="1"/>
  <c r="J289" i="1"/>
  <c r="M116" i="1"/>
  <c r="M111" i="1" s="1"/>
  <c r="H413" i="1"/>
  <c r="H401" i="1" s="1"/>
  <c r="S413" i="1"/>
  <c r="S401" i="1" s="1"/>
  <c r="U203" i="1"/>
  <c r="F690" i="1"/>
  <c r="F12" i="1"/>
  <c r="M257" i="1"/>
  <c r="I116" i="1"/>
  <c r="I111" i="1" s="1"/>
  <c r="S203" i="1"/>
  <c r="O413" i="1"/>
  <c r="O401" i="1" s="1"/>
  <c r="T35" i="1"/>
  <c r="T30" i="1" s="1"/>
  <c r="P212" i="1"/>
  <c r="U12" i="1"/>
  <c r="E964" i="1"/>
  <c r="E948" i="1" s="1"/>
  <c r="E597" i="1"/>
  <c r="F746" i="1"/>
  <c r="F590" i="1"/>
  <c r="F582" i="1" s="1"/>
  <c r="G445" i="1"/>
  <c r="G418" i="1" s="1"/>
  <c r="H456" i="1"/>
  <c r="H450" i="1" s="1"/>
  <c r="T590" i="1"/>
  <c r="T582" i="1" s="1"/>
  <c r="H104" i="1"/>
  <c r="G413" i="1"/>
  <c r="G401" i="1" s="1"/>
  <c r="J413" i="1"/>
  <c r="J401" i="1" s="1"/>
  <c r="H116" i="1"/>
  <c r="H111" i="1" s="1"/>
  <c r="K60" i="1"/>
  <c r="K54" i="1" s="1"/>
  <c r="R167" i="1"/>
  <c r="R21" i="1"/>
  <c r="I60" i="1"/>
  <c r="I54" i="1" s="1"/>
  <c r="T71" i="1"/>
  <c r="K303" i="1"/>
  <c r="U35" i="1"/>
  <c r="U30" i="1" s="1"/>
  <c r="E858" i="1"/>
  <c r="E860" i="1" s="1"/>
  <c r="E590" i="1"/>
  <c r="E582" i="1" s="1"/>
  <c r="G610" i="1"/>
  <c r="G609" i="1" s="1"/>
  <c r="M858" i="1"/>
  <c r="M860" i="1" s="1"/>
  <c r="M652" i="1"/>
  <c r="M643" i="1" s="1"/>
  <c r="R769" i="1"/>
  <c r="R766" i="1" s="1"/>
  <c r="R765" i="1" s="1"/>
  <c r="I732" i="1"/>
  <c r="I716" i="1" s="1"/>
  <c r="J769" i="1"/>
  <c r="J766" i="1" s="1"/>
  <c r="J765" i="1" s="1"/>
  <c r="T769" i="1"/>
  <c r="T766" i="1" s="1"/>
  <c r="T765" i="1" s="1"/>
  <c r="K590" i="1"/>
  <c r="K582" i="1" s="1"/>
  <c r="F116" i="1"/>
  <c r="F111" i="1" s="1"/>
  <c r="F879" i="1"/>
  <c r="F71" i="1"/>
  <c r="F104" i="1"/>
  <c r="J60" i="1"/>
  <c r="J54" i="1" s="1"/>
  <c r="M83" i="1"/>
  <c r="R83" i="1"/>
  <c r="N167" i="1"/>
  <c r="N21" i="1"/>
  <c r="S83" i="1"/>
  <c r="S60" i="1"/>
  <c r="S54" i="1" s="1"/>
  <c r="O167" i="1"/>
  <c r="O104" i="1"/>
  <c r="T21" i="1"/>
  <c r="P167" i="1"/>
  <c r="U303" i="1"/>
  <c r="U71" i="1"/>
  <c r="R610" i="1"/>
  <c r="R609" i="1" s="1"/>
  <c r="I879" i="1"/>
  <c r="S858" i="1"/>
  <c r="S860" i="1" s="1"/>
  <c r="J456" i="1"/>
  <c r="J450" i="1" s="1"/>
  <c r="O456" i="1"/>
  <c r="O450" i="1" s="1"/>
  <c r="T708" i="1"/>
  <c r="K456" i="1"/>
  <c r="K450" i="1" s="1"/>
  <c r="R413" i="1"/>
  <c r="R401" i="1" s="1"/>
  <c r="I71" i="1"/>
  <c r="G12" i="1"/>
  <c r="H21" i="1"/>
  <c r="S167" i="1"/>
  <c r="O71" i="1"/>
  <c r="G116" i="1"/>
  <c r="G111" i="1" s="1"/>
  <c r="H212" i="1"/>
  <c r="H83" i="1"/>
  <c r="I212" i="1"/>
  <c r="I83" i="1"/>
  <c r="N203" i="1"/>
  <c r="N35" i="1"/>
  <c r="N30" i="1" s="1"/>
  <c r="E879" i="1"/>
  <c r="E708" i="1"/>
  <c r="E699" i="1" s="1"/>
  <c r="E631" i="1"/>
  <c r="E626" i="1" s="1"/>
  <c r="E618" i="1" s="1"/>
  <c r="E445" i="1"/>
  <c r="E418" i="1" s="1"/>
  <c r="G597" i="1"/>
  <c r="H597" i="1"/>
  <c r="R887" i="1"/>
  <c r="R746" i="1"/>
  <c r="R708" i="1"/>
  <c r="R699" i="1" s="1"/>
  <c r="R683" i="1"/>
  <c r="N887" i="1"/>
  <c r="J683" i="1"/>
  <c r="O610" i="1"/>
  <c r="O609" i="1" s="1"/>
  <c r="T887" i="1"/>
  <c r="E21" i="1"/>
  <c r="M71" i="1"/>
  <c r="U289" i="1"/>
  <c r="S597" i="1"/>
  <c r="J690" i="1"/>
  <c r="K879" i="1"/>
  <c r="K610" i="1"/>
  <c r="K609" i="1" s="1"/>
  <c r="K36" i="17"/>
  <c r="AM36" i="17" s="1"/>
  <c r="E49" i="17"/>
  <c r="E56" i="17" s="1"/>
  <c r="F63" i="17"/>
  <c r="C65" i="17"/>
  <c r="G218" i="17"/>
  <c r="AI218" i="17" s="1"/>
  <c r="C230" i="17"/>
  <c r="AE230" i="17" s="1"/>
  <c r="J29" i="17"/>
  <c r="J181" i="17" s="1"/>
  <c r="AL181" i="17" s="1"/>
  <c r="H31" i="17"/>
  <c r="H183" i="17" s="1"/>
  <c r="AJ183" i="17" s="1"/>
  <c r="H147" i="17"/>
  <c r="AJ147" i="17" s="1"/>
  <c r="F207" i="17"/>
  <c r="F50" i="17" s="1"/>
  <c r="F57" i="17" s="1"/>
  <c r="H21" i="17"/>
  <c r="AJ21" i="17" s="1"/>
  <c r="K65" i="17"/>
  <c r="AM65" i="17" s="1"/>
  <c r="I106" i="17"/>
  <c r="BF106" i="17" s="1"/>
  <c r="G107" i="17"/>
  <c r="AI107" i="17" s="1"/>
  <c r="F148" i="17"/>
  <c r="AH148" i="17" s="1"/>
  <c r="G155" i="17"/>
  <c r="AI155" i="17" s="1"/>
  <c r="AI156" i="17" s="1"/>
  <c r="H107" i="17"/>
  <c r="AJ107" i="17" s="1"/>
  <c r="J162" i="17"/>
  <c r="AL162" i="17" s="1"/>
  <c r="AL163" i="17" s="1"/>
  <c r="E64" i="17"/>
  <c r="F108" i="17"/>
  <c r="AH108" i="17" s="1"/>
  <c r="K162" i="17"/>
  <c r="AM162" i="17" s="1"/>
  <c r="F214" i="17"/>
  <c r="F115" i="17" s="1"/>
  <c r="F12" i="17" s="1"/>
  <c r="AH12" i="17" s="1"/>
  <c r="J253" i="17"/>
  <c r="J35" i="17" s="1"/>
  <c r="J187" i="17" s="1"/>
  <c r="AL187" i="17" s="1"/>
  <c r="R35" i="1"/>
  <c r="R30" i="1" s="1"/>
  <c r="T445" i="1"/>
  <c r="T418" i="1" s="1"/>
  <c r="U579" i="1"/>
  <c r="F413" i="1"/>
  <c r="F401" i="1" s="1"/>
  <c r="G257" i="1"/>
  <c r="E60" i="1"/>
  <c r="E54" i="1" s="1"/>
  <c r="E12" i="1"/>
  <c r="J257" i="1"/>
  <c r="J104" i="1"/>
  <c r="M413" i="1"/>
  <c r="M401" i="1" s="1"/>
  <c r="M104" i="1"/>
  <c r="M60" i="1"/>
  <c r="M54" i="1" s="1"/>
  <c r="R71" i="1"/>
  <c r="N83" i="1"/>
  <c r="T303" i="1"/>
  <c r="T60" i="1"/>
  <c r="T54" i="1" s="1"/>
  <c r="K71" i="1"/>
  <c r="P116" i="1"/>
  <c r="P111" i="1" s="1"/>
  <c r="P21" i="1"/>
  <c r="E690" i="1"/>
  <c r="E652" i="1"/>
  <c r="E643" i="1" s="1"/>
  <c r="F1001" i="1"/>
  <c r="F979" i="1" s="1"/>
  <c r="F597" i="1"/>
  <c r="G858" i="1"/>
  <c r="G860" i="1" s="1"/>
  <c r="H631" i="1"/>
  <c r="H626" i="1" s="1"/>
  <c r="H618" i="1" s="1"/>
  <c r="H590" i="1"/>
  <c r="H582" i="1" s="1"/>
  <c r="M746" i="1"/>
  <c r="S708" i="1"/>
  <c r="S699" i="1" s="1"/>
  <c r="J732" i="1"/>
  <c r="J716" i="1" s="1"/>
  <c r="J652" i="1"/>
  <c r="J643" i="1" s="1"/>
  <c r="J579" i="1"/>
  <c r="J445" i="1"/>
  <c r="J418" i="1" s="1"/>
  <c r="O887" i="1"/>
  <c r="O708" i="1"/>
  <c r="O699" i="1" s="1"/>
  <c r="T631" i="1"/>
  <c r="T626" i="1" s="1"/>
  <c r="T618" i="1" s="1"/>
  <c r="K732" i="1"/>
  <c r="K716" i="1" s="1"/>
  <c r="P610" i="1"/>
  <c r="P609" i="1" s="1"/>
  <c r="U1001" i="1"/>
  <c r="U979" i="1" s="1"/>
  <c r="U769" i="1"/>
  <c r="U763" i="1" s="1"/>
  <c r="U762" i="1" s="1"/>
  <c r="F35" i="1"/>
  <c r="F30" i="1" s="1"/>
  <c r="E289" i="1"/>
  <c r="J282" i="1"/>
  <c r="M167" i="1"/>
  <c r="R116" i="1"/>
  <c r="R111" i="1" s="1"/>
  <c r="R104" i="1"/>
  <c r="H289" i="1"/>
  <c r="H282" i="1"/>
  <c r="I289" i="1"/>
  <c r="S212" i="1"/>
  <c r="O303" i="1"/>
  <c r="O60" i="1"/>
  <c r="O54" i="1" s="1"/>
  <c r="O21" i="1"/>
  <c r="T413" i="1"/>
  <c r="T401" i="1" s="1"/>
  <c r="T289" i="1"/>
  <c r="K289" i="1"/>
  <c r="K167" i="1"/>
  <c r="U367" i="1"/>
  <c r="F769" i="1"/>
  <c r="F766" i="1" s="1"/>
  <c r="F765" i="1" s="1"/>
  <c r="G887" i="1"/>
  <c r="G652" i="1"/>
  <c r="G643" i="1" s="1"/>
  <c r="H879" i="1"/>
  <c r="H769" i="1"/>
  <c r="H766" i="1" s="1"/>
  <c r="H765" i="1" s="1"/>
  <c r="N746" i="1"/>
  <c r="N597" i="1"/>
  <c r="S610" i="1"/>
  <c r="S609" i="1" s="1"/>
  <c r="S456" i="1"/>
  <c r="S450" i="1" s="1"/>
  <c r="O652" i="1"/>
  <c r="O643" i="1" s="1"/>
  <c r="P683" i="1"/>
  <c r="P674" i="1" s="1"/>
  <c r="P660" i="1" s="1"/>
  <c r="P456" i="1"/>
  <c r="P450" i="1" s="1"/>
  <c r="U887" i="1"/>
  <c r="G212" i="1"/>
  <c r="E212" i="1"/>
  <c r="J167" i="1"/>
  <c r="E83" i="1"/>
  <c r="J212" i="1"/>
  <c r="M12" i="1"/>
  <c r="R303" i="1"/>
  <c r="R60" i="1"/>
  <c r="R54" i="1" s="1"/>
  <c r="O282" i="1"/>
  <c r="O116" i="1"/>
  <c r="O111" i="1" s="1"/>
  <c r="O12" i="1"/>
  <c r="T12" i="1"/>
  <c r="K282" i="1"/>
  <c r="P303" i="1"/>
  <c r="P60" i="1"/>
  <c r="P54" i="1" s="1"/>
  <c r="U257" i="1"/>
  <c r="G746" i="1"/>
  <c r="H887" i="1"/>
  <c r="M690" i="1"/>
  <c r="R690" i="1"/>
  <c r="R631" i="1"/>
  <c r="R626" i="1" s="1"/>
  <c r="R618" i="1" s="1"/>
  <c r="I746" i="1"/>
  <c r="I652" i="1"/>
  <c r="I643" i="1" s="1"/>
  <c r="I456" i="1"/>
  <c r="I450" i="1" s="1"/>
  <c r="N879" i="1"/>
  <c r="N708" i="1"/>
  <c r="N699" i="1" s="1"/>
  <c r="N631" i="1"/>
  <c r="N626" i="1" s="1"/>
  <c r="N618" i="1" s="1"/>
  <c r="S652" i="1"/>
  <c r="S643" i="1" s="1"/>
  <c r="J631" i="1"/>
  <c r="J626" i="1" s="1"/>
  <c r="J618" i="1" s="1"/>
  <c r="O858" i="1"/>
  <c r="O860" i="1" s="1"/>
  <c r="O746" i="1"/>
  <c r="T732" i="1"/>
  <c r="T716" i="1" s="1"/>
  <c r="K597" i="1"/>
  <c r="P1001" i="1"/>
  <c r="P979" i="1" s="1"/>
  <c r="P732" i="1"/>
  <c r="P716" i="1" s="1"/>
  <c r="P652" i="1"/>
  <c r="P643" i="1" s="1"/>
  <c r="P445" i="1"/>
  <c r="P418" i="1" s="1"/>
  <c r="G60" i="1"/>
  <c r="G54" i="1" s="1"/>
  <c r="J116" i="1"/>
  <c r="J111" i="1" s="1"/>
  <c r="G21" i="1"/>
  <c r="E413" i="1"/>
  <c r="E401" i="1" s="1"/>
  <c r="J21" i="1"/>
  <c r="I167" i="1"/>
  <c r="O367" i="1"/>
  <c r="K21" i="1"/>
  <c r="P35" i="1"/>
  <c r="P30" i="1" s="1"/>
  <c r="F887" i="1"/>
  <c r="G879" i="1"/>
  <c r="H708" i="1"/>
  <c r="H699" i="1" s="1"/>
  <c r="O683" i="1"/>
  <c r="K746" i="1"/>
  <c r="G289" i="1"/>
  <c r="F289" i="1"/>
  <c r="E71" i="1"/>
  <c r="G35" i="1"/>
  <c r="G30" i="1" s="1"/>
  <c r="E282" i="1"/>
  <c r="J35" i="1"/>
  <c r="J30" i="1" s="1"/>
  <c r="R203" i="1"/>
  <c r="I303" i="1"/>
  <c r="N116" i="1"/>
  <c r="N111" i="1" s="1"/>
  <c r="O289" i="1"/>
  <c r="O35" i="1"/>
  <c r="O30" i="1" s="1"/>
  <c r="T116" i="1"/>
  <c r="T111" i="1" s="1"/>
  <c r="K212" i="1"/>
  <c r="P83" i="1"/>
  <c r="P12" i="1"/>
  <c r="U212" i="1"/>
  <c r="F858" i="1"/>
  <c r="F860" i="1" s="1"/>
  <c r="G590" i="1"/>
  <c r="G582" i="1" s="1"/>
  <c r="H732" i="1"/>
  <c r="H716" i="1" s="1"/>
  <c r="H610" i="1"/>
  <c r="H609" i="1" s="1"/>
  <c r="M590" i="1"/>
  <c r="M582" i="1" s="1"/>
  <c r="R879" i="1"/>
  <c r="R590" i="1"/>
  <c r="R582" i="1" s="1"/>
  <c r="I964" i="1"/>
  <c r="I683" i="1"/>
  <c r="S964" i="1"/>
  <c r="S631" i="1"/>
  <c r="S626" i="1" s="1"/>
  <c r="S618" i="1" s="1"/>
  <c r="S590" i="1"/>
  <c r="S582" i="1" s="1"/>
  <c r="J879" i="1"/>
  <c r="O964" i="1"/>
  <c r="O690" i="1"/>
  <c r="T746" i="1"/>
  <c r="T610" i="1"/>
  <c r="T609" i="1" s="1"/>
  <c r="K690" i="1"/>
  <c r="P879" i="1"/>
  <c r="P631" i="1"/>
  <c r="P626" i="1" s="1"/>
  <c r="P618" i="1" s="1"/>
  <c r="U746" i="1"/>
  <c r="U652" i="1"/>
  <c r="U643" i="1" s="1"/>
  <c r="U445" i="1"/>
  <c r="U418" i="1" s="1"/>
  <c r="G456" i="1"/>
  <c r="G450" i="1" s="1"/>
  <c r="H1001" i="1"/>
  <c r="H979" i="1" s="1"/>
  <c r="M445" i="1"/>
  <c r="M418" i="1" s="1"/>
  <c r="R858" i="1"/>
  <c r="R860" i="1" s="1"/>
  <c r="T879" i="1"/>
  <c r="U683" i="1"/>
  <c r="U456" i="1"/>
  <c r="U450" i="1" s="1"/>
  <c r="E167" i="1"/>
  <c r="G367" i="1"/>
  <c r="E303" i="1"/>
  <c r="M303" i="1"/>
  <c r="M21" i="1"/>
  <c r="I21" i="1"/>
  <c r="I8" i="1" s="1"/>
  <c r="S289" i="1"/>
  <c r="S257" i="1"/>
  <c r="S35" i="1"/>
  <c r="S30" i="1" s="1"/>
  <c r="S12" i="1"/>
  <c r="O203" i="1"/>
  <c r="T282" i="1"/>
  <c r="T203" i="1"/>
  <c r="T104" i="1"/>
  <c r="K413" i="1"/>
  <c r="K401" i="1" s="1"/>
  <c r="E456" i="1"/>
  <c r="E450" i="1" s="1"/>
  <c r="F610" i="1"/>
  <c r="F609" i="1" s="1"/>
  <c r="F456" i="1"/>
  <c r="F450" i="1" s="1"/>
  <c r="G683" i="1"/>
  <c r="M887" i="1"/>
  <c r="I1001" i="1"/>
  <c r="I979" i="1" s="1"/>
  <c r="I769" i="1"/>
  <c r="I763" i="1" s="1"/>
  <c r="I762" i="1" s="1"/>
  <c r="I631" i="1"/>
  <c r="I626" i="1" s="1"/>
  <c r="I618" i="1" s="1"/>
  <c r="I590" i="1"/>
  <c r="I582" i="1" s="1"/>
  <c r="N858" i="1"/>
  <c r="N860" i="1" s="1"/>
  <c r="N732" i="1"/>
  <c r="N716" i="1" s="1"/>
  <c r="S1001" i="1"/>
  <c r="S979" i="1" s="1"/>
  <c r="S879" i="1"/>
  <c r="J610" i="1"/>
  <c r="J609" i="1" s="1"/>
  <c r="O1001" i="1"/>
  <c r="O979" i="1" s="1"/>
  <c r="O879" i="1"/>
  <c r="O769" i="1"/>
  <c r="O763" i="1" s="1"/>
  <c r="O762" i="1" s="1"/>
  <c r="U964" i="1"/>
  <c r="U690" i="1"/>
  <c r="G282" i="1"/>
  <c r="J203" i="1"/>
  <c r="R367" i="1"/>
  <c r="H388" i="1"/>
  <c r="H367" i="1"/>
  <c r="H257" i="1"/>
  <c r="H203" i="1"/>
  <c r="F282" i="1"/>
  <c r="J388" i="1"/>
  <c r="R257" i="1"/>
  <c r="G303" i="1"/>
  <c r="G104" i="1"/>
  <c r="G79" i="1" s="1"/>
  <c r="M367" i="1"/>
  <c r="I203" i="1"/>
  <c r="U282" i="1"/>
  <c r="E104" i="1"/>
  <c r="E203" i="1"/>
  <c r="G167" i="1"/>
  <c r="E367" i="1"/>
  <c r="M388" i="1"/>
  <c r="M203" i="1"/>
  <c r="R388" i="1"/>
  <c r="F257" i="1"/>
  <c r="G203" i="1"/>
  <c r="E388" i="1"/>
  <c r="M282" i="1"/>
  <c r="R282" i="1"/>
  <c r="J367" i="1"/>
  <c r="N257" i="1"/>
  <c r="P388" i="1"/>
  <c r="P203" i="1"/>
  <c r="G388" i="1"/>
  <c r="F367" i="1"/>
  <c r="F203" i="1"/>
  <c r="E257" i="1"/>
  <c r="N367" i="1"/>
  <c r="P367" i="1"/>
  <c r="G579" i="1"/>
  <c r="I579" i="1"/>
  <c r="I35" i="1"/>
  <c r="I30" i="1" s="1"/>
  <c r="N388" i="1"/>
  <c r="N60" i="1"/>
  <c r="N54" i="1" s="1"/>
  <c r="S388" i="1"/>
  <c r="S104" i="1"/>
  <c r="T367" i="1"/>
  <c r="K367" i="1"/>
  <c r="K35" i="1"/>
  <c r="K30" i="1" s="1"/>
  <c r="P282" i="1"/>
  <c r="U116" i="1"/>
  <c r="U111" i="1" s="1"/>
  <c r="E732" i="1"/>
  <c r="E716" i="1" s="1"/>
  <c r="F683" i="1"/>
  <c r="H652" i="1"/>
  <c r="H643" i="1" s="1"/>
  <c r="N282" i="1"/>
  <c r="S367" i="1"/>
  <c r="O257" i="1"/>
  <c r="K388" i="1"/>
  <c r="I367" i="1"/>
  <c r="T257" i="1"/>
  <c r="K203" i="1"/>
  <c r="P104" i="1"/>
  <c r="F579" i="1"/>
  <c r="F445" i="1"/>
  <c r="F418" i="1" s="1"/>
  <c r="I388" i="1"/>
  <c r="I104" i="1"/>
  <c r="S282" i="1"/>
  <c r="O388" i="1"/>
  <c r="E579" i="1"/>
  <c r="G708" i="1"/>
  <c r="N303" i="1"/>
  <c r="S116" i="1"/>
  <c r="S111" i="1" s="1"/>
  <c r="O212" i="1"/>
  <c r="T167" i="1"/>
  <c r="K104" i="1"/>
  <c r="U388" i="1"/>
  <c r="U104" i="1"/>
  <c r="G732" i="1"/>
  <c r="G716" i="1" s="1"/>
  <c r="I282" i="1"/>
  <c r="N104" i="1"/>
  <c r="K257" i="1"/>
  <c r="F732" i="1"/>
  <c r="F716" i="1" s="1"/>
  <c r="G1001" i="1"/>
  <c r="G979" i="1" s="1"/>
  <c r="M732" i="1"/>
  <c r="M716" i="1" s="1"/>
  <c r="M610" i="1"/>
  <c r="M609" i="1" s="1"/>
  <c r="R732" i="1"/>
  <c r="R716" i="1" s="1"/>
  <c r="R445" i="1"/>
  <c r="R418" i="1" s="1"/>
  <c r="I887" i="1"/>
  <c r="N1001" i="1"/>
  <c r="N979" i="1" s="1"/>
  <c r="S746" i="1"/>
  <c r="S683" i="1"/>
  <c r="J1001" i="1"/>
  <c r="J979" i="1" s="1"/>
  <c r="O579" i="1"/>
  <c r="R1001" i="1"/>
  <c r="R979" i="1" s="1"/>
  <c r="N579" i="1"/>
  <c r="S887" i="1"/>
  <c r="S579" i="1"/>
  <c r="T683" i="1"/>
  <c r="T579" i="1"/>
  <c r="K1001" i="1"/>
  <c r="K979" i="1" s="1"/>
  <c r="K708" i="1"/>
  <c r="H445" i="1"/>
  <c r="H418" i="1" s="1"/>
  <c r="M683" i="1"/>
  <c r="R652" i="1"/>
  <c r="R643" i="1" s="1"/>
  <c r="R579" i="1"/>
  <c r="I858" i="1"/>
  <c r="I860" i="1" s="1"/>
  <c r="T1001" i="1"/>
  <c r="T979" i="1" s="1"/>
  <c r="R456" i="1"/>
  <c r="R450" i="1" s="1"/>
  <c r="I708" i="1"/>
  <c r="N445" i="1"/>
  <c r="N418" i="1" s="1"/>
  <c r="K683" i="1"/>
  <c r="K652" i="1"/>
  <c r="K643" i="1" s="1"/>
  <c r="U858" i="1"/>
  <c r="U860" i="1" s="1"/>
  <c r="U732" i="1"/>
  <c r="U716" i="1" s="1"/>
  <c r="U708" i="1"/>
  <c r="N683" i="1"/>
  <c r="O732" i="1"/>
  <c r="O716" i="1" s="1"/>
  <c r="K579" i="1"/>
  <c r="H683" i="1"/>
  <c r="H579" i="1"/>
  <c r="M708" i="1"/>
  <c r="N456" i="1"/>
  <c r="N450" i="1" s="1"/>
  <c r="S732" i="1"/>
  <c r="O445" i="1"/>
  <c r="O418" i="1" s="1"/>
  <c r="P708" i="1"/>
  <c r="P579" i="1"/>
  <c r="M1001" i="1"/>
  <c r="M979" i="1" s="1"/>
  <c r="I445" i="1"/>
  <c r="I418" i="1" s="1"/>
  <c r="S445" i="1"/>
  <c r="S418" i="1" s="1"/>
  <c r="J708" i="1"/>
  <c r="E40" i="17"/>
  <c r="F168" i="17"/>
  <c r="K28" i="17"/>
  <c r="K180" i="17" s="1"/>
  <c r="AM180" i="17" s="1"/>
  <c r="C108" i="17"/>
  <c r="AE108" i="17" s="1"/>
  <c r="I8" i="17"/>
  <c r="BE8" i="17" s="1"/>
  <c r="I63" i="17"/>
  <c r="BC63" i="17" s="1"/>
  <c r="J28" i="17"/>
  <c r="J180" i="17" s="1"/>
  <c r="AL180" i="17" s="1"/>
  <c r="E54" i="17"/>
  <c r="I64" i="17"/>
  <c r="BC64" i="17" s="1"/>
  <c r="E70" i="17"/>
  <c r="F154" i="17"/>
  <c r="F156" i="17" s="1"/>
  <c r="I9" i="17"/>
  <c r="BE9" i="17" s="1"/>
  <c r="F54" i="17"/>
  <c r="J65" i="17"/>
  <c r="AL65" i="17" s="1"/>
  <c r="E162" i="17"/>
  <c r="AG162" i="17" s="1"/>
  <c r="E30" i="17"/>
  <c r="E182" i="17" s="1"/>
  <c r="AG182" i="17" s="1"/>
  <c r="E31" i="17"/>
  <c r="E183" i="17" s="1"/>
  <c r="AG183" i="17" s="1"/>
  <c r="K29" i="17"/>
  <c r="K181" i="17" s="1"/>
  <c r="AM181" i="17" s="1"/>
  <c r="L107" i="17"/>
  <c r="AN107" i="17" s="1"/>
  <c r="G116" i="17"/>
  <c r="G13" i="17" s="1"/>
  <c r="AI13" i="17" s="1"/>
  <c r="E161" i="17"/>
  <c r="F27" i="17"/>
  <c r="F179" i="17" s="1"/>
  <c r="AH179" i="17" s="1"/>
  <c r="I105" i="17"/>
  <c r="BF105" i="17" s="1"/>
  <c r="L171" i="17"/>
  <c r="AN171" i="17" s="1"/>
  <c r="H34" i="17"/>
  <c r="H186" i="17" s="1"/>
  <c r="AJ186" i="17" s="1"/>
  <c r="G65" i="17"/>
  <c r="AI65" i="17" s="1"/>
  <c r="G66" i="17"/>
  <c r="Q133" i="17"/>
  <c r="Q166" i="17"/>
  <c r="F242" i="17"/>
  <c r="F26" i="17" s="1"/>
  <c r="F178" i="17" s="1"/>
  <c r="AH178" i="17" s="1"/>
  <c r="E36" i="17"/>
  <c r="E188" i="17" s="1"/>
  <c r="AG188" i="17" s="1"/>
  <c r="G49" i="17"/>
  <c r="AI49" i="17" s="1"/>
  <c r="H120" i="17"/>
  <c r="H121" i="17"/>
  <c r="H162" i="17"/>
  <c r="AJ162" i="17" s="1"/>
  <c r="G117" i="17"/>
  <c r="G14" i="17" s="1"/>
  <c r="AI14" i="17" s="1"/>
  <c r="H161" i="17"/>
  <c r="AJ161" i="17" s="1"/>
  <c r="L29" i="17"/>
  <c r="L181" i="17" s="1"/>
  <c r="AN181" i="17" s="1"/>
  <c r="F30" i="17"/>
  <c r="F182" i="17" s="1"/>
  <c r="AH182" i="17" s="1"/>
  <c r="C40" i="17"/>
  <c r="Q96" i="17"/>
  <c r="I107" i="17"/>
  <c r="BF107" i="17" s="1"/>
  <c r="H108" i="17"/>
  <c r="AJ108" i="17" s="1"/>
  <c r="D171" i="17"/>
  <c r="Q86" i="17"/>
  <c r="G100" i="17"/>
  <c r="D147" i="17"/>
  <c r="AF147" i="17" s="1"/>
  <c r="AF116" i="17"/>
  <c r="D13" i="17"/>
  <c r="AF13" i="17" s="1"/>
  <c r="AN116" i="17"/>
  <c r="L13" i="17"/>
  <c r="AN13" i="17" s="1"/>
  <c r="I249" i="17"/>
  <c r="BC249" i="17" s="1"/>
  <c r="J66" i="17"/>
  <c r="AL66" i="17" s="1"/>
  <c r="R96" i="17"/>
  <c r="AI100" i="17"/>
  <c r="J99" i="17"/>
  <c r="AL99" i="17" s="1"/>
  <c r="K106" i="17"/>
  <c r="AM106" i="17" s="1"/>
  <c r="E116" i="17"/>
  <c r="G120" i="17"/>
  <c r="L136" i="17"/>
  <c r="AN136" i="17" s="1"/>
  <c r="H154" i="17"/>
  <c r="AJ154" i="17" s="1"/>
  <c r="R166" i="17"/>
  <c r="I170" i="17"/>
  <c r="BF170" i="17" s="1"/>
  <c r="G288" i="17"/>
  <c r="G299" i="17" s="1"/>
  <c r="J8" i="17"/>
  <c r="AL8" i="17" s="1"/>
  <c r="F37" i="17"/>
  <c r="F189" i="17" s="1"/>
  <c r="AH189" i="17" s="1"/>
  <c r="F40" i="17"/>
  <c r="D67" i="17"/>
  <c r="F70" i="17"/>
  <c r="H98" i="17"/>
  <c r="K99" i="17"/>
  <c r="AM99" i="17" s="1"/>
  <c r="E100" i="17"/>
  <c r="J108" i="17"/>
  <c r="AL108" i="17" s="1"/>
  <c r="L139" i="17"/>
  <c r="AN139" i="17" s="1"/>
  <c r="E147" i="17"/>
  <c r="E149" i="17" s="1"/>
  <c r="D162" i="17"/>
  <c r="AF162" i="17" s="1"/>
  <c r="D214" i="17"/>
  <c r="H221" i="17"/>
  <c r="AJ221" i="17" s="1"/>
  <c r="I33" i="17"/>
  <c r="BC33" i="17" s="1"/>
  <c r="F36" i="17"/>
  <c r="F188" i="17" s="1"/>
  <c r="AH188" i="17" s="1"/>
  <c r="J64" i="17"/>
  <c r="J98" i="17"/>
  <c r="AL98" i="17" s="1"/>
  <c r="L108" i="17"/>
  <c r="AN108" i="17" s="1"/>
  <c r="D119" i="17"/>
  <c r="F121" i="17"/>
  <c r="AH121" i="17" s="1"/>
  <c r="E169" i="17"/>
  <c r="L214" i="17"/>
  <c r="L307" i="17" s="1"/>
  <c r="D148" i="17"/>
  <c r="AF148" i="17" s="1"/>
  <c r="H155" i="17"/>
  <c r="AJ155" i="17" s="1"/>
  <c r="L28" i="17"/>
  <c r="L180" i="17" s="1"/>
  <c r="AN180" i="17" s="1"/>
  <c r="G30" i="17"/>
  <c r="G182" i="17" s="1"/>
  <c r="AI182" i="17" s="1"/>
  <c r="K98" i="17"/>
  <c r="AM98" i="17" s="1"/>
  <c r="F105" i="17"/>
  <c r="AH105" i="17" s="1"/>
  <c r="G121" i="17"/>
  <c r="AI121" i="17" s="1"/>
  <c r="L148" i="17"/>
  <c r="AN148" i="17" s="1"/>
  <c r="AN149" i="17" s="1"/>
  <c r="F162" i="17"/>
  <c r="AH162" i="17" s="1"/>
  <c r="F169" i="17"/>
  <c r="F257" i="17"/>
  <c r="H218" i="17"/>
  <c r="J9" i="17"/>
  <c r="AL9" i="17" s="1"/>
  <c r="I30" i="17"/>
  <c r="I182" i="17" s="1"/>
  <c r="BC182" i="17" s="1"/>
  <c r="D49" i="17"/>
  <c r="D56" i="17" s="1"/>
  <c r="I34" i="17"/>
  <c r="I186" i="17" s="1"/>
  <c r="BC186" i="17" s="1"/>
  <c r="E66" i="17"/>
  <c r="D108" i="17"/>
  <c r="AF108" i="17" s="1"/>
  <c r="E168" i="17"/>
  <c r="F171" i="17"/>
  <c r="E243" i="17"/>
  <c r="AG243" i="17" s="1"/>
  <c r="I98" i="17"/>
  <c r="BC98" i="17" s="1"/>
  <c r="I99" i="17"/>
  <c r="BF99" i="17" s="1"/>
  <c r="C162" i="17"/>
  <c r="AE162" i="17" s="1"/>
  <c r="AE163" i="17" s="1"/>
  <c r="AK247" i="17"/>
  <c r="H29" i="17"/>
  <c r="H181" i="17" s="1"/>
  <c r="AJ181" i="17" s="1"/>
  <c r="H30" i="17"/>
  <c r="H182" i="17" s="1"/>
  <c r="AJ182" i="17" s="1"/>
  <c r="AI31" i="17"/>
  <c r="G34" i="17"/>
  <c r="Q54" i="17"/>
  <c r="G64" i="17"/>
  <c r="AI64" i="17" s="1"/>
  <c r="L65" i="17"/>
  <c r="AN65" i="17" s="1"/>
  <c r="D66" i="17"/>
  <c r="C70" i="17"/>
  <c r="Q103" i="17"/>
  <c r="D106" i="17"/>
  <c r="AF106" i="17" s="1"/>
  <c r="H116" i="17"/>
  <c r="C120" i="17"/>
  <c r="AL247" i="17"/>
  <c r="D249" i="17"/>
  <c r="Q46" i="17"/>
  <c r="J67" i="17"/>
  <c r="AL67" i="17" s="1"/>
  <c r="D100" i="17"/>
  <c r="D107" i="17"/>
  <c r="AF107" i="17" s="1"/>
  <c r="I108" i="17"/>
  <c r="BF108" i="17" s="1"/>
  <c r="I121" i="17"/>
  <c r="BB121" i="17" s="1"/>
  <c r="K139" i="17"/>
  <c r="AM139" i="17" s="1"/>
  <c r="K140" i="17"/>
  <c r="AM140" i="17" s="1"/>
  <c r="H148" i="17"/>
  <c r="AJ148" i="17" s="1"/>
  <c r="G171" i="17"/>
  <c r="AI171" i="17" s="1"/>
  <c r="BB200" i="17"/>
  <c r="K17" i="17"/>
  <c r="AM17" i="17" s="1"/>
  <c r="J37" i="17"/>
  <c r="J189" i="17" s="1"/>
  <c r="AL189" i="17" s="1"/>
  <c r="Q40" i="17"/>
  <c r="Q78" i="17"/>
  <c r="K121" i="17"/>
  <c r="K141" i="17"/>
  <c r="AM141" i="17" s="1"/>
  <c r="BC200" i="17"/>
  <c r="I204" i="17"/>
  <c r="BC204" i="17" s="1"/>
  <c r="Q61" i="17"/>
  <c r="D65" i="17"/>
  <c r="L67" i="17"/>
  <c r="AN67" i="17" s="1"/>
  <c r="Q70" i="17"/>
  <c r="I119" i="17"/>
  <c r="AK119" i="17" s="1"/>
  <c r="C133" i="17"/>
  <c r="L263" i="17"/>
  <c r="Q3" i="17"/>
  <c r="Q358" i="17" s="1"/>
  <c r="L66" i="17"/>
  <c r="AN66" i="17" s="1"/>
  <c r="V88" i="17"/>
  <c r="J107" i="17"/>
  <c r="AL107" i="17" s="1"/>
  <c r="V109" i="17"/>
  <c r="C121" i="17"/>
  <c r="AF218" i="17"/>
  <c r="D117" i="17"/>
  <c r="AF117" i="17" s="1"/>
  <c r="H67" i="17"/>
  <c r="AJ67" i="17" s="1"/>
  <c r="L141" i="17"/>
  <c r="AN141" i="17" s="1"/>
  <c r="F161" i="17"/>
  <c r="AH161" i="17" s="1"/>
  <c r="K8" i="17"/>
  <c r="AM8" i="17" s="1"/>
  <c r="AK29" i="17"/>
  <c r="BC29" i="17"/>
  <c r="E33" i="17"/>
  <c r="E185" i="17" s="1"/>
  <c r="AG185" i="17" s="1"/>
  <c r="M61" i="17"/>
  <c r="D63" i="17"/>
  <c r="I65" i="17"/>
  <c r="BE65" i="17" s="1"/>
  <c r="I66" i="17"/>
  <c r="AK66" i="17" s="1"/>
  <c r="I67" i="17"/>
  <c r="BB67" i="17" s="1"/>
  <c r="E107" i="17"/>
  <c r="AG107" i="17" s="1"/>
  <c r="M113" i="17"/>
  <c r="G161" i="17"/>
  <c r="G163" i="17" s="1"/>
  <c r="I168" i="17"/>
  <c r="BF168" i="17" s="1"/>
  <c r="C169" i="17"/>
  <c r="L170" i="17"/>
  <c r="AN170" i="17" s="1"/>
  <c r="F221" i="17"/>
  <c r="M40" i="17"/>
  <c r="M3" i="17"/>
  <c r="M358" i="17" s="1"/>
  <c r="J16" i="17"/>
  <c r="AL16" i="17" s="1"/>
  <c r="F33" i="17"/>
  <c r="F185" i="17" s="1"/>
  <c r="AH185" i="17" s="1"/>
  <c r="C64" i="17"/>
  <c r="K64" i="17"/>
  <c r="AM64" i="17" s="1"/>
  <c r="M86" i="17"/>
  <c r="F107" i="17"/>
  <c r="AH107" i="17" s="1"/>
  <c r="I147" i="17"/>
  <c r="AK147" i="17" s="1"/>
  <c r="K155" i="17"/>
  <c r="AM155" i="17" s="1"/>
  <c r="J168" i="17"/>
  <c r="AL168" i="17" s="1"/>
  <c r="BF206" i="17"/>
  <c r="D257" i="17"/>
  <c r="F13" i="17"/>
  <c r="AH13" i="17" s="1"/>
  <c r="H28" i="17"/>
  <c r="I31" i="17"/>
  <c r="I183" i="17" s="1"/>
  <c r="BE183" i="17" s="1"/>
  <c r="E34" i="17"/>
  <c r="E186" i="17" s="1"/>
  <c r="AG186" i="17" s="1"/>
  <c r="D64" i="17"/>
  <c r="L64" i="17"/>
  <c r="AN64" i="17" s="1"/>
  <c r="U91" i="17"/>
  <c r="J116" i="17"/>
  <c r="J147" i="17"/>
  <c r="AL147" i="17" s="1"/>
  <c r="AL149" i="17" s="1"/>
  <c r="M152" i="17"/>
  <c r="L155" i="17"/>
  <c r="AN155" i="17" s="1"/>
  <c r="K168" i="17"/>
  <c r="AM168" i="17" s="1"/>
  <c r="L249" i="17"/>
  <c r="L32" i="17" s="1"/>
  <c r="L184" i="17" s="1"/>
  <c r="AN184" i="17" s="1"/>
  <c r="C63" i="17"/>
  <c r="M133" i="17"/>
  <c r="I28" i="17"/>
  <c r="I180" i="17" s="1"/>
  <c r="BE180" i="17" s="1"/>
  <c r="K30" i="17"/>
  <c r="K182" i="17" s="1"/>
  <c r="AM182" i="17" s="1"/>
  <c r="F34" i="17"/>
  <c r="F186" i="17" s="1"/>
  <c r="AH186" i="17" s="1"/>
  <c r="M54" i="17"/>
  <c r="M70" i="17"/>
  <c r="U109" i="17"/>
  <c r="E119" i="17"/>
  <c r="E16" i="17" s="1"/>
  <c r="AG16" i="17" s="1"/>
  <c r="L121" i="17"/>
  <c r="L18" i="17" s="1"/>
  <c r="AN18" i="17" s="1"/>
  <c r="K147" i="17"/>
  <c r="AM147" i="17" s="1"/>
  <c r="D170" i="17"/>
  <c r="I171" i="17"/>
  <c r="BC171" i="17" s="1"/>
  <c r="I214" i="17"/>
  <c r="AK214" i="17" s="1"/>
  <c r="H66" i="17"/>
  <c r="AJ66" i="17" s="1"/>
  <c r="E120" i="17"/>
  <c r="E17" i="17" s="1"/>
  <c r="AG17" i="17" s="1"/>
  <c r="I148" i="17"/>
  <c r="BC148" i="17" s="1"/>
  <c r="E221" i="17"/>
  <c r="C30" i="17"/>
  <c r="C182" i="17" s="1"/>
  <c r="AE182" i="17" s="1"/>
  <c r="M78" i="17"/>
  <c r="M103" i="17"/>
  <c r="E106" i="17"/>
  <c r="AG106" i="17" s="1"/>
  <c r="F119" i="17"/>
  <c r="D121" i="17"/>
  <c r="J154" i="17"/>
  <c r="AL154" i="17" s="1"/>
  <c r="C155" i="17"/>
  <c r="AE155" i="17" s="1"/>
  <c r="L162" i="17"/>
  <c r="AN162" i="17" s="1"/>
  <c r="C168" i="17"/>
  <c r="J169" i="17"/>
  <c r="AL169" i="17" s="1"/>
  <c r="E170" i="17"/>
  <c r="C21" i="17"/>
  <c r="AE21" i="17" s="1"/>
  <c r="I37" i="17"/>
  <c r="BC37" i="17" s="1"/>
  <c r="M96" i="17"/>
  <c r="F106" i="17"/>
  <c r="AH106" i="17" s="1"/>
  <c r="K108" i="17"/>
  <c r="AM108" i="17" s="1"/>
  <c r="E121" i="17"/>
  <c r="C147" i="17"/>
  <c r="AE147" i="17" s="1"/>
  <c r="K154" i="17"/>
  <c r="AM154" i="17" s="1"/>
  <c r="D155" i="17"/>
  <c r="AF155" i="17" s="1"/>
  <c r="M166" i="17"/>
  <c r="F170" i="17"/>
  <c r="L182" i="17"/>
  <c r="AN182" i="17" s="1"/>
  <c r="AN30" i="17"/>
  <c r="AE202" i="17"/>
  <c r="AE66" i="17" s="1"/>
  <c r="AE68" i="17" s="1"/>
  <c r="AE219" i="17"/>
  <c r="AM224" i="17"/>
  <c r="AP90" i="17"/>
  <c r="F120" i="17"/>
  <c r="F17" i="17" s="1"/>
  <c r="AH17" i="17" s="1"/>
  <c r="BB145" i="17"/>
  <c r="D169" i="17"/>
  <c r="G170" i="17"/>
  <c r="AI170" i="17" s="1"/>
  <c r="BB210" i="17"/>
  <c r="BE224" i="17"/>
  <c r="AN247" i="17"/>
  <c r="BF253" i="17"/>
  <c r="U80" i="17"/>
  <c r="V89" i="17"/>
  <c r="J93" i="17"/>
  <c r="AL93" i="17" s="1"/>
  <c r="O159" i="17"/>
  <c r="BF224" i="17"/>
  <c r="BB226" i="17"/>
  <c r="AE231" i="17"/>
  <c r="K243" i="17"/>
  <c r="AM243" i="17" s="1"/>
  <c r="BC247" i="17"/>
  <c r="O70" i="17"/>
  <c r="P83" i="17"/>
  <c r="E108" i="17"/>
  <c r="AG108" i="17" s="1"/>
  <c r="H171" i="17"/>
  <c r="AJ171" i="17" s="1"/>
  <c r="E214" i="17"/>
  <c r="E115" i="17" s="1"/>
  <c r="E12" i="17" s="1"/>
  <c r="AG12" i="17" s="1"/>
  <c r="BE246" i="17"/>
  <c r="AE37" i="17"/>
  <c r="G7" i="17"/>
  <c r="AI7" i="17" s="1"/>
  <c r="D30" i="17"/>
  <c r="AL30" i="17"/>
  <c r="G37" i="17"/>
  <c r="G189" i="17" s="1"/>
  <c r="AI189" i="17" s="1"/>
  <c r="E65" i="17"/>
  <c r="O86" i="17"/>
  <c r="O133" i="17"/>
  <c r="O145" i="17"/>
  <c r="E155" i="17"/>
  <c r="AG155" i="17" s="1"/>
  <c r="K204" i="17"/>
  <c r="K49" i="17" s="1"/>
  <c r="K56" i="17" s="1"/>
  <c r="BB216" i="17"/>
  <c r="I221" i="17"/>
  <c r="BE221" i="17" s="1"/>
  <c r="BE232" i="17"/>
  <c r="AK255" i="17"/>
  <c r="BB255" i="17"/>
  <c r="AF29" i="17"/>
  <c r="F31" i="17"/>
  <c r="F183" i="17" s="1"/>
  <c r="AH183" i="17" s="1"/>
  <c r="O54" i="17"/>
  <c r="K66" i="17"/>
  <c r="AM66" i="17" s="1"/>
  <c r="O78" i="17"/>
  <c r="BC78" i="17"/>
  <c r="S90" i="17"/>
  <c r="BC96" i="17"/>
  <c r="C107" i="17"/>
  <c r="AE107" i="17" s="1"/>
  <c r="K107" i="17"/>
  <c r="AM107" i="17" s="1"/>
  <c r="W109" i="17"/>
  <c r="O113" i="17"/>
  <c r="C119" i="17"/>
  <c r="F147" i="17"/>
  <c r="O152" i="17"/>
  <c r="I162" i="17"/>
  <c r="BE162" i="17" s="1"/>
  <c r="O166" i="17"/>
  <c r="BB205" i="17"/>
  <c r="C207" i="17"/>
  <c r="BE216" i="17"/>
  <c r="BE223" i="17"/>
  <c r="O40" i="17"/>
  <c r="O46" i="17"/>
  <c r="O61" i="17"/>
  <c r="V90" i="17"/>
  <c r="O96" i="17"/>
  <c r="AK107" i="17"/>
  <c r="BE154" i="17"/>
  <c r="BC199" i="17"/>
  <c r="BB203" i="17"/>
  <c r="BE205" i="17"/>
  <c r="BB211" i="17"/>
  <c r="AH215" i="17"/>
  <c r="E230" i="17"/>
  <c r="F249" i="17"/>
  <c r="BE64" i="17"/>
  <c r="O93" i="17"/>
  <c r="AQ93" i="17" s="1"/>
  <c r="O103" i="17"/>
  <c r="J121" i="17"/>
  <c r="BF154" i="17"/>
  <c r="BC159" i="17"/>
  <c r="L169" i="17"/>
  <c r="AN169" i="17" s="1"/>
  <c r="O175" i="17"/>
  <c r="BB222" i="17"/>
  <c r="D243" i="17"/>
  <c r="AF243" i="17" s="1"/>
  <c r="K185" i="17"/>
  <c r="AM185" i="17" s="1"/>
  <c r="AM33" i="17"/>
  <c r="H7" i="17"/>
  <c r="AJ7" i="17" s="1"/>
  <c r="I13" i="17"/>
  <c r="AH28" i="17"/>
  <c r="AE29" i="17"/>
  <c r="R93" i="17"/>
  <c r="AT93" i="17" s="1"/>
  <c r="AG154" i="17"/>
  <c r="AF208" i="17"/>
  <c r="D207" i="17"/>
  <c r="D105" i="17"/>
  <c r="AF105" i="17" s="1"/>
  <c r="AN208" i="17"/>
  <c r="L105" i="17"/>
  <c r="AN105" i="17" s="1"/>
  <c r="AI224" i="17"/>
  <c r="G119" i="17"/>
  <c r="G16" i="17" s="1"/>
  <c r="AI16" i="17" s="1"/>
  <c r="BB254" i="17"/>
  <c r="BE254" i="17"/>
  <c r="I36" i="17"/>
  <c r="I188" i="17" s="1"/>
  <c r="BC188" i="17" s="1"/>
  <c r="AN8" i="17"/>
  <c r="AM28" i="17"/>
  <c r="AN63" i="17"/>
  <c r="AF68" i="17"/>
  <c r="BC70" i="17"/>
  <c r="BB70" i="17"/>
  <c r="U82" i="17"/>
  <c r="H93" i="17"/>
  <c r="AJ93" i="17" s="1"/>
  <c r="AL105" i="17"/>
  <c r="AH203" i="17"/>
  <c r="AH67" i="17" s="1"/>
  <c r="F67" i="17"/>
  <c r="F68" i="17" s="1"/>
  <c r="F72" i="17" s="1"/>
  <c r="AN205" i="17"/>
  <c r="L98" i="17"/>
  <c r="AN98" i="17" s="1"/>
  <c r="F279" i="17"/>
  <c r="AF248" i="17"/>
  <c r="AJ224" i="17"/>
  <c r="H119" i="17"/>
  <c r="Q383" i="17"/>
  <c r="AS383" i="17" s="1"/>
  <c r="AS326" i="17"/>
  <c r="C7" i="17"/>
  <c r="AE7" i="17" s="1"/>
  <c r="AM29" i="17"/>
  <c r="AE36" i="17"/>
  <c r="H83" i="17"/>
  <c r="AJ83" i="17" s="1"/>
  <c r="AJ80" i="17"/>
  <c r="Q93" i="17"/>
  <c r="AS93" i="17" s="1"/>
  <c r="AK106" i="17"/>
  <c r="BE106" i="17"/>
  <c r="AI203" i="17"/>
  <c r="G67" i="17"/>
  <c r="G147" i="17"/>
  <c r="AI215" i="17"/>
  <c r="C214" i="17"/>
  <c r="AE214" i="17" s="1"/>
  <c r="C148" i="17"/>
  <c r="AE148" i="17" s="1"/>
  <c r="AM216" i="17"/>
  <c r="K214" i="17"/>
  <c r="K272" i="17" s="1"/>
  <c r="K148" i="17"/>
  <c r="AM148" i="17" s="1"/>
  <c r="AM149" i="17" s="1"/>
  <c r="AE216" i="17"/>
  <c r="AE217" i="17"/>
  <c r="C116" i="17"/>
  <c r="AM217" i="17"/>
  <c r="K136" i="17"/>
  <c r="AM136" i="17" s="1"/>
  <c r="K116" i="17"/>
  <c r="K13" i="17" s="1"/>
  <c r="AM13" i="17" s="1"/>
  <c r="BB233" i="17"/>
  <c r="AK233" i="17"/>
  <c r="BF233" i="17"/>
  <c r="BE233" i="17"/>
  <c r="BC233" i="17"/>
  <c r="I169" i="17"/>
  <c r="AK169" i="17" s="1"/>
  <c r="D7" i="17"/>
  <c r="AF7" i="17" s="1"/>
  <c r="L7" i="17"/>
  <c r="AN7" i="17" s="1"/>
  <c r="E32" i="17"/>
  <c r="C33" i="17"/>
  <c r="J34" i="17"/>
  <c r="AH36" i="17"/>
  <c r="BB65" i="17"/>
  <c r="BC82" i="17"/>
  <c r="AK82" i="17"/>
  <c r="BE82" i="17"/>
  <c r="K257" i="17"/>
  <c r="AM251" i="17"/>
  <c r="K249" i="17"/>
  <c r="E7" i="17"/>
  <c r="AG7" i="17" s="1"/>
  <c r="I181" i="17"/>
  <c r="AK181" i="17" s="1"/>
  <c r="BB29" i="17"/>
  <c r="J83" i="17"/>
  <c r="AL83" i="17" s="1"/>
  <c r="AL80" i="17"/>
  <c r="R83" i="17"/>
  <c r="AT83" i="17" s="1"/>
  <c r="C93" i="17"/>
  <c r="K93" i="17"/>
  <c r="AM93" i="17" s="1"/>
  <c r="AM88" i="17"/>
  <c r="AE88" i="17"/>
  <c r="AE93" i="17" s="1"/>
  <c r="H169" i="17"/>
  <c r="AJ169" i="17" s="1"/>
  <c r="AJ201" i="17"/>
  <c r="H65" i="17"/>
  <c r="AJ65" i="17" s="1"/>
  <c r="F7" i="17"/>
  <c r="AH7" i="17" s="1"/>
  <c r="D186" i="17"/>
  <c r="AF186" i="17" s="1"/>
  <c r="AF34" i="17"/>
  <c r="BC65" i="17"/>
  <c r="V92" i="17"/>
  <c r="AR92" i="17"/>
  <c r="T92" i="17"/>
  <c r="AH100" i="17"/>
  <c r="AL236" i="17"/>
  <c r="J235" i="17"/>
  <c r="AL235" i="17" s="1"/>
  <c r="J171" i="17"/>
  <c r="AL171" i="17" s="1"/>
  <c r="C257" i="17"/>
  <c r="C249" i="17"/>
  <c r="AE28" i="17"/>
  <c r="AN34" i="17"/>
  <c r="BC81" i="17"/>
  <c r="AK81" i="17"/>
  <c r="BE81" i="17"/>
  <c r="AL209" i="17"/>
  <c r="J106" i="17"/>
  <c r="AL106" i="17" s="1"/>
  <c r="AH29" i="17"/>
  <c r="AG31" i="17"/>
  <c r="AF33" i="17"/>
  <c r="AG36" i="17"/>
  <c r="Q83" i="17"/>
  <c r="AS83" i="17" s="1"/>
  <c r="U81" i="17"/>
  <c r="BB86" i="17"/>
  <c r="S91" i="17"/>
  <c r="K198" i="17"/>
  <c r="F198" i="17"/>
  <c r="AE222" i="17"/>
  <c r="C221" i="17"/>
  <c r="AM222" i="17"/>
  <c r="K221" i="17"/>
  <c r="AN225" i="17"/>
  <c r="L140" i="17"/>
  <c r="AN140" i="17" s="1"/>
  <c r="AL234" i="17"/>
  <c r="J231" i="17"/>
  <c r="AL231" i="17" s="1"/>
  <c r="J170" i="17"/>
  <c r="AL170" i="17" s="1"/>
  <c r="K235" i="17"/>
  <c r="AM235" i="17" s="1"/>
  <c r="AM236" i="17"/>
  <c r="K171" i="17"/>
  <c r="AE236" i="17"/>
  <c r="L198" i="17"/>
  <c r="L303" i="17" s="1"/>
  <c r="AK210" i="17"/>
  <c r="BF210" i="17"/>
  <c r="BE210" i="17"/>
  <c r="AF219" i="17"/>
  <c r="D154" i="17"/>
  <c r="AF154" i="17" s="1"/>
  <c r="AN219" i="17"/>
  <c r="L154" i="17"/>
  <c r="AN154" i="17" s="1"/>
  <c r="D221" i="17"/>
  <c r="D161" i="17"/>
  <c r="L221" i="17"/>
  <c r="AN222" i="17"/>
  <c r="L161" i="17"/>
  <c r="BC226" i="17"/>
  <c r="AK226" i="17"/>
  <c r="BF226" i="17"/>
  <c r="AE234" i="17"/>
  <c r="C170" i="17"/>
  <c r="AM234" i="17"/>
  <c r="K170" i="17"/>
  <c r="AJ36" i="17"/>
  <c r="AF37" i="17"/>
  <c r="C83" i="17"/>
  <c r="K83" i="17"/>
  <c r="AM83" i="17" s="1"/>
  <c r="AE80" i="17"/>
  <c r="AE83" i="17" s="1"/>
  <c r="D93" i="17"/>
  <c r="L93" i="17"/>
  <c r="AN93" i="17" s="1"/>
  <c r="AF88" i="17"/>
  <c r="AF93" i="17" s="1"/>
  <c r="E93" i="17"/>
  <c r="M93" i="17"/>
  <c r="AO93" i="17" s="1"/>
  <c r="V91" i="17"/>
  <c r="AE105" i="17"/>
  <c r="AG219" i="17"/>
  <c r="E218" i="17"/>
  <c r="AI232" i="17"/>
  <c r="G168" i="17"/>
  <c r="AI168" i="17" s="1"/>
  <c r="AG255" i="17"/>
  <c r="E253" i="17"/>
  <c r="D83" i="17"/>
  <c r="L83" i="17"/>
  <c r="AN83" i="17" s="1"/>
  <c r="U92" i="17"/>
  <c r="I198" i="17"/>
  <c r="BC198" i="17" s="1"/>
  <c r="BE202" i="17"/>
  <c r="AJ232" i="17"/>
  <c r="H168" i="17"/>
  <c r="BF244" i="17"/>
  <c r="BE244" i="17"/>
  <c r="BC244" i="17"/>
  <c r="BB244" i="17"/>
  <c r="AG28" i="17"/>
  <c r="AN33" i="17"/>
  <c r="F93" i="17"/>
  <c r="U88" i="17"/>
  <c r="U89" i="17"/>
  <c r="AG91" i="17"/>
  <c r="AG93" i="17" s="1"/>
  <c r="Q266" i="17"/>
  <c r="Q278" i="17" s="1"/>
  <c r="Q301" i="17" s="1"/>
  <c r="Q145" i="17"/>
  <c r="Q175" i="17"/>
  <c r="Q159" i="17"/>
  <c r="Q152" i="17"/>
  <c r="AG199" i="17"/>
  <c r="AG63" i="17" s="1"/>
  <c r="AG68" i="17" s="1"/>
  <c r="E198" i="17"/>
  <c r="BC220" i="17"/>
  <c r="AK220" i="17"/>
  <c r="BF220" i="17"/>
  <c r="BB220" i="17"/>
  <c r="I155" i="17"/>
  <c r="BC155" i="17" s="1"/>
  <c r="AF235" i="17"/>
  <c r="D230" i="17"/>
  <c r="F83" i="17"/>
  <c r="N83" i="17"/>
  <c r="AP83" i="17" s="1"/>
  <c r="G93" i="17"/>
  <c r="AI93" i="17" s="1"/>
  <c r="AG100" i="17"/>
  <c r="AM161" i="17"/>
  <c r="AM163" i="17" s="1"/>
  <c r="K163" i="17"/>
  <c r="R175" i="17"/>
  <c r="R159" i="17"/>
  <c r="R152" i="17"/>
  <c r="K207" i="17"/>
  <c r="AM208" i="17"/>
  <c r="AE208" i="17"/>
  <c r="BC209" i="17"/>
  <c r="BE209" i="17"/>
  <c r="I207" i="17"/>
  <c r="AK207" i="17" s="1"/>
  <c r="AK209" i="17"/>
  <c r="AL220" i="17"/>
  <c r="J218" i="17"/>
  <c r="J155" i="17"/>
  <c r="H253" i="17"/>
  <c r="AJ254" i="17"/>
  <c r="BC203" i="17"/>
  <c r="H204" i="17"/>
  <c r="BC205" i="17"/>
  <c r="E207" i="17"/>
  <c r="E50" i="17" s="1"/>
  <c r="E57" i="17" s="1"/>
  <c r="AK208" i="17"/>
  <c r="AK211" i="17"/>
  <c r="AK222" i="17"/>
  <c r="BB224" i="17"/>
  <c r="AK225" i="17"/>
  <c r="AH251" i="17"/>
  <c r="I257" i="17"/>
  <c r="O323" i="17"/>
  <c r="O380" i="17" s="1"/>
  <c r="L383" i="17"/>
  <c r="AN383" i="17" s="1"/>
  <c r="G198" i="17"/>
  <c r="AH200" i="17"/>
  <c r="AH64" i="17" s="1"/>
  <c r="L207" i="17"/>
  <c r="AG216" i="17"/>
  <c r="K231" i="17"/>
  <c r="L243" i="17"/>
  <c r="L242" i="17" s="1"/>
  <c r="BB247" i="17"/>
  <c r="BB248" i="17"/>
  <c r="AK251" i="17"/>
  <c r="F253" i="17"/>
  <c r="C253" i="17"/>
  <c r="BC255" i="17"/>
  <c r="D288" i="17"/>
  <c r="D299" i="17" s="1"/>
  <c r="AL308" i="17"/>
  <c r="D253" i="17"/>
  <c r="L253" i="17"/>
  <c r="BE255" i="17"/>
  <c r="BE199" i="17"/>
  <c r="BB208" i="17"/>
  <c r="BF216" i="17"/>
  <c r="I218" i="17"/>
  <c r="I117" i="17" s="1"/>
  <c r="AK117" i="17" s="1"/>
  <c r="BC222" i="17"/>
  <c r="BB225" i="17"/>
  <c r="L231" i="17"/>
  <c r="AN231" i="17" s="1"/>
  <c r="BC234" i="17"/>
  <c r="BF236" i="17"/>
  <c r="BF247" i="17"/>
  <c r="BB251" i="17"/>
  <c r="BC252" i="17"/>
  <c r="AT308" i="17"/>
  <c r="C172" i="17"/>
  <c r="J198" i="17"/>
  <c r="J194" i="17" s="1"/>
  <c r="J204" i="17"/>
  <c r="AK205" i="17"/>
  <c r="BE208" i="17"/>
  <c r="BE215" i="17"/>
  <c r="AK216" i="17"/>
  <c r="BF222" i="17"/>
  <c r="BE225" i="17"/>
  <c r="AM233" i="17"/>
  <c r="H257" i="17"/>
  <c r="BF251" i="17"/>
  <c r="BE252" i="17"/>
  <c r="AT323" i="17"/>
  <c r="AK206" i="17"/>
  <c r="BF208" i="17"/>
  <c r="H207" i="17"/>
  <c r="J221" i="17"/>
  <c r="AK224" i="17"/>
  <c r="BF225" i="17"/>
  <c r="AS301" i="17"/>
  <c r="AS364" i="17" s="1"/>
  <c r="AS152" i="17"/>
  <c r="AS196" i="17"/>
  <c r="AS175" i="17" s="1"/>
  <c r="AS159" i="17"/>
  <c r="AS145" i="17"/>
  <c r="AS166" i="17"/>
  <c r="AS86" i="17"/>
  <c r="AS133" i="17"/>
  <c r="AS61" i="17"/>
  <c r="AS103" i="17"/>
  <c r="AS96" i="17"/>
  <c r="AS78" i="17"/>
  <c r="L364" i="17"/>
  <c r="L358" i="17"/>
  <c r="L278" i="17"/>
  <c r="L301" i="17"/>
  <c r="M364" i="17"/>
  <c r="U256" i="17"/>
  <c r="AT301" i="17"/>
  <c r="AT196" i="17"/>
  <c r="AT175" i="17" s="1"/>
  <c r="AT133" i="17"/>
  <c r="AT166" i="17"/>
  <c r="AT159" i="17"/>
  <c r="AT145" i="17"/>
  <c r="AT152" i="17"/>
  <c r="AT103" i="17"/>
  <c r="AT96" i="17"/>
  <c r="AT78" i="17"/>
  <c r="AT86" i="17"/>
  <c r="AI28" i="17"/>
  <c r="AG29" i="17"/>
  <c r="BF29" i="17"/>
  <c r="AM30" i="17"/>
  <c r="AE34" i="17"/>
  <c r="AM34" i="17"/>
  <c r="AK35" i="17"/>
  <c r="AI36" i="17"/>
  <c r="AG37" i="17"/>
  <c r="BF37" i="17"/>
  <c r="C41" i="17"/>
  <c r="C43" i="17" s="1"/>
  <c r="K41" i="17"/>
  <c r="K43" i="17" s="1"/>
  <c r="BB46" i="17"/>
  <c r="BC61" i="17"/>
  <c r="AL63" i="17"/>
  <c r="AI63" i="17"/>
  <c r="D41" i="17"/>
  <c r="D43" i="17" s="1"/>
  <c r="AT61" i="17"/>
  <c r="AI66" i="17"/>
  <c r="BC80" i="17"/>
  <c r="I83" i="17"/>
  <c r="BF80" i="17"/>
  <c r="G364" i="17"/>
  <c r="G358" i="17"/>
  <c r="G301" i="17"/>
  <c r="G278" i="17"/>
  <c r="P364" i="17"/>
  <c r="P358" i="17"/>
  <c r="X256" i="17"/>
  <c r="AI29" i="17"/>
  <c r="AE31" i="17"/>
  <c r="AI33" i="17"/>
  <c r="BC35" i="17"/>
  <c r="AS80" i="17"/>
  <c r="BB80" i="17"/>
  <c r="V81" i="17"/>
  <c r="T81" i="17"/>
  <c r="AQ81" i="17"/>
  <c r="S81" i="17"/>
  <c r="H358" i="17"/>
  <c r="H301" i="17"/>
  <c r="H364" i="17"/>
  <c r="H278" i="17"/>
  <c r="Y256" i="17"/>
  <c r="AO301" i="17"/>
  <c r="AO364" i="17" s="1"/>
  <c r="AO196" i="17"/>
  <c r="AO175" i="17" s="1"/>
  <c r="AO166" i="17"/>
  <c r="AO152" i="17"/>
  <c r="AO133" i="17"/>
  <c r="AO159" i="17"/>
  <c r="AO145" i="17"/>
  <c r="AO103" i="17"/>
  <c r="AO96" i="17"/>
  <c r="AO86" i="17"/>
  <c r="AH30" i="17"/>
  <c r="AF31" i="17"/>
  <c r="AJ33" i="17"/>
  <c r="BE35" i="17"/>
  <c r="AL36" i="17"/>
  <c r="AJ37" i="17"/>
  <c r="AL64" i="17"/>
  <c r="BE80" i="17"/>
  <c r="AF100" i="17"/>
  <c r="I358" i="17"/>
  <c r="I364" i="17"/>
  <c r="I301" i="17"/>
  <c r="I278" i="17"/>
  <c r="R364" i="17"/>
  <c r="R358" i="17"/>
  <c r="R301" i="17"/>
  <c r="Z256" i="17"/>
  <c r="R278" i="17"/>
  <c r="AP301" i="17"/>
  <c r="AP364" i="17" s="1"/>
  <c r="AP196" i="17"/>
  <c r="AP175" i="17" s="1"/>
  <c r="AP152" i="17"/>
  <c r="AP166" i="17"/>
  <c r="AP133" i="17"/>
  <c r="AP159" i="17"/>
  <c r="AP145" i="17"/>
  <c r="AP96" i="17"/>
  <c r="AP78" i="17"/>
  <c r="AP86" i="17"/>
  <c r="AP103" i="17"/>
  <c r="AP61" i="17"/>
  <c r="BF187" i="17"/>
  <c r="BB187" i="17"/>
  <c r="BC187" i="17"/>
  <c r="AK187" i="17"/>
  <c r="BE187" i="17"/>
  <c r="BF35" i="17"/>
  <c r="AE100" i="17"/>
  <c r="J364" i="17"/>
  <c r="J358" i="17"/>
  <c r="J301" i="17"/>
  <c r="J278" i="17"/>
  <c r="AQ301" i="17"/>
  <c r="AQ159" i="17"/>
  <c r="AQ145" i="17"/>
  <c r="AQ196" i="17"/>
  <c r="AQ175" i="17" s="1"/>
  <c r="AQ133" i="17"/>
  <c r="AQ152" i="17"/>
  <c r="AQ166" i="17"/>
  <c r="AQ96" i="17"/>
  <c r="AQ86" i="17"/>
  <c r="AQ103" i="17"/>
  <c r="AF28" i="17"/>
  <c r="AL33" i="17"/>
  <c r="AF36" i="17"/>
  <c r="AN36" i="17"/>
  <c r="BB54" i="17"/>
  <c r="G56" i="17"/>
  <c r="E83" i="17"/>
  <c r="AG80" i="17"/>
  <c r="AG83" i="17" s="1"/>
  <c r="M83" i="17"/>
  <c r="AO83" i="17" s="1"/>
  <c r="AO80" i="17"/>
  <c r="V82" i="17"/>
  <c r="T82" i="17"/>
  <c r="AQ82" i="17"/>
  <c r="S82" i="17"/>
  <c r="K364" i="17"/>
  <c r="K358" i="17"/>
  <c r="K301" i="17"/>
  <c r="K278" i="17"/>
  <c r="AR301" i="17"/>
  <c r="AR364" i="17" s="1"/>
  <c r="AR196" i="17"/>
  <c r="AR175" i="17" s="1"/>
  <c r="AR166" i="17"/>
  <c r="AR133" i="17"/>
  <c r="AR159" i="17"/>
  <c r="AR145" i="17"/>
  <c r="AR152" i="17"/>
  <c r="AR103" i="17"/>
  <c r="AR86" i="17"/>
  <c r="AR96" i="17"/>
  <c r="AR78" i="17"/>
  <c r="AO61" i="17"/>
  <c r="AK80" i="17"/>
  <c r="AQ61" i="17"/>
  <c r="G83" i="17"/>
  <c r="AI83" i="17" s="1"/>
  <c r="AI80" i="17"/>
  <c r="O83" i="17"/>
  <c r="V80" i="17"/>
  <c r="T80" i="17"/>
  <c r="AQ80" i="17"/>
  <c r="S80" i="17"/>
  <c r="AF80" i="17"/>
  <c r="AF83" i="17" s="1"/>
  <c r="AN80" i="17"/>
  <c r="BF81" i="17"/>
  <c r="BF82" i="17"/>
  <c r="AH88" i="17"/>
  <c r="AH93" i="17" s="1"/>
  <c r="AP88" i="17"/>
  <c r="AP89" i="17"/>
  <c r="T90" i="17"/>
  <c r="T91" i="17"/>
  <c r="BC92" i="17"/>
  <c r="N93" i="17"/>
  <c r="BB99" i="17"/>
  <c r="AG105" i="17"/>
  <c r="AQ109" i="17"/>
  <c r="T109" i="17"/>
  <c r="BF116" i="17"/>
  <c r="S88" i="17"/>
  <c r="AI88" i="17"/>
  <c r="AQ88" i="17"/>
  <c r="S89" i="17"/>
  <c r="AK90" i="17"/>
  <c r="BB90" i="17"/>
  <c r="AK91" i="17"/>
  <c r="BB91" i="17"/>
  <c r="BE92" i="17"/>
  <c r="AS109" i="17"/>
  <c r="BB109" i="17"/>
  <c r="BB113" i="17"/>
  <c r="AK116" i="17"/>
  <c r="BE117" i="17"/>
  <c r="BF117" i="17"/>
  <c r="BB120" i="17"/>
  <c r="AH80" i="17"/>
  <c r="AH83" i="17" s="1"/>
  <c r="AP80" i="17"/>
  <c r="T88" i="17"/>
  <c r="AJ88" i="17"/>
  <c r="AR88" i="17"/>
  <c r="T89" i="17"/>
  <c r="AR89" i="17"/>
  <c r="AT90" i="17"/>
  <c r="BC90" i="17"/>
  <c r="AL91" i="17"/>
  <c r="BC91" i="17"/>
  <c r="BF92" i="17"/>
  <c r="P93" i="17"/>
  <c r="BB103" i="17"/>
  <c r="BC109" i="17"/>
  <c r="AK88" i="17"/>
  <c r="AS88" i="17"/>
  <c r="BB88" i="17"/>
  <c r="AK89" i="17"/>
  <c r="BB89" i="17"/>
  <c r="BE90" i="17"/>
  <c r="BE91" i="17"/>
  <c r="I93" i="17"/>
  <c r="BB106" i="17"/>
  <c r="AK109" i="17"/>
  <c r="BE109" i="17"/>
  <c r="AM119" i="17"/>
  <c r="BC88" i="17"/>
  <c r="BC89" i="17"/>
  <c r="BC106" i="17"/>
  <c r="AF120" i="17"/>
  <c r="AN120" i="17"/>
  <c r="BE88" i="17"/>
  <c r="BE89" i="17"/>
  <c r="BB107" i="17"/>
  <c r="BB116" i="17"/>
  <c r="BC107" i="17"/>
  <c r="AK92" i="17"/>
  <c r="BE107" i="17"/>
  <c r="BC116" i="17"/>
  <c r="BE116" i="17"/>
  <c r="BC152" i="17"/>
  <c r="J163" i="17"/>
  <c r="AE154" i="17"/>
  <c r="AG207" i="17"/>
  <c r="AG50" i="17" s="1"/>
  <c r="C163" i="17"/>
  <c r="BB175" i="17"/>
  <c r="AH207" i="17"/>
  <c r="AH50" i="17" s="1"/>
  <c r="BE218" i="17"/>
  <c r="BB218" i="17"/>
  <c r="AK218" i="17"/>
  <c r="BB166" i="17"/>
  <c r="AH154" i="17"/>
  <c r="AH156" i="17" s="1"/>
  <c r="AF161" i="17"/>
  <c r="P166" i="17"/>
  <c r="M175" i="17"/>
  <c r="D198" i="17"/>
  <c r="BC206" i="17"/>
  <c r="AN209" i="17"/>
  <c r="AI199" i="17"/>
  <c r="L204" i="17"/>
  <c r="J345" i="17"/>
  <c r="J347" i="17" s="1"/>
  <c r="AM206" i="17"/>
  <c r="AL208" i="17"/>
  <c r="J207" i="17"/>
  <c r="AI216" i="17"/>
  <c r="G214" i="17"/>
  <c r="H214" i="17"/>
  <c r="BF217" i="17"/>
  <c r="BE217" i="17"/>
  <c r="BC217" i="17"/>
  <c r="BB217" i="17"/>
  <c r="AK217" i="17"/>
  <c r="M145" i="17"/>
  <c r="AK154" i="17"/>
  <c r="BB154" i="17"/>
  <c r="M159" i="17"/>
  <c r="AI161" i="17"/>
  <c r="AI163" i="17" s="1"/>
  <c r="P175" i="17"/>
  <c r="H198" i="17"/>
  <c r="BB199" i="17"/>
  <c r="AK199" i="17"/>
  <c r="AL199" i="17"/>
  <c r="AK200" i="17"/>
  <c r="BF200" i="17"/>
  <c r="BB201" i="17"/>
  <c r="AN206" i="17"/>
  <c r="BB209" i="17"/>
  <c r="L218" i="17"/>
  <c r="BC201" i="17"/>
  <c r="AG208" i="17"/>
  <c r="AL216" i="17"/>
  <c r="J214" i="17"/>
  <c r="BF219" i="17"/>
  <c r="BE219" i="17"/>
  <c r="BB219" i="17"/>
  <c r="AK219" i="17"/>
  <c r="K303" i="17"/>
  <c r="AK201" i="17"/>
  <c r="BF201" i="17"/>
  <c r="AH208" i="17"/>
  <c r="AF217" i="17"/>
  <c r="AN217" i="17"/>
  <c r="AH220" i="17"/>
  <c r="F218" i="17"/>
  <c r="BF202" i="17"/>
  <c r="BB202" i="17"/>
  <c r="AK202" i="17"/>
  <c r="AK203" i="17"/>
  <c r="BF203" i="17"/>
  <c r="AI208" i="17"/>
  <c r="G207" i="17"/>
  <c r="C198" i="17"/>
  <c r="BB206" i="17"/>
  <c r="BF211" i="17"/>
  <c r="BC211" i="17"/>
  <c r="BC219" i="17"/>
  <c r="C218" i="17"/>
  <c r="K218" i="17"/>
  <c r="BE220" i="17"/>
  <c r="G221" i="17"/>
  <c r="BC223" i="17"/>
  <c r="G230" i="17"/>
  <c r="BC232" i="17"/>
  <c r="BF234" i="17"/>
  <c r="BE236" i="17"/>
  <c r="J243" i="17"/>
  <c r="AN251" i="17"/>
  <c r="K253" i="17"/>
  <c r="K263" i="17"/>
  <c r="AE254" i="17"/>
  <c r="J257" i="17"/>
  <c r="J249" i="17"/>
  <c r="AL251" i="17"/>
  <c r="AL222" i="17"/>
  <c r="BF223" i="17"/>
  <c r="I230" i="17"/>
  <c r="AK231" i="17"/>
  <c r="BB231" i="17"/>
  <c r="AN232" i="17"/>
  <c r="BF232" i="17"/>
  <c r="AK235" i="17"/>
  <c r="BB235" i="17"/>
  <c r="AN236" i="17"/>
  <c r="AH214" i="17"/>
  <c r="BC231" i="17"/>
  <c r="BC235" i="17"/>
  <c r="C243" i="17"/>
  <c r="BC248" i="17"/>
  <c r="H249" i="17"/>
  <c r="BE251" i="17"/>
  <c r="L257" i="17"/>
  <c r="AK215" i="17"/>
  <c r="BB215" i="17"/>
  <c r="BE231" i="17"/>
  <c r="BE235" i="17"/>
  <c r="AH247" i="17"/>
  <c r="AK248" i="17"/>
  <c r="BF248" i="17"/>
  <c r="AG251" i="17"/>
  <c r="E257" i="17"/>
  <c r="L272" i="17"/>
  <c r="BC215" i="17"/>
  <c r="AK234" i="17"/>
  <c r="BB234" i="17"/>
  <c r="BB246" i="17"/>
  <c r="AK246" i="17"/>
  <c r="I243" i="17"/>
  <c r="BF246" i="17"/>
  <c r="AJ251" i="17"/>
  <c r="AI251" i="17"/>
  <c r="G257" i="17"/>
  <c r="G249" i="17"/>
  <c r="AK223" i="17"/>
  <c r="F230" i="17"/>
  <c r="AK232" i="17"/>
  <c r="AK236" i="17"/>
  <c r="BC236" i="17"/>
  <c r="H243" i="17"/>
  <c r="BC283" i="17"/>
  <c r="BB283" i="17"/>
  <c r="BF252" i="17"/>
  <c r="G253" i="17"/>
  <c r="AL254" i="17"/>
  <c r="BC254" i="17"/>
  <c r="C288" i="17"/>
  <c r="C299" i="17" s="1"/>
  <c r="AF254" i="17"/>
  <c r="AN254" i="17"/>
  <c r="BF254" i="17"/>
  <c r="AK253" i="17"/>
  <c r="BB253" i="17"/>
  <c r="F288" i="17"/>
  <c r="F299" i="17" s="1"/>
  <c r="F297" i="17"/>
  <c r="F282" i="17" s="1"/>
  <c r="BC292" i="17"/>
  <c r="BB292" i="17"/>
  <c r="G297" i="17"/>
  <c r="G282" i="17" s="1"/>
  <c r="BC253" i="17"/>
  <c r="E288" i="17"/>
  <c r="E299" i="17" s="1"/>
  <c r="BC297" i="17"/>
  <c r="I282" i="17"/>
  <c r="BB297" i="17"/>
  <c r="AK252" i="17"/>
  <c r="Q370" i="17"/>
  <c r="AS370" i="17" s="1"/>
  <c r="Q323" i="17"/>
  <c r="AS308" i="17"/>
  <c r="BC299" i="17"/>
  <c r="BB299" i="17"/>
  <c r="BB288" i="17"/>
  <c r="AK254" i="17"/>
  <c r="BC288" i="17"/>
  <c r="AN308" i="17"/>
  <c r="T326" i="17"/>
  <c r="O383" i="17"/>
  <c r="P383" i="17"/>
  <c r="AR383" i="17" s="1"/>
  <c r="AR326" i="17"/>
  <c r="I291" i="17"/>
  <c r="AP308" i="17"/>
  <c r="AQ308" i="17"/>
  <c r="K323" i="17"/>
  <c r="AR308" i="17"/>
  <c r="R373" i="17"/>
  <c r="R326" i="17"/>
  <c r="S326" i="17" s="1"/>
  <c r="L323" i="17"/>
  <c r="AL323" i="17"/>
  <c r="H297" i="17"/>
  <c r="H282" i="17" s="1"/>
  <c r="M323" i="17"/>
  <c r="M370" i="17"/>
  <c r="AO370" i="17" s="1"/>
  <c r="N323" i="17"/>
  <c r="J370" i="17"/>
  <c r="AL370" i="17" s="1"/>
  <c r="K370" i="17"/>
  <c r="AM370" i="17" s="1"/>
  <c r="P323" i="17"/>
  <c r="N383" i="17"/>
  <c r="AP383" i="17" s="1"/>
  <c r="AP326" i="17"/>
  <c r="R370" i="17"/>
  <c r="AO326" i="17"/>
  <c r="W88" i="5"/>
  <c r="AB91" i="5"/>
  <c r="AD88" i="5"/>
  <c r="Y91" i="5"/>
  <c r="AD90" i="5"/>
  <c r="Y90" i="5"/>
  <c r="V88" i="5"/>
  <c r="AB90" i="5"/>
  <c r="W90" i="5"/>
  <c r="AA88" i="5"/>
  <c r="V91" i="5"/>
  <c r="X88" i="5"/>
  <c r="AD91" i="5"/>
  <c r="AA91" i="5"/>
  <c r="AC88" i="5"/>
  <c r="X91" i="5"/>
  <c r="AC90" i="5"/>
  <c r="X90" i="5"/>
  <c r="AC91" i="5"/>
  <c r="AA90" i="5"/>
  <c r="V90" i="5"/>
  <c r="AB88" i="5"/>
  <c r="W91" i="5"/>
  <c r="Y88" i="5"/>
  <c r="AE80" i="5"/>
  <c r="AE76" i="5"/>
  <c r="AE68" i="5"/>
  <c r="AE60" i="5"/>
  <c r="AE57" i="5"/>
  <c r="Z87" i="5"/>
  <c r="Q251" i="17" s="1"/>
  <c r="Z83" i="5"/>
  <c r="Z80" i="5"/>
  <c r="Q245" i="17" s="1"/>
  <c r="Z76" i="5"/>
  <c r="Z68" i="5"/>
  <c r="Z60" i="5"/>
  <c r="Z57" i="5"/>
  <c r="Z30" i="5"/>
  <c r="Z20" i="5"/>
  <c r="U80" i="5"/>
  <c r="U76" i="5"/>
  <c r="U68" i="5"/>
  <c r="U60" i="5"/>
  <c r="U57" i="5"/>
  <c r="V1015" i="1"/>
  <c r="V1014" i="1"/>
  <c r="V1013" i="1"/>
  <c r="V1012" i="1"/>
  <c r="V1011" i="1"/>
  <c r="V1010" i="1"/>
  <c r="V1009" i="1"/>
  <c r="V1008" i="1"/>
  <c r="V1007" i="1"/>
  <c r="V1006" i="1"/>
  <c r="V1005" i="1"/>
  <c r="V1004" i="1"/>
  <c r="V1003" i="1"/>
  <c r="V1002" i="1"/>
  <c r="V998" i="1"/>
  <c r="V990" i="1"/>
  <c r="V989" i="1"/>
  <c r="V988" i="1"/>
  <c r="V987" i="1"/>
  <c r="V986" i="1"/>
  <c r="V985" i="1"/>
  <c r="V984" i="1"/>
  <c r="V983" i="1"/>
  <c r="V982" i="1"/>
  <c r="V981" i="1"/>
  <c r="V980" i="1"/>
  <c r="V978" i="1"/>
  <c r="V977" i="1"/>
  <c r="V976" i="1"/>
  <c r="V975" i="1"/>
  <c r="V974" i="1"/>
  <c r="V973" i="1"/>
  <c r="V972" i="1"/>
  <c r="V971" i="1"/>
  <c r="V970" i="1"/>
  <c r="V969" i="1"/>
  <c r="V968" i="1"/>
  <c r="V967" i="1"/>
  <c r="V966" i="1"/>
  <c r="V965" i="1"/>
  <c r="V961" i="1"/>
  <c r="V960" i="1"/>
  <c r="V959" i="1"/>
  <c r="V958" i="1"/>
  <c r="V953" i="1"/>
  <c r="V952" i="1"/>
  <c r="V950" i="1"/>
  <c r="V949" i="1"/>
  <c r="V946" i="1"/>
  <c r="V945" i="1"/>
  <c r="V943" i="1"/>
  <c r="V942" i="1"/>
  <c r="V941" i="1"/>
  <c r="V940" i="1"/>
  <c r="V938" i="1"/>
  <c r="V937" i="1"/>
  <c r="V936" i="1"/>
  <c r="V935" i="1"/>
  <c r="V934" i="1"/>
  <c r="V933" i="1"/>
  <c r="V932" i="1"/>
  <c r="V931" i="1"/>
  <c r="V930" i="1"/>
  <c r="V929" i="1"/>
  <c r="V928" i="1"/>
  <c r="V927" i="1"/>
  <c r="V926" i="1"/>
  <c r="V925" i="1"/>
  <c r="V924" i="1"/>
  <c r="V922" i="1"/>
  <c r="V921" i="1"/>
  <c r="V920" i="1"/>
  <c r="V919" i="1"/>
  <c r="V918" i="1"/>
  <c r="V917" i="1"/>
  <c r="V916" i="1"/>
  <c r="V915" i="1"/>
  <c r="V914" i="1"/>
  <c r="V913" i="1"/>
  <c r="V912" i="1"/>
  <c r="V911" i="1"/>
  <c r="V910" i="1"/>
  <c r="V909" i="1"/>
  <c r="V908" i="1"/>
  <c r="V907" i="1"/>
  <c r="V906" i="1"/>
  <c r="V905" i="1"/>
  <c r="V904" i="1"/>
  <c r="V902" i="1"/>
  <c r="V901" i="1"/>
  <c r="V900" i="1"/>
  <c r="V899" i="1"/>
  <c r="V897" i="1"/>
  <c r="V896" i="1"/>
  <c r="V895" i="1"/>
  <c r="V894" i="1"/>
  <c r="V892" i="1"/>
  <c r="V891" i="1"/>
  <c r="V890" i="1"/>
  <c r="V889" i="1"/>
  <c r="V888" i="1"/>
  <c r="V882" i="1"/>
  <c r="V881" i="1"/>
  <c r="V880" i="1"/>
  <c r="V874" i="1"/>
  <c r="V873" i="1"/>
  <c r="V872" i="1"/>
  <c r="V871" i="1"/>
  <c r="V870" i="1"/>
  <c r="V868" i="1"/>
  <c r="V864" i="1"/>
  <c r="V863" i="1"/>
  <c r="V862" i="1"/>
  <c r="V861" i="1"/>
  <c r="V859" i="1"/>
  <c r="V853" i="1"/>
  <c r="V852" i="1"/>
  <c r="V851" i="1"/>
  <c r="V846" i="1"/>
  <c r="V845" i="1"/>
  <c r="V840" i="1"/>
  <c r="V839" i="1"/>
  <c r="V834" i="1"/>
  <c r="V833" i="1"/>
  <c r="V828" i="1"/>
  <c r="V827" i="1"/>
  <c r="V821" i="1"/>
  <c r="V820" i="1"/>
  <c r="V817"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AD71" i="5"/>
  <c r="AC71" i="5"/>
  <c r="AB71" i="5"/>
  <c r="AA71" i="5"/>
  <c r="V761" i="1"/>
  <c r="V760" i="1"/>
  <c r="V759" i="1"/>
  <c r="V758" i="1"/>
  <c r="V757" i="1"/>
  <c r="V756" i="1"/>
  <c r="V755" i="1"/>
  <c r="V754" i="1"/>
  <c r="V753" i="1"/>
  <c r="V752" i="1"/>
  <c r="V751" i="1"/>
  <c r="V750" i="1"/>
  <c r="V749" i="1"/>
  <c r="V748" i="1"/>
  <c r="V747" i="1"/>
  <c r="V741" i="1"/>
  <c r="V740" i="1"/>
  <c r="V739" i="1"/>
  <c r="V738" i="1"/>
  <c r="V735" i="1"/>
  <c r="V734" i="1"/>
  <c r="V733" i="1"/>
  <c r="V717" i="1"/>
  <c r="V715" i="1"/>
  <c r="V714" i="1"/>
  <c r="V713" i="1"/>
  <c r="V712" i="1"/>
  <c r="V711" i="1"/>
  <c r="V710" i="1"/>
  <c r="V709" i="1"/>
  <c r="V700" i="1"/>
  <c r="V694" i="1"/>
  <c r="V692" i="1"/>
  <c r="V691" i="1"/>
  <c r="V686" i="1"/>
  <c r="V685" i="1"/>
  <c r="V684" i="1"/>
  <c r="V675" i="1"/>
  <c r="V673" i="1"/>
  <c r="V672" i="1"/>
  <c r="V671" i="1"/>
  <c r="V670" i="1"/>
  <c r="V669" i="1"/>
  <c r="V668" i="1"/>
  <c r="V667" i="1"/>
  <c r="V666" i="1"/>
  <c r="V665" i="1"/>
  <c r="V664" i="1"/>
  <c r="V663" i="1"/>
  <c r="V662" i="1"/>
  <c r="V661" i="1"/>
  <c r="V659" i="1"/>
  <c r="V658" i="1"/>
  <c r="V657" i="1"/>
  <c r="V656" i="1"/>
  <c r="V655" i="1"/>
  <c r="V654" i="1"/>
  <c r="V653" i="1"/>
  <c r="V644" i="1"/>
  <c r="V642" i="1"/>
  <c r="V641" i="1"/>
  <c r="V640" i="1"/>
  <c r="V639" i="1"/>
  <c r="V638" i="1"/>
  <c r="V637" i="1"/>
  <c r="V636" i="1"/>
  <c r="V635" i="1"/>
  <c r="V634" i="1"/>
  <c r="V633" i="1"/>
  <c r="V632" i="1"/>
  <c r="V630" i="1"/>
  <c r="V627" i="1"/>
  <c r="V625" i="1"/>
  <c r="V624" i="1"/>
  <c r="V623" i="1"/>
  <c r="V622" i="1"/>
  <c r="V621" i="1"/>
  <c r="V620" i="1"/>
  <c r="AD50" i="5"/>
  <c r="AC50" i="5"/>
  <c r="AB50" i="5"/>
  <c r="AA50" i="5"/>
  <c r="V617" i="1"/>
  <c r="V616" i="1"/>
  <c r="V615" i="1"/>
  <c r="V614" i="1"/>
  <c r="V613" i="1"/>
  <c r="V608" i="1"/>
  <c r="V607" i="1"/>
  <c r="V606" i="1"/>
  <c r="V604" i="1"/>
  <c r="V603" i="1"/>
  <c r="V602" i="1"/>
  <c r="V601" i="1"/>
  <c r="V598" i="1"/>
  <c r="V595" i="1"/>
  <c r="V594" i="1"/>
  <c r="V593" i="1"/>
  <c r="V592" i="1"/>
  <c r="V591" i="1"/>
  <c r="V587" i="1"/>
  <c r="V586" i="1"/>
  <c r="V583" i="1"/>
  <c r="V581" i="1"/>
  <c r="V580" i="1"/>
  <c r="V460" i="1"/>
  <c r="V459" i="1"/>
  <c r="V458" i="1"/>
  <c r="V457" i="1"/>
  <c r="V451" i="1"/>
  <c r="V449" i="1"/>
  <c r="V448" i="1"/>
  <c r="V447" i="1"/>
  <c r="V446" i="1"/>
  <c r="V419" i="1"/>
  <c r="V412" i="1"/>
  <c r="V409" i="1"/>
  <c r="V408" i="1"/>
  <c r="V407" i="1"/>
  <c r="V406" i="1"/>
  <c r="V405" i="1"/>
  <c r="V404" i="1"/>
  <c r="V402" i="1"/>
  <c r="V400" i="1"/>
  <c r="V399" i="1"/>
  <c r="V305" i="1"/>
  <c r="V304" i="1"/>
  <c r="V281" i="1"/>
  <c r="V271" i="1"/>
  <c r="V256" i="1"/>
  <c r="V211" i="1"/>
  <c r="V207" i="1"/>
  <c r="V202" i="1"/>
  <c r="V166" i="1"/>
  <c r="V158" i="1"/>
  <c r="V112" i="1"/>
  <c r="V80" i="1"/>
  <c r="V76" i="1"/>
  <c r="V75" i="1"/>
  <c r="V74" i="1"/>
  <c r="V73" i="1"/>
  <c r="V72" i="1"/>
  <c r="V55" i="1"/>
  <c r="Q1015" i="1"/>
  <c r="Q1014" i="1"/>
  <c r="Q1013" i="1"/>
  <c r="Q1012" i="1"/>
  <c r="Q1011" i="1"/>
  <c r="Q1010" i="1"/>
  <c r="Q1009" i="1"/>
  <c r="Q1008" i="1"/>
  <c r="Q1007" i="1"/>
  <c r="Q1006" i="1"/>
  <c r="Q1005" i="1"/>
  <c r="Q1004" i="1"/>
  <c r="Q1003" i="1"/>
  <c r="Q1002" i="1"/>
  <c r="Q998" i="1"/>
  <c r="Q990" i="1"/>
  <c r="Q989" i="1"/>
  <c r="Q988" i="1"/>
  <c r="Q987" i="1"/>
  <c r="Q986" i="1"/>
  <c r="Q985" i="1"/>
  <c r="Q984" i="1"/>
  <c r="Q983" i="1"/>
  <c r="Q982" i="1"/>
  <c r="Q981" i="1"/>
  <c r="Q980" i="1"/>
  <c r="Q978" i="1"/>
  <c r="Q977" i="1"/>
  <c r="Q976" i="1"/>
  <c r="Q975" i="1"/>
  <c r="Q974" i="1"/>
  <c r="Q973" i="1"/>
  <c r="Q972" i="1"/>
  <c r="Q971" i="1"/>
  <c r="Q970" i="1"/>
  <c r="Q969" i="1"/>
  <c r="Q968" i="1"/>
  <c r="Q967" i="1"/>
  <c r="Q966" i="1"/>
  <c r="Q965" i="1"/>
  <c r="Q961" i="1"/>
  <c r="Q960" i="1"/>
  <c r="Q959" i="1"/>
  <c r="Q958" i="1"/>
  <c r="Q953" i="1"/>
  <c r="Q952" i="1"/>
  <c r="Q950" i="1"/>
  <c r="Q949" i="1"/>
  <c r="Q946" i="1"/>
  <c r="Q945" i="1"/>
  <c r="Q943" i="1"/>
  <c r="Q942" i="1"/>
  <c r="Q941" i="1"/>
  <c r="Q940" i="1"/>
  <c r="Q938" i="1"/>
  <c r="Q937" i="1"/>
  <c r="Q936" i="1"/>
  <c r="Q935" i="1"/>
  <c r="Q934" i="1"/>
  <c r="Q933" i="1"/>
  <c r="Q932" i="1"/>
  <c r="Q931" i="1"/>
  <c r="Q930" i="1"/>
  <c r="Q929" i="1"/>
  <c r="Q928" i="1"/>
  <c r="Q927" i="1"/>
  <c r="Q926" i="1"/>
  <c r="Q925" i="1"/>
  <c r="Q924" i="1"/>
  <c r="Q922" i="1"/>
  <c r="Q921" i="1"/>
  <c r="Q920" i="1"/>
  <c r="Q919" i="1"/>
  <c r="Q918" i="1"/>
  <c r="Q917" i="1"/>
  <c r="Q916" i="1"/>
  <c r="Q915" i="1"/>
  <c r="Q914" i="1"/>
  <c r="Q913" i="1"/>
  <c r="Q912" i="1"/>
  <c r="Q911" i="1"/>
  <c r="Q910" i="1"/>
  <c r="Q909" i="1"/>
  <c r="Q908" i="1"/>
  <c r="Q907" i="1"/>
  <c r="Q906" i="1"/>
  <c r="Q905" i="1"/>
  <c r="Q904" i="1"/>
  <c r="Q902" i="1"/>
  <c r="Q901" i="1"/>
  <c r="Q900" i="1"/>
  <c r="Q899" i="1"/>
  <c r="Q897" i="1"/>
  <c r="Q896" i="1"/>
  <c r="Q895" i="1"/>
  <c r="Q894" i="1"/>
  <c r="Q892" i="1"/>
  <c r="Q891" i="1"/>
  <c r="Q890" i="1"/>
  <c r="Q889" i="1"/>
  <c r="Q888" i="1"/>
  <c r="Q882" i="1"/>
  <c r="Q881" i="1"/>
  <c r="Q880" i="1"/>
  <c r="Q874" i="1"/>
  <c r="Q873" i="1"/>
  <c r="Q872" i="1"/>
  <c r="Q871" i="1"/>
  <c r="Q870" i="1"/>
  <c r="Q868" i="1"/>
  <c r="Q864" i="1"/>
  <c r="Q863" i="1"/>
  <c r="Q862" i="1"/>
  <c r="Q861" i="1"/>
  <c r="Q859" i="1"/>
  <c r="Q853" i="1"/>
  <c r="Q852" i="1"/>
  <c r="Q851" i="1"/>
  <c r="Q846" i="1"/>
  <c r="Q845" i="1"/>
  <c r="Q840" i="1"/>
  <c r="Q839" i="1"/>
  <c r="Q834" i="1"/>
  <c r="Q833" i="1"/>
  <c r="Q828" i="1"/>
  <c r="Q827" i="1"/>
  <c r="Q821" i="1"/>
  <c r="Q820" i="1"/>
  <c r="Q817" i="1"/>
  <c r="Q813"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Y71" i="5"/>
  <c r="X71" i="5"/>
  <c r="W71" i="5"/>
  <c r="V71" i="5"/>
  <c r="Q761" i="1"/>
  <c r="Q760" i="1"/>
  <c r="Q759" i="1"/>
  <c r="Q758" i="1"/>
  <c r="Q757" i="1"/>
  <c r="Q756" i="1"/>
  <c r="Q755" i="1"/>
  <c r="Q754" i="1"/>
  <c r="Q753" i="1"/>
  <c r="Q752" i="1"/>
  <c r="Q751" i="1"/>
  <c r="Q750" i="1"/>
  <c r="Q749" i="1"/>
  <c r="Q748" i="1"/>
  <c r="Q747" i="1"/>
  <c r="Q741" i="1"/>
  <c r="Q740" i="1"/>
  <c r="Q739" i="1"/>
  <c r="Q738" i="1"/>
  <c r="Q735" i="1"/>
  <c r="Q734" i="1"/>
  <c r="Q733" i="1"/>
  <c r="Q717" i="1"/>
  <c r="Q715" i="1"/>
  <c r="Q714" i="1"/>
  <c r="Q713" i="1"/>
  <c r="Q712" i="1"/>
  <c r="Q711" i="1"/>
  <c r="Q710" i="1"/>
  <c r="Q709" i="1"/>
  <c r="Q700" i="1"/>
  <c r="Q694" i="1"/>
  <c r="Q692" i="1"/>
  <c r="Q691" i="1"/>
  <c r="Q686" i="1"/>
  <c r="Q685" i="1"/>
  <c r="Q684" i="1"/>
  <c r="Q675" i="1"/>
  <c r="Q673" i="1"/>
  <c r="Q672" i="1"/>
  <c r="Q671" i="1"/>
  <c r="Q670" i="1"/>
  <c r="Q669" i="1"/>
  <c r="Q668" i="1"/>
  <c r="Q667" i="1"/>
  <c r="Q666" i="1"/>
  <c r="Q665" i="1"/>
  <c r="Q664" i="1"/>
  <c r="Q663" i="1"/>
  <c r="Q662" i="1"/>
  <c r="Q661" i="1"/>
  <c r="Q659" i="1"/>
  <c r="Q658" i="1"/>
  <c r="Q657" i="1"/>
  <c r="Q656" i="1"/>
  <c r="Q655" i="1"/>
  <c r="Q654" i="1"/>
  <c r="Q653" i="1"/>
  <c r="Q644" i="1"/>
  <c r="Q642" i="1"/>
  <c r="Q641" i="1"/>
  <c r="Q640" i="1"/>
  <c r="Q639" i="1"/>
  <c r="Q638" i="1"/>
  <c r="Q637" i="1"/>
  <c r="Q636" i="1"/>
  <c r="Q635" i="1"/>
  <c r="Q634" i="1"/>
  <c r="Q633" i="1"/>
  <c r="Q632" i="1"/>
  <c r="Q630" i="1"/>
  <c r="Q627" i="1"/>
  <c r="Q625" i="1"/>
  <c r="Q624" i="1"/>
  <c r="Q623" i="1"/>
  <c r="Q622" i="1"/>
  <c r="Q621" i="1"/>
  <c r="Q620" i="1"/>
  <c r="Y50" i="5"/>
  <c r="X50" i="5"/>
  <c r="W50" i="5"/>
  <c r="V50" i="5"/>
  <c r="Q617" i="1"/>
  <c r="Q616" i="1"/>
  <c r="Q615" i="1"/>
  <c r="Q614" i="1"/>
  <c r="Q613" i="1"/>
  <c r="Q608" i="1"/>
  <c r="Q607" i="1"/>
  <c r="Q606" i="1"/>
  <c r="Q604" i="1"/>
  <c r="Q603" i="1"/>
  <c r="Q602" i="1"/>
  <c r="Q601" i="1"/>
  <c r="Q598" i="1"/>
  <c r="Q595" i="1"/>
  <c r="Q594" i="1"/>
  <c r="Q593" i="1"/>
  <c r="Q592" i="1"/>
  <c r="Q591" i="1"/>
  <c r="Q587" i="1"/>
  <c r="Q586" i="1"/>
  <c r="Q583" i="1"/>
  <c r="Q581" i="1"/>
  <c r="Q580" i="1"/>
  <c r="Q460" i="1"/>
  <c r="Q459" i="1"/>
  <c r="Q458" i="1"/>
  <c r="Q457" i="1"/>
  <c r="Q451" i="1"/>
  <c r="Q449" i="1"/>
  <c r="Q448" i="1"/>
  <c r="Q447" i="1"/>
  <c r="Q446" i="1"/>
  <c r="Q419" i="1"/>
  <c r="Q412" i="1"/>
  <c r="Q409" i="1"/>
  <c r="Q408" i="1"/>
  <c r="Q407" i="1"/>
  <c r="Q406" i="1"/>
  <c r="Q405" i="1"/>
  <c r="Q404" i="1"/>
  <c r="Q402" i="1"/>
  <c r="Q400" i="1"/>
  <c r="Q399" i="1"/>
  <c r="Q305" i="1"/>
  <c r="Q304" i="1"/>
  <c r="Q281" i="1"/>
  <c r="Q271" i="1"/>
  <c r="Q256" i="1"/>
  <c r="Q211" i="1"/>
  <c r="Q207" i="1"/>
  <c r="Q202" i="1"/>
  <c r="Q166" i="1"/>
  <c r="Q158" i="1"/>
  <c r="Q112" i="1"/>
  <c r="Q80" i="1"/>
  <c r="Q76" i="1"/>
  <c r="Q75" i="1"/>
  <c r="Q74" i="1"/>
  <c r="Q73" i="1"/>
  <c r="Q72" i="1"/>
  <c r="Q55" i="1"/>
  <c r="L1015" i="1"/>
  <c r="L1014" i="1"/>
  <c r="L1013" i="1"/>
  <c r="L1012" i="1"/>
  <c r="L1011" i="1"/>
  <c r="L1010" i="1"/>
  <c r="L1009" i="1"/>
  <c r="L1008" i="1"/>
  <c r="L1007" i="1"/>
  <c r="L1006" i="1"/>
  <c r="L1005" i="1"/>
  <c r="L1004" i="1"/>
  <c r="L1003" i="1"/>
  <c r="L1002" i="1"/>
  <c r="L998" i="1"/>
  <c r="L990" i="1"/>
  <c r="L989" i="1"/>
  <c r="L988" i="1"/>
  <c r="L987" i="1"/>
  <c r="L986" i="1"/>
  <c r="L985" i="1"/>
  <c r="L984" i="1"/>
  <c r="L983" i="1"/>
  <c r="L982" i="1"/>
  <c r="L981" i="1"/>
  <c r="L980" i="1"/>
  <c r="L978" i="1"/>
  <c r="L977" i="1"/>
  <c r="L976" i="1"/>
  <c r="L975" i="1"/>
  <c r="L974" i="1"/>
  <c r="L973" i="1"/>
  <c r="L972" i="1"/>
  <c r="L971" i="1"/>
  <c r="L970" i="1"/>
  <c r="L969" i="1"/>
  <c r="L968" i="1"/>
  <c r="L967" i="1"/>
  <c r="L966" i="1"/>
  <c r="L965" i="1"/>
  <c r="L961" i="1"/>
  <c r="L960" i="1"/>
  <c r="L959" i="1"/>
  <c r="L958" i="1"/>
  <c r="L953" i="1"/>
  <c r="L952" i="1"/>
  <c r="L950" i="1"/>
  <c r="L949" i="1"/>
  <c r="L946" i="1"/>
  <c r="L945" i="1"/>
  <c r="L943" i="1"/>
  <c r="L942" i="1"/>
  <c r="L941" i="1"/>
  <c r="L940" i="1"/>
  <c r="L938" i="1"/>
  <c r="L937" i="1"/>
  <c r="L936" i="1"/>
  <c r="L935" i="1"/>
  <c r="L934" i="1"/>
  <c r="L933" i="1"/>
  <c r="L932" i="1"/>
  <c r="L931" i="1"/>
  <c r="L930" i="1"/>
  <c r="L929" i="1"/>
  <c r="L928" i="1"/>
  <c r="L927" i="1"/>
  <c r="L926" i="1"/>
  <c r="L925" i="1"/>
  <c r="L924" i="1"/>
  <c r="L922" i="1"/>
  <c r="L921" i="1"/>
  <c r="L920" i="1"/>
  <c r="L919" i="1"/>
  <c r="L918" i="1"/>
  <c r="L917" i="1"/>
  <c r="L916" i="1"/>
  <c r="L915" i="1"/>
  <c r="L914" i="1"/>
  <c r="L913" i="1"/>
  <c r="L912" i="1"/>
  <c r="L911" i="1"/>
  <c r="L910" i="1"/>
  <c r="L909" i="1"/>
  <c r="L908" i="1"/>
  <c r="L907" i="1"/>
  <c r="L906" i="1"/>
  <c r="L905" i="1"/>
  <c r="L904" i="1"/>
  <c r="L902" i="1"/>
  <c r="L901" i="1"/>
  <c r="L900" i="1"/>
  <c r="L899" i="1"/>
  <c r="L897" i="1"/>
  <c r="L896" i="1"/>
  <c r="L895" i="1"/>
  <c r="L894" i="1"/>
  <c r="L892" i="1"/>
  <c r="L891" i="1"/>
  <c r="L890" i="1"/>
  <c r="L889" i="1"/>
  <c r="L888" i="1"/>
  <c r="L882" i="1"/>
  <c r="L881" i="1"/>
  <c r="L880" i="1"/>
  <c r="L874" i="1"/>
  <c r="L873" i="1"/>
  <c r="L872" i="1"/>
  <c r="L871" i="1"/>
  <c r="L870" i="1"/>
  <c r="L868" i="1"/>
  <c r="L864" i="1"/>
  <c r="L863" i="1"/>
  <c r="L862" i="1"/>
  <c r="L861" i="1"/>
  <c r="L859" i="1"/>
  <c r="L853" i="1"/>
  <c r="L852" i="1"/>
  <c r="L851" i="1"/>
  <c r="L846" i="1"/>
  <c r="L845" i="1"/>
  <c r="L840" i="1"/>
  <c r="L839" i="1"/>
  <c r="L834" i="1"/>
  <c r="L833" i="1"/>
  <c r="L828" i="1"/>
  <c r="L827" i="1"/>
  <c r="L821" i="1"/>
  <c r="L820" i="1"/>
  <c r="L817" i="1"/>
  <c r="L813"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1" i="1"/>
  <c r="L760" i="1"/>
  <c r="L759" i="1"/>
  <c r="L758" i="1"/>
  <c r="L757" i="1"/>
  <c r="L756" i="1"/>
  <c r="L755" i="1"/>
  <c r="L754" i="1"/>
  <c r="L753" i="1"/>
  <c r="L752" i="1"/>
  <c r="L751" i="1"/>
  <c r="L750" i="1"/>
  <c r="L749" i="1"/>
  <c r="L748" i="1"/>
  <c r="L747" i="1"/>
  <c r="L741" i="1"/>
  <c r="L740" i="1"/>
  <c r="L739" i="1"/>
  <c r="L738" i="1"/>
  <c r="L735" i="1"/>
  <c r="L734" i="1"/>
  <c r="L733" i="1"/>
  <c r="L717" i="1"/>
  <c r="L715" i="1"/>
  <c r="L714" i="1"/>
  <c r="L713" i="1"/>
  <c r="L712" i="1"/>
  <c r="L711" i="1"/>
  <c r="L710" i="1"/>
  <c r="L709" i="1"/>
  <c r="L700" i="1"/>
  <c r="L694" i="1"/>
  <c r="L692" i="1"/>
  <c r="L691" i="1"/>
  <c r="L686" i="1"/>
  <c r="L685" i="1"/>
  <c r="L684" i="1"/>
  <c r="L675" i="1"/>
  <c r="L673" i="1"/>
  <c r="L672" i="1"/>
  <c r="L671" i="1"/>
  <c r="L670" i="1"/>
  <c r="L669" i="1"/>
  <c r="L668" i="1"/>
  <c r="L667" i="1"/>
  <c r="L666" i="1"/>
  <c r="L665" i="1"/>
  <c r="L664" i="1"/>
  <c r="L663" i="1"/>
  <c r="L662" i="1"/>
  <c r="L661" i="1"/>
  <c r="L659" i="1"/>
  <c r="L658" i="1"/>
  <c r="L657" i="1"/>
  <c r="L656" i="1"/>
  <c r="L655" i="1"/>
  <c r="L654" i="1"/>
  <c r="L653" i="1"/>
  <c r="L644" i="1"/>
  <c r="L642" i="1"/>
  <c r="L641" i="1"/>
  <c r="L640" i="1"/>
  <c r="L639" i="1"/>
  <c r="L638" i="1"/>
  <c r="L637" i="1"/>
  <c r="L636" i="1"/>
  <c r="L635" i="1"/>
  <c r="L634" i="1"/>
  <c r="L633" i="1"/>
  <c r="L632" i="1"/>
  <c r="L630" i="1"/>
  <c r="L627" i="1"/>
  <c r="L625" i="1"/>
  <c r="L624" i="1"/>
  <c r="L623" i="1"/>
  <c r="L622" i="1"/>
  <c r="L621" i="1"/>
  <c r="L620" i="1"/>
  <c r="L617" i="1"/>
  <c r="L616" i="1"/>
  <c r="L615" i="1"/>
  <c r="L614" i="1"/>
  <c r="L613" i="1"/>
  <c r="L608" i="1"/>
  <c r="L607" i="1"/>
  <c r="L606" i="1"/>
  <c r="L604" i="1"/>
  <c r="L603" i="1"/>
  <c r="L602" i="1"/>
  <c r="L601" i="1"/>
  <c r="L598" i="1"/>
  <c r="L595" i="1"/>
  <c r="L594" i="1"/>
  <c r="L593" i="1"/>
  <c r="L592" i="1"/>
  <c r="L591" i="1"/>
  <c r="L587" i="1"/>
  <c r="L586" i="1"/>
  <c r="L583" i="1"/>
  <c r="L581" i="1"/>
  <c r="L580" i="1"/>
  <c r="L460" i="1"/>
  <c r="L459" i="1"/>
  <c r="L458" i="1"/>
  <c r="L457" i="1"/>
  <c r="L451" i="1"/>
  <c r="L449" i="1"/>
  <c r="L448" i="1"/>
  <c r="L447" i="1"/>
  <c r="L446" i="1"/>
  <c r="L419" i="1"/>
  <c r="L412" i="1"/>
  <c r="L409" i="1"/>
  <c r="L408" i="1"/>
  <c r="L407" i="1"/>
  <c r="L406" i="1"/>
  <c r="L405" i="1"/>
  <c r="L404" i="1"/>
  <c r="L402" i="1"/>
  <c r="L400" i="1"/>
  <c r="L399" i="1"/>
  <c r="L305" i="1"/>
  <c r="L304" i="1"/>
  <c r="L281" i="1"/>
  <c r="L271" i="1"/>
  <c r="L256" i="1"/>
  <c r="L211" i="1"/>
  <c r="L207" i="1"/>
  <c r="L202" i="1"/>
  <c r="L166" i="1"/>
  <c r="L158" i="1"/>
  <c r="L112" i="1"/>
  <c r="L80" i="1"/>
  <c r="L76" i="1"/>
  <c r="L75" i="1"/>
  <c r="L74" i="1"/>
  <c r="L73" i="1"/>
  <c r="L72" i="1"/>
  <c r="L55" i="1"/>
  <c r="J596" i="1" l="1"/>
  <c r="O157" i="1"/>
  <c r="H596" i="1"/>
  <c r="U596" i="1"/>
  <c r="BE105" i="17"/>
  <c r="BC170" i="17"/>
  <c r="AK105" i="17"/>
  <c r="BB161" i="17"/>
  <c r="AK37" i="17"/>
  <c r="BB105" i="17"/>
  <c r="AN32" i="17"/>
  <c r="BC99" i="17"/>
  <c r="AG119" i="17"/>
  <c r="AL28" i="17"/>
  <c r="BC161" i="17"/>
  <c r="BC105" i="17"/>
  <c r="BE161" i="17"/>
  <c r="AK161" i="17"/>
  <c r="E68" i="17"/>
  <c r="E74" i="17" s="1"/>
  <c r="L16" i="17"/>
  <c r="AN16" i="17" s="1"/>
  <c r="BF33" i="17"/>
  <c r="D149" i="17"/>
  <c r="AN249" i="17"/>
  <c r="G68" i="17"/>
  <c r="G71" i="17" s="1"/>
  <c r="AN100" i="17"/>
  <c r="BF162" i="17"/>
  <c r="AK36" i="17"/>
  <c r="K189" i="17"/>
  <c r="AM189" i="17" s="1"/>
  <c r="K7" i="17"/>
  <c r="AM7" i="17" s="1"/>
  <c r="AK162" i="17"/>
  <c r="AK67" i="17"/>
  <c r="I272" i="17"/>
  <c r="I110" i="17"/>
  <c r="BF67" i="17"/>
  <c r="J230" i="17"/>
  <c r="J21" i="17" s="1"/>
  <c r="AL21" i="17" s="1"/>
  <c r="AH34" i="17"/>
  <c r="BE67" i="17"/>
  <c r="K188" i="17"/>
  <c r="AM188" i="17" s="1"/>
  <c r="BC162" i="17"/>
  <c r="BB162" i="17"/>
  <c r="F197" i="17"/>
  <c r="I79" i="1"/>
  <c r="F157" i="1"/>
  <c r="H674" i="1"/>
  <c r="H660" i="1" s="1"/>
  <c r="K763" i="1"/>
  <c r="K762" i="1" s="1"/>
  <c r="T596" i="1"/>
  <c r="S157" i="1"/>
  <c r="O79" i="1"/>
  <c r="AE50" i="5"/>
  <c r="T417" i="1"/>
  <c r="BE119" i="17"/>
  <c r="AE149" i="17"/>
  <c r="AK170" i="17"/>
  <c r="E172" i="17"/>
  <c r="BB37" i="17"/>
  <c r="BB35" i="17"/>
  <c r="BE37" i="17"/>
  <c r="I189" i="17"/>
  <c r="BF189" i="17" s="1"/>
  <c r="BB170" i="17"/>
  <c r="I596" i="1"/>
  <c r="P763" i="1"/>
  <c r="P762" i="1" s="1"/>
  <c r="Z50" i="5"/>
  <c r="J79" i="1"/>
  <c r="N596" i="1"/>
  <c r="F79" i="1"/>
  <c r="M766" i="1"/>
  <c r="M765" i="1" s="1"/>
  <c r="H79" i="1"/>
  <c r="T206" i="1"/>
  <c r="H206" i="1"/>
  <c r="AH242" i="17"/>
  <c r="G240" i="17"/>
  <c r="BE120" i="17"/>
  <c r="BE63" i="17"/>
  <c r="BB63" i="17"/>
  <c r="AH33" i="17"/>
  <c r="AJ149" i="17"/>
  <c r="I17" i="17"/>
  <c r="BC17" i="17" s="1"/>
  <c r="AJ110" i="17"/>
  <c r="AI110" i="17"/>
  <c r="AK168" i="17"/>
  <c r="AE30" i="17"/>
  <c r="BB204" i="17"/>
  <c r="AG115" i="17"/>
  <c r="AN110" i="17"/>
  <c r="AJ156" i="17"/>
  <c r="G27" i="17"/>
  <c r="G179" i="17" s="1"/>
  <c r="AI179" i="17" s="1"/>
  <c r="L100" i="17"/>
  <c r="I213" i="17"/>
  <c r="AG214" i="17"/>
  <c r="AK120" i="17"/>
  <c r="AI243" i="17"/>
  <c r="E279" i="17"/>
  <c r="AG279" i="17" s="1"/>
  <c r="BC120" i="17"/>
  <c r="G26" i="17"/>
  <c r="AI26" i="17" s="1"/>
  <c r="AM100" i="17"/>
  <c r="L41" i="17"/>
  <c r="L43" i="17" s="1"/>
  <c r="E242" i="17"/>
  <c r="AK63" i="17"/>
  <c r="AN37" i="17"/>
  <c r="BF63" i="17"/>
  <c r="J68" i="17"/>
  <c r="J75" i="17" s="1"/>
  <c r="I311" i="17"/>
  <c r="K149" i="17"/>
  <c r="H149" i="17"/>
  <c r="S168" i="17"/>
  <c r="BB36" i="17"/>
  <c r="AG34" i="17"/>
  <c r="E163" i="17"/>
  <c r="AI30" i="17"/>
  <c r="BC218" i="17"/>
  <c r="AN121" i="17"/>
  <c r="H163" i="17"/>
  <c r="BF218" i="17"/>
  <c r="I163" i="17"/>
  <c r="BC163" i="17" s="1"/>
  <c r="AK9" i="17"/>
  <c r="H100" i="17"/>
  <c r="AL29" i="17"/>
  <c r="BF214" i="17"/>
  <c r="BB119" i="17"/>
  <c r="BC214" i="17"/>
  <c r="I307" i="17"/>
  <c r="G110" i="17"/>
  <c r="AG110" i="17"/>
  <c r="AN28" i="17"/>
  <c r="AJ29" i="17"/>
  <c r="BE214" i="17"/>
  <c r="AN156" i="17"/>
  <c r="AM49" i="17"/>
  <c r="AM56" i="17" s="1"/>
  <c r="AL35" i="17"/>
  <c r="G763" i="1"/>
  <c r="G762" i="1" s="1"/>
  <c r="E674" i="1"/>
  <c r="E660" i="1" s="1"/>
  <c r="U766" i="1"/>
  <c r="U765" i="1" s="1"/>
  <c r="U674" i="1"/>
  <c r="U660" i="1" s="1"/>
  <c r="E596" i="1"/>
  <c r="Q364" i="17"/>
  <c r="R245" i="15"/>
  <c r="R245" i="17"/>
  <c r="P245" i="15"/>
  <c r="P245" i="17"/>
  <c r="J674" i="1"/>
  <c r="J660" i="1" s="1"/>
  <c r="H763" i="1"/>
  <c r="H762" i="1" s="1"/>
  <c r="R596" i="1"/>
  <c r="N674" i="1"/>
  <c r="N660" i="1" s="1"/>
  <c r="F948" i="1"/>
  <c r="F947" i="1" s="1"/>
  <c r="O674" i="1"/>
  <c r="O660" i="1" s="1"/>
  <c r="M206" i="1"/>
  <c r="F763" i="1"/>
  <c r="F762" i="1" s="1"/>
  <c r="N763" i="1"/>
  <c r="N762" i="1" s="1"/>
  <c r="S417" i="1"/>
  <c r="M596" i="1"/>
  <c r="S763" i="1"/>
  <c r="S762" i="1" s="1"/>
  <c r="T674" i="1"/>
  <c r="T660" i="1" s="1"/>
  <c r="F172" i="17"/>
  <c r="G948" i="1"/>
  <c r="G947" i="1" s="1"/>
  <c r="I417" i="1"/>
  <c r="O766" i="1"/>
  <c r="O765" i="1" s="1"/>
  <c r="S674" i="1"/>
  <c r="S660" i="1" s="1"/>
  <c r="S948" i="1"/>
  <c r="S947" i="1" s="1"/>
  <c r="F53" i="1"/>
  <c r="T948" i="1"/>
  <c r="T947" i="1" s="1"/>
  <c r="O596" i="1"/>
  <c r="G596" i="1"/>
  <c r="K596" i="1"/>
  <c r="I270" i="1"/>
  <c r="S8" i="1"/>
  <c r="P206" i="1"/>
  <c r="K270" i="1"/>
  <c r="O306" i="1"/>
  <c r="J206" i="1"/>
  <c r="I157" i="1"/>
  <c r="R79" i="1"/>
  <c r="M157" i="1"/>
  <c r="H947" i="1"/>
  <c r="N206" i="1"/>
  <c r="O417" i="1"/>
  <c r="E206" i="1"/>
  <c r="U948" i="1"/>
  <c r="U947" i="1" s="1"/>
  <c r="R674" i="1"/>
  <c r="R660" i="1" s="1"/>
  <c r="G674" i="1"/>
  <c r="G660" i="1" s="1"/>
  <c r="I766" i="1"/>
  <c r="I765" i="1" s="1"/>
  <c r="M417" i="1"/>
  <c r="P417" i="1"/>
  <c r="T763" i="1"/>
  <c r="T762" i="1" s="1"/>
  <c r="J763" i="1"/>
  <c r="J762" i="1" s="1"/>
  <c r="U79" i="1"/>
  <c r="F596" i="1"/>
  <c r="P596" i="1"/>
  <c r="R53" i="1"/>
  <c r="K157" i="1"/>
  <c r="G417" i="1"/>
  <c r="J157" i="1"/>
  <c r="E766" i="1"/>
  <c r="E765" i="1" s="1"/>
  <c r="H697" i="1"/>
  <c r="H696" i="1" s="1"/>
  <c r="H417" i="1"/>
  <c r="S270" i="1"/>
  <c r="P270" i="1"/>
  <c r="J306" i="1"/>
  <c r="K417" i="1"/>
  <c r="M674" i="1"/>
  <c r="M660" i="1" s="1"/>
  <c r="F417" i="1"/>
  <c r="J417" i="1"/>
  <c r="R948" i="1"/>
  <c r="R947" i="1" s="1"/>
  <c r="R270" i="1"/>
  <c r="T697" i="1"/>
  <c r="T696" i="1" s="1"/>
  <c r="T79" i="1"/>
  <c r="H270" i="1"/>
  <c r="K674" i="1"/>
  <c r="K660" i="1" s="1"/>
  <c r="U306" i="1"/>
  <c r="G206" i="1"/>
  <c r="P948" i="1"/>
  <c r="P947" i="1" s="1"/>
  <c r="E157" i="1"/>
  <c r="O948" i="1"/>
  <c r="O947" i="1" s="1"/>
  <c r="S596" i="1"/>
  <c r="S416" i="1" s="1"/>
  <c r="J53" i="1"/>
  <c r="R157" i="1"/>
  <c r="F206" i="1"/>
  <c r="N947" i="1"/>
  <c r="R763" i="1"/>
  <c r="R762" i="1" s="1"/>
  <c r="R206" i="1"/>
  <c r="U206" i="1"/>
  <c r="H53" i="1"/>
  <c r="K947" i="1"/>
  <c r="T157" i="1"/>
  <c r="N8" i="1"/>
  <c r="U157" i="1"/>
  <c r="M53" i="1"/>
  <c r="I206" i="1"/>
  <c r="O53" i="1"/>
  <c r="M79" i="1"/>
  <c r="S206" i="1"/>
  <c r="J270" i="1"/>
  <c r="H157" i="1"/>
  <c r="I53" i="1"/>
  <c r="I7" i="1" s="1"/>
  <c r="K206" i="1"/>
  <c r="K53" i="1"/>
  <c r="U270" i="1"/>
  <c r="N157" i="1"/>
  <c r="E79" i="1"/>
  <c r="T270" i="1"/>
  <c r="E697" i="1"/>
  <c r="E696" i="1" s="1"/>
  <c r="E695" i="1" s="1"/>
  <c r="T306" i="1"/>
  <c r="F306" i="1"/>
  <c r="T699" i="1"/>
  <c r="N79" i="1"/>
  <c r="F674" i="1"/>
  <c r="F660" i="1" s="1"/>
  <c r="S79" i="1"/>
  <c r="N697" i="1"/>
  <c r="N696" i="1" s="1"/>
  <c r="G306" i="1"/>
  <c r="P157" i="1"/>
  <c r="U417" i="1"/>
  <c r="I674" i="1"/>
  <c r="I660" i="1" s="1"/>
  <c r="F270" i="1"/>
  <c r="I948" i="1"/>
  <c r="I947" i="1" s="1"/>
  <c r="K79" i="1"/>
  <c r="E53" i="1"/>
  <c r="E417" i="1"/>
  <c r="O270" i="1"/>
  <c r="L156" i="17"/>
  <c r="BC169" i="17"/>
  <c r="AI116" i="17"/>
  <c r="AK64" i="17"/>
  <c r="BF65" i="17"/>
  <c r="BB64" i="17"/>
  <c r="AG161" i="17"/>
  <c r="AG163" i="17" s="1"/>
  <c r="G156" i="17"/>
  <c r="AH115" i="17"/>
  <c r="BF121" i="17"/>
  <c r="AL37" i="17"/>
  <c r="J27" i="17"/>
  <c r="AL27" i="17" s="1"/>
  <c r="F41" i="17"/>
  <c r="F43" i="17" s="1"/>
  <c r="AK65" i="17"/>
  <c r="I7" i="17"/>
  <c r="AK7" i="17" s="1"/>
  <c r="AK121" i="17"/>
  <c r="H110" i="17"/>
  <c r="L163" i="17"/>
  <c r="AL253" i="17"/>
  <c r="AN198" i="17"/>
  <c r="BF169" i="17"/>
  <c r="K197" i="17"/>
  <c r="K302" i="17" s="1"/>
  <c r="BE121" i="17"/>
  <c r="BC108" i="17"/>
  <c r="J41" i="17"/>
  <c r="J43" i="17" s="1"/>
  <c r="E41" i="17"/>
  <c r="E43" i="17" s="1"/>
  <c r="BC67" i="17"/>
  <c r="BF64" i="17"/>
  <c r="AJ31" i="17"/>
  <c r="F149" i="17"/>
  <c r="BB8" i="17"/>
  <c r="AK99" i="17"/>
  <c r="BB9" i="17"/>
  <c r="BC8" i="17"/>
  <c r="BB108" i="17"/>
  <c r="BF8" i="17"/>
  <c r="AK8" i="17"/>
  <c r="K242" i="17"/>
  <c r="K26" i="17" s="1"/>
  <c r="BE108" i="17"/>
  <c r="BC9" i="17"/>
  <c r="BF9" i="17"/>
  <c r="AJ98" i="17"/>
  <c r="AJ100" i="17" s="1"/>
  <c r="M270" i="1"/>
  <c r="T53" i="1"/>
  <c r="J947" i="1"/>
  <c r="E306" i="1"/>
  <c r="H306" i="1"/>
  <c r="O206" i="1"/>
  <c r="K306" i="1"/>
  <c r="E270" i="1"/>
  <c r="AS251" i="17"/>
  <c r="Q33" i="17"/>
  <c r="P79" i="1"/>
  <c r="P53" i="1"/>
  <c r="I697" i="1"/>
  <c r="I696" i="1" s="1"/>
  <c r="I695" i="1" s="1"/>
  <c r="I699" i="1"/>
  <c r="I306" i="1"/>
  <c r="N270" i="1"/>
  <c r="R697" i="1"/>
  <c r="R696" i="1" s="1"/>
  <c r="J699" i="1"/>
  <c r="J697" i="1"/>
  <c r="J696" i="1" s="1"/>
  <c r="G270" i="1"/>
  <c r="M699" i="1"/>
  <c r="M697" i="1"/>
  <c r="M696" i="1" s="1"/>
  <c r="M695" i="1" s="1"/>
  <c r="M947" i="1"/>
  <c r="U53" i="1"/>
  <c r="F697" i="1"/>
  <c r="F696" i="1" s="1"/>
  <c r="N306" i="1"/>
  <c r="S53" i="1"/>
  <c r="P699" i="1"/>
  <c r="P697" i="1"/>
  <c r="P696" i="1" s="1"/>
  <c r="U697" i="1"/>
  <c r="U696" i="1" s="1"/>
  <c r="U695" i="1" s="1"/>
  <c r="U699" i="1"/>
  <c r="G157" i="1"/>
  <c r="O697" i="1"/>
  <c r="O696" i="1" s="1"/>
  <c r="O695" i="1" s="1"/>
  <c r="R417" i="1"/>
  <c r="G699" i="1"/>
  <c r="G697" i="1"/>
  <c r="G696" i="1" s="1"/>
  <c r="P306" i="1"/>
  <c r="R306" i="1"/>
  <c r="G53" i="1"/>
  <c r="S716" i="1"/>
  <c r="S697" i="1"/>
  <c r="S696" i="1" s="1"/>
  <c r="N417" i="1"/>
  <c r="K699" i="1"/>
  <c r="K697" i="1"/>
  <c r="K696" i="1" s="1"/>
  <c r="E947" i="1"/>
  <c r="S306" i="1"/>
  <c r="N53" i="1"/>
  <c r="M306" i="1"/>
  <c r="BC168" i="17"/>
  <c r="BB168" i="17"/>
  <c r="BF30" i="17"/>
  <c r="K27" i="17"/>
  <c r="BC119" i="17"/>
  <c r="L304" i="17"/>
  <c r="L321" i="17" s="1"/>
  <c r="AJ163" i="17"/>
  <c r="BB221" i="17"/>
  <c r="AF163" i="17"/>
  <c r="AH26" i="17"/>
  <c r="BB182" i="17"/>
  <c r="D163" i="17"/>
  <c r="BB30" i="17"/>
  <c r="BE30" i="17"/>
  <c r="BC221" i="17"/>
  <c r="AK221" i="17"/>
  <c r="AI117" i="17"/>
  <c r="BE182" i="17"/>
  <c r="F240" i="17"/>
  <c r="F24" i="17" s="1"/>
  <c r="AM110" i="17"/>
  <c r="K100" i="17"/>
  <c r="BE204" i="17"/>
  <c r="AH27" i="17"/>
  <c r="AK182" i="17"/>
  <c r="BC30" i="17"/>
  <c r="BE33" i="17"/>
  <c r="BB33" i="17"/>
  <c r="L110" i="17"/>
  <c r="AK30" i="17"/>
  <c r="BF182" i="17"/>
  <c r="AK33" i="17"/>
  <c r="BE168" i="17"/>
  <c r="I185" i="17"/>
  <c r="BC185" i="17" s="1"/>
  <c r="K230" i="17"/>
  <c r="AM230" i="17" s="1"/>
  <c r="K110" i="17"/>
  <c r="D14" i="17"/>
  <c r="AF14" i="17" s="1"/>
  <c r="AG30" i="17"/>
  <c r="G178" i="17"/>
  <c r="AI178" i="17" s="1"/>
  <c r="J7" i="17"/>
  <c r="AL7" i="17" s="1"/>
  <c r="C68" i="17"/>
  <c r="C303" i="17" s="1"/>
  <c r="C366" i="17" s="1"/>
  <c r="H156" i="17"/>
  <c r="L149" i="17"/>
  <c r="AF156" i="17"/>
  <c r="S171" i="17"/>
  <c r="L27" i="17"/>
  <c r="G18" i="17"/>
  <c r="AI18" i="17" s="1"/>
  <c r="AN29" i="17"/>
  <c r="D172" i="17"/>
  <c r="D213" i="17"/>
  <c r="AF213" i="17" s="1"/>
  <c r="AL100" i="17"/>
  <c r="E197" i="17"/>
  <c r="BB171" i="17"/>
  <c r="AH37" i="17"/>
  <c r="AJ120" i="17"/>
  <c r="H17" i="17"/>
  <c r="AJ17" i="17" s="1"/>
  <c r="AN172" i="17"/>
  <c r="I68" i="17"/>
  <c r="BC68" i="17" s="1"/>
  <c r="AF149" i="17"/>
  <c r="AJ121" i="17"/>
  <c r="H18" i="17"/>
  <c r="AJ18" i="17" s="1"/>
  <c r="AJ34" i="17"/>
  <c r="BF171" i="17"/>
  <c r="J100" i="17"/>
  <c r="I172" i="17"/>
  <c r="BF172" i="17" s="1"/>
  <c r="AH120" i="17"/>
  <c r="AK171" i="17"/>
  <c r="AK172" i="17" s="1"/>
  <c r="K68" i="17"/>
  <c r="K73" i="17" s="1"/>
  <c r="AF110" i="17"/>
  <c r="BE171" i="17"/>
  <c r="AI119" i="17"/>
  <c r="H41" i="17"/>
  <c r="H43" i="17" s="1"/>
  <c r="BB147" i="17"/>
  <c r="AK108" i="17"/>
  <c r="AK110" i="17" s="1"/>
  <c r="BC147" i="17"/>
  <c r="BF147" i="17"/>
  <c r="H68" i="17"/>
  <c r="H73" i="17" s="1"/>
  <c r="BE147" i="17"/>
  <c r="D110" i="17"/>
  <c r="BC34" i="17"/>
  <c r="AK98" i="17"/>
  <c r="AK100" i="17" s="1"/>
  <c r="AF119" i="17"/>
  <c r="D16" i="17"/>
  <c r="AF16" i="17" s="1"/>
  <c r="D279" i="17"/>
  <c r="AF279" i="17" s="1"/>
  <c r="D115" i="17"/>
  <c r="AG116" i="17"/>
  <c r="E13" i="17"/>
  <c r="AG13" i="17" s="1"/>
  <c r="L213" i="17"/>
  <c r="L281" i="17" s="1"/>
  <c r="I156" i="17"/>
  <c r="BC156" i="17" s="1"/>
  <c r="BF155" i="17"/>
  <c r="U83" i="17"/>
  <c r="BB186" i="17"/>
  <c r="AI172" i="17"/>
  <c r="BB98" i="17"/>
  <c r="BE99" i="17"/>
  <c r="BE155" i="17"/>
  <c r="I41" i="17"/>
  <c r="I43" i="17" s="1"/>
  <c r="BF43" i="17" s="1"/>
  <c r="BE186" i="17"/>
  <c r="BB181" i="17"/>
  <c r="F163" i="17"/>
  <c r="BE98" i="17"/>
  <c r="E156" i="17"/>
  <c r="BE34" i="17"/>
  <c r="AF214" i="17"/>
  <c r="I49" i="17"/>
  <c r="BF49" i="17" s="1"/>
  <c r="D68" i="17"/>
  <c r="D72" i="17" s="1"/>
  <c r="AK249" i="17"/>
  <c r="G172" i="17"/>
  <c r="BF98" i="17"/>
  <c r="AK34" i="17"/>
  <c r="AK183" i="17"/>
  <c r="AK186" i="17"/>
  <c r="BC181" i="17"/>
  <c r="AG147" i="17"/>
  <c r="AG149" i="17" s="1"/>
  <c r="BB34" i="17"/>
  <c r="AK148" i="17"/>
  <c r="AK149" i="17" s="1"/>
  <c r="I100" i="17"/>
  <c r="L68" i="17"/>
  <c r="L73" i="17" s="1"/>
  <c r="AJ218" i="17"/>
  <c r="H117" i="17"/>
  <c r="AK155" i="17"/>
  <c r="AK156" i="17" s="1"/>
  <c r="BB155" i="17"/>
  <c r="BE28" i="17"/>
  <c r="BF186" i="17"/>
  <c r="BE181" i="17"/>
  <c r="C149" i="17"/>
  <c r="K304" i="17"/>
  <c r="K367" i="17" s="1"/>
  <c r="AM367" i="17" s="1"/>
  <c r="BF204" i="17"/>
  <c r="AK204" i="17"/>
  <c r="AH163" i="17"/>
  <c r="H118" i="17"/>
  <c r="AN214" i="17"/>
  <c r="L135" i="17"/>
  <c r="AN135" i="17" s="1"/>
  <c r="L115" i="17"/>
  <c r="BB249" i="17"/>
  <c r="BE249" i="17"/>
  <c r="AM231" i="17"/>
  <c r="I197" i="17"/>
  <c r="I149" i="17"/>
  <c r="BC149" i="17" s="1"/>
  <c r="BF181" i="17"/>
  <c r="BE170" i="17"/>
  <c r="E27" i="17"/>
  <c r="BF249" i="17"/>
  <c r="I32" i="17"/>
  <c r="AI27" i="17"/>
  <c r="BF34" i="17"/>
  <c r="F18" i="17"/>
  <c r="AH18" i="17" s="1"/>
  <c r="AI120" i="17"/>
  <c r="G17" i="17"/>
  <c r="AI17" i="17" s="1"/>
  <c r="AE120" i="17"/>
  <c r="C17" i="17"/>
  <c r="AE17" i="17" s="1"/>
  <c r="BF119" i="17"/>
  <c r="I16" i="17"/>
  <c r="AK163" i="17"/>
  <c r="AJ116" i="17"/>
  <c r="H13" i="17"/>
  <c r="AJ13" i="17" s="1"/>
  <c r="AE156" i="17"/>
  <c r="AJ30" i="17"/>
  <c r="C156" i="17"/>
  <c r="H172" i="17"/>
  <c r="BB66" i="17"/>
  <c r="AE121" i="17"/>
  <c r="C18" i="17"/>
  <c r="AE18" i="17" s="1"/>
  <c r="BE207" i="17"/>
  <c r="BC207" i="17"/>
  <c r="AM171" i="17"/>
  <c r="BE66" i="17"/>
  <c r="AL172" i="17"/>
  <c r="AH110" i="17"/>
  <c r="G186" i="17"/>
  <c r="AI186" i="17" s="1"/>
  <c r="AI34" i="17"/>
  <c r="AN161" i="17"/>
  <c r="AN163" i="17" s="1"/>
  <c r="BF66" i="17"/>
  <c r="AM156" i="17"/>
  <c r="AM121" i="17"/>
  <c r="K18" i="17"/>
  <c r="AM18" i="17" s="1"/>
  <c r="S170" i="17"/>
  <c r="BC66" i="17"/>
  <c r="V83" i="17"/>
  <c r="BC121" i="17"/>
  <c r="I18" i="17"/>
  <c r="AF249" i="17"/>
  <c r="D32" i="17"/>
  <c r="AM204" i="17"/>
  <c r="BF148" i="17"/>
  <c r="AG121" i="17"/>
  <c r="E18" i="17"/>
  <c r="AG18" i="17" s="1"/>
  <c r="AF121" i="17"/>
  <c r="D18" i="17"/>
  <c r="AF18" i="17" s="1"/>
  <c r="J197" i="17"/>
  <c r="J302" i="17" s="1"/>
  <c r="L172" i="17"/>
  <c r="AG120" i="17"/>
  <c r="BF36" i="17"/>
  <c r="BF28" i="17"/>
  <c r="BF183" i="17"/>
  <c r="BB28" i="17"/>
  <c r="BE148" i="17"/>
  <c r="J110" i="17"/>
  <c r="AH119" i="17"/>
  <c r="F16" i="17"/>
  <c r="AH16" i="17" s="1"/>
  <c r="AL116" i="17"/>
  <c r="J13" i="17"/>
  <c r="AL13" i="17" s="1"/>
  <c r="I27" i="17"/>
  <c r="I179" i="17" s="1"/>
  <c r="J303" i="17"/>
  <c r="J317" i="17" s="1"/>
  <c r="F110" i="17"/>
  <c r="BF188" i="17"/>
  <c r="AK180" i="17"/>
  <c r="BC36" i="17"/>
  <c r="BE31" i="17"/>
  <c r="H180" i="17"/>
  <c r="AJ180" i="17" s="1"/>
  <c r="AJ28" i="17"/>
  <c r="BB198" i="17"/>
  <c r="AK188" i="17"/>
  <c r="BC180" i="17"/>
  <c r="AR83" i="17"/>
  <c r="BB148" i="17"/>
  <c r="BB183" i="17"/>
  <c r="BE198" i="17"/>
  <c r="S169" i="17"/>
  <c r="J172" i="17"/>
  <c r="BB188" i="17"/>
  <c r="BF180" i="17"/>
  <c r="BF31" i="17"/>
  <c r="BC28" i="17"/>
  <c r="BB31" i="17"/>
  <c r="BB214" i="17"/>
  <c r="I115" i="17"/>
  <c r="G197" i="17"/>
  <c r="AK198" i="17"/>
  <c r="K156" i="17"/>
  <c r="BE188" i="17"/>
  <c r="BB180" i="17"/>
  <c r="BE36" i="17"/>
  <c r="BC183" i="17"/>
  <c r="AI37" i="17"/>
  <c r="AK28" i="17"/>
  <c r="AG221" i="17"/>
  <c r="E118" i="17"/>
  <c r="G41" i="17"/>
  <c r="G43" i="17" s="1"/>
  <c r="BC31" i="17"/>
  <c r="J149" i="17"/>
  <c r="AM116" i="17"/>
  <c r="AM123" i="17" s="1"/>
  <c r="AG33" i="17"/>
  <c r="AK31" i="17"/>
  <c r="AH221" i="17"/>
  <c r="F118" i="17"/>
  <c r="AN243" i="17"/>
  <c r="AI67" i="17"/>
  <c r="D242" i="17"/>
  <c r="D27" i="17"/>
  <c r="AL121" i="17"/>
  <c r="J18" i="17"/>
  <c r="AL18" i="17" s="1"/>
  <c r="AG230" i="17"/>
  <c r="E21" i="17"/>
  <c r="AG21" i="17" s="1"/>
  <c r="T83" i="17"/>
  <c r="H72" i="17"/>
  <c r="AH147" i="17"/>
  <c r="AH149" i="17" s="1"/>
  <c r="BF221" i="17"/>
  <c r="I118" i="17"/>
  <c r="D182" i="17"/>
  <c r="AF182" i="17" s="1"/>
  <c r="AF30" i="17"/>
  <c r="BE163" i="17"/>
  <c r="H74" i="17"/>
  <c r="AE110" i="17"/>
  <c r="AL110" i="17"/>
  <c r="AE119" i="17"/>
  <c r="C16" i="17"/>
  <c r="AE16" i="17" s="1"/>
  <c r="AH279" i="17"/>
  <c r="AH31" i="17"/>
  <c r="K76" i="17"/>
  <c r="AH68" i="17"/>
  <c r="E110" i="17"/>
  <c r="C110" i="17"/>
  <c r="AG156" i="17"/>
  <c r="AH249" i="17"/>
  <c r="F32" i="17"/>
  <c r="AH240" i="17"/>
  <c r="AJ168" i="17"/>
  <c r="AJ172" i="17" s="1"/>
  <c r="AE207" i="17"/>
  <c r="AE50" i="17" s="1"/>
  <c r="C50" i="17"/>
  <c r="C57" i="17" s="1"/>
  <c r="AL218" i="17"/>
  <c r="J117" i="17"/>
  <c r="K32" i="17"/>
  <c r="AM249" i="17"/>
  <c r="F73" i="17"/>
  <c r="BC189" i="17"/>
  <c r="AJ207" i="17"/>
  <c r="H50" i="17"/>
  <c r="AN253" i="17"/>
  <c r="L35" i="17"/>
  <c r="E184" i="17"/>
  <c r="AG184" i="17" s="1"/>
  <c r="AG32" i="17"/>
  <c r="AG218" i="17"/>
  <c r="E117" i="17"/>
  <c r="G149" i="17"/>
  <c r="AI147" i="17"/>
  <c r="AI149" i="17" s="1"/>
  <c r="L230" i="17"/>
  <c r="AN230" i="17" s="1"/>
  <c r="F74" i="17"/>
  <c r="BE189" i="17"/>
  <c r="AF253" i="17"/>
  <c r="D35" i="17"/>
  <c r="AI198" i="17"/>
  <c r="G48" i="17"/>
  <c r="AM207" i="17"/>
  <c r="K50" i="17"/>
  <c r="E213" i="17"/>
  <c r="C185" i="17"/>
  <c r="AE185" i="17" s="1"/>
  <c r="AE33" i="17"/>
  <c r="K172" i="17"/>
  <c r="K173" i="17" s="1"/>
  <c r="AM170" i="17"/>
  <c r="F75" i="17"/>
  <c r="BB189" i="17"/>
  <c r="AJ204" i="17"/>
  <c r="H49" i="17"/>
  <c r="AF230" i="17"/>
  <c r="D21" i="17"/>
  <c r="AF21" i="17" s="1"/>
  <c r="BF198" i="17"/>
  <c r="I194" i="17"/>
  <c r="I6" i="17"/>
  <c r="I48" i="17"/>
  <c r="AN221" i="17"/>
  <c r="L138" i="17"/>
  <c r="AN138" i="17" s="1"/>
  <c r="L118" i="17"/>
  <c r="AE249" i="17"/>
  <c r="C32" i="17"/>
  <c r="C279" i="17"/>
  <c r="C115" i="17"/>
  <c r="F76" i="17"/>
  <c r="AK189" i="17"/>
  <c r="J49" i="17"/>
  <c r="AL204" i="17"/>
  <c r="L248" i="17"/>
  <c r="AN242" i="17"/>
  <c r="L26" i="17"/>
  <c r="BF163" i="17"/>
  <c r="AJ253" i="17"/>
  <c r="H35" i="17"/>
  <c r="AH198" i="17"/>
  <c r="F6" i="17"/>
  <c r="F48" i="17"/>
  <c r="AE116" i="17"/>
  <c r="C13" i="17"/>
  <c r="AE13" i="17" s="1"/>
  <c r="AJ119" i="17"/>
  <c r="H16" i="17"/>
  <c r="AJ16" i="17" s="1"/>
  <c r="AH253" i="17"/>
  <c r="F35" i="17"/>
  <c r="AF207" i="17"/>
  <c r="AF50" i="17" s="1"/>
  <c r="D50" i="17"/>
  <c r="D57" i="17" s="1"/>
  <c r="F303" i="17"/>
  <c r="F366" i="17" s="1"/>
  <c r="BC117" i="17"/>
  <c r="BB117" i="17"/>
  <c r="I14" i="17"/>
  <c r="BF207" i="17"/>
  <c r="BB207" i="17"/>
  <c r="I50" i="17"/>
  <c r="AG253" i="17"/>
  <c r="E35" i="17"/>
  <c r="AF221" i="17"/>
  <c r="D118" i="17"/>
  <c r="AM198" i="17"/>
  <c r="K194" i="17"/>
  <c r="K48" i="17"/>
  <c r="K6" i="17"/>
  <c r="BE169" i="17"/>
  <c r="BB169" i="17"/>
  <c r="BC13" i="17"/>
  <c r="BE13" i="17"/>
  <c r="AK13" i="17"/>
  <c r="BF13" i="17"/>
  <c r="BB13" i="17"/>
  <c r="AM214" i="17"/>
  <c r="K135" i="17"/>
  <c r="AM135" i="17" s="1"/>
  <c r="K115" i="17"/>
  <c r="AQ323" i="17"/>
  <c r="AL221" i="17"/>
  <c r="J118" i="17"/>
  <c r="AG198" i="17"/>
  <c r="E6" i="17"/>
  <c r="E48" i="17"/>
  <c r="AM221" i="17"/>
  <c r="K138" i="17"/>
  <c r="AM138" i="17" s="1"/>
  <c r="K118" i="17"/>
  <c r="AN207" i="17"/>
  <c r="L50" i="17"/>
  <c r="C118" i="17"/>
  <c r="AE221" i="17"/>
  <c r="K307" i="17"/>
  <c r="K359" i="17" s="1"/>
  <c r="D156" i="17"/>
  <c r="F71" i="17"/>
  <c r="AL198" i="17"/>
  <c r="J48" i="17"/>
  <c r="AE253" i="17"/>
  <c r="C35" i="17"/>
  <c r="AL155" i="17"/>
  <c r="AL156" i="17" s="1"/>
  <c r="J156" i="17"/>
  <c r="L194" i="17"/>
  <c r="L48" i="17"/>
  <c r="L6" i="17"/>
  <c r="J186" i="17"/>
  <c r="AL186" i="17" s="1"/>
  <c r="AL34" i="17"/>
  <c r="AO323" i="17"/>
  <c r="M380" i="17"/>
  <c r="AO380" i="17" s="1"/>
  <c r="AL243" i="17"/>
  <c r="J242" i="17"/>
  <c r="J307" i="17"/>
  <c r="J272" i="17"/>
  <c r="AL214" i="17"/>
  <c r="J213" i="17"/>
  <c r="J115" i="17"/>
  <c r="J304" i="17"/>
  <c r="H307" i="17"/>
  <c r="H272" i="17"/>
  <c r="AJ214" i="17"/>
  <c r="H213" i="17"/>
  <c r="H115" i="17"/>
  <c r="BB93" i="17"/>
  <c r="AK93" i="17"/>
  <c r="BF93" i="17"/>
  <c r="BE93" i="17"/>
  <c r="BC93" i="17"/>
  <c r="BB301" i="17"/>
  <c r="BC301" i="17"/>
  <c r="G75" i="17"/>
  <c r="AI253" i="17"/>
  <c r="G35" i="17"/>
  <c r="BF243" i="17"/>
  <c r="BE243" i="17"/>
  <c r="AK243" i="17"/>
  <c r="BC243" i="17"/>
  <c r="I242" i="17"/>
  <c r="BB243" i="17"/>
  <c r="L359" i="17"/>
  <c r="L369" i="17"/>
  <c r="L324" i="17"/>
  <c r="AN307" i="17"/>
  <c r="AI240" i="17"/>
  <c r="G24" i="17"/>
  <c r="AG242" i="17"/>
  <c r="E240" i="17"/>
  <c r="E26" i="17"/>
  <c r="AI230" i="17"/>
  <c r="G21" i="17"/>
  <c r="AI21" i="17" s="1"/>
  <c r="AM218" i="17"/>
  <c r="K213" i="17"/>
  <c r="K137" i="17"/>
  <c r="K117" i="17"/>
  <c r="AI207" i="17"/>
  <c r="G6" i="17"/>
  <c r="G50" i="17"/>
  <c r="BF149" i="17"/>
  <c r="H303" i="17"/>
  <c r="H76" i="17"/>
  <c r="AJ68" i="17"/>
  <c r="BC291" i="17"/>
  <c r="BB291" i="17"/>
  <c r="AH230" i="17"/>
  <c r="F21" i="17"/>
  <c r="AH21" i="17" s="1"/>
  <c r="AJ249" i="17"/>
  <c r="H32" i="17"/>
  <c r="AL249" i="17"/>
  <c r="J248" i="17"/>
  <c r="J32" i="17"/>
  <c r="AE218" i="17"/>
  <c r="C213" i="17"/>
  <c r="C117" i="17"/>
  <c r="AE198" i="17"/>
  <c r="C197" i="17"/>
  <c r="C48" i="17"/>
  <c r="C6" i="17"/>
  <c r="BC213" i="17"/>
  <c r="BE213" i="17"/>
  <c r="BF213" i="17"/>
  <c r="BB213" i="17"/>
  <c r="AK213" i="17"/>
  <c r="I11" i="17"/>
  <c r="BB358" i="17"/>
  <c r="BC358" i="17"/>
  <c r="AR323" i="17"/>
  <c r="P380" i="17"/>
  <c r="AR380" i="17" s="1"/>
  <c r="T323" i="17"/>
  <c r="AN323" i="17"/>
  <c r="L380" i="17"/>
  <c r="AN380" i="17" s="1"/>
  <c r="I281" i="17"/>
  <c r="BC272" i="17"/>
  <c r="BB272" i="17"/>
  <c r="K21" i="17"/>
  <c r="G307" i="17"/>
  <c r="G272" i="17"/>
  <c r="AI214" i="17"/>
  <c r="G213" i="17"/>
  <c r="G115" i="17"/>
  <c r="H75" i="17"/>
  <c r="R383" i="17"/>
  <c r="AT326" i="17"/>
  <c r="BE230" i="17"/>
  <c r="BC230" i="17"/>
  <c r="BB230" i="17"/>
  <c r="AK230" i="17"/>
  <c r="BF230" i="17"/>
  <c r="I21" i="17"/>
  <c r="I359" i="17"/>
  <c r="I369" i="17"/>
  <c r="AK307" i="17"/>
  <c r="BB307" i="17"/>
  <c r="BC307" i="17"/>
  <c r="L366" i="17"/>
  <c r="AN366" i="17" s="1"/>
  <c r="J341" i="17"/>
  <c r="AN303" i="17"/>
  <c r="L317" i="17"/>
  <c r="AH218" i="17"/>
  <c r="F213" i="17"/>
  <c r="F228" i="17" s="1"/>
  <c r="F117" i="17"/>
  <c r="AN204" i="17"/>
  <c r="L197" i="17"/>
  <c r="L49" i="17"/>
  <c r="E273" i="17"/>
  <c r="BF110" i="17"/>
  <c r="BB110" i="17"/>
  <c r="BE110" i="17"/>
  <c r="BC110" i="17"/>
  <c r="BE83" i="17"/>
  <c r="BC83" i="17"/>
  <c r="BB83" i="17"/>
  <c r="AK83" i="17"/>
  <c r="BF83" i="17"/>
  <c r="G74" i="17"/>
  <c r="AJ243" i="17"/>
  <c r="H242" i="17"/>
  <c r="H27" i="17"/>
  <c r="K366" i="17"/>
  <c r="AM366" i="17" s="1"/>
  <c r="J340" i="17"/>
  <c r="AM303" i="17"/>
  <c r="K317" i="17"/>
  <c r="AJ198" i="17"/>
  <c r="H197" i="17"/>
  <c r="H48" i="17"/>
  <c r="H6" i="17"/>
  <c r="AR93" i="17"/>
  <c r="T93" i="17"/>
  <c r="V93" i="17"/>
  <c r="AI221" i="17"/>
  <c r="G118" i="17"/>
  <c r="N380" i="17"/>
  <c r="AP380" i="17" s="1"/>
  <c r="AP323" i="17"/>
  <c r="AI249" i="17"/>
  <c r="G32" i="17"/>
  <c r="K311" i="17"/>
  <c r="AM253" i="17"/>
  <c r="K248" i="17"/>
  <c r="K35" i="17"/>
  <c r="AF198" i="17"/>
  <c r="D197" i="17"/>
  <c r="D6" i="17"/>
  <c r="D48" i="17"/>
  <c r="AQ83" i="17"/>
  <c r="S83" i="17"/>
  <c r="H71" i="17"/>
  <c r="AM323" i="17"/>
  <c r="K380" i="17"/>
  <c r="AM380" i="17" s="1"/>
  <c r="Q380" i="17"/>
  <c r="AS380" i="17" s="1"/>
  <c r="AS323" i="17"/>
  <c r="I373" i="17"/>
  <c r="AK373" i="17" s="1"/>
  <c r="I326" i="17"/>
  <c r="AK311" i="17"/>
  <c r="H311" i="17"/>
  <c r="C242" i="17"/>
  <c r="AE243" i="17"/>
  <c r="C27" i="17"/>
  <c r="AN218" i="17"/>
  <c r="L137" i="17"/>
  <c r="L117" i="17"/>
  <c r="AL207" i="17"/>
  <c r="J50" i="17"/>
  <c r="J6" i="17"/>
  <c r="U93" i="17"/>
  <c r="AP93" i="17"/>
  <c r="F317" i="17"/>
  <c r="S93" i="17"/>
  <c r="G303" i="17"/>
  <c r="G73" i="17"/>
  <c r="G72" i="17"/>
  <c r="AI68" i="17"/>
  <c r="G76" i="17"/>
  <c r="Z91" i="5"/>
  <c r="Q255" i="17" s="1"/>
  <c r="Z71" i="5"/>
  <c r="Z88" i="5"/>
  <c r="Q252" i="17" s="1"/>
  <c r="Z90" i="5"/>
  <c r="Q254" i="17" s="1"/>
  <c r="Q869" i="1"/>
  <c r="Q903" i="1"/>
  <c r="V893" i="1"/>
  <c r="V898" i="1"/>
  <c r="V903" i="1"/>
  <c r="V822" i="1"/>
  <c r="Q818" i="1"/>
  <c r="Q951" i="1"/>
  <c r="V939" i="1"/>
  <c r="V944" i="1"/>
  <c r="V951" i="1"/>
  <c r="Q893" i="1"/>
  <c r="Q898" i="1"/>
  <c r="Q764" i="1"/>
  <c r="Q822" i="1"/>
  <c r="V869" i="1"/>
  <c r="V764" i="1"/>
  <c r="Q939" i="1"/>
  <c r="Q944" i="1"/>
  <c r="V57" i="1"/>
  <c r="V242" i="1"/>
  <c r="V11" i="1"/>
  <c r="AD13" i="5"/>
  <c r="AD16" i="5"/>
  <c r="V89" i="1"/>
  <c r="V97" i="1"/>
  <c r="V108" i="1"/>
  <c r="V114" i="1"/>
  <c r="V160" i="1"/>
  <c r="V178" i="1"/>
  <c r="V187" i="1"/>
  <c r="V229" i="1"/>
  <c r="V272" i="1"/>
  <c r="V321" i="1"/>
  <c r="V316" i="1"/>
  <c r="V16" i="1"/>
  <c r="V33" i="1"/>
  <c r="V70" i="1"/>
  <c r="V91" i="1"/>
  <c r="V99" i="1"/>
  <c r="V162" i="1"/>
  <c r="V192" i="1"/>
  <c r="AB28" i="5"/>
  <c r="V221" i="1"/>
  <c r="V237" i="1"/>
  <c r="V280" i="1"/>
  <c r="AD35" i="5"/>
  <c r="V485" i="1"/>
  <c r="V102" i="1"/>
  <c r="V130" i="1"/>
  <c r="V172" i="1"/>
  <c r="V345" i="1"/>
  <c r="V10" i="1"/>
  <c r="V59" i="1"/>
  <c r="V88" i="1"/>
  <c r="V96" i="1"/>
  <c r="V113" i="1"/>
  <c r="V137" i="1"/>
  <c r="AA19" i="5"/>
  <c r="V159" i="1"/>
  <c r="V176" i="1"/>
  <c r="V184" i="1"/>
  <c r="AC28" i="5"/>
  <c r="V250" i="1"/>
  <c r="V324" i="1"/>
  <c r="V331" i="1"/>
  <c r="V428" i="1"/>
  <c r="V515" i="1"/>
  <c r="V165" i="1"/>
  <c r="V220" i="1"/>
  <c r="V480" i="1"/>
  <c r="V18" i="1"/>
  <c r="V56" i="1"/>
  <c r="V82" i="1"/>
  <c r="V93" i="1"/>
  <c r="V101" i="1"/>
  <c r="AB19" i="5"/>
  <c r="V164" i="1"/>
  <c r="V171" i="1"/>
  <c r="V226" i="1"/>
  <c r="V245" i="1"/>
  <c r="V379" i="1"/>
  <c r="V433" i="1"/>
  <c r="V32" i="1"/>
  <c r="AB15" i="5"/>
  <c r="AA16" i="5"/>
  <c r="V69" i="1"/>
  <c r="V90" i="1"/>
  <c r="V98" i="1"/>
  <c r="V115" i="1"/>
  <c r="AC19" i="5"/>
  <c r="V161" i="1"/>
  <c r="V177" i="1"/>
  <c r="V218" i="1"/>
  <c r="V350" i="1"/>
  <c r="V363" i="1"/>
  <c r="V19" i="1"/>
  <c r="V179" i="1"/>
  <c r="V20" i="1"/>
  <c r="AB13" i="5"/>
  <c r="AC15" i="5"/>
  <c r="V58" i="1"/>
  <c r="AB16" i="5"/>
  <c r="V87" i="1"/>
  <c r="V95" i="1"/>
  <c r="V103" i="1"/>
  <c r="AD19" i="5"/>
  <c r="V173" i="1"/>
  <c r="V194" i="1"/>
  <c r="V210" i="1"/>
  <c r="V253" i="1"/>
  <c r="V301" i="1"/>
  <c r="V313" i="1"/>
  <c r="V333" i="1"/>
  <c r="V94" i="1"/>
  <c r="V200" i="1"/>
  <c r="V506" i="1"/>
  <c r="V17" i="1"/>
  <c r="AC13" i="5"/>
  <c r="V34" i="1"/>
  <c r="AD15" i="5"/>
  <c r="AC16" i="5"/>
  <c r="V81" i="1"/>
  <c r="V92" i="1"/>
  <c r="V100" i="1"/>
  <c r="V122" i="1"/>
  <c r="V163" i="1"/>
  <c r="V175" i="1"/>
  <c r="V186" i="1"/>
  <c r="V195" i="1"/>
  <c r="V234" i="1"/>
  <c r="V277" i="1"/>
  <c r="V287" i="1"/>
  <c r="V353" i="1"/>
  <c r="V387" i="1"/>
  <c r="V453" i="1"/>
  <c r="V174" i="1"/>
  <c r="V182" i="1"/>
  <c r="V190" i="1"/>
  <c r="V198" i="1"/>
  <c r="AA28" i="5"/>
  <c r="V208" i="1"/>
  <c r="AD29" i="5"/>
  <c r="V224" i="1"/>
  <c r="V232" i="1"/>
  <c r="V240" i="1"/>
  <c r="V248" i="1"/>
  <c r="V275" i="1"/>
  <c r="V299" i="1"/>
  <c r="V311" i="1"/>
  <c r="V319" i="1"/>
  <c r="V329" i="1"/>
  <c r="V338" i="1"/>
  <c r="V347" i="1"/>
  <c r="V362" i="1"/>
  <c r="V374" i="1"/>
  <c r="AB35" i="5"/>
  <c r="V472" i="1"/>
  <c r="V819" i="1"/>
  <c r="V181" i="1"/>
  <c r="V189" i="1"/>
  <c r="V197" i="1"/>
  <c r="AD28" i="5"/>
  <c r="V223" i="1"/>
  <c r="V231" i="1"/>
  <c r="V239" i="1"/>
  <c r="V247" i="1"/>
  <c r="V255" i="1"/>
  <c r="V274" i="1"/>
  <c r="V318" i="1"/>
  <c r="V326" i="1"/>
  <c r="V337" i="1"/>
  <c r="V339" i="1"/>
  <c r="V341" i="1"/>
  <c r="V360" i="1"/>
  <c r="V371" i="1"/>
  <c r="V441" i="1"/>
  <c r="AA41" i="5"/>
  <c r="V461" i="1"/>
  <c r="V493" i="1"/>
  <c r="V228" i="1"/>
  <c r="V236" i="1"/>
  <c r="V244" i="1"/>
  <c r="V252" i="1"/>
  <c r="V279" i="1"/>
  <c r="V286" i="1"/>
  <c r="V315" i="1"/>
  <c r="V323" i="1"/>
  <c r="V328" i="1"/>
  <c r="V354" i="1"/>
  <c r="V436" i="1"/>
  <c r="V488" i="1"/>
  <c r="V183" i="1"/>
  <c r="V191" i="1"/>
  <c r="V199" i="1"/>
  <c r="V209" i="1"/>
  <c r="V217" i="1"/>
  <c r="AA29" i="5"/>
  <c r="V225" i="1"/>
  <c r="V233" i="1"/>
  <c r="V241" i="1"/>
  <c r="V249" i="1"/>
  <c r="V276" i="1"/>
  <c r="V300" i="1"/>
  <c r="V312" i="1"/>
  <c r="V320" i="1"/>
  <c r="V330" i="1"/>
  <c r="V332" i="1"/>
  <c r="V346" i="1"/>
  <c r="V361" i="1"/>
  <c r="V397" i="1"/>
  <c r="AA34" i="5"/>
  <c r="AE34" i="5" s="1"/>
  <c r="V420" i="1"/>
  <c r="V469" i="1"/>
  <c r="V501" i="1"/>
  <c r="V508" i="1"/>
  <c r="V843" i="1"/>
  <c r="V180" i="1"/>
  <c r="V188" i="1"/>
  <c r="V196" i="1"/>
  <c r="AB29" i="5"/>
  <c r="V222" i="1"/>
  <c r="V230" i="1"/>
  <c r="V238" i="1"/>
  <c r="V246" i="1"/>
  <c r="V254" i="1"/>
  <c r="V273" i="1"/>
  <c r="V288" i="1"/>
  <c r="V317" i="1"/>
  <c r="V325" i="1"/>
  <c r="V334" i="1"/>
  <c r="V342" i="1"/>
  <c r="V344" i="1"/>
  <c r="V355" i="1"/>
  <c r="V381" i="1"/>
  <c r="AB39" i="5"/>
  <c r="V444" i="1"/>
  <c r="V464" i="1"/>
  <c r="V496" i="1"/>
  <c r="V520" i="1"/>
  <c r="V545" i="1"/>
  <c r="V679" i="1"/>
  <c r="V185" i="1"/>
  <c r="V193" i="1"/>
  <c r="V201" i="1"/>
  <c r="AC29" i="5"/>
  <c r="V219" i="1"/>
  <c r="V227" i="1"/>
  <c r="V235" i="1"/>
  <c r="V243" i="1"/>
  <c r="V251" i="1"/>
  <c r="V278" i="1"/>
  <c r="V302" i="1"/>
  <c r="V314" i="1"/>
  <c r="V322" i="1"/>
  <c r="V336" i="1"/>
  <c r="V352" i="1"/>
  <c r="V373" i="1"/>
  <c r="V382" i="1"/>
  <c r="V410" i="1"/>
  <c r="AD39" i="5"/>
  <c r="V425" i="1"/>
  <c r="V477" i="1"/>
  <c r="V358" i="1"/>
  <c r="V366" i="1"/>
  <c r="V377" i="1"/>
  <c r="V385" i="1"/>
  <c r="V423" i="1"/>
  <c r="V431" i="1"/>
  <c r="V439" i="1"/>
  <c r="AD40" i="5"/>
  <c r="V467" i="1"/>
  <c r="V475" i="1"/>
  <c r="V483" i="1"/>
  <c r="V491" i="1"/>
  <c r="V499" i="1"/>
  <c r="V504" i="1"/>
  <c r="V512" i="1"/>
  <c r="V517" i="1"/>
  <c r="V569" i="1"/>
  <c r="AA81" i="5"/>
  <c r="V875" i="1"/>
  <c r="V996" i="1"/>
  <c r="V349" i="1"/>
  <c r="V357" i="1"/>
  <c r="V365" i="1"/>
  <c r="V376" i="1"/>
  <c r="V384" i="1"/>
  <c r="AC35" i="5"/>
  <c r="AC39" i="5"/>
  <c r="V422" i="1"/>
  <c r="V430" i="1"/>
  <c r="V438" i="1"/>
  <c r="AB41" i="5"/>
  <c r="V466" i="1"/>
  <c r="V474" i="1"/>
  <c r="V482" i="1"/>
  <c r="V490" i="1"/>
  <c r="V498" i="1"/>
  <c r="V513" i="1"/>
  <c r="V561" i="1"/>
  <c r="V681" i="1"/>
  <c r="V768" i="1"/>
  <c r="V427" i="1"/>
  <c r="V435" i="1"/>
  <c r="V443" i="1"/>
  <c r="V455" i="1"/>
  <c r="AC41" i="5"/>
  <c r="V463" i="1"/>
  <c r="V471" i="1"/>
  <c r="V479" i="1"/>
  <c r="V487" i="1"/>
  <c r="V495" i="1"/>
  <c r="V503" i="1"/>
  <c r="V521" i="1"/>
  <c r="V537" i="1"/>
  <c r="AB67" i="5"/>
  <c r="V327" i="1"/>
  <c r="V335" i="1"/>
  <c r="V343" i="1"/>
  <c r="V351" i="1"/>
  <c r="V359" i="1"/>
  <c r="V378" i="1"/>
  <c r="V386" i="1"/>
  <c r="V424" i="1"/>
  <c r="V432" i="1"/>
  <c r="V440" i="1"/>
  <c r="V452" i="1"/>
  <c r="AD41" i="5"/>
  <c r="V468" i="1"/>
  <c r="V476" i="1"/>
  <c r="V484" i="1"/>
  <c r="V492" i="1"/>
  <c r="V500" i="1"/>
  <c r="V505" i="1"/>
  <c r="V507" i="1"/>
  <c r="V529" i="1"/>
  <c r="AD47" i="5"/>
  <c r="V340" i="1"/>
  <c r="V348" i="1"/>
  <c r="V356" i="1"/>
  <c r="V364" i="1"/>
  <c r="V375" i="1"/>
  <c r="V383" i="1"/>
  <c r="V403" i="1"/>
  <c r="V411" i="1"/>
  <c r="V421" i="1"/>
  <c r="V429" i="1"/>
  <c r="V437" i="1"/>
  <c r="AB40" i="5"/>
  <c r="V465" i="1"/>
  <c r="V473" i="1"/>
  <c r="V481" i="1"/>
  <c r="V489" i="1"/>
  <c r="V497" i="1"/>
  <c r="V509" i="1"/>
  <c r="V525" i="1"/>
  <c r="V553" i="1"/>
  <c r="AB48" i="5"/>
  <c r="V372" i="1"/>
  <c r="V380" i="1"/>
  <c r="V426" i="1"/>
  <c r="V434" i="1"/>
  <c r="V442" i="1"/>
  <c r="AC40" i="5"/>
  <c r="V454" i="1"/>
  <c r="V462" i="1"/>
  <c r="V470" i="1"/>
  <c r="V478" i="1"/>
  <c r="V486" i="1"/>
  <c r="V494" i="1"/>
  <c r="V502" i="1"/>
  <c r="V514" i="1"/>
  <c r="V522" i="1"/>
  <c r="V724" i="1"/>
  <c r="V516" i="1"/>
  <c r="V524" i="1"/>
  <c r="V532" i="1"/>
  <c r="V540" i="1"/>
  <c r="V548" i="1"/>
  <c r="V556" i="1"/>
  <c r="V564" i="1"/>
  <c r="AD44" i="5"/>
  <c r="AD42" i="5" s="1"/>
  <c r="AB47" i="5"/>
  <c r="V611" i="1"/>
  <c r="V701" i="1"/>
  <c r="V726" i="1"/>
  <c r="V728" i="1"/>
  <c r="AD63" i="5"/>
  <c r="V744" i="1"/>
  <c r="V848" i="1"/>
  <c r="V510" i="1"/>
  <c r="V518" i="1"/>
  <c r="V526" i="1"/>
  <c r="V534" i="1"/>
  <c r="V542" i="1"/>
  <c r="V550" i="1"/>
  <c r="V558" i="1"/>
  <c r="V566" i="1"/>
  <c r="V589" i="1"/>
  <c r="AD48" i="5"/>
  <c r="V651" i="1"/>
  <c r="V718" i="1"/>
  <c r="V720" i="1"/>
  <c r="AC67" i="5"/>
  <c r="AB81" i="5"/>
  <c r="V991" i="1"/>
  <c r="V523" i="1"/>
  <c r="V531" i="1"/>
  <c r="V539" i="1"/>
  <c r="V547" i="1"/>
  <c r="V555" i="1"/>
  <c r="V563" i="1"/>
  <c r="V571" i="1"/>
  <c r="V575" i="1"/>
  <c r="V577" i="1"/>
  <c r="V600" i="1"/>
  <c r="V605" i="1"/>
  <c r="V647" i="1"/>
  <c r="V688" i="1"/>
  <c r="V702" i="1"/>
  <c r="V704" i="1"/>
  <c r="V731" i="1"/>
  <c r="V956" i="1"/>
  <c r="AB89" i="5"/>
  <c r="V528" i="1"/>
  <c r="V536" i="1"/>
  <c r="V544" i="1"/>
  <c r="V552" i="1"/>
  <c r="V560" i="1"/>
  <c r="V568" i="1"/>
  <c r="AA43" i="5"/>
  <c r="AE43" i="5" s="1"/>
  <c r="V584" i="1"/>
  <c r="V612" i="1"/>
  <c r="V645" i="1"/>
  <c r="V682" i="1"/>
  <c r="V727" i="1"/>
  <c r="V743" i="1"/>
  <c r="V745" i="1"/>
  <c r="V832" i="1"/>
  <c r="V884" i="1"/>
  <c r="V533" i="1"/>
  <c r="V541" i="1"/>
  <c r="V549" i="1"/>
  <c r="V557" i="1"/>
  <c r="V565" i="1"/>
  <c r="AC53" i="5"/>
  <c r="V680" i="1"/>
  <c r="V723" i="1"/>
  <c r="V725" i="1"/>
  <c r="V767" i="1"/>
  <c r="V824" i="1"/>
  <c r="V530" i="1"/>
  <c r="V538" i="1"/>
  <c r="V546" i="1"/>
  <c r="V554" i="1"/>
  <c r="V562" i="1"/>
  <c r="V570" i="1"/>
  <c r="V578" i="1"/>
  <c r="AA44" i="5"/>
  <c r="V588" i="1"/>
  <c r="AD53" i="5"/>
  <c r="V676" i="1"/>
  <c r="V707" i="1"/>
  <c r="V719" i="1"/>
  <c r="V736" i="1"/>
  <c r="V855" i="1"/>
  <c r="V1000" i="1"/>
  <c r="V511" i="1"/>
  <c r="V519" i="1"/>
  <c r="V527" i="1"/>
  <c r="V535" i="1"/>
  <c r="V543" i="1"/>
  <c r="V551" i="1"/>
  <c r="V559" i="1"/>
  <c r="V567" i="1"/>
  <c r="V572" i="1"/>
  <c r="V576" i="1"/>
  <c r="AC44" i="5"/>
  <c r="AC42" i="5" s="1"/>
  <c r="AA47" i="5"/>
  <c r="V599" i="1"/>
  <c r="V628" i="1"/>
  <c r="V646" i="1"/>
  <c r="V648" i="1"/>
  <c r="V687" i="1"/>
  <c r="V703" i="1"/>
  <c r="AC63" i="5"/>
  <c r="V825" i="1"/>
  <c r="V835" i="1"/>
  <c r="V574" i="1"/>
  <c r="AB53" i="5"/>
  <c r="V650" i="1"/>
  <c r="V678" i="1"/>
  <c r="V706" i="1"/>
  <c r="V722" i="1"/>
  <c r="V730" i="1"/>
  <c r="AA67" i="5"/>
  <c r="V742" i="1"/>
  <c r="V830" i="1"/>
  <c r="V838" i="1"/>
  <c r="V878" i="1"/>
  <c r="AD82" i="5"/>
  <c r="V994" i="1"/>
  <c r="U1016" i="1"/>
  <c r="V573" i="1"/>
  <c r="AB44" i="5"/>
  <c r="AB42" i="5" s="1"/>
  <c r="AC47" i="5"/>
  <c r="AC48" i="5"/>
  <c r="V629" i="1"/>
  <c r="V649" i="1"/>
  <c r="V677" i="1"/>
  <c r="V689" i="1"/>
  <c r="V705" i="1"/>
  <c r="V721" i="1"/>
  <c r="V729" i="1"/>
  <c r="AB63" i="5"/>
  <c r="AD67" i="5"/>
  <c r="V829" i="1"/>
  <c r="V837" i="1"/>
  <c r="V857" i="1"/>
  <c r="AC81" i="5"/>
  <c r="V877" i="1"/>
  <c r="AC89" i="5"/>
  <c r="V993" i="1"/>
  <c r="V826" i="1"/>
  <c r="V842" i="1"/>
  <c r="V850" i="1"/>
  <c r="V854" i="1"/>
  <c r="AD81" i="5"/>
  <c r="V886" i="1"/>
  <c r="AA86" i="5"/>
  <c r="V954" i="1"/>
  <c r="V962" i="1"/>
  <c r="AD89" i="5"/>
  <c r="V823" i="1"/>
  <c r="V831" i="1"/>
  <c r="V847" i="1"/>
  <c r="AA82" i="5"/>
  <c r="V883" i="1"/>
  <c r="V923" i="1"/>
  <c r="AB86" i="5"/>
  <c r="V995" i="1"/>
  <c r="R1016" i="1"/>
  <c r="V999" i="1"/>
  <c r="V836" i="1"/>
  <c r="V844" i="1"/>
  <c r="V856" i="1"/>
  <c r="V876" i="1"/>
  <c r="AB82" i="5"/>
  <c r="AC86" i="5"/>
  <c r="V955" i="1"/>
  <c r="V992" i="1"/>
  <c r="V841" i="1"/>
  <c r="V849" i="1"/>
  <c r="AC82" i="5"/>
  <c r="V885" i="1"/>
  <c r="AD86" i="5"/>
  <c r="V997" i="1"/>
  <c r="T1016" i="1"/>
  <c r="V619" i="1"/>
  <c r="V813" i="1"/>
  <c r="V818" i="1"/>
  <c r="Q32" i="1"/>
  <c r="Q200" i="1"/>
  <c r="X28" i="5"/>
  <c r="Q225" i="1"/>
  <c r="Q247" i="1"/>
  <c r="Q101" i="1"/>
  <c r="Q108" i="1"/>
  <c r="Q210" i="1"/>
  <c r="Q161" i="1"/>
  <c r="Q93" i="1"/>
  <c r="Q97" i="1"/>
  <c r="Q115" i="1"/>
  <c r="Q183" i="1"/>
  <c r="Q228" i="1"/>
  <c r="Q250" i="1"/>
  <c r="Q272" i="1"/>
  <c r="Q209" i="1"/>
  <c r="Q56" i="1"/>
  <c r="Q82" i="1"/>
  <c r="Q89" i="1"/>
  <c r="Q179" i="1"/>
  <c r="Q184" i="1"/>
  <c r="Q236" i="1"/>
  <c r="Q114" i="1"/>
  <c r="W15" i="5"/>
  <c r="Q98" i="1"/>
  <c r="Q171" i="1"/>
  <c r="Q175" i="1"/>
  <c r="Q191" i="1"/>
  <c r="Q18" i="1"/>
  <c r="Q69" i="1"/>
  <c r="V16" i="5"/>
  <c r="Q90" i="1"/>
  <c r="W19" i="5"/>
  <c r="Q164" i="1"/>
  <c r="Q192" i="1"/>
  <c r="V29" i="5"/>
  <c r="Q217" i="1"/>
  <c r="Y13" i="5"/>
  <c r="Q11" i="1"/>
  <c r="Y16" i="5"/>
  <c r="X19" i="5"/>
  <c r="Q160" i="1"/>
  <c r="Q176" i="1"/>
  <c r="Q199" i="1"/>
  <c r="Q218" i="1"/>
  <c r="Q239" i="1"/>
  <c r="Q10" i="1"/>
  <c r="Q59" i="1"/>
  <c r="Q88" i="1"/>
  <c r="Q96" i="1"/>
  <c r="Q113" i="1"/>
  <c r="Q137" i="1"/>
  <c r="V19" i="5"/>
  <c r="Q159" i="1"/>
  <c r="Q174" i="1"/>
  <c r="Q182" i="1"/>
  <c r="Q190" i="1"/>
  <c r="Q198" i="1"/>
  <c r="Q208" i="1"/>
  <c r="V28" i="5"/>
  <c r="Y29" i="5"/>
  <c r="Q224" i="1"/>
  <c r="Q233" i="1"/>
  <c r="Q244" i="1"/>
  <c r="Q300" i="1"/>
  <c r="Q335" i="1"/>
  <c r="Q371" i="1"/>
  <c r="W35" i="5"/>
  <c r="Q187" i="1"/>
  <c r="Q195" i="1"/>
  <c r="W28" i="5"/>
  <c r="Q221" i="1"/>
  <c r="Q226" i="1"/>
  <c r="Q237" i="1"/>
  <c r="Q246" i="1"/>
  <c r="Q248" i="1"/>
  <c r="Q287" i="1"/>
  <c r="Q336" i="1"/>
  <c r="Q425" i="1"/>
  <c r="Q276" i="1"/>
  <c r="Q280" i="1"/>
  <c r="Q311" i="1"/>
  <c r="Q343" i="1"/>
  <c r="Q387" i="1"/>
  <c r="Q20" i="1"/>
  <c r="W13" i="5"/>
  <c r="X15" i="5"/>
  <c r="Q58" i="1"/>
  <c r="W16" i="5"/>
  <c r="Q87" i="1"/>
  <c r="Q95" i="1"/>
  <c r="Q103" i="1"/>
  <c r="Y19" i="5"/>
  <c r="Q173" i="1"/>
  <c r="Q181" i="1"/>
  <c r="Q189" i="1"/>
  <c r="Q197" i="1"/>
  <c r="Y28" i="5"/>
  <c r="Q223" i="1"/>
  <c r="Q230" i="1"/>
  <c r="Q232" i="1"/>
  <c r="Q241" i="1"/>
  <c r="Q252" i="1"/>
  <c r="Q254" i="1"/>
  <c r="Q274" i="1"/>
  <c r="Q312" i="1"/>
  <c r="Q344" i="1"/>
  <c r="Q17" i="1"/>
  <c r="X13" i="5"/>
  <c r="Q34" i="1"/>
  <c r="Y15" i="5"/>
  <c r="X16" i="5"/>
  <c r="Q81" i="1"/>
  <c r="Q92" i="1"/>
  <c r="Q100" i="1"/>
  <c r="Q122" i="1"/>
  <c r="Q163" i="1"/>
  <c r="Q178" i="1"/>
  <c r="Q186" i="1"/>
  <c r="Q194" i="1"/>
  <c r="Q220" i="1"/>
  <c r="Q234" i="1"/>
  <c r="Q245" i="1"/>
  <c r="Q319" i="1"/>
  <c r="Q351" i="1"/>
  <c r="Q320" i="1"/>
  <c r="Q352" i="1"/>
  <c r="Q379" i="1"/>
  <c r="Q19" i="1"/>
  <c r="Q57" i="1"/>
  <c r="Q94" i="1"/>
  <c r="Q102" i="1"/>
  <c r="Q130" i="1"/>
  <c r="Q165" i="1"/>
  <c r="Q172" i="1"/>
  <c r="Q180" i="1"/>
  <c r="Q188" i="1"/>
  <c r="Q196" i="1"/>
  <c r="W29" i="5"/>
  <c r="Q222" i="1"/>
  <c r="Q229" i="1"/>
  <c r="Q238" i="1"/>
  <c r="Q240" i="1"/>
  <c r="Q249" i="1"/>
  <c r="Q255" i="1"/>
  <c r="Q275" i="1"/>
  <c r="Q299" i="1"/>
  <c r="Q327" i="1"/>
  <c r="Q359" i="1"/>
  <c r="W39" i="5"/>
  <c r="Q16" i="1"/>
  <c r="Q33" i="1"/>
  <c r="Q70" i="1"/>
  <c r="Q91" i="1"/>
  <c r="Q99" i="1"/>
  <c r="Q162" i="1"/>
  <c r="Q177" i="1"/>
  <c r="Q185" i="1"/>
  <c r="Q193" i="1"/>
  <c r="Q201" i="1"/>
  <c r="X29" i="5"/>
  <c r="Q219" i="1"/>
  <c r="Q231" i="1"/>
  <c r="Q242" i="1"/>
  <c r="Q253" i="1"/>
  <c r="Q328" i="1"/>
  <c r="Q360" i="1"/>
  <c r="Q433" i="1"/>
  <c r="Q441" i="1"/>
  <c r="Q453" i="1"/>
  <c r="V41" i="5"/>
  <c r="Q461" i="1"/>
  <c r="Q469" i="1"/>
  <c r="Q480" i="1"/>
  <c r="Q482" i="1"/>
  <c r="Q488" i="1"/>
  <c r="Q492" i="1"/>
  <c r="Q496" i="1"/>
  <c r="Q529" i="1"/>
  <c r="Q552" i="1"/>
  <c r="Q273" i="1"/>
  <c r="Q288" i="1"/>
  <c r="Q317" i="1"/>
  <c r="Q325" i="1"/>
  <c r="Q333" i="1"/>
  <c r="Q341" i="1"/>
  <c r="Q349" i="1"/>
  <c r="Q357" i="1"/>
  <c r="Q365" i="1"/>
  <c r="Q376" i="1"/>
  <c r="Q384" i="1"/>
  <c r="X35" i="5"/>
  <c r="X39" i="5"/>
  <c r="Q422" i="1"/>
  <c r="Q430" i="1"/>
  <c r="Q438" i="1"/>
  <c r="W41" i="5"/>
  <c r="Q466" i="1"/>
  <c r="Q474" i="1"/>
  <c r="Q476" i="1"/>
  <c r="Q478" i="1"/>
  <c r="Q485" i="1"/>
  <c r="Q505" i="1"/>
  <c r="Q227" i="1"/>
  <c r="Q235" i="1"/>
  <c r="Q243" i="1"/>
  <c r="Q251" i="1"/>
  <c r="Q278" i="1"/>
  <c r="Q302" i="1"/>
  <c r="Q314" i="1"/>
  <c r="Q322" i="1"/>
  <c r="Q330" i="1"/>
  <c r="Q338" i="1"/>
  <c r="Q346" i="1"/>
  <c r="Q354" i="1"/>
  <c r="Q362" i="1"/>
  <c r="Q373" i="1"/>
  <c r="Q381" i="1"/>
  <c r="V34" i="5"/>
  <c r="Z34" i="5" s="1"/>
  <c r="Q210" i="17" s="1"/>
  <c r="Q397" i="1"/>
  <c r="Y35" i="5"/>
  <c r="Y39" i="5"/>
  <c r="Q427" i="1"/>
  <c r="Q435" i="1"/>
  <c r="Q443" i="1"/>
  <c r="Q455" i="1"/>
  <c r="X41" i="5"/>
  <c r="Q463" i="1"/>
  <c r="Q471" i="1"/>
  <c r="Q497" i="1"/>
  <c r="Q378" i="1"/>
  <c r="Q386" i="1"/>
  <c r="Q424" i="1"/>
  <c r="Q432" i="1"/>
  <c r="Q440" i="1"/>
  <c r="Q452" i="1"/>
  <c r="Y41" i="5"/>
  <c r="Q468" i="1"/>
  <c r="Q489" i="1"/>
  <c r="Q512" i="1"/>
  <c r="Q544" i="1"/>
  <c r="Q316" i="1"/>
  <c r="Q324" i="1"/>
  <c r="Q332" i="1"/>
  <c r="Q340" i="1"/>
  <c r="Q348" i="1"/>
  <c r="Q356" i="1"/>
  <c r="Q364" i="1"/>
  <c r="Q375" i="1"/>
  <c r="Q383" i="1"/>
  <c r="Q403" i="1"/>
  <c r="Q411" i="1"/>
  <c r="Q421" i="1"/>
  <c r="Q429" i="1"/>
  <c r="Q437" i="1"/>
  <c r="W40" i="5"/>
  <c r="Q465" i="1"/>
  <c r="Q473" i="1"/>
  <c r="Q481" i="1"/>
  <c r="Q513" i="1"/>
  <c r="Q277" i="1"/>
  <c r="Q301" i="1"/>
  <c r="Q313" i="1"/>
  <c r="Q321" i="1"/>
  <c r="Q329" i="1"/>
  <c r="Q337" i="1"/>
  <c r="Q345" i="1"/>
  <c r="Q353" i="1"/>
  <c r="Q361" i="1"/>
  <c r="Q372" i="1"/>
  <c r="Q380" i="1"/>
  <c r="Q426" i="1"/>
  <c r="Q434" i="1"/>
  <c r="Q442" i="1"/>
  <c r="X40" i="5"/>
  <c r="Q454" i="1"/>
  <c r="Q462" i="1"/>
  <c r="Q470" i="1"/>
  <c r="Q477" i="1"/>
  <c r="Q520" i="1"/>
  <c r="Q318" i="1"/>
  <c r="Q326" i="1"/>
  <c r="Q334" i="1"/>
  <c r="Q342" i="1"/>
  <c r="Q350" i="1"/>
  <c r="Q358" i="1"/>
  <c r="Q366" i="1"/>
  <c r="Q377" i="1"/>
  <c r="Q385" i="1"/>
  <c r="Q423" i="1"/>
  <c r="Q431" i="1"/>
  <c r="Q439" i="1"/>
  <c r="Y40" i="5"/>
  <c r="Q467" i="1"/>
  <c r="Q484" i="1"/>
  <c r="Q521" i="1"/>
  <c r="Q536" i="1"/>
  <c r="Q279" i="1"/>
  <c r="Q286" i="1"/>
  <c r="Q315" i="1"/>
  <c r="Q323" i="1"/>
  <c r="Q331" i="1"/>
  <c r="Q339" i="1"/>
  <c r="Q347" i="1"/>
  <c r="Q355" i="1"/>
  <c r="Q363" i="1"/>
  <c r="Q374" i="1"/>
  <c r="Q382" i="1"/>
  <c r="Q410" i="1"/>
  <c r="Q420" i="1"/>
  <c r="Q428" i="1"/>
  <c r="Q436" i="1"/>
  <c r="Q444" i="1"/>
  <c r="Q464" i="1"/>
  <c r="Q472" i="1"/>
  <c r="Q500" i="1"/>
  <c r="Q504" i="1"/>
  <c r="Q528" i="1"/>
  <c r="Q493" i="1"/>
  <c r="Q501" i="1"/>
  <c r="Q509" i="1"/>
  <c r="Q517" i="1"/>
  <c r="Q525" i="1"/>
  <c r="Q533" i="1"/>
  <c r="Q541" i="1"/>
  <c r="Q549" i="1"/>
  <c r="Q557" i="1"/>
  <c r="Q565" i="1"/>
  <c r="Q570" i="1"/>
  <c r="Q572" i="1"/>
  <c r="W48" i="5"/>
  <c r="X53" i="5"/>
  <c r="Q677" i="1"/>
  <c r="Q682" i="1"/>
  <c r="Q689" i="1"/>
  <c r="Q736" i="1"/>
  <c r="Q824" i="1"/>
  <c r="Q490" i="1"/>
  <c r="Q498" i="1"/>
  <c r="Q506" i="1"/>
  <c r="Q514" i="1"/>
  <c r="Q522" i="1"/>
  <c r="Q530" i="1"/>
  <c r="Q538" i="1"/>
  <c r="Q546" i="1"/>
  <c r="Q554" i="1"/>
  <c r="Q562" i="1"/>
  <c r="Q574" i="1"/>
  <c r="X48" i="5"/>
  <c r="Y53" i="5"/>
  <c r="Q680" i="1"/>
  <c r="Q687" i="1"/>
  <c r="X63" i="5"/>
  <c r="V67" i="5"/>
  <c r="Q742" i="1"/>
  <c r="Q832" i="1"/>
  <c r="Q479" i="1"/>
  <c r="Q487" i="1"/>
  <c r="Q495" i="1"/>
  <c r="Q503" i="1"/>
  <c r="Q511" i="1"/>
  <c r="Q519" i="1"/>
  <c r="Q527" i="1"/>
  <c r="Q535" i="1"/>
  <c r="Q543" i="1"/>
  <c r="Q551" i="1"/>
  <c r="Q559" i="1"/>
  <c r="Q567" i="1"/>
  <c r="Q576" i="1"/>
  <c r="Y48" i="5"/>
  <c r="Q678" i="1"/>
  <c r="Q702" i="1"/>
  <c r="Q718" i="1"/>
  <c r="W67" i="5"/>
  <c r="Q508" i="1"/>
  <c r="Q516" i="1"/>
  <c r="Q524" i="1"/>
  <c r="Q532" i="1"/>
  <c r="Q540" i="1"/>
  <c r="Q548" i="1"/>
  <c r="Q556" i="1"/>
  <c r="Q564" i="1"/>
  <c r="Q569" i="1"/>
  <c r="Q578" i="1"/>
  <c r="Q588" i="1"/>
  <c r="V44" i="5"/>
  <c r="Q599" i="1"/>
  <c r="V47" i="5"/>
  <c r="Q646" i="1"/>
  <c r="Q705" i="1"/>
  <c r="Q721" i="1"/>
  <c r="Q726" i="1"/>
  <c r="X67" i="5"/>
  <c r="Q826" i="1"/>
  <c r="Q850" i="1"/>
  <c r="Q537" i="1"/>
  <c r="Q545" i="1"/>
  <c r="Q553" i="1"/>
  <c r="Q561" i="1"/>
  <c r="Q571" i="1"/>
  <c r="W44" i="5"/>
  <c r="W42" i="5" s="1"/>
  <c r="W47" i="5"/>
  <c r="Q649" i="1"/>
  <c r="Q703" i="1"/>
  <c r="Q719" i="1"/>
  <c r="Q724" i="1"/>
  <c r="Q767" i="1"/>
  <c r="Q486" i="1"/>
  <c r="Q494" i="1"/>
  <c r="Q502" i="1"/>
  <c r="Q510" i="1"/>
  <c r="Q518" i="1"/>
  <c r="Q526" i="1"/>
  <c r="Q534" i="1"/>
  <c r="Q542" i="1"/>
  <c r="Q550" i="1"/>
  <c r="Q558" i="1"/>
  <c r="Q566" i="1"/>
  <c r="Q573" i="1"/>
  <c r="X44" i="5"/>
  <c r="X42" i="5" s="1"/>
  <c r="X47" i="5"/>
  <c r="Q647" i="1"/>
  <c r="Q706" i="1"/>
  <c r="Q722" i="1"/>
  <c r="Q727" i="1"/>
  <c r="Q730" i="1"/>
  <c r="Q819" i="1"/>
  <c r="Q475" i="1"/>
  <c r="Q483" i="1"/>
  <c r="Q491" i="1"/>
  <c r="Q499" i="1"/>
  <c r="Q507" i="1"/>
  <c r="Q515" i="1"/>
  <c r="Q523" i="1"/>
  <c r="Q531" i="1"/>
  <c r="Q539" i="1"/>
  <c r="Q547" i="1"/>
  <c r="Q555" i="1"/>
  <c r="Q563" i="1"/>
  <c r="Q577" i="1"/>
  <c r="Q589" i="1"/>
  <c r="Y47" i="5"/>
  <c r="Q629" i="1"/>
  <c r="Q645" i="1"/>
  <c r="Q650" i="1"/>
  <c r="Q842" i="1"/>
  <c r="Q560" i="1"/>
  <c r="Q568" i="1"/>
  <c r="Q605" i="1"/>
  <c r="Q611" i="1"/>
  <c r="W53" i="5"/>
  <c r="Q744" i="1"/>
  <c r="Q854" i="1"/>
  <c r="Q830" i="1"/>
  <c r="Q838" i="1"/>
  <c r="Q878" i="1"/>
  <c r="Y82" i="5"/>
  <c r="Q994" i="1"/>
  <c r="P1016" i="1"/>
  <c r="Q835" i="1"/>
  <c r="Q843" i="1"/>
  <c r="Q855" i="1"/>
  <c r="V81" i="5"/>
  <c r="Q875" i="1"/>
  <c r="Q956" i="1"/>
  <c r="Q991" i="1"/>
  <c r="Q848" i="1"/>
  <c r="W81" i="5"/>
  <c r="Q884" i="1"/>
  <c r="W89" i="5"/>
  <c r="Q996" i="1"/>
  <c r="Q1000" i="1"/>
  <c r="Q729" i="1"/>
  <c r="W63" i="5"/>
  <c r="Y67" i="5"/>
  <c r="Q829" i="1"/>
  <c r="Q837" i="1"/>
  <c r="Q857" i="1"/>
  <c r="X81" i="5"/>
  <c r="Q877" i="1"/>
  <c r="X89" i="5"/>
  <c r="Q993" i="1"/>
  <c r="Y81" i="5"/>
  <c r="Q886" i="1"/>
  <c r="V86" i="5"/>
  <c r="Q954" i="1"/>
  <c r="Q962" i="1"/>
  <c r="Y89" i="5"/>
  <c r="Q575" i="1"/>
  <c r="Y44" i="5"/>
  <c r="Y42" i="5" s="1"/>
  <c r="Q651" i="1"/>
  <c r="Q679" i="1"/>
  <c r="Q707" i="1"/>
  <c r="Q723" i="1"/>
  <c r="Q731" i="1"/>
  <c r="Y63" i="5"/>
  <c r="Q743" i="1"/>
  <c r="Q823" i="1"/>
  <c r="Q831" i="1"/>
  <c r="Q847" i="1"/>
  <c r="V82" i="5"/>
  <c r="Q883" i="1"/>
  <c r="Q923" i="1"/>
  <c r="W86" i="5"/>
  <c r="Q995" i="1"/>
  <c r="M1016" i="1"/>
  <c r="Q999" i="1"/>
  <c r="V43" i="5"/>
  <c r="Z43" i="5" s="1"/>
  <c r="Q584" i="1"/>
  <c r="Q600" i="1"/>
  <c r="Q612" i="1"/>
  <c r="Q628" i="1"/>
  <c r="Q648" i="1"/>
  <c r="Q676" i="1"/>
  <c r="Q688" i="1"/>
  <c r="Q704" i="1"/>
  <c r="X66" i="5"/>
  <c r="Q720" i="1"/>
  <c r="Q728" i="1"/>
  <c r="Q768" i="1"/>
  <c r="Q836" i="1"/>
  <c r="Q844" i="1"/>
  <c r="Q856" i="1"/>
  <c r="Q876" i="1"/>
  <c r="W82" i="5"/>
  <c r="X86" i="5"/>
  <c r="Q955" i="1"/>
  <c r="Q992" i="1"/>
  <c r="Q681" i="1"/>
  <c r="Q701" i="1"/>
  <c r="Q725" i="1"/>
  <c r="Q745" i="1"/>
  <c r="Q825" i="1"/>
  <c r="Q841" i="1"/>
  <c r="Q849" i="1"/>
  <c r="X82" i="5"/>
  <c r="Q885" i="1"/>
  <c r="Y86" i="5"/>
  <c r="Q997" i="1"/>
  <c r="O1016" i="1"/>
  <c r="Q619" i="1"/>
  <c r="O156" i="1" l="1"/>
  <c r="F156" i="1"/>
  <c r="T416" i="1"/>
  <c r="H416" i="1"/>
  <c r="AL230" i="17"/>
  <c r="BE149" i="17"/>
  <c r="J228" i="17"/>
  <c r="C73" i="17"/>
  <c r="E72" i="17"/>
  <c r="C76" i="17"/>
  <c r="E73" i="17"/>
  <c r="E75" i="17"/>
  <c r="C71" i="17"/>
  <c r="C74" i="17"/>
  <c r="E71" i="17"/>
  <c r="BB149" i="17"/>
  <c r="C72" i="17"/>
  <c r="C75" i="17"/>
  <c r="E76" i="17"/>
  <c r="L76" i="17"/>
  <c r="E303" i="17"/>
  <c r="BE185" i="17"/>
  <c r="AK185" i="17"/>
  <c r="I76" i="17"/>
  <c r="BC76" i="17" s="1"/>
  <c r="I228" i="17"/>
  <c r="AK228" i="17" s="1"/>
  <c r="I72" i="17"/>
  <c r="BB72" i="17" s="1"/>
  <c r="P695" i="1"/>
  <c r="K695" i="1"/>
  <c r="N416" i="1"/>
  <c r="K269" i="1"/>
  <c r="U416" i="1"/>
  <c r="H156" i="1"/>
  <c r="S7" i="1"/>
  <c r="S156" i="1"/>
  <c r="E281" i="17"/>
  <c r="R416" i="1"/>
  <c r="G695" i="1"/>
  <c r="R695" i="1"/>
  <c r="M156" i="1"/>
  <c r="P416" i="1"/>
  <c r="G416" i="1"/>
  <c r="K156" i="1"/>
  <c r="T156" i="1"/>
  <c r="E416" i="1"/>
  <c r="E156" i="1"/>
  <c r="O269" i="1"/>
  <c r="Q957" i="1"/>
  <c r="T695" i="1"/>
  <c r="F273" i="17"/>
  <c r="J71" i="17"/>
  <c r="J179" i="17"/>
  <c r="AL179" i="17" s="1"/>
  <c r="BF156" i="17"/>
  <c r="J76" i="17"/>
  <c r="F272" i="17"/>
  <c r="AK17" i="17"/>
  <c r="J72" i="17"/>
  <c r="BB17" i="17"/>
  <c r="BB172" i="17"/>
  <c r="K361" i="17"/>
  <c r="L74" i="17"/>
  <c r="J73" i="17"/>
  <c r="BE156" i="17"/>
  <c r="BE172" i="17"/>
  <c r="BF17" i="17"/>
  <c r="BE17" i="17"/>
  <c r="E272" i="17"/>
  <c r="BC172" i="17"/>
  <c r="AL68" i="17"/>
  <c r="J74" i="17"/>
  <c r="BB68" i="17"/>
  <c r="I303" i="17"/>
  <c r="BC303" i="17" s="1"/>
  <c r="D11" i="17"/>
  <c r="D306" i="17" s="1"/>
  <c r="AM172" i="17"/>
  <c r="AM173" i="17" s="1"/>
  <c r="D228" i="17"/>
  <c r="D309" i="17" s="1"/>
  <c r="I71" i="17"/>
  <c r="BC71" i="17" s="1"/>
  <c r="BC7" i="17"/>
  <c r="L72" i="17"/>
  <c r="I74" i="17"/>
  <c r="AN68" i="17"/>
  <c r="BB163" i="17"/>
  <c r="L71" i="17"/>
  <c r="E228" i="17"/>
  <c r="E19" i="17" s="1"/>
  <c r="AG19" i="17" s="1"/>
  <c r="L75" i="17"/>
  <c r="I73" i="17"/>
  <c r="BC73" i="17" s="1"/>
  <c r="AK68" i="17"/>
  <c r="S695" i="1"/>
  <c r="J695" i="1"/>
  <c r="H695" i="1"/>
  <c r="K416" i="1"/>
  <c r="V957" i="1"/>
  <c r="AE44" i="5"/>
  <c r="AE41" i="5"/>
  <c r="AE47" i="5"/>
  <c r="Z47" i="5"/>
  <c r="Q222" i="17" s="1"/>
  <c r="Z41" i="5"/>
  <c r="Q217" i="17" s="1"/>
  <c r="Z44" i="5"/>
  <c r="Q220" i="17" s="1"/>
  <c r="P156" i="1"/>
  <c r="F695" i="1"/>
  <c r="J416" i="1"/>
  <c r="O416" i="1"/>
  <c r="S269" i="1"/>
  <c r="R269" i="1"/>
  <c r="N695" i="1"/>
  <c r="N156" i="1"/>
  <c r="I416" i="1"/>
  <c r="AK197" i="17"/>
  <c r="J156" i="1"/>
  <c r="U269" i="1"/>
  <c r="I269" i="1"/>
  <c r="I156" i="1"/>
  <c r="N7" i="1"/>
  <c r="J269" i="1"/>
  <c r="U156" i="1"/>
  <c r="R156" i="1"/>
  <c r="P269" i="1"/>
  <c r="M416" i="1"/>
  <c r="H269" i="1"/>
  <c r="G156" i="1"/>
  <c r="M269" i="1"/>
  <c r="F416" i="1"/>
  <c r="T269" i="1"/>
  <c r="G269" i="1"/>
  <c r="F269" i="1"/>
  <c r="N269" i="1"/>
  <c r="E269" i="1"/>
  <c r="K72" i="17"/>
  <c r="L318" i="17"/>
  <c r="L376" i="17" s="1"/>
  <c r="AN376" i="17" s="1"/>
  <c r="AN197" i="17"/>
  <c r="AM242" i="17"/>
  <c r="BF7" i="17"/>
  <c r="BE43" i="17"/>
  <c r="K74" i="17"/>
  <c r="BB156" i="17"/>
  <c r="BB7" i="17"/>
  <c r="K318" i="17"/>
  <c r="K376" i="17" s="1"/>
  <c r="AM376" i="17" s="1"/>
  <c r="K75" i="17"/>
  <c r="K338" i="17"/>
  <c r="AM304" i="17"/>
  <c r="AM68" i="17"/>
  <c r="K71" i="17"/>
  <c r="BE7" i="17"/>
  <c r="AS210" i="17"/>
  <c r="Q107" i="17"/>
  <c r="Q253" i="17"/>
  <c r="AS254" i="17"/>
  <c r="Q36" i="17"/>
  <c r="AS252" i="17"/>
  <c r="Q34" i="17"/>
  <c r="Q263" i="17"/>
  <c r="Y258" i="17" s="1"/>
  <c r="Q257" i="17"/>
  <c r="R210" i="15"/>
  <c r="R210" i="17"/>
  <c r="Q185" i="17"/>
  <c r="AS185" i="17" s="1"/>
  <c r="AS33" i="17"/>
  <c r="AS255" i="17"/>
  <c r="Q37" i="17"/>
  <c r="K179" i="17"/>
  <c r="AM179" i="17" s="1"/>
  <c r="AM27" i="17"/>
  <c r="L21" i="17"/>
  <c r="L338" i="17"/>
  <c r="BB43" i="17"/>
  <c r="I56" i="17"/>
  <c r="BC56" i="17" s="1"/>
  <c r="L11" i="17"/>
  <c r="AN304" i="17"/>
  <c r="BC43" i="17"/>
  <c r="L361" i="17"/>
  <c r="AL197" i="17"/>
  <c r="AN213" i="17"/>
  <c r="L367" i="17"/>
  <c r="AN367" i="17" s="1"/>
  <c r="BF185" i="17"/>
  <c r="BB185" i="17"/>
  <c r="L306" i="17"/>
  <c r="L322" i="17" s="1"/>
  <c r="AN322" i="17" s="1"/>
  <c r="I366" i="17"/>
  <c r="AK366" i="17" s="1"/>
  <c r="BE49" i="17"/>
  <c r="L179" i="17"/>
  <c r="AN179" i="17" s="1"/>
  <c r="AN27" i="17"/>
  <c r="BB49" i="17"/>
  <c r="AL303" i="17"/>
  <c r="D73" i="17"/>
  <c r="J366" i="17"/>
  <c r="AL366" i="17" s="1"/>
  <c r="D76" i="17"/>
  <c r="S172" i="17"/>
  <c r="D75" i="17"/>
  <c r="D303" i="17"/>
  <c r="I75" i="17"/>
  <c r="BC75" i="17" s="1"/>
  <c r="D281" i="17"/>
  <c r="D74" i="17"/>
  <c r="D71" i="17"/>
  <c r="AJ117" i="17"/>
  <c r="H14" i="17"/>
  <c r="AJ14" i="17" s="1"/>
  <c r="D12" i="17"/>
  <c r="AF12" i="17" s="1"/>
  <c r="AF115" i="17"/>
  <c r="BB197" i="17"/>
  <c r="AJ197" i="17"/>
  <c r="BC197" i="17"/>
  <c r="BF197" i="17"/>
  <c r="L173" i="17"/>
  <c r="BF100" i="17"/>
  <c r="BE100" i="17"/>
  <c r="BC100" i="17"/>
  <c r="BB100" i="17"/>
  <c r="BE197" i="17"/>
  <c r="L12" i="17"/>
  <c r="AN115" i="17"/>
  <c r="C317" i="17"/>
  <c r="AK49" i="17"/>
  <c r="AK56" i="17" s="1"/>
  <c r="I184" i="17"/>
  <c r="BE32" i="17"/>
  <c r="BF32" i="17"/>
  <c r="AK32" i="17"/>
  <c r="BB32" i="17"/>
  <c r="BC32" i="17"/>
  <c r="BC49" i="17"/>
  <c r="E179" i="17"/>
  <c r="AG179" i="17" s="1"/>
  <c r="AG27" i="17"/>
  <c r="AJ118" i="17"/>
  <c r="H15" i="17"/>
  <c r="AJ15" i="17" s="1"/>
  <c r="BB27" i="17"/>
  <c r="D184" i="17"/>
  <c r="AF184" i="17" s="1"/>
  <c r="AF32" i="17"/>
  <c r="BC16" i="17"/>
  <c r="BE16" i="17"/>
  <c r="BF16" i="17"/>
  <c r="BB16" i="17"/>
  <c r="AK16" i="17"/>
  <c r="H228" i="17"/>
  <c r="AJ228" i="17" s="1"/>
  <c r="BC18" i="17"/>
  <c r="BF18" i="17"/>
  <c r="AK18" i="17"/>
  <c r="BE18" i="17"/>
  <c r="BB18" i="17"/>
  <c r="AG118" i="17"/>
  <c r="E15" i="17"/>
  <c r="AG15" i="17" s="1"/>
  <c r="AK27" i="17"/>
  <c r="BE27" i="17"/>
  <c r="BF27" i="17"/>
  <c r="BC27" i="17"/>
  <c r="BB115" i="17"/>
  <c r="I12" i="17"/>
  <c r="BC115" i="17"/>
  <c r="BE115" i="17"/>
  <c r="BF115" i="17"/>
  <c r="AK115" i="17"/>
  <c r="AI197" i="17"/>
  <c r="AH118" i="17"/>
  <c r="F15" i="17"/>
  <c r="AH15" i="17" s="1"/>
  <c r="D179" i="17"/>
  <c r="AF179" i="17" s="1"/>
  <c r="AF27" i="17"/>
  <c r="AF242" i="17"/>
  <c r="D26" i="17"/>
  <c r="D240" i="17"/>
  <c r="AM307" i="17"/>
  <c r="K321" i="17"/>
  <c r="AM321" i="17" s="1"/>
  <c r="BE118" i="17"/>
  <c r="I15" i="17"/>
  <c r="BF118" i="17"/>
  <c r="BB118" i="17"/>
  <c r="AK118" i="17"/>
  <c r="I122" i="17"/>
  <c r="I127" i="17" s="1"/>
  <c r="BC118" i="17"/>
  <c r="F176" i="17"/>
  <c r="AH176" i="17" s="1"/>
  <c r="AH24" i="17"/>
  <c r="F184" i="17"/>
  <c r="AH184" i="17" s="1"/>
  <c r="AH32" i="17"/>
  <c r="C187" i="17"/>
  <c r="AE187" i="17" s="1"/>
  <c r="AE35" i="17"/>
  <c r="E5" i="17"/>
  <c r="AG6" i="17"/>
  <c r="AM197" i="17"/>
  <c r="J56" i="17"/>
  <c r="AL49" i="17"/>
  <c r="AL56" i="17" s="1"/>
  <c r="AE115" i="17"/>
  <c r="C12" i="17"/>
  <c r="AE12" i="17" s="1"/>
  <c r="AG213" i="17"/>
  <c r="E11" i="17"/>
  <c r="AG48" i="17"/>
  <c r="AG51" i="17" s="1"/>
  <c r="AG197" i="17"/>
  <c r="D15" i="17"/>
  <c r="AF15" i="17" s="1"/>
  <c r="AF118" i="17"/>
  <c r="D122" i="17"/>
  <c r="BF179" i="17"/>
  <c r="BB179" i="17"/>
  <c r="AK179" i="17"/>
  <c r="BE179" i="17"/>
  <c r="BC179" i="17"/>
  <c r="J342" i="17"/>
  <c r="K324" i="17"/>
  <c r="K381" i="17" s="1"/>
  <c r="AM381" i="17" s="1"/>
  <c r="J55" i="17"/>
  <c r="AL48" i="17"/>
  <c r="AL55" i="17" s="1"/>
  <c r="J15" i="17"/>
  <c r="AL15" i="17" s="1"/>
  <c r="AL118" i="17"/>
  <c r="AM115" i="17"/>
  <c r="K12" i="17"/>
  <c r="AM12" i="17" s="1"/>
  <c r="L178" i="17"/>
  <c r="AN178" i="17" s="1"/>
  <c r="AN26" i="17"/>
  <c r="C184" i="17"/>
  <c r="AE184" i="17" s="1"/>
  <c r="AE32" i="17"/>
  <c r="L187" i="17"/>
  <c r="AN187" i="17" s="1"/>
  <c r="AN35" i="17"/>
  <c r="BF50" i="17"/>
  <c r="BC50" i="17"/>
  <c r="AK50" i="17"/>
  <c r="AK57" i="17" s="1"/>
  <c r="I57" i="17"/>
  <c r="BE50" i="17"/>
  <c r="BB50" i="17"/>
  <c r="AE279" i="17"/>
  <c r="D272" i="17"/>
  <c r="D273" i="17"/>
  <c r="AI48" i="17"/>
  <c r="G55" i="17"/>
  <c r="K369" i="17"/>
  <c r="AM369" i="17" s="1"/>
  <c r="AN6" i="17"/>
  <c r="L5" i="17"/>
  <c r="AN5" i="17" s="1"/>
  <c r="AE118" i="17"/>
  <c r="C15" i="17"/>
  <c r="AE15" i="17" s="1"/>
  <c r="BB48" i="17"/>
  <c r="BE48" i="17"/>
  <c r="AK48" i="17"/>
  <c r="AK55" i="17" s="1"/>
  <c r="I271" i="17"/>
  <c r="I51" i="17"/>
  <c r="BF48" i="17"/>
  <c r="BC48" i="17"/>
  <c r="I55" i="17"/>
  <c r="H56" i="17"/>
  <c r="AJ49" i="17"/>
  <c r="AJ56" i="17" s="1"/>
  <c r="D187" i="17"/>
  <c r="AF187" i="17" s="1"/>
  <c r="AF35" i="17"/>
  <c r="L55" i="17"/>
  <c r="L271" i="17"/>
  <c r="AN48" i="17"/>
  <c r="L57" i="17"/>
  <c r="AN50" i="17"/>
  <c r="AM118" i="17"/>
  <c r="K15" i="17"/>
  <c r="AM15" i="17" s="1"/>
  <c r="BC14" i="17"/>
  <c r="BB14" i="17"/>
  <c r="BF14" i="17"/>
  <c r="BE14" i="17"/>
  <c r="AK14" i="17"/>
  <c r="F187" i="17"/>
  <c r="AH187" i="17" s="1"/>
  <c r="AH35" i="17"/>
  <c r="F271" i="17"/>
  <c r="F51" i="17"/>
  <c r="F58" i="17" s="1"/>
  <c r="F55" i="17"/>
  <c r="AN248" i="17"/>
  <c r="L31" i="17"/>
  <c r="L240" i="17"/>
  <c r="AN118" i="17"/>
  <c r="L15" i="17"/>
  <c r="BE6" i="17"/>
  <c r="BC6" i="17"/>
  <c r="BB6" i="17"/>
  <c r="AK6" i="17"/>
  <c r="BF6" i="17"/>
  <c r="I5" i="17"/>
  <c r="AM50" i="17"/>
  <c r="AM57" i="17" s="1"/>
  <c r="K57" i="17"/>
  <c r="AJ50" i="17"/>
  <c r="AJ57" i="17" s="1"/>
  <c r="H57" i="17"/>
  <c r="AM6" i="17"/>
  <c r="K5" i="17"/>
  <c r="AM5" i="17" s="1"/>
  <c r="F5" i="17"/>
  <c r="AH6" i="17"/>
  <c r="BB194" i="17"/>
  <c r="BC194" i="17"/>
  <c r="K184" i="17"/>
  <c r="AM184" i="17" s="1"/>
  <c r="AM32" i="17"/>
  <c r="K271" i="17"/>
  <c r="AM48" i="17"/>
  <c r="AM55" i="17" s="1"/>
  <c r="K51" i="17"/>
  <c r="K55" i="17"/>
  <c r="AH48" i="17"/>
  <c r="AH51" i="17" s="1"/>
  <c r="AH197" i="17"/>
  <c r="H187" i="17"/>
  <c r="AJ187" i="17" s="1"/>
  <c r="AJ35" i="17"/>
  <c r="AG117" i="17"/>
  <c r="E14" i="17"/>
  <c r="AG14" i="17" s="1"/>
  <c r="E122" i="17"/>
  <c r="AL117" i="17"/>
  <c r="J14" i="17"/>
  <c r="AL14" i="17" s="1"/>
  <c r="E55" i="17"/>
  <c r="E271" i="17"/>
  <c r="E51" i="17"/>
  <c r="E58" i="17" s="1"/>
  <c r="E187" i="17"/>
  <c r="AG187" i="17" s="1"/>
  <c r="AG35" i="17"/>
  <c r="L142" i="17"/>
  <c r="AN142" i="17" s="1"/>
  <c r="AN137" i="17"/>
  <c r="C179" i="17"/>
  <c r="AE179" i="17" s="1"/>
  <c r="AE27" i="17"/>
  <c r="D271" i="17"/>
  <c r="D55" i="17"/>
  <c r="D51" i="17"/>
  <c r="D58" i="17" s="1"/>
  <c r="AI118" i="17"/>
  <c r="G15" i="17"/>
  <c r="AI15" i="17" s="1"/>
  <c r="AN49" i="17"/>
  <c r="L56" i="17"/>
  <c r="L51" i="17"/>
  <c r="BC281" i="17"/>
  <c r="BB281" i="17"/>
  <c r="E366" i="17"/>
  <c r="E317" i="17"/>
  <c r="AE197" i="17"/>
  <c r="AE48" i="17"/>
  <c r="AE51" i="17" s="1"/>
  <c r="AM117" i="17"/>
  <c r="K14" i="17"/>
  <c r="AM14" i="17" s="1"/>
  <c r="K122" i="17"/>
  <c r="G176" i="17"/>
  <c r="AI176" i="17" s="1"/>
  <c r="AI24" i="17"/>
  <c r="J306" i="17"/>
  <c r="J322" i="17" s="1"/>
  <c r="AL213" i="17"/>
  <c r="J11" i="17"/>
  <c r="AL11" i="17" s="1"/>
  <c r="G317" i="17"/>
  <c r="G366" i="17"/>
  <c r="AI366" i="17" s="1"/>
  <c r="AI303" i="17"/>
  <c r="AF6" i="17"/>
  <c r="D5" i="17"/>
  <c r="K187" i="17"/>
  <c r="AM187" i="17" s="1"/>
  <c r="AM35" i="17"/>
  <c r="I309" i="17"/>
  <c r="BC228" i="17"/>
  <c r="I238" i="17"/>
  <c r="I19" i="17"/>
  <c r="H179" i="17"/>
  <c r="AJ179" i="17" s="1"/>
  <c r="AJ27" i="17"/>
  <c r="L302" i="17"/>
  <c r="L228" i="17"/>
  <c r="G122" i="17"/>
  <c r="F126" i="17" s="1"/>
  <c r="AI115" i="17"/>
  <c r="G12" i="17"/>
  <c r="AI12" i="17" s="1"/>
  <c r="AE117" i="17"/>
  <c r="C14" i="17"/>
  <c r="AE14" i="17" s="1"/>
  <c r="C122" i="17"/>
  <c r="H184" i="17"/>
  <c r="AJ184" i="17" s="1"/>
  <c r="AJ32" i="17"/>
  <c r="J375" i="17"/>
  <c r="AL375" i="17" s="1"/>
  <c r="AL317" i="17"/>
  <c r="AM137" i="17"/>
  <c r="K142" i="17"/>
  <c r="AM142" i="17" s="1"/>
  <c r="BC242" i="17"/>
  <c r="BE242" i="17"/>
  <c r="BB242" i="17"/>
  <c r="I240" i="17"/>
  <c r="AK242" i="17"/>
  <c r="BF242" i="17"/>
  <c r="I26" i="17"/>
  <c r="H122" i="17"/>
  <c r="H124" i="17" s="1"/>
  <c r="AJ115" i="17"/>
  <c r="H12" i="17"/>
  <c r="AJ12" i="17" s="1"/>
  <c r="F309" i="17"/>
  <c r="AH228" i="17"/>
  <c r="F238" i="17"/>
  <c r="F19" i="17"/>
  <c r="AH19" i="17" s="1"/>
  <c r="C240" i="17"/>
  <c r="AE242" i="17"/>
  <c r="C26" i="17"/>
  <c r="AM248" i="17"/>
  <c r="K31" i="17"/>
  <c r="H5" i="17"/>
  <c r="AJ6" i="17"/>
  <c r="AN318" i="17"/>
  <c r="AI213" i="17"/>
  <c r="G11" i="17"/>
  <c r="AE213" i="17"/>
  <c r="C11" i="17"/>
  <c r="C281" i="17"/>
  <c r="K306" i="17"/>
  <c r="AM213" i="17"/>
  <c r="K11" i="17"/>
  <c r="AN321" i="17"/>
  <c r="L378" i="17"/>
  <c r="AN378" i="17" s="1"/>
  <c r="AJ213" i="17"/>
  <c r="H11" i="17"/>
  <c r="J281" i="17"/>
  <c r="AL242" i="17"/>
  <c r="J240" i="17"/>
  <c r="J26" i="17"/>
  <c r="H240" i="17"/>
  <c r="AJ242" i="17"/>
  <c r="H26" i="17"/>
  <c r="G228" i="17"/>
  <c r="H373" i="17"/>
  <c r="AJ373" i="17" s="1"/>
  <c r="AJ311" i="17"/>
  <c r="G311" i="17"/>
  <c r="AF197" i="17"/>
  <c r="AF48" i="17"/>
  <c r="AF51" i="17" s="1"/>
  <c r="G184" i="17"/>
  <c r="AI184" i="17" s="1"/>
  <c r="AI32" i="17"/>
  <c r="H271" i="17"/>
  <c r="H279" i="17" s="1"/>
  <c r="H55" i="17"/>
  <c r="H51" i="17"/>
  <c r="AJ48" i="17"/>
  <c r="AJ55" i="17" s="1"/>
  <c r="AH117" i="17"/>
  <c r="F14" i="17"/>
  <c r="AH14" i="17" s="1"/>
  <c r="F122" i="17"/>
  <c r="H366" i="17"/>
  <c r="AJ366" i="17" s="1"/>
  <c r="H317" i="17"/>
  <c r="AJ303" i="17"/>
  <c r="K228" i="17"/>
  <c r="J359" i="17"/>
  <c r="J361" i="17" s="1"/>
  <c r="J369" i="17"/>
  <c r="J324" i="17"/>
  <c r="J321" i="17"/>
  <c r="AL307" i="17"/>
  <c r="AL6" i="17"/>
  <c r="J5" i="17"/>
  <c r="AL5" i="17" s="1"/>
  <c r="AN21" i="17"/>
  <c r="K326" i="17"/>
  <c r="K373" i="17"/>
  <c r="AM373" i="17" s="1"/>
  <c r="AM311" i="17"/>
  <c r="AH213" i="17"/>
  <c r="F11" i="17"/>
  <c r="F281" i="17"/>
  <c r="G281" i="17"/>
  <c r="AM302" i="17"/>
  <c r="K316" i="17"/>
  <c r="K365" i="17"/>
  <c r="AM365" i="17" s="1"/>
  <c r="H281" i="17"/>
  <c r="J309" i="17"/>
  <c r="AL228" i="17"/>
  <c r="J238" i="17"/>
  <c r="J19" i="17"/>
  <c r="AL19" i="17" s="1"/>
  <c r="J57" i="17"/>
  <c r="AL50" i="17"/>
  <c r="AL57" i="17" s="1"/>
  <c r="J51" i="17"/>
  <c r="J271" i="17"/>
  <c r="J279" i="17" s="1"/>
  <c r="AN11" i="17"/>
  <c r="I383" i="17"/>
  <c r="AK326" i="17"/>
  <c r="AK369" i="17"/>
  <c r="K178" i="17"/>
  <c r="AM178" i="17" s="1"/>
  <c r="AM26" i="17"/>
  <c r="G369" i="17"/>
  <c r="AI369" i="17" s="1"/>
  <c r="G359" i="17"/>
  <c r="AI307" i="17"/>
  <c r="AE6" i="17"/>
  <c r="C5" i="17"/>
  <c r="AN324" i="17"/>
  <c r="L381" i="17"/>
  <c r="AN381" i="17" s="1"/>
  <c r="G187" i="17"/>
  <c r="AI187" i="17" s="1"/>
  <c r="AI35" i="17"/>
  <c r="H359" i="17"/>
  <c r="AJ307" i="17"/>
  <c r="H369" i="17"/>
  <c r="I386" i="17" s="1"/>
  <c r="J365" i="17"/>
  <c r="AL365" i="17" s="1"/>
  <c r="AL302" i="17"/>
  <c r="J316" i="17"/>
  <c r="K375" i="17"/>
  <c r="AM375" i="17" s="1"/>
  <c r="AM317" i="17"/>
  <c r="AN317" i="17"/>
  <c r="L375" i="17"/>
  <c r="AN375" i="17" s="1"/>
  <c r="BC359" i="17"/>
  <c r="BB359" i="17"/>
  <c r="C271" i="17"/>
  <c r="C55" i="17"/>
  <c r="C51" i="17"/>
  <c r="C58" i="17" s="1"/>
  <c r="J184" i="17"/>
  <c r="AL184" i="17" s="1"/>
  <c r="AL32" i="17"/>
  <c r="G57" i="17"/>
  <c r="AI50" i="17"/>
  <c r="G51" i="17"/>
  <c r="G271" i="17"/>
  <c r="G279" i="17" s="1"/>
  <c r="E178" i="17"/>
  <c r="AG178" i="17" s="1"/>
  <c r="AG26" i="17"/>
  <c r="AN369" i="17"/>
  <c r="AL304" i="17"/>
  <c r="J367" i="17"/>
  <c r="AL367" i="17" s="1"/>
  <c r="J318" i="17"/>
  <c r="AN117" i="17"/>
  <c r="L14" i="17"/>
  <c r="L122" i="17"/>
  <c r="BF21" i="17"/>
  <c r="BE21" i="17"/>
  <c r="BC21" i="17"/>
  <c r="BB21" i="17"/>
  <c r="AK21" i="17"/>
  <c r="K240" i="17"/>
  <c r="AM21" i="17"/>
  <c r="I306" i="17"/>
  <c r="BB11" i="17"/>
  <c r="AK11" i="17"/>
  <c r="BF11" i="17"/>
  <c r="BE11" i="17"/>
  <c r="BC11" i="17"/>
  <c r="C228" i="17"/>
  <c r="AL248" i="17"/>
  <c r="J31" i="17"/>
  <c r="G5" i="17"/>
  <c r="AI6" i="17"/>
  <c r="AG240" i="17"/>
  <c r="E24" i="17"/>
  <c r="K281" i="17"/>
  <c r="J122" i="17"/>
  <c r="J124" i="17" s="1"/>
  <c r="AL115" i="17"/>
  <c r="J12" i="17"/>
  <c r="AL12" i="17" s="1"/>
  <c r="AM324" i="17"/>
  <c r="Y46" i="5"/>
  <c r="AD66" i="5"/>
  <c r="W66" i="5"/>
  <c r="X46" i="5"/>
  <c r="X38" i="5"/>
  <c r="W46" i="5"/>
  <c r="AA42" i="5"/>
  <c r="AE42" i="5" s="1"/>
  <c r="AB46" i="5"/>
  <c r="Y66" i="5"/>
  <c r="W51" i="5"/>
  <c r="W49" i="5" s="1"/>
  <c r="AB51" i="5"/>
  <c r="AB49" i="5" s="1"/>
  <c r="AC38" i="5"/>
  <c r="AA26" i="5"/>
  <c r="AA23" i="5"/>
  <c r="Z86" i="5"/>
  <c r="Q250" i="17" s="1"/>
  <c r="Q249" i="17" s="1"/>
  <c r="Z81" i="5"/>
  <c r="Q246" i="17" s="1"/>
  <c r="Y51" i="5"/>
  <c r="Y49" i="5" s="1"/>
  <c r="W38" i="5"/>
  <c r="X17" i="5"/>
  <c r="X14" i="5" s="1"/>
  <c r="Z16" i="5"/>
  <c r="W25" i="5"/>
  <c r="W22" i="5"/>
  <c r="AC51" i="5"/>
  <c r="AC49" i="5" s="1"/>
  <c r="U8" i="1"/>
  <c r="AD12" i="5" s="1"/>
  <c r="AB26" i="5"/>
  <c r="AB23" i="5"/>
  <c r="AB25" i="5"/>
  <c r="AB22" i="5"/>
  <c r="X51" i="5"/>
  <c r="X49" i="5" s="1"/>
  <c r="Z67" i="5"/>
  <c r="Q234" i="17" s="1"/>
  <c r="V25" i="5"/>
  <c r="V22" i="5"/>
  <c r="Z29" i="5"/>
  <c r="AB38" i="5"/>
  <c r="AA25" i="5"/>
  <c r="AA22" i="5"/>
  <c r="X26" i="5"/>
  <c r="X23" i="5"/>
  <c r="Z28" i="5"/>
  <c r="Z19" i="5"/>
  <c r="Q203" i="17" s="1"/>
  <c r="AD23" i="5"/>
  <c r="AD26" i="5"/>
  <c r="AC25" i="5"/>
  <c r="AC22" i="5"/>
  <c r="Y25" i="5"/>
  <c r="Y22" i="5"/>
  <c r="W23" i="5"/>
  <c r="W26" i="5"/>
  <c r="AC66" i="5"/>
  <c r="AB66" i="5"/>
  <c r="AD46" i="5"/>
  <c r="AD38" i="5"/>
  <c r="AC26" i="5"/>
  <c r="AC23" i="5"/>
  <c r="Y38" i="5"/>
  <c r="AD51" i="5"/>
  <c r="AD49" i="5" s="1"/>
  <c r="AD25" i="5"/>
  <c r="AD22" i="5"/>
  <c r="Y26" i="5"/>
  <c r="Y23" i="5"/>
  <c r="V26" i="5"/>
  <c r="V23" i="5"/>
  <c r="V42" i="5"/>
  <c r="Z42" i="5" s="1"/>
  <c r="Q219" i="17"/>
  <c r="Z82" i="5"/>
  <c r="Q247" i="17" s="1"/>
  <c r="X25" i="5"/>
  <c r="X22" i="5"/>
  <c r="AC46" i="5"/>
  <c r="Q289" i="1"/>
  <c r="AC18" i="5"/>
  <c r="P8" i="1"/>
  <c r="Y12" i="5" s="1"/>
  <c r="V123" i="1"/>
  <c r="AD18" i="5"/>
  <c r="AB12" i="5"/>
  <c r="AD32" i="5"/>
  <c r="T8" i="1"/>
  <c r="AC12" i="5" s="1"/>
  <c r="AB24" i="5"/>
  <c r="AB32" i="5"/>
  <c r="W33" i="5"/>
  <c r="AB18" i="5"/>
  <c r="Y27" i="5"/>
  <c r="Q21" i="1"/>
  <c r="Q690" i="1"/>
  <c r="W32" i="5"/>
  <c r="X24" i="5"/>
  <c r="AC17" i="5"/>
  <c r="AC14" i="5" s="1"/>
  <c r="AD27" i="5"/>
  <c r="Y18" i="5"/>
  <c r="O8" i="1"/>
  <c r="X12" i="5" s="1"/>
  <c r="V887" i="1"/>
  <c r="Y33" i="5"/>
  <c r="V289" i="1"/>
  <c r="AD17" i="5"/>
  <c r="AD14" i="5" s="1"/>
  <c r="Q887" i="1"/>
  <c r="X33" i="5"/>
  <c r="V746" i="1"/>
  <c r="V398" i="1"/>
  <c r="AA33" i="5"/>
  <c r="V367" i="1"/>
  <c r="V83" i="1"/>
  <c r="AA17" i="5"/>
  <c r="V104" i="1"/>
  <c r="V71" i="1"/>
  <c r="AB27" i="5"/>
  <c r="V388" i="1"/>
  <c r="AC24" i="5"/>
  <c r="AC33" i="5"/>
  <c r="V21" i="1"/>
  <c r="AB17" i="5"/>
  <c r="AB14" i="5" s="1"/>
  <c r="V257" i="1"/>
  <c r="V1016" i="1"/>
  <c r="V597" i="1"/>
  <c r="V737" i="1"/>
  <c r="V690" i="1"/>
  <c r="V585" i="1"/>
  <c r="V732" i="1"/>
  <c r="AA70" i="5"/>
  <c r="V769" i="1"/>
  <c r="AA69" i="5"/>
  <c r="V610" i="1"/>
  <c r="V879" i="1"/>
  <c r="V413" i="1"/>
  <c r="V303" i="1"/>
  <c r="AA27" i="5"/>
  <c r="V212" i="1"/>
  <c r="AD24" i="5"/>
  <c r="V35" i="1"/>
  <c r="AA24" i="5"/>
  <c r="V167" i="1"/>
  <c r="AB33" i="5"/>
  <c r="V133" i="1"/>
  <c r="R8" i="1"/>
  <c r="AA12" i="5" s="1"/>
  <c r="V12" i="1"/>
  <c r="AA51" i="5"/>
  <c r="V631" i="1"/>
  <c r="V579" i="1"/>
  <c r="V590" i="1"/>
  <c r="V456" i="1"/>
  <c r="AA85" i="5"/>
  <c r="AB65" i="5"/>
  <c r="AD65" i="5"/>
  <c r="AC32" i="5"/>
  <c r="V858" i="1"/>
  <c r="AA56" i="5"/>
  <c r="V683" i="1"/>
  <c r="V1001" i="1"/>
  <c r="V708" i="1"/>
  <c r="AA62" i="5"/>
  <c r="AA65" i="5"/>
  <c r="V116" i="1"/>
  <c r="AA18" i="5"/>
  <c r="AC65" i="5"/>
  <c r="V964" i="1"/>
  <c r="AA39" i="5"/>
  <c r="AE39" i="5" s="1"/>
  <c r="V445" i="1"/>
  <c r="V203" i="1"/>
  <c r="AC27" i="5"/>
  <c r="V282" i="1"/>
  <c r="AA32" i="5"/>
  <c r="V652" i="1"/>
  <c r="AA15" i="5"/>
  <c r="V60" i="1"/>
  <c r="Q964" i="1"/>
  <c r="Q1001" i="1"/>
  <c r="Q413" i="1"/>
  <c r="Q398" i="1"/>
  <c r="W27" i="5"/>
  <c r="Q631" i="1"/>
  <c r="V51" i="5"/>
  <c r="V85" i="5"/>
  <c r="Q590" i="1"/>
  <c r="Q123" i="1"/>
  <c r="V62" i="5"/>
  <c r="Q708" i="1"/>
  <c r="V65" i="5"/>
  <c r="Q879" i="1"/>
  <c r="Q610" i="1"/>
  <c r="W65" i="5"/>
  <c r="Q737" i="1"/>
  <c r="Q203" i="1"/>
  <c r="Q104" i="1"/>
  <c r="Y65" i="5"/>
  <c r="Y17" i="5"/>
  <c r="Y14" i="5" s="1"/>
  <c r="Q167" i="1"/>
  <c r="V24" i="5"/>
  <c r="Q71" i="1"/>
  <c r="W17" i="5"/>
  <c r="W14" i="5" s="1"/>
  <c r="X27" i="5"/>
  <c r="X32" i="5"/>
  <c r="V17" i="5"/>
  <c r="Q83" i="1"/>
  <c r="Q116" i="1"/>
  <c r="V18" i="5"/>
  <c r="X65" i="5"/>
  <c r="X64" i="5" s="1"/>
  <c r="Q732" i="1"/>
  <c r="Q456" i="1"/>
  <c r="Y24" i="5"/>
  <c r="Q367" i="1"/>
  <c r="V33" i="5"/>
  <c r="Q212" i="1"/>
  <c r="V27" i="5"/>
  <c r="Q133" i="1"/>
  <c r="Q12" i="1"/>
  <c r="M8" i="1"/>
  <c r="V12" i="5" s="1"/>
  <c r="Q257" i="1"/>
  <c r="W24" i="5"/>
  <c r="Q282" i="1"/>
  <c r="V32" i="5"/>
  <c r="Q579" i="1"/>
  <c r="Y32" i="5"/>
  <c r="Q303" i="1"/>
  <c r="Q388" i="1"/>
  <c r="X18" i="5"/>
  <c r="Q858" i="1"/>
  <c r="Q683" i="1"/>
  <c r="V56" i="5"/>
  <c r="Q769" i="1"/>
  <c r="V70" i="5"/>
  <c r="V69" i="5"/>
  <c r="V39" i="5"/>
  <c r="Z39" i="5" s="1"/>
  <c r="Q445" i="1"/>
  <c r="W18" i="5"/>
  <c r="Q35" i="1"/>
  <c r="Q585" i="1"/>
  <c r="Q652" i="1"/>
  <c r="Q746" i="1"/>
  <c r="Q1016" i="1"/>
  <c r="Q597" i="1"/>
  <c r="W12" i="5"/>
  <c r="V15" i="5"/>
  <c r="Q60" i="1"/>
  <c r="BB71" i="17" l="1"/>
  <c r="D19" i="17"/>
  <c r="AF19" i="17" s="1"/>
  <c r="BB56" i="17"/>
  <c r="AF228" i="17"/>
  <c r="BC72" i="17"/>
  <c r="D238" i="17"/>
  <c r="E238" i="17"/>
  <c r="E22" i="17" s="1"/>
  <c r="AG22" i="17" s="1"/>
  <c r="AG228" i="17"/>
  <c r="BB228" i="17"/>
  <c r="BE228" i="17"/>
  <c r="BB76" i="17"/>
  <c r="BF228" i="17"/>
  <c r="S6" i="1"/>
  <c r="S693" i="1" s="1"/>
  <c r="S810" i="1" s="1"/>
  <c r="BB303" i="17"/>
  <c r="AM318" i="17"/>
  <c r="I317" i="17"/>
  <c r="I375" i="17" s="1"/>
  <c r="BB365" i="17" s="1"/>
  <c r="L320" i="17"/>
  <c r="AN320" i="17" s="1"/>
  <c r="AK303" i="17"/>
  <c r="AF11" i="17"/>
  <c r="AH122" i="17"/>
  <c r="K378" i="17"/>
  <c r="AM378" i="17" s="1"/>
  <c r="E309" i="17"/>
  <c r="E324" i="17" s="1"/>
  <c r="BB73" i="17"/>
  <c r="BC74" i="17"/>
  <c r="BB74" i="17"/>
  <c r="Z51" i="5"/>
  <c r="AA54" i="5"/>
  <c r="AA49" i="5"/>
  <c r="AE49" i="5" s="1"/>
  <c r="AE51" i="5"/>
  <c r="I6" i="1"/>
  <c r="I693" i="1" s="1"/>
  <c r="I810" i="1" s="1"/>
  <c r="N6" i="1"/>
  <c r="N693" i="1" s="1"/>
  <c r="N810" i="1" s="1"/>
  <c r="H19" i="17"/>
  <c r="AJ19" i="17" s="1"/>
  <c r="H238" i="17"/>
  <c r="H264" i="17" s="1"/>
  <c r="H309" i="17"/>
  <c r="H324" i="17" s="1"/>
  <c r="Z33" i="5"/>
  <c r="Q209" i="17" s="1"/>
  <c r="Q106" i="17" s="1"/>
  <c r="Q186" i="17"/>
  <c r="AS186" i="17" s="1"/>
  <c r="AS34" i="17"/>
  <c r="Q32" i="17"/>
  <c r="Q248" i="17"/>
  <c r="AS249" i="17"/>
  <c r="Q188" i="17"/>
  <c r="AS188" i="17" s="1"/>
  <c r="AS36" i="17"/>
  <c r="AS234" i="17"/>
  <c r="Q170" i="17"/>
  <c r="AS170" i="17" s="1"/>
  <c r="AS203" i="17"/>
  <c r="Q67" i="17"/>
  <c r="AS67" i="17" s="1"/>
  <c r="AS222" i="17"/>
  <c r="Q161" i="17"/>
  <c r="AT210" i="17"/>
  <c r="R107" i="17"/>
  <c r="AT107" i="17" s="1"/>
  <c r="AS253" i="17"/>
  <c r="Q35" i="17"/>
  <c r="Q136" i="17"/>
  <c r="AS136" i="17" s="1"/>
  <c r="Q116" i="17"/>
  <c r="AS217" i="17"/>
  <c r="AS107" i="17"/>
  <c r="AS246" i="17"/>
  <c r="Q29" i="17"/>
  <c r="Y64" i="5"/>
  <c r="AS247" i="17"/>
  <c r="Q30" i="17"/>
  <c r="Q189" i="17"/>
  <c r="AS189" i="17" s="1"/>
  <c r="AS37" i="17"/>
  <c r="Q41" i="17"/>
  <c r="Q43" i="17" s="1"/>
  <c r="AS220" i="17"/>
  <c r="Q155" i="17"/>
  <c r="AS155" i="17" s="1"/>
  <c r="AS219" i="17"/>
  <c r="Q154" i="17"/>
  <c r="Q218" i="17"/>
  <c r="AN306" i="17"/>
  <c r="J351" i="17"/>
  <c r="L379" i="17"/>
  <c r="AN379" i="17" s="1"/>
  <c r="L368" i="17"/>
  <c r="AN368" i="17" s="1"/>
  <c r="AG122" i="17"/>
  <c r="L386" i="17"/>
  <c r="BB75" i="17"/>
  <c r="D366" i="17"/>
  <c r="D317" i="17"/>
  <c r="AJ122" i="17"/>
  <c r="AN12" i="17"/>
  <c r="BB184" i="17"/>
  <c r="AK184" i="17"/>
  <c r="BE184" i="17"/>
  <c r="BF184" i="17"/>
  <c r="BC184" i="17"/>
  <c r="AF122" i="17"/>
  <c r="AE122" i="17"/>
  <c r="AN122" i="17"/>
  <c r="E371" i="17"/>
  <c r="AI122" i="17"/>
  <c r="AK122" i="17"/>
  <c r="BC12" i="17"/>
  <c r="BB12" i="17"/>
  <c r="BE12" i="17"/>
  <c r="AK12" i="17"/>
  <c r="BF12" i="17"/>
  <c r="AL122" i="17"/>
  <c r="I129" i="17"/>
  <c r="I126" i="17"/>
  <c r="I130" i="17"/>
  <c r="I125" i="17"/>
  <c r="BB122" i="17"/>
  <c r="I131" i="17"/>
  <c r="I128" i="17"/>
  <c r="BC122" i="17"/>
  <c r="I124" i="17"/>
  <c r="BF122" i="17"/>
  <c r="BE122" i="17"/>
  <c r="BC127" i="17"/>
  <c r="BB127" i="17"/>
  <c r="AF240" i="17"/>
  <c r="D24" i="17"/>
  <c r="AM122" i="17"/>
  <c r="BC15" i="17"/>
  <c r="BB15" i="17"/>
  <c r="BF15" i="17"/>
  <c r="AK15" i="17"/>
  <c r="BE15" i="17"/>
  <c r="D178" i="17"/>
  <c r="AF178" i="17" s="1"/>
  <c r="AF26" i="17"/>
  <c r="C126" i="17"/>
  <c r="G124" i="17"/>
  <c r="BB55" i="17"/>
  <c r="BC55" i="17"/>
  <c r="E306" i="17"/>
  <c r="AG11" i="17"/>
  <c r="E280" i="17"/>
  <c r="AG280" i="17" s="1"/>
  <c r="AG271" i="17"/>
  <c r="F131" i="17"/>
  <c r="G127" i="17"/>
  <c r="K280" i="17"/>
  <c r="AM280" i="17" s="1"/>
  <c r="K279" i="17"/>
  <c r="F274" i="17"/>
  <c r="F280" i="17"/>
  <c r="AH280" i="17" s="1"/>
  <c r="AH271" i="17"/>
  <c r="I58" i="17"/>
  <c r="BC51" i="17"/>
  <c r="AK51" i="17"/>
  <c r="AK58" i="17" s="1"/>
  <c r="BB51" i="17"/>
  <c r="E302" i="17"/>
  <c r="AG5" i="17"/>
  <c r="BF5" i="17"/>
  <c r="BE5" i="17"/>
  <c r="BC5" i="17"/>
  <c r="I302" i="17"/>
  <c r="BB5" i="17"/>
  <c r="AK5" i="17"/>
  <c r="AN15" i="17"/>
  <c r="I304" i="17"/>
  <c r="I280" i="17"/>
  <c r="BC271" i="17"/>
  <c r="I279" i="17"/>
  <c r="AK271" i="17"/>
  <c r="BB271" i="17"/>
  <c r="BC57" i="17"/>
  <c r="BB57" i="17"/>
  <c r="C131" i="17"/>
  <c r="L24" i="17"/>
  <c r="AN240" i="17"/>
  <c r="L279" i="17"/>
  <c r="L275" i="17"/>
  <c r="L274" i="17"/>
  <c r="L280" i="17"/>
  <c r="AN280" i="17" s="1"/>
  <c r="K58" i="17"/>
  <c r="AM51" i="17"/>
  <c r="AM58" i="17" s="1"/>
  <c r="F302" i="17"/>
  <c r="AH5" i="17"/>
  <c r="L183" i="17"/>
  <c r="AN183" i="17" s="1"/>
  <c r="AN31" i="17"/>
  <c r="AJ279" i="17"/>
  <c r="H273" i="17"/>
  <c r="J371" i="17"/>
  <c r="AL371" i="17" s="1"/>
  <c r="AL309" i="17"/>
  <c r="G273" i="17"/>
  <c r="AI279" i="17"/>
  <c r="K383" i="17"/>
  <c r="AM383" i="17" s="1"/>
  <c r="AM326" i="17"/>
  <c r="J378" i="17"/>
  <c r="AL378" i="17" s="1"/>
  <c r="AL321" i="17"/>
  <c r="AL240" i="17"/>
  <c r="J24" i="17"/>
  <c r="BC386" i="17"/>
  <c r="BB386" i="17"/>
  <c r="J58" i="17"/>
  <c r="AL51" i="17"/>
  <c r="AL58" i="17" s="1"/>
  <c r="AL369" i="17"/>
  <c r="J386" i="17"/>
  <c r="H375" i="17"/>
  <c r="AJ375" i="17" s="1"/>
  <c r="AJ317" i="17"/>
  <c r="H178" i="17"/>
  <c r="AJ178" i="17" s="1"/>
  <c r="AJ26" i="17"/>
  <c r="J273" i="17"/>
  <c r="AL279" i="17"/>
  <c r="K368" i="17"/>
  <c r="AM368" i="17" s="1"/>
  <c r="J350" i="17"/>
  <c r="AM306" i="17"/>
  <c r="K320" i="17"/>
  <c r="K322" i="17"/>
  <c r="AE240" i="17"/>
  <c r="C24" i="17"/>
  <c r="G375" i="17"/>
  <c r="AI375" i="17" s="1"/>
  <c r="AI317" i="17"/>
  <c r="J368" i="17"/>
  <c r="AL368" i="17" s="1"/>
  <c r="AL306" i="17"/>
  <c r="J320" i="17"/>
  <c r="AN14" i="17"/>
  <c r="C309" i="17"/>
  <c r="C238" i="17"/>
  <c r="AE228" i="17"/>
  <c r="C19" i="17"/>
  <c r="AE19" i="17" s="1"/>
  <c r="D274" i="17"/>
  <c r="AF271" i="17"/>
  <c r="D280" i="17"/>
  <c r="AF280" i="17" s="1"/>
  <c r="E275" i="17"/>
  <c r="E274" i="17"/>
  <c r="G304" i="17"/>
  <c r="G361" i="17" s="1"/>
  <c r="AI271" i="17"/>
  <c r="G280" i="17"/>
  <c r="AI280" i="17" s="1"/>
  <c r="G274" i="17"/>
  <c r="F275" i="17"/>
  <c r="H275" i="17"/>
  <c r="J374" i="17"/>
  <c r="AL374" i="17" s="1"/>
  <c r="J328" i="17"/>
  <c r="AL316" i="17"/>
  <c r="J379" i="17"/>
  <c r="AL379" i="17" s="1"/>
  <c r="AL322" i="17"/>
  <c r="AJ240" i="17"/>
  <c r="H24" i="17"/>
  <c r="H306" i="17"/>
  <c r="AJ11" i="17"/>
  <c r="G306" i="17"/>
  <c r="AI11" i="17"/>
  <c r="BF240" i="17"/>
  <c r="BC240" i="17"/>
  <c r="BB240" i="17"/>
  <c r="BE240" i="17"/>
  <c r="AK240" i="17"/>
  <c r="I24" i="17"/>
  <c r="BB19" i="17"/>
  <c r="AK19" i="17"/>
  <c r="BF19" i="17"/>
  <c r="BE19" i="17"/>
  <c r="BC19" i="17"/>
  <c r="D302" i="17"/>
  <c r="AF5" i="17"/>
  <c r="K386" i="17"/>
  <c r="K309" i="17"/>
  <c r="AM228" i="17"/>
  <c r="K238" i="17"/>
  <c r="K19" i="17"/>
  <c r="AM19" i="17" s="1"/>
  <c r="I371" i="17"/>
  <c r="AK371" i="17" s="1"/>
  <c r="I324" i="17"/>
  <c r="BC309" i="17"/>
  <c r="BB309" i="17"/>
  <c r="AK309" i="17"/>
  <c r="E176" i="17"/>
  <c r="AG176" i="17" s="1"/>
  <c r="AG24" i="17"/>
  <c r="L128" i="17"/>
  <c r="L131" i="17"/>
  <c r="L130" i="17"/>
  <c r="L124" i="17"/>
  <c r="L127" i="17"/>
  <c r="L129" i="17"/>
  <c r="L125" i="17"/>
  <c r="AI51" i="17"/>
  <c r="G58" i="17"/>
  <c r="AJ369" i="17"/>
  <c r="H386" i="17"/>
  <c r="C302" i="17"/>
  <c r="AE5" i="17"/>
  <c r="BC373" i="17"/>
  <c r="AK383" i="17"/>
  <c r="BB373" i="17"/>
  <c r="D368" i="17"/>
  <c r="D320" i="17"/>
  <c r="D329" i="17" s="1"/>
  <c r="H58" i="17"/>
  <c r="AJ51" i="17"/>
  <c r="AJ58" i="17" s="1"/>
  <c r="G131" i="17"/>
  <c r="C129" i="17"/>
  <c r="C130" i="17"/>
  <c r="F128" i="17"/>
  <c r="E125" i="17"/>
  <c r="C124" i="17"/>
  <c r="G126" i="17"/>
  <c r="F129" i="17"/>
  <c r="D130" i="17"/>
  <c r="E128" i="17"/>
  <c r="G130" i="17"/>
  <c r="F127" i="17"/>
  <c r="E124" i="17"/>
  <c r="E129" i="17"/>
  <c r="G125" i="17"/>
  <c r="G129" i="17"/>
  <c r="C128" i="17"/>
  <c r="D128" i="17"/>
  <c r="C127" i="17"/>
  <c r="F130" i="17"/>
  <c r="D129" i="17"/>
  <c r="D124" i="17"/>
  <c r="D126" i="17"/>
  <c r="C125" i="17"/>
  <c r="F124" i="17"/>
  <c r="E126" i="17"/>
  <c r="E130" i="17"/>
  <c r="E127" i="17"/>
  <c r="D125" i="17"/>
  <c r="F125" i="17"/>
  <c r="G128" i="17"/>
  <c r="D127" i="17"/>
  <c r="D131" i="17"/>
  <c r="E131" i="17"/>
  <c r="I239" i="17"/>
  <c r="BC238" i="17"/>
  <c r="I264" i="17"/>
  <c r="I310" i="17"/>
  <c r="BB238" i="17"/>
  <c r="AK238" i="17"/>
  <c r="BF238" i="17"/>
  <c r="BE238" i="17"/>
  <c r="I22" i="17"/>
  <c r="J310" i="17"/>
  <c r="AL238" i="17"/>
  <c r="J264" i="17"/>
  <c r="J22" i="17"/>
  <c r="AL22" i="17" s="1"/>
  <c r="K374" i="17"/>
  <c r="AM374" i="17" s="1"/>
  <c r="K328" i="17"/>
  <c r="AM316" i="17"/>
  <c r="G373" i="17"/>
  <c r="AI373" i="17" s="1"/>
  <c r="AI311" i="17"/>
  <c r="K183" i="17"/>
  <c r="AM183" i="17" s="1"/>
  <c r="AM31" i="17"/>
  <c r="D310" i="17"/>
  <c r="AF238" i="17"/>
  <c r="D22" i="17"/>
  <c r="AF22" i="17" s="1"/>
  <c r="F310" i="17"/>
  <c r="AH238" i="17"/>
  <c r="F22" i="17"/>
  <c r="AH22" i="17" s="1"/>
  <c r="K129" i="17"/>
  <c r="K131" i="17"/>
  <c r="K124" i="17"/>
  <c r="K127" i="17"/>
  <c r="K130" i="17"/>
  <c r="K128" i="17"/>
  <c r="K125" i="17"/>
  <c r="F306" i="17"/>
  <c r="AH11" i="17"/>
  <c r="H304" i="17"/>
  <c r="H361" i="17" s="1"/>
  <c r="H280" i="17"/>
  <c r="AJ280" i="17" s="1"/>
  <c r="H274" i="17"/>
  <c r="G275" i="17"/>
  <c r="AJ271" i="17"/>
  <c r="I274" i="17"/>
  <c r="I275" i="17"/>
  <c r="J178" i="17"/>
  <c r="AL178" i="17" s="1"/>
  <c r="AL26" i="17"/>
  <c r="D371" i="17"/>
  <c r="D324" i="17"/>
  <c r="AE271" i="17"/>
  <c r="C280" i="17"/>
  <c r="AE280" i="17" s="1"/>
  <c r="D275" i="17"/>
  <c r="AM11" i="17"/>
  <c r="L309" i="17"/>
  <c r="AN228" i="17"/>
  <c r="L238" i="17"/>
  <c r="L19" i="17"/>
  <c r="J130" i="17"/>
  <c r="J126" i="17"/>
  <c r="J125" i="17"/>
  <c r="J131" i="17"/>
  <c r="J127" i="17"/>
  <c r="J128" i="17"/>
  <c r="J129" i="17"/>
  <c r="G302" i="17"/>
  <c r="AI5" i="17"/>
  <c r="C306" i="17"/>
  <c r="AE11" i="17"/>
  <c r="C178" i="17"/>
  <c r="AE178" i="17" s="1"/>
  <c r="AE26" i="17"/>
  <c r="F371" i="17"/>
  <c r="F324" i="17"/>
  <c r="AN51" i="17"/>
  <c r="L58" i="17"/>
  <c r="J183" i="17"/>
  <c r="AL183" i="17" s="1"/>
  <c r="AL31" i="17"/>
  <c r="I368" i="17"/>
  <c r="AK368" i="17" s="1"/>
  <c r="I320" i="17"/>
  <c r="BC306" i="17"/>
  <c r="BB306" i="17"/>
  <c r="AK306" i="17"/>
  <c r="I322" i="17"/>
  <c r="AM240" i="17"/>
  <c r="K24" i="17"/>
  <c r="L126" i="17"/>
  <c r="J376" i="17"/>
  <c r="AL376" i="17" s="1"/>
  <c r="AL318" i="17"/>
  <c r="J280" i="17"/>
  <c r="AL280" i="17" s="1"/>
  <c r="J274" i="17"/>
  <c r="J275" i="17"/>
  <c r="K274" i="17"/>
  <c r="K275" i="17"/>
  <c r="J381" i="17"/>
  <c r="AL381" i="17" s="1"/>
  <c r="AL324" i="17"/>
  <c r="G309" i="17"/>
  <c r="G238" i="17"/>
  <c r="AI228" i="17"/>
  <c r="G19" i="17"/>
  <c r="AI19" i="17" s="1"/>
  <c r="H302" i="17"/>
  <c r="AJ5" i="17"/>
  <c r="H131" i="17"/>
  <c r="H129" i="17"/>
  <c r="H125" i="17"/>
  <c r="H130" i="17"/>
  <c r="H126" i="17"/>
  <c r="H128" i="17"/>
  <c r="H127" i="17"/>
  <c r="I178" i="17"/>
  <c r="BB26" i="17"/>
  <c r="AK26" i="17"/>
  <c r="BF26" i="17"/>
  <c r="BE26" i="17"/>
  <c r="BC26" i="17"/>
  <c r="L316" i="17"/>
  <c r="L365" i="17"/>
  <c r="AN365" i="17" s="1"/>
  <c r="AN302" i="17"/>
  <c r="K126" i="17"/>
  <c r="AD64" i="5"/>
  <c r="AB64" i="5"/>
  <c r="W64" i="5"/>
  <c r="AA14" i="5"/>
  <c r="AD21" i="5"/>
  <c r="AA21" i="5"/>
  <c r="Y11" i="5"/>
  <c r="Z26" i="5"/>
  <c r="AC64" i="5"/>
  <c r="Z17" i="5"/>
  <c r="W62" i="5"/>
  <c r="AD56" i="5"/>
  <c r="AD54" i="5" s="1"/>
  <c r="AD37" i="5" s="1"/>
  <c r="Z27" i="5"/>
  <c r="Q450" i="1"/>
  <c r="V40" i="5"/>
  <c r="Y62" i="5"/>
  <c r="Y70" i="5"/>
  <c r="AB62" i="5"/>
  <c r="AD70" i="5"/>
  <c r="AC69" i="5"/>
  <c r="W85" i="5"/>
  <c r="W84" i="5" s="1"/>
  <c r="Z22" i="5"/>
  <c r="Q205" i="17" s="1"/>
  <c r="AD85" i="5"/>
  <c r="AD84" i="5" s="1"/>
  <c r="AD69" i="5"/>
  <c r="X56" i="5"/>
  <c r="X54" i="5" s="1"/>
  <c r="X37" i="5" s="1"/>
  <c r="Z32" i="5"/>
  <c r="Q208" i="17" s="1"/>
  <c r="X69" i="5"/>
  <c r="X61" i="5" s="1"/>
  <c r="Q609" i="1"/>
  <c r="V48" i="5"/>
  <c r="Z48" i="5" s="1"/>
  <c r="Y69" i="5"/>
  <c r="Q401" i="1"/>
  <c r="V35" i="5"/>
  <c r="Z35" i="5" s="1"/>
  <c r="Q211" i="17" s="1"/>
  <c r="AB69" i="5"/>
  <c r="AC70" i="5"/>
  <c r="AB11" i="5"/>
  <c r="Z25" i="5"/>
  <c r="Q716" i="1"/>
  <c r="V66" i="5"/>
  <c r="Z66" i="5" s="1"/>
  <c r="Q233" i="17" s="1"/>
  <c r="V643" i="1"/>
  <c r="AA53" i="5"/>
  <c r="AE53" i="5" s="1"/>
  <c r="AB70" i="5"/>
  <c r="V401" i="1"/>
  <c r="AA35" i="5"/>
  <c r="AA31" i="5" s="1"/>
  <c r="AB56" i="5"/>
  <c r="AB54" i="5" s="1"/>
  <c r="AB37" i="5" s="1"/>
  <c r="AC85" i="5"/>
  <c r="AC84" i="5" s="1"/>
  <c r="X31" i="5"/>
  <c r="Y31" i="5"/>
  <c r="X21" i="5"/>
  <c r="W56" i="5"/>
  <c r="W54" i="5" s="1"/>
  <c r="W37" i="5" s="1"/>
  <c r="AD11" i="5"/>
  <c r="Q215" i="17"/>
  <c r="W21" i="5"/>
  <c r="X62" i="5"/>
  <c r="Z65" i="5"/>
  <c r="Q232" i="17" s="1"/>
  <c r="Y85" i="5"/>
  <c r="Y84" i="5" s="1"/>
  <c r="V30" i="1"/>
  <c r="AA13" i="5"/>
  <c r="AC31" i="5"/>
  <c r="Y56" i="5"/>
  <c r="Y54" i="5" s="1"/>
  <c r="Y37" i="5" s="1"/>
  <c r="W31" i="5"/>
  <c r="AB31" i="5"/>
  <c r="X70" i="5"/>
  <c r="Y21" i="5"/>
  <c r="W69" i="5"/>
  <c r="Z18" i="5"/>
  <c r="Q202" i="17" s="1"/>
  <c r="V21" i="5"/>
  <c r="Z24" i="5"/>
  <c r="Q698" i="1"/>
  <c r="V63" i="5"/>
  <c r="Z63" i="5" s="1"/>
  <c r="V49" i="5"/>
  <c r="Q979" i="1"/>
  <c r="V89" i="5"/>
  <c r="Z89" i="5" s="1"/>
  <c r="AC62" i="5"/>
  <c r="V716" i="1"/>
  <c r="AA66" i="5"/>
  <c r="AA64" i="5" s="1"/>
  <c r="AA61" i="5" s="1"/>
  <c r="V698" i="1"/>
  <c r="AA63" i="5"/>
  <c r="AC56" i="5"/>
  <c r="AC54" i="5" s="1"/>
  <c r="AC37" i="5" s="1"/>
  <c r="X11" i="5"/>
  <c r="AB21" i="5"/>
  <c r="V54" i="5"/>
  <c r="Q643" i="1"/>
  <c r="V53" i="5"/>
  <c r="Z12" i="5"/>
  <c r="Q199" i="17" s="1"/>
  <c r="W70" i="5"/>
  <c r="V979" i="1"/>
  <c r="AA89" i="5"/>
  <c r="AA84" i="5" s="1"/>
  <c r="V450" i="1"/>
  <c r="AA40" i="5"/>
  <c r="V609" i="1"/>
  <c r="AA48" i="5"/>
  <c r="AC21" i="5"/>
  <c r="AC11" i="5"/>
  <c r="Z23" i="5"/>
  <c r="Q206" i="17" s="1"/>
  <c r="V14" i="5"/>
  <c r="Z14" i="5" s="1"/>
  <c r="Q201" i="17" s="1"/>
  <c r="Z15" i="5"/>
  <c r="W11" i="5"/>
  <c r="Q30" i="1"/>
  <c r="V13" i="5"/>
  <c r="Z13" i="5" s="1"/>
  <c r="Q200" i="17" s="1"/>
  <c r="X85" i="5"/>
  <c r="X84" i="5" s="1"/>
  <c r="AD62" i="5"/>
  <c r="AD33" i="5"/>
  <c r="AD31" i="5" s="1"/>
  <c r="AB85" i="5"/>
  <c r="AB84" i="5" s="1"/>
  <c r="U7" i="1"/>
  <c r="T7" i="1"/>
  <c r="V111" i="1"/>
  <c r="P7" i="1"/>
  <c r="Q582" i="1"/>
  <c r="Q699" i="1"/>
  <c r="Q306" i="1"/>
  <c r="O7" i="1"/>
  <c r="V697" i="1"/>
  <c r="V206" i="1"/>
  <c r="V626" i="1"/>
  <c r="V618" i="1"/>
  <c r="V157" i="1"/>
  <c r="V763" i="1"/>
  <c r="V306" i="1"/>
  <c r="V8" i="1"/>
  <c r="V54" i="1"/>
  <c r="V53" i="1"/>
  <c r="V418" i="1"/>
  <c r="V674" i="1"/>
  <c r="V948" i="1"/>
  <c r="V582" i="1"/>
  <c r="V270" i="1"/>
  <c r="V699" i="1"/>
  <c r="V860" i="1"/>
  <c r="V766" i="1"/>
  <c r="V596" i="1"/>
  <c r="V79" i="1"/>
  <c r="Q596" i="1"/>
  <c r="Q111" i="1"/>
  <c r="Q157" i="1"/>
  <c r="Q618" i="1"/>
  <c r="Q626" i="1"/>
  <c r="Q674" i="1"/>
  <c r="Q697" i="1"/>
  <c r="Q206" i="1"/>
  <c r="Q270" i="1"/>
  <c r="Q79" i="1"/>
  <c r="Q860" i="1"/>
  <c r="Q54" i="1"/>
  <c r="Q53" i="1"/>
  <c r="Q418" i="1"/>
  <c r="Q766" i="1"/>
  <c r="Q948" i="1"/>
  <c r="Q763" i="1"/>
  <c r="Q8" i="1"/>
  <c r="AG238" i="17" l="1"/>
  <c r="E310" i="17"/>
  <c r="AJ238" i="17"/>
  <c r="H310" i="17"/>
  <c r="H372" i="17" s="1"/>
  <c r="AJ372" i="17" s="1"/>
  <c r="H22" i="17"/>
  <c r="AJ22" i="17" s="1"/>
  <c r="AK375" i="17"/>
  <c r="BC365" i="17"/>
  <c r="BB317" i="17"/>
  <c r="BC317" i="17"/>
  <c r="AK317" i="17"/>
  <c r="L377" i="17"/>
  <c r="AN377" i="17" s="1"/>
  <c r="AJ309" i="17"/>
  <c r="L329" i="17"/>
  <c r="H371" i="17"/>
  <c r="AJ371" i="17" s="1"/>
  <c r="J352" i="17"/>
  <c r="AE54" i="5"/>
  <c r="AA46" i="5"/>
  <c r="AE46" i="5" s="1"/>
  <c r="AE48" i="5"/>
  <c r="AE56" i="5"/>
  <c r="AA38" i="5"/>
  <c r="AE38" i="5" s="1"/>
  <c r="AE40" i="5"/>
  <c r="Z53" i="5"/>
  <c r="Q225" i="17" s="1"/>
  <c r="AS225" i="17" s="1"/>
  <c r="Z54" i="5"/>
  <c r="Q226" i="17" s="1"/>
  <c r="Z40" i="5"/>
  <c r="Q216" i="17" s="1"/>
  <c r="Z49" i="5"/>
  <c r="Q224" i="17" s="1"/>
  <c r="Z56" i="5"/>
  <c r="AS209" i="17"/>
  <c r="Y61" i="5"/>
  <c r="AS211" i="17"/>
  <c r="Q108" i="17"/>
  <c r="AS206" i="17"/>
  <c r="Q9" i="17"/>
  <c r="AS9" i="17" s="1"/>
  <c r="Q99" i="17"/>
  <c r="AS161" i="17"/>
  <c r="AS232" i="17"/>
  <c r="Q231" i="17"/>
  <c r="Q168" i="17"/>
  <c r="AS233" i="17"/>
  <c r="Q169" i="17"/>
  <c r="AS169" i="17" s="1"/>
  <c r="AS205" i="17"/>
  <c r="Q204" i="17"/>
  <c r="Q8" i="17"/>
  <c r="Q98" i="17"/>
  <c r="AS199" i="17"/>
  <c r="Q63" i="17"/>
  <c r="Q198" i="17"/>
  <c r="Q181" i="17"/>
  <c r="AS181" i="17" s="1"/>
  <c r="AS29" i="17"/>
  <c r="AS218" i="17"/>
  <c r="Q137" i="17"/>
  <c r="Q117" i="17"/>
  <c r="AS106" i="17"/>
  <c r="AS248" i="17"/>
  <c r="Q31" i="17"/>
  <c r="AS154" i="17"/>
  <c r="AS156" i="17" s="1"/>
  <c r="Q156" i="17"/>
  <c r="AS215" i="17"/>
  <c r="Q147" i="17"/>
  <c r="Q187" i="17"/>
  <c r="AS187" i="17" s="1"/>
  <c r="AS35" i="17"/>
  <c r="Q184" i="17"/>
  <c r="AS184" i="17" s="1"/>
  <c r="AS32" i="17"/>
  <c r="AS201" i="17"/>
  <c r="Q65" i="17"/>
  <c r="Q182" i="17"/>
  <c r="AS182" i="17" s="1"/>
  <c r="AS30" i="17"/>
  <c r="AS208" i="17"/>
  <c r="Q207" i="17"/>
  <c r="Q105" i="17"/>
  <c r="Q13" i="17"/>
  <c r="AS13" i="17" s="1"/>
  <c r="AS116" i="17"/>
  <c r="AS200" i="17"/>
  <c r="Q64" i="17"/>
  <c r="AS202" i="17"/>
  <c r="Q66" i="17"/>
  <c r="BC125" i="17"/>
  <c r="BB125" i="17"/>
  <c r="BC130" i="17"/>
  <c r="BB130" i="17"/>
  <c r="D176" i="17"/>
  <c r="AF176" i="17" s="1"/>
  <c r="AF24" i="17"/>
  <c r="BB124" i="17"/>
  <c r="BC124" i="17"/>
  <c r="BC129" i="17"/>
  <c r="BB129" i="17"/>
  <c r="BC126" i="17"/>
  <c r="BB126" i="17"/>
  <c r="BB128" i="17"/>
  <c r="BC128" i="17"/>
  <c r="BB131" i="17"/>
  <c r="BC131" i="17"/>
  <c r="K273" i="17"/>
  <c r="AM279" i="17"/>
  <c r="L176" i="17"/>
  <c r="AN176" i="17" s="1"/>
  <c r="AN24" i="17"/>
  <c r="AK280" i="17"/>
  <c r="BC280" i="17"/>
  <c r="BB280" i="17"/>
  <c r="I365" i="17"/>
  <c r="AK365" i="17" s="1"/>
  <c r="BC302" i="17"/>
  <c r="BB302" i="17"/>
  <c r="I316" i="17"/>
  <c r="AK302" i="17"/>
  <c r="E316" i="17"/>
  <c r="E328" i="17" s="1"/>
  <c r="E365" i="17"/>
  <c r="L273" i="17"/>
  <c r="AN279" i="17"/>
  <c r="AK279" i="17"/>
  <c r="BC279" i="17"/>
  <c r="BB279" i="17"/>
  <c r="I321" i="17"/>
  <c r="AK304" i="17"/>
  <c r="I367" i="17"/>
  <c r="AK367" i="17" s="1"/>
  <c r="BB304" i="17"/>
  <c r="I318" i="17"/>
  <c r="I361" i="17"/>
  <c r="BC304" i="17"/>
  <c r="BB58" i="17"/>
  <c r="BC58" i="17"/>
  <c r="E368" i="17"/>
  <c r="E320" i="17"/>
  <c r="E329" i="17" s="1"/>
  <c r="I273" i="17"/>
  <c r="BB273" i="17" s="1"/>
  <c r="F365" i="17"/>
  <c r="F316" i="17"/>
  <c r="F328" i="17" s="1"/>
  <c r="C368" i="17"/>
  <c r="C320" i="17"/>
  <c r="C329" i="17" s="1"/>
  <c r="C371" i="17"/>
  <c r="C324" i="17"/>
  <c r="BC178" i="17"/>
  <c r="BB178" i="17"/>
  <c r="BF178" i="17"/>
  <c r="AK178" i="17"/>
  <c r="BE178" i="17"/>
  <c r="L310" i="17"/>
  <c r="L264" i="17"/>
  <c r="AN238" i="17"/>
  <c r="L22" i="17"/>
  <c r="D325" i="17"/>
  <c r="D372" i="17"/>
  <c r="BB264" i="17"/>
  <c r="BC264" i="17"/>
  <c r="I377" i="17"/>
  <c r="I329" i="17"/>
  <c r="BC320" i="17"/>
  <c r="AK320" i="17"/>
  <c r="BB320" i="17"/>
  <c r="H365" i="17"/>
  <c r="AJ365" i="17" s="1"/>
  <c r="AJ302" i="17"/>
  <c r="H316" i="17"/>
  <c r="I379" i="17"/>
  <c r="AK322" i="17"/>
  <c r="BB275" i="17"/>
  <c r="BC275" i="17"/>
  <c r="K371" i="17"/>
  <c r="AM371" i="17" s="1"/>
  <c r="AM309" i="17"/>
  <c r="L328" i="17"/>
  <c r="AN316" i="17"/>
  <c r="L374" i="17"/>
  <c r="AN374" i="17" s="1"/>
  <c r="G365" i="17"/>
  <c r="AI365" i="17" s="1"/>
  <c r="AI302" i="17"/>
  <c r="G316" i="17"/>
  <c r="L371" i="17"/>
  <c r="AN371" i="17" s="1"/>
  <c r="AN309" i="17"/>
  <c r="BC274" i="17"/>
  <c r="BB274" i="17"/>
  <c r="J372" i="17"/>
  <c r="AL372" i="17" s="1"/>
  <c r="AL310" i="17"/>
  <c r="J325" i="17"/>
  <c r="BF22" i="17"/>
  <c r="BE22" i="17"/>
  <c r="BC22" i="17"/>
  <c r="BB22" i="17"/>
  <c r="AK22" i="17"/>
  <c r="BC239" i="17"/>
  <c r="BF239" i="17"/>
  <c r="BE239" i="17"/>
  <c r="BB239" i="17"/>
  <c r="H176" i="17"/>
  <c r="AJ176" i="17" s="1"/>
  <c r="AJ24" i="17"/>
  <c r="J377" i="17"/>
  <c r="AL377" i="17" s="1"/>
  <c r="J329" i="17"/>
  <c r="AL320" i="17"/>
  <c r="C176" i="17"/>
  <c r="AE176" i="17" s="1"/>
  <c r="AE24" i="17"/>
  <c r="J176" i="17"/>
  <c r="AL176" i="17" s="1"/>
  <c r="AL24" i="17"/>
  <c r="G310" i="17"/>
  <c r="AI238" i="17"/>
  <c r="G22" i="17"/>
  <c r="AI22" i="17" s="1"/>
  <c r="F368" i="17"/>
  <c r="F320" i="17"/>
  <c r="F329" i="17" s="1"/>
  <c r="H368" i="17"/>
  <c r="AJ368" i="17" s="1"/>
  <c r="H320" i="17"/>
  <c r="AJ306" i="17"/>
  <c r="H322" i="17"/>
  <c r="I176" i="17"/>
  <c r="BB24" i="17"/>
  <c r="AK24" i="17"/>
  <c r="BF24" i="17"/>
  <c r="BE24" i="17"/>
  <c r="BC24" i="17"/>
  <c r="H325" i="17"/>
  <c r="AJ310" i="17"/>
  <c r="I381" i="17"/>
  <c r="BB324" i="17"/>
  <c r="AK324" i="17"/>
  <c r="BC324" i="17"/>
  <c r="AM322" i="17"/>
  <c r="K379" i="17"/>
  <c r="AM379" i="17" s="1"/>
  <c r="C365" i="17"/>
  <c r="C316" i="17"/>
  <c r="C328" i="17" s="1"/>
  <c r="D365" i="17"/>
  <c r="D316" i="17"/>
  <c r="D328" i="17" s="1"/>
  <c r="C310" i="17"/>
  <c r="AE238" i="17"/>
  <c r="C22" i="17"/>
  <c r="AE22" i="17" s="1"/>
  <c r="K377" i="17"/>
  <c r="AM377" i="17" s="1"/>
  <c r="AM320" i="17"/>
  <c r="K329" i="17"/>
  <c r="G371" i="17"/>
  <c r="AI371" i="17" s="1"/>
  <c r="AI309" i="17"/>
  <c r="G324" i="17"/>
  <c r="F372" i="17"/>
  <c r="F325" i="17"/>
  <c r="G367" i="17"/>
  <c r="AI367" i="17" s="1"/>
  <c r="G318" i="17"/>
  <c r="AI304" i="17"/>
  <c r="G321" i="17"/>
  <c r="H381" i="17"/>
  <c r="AJ381" i="17" s="1"/>
  <c r="AJ324" i="17"/>
  <c r="K176" i="17"/>
  <c r="AM176" i="17" s="1"/>
  <c r="AM24" i="17"/>
  <c r="AN19" i="17"/>
  <c r="H367" i="17"/>
  <c r="AJ367" i="17" s="1"/>
  <c r="H318" i="17"/>
  <c r="AJ304" i="17"/>
  <c r="H321" i="17"/>
  <c r="I325" i="17"/>
  <c r="BC310" i="17"/>
  <c r="BB310" i="17"/>
  <c r="AK310" i="17"/>
  <c r="I372" i="17"/>
  <c r="AK372" i="17" s="1"/>
  <c r="K310" i="17"/>
  <c r="K264" i="17"/>
  <c r="AM238" i="17"/>
  <c r="K22" i="17"/>
  <c r="AM22" i="17" s="1"/>
  <c r="G368" i="17"/>
  <c r="AI368" i="17" s="1"/>
  <c r="G320" i="17"/>
  <c r="AI306" i="17"/>
  <c r="G322" i="17"/>
  <c r="AD61" i="5"/>
  <c r="AC61" i="5"/>
  <c r="AB61" i="5"/>
  <c r="W61" i="5"/>
  <c r="AA11" i="5"/>
  <c r="AA10" i="5" s="1"/>
  <c r="AB72" i="5"/>
  <c r="Z70" i="5"/>
  <c r="Q236" i="17" s="1"/>
  <c r="Y58" i="5"/>
  <c r="Y72" i="5"/>
  <c r="Z62" i="5"/>
  <c r="V38" i="5"/>
  <c r="Z38" i="5" s="1"/>
  <c r="V64" i="5"/>
  <c r="V61" i="5" s="1"/>
  <c r="AD58" i="5"/>
  <c r="X10" i="5"/>
  <c r="X59" i="5" s="1"/>
  <c r="V947" i="1"/>
  <c r="AB58" i="5"/>
  <c r="V765" i="1"/>
  <c r="Y10" i="5"/>
  <c r="Y59" i="5" s="1"/>
  <c r="X72" i="5"/>
  <c r="Q660" i="1"/>
  <c r="Q765" i="1"/>
  <c r="AC72" i="5"/>
  <c r="Z21" i="5"/>
  <c r="Z69" i="5"/>
  <c r="V11" i="5"/>
  <c r="AD72" i="5"/>
  <c r="X58" i="5"/>
  <c r="V31" i="5"/>
  <c r="V660" i="1"/>
  <c r="W58" i="5"/>
  <c r="AB10" i="5"/>
  <c r="AB59" i="5" s="1"/>
  <c r="AC10" i="5"/>
  <c r="AC59" i="5" s="1"/>
  <c r="W72" i="5"/>
  <c r="Z85" i="5"/>
  <c r="V762" i="1"/>
  <c r="AC58" i="5"/>
  <c r="V84" i="5"/>
  <c r="Z84" i="5" s="1"/>
  <c r="AD10" i="5"/>
  <c r="AD59" i="5" s="1"/>
  <c r="Q223" i="17"/>
  <c r="V46" i="5"/>
  <c r="Z46" i="5" s="1"/>
  <c r="Q762" i="1"/>
  <c r="Q947" i="1"/>
  <c r="W10" i="5"/>
  <c r="W59" i="5" s="1"/>
  <c r="U6" i="1"/>
  <c r="P6" i="1"/>
  <c r="P693" i="1" s="1"/>
  <c r="P810" i="1" s="1"/>
  <c r="Q156" i="1"/>
  <c r="T6" i="1"/>
  <c r="T693" i="1" s="1"/>
  <c r="T810" i="1" s="1"/>
  <c r="O6" i="1"/>
  <c r="Q269" i="1"/>
  <c r="V156" i="1"/>
  <c r="V269" i="1"/>
  <c r="V416" i="1"/>
  <c r="V417" i="1"/>
  <c r="V696" i="1"/>
  <c r="R7" i="1"/>
  <c r="Q416" i="1"/>
  <c r="Q417" i="1"/>
  <c r="Q696" i="1"/>
  <c r="M7" i="1"/>
  <c r="E372" i="17" l="1"/>
  <c r="E325" i="17"/>
  <c r="AA37" i="5"/>
  <c r="AE37" i="5" s="1"/>
  <c r="Q139" i="17"/>
  <c r="AS139" i="17" s="1"/>
  <c r="Q119" i="17"/>
  <c r="AS119" i="17" s="1"/>
  <c r="AS224" i="17"/>
  <c r="Q140" i="17"/>
  <c r="AS140" i="17" s="1"/>
  <c r="Q120" i="17"/>
  <c r="AS120" i="17" s="1"/>
  <c r="Q214" i="17"/>
  <c r="Q307" i="17" s="1"/>
  <c r="AS216" i="17"/>
  <c r="Q148" i="17"/>
  <c r="AS148" i="17" s="1"/>
  <c r="BC273" i="17"/>
  <c r="AS63" i="17"/>
  <c r="Q68" i="17"/>
  <c r="Q71" i="17" s="1"/>
  <c r="AS223" i="17"/>
  <c r="Q162" i="17"/>
  <c r="Q221" i="17"/>
  <c r="Q110" i="17"/>
  <c r="AS105" i="17"/>
  <c r="Q183" i="17"/>
  <c r="AS183" i="17" s="1"/>
  <c r="AS31" i="17"/>
  <c r="AS117" i="17"/>
  <c r="Q14" i="17"/>
  <c r="AS14" i="17" s="1"/>
  <c r="AS168" i="17"/>
  <c r="AS99" i="17"/>
  <c r="AS207" i="17"/>
  <c r="Q50" i="17"/>
  <c r="AS137" i="17"/>
  <c r="AS231" i="17"/>
  <c r="AS66" i="17"/>
  <c r="AS98" i="17"/>
  <c r="Q100" i="17"/>
  <c r="O693" i="1"/>
  <c r="O810" i="1" s="1"/>
  <c r="X73" i="5" s="1"/>
  <c r="AS236" i="17"/>
  <c r="Q235" i="17"/>
  <c r="AS235" i="17" s="1"/>
  <c r="Q171" i="17"/>
  <c r="AS171" i="17" s="1"/>
  <c r="AS8" i="17"/>
  <c r="Q7" i="17"/>
  <c r="AS7" i="17" s="1"/>
  <c r="AS108" i="17"/>
  <c r="U693" i="1"/>
  <c r="U810" i="1" s="1"/>
  <c r="Q141" i="17"/>
  <c r="AS141" i="17" s="1"/>
  <c r="Q121" i="17"/>
  <c r="AS226" i="17"/>
  <c r="AS64" i="17"/>
  <c r="AS147" i="17"/>
  <c r="Q305" i="17"/>
  <c r="AS204" i="17"/>
  <c r="Q49" i="17"/>
  <c r="AS65" i="17"/>
  <c r="Q303" i="17"/>
  <c r="Q197" i="17"/>
  <c r="AS198" i="17"/>
  <c r="Q48" i="17"/>
  <c r="Q6" i="17"/>
  <c r="Q304" i="17"/>
  <c r="BB361" i="17"/>
  <c r="BC361" i="17"/>
  <c r="I376" i="17"/>
  <c r="AK318" i="17"/>
  <c r="BC318" i="17"/>
  <c r="BB318" i="17"/>
  <c r="AK316" i="17"/>
  <c r="I374" i="17"/>
  <c r="I328" i="17"/>
  <c r="BC316" i="17"/>
  <c r="BB316" i="17"/>
  <c r="AK321" i="17"/>
  <c r="I378" i="17"/>
  <c r="K372" i="17"/>
  <c r="AM372" i="17" s="1"/>
  <c r="K325" i="17"/>
  <c r="AM310" i="17"/>
  <c r="C372" i="17"/>
  <c r="C325" i="17"/>
  <c r="H374" i="17"/>
  <c r="AJ374" i="17" s="1"/>
  <c r="H328" i="17"/>
  <c r="AJ316" i="17"/>
  <c r="G374" i="17"/>
  <c r="AI374" i="17" s="1"/>
  <c r="G328" i="17"/>
  <c r="AI316" i="17"/>
  <c r="G379" i="17"/>
  <c r="AI379" i="17" s="1"/>
  <c r="AI322" i="17"/>
  <c r="G376" i="17"/>
  <c r="AI376" i="17" s="1"/>
  <c r="AI318" i="17"/>
  <c r="BE176" i="17"/>
  <c r="BF176" i="17"/>
  <c r="BC176" i="17"/>
  <c r="AK176" i="17"/>
  <c r="BB176" i="17"/>
  <c r="H378" i="17"/>
  <c r="AJ378" i="17" s="1"/>
  <c r="AJ321" i="17"/>
  <c r="G372" i="17"/>
  <c r="AI372" i="17" s="1"/>
  <c r="G325" i="17"/>
  <c r="AI310" i="17"/>
  <c r="L325" i="17"/>
  <c r="L372" i="17"/>
  <c r="AN372" i="17" s="1"/>
  <c r="AN310" i="17"/>
  <c r="H376" i="17"/>
  <c r="AJ376" i="17" s="1"/>
  <c r="AJ318" i="17"/>
  <c r="AK381" i="17"/>
  <c r="BC371" i="17"/>
  <c r="BB371" i="17"/>
  <c r="I382" i="17"/>
  <c r="AK325" i="17"/>
  <c r="BC325" i="17"/>
  <c r="BB325" i="17"/>
  <c r="J382" i="17"/>
  <c r="AL382" i="17" s="1"/>
  <c r="AL325" i="17"/>
  <c r="G381" i="17"/>
  <c r="AI381" i="17" s="1"/>
  <c r="AI324" i="17"/>
  <c r="H377" i="17"/>
  <c r="AJ377" i="17" s="1"/>
  <c r="H329" i="17"/>
  <c r="AJ320" i="17"/>
  <c r="G377" i="17"/>
  <c r="AI377" i="17" s="1"/>
  <c r="G329" i="17"/>
  <c r="AI320" i="17"/>
  <c r="G378" i="17"/>
  <c r="AI378" i="17" s="1"/>
  <c r="AI321" i="17"/>
  <c r="H382" i="17"/>
  <c r="AJ382" i="17" s="1"/>
  <c r="AJ325" i="17"/>
  <c r="H379" i="17"/>
  <c r="AJ379" i="17" s="1"/>
  <c r="AJ322" i="17"/>
  <c r="BC369" i="17"/>
  <c r="BB369" i="17"/>
  <c r="AK379" i="17"/>
  <c r="BC367" i="17"/>
  <c r="BB367" i="17"/>
  <c r="AK377" i="17"/>
  <c r="AN22" i="17"/>
  <c r="AA58" i="5"/>
  <c r="Z64" i="5"/>
  <c r="AC73" i="5"/>
  <c r="Y73" i="5"/>
  <c r="Z61" i="5"/>
  <c r="Q695" i="1"/>
  <c r="W73" i="5"/>
  <c r="V37" i="5"/>
  <c r="V695" i="1"/>
  <c r="AB73" i="5"/>
  <c r="V10" i="5"/>
  <c r="Z11" i="5"/>
  <c r="Z31" i="5"/>
  <c r="V58" i="5"/>
  <c r="Z58" i="5" s="1"/>
  <c r="V7" i="1"/>
  <c r="R6" i="1"/>
  <c r="R693" i="1" s="1"/>
  <c r="R810" i="1" s="1"/>
  <c r="M6" i="1"/>
  <c r="M693" i="1" s="1"/>
  <c r="M810" i="1" s="1"/>
  <c r="Q7" i="1"/>
  <c r="Q213" i="17" l="1"/>
  <c r="Q11" i="17" s="1"/>
  <c r="AS11" i="17" s="1"/>
  <c r="AA59" i="5"/>
  <c r="AA72" i="5"/>
  <c r="Q17" i="17"/>
  <c r="AS17" i="17" s="1"/>
  <c r="AS214" i="17"/>
  <c r="Q16" i="17"/>
  <c r="AS16" i="17" s="1"/>
  <c r="AS149" i="17"/>
  <c r="Q149" i="17"/>
  <c r="Q272" i="17"/>
  <c r="Q115" i="17"/>
  <c r="Q12" i="17" s="1"/>
  <c r="AS12" i="17" s="1"/>
  <c r="Q135" i="17"/>
  <c r="AS135" i="17" s="1"/>
  <c r="V72" i="5"/>
  <c r="Z72" i="5" s="1"/>
  <c r="Z37" i="5"/>
  <c r="Q73" i="17"/>
  <c r="Q74" i="17"/>
  <c r="AS197" i="17"/>
  <c r="AS100" i="17"/>
  <c r="Q72" i="17"/>
  <c r="AS172" i="17"/>
  <c r="Q302" i="17"/>
  <c r="Q324" i="17"/>
  <c r="Q359" i="17"/>
  <c r="Q361" i="17" s="1"/>
  <c r="Q369" i="17"/>
  <c r="AS369" i="17" s="1"/>
  <c r="AS307" i="17"/>
  <c r="Q321" i="17"/>
  <c r="Q57" i="17"/>
  <c r="AS50" i="17"/>
  <c r="Q317" i="17"/>
  <c r="Q366" i="17"/>
  <c r="AS366" i="17" s="1"/>
  <c r="AS303" i="17"/>
  <c r="Q138" i="17"/>
  <c r="AS138" i="17" s="1"/>
  <c r="Q118" i="17"/>
  <c r="AS221" i="17"/>
  <c r="AS162" i="17"/>
  <c r="AS163" i="17" s="1"/>
  <c r="Q163" i="17"/>
  <c r="AS121" i="17"/>
  <c r="Q18" i="17"/>
  <c r="AS18" i="17" s="1"/>
  <c r="Q338" i="17"/>
  <c r="Q367" i="17"/>
  <c r="AS367" i="17" s="1"/>
  <c r="AS304" i="17"/>
  <c r="Q318" i="17"/>
  <c r="Q319" i="17"/>
  <c r="AS319" i="17" s="1"/>
  <c r="AS305" i="17"/>
  <c r="Q230" i="17"/>
  <c r="AS6" i="17"/>
  <c r="Q5" i="17"/>
  <c r="AS5" i="17" s="1"/>
  <c r="AD73" i="5"/>
  <c r="AS110" i="17"/>
  <c r="Q75" i="17"/>
  <c r="Q76" i="17"/>
  <c r="AS68" i="17"/>
  <c r="AS49" i="17"/>
  <c r="Q56" i="17"/>
  <c r="Q271" i="17"/>
  <c r="AS48" i="17"/>
  <c r="Q51" i="17"/>
  <c r="Q55" i="17"/>
  <c r="Q172" i="17"/>
  <c r="Q173" i="17" s="1"/>
  <c r="BC368" i="17"/>
  <c r="BB368" i="17"/>
  <c r="AK378" i="17"/>
  <c r="BB328" i="17"/>
  <c r="BC328" i="17"/>
  <c r="BC364" i="17"/>
  <c r="BB364" i="17"/>
  <c r="AK374" i="17"/>
  <c r="BB366" i="17"/>
  <c r="AK376" i="17"/>
  <c r="BC366" i="17"/>
  <c r="AN325" i="17"/>
  <c r="L382" i="17"/>
  <c r="AN382" i="17" s="1"/>
  <c r="AM325" i="17"/>
  <c r="K382" i="17"/>
  <c r="AM382" i="17" s="1"/>
  <c r="AI325" i="17"/>
  <c r="G382" i="17"/>
  <c r="AI382" i="17" s="1"/>
  <c r="BC372" i="17"/>
  <c r="BB372" i="17"/>
  <c r="AK382" i="17"/>
  <c r="V59" i="5"/>
  <c r="Z59" i="5" s="1"/>
  <c r="Z10" i="5"/>
  <c r="V6" i="1"/>
  <c r="Q6" i="1"/>
  <c r="Q228" i="17" l="1"/>
  <c r="Q309" i="17" s="1"/>
  <c r="Q306" i="17"/>
  <c r="Q322" i="17" s="1"/>
  <c r="Q281" i="17"/>
  <c r="AS213" i="17"/>
  <c r="AS115" i="17"/>
  <c r="Q122" i="17"/>
  <c r="Q130" i="17" s="1"/>
  <c r="Q142" i="17"/>
  <c r="AS142" i="17" s="1"/>
  <c r="Q381" i="17"/>
  <c r="AS381" i="17" s="1"/>
  <c r="AS324" i="17"/>
  <c r="AS51" i="17"/>
  <c r="Q58" i="17"/>
  <c r="Q375" i="17"/>
  <c r="AS375" i="17" s="1"/>
  <c r="AS317" i="17"/>
  <c r="Q365" i="17"/>
  <c r="AS365" i="17" s="1"/>
  <c r="AS302" i="17"/>
  <c r="Q316" i="17"/>
  <c r="Q376" i="17"/>
  <c r="AS376" i="17" s="1"/>
  <c r="AS318" i="17"/>
  <c r="Q280" i="17"/>
  <c r="AS280" i="17" s="1"/>
  <c r="Y259" i="17"/>
  <c r="Y260" i="17" s="1"/>
  <c r="Y262" i="17" s="1"/>
  <c r="AS230" i="17"/>
  <c r="Q21" i="17"/>
  <c r="AS21" i="17" s="1"/>
  <c r="Q378" i="17"/>
  <c r="AS378" i="17" s="1"/>
  <c r="AS321" i="17"/>
  <c r="Q279" i="17"/>
  <c r="Q15" i="17"/>
  <c r="AS15" i="17" s="1"/>
  <c r="AS118" i="17"/>
  <c r="V693" i="1"/>
  <c r="AA73" i="5"/>
  <c r="Q693" i="1"/>
  <c r="V73" i="5"/>
  <c r="AS306" i="17" l="1"/>
  <c r="Q368" i="17"/>
  <c r="AS368" i="17" s="1"/>
  <c r="AS228" i="17"/>
  <c r="Q320" i="17"/>
  <c r="Q377" i="17" s="1"/>
  <c r="AS377" i="17" s="1"/>
  <c r="Q19" i="17"/>
  <c r="AS19" i="17" s="1"/>
  <c r="Q238" i="17"/>
  <c r="Q310" i="17" s="1"/>
  <c r="Q127" i="17"/>
  <c r="AS122" i="17"/>
  <c r="Q128" i="17"/>
  <c r="Q126" i="17"/>
  <c r="Q129" i="17"/>
  <c r="Q125" i="17"/>
  <c r="Q131" i="17"/>
  <c r="Q124" i="17"/>
  <c r="Q374" i="17"/>
  <c r="AS374" i="17" s="1"/>
  <c r="Q328" i="17"/>
  <c r="AS316" i="17"/>
  <c r="AS279" i="17"/>
  <c r="Q379" i="17"/>
  <c r="AS379" i="17" s="1"/>
  <c r="AS322" i="17"/>
  <c r="AS309" i="17"/>
  <c r="Q371" i="17"/>
  <c r="AS371" i="17" s="1"/>
  <c r="Z73" i="5"/>
  <c r="V810" i="1"/>
  <c r="Q810" i="1"/>
  <c r="AS320" i="17" l="1"/>
  <c r="Q22" i="17"/>
  <c r="AS22" i="17" s="1"/>
  <c r="AS238" i="17"/>
  <c r="Q329" i="17"/>
  <c r="Q372" i="17"/>
  <c r="AS372" i="17" s="1"/>
  <c r="Q325" i="17"/>
  <c r="AS310" i="17"/>
  <c r="T1" i="1"/>
  <c r="U1" i="1"/>
  <c r="V1" i="1"/>
  <c r="R1" i="1"/>
  <c r="O1" i="1"/>
  <c r="P1" i="1"/>
  <c r="Q1" i="1"/>
  <c r="M1" i="1"/>
  <c r="Q382" i="17" l="1"/>
  <c r="AS382" i="17" s="1"/>
  <c r="AS325" i="17"/>
  <c r="AE87" i="5"/>
  <c r="R251" i="15" l="1"/>
  <c r="R251" i="17"/>
  <c r="R20" i="5"/>
  <c r="S20" i="5"/>
  <c r="T20" i="5"/>
  <c r="R30" i="5"/>
  <c r="S30" i="5"/>
  <c r="T30" i="5"/>
  <c r="R45" i="5"/>
  <c r="S45" i="5"/>
  <c r="T45" i="5"/>
  <c r="R52" i="5"/>
  <c r="S52" i="5"/>
  <c r="T52" i="5"/>
  <c r="R55" i="5"/>
  <c r="S55" i="5"/>
  <c r="T55" i="5"/>
  <c r="R83" i="5"/>
  <c r="S83" i="5"/>
  <c r="T83" i="5"/>
  <c r="R87" i="5"/>
  <c r="S87" i="5"/>
  <c r="T87" i="5"/>
  <c r="S50" i="5"/>
  <c r="T50" i="5"/>
  <c r="S71" i="5"/>
  <c r="T71" i="5"/>
  <c r="R50" i="5"/>
  <c r="R71" i="5"/>
  <c r="J1" i="1"/>
  <c r="J5" i="1" s="1"/>
  <c r="K1" i="1"/>
  <c r="K5" i="1" s="1"/>
  <c r="L1" i="1"/>
  <c r="L5" i="1" s="1"/>
  <c r="P20" i="5"/>
  <c r="Q20" i="5"/>
  <c r="P30" i="5"/>
  <c r="Q30" i="5"/>
  <c r="P45" i="5"/>
  <c r="Q45" i="5"/>
  <c r="P52" i="5"/>
  <c r="Q52" i="5"/>
  <c r="P55" i="5"/>
  <c r="Q55" i="5"/>
  <c r="P80" i="5"/>
  <c r="O245" i="17" s="1"/>
  <c r="P83" i="5"/>
  <c r="Q83" i="5"/>
  <c r="P87" i="5"/>
  <c r="O251" i="17" s="1"/>
  <c r="Q87" i="5"/>
  <c r="P101" i="5"/>
  <c r="P110" i="5" s="1"/>
  <c r="Q101" i="5"/>
  <c r="Q110" i="5" s="1"/>
  <c r="P108" i="5"/>
  <c r="Q108" i="5"/>
  <c r="P116" i="5"/>
  <c r="P127" i="5" s="1"/>
  <c r="P112" i="5" s="1"/>
  <c r="Q116" i="5"/>
  <c r="Q127" i="5" s="1"/>
  <c r="Q112" i="5" s="1"/>
  <c r="P117" i="5"/>
  <c r="Q117" i="5"/>
  <c r="P131" i="5"/>
  <c r="Q131" i="5"/>
  <c r="P132" i="5"/>
  <c r="P145" i="5" s="1"/>
  <c r="P158" i="5" s="1"/>
  <c r="Q132" i="5"/>
  <c r="Q145" i="5" s="1"/>
  <c r="Q158" i="5" s="1"/>
  <c r="P133" i="5"/>
  <c r="P146" i="5" s="1"/>
  <c r="Q133" i="5"/>
  <c r="Q146" i="5" s="1"/>
  <c r="P136" i="5"/>
  <c r="P149" i="5" s="1"/>
  <c r="P159" i="5" s="1"/>
  <c r="Q136" i="5"/>
  <c r="Q149" i="5" s="1"/>
  <c r="Q159" i="5" s="1"/>
  <c r="P139" i="5"/>
  <c r="P153" i="5" s="1"/>
  <c r="Q139" i="5"/>
  <c r="Q153" i="5" s="1"/>
  <c r="G1" i="1"/>
  <c r="G5" i="1" s="1"/>
  <c r="H1" i="1"/>
  <c r="H5" i="1" s="1"/>
  <c r="U20" i="5" l="1"/>
  <c r="R33" i="17"/>
  <c r="AT251" i="17"/>
  <c r="O33" i="17"/>
  <c r="AQ251" i="17"/>
  <c r="U55" i="5"/>
  <c r="U45" i="5"/>
  <c r="U30" i="5"/>
  <c r="L818" i="1"/>
  <c r="U52" i="5"/>
  <c r="U87" i="5"/>
  <c r="L951" i="1"/>
  <c r="U83" i="5"/>
  <c r="L944" i="1"/>
  <c r="L939" i="1"/>
  <c r="L764" i="1"/>
  <c r="L619" i="1"/>
  <c r="L822" i="1"/>
  <c r="L903" i="1"/>
  <c r="L898" i="1"/>
  <c r="L893" i="1"/>
  <c r="L869" i="1"/>
  <c r="P118" i="5"/>
  <c r="P129" i="5" s="1"/>
  <c r="Q118" i="5"/>
  <c r="Q129" i="5" s="1"/>
  <c r="Q104" i="5"/>
  <c r="P251" i="15" l="1"/>
  <c r="P251" i="17"/>
  <c r="O185" i="17"/>
  <c r="AQ185" i="17" s="1"/>
  <c r="AQ33" i="17"/>
  <c r="R185" i="17"/>
  <c r="AT185" i="17" s="1"/>
  <c r="AT33" i="17"/>
  <c r="P50" i="5"/>
  <c r="Q50" i="5"/>
  <c r="U50" i="5" s="1"/>
  <c r="P33" i="17" l="1"/>
  <c r="AR251" i="17"/>
  <c r="P71" i="5"/>
  <c r="Q71" i="5"/>
  <c r="U71" i="5" s="1"/>
  <c r="P185" i="17" l="1"/>
  <c r="AR185" i="17" s="1"/>
  <c r="AR33" i="17"/>
  <c r="L386" i="1"/>
  <c r="L81" i="1"/>
  <c r="L397" i="1"/>
  <c r="L321" i="1"/>
  <c r="L164" i="1"/>
  <c r="L521" i="1"/>
  <c r="P13" i="5"/>
  <c r="O200" i="17" s="1"/>
  <c r="L196" i="1"/>
  <c r="L324" i="1"/>
  <c r="L431" i="1"/>
  <c r="L544" i="1"/>
  <c r="L835" i="1"/>
  <c r="L342" i="1"/>
  <c r="L339" i="1"/>
  <c r="L323" i="1"/>
  <c r="L767" i="1"/>
  <c r="L97" i="1"/>
  <c r="L464" i="1"/>
  <c r="P35" i="5"/>
  <c r="O211" i="17" s="1"/>
  <c r="L173" i="1"/>
  <c r="L495" i="1"/>
  <c r="L17" i="1"/>
  <c r="L850" i="1"/>
  <c r="L180" i="1"/>
  <c r="L373" i="1"/>
  <c r="L345" i="1"/>
  <c r="L188" i="1"/>
  <c r="L177" i="1"/>
  <c r="L468" i="1"/>
  <c r="L165" i="1"/>
  <c r="L239" i="1"/>
  <c r="L249" i="1"/>
  <c r="L363" i="1"/>
  <c r="T35" i="5"/>
  <c r="L190" i="1"/>
  <c r="L826" i="1"/>
  <c r="L171" i="1"/>
  <c r="L223" i="1"/>
  <c r="L201" i="1"/>
  <c r="L244" i="1"/>
  <c r="L191" i="1"/>
  <c r="L172" i="1"/>
  <c r="L209" i="1"/>
  <c r="L540" i="1"/>
  <c r="L512" i="1"/>
  <c r="L225" i="1"/>
  <c r="L334" i="1"/>
  <c r="L19" i="1"/>
  <c r="L95" i="1"/>
  <c r="L376" i="1"/>
  <c r="L328" i="1"/>
  <c r="L99" i="1"/>
  <c r="L578" i="1"/>
  <c r="L186" i="1"/>
  <c r="L224" i="1"/>
  <c r="P34" i="5"/>
  <c r="O210" i="17" s="1"/>
  <c r="L280" i="1"/>
  <c r="R35" i="5"/>
  <c r="L365" i="1"/>
  <c r="R48" i="5"/>
  <c r="L195" i="1"/>
  <c r="L272" i="1"/>
  <c r="L383" i="1"/>
  <c r="L332" i="1"/>
  <c r="L421" i="1"/>
  <c r="L92" i="1"/>
  <c r="L237" i="1"/>
  <c r="R19" i="5"/>
  <c r="L476" i="1"/>
  <c r="P16" i="5"/>
  <c r="P53" i="5"/>
  <c r="O225" i="17" s="1"/>
  <c r="L378" i="1"/>
  <c r="L184" i="1"/>
  <c r="T19" i="5"/>
  <c r="L362" i="1"/>
  <c r="L350" i="1"/>
  <c r="L94" i="1"/>
  <c r="L194" i="1"/>
  <c r="L706" i="1"/>
  <c r="L300" i="1"/>
  <c r="L372" i="1"/>
  <c r="T16" i="5"/>
  <c r="L160" i="1"/>
  <c r="L114" i="1"/>
  <c r="L102" i="1"/>
  <c r="L830" i="1"/>
  <c r="L442" i="1"/>
  <c r="L439" i="1"/>
  <c r="L273" i="1"/>
  <c r="L162" i="1"/>
  <c r="L382" i="1"/>
  <c r="L219" i="1"/>
  <c r="L252" i="1"/>
  <c r="L380" i="1"/>
  <c r="S29" i="5"/>
  <c r="L275" i="1"/>
  <c r="L322" i="1"/>
  <c r="L88" i="1"/>
  <c r="L410" i="1"/>
  <c r="L33" i="1"/>
  <c r="L279" i="1"/>
  <c r="L335" i="1"/>
  <c r="L236" i="1"/>
  <c r="L243" i="1"/>
  <c r="L571" i="1"/>
  <c r="T44" i="5"/>
  <c r="L302" i="1"/>
  <c r="L346" i="1"/>
  <c r="R88" i="5"/>
  <c r="L87" i="1"/>
  <c r="L231" i="1"/>
  <c r="L676" i="1"/>
  <c r="L844" i="1"/>
  <c r="L182" i="1"/>
  <c r="L16" i="1"/>
  <c r="L159" i="1"/>
  <c r="L240" i="1"/>
  <c r="L183" i="1"/>
  <c r="L178" i="1"/>
  <c r="L175" i="1"/>
  <c r="L325" i="1"/>
  <c r="L82" i="1"/>
  <c r="S53" i="5"/>
  <c r="L353" i="1"/>
  <c r="S16" i="5"/>
  <c r="L232" i="1"/>
  <c r="L20" i="1"/>
  <c r="L208" i="1"/>
  <c r="L181" i="1"/>
  <c r="L189" i="1"/>
  <c r="L130" i="1"/>
  <c r="L161" i="1"/>
  <c r="L343" i="1"/>
  <c r="L375" i="1"/>
  <c r="L286" i="1"/>
  <c r="L234" i="1"/>
  <c r="L226" i="1"/>
  <c r="L994" i="1"/>
  <c r="L197" i="1"/>
  <c r="L329" i="1"/>
  <c r="L320" i="1"/>
  <c r="L69" i="1"/>
  <c r="L247" i="1"/>
  <c r="L93" i="1"/>
  <c r="L176" i="1"/>
  <c r="L361" i="1"/>
  <c r="L108" i="1"/>
  <c r="L523" i="1"/>
  <c r="L823" i="1"/>
  <c r="L584" i="1"/>
  <c r="L923" i="1"/>
  <c r="L89" i="1"/>
  <c r="L90" i="1"/>
  <c r="L550" i="1"/>
  <c r="L543" i="1"/>
  <c r="L403" i="1"/>
  <c r="L847" i="1"/>
  <c r="L849" i="1"/>
  <c r="L484" i="1"/>
  <c r="P67" i="5"/>
  <c r="O234" i="17" s="1"/>
  <c r="L251" i="1"/>
  <c r="L360" i="1"/>
  <c r="L319" i="1"/>
  <c r="L545" i="1"/>
  <c r="L274" i="1"/>
  <c r="L10" i="1"/>
  <c r="R16" i="5"/>
  <c r="L276" i="1"/>
  <c r="L193" i="1"/>
  <c r="L475" i="1"/>
  <c r="L955" i="1"/>
  <c r="L163" i="1"/>
  <c r="L314" i="1"/>
  <c r="L229" i="1"/>
  <c r="L522" i="1"/>
  <c r="L101" i="1"/>
  <c r="L301" i="1"/>
  <c r="L340" i="1"/>
  <c r="L499" i="1"/>
  <c r="L288" i="1"/>
  <c r="L385" i="1"/>
  <c r="L277" i="1"/>
  <c r="L318" i="1"/>
  <c r="L255" i="1"/>
  <c r="L238" i="1"/>
  <c r="L366" i="1"/>
  <c r="L174" i="1"/>
  <c r="R13" i="5"/>
  <c r="L371" i="1"/>
  <c r="L333" i="1"/>
  <c r="L525" i="1"/>
  <c r="L222" i="1"/>
  <c r="L723" i="1"/>
  <c r="L359" i="1"/>
  <c r="L480" i="1"/>
  <c r="L344" i="1"/>
  <c r="L57" i="1"/>
  <c r="L58" i="1"/>
  <c r="L100" i="1"/>
  <c r="L727" i="1"/>
  <c r="L452" i="1"/>
  <c r="L311" i="1"/>
  <c r="L221" i="1"/>
  <c r="L374" i="1"/>
  <c r="L185" i="1"/>
  <c r="L341" i="1"/>
  <c r="L230" i="1"/>
  <c r="L877" i="1"/>
  <c r="L347" i="1"/>
  <c r="L312" i="1"/>
  <c r="L278" i="1"/>
  <c r="L455" i="1"/>
  <c r="L11" i="1"/>
  <c r="L377" i="1"/>
  <c r="L513" i="1"/>
  <c r="L336" i="1"/>
  <c r="L465" i="1"/>
  <c r="L18" i="1"/>
  <c r="P19" i="5"/>
  <c r="O203" i="17" s="1"/>
  <c r="L529" i="1"/>
  <c r="L217" i="1"/>
  <c r="L648" i="1"/>
  <c r="P40" i="5"/>
  <c r="O216" i="17" s="1"/>
  <c r="L59" i="1"/>
  <c r="L198" i="1"/>
  <c r="L248" i="1"/>
  <c r="L428" i="1"/>
  <c r="P41" i="5"/>
  <c r="O217" i="17" s="1"/>
  <c r="L356" i="1"/>
  <c r="L354" i="1"/>
  <c r="L316" i="1"/>
  <c r="L384" i="1"/>
  <c r="S35" i="5"/>
  <c r="L351" i="1"/>
  <c r="L287" i="1"/>
  <c r="L233" i="1"/>
  <c r="L242" i="1"/>
  <c r="L486" i="1"/>
  <c r="T13" i="5"/>
  <c r="L103" i="1"/>
  <c r="L113" i="1"/>
  <c r="L115" i="1"/>
  <c r="L349" i="1"/>
  <c r="L357" i="1"/>
  <c r="L337" i="1"/>
  <c r="L246" i="1"/>
  <c r="L327" i="1"/>
  <c r="L250" i="1"/>
  <c r="L315" i="1"/>
  <c r="L358" i="1"/>
  <c r="L192" i="1"/>
  <c r="L98" i="1"/>
  <c r="L411" i="1"/>
  <c r="R41" i="5"/>
  <c r="L137" i="1"/>
  <c r="L241" i="1"/>
  <c r="L253" i="1"/>
  <c r="L605" i="1"/>
  <c r="L481" i="1"/>
  <c r="L330" i="1"/>
  <c r="P29" i="5"/>
  <c r="L122" i="1"/>
  <c r="L179" i="1"/>
  <c r="R40" i="5"/>
  <c r="L531" i="1"/>
  <c r="L338" i="1"/>
  <c r="L515" i="1"/>
  <c r="L461" i="1"/>
  <c r="L313" i="1"/>
  <c r="L742" i="1"/>
  <c r="Q67" i="5"/>
  <c r="L381" i="1"/>
  <c r="L331" i="1"/>
  <c r="L429" i="1"/>
  <c r="L432" i="1"/>
  <c r="L570" i="1"/>
  <c r="L534" i="1"/>
  <c r="L520" i="1"/>
  <c r="L568" i="1"/>
  <c r="L470" i="1"/>
  <c r="L565" i="1"/>
  <c r="S88" i="5"/>
  <c r="L539" i="1"/>
  <c r="L825" i="1"/>
  <c r="L680" i="1"/>
  <c r="L707" i="1"/>
  <c r="L743" i="1"/>
  <c r="L199" i="1"/>
  <c r="L70" i="1"/>
  <c r="L210" i="1"/>
  <c r="L364" i="1"/>
  <c r="L317" i="1"/>
  <c r="L228" i="1"/>
  <c r="L434" i="1"/>
  <c r="L498" i="1"/>
  <c r="L516" i="1"/>
  <c r="L437" i="1"/>
  <c r="L443" i="1"/>
  <c r="T67" i="5"/>
  <c r="L500" i="1"/>
  <c r="L427" i="1"/>
  <c r="R89" i="5"/>
  <c r="R90" i="5"/>
  <c r="L453" i="1"/>
  <c r="R67" i="5"/>
  <c r="L848" i="1"/>
  <c r="L504" i="1"/>
  <c r="L488" i="1"/>
  <c r="L542" i="1"/>
  <c r="L478" i="1"/>
  <c r="L473" i="1"/>
  <c r="L611" i="1"/>
  <c r="L854" i="1"/>
  <c r="L487" i="1"/>
  <c r="L856" i="1"/>
  <c r="L482" i="1"/>
  <c r="L496" i="1"/>
  <c r="T40" i="5"/>
  <c r="L467" i="1"/>
  <c r="R44" i="5"/>
  <c r="L433" i="1"/>
  <c r="L572" i="1"/>
  <c r="L444" i="1"/>
  <c r="L96" i="1"/>
  <c r="L56" i="1"/>
  <c r="L245" i="1"/>
  <c r="L558" i="1"/>
  <c r="L91" i="1"/>
  <c r="L387" i="1"/>
  <c r="S19" i="5"/>
  <c r="L528" i="1"/>
  <c r="L254" i="1"/>
  <c r="L220" i="1"/>
  <c r="L546" i="1"/>
  <c r="L420" i="1"/>
  <c r="S13" i="5"/>
  <c r="L702" i="1"/>
  <c r="L509" i="1"/>
  <c r="L426" i="1"/>
  <c r="L535" i="1"/>
  <c r="L474" i="1"/>
  <c r="L454" i="1"/>
  <c r="L536" i="1"/>
  <c r="L489" i="1"/>
  <c r="P63" i="5"/>
  <c r="R53" i="5"/>
  <c r="L724" i="1"/>
  <c r="L524" i="1"/>
  <c r="R91" i="5"/>
  <c r="L423" i="1"/>
  <c r="L227" i="1"/>
  <c r="L352" i="1"/>
  <c r="T48" i="5"/>
  <c r="L993" i="1"/>
  <c r="L32" i="1"/>
  <c r="L348" i="1"/>
  <c r="L34" i="1"/>
  <c r="L218" i="1"/>
  <c r="L555" i="1"/>
  <c r="L326" i="1"/>
  <c r="L200" i="1"/>
  <c r="L187" i="1"/>
  <c r="L472" i="1"/>
  <c r="L425" i="1"/>
  <c r="S89" i="5"/>
  <c r="S90" i="5"/>
  <c r="L628" i="1"/>
  <c r="L728" i="1"/>
  <c r="L430" i="1"/>
  <c r="L559" i="1"/>
  <c r="L651" i="1"/>
  <c r="L537" i="1"/>
  <c r="L678" i="1"/>
  <c r="L600" i="1"/>
  <c r="L554" i="1"/>
  <c r="L842" i="1"/>
  <c r="L530" i="1"/>
  <c r="L299" i="1"/>
  <c r="L235" i="1"/>
  <c r="L577" i="1"/>
  <c r="L355" i="1"/>
  <c r="S33" i="5"/>
  <c r="R63" i="5"/>
  <c r="L824" i="1"/>
  <c r="L379" i="1"/>
  <c r="L507" i="1"/>
  <c r="L730" i="1"/>
  <c r="L469" i="1"/>
  <c r="L719" i="1"/>
  <c r="L629" i="1"/>
  <c r="L518" i="1"/>
  <c r="L563" i="1"/>
  <c r="T29" i="5"/>
  <c r="L688" i="1"/>
  <c r="L510" i="1"/>
  <c r="L438" i="1"/>
  <c r="L645" i="1"/>
  <c r="L519" i="1"/>
  <c r="L883" i="1"/>
  <c r="T88" i="5"/>
  <c r="L677" i="1"/>
  <c r="L548" i="1"/>
  <c r="L576" i="1"/>
  <c r="L440" i="1"/>
  <c r="L424" i="1"/>
  <c r="L422" i="1"/>
  <c r="S41" i="5"/>
  <c r="L463" i="1"/>
  <c r="L574" i="1"/>
  <c r="L646" i="1"/>
  <c r="L538" i="1"/>
  <c r="L567" i="1"/>
  <c r="L471" i="1"/>
  <c r="L843" i="1"/>
  <c r="L841" i="1"/>
  <c r="L436" i="1"/>
  <c r="L962" i="1"/>
  <c r="L687" i="1"/>
  <c r="L435" i="1"/>
  <c r="L526" i="1"/>
  <c r="L508" i="1"/>
  <c r="S67" i="5"/>
  <c r="T18" i="5"/>
  <c r="L527" i="1"/>
  <c r="L729" i="1"/>
  <c r="L679" i="1"/>
  <c r="L492" i="1"/>
  <c r="L511" i="1"/>
  <c r="L501" i="1"/>
  <c r="L745" i="1"/>
  <c r="R29" i="5"/>
  <c r="L564" i="1"/>
  <c r="S40" i="5"/>
  <c r="L514" i="1"/>
  <c r="L995" i="1"/>
  <c r="L490" i="1"/>
  <c r="L832" i="1"/>
  <c r="L491" i="1"/>
  <c r="R81" i="5"/>
  <c r="L999" i="1"/>
  <c r="L837" i="1"/>
  <c r="L721" i="1"/>
  <c r="L997" i="1"/>
  <c r="L829" i="1"/>
  <c r="T41" i="5"/>
  <c r="L479" i="1"/>
  <c r="L494" i="1"/>
  <c r="L547" i="1"/>
  <c r="S82" i="5"/>
  <c r="L647" i="1"/>
  <c r="S63" i="5"/>
  <c r="L562" i="1"/>
  <c r="S81" i="5"/>
  <c r="L855" i="1"/>
  <c r="L493" i="1"/>
  <c r="L857" i="1"/>
  <c r="L502" i="1"/>
  <c r="L553" i="1"/>
  <c r="L701" i="1"/>
  <c r="L886" i="1"/>
  <c r="L552" i="1"/>
  <c r="L992" i="1"/>
  <c r="L768" i="1"/>
  <c r="L704" i="1"/>
  <c r="L681" i="1"/>
  <c r="L875" i="1"/>
  <c r="L485" i="1"/>
  <c r="L612" i="1"/>
  <c r="P48" i="5"/>
  <c r="O223" i="17" s="1"/>
  <c r="L466" i="1"/>
  <c r="J1016" i="1"/>
  <c r="S91" i="5"/>
  <c r="L831" i="1"/>
  <c r="T81" i="5"/>
  <c r="L575" i="1"/>
  <c r="S44" i="5"/>
  <c r="L541" i="1"/>
  <c r="L517" i="1"/>
  <c r="L549" i="1"/>
  <c r="L689" i="1"/>
  <c r="L533" i="1"/>
  <c r="L483" i="1"/>
  <c r="S48" i="5"/>
  <c r="L991" i="1"/>
  <c r="L505" i="1"/>
  <c r="L649" i="1"/>
  <c r="L838" i="1"/>
  <c r="K1016" i="1"/>
  <c r="T91" i="5"/>
  <c r="L744" i="1"/>
  <c r="L503" i="1"/>
  <c r="L556" i="1"/>
  <c r="L557" i="1"/>
  <c r="L599" i="1"/>
  <c r="L497" i="1"/>
  <c r="L884" i="1"/>
  <c r="L720" i="1"/>
  <c r="L650" i="1"/>
  <c r="L722" i="1"/>
  <c r="T82" i="5"/>
  <c r="L569" i="1"/>
  <c r="T63" i="5"/>
  <c r="L725" i="1"/>
  <c r="L736" i="1"/>
  <c r="T53" i="5"/>
  <c r="L885" i="1"/>
  <c r="L954" i="1"/>
  <c r="T90" i="5"/>
  <c r="T89" i="5"/>
  <c r="L878" i="1"/>
  <c r="L462" i="1"/>
  <c r="L682" i="1"/>
  <c r="L477" i="1"/>
  <c r="L731" i="1"/>
  <c r="L532" i="1"/>
  <c r="L566" i="1"/>
  <c r="L1000" i="1"/>
  <c r="L561" i="1"/>
  <c r="L996" i="1"/>
  <c r="L506" i="1"/>
  <c r="L876" i="1"/>
  <c r="L560" i="1"/>
  <c r="L703" i="1"/>
  <c r="L726" i="1"/>
  <c r="L589" i="1"/>
  <c r="L956" i="1"/>
  <c r="L551" i="1"/>
  <c r="L588" i="1"/>
  <c r="R82" i="5"/>
  <c r="L705" i="1"/>
  <c r="L819" i="1"/>
  <c r="L573" i="1"/>
  <c r="L441" i="1"/>
  <c r="L836" i="1"/>
  <c r="P44" i="5"/>
  <c r="O220" i="17" s="1"/>
  <c r="L718" i="1"/>
  <c r="L957" i="1" l="1"/>
  <c r="AQ223" i="17"/>
  <c r="O162" i="17"/>
  <c r="AQ162" i="17" s="1"/>
  <c r="AQ220" i="17"/>
  <c r="O155" i="17"/>
  <c r="AQ155" i="17" s="1"/>
  <c r="O136" i="17"/>
  <c r="AQ136" i="17" s="1"/>
  <c r="AQ217" i="17"/>
  <c r="O116" i="17"/>
  <c r="O67" i="17"/>
  <c r="AQ203" i="17"/>
  <c r="O108" i="17"/>
  <c r="AQ108" i="17" s="1"/>
  <c r="AQ211" i="17"/>
  <c r="AQ234" i="17"/>
  <c r="O170" i="17"/>
  <c r="AQ170" i="17" s="1"/>
  <c r="AQ210" i="17"/>
  <c r="O107" i="17"/>
  <c r="O148" i="17"/>
  <c r="AQ216" i="17"/>
  <c r="O120" i="17"/>
  <c r="O140" i="17"/>
  <c r="AQ140" i="17" s="1"/>
  <c r="AQ225" i="17"/>
  <c r="O64" i="17"/>
  <c r="AQ200" i="17"/>
  <c r="J8" i="1"/>
  <c r="S12" i="5" s="1"/>
  <c r="P66" i="5"/>
  <c r="O233" i="17" s="1"/>
  <c r="T17" i="5"/>
  <c r="R18" i="5"/>
  <c r="L964" i="1"/>
  <c r="L123" i="1"/>
  <c r="S18" i="5"/>
  <c r="L104" i="1"/>
  <c r="R17" i="5"/>
  <c r="L21" i="1"/>
  <c r="R32" i="5"/>
  <c r="R12" i="5"/>
  <c r="P23" i="5"/>
  <c r="O206" i="17" s="1"/>
  <c r="P26" i="5"/>
  <c r="L413" i="1"/>
  <c r="S65" i="5"/>
  <c r="T86" i="5"/>
  <c r="S86" i="5"/>
  <c r="L708" i="1"/>
  <c r="Q62" i="5"/>
  <c r="T47" i="5"/>
  <c r="T46" i="5" s="1"/>
  <c r="L652" i="1"/>
  <c r="L60" i="1"/>
  <c r="S47" i="5"/>
  <c r="S46" i="5" s="1"/>
  <c r="P47" i="5"/>
  <c r="L289" i="1"/>
  <c r="L167" i="1"/>
  <c r="Q25" i="5"/>
  <c r="Q22" i="5"/>
  <c r="R33" i="5"/>
  <c r="S17" i="5"/>
  <c r="L769" i="1"/>
  <c r="P25" i="5"/>
  <c r="P22" i="5"/>
  <c r="O205" i="17" s="1"/>
  <c r="L212" i="1"/>
  <c r="Q28" i="5"/>
  <c r="L1016" i="1"/>
  <c r="L303" i="1"/>
  <c r="L35" i="1"/>
  <c r="L860" i="1"/>
  <c r="L858" i="1"/>
  <c r="S51" i="5"/>
  <c r="S49" i="5" s="1"/>
  <c r="L133" i="1"/>
  <c r="Q19" i="5"/>
  <c r="U19" i="5" s="1"/>
  <c r="Q29" i="5"/>
  <c r="U29" i="5" s="1"/>
  <c r="L257" i="1"/>
  <c r="L456" i="1"/>
  <c r="T33" i="5"/>
  <c r="L388" i="1"/>
  <c r="P17" i="5"/>
  <c r="K8" i="1"/>
  <c r="T12" i="5" s="1"/>
  <c r="S23" i="5"/>
  <c r="S26" i="5"/>
  <c r="L445" i="1"/>
  <c r="R42" i="5"/>
  <c r="P33" i="5"/>
  <c r="O209" i="17" s="1"/>
  <c r="R47" i="5"/>
  <c r="R46" i="5" s="1"/>
  <c r="T65" i="5"/>
  <c r="G8" i="1"/>
  <c r="L631" i="1"/>
  <c r="S66" i="5"/>
  <c r="R15" i="5"/>
  <c r="S39" i="5"/>
  <c r="S38" i="5" s="1"/>
  <c r="R65" i="5"/>
  <c r="L887" i="1"/>
  <c r="R23" i="5"/>
  <c r="R26" i="5"/>
  <c r="R51" i="5"/>
  <c r="R49" i="5" s="1"/>
  <c r="L610" i="1"/>
  <c r="T39" i="5"/>
  <c r="T38" i="5" s="1"/>
  <c r="R27" i="5"/>
  <c r="R28" i="5"/>
  <c r="R22" i="5"/>
  <c r="R25" i="5"/>
  <c r="T15" i="5"/>
  <c r="R66" i="5"/>
  <c r="L282" i="1"/>
  <c r="L203" i="1"/>
  <c r="Q26" i="5"/>
  <c r="Q23" i="5"/>
  <c r="P18" i="5"/>
  <c r="O202" i="17" s="1"/>
  <c r="L83" i="1"/>
  <c r="S42" i="5"/>
  <c r="T28" i="5"/>
  <c r="T27" i="5"/>
  <c r="Q34" i="5"/>
  <c r="U34" i="5" s="1"/>
  <c r="L398" i="1"/>
  <c r="L597" i="1"/>
  <c r="Q47" i="5"/>
  <c r="T25" i="5"/>
  <c r="T22" i="5"/>
  <c r="Q41" i="5"/>
  <c r="U41" i="5" s="1"/>
  <c r="P217" i="17" s="1"/>
  <c r="L579" i="1"/>
  <c r="L116" i="1"/>
  <c r="L585" i="1"/>
  <c r="Q43" i="5"/>
  <c r="S28" i="5"/>
  <c r="S27" i="5"/>
  <c r="T51" i="5"/>
  <c r="T49" i="5" s="1"/>
  <c r="L732" i="1"/>
  <c r="L1001" i="1"/>
  <c r="L979" i="1"/>
  <c r="L879" i="1"/>
  <c r="P51" i="5"/>
  <c r="P49" i="5" s="1"/>
  <c r="O224" i="17" s="1"/>
  <c r="P39" i="5"/>
  <c r="L12" i="1"/>
  <c r="H8" i="1"/>
  <c r="S15" i="5"/>
  <c r="Q16" i="5"/>
  <c r="U16" i="5" s="1"/>
  <c r="L71" i="1"/>
  <c r="L683" i="1"/>
  <c r="S25" i="5"/>
  <c r="S22" i="5"/>
  <c r="T26" i="5"/>
  <c r="T23" i="5"/>
  <c r="L367" i="1"/>
  <c r="P28" i="5"/>
  <c r="P27" i="5"/>
  <c r="P56" i="5"/>
  <c r="P54" i="5" s="1"/>
  <c r="O226" i="17" s="1"/>
  <c r="L737" i="1"/>
  <c r="L590" i="1"/>
  <c r="Q44" i="5"/>
  <c r="U44" i="5" s="1"/>
  <c r="T42" i="5"/>
  <c r="R86" i="5"/>
  <c r="P43" i="5"/>
  <c r="L690" i="1"/>
  <c r="P65" i="5"/>
  <c r="O232" i="17" s="1"/>
  <c r="T66" i="5"/>
  <c r="L746" i="1"/>
  <c r="R39" i="5"/>
  <c r="R38" i="5" s="1"/>
  <c r="P15" i="5"/>
  <c r="U67" i="5"/>
  <c r="AR217" i="17" l="1"/>
  <c r="P136" i="17"/>
  <c r="V217" i="17"/>
  <c r="P116" i="17"/>
  <c r="AQ206" i="17"/>
  <c r="O9" i="17"/>
  <c r="AQ9" i="17" s="1"/>
  <c r="O99" i="17"/>
  <c r="AQ99" i="17" s="1"/>
  <c r="P203" i="15"/>
  <c r="P203" i="17"/>
  <c r="AQ107" i="17"/>
  <c r="P220" i="15"/>
  <c r="P220" i="17"/>
  <c r="AQ67" i="17"/>
  <c r="O98" i="17"/>
  <c r="O8" i="17"/>
  <c r="AQ205" i="17"/>
  <c r="O204" i="17"/>
  <c r="O106" i="17"/>
  <c r="AQ209" i="17"/>
  <c r="P46" i="5"/>
  <c r="P109" i="5" s="1"/>
  <c r="P111" i="5" s="1"/>
  <c r="O222" i="17"/>
  <c r="O17" i="17"/>
  <c r="AQ17" i="17" s="1"/>
  <c r="T217" i="17"/>
  <c r="P38" i="5"/>
  <c r="O215" i="17"/>
  <c r="O139" i="17"/>
  <c r="O119" i="17"/>
  <c r="AQ224" i="17"/>
  <c r="O231" i="17"/>
  <c r="AQ232" i="17"/>
  <c r="O168" i="17"/>
  <c r="O141" i="17"/>
  <c r="AQ141" i="17" s="1"/>
  <c r="O121" i="17"/>
  <c r="AQ226" i="17"/>
  <c r="O13" i="17"/>
  <c r="AQ13" i="17" s="1"/>
  <c r="P234" i="15"/>
  <c r="P234" i="17"/>
  <c r="P210" i="15"/>
  <c r="P210" i="17"/>
  <c r="O66" i="17"/>
  <c r="AQ202" i="17"/>
  <c r="O169" i="17"/>
  <c r="AQ169" i="17" s="1"/>
  <c r="AQ233" i="17"/>
  <c r="P42" i="5"/>
  <c r="O219" i="17"/>
  <c r="AQ64" i="17"/>
  <c r="AQ148" i="17"/>
  <c r="T56" i="5"/>
  <c r="T54" i="5" s="1"/>
  <c r="T37" i="5" s="1"/>
  <c r="T14" i="5"/>
  <c r="T11" i="5" s="1"/>
  <c r="P62" i="5"/>
  <c r="P64" i="5"/>
  <c r="G13" i="13"/>
  <c r="P217" i="15"/>
  <c r="S32" i="5"/>
  <c r="S31" i="5" s="1"/>
  <c r="S14" i="5"/>
  <c r="S11" i="5" s="1"/>
  <c r="J7" i="1"/>
  <c r="L596" i="1"/>
  <c r="R14" i="5"/>
  <c r="R11" i="5" s="1"/>
  <c r="P14" i="5"/>
  <c r="O201" i="17" s="1"/>
  <c r="U22" i="5"/>
  <c r="P205" i="17" s="1"/>
  <c r="T205" i="17" s="1"/>
  <c r="L716" i="1"/>
  <c r="Q66" i="5"/>
  <c r="U66" i="5" s="1"/>
  <c r="L270" i="1"/>
  <c r="Q32" i="5"/>
  <c r="Q13" i="5"/>
  <c r="U13" i="5" s="1"/>
  <c r="L30" i="1"/>
  <c r="L697" i="1"/>
  <c r="S64" i="5"/>
  <c r="L698" i="1"/>
  <c r="Q63" i="5"/>
  <c r="U63" i="5" s="1"/>
  <c r="Q56" i="5"/>
  <c r="L674" i="1"/>
  <c r="U47" i="5"/>
  <c r="Q17" i="5"/>
  <c r="U17" i="5" s="1"/>
  <c r="L79" i="1"/>
  <c r="S69" i="5"/>
  <c r="S56" i="5"/>
  <c r="S54" i="5" s="1"/>
  <c r="S37" i="5" s="1"/>
  <c r="R85" i="5"/>
  <c r="R84" i="5" s="1"/>
  <c r="R56" i="5"/>
  <c r="R54" i="5" s="1"/>
  <c r="R37" i="5" s="1"/>
  <c r="K7" i="1"/>
  <c r="R62" i="5"/>
  <c r="Q51" i="5"/>
  <c r="L618" i="1"/>
  <c r="L626" i="1"/>
  <c r="U25" i="5"/>
  <c r="R64" i="5"/>
  <c r="G7" i="1"/>
  <c r="P12" i="5"/>
  <c r="O199" i="17" s="1"/>
  <c r="P24" i="5"/>
  <c r="P21" i="5" s="1"/>
  <c r="L157" i="1"/>
  <c r="Q24" i="5"/>
  <c r="L54" i="1"/>
  <c r="L53" i="1"/>
  <c r="Q15" i="5"/>
  <c r="S85" i="5"/>
  <c r="S84" i="5" s="1"/>
  <c r="L401" i="1"/>
  <c r="Q35" i="5"/>
  <c r="U35" i="5" s="1"/>
  <c r="L699" i="1"/>
  <c r="Q65" i="5"/>
  <c r="U23" i="5"/>
  <c r="P206" i="17" s="1"/>
  <c r="R24" i="5"/>
  <c r="R21" i="5" s="1"/>
  <c r="Q48" i="5"/>
  <c r="U48" i="5" s="1"/>
  <c r="L609" i="1"/>
  <c r="T64" i="5"/>
  <c r="L418" i="1"/>
  <c r="Q39" i="5"/>
  <c r="R31" i="5"/>
  <c r="L766" i="1"/>
  <c r="P32" i="5"/>
  <c r="U26" i="5"/>
  <c r="T69" i="5"/>
  <c r="T62" i="5"/>
  <c r="L948" i="1"/>
  <c r="L763" i="1"/>
  <c r="L643" i="1"/>
  <c r="Q53" i="5"/>
  <c r="U53" i="5" s="1"/>
  <c r="P225" i="17" s="1"/>
  <c r="T85" i="5"/>
  <c r="T84" i="5" s="1"/>
  <c r="T24" i="5"/>
  <c r="T21" i="5" s="1"/>
  <c r="Q12" i="5"/>
  <c r="L8" i="1"/>
  <c r="L582" i="1"/>
  <c r="Q40" i="5"/>
  <c r="U40" i="5" s="1"/>
  <c r="L450" i="1"/>
  <c r="Q27" i="5"/>
  <c r="U27" i="5" s="1"/>
  <c r="L206" i="1"/>
  <c r="Q18" i="5"/>
  <c r="U18" i="5" s="1"/>
  <c r="L111" i="1"/>
  <c r="S24" i="5"/>
  <c r="S21" i="5" s="1"/>
  <c r="Q33" i="5"/>
  <c r="U33" i="5" s="1"/>
  <c r="L306" i="1"/>
  <c r="R69" i="5"/>
  <c r="Q42" i="5"/>
  <c r="U42" i="5" s="1"/>
  <c r="G14" i="13" s="1"/>
  <c r="U43" i="5"/>
  <c r="T32" i="5"/>
  <c r="T31" i="5" s="1"/>
  <c r="U28" i="5"/>
  <c r="S62" i="5"/>
  <c r="Q69" i="5"/>
  <c r="P69" i="5"/>
  <c r="P37" i="5" l="1"/>
  <c r="P72" i="5" s="1"/>
  <c r="AQ106" i="17"/>
  <c r="AR220" i="17"/>
  <c r="P155" i="17"/>
  <c r="AR155" i="17" s="1"/>
  <c r="AR206" i="17"/>
  <c r="P9" i="17"/>
  <c r="AR9" i="17" s="1"/>
  <c r="P99" i="17"/>
  <c r="S206" i="17"/>
  <c r="P202" i="15"/>
  <c r="P202" i="17"/>
  <c r="P211" i="15"/>
  <c r="P211" i="17"/>
  <c r="P222" i="15"/>
  <c r="P222" i="17"/>
  <c r="P200" i="15"/>
  <c r="P200" i="17"/>
  <c r="O154" i="17"/>
  <c r="O218" i="17"/>
  <c r="AQ219" i="17"/>
  <c r="AQ66" i="17"/>
  <c r="AQ231" i="17"/>
  <c r="AQ204" i="17"/>
  <c r="O49" i="17"/>
  <c r="O305" i="17"/>
  <c r="P140" i="5"/>
  <c r="P154" i="5" s="1"/>
  <c r="O236" i="17"/>
  <c r="AQ168" i="17"/>
  <c r="O63" i="17"/>
  <c r="AQ199" i="17"/>
  <c r="O198" i="17"/>
  <c r="P107" i="17"/>
  <c r="AR210" i="17"/>
  <c r="AR116" i="17"/>
  <c r="T116" i="17"/>
  <c r="V116" i="17"/>
  <c r="P13" i="17"/>
  <c r="AR13" i="17" s="1"/>
  <c r="AQ215" i="17"/>
  <c r="O147" i="17"/>
  <c r="O214" i="17"/>
  <c r="P219" i="15"/>
  <c r="P219" i="17"/>
  <c r="AQ8" i="17"/>
  <c r="O7" i="17"/>
  <c r="AQ7" i="17" s="1"/>
  <c r="P31" i="5"/>
  <c r="O208" i="17"/>
  <c r="P223" i="15"/>
  <c r="P223" i="17"/>
  <c r="AR234" i="17"/>
  <c r="P170" i="17"/>
  <c r="O18" i="17"/>
  <c r="AQ18" i="17" s="1"/>
  <c r="O16" i="17"/>
  <c r="AQ16" i="17" s="1"/>
  <c r="AQ222" i="17"/>
  <c r="O161" i="17"/>
  <c r="O221" i="17"/>
  <c r="AR203" i="17"/>
  <c r="S203" i="17"/>
  <c r="P67" i="17"/>
  <c r="T203" i="17"/>
  <c r="AR136" i="17"/>
  <c r="T136" i="17"/>
  <c r="P209" i="15"/>
  <c r="P209" i="17"/>
  <c r="T206" i="17"/>
  <c r="P204" i="17"/>
  <c r="P98" i="17"/>
  <c r="P8" i="17"/>
  <c r="AR205" i="17"/>
  <c r="S205" i="17"/>
  <c r="AQ201" i="17"/>
  <c r="O65" i="17"/>
  <c r="P216" i="15"/>
  <c r="P216" i="17"/>
  <c r="P140" i="17"/>
  <c r="V225" i="17"/>
  <c r="P120" i="17"/>
  <c r="AR225" i="17"/>
  <c r="P233" i="15"/>
  <c r="P233" i="17"/>
  <c r="AQ139" i="17"/>
  <c r="AQ98" i="17"/>
  <c r="AQ100" i="17" s="1"/>
  <c r="O100" i="17"/>
  <c r="P61" i="5"/>
  <c r="P225" i="15"/>
  <c r="G17" i="13"/>
  <c r="G9" i="13"/>
  <c r="P206" i="15"/>
  <c r="G8" i="13"/>
  <c r="P205" i="15"/>
  <c r="S58" i="5"/>
  <c r="S10" i="5"/>
  <c r="S59" i="5" s="1"/>
  <c r="R72" i="5"/>
  <c r="R58" i="5"/>
  <c r="J6" i="1"/>
  <c r="J693" i="1" s="1"/>
  <c r="J810" i="1" s="1"/>
  <c r="T61" i="5"/>
  <c r="H7" i="1"/>
  <c r="L7" i="1" s="1"/>
  <c r="R10" i="5"/>
  <c r="R59" i="5" s="1"/>
  <c r="L156" i="1"/>
  <c r="T72" i="5"/>
  <c r="S61" i="5"/>
  <c r="U62" i="5"/>
  <c r="P11" i="5"/>
  <c r="T58" i="5"/>
  <c r="S72" i="5"/>
  <c r="L947" i="1"/>
  <c r="L660" i="1"/>
  <c r="Q21" i="5"/>
  <c r="U21" i="5" s="1"/>
  <c r="U24" i="5"/>
  <c r="T10" i="5"/>
  <c r="T59" i="5" s="1"/>
  <c r="Q54" i="5"/>
  <c r="U54" i="5" s="1"/>
  <c r="P226" i="17" s="1"/>
  <c r="U56" i="5"/>
  <c r="U12" i="5"/>
  <c r="L765" i="1"/>
  <c r="L762" i="1"/>
  <c r="L269" i="1"/>
  <c r="Q38" i="5"/>
  <c r="U39" i="5"/>
  <c r="U32" i="5"/>
  <c r="Q31" i="5"/>
  <c r="K6" i="1"/>
  <c r="K693" i="1" s="1"/>
  <c r="K810" i="1" s="1"/>
  <c r="L417" i="1"/>
  <c r="L416" i="1"/>
  <c r="U15" i="5"/>
  <c r="Q14" i="5"/>
  <c r="U14" i="5" s="1"/>
  <c r="Q46" i="5"/>
  <c r="G6" i="1"/>
  <c r="Q49" i="5"/>
  <c r="U49" i="5" s="1"/>
  <c r="P224" i="17" s="1"/>
  <c r="U51" i="5"/>
  <c r="L696" i="1"/>
  <c r="U65" i="5"/>
  <c r="Q64" i="5"/>
  <c r="U64" i="5" s="1"/>
  <c r="R61" i="5"/>
  <c r="Q140" i="5"/>
  <c r="Q154" i="5" s="1"/>
  <c r="U70" i="5"/>
  <c r="U69" i="5"/>
  <c r="P81" i="5"/>
  <c r="O246" i="17" s="1"/>
  <c r="Q81" i="5"/>
  <c r="U81" i="5" s="1"/>
  <c r="P82" i="5"/>
  <c r="O247" i="17" s="1"/>
  <c r="Q82" i="5"/>
  <c r="U82" i="5" s="1"/>
  <c r="AR200" i="17" l="1"/>
  <c r="P64" i="17"/>
  <c r="S200" i="17"/>
  <c r="T200" i="17"/>
  <c r="O303" i="17"/>
  <c r="O194" i="17"/>
  <c r="O48" i="17"/>
  <c r="AQ198" i="17"/>
  <c r="G693" i="1"/>
  <c r="G810" i="1" s="1"/>
  <c r="P73" i="5" s="1"/>
  <c r="P49" i="17"/>
  <c r="AR204" i="17"/>
  <c r="P305" i="17"/>
  <c r="S305" i="17" s="1"/>
  <c r="AR8" i="17"/>
  <c r="P7" i="17"/>
  <c r="AR7" i="17" s="1"/>
  <c r="O319" i="17"/>
  <c r="AQ319" i="17" s="1"/>
  <c r="AQ305" i="17"/>
  <c r="AR216" i="17"/>
  <c r="P148" i="17"/>
  <c r="P236" i="15"/>
  <c r="P236" i="17"/>
  <c r="P208" i="15"/>
  <c r="P208" i="17"/>
  <c r="P58" i="5"/>
  <c r="P215" i="15"/>
  <c r="P215" i="17"/>
  <c r="AR233" i="17"/>
  <c r="P169" i="17"/>
  <c r="AR170" i="17"/>
  <c r="T170" i="17"/>
  <c r="U170" i="17"/>
  <c r="AR219" i="17"/>
  <c r="P218" i="17"/>
  <c r="T218" i="17" s="1"/>
  <c r="P154" i="17"/>
  <c r="AQ63" i="17"/>
  <c r="O68" i="17"/>
  <c r="O71" i="17" s="1"/>
  <c r="T204" i="17"/>
  <c r="AR211" i="17"/>
  <c r="P108" i="17"/>
  <c r="AQ246" i="17"/>
  <c r="O29" i="17"/>
  <c r="AR140" i="17"/>
  <c r="T140" i="17"/>
  <c r="P119" i="17"/>
  <c r="V224" i="17"/>
  <c r="P139" i="17"/>
  <c r="AR224" i="17"/>
  <c r="AR98" i="17"/>
  <c r="T98" i="17"/>
  <c r="W98" i="17"/>
  <c r="P100" i="17"/>
  <c r="U98" i="17"/>
  <c r="O56" i="17"/>
  <c r="AQ49" i="17"/>
  <c r="P121" i="17"/>
  <c r="P141" i="17"/>
  <c r="AR226" i="17"/>
  <c r="V226" i="17"/>
  <c r="P201" i="15"/>
  <c r="P201" i="17"/>
  <c r="AQ65" i="17"/>
  <c r="AR209" i="17"/>
  <c r="P106" i="17"/>
  <c r="O118" i="17"/>
  <c r="O138" i="17"/>
  <c r="AQ138" i="17" s="1"/>
  <c r="AQ221" i="17"/>
  <c r="S204" i="17"/>
  <c r="AQ161" i="17"/>
  <c r="AQ163" i="17" s="1"/>
  <c r="O163" i="17"/>
  <c r="AR223" i="17"/>
  <c r="P162" i="17"/>
  <c r="AR162" i="17" s="1"/>
  <c r="O213" i="17"/>
  <c r="O135" i="17"/>
  <c r="O307" i="17"/>
  <c r="O115" i="17"/>
  <c r="O272" i="17"/>
  <c r="AQ214" i="17"/>
  <c r="O137" i="17"/>
  <c r="AQ137" i="17" s="1"/>
  <c r="AQ218" i="17"/>
  <c r="O117" i="17"/>
  <c r="P66" i="17"/>
  <c r="S202" i="17"/>
  <c r="AR202" i="17"/>
  <c r="T202" i="17"/>
  <c r="P246" i="15"/>
  <c r="P246" i="17"/>
  <c r="O105" i="17"/>
  <c r="O207" i="17"/>
  <c r="O197" i="17" s="1"/>
  <c r="AQ208" i="17"/>
  <c r="AR107" i="17"/>
  <c r="T107" i="17"/>
  <c r="U107" i="17"/>
  <c r="W107" i="17"/>
  <c r="V107" i="17"/>
  <c r="P199" i="15"/>
  <c r="P199" i="17"/>
  <c r="AR99" i="17"/>
  <c r="W99" i="17"/>
  <c r="T99" i="17"/>
  <c r="U99" i="17"/>
  <c r="AR67" i="17"/>
  <c r="AR222" i="17"/>
  <c r="P161" i="17"/>
  <c r="P221" i="17"/>
  <c r="P247" i="15"/>
  <c r="P247" i="17"/>
  <c r="O30" i="17"/>
  <c r="AQ247" i="17"/>
  <c r="P232" i="15"/>
  <c r="P232" i="17"/>
  <c r="T120" i="17"/>
  <c r="V120" i="17"/>
  <c r="AR120" i="17"/>
  <c r="P17" i="17"/>
  <c r="AR17" i="17" s="1"/>
  <c r="AQ147" i="17"/>
  <c r="AQ149" i="17" s="1"/>
  <c r="O149" i="17"/>
  <c r="AQ236" i="17"/>
  <c r="O171" i="17"/>
  <c r="O235" i="17"/>
  <c r="AQ154" i="17"/>
  <c r="AQ156" i="17" s="1"/>
  <c r="O156" i="17"/>
  <c r="P224" i="15"/>
  <c r="G16" i="13"/>
  <c r="G18" i="13"/>
  <c r="P226" i="15"/>
  <c r="S73" i="5"/>
  <c r="H6" i="1"/>
  <c r="P10" i="5"/>
  <c r="P59" i="5" s="1"/>
  <c r="R73" i="5"/>
  <c r="T73" i="5"/>
  <c r="Q109" i="5"/>
  <c r="U46" i="5"/>
  <c r="G15" i="13" s="1"/>
  <c r="L695" i="1"/>
  <c r="Q11" i="5"/>
  <c r="Q58" i="5" s="1"/>
  <c r="U58" i="5" s="1"/>
  <c r="Q61" i="5"/>
  <c r="U61" i="5" s="1"/>
  <c r="G20" i="13" s="1"/>
  <c r="U31" i="5"/>
  <c r="G10" i="13" s="1"/>
  <c r="U38" i="5"/>
  <c r="G12" i="13" s="1"/>
  <c r="Q37" i="5"/>
  <c r="P86" i="5"/>
  <c r="O250" i="17" s="1"/>
  <c r="Q86" i="5"/>
  <c r="U86" i="5" s="1"/>
  <c r="O302" i="17" l="1"/>
  <c r="O228" i="17"/>
  <c r="AR232" i="17"/>
  <c r="P231" i="17"/>
  <c r="P168" i="17"/>
  <c r="P163" i="17"/>
  <c r="AR161" i="17"/>
  <c r="AR163" i="17" s="1"/>
  <c r="AR199" i="17"/>
  <c r="P63" i="17"/>
  <c r="P198" i="17"/>
  <c r="S199" i="17"/>
  <c r="T199" i="17"/>
  <c r="AR66" i="17"/>
  <c r="T66" i="17"/>
  <c r="V66" i="17"/>
  <c r="AQ213" i="17"/>
  <c r="O11" i="17"/>
  <c r="AQ11" i="17" s="1"/>
  <c r="O306" i="17"/>
  <c r="T119" i="17"/>
  <c r="AR119" i="17"/>
  <c r="P16" i="17"/>
  <c r="AR16" i="17" s="1"/>
  <c r="V119" i="17"/>
  <c r="AR208" i="17"/>
  <c r="P105" i="17"/>
  <c r="P207" i="17"/>
  <c r="S207" i="17" s="1"/>
  <c r="AR139" i="17"/>
  <c r="T139" i="17"/>
  <c r="U139" i="17"/>
  <c r="P65" i="17"/>
  <c r="AR201" i="17"/>
  <c r="O366" i="17"/>
  <c r="AQ303" i="17"/>
  <c r="O317" i="17"/>
  <c r="O50" i="17"/>
  <c r="O51" i="17" s="1"/>
  <c r="AQ207" i="17"/>
  <c r="AQ197" i="17" s="1"/>
  <c r="O14" i="17"/>
  <c r="AQ14" i="17" s="1"/>
  <c r="O15" i="17"/>
  <c r="AQ15" i="17" s="1"/>
  <c r="W100" i="17"/>
  <c r="T100" i="17"/>
  <c r="S100" i="17"/>
  <c r="U100" i="17"/>
  <c r="O142" i="17"/>
  <c r="AQ142" i="17" s="1"/>
  <c r="AQ135" i="17"/>
  <c r="V108" i="17"/>
  <c r="T108" i="17"/>
  <c r="AR108" i="17"/>
  <c r="W108" i="17"/>
  <c r="U108" i="17"/>
  <c r="O110" i="17"/>
  <c r="AQ105" i="17"/>
  <c r="AQ110" i="17" s="1"/>
  <c r="O281" i="17"/>
  <c r="AR106" i="17"/>
  <c r="T106" i="17"/>
  <c r="W106" i="17"/>
  <c r="U106" i="17"/>
  <c r="V106" i="17"/>
  <c r="AQ68" i="17"/>
  <c r="O76" i="17"/>
  <c r="O72" i="17"/>
  <c r="O75" i="17"/>
  <c r="O74" i="17"/>
  <c r="P235" i="17"/>
  <c r="AR235" i="17" s="1"/>
  <c r="P171" i="17"/>
  <c r="AR236" i="17"/>
  <c r="P118" i="17"/>
  <c r="AR221" i="17"/>
  <c r="P138" i="17"/>
  <c r="L6" i="1"/>
  <c r="H693" i="1"/>
  <c r="H810" i="1" s="1"/>
  <c r="AQ235" i="17"/>
  <c r="O230" i="17"/>
  <c r="AR246" i="17"/>
  <c r="P29" i="17"/>
  <c r="O122" i="17"/>
  <c r="O126" i="17" s="1"/>
  <c r="O12" i="17"/>
  <c r="AQ12" i="17" s="1"/>
  <c r="AR141" i="17"/>
  <c r="T141" i="17"/>
  <c r="T169" i="17"/>
  <c r="AR169" i="17"/>
  <c r="U169" i="17"/>
  <c r="AR305" i="17"/>
  <c r="P319" i="17"/>
  <c r="O304" i="17"/>
  <c r="P250" i="15"/>
  <c r="P250" i="17"/>
  <c r="AR218" i="17"/>
  <c r="P117" i="17"/>
  <c r="P137" i="17"/>
  <c r="V218" i="17"/>
  <c r="O182" i="17"/>
  <c r="AQ182" i="17" s="1"/>
  <c r="AQ30" i="17"/>
  <c r="O359" i="17"/>
  <c r="O369" i="17"/>
  <c r="O324" i="17"/>
  <c r="AQ307" i="17"/>
  <c r="O73" i="17"/>
  <c r="AR121" i="17"/>
  <c r="T121" i="17"/>
  <c r="V121" i="17"/>
  <c r="P18" i="17"/>
  <c r="AR18" i="17" s="1"/>
  <c r="AR100" i="17"/>
  <c r="O181" i="17"/>
  <c r="AQ181" i="17" s="1"/>
  <c r="AQ29" i="17"/>
  <c r="V148" i="17"/>
  <c r="AR148" i="17"/>
  <c r="T148" i="17"/>
  <c r="O55" i="17"/>
  <c r="AQ48" i="17"/>
  <c r="V64" i="17"/>
  <c r="AR64" i="17"/>
  <c r="T64" i="17"/>
  <c r="AQ171" i="17"/>
  <c r="AQ172" i="17" s="1"/>
  <c r="O172" i="17"/>
  <c r="AR247" i="17"/>
  <c r="P30" i="17"/>
  <c r="AR154" i="17"/>
  <c r="AR156" i="17" s="1"/>
  <c r="P156" i="17"/>
  <c r="AR215" i="17"/>
  <c r="P147" i="17"/>
  <c r="P214" i="17"/>
  <c r="P56" i="17"/>
  <c r="AR49" i="17"/>
  <c r="V49" i="17"/>
  <c r="T49" i="17"/>
  <c r="O6" i="17"/>
  <c r="U37" i="5"/>
  <c r="Q72" i="5"/>
  <c r="U72" i="5" s="1"/>
  <c r="Q111" i="5"/>
  <c r="Q102" i="5"/>
  <c r="Q103" i="5"/>
  <c r="Q10" i="5"/>
  <c r="U11" i="5"/>
  <c r="G6" i="13" s="1"/>
  <c r="Q88" i="5"/>
  <c r="U88" i="5" s="1"/>
  <c r="P88" i="5"/>
  <c r="O252" i="17" s="1"/>
  <c r="O249" i="17" s="1"/>
  <c r="P85" i="5"/>
  <c r="Q85" i="5"/>
  <c r="U85" i="5" s="1"/>
  <c r="L693" i="1" l="1"/>
  <c r="O361" i="17"/>
  <c r="O271" i="17"/>
  <c r="W259" i="17" s="1"/>
  <c r="T207" i="17"/>
  <c r="AQ249" i="17"/>
  <c r="O32" i="17"/>
  <c r="AR105" i="17"/>
  <c r="AR110" i="17" s="1"/>
  <c r="T105" i="17"/>
  <c r="P110" i="17"/>
  <c r="V110" i="17" s="1"/>
  <c r="W105" i="17"/>
  <c r="U105" i="17"/>
  <c r="AR168" i="17"/>
  <c r="P172" i="17"/>
  <c r="U168" i="17"/>
  <c r="T168" i="17"/>
  <c r="AR138" i="17"/>
  <c r="T138" i="17"/>
  <c r="P182" i="17"/>
  <c r="AR182" i="17" s="1"/>
  <c r="AR30" i="17"/>
  <c r="P181" i="17"/>
  <c r="AR181" i="17" s="1"/>
  <c r="AR29" i="17"/>
  <c r="V65" i="17"/>
  <c r="T65" i="17"/>
  <c r="AR65" i="17"/>
  <c r="AR198" i="17"/>
  <c r="P304" i="17"/>
  <c r="P303" i="17"/>
  <c r="P197" i="17"/>
  <c r="S198" i="17"/>
  <c r="P194" i="17"/>
  <c r="P48" i="17"/>
  <c r="P6" i="17"/>
  <c r="T198" i="17"/>
  <c r="O318" i="17"/>
  <c r="AQ304" i="17"/>
  <c r="O367" i="17"/>
  <c r="O321" i="17"/>
  <c r="AR137" i="17"/>
  <c r="T137" i="17"/>
  <c r="AR118" i="17"/>
  <c r="P15" i="17"/>
  <c r="AR15" i="17" s="1"/>
  <c r="T118" i="17"/>
  <c r="V118" i="17"/>
  <c r="O57" i="17"/>
  <c r="AQ50" i="17"/>
  <c r="AR63" i="17"/>
  <c r="V63" i="17"/>
  <c r="T63" i="17"/>
  <c r="P68" i="17"/>
  <c r="P71" i="17" s="1"/>
  <c r="AR231" i="17"/>
  <c r="P230" i="17"/>
  <c r="O124" i="17"/>
  <c r="O131" i="17"/>
  <c r="O129" i="17"/>
  <c r="O125" i="17"/>
  <c r="O130" i="17"/>
  <c r="O128" i="17"/>
  <c r="P14" i="17"/>
  <c r="AR14" i="17" s="1"/>
  <c r="AR117" i="17"/>
  <c r="T117" i="17"/>
  <c r="V117" i="17"/>
  <c r="AQ230" i="17"/>
  <c r="O21" i="17"/>
  <c r="AQ21" i="17" s="1"/>
  <c r="AR319" i="17"/>
  <c r="S319" i="17"/>
  <c r="P307" i="17"/>
  <c r="P272" i="17"/>
  <c r="V214" i="17"/>
  <c r="AR214" i="17"/>
  <c r="P213" i="17"/>
  <c r="P135" i="17"/>
  <c r="P115" i="17"/>
  <c r="T214" i="17"/>
  <c r="O381" i="17"/>
  <c r="AQ324" i="17"/>
  <c r="O127" i="17"/>
  <c r="O375" i="17"/>
  <c r="AQ317" i="17"/>
  <c r="AQ228" i="17"/>
  <c r="O19" i="17"/>
  <c r="AQ19" i="17" s="1"/>
  <c r="O309" i="17"/>
  <c r="O238" i="17"/>
  <c r="P252" i="15"/>
  <c r="P252" i="17"/>
  <c r="P249" i="17" s="1"/>
  <c r="AQ6" i="17"/>
  <c r="O5" i="17"/>
  <c r="AQ5" i="17" s="1"/>
  <c r="O34" i="17"/>
  <c r="AQ252" i="17"/>
  <c r="AR147" i="17"/>
  <c r="AR149" i="17" s="1"/>
  <c r="V147" i="17"/>
  <c r="P149" i="17"/>
  <c r="T147" i="17"/>
  <c r="AQ51" i="17"/>
  <c r="O58" i="17"/>
  <c r="AR171" i="17"/>
  <c r="T171" i="17"/>
  <c r="U171" i="17"/>
  <c r="V105" i="17"/>
  <c r="AR207" i="17"/>
  <c r="P50" i="17"/>
  <c r="O322" i="17"/>
  <c r="O368" i="17"/>
  <c r="O320" i="17"/>
  <c r="AQ306" i="17"/>
  <c r="O365" i="17"/>
  <c r="AQ302" i="17"/>
  <c r="O316" i="17"/>
  <c r="Q73" i="5"/>
  <c r="U73" i="5" s="1"/>
  <c r="G21" i="13" s="1"/>
  <c r="U10" i="5"/>
  <c r="Q59" i="5"/>
  <c r="U59" i="5" s="1"/>
  <c r="Q91" i="5"/>
  <c r="U91" i="5" s="1"/>
  <c r="P91" i="5"/>
  <c r="O255" i="17" s="1"/>
  <c r="O338" i="17" s="1"/>
  <c r="Q90" i="5"/>
  <c r="U90" i="5" s="1"/>
  <c r="P90" i="5"/>
  <c r="O254" i="17" s="1"/>
  <c r="G1016" i="1"/>
  <c r="H1016" i="1"/>
  <c r="O87" i="5"/>
  <c r="Q251" i="15"/>
  <c r="O251" i="15"/>
  <c r="N87" i="5"/>
  <c r="B253" i="15"/>
  <c r="Q245" i="15"/>
  <c r="B247" i="15"/>
  <c r="B245" i="15"/>
  <c r="B250" i="15" s="1"/>
  <c r="AE157" i="5"/>
  <c r="AE155" i="5"/>
  <c r="AC155" i="5"/>
  <c r="AG150" i="5"/>
  <c r="AF142" i="5"/>
  <c r="AG141" i="5"/>
  <c r="AF141" i="5"/>
  <c r="AF155" i="5" s="1"/>
  <c r="AF140" i="5"/>
  <c r="AF154" i="5" s="1"/>
  <c r="AF139" i="5"/>
  <c r="AE139" i="5"/>
  <c r="AD139" i="5"/>
  <c r="AC139" i="5"/>
  <c r="AB139" i="5"/>
  <c r="AB153" i="5" s="1"/>
  <c r="AA139" i="5"/>
  <c r="AA153" i="5" s="1"/>
  <c r="Z139" i="5"/>
  <c r="Z153" i="5" s="1"/>
  <c r="O139" i="5"/>
  <c r="O153" i="5" s="1"/>
  <c r="N139" i="5"/>
  <c r="N153" i="5" s="1"/>
  <c r="AF138" i="5"/>
  <c r="AF152" i="5" s="1"/>
  <c r="AH152" i="5" s="1"/>
  <c r="AE138" i="5"/>
  <c r="AE152" i="5" s="1"/>
  <c r="AD138" i="5"/>
  <c r="AD152" i="5" s="1"/>
  <c r="AC138" i="5"/>
  <c r="AC152" i="5" s="1"/>
  <c r="AF137" i="5"/>
  <c r="AF136" i="5"/>
  <c r="AF149" i="5" s="1"/>
  <c r="AF159" i="5" s="1"/>
  <c r="AB136" i="5"/>
  <c r="AB149" i="5" s="1"/>
  <c r="AB159" i="5" s="1"/>
  <c r="AA136" i="5"/>
  <c r="AA149" i="5" s="1"/>
  <c r="AA159" i="5" s="1"/>
  <c r="Z136" i="5"/>
  <c r="Z149" i="5" s="1"/>
  <c r="Z159" i="5" s="1"/>
  <c r="O136" i="5"/>
  <c r="O149" i="5" s="1"/>
  <c r="O159" i="5" s="1"/>
  <c r="N136" i="5"/>
  <c r="N149" i="5" s="1"/>
  <c r="N159" i="5" s="1"/>
  <c r="AF135" i="5"/>
  <c r="AF148" i="5" s="1"/>
  <c r="AF134" i="5"/>
  <c r="AF168" i="5" s="1"/>
  <c r="AF133" i="5"/>
  <c r="AF146" i="5" s="1"/>
  <c r="AB133" i="5"/>
  <c r="AB146" i="5" s="1"/>
  <c r="AA133" i="5"/>
  <c r="AA146" i="5" s="1"/>
  <c r="Z133" i="5"/>
  <c r="Z146" i="5" s="1"/>
  <c r="O133" i="5"/>
  <c r="O146" i="5" s="1"/>
  <c r="N133" i="5"/>
  <c r="N146" i="5" s="1"/>
  <c r="AF132" i="5"/>
  <c r="AF145" i="5" s="1"/>
  <c r="AF158" i="5" s="1"/>
  <c r="AB132" i="5"/>
  <c r="AB145" i="5" s="1"/>
  <c r="AB158" i="5" s="1"/>
  <c r="AA132" i="5"/>
  <c r="AA145" i="5" s="1"/>
  <c r="AA158" i="5" s="1"/>
  <c r="Z132" i="5"/>
  <c r="Z145" i="5" s="1"/>
  <c r="Z158" i="5" s="1"/>
  <c r="O132" i="5"/>
  <c r="O145" i="5" s="1"/>
  <c r="O158" i="5" s="1"/>
  <c r="N132" i="5"/>
  <c r="N145" i="5" s="1"/>
  <c r="N158" i="5" s="1"/>
  <c r="AF131" i="5"/>
  <c r="AE131" i="5"/>
  <c r="AD131" i="5"/>
  <c r="AC131" i="5"/>
  <c r="AB131" i="5"/>
  <c r="AA131" i="5"/>
  <c r="Z131" i="5"/>
  <c r="O131" i="5"/>
  <c r="N131" i="5"/>
  <c r="AF129" i="5"/>
  <c r="AF128" i="5"/>
  <c r="AF127" i="5"/>
  <c r="AF112" i="5" s="1"/>
  <c r="AE127" i="5"/>
  <c r="AE112" i="5" s="1"/>
  <c r="AD127" i="5"/>
  <c r="AC127" i="5"/>
  <c r="AC112" i="5" s="1"/>
  <c r="AB127" i="5"/>
  <c r="AB112" i="5" s="1"/>
  <c r="AC118" i="5"/>
  <c r="AC129" i="5" s="1"/>
  <c r="AB118" i="5"/>
  <c r="AB129" i="5" s="1"/>
  <c r="AA117" i="5"/>
  <c r="AB122" i="5" s="1"/>
  <c r="Z117" i="5"/>
  <c r="O117" i="5"/>
  <c r="N117" i="5"/>
  <c r="AA116" i="5"/>
  <c r="Z116" i="5"/>
  <c r="Z127" i="5" s="1"/>
  <c r="Z112" i="5" s="1"/>
  <c r="O116" i="5"/>
  <c r="O127" i="5" s="1"/>
  <c r="O112" i="5" s="1"/>
  <c r="N116" i="5"/>
  <c r="N127" i="5" s="1"/>
  <c r="N112" i="5" s="1"/>
  <c r="AF113" i="5"/>
  <c r="AD113" i="5"/>
  <c r="AF108" i="5"/>
  <c r="AE108" i="5"/>
  <c r="AD108" i="5"/>
  <c r="AC108" i="5"/>
  <c r="AB108" i="5"/>
  <c r="AA108" i="5"/>
  <c r="Z108" i="5"/>
  <c r="O108" i="5"/>
  <c r="N108" i="5"/>
  <c r="AE106" i="5"/>
  <c r="AE113" i="5" s="1"/>
  <c r="AC106" i="5"/>
  <c r="AC113" i="5" s="1"/>
  <c r="AB106" i="5"/>
  <c r="AB113" i="5" s="1"/>
  <c r="AF102" i="5"/>
  <c r="AF111" i="5" s="1"/>
  <c r="AF101" i="5"/>
  <c r="AF110" i="5" s="1"/>
  <c r="AE101" i="5"/>
  <c r="AE110" i="5" s="1"/>
  <c r="AD101" i="5"/>
  <c r="AD110" i="5" s="1"/>
  <c r="AC101" i="5"/>
  <c r="AC110" i="5" s="1"/>
  <c r="AB101" i="5"/>
  <c r="AA101" i="5"/>
  <c r="Z105" i="5" s="1"/>
  <c r="Z101" i="5"/>
  <c r="O101" i="5"/>
  <c r="N101" i="5"/>
  <c r="N110" i="5" s="1"/>
  <c r="AC100" i="5"/>
  <c r="Q266" i="15"/>
  <c r="Q278" i="15" s="1"/>
  <c r="Q301" i="15" s="1"/>
  <c r="P266" i="15"/>
  <c r="P278" i="15" s="1"/>
  <c r="P301" i="15" s="1"/>
  <c r="O196" i="15"/>
  <c r="O266" i="15" s="1"/>
  <c r="O278" i="15" s="1"/>
  <c r="O301" i="15" s="1"/>
  <c r="M196" i="15"/>
  <c r="M266" i="15" s="1"/>
  <c r="M278" i="15" s="1"/>
  <c r="M301" i="15" s="1"/>
  <c r="O280" i="17" l="1"/>
  <c r="AR197" i="17"/>
  <c r="O279" i="17"/>
  <c r="O263" i="17"/>
  <c r="W258" i="17" s="1"/>
  <c r="W260" i="17" s="1"/>
  <c r="W262" i="17" s="1"/>
  <c r="O186" i="17"/>
  <c r="AQ186" i="17" s="1"/>
  <c r="AQ34" i="17"/>
  <c r="P73" i="17"/>
  <c r="AR68" i="17"/>
  <c r="P76" i="17"/>
  <c r="T68" i="17"/>
  <c r="V68" i="17"/>
  <c r="P75" i="17"/>
  <c r="P72" i="17"/>
  <c r="P74" i="17"/>
  <c r="P302" i="17"/>
  <c r="S197" i="17"/>
  <c r="P228" i="17"/>
  <c r="T197" i="17"/>
  <c r="AR230" i="17"/>
  <c r="P21" i="17"/>
  <c r="AR21" i="17" s="1"/>
  <c r="N251" i="15"/>
  <c r="N33" i="15" s="1"/>
  <c r="N251" i="17"/>
  <c r="O22" i="17"/>
  <c r="AQ22" i="17" s="1"/>
  <c r="AQ238" i="17"/>
  <c r="O310" i="17"/>
  <c r="AQ254" i="17"/>
  <c r="O36" i="17"/>
  <c r="O253" i="17"/>
  <c r="O257" i="17"/>
  <c r="AR115" i="17"/>
  <c r="AR122" i="17" s="1"/>
  <c r="P122" i="17"/>
  <c r="V115" i="17"/>
  <c r="T115" i="17"/>
  <c r="P12" i="17"/>
  <c r="AR12" i="17" s="1"/>
  <c r="AQ321" i="17"/>
  <c r="O378" i="17"/>
  <c r="AQ318" i="17"/>
  <c r="O376" i="17"/>
  <c r="P317" i="17"/>
  <c r="P366" i="17"/>
  <c r="AR366" i="17" s="1"/>
  <c r="AR303" i="17"/>
  <c r="S303" i="17"/>
  <c r="P173" i="17"/>
  <c r="U172" i="17"/>
  <c r="T110" i="17"/>
  <c r="U110" i="17"/>
  <c r="W110" i="17"/>
  <c r="P57" i="17"/>
  <c r="T50" i="17"/>
  <c r="AR50" i="17"/>
  <c r="V50" i="17"/>
  <c r="P254" i="15"/>
  <c r="P254" i="17"/>
  <c r="V149" i="17"/>
  <c r="T149" i="17"/>
  <c r="P142" i="17"/>
  <c r="AR135" i="17"/>
  <c r="P318" i="17"/>
  <c r="AR304" i="17"/>
  <c r="P367" i="17"/>
  <c r="AR367" i="17" s="1"/>
  <c r="S304" i="17"/>
  <c r="AR172" i="17"/>
  <c r="P51" i="17"/>
  <c r="V48" i="17"/>
  <c r="T48" i="17"/>
  <c r="P271" i="17"/>
  <c r="P55" i="17"/>
  <c r="AR48" i="17"/>
  <c r="O371" i="17"/>
  <c r="AQ309" i="17"/>
  <c r="AR307" i="17"/>
  <c r="P369" i="17"/>
  <c r="P324" i="17"/>
  <c r="P321" i="17"/>
  <c r="P359" i="17"/>
  <c r="P361" i="17" s="1"/>
  <c r="T71" i="17"/>
  <c r="V71" i="17"/>
  <c r="O374" i="17"/>
  <c r="O328" i="17"/>
  <c r="AQ316" i="17"/>
  <c r="M251" i="15"/>
  <c r="AO251" i="15" s="1"/>
  <c r="M251" i="17"/>
  <c r="O37" i="17"/>
  <c r="AQ255" i="17"/>
  <c r="AR252" i="17"/>
  <c r="P34" i="17"/>
  <c r="P306" i="17"/>
  <c r="P322" i="17" s="1"/>
  <c r="V213" i="17"/>
  <c r="AR213" i="17"/>
  <c r="P11" i="17"/>
  <c r="AR11" i="17" s="1"/>
  <c r="T213" i="17"/>
  <c r="O184" i="17"/>
  <c r="AQ184" i="17" s="1"/>
  <c r="AQ32" i="17"/>
  <c r="AR249" i="17"/>
  <c r="P32" i="17"/>
  <c r="O379" i="17"/>
  <c r="AQ322" i="17"/>
  <c r="P281" i="17"/>
  <c r="P255" i="15"/>
  <c r="P255" i="17"/>
  <c r="P263" i="17" s="1"/>
  <c r="X258" i="17" s="1"/>
  <c r="O377" i="17"/>
  <c r="O329" i="17"/>
  <c r="AQ320" i="17"/>
  <c r="AR6" i="17"/>
  <c r="P5" i="17"/>
  <c r="AR5" i="17" s="1"/>
  <c r="L810" i="1"/>
  <c r="Q89" i="5"/>
  <c r="P89" i="5"/>
  <c r="P84" i="5" s="1"/>
  <c r="AH155" i="5"/>
  <c r="Z104" i="5"/>
  <c r="Q105" i="5"/>
  <c r="O110" i="5"/>
  <c r="P105" i="5"/>
  <c r="P104" i="5"/>
  <c r="AF105" i="5"/>
  <c r="N118" i="5"/>
  <c r="N129" i="5" s="1"/>
  <c r="AC105" i="5"/>
  <c r="AA118" i="5"/>
  <c r="AA129" i="5" s="1"/>
  <c r="AB121" i="5"/>
  <c r="AA105" i="5"/>
  <c r="AF150" i="5"/>
  <c r="AG155" i="5"/>
  <c r="AB104" i="5"/>
  <c r="AA104" i="5"/>
  <c r="AB105" i="5"/>
  <c r="Z110" i="5"/>
  <c r="AA127" i="5"/>
  <c r="AA112" i="5" s="1"/>
  <c r="Z134" i="5"/>
  <c r="Z147" i="5" s="1"/>
  <c r="AF147" i="5"/>
  <c r="AC104" i="5"/>
  <c r="AF104" i="5"/>
  <c r="AD105" i="5"/>
  <c r="AB110" i="5"/>
  <c r="O118" i="5"/>
  <c r="O129" i="5" s="1"/>
  <c r="AB134" i="5"/>
  <c r="AB147" i="5" s="1"/>
  <c r="AF151" i="5"/>
  <c r="AD104" i="5"/>
  <c r="O105" i="5"/>
  <c r="AE105" i="5"/>
  <c r="AF109" i="5"/>
  <c r="AG101" i="5"/>
  <c r="O104" i="5"/>
  <c r="AE104" i="5"/>
  <c r="AF153" i="5"/>
  <c r="AH101" i="5"/>
  <c r="Z118" i="5"/>
  <c r="Z129" i="5" s="1"/>
  <c r="AA110" i="5"/>
  <c r="AA134" i="5"/>
  <c r="AA147" i="5" s="1"/>
  <c r="E3" i="13"/>
  <c r="BC485" i="15"/>
  <c r="BB485" i="15"/>
  <c r="BC484" i="15"/>
  <c r="BB484" i="15"/>
  <c r="BC483" i="15"/>
  <c r="BB483" i="15"/>
  <c r="BC482" i="15"/>
  <c r="BB482" i="15"/>
  <c r="BC481" i="15"/>
  <c r="BB481" i="15"/>
  <c r="BC480" i="15"/>
  <c r="BB480" i="15"/>
  <c r="BC479" i="15"/>
  <c r="BB479" i="15"/>
  <c r="BC478" i="15"/>
  <c r="BB478" i="15"/>
  <c r="BC477" i="15"/>
  <c r="BB477" i="15"/>
  <c r="BC476" i="15"/>
  <c r="BB476" i="15"/>
  <c r="BC475" i="15"/>
  <c r="BB475" i="15"/>
  <c r="BC474" i="15"/>
  <c r="BB474" i="15"/>
  <c r="BC473" i="15"/>
  <c r="BB473" i="15"/>
  <c r="BC472" i="15"/>
  <c r="BB472" i="15"/>
  <c r="BC471" i="15"/>
  <c r="BB471" i="15"/>
  <c r="BC470" i="15"/>
  <c r="BB470" i="15"/>
  <c r="BC469" i="15"/>
  <c r="BB469" i="15"/>
  <c r="BC468" i="15"/>
  <c r="BB468" i="15"/>
  <c r="BC467" i="15"/>
  <c r="BB467" i="15"/>
  <c r="BC466" i="15"/>
  <c r="BB466" i="15"/>
  <c r="BC465" i="15"/>
  <c r="BB465" i="15"/>
  <c r="BC464" i="15"/>
  <c r="BB464" i="15"/>
  <c r="BC463" i="15"/>
  <c r="BB463" i="15"/>
  <c r="BC462" i="15"/>
  <c r="BB462" i="15"/>
  <c r="BC461" i="15"/>
  <c r="BB461" i="15"/>
  <c r="BC460" i="15"/>
  <c r="BB460" i="15"/>
  <c r="BC459" i="15"/>
  <c r="BB459" i="15"/>
  <c r="BC458" i="15"/>
  <c r="BB458" i="15"/>
  <c r="BC457" i="15"/>
  <c r="BB457" i="15"/>
  <c r="BC456" i="15"/>
  <c r="BB456" i="15"/>
  <c r="BC455" i="15"/>
  <c r="BB455" i="15"/>
  <c r="BC454" i="15"/>
  <c r="BB454" i="15"/>
  <c r="BC453" i="15"/>
  <c r="BB453" i="15"/>
  <c r="BC452" i="15"/>
  <c r="BB452" i="15"/>
  <c r="BC451" i="15"/>
  <c r="BB451" i="15"/>
  <c r="BC450" i="15"/>
  <c r="BB450" i="15"/>
  <c r="BC449" i="15"/>
  <c r="BB449" i="15"/>
  <c r="BC448" i="15"/>
  <c r="BB448" i="15"/>
  <c r="BC447" i="15"/>
  <c r="BB447" i="15"/>
  <c r="BC446" i="15"/>
  <c r="BB446" i="15"/>
  <c r="BC445" i="15"/>
  <c r="BB445" i="15"/>
  <c r="BC444" i="15"/>
  <c r="BB444" i="15"/>
  <c r="BC443" i="15"/>
  <c r="BB443" i="15"/>
  <c r="BC442" i="15"/>
  <c r="BB442" i="15"/>
  <c r="BC441" i="15"/>
  <c r="BB441" i="15"/>
  <c r="BC440" i="15"/>
  <c r="BB440" i="15"/>
  <c r="BC439" i="15"/>
  <c r="BB439" i="15"/>
  <c r="BC438" i="15"/>
  <c r="BB438" i="15"/>
  <c r="BC437" i="15"/>
  <c r="BB437" i="15"/>
  <c r="BC436" i="15"/>
  <c r="BB436" i="15"/>
  <c r="BC435" i="15"/>
  <c r="BB435" i="15"/>
  <c r="BC434" i="15"/>
  <c r="BB434" i="15"/>
  <c r="BC433" i="15"/>
  <c r="BB433" i="15"/>
  <c r="BC432" i="15"/>
  <c r="BB432" i="15"/>
  <c r="BC431" i="15"/>
  <c r="BB431" i="15"/>
  <c r="BC430" i="15"/>
  <c r="BB430" i="15"/>
  <c r="BC429" i="15"/>
  <c r="BB429" i="15"/>
  <c r="BC428" i="15"/>
  <c r="BB428" i="15"/>
  <c r="BC427" i="15"/>
  <c r="BB427" i="15"/>
  <c r="BC426" i="15"/>
  <c r="BB426" i="15"/>
  <c r="BC425" i="15"/>
  <c r="BB425" i="15"/>
  <c r="BC424" i="15"/>
  <c r="BB424" i="15"/>
  <c r="BC423" i="15"/>
  <c r="BB423" i="15"/>
  <c r="BC422" i="15"/>
  <c r="BB422" i="15"/>
  <c r="BC421" i="15"/>
  <c r="BB421" i="15"/>
  <c r="BC420" i="15"/>
  <c r="BB420" i="15"/>
  <c r="BC419" i="15"/>
  <c r="BB419" i="15"/>
  <c r="BC418" i="15"/>
  <c r="BB418" i="15"/>
  <c r="BC417" i="15"/>
  <c r="BB417" i="15"/>
  <c r="BC416" i="15"/>
  <c r="BB416" i="15"/>
  <c r="BC415" i="15"/>
  <c r="BB415" i="15"/>
  <c r="BC414" i="15"/>
  <c r="BB414" i="15"/>
  <c r="BC413" i="15"/>
  <c r="BB413" i="15"/>
  <c r="BC412" i="15"/>
  <c r="BB412" i="15"/>
  <c r="BC411" i="15"/>
  <c r="BB411" i="15"/>
  <c r="BC410" i="15"/>
  <c r="BB410" i="15"/>
  <c r="BC409" i="15"/>
  <c r="BB409" i="15"/>
  <c r="BC408" i="15"/>
  <c r="BB408" i="15"/>
  <c r="BC407" i="15"/>
  <c r="BB407" i="15"/>
  <c r="BC406" i="15"/>
  <c r="BB406" i="15"/>
  <c r="BC405" i="15"/>
  <c r="BB405" i="15"/>
  <c r="BC404" i="15"/>
  <c r="BB404" i="15"/>
  <c r="BC403" i="15"/>
  <c r="BB403" i="15"/>
  <c r="BC402" i="15"/>
  <c r="BB402" i="15"/>
  <c r="BC401" i="15"/>
  <c r="BB401" i="15"/>
  <c r="BC400" i="15"/>
  <c r="BB400" i="15"/>
  <c r="BC399" i="15"/>
  <c r="BB399" i="15"/>
  <c r="BC398" i="15"/>
  <c r="BB398" i="15"/>
  <c r="BC397" i="15"/>
  <c r="BB397" i="15"/>
  <c r="BC396" i="15"/>
  <c r="BB396" i="15"/>
  <c r="BC395" i="15"/>
  <c r="BB395" i="15"/>
  <c r="BC394" i="15"/>
  <c r="BB394" i="15"/>
  <c r="BC393" i="15"/>
  <c r="BB393" i="15"/>
  <c r="BC392" i="15"/>
  <c r="BB392" i="15"/>
  <c r="BC391" i="15"/>
  <c r="BB391" i="15"/>
  <c r="BC390" i="15"/>
  <c r="BB390" i="15"/>
  <c r="BC389" i="15"/>
  <c r="BB389" i="15"/>
  <c r="BC388" i="15"/>
  <c r="BB388" i="15"/>
  <c r="BC386" i="15"/>
  <c r="BB386" i="15"/>
  <c r="BC385" i="15"/>
  <c r="BB385" i="15"/>
  <c r="BC384" i="15"/>
  <c r="BB384" i="15"/>
  <c r="H384" i="15"/>
  <c r="AJ384" i="15" s="1"/>
  <c r="G384" i="15"/>
  <c r="AI384" i="15" s="1"/>
  <c r="BC383" i="15"/>
  <c r="BB383" i="15"/>
  <c r="BC382" i="15"/>
  <c r="BB382" i="15"/>
  <c r="BC381" i="15"/>
  <c r="BB381" i="15"/>
  <c r="I381" i="15"/>
  <c r="AK381" i="15" s="1"/>
  <c r="H381" i="15"/>
  <c r="AJ381" i="15" s="1"/>
  <c r="G381" i="15"/>
  <c r="AI381" i="15" s="1"/>
  <c r="BC380" i="15"/>
  <c r="BB380" i="15"/>
  <c r="BC379" i="15"/>
  <c r="BB379" i="15"/>
  <c r="BC378" i="15"/>
  <c r="BB378" i="15"/>
  <c r="BC377" i="15"/>
  <c r="BB377" i="15"/>
  <c r="BC376" i="15"/>
  <c r="BB376" i="15"/>
  <c r="BC375" i="15"/>
  <c r="BB375" i="15"/>
  <c r="Q374" i="15"/>
  <c r="AS374" i="15" s="1"/>
  <c r="P374" i="15"/>
  <c r="AR374" i="15" s="1"/>
  <c r="O374" i="15"/>
  <c r="N374" i="15"/>
  <c r="AP374" i="15" s="1"/>
  <c r="M374" i="15"/>
  <c r="AO374" i="15" s="1"/>
  <c r="L374" i="15"/>
  <c r="AN374" i="15" s="1"/>
  <c r="J374" i="15"/>
  <c r="AL374" i="15" s="1"/>
  <c r="F374" i="15"/>
  <c r="E374" i="15"/>
  <c r="D374" i="15"/>
  <c r="C374" i="15"/>
  <c r="B374" i="15"/>
  <c r="B373" i="15"/>
  <c r="B372" i="15"/>
  <c r="BB371" i="15"/>
  <c r="I371" i="15"/>
  <c r="AK371" i="15" s="1"/>
  <c r="H371" i="15"/>
  <c r="AJ371" i="15" s="1"/>
  <c r="G371" i="15"/>
  <c r="AI371" i="15" s="1"/>
  <c r="F371" i="15"/>
  <c r="E371" i="15"/>
  <c r="D371" i="15"/>
  <c r="C371" i="15"/>
  <c r="B371" i="15"/>
  <c r="F370" i="15"/>
  <c r="E370" i="15"/>
  <c r="D370" i="15"/>
  <c r="C370" i="15"/>
  <c r="B370" i="15"/>
  <c r="B369" i="15"/>
  <c r="F368" i="15"/>
  <c r="E368" i="15"/>
  <c r="D368" i="15"/>
  <c r="C368" i="15"/>
  <c r="B368" i="15"/>
  <c r="B367" i="15"/>
  <c r="B366" i="15"/>
  <c r="BA365" i="15"/>
  <c r="AZ365" i="15"/>
  <c r="AW365" i="15"/>
  <c r="AV365" i="15"/>
  <c r="AN365" i="15"/>
  <c r="AM365" i="15"/>
  <c r="O365" i="15"/>
  <c r="BC364" i="15"/>
  <c r="BB364" i="15"/>
  <c r="BA364" i="15"/>
  <c r="AZ364" i="15"/>
  <c r="AW364" i="15"/>
  <c r="AV364" i="15"/>
  <c r="BC363" i="15"/>
  <c r="BB363" i="15"/>
  <c r="BA363" i="15"/>
  <c r="AZ363" i="15"/>
  <c r="AW363" i="15"/>
  <c r="AV363" i="15"/>
  <c r="BA362" i="15"/>
  <c r="AZ362" i="15"/>
  <c r="AW362" i="15"/>
  <c r="AV362" i="15"/>
  <c r="BC361" i="15"/>
  <c r="BB361" i="15"/>
  <c r="BA361" i="15"/>
  <c r="AZ361" i="15"/>
  <c r="AW361" i="15"/>
  <c r="AV361" i="15"/>
  <c r="BA360" i="15"/>
  <c r="AZ360" i="15"/>
  <c r="AW360" i="15"/>
  <c r="AV360" i="15"/>
  <c r="BA359" i="15"/>
  <c r="AZ359" i="15"/>
  <c r="AW359" i="15"/>
  <c r="AV359" i="15"/>
  <c r="O359" i="15"/>
  <c r="BC358" i="15"/>
  <c r="BB358" i="15"/>
  <c r="BA358" i="15"/>
  <c r="AZ358" i="15"/>
  <c r="AW358" i="15"/>
  <c r="AV358" i="15"/>
  <c r="BC357" i="15"/>
  <c r="BB357" i="15"/>
  <c r="BA357" i="15"/>
  <c r="AZ357" i="15"/>
  <c r="AW357" i="15"/>
  <c r="AV357" i="15"/>
  <c r="BC356" i="15"/>
  <c r="BB356" i="15"/>
  <c r="BA356" i="15"/>
  <c r="AZ356" i="15"/>
  <c r="AW356" i="15"/>
  <c r="AV356" i="15"/>
  <c r="BC355" i="15"/>
  <c r="BB355" i="15"/>
  <c r="BA355" i="15"/>
  <c r="AZ355" i="15"/>
  <c r="AW355" i="15"/>
  <c r="AV355" i="15"/>
  <c r="BC354" i="15"/>
  <c r="BB354" i="15"/>
  <c r="BA354" i="15"/>
  <c r="AZ354" i="15"/>
  <c r="AW354" i="15"/>
  <c r="AV354" i="15"/>
  <c r="BC353" i="15"/>
  <c r="BB353" i="15"/>
  <c r="BA353" i="15"/>
  <c r="AZ353" i="15"/>
  <c r="AW353" i="15"/>
  <c r="AV353" i="15"/>
  <c r="BC352" i="15"/>
  <c r="BB352" i="15"/>
  <c r="BA352" i="15"/>
  <c r="AZ352" i="15"/>
  <c r="AW352" i="15"/>
  <c r="AV352" i="15"/>
  <c r="BC351" i="15"/>
  <c r="BB351" i="15"/>
  <c r="BA351" i="15"/>
  <c r="AZ351" i="15"/>
  <c r="AW351" i="15"/>
  <c r="AV351" i="15"/>
  <c r="BC350" i="15"/>
  <c r="BB350" i="15"/>
  <c r="BA350" i="15"/>
  <c r="AZ350" i="15"/>
  <c r="AW350" i="15"/>
  <c r="AV350" i="15"/>
  <c r="BC349" i="15"/>
  <c r="BB349" i="15"/>
  <c r="BA349" i="15"/>
  <c r="AZ349" i="15"/>
  <c r="AY349" i="15"/>
  <c r="AX349" i="15"/>
  <c r="AW349" i="15"/>
  <c r="AV349" i="15"/>
  <c r="BC348" i="15"/>
  <c r="BB348" i="15"/>
  <c r="BA348" i="15"/>
  <c r="AZ348" i="15"/>
  <c r="AY348" i="15"/>
  <c r="AX348" i="15"/>
  <c r="AW348" i="15"/>
  <c r="AV348" i="15"/>
  <c r="BC347" i="15"/>
  <c r="BB347" i="15"/>
  <c r="BA347" i="15"/>
  <c r="AZ347" i="15"/>
  <c r="AY347" i="15"/>
  <c r="AX347" i="15"/>
  <c r="AW347" i="15"/>
  <c r="AV347" i="15"/>
  <c r="BC346" i="15"/>
  <c r="BB346" i="15"/>
  <c r="BA346" i="15"/>
  <c r="AZ346" i="15"/>
  <c r="AY346" i="15"/>
  <c r="AX346" i="15"/>
  <c r="AW346" i="15"/>
  <c r="AV346" i="15"/>
  <c r="BC345" i="15"/>
  <c r="BB345" i="15"/>
  <c r="BA345" i="15"/>
  <c r="AZ345" i="15"/>
  <c r="AY345" i="15"/>
  <c r="AX345" i="15"/>
  <c r="AW345" i="15"/>
  <c r="AV345" i="15"/>
  <c r="BC344" i="15"/>
  <c r="BB344" i="15"/>
  <c r="BA344" i="15"/>
  <c r="AZ344" i="15"/>
  <c r="AY344" i="15"/>
  <c r="AX344" i="15"/>
  <c r="AW344" i="15"/>
  <c r="AV344" i="15"/>
  <c r="BC343" i="15"/>
  <c r="BB343" i="15"/>
  <c r="BA343" i="15"/>
  <c r="AZ343" i="15"/>
  <c r="AY343" i="15"/>
  <c r="AX343" i="15"/>
  <c r="AW343" i="15"/>
  <c r="AV343" i="15"/>
  <c r="BC342" i="15"/>
  <c r="BB342" i="15"/>
  <c r="BA342" i="15"/>
  <c r="AZ342" i="15"/>
  <c r="AY342" i="15"/>
  <c r="AX342" i="15"/>
  <c r="AW342" i="15"/>
  <c r="AV342" i="15"/>
  <c r="BC341" i="15"/>
  <c r="BB341" i="15"/>
  <c r="BA341" i="15"/>
  <c r="AZ341" i="15"/>
  <c r="AY341" i="15"/>
  <c r="AX341" i="15"/>
  <c r="AW341" i="15"/>
  <c r="AV341" i="15"/>
  <c r="BC339" i="15"/>
  <c r="BB339" i="15"/>
  <c r="BA339" i="15"/>
  <c r="AZ339" i="15"/>
  <c r="AY339" i="15"/>
  <c r="AX339" i="15"/>
  <c r="AW339" i="15"/>
  <c r="AV339" i="15"/>
  <c r="BC337" i="15"/>
  <c r="BB337" i="15"/>
  <c r="BA337" i="15"/>
  <c r="AZ337" i="15"/>
  <c r="AY337" i="15"/>
  <c r="AX337" i="15"/>
  <c r="AW337" i="15"/>
  <c r="AV337" i="15"/>
  <c r="BC336" i="15"/>
  <c r="BB336" i="15"/>
  <c r="BA336" i="15"/>
  <c r="AZ336" i="15"/>
  <c r="AY336" i="15"/>
  <c r="AX336" i="15"/>
  <c r="AW336" i="15"/>
  <c r="AV336" i="15"/>
  <c r="BC332" i="15"/>
  <c r="BB332" i="15"/>
  <c r="BA332" i="15"/>
  <c r="AZ332" i="15"/>
  <c r="AY332" i="15"/>
  <c r="AX332" i="15"/>
  <c r="AW332" i="15"/>
  <c r="AV332" i="15"/>
  <c r="BC331" i="15"/>
  <c r="BB331" i="15"/>
  <c r="BA331" i="15"/>
  <c r="AZ331" i="15"/>
  <c r="AY331" i="15"/>
  <c r="AX331" i="15"/>
  <c r="AW331" i="15"/>
  <c r="AV331" i="15"/>
  <c r="BC330" i="15"/>
  <c r="BB330" i="15"/>
  <c r="BA330" i="15"/>
  <c r="AZ330" i="15"/>
  <c r="AY330" i="15"/>
  <c r="AX330" i="15"/>
  <c r="AW330" i="15"/>
  <c r="AV330" i="15"/>
  <c r="BA329" i="15"/>
  <c r="AZ329" i="15"/>
  <c r="AY329" i="15"/>
  <c r="AX329" i="15"/>
  <c r="AW329" i="15"/>
  <c r="AV329" i="15"/>
  <c r="BC328" i="15"/>
  <c r="BB328" i="15"/>
  <c r="BA328" i="15"/>
  <c r="AZ328" i="15"/>
  <c r="AY328" i="15"/>
  <c r="AX328" i="15"/>
  <c r="AW328" i="15"/>
  <c r="AV328" i="15"/>
  <c r="L328" i="15"/>
  <c r="BC327" i="15"/>
  <c r="BB327" i="15"/>
  <c r="BA327" i="15"/>
  <c r="AZ327" i="15"/>
  <c r="AY327" i="15"/>
  <c r="AX327" i="15"/>
  <c r="AW327" i="15"/>
  <c r="AV327" i="15"/>
  <c r="Q326" i="15"/>
  <c r="P326" i="15"/>
  <c r="O326" i="15"/>
  <c r="N326" i="15"/>
  <c r="N384" i="15" s="1"/>
  <c r="AP384" i="15" s="1"/>
  <c r="M326" i="15"/>
  <c r="M384" i="15" s="1"/>
  <c r="AO384" i="15" s="1"/>
  <c r="L326" i="15"/>
  <c r="J326" i="15"/>
  <c r="BA325" i="15"/>
  <c r="AZ325" i="15"/>
  <c r="AY325" i="15"/>
  <c r="AX325" i="15"/>
  <c r="AW325" i="15"/>
  <c r="AV325" i="15"/>
  <c r="BA324" i="15"/>
  <c r="AZ324" i="15"/>
  <c r="AY324" i="15"/>
  <c r="AX324" i="15"/>
  <c r="AW324" i="15"/>
  <c r="AV324" i="15"/>
  <c r="AK323" i="15"/>
  <c r="AJ323" i="15"/>
  <c r="AI323" i="15"/>
  <c r="S321" i="15"/>
  <c r="BA320" i="15"/>
  <c r="AZ320" i="15"/>
  <c r="AY320" i="15"/>
  <c r="AX320" i="15"/>
  <c r="AW320" i="15"/>
  <c r="AV320" i="15"/>
  <c r="AY317" i="15"/>
  <c r="AX317" i="15"/>
  <c r="BA316" i="15"/>
  <c r="AZ316" i="15"/>
  <c r="AY316" i="15"/>
  <c r="AX316" i="15"/>
  <c r="AW316" i="15"/>
  <c r="AV316" i="15"/>
  <c r="BA315" i="15"/>
  <c r="AZ315" i="15"/>
  <c r="AY315" i="15"/>
  <c r="AX315" i="15"/>
  <c r="AW315" i="15"/>
  <c r="AV315" i="15"/>
  <c r="BC314" i="15"/>
  <c r="BB314" i="15"/>
  <c r="BA314" i="15"/>
  <c r="AZ314" i="15"/>
  <c r="AY314" i="15"/>
  <c r="AX314" i="15"/>
  <c r="AW314" i="15"/>
  <c r="AV314" i="15"/>
  <c r="R312" i="15"/>
  <c r="AT312" i="15" s="1"/>
  <c r="Q312" i="15"/>
  <c r="AS312" i="15" s="1"/>
  <c r="P312" i="15"/>
  <c r="AR312" i="15" s="1"/>
  <c r="O312" i="15"/>
  <c r="AQ312" i="15" s="1"/>
  <c r="N312" i="15"/>
  <c r="AP312" i="15" s="1"/>
  <c r="M312" i="15"/>
  <c r="AO312" i="15" s="1"/>
  <c r="AS311" i="15"/>
  <c r="AR311" i="15"/>
  <c r="AQ311" i="15"/>
  <c r="AP311" i="15"/>
  <c r="AO311" i="15"/>
  <c r="AN311" i="15"/>
  <c r="AL311" i="15"/>
  <c r="S311" i="15"/>
  <c r="R311" i="15"/>
  <c r="BA310" i="15"/>
  <c r="AZ310" i="15"/>
  <c r="AY310" i="15"/>
  <c r="AX310" i="15"/>
  <c r="AW310" i="15"/>
  <c r="AV310" i="15"/>
  <c r="AD310" i="15"/>
  <c r="BA309" i="15"/>
  <c r="AZ309" i="15"/>
  <c r="AY309" i="15"/>
  <c r="AX309" i="15"/>
  <c r="AW309" i="15"/>
  <c r="AV309" i="15"/>
  <c r="AK308" i="15"/>
  <c r="AJ308" i="15"/>
  <c r="AI308" i="15"/>
  <c r="R308" i="15"/>
  <c r="Q308" i="15"/>
  <c r="P308" i="15"/>
  <c r="P371" i="15" s="1"/>
  <c r="AR371" i="15" s="1"/>
  <c r="O308" i="15"/>
  <c r="O371" i="15" s="1"/>
  <c r="N308" i="15"/>
  <c r="M308" i="15"/>
  <c r="L308" i="15"/>
  <c r="K308" i="15"/>
  <c r="K371" i="15" s="1"/>
  <c r="AM371" i="15" s="1"/>
  <c r="J308" i="15"/>
  <c r="AY307" i="15"/>
  <c r="AX307" i="15"/>
  <c r="AD307" i="15"/>
  <c r="BA306" i="15"/>
  <c r="AZ306" i="15"/>
  <c r="AY306" i="15"/>
  <c r="AX306" i="15"/>
  <c r="AW306" i="15"/>
  <c r="AV306" i="15"/>
  <c r="AD306" i="15"/>
  <c r="AN305" i="15"/>
  <c r="AY304" i="15"/>
  <c r="AX304" i="15"/>
  <c r="BA303" i="15"/>
  <c r="AZ303" i="15"/>
  <c r="AY303" i="15"/>
  <c r="AX303" i="15"/>
  <c r="AW303" i="15"/>
  <c r="AV303" i="15"/>
  <c r="AD303" i="15"/>
  <c r="BA302" i="15"/>
  <c r="AZ302" i="15"/>
  <c r="AY302" i="15"/>
  <c r="AX302" i="15"/>
  <c r="AW302" i="15"/>
  <c r="AV302" i="15"/>
  <c r="AD302" i="15"/>
  <c r="AY301" i="15"/>
  <c r="AX301" i="15"/>
  <c r="F301" i="15"/>
  <c r="E301" i="15"/>
  <c r="D301" i="15"/>
  <c r="C301" i="15"/>
  <c r="BC300" i="15"/>
  <c r="BB300" i="15"/>
  <c r="AY300" i="15"/>
  <c r="AX300" i="15"/>
  <c r="BA299" i="15"/>
  <c r="AZ299" i="15"/>
  <c r="AY299" i="15"/>
  <c r="AX299" i="15"/>
  <c r="AW299" i="15"/>
  <c r="AV299" i="15"/>
  <c r="R299" i="15"/>
  <c r="Q299" i="15"/>
  <c r="P299" i="15"/>
  <c r="O299" i="15"/>
  <c r="N299" i="15"/>
  <c r="M299" i="15"/>
  <c r="R298" i="15"/>
  <c r="Q298" i="15"/>
  <c r="P298" i="15"/>
  <c r="O298" i="15"/>
  <c r="N298" i="15"/>
  <c r="M298" i="15"/>
  <c r="BA297" i="15"/>
  <c r="AZ297" i="15"/>
  <c r="AY297" i="15"/>
  <c r="AX297" i="15"/>
  <c r="AW297" i="15"/>
  <c r="AV297" i="15"/>
  <c r="R297" i="15"/>
  <c r="R282" i="15" s="1"/>
  <c r="Q297" i="15"/>
  <c r="Q282" i="15" s="1"/>
  <c r="P297" i="15"/>
  <c r="P282" i="15" s="1"/>
  <c r="O297" i="15"/>
  <c r="O282" i="15" s="1"/>
  <c r="N297" i="15"/>
  <c r="N282" i="15" s="1"/>
  <c r="M297" i="15"/>
  <c r="M282" i="15" s="1"/>
  <c r="L297" i="15"/>
  <c r="L282" i="15" s="1"/>
  <c r="K297" i="15"/>
  <c r="J297" i="15"/>
  <c r="J282" i="15" s="1"/>
  <c r="I297" i="15"/>
  <c r="BC297" i="15" s="1"/>
  <c r="BC294" i="15"/>
  <c r="BB294" i="15"/>
  <c r="AY294" i="15"/>
  <c r="AX294" i="15"/>
  <c r="BC293" i="15"/>
  <c r="BB293" i="15"/>
  <c r="BA293" i="15"/>
  <c r="AZ293" i="15"/>
  <c r="AY293" i="15"/>
  <c r="AX293" i="15"/>
  <c r="AW293" i="15"/>
  <c r="AV293" i="15"/>
  <c r="BA292" i="15"/>
  <c r="AZ292" i="15"/>
  <c r="AY292" i="15"/>
  <c r="AX292" i="15"/>
  <c r="AW292" i="15"/>
  <c r="AV292" i="15"/>
  <c r="BA291" i="15"/>
  <c r="AZ291" i="15"/>
  <c r="AY291" i="15"/>
  <c r="AX291" i="15"/>
  <c r="AW291" i="15"/>
  <c r="AV291" i="15"/>
  <c r="BC290" i="15"/>
  <c r="BB290" i="15"/>
  <c r="BA290" i="15"/>
  <c r="AZ290" i="15"/>
  <c r="AY290" i="15"/>
  <c r="AX290" i="15"/>
  <c r="AW290" i="15"/>
  <c r="AV290" i="15"/>
  <c r="BC289" i="15"/>
  <c r="BB289" i="15"/>
  <c r="BA289" i="15"/>
  <c r="AZ289" i="15"/>
  <c r="AY289" i="15"/>
  <c r="AX289" i="15"/>
  <c r="AW289" i="15"/>
  <c r="AV289" i="15"/>
  <c r="BA288" i="15"/>
  <c r="AZ288" i="15"/>
  <c r="AY288" i="15"/>
  <c r="AX288" i="15"/>
  <c r="AW288" i="15"/>
  <c r="AV288" i="15"/>
  <c r="J288" i="15"/>
  <c r="J299" i="15" s="1"/>
  <c r="I288" i="15"/>
  <c r="BC288" i="15" s="1"/>
  <c r="BC287" i="15"/>
  <c r="BB287" i="15"/>
  <c r="BA287" i="15"/>
  <c r="AZ287" i="15"/>
  <c r="AY287" i="15"/>
  <c r="AX287" i="15"/>
  <c r="AW287" i="15"/>
  <c r="AV287" i="15"/>
  <c r="H287" i="15"/>
  <c r="I292" i="15" s="1"/>
  <c r="G287" i="15"/>
  <c r="F287" i="15"/>
  <c r="E287" i="15"/>
  <c r="D287" i="15"/>
  <c r="C287" i="15"/>
  <c r="BC286" i="15"/>
  <c r="BB286" i="15"/>
  <c r="BA286" i="15"/>
  <c r="AZ286" i="15"/>
  <c r="AY286" i="15"/>
  <c r="AX286" i="15"/>
  <c r="AW286" i="15"/>
  <c r="AV286" i="15"/>
  <c r="H286" i="15"/>
  <c r="G286" i="15"/>
  <c r="F286" i="15"/>
  <c r="E286" i="15"/>
  <c r="E297" i="15" s="1"/>
  <c r="E282" i="15" s="1"/>
  <c r="D286" i="15"/>
  <c r="C286" i="15"/>
  <c r="BC285" i="15"/>
  <c r="BB285" i="15"/>
  <c r="AY285" i="15"/>
  <c r="AX285" i="15"/>
  <c r="BC284" i="15"/>
  <c r="BB284" i="15"/>
  <c r="AY284" i="15"/>
  <c r="AX284" i="15"/>
  <c r="BA283" i="15"/>
  <c r="AZ283" i="15"/>
  <c r="AY283" i="15"/>
  <c r="AX283" i="15"/>
  <c r="AW283" i="15"/>
  <c r="AV283" i="15"/>
  <c r="R283" i="15"/>
  <c r="Q283" i="15"/>
  <c r="P283" i="15"/>
  <c r="O283" i="15"/>
  <c r="N283" i="15"/>
  <c r="M283" i="15"/>
  <c r="K283" i="15"/>
  <c r="BA281" i="15"/>
  <c r="AZ281" i="15"/>
  <c r="AY281" i="15"/>
  <c r="AX281" i="15"/>
  <c r="AW281" i="15"/>
  <c r="AV281" i="15"/>
  <c r="BA280" i="15"/>
  <c r="AZ280" i="15"/>
  <c r="AY280" i="15"/>
  <c r="AX280" i="15"/>
  <c r="AW280" i="15"/>
  <c r="AV280" i="15"/>
  <c r="BA279" i="15"/>
  <c r="AZ279" i="15"/>
  <c r="AY279" i="15"/>
  <c r="AX279" i="15"/>
  <c r="AW279" i="15"/>
  <c r="AV279" i="15"/>
  <c r="AV278" i="15"/>
  <c r="AH278" i="15"/>
  <c r="AG278" i="15"/>
  <c r="AF278" i="15"/>
  <c r="AE278" i="15"/>
  <c r="F278" i="15"/>
  <c r="E278" i="15"/>
  <c r="D278" i="15"/>
  <c r="C278" i="15"/>
  <c r="L276" i="15"/>
  <c r="L283" i="15" s="1"/>
  <c r="J276" i="15"/>
  <c r="J283" i="15" s="1"/>
  <c r="I276" i="15"/>
  <c r="I283" i="15" s="1"/>
  <c r="BC283" i="15" s="1"/>
  <c r="AY275" i="15"/>
  <c r="AX275" i="15"/>
  <c r="BA274" i="15"/>
  <c r="AZ274" i="15"/>
  <c r="AY274" i="15"/>
  <c r="AX274" i="15"/>
  <c r="AW274" i="15"/>
  <c r="AV274" i="15"/>
  <c r="AY273" i="15"/>
  <c r="AX273" i="15"/>
  <c r="BA272" i="15"/>
  <c r="AZ272" i="15"/>
  <c r="AY272" i="15"/>
  <c r="AX272" i="15"/>
  <c r="AW272" i="15"/>
  <c r="AV272" i="15"/>
  <c r="BA271" i="15"/>
  <c r="AZ271" i="15"/>
  <c r="AY271" i="15"/>
  <c r="AX271" i="15"/>
  <c r="AW271" i="15"/>
  <c r="AV271" i="15"/>
  <c r="AO271" i="15"/>
  <c r="AM271" i="15"/>
  <c r="AL271" i="15"/>
  <c r="J270" i="15"/>
  <c r="BC268" i="15"/>
  <c r="BB268" i="15"/>
  <c r="BA268" i="15"/>
  <c r="AZ268" i="15"/>
  <c r="AY268" i="15"/>
  <c r="AX268" i="15"/>
  <c r="AW268" i="15"/>
  <c r="AV268" i="15"/>
  <c r="AO268" i="15"/>
  <c r="AM268" i="15"/>
  <c r="AL268" i="15"/>
  <c r="AK268" i="15"/>
  <c r="AJ268" i="15"/>
  <c r="AI268" i="15"/>
  <c r="AH268" i="15"/>
  <c r="AG268" i="15"/>
  <c r="AF268" i="15"/>
  <c r="AE268" i="15"/>
  <c r="BC265" i="15"/>
  <c r="BB265" i="15"/>
  <c r="BA265" i="15"/>
  <c r="AZ265" i="15"/>
  <c r="AY265" i="15"/>
  <c r="AX265" i="15"/>
  <c r="AW265" i="15"/>
  <c r="AV265" i="15"/>
  <c r="BA264" i="15"/>
  <c r="AZ264" i="15"/>
  <c r="AY264" i="15"/>
  <c r="AX264" i="15"/>
  <c r="AW264" i="15"/>
  <c r="AV264" i="15"/>
  <c r="BC263" i="15"/>
  <c r="BB263" i="15"/>
  <c r="BA263" i="15"/>
  <c r="AZ263" i="15"/>
  <c r="AY263" i="15"/>
  <c r="AX263" i="15"/>
  <c r="AW263" i="15"/>
  <c r="AV263" i="15"/>
  <c r="R262" i="15"/>
  <c r="Q262" i="15"/>
  <c r="P262" i="15"/>
  <c r="O262" i="15"/>
  <c r="N262" i="15"/>
  <c r="M262" i="15"/>
  <c r="L262" i="15"/>
  <c r="K262" i="15"/>
  <c r="J262" i="15"/>
  <c r="BC261" i="15"/>
  <c r="BB261" i="15"/>
  <c r="BA261" i="15"/>
  <c r="AZ261" i="15"/>
  <c r="AY261" i="15"/>
  <c r="AX261" i="15"/>
  <c r="AW261" i="15"/>
  <c r="AV261" i="15"/>
  <c r="R261" i="15"/>
  <c r="Q261" i="15"/>
  <c r="P261" i="15"/>
  <c r="O261" i="15"/>
  <c r="N261" i="15"/>
  <c r="M261" i="15"/>
  <c r="L261" i="15"/>
  <c r="BC260" i="15"/>
  <c r="BB260" i="15"/>
  <c r="BA260" i="15"/>
  <c r="AZ260" i="15"/>
  <c r="AY260" i="15"/>
  <c r="AX260" i="15"/>
  <c r="AW260" i="15"/>
  <c r="AV260" i="15"/>
  <c r="BC259" i="15"/>
  <c r="BB259" i="15"/>
  <c r="BA259" i="15"/>
  <c r="AZ259" i="15"/>
  <c r="AY259" i="15"/>
  <c r="AX259" i="15"/>
  <c r="AW259" i="15"/>
  <c r="AV259" i="15"/>
  <c r="W256" i="15"/>
  <c r="BH255" i="15"/>
  <c r="BG255" i="15"/>
  <c r="BA255" i="15"/>
  <c r="AZ255" i="15"/>
  <c r="AY255" i="15"/>
  <c r="AX255" i="15"/>
  <c r="AW255" i="15"/>
  <c r="AV255" i="15"/>
  <c r="L255" i="15"/>
  <c r="AN255" i="15" s="1"/>
  <c r="K255" i="15"/>
  <c r="AM255" i="15" s="1"/>
  <c r="J255" i="15"/>
  <c r="AL255" i="15" s="1"/>
  <c r="I255" i="15"/>
  <c r="BC255" i="15" s="1"/>
  <c r="H255" i="15"/>
  <c r="AJ255" i="15" s="1"/>
  <c r="G255" i="15"/>
  <c r="G37" i="15" s="1"/>
  <c r="G189" i="15" s="1"/>
  <c r="AI189" i="15" s="1"/>
  <c r="F255" i="15"/>
  <c r="AH255" i="15" s="1"/>
  <c r="E255" i="15"/>
  <c r="AG255" i="15" s="1"/>
  <c r="D255" i="15"/>
  <c r="AF255" i="15" s="1"/>
  <c r="C255" i="15"/>
  <c r="AE255" i="15" s="1"/>
  <c r="BH254" i="15"/>
  <c r="BG254" i="15"/>
  <c r="BA254" i="15"/>
  <c r="AZ254" i="15"/>
  <c r="AY254" i="15"/>
  <c r="AX254" i="15"/>
  <c r="AW254" i="15"/>
  <c r="AV254" i="15"/>
  <c r="L254" i="15"/>
  <c r="K254" i="15"/>
  <c r="AM254" i="15" s="1"/>
  <c r="J254" i="15"/>
  <c r="I254" i="15"/>
  <c r="I36" i="15" s="1"/>
  <c r="H254" i="15"/>
  <c r="AJ254" i="15" s="1"/>
  <c r="G254" i="15"/>
  <c r="AI254" i="15" s="1"/>
  <c r="F254" i="15"/>
  <c r="F36" i="15" s="1"/>
  <c r="E254" i="15"/>
  <c r="AG254" i="15" s="1"/>
  <c r="D254" i="15"/>
  <c r="C254" i="15"/>
  <c r="BH253" i="15"/>
  <c r="BG253" i="15"/>
  <c r="BA253" i="15"/>
  <c r="AZ253" i="15"/>
  <c r="AY253" i="15"/>
  <c r="AX253" i="15"/>
  <c r="AW253" i="15"/>
  <c r="AV253" i="15"/>
  <c r="I253" i="15"/>
  <c r="BE253" i="15" s="1"/>
  <c r="BH252" i="15"/>
  <c r="BG252" i="15"/>
  <c r="BA252" i="15"/>
  <c r="AZ252" i="15"/>
  <c r="AY252" i="15"/>
  <c r="AX252" i="15"/>
  <c r="AW252" i="15"/>
  <c r="AV252" i="15"/>
  <c r="L252" i="15"/>
  <c r="AN252" i="15" s="1"/>
  <c r="K252" i="15"/>
  <c r="AM252" i="15" s="1"/>
  <c r="J252" i="15"/>
  <c r="AL252" i="15" s="1"/>
  <c r="I252" i="15"/>
  <c r="I34" i="15" s="1"/>
  <c r="H252" i="15"/>
  <c r="AJ252" i="15" s="1"/>
  <c r="G252" i="15"/>
  <c r="AI252" i="15" s="1"/>
  <c r="F252" i="15"/>
  <c r="AH252" i="15" s="1"/>
  <c r="E252" i="15"/>
  <c r="AG252" i="15" s="1"/>
  <c r="D252" i="15"/>
  <c r="AF252" i="15" s="1"/>
  <c r="C252" i="15"/>
  <c r="AE252" i="15" s="1"/>
  <c r="BH251" i="15"/>
  <c r="BG251" i="15"/>
  <c r="BA251" i="15"/>
  <c r="AZ251" i="15"/>
  <c r="AY251" i="15"/>
  <c r="AX251" i="15"/>
  <c r="AW251" i="15"/>
  <c r="AV251" i="15"/>
  <c r="AT251" i="15"/>
  <c r="AS251" i="15"/>
  <c r="AR251" i="15"/>
  <c r="L251" i="15"/>
  <c r="K251" i="15"/>
  <c r="K33" i="15" s="1"/>
  <c r="J251" i="15"/>
  <c r="AL251" i="15" s="1"/>
  <c r="I251" i="15"/>
  <c r="I33" i="15" s="1"/>
  <c r="I185" i="15" s="1"/>
  <c r="H251" i="15"/>
  <c r="G251" i="15"/>
  <c r="G33" i="15" s="1"/>
  <c r="G185" i="15" s="1"/>
  <c r="AI185" i="15" s="1"/>
  <c r="F251" i="15"/>
  <c r="E251" i="15"/>
  <c r="AG251" i="15" s="1"/>
  <c r="D251" i="15"/>
  <c r="C251" i="15"/>
  <c r="C33" i="15" s="1"/>
  <c r="BH249" i="15"/>
  <c r="BG249" i="15"/>
  <c r="BA249" i="15"/>
  <c r="AZ249" i="15"/>
  <c r="AY249" i="15"/>
  <c r="AX249" i="15"/>
  <c r="AW249" i="15"/>
  <c r="AV249" i="15"/>
  <c r="BH248" i="15"/>
  <c r="BG248" i="15"/>
  <c r="BA248" i="15"/>
  <c r="AZ248" i="15"/>
  <c r="AY248" i="15"/>
  <c r="AX248" i="15"/>
  <c r="AW248" i="15"/>
  <c r="AV248" i="15"/>
  <c r="I248" i="15"/>
  <c r="BF248" i="15" s="1"/>
  <c r="H248" i="15"/>
  <c r="AJ248" i="15" s="1"/>
  <c r="G248" i="15"/>
  <c r="AI248" i="15" s="1"/>
  <c r="F248" i="15"/>
  <c r="AH248" i="15" s="1"/>
  <c r="E248" i="15"/>
  <c r="AG248" i="15" s="1"/>
  <c r="D248" i="15"/>
  <c r="AF248" i="15" s="1"/>
  <c r="C248" i="15"/>
  <c r="AE248" i="15" s="1"/>
  <c r="BH247" i="15"/>
  <c r="BG247" i="15"/>
  <c r="BA247" i="15"/>
  <c r="AZ247" i="15"/>
  <c r="AY247" i="15"/>
  <c r="AX247" i="15"/>
  <c r="AW247" i="15"/>
  <c r="AV247" i="15"/>
  <c r="L247" i="15"/>
  <c r="AN247" i="15" s="1"/>
  <c r="K247" i="15"/>
  <c r="AM247" i="15" s="1"/>
  <c r="J247" i="15"/>
  <c r="AL247" i="15" s="1"/>
  <c r="I247" i="15"/>
  <c r="BC247" i="15" s="1"/>
  <c r="H247" i="15"/>
  <c r="AJ247" i="15" s="1"/>
  <c r="G247" i="15"/>
  <c r="G30" i="15" s="1"/>
  <c r="F247" i="15"/>
  <c r="AH247" i="15" s="1"/>
  <c r="E247" i="15"/>
  <c r="D247" i="15"/>
  <c r="AF247" i="15" s="1"/>
  <c r="C247" i="15"/>
  <c r="AE247" i="15" s="1"/>
  <c r="BH246" i="15"/>
  <c r="BG246" i="15"/>
  <c r="BA246" i="15"/>
  <c r="AZ246" i="15"/>
  <c r="AY246" i="15"/>
  <c r="AX246" i="15"/>
  <c r="AW246" i="15"/>
  <c r="AV246" i="15"/>
  <c r="AI246" i="15"/>
  <c r="AH246" i="15"/>
  <c r="AG246" i="15"/>
  <c r="AF246" i="15"/>
  <c r="AE246" i="15"/>
  <c r="L246" i="15"/>
  <c r="AN246" i="15" s="1"/>
  <c r="K246" i="15"/>
  <c r="AM246" i="15" s="1"/>
  <c r="J246" i="15"/>
  <c r="AL246" i="15" s="1"/>
  <c r="I246" i="15"/>
  <c r="I29" i="15" s="1"/>
  <c r="I181" i="15" s="1"/>
  <c r="H246" i="15"/>
  <c r="H29" i="15" s="1"/>
  <c r="H181" i="15" s="1"/>
  <c r="AJ181" i="15" s="1"/>
  <c r="BH244" i="15"/>
  <c r="BG244" i="15"/>
  <c r="BA244" i="15"/>
  <c r="AZ244" i="15"/>
  <c r="AY244" i="15"/>
  <c r="AX244" i="15"/>
  <c r="AW244" i="15"/>
  <c r="AV244" i="15"/>
  <c r="AI244" i="15"/>
  <c r="AH244" i="15"/>
  <c r="AG244" i="15"/>
  <c r="AF244" i="15"/>
  <c r="AE244" i="15"/>
  <c r="L244" i="15"/>
  <c r="L28" i="15" s="1"/>
  <c r="AN28" i="15" s="1"/>
  <c r="K244" i="15"/>
  <c r="AM244" i="15" s="1"/>
  <c r="J244" i="15"/>
  <c r="J28" i="15" s="1"/>
  <c r="J180" i="15" s="1"/>
  <c r="AL180" i="15" s="1"/>
  <c r="I244" i="15"/>
  <c r="I28" i="15" s="1"/>
  <c r="BE28" i="15" s="1"/>
  <c r="H244" i="15"/>
  <c r="AJ244" i="15" s="1"/>
  <c r="BH243" i="15"/>
  <c r="BG243" i="15"/>
  <c r="BA243" i="15"/>
  <c r="AZ243" i="15"/>
  <c r="AY243" i="15"/>
  <c r="AX243" i="15"/>
  <c r="AW243" i="15"/>
  <c r="AV243" i="15"/>
  <c r="BH242" i="15"/>
  <c r="BG242" i="15"/>
  <c r="BA242" i="15"/>
  <c r="AZ242" i="15"/>
  <c r="AY242" i="15"/>
  <c r="AX242" i="15"/>
  <c r="AW242" i="15"/>
  <c r="AV242" i="15"/>
  <c r="BH241" i="15"/>
  <c r="BG241" i="15"/>
  <c r="BF241" i="15"/>
  <c r="BE241" i="15"/>
  <c r="BC241" i="15"/>
  <c r="BB241" i="15"/>
  <c r="BA241" i="15"/>
  <c r="AZ241" i="15"/>
  <c r="AY241" i="15"/>
  <c r="AX241" i="15"/>
  <c r="AW241" i="15"/>
  <c r="AV241" i="15"/>
  <c r="BH240" i="15"/>
  <c r="BG240" i="15"/>
  <c r="BA240" i="15"/>
  <c r="AZ240" i="15"/>
  <c r="AY240" i="15"/>
  <c r="AX240" i="15"/>
  <c r="AW240" i="15"/>
  <c r="AV240" i="15"/>
  <c r="Y240" i="15"/>
  <c r="X240" i="15"/>
  <c r="W240" i="15"/>
  <c r="V240" i="15"/>
  <c r="BH239" i="15"/>
  <c r="BG239" i="15"/>
  <c r="BA239" i="15"/>
  <c r="AZ239" i="15"/>
  <c r="AY239" i="15"/>
  <c r="AX239" i="15"/>
  <c r="AW239" i="15"/>
  <c r="AV239" i="15"/>
  <c r="BK238" i="15"/>
  <c r="BJ238" i="15"/>
  <c r="BI238" i="15"/>
  <c r="BH238" i="15"/>
  <c r="BG238" i="15"/>
  <c r="BA238" i="15"/>
  <c r="AZ238" i="15"/>
  <c r="AY238" i="15"/>
  <c r="AX238" i="15"/>
  <c r="AW238" i="15"/>
  <c r="AV238" i="15"/>
  <c r="BH236" i="15"/>
  <c r="BG236" i="15"/>
  <c r="BA236" i="15"/>
  <c r="AZ236" i="15"/>
  <c r="AY236" i="15"/>
  <c r="AX236" i="15"/>
  <c r="AW236" i="15"/>
  <c r="AV236" i="15"/>
  <c r="L236" i="15"/>
  <c r="L235" i="15" s="1"/>
  <c r="AN235" i="15" s="1"/>
  <c r="K236" i="15"/>
  <c r="J236" i="15"/>
  <c r="AL236" i="15" s="1"/>
  <c r="I236" i="15"/>
  <c r="BE236" i="15" s="1"/>
  <c r="H236" i="15"/>
  <c r="H171" i="15" s="1"/>
  <c r="AJ171" i="15" s="1"/>
  <c r="G236" i="15"/>
  <c r="AI236" i="15" s="1"/>
  <c r="F236" i="15"/>
  <c r="E236" i="15"/>
  <c r="AG236" i="15" s="1"/>
  <c r="D236" i="15"/>
  <c r="AF236" i="15" s="1"/>
  <c r="C236" i="15"/>
  <c r="AE236" i="15" s="1"/>
  <c r="BH235" i="15"/>
  <c r="BG235" i="15"/>
  <c r="BA235" i="15"/>
  <c r="AZ235" i="15"/>
  <c r="AY235" i="15"/>
  <c r="AX235" i="15"/>
  <c r="AW235" i="15"/>
  <c r="AV235" i="15"/>
  <c r="I235" i="15"/>
  <c r="H235" i="15"/>
  <c r="AJ235" i="15" s="1"/>
  <c r="G235" i="15"/>
  <c r="AI235" i="15" s="1"/>
  <c r="F235" i="15"/>
  <c r="AH235" i="15" s="1"/>
  <c r="E235" i="15"/>
  <c r="AG235" i="15" s="1"/>
  <c r="D235" i="15"/>
  <c r="AF235" i="15" s="1"/>
  <c r="C235" i="15"/>
  <c r="AE235" i="15" s="1"/>
  <c r="BH234" i="15"/>
  <c r="BG234" i="15"/>
  <c r="BA234" i="15"/>
  <c r="AZ234" i="15"/>
  <c r="AY234" i="15"/>
  <c r="AX234" i="15"/>
  <c r="AW234" i="15"/>
  <c r="AV234" i="15"/>
  <c r="L234" i="15"/>
  <c r="AN234" i="15" s="1"/>
  <c r="K234" i="15"/>
  <c r="K170" i="15" s="1"/>
  <c r="AM170" i="15" s="1"/>
  <c r="J234" i="15"/>
  <c r="I234" i="15"/>
  <c r="H234" i="15"/>
  <c r="AJ234" i="15" s="1"/>
  <c r="G234" i="15"/>
  <c r="F234" i="15"/>
  <c r="AH234" i="15" s="1"/>
  <c r="E234" i="15"/>
  <c r="AG234" i="15" s="1"/>
  <c r="D234" i="15"/>
  <c r="AF234" i="15" s="1"/>
  <c r="C234" i="15"/>
  <c r="AE234" i="15" s="1"/>
  <c r="BW233" i="15"/>
  <c r="BV233" i="15"/>
  <c r="BU233" i="15"/>
  <c r="BT233" i="15"/>
  <c r="BH233" i="15"/>
  <c r="BG233" i="15"/>
  <c r="BA233" i="15"/>
  <c r="AZ233" i="15"/>
  <c r="AY233" i="15"/>
  <c r="AX233" i="15"/>
  <c r="AW233" i="15"/>
  <c r="AV233" i="15"/>
  <c r="L233" i="15"/>
  <c r="L169" i="15" s="1"/>
  <c r="K233" i="15"/>
  <c r="K169" i="15" s="1"/>
  <c r="AM169" i="15" s="1"/>
  <c r="J233" i="15"/>
  <c r="AL233" i="15" s="1"/>
  <c r="I233" i="15"/>
  <c r="BC233" i="15" s="1"/>
  <c r="H233" i="15"/>
  <c r="AJ233" i="15" s="1"/>
  <c r="G233" i="15"/>
  <c r="AI233" i="15" s="1"/>
  <c r="F233" i="15"/>
  <c r="AH233" i="15" s="1"/>
  <c r="E233" i="15"/>
  <c r="AG233" i="15" s="1"/>
  <c r="D233" i="15"/>
  <c r="AF233" i="15" s="1"/>
  <c r="C233" i="15"/>
  <c r="C169" i="15" s="1"/>
  <c r="BH232" i="15"/>
  <c r="BG232" i="15"/>
  <c r="BA232" i="15"/>
  <c r="AZ232" i="15"/>
  <c r="AY232" i="15"/>
  <c r="AX232" i="15"/>
  <c r="AW232" i="15"/>
  <c r="AV232" i="15"/>
  <c r="L232" i="15"/>
  <c r="K232" i="15"/>
  <c r="AM232" i="15" s="1"/>
  <c r="J232" i="15"/>
  <c r="AL232" i="15" s="1"/>
  <c r="I232" i="15"/>
  <c r="BE232" i="15" s="1"/>
  <c r="H232" i="15"/>
  <c r="AJ232" i="15" s="1"/>
  <c r="G232" i="15"/>
  <c r="AI232" i="15" s="1"/>
  <c r="F232" i="15"/>
  <c r="AH232" i="15" s="1"/>
  <c r="E232" i="15"/>
  <c r="AG232" i="15" s="1"/>
  <c r="D232" i="15"/>
  <c r="C232" i="15"/>
  <c r="AE232" i="15" s="1"/>
  <c r="BH231" i="15"/>
  <c r="BG231" i="15"/>
  <c r="BA231" i="15"/>
  <c r="AZ231" i="15"/>
  <c r="AY231" i="15"/>
  <c r="AX231" i="15"/>
  <c r="AW231" i="15"/>
  <c r="AV231" i="15"/>
  <c r="I231" i="15"/>
  <c r="BF231" i="15" s="1"/>
  <c r="H231" i="15"/>
  <c r="AJ231" i="15" s="1"/>
  <c r="G231" i="15"/>
  <c r="F231" i="15"/>
  <c r="E231" i="15"/>
  <c r="AG231" i="15" s="1"/>
  <c r="D231" i="15"/>
  <c r="AF231" i="15" s="1"/>
  <c r="C231" i="15"/>
  <c r="BH230" i="15"/>
  <c r="BG230" i="15"/>
  <c r="BA230" i="15"/>
  <c r="AZ230" i="15"/>
  <c r="AY230" i="15"/>
  <c r="AX230" i="15"/>
  <c r="AW230" i="15"/>
  <c r="AV230" i="15"/>
  <c r="BH229" i="15"/>
  <c r="BG229" i="15"/>
  <c r="BF229" i="15"/>
  <c r="BE229" i="15"/>
  <c r="BC229" i="15"/>
  <c r="BB229" i="15"/>
  <c r="BA229" i="15"/>
  <c r="AZ229" i="15"/>
  <c r="AY229" i="15"/>
  <c r="AX229" i="15"/>
  <c r="AW229" i="15"/>
  <c r="AV229" i="15"/>
  <c r="BH228" i="15"/>
  <c r="BG228" i="15"/>
  <c r="BA228" i="15"/>
  <c r="AZ228" i="15"/>
  <c r="AY228" i="15"/>
  <c r="AX228" i="15"/>
  <c r="AW228" i="15"/>
  <c r="AV228" i="15"/>
  <c r="BH227" i="15"/>
  <c r="BG227" i="15"/>
  <c r="BF227" i="15"/>
  <c r="BE227" i="15"/>
  <c r="BC227" i="15"/>
  <c r="BB227" i="15"/>
  <c r="BA227" i="15"/>
  <c r="AZ227" i="15"/>
  <c r="AY227" i="15"/>
  <c r="AX227" i="15"/>
  <c r="AW227" i="15"/>
  <c r="AV227" i="15"/>
  <c r="BH226" i="15"/>
  <c r="BG226" i="15"/>
  <c r="BA226" i="15"/>
  <c r="AZ226" i="15"/>
  <c r="AY226" i="15"/>
  <c r="AX226" i="15"/>
  <c r="AW226" i="15"/>
  <c r="AV226" i="15"/>
  <c r="L226" i="15"/>
  <c r="AN226" i="15" s="1"/>
  <c r="K226" i="15"/>
  <c r="AM226" i="15" s="1"/>
  <c r="J226" i="15"/>
  <c r="AL226" i="15" s="1"/>
  <c r="I226" i="15"/>
  <c r="BB226" i="15" s="1"/>
  <c r="H226" i="15"/>
  <c r="AJ226" i="15" s="1"/>
  <c r="G226" i="15"/>
  <c r="AI226" i="15" s="1"/>
  <c r="F226" i="15"/>
  <c r="AH226" i="15" s="1"/>
  <c r="E226" i="15"/>
  <c r="AG226" i="15" s="1"/>
  <c r="D226" i="15"/>
  <c r="AF226" i="15" s="1"/>
  <c r="C226" i="15"/>
  <c r="AE226" i="15" s="1"/>
  <c r="BH225" i="15"/>
  <c r="BG225" i="15"/>
  <c r="BA225" i="15"/>
  <c r="AZ225" i="15"/>
  <c r="AY225" i="15"/>
  <c r="AX225" i="15"/>
  <c r="AW225" i="15"/>
  <c r="AV225" i="15"/>
  <c r="L225" i="15"/>
  <c r="AN225" i="15" s="1"/>
  <c r="K225" i="15"/>
  <c r="AM225" i="15" s="1"/>
  <c r="J225" i="15"/>
  <c r="AL225" i="15" s="1"/>
  <c r="I225" i="15"/>
  <c r="BE225" i="15" s="1"/>
  <c r="H225" i="15"/>
  <c r="AJ225" i="15" s="1"/>
  <c r="G225" i="15"/>
  <c r="AI225" i="15" s="1"/>
  <c r="F225" i="15"/>
  <c r="AH225" i="15" s="1"/>
  <c r="E225" i="15"/>
  <c r="AG225" i="15" s="1"/>
  <c r="D225" i="15"/>
  <c r="AF225" i="15" s="1"/>
  <c r="C225" i="15"/>
  <c r="AE225" i="15" s="1"/>
  <c r="BH224" i="15"/>
  <c r="BG224" i="15"/>
  <c r="BA224" i="15"/>
  <c r="AZ224" i="15"/>
  <c r="AY224" i="15"/>
  <c r="AX224" i="15"/>
  <c r="AW224" i="15"/>
  <c r="AV224" i="15"/>
  <c r="L224" i="15"/>
  <c r="AN224" i="15" s="1"/>
  <c r="K224" i="15"/>
  <c r="AM224" i="15" s="1"/>
  <c r="J224" i="15"/>
  <c r="AL224" i="15" s="1"/>
  <c r="I224" i="15"/>
  <c r="AK224" i="15" s="1"/>
  <c r="H224" i="15"/>
  <c r="AJ224" i="15" s="1"/>
  <c r="G224" i="15"/>
  <c r="AI224" i="15" s="1"/>
  <c r="F224" i="15"/>
  <c r="AH224" i="15" s="1"/>
  <c r="E224" i="15"/>
  <c r="AG224" i="15" s="1"/>
  <c r="D224" i="15"/>
  <c r="AF224" i="15" s="1"/>
  <c r="C224" i="15"/>
  <c r="AE224" i="15" s="1"/>
  <c r="BH223" i="15"/>
  <c r="BG223" i="15"/>
  <c r="BA223" i="15"/>
  <c r="AZ223" i="15"/>
  <c r="AY223" i="15"/>
  <c r="AX223" i="15"/>
  <c r="AW223" i="15"/>
  <c r="AV223" i="15"/>
  <c r="L223" i="15"/>
  <c r="AN223" i="15" s="1"/>
  <c r="K223" i="15"/>
  <c r="J223" i="15"/>
  <c r="I223" i="15"/>
  <c r="BE223" i="15" s="1"/>
  <c r="H223" i="15"/>
  <c r="AJ223" i="15" s="1"/>
  <c r="G223" i="15"/>
  <c r="AI223" i="15" s="1"/>
  <c r="F223" i="15"/>
  <c r="AH223" i="15" s="1"/>
  <c r="E223" i="15"/>
  <c r="E162" i="15" s="1"/>
  <c r="AG162" i="15" s="1"/>
  <c r="D223" i="15"/>
  <c r="AF223" i="15" s="1"/>
  <c r="C223" i="15"/>
  <c r="BH222" i="15"/>
  <c r="BG222" i="15"/>
  <c r="BA222" i="15"/>
  <c r="AZ222" i="15"/>
  <c r="AY222" i="15"/>
  <c r="AX222" i="15"/>
  <c r="AW222" i="15"/>
  <c r="AV222" i="15"/>
  <c r="L222" i="15"/>
  <c r="L161" i="15" s="1"/>
  <c r="K222" i="15"/>
  <c r="AM222" i="15" s="1"/>
  <c r="J222" i="15"/>
  <c r="AL222" i="15" s="1"/>
  <c r="I222" i="15"/>
  <c r="BB222" i="15" s="1"/>
  <c r="H222" i="15"/>
  <c r="H161" i="15" s="1"/>
  <c r="G222" i="15"/>
  <c r="G161" i="15" s="1"/>
  <c r="F222" i="15"/>
  <c r="AH222" i="15" s="1"/>
  <c r="E222" i="15"/>
  <c r="D222" i="15"/>
  <c r="D161" i="15" s="1"/>
  <c r="C222" i="15"/>
  <c r="C161" i="15" s="1"/>
  <c r="BH221" i="15"/>
  <c r="BG221" i="15"/>
  <c r="BA221" i="15"/>
  <c r="AZ221" i="15"/>
  <c r="AY221" i="15"/>
  <c r="AX221" i="15"/>
  <c r="AW221" i="15"/>
  <c r="AV221" i="15"/>
  <c r="BH220" i="15"/>
  <c r="BG220" i="15"/>
  <c r="BA220" i="15"/>
  <c r="AZ220" i="15"/>
  <c r="AY220" i="15"/>
  <c r="AX220" i="15"/>
  <c r="AW220" i="15"/>
  <c r="AV220" i="15"/>
  <c r="L220" i="15"/>
  <c r="AN220" i="15" s="1"/>
  <c r="K220" i="15"/>
  <c r="AM220" i="15" s="1"/>
  <c r="J220" i="15"/>
  <c r="AL220" i="15" s="1"/>
  <c r="I220" i="15"/>
  <c r="BC220" i="15" s="1"/>
  <c r="H220" i="15"/>
  <c r="H155" i="15" s="1"/>
  <c r="AJ155" i="15" s="1"/>
  <c r="G220" i="15"/>
  <c r="G155" i="15" s="1"/>
  <c r="AI155" i="15" s="1"/>
  <c r="F220" i="15"/>
  <c r="AH220" i="15" s="1"/>
  <c r="E220" i="15"/>
  <c r="AG220" i="15" s="1"/>
  <c r="D220" i="15"/>
  <c r="AF220" i="15" s="1"/>
  <c r="C220" i="15"/>
  <c r="AE220" i="15" s="1"/>
  <c r="BH219" i="15"/>
  <c r="BG219" i="15"/>
  <c r="BA219" i="15"/>
  <c r="AZ219" i="15"/>
  <c r="AY219" i="15"/>
  <c r="AX219" i="15"/>
  <c r="AW219" i="15"/>
  <c r="AV219" i="15"/>
  <c r="L219" i="15"/>
  <c r="AN219" i="15" s="1"/>
  <c r="K219" i="15"/>
  <c r="AM219" i="15" s="1"/>
  <c r="J219" i="15"/>
  <c r="AL219" i="15" s="1"/>
  <c r="I219" i="15"/>
  <c r="I154" i="15" s="1"/>
  <c r="H219" i="15"/>
  <c r="AJ219" i="15" s="1"/>
  <c r="G219" i="15"/>
  <c r="AI219" i="15" s="1"/>
  <c r="F219" i="15"/>
  <c r="E219" i="15"/>
  <c r="AG219" i="15" s="1"/>
  <c r="D219" i="15"/>
  <c r="AF219" i="15" s="1"/>
  <c r="C219" i="15"/>
  <c r="AE219" i="15" s="1"/>
  <c r="BH218" i="15"/>
  <c r="BG218" i="15"/>
  <c r="BA218" i="15"/>
  <c r="AZ218" i="15"/>
  <c r="AY218" i="15"/>
  <c r="AX218" i="15"/>
  <c r="AW218" i="15"/>
  <c r="AV218" i="15"/>
  <c r="BH217" i="15"/>
  <c r="BG217" i="15"/>
  <c r="BA217" i="15"/>
  <c r="AZ217" i="15"/>
  <c r="AY217" i="15"/>
  <c r="AX217" i="15"/>
  <c r="AW217" i="15"/>
  <c r="AV217" i="15"/>
  <c r="L217" i="15"/>
  <c r="AN217" i="15" s="1"/>
  <c r="K217" i="15"/>
  <c r="AM217" i="15" s="1"/>
  <c r="J217" i="15"/>
  <c r="AL217" i="15" s="1"/>
  <c r="I217" i="15"/>
  <c r="BF217" i="15" s="1"/>
  <c r="H217" i="15"/>
  <c r="AJ217" i="15" s="1"/>
  <c r="G217" i="15"/>
  <c r="AI217" i="15" s="1"/>
  <c r="F217" i="15"/>
  <c r="E217" i="15"/>
  <c r="E116" i="15" s="1"/>
  <c r="E13" i="15" s="1"/>
  <c r="AG13" i="15" s="1"/>
  <c r="D217" i="15"/>
  <c r="AF217" i="15" s="1"/>
  <c r="C217" i="15"/>
  <c r="AE217" i="15" s="1"/>
  <c r="BH216" i="15"/>
  <c r="BG216" i="15"/>
  <c r="BA216" i="15"/>
  <c r="AZ216" i="15"/>
  <c r="AY216" i="15"/>
  <c r="AX216" i="15"/>
  <c r="AW216" i="15"/>
  <c r="AV216" i="15"/>
  <c r="L216" i="15"/>
  <c r="L148" i="15" s="1"/>
  <c r="AN148" i="15" s="1"/>
  <c r="K216" i="15"/>
  <c r="K148" i="15" s="1"/>
  <c r="AM148" i="15" s="1"/>
  <c r="J216" i="15"/>
  <c r="I216" i="15"/>
  <c r="BF216" i="15" s="1"/>
  <c r="H216" i="15"/>
  <c r="AJ216" i="15" s="1"/>
  <c r="G216" i="15"/>
  <c r="AI216" i="15" s="1"/>
  <c r="F216" i="15"/>
  <c r="AH216" i="15" s="1"/>
  <c r="E216" i="15"/>
  <c r="AG216" i="15" s="1"/>
  <c r="D216" i="15"/>
  <c r="D148" i="15" s="1"/>
  <c r="AF148" i="15" s="1"/>
  <c r="C216" i="15"/>
  <c r="C148" i="15" s="1"/>
  <c r="AE148" i="15" s="1"/>
  <c r="BH215" i="15"/>
  <c r="BG215" i="15"/>
  <c r="BA215" i="15"/>
  <c r="AZ215" i="15"/>
  <c r="AY215" i="15"/>
  <c r="AX215" i="15"/>
  <c r="AW215" i="15"/>
  <c r="AV215" i="15"/>
  <c r="L215" i="15"/>
  <c r="AN215" i="15" s="1"/>
  <c r="K215" i="15"/>
  <c r="AM215" i="15" s="1"/>
  <c r="J215" i="15"/>
  <c r="I215" i="15"/>
  <c r="I147" i="15" s="1"/>
  <c r="H215" i="15"/>
  <c r="G215" i="15"/>
  <c r="AI215" i="15" s="1"/>
  <c r="F215" i="15"/>
  <c r="AH215" i="15" s="1"/>
  <c r="E215" i="15"/>
  <c r="AG215" i="15" s="1"/>
  <c r="D215" i="15"/>
  <c r="AF215" i="15" s="1"/>
  <c r="C215" i="15"/>
  <c r="AE215" i="15" s="1"/>
  <c r="BH214" i="15"/>
  <c r="BG214" i="15"/>
  <c r="BA214" i="15"/>
  <c r="AZ214" i="15"/>
  <c r="AY214" i="15"/>
  <c r="AX214" i="15"/>
  <c r="AW214" i="15"/>
  <c r="AV214" i="15"/>
  <c r="BH213" i="15"/>
  <c r="BG213" i="15"/>
  <c r="BA213" i="15"/>
  <c r="AZ213" i="15"/>
  <c r="AY213" i="15"/>
  <c r="AX213" i="15"/>
  <c r="AW213" i="15"/>
  <c r="AV213" i="15"/>
  <c r="BH212" i="15"/>
  <c r="BG212" i="15"/>
  <c r="BF212" i="15"/>
  <c r="BE212" i="15"/>
  <c r="BC212" i="15"/>
  <c r="BB212" i="15"/>
  <c r="BA212" i="15"/>
  <c r="AZ212" i="15"/>
  <c r="AY212" i="15"/>
  <c r="AX212" i="15"/>
  <c r="AW212" i="15"/>
  <c r="AV212" i="15"/>
  <c r="BH211" i="15"/>
  <c r="BG211" i="15"/>
  <c r="BA211" i="15"/>
  <c r="AZ211" i="15"/>
  <c r="AY211" i="15"/>
  <c r="AX211" i="15"/>
  <c r="AW211" i="15"/>
  <c r="AV211" i="15"/>
  <c r="L211" i="15"/>
  <c r="AN211" i="15" s="1"/>
  <c r="K211" i="15"/>
  <c r="K108" i="15" s="1"/>
  <c r="AM108" i="15" s="1"/>
  <c r="J211" i="15"/>
  <c r="AL211" i="15" s="1"/>
  <c r="I211" i="15"/>
  <c r="BF211" i="15" s="1"/>
  <c r="H211" i="15"/>
  <c r="AJ211" i="15" s="1"/>
  <c r="G211" i="15"/>
  <c r="AI211" i="15" s="1"/>
  <c r="F211" i="15"/>
  <c r="AH211" i="15" s="1"/>
  <c r="E211" i="15"/>
  <c r="AG211" i="15" s="1"/>
  <c r="D211" i="15"/>
  <c r="AF211" i="15" s="1"/>
  <c r="C211" i="15"/>
  <c r="C108" i="15" s="1"/>
  <c r="AE108" i="15" s="1"/>
  <c r="BH210" i="15"/>
  <c r="BG210" i="15"/>
  <c r="BA210" i="15"/>
  <c r="AZ210" i="15"/>
  <c r="AY210" i="15"/>
  <c r="AX210" i="15"/>
  <c r="AW210" i="15"/>
  <c r="AV210" i="15"/>
  <c r="AT210" i="15"/>
  <c r="AR210" i="15"/>
  <c r="L210" i="15"/>
  <c r="K210" i="15"/>
  <c r="AM210" i="15" s="1"/>
  <c r="J210" i="15"/>
  <c r="AL210" i="15" s="1"/>
  <c r="I210" i="15"/>
  <c r="BC210" i="15" s="1"/>
  <c r="H210" i="15"/>
  <c r="AJ210" i="15" s="1"/>
  <c r="G210" i="15"/>
  <c r="AI210" i="15" s="1"/>
  <c r="F210" i="15"/>
  <c r="AH210" i="15" s="1"/>
  <c r="E210" i="15"/>
  <c r="AG210" i="15" s="1"/>
  <c r="D210" i="15"/>
  <c r="D107" i="15" s="1"/>
  <c r="AF107" i="15" s="1"/>
  <c r="C210" i="15"/>
  <c r="AE210" i="15" s="1"/>
  <c r="BH209" i="15"/>
  <c r="BG209" i="15"/>
  <c r="BA209" i="15"/>
  <c r="AZ209" i="15"/>
  <c r="AY209" i="15"/>
  <c r="AX209" i="15"/>
  <c r="AW209" i="15"/>
  <c r="AV209" i="15"/>
  <c r="L209" i="15"/>
  <c r="AN209" i="15" s="1"/>
  <c r="K209" i="15"/>
  <c r="AM209" i="15" s="1"/>
  <c r="J209" i="15"/>
  <c r="AL209" i="15" s="1"/>
  <c r="I209" i="15"/>
  <c r="I106" i="15" s="1"/>
  <c r="BC106" i="15" s="1"/>
  <c r="H209" i="15"/>
  <c r="AJ209" i="15" s="1"/>
  <c r="G209" i="15"/>
  <c r="AI209" i="15" s="1"/>
  <c r="F209" i="15"/>
  <c r="AH209" i="15" s="1"/>
  <c r="E209" i="15"/>
  <c r="AG209" i="15" s="1"/>
  <c r="D209" i="15"/>
  <c r="AF209" i="15" s="1"/>
  <c r="C209" i="15"/>
  <c r="AE209" i="15" s="1"/>
  <c r="BH208" i="15"/>
  <c r="BG208" i="15"/>
  <c r="BA208" i="15"/>
  <c r="AZ208" i="15"/>
  <c r="AY208" i="15"/>
  <c r="AX208" i="15"/>
  <c r="AW208" i="15"/>
  <c r="AV208" i="15"/>
  <c r="L208" i="15"/>
  <c r="AN208" i="15" s="1"/>
  <c r="K208" i="15"/>
  <c r="AM208" i="15" s="1"/>
  <c r="J208" i="15"/>
  <c r="J105" i="15" s="1"/>
  <c r="AL105" i="15" s="1"/>
  <c r="I208" i="15"/>
  <c r="I105" i="15" s="1"/>
  <c r="BC105" i="15" s="1"/>
  <c r="H208" i="15"/>
  <c r="AJ208" i="15" s="1"/>
  <c r="G208" i="15"/>
  <c r="G105" i="15" s="1"/>
  <c r="F208" i="15"/>
  <c r="AH208" i="15" s="1"/>
  <c r="E208" i="15"/>
  <c r="AG208" i="15" s="1"/>
  <c r="D208" i="15"/>
  <c r="AF208" i="15" s="1"/>
  <c r="C208" i="15"/>
  <c r="AE208" i="15" s="1"/>
  <c r="BH207" i="15"/>
  <c r="BG207" i="15"/>
  <c r="BA207" i="15"/>
  <c r="AZ207" i="15"/>
  <c r="AY207" i="15"/>
  <c r="AX207" i="15"/>
  <c r="AW207" i="15"/>
  <c r="AV207" i="15"/>
  <c r="BH206" i="15"/>
  <c r="BG206" i="15"/>
  <c r="BA206" i="15"/>
  <c r="AZ206" i="15"/>
  <c r="AY206" i="15"/>
  <c r="AX206" i="15"/>
  <c r="AW206" i="15"/>
  <c r="AV206" i="15"/>
  <c r="AI206" i="15"/>
  <c r="AH206" i="15"/>
  <c r="AG206" i="15"/>
  <c r="AF206" i="15"/>
  <c r="AE206" i="15"/>
  <c r="L206" i="15"/>
  <c r="L99" i="15" s="1"/>
  <c r="AN99" i="15" s="1"/>
  <c r="K206" i="15"/>
  <c r="K99" i="15" s="1"/>
  <c r="AM99" i="15" s="1"/>
  <c r="J206" i="15"/>
  <c r="J99" i="15" s="1"/>
  <c r="AL99" i="15" s="1"/>
  <c r="I206" i="15"/>
  <c r="BF206" i="15" s="1"/>
  <c r="H206" i="15"/>
  <c r="H9" i="15" s="1"/>
  <c r="AJ9" i="15" s="1"/>
  <c r="BH205" i="15"/>
  <c r="BG205" i="15"/>
  <c r="BA205" i="15"/>
  <c r="AZ205" i="15"/>
  <c r="AY205" i="15"/>
  <c r="AX205" i="15"/>
  <c r="AW205" i="15"/>
  <c r="AV205" i="15"/>
  <c r="AI205" i="15"/>
  <c r="AH205" i="15"/>
  <c r="AG205" i="15"/>
  <c r="AF205" i="15"/>
  <c r="AE205" i="15"/>
  <c r="L205" i="15"/>
  <c r="L98" i="15" s="1"/>
  <c r="K205" i="15"/>
  <c r="AM205" i="15" s="1"/>
  <c r="J205" i="15"/>
  <c r="AL205" i="15" s="1"/>
  <c r="I205" i="15"/>
  <c r="BB205" i="15" s="1"/>
  <c r="H205" i="15"/>
  <c r="H8" i="15" s="1"/>
  <c r="BH204" i="15"/>
  <c r="BG204" i="15"/>
  <c r="BA204" i="15"/>
  <c r="AZ204" i="15"/>
  <c r="AY204" i="15"/>
  <c r="AX204" i="15"/>
  <c r="AW204" i="15"/>
  <c r="AV204" i="15"/>
  <c r="G204" i="15"/>
  <c r="AI204" i="15" s="1"/>
  <c r="F204" i="15"/>
  <c r="E204" i="15"/>
  <c r="AG204" i="15" s="1"/>
  <c r="AG49" i="15" s="1"/>
  <c r="D204" i="15"/>
  <c r="AF204" i="15" s="1"/>
  <c r="AF49" i="15" s="1"/>
  <c r="C204" i="15"/>
  <c r="C100" i="15" s="1"/>
  <c r="BH203" i="15"/>
  <c r="BG203" i="15"/>
  <c r="BA203" i="15"/>
  <c r="AZ203" i="15"/>
  <c r="AY203" i="15"/>
  <c r="AX203" i="15"/>
  <c r="AW203" i="15"/>
  <c r="AV203" i="15"/>
  <c r="L203" i="15"/>
  <c r="AN203" i="15" s="1"/>
  <c r="K203" i="15"/>
  <c r="AM203" i="15" s="1"/>
  <c r="J203" i="15"/>
  <c r="AL203" i="15" s="1"/>
  <c r="I203" i="15"/>
  <c r="BF203" i="15" s="1"/>
  <c r="H203" i="15"/>
  <c r="AJ203" i="15" s="1"/>
  <c r="G203" i="15"/>
  <c r="F203" i="15"/>
  <c r="AH203" i="15" s="1"/>
  <c r="AH67" i="15" s="1"/>
  <c r="E203" i="15"/>
  <c r="AG203" i="15" s="1"/>
  <c r="D203" i="15"/>
  <c r="AF203" i="15" s="1"/>
  <c r="AF67" i="15" s="1"/>
  <c r="C203" i="15"/>
  <c r="AE203" i="15" s="1"/>
  <c r="AE67" i="15" s="1"/>
  <c r="BH202" i="15"/>
  <c r="BG202" i="15"/>
  <c r="BA202" i="15"/>
  <c r="AZ202" i="15"/>
  <c r="AY202" i="15"/>
  <c r="AX202" i="15"/>
  <c r="AW202" i="15"/>
  <c r="AV202" i="15"/>
  <c r="L202" i="15"/>
  <c r="K202" i="15"/>
  <c r="AM202" i="15" s="1"/>
  <c r="J202" i="15"/>
  <c r="AL202" i="15" s="1"/>
  <c r="I202" i="15"/>
  <c r="BF202" i="15" s="1"/>
  <c r="H202" i="15"/>
  <c r="AJ202" i="15" s="1"/>
  <c r="G202" i="15"/>
  <c r="AI202" i="15" s="1"/>
  <c r="F202" i="15"/>
  <c r="AH202" i="15" s="1"/>
  <c r="AH66" i="15" s="1"/>
  <c r="E202" i="15"/>
  <c r="AG202" i="15" s="1"/>
  <c r="AG66" i="15" s="1"/>
  <c r="D202" i="15"/>
  <c r="C202" i="15"/>
  <c r="AE202" i="15" s="1"/>
  <c r="AE66" i="15" s="1"/>
  <c r="BH201" i="15"/>
  <c r="BG201" i="15"/>
  <c r="BA201" i="15"/>
  <c r="AZ201" i="15"/>
  <c r="AY201" i="15"/>
  <c r="AX201" i="15"/>
  <c r="AW201" i="15"/>
  <c r="AV201" i="15"/>
  <c r="L201" i="15"/>
  <c r="AN201" i="15" s="1"/>
  <c r="K201" i="15"/>
  <c r="AM201" i="15" s="1"/>
  <c r="J201" i="15"/>
  <c r="J65" i="15" s="1"/>
  <c r="AL65" i="15" s="1"/>
  <c r="I201" i="15"/>
  <c r="BC201" i="15" s="1"/>
  <c r="H201" i="15"/>
  <c r="AJ201" i="15" s="1"/>
  <c r="G201" i="15"/>
  <c r="AI201" i="15" s="1"/>
  <c r="F201" i="15"/>
  <c r="AH201" i="15" s="1"/>
  <c r="AH65" i="15" s="1"/>
  <c r="E201" i="15"/>
  <c r="E65" i="15" s="1"/>
  <c r="D201" i="15"/>
  <c r="AF201" i="15" s="1"/>
  <c r="AF65" i="15" s="1"/>
  <c r="C201" i="15"/>
  <c r="AE201" i="15" s="1"/>
  <c r="AE65" i="15" s="1"/>
  <c r="BH200" i="15"/>
  <c r="BG200" i="15"/>
  <c r="BA200" i="15"/>
  <c r="AZ200" i="15"/>
  <c r="AY200" i="15"/>
  <c r="AX200" i="15"/>
  <c r="AW200" i="15"/>
  <c r="AV200" i="15"/>
  <c r="L200" i="15"/>
  <c r="AN200" i="15" s="1"/>
  <c r="K200" i="15"/>
  <c r="J200" i="15"/>
  <c r="AL200" i="15" s="1"/>
  <c r="I200" i="15"/>
  <c r="BB200" i="15" s="1"/>
  <c r="H200" i="15"/>
  <c r="H64" i="15" s="1"/>
  <c r="AJ64" i="15" s="1"/>
  <c r="G200" i="15"/>
  <c r="AI200" i="15" s="1"/>
  <c r="F200" i="15"/>
  <c r="AH200" i="15" s="1"/>
  <c r="AH64" i="15" s="1"/>
  <c r="E200" i="15"/>
  <c r="AG200" i="15" s="1"/>
  <c r="AG64" i="15" s="1"/>
  <c r="D200" i="15"/>
  <c r="AF200" i="15" s="1"/>
  <c r="AF64" i="15" s="1"/>
  <c r="C200" i="15"/>
  <c r="BH199" i="15"/>
  <c r="BG199" i="15"/>
  <c r="BA199" i="15"/>
  <c r="AZ199" i="15"/>
  <c r="AY199" i="15"/>
  <c r="AX199" i="15"/>
  <c r="AW199" i="15"/>
  <c r="AV199" i="15"/>
  <c r="L199" i="15"/>
  <c r="L63" i="15" s="1"/>
  <c r="K199" i="15"/>
  <c r="AM199" i="15" s="1"/>
  <c r="J199" i="15"/>
  <c r="AL199" i="15" s="1"/>
  <c r="I199" i="15"/>
  <c r="I63" i="15" s="1"/>
  <c r="H199" i="15"/>
  <c r="AJ199" i="15" s="1"/>
  <c r="G199" i="15"/>
  <c r="AI199" i="15" s="1"/>
  <c r="F199" i="15"/>
  <c r="E199" i="15"/>
  <c r="AG199" i="15" s="1"/>
  <c r="AG63" i="15" s="1"/>
  <c r="D199" i="15"/>
  <c r="AF199" i="15" s="1"/>
  <c r="AF63" i="15" s="1"/>
  <c r="C199" i="15"/>
  <c r="AE199" i="15" s="1"/>
  <c r="AE63" i="15" s="1"/>
  <c r="BH198" i="15"/>
  <c r="BG198" i="15"/>
  <c r="BA198" i="15"/>
  <c r="AZ198" i="15"/>
  <c r="AY198" i="15"/>
  <c r="AX198" i="15"/>
  <c r="AW198" i="15"/>
  <c r="AV198" i="15"/>
  <c r="BH197" i="15"/>
  <c r="BG197" i="15"/>
  <c r="BA197" i="15"/>
  <c r="AZ197" i="15"/>
  <c r="AY197" i="15"/>
  <c r="AX197" i="15"/>
  <c r="AW197" i="15"/>
  <c r="AV197" i="15"/>
  <c r="BC196" i="15"/>
  <c r="BB196" i="15"/>
  <c r="BA196" i="15"/>
  <c r="AZ196" i="15"/>
  <c r="AY196" i="15"/>
  <c r="AX196" i="15"/>
  <c r="AW196" i="15"/>
  <c r="AV196" i="15"/>
  <c r="AN196" i="15"/>
  <c r="AN175" i="15" s="1"/>
  <c r="AM196" i="15"/>
  <c r="AM175" i="15" s="1"/>
  <c r="F196" i="15"/>
  <c r="E196" i="15"/>
  <c r="E133" i="15" s="1"/>
  <c r="D196" i="15"/>
  <c r="D133" i="15" s="1"/>
  <c r="C196" i="15"/>
  <c r="C133" i="15" s="1"/>
  <c r="BC195" i="15"/>
  <c r="BB195" i="15"/>
  <c r="BA195" i="15"/>
  <c r="AZ195" i="15"/>
  <c r="AY195" i="15"/>
  <c r="AX195" i="15"/>
  <c r="AW195" i="15"/>
  <c r="AV195" i="15"/>
  <c r="BA194" i="15"/>
  <c r="AZ194" i="15"/>
  <c r="AY194" i="15"/>
  <c r="AX194" i="15"/>
  <c r="AW194" i="15"/>
  <c r="AV194" i="15"/>
  <c r="BC193" i="15"/>
  <c r="BB193" i="15"/>
  <c r="BA193" i="15"/>
  <c r="AZ193" i="15"/>
  <c r="AY193" i="15"/>
  <c r="AX193" i="15"/>
  <c r="AW193" i="15"/>
  <c r="AV193" i="15"/>
  <c r="BC192" i="15"/>
  <c r="BB192" i="15"/>
  <c r="BA192" i="15"/>
  <c r="AZ192" i="15"/>
  <c r="AY192" i="15"/>
  <c r="AX192" i="15"/>
  <c r="AW192" i="15"/>
  <c r="AV192" i="15"/>
  <c r="BC191" i="15"/>
  <c r="BB191" i="15"/>
  <c r="BA191" i="15"/>
  <c r="AZ191" i="15"/>
  <c r="AY191" i="15"/>
  <c r="AX191" i="15"/>
  <c r="AW191" i="15"/>
  <c r="AV191" i="15"/>
  <c r="BC190" i="15"/>
  <c r="BB190" i="15"/>
  <c r="BA190" i="15"/>
  <c r="AZ190" i="15"/>
  <c r="AY190" i="15"/>
  <c r="AX190" i="15"/>
  <c r="AW190" i="15"/>
  <c r="AV190" i="15"/>
  <c r="BH189" i="15"/>
  <c r="BG189" i="15"/>
  <c r="BA189" i="15"/>
  <c r="AZ189" i="15"/>
  <c r="AY189" i="15"/>
  <c r="AX189" i="15"/>
  <c r="AW189" i="15"/>
  <c r="AV189" i="15"/>
  <c r="BH188" i="15"/>
  <c r="BG188" i="15"/>
  <c r="BA188" i="15"/>
  <c r="AZ188" i="15"/>
  <c r="AY188" i="15"/>
  <c r="AX188" i="15"/>
  <c r="AW188" i="15"/>
  <c r="AV188" i="15"/>
  <c r="BH187" i="15"/>
  <c r="BG187" i="15"/>
  <c r="BA187" i="15"/>
  <c r="AZ187" i="15"/>
  <c r="AY187" i="15"/>
  <c r="AX187" i="15"/>
  <c r="AW187" i="15"/>
  <c r="AV187" i="15"/>
  <c r="BH186" i="15"/>
  <c r="BG186" i="15"/>
  <c r="BA186" i="15"/>
  <c r="AZ186" i="15"/>
  <c r="AY186" i="15"/>
  <c r="AX186" i="15"/>
  <c r="AW186" i="15"/>
  <c r="AV186" i="15"/>
  <c r="BH185" i="15"/>
  <c r="BG185" i="15"/>
  <c r="BA185" i="15"/>
  <c r="AZ185" i="15"/>
  <c r="AY185" i="15"/>
  <c r="AX185" i="15"/>
  <c r="AW185" i="15"/>
  <c r="AV185" i="15"/>
  <c r="BH184" i="15"/>
  <c r="BG184" i="15"/>
  <c r="BA184" i="15"/>
  <c r="AZ184" i="15"/>
  <c r="AY184" i="15"/>
  <c r="AX184" i="15"/>
  <c r="AW184" i="15"/>
  <c r="AV184" i="15"/>
  <c r="BH183" i="15"/>
  <c r="BG183" i="15"/>
  <c r="BA183" i="15"/>
  <c r="AZ183" i="15"/>
  <c r="AY183" i="15"/>
  <c r="AX183" i="15"/>
  <c r="AW183" i="15"/>
  <c r="AV183" i="15"/>
  <c r="BH182" i="15"/>
  <c r="BG182" i="15"/>
  <c r="BA182" i="15"/>
  <c r="AZ182" i="15"/>
  <c r="AY182" i="15"/>
  <c r="AX182" i="15"/>
  <c r="AW182" i="15"/>
  <c r="AV182" i="15"/>
  <c r="BH181" i="15"/>
  <c r="BG181" i="15"/>
  <c r="BA181" i="15"/>
  <c r="AZ181" i="15"/>
  <c r="AY181" i="15"/>
  <c r="AX181" i="15"/>
  <c r="AW181" i="15"/>
  <c r="AV181" i="15"/>
  <c r="BH180" i="15"/>
  <c r="BG180" i="15"/>
  <c r="BA180" i="15"/>
  <c r="AZ180" i="15"/>
  <c r="AY180" i="15"/>
  <c r="AX180" i="15"/>
  <c r="AW180" i="15"/>
  <c r="AV180" i="15"/>
  <c r="BH179" i="15"/>
  <c r="BG179" i="15"/>
  <c r="BA179" i="15"/>
  <c r="AZ179" i="15"/>
  <c r="AY179" i="15"/>
  <c r="AX179" i="15"/>
  <c r="AW179" i="15"/>
  <c r="AV179" i="15"/>
  <c r="BH178" i="15"/>
  <c r="BG178" i="15"/>
  <c r="BA178" i="15"/>
  <c r="AZ178" i="15"/>
  <c r="AY178" i="15"/>
  <c r="AX178" i="15"/>
  <c r="AW178" i="15"/>
  <c r="AV178" i="15"/>
  <c r="BH177" i="15"/>
  <c r="BG177" i="15"/>
  <c r="BF177" i="15"/>
  <c r="BE177" i="15"/>
  <c r="BC177" i="15"/>
  <c r="BB177" i="15"/>
  <c r="BA177" i="15"/>
  <c r="AZ177" i="15"/>
  <c r="AY177" i="15"/>
  <c r="AX177" i="15"/>
  <c r="AW177" i="15"/>
  <c r="AV177" i="15"/>
  <c r="BH176" i="15"/>
  <c r="BG176" i="15"/>
  <c r="BA176" i="15"/>
  <c r="AZ176" i="15"/>
  <c r="AY176" i="15"/>
  <c r="AX176" i="15"/>
  <c r="AW176" i="15"/>
  <c r="AV176" i="15"/>
  <c r="BA175" i="15"/>
  <c r="AZ175" i="15"/>
  <c r="AY175" i="15"/>
  <c r="AX175" i="15"/>
  <c r="AW175" i="15"/>
  <c r="AV175" i="15"/>
  <c r="AL175" i="15"/>
  <c r="AL166" i="15" s="1"/>
  <c r="AL159" i="15" s="1"/>
  <c r="AL152" i="15" s="1"/>
  <c r="AL145" i="15" s="1"/>
  <c r="AL133" i="15" s="1"/>
  <c r="AL113" i="15" s="1"/>
  <c r="AL103" i="15" s="1"/>
  <c r="AL96" i="15" s="1"/>
  <c r="AL86" i="15" s="1"/>
  <c r="AL78" i="15" s="1"/>
  <c r="AL61" i="15" s="1"/>
  <c r="AL46" i="15" s="1"/>
  <c r="AL3" i="15" s="1"/>
  <c r="AK175" i="15"/>
  <c r="AK166" i="15" s="1"/>
  <c r="AK159" i="15" s="1"/>
  <c r="AK152" i="15" s="1"/>
  <c r="AK145" i="15" s="1"/>
  <c r="AK133" i="15" s="1"/>
  <c r="AK113" i="15" s="1"/>
  <c r="AK103" i="15" s="1"/>
  <c r="AK96" i="15" s="1"/>
  <c r="AK86" i="15" s="1"/>
  <c r="AK78" i="15" s="1"/>
  <c r="AK61" i="15" s="1"/>
  <c r="AK46" i="15" s="1"/>
  <c r="AK3" i="15" s="1"/>
  <c r="AJ175" i="15"/>
  <c r="AJ166" i="15" s="1"/>
  <c r="AJ159" i="15" s="1"/>
  <c r="AJ152" i="15" s="1"/>
  <c r="AJ145" i="15" s="1"/>
  <c r="AJ133" i="15" s="1"/>
  <c r="AJ113" i="15" s="1"/>
  <c r="AJ103" i="15" s="1"/>
  <c r="AJ96" i="15" s="1"/>
  <c r="AJ86" i="15" s="1"/>
  <c r="AJ78" i="15" s="1"/>
  <c r="AJ61" i="15" s="1"/>
  <c r="AJ46" i="15" s="1"/>
  <c r="AJ3" i="15" s="1"/>
  <c r="AI175" i="15"/>
  <c r="AI166" i="15" s="1"/>
  <c r="AH175" i="15"/>
  <c r="AG175" i="15"/>
  <c r="AF175" i="15"/>
  <c r="AE175" i="15"/>
  <c r="R175" i="15"/>
  <c r="Q175" i="15"/>
  <c r="P175" i="15"/>
  <c r="O175" i="15"/>
  <c r="M175" i="15"/>
  <c r="L175" i="15"/>
  <c r="K175" i="15"/>
  <c r="J175" i="15"/>
  <c r="I175" i="15"/>
  <c r="BB175" i="15" s="1"/>
  <c r="H175" i="15"/>
  <c r="G175" i="15"/>
  <c r="F175" i="15"/>
  <c r="E175" i="15"/>
  <c r="D175" i="15"/>
  <c r="C175" i="15"/>
  <c r="BC174" i="15"/>
  <c r="BB174" i="15"/>
  <c r="BA174" i="15"/>
  <c r="AZ174" i="15"/>
  <c r="AY174" i="15"/>
  <c r="AX174" i="15"/>
  <c r="AW174" i="15"/>
  <c r="AV174" i="15"/>
  <c r="BC173" i="15"/>
  <c r="BB173" i="15"/>
  <c r="BA173" i="15"/>
  <c r="AZ173" i="15"/>
  <c r="AY173" i="15"/>
  <c r="AX173" i="15"/>
  <c r="AW173" i="15"/>
  <c r="AV173" i="15"/>
  <c r="BH172" i="15"/>
  <c r="BG172" i="15"/>
  <c r="BA172" i="15"/>
  <c r="AZ172" i="15"/>
  <c r="AY172" i="15"/>
  <c r="AX172" i="15"/>
  <c r="AW172" i="15"/>
  <c r="AV172" i="15"/>
  <c r="AH172" i="15"/>
  <c r="AG172" i="15"/>
  <c r="AF172" i="15"/>
  <c r="AE172" i="15"/>
  <c r="BH171" i="15"/>
  <c r="BG171" i="15"/>
  <c r="BA171" i="15"/>
  <c r="AZ171" i="15"/>
  <c r="AY171" i="15"/>
  <c r="AX171" i="15"/>
  <c r="AW171" i="15"/>
  <c r="AV171" i="15"/>
  <c r="L171" i="15"/>
  <c r="AN171" i="15" s="1"/>
  <c r="K171" i="15"/>
  <c r="AM171" i="15" s="1"/>
  <c r="G171" i="15"/>
  <c r="AI171" i="15" s="1"/>
  <c r="BH170" i="15"/>
  <c r="BG170" i="15"/>
  <c r="BA170" i="15"/>
  <c r="AZ170" i="15"/>
  <c r="AY170" i="15"/>
  <c r="AX170" i="15"/>
  <c r="AW170" i="15"/>
  <c r="AV170" i="15"/>
  <c r="BH169" i="15"/>
  <c r="BG169" i="15"/>
  <c r="BA169" i="15"/>
  <c r="AZ169" i="15"/>
  <c r="AY169" i="15"/>
  <c r="AX169" i="15"/>
  <c r="AW169" i="15"/>
  <c r="AV169" i="15"/>
  <c r="H169" i="15"/>
  <c r="AJ169" i="15" s="1"/>
  <c r="BH168" i="15"/>
  <c r="BG168" i="15"/>
  <c r="BA168" i="15"/>
  <c r="AZ168" i="15"/>
  <c r="AY168" i="15"/>
  <c r="AX168" i="15"/>
  <c r="AW168" i="15"/>
  <c r="AV168" i="15"/>
  <c r="H168" i="15"/>
  <c r="AJ168" i="15" s="1"/>
  <c r="BC167" i="15"/>
  <c r="BB167" i="15"/>
  <c r="BA167" i="15"/>
  <c r="AZ167" i="15"/>
  <c r="AY167" i="15"/>
  <c r="AX167" i="15"/>
  <c r="AW167" i="15"/>
  <c r="AV167" i="15"/>
  <c r="BA166" i="15"/>
  <c r="AZ166" i="15"/>
  <c r="AY166" i="15"/>
  <c r="AX166" i="15"/>
  <c r="AW166" i="15"/>
  <c r="AV166" i="15"/>
  <c r="AH166" i="15"/>
  <c r="AG166" i="15"/>
  <c r="AF166" i="15"/>
  <c r="AE166" i="15"/>
  <c r="R166" i="15"/>
  <c r="Q166" i="15"/>
  <c r="P166" i="15"/>
  <c r="O166" i="15"/>
  <c r="M166" i="15"/>
  <c r="L166" i="15"/>
  <c r="K166" i="15"/>
  <c r="J166" i="15"/>
  <c r="I166" i="15"/>
  <c r="BC166" i="15" s="1"/>
  <c r="H166" i="15"/>
  <c r="G166" i="15"/>
  <c r="F166" i="15"/>
  <c r="E166" i="15"/>
  <c r="D166" i="15"/>
  <c r="C166" i="15"/>
  <c r="BC165" i="15"/>
  <c r="BB165" i="15"/>
  <c r="BA165" i="15"/>
  <c r="AZ165" i="15"/>
  <c r="AY165" i="15"/>
  <c r="AX165" i="15"/>
  <c r="AW165" i="15"/>
  <c r="AV165" i="15"/>
  <c r="BC164" i="15"/>
  <c r="BB164" i="15"/>
  <c r="BA164" i="15"/>
  <c r="AZ164" i="15"/>
  <c r="AY164" i="15"/>
  <c r="AX164" i="15"/>
  <c r="AW164" i="15"/>
  <c r="AV164" i="15"/>
  <c r="BH163" i="15"/>
  <c r="BG163" i="15"/>
  <c r="BA163" i="15"/>
  <c r="AZ163" i="15"/>
  <c r="AY163" i="15"/>
  <c r="AX163" i="15"/>
  <c r="AW163" i="15"/>
  <c r="AV163" i="15"/>
  <c r="BH162" i="15"/>
  <c r="BG162" i="15"/>
  <c r="BA162" i="15"/>
  <c r="AZ162" i="15"/>
  <c r="AY162" i="15"/>
  <c r="AX162" i="15"/>
  <c r="AW162" i="15"/>
  <c r="AV162" i="15"/>
  <c r="G162" i="15"/>
  <c r="AI162" i="15" s="1"/>
  <c r="F162" i="15"/>
  <c r="AH162" i="15" s="1"/>
  <c r="BH161" i="15"/>
  <c r="BG161" i="15"/>
  <c r="BA161" i="15"/>
  <c r="AZ161" i="15"/>
  <c r="AY161" i="15"/>
  <c r="AX161" i="15"/>
  <c r="AW161" i="15"/>
  <c r="AV161" i="15"/>
  <c r="BC160" i="15"/>
  <c r="BB160" i="15"/>
  <c r="BA160" i="15"/>
  <c r="AZ160" i="15"/>
  <c r="AY160" i="15"/>
  <c r="AX160" i="15"/>
  <c r="AW160" i="15"/>
  <c r="AV160" i="15"/>
  <c r="BA159" i="15"/>
  <c r="AZ159" i="15"/>
  <c r="AY159" i="15"/>
  <c r="AX159" i="15"/>
  <c r="AW159" i="15"/>
  <c r="AV159" i="15"/>
  <c r="AI159" i="15"/>
  <c r="AI152" i="15" s="1"/>
  <c r="AI145" i="15" s="1"/>
  <c r="AI133" i="15" s="1"/>
  <c r="AI113" i="15" s="1"/>
  <c r="AI103" i="15" s="1"/>
  <c r="AI96" i="15" s="1"/>
  <c r="AI86" i="15" s="1"/>
  <c r="AI78" i="15" s="1"/>
  <c r="AI61" i="15" s="1"/>
  <c r="AI46" i="15" s="1"/>
  <c r="AI3" i="15" s="1"/>
  <c r="AH159" i="15"/>
  <c r="AG159" i="15"/>
  <c r="AF159" i="15"/>
  <c r="AE159" i="15"/>
  <c r="R159" i="15"/>
  <c r="Q159" i="15"/>
  <c r="P159" i="15"/>
  <c r="O159" i="15"/>
  <c r="M159" i="15"/>
  <c r="L159" i="15"/>
  <c r="K159" i="15"/>
  <c r="J159" i="15"/>
  <c r="I159" i="15"/>
  <c r="H159" i="15"/>
  <c r="G159" i="15"/>
  <c r="F159" i="15"/>
  <c r="E159" i="15"/>
  <c r="D159" i="15"/>
  <c r="C159" i="15"/>
  <c r="BC158" i="15"/>
  <c r="BB158" i="15"/>
  <c r="BA158" i="15"/>
  <c r="AZ158" i="15"/>
  <c r="AY158" i="15"/>
  <c r="AX158" i="15"/>
  <c r="AW158" i="15"/>
  <c r="AV158" i="15"/>
  <c r="BC157" i="15"/>
  <c r="BB157" i="15"/>
  <c r="BA157" i="15"/>
  <c r="AZ157" i="15"/>
  <c r="AY157" i="15"/>
  <c r="AX157" i="15"/>
  <c r="AW157" i="15"/>
  <c r="AV157" i="15"/>
  <c r="BH156" i="15"/>
  <c r="BG156" i="15"/>
  <c r="BA156" i="15"/>
  <c r="AZ156" i="15"/>
  <c r="AY156" i="15"/>
  <c r="AX156" i="15"/>
  <c r="AW156" i="15"/>
  <c r="AV156" i="15"/>
  <c r="BH155" i="15"/>
  <c r="BG155" i="15"/>
  <c r="BA155" i="15"/>
  <c r="AZ155" i="15"/>
  <c r="AY155" i="15"/>
  <c r="AX155" i="15"/>
  <c r="AW155" i="15"/>
  <c r="AV155" i="15"/>
  <c r="BH154" i="15"/>
  <c r="BG154" i="15"/>
  <c r="BA154" i="15"/>
  <c r="AZ154" i="15"/>
  <c r="AY154" i="15"/>
  <c r="AX154" i="15"/>
  <c r="AW154" i="15"/>
  <c r="AV154" i="15"/>
  <c r="BC153" i="15"/>
  <c r="BB153" i="15"/>
  <c r="BA153" i="15"/>
  <c r="AZ153" i="15"/>
  <c r="AY153" i="15"/>
  <c r="AX153" i="15"/>
  <c r="AW153" i="15"/>
  <c r="AV153" i="15"/>
  <c r="BA152" i="15"/>
  <c r="AZ152" i="15"/>
  <c r="AY152" i="15"/>
  <c r="AX152" i="15"/>
  <c r="AW152" i="15"/>
  <c r="AV152" i="15"/>
  <c r="AH152" i="15"/>
  <c r="AG152" i="15"/>
  <c r="AF152" i="15"/>
  <c r="AE152" i="15"/>
  <c r="R152" i="15"/>
  <c r="Q152" i="15"/>
  <c r="P152" i="15"/>
  <c r="O152" i="15"/>
  <c r="M152" i="15"/>
  <c r="L152" i="15"/>
  <c r="K152" i="15"/>
  <c r="J152" i="15"/>
  <c r="I152" i="15"/>
  <c r="H152" i="15"/>
  <c r="G152" i="15"/>
  <c r="F152" i="15"/>
  <c r="E152" i="15"/>
  <c r="D152" i="15"/>
  <c r="C152" i="15"/>
  <c r="BC151" i="15"/>
  <c r="BB151" i="15"/>
  <c r="BA151" i="15"/>
  <c r="AZ151" i="15"/>
  <c r="AY151" i="15"/>
  <c r="AX151" i="15"/>
  <c r="AW151" i="15"/>
  <c r="AV151" i="15"/>
  <c r="BC150" i="15"/>
  <c r="BB150" i="15"/>
  <c r="BA150" i="15"/>
  <c r="AZ150" i="15"/>
  <c r="AY150" i="15"/>
  <c r="AX150" i="15"/>
  <c r="AW150" i="15"/>
  <c r="AV150" i="15"/>
  <c r="BH149" i="15"/>
  <c r="BG149" i="15"/>
  <c r="BA149" i="15"/>
  <c r="AZ149" i="15"/>
  <c r="AY149" i="15"/>
  <c r="AX149" i="15"/>
  <c r="AW149" i="15"/>
  <c r="AV149" i="15"/>
  <c r="BH148" i="15"/>
  <c r="BG148" i="15"/>
  <c r="BA148" i="15"/>
  <c r="AZ148" i="15"/>
  <c r="AY148" i="15"/>
  <c r="AX148" i="15"/>
  <c r="AW148" i="15"/>
  <c r="AV148" i="15"/>
  <c r="H148" i="15"/>
  <c r="AJ148" i="15" s="1"/>
  <c r="BH147" i="15"/>
  <c r="BG147" i="15"/>
  <c r="BA147" i="15"/>
  <c r="AZ147" i="15"/>
  <c r="AY147" i="15"/>
  <c r="AX147" i="15"/>
  <c r="AW147" i="15"/>
  <c r="AV147" i="15"/>
  <c r="E147" i="15"/>
  <c r="BC146" i="15"/>
  <c r="BB146" i="15"/>
  <c r="BA146" i="15"/>
  <c r="AZ146" i="15"/>
  <c r="AY146" i="15"/>
  <c r="AX146" i="15"/>
  <c r="AW146" i="15"/>
  <c r="AV146" i="15"/>
  <c r="BA145" i="15"/>
  <c r="AZ145" i="15"/>
  <c r="AY145" i="15"/>
  <c r="AX145" i="15"/>
  <c r="AW145" i="15"/>
  <c r="AV145" i="15"/>
  <c r="AH145" i="15"/>
  <c r="AG145" i="15"/>
  <c r="AF145" i="15"/>
  <c r="AE145" i="15"/>
  <c r="R145" i="15"/>
  <c r="Q145" i="15"/>
  <c r="P145" i="15"/>
  <c r="O145" i="15"/>
  <c r="M145" i="15"/>
  <c r="L145" i="15"/>
  <c r="K145" i="15"/>
  <c r="J145" i="15"/>
  <c r="I145" i="15"/>
  <c r="H145" i="15"/>
  <c r="G145" i="15"/>
  <c r="F145" i="15"/>
  <c r="E145" i="15"/>
  <c r="D145" i="15"/>
  <c r="C145" i="15"/>
  <c r="BC144" i="15"/>
  <c r="BB144" i="15"/>
  <c r="BA144" i="15"/>
  <c r="AZ144" i="15"/>
  <c r="AY144" i="15"/>
  <c r="AX144" i="15"/>
  <c r="AW144" i="15"/>
  <c r="AV144" i="15"/>
  <c r="J142" i="15"/>
  <c r="AL142" i="15" s="1"/>
  <c r="I142" i="15"/>
  <c r="AK142" i="15" s="1"/>
  <c r="H142" i="15"/>
  <c r="AJ142" i="15" s="1"/>
  <c r="G142" i="15"/>
  <c r="AI142" i="15" s="1"/>
  <c r="AL141" i="15"/>
  <c r="AK141" i="15"/>
  <c r="AJ141" i="15"/>
  <c r="AI141" i="15"/>
  <c r="AL140" i="15"/>
  <c r="AK140" i="15"/>
  <c r="AJ140" i="15"/>
  <c r="AI140" i="15"/>
  <c r="AL139" i="15"/>
  <c r="AK139" i="15"/>
  <c r="AJ139" i="15"/>
  <c r="AI139" i="15"/>
  <c r="L139" i="15"/>
  <c r="AN139" i="15" s="1"/>
  <c r="AL138" i="15"/>
  <c r="AK138" i="15"/>
  <c r="AJ138" i="15"/>
  <c r="AI138" i="15"/>
  <c r="AL137" i="15"/>
  <c r="AK137" i="15"/>
  <c r="AJ137" i="15"/>
  <c r="AI137" i="15"/>
  <c r="AL136" i="15"/>
  <c r="AK136" i="15"/>
  <c r="AJ136" i="15"/>
  <c r="AI136" i="15"/>
  <c r="AL135" i="15"/>
  <c r="AK135" i="15"/>
  <c r="AJ135" i="15"/>
  <c r="AI135" i="15"/>
  <c r="AH133" i="15"/>
  <c r="AG133" i="15"/>
  <c r="AF133" i="15"/>
  <c r="AE133" i="15"/>
  <c r="R133" i="15"/>
  <c r="Q133" i="15"/>
  <c r="P133" i="15"/>
  <c r="O133" i="15"/>
  <c r="M133" i="15"/>
  <c r="L133" i="15"/>
  <c r="K133" i="15"/>
  <c r="J133" i="15"/>
  <c r="I133" i="15"/>
  <c r="H133" i="15"/>
  <c r="G133" i="15"/>
  <c r="F133" i="15"/>
  <c r="BC132" i="15"/>
  <c r="BB132" i="15"/>
  <c r="AY132" i="15"/>
  <c r="AX132" i="15"/>
  <c r="AY131" i="15"/>
  <c r="AX131" i="15"/>
  <c r="AY130" i="15"/>
  <c r="AX130" i="15"/>
  <c r="AY129" i="15"/>
  <c r="AX129" i="15"/>
  <c r="AY128" i="15"/>
  <c r="AX128" i="15"/>
  <c r="AY127" i="15"/>
  <c r="AX127" i="15"/>
  <c r="AY126" i="15"/>
  <c r="AX126" i="15"/>
  <c r="AY125" i="15"/>
  <c r="AX125" i="15"/>
  <c r="AY124" i="15"/>
  <c r="AX124" i="15"/>
  <c r="BC123" i="15"/>
  <c r="BB123" i="15"/>
  <c r="BA123" i="15"/>
  <c r="AZ123" i="15"/>
  <c r="AY123" i="15"/>
  <c r="AX123" i="15"/>
  <c r="AW123" i="15"/>
  <c r="AV123" i="15"/>
  <c r="BH122" i="15"/>
  <c r="BG122" i="15"/>
  <c r="BA122" i="15"/>
  <c r="AZ122" i="15"/>
  <c r="AY122" i="15"/>
  <c r="AX122" i="15"/>
  <c r="AW122" i="15"/>
  <c r="AV122" i="15"/>
  <c r="BH121" i="15"/>
  <c r="BG121" i="15"/>
  <c r="BA121" i="15"/>
  <c r="AZ121" i="15"/>
  <c r="AY121" i="15"/>
  <c r="AX121" i="15"/>
  <c r="AW121" i="15"/>
  <c r="AV121" i="15"/>
  <c r="J121" i="15"/>
  <c r="AL121" i="15" s="1"/>
  <c r="H121" i="15"/>
  <c r="AJ121" i="15" s="1"/>
  <c r="BH120" i="15"/>
  <c r="BG120" i="15"/>
  <c r="BA120" i="15"/>
  <c r="AZ120" i="15"/>
  <c r="AY120" i="15"/>
  <c r="AX120" i="15"/>
  <c r="AW120" i="15"/>
  <c r="AV120" i="15"/>
  <c r="J120" i="15"/>
  <c r="AL120" i="15" s="1"/>
  <c r="BH119" i="15"/>
  <c r="BG119" i="15"/>
  <c r="BA119" i="15"/>
  <c r="AZ119" i="15"/>
  <c r="AY119" i="15"/>
  <c r="AX119" i="15"/>
  <c r="AW119" i="15"/>
  <c r="AV119" i="15"/>
  <c r="L119" i="15"/>
  <c r="L16" i="15" s="1"/>
  <c r="D119" i="15"/>
  <c r="AF119" i="15" s="1"/>
  <c r="BH118" i="15"/>
  <c r="BG118" i="15"/>
  <c r="BA118" i="15"/>
  <c r="AZ118" i="15"/>
  <c r="AY118" i="15"/>
  <c r="AX118" i="15"/>
  <c r="AW118" i="15"/>
  <c r="AV118" i="15"/>
  <c r="BH117" i="15"/>
  <c r="BG117" i="15"/>
  <c r="BA117" i="15"/>
  <c r="AZ117" i="15"/>
  <c r="AY117" i="15"/>
  <c r="AX117" i="15"/>
  <c r="AW117" i="15"/>
  <c r="AV117" i="15"/>
  <c r="BH116" i="15"/>
  <c r="BG116" i="15"/>
  <c r="BA116" i="15"/>
  <c r="AZ116" i="15"/>
  <c r="AY116" i="15"/>
  <c r="AX116" i="15"/>
  <c r="AW116" i="15"/>
  <c r="AV116" i="15"/>
  <c r="K116" i="15"/>
  <c r="BH115" i="15"/>
  <c r="BG115" i="15"/>
  <c r="BA115" i="15"/>
  <c r="AZ115" i="15"/>
  <c r="AY115" i="15"/>
  <c r="AX115" i="15"/>
  <c r="AW115" i="15"/>
  <c r="AV115" i="15"/>
  <c r="BC114" i="15"/>
  <c r="BB114" i="15"/>
  <c r="BA114" i="15"/>
  <c r="AZ114" i="15"/>
  <c r="AY114" i="15"/>
  <c r="AX114" i="15"/>
  <c r="AW114" i="15"/>
  <c r="AV114" i="15"/>
  <c r="BA113" i="15"/>
  <c r="AZ113" i="15"/>
  <c r="AY113" i="15"/>
  <c r="AX113" i="15"/>
  <c r="AW113" i="15"/>
  <c r="AV113" i="15"/>
  <c r="AH113" i="15"/>
  <c r="AG113" i="15"/>
  <c r="AF113" i="15"/>
  <c r="AE113" i="15"/>
  <c r="R113" i="15"/>
  <c r="Q113" i="15"/>
  <c r="P113" i="15"/>
  <c r="O113" i="15"/>
  <c r="M113" i="15"/>
  <c r="L113" i="15"/>
  <c r="K113" i="15"/>
  <c r="J113" i="15"/>
  <c r="I113" i="15"/>
  <c r="H113" i="15"/>
  <c r="G113" i="15"/>
  <c r="F113" i="15"/>
  <c r="E113" i="15"/>
  <c r="D113" i="15"/>
  <c r="C113" i="15"/>
  <c r="BC112" i="15"/>
  <c r="BB112" i="15"/>
  <c r="BA112" i="15"/>
  <c r="AZ112" i="15"/>
  <c r="AY112" i="15"/>
  <c r="AX112" i="15"/>
  <c r="AW112" i="15"/>
  <c r="AV112" i="15"/>
  <c r="BC111" i="15"/>
  <c r="BB111" i="15"/>
  <c r="BA111" i="15"/>
  <c r="AZ111" i="15"/>
  <c r="AY111" i="15"/>
  <c r="AX111" i="15"/>
  <c r="AW111" i="15"/>
  <c r="AV111" i="15"/>
  <c r="BH110" i="15"/>
  <c r="BG110" i="15"/>
  <c r="BA110" i="15"/>
  <c r="AZ110" i="15"/>
  <c r="AY110" i="15"/>
  <c r="AX110" i="15"/>
  <c r="AW110" i="15"/>
  <c r="AV110" i="15"/>
  <c r="BH109" i="15"/>
  <c r="BG109" i="15"/>
  <c r="BA109" i="15"/>
  <c r="AZ109" i="15"/>
  <c r="AY109" i="15"/>
  <c r="AX109" i="15"/>
  <c r="AW109" i="15"/>
  <c r="AV109" i="15"/>
  <c r="R109" i="15"/>
  <c r="AT109" i="15" s="1"/>
  <c r="Q109" i="15"/>
  <c r="P109" i="15"/>
  <c r="AR109" i="15" s="1"/>
  <c r="O109" i="15"/>
  <c r="AQ109" i="15" s="1"/>
  <c r="N109" i="15"/>
  <c r="AP109" i="15" s="1"/>
  <c r="M109" i="15"/>
  <c r="AO109" i="15" s="1"/>
  <c r="L109" i="15"/>
  <c r="AN109" i="15" s="1"/>
  <c r="K109" i="15"/>
  <c r="AM109" i="15" s="1"/>
  <c r="J109" i="15"/>
  <c r="AL109" i="15" s="1"/>
  <c r="I109" i="15"/>
  <c r="AK109" i="15" s="1"/>
  <c r="H109" i="15"/>
  <c r="AJ109" i="15" s="1"/>
  <c r="G109" i="15"/>
  <c r="AI109" i="15" s="1"/>
  <c r="F109" i="15"/>
  <c r="AH109" i="15" s="1"/>
  <c r="E109" i="15"/>
  <c r="AG109" i="15" s="1"/>
  <c r="D109" i="15"/>
  <c r="AF109" i="15" s="1"/>
  <c r="C109" i="15"/>
  <c r="AE109" i="15" s="1"/>
  <c r="BH108" i="15"/>
  <c r="BG108" i="15"/>
  <c r="BA108" i="15"/>
  <c r="AZ108" i="15"/>
  <c r="AY108" i="15"/>
  <c r="AX108" i="15"/>
  <c r="AW108" i="15"/>
  <c r="AV108" i="15"/>
  <c r="BH107" i="15"/>
  <c r="BG107" i="15"/>
  <c r="BA107" i="15"/>
  <c r="AZ107" i="15"/>
  <c r="AY107" i="15"/>
  <c r="AX107" i="15"/>
  <c r="AW107" i="15"/>
  <c r="AV107" i="15"/>
  <c r="R107" i="15"/>
  <c r="AT107" i="15" s="1"/>
  <c r="P107" i="15"/>
  <c r="AR107" i="15" s="1"/>
  <c r="L107" i="15"/>
  <c r="AN107" i="15" s="1"/>
  <c r="BH106" i="15"/>
  <c r="BG106" i="15"/>
  <c r="BA106" i="15"/>
  <c r="AZ106" i="15"/>
  <c r="AY106" i="15"/>
  <c r="AX106" i="15"/>
  <c r="AW106" i="15"/>
  <c r="AV106" i="15"/>
  <c r="F106" i="15"/>
  <c r="AH106" i="15" s="1"/>
  <c r="BH105" i="15"/>
  <c r="BG105" i="15"/>
  <c r="BA105" i="15"/>
  <c r="AZ105" i="15"/>
  <c r="AY105" i="15"/>
  <c r="AX105" i="15"/>
  <c r="AW105" i="15"/>
  <c r="AV105" i="15"/>
  <c r="BC104" i="15"/>
  <c r="BB104" i="15"/>
  <c r="BA104" i="15"/>
  <c r="AZ104" i="15"/>
  <c r="AY104" i="15"/>
  <c r="AX104" i="15"/>
  <c r="AW104" i="15"/>
  <c r="AV104" i="15"/>
  <c r="BA103" i="15"/>
  <c r="AZ103" i="15"/>
  <c r="AY103" i="15"/>
  <c r="AX103" i="15"/>
  <c r="AW103" i="15"/>
  <c r="AV103" i="15"/>
  <c r="AH103" i="15"/>
  <c r="AG103" i="15"/>
  <c r="AF103" i="15"/>
  <c r="AE103" i="15"/>
  <c r="R103" i="15"/>
  <c r="Q103" i="15"/>
  <c r="P103" i="15"/>
  <c r="O103" i="15"/>
  <c r="M103" i="15"/>
  <c r="L103" i="15"/>
  <c r="K103" i="15"/>
  <c r="J103" i="15"/>
  <c r="I103" i="15"/>
  <c r="BC103" i="15" s="1"/>
  <c r="H103" i="15"/>
  <c r="G103" i="15"/>
  <c r="F103" i="15"/>
  <c r="E103" i="15"/>
  <c r="D103" i="15"/>
  <c r="C103" i="15"/>
  <c r="BC102" i="15"/>
  <c r="BB102" i="15"/>
  <c r="BA102" i="15"/>
  <c r="AZ102" i="15"/>
  <c r="AY102" i="15"/>
  <c r="AX102" i="15"/>
  <c r="AW102" i="15"/>
  <c r="AV102" i="15"/>
  <c r="BC101" i="15"/>
  <c r="BB101" i="15"/>
  <c r="BA101" i="15"/>
  <c r="AZ101" i="15"/>
  <c r="AY101" i="15"/>
  <c r="AX101" i="15"/>
  <c r="AW101" i="15"/>
  <c r="AV101" i="15"/>
  <c r="BH100" i="15"/>
  <c r="BG100" i="15"/>
  <c r="BA100" i="15"/>
  <c r="AZ100" i="15"/>
  <c r="AY100" i="15"/>
  <c r="AX100" i="15"/>
  <c r="AW100" i="15"/>
  <c r="AV100" i="15"/>
  <c r="BH99" i="15"/>
  <c r="BG99" i="15"/>
  <c r="BA99" i="15"/>
  <c r="AZ99" i="15"/>
  <c r="AY99" i="15"/>
  <c r="AX99" i="15"/>
  <c r="AW99" i="15"/>
  <c r="AV99" i="15"/>
  <c r="G99" i="15"/>
  <c r="AI99" i="15" s="1"/>
  <c r="F99" i="15"/>
  <c r="AH99" i="15" s="1"/>
  <c r="E99" i="15"/>
  <c r="AG99" i="15" s="1"/>
  <c r="D99" i="15"/>
  <c r="AF99" i="15" s="1"/>
  <c r="C99" i="15"/>
  <c r="AE99" i="15" s="1"/>
  <c r="BH98" i="15"/>
  <c r="BG98" i="15"/>
  <c r="BA98" i="15"/>
  <c r="AZ98" i="15"/>
  <c r="AY98" i="15"/>
  <c r="AX98" i="15"/>
  <c r="AW98" i="15"/>
  <c r="AV98" i="15"/>
  <c r="J98" i="15"/>
  <c r="I98" i="15"/>
  <c r="BF98" i="15" s="1"/>
  <c r="G98" i="15"/>
  <c r="AI98" i="15" s="1"/>
  <c r="F98" i="15"/>
  <c r="AH98" i="15" s="1"/>
  <c r="E98" i="15"/>
  <c r="AG98" i="15" s="1"/>
  <c r="D98" i="15"/>
  <c r="AF98" i="15" s="1"/>
  <c r="C98" i="15"/>
  <c r="AE98" i="15" s="1"/>
  <c r="BC97" i="15"/>
  <c r="BB97" i="15"/>
  <c r="BA97" i="15"/>
  <c r="AZ97" i="15"/>
  <c r="AY97" i="15"/>
  <c r="AX97" i="15"/>
  <c r="AW97" i="15"/>
  <c r="AV97" i="15"/>
  <c r="S97" i="15"/>
  <c r="BA96" i="15"/>
  <c r="AZ96" i="15"/>
  <c r="AY96" i="15"/>
  <c r="AX96" i="15"/>
  <c r="AW96" i="15"/>
  <c r="AV96" i="15"/>
  <c r="AH96" i="15"/>
  <c r="AG96" i="15"/>
  <c r="AF96" i="15"/>
  <c r="AE96" i="15"/>
  <c r="R96" i="15"/>
  <c r="Q96" i="15"/>
  <c r="P96" i="15"/>
  <c r="O96" i="15"/>
  <c r="M96" i="15"/>
  <c r="L96" i="15"/>
  <c r="K96" i="15"/>
  <c r="J96" i="15"/>
  <c r="I96" i="15"/>
  <c r="H96" i="15"/>
  <c r="G96" i="15"/>
  <c r="F96" i="15"/>
  <c r="E96" i="15"/>
  <c r="D96" i="15"/>
  <c r="C96" i="15"/>
  <c r="BC95" i="15"/>
  <c r="BB95" i="15"/>
  <c r="BA95" i="15"/>
  <c r="AZ95" i="15"/>
  <c r="AY95" i="15"/>
  <c r="AX95" i="15"/>
  <c r="AW95" i="15"/>
  <c r="AV95" i="15"/>
  <c r="BC94" i="15"/>
  <c r="BB94" i="15"/>
  <c r="BA94" i="15"/>
  <c r="AZ94" i="15"/>
  <c r="AY94" i="15"/>
  <c r="AX94" i="15"/>
  <c r="AW94" i="15"/>
  <c r="AV94" i="15"/>
  <c r="BH93" i="15"/>
  <c r="BG93" i="15"/>
  <c r="BA93" i="15"/>
  <c r="AZ93" i="15"/>
  <c r="AY93" i="15"/>
  <c r="AX93" i="15"/>
  <c r="AW93" i="15"/>
  <c r="AV93" i="15"/>
  <c r="BH92" i="15"/>
  <c r="BG92" i="15"/>
  <c r="BA92" i="15"/>
  <c r="AZ92" i="15"/>
  <c r="AY92" i="15"/>
  <c r="AX92" i="15"/>
  <c r="AW92" i="15"/>
  <c r="AV92" i="15"/>
  <c r="AQ92" i="15"/>
  <c r="AO92" i="15"/>
  <c r="R92" i="15"/>
  <c r="AT92" i="15" s="1"/>
  <c r="Q92" i="15"/>
  <c r="AS92" i="15" s="1"/>
  <c r="P92" i="15"/>
  <c r="AR92" i="15" s="1"/>
  <c r="N92" i="15"/>
  <c r="AP92" i="15" s="1"/>
  <c r="L92" i="15"/>
  <c r="AN92" i="15" s="1"/>
  <c r="K92" i="15"/>
  <c r="AM92" i="15" s="1"/>
  <c r="J92" i="15"/>
  <c r="AL92" i="15" s="1"/>
  <c r="I92" i="15"/>
  <c r="BB92" i="15" s="1"/>
  <c r="H92" i="15"/>
  <c r="AJ92" i="15" s="1"/>
  <c r="G92" i="15"/>
  <c r="AI92" i="15" s="1"/>
  <c r="F92" i="15"/>
  <c r="AH92" i="15" s="1"/>
  <c r="E92" i="15"/>
  <c r="AG92" i="15" s="1"/>
  <c r="D92" i="15"/>
  <c r="AF92" i="15" s="1"/>
  <c r="C92" i="15"/>
  <c r="AE92" i="15" s="1"/>
  <c r="BH91" i="15"/>
  <c r="BG91" i="15"/>
  <c r="BA91" i="15"/>
  <c r="AZ91" i="15"/>
  <c r="AY91" i="15"/>
  <c r="AX91" i="15"/>
  <c r="AW91" i="15"/>
  <c r="AV91" i="15"/>
  <c r="R91" i="15"/>
  <c r="AT91" i="15" s="1"/>
  <c r="Q91" i="15"/>
  <c r="AS91" i="15" s="1"/>
  <c r="P91" i="15"/>
  <c r="O91" i="15"/>
  <c r="AQ91" i="15" s="1"/>
  <c r="N91" i="15"/>
  <c r="AP91" i="15" s="1"/>
  <c r="M91" i="15"/>
  <c r="AO91" i="15" s="1"/>
  <c r="L91" i="15"/>
  <c r="AN91" i="15" s="1"/>
  <c r="K91" i="15"/>
  <c r="AM91" i="15" s="1"/>
  <c r="J91" i="15"/>
  <c r="AL91" i="15" s="1"/>
  <c r="I91" i="15"/>
  <c r="H91" i="15"/>
  <c r="AJ91" i="15" s="1"/>
  <c r="G91" i="15"/>
  <c r="AI91" i="15" s="1"/>
  <c r="F91" i="15"/>
  <c r="AH91" i="15" s="1"/>
  <c r="E91" i="15"/>
  <c r="AG91" i="15" s="1"/>
  <c r="D91" i="15"/>
  <c r="AF91" i="15" s="1"/>
  <c r="C91" i="15"/>
  <c r="AE91" i="15" s="1"/>
  <c r="BH90" i="15"/>
  <c r="BG90" i="15"/>
  <c r="BA90" i="15"/>
  <c r="AZ90" i="15"/>
  <c r="AY90" i="15"/>
  <c r="AX90" i="15"/>
  <c r="AW90" i="15"/>
  <c r="AV90" i="15"/>
  <c r="AQ90" i="15"/>
  <c r="AO90" i="15"/>
  <c r="R90" i="15"/>
  <c r="AT90" i="15" s="1"/>
  <c r="Q90" i="15"/>
  <c r="AS90" i="15" s="1"/>
  <c r="P90" i="15"/>
  <c r="V90" i="15" s="1"/>
  <c r="N90" i="15"/>
  <c r="U90" i="15" s="1"/>
  <c r="L90" i="15"/>
  <c r="AN90" i="15" s="1"/>
  <c r="K90" i="15"/>
  <c r="AM90" i="15" s="1"/>
  <c r="J90" i="15"/>
  <c r="AL90" i="15" s="1"/>
  <c r="I90" i="15"/>
  <c r="H90" i="15"/>
  <c r="AJ90" i="15" s="1"/>
  <c r="G90" i="15"/>
  <c r="AI90" i="15" s="1"/>
  <c r="F90" i="15"/>
  <c r="AH90" i="15" s="1"/>
  <c r="E90" i="15"/>
  <c r="AG90" i="15" s="1"/>
  <c r="D90" i="15"/>
  <c r="AF90" i="15" s="1"/>
  <c r="C90" i="15"/>
  <c r="AE90" i="15" s="1"/>
  <c r="BH89" i="15"/>
  <c r="BG89" i="15"/>
  <c r="BA89" i="15"/>
  <c r="AZ89" i="15"/>
  <c r="AY89" i="15"/>
  <c r="AX89" i="15"/>
  <c r="AW89" i="15"/>
  <c r="AV89" i="15"/>
  <c r="R89" i="15"/>
  <c r="AT89" i="15" s="1"/>
  <c r="Q89" i="15"/>
  <c r="AS89" i="15" s="1"/>
  <c r="P89" i="15"/>
  <c r="O89" i="15"/>
  <c r="N89" i="15"/>
  <c r="AP89" i="15" s="1"/>
  <c r="M89" i="15"/>
  <c r="AO89" i="15" s="1"/>
  <c r="L89" i="15"/>
  <c r="AN89" i="15" s="1"/>
  <c r="K89" i="15"/>
  <c r="AM89" i="15" s="1"/>
  <c r="J89" i="15"/>
  <c r="AL89" i="15" s="1"/>
  <c r="I89" i="15"/>
  <c r="BF89" i="15" s="1"/>
  <c r="H89" i="15"/>
  <c r="AJ89" i="15" s="1"/>
  <c r="G89" i="15"/>
  <c r="AI89" i="15" s="1"/>
  <c r="F89" i="15"/>
  <c r="AH89" i="15" s="1"/>
  <c r="E89" i="15"/>
  <c r="AG89" i="15" s="1"/>
  <c r="D89" i="15"/>
  <c r="AF89" i="15" s="1"/>
  <c r="C89" i="15"/>
  <c r="AE89" i="15" s="1"/>
  <c r="BH88" i="15"/>
  <c r="BG88" i="15"/>
  <c r="BA88" i="15"/>
  <c r="AZ88" i="15"/>
  <c r="AY88" i="15"/>
  <c r="AX88" i="15"/>
  <c r="AW88" i="15"/>
  <c r="AV88" i="15"/>
  <c r="R88" i="15"/>
  <c r="Q88" i="15"/>
  <c r="P88" i="15"/>
  <c r="O88" i="15"/>
  <c r="N88" i="15"/>
  <c r="AP88" i="15" s="1"/>
  <c r="M88" i="15"/>
  <c r="L88" i="15"/>
  <c r="K88" i="15"/>
  <c r="J88" i="15"/>
  <c r="I88" i="15"/>
  <c r="BF88" i="15" s="1"/>
  <c r="H88" i="15"/>
  <c r="G88" i="15"/>
  <c r="F88" i="15"/>
  <c r="E88" i="15"/>
  <c r="D88" i="15"/>
  <c r="AF88" i="15" s="1"/>
  <c r="C88" i="15"/>
  <c r="AE88" i="15" s="1"/>
  <c r="BC87" i="15"/>
  <c r="BB87" i="15"/>
  <c r="BA87" i="15"/>
  <c r="AZ87" i="15"/>
  <c r="AY87" i="15"/>
  <c r="AX87" i="15"/>
  <c r="AW87" i="15"/>
  <c r="AV87" i="15"/>
  <c r="BA86" i="15"/>
  <c r="AZ86" i="15"/>
  <c r="AY86" i="15"/>
  <c r="AX86" i="15"/>
  <c r="AW86" i="15"/>
  <c r="AV86" i="15"/>
  <c r="AH86" i="15"/>
  <c r="AG86" i="15"/>
  <c r="AF86" i="15"/>
  <c r="AE86" i="15"/>
  <c r="R86" i="15"/>
  <c r="Q86" i="15"/>
  <c r="P86" i="15"/>
  <c r="O86" i="15"/>
  <c r="M86" i="15"/>
  <c r="L86" i="15"/>
  <c r="K86" i="15"/>
  <c r="J86" i="15"/>
  <c r="I86" i="15"/>
  <c r="H86" i="15"/>
  <c r="G86" i="15"/>
  <c r="F86" i="15"/>
  <c r="E86" i="15"/>
  <c r="D86" i="15"/>
  <c r="C86" i="15"/>
  <c r="BC85" i="15"/>
  <c r="BB85" i="15"/>
  <c r="BA85" i="15"/>
  <c r="AZ85" i="15"/>
  <c r="AY85" i="15"/>
  <c r="AX85" i="15"/>
  <c r="AW85" i="15"/>
  <c r="AV85" i="15"/>
  <c r="BC84" i="15"/>
  <c r="BB84" i="15"/>
  <c r="BA84" i="15"/>
  <c r="AZ84" i="15"/>
  <c r="AY84" i="15"/>
  <c r="AX84" i="15"/>
  <c r="AW84" i="15"/>
  <c r="AV84" i="15"/>
  <c r="BH83" i="15"/>
  <c r="BG83" i="15"/>
  <c r="BA83" i="15"/>
  <c r="AZ83" i="15"/>
  <c r="AY83" i="15"/>
  <c r="AX83" i="15"/>
  <c r="AW83" i="15"/>
  <c r="AV83" i="15"/>
  <c r="BH82" i="15"/>
  <c r="BG82" i="15"/>
  <c r="BA82" i="15"/>
  <c r="AZ82" i="15"/>
  <c r="AY82" i="15"/>
  <c r="AX82" i="15"/>
  <c r="AW82" i="15"/>
  <c r="AV82" i="15"/>
  <c r="R82" i="15"/>
  <c r="AT82" i="15" s="1"/>
  <c r="Q82" i="15"/>
  <c r="AS82" i="15" s="1"/>
  <c r="P82" i="15"/>
  <c r="O82" i="15"/>
  <c r="N82" i="15"/>
  <c r="AP82" i="15" s="1"/>
  <c r="M82" i="15"/>
  <c r="AO82" i="15" s="1"/>
  <c r="L82" i="15"/>
  <c r="AN82" i="15" s="1"/>
  <c r="K82" i="15"/>
  <c r="AM82" i="15" s="1"/>
  <c r="J82" i="15"/>
  <c r="AL82" i="15" s="1"/>
  <c r="I82" i="15"/>
  <c r="H82" i="15"/>
  <c r="AJ82" i="15" s="1"/>
  <c r="G82" i="15"/>
  <c r="AI82" i="15" s="1"/>
  <c r="F82" i="15"/>
  <c r="AH82" i="15" s="1"/>
  <c r="E82" i="15"/>
  <c r="AG82" i="15" s="1"/>
  <c r="D82" i="15"/>
  <c r="AF82" i="15" s="1"/>
  <c r="C82" i="15"/>
  <c r="AE82" i="15" s="1"/>
  <c r="BH81" i="15"/>
  <c r="BG81" i="15"/>
  <c r="BA81" i="15"/>
  <c r="AZ81" i="15"/>
  <c r="AY81" i="15"/>
  <c r="AX81" i="15"/>
  <c r="AW81" i="15"/>
  <c r="AV81" i="15"/>
  <c r="R81" i="15"/>
  <c r="AT81" i="15" s="1"/>
  <c r="Q81" i="15"/>
  <c r="AS81" i="15" s="1"/>
  <c r="P81" i="15"/>
  <c r="O81" i="15"/>
  <c r="AQ81" i="15" s="1"/>
  <c r="N81" i="15"/>
  <c r="AP81" i="15" s="1"/>
  <c r="M81" i="15"/>
  <c r="AO81" i="15" s="1"/>
  <c r="L81" i="15"/>
  <c r="AN81" i="15" s="1"/>
  <c r="K81" i="15"/>
  <c r="AM81" i="15" s="1"/>
  <c r="J81" i="15"/>
  <c r="AL81" i="15" s="1"/>
  <c r="I81" i="15"/>
  <c r="BC81" i="15" s="1"/>
  <c r="H81" i="15"/>
  <c r="AJ81" i="15" s="1"/>
  <c r="G81" i="15"/>
  <c r="AI81" i="15" s="1"/>
  <c r="F81" i="15"/>
  <c r="AH81" i="15" s="1"/>
  <c r="E81" i="15"/>
  <c r="AG81" i="15" s="1"/>
  <c r="D81" i="15"/>
  <c r="AF81" i="15" s="1"/>
  <c r="C81" i="15"/>
  <c r="AE81" i="15" s="1"/>
  <c r="BH80" i="15"/>
  <c r="BG80" i="15"/>
  <c r="BA80" i="15"/>
  <c r="AZ80" i="15"/>
  <c r="AY80" i="15"/>
  <c r="AX80" i="15"/>
  <c r="AW80" i="15"/>
  <c r="AV80" i="15"/>
  <c r="R80" i="15"/>
  <c r="Q80" i="15"/>
  <c r="P80" i="15"/>
  <c r="O80" i="15"/>
  <c r="N80" i="15"/>
  <c r="M80" i="15"/>
  <c r="AO80" i="15" s="1"/>
  <c r="L80" i="15"/>
  <c r="AN80" i="15" s="1"/>
  <c r="K80" i="15"/>
  <c r="J80" i="15"/>
  <c r="I80" i="15"/>
  <c r="AK80" i="15" s="1"/>
  <c r="H80" i="15"/>
  <c r="AJ80" i="15" s="1"/>
  <c r="G80" i="15"/>
  <c r="AI80" i="15" s="1"/>
  <c r="F80" i="15"/>
  <c r="E80" i="15"/>
  <c r="D80" i="15"/>
  <c r="C80" i="15"/>
  <c r="AE80" i="15" s="1"/>
  <c r="BC79" i="15"/>
  <c r="BB79" i="15"/>
  <c r="BA79" i="15"/>
  <c r="AZ79" i="15"/>
  <c r="AY79" i="15"/>
  <c r="AX79" i="15"/>
  <c r="AW79" i="15"/>
  <c r="AV79" i="15"/>
  <c r="BA78" i="15"/>
  <c r="AZ78" i="15"/>
  <c r="AY78" i="15"/>
  <c r="AX78" i="15"/>
  <c r="AW78" i="15"/>
  <c r="AV78" i="15"/>
  <c r="AH78" i="15"/>
  <c r="AG78" i="15"/>
  <c r="AF78" i="15"/>
  <c r="AE78" i="15"/>
  <c r="R78" i="15"/>
  <c r="Q78" i="15"/>
  <c r="P78" i="15"/>
  <c r="O78" i="15"/>
  <c r="M78" i="15"/>
  <c r="L78" i="15"/>
  <c r="K78" i="15"/>
  <c r="J78" i="15"/>
  <c r="I78" i="15"/>
  <c r="H78" i="15"/>
  <c r="G78" i="15"/>
  <c r="F78" i="15"/>
  <c r="E78" i="15"/>
  <c r="D78" i="15"/>
  <c r="C78" i="15"/>
  <c r="BC77" i="15"/>
  <c r="BB77" i="15"/>
  <c r="AY77" i="15"/>
  <c r="AX77" i="15"/>
  <c r="AY76" i="15"/>
  <c r="AX76" i="15"/>
  <c r="AY75" i="15"/>
  <c r="AX75" i="15"/>
  <c r="AY74" i="15"/>
  <c r="AX74" i="15"/>
  <c r="AY73" i="15"/>
  <c r="AX73" i="15"/>
  <c r="AY72" i="15"/>
  <c r="AX72" i="15"/>
  <c r="AY71" i="15"/>
  <c r="AX71" i="15"/>
  <c r="AY70" i="15"/>
  <c r="AX70" i="15"/>
  <c r="R70" i="15"/>
  <c r="Q70" i="15"/>
  <c r="P70" i="15"/>
  <c r="O70" i="15"/>
  <c r="M70" i="15"/>
  <c r="L70" i="15"/>
  <c r="K70" i="15"/>
  <c r="J70" i="15"/>
  <c r="I70" i="15"/>
  <c r="BB70" i="15" s="1"/>
  <c r="H70" i="15"/>
  <c r="G70" i="15"/>
  <c r="F70" i="15"/>
  <c r="D70" i="15"/>
  <c r="BC69" i="15"/>
  <c r="BB69" i="15"/>
  <c r="BA69" i="15"/>
  <c r="AZ69" i="15"/>
  <c r="AY69" i="15"/>
  <c r="AX69" i="15"/>
  <c r="AW69" i="15"/>
  <c r="AV69" i="15"/>
  <c r="BA68" i="15"/>
  <c r="AZ68" i="15"/>
  <c r="AY68" i="15"/>
  <c r="AX68" i="15"/>
  <c r="AW68" i="15"/>
  <c r="AV68" i="15"/>
  <c r="BH67" i="15"/>
  <c r="BG67" i="15"/>
  <c r="BA67" i="15"/>
  <c r="AZ67" i="15"/>
  <c r="AY67" i="15"/>
  <c r="AX67" i="15"/>
  <c r="AW67" i="15"/>
  <c r="AV67" i="15"/>
  <c r="AG67" i="15"/>
  <c r="BH66" i="15"/>
  <c r="BG66" i="15"/>
  <c r="BA66" i="15"/>
  <c r="AZ66" i="15"/>
  <c r="AY66" i="15"/>
  <c r="AX66" i="15"/>
  <c r="AW66" i="15"/>
  <c r="AV66" i="15"/>
  <c r="K66" i="15"/>
  <c r="J66" i="15"/>
  <c r="AL66" i="15" s="1"/>
  <c r="G66" i="15"/>
  <c r="AI66" i="15" s="1"/>
  <c r="BH65" i="15"/>
  <c r="BG65" i="15"/>
  <c r="BA65" i="15"/>
  <c r="AZ65" i="15"/>
  <c r="AY65" i="15"/>
  <c r="AX65" i="15"/>
  <c r="AW65" i="15"/>
  <c r="AV65" i="15"/>
  <c r="G65" i="15"/>
  <c r="BH64" i="15"/>
  <c r="BG64" i="15"/>
  <c r="BA64" i="15"/>
  <c r="AZ64" i="15"/>
  <c r="AY64" i="15"/>
  <c r="AX64" i="15"/>
  <c r="AW64" i="15"/>
  <c r="AV64" i="15"/>
  <c r="K64" i="15"/>
  <c r="J64" i="15"/>
  <c r="AL64" i="15" s="1"/>
  <c r="I64" i="15"/>
  <c r="BB64" i="15" s="1"/>
  <c r="C64" i="15"/>
  <c r="BH63" i="15"/>
  <c r="BG63" i="15"/>
  <c r="BA63" i="15"/>
  <c r="AZ63" i="15"/>
  <c r="AY63" i="15"/>
  <c r="AX63" i="15"/>
  <c r="AW63" i="15"/>
  <c r="AV63" i="15"/>
  <c r="F63" i="15"/>
  <c r="E63" i="15"/>
  <c r="BC62" i="15"/>
  <c r="BB62" i="15"/>
  <c r="BA62" i="15"/>
  <c r="AZ62" i="15"/>
  <c r="AY62" i="15"/>
  <c r="AX62" i="15"/>
  <c r="AW62" i="15"/>
  <c r="AV62" i="15"/>
  <c r="BA61" i="15"/>
  <c r="AZ61" i="15"/>
  <c r="AY61" i="15"/>
  <c r="AX61" i="15"/>
  <c r="AW61" i="15"/>
  <c r="AV61" i="15"/>
  <c r="AH61" i="15"/>
  <c r="AG61" i="15"/>
  <c r="AF61" i="15"/>
  <c r="AE61" i="15"/>
  <c r="R61" i="15"/>
  <c r="Q61" i="15"/>
  <c r="P61" i="15"/>
  <c r="O61" i="15"/>
  <c r="M61" i="15"/>
  <c r="L61" i="15"/>
  <c r="K61" i="15"/>
  <c r="J61" i="15"/>
  <c r="I61" i="15"/>
  <c r="BC61" i="15" s="1"/>
  <c r="H61" i="15"/>
  <c r="G61" i="15"/>
  <c r="F61" i="15"/>
  <c r="E61" i="15"/>
  <c r="D61" i="15"/>
  <c r="C61" i="15"/>
  <c r="BC60" i="15"/>
  <c r="BB60" i="15"/>
  <c r="BA60" i="15"/>
  <c r="AZ60" i="15"/>
  <c r="AY60" i="15"/>
  <c r="AX60" i="15"/>
  <c r="AW60" i="15"/>
  <c r="AV60" i="15"/>
  <c r="BA58" i="15"/>
  <c r="AZ58" i="15"/>
  <c r="AY58" i="15"/>
  <c r="AX58" i="15"/>
  <c r="AW58" i="15"/>
  <c r="AV58" i="15"/>
  <c r="BA57" i="15"/>
  <c r="AZ57" i="15"/>
  <c r="AY57" i="15"/>
  <c r="AX57" i="15"/>
  <c r="AW57" i="15"/>
  <c r="AV57" i="15"/>
  <c r="BA56" i="15"/>
  <c r="AZ56" i="15"/>
  <c r="AY56" i="15"/>
  <c r="AX56" i="15"/>
  <c r="AW56" i="15"/>
  <c r="AV56" i="15"/>
  <c r="AY55" i="15"/>
  <c r="AX55" i="15"/>
  <c r="AY54" i="15"/>
  <c r="AX54" i="15"/>
  <c r="R54" i="15"/>
  <c r="Q54" i="15"/>
  <c r="P54" i="15"/>
  <c r="O54" i="15"/>
  <c r="M54" i="15"/>
  <c r="L54" i="15"/>
  <c r="K54" i="15"/>
  <c r="J54" i="15"/>
  <c r="I54" i="15"/>
  <c r="H54" i="15"/>
  <c r="G54" i="15"/>
  <c r="F54" i="15"/>
  <c r="BC53" i="15"/>
  <c r="BB53" i="15"/>
  <c r="AY53" i="15"/>
  <c r="AX53" i="15"/>
  <c r="BC52" i="15"/>
  <c r="BB52" i="15"/>
  <c r="AY52" i="15"/>
  <c r="AX52" i="15"/>
  <c r="BA51" i="15"/>
  <c r="AZ51" i="15"/>
  <c r="AY51" i="15"/>
  <c r="AX51" i="15"/>
  <c r="AW51" i="15"/>
  <c r="AV51" i="15"/>
  <c r="BH50" i="15"/>
  <c r="BG50" i="15"/>
  <c r="BA50" i="15"/>
  <c r="AZ50" i="15"/>
  <c r="AY50" i="15"/>
  <c r="AX50" i="15"/>
  <c r="AW50" i="15"/>
  <c r="AV50" i="15"/>
  <c r="BH49" i="15"/>
  <c r="BG49" i="15"/>
  <c r="BA49" i="15"/>
  <c r="AZ49" i="15"/>
  <c r="AY49" i="15"/>
  <c r="AX49" i="15"/>
  <c r="AW49" i="15"/>
  <c r="AV49" i="15"/>
  <c r="D49" i="15"/>
  <c r="D56" i="15" s="1"/>
  <c r="BH48" i="15"/>
  <c r="BG48" i="15"/>
  <c r="BA48" i="15"/>
  <c r="AZ48" i="15"/>
  <c r="AY48" i="15"/>
  <c r="AX48" i="15"/>
  <c r="AW48" i="15"/>
  <c r="AV48" i="15"/>
  <c r="BC47" i="15"/>
  <c r="BB47" i="15"/>
  <c r="BA47" i="15"/>
  <c r="AZ47" i="15"/>
  <c r="AY47" i="15"/>
  <c r="AX47" i="15"/>
  <c r="AW47" i="15"/>
  <c r="AV47" i="15"/>
  <c r="BA46" i="15"/>
  <c r="AZ46" i="15"/>
  <c r="AY46" i="15"/>
  <c r="AX46" i="15"/>
  <c r="AW46" i="15"/>
  <c r="AV46" i="15"/>
  <c r="AH46" i="15"/>
  <c r="AG46" i="15"/>
  <c r="AF46" i="15"/>
  <c r="AE46" i="15"/>
  <c r="R46" i="15"/>
  <c r="Q46" i="15"/>
  <c r="P46" i="15"/>
  <c r="O46" i="15"/>
  <c r="M46" i="15"/>
  <c r="L46" i="15"/>
  <c r="K46" i="15"/>
  <c r="J46" i="15"/>
  <c r="I46" i="15"/>
  <c r="BB46" i="15" s="1"/>
  <c r="H46" i="15"/>
  <c r="G46" i="15"/>
  <c r="F46" i="15"/>
  <c r="E46" i="15"/>
  <c r="D46" i="15"/>
  <c r="C46" i="15"/>
  <c r="BC45" i="15"/>
  <c r="BB45" i="15"/>
  <c r="BA45" i="15"/>
  <c r="AZ45" i="15"/>
  <c r="AY45" i="15"/>
  <c r="AX45" i="15"/>
  <c r="AW45" i="15"/>
  <c r="AV45" i="15"/>
  <c r="BH43" i="15"/>
  <c r="BG43" i="15"/>
  <c r="BA43" i="15"/>
  <c r="AZ43" i="15"/>
  <c r="AY43" i="15"/>
  <c r="AX43" i="15"/>
  <c r="AW43" i="15"/>
  <c r="AV43" i="15"/>
  <c r="R40" i="15"/>
  <c r="Q40" i="15"/>
  <c r="P40" i="15"/>
  <c r="O40" i="15"/>
  <c r="M40" i="15"/>
  <c r="L40" i="15"/>
  <c r="K40" i="15"/>
  <c r="J40" i="15"/>
  <c r="I40" i="15"/>
  <c r="H40" i="15"/>
  <c r="G40" i="15"/>
  <c r="F40" i="15"/>
  <c r="D40" i="15"/>
  <c r="BH39" i="15"/>
  <c r="BG39" i="15"/>
  <c r="BF39" i="15"/>
  <c r="BE39" i="15"/>
  <c r="BC39" i="15"/>
  <c r="BB39" i="15"/>
  <c r="BA39" i="15"/>
  <c r="AZ39" i="15"/>
  <c r="AY39" i="15"/>
  <c r="AX39" i="15"/>
  <c r="AW39" i="15"/>
  <c r="AV39" i="15"/>
  <c r="T38" i="15"/>
  <c r="BH37" i="15"/>
  <c r="BG37" i="15"/>
  <c r="BA37" i="15"/>
  <c r="AZ37" i="15"/>
  <c r="AY37" i="15"/>
  <c r="AX37" i="15"/>
  <c r="AW37" i="15"/>
  <c r="AV37" i="15"/>
  <c r="AU37" i="15"/>
  <c r="AU189" i="15" s="1"/>
  <c r="B37" i="15"/>
  <c r="B189" i="15" s="1"/>
  <c r="BH36" i="15"/>
  <c r="BG36" i="15"/>
  <c r="BA36" i="15"/>
  <c r="AZ36" i="15"/>
  <c r="AY36" i="15"/>
  <c r="AX36" i="15"/>
  <c r="AW36" i="15"/>
  <c r="AV36" i="15"/>
  <c r="AU36" i="15"/>
  <c r="AU188" i="15" s="1"/>
  <c r="L36" i="15"/>
  <c r="D36" i="15"/>
  <c r="C36" i="15"/>
  <c r="C188" i="15" s="1"/>
  <c r="AE188" i="15" s="1"/>
  <c r="B36" i="15"/>
  <c r="B188" i="15" s="1"/>
  <c r="BH35" i="15"/>
  <c r="BG35" i="15"/>
  <c r="BA35" i="15"/>
  <c r="AZ35" i="15"/>
  <c r="AY35" i="15"/>
  <c r="AX35" i="15"/>
  <c r="AW35" i="15"/>
  <c r="AV35" i="15"/>
  <c r="AU35" i="15"/>
  <c r="AU187" i="15" s="1"/>
  <c r="B35" i="15"/>
  <c r="B187" i="15" s="1"/>
  <c r="BH34" i="15"/>
  <c r="BG34" i="15"/>
  <c r="BA34" i="15"/>
  <c r="AZ34" i="15"/>
  <c r="AY34" i="15"/>
  <c r="AX34" i="15"/>
  <c r="AW34" i="15"/>
  <c r="AV34" i="15"/>
  <c r="AU34" i="15"/>
  <c r="AU186" i="15" s="1"/>
  <c r="J34" i="15"/>
  <c r="G34" i="15"/>
  <c r="G186" i="15" s="1"/>
  <c r="AI186" i="15" s="1"/>
  <c r="B34" i="15"/>
  <c r="B186" i="15" s="1"/>
  <c r="BH33" i="15"/>
  <c r="BG33" i="15"/>
  <c r="BA33" i="15"/>
  <c r="AZ33" i="15"/>
  <c r="AY33" i="15"/>
  <c r="AX33" i="15"/>
  <c r="AW33" i="15"/>
  <c r="AV33" i="15"/>
  <c r="AU33" i="15"/>
  <c r="AU185" i="15" s="1"/>
  <c r="R33" i="15"/>
  <c r="Q33" i="15"/>
  <c r="Q185" i="15" s="1"/>
  <c r="AS185" i="15" s="1"/>
  <c r="O33" i="15"/>
  <c r="O185" i="15" s="1"/>
  <c r="AQ185" i="15" s="1"/>
  <c r="L33" i="15"/>
  <c r="F33" i="15"/>
  <c r="F185" i="15" s="1"/>
  <c r="AH185" i="15" s="1"/>
  <c r="D33" i="15"/>
  <c r="B33" i="15"/>
  <c r="B185" i="15" s="1"/>
  <c r="BH32" i="15"/>
  <c r="BG32" i="15"/>
  <c r="BA32" i="15"/>
  <c r="AZ32" i="15"/>
  <c r="AY32" i="15"/>
  <c r="AX32" i="15"/>
  <c r="AW32" i="15"/>
  <c r="AV32" i="15"/>
  <c r="AU32" i="15"/>
  <c r="AU184" i="15" s="1"/>
  <c r="B32" i="15"/>
  <c r="B184" i="15" s="1"/>
  <c r="BH31" i="15"/>
  <c r="BG31" i="15"/>
  <c r="BA31" i="15"/>
  <c r="AZ31" i="15"/>
  <c r="AY31" i="15"/>
  <c r="AX31" i="15"/>
  <c r="AW31" i="15"/>
  <c r="AV31" i="15"/>
  <c r="AU31" i="15"/>
  <c r="AU183" i="15" s="1"/>
  <c r="I31" i="15"/>
  <c r="BC31" i="15" s="1"/>
  <c r="C31" i="15"/>
  <c r="C183" i="15" s="1"/>
  <c r="AE183" i="15" s="1"/>
  <c r="B31" i="15"/>
  <c r="B183" i="15" s="1"/>
  <c r="BH30" i="15"/>
  <c r="BG30" i="15"/>
  <c r="BA30" i="15"/>
  <c r="AZ30" i="15"/>
  <c r="AY30" i="15"/>
  <c r="AX30" i="15"/>
  <c r="AW30" i="15"/>
  <c r="AV30" i="15"/>
  <c r="AU30" i="15"/>
  <c r="AU182" i="15" s="1"/>
  <c r="E30" i="15"/>
  <c r="C30" i="15"/>
  <c r="C182" i="15" s="1"/>
  <c r="AE182" i="15" s="1"/>
  <c r="B30" i="15"/>
  <c r="B182" i="15" s="1"/>
  <c r="BH29" i="15"/>
  <c r="BG29" i="15"/>
  <c r="BA29" i="15"/>
  <c r="AZ29" i="15"/>
  <c r="AY29" i="15"/>
  <c r="AX29" i="15"/>
  <c r="AW29" i="15"/>
  <c r="AV29" i="15"/>
  <c r="AU29" i="15"/>
  <c r="AU181" i="15" s="1"/>
  <c r="G29" i="15"/>
  <c r="G181" i="15" s="1"/>
  <c r="AI181" i="15" s="1"/>
  <c r="F29" i="15"/>
  <c r="F181" i="15" s="1"/>
  <c r="AH181" i="15" s="1"/>
  <c r="E29" i="15"/>
  <c r="E181" i="15" s="1"/>
  <c r="AG181" i="15" s="1"/>
  <c r="D29" i="15"/>
  <c r="C29" i="15"/>
  <c r="B29" i="15"/>
  <c r="B181" i="15" s="1"/>
  <c r="BH28" i="15"/>
  <c r="BG28" i="15"/>
  <c r="BA28" i="15"/>
  <c r="AZ28" i="15"/>
  <c r="AY28" i="15"/>
  <c r="AX28" i="15"/>
  <c r="AW28" i="15"/>
  <c r="AV28" i="15"/>
  <c r="AU28" i="15"/>
  <c r="AU180" i="15" s="1"/>
  <c r="G28" i="15"/>
  <c r="G180" i="15" s="1"/>
  <c r="AI180" i="15" s="1"/>
  <c r="F28" i="15"/>
  <c r="E28" i="15"/>
  <c r="D28" i="15"/>
  <c r="D180" i="15" s="1"/>
  <c r="AF180" i="15" s="1"/>
  <c r="C28" i="15"/>
  <c r="C180" i="15" s="1"/>
  <c r="AE180" i="15" s="1"/>
  <c r="B28" i="15"/>
  <c r="B180" i="15" s="1"/>
  <c r="BH27" i="15"/>
  <c r="BG27" i="15"/>
  <c r="BA27" i="15"/>
  <c r="AZ27" i="15"/>
  <c r="AY27" i="15"/>
  <c r="AX27" i="15"/>
  <c r="AW27" i="15"/>
  <c r="AV27" i="15"/>
  <c r="AU27" i="15"/>
  <c r="AU179" i="15" s="1"/>
  <c r="B27" i="15"/>
  <c r="B179" i="15" s="1"/>
  <c r="BH26" i="15"/>
  <c r="BG26" i="15"/>
  <c r="BA26" i="15"/>
  <c r="AZ26" i="15"/>
  <c r="AY26" i="15"/>
  <c r="AX26" i="15"/>
  <c r="AW26" i="15"/>
  <c r="AV26" i="15"/>
  <c r="AU26" i="15"/>
  <c r="AU178" i="15" s="1"/>
  <c r="B26" i="15"/>
  <c r="B178" i="15" s="1"/>
  <c r="BC25" i="15"/>
  <c r="BB25" i="15"/>
  <c r="BA25" i="15"/>
  <c r="AZ25" i="15"/>
  <c r="AY25" i="15"/>
  <c r="AX25" i="15"/>
  <c r="AW25" i="15"/>
  <c r="AV25" i="15"/>
  <c r="AU25" i="15"/>
  <c r="AU177" i="15" s="1"/>
  <c r="AT25" i="15"/>
  <c r="AS25" i="15"/>
  <c r="AR25" i="15"/>
  <c r="AQ25" i="15"/>
  <c r="AP25" i="15"/>
  <c r="AO25" i="15"/>
  <c r="AN25" i="15"/>
  <c r="AM25" i="15"/>
  <c r="AL25" i="15"/>
  <c r="AK25" i="15"/>
  <c r="AJ25" i="15"/>
  <c r="AI25" i="15"/>
  <c r="AH25" i="15"/>
  <c r="AG25" i="15"/>
  <c r="AF25" i="15"/>
  <c r="AE25" i="15"/>
  <c r="V25" i="15"/>
  <c r="S25" i="15"/>
  <c r="B25" i="15"/>
  <c r="B177" i="15" s="1"/>
  <c r="BH24" i="15"/>
  <c r="BG24" i="15"/>
  <c r="BA24" i="15"/>
  <c r="AZ24" i="15"/>
  <c r="AY24" i="15"/>
  <c r="AX24" i="15"/>
  <c r="AW24" i="15"/>
  <c r="AV24" i="15"/>
  <c r="AU24" i="15"/>
  <c r="AU176" i="15" s="1"/>
  <c r="B24" i="15"/>
  <c r="B176" i="15" s="1"/>
  <c r="BC23" i="15"/>
  <c r="BB23" i="15"/>
  <c r="BA23" i="15"/>
  <c r="AZ23" i="15"/>
  <c r="AY23" i="15"/>
  <c r="AX23" i="15"/>
  <c r="AW23" i="15"/>
  <c r="AV23" i="15"/>
  <c r="V23" i="15"/>
  <c r="S23" i="15"/>
  <c r="BH22" i="15"/>
  <c r="BG22" i="15"/>
  <c r="BA22" i="15"/>
  <c r="AZ22" i="15"/>
  <c r="AY22" i="15"/>
  <c r="AX22" i="15"/>
  <c r="AW22" i="15"/>
  <c r="AV22" i="15"/>
  <c r="BH21" i="15"/>
  <c r="BG21" i="15"/>
  <c r="BA21" i="15"/>
  <c r="AZ21" i="15"/>
  <c r="AY21" i="15"/>
  <c r="AX21" i="15"/>
  <c r="AW21" i="15"/>
  <c r="AV21" i="15"/>
  <c r="BH19" i="15"/>
  <c r="BG19" i="15"/>
  <c r="BA19" i="15"/>
  <c r="AZ19" i="15"/>
  <c r="AY19" i="15"/>
  <c r="AX19" i="15"/>
  <c r="AW19" i="15"/>
  <c r="AV19" i="15"/>
  <c r="BH18" i="15"/>
  <c r="BG18" i="15"/>
  <c r="BA18" i="15"/>
  <c r="AZ18" i="15"/>
  <c r="AY18" i="15"/>
  <c r="AX18" i="15"/>
  <c r="AW18" i="15"/>
  <c r="AV18" i="15"/>
  <c r="BH17" i="15"/>
  <c r="BG17" i="15"/>
  <c r="BA17" i="15"/>
  <c r="AZ17" i="15"/>
  <c r="AY17" i="15"/>
  <c r="AX17" i="15"/>
  <c r="AW17" i="15"/>
  <c r="AV17" i="15"/>
  <c r="J17" i="15"/>
  <c r="AL17" i="15" s="1"/>
  <c r="BH16" i="15"/>
  <c r="BG16" i="15"/>
  <c r="BA16" i="15"/>
  <c r="AZ16" i="15"/>
  <c r="AY16" i="15"/>
  <c r="AX16" i="15"/>
  <c r="AW16" i="15"/>
  <c r="AV16" i="15"/>
  <c r="BH15" i="15"/>
  <c r="BG15" i="15"/>
  <c r="BA15" i="15"/>
  <c r="AZ15" i="15"/>
  <c r="AY15" i="15"/>
  <c r="AX15" i="15"/>
  <c r="AW15" i="15"/>
  <c r="AV15" i="15"/>
  <c r="BH14" i="15"/>
  <c r="BG14" i="15"/>
  <c r="BA14" i="15"/>
  <c r="AZ14" i="15"/>
  <c r="AY14" i="15"/>
  <c r="AX14" i="15"/>
  <c r="AW14" i="15"/>
  <c r="AV14" i="15"/>
  <c r="BH13" i="15"/>
  <c r="BG13" i="15"/>
  <c r="BA13" i="15"/>
  <c r="AZ13" i="15"/>
  <c r="AY13" i="15"/>
  <c r="AX13" i="15"/>
  <c r="AW13" i="15"/>
  <c r="AV13" i="15"/>
  <c r="BH12" i="15"/>
  <c r="BG12" i="15"/>
  <c r="BA12" i="15"/>
  <c r="AZ12" i="15"/>
  <c r="AY12" i="15"/>
  <c r="AX12" i="15"/>
  <c r="AW12" i="15"/>
  <c r="AV12" i="15"/>
  <c r="BH11" i="15"/>
  <c r="BG11" i="15"/>
  <c r="BA11" i="15"/>
  <c r="AZ11" i="15"/>
  <c r="AY11" i="15"/>
  <c r="AX11" i="15"/>
  <c r="AW11" i="15"/>
  <c r="AV11" i="15"/>
  <c r="BH10" i="15"/>
  <c r="BG10" i="15"/>
  <c r="BF10" i="15"/>
  <c r="BE10" i="15"/>
  <c r="BC10" i="15"/>
  <c r="BB10" i="15"/>
  <c r="BA10" i="15"/>
  <c r="AZ10" i="15"/>
  <c r="AY10" i="15"/>
  <c r="AX10" i="15"/>
  <c r="AW10" i="15"/>
  <c r="AV10" i="15"/>
  <c r="S10" i="15"/>
  <c r="BH9" i="15"/>
  <c r="BG9" i="15"/>
  <c r="BA9" i="15"/>
  <c r="AZ9" i="15"/>
  <c r="AY9" i="15"/>
  <c r="AX9" i="15"/>
  <c r="AW9" i="15"/>
  <c r="AV9" i="15"/>
  <c r="J9" i="15"/>
  <c r="AL9" i="15" s="1"/>
  <c r="G9" i="15"/>
  <c r="AI9" i="15" s="1"/>
  <c r="F9" i="15"/>
  <c r="E9" i="15"/>
  <c r="AG9" i="15" s="1"/>
  <c r="D9" i="15"/>
  <c r="AF9" i="15" s="1"/>
  <c r="C9" i="15"/>
  <c r="BH8" i="15"/>
  <c r="BG8" i="15"/>
  <c r="BA8" i="15"/>
  <c r="AZ8" i="15"/>
  <c r="AY8" i="15"/>
  <c r="AX8" i="15"/>
  <c r="AW8" i="15"/>
  <c r="AV8" i="15"/>
  <c r="K8" i="15"/>
  <c r="AM8" i="15" s="1"/>
  <c r="J8" i="15"/>
  <c r="AL8" i="15" s="1"/>
  <c r="G8" i="15"/>
  <c r="AI8" i="15" s="1"/>
  <c r="F8" i="15"/>
  <c r="AH8" i="15" s="1"/>
  <c r="E8" i="15"/>
  <c r="AG8" i="15" s="1"/>
  <c r="D8" i="15"/>
  <c r="AF8" i="15" s="1"/>
  <c r="C8" i="15"/>
  <c r="AE8" i="15" s="1"/>
  <c r="BH7" i="15"/>
  <c r="BG7" i="15"/>
  <c r="BA7" i="15"/>
  <c r="AZ7" i="15"/>
  <c r="AY7" i="15"/>
  <c r="AX7" i="15"/>
  <c r="AW7" i="15"/>
  <c r="AV7" i="15"/>
  <c r="BH6" i="15"/>
  <c r="BG6" i="15"/>
  <c r="BA6" i="15"/>
  <c r="AZ6" i="15"/>
  <c r="AY6" i="15"/>
  <c r="AX6" i="15"/>
  <c r="AW6" i="15"/>
  <c r="AV6" i="15"/>
  <c r="BH5" i="15"/>
  <c r="BG5" i="15"/>
  <c r="BA5" i="15"/>
  <c r="AZ5" i="15"/>
  <c r="AY5" i="15"/>
  <c r="AX5" i="15"/>
  <c r="AW5" i="15"/>
  <c r="AV5" i="15"/>
  <c r="AT3" i="15"/>
  <c r="AS3" i="15"/>
  <c r="AR3" i="15"/>
  <c r="AR96" i="15" s="1"/>
  <c r="AQ3" i="15"/>
  <c r="AQ96" i="15" s="1"/>
  <c r="AP3" i="15"/>
  <c r="AO3" i="15"/>
  <c r="AN3" i="15"/>
  <c r="AM3" i="15"/>
  <c r="R3" i="15"/>
  <c r="Q3" i="15"/>
  <c r="P3" i="15"/>
  <c r="M3" i="15"/>
  <c r="L3" i="15"/>
  <c r="K3" i="15"/>
  <c r="J3" i="15"/>
  <c r="I3" i="15"/>
  <c r="H3" i="15"/>
  <c r="G3" i="15"/>
  <c r="P154" i="15"/>
  <c r="O222" i="15"/>
  <c r="O161" i="15" s="1"/>
  <c r="B1000" i="1"/>
  <c r="B999" i="1"/>
  <c r="B992" i="1"/>
  <c r="B993" i="1"/>
  <c r="B994" i="1"/>
  <c r="B995" i="1"/>
  <c r="B996" i="1"/>
  <c r="B997" i="1"/>
  <c r="B991" i="1"/>
  <c r="B956" i="1"/>
  <c r="H31" i="15" l="1"/>
  <c r="L9" i="15"/>
  <c r="AN9" i="15" s="1"/>
  <c r="H67" i="15"/>
  <c r="AJ67" i="15" s="1"/>
  <c r="J30" i="15"/>
  <c r="H63" i="15"/>
  <c r="AJ63" i="15" s="1"/>
  <c r="K136" i="15"/>
  <c r="AM136" i="15" s="1"/>
  <c r="K107" i="15"/>
  <c r="AM107" i="15" s="1"/>
  <c r="I162" i="15"/>
  <c r="BF162" i="15" s="1"/>
  <c r="G154" i="15"/>
  <c r="C105" i="15"/>
  <c r="AE105" i="15" s="1"/>
  <c r="K161" i="15"/>
  <c r="K105" i="15"/>
  <c r="AM105" i="15" s="1"/>
  <c r="K119" i="15"/>
  <c r="K16" i="15" s="1"/>
  <c r="AM16" i="15" s="1"/>
  <c r="E155" i="15"/>
  <c r="AG155" i="15" s="1"/>
  <c r="K141" i="15"/>
  <c r="AM141" i="15" s="1"/>
  <c r="F168" i="15"/>
  <c r="F37" i="15"/>
  <c r="M33" i="15"/>
  <c r="M185" i="15" s="1"/>
  <c r="AO185" i="15" s="1"/>
  <c r="I67" i="15"/>
  <c r="AK67" i="15" s="1"/>
  <c r="D162" i="15"/>
  <c r="AF162" i="15" s="1"/>
  <c r="K30" i="15"/>
  <c r="K182" i="15" s="1"/>
  <c r="AM182" i="15" s="1"/>
  <c r="H37" i="15"/>
  <c r="H189" i="15" s="1"/>
  <c r="AJ189" i="15" s="1"/>
  <c r="F170" i="15"/>
  <c r="D16" i="15"/>
  <c r="AF16" i="15" s="1"/>
  <c r="G108" i="15"/>
  <c r="AI108" i="15" s="1"/>
  <c r="F121" i="15"/>
  <c r="AH121" i="15" s="1"/>
  <c r="D171" i="15"/>
  <c r="J29" i="15"/>
  <c r="J181" i="15" s="1"/>
  <c r="AL181" i="15" s="1"/>
  <c r="C66" i="15"/>
  <c r="G121" i="15"/>
  <c r="E171" i="15"/>
  <c r="E106" i="15"/>
  <c r="AG106" i="15" s="1"/>
  <c r="L162" i="15"/>
  <c r="AN162" i="15" s="1"/>
  <c r="P375" i="17"/>
  <c r="AR375" i="17" s="1"/>
  <c r="AR317" i="17"/>
  <c r="AR32" i="17"/>
  <c r="P184" i="17"/>
  <c r="AR184" i="17" s="1"/>
  <c r="M33" i="17"/>
  <c r="AO251" i="17"/>
  <c r="AR254" i="17"/>
  <c r="P36" i="17"/>
  <c r="P253" i="17"/>
  <c r="P257" i="17"/>
  <c r="AQ310" i="17"/>
  <c r="O372" i="17"/>
  <c r="O325" i="17"/>
  <c r="U242" i="17"/>
  <c r="P238" i="17"/>
  <c r="T240" i="17"/>
  <c r="T238" i="17"/>
  <c r="AR228" i="17"/>
  <c r="P19" i="17"/>
  <c r="AR19" i="17" s="1"/>
  <c r="P309" i="17"/>
  <c r="U238" i="17"/>
  <c r="T76" i="17"/>
  <c r="V76" i="17"/>
  <c r="AR142" i="17"/>
  <c r="T142" i="17"/>
  <c r="AR306" i="17"/>
  <c r="P368" i="17"/>
  <c r="AR368" i="17" s="1"/>
  <c r="P320" i="17"/>
  <c r="P378" i="17"/>
  <c r="AR378" i="17" s="1"/>
  <c r="AR321" i="17"/>
  <c r="P280" i="17"/>
  <c r="AR280" i="17" s="1"/>
  <c r="X259" i="17"/>
  <c r="X260" i="17" s="1"/>
  <c r="X262" i="17" s="1"/>
  <c r="Q275" i="17"/>
  <c r="Q274" i="17"/>
  <c r="AR318" i="17"/>
  <c r="P376" i="17"/>
  <c r="AR376" i="17" s="1"/>
  <c r="T318" i="17"/>
  <c r="P37" i="17"/>
  <c r="AR255" i="17"/>
  <c r="P186" i="17"/>
  <c r="AR186" i="17" s="1"/>
  <c r="AR34" i="17"/>
  <c r="P381" i="17"/>
  <c r="AR381" i="17" s="1"/>
  <c r="AR324" i="17"/>
  <c r="P338" i="17"/>
  <c r="O248" i="17"/>
  <c r="AQ253" i="17"/>
  <c r="O35" i="17"/>
  <c r="P365" i="17"/>
  <c r="AR365" i="17" s="1"/>
  <c r="P316" i="17"/>
  <c r="AR302" i="17"/>
  <c r="V73" i="17"/>
  <c r="T73" i="17"/>
  <c r="T75" i="17"/>
  <c r="V75" i="17"/>
  <c r="O189" i="17"/>
  <c r="AQ189" i="17" s="1"/>
  <c r="O41" i="17"/>
  <c r="O43" i="17" s="1"/>
  <c r="AQ37" i="17"/>
  <c r="P131" i="17"/>
  <c r="T122" i="17"/>
  <c r="V122" i="17"/>
  <c r="P125" i="17"/>
  <c r="P129" i="17"/>
  <c r="P130" i="17"/>
  <c r="P128" i="17"/>
  <c r="P127" i="17"/>
  <c r="P126" i="17"/>
  <c r="Q386" i="17"/>
  <c r="AR369" i="17"/>
  <c r="P124" i="17"/>
  <c r="O188" i="17"/>
  <c r="AQ188" i="17" s="1"/>
  <c r="AQ36" i="17"/>
  <c r="N33" i="17"/>
  <c r="AP251" i="17"/>
  <c r="S251" i="17"/>
  <c r="T74" i="17"/>
  <c r="V74" i="17"/>
  <c r="P379" i="17"/>
  <c r="AR379" i="17" s="1"/>
  <c r="AR322" i="17"/>
  <c r="P279" i="17"/>
  <c r="T51" i="17"/>
  <c r="P58" i="17"/>
  <c r="AR51" i="17"/>
  <c r="V51" i="17"/>
  <c r="V72" i="17"/>
  <c r="T72" i="17"/>
  <c r="E54" i="15"/>
  <c r="E40" i="15"/>
  <c r="AG100" i="15"/>
  <c r="E70" i="15"/>
  <c r="C106" i="15"/>
  <c r="AE106" i="15" s="1"/>
  <c r="F120" i="15"/>
  <c r="F17" i="15" s="1"/>
  <c r="AH17" i="15" s="1"/>
  <c r="L37" i="15"/>
  <c r="C65" i="15"/>
  <c r="C116" i="15"/>
  <c r="AE116" i="15" s="1"/>
  <c r="E121" i="15"/>
  <c r="AG121" i="15" s="1"/>
  <c r="K9" i="15"/>
  <c r="AM9" i="15" s="1"/>
  <c r="K106" i="15"/>
  <c r="AM106" i="15" s="1"/>
  <c r="D106" i="15"/>
  <c r="AF106" i="15" s="1"/>
  <c r="F161" i="15"/>
  <c r="L116" i="15"/>
  <c r="J161" i="15"/>
  <c r="E168" i="15"/>
  <c r="D155" i="15"/>
  <c r="AF155" i="15" s="1"/>
  <c r="K98" i="15"/>
  <c r="AM98" i="15" s="1"/>
  <c r="AM100" i="15" s="1"/>
  <c r="L106" i="15"/>
  <c r="AN106" i="15" s="1"/>
  <c r="F107" i="15"/>
  <c r="AH107" i="15" s="1"/>
  <c r="J107" i="15"/>
  <c r="AL107" i="15" s="1"/>
  <c r="D116" i="15"/>
  <c r="AF116" i="15" s="1"/>
  <c r="F148" i="15"/>
  <c r="AH148" i="15" s="1"/>
  <c r="K147" i="15"/>
  <c r="AM147" i="15" s="1"/>
  <c r="AM149" i="15" s="1"/>
  <c r="J155" i="15"/>
  <c r="AL155" i="15" s="1"/>
  <c r="K155" i="15"/>
  <c r="AM155" i="15" s="1"/>
  <c r="D243" i="15"/>
  <c r="D27" i="15" s="1"/>
  <c r="D179" i="15" s="1"/>
  <c r="AF179" i="15" s="1"/>
  <c r="H108" i="15"/>
  <c r="AJ108" i="15" s="1"/>
  <c r="J116" i="15"/>
  <c r="AL116" i="15" s="1"/>
  <c r="F147" i="15"/>
  <c r="I169" i="15"/>
  <c r="BF169" i="15" s="1"/>
  <c r="D105" i="15"/>
  <c r="AF105" i="15" s="1"/>
  <c r="F155" i="15"/>
  <c r="AH155" i="15" s="1"/>
  <c r="H34" i="15"/>
  <c r="AJ34" i="15" s="1"/>
  <c r="K37" i="15"/>
  <c r="AM37" i="15" s="1"/>
  <c r="E49" i="15"/>
  <c r="E56" i="15" s="1"/>
  <c r="E64" i="15"/>
  <c r="K65" i="15"/>
  <c r="C170" i="15"/>
  <c r="E36" i="15"/>
  <c r="E188" i="15" s="1"/>
  <c r="AG188" i="15" s="1"/>
  <c r="L105" i="15"/>
  <c r="AN105" i="15" s="1"/>
  <c r="H119" i="15"/>
  <c r="AJ119" i="15" s="1"/>
  <c r="L141" i="15"/>
  <c r="AN141" i="15" s="1"/>
  <c r="E100" i="15"/>
  <c r="K168" i="15"/>
  <c r="L34" i="15"/>
  <c r="L186" i="15" s="1"/>
  <c r="AN186" i="15" s="1"/>
  <c r="H36" i="15"/>
  <c r="H188" i="15" s="1"/>
  <c r="AJ188" i="15" s="1"/>
  <c r="D34" i="15"/>
  <c r="D186" i="15" s="1"/>
  <c r="AF186" i="15" s="1"/>
  <c r="C154" i="15"/>
  <c r="AE154" i="15" s="1"/>
  <c r="E37" i="15"/>
  <c r="E189" i="15" s="1"/>
  <c r="AG189" i="15" s="1"/>
  <c r="Q84" i="5"/>
  <c r="U84" i="5" s="1"/>
  <c r="U89" i="5"/>
  <c r="E148" i="15"/>
  <c r="AG148" i="15" s="1"/>
  <c r="D100" i="15"/>
  <c r="D163" i="15"/>
  <c r="K34" i="15"/>
  <c r="K186" i="15" s="1"/>
  <c r="AM186" i="15" s="1"/>
  <c r="D64" i="15"/>
  <c r="E105" i="15"/>
  <c r="AG105" i="15" s="1"/>
  <c r="I121" i="15"/>
  <c r="BE121" i="15" s="1"/>
  <c r="G168" i="15"/>
  <c r="L30" i="15"/>
  <c r="AN30" i="15" s="1"/>
  <c r="J33" i="15"/>
  <c r="J185" i="15" s="1"/>
  <c r="AL185" i="15" s="1"/>
  <c r="K154" i="15"/>
  <c r="AM154" i="15" s="1"/>
  <c r="L263" i="15"/>
  <c r="C34" i="15"/>
  <c r="C186" i="15" s="1"/>
  <c r="AE186" i="15" s="1"/>
  <c r="D37" i="15"/>
  <c r="D189" i="15" s="1"/>
  <c r="AF189" i="15" s="1"/>
  <c r="L147" i="15"/>
  <c r="AN147" i="15" s="1"/>
  <c r="AN149" i="15" s="1"/>
  <c r="AN236" i="15"/>
  <c r="C171" i="15"/>
  <c r="G63" i="15"/>
  <c r="AI63" i="15" s="1"/>
  <c r="G257" i="15"/>
  <c r="D253" i="15"/>
  <c r="L253" i="15"/>
  <c r="D30" i="15"/>
  <c r="D182" i="15" s="1"/>
  <c r="AF182" i="15" s="1"/>
  <c r="G36" i="15"/>
  <c r="G188" i="15" s="1"/>
  <c r="AI188" i="15" s="1"/>
  <c r="G107" i="15"/>
  <c r="AI107" i="15" s="1"/>
  <c r="H249" i="15"/>
  <c r="AJ249" i="15" s="1"/>
  <c r="L64" i="15"/>
  <c r="AN64" i="15" s="1"/>
  <c r="H98" i="15"/>
  <c r="AJ98" i="15" s="1"/>
  <c r="G169" i="15"/>
  <c r="AI169" i="15" s="1"/>
  <c r="H214" i="15"/>
  <c r="AJ214" i="15" s="1"/>
  <c r="E33" i="15"/>
  <c r="E185" i="15" s="1"/>
  <c r="AG185" i="15" s="1"/>
  <c r="I35" i="15"/>
  <c r="I187" i="15" s="1"/>
  <c r="BF187" i="15" s="1"/>
  <c r="C49" i="15"/>
  <c r="C56" i="15" s="1"/>
  <c r="F108" i="15"/>
  <c r="AH108" i="15" s="1"/>
  <c r="C155" i="15"/>
  <c r="AE155" i="15" s="1"/>
  <c r="J253" i="15"/>
  <c r="J35" i="15" s="1"/>
  <c r="J187" i="15" s="1"/>
  <c r="AL187" i="15" s="1"/>
  <c r="E214" i="15"/>
  <c r="E115" i="15" s="1"/>
  <c r="E12" i="15" s="1"/>
  <c r="AG12" i="15" s="1"/>
  <c r="BF253" i="15"/>
  <c r="S90" i="15"/>
  <c r="T90" i="15"/>
  <c r="U92" i="15"/>
  <c r="BF225" i="15"/>
  <c r="BB203" i="15"/>
  <c r="AR219" i="15"/>
  <c r="F34" i="15"/>
  <c r="F41" i="15" s="1"/>
  <c r="F43" i="15" s="1"/>
  <c r="C67" i="15"/>
  <c r="G120" i="15"/>
  <c r="AI120" i="15" s="1"/>
  <c r="E169" i="15"/>
  <c r="BC216" i="15"/>
  <c r="AM119" i="15"/>
  <c r="BC80" i="15"/>
  <c r="F105" i="15"/>
  <c r="C119" i="15"/>
  <c r="H120" i="15"/>
  <c r="H17" i="15" s="1"/>
  <c r="AJ17" i="15" s="1"/>
  <c r="I148" i="15"/>
  <c r="I149" i="15" s="1"/>
  <c r="BB149" i="15" s="1"/>
  <c r="C168" i="15"/>
  <c r="F169" i="15"/>
  <c r="H170" i="15"/>
  <c r="AJ170" i="15" s="1"/>
  <c r="AJ172" i="15" s="1"/>
  <c r="AK216" i="15"/>
  <c r="F243" i="15"/>
  <c r="F242" i="15" s="1"/>
  <c r="AJ236" i="15"/>
  <c r="E34" i="15"/>
  <c r="E186" i="15" s="1"/>
  <c r="AG186" i="15" s="1"/>
  <c r="V80" i="15"/>
  <c r="H18" i="15"/>
  <c r="AJ18" i="15" s="1"/>
  <c r="AI33" i="15"/>
  <c r="J36" i="15"/>
  <c r="J188" i="15" s="1"/>
  <c r="AL188" i="15" s="1"/>
  <c r="L65" i="15"/>
  <c r="BC28" i="15"/>
  <c r="G31" i="15"/>
  <c r="G183" i="15" s="1"/>
  <c r="AI183" i="15" s="1"/>
  <c r="AQ33" i="15"/>
  <c r="K36" i="15"/>
  <c r="K188" i="15" s="1"/>
  <c r="AM188" i="15" s="1"/>
  <c r="J37" i="15"/>
  <c r="AL37" i="15" s="1"/>
  <c r="AI37" i="15"/>
  <c r="C40" i="15"/>
  <c r="BF81" i="15"/>
  <c r="V82" i="15"/>
  <c r="C107" i="15"/>
  <c r="AE107" i="15" s="1"/>
  <c r="AE110" i="15" s="1"/>
  <c r="I120" i="15"/>
  <c r="BF200" i="15"/>
  <c r="K29" i="15"/>
  <c r="K181" i="15" s="1"/>
  <c r="AM181" i="15" s="1"/>
  <c r="D169" i="15"/>
  <c r="AK231" i="15"/>
  <c r="G106" i="15"/>
  <c r="AI106" i="15" s="1"/>
  <c r="F31" i="15"/>
  <c r="F183" i="15" s="1"/>
  <c r="AH183" i="15" s="1"/>
  <c r="K28" i="15"/>
  <c r="J67" i="15"/>
  <c r="AL67" i="15" s="1"/>
  <c r="F93" i="15"/>
  <c r="H154" i="15"/>
  <c r="AJ154" i="15" s="1"/>
  <c r="AJ156" i="15" s="1"/>
  <c r="I161" i="15"/>
  <c r="BE161" i="15" s="1"/>
  <c r="AM233" i="15"/>
  <c r="BE233" i="15"/>
  <c r="L29" i="15"/>
  <c r="L181" i="15" s="1"/>
  <c r="AN181" i="15" s="1"/>
  <c r="F30" i="15"/>
  <c r="F182" i="15" s="1"/>
  <c r="AH182" i="15" s="1"/>
  <c r="C37" i="15"/>
  <c r="D65" i="15"/>
  <c r="F66" i="15"/>
  <c r="K67" i="15"/>
  <c r="AM67" i="15" s="1"/>
  <c r="AR90" i="15"/>
  <c r="I108" i="15"/>
  <c r="BE108" i="15" s="1"/>
  <c r="I119" i="15"/>
  <c r="BC119" i="15" s="1"/>
  <c r="AN233" i="15"/>
  <c r="I214" i="15"/>
  <c r="I115" i="15" s="1"/>
  <c r="BF115" i="15" s="1"/>
  <c r="H230" i="15"/>
  <c r="AJ230" i="15" s="1"/>
  <c r="L8" i="15"/>
  <c r="L7" i="15" s="1"/>
  <c r="AN7" i="15" s="1"/>
  <c r="AK29" i="15"/>
  <c r="AE31" i="15"/>
  <c r="J63" i="15"/>
  <c r="AL63" i="15" s="1"/>
  <c r="F65" i="15"/>
  <c r="L67" i="15"/>
  <c r="AN67" i="15" s="1"/>
  <c r="J108" i="15"/>
  <c r="AL108" i="15" s="1"/>
  <c r="J119" i="15"/>
  <c r="H162" i="15"/>
  <c r="AJ162" i="15" s="1"/>
  <c r="AE9" i="15"/>
  <c r="C7" i="15"/>
  <c r="AE7" i="15" s="1"/>
  <c r="AJ8" i="15"/>
  <c r="H7" i="15"/>
  <c r="AJ7" i="15" s="1"/>
  <c r="AM116" i="15"/>
  <c r="AM123" i="15" s="1"/>
  <c r="K13" i="15"/>
  <c r="AM13" i="15" s="1"/>
  <c r="L154" i="15"/>
  <c r="AN154" i="15" s="1"/>
  <c r="K172" i="15"/>
  <c r="K173" i="15" s="1"/>
  <c r="AK236" i="15"/>
  <c r="L170" i="15"/>
  <c r="AN170" i="15" s="1"/>
  <c r="H65" i="15"/>
  <c r="AJ65" i="15" s="1"/>
  <c r="H66" i="15"/>
  <c r="AJ66" i="15" s="1"/>
  <c r="K93" i="15"/>
  <c r="AM93" i="15" s="1"/>
  <c r="BB98" i="15"/>
  <c r="I99" i="15"/>
  <c r="BB99" i="15" s="1"/>
  <c r="G100" i="15"/>
  <c r="C147" i="15"/>
  <c r="AE147" i="15" s="1"/>
  <c r="AE149" i="15" s="1"/>
  <c r="D154" i="15"/>
  <c r="AF154" i="15" s="1"/>
  <c r="BC203" i="15"/>
  <c r="I204" i="15"/>
  <c r="BC204" i="15" s="1"/>
  <c r="D218" i="15"/>
  <c r="BB236" i="15"/>
  <c r="I243" i="15"/>
  <c r="AK243" i="15" s="1"/>
  <c r="H243" i="15"/>
  <c r="H27" i="15" s="1"/>
  <c r="H179" i="15" s="1"/>
  <c r="AJ179" i="15" s="1"/>
  <c r="E249" i="15"/>
  <c r="E32" i="15" s="1"/>
  <c r="E184" i="15" s="1"/>
  <c r="AG184" i="15" s="1"/>
  <c r="BE255" i="15"/>
  <c r="G288" i="15"/>
  <c r="G299" i="15" s="1"/>
  <c r="G297" i="15"/>
  <c r="G282" i="15" s="1"/>
  <c r="K63" i="15"/>
  <c r="F64" i="15"/>
  <c r="I65" i="15"/>
  <c r="BC65" i="15" s="1"/>
  <c r="I66" i="15"/>
  <c r="AK66" i="15" s="1"/>
  <c r="F67" i="15"/>
  <c r="L93" i="15"/>
  <c r="AN93" i="15" s="1"/>
  <c r="AK92" i="15"/>
  <c r="AK98" i="15"/>
  <c r="H105" i="15"/>
  <c r="E107" i="15"/>
  <c r="AG107" i="15" s="1"/>
  <c r="D108" i="15"/>
  <c r="AF108" i="15" s="1"/>
  <c r="L108" i="15"/>
  <c r="AN108" i="15" s="1"/>
  <c r="D147" i="15"/>
  <c r="AF147" i="15" s="1"/>
  <c r="AF149" i="15" s="1"/>
  <c r="G148" i="15"/>
  <c r="AI148" i="15" s="1"/>
  <c r="E154" i="15"/>
  <c r="AG154" i="15" s="1"/>
  <c r="BE210" i="15"/>
  <c r="E218" i="15"/>
  <c r="AG218" i="15" s="1"/>
  <c r="BF222" i="15"/>
  <c r="G249" i="15"/>
  <c r="H30" i="15"/>
  <c r="H182" i="15" s="1"/>
  <c r="AJ182" i="15" s="1"/>
  <c r="E67" i="15"/>
  <c r="I8" i="15"/>
  <c r="BE8" i="15" s="1"/>
  <c r="F7" i="15"/>
  <c r="AH7" i="15" s="1"/>
  <c r="E31" i="15"/>
  <c r="E183" i="15" s="1"/>
  <c r="AG183" i="15" s="1"/>
  <c r="C54" i="15"/>
  <c r="G7" i="15"/>
  <c r="AI7" i="15" s="1"/>
  <c r="H28" i="15"/>
  <c r="H180" i="15" s="1"/>
  <c r="AJ180" i="15" s="1"/>
  <c r="H33" i="15"/>
  <c r="P33" i="15"/>
  <c r="D54" i="15"/>
  <c r="C63" i="15"/>
  <c r="G64" i="15"/>
  <c r="AI64" i="15" s="1"/>
  <c r="C70" i="15"/>
  <c r="E93" i="15"/>
  <c r="U91" i="15"/>
  <c r="AF100" i="15"/>
  <c r="H106" i="15"/>
  <c r="AJ106" i="15" s="1"/>
  <c r="E108" i="15"/>
  <c r="AG108" i="15" s="1"/>
  <c r="G116" i="15"/>
  <c r="K140" i="15"/>
  <c r="AM140" i="15" s="1"/>
  <c r="I168" i="15"/>
  <c r="BB168" i="15" s="1"/>
  <c r="D170" i="15"/>
  <c r="I171" i="15"/>
  <c r="BE171" i="15" s="1"/>
  <c r="BE202" i="15"/>
  <c r="D207" i="15"/>
  <c r="L207" i="15"/>
  <c r="BF210" i="15"/>
  <c r="J218" i="15"/>
  <c r="F230" i="15"/>
  <c r="I230" i="15"/>
  <c r="I21" i="15" s="1"/>
  <c r="AK247" i="15"/>
  <c r="AQ251" i="15"/>
  <c r="D67" i="15"/>
  <c r="V81" i="15"/>
  <c r="F18" i="15"/>
  <c r="AH18" i="15" s="1"/>
  <c r="D63" i="15"/>
  <c r="AK81" i="15"/>
  <c r="BC92" i="15"/>
  <c r="H116" i="15"/>
  <c r="H13" i="15" s="1"/>
  <c r="AJ13" i="15" s="1"/>
  <c r="E119" i="15"/>
  <c r="C120" i="15"/>
  <c r="K120" i="15"/>
  <c r="K17" i="15" s="1"/>
  <c r="AM17" i="15" s="1"/>
  <c r="L140" i="15"/>
  <c r="AN140" i="15" s="1"/>
  <c r="J168" i="15"/>
  <c r="AL168" i="15" s="1"/>
  <c r="E170" i="15"/>
  <c r="J171" i="15"/>
  <c r="AL171" i="15" s="1"/>
  <c r="AE204" i="15"/>
  <c r="AE49" i="15" s="1"/>
  <c r="BC205" i="15"/>
  <c r="AG223" i="15"/>
  <c r="J235" i="15"/>
  <c r="AL235" i="15" s="1"/>
  <c r="BB248" i="15"/>
  <c r="D31" i="15"/>
  <c r="D183" i="15" s="1"/>
  <c r="AF183" i="15" s="1"/>
  <c r="D7" i="15"/>
  <c r="AF7" i="15" s="1"/>
  <c r="I9" i="15"/>
  <c r="BE9" i="15" s="1"/>
  <c r="L13" i="15"/>
  <c r="AN13" i="15" s="1"/>
  <c r="J18" i="15"/>
  <c r="AL18" i="15" s="1"/>
  <c r="I37" i="15"/>
  <c r="BB37" i="15" s="1"/>
  <c r="BB81" i="15"/>
  <c r="AP90" i="15"/>
  <c r="V91" i="15"/>
  <c r="AH100" i="15"/>
  <c r="J106" i="15"/>
  <c r="AL106" i="15" s="1"/>
  <c r="H107" i="15"/>
  <c r="AJ107" i="15" s="1"/>
  <c r="I116" i="15"/>
  <c r="F119" i="15"/>
  <c r="D120" i="15"/>
  <c r="L120" i="15"/>
  <c r="C121" i="15"/>
  <c r="K121" i="15"/>
  <c r="G147" i="15"/>
  <c r="AI147" i="15" s="1"/>
  <c r="L155" i="15"/>
  <c r="AN155" i="15" s="1"/>
  <c r="BC175" i="15"/>
  <c r="BB220" i="15"/>
  <c r="BB232" i="15"/>
  <c r="AK248" i="15"/>
  <c r="BC248" i="15"/>
  <c r="I30" i="15"/>
  <c r="BE30" i="15" s="1"/>
  <c r="D13" i="15"/>
  <c r="AF13" i="15" s="1"/>
  <c r="AL28" i="15"/>
  <c r="AJ29" i="15"/>
  <c r="AH33" i="15"/>
  <c r="AI34" i="15"/>
  <c r="G49" i="15"/>
  <c r="E66" i="15"/>
  <c r="R83" i="15"/>
  <c r="AT83" i="15" s="1"/>
  <c r="BE81" i="15"/>
  <c r="U82" i="15"/>
  <c r="G83" i="15"/>
  <c r="AI83" i="15" s="1"/>
  <c r="AI100" i="15"/>
  <c r="I107" i="15"/>
  <c r="BC107" i="15" s="1"/>
  <c r="G119" i="15"/>
  <c r="E120" i="15"/>
  <c r="D121" i="15"/>
  <c r="L121" i="15"/>
  <c r="L136" i="15"/>
  <c r="AN136" i="15" s="1"/>
  <c r="K139" i="15"/>
  <c r="AM139" i="15" s="1"/>
  <c r="J154" i="15"/>
  <c r="J169" i="15"/>
  <c r="AL169" i="15" s="1"/>
  <c r="BC206" i="15"/>
  <c r="BB217" i="15"/>
  <c r="F221" i="15"/>
  <c r="E230" i="15"/>
  <c r="AG230" i="15" s="1"/>
  <c r="BB231" i="15"/>
  <c r="AK232" i="15"/>
  <c r="BE244" i="15"/>
  <c r="BE248" i="15"/>
  <c r="I282" i="15"/>
  <c r="E7" i="15"/>
  <c r="AG7" i="15" s="1"/>
  <c r="I188" i="15"/>
  <c r="BE188" i="15" s="1"/>
  <c r="BC36" i="15"/>
  <c r="AK36" i="15"/>
  <c r="AH9" i="15"/>
  <c r="I183" i="15"/>
  <c r="BB183" i="15" s="1"/>
  <c r="BB31" i="15"/>
  <c r="BE31" i="15"/>
  <c r="H32" i="15"/>
  <c r="H184" i="15" s="1"/>
  <c r="AJ184" i="15" s="1"/>
  <c r="AT80" i="15"/>
  <c r="AG88" i="15"/>
  <c r="AG93" i="15" s="1"/>
  <c r="AJ206" i="15"/>
  <c r="H99" i="15"/>
  <c r="AJ99" i="15" s="1"/>
  <c r="AI29" i="15"/>
  <c r="M93" i="15"/>
  <c r="AO93" i="15" s="1"/>
  <c r="AO88" i="15"/>
  <c r="BB159" i="15"/>
  <c r="BC159" i="15"/>
  <c r="AI234" i="15"/>
  <c r="G170" i="15"/>
  <c r="AI170" i="15" s="1"/>
  <c r="AN16" i="15"/>
  <c r="I180" i="15"/>
  <c r="BB180" i="15" s="1"/>
  <c r="AK28" i="15"/>
  <c r="BB28" i="15"/>
  <c r="N185" i="15"/>
  <c r="AP185" i="15" s="1"/>
  <c r="AP33" i="15"/>
  <c r="F189" i="15"/>
  <c r="AH189" i="15" s="1"/>
  <c r="AH37" i="15"/>
  <c r="AI203" i="15"/>
  <c r="G67" i="15"/>
  <c r="AI67" i="15" s="1"/>
  <c r="BB36" i="15"/>
  <c r="J83" i="15"/>
  <c r="AL83" i="15" s="1"/>
  <c r="AL80" i="15"/>
  <c r="BC86" i="15"/>
  <c r="BB86" i="15"/>
  <c r="AF202" i="15"/>
  <c r="AF66" i="15" s="1"/>
  <c r="AF68" i="15" s="1"/>
  <c r="D66" i="15"/>
  <c r="AN202" i="15"/>
  <c r="L66" i="15"/>
  <c r="AN66" i="15" s="1"/>
  <c r="E182" i="15"/>
  <c r="AG182" i="15" s="1"/>
  <c r="AG30" i="15"/>
  <c r="AI65" i="15"/>
  <c r="BC145" i="15"/>
  <c r="BB145" i="15"/>
  <c r="AG222" i="15"/>
  <c r="E221" i="15"/>
  <c r="E161" i="15"/>
  <c r="AG161" i="15" s="1"/>
  <c r="AG163" i="15" s="1"/>
  <c r="D168" i="15"/>
  <c r="AF232" i="15"/>
  <c r="L168" i="15"/>
  <c r="S168" i="15" s="1"/>
  <c r="AN232" i="15"/>
  <c r="AG247" i="15"/>
  <c r="E243" i="15"/>
  <c r="AG243" i="15" s="1"/>
  <c r="J7" i="15"/>
  <c r="AL7" i="15" s="1"/>
  <c r="BC63" i="15"/>
  <c r="BB63" i="15"/>
  <c r="BB292" i="15"/>
  <c r="BC292" i="15"/>
  <c r="AE28" i="15"/>
  <c r="BB29" i="15"/>
  <c r="G182" i="15"/>
  <c r="AI182" i="15" s="1"/>
  <c r="AI30" i="15"/>
  <c r="AK82" i="15"/>
  <c r="BF82" i="15"/>
  <c r="BE82" i="15"/>
  <c r="BC82" i="15"/>
  <c r="BB82" i="15"/>
  <c r="D297" i="15"/>
  <c r="D282" i="15" s="1"/>
  <c r="D288" i="15"/>
  <c r="D299" i="15" s="1"/>
  <c r="I83" i="15"/>
  <c r="BC83" i="15" s="1"/>
  <c r="Q83" i="15"/>
  <c r="AS83" i="15" s="1"/>
  <c r="AS80" i="15"/>
  <c r="BB80" i="15"/>
  <c r="N93" i="15"/>
  <c r="AP93" i="15" s="1"/>
  <c r="J148" i="15"/>
  <c r="AL148" i="15" s="1"/>
  <c r="AL216" i="15"/>
  <c r="BC219" i="15"/>
  <c r="I218" i="15"/>
  <c r="BE219" i="15"/>
  <c r="BB252" i="15"/>
  <c r="AK252" i="15"/>
  <c r="BE252" i="15"/>
  <c r="J323" i="15"/>
  <c r="AL323" i="15" s="1"/>
  <c r="AL308" i="15"/>
  <c r="J371" i="15"/>
  <c r="AL371" i="15" s="1"/>
  <c r="R371" i="15"/>
  <c r="R323" i="15"/>
  <c r="R381" i="15" s="1"/>
  <c r="L384" i="15"/>
  <c r="AN384" i="15" s="1"/>
  <c r="AN326" i="15"/>
  <c r="AK33" i="15"/>
  <c r="BE80" i="15"/>
  <c r="H83" i="15"/>
  <c r="AJ83" i="15" s="1"/>
  <c r="AH88" i="15"/>
  <c r="AH93" i="15" s="1"/>
  <c r="S91" i="15"/>
  <c r="S92" i="15"/>
  <c r="C93" i="15"/>
  <c r="BC154" i="15"/>
  <c r="BF154" i="15"/>
  <c r="BE154" i="15"/>
  <c r="BF219" i="15"/>
  <c r="AL223" i="15"/>
  <c r="J162" i="15"/>
  <c r="AL162" i="15" s="1"/>
  <c r="BE226" i="15"/>
  <c r="AK226" i="15"/>
  <c r="BC252" i="15"/>
  <c r="BC70" i="15"/>
  <c r="D83" i="15"/>
  <c r="L83" i="15"/>
  <c r="AN83" i="15" s="1"/>
  <c r="AE83" i="15"/>
  <c r="BF80" i="15"/>
  <c r="AM88" i="15"/>
  <c r="T91" i="15"/>
  <c r="AR91" i="15"/>
  <c r="T92" i="15"/>
  <c r="AG147" i="15"/>
  <c r="AG149" i="15" s="1"/>
  <c r="AL206" i="15"/>
  <c r="J204" i="15"/>
  <c r="BF208" i="15"/>
  <c r="BB208" i="15"/>
  <c r="AJ215" i="15"/>
  <c r="H147" i="15"/>
  <c r="H149" i="15" s="1"/>
  <c r="BF220" i="15"/>
  <c r="I155" i="15"/>
  <c r="BB155" i="15" s="1"/>
  <c r="AE223" i="15"/>
  <c r="C162" i="15"/>
  <c r="AE162" i="15" s="1"/>
  <c r="AM223" i="15"/>
  <c r="K162" i="15"/>
  <c r="AM162" i="15" s="1"/>
  <c r="BB234" i="15"/>
  <c r="I170" i="15"/>
  <c r="BB170" i="15" s="1"/>
  <c r="BE234" i="15"/>
  <c r="AH251" i="15"/>
  <c r="F249" i="15"/>
  <c r="AP251" i="15"/>
  <c r="BF252" i="15"/>
  <c r="F288" i="15"/>
  <c r="F299" i="15" s="1"/>
  <c r="F297" i="15"/>
  <c r="F282" i="15" s="1"/>
  <c r="BB61" i="15"/>
  <c r="AF80" i="15"/>
  <c r="AF83" i="15" s="1"/>
  <c r="AN88" i="15"/>
  <c r="AE100" i="15"/>
  <c r="AH147" i="15"/>
  <c r="D198" i="15"/>
  <c r="AN199" i="15"/>
  <c r="L198" i="15"/>
  <c r="J221" i="15"/>
  <c r="H221" i="15"/>
  <c r="AE231" i="15"/>
  <c r="C230" i="15"/>
  <c r="AE233" i="15"/>
  <c r="J231" i="15"/>
  <c r="AL231" i="15" s="1"/>
  <c r="AL234" i="15"/>
  <c r="J170" i="15"/>
  <c r="AL170" i="15" s="1"/>
  <c r="BC234" i="15"/>
  <c r="AM236" i="15"/>
  <c r="K235" i="15"/>
  <c r="AM235" i="15" s="1"/>
  <c r="AL244" i="15"/>
  <c r="J243" i="15"/>
  <c r="AQ308" i="15"/>
  <c r="V92" i="15"/>
  <c r="AL215" i="15"/>
  <c r="J147" i="15"/>
  <c r="AL147" i="15" s="1"/>
  <c r="AH219" i="15"/>
  <c r="F154" i="15"/>
  <c r="F218" i="15"/>
  <c r="AH231" i="15"/>
  <c r="BF235" i="15"/>
  <c r="BB235" i="15"/>
  <c r="AK235" i="15"/>
  <c r="AJ246" i="15"/>
  <c r="AT308" i="15"/>
  <c r="AS33" i="15"/>
  <c r="BB33" i="15"/>
  <c r="AE36" i="15"/>
  <c r="BC98" i="15"/>
  <c r="V109" i="15"/>
  <c r="AJ200" i="15"/>
  <c r="H198" i="15"/>
  <c r="H48" i="15" s="1"/>
  <c r="AJ48" i="15" s="1"/>
  <c r="AJ55" i="15" s="1"/>
  <c r="AK208" i="15"/>
  <c r="AK220" i="15"/>
  <c r="BF226" i="15"/>
  <c r="AN244" i="15"/>
  <c r="L243" i="15"/>
  <c r="L242" i="15" s="1"/>
  <c r="I249" i="15"/>
  <c r="BC249" i="15" s="1"/>
  <c r="BC251" i="15"/>
  <c r="AH254" i="15"/>
  <c r="F253" i="15"/>
  <c r="AP326" i="15"/>
  <c r="BE200" i="15"/>
  <c r="AK200" i="15"/>
  <c r="E207" i="15"/>
  <c r="AH236" i="15"/>
  <c r="F171" i="15"/>
  <c r="Q371" i="15"/>
  <c r="AS371" i="15" s="1"/>
  <c r="Q323" i="15"/>
  <c r="AS323" i="15" s="1"/>
  <c r="BB206" i="15"/>
  <c r="BC211" i="15"/>
  <c r="F214" i="15"/>
  <c r="BC217" i="15"/>
  <c r="L218" i="15"/>
  <c r="AK222" i="15"/>
  <c r="AK225" i="15"/>
  <c r="BB225" i="15"/>
  <c r="L231" i="15"/>
  <c r="AN231" i="15" s="1"/>
  <c r="BF255" i="15"/>
  <c r="AR308" i="15"/>
  <c r="J198" i="15"/>
  <c r="J194" i="15" s="1"/>
  <c r="K231" i="15"/>
  <c r="AM231" i="15" s="1"/>
  <c r="BE205" i="15"/>
  <c r="AK217" i="15"/>
  <c r="BF232" i="15"/>
  <c r="BF233" i="15"/>
  <c r="BF236" i="15"/>
  <c r="BB247" i="15"/>
  <c r="S251" i="15"/>
  <c r="E253" i="15"/>
  <c r="C253" i="15"/>
  <c r="J257" i="15"/>
  <c r="BC371" i="15"/>
  <c r="F163" i="15"/>
  <c r="G198" i="15"/>
  <c r="G48" i="15" s="1"/>
  <c r="AL201" i="15"/>
  <c r="AK206" i="15"/>
  <c r="C207" i="15"/>
  <c r="K207" i="15"/>
  <c r="C221" i="15"/>
  <c r="K221" i="15"/>
  <c r="BC222" i="15"/>
  <c r="AI251" i="15"/>
  <c r="L257" i="15"/>
  <c r="BB166" i="15"/>
  <c r="AK203" i="15"/>
  <c r="BB216" i="15"/>
  <c r="I221" i="15"/>
  <c r="I118" i="15" s="1"/>
  <c r="BC118" i="15" s="1"/>
  <c r="BE222" i="15"/>
  <c r="BF223" i="15"/>
  <c r="D230" i="15"/>
  <c r="AM234" i="15"/>
  <c r="E288" i="15"/>
  <c r="E299" i="15" s="1"/>
  <c r="I299" i="15"/>
  <c r="AO326" i="15"/>
  <c r="BB106" i="15"/>
  <c r="AI105" i="15"/>
  <c r="BB105" i="15"/>
  <c r="T109" i="15"/>
  <c r="AQ86" i="15"/>
  <c r="F188" i="15"/>
  <c r="AH188" i="15" s="1"/>
  <c r="AH36" i="15"/>
  <c r="L365" i="15"/>
  <c r="L359" i="15"/>
  <c r="L301" i="15"/>
  <c r="L278" i="15"/>
  <c r="AS301" i="15"/>
  <c r="AS365" i="15" s="1"/>
  <c r="AS175" i="15"/>
  <c r="AS152" i="15"/>
  <c r="AS96" i="15"/>
  <c r="AS133" i="15"/>
  <c r="AS78" i="15"/>
  <c r="AS166" i="15"/>
  <c r="AS103" i="15"/>
  <c r="AS159" i="15"/>
  <c r="AS145" i="15"/>
  <c r="AS86" i="15"/>
  <c r="D185" i="15"/>
  <c r="AF185" i="15" s="1"/>
  <c r="AF33" i="15"/>
  <c r="L185" i="15"/>
  <c r="AN185" i="15" s="1"/>
  <c r="AN33" i="15"/>
  <c r="BC46" i="15"/>
  <c r="M365" i="15"/>
  <c r="M359" i="15"/>
  <c r="U256" i="15"/>
  <c r="BF90" i="15"/>
  <c r="BE90" i="15"/>
  <c r="BC90" i="15"/>
  <c r="BB90" i="15"/>
  <c r="AK90" i="15"/>
  <c r="AL29" i="15"/>
  <c r="J182" i="15"/>
  <c r="AL182" i="15" s="1"/>
  <c r="AL30" i="15"/>
  <c r="S81" i="15"/>
  <c r="C181" i="15"/>
  <c r="AE181" i="15" s="1"/>
  <c r="AE29" i="15"/>
  <c r="J186" i="15"/>
  <c r="AL186" i="15" s="1"/>
  <c r="AL34" i="15"/>
  <c r="AG80" i="15"/>
  <c r="AG83" i="15" s="1"/>
  <c r="E83" i="15"/>
  <c r="H359" i="15"/>
  <c r="H365" i="15"/>
  <c r="H278" i="15"/>
  <c r="H301" i="15"/>
  <c r="Q359" i="15"/>
  <c r="Q365" i="15"/>
  <c r="Y256" i="15"/>
  <c r="AO301" i="15"/>
  <c r="AO365" i="15" s="1"/>
  <c r="AO196" i="15"/>
  <c r="AO175" i="15" s="1"/>
  <c r="AO166" i="15"/>
  <c r="AO159" i="15"/>
  <c r="AO145" i="15"/>
  <c r="AO86" i="15"/>
  <c r="AO152" i="15"/>
  <c r="AO133" i="15"/>
  <c r="AO96" i="15"/>
  <c r="AO103" i="15"/>
  <c r="AO78" i="15"/>
  <c r="F180" i="15"/>
  <c r="AH180" i="15" s="1"/>
  <c r="AH28" i="15"/>
  <c r="D181" i="15"/>
  <c r="AF181" i="15" s="1"/>
  <c r="AF29" i="15"/>
  <c r="AF30" i="15"/>
  <c r="J189" i="15"/>
  <c r="AL189" i="15" s="1"/>
  <c r="BC67" i="15"/>
  <c r="BF67" i="15"/>
  <c r="BE67" i="15"/>
  <c r="BB67" i="15"/>
  <c r="AH80" i="15"/>
  <c r="AH83" i="15" s="1"/>
  <c r="F83" i="15"/>
  <c r="AP80" i="15"/>
  <c r="U80" i="15"/>
  <c r="N83" i="15"/>
  <c r="M83" i="15"/>
  <c r="AO83" i="15" s="1"/>
  <c r="J100" i="15"/>
  <c r="AL98" i="15"/>
  <c r="AL100" i="15" s="1"/>
  <c r="BB113" i="15"/>
  <c r="BC113" i="15"/>
  <c r="AG201" i="15"/>
  <c r="AG65" i="15" s="1"/>
  <c r="AG68" i="15" s="1"/>
  <c r="E198" i="15"/>
  <c r="AH204" i="15"/>
  <c r="AH49" i="15" s="1"/>
  <c r="F100" i="15"/>
  <c r="F49" i="15"/>
  <c r="F56" i="15" s="1"/>
  <c r="AT301" i="15"/>
  <c r="AT175" i="15"/>
  <c r="AT152" i="15"/>
  <c r="AT96" i="15"/>
  <c r="AT133" i="15"/>
  <c r="AT166" i="15"/>
  <c r="AT61" i="15"/>
  <c r="AT78" i="15"/>
  <c r="AT103" i="15"/>
  <c r="AT159" i="15"/>
  <c r="AT145" i="15"/>
  <c r="AT86" i="15"/>
  <c r="I186" i="15"/>
  <c r="BC34" i="15"/>
  <c r="BB34" i="15"/>
  <c r="AK34" i="15"/>
  <c r="BF91" i="15"/>
  <c r="BE91" i="15"/>
  <c r="BC91" i="15"/>
  <c r="BB91" i="15"/>
  <c r="AK91" i="15"/>
  <c r="AM161" i="15"/>
  <c r="AE161" i="15"/>
  <c r="I359" i="15"/>
  <c r="I365" i="15"/>
  <c r="I278" i="15"/>
  <c r="I301" i="15"/>
  <c r="R365" i="15"/>
  <c r="R359" i="15"/>
  <c r="R301" i="15"/>
  <c r="R278" i="15"/>
  <c r="R266" i="15" s="1"/>
  <c r="Z256" i="15"/>
  <c r="AP301" i="15"/>
  <c r="AP365" i="15" s="1"/>
  <c r="AP166" i="15"/>
  <c r="AP175" i="15"/>
  <c r="AP159" i="15"/>
  <c r="AP152" i="15"/>
  <c r="AP96" i="15"/>
  <c r="AP145" i="15"/>
  <c r="AP86" i="15"/>
  <c r="AP133" i="15"/>
  <c r="AP103" i="15"/>
  <c r="AP78" i="15"/>
  <c r="J27" i="15"/>
  <c r="AF28" i="15"/>
  <c r="BE34" i="15"/>
  <c r="K189" i="15"/>
  <c r="AM189" i="15" s="1"/>
  <c r="AO61" i="15"/>
  <c r="BF63" i="15"/>
  <c r="BE63" i="15"/>
  <c r="AK63" i="15"/>
  <c r="BF64" i="15"/>
  <c r="BE64" i="15"/>
  <c r="AK64" i="15"/>
  <c r="BC64" i="15"/>
  <c r="AM66" i="15"/>
  <c r="S80" i="15"/>
  <c r="O83" i="15"/>
  <c r="G93" i="15"/>
  <c r="AI93" i="15" s="1"/>
  <c r="AI88" i="15"/>
  <c r="U88" i="15"/>
  <c r="O93" i="15"/>
  <c r="AQ88" i="15"/>
  <c r="L180" i="15"/>
  <c r="AN180" i="15" s="1"/>
  <c r="AH217" i="15"/>
  <c r="F116" i="15"/>
  <c r="P365" i="15"/>
  <c r="X256" i="15"/>
  <c r="P359" i="15"/>
  <c r="J365" i="15"/>
  <c r="J359" i="15"/>
  <c r="J301" i="15"/>
  <c r="J278" i="15"/>
  <c r="AQ301" i="15"/>
  <c r="AQ175" i="15"/>
  <c r="AQ159" i="15"/>
  <c r="AQ145" i="15"/>
  <c r="AQ103" i="15"/>
  <c r="AQ152" i="15"/>
  <c r="AQ133" i="15"/>
  <c r="AQ61" i="15"/>
  <c r="AQ78" i="15"/>
  <c r="AQ166" i="15"/>
  <c r="BC8" i="15"/>
  <c r="AH29" i="15"/>
  <c r="R185" i="15"/>
  <c r="AT185" i="15" s="1"/>
  <c r="AT33" i="15"/>
  <c r="BF34" i="15"/>
  <c r="L189" i="15"/>
  <c r="AN189" i="15" s="1"/>
  <c r="AN37" i="15"/>
  <c r="BC54" i="15"/>
  <c r="BB54" i="15"/>
  <c r="AP61" i="15"/>
  <c r="U81" i="15"/>
  <c r="AN98" i="15"/>
  <c r="AN100" i="15" s="1"/>
  <c r="L100" i="15"/>
  <c r="G365" i="15"/>
  <c r="G359" i="15"/>
  <c r="G278" i="15"/>
  <c r="G301" i="15"/>
  <c r="E180" i="15"/>
  <c r="AG180" i="15" s="1"/>
  <c r="AG28" i="15"/>
  <c r="K365" i="15"/>
  <c r="K359" i="15"/>
  <c r="K301" i="15"/>
  <c r="K278" i="15"/>
  <c r="AR301" i="15"/>
  <c r="AR365" i="15" s="1"/>
  <c r="AR175" i="15"/>
  <c r="AR159" i="15"/>
  <c r="AR145" i="15"/>
  <c r="AR103" i="15"/>
  <c r="AR152" i="15"/>
  <c r="AR133" i="15"/>
  <c r="AR61" i="15"/>
  <c r="AR78" i="15"/>
  <c r="AR166" i="15"/>
  <c r="AR86" i="15"/>
  <c r="H183" i="15"/>
  <c r="AJ183" i="15" s="1"/>
  <c r="AJ31" i="15"/>
  <c r="AE33" i="15"/>
  <c r="C185" i="15"/>
  <c r="AE185" i="15" s="1"/>
  <c r="K185" i="15"/>
  <c r="AM185" i="15" s="1"/>
  <c r="AM33" i="15"/>
  <c r="D188" i="15"/>
  <c r="AF188" i="15" s="1"/>
  <c r="AF36" i="15"/>
  <c r="L188" i="15"/>
  <c r="AN188" i="15" s="1"/>
  <c r="AN36" i="15"/>
  <c r="AS61" i="15"/>
  <c r="AQ80" i="15"/>
  <c r="BF31" i="15"/>
  <c r="G41" i="15"/>
  <c r="G43" i="15" s="1"/>
  <c r="AN63" i="15"/>
  <c r="AR80" i="15"/>
  <c r="T80" i="15"/>
  <c r="H93" i="15"/>
  <c r="AJ93" i="15" s="1"/>
  <c r="AJ88" i="15"/>
  <c r="V88" i="15"/>
  <c r="P93" i="15"/>
  <c r="AR88" i="15"/>
  <c r="T88" i="15"/>
  <c r="S88" i="15"/>
  <c r="AH199" i="15"/>
  <c r="AH63" i="15" s="1"/>
  <c r="AH68" i="15" s="1"/>
  <c r="F198" i="15"/>
  <c r="C198" i="15"/>
  <c r="AE200" i="15"/>
  <c r="AE64" i="15" s="1"/>
  <c r="AE68" i="15" s="1"/>
  <c r="K198" i="15"/>
  <c r="AM200" i="15"/>
  <c r="BE36" i="15"/>
  <c r="AM64" i="15"/>
  <c r="AR81" i="15"/>
  <c r="T81" i="15"/>
  <c r="AQ82" i="15"/>
  <c r="S82" i="15"/>
  <c r="BC88" i="15"/>
  <c r="I93" i="15"/>
  <c r="BB88" i="15"/>
  <c r="AK88" i="15"/>
  <c r="Q93" i="15"/>
  <c r="AS93" i="15" s="1"/>
  <c r="AS88" i="15"/>
  <c r="BE88" i="15"/>
  <c r="U89" i="15"/>
  <c r="AQ89" i="15"/>
  <c r="BF92" i="15"/>
  <c r="BE92" i="15"/>
  <c r="BF109" i="15"/>
  <c r="BE109" i="15"/>
  <c r="BC109" i="15"/>
  <c r="BB109" i="15"/>
  <c r="U109" i="15"/>
  <c r="AS109" i="15"/>
  <c r="W109" i="15"/>
  <c r="BE120" i="15"/>
  <c r="AK120" i="15"/>
  <c r="BC120" i="15"/>
  <c r="BB120" i="15"/>
  <c r="BF147" i="15"/>
  <c r="BE147" i="15"/>
  <c r="BC147" i="15"/>
  <c r="BB147" i="15"/>
  <c r="AK147" i="15"/>
  <c r="G156" i="15"/>
  <c r="BF28" i="15"/>
  <c r="BC29" i="15"/>
  <c r="BC33" i="15"/>
  <c r="BF36" i="15"/>
  <c r="BC78" i="15"/>
  <c r="BB78" i="15"/>
  <c r="AR82" i="15"/>
  <c r="T82" i="15"/>
  <c r="P83" i="15"/>
  <c r="J93" i="15"/>
  <c r="AL93" i="15" s="1"/>
  <c r="AL88" i="15"/>
  <c r="R93" i="15"/>
  <c r="AT93" i="15" s="1"/>
  <c r="AT88" i="15"/>
  <c r="V89" i="15"/>
  <c r="AR89" i="15"/>
  <c r="T89" i="15"/>
  <c r="S89" i="15"/>
  <c r="BF105" i="15"/>
  <c r="BE105" i="15"/>
  <c r="AK105" i="15"/>
  <c r="AN116" i="15"/>
  <c r="BE29" i="15"/>
  <c r="BE33" i="15"/>
  <c r="AM65" i="15"/>
  <c r="C83" i="15"/>
  <c r="K83" i="15"/>
  <c r="AM83" i="15" s="1"/>
  <c r="AM80" i="15"/>
  <c r="AE93" i="15"/>
  <c r="BC89" i="15"/>
  <c r="BB89" i="15"/>
  <c r="AK89" i="15"/>
  <c r="BE89" i="15"/>
  <c r="D93" i="15"/>
  <c r="BB103" i="15"/>
  <c r="AI28" i="15"/>
  <c r="BB181" i="15"/>
  <c r="AK181" i="15"/>
  <c r="BF181" i="15"/>
  <c r="BE181" i="15"/>
  <c r="BC181" i="15"/>
  <c r="AG29" i="15"/>
  <c r="BF29" i="15"/>
  <c r="AE30" i="15"/>
  <c r="AM30" i="15"/>
  <c r="AK31" i="15"/>
  <c r="BC185" i="15"/>
  <c r="BB185" i="15"/>
  <c r="AK185" i="15"/>
  <c r="BF185" i="15"/>
  <c r="BE185" i="15"/>
  <c r="AG33" i="15"/>
  <c r="BF33" i="15"/>
  <c r="AG37" i="15"/>
  <c r="BE66" i="15"/>
  <c r="AF93" i="15"/>
  <c r="AG116" i="15"/>
  <c r="AN119" i="15"/>
  <c r="AL161" i="15"/>
  <c r="BF106" i="15"/>
  <c r="BE106" i="15"/>
  <c r="AK106" i="15"/>
  <c r="BC152" i="15"/>
  <c r="BB152" i="15"/>
  <c r="BC96" i="15"/>
  <c r="BB96" i="15"/>
  <c r="AH120" i="15"/>
  <c r="AN169" i="15"/>
  <c r="S169" i="15"/>
  <c r="K110" i="15"/>
  <c r="G163" i="15"/>
  <c r="AI168" i="15"/>
  <c r="BD116" i="15"/>
  <c r="AJ120" i="15"/>
  <c r="AF161" i="15"/>
  <c r="AF163" i="15" s="1"/>
  <c r="AN161" i="15"/>
  <c r="AM168" i="15"/>
  <c r="AM172" i="15" s="1"/>
  <c r="AM173" i="15" s="1"/>
  <c r="BE199" i="15"/>
  <c r="BC199" i="15"/>
  <c r="BB199" i="15"/>
  <c r="AK199" i="15"/>
  <c r="I198" i="15"/>
  <c r="AI154" i="15"/>
  <c r="AI156" i="15" s="1"/>
  <c r="AK162" i="15"/>
  <c r="BB162" i="15"/>
  <c r="AR154" i="15"/>
  <c r="AH161" i="15"/>
  <c r="AH163" i="15" s="1"/>
  <c r="BC162" i="15"/>
  <c r="S171" i="15"/>
  <c r="AJ205" i="15"/>
  <c r="H204" i="15"/>
  <c r="BE98" i="15"/>
  <c r="AK154" i="15"/>
  <c r="BB154" i="15"/>
  <c r="AI161" i="15"/>
  <c r="AI163" i="15" s="1"/>
  <c r="AQ161" i="15"/>
  <c r="BE162" i="15"/>
  <c r="BF199" i="15"/>
  <c r="BE209" i="15"/>
  <c r="BC209" i="15"/>
  <c r="AK209" i="15"/>
  <c r="I207" i="15"/>
  <c r="BF209" i="15"/>
  <c r="BB209" i="15"/>
  <c r="AJ161" i="15"/>
  <c r="AJ220" i="15"/>
  <c r="H218" i="15"/>
  <c r="AN210" i="15"/>
  <c r="AI231" i="15"/>
  <c r="G230" i="15"/>
  <c r="AL208" i="15"/>
  <c r="J207" i="15"/>
  <c r="AG217" i="15"/>
  <c r="AI220" i="15"/>
  <c r="G218" i="15"/>
  <c r="D221" i="15"/>
  <c r="AF222" i="15"/>
  <c r="L221" i="15"/>
  <c r="AN222" i="15"/>
  <c r="AE222" i="15"/>
  <c r="BC200" i="15"/>
  <c r="F207" i="15"/>
  <c r="BE224" i="15"/>
  <c r="BC224" i="15"/>
  <c r="BF224" i="15"/>
  <c r="BB224" i="15"/>
  <c r="J346" i="15"/>
  <c r="K204" i="15"/>
  <c r="AM206" i="15"/>
  <c r="G221" i="15"/>
  <c r="J347" i="15"/>
  <c r="AN206" i="15"/>
  <c r="AF210" i="15"/>
  <c r="J214" i="15"/>
  <c r="BF215" i="15"/>
  <c r="BE215" i="15"/>
  <c r="BC215" i="15"/>
  <c r="BB215" i="15"/>
  <c r="AK215" i="15"/>
  <c r="AE216" i="15"/>
  <c r="C214" i="15"/>
  <c r="AM216" i="15"/>
  <c r="K214" i="15"/>
  <c r="C288" i="15"/>
  <c r="C299" i="15" s="1"/>
  <c r="C297" i="15"/>
  <c r="C282" i="15" s="1"/>
  <c r="BF201" i="15"/>
  <c r="BE201" i="15"/>
  <c r="BB201" i="15"/>
  <c r="AK201" i="15"/>
  <c r="L204" i="15"/>
  <c r="AN205" i="15"/>
  <c r="AI208" i="15"/>
  <c r="G207" i="15"/>
  <c r="AF216" i="15"/>
  <c r="D214" i="15"/>
  <c r="AN216" i="15"/>
  <c r="L214" i="15"/>
  <c r="H257" i="15"/>
  <c r="AJ251" i="15"/>
  <c r="AK202" i="15"/>
  <c r="BB202" i="15"/>
  <c r="BE203" i="15"/>
  <c r="BF205" i="15"/>
  <c r="BE206" i="15"/>
  <c r="BE216" i="15"/>
  <c r="BE217" i="15"/>
  <c r="BC202" i="15"/>
  <c r="H207" i="15"/>
  <c r="AK211" i="15"/>
  <c r="BB211" i="15"/>
  <c r="BF246" i="15"/>
  <c r="BC246" i="15"/>
  <c r="BB246" i="15"/>
  <c r="AK246" i="15"/>
  <c r="C249" i="15"/>
  <c r="AE251" i="15"/>
  <c r="C257" i="15"/>
  <c r="K249" i="15"/>
  <c r="AM251" i="15"/>
  <c r="K257" i="15"/>
  <c r="BC208" i="15"/>
  <c r="AE211" i="15"/>
  <c r="AM211" i="15"/>
  <c r="BE211" i="15"/>
  <c r="AI222" i="15"/>
  <c r="AQ222" i="15"/>
  <c r="AK223" i="15"/>
  <c r="BB223" i="15"/>
  <c r="G243" i="15"/>
  <c r="AI247" i="15"/>
  <c r="BF254" i="15"/>
  <c r="BC254" i="15"/>
  <c r="AK254" i="15"/>
  <c r="BE254" i="15"/>
  <c r="BB254" i="15"/>
  <c r="BE208" i="15"/>
  <c r="AK210" i="15"/>
  <c r="BB210" i="15"/>
  <c r="G214" i="15"/>
  <c r="C218" i="15"/>
  <c r="K218" i="15"/>
  <c r="AK219" i="15"/>
  <c r="BB219" i="15"/>
  <c r="BE220" i="15"/>
  <c r="AJ222" i="15"/>
  <c r="BC223" i="15"/>
  <c r="BE246" i="15"/>
  <c r="AK205" i="15"/>
  <c r="BF244" i="15"/>
  <c r="BC244" i="15"/>
  <c r="BB244" i="15"/>
  <c r="AK244" i="15"/>
  <c r="BC225" i="15"/>
  <c r="BC226" i="15"/>
  <c r="BC232" i="15"/>
  <c r="BF234" i="15"/>
  <c r="BC236" i="15"/>
  <c r="BF251" i="15"/>
  <c r="BE251" i="15"/>
  <c r="BB251" i="15"/>
  <c r="AK251" i="15"/>
  <c r="H253" i="15"/>
  <c r="AI255" i="15"/>
  <c r="G253" i="15"/>
  <c r="C243" i="15"/>
  <c r="K243" i="15"/>
  <c r="J249" i="15"/>
  <c r="BB297" i="15"/>
  <c r="BC231" i="15"/>
  <c r="BC235" i="15"/>
  <c r="D249" i="15"/>
  <c r="AF251" i="15"/>
  <c r="L249" i="15"/>
  <c r="AN251" i="15"/>
  <c r="BE231" i="15"/>
  <c r="AK233" i="15"/>
  <c r="BB233" i="15"/>
  <c r="BE235" i="15"/>
  <c r="BF247" i="15"/>
  <c r="BE247" i="15"/>
  <c r="K253" i="15"/>
  <c r="K263" i="15"/>
  <c r="AE254" i="15"/>
  <c r="D257" i="15"/>
  <c r="I291" i="15"/>
  <c r="H288" i="15"/>
  <c r="H299" i="15" s="1"/>
  <c r="H297" i="15"/>
  <c r="H282" i="15" s="1"/>
  <c r="R374" i="15"/>
  <c r="AT311" i="15"/>
  <c r="R326" i="15"/>
  <c r="S326" i="15" s="1"/>
  <c r="AK234" i="15"/>
  <c r="I257" i="15"/>
  <c r="T326" i="15"/>
  <c r="O384" i="15"/>
  <c r="BB283" i="15"/>
  <c r="K323" i="15"/>
  <c r="AM308" i="15"/>
  <c r="AL254" i="15"/>
  <c r="L371" i="15"/>
  <c r="AN371" i="15" s="1"/>
  <c r="L323" i="15"/>
  <c r="AN308" i="15"/>
  <c r="AF254" i="15"/>
  <c r="AN254" i="15"/>
  <c r="E257" i="15"/>
  <c r="AK253" i="15"/>
  <c r="BB253" i="15"/>
  <c r="F257" i="15"/>
  <c r="BB288" i="15"/>
  <c r="BC253" i="15"/>
  <c r="AK255" i="15"/>
  <c r="BB255" i="15"/>
  <c r="M323" i="15"/>
  <c r="M371" i="15"/>
  <c r="AO371" i="15" s="1"/>
  <c r="AS308" i="15"/>
  <c r="P384" i="15"/>
  <c r="AR384" i="15" s="1"/>
  <c r="AR326" i="15"/>
  <c r="N323" i="15"/>
  <c r="N371" i="15"/>
  <c r="AP371" i="15" s="1"/>
  <c r="Q384" i="15"/>
  <c r="AS384" i="15" s="1"/>
  <c r="AS326" i="15"/>
  <c r="J384" i="15"/>
  <c r="AL384" i="15" s="1"/>
  <c r="AL326" i="15"/>
  <c r="AO308" i="15"/>
  <c r="O323" i="15"/>
  <c r="AP308" i="15"/>
  <c r="P323" i="15"/>
  <c r="D26" i="13"/>
  <c r="P22" i="13" s="1"/>
  <c r="P25" i="13"/>
  <c r="K23" i="13"/>
  <c r="J23" i="13"/>
  <c r="O22" i="13"/>
  <c r="Q21" i="13"/>
  <c r="D19" i="13"/>
  <c r="D21" i="13" s="1"/>
  <c r="N30" i="13" s="1"/>
  <c r="O18" i="13"/>
  <c r="O17" i="13"/>
  <c r="O16" i="13"/>
  <c r="P15" i="13"/>
  <c r="O15" i="13"/>
  <c r="Q14" i="13"/>
  <c r="P14" i="13"/>
  <c r="O14" i="13"/>
  <c r="Q13" i="13"/>
  <c r="P13" i="13"/>
  <c r="O13" i="13"/>
  <c r="Q12" i="13"/>
  <c r="L11" i="13"/>
  <c r="P7" i="13"/>
  <c r="P8" i="13" s="1"/>
  <c r="O7" i="13"/>
  <c r="O8" i="13" s="1"/>
  <c r="N7" i="13"/>
  <c r="N8" i="13" s="1"/>
  <c r="L5" i="13"/>
  <c r="E163" i="15" l="1"/>
  <c r="AG156" i="15"/>
  <c r="AG249" i="15"/>
  <c r="AM110" i="15"/>
  <c r="AL149" i="15"/>
  <c r="AJ37" i="15"/>
  <c r="D149" i="15"/>
  <c r="BF149" i="15"/>
  <c r="AN163" i="15"/>
  <c r="L163" i="15"/>
  <c r="K7" i="15"/>
  <c r="AM7" i="15" s="1"/>
  <c r="H16" i="15"/>
  <c r="AJ16" i="15" s="1"/>
  <c r="I311" i="15"/>
  <c r="BB8" i="15"/>
  <c r="AF34" i="15"/>
  <c r="D41" i="15"/>
  <c r="D43" i="15" s="1"/>
  <c r="AK8" i="15"/>
  <c r="BF8" i="15"/>
  <c r="K149" i="15"/>
  <c r="C13" i="15"/>
  <c r="AE13" i="15" s="1"/>
  <c r="AG36" i="15"/>
  <c r="AL253" i="15"/>
  <c r="S33" i="15"/>
  <c r="D156" i="15"/>
  <c r="E18" i="15"/>
  <c r="AG18" i="15" s="1"/>
  <c r="BB118" i="15"/>
  <c r="AK221" i="15"/>
  <c r="AO33" i="15"/>
  <c r="V33" i="15"/>
  <c r="BB221" i="15"/>
  <c r="BC115" i="15"/>
  <c r="BC221" i="15"/>
  <c r="BF35" i="15"/>
  <c r="BE221" i="15"/>
  <c r="BF221" i="15"/>
  <c r="AN110" i="15"/>
  <c r="AI121" i="15"/>
  <c r="G18" i="15"/>
  <c r="AI18" i="15" s="1"/>
  <c r="AF243" i="15"/>
  <c r="BE214" i="15"/>
  <c r="D242" i="15"/>
  <c r="AF242" i="15" s="1"/>
  <c r="AK35" i="15"/>
  <c r="AJ198" i="15"/>
  <c r="E149" i="15"/>
  <c r="J13" i="15"/>
  <c r="AL13" i="15" s="1"/>
  <c r="AR279" i="17"/>
  <c r="Q273" i="17"/>
  <c r="N185" i="17"/>
  <c r="AP185" i="17" s="1"/>
  <c r="AP33" i="17"/>
  <c r="V33" i="17"/>
  <c r="T33" i="17"/>
  <c r="P374" i="17"/>
  <c r="AR374" i="17" s="1"/>
  <c r="AR316" i="17"/>
  <c r="P328" i="17"/>
  <c r="AQ325" i="17"/>
  <c r="O382" i="17"/>
  <c r="P22" i="17"/>
  <c r="AR22" i="17" s="1"/>
  <c r="P310" i="17"/>
  <c r="U240" i="17"/>
  <c r="AR238" i="17"/>
  <c r="P377" i="17"/>
  <c r="AR377" i="17" s="1"/>
  <c r="P329" i="17"/>
  <c r="AR320" i="17"/>
  <c r="P371" i="17"/>
  <c r="AR371" i="17" s="1"/>
  <c r="AR309" i="17"/>
  <c r="M185" i="17"/>
  <c r="AO185" i="17" s="1"/>
  <c r="U33" i="17"/>
  <c r="AO33" i="17"/>
  <c r="S33" i="17"/>
  <c r="AQ35" i="17"/>
  <c r="O187" i="17"/>
  <c r="AQ187" i="17" s="1"/>
  <c r="P189" i="17"/>
  <c r="AR189" i="17" s="1"/>
  <c r="P41" i="17"/>
  <c r="P43" i="17" s="1"/>
  <c r="AR37" i="17"/>
  <c r="AR253" i="17"/>
  <c r="P35" i="17"/>
  <c r="P248" i="17"/>
  <c r="AQ248" i="17"/>
  <c r="O31" i="17"/>
  <c r="P188" i="17"/>
  <c r="AR188" i="17" s="1"/>
  <c r="AR36" i="17"/>
  <c r="BE169" i="15"/>
  <c r="BF214" i="15"/>
  <c r="AK115" i="15"/>
  <c r="AH149" i="15"/>
  <c r="I272" i="15"/>
  <c r="BB272" i="15" s="1"/>
  <c r="BE115" i="15"/>
  <c r="BB169" i="15"/>
  <c r="L41" i="15"/>
  <c r="L43" i="15" s="1"/>
  <c r="C172" i="15"/>
  <c r="I307" i="15"/>
  <c r="AK169" i="15"/>
  <c r="BC169" i="15"/>
  <c r="AL33" i="15"/>
  <c r="AN34" i="15"/>
  <c r="AK214" i="15"/>
  <c r="AM120" i="15"/>
  <c r="AF27" i="15"/>
  <c r="BB214" i="15"/>
  <c r="AK183" i="15"/>
  <c r="F149" i="15"/>
  <c r="BC214" i="15"/>
  <c r="AJ30" i="15"/>
  <c r="BF66" i="15"/>
  <c r="H41" i="15"/>
  <c r="H43" i="15" s="1"/>
  <c r="BB188" i="15"/>
  <c r="AJ27" i="15"/>
  <c r="BF108" i="15"/>
  <c r="H186" i="15"/>
  <c r="AJ186" i="15" s="1"/>
  <c r="AK188" i="15"/>
  <c r="I182" i="15"/>
  <c r="AF156" i="15"/>
  <c r="AE34" i="15"/>
  <c r="K100" i="15"/>
  <c r="AG110" i="15"/>
  <c r="F156" i="15"/>
  <c r="C41" i="15"/>
  <c r="C43" i="15" s="1"/>
  <c r="AJ36" i="15"/>
  <c r="E110" i="15"/>
  <c r="BB66" i="15"/>
  <c r="H242" i="15"/>
  <c r="H26" i="15" s="1"/>
  <c r="H178" i="15" s="1"/>
  <c r="AJ178" i="15" s="1"/>
  <c r="AF110" i="15"/>
  <c r="J156" i="15"/>
  <c r="AM156" i="15"/>
  <c r="BC187" i="15"/>
  <c r="AK187" i="15"/>
  <c r="BB187" i="15"/>
  <c r="BE187" i="15"/>
  <c r="AM36" i="15"/>
  <c r="BE35" i="15"/>
  <c r="AH30" i="15"/>
  <c r="AI36" i="15"/>
  <c r="BE149" i="15"/>
  <c r="BF171" i="15"/>
  <c r="I213" i="15"/>
  <c r="AK213" i="15" s="1"/>
  <c r="BC171" i="15"/>
  <c r="AT323" i="15"/>
  <c r="AI31" i="15"/>
  <c r="BC148" i="15"/>
  <c r="BC149" i="15"/>
  <c r="E21" i="15"/>
  <c r="AG21" i="15" s="1"/>
  <c r="F110" i="15"/>
  <c r="AE156" i="15"/>
  <c r="E117" i="15"/>
  <c r="E14" i="15" s="1"/>
  <c r="AG14" i="15" s="1"/>
  <c r="BE218" i="15"/>
  <c r="K68" i="15"/>
  <c r="K73" i="15" s="1"/>
  <c r="AK168" i="15"/>
  <c r="L149" i="15"/>
  <c r="J163" i="15"/>
  <c r="BF121" i="15"/>
  <c r="I7" i="15"/>
  <c r="BC7" i="15" s="1"/>
  <c r="BF37" i="15"/>
  <c r="BC183" i="15"/>
  <c r="J41" i="15"/>
  <c r="J43" i="15" s="1"/>
  <c r="BF183" i="15"/>
  <c r="AF37" i="15"/>
  <c r="AK9" i="15"/>
  <c r="D110" i="15"/>
  <c r="J303" i="15"/>
  <c r="AL303" i="15" s="1"/>
  <c r="AK108" i="15"/>
  <c r="BC9" i="15"/>
  <c r="AN29" i="15"/>
  <c r="BC108" i="15"/>
  <c r="BC121" i="15"/>
  <c r="K156" i="15"/>
  <c r="C156" i="15"/>
  <c r="H272" i="15"/>
  <c r="AM34" i="15"/>
  <c r="I110" i="15"/>
  <c r="BF110" i="15" s="1"/>
  <c r="BB108" i="15"/>
  <c r="AG214" i="15"/>
  <c r="AK121" i="15"/>
  <c r="AL35" i="15"/>
  <c r="H307" i="15"/>
  <c r="AJ307" i="15" s="1"/>
  <c r="E213" i="15"/>
  <c r="E11" i="15" s="1"/>
  <c r="K41" i="15"/>
  <c r="K43" i="15" s="1"/>
  <c r="BB107" i="15"/>
  <c r="BE204" i="15"/>
  <c r="E279" i="15"/>
  <c r="AG279" i="15" s="1"/>
  <c r="AJ28" i="15"/>
  <c r="BB9" i="15"/>
  <c r="BB121" i="15"/>
  <c r="I18" i="15"/>
  <c r="BF18" i="15" s="1"/>
  <c r="BF9" i="15"/>
  <c r="H115" i="15"/>
  <c r="H12" i="15" s="1"/>
  <c r="AJ12" i="15" s="1"/>
  <c r="BF161" i="15"/>
  <c r="F186" i="15"/>
  <c r="AH186" i="15" s="1"/>
  <c r="AL110" i="15"/>
  <c r="L27" i="15"/>
  <c r="AN27" i="15" s="1"/>
  <c r="AN253" i="15"/>
  <c r="L35" i="15"/>
  <c r="AJ163" i="15"/>
  <c r="AI110" i="15"/>
  <c r="AF253" i="15"/>
  <c r="D35" i="15"/>
  <c r="G110" i="15"/>
  <c r="BB161" i="15"/>
  <c r="L182" i="15"/>
  <c r="AN182" i="15" s="1"/>
  <c r="BF65" i="15"/>
  <c r="H68" i="15"/>
  <c r="H74" i="15" s="1"/>
  <c r="C68" i="15"/>
  <c r="C75" i="15" s="1"/>
  <c r="AK155" i="15"/>
  <c r="AK156" i="15" s="1"/>
  <c r="BC35" i="15"/>
  <c r="BB35" i="15"/>
  <c r="I156" i="15"/>
  <c r="BB156" i="15" s="1"/>
  <c r="BC155" i="15"/>
  <c r="BE155" i="15"/>
  <c r="AI149" i="15"/>
  <c r="G17" i="15"/>
  <c r="AI17" i="15" s="1"/>
  <c r="BF155" i="15"/>
  <c r="BF243" i="15"/>
  <c r="H172" i="15"/>
  <c r="F26" i="15"/>
  <c r="F178" i="15" s="1"/>
  <c r="AH178" i="15" s="1"/>
  <c r="AH242" i="15"/>
  <c r="F240" i="15"/>
  <c r="AH240" i="15" s="1"/>
  <c r="AG115" i="15"/>
  <c r="L304" i="15"/>
  <c r="L317" i="15" s="1"/>
  <c r="H55" i="15"/>
  <c r="BC66" i="15"/>
  <c r="AJ243" i="15"/>
  <c r="F68" i="15"/>
  <c r="F75" i="15" s="1"/>
  <c r="J381" i="15"/>
  <c r="AL381" i="15" s="1"/>
  <c r="BE249" i="15"/>
  <c r="J304" i="15"/>
  <c r="J368" i="15" s="1"/>
  <c r="AL368" i="15" s="1"/>
  <c r="BB148" i="15"/>
  <c r="BE183" i="15"/>
  <c r="AE37" i="15"/>
  <c r="L110" i="15"/>
  <c r="AJ100" i="15"/>
  <c r="E172" i="15"/>
  <c r="L303" i="15"/>
  <c r="J342" i="15" s="1"/>
  <c r="AL163" i="15"/>
  <c r="C110" i="15"/>
  <c r="BE168" i="15"/>
  <c r="BE148" i="15"/>
  <c r="J110" i="15"/>
  <c r="AL36" i="15"/>
  <c r="H21" i="15"/>
  <c r="AJ21" i="15" s="1"/>
  <c r="BF107" i="15"/>
  <c r="H156" i="15"/>
  <c r="BF148" i="15"/>
  <c r="BF30" i="15"/>
  <c r="E41" i="15"/>
  <c r="E43" i="15" s="1"/>
  <c r="AH34" i="15"/>
  <c r="J68" i="15"/>
  <c r="J75" i="15" s="1"/>
  <c r="AG34" i="15"/>
  <c r="F172" i="15"/>
  <c r="AK148" i="15"/>
  <c r="L68" i="15"/>
  <c r="L73" i="15" s="1"/>
  <c r="BE37" i="15"/>
  <c r="I41" i="15"/>
  <c r="I43" i="15" s="1"/>
  <c r="BB43" i="15" s="1"/>
  <c r="K27" i="15"/>
  <c r="K179" i="15" s="1"/>
  <c r="AM179" i="15" s="1"/>
  <c r="L197" i="15"/>
  <c r="L302" i="15" s="1"/>
  <c r="BB83" i="15"/>
  <c r="BC37" i="15"/>
  <c r="BF180" i="15"/>
  <c r="AM63" i="15"/>
  <c r="C189" i="15"/>
  <c r="AE189" i="15" s="1"/>
  <c r="K163" i="15"/>
  <c r="AM29" i="15"/>
  <c r="F213" i="15"/>
  <c r="AH213" i="15" s="1"/>
  <c r="AN121" i="15"/>
  <c r="AL119" i="15"/>
  <c r="J16" i="15"/>
  <c r="AL16" i="15" s="1"/>
  <c r="BC99" i="15"/>
  <c r="AK99" i="15"/>
  <c r="AK100" i="15" s="1"/>
  <c r="BE99" i="15"/>
  <c r="AH31" i="15"/>
  <c r="AJ147" i="15"/>
  <c r="AJ149" i="15" s="1"/>
  <c r="G172" i="15"/>
  <c r="BB119" i="15"/>
  <c r="I27" i="15"/>
  <c r="AK27" i="15" s="1"/>
  <c r="AM163" i="15"/>
  <c r="AJ32" i="15"/>
  <c r="AG31" i="15"/>
  <c r="I16" i="15"/>
  <c r="BF120" i="15"/>
  <c r="I17" i="15"/>
  <c r="AH243" i="15"/>
  <c r="F27" i="15"/>
  <c r="AK204" i="15"/>
  <c r="AI172" i="15"/>
  <c r="AK119" i="15"/>
  <c r="J149" i="15"/>
  <c r="AK30" i="15"/>
  <c r="AH105" i="15"/>
  <c r="AH110" i="15" s="1"/>
  <c r="BF83" i="15"/>
  <c r="I163" i="15"/>
  <c r="AN8" i="15"/>
  <c r="BB115" i="15"/>
  <c r="I12" i="15"/>
  <c r="H163" i="15"/>
  <c r="AK249" i="15"/>
  <c r="BB249" i="15"/>
  <c r="AN243" i="15"/>
  <c r="L230" i="15"/>
  <c r="L21" i="15" s="1"/>
  <c r="BB204" i="15"/>
  <c r="BE119" i="15"/>
  <c r="AN65" i="15"/>
  <c r="BB30" i="15"/>
  <c r="AK83" i="15"/>
  <c r="I100" i="15"/>
  <c r="BF100" i="15" s="1"/>
  <c r="BC161" i="15"/>
  <c r="D68" i="15"/>
  <c r="D72" i="15" s="1"/>
  <c r="D172" i="15"/>
  <c r="H110" i="15"/>
  <c r="K180" i="15"/>
  <c r="AM180" i="15" s="1"/>
  <c r="AM28" i="15"/>
  <c r="BF119" i="15"/>
  <c r="AK161" i="15"/>
  <c r="AK163" i="15" s="1"/>
  <c r="BC30" i="15"/>
  <c r="BE83" i="15"/>
  <c r="BF99" i="15"/>
  <c r="G149" i="15"/>
  <c r="AE119" i="15"/>
  <c r="C16" i="15"/>
  <c r="AE16" i="15" s="1"/>
  <c r="BB243" i="15"/>
  <c r="AJ105" i="15"/>
  <c r="AJ110" i="15" s="1"/>
  <c r="J230" i="15"/>
  <c r="J21" i="15" s="1"/>
  <c r="AL21" i="15" s="1"/>
  <c r="C149" i="15"/>
  <c r="BC180" i="15"/>
  <c r="AE163" i="15"/>
  <c r="AL172" i="15"/>
  <c r="AN120" i="15"/>
  <c r="L17" i="15"/>
  <c r="AE120" i="15"/>
  <c r="C17" i="15"/>
  <c r="AE17" i="15" s="1"/>
  <c r="AI116" i="15"/>
  <c r="G13" i="15"/>
  <c r="AI13" i="15" s="1"/>
  <c r="AK65" i="15"/>
  <c r="BB65" i="15"/>
  <c r="BB230" i="15"/>
  <c r="E68" i="15"/>
  <c r="AH221" i="15"/>
  <c r="F118" i="15"/>
  <c r="AF121" i="15"/>
  <c r="D18" i="15"/>
  <c r="AF18" i="15" s="1"/>
  <c r="AE121" i="15"/>
  <c r="C18" i="15"/>
  <c r="AE18" i="15" s="1"/>
  <c r="AF207" i="15"/>
  <c r="AF50" i="15" s="1"/>
  <c r="D50" i="15"/>
  <c r="D57" i="15" s="1"/>
  <c r="I242" i="15"/>
  <c r="I26" i="15" s="1"/>
  <c r="E156" i="15"/>
  <c r="BC168" i="15"/>
  <c r="BC243" i="15"/>
  <c r="BC170" i="15"/>
  <c r="BE107" i="15"/>
  <c r="BE180" i="15"/>
  <c r="BE65" i="15"/>
  <c r="H100" i="15"/>
  <c r="AG120" i="15"/>
  <c r="E17" i="15"/>
  <c r="AG17" i="15" s="1"/>
  <c r="AF120" i="15"/>
  <c r="D17" i="15"/>
  <c r="AF17" i="15" s="1"/>
  <c r="AG119" i="15"/>
  <c r="E16" i="15"/>
  <c r="AG16" i="15" s="1"/>
  <c r="BB171" i="15"/>
  <c r="AK171" i="15"/>
  <c r="AI119" i="15"/>
  <c r="G16" i="15"/>
  <c r="AI16" i="15" s="1"/>
  <c r="BF21" i="15"/>
  <c r="BC21" i="15"/>
  <c r="BE21" i="15"/>
  <c r="BC230" i="15"/>
  <c r="BC116" i="15"/>
  <c r="BB116" i="15"/>
  <c r="BF116" i="15"/>
  <c r="I13" i="15"/>
  <c r="BE116" i="15"/>
  <c r="AH230" i="15"/>
  <c r="F21" i="15"/>
  <c r="AH21" i="15" s="1"/>
  <c r="G197" i="15"/>
  <c r="AK116" i="15"/>
  <c r="AK170" i="15"/>
  <c r="AJ116" i="15"/>
  <c r="BF168" i="15"/>
  <c r="BF188" i="15"/>
  <c r="AI198" i="15"/>
  <c r="AG32" i="15"/>
  <c r="AK21" i="15"/>
  <c r="L156" i="15"/>
  <c r="BE230" i="15"/>
  <c r="I189" i="15"/>
  <c r="AK37" i="15"/>
  <c r="AL218" i="15"/>
  <c r="J117" i="15"/>
  <c r="P185" i="15"/>
  <c r="AR185" i="15" s="1"/>
  <c r="AR33" i="15"/>
  <c r="AF218" i="15"/>
  <c r="D117" i="15"/>
  <c r="AN156" i="15"/>
  <c r="BF230" i="15"/>
  <c r="BE243" i="15"/>
  <c r="AL154" i="15"/>
  <c r="AL156" i="15" s="1"/>
  <c r="I172" i="15"/>
  <c r="BF172" i="15" s="1"/>
  <c r="BC188" i="15"/>
  <c r="AK180" i="15"/>
  <c r="K71" i="15"/>
  <c r="S170" i="15"/>
  <c r="AK107" i="15"/>
  <c r="AK110" i="15" s="1"/>
  <c r="H185" i="15"/>
  <c r="AJ185" i="15" s="1"/>
  <c r="AJ33" i="15"/>
  <c r="AI249" i="15"/>
  <c r="G32" i="15"/>
  <c r="BF204" i="15"/>
  <c r="I49" i="15"/>
  <c r="G56" i="15"/>
  <c r="AI49" i="15"/>
  <c r="AH119" i="15"/>
  <c r="F16" i="15"/>
  <c r="AH16" i="15" s="1"/>
  <c r="AK230" i="15"/>
  <c r="K230" i="15"/>
  <c r="K21" i="15" s="1"/>
  <c r="AM21" i="15" s="1"/>
  <c r="I68" i="15"/>
  <c r="I72" i="15" s="1"/>
  <c r="BC72" i="15" s="1"/>
  <c r="BB7" i="15"/>
  <c r="BB21" i="15"/>
  <c r="AF31" i="15"/>
  <c r="L18" i="15"/>
  <c r="AN18" i="15" s="1"/>
  <c r="AM121" i="15"/>
  <c r="K18" i="15"/>
  <c r="AM18" i="15" s="1"/>
  <c r="AN207" i="15"/>
  <c r="L50" i="15"/>
  <c r="AH154" i="15"/>
  <c r="AH156" i="15" s="1"/>
  <c r="AG253" i="15"/>
  <c r="E35" i="15"/>
  <c r="J48" i="15"/>
  <c r="AL198" i="15"/>
  <c r="AL204" i="15"/>
  <c r="J49" i="15"/>
  <c r="BF218" i="15"/>
  <c r="AK218" i="15"/>
  <c r="BB218" i="15"/>
  <c r="BC218" i="15"/>
  <c r="I117" i="15"/>
  <c r="G55" i="15"/>
  <c r="AI48" i="15"/>
  <c r="AN218" i="15"/>
  <c r="L117" i="15"/>
  <c r="L137" i="15"/>
  <c r="AN137" i="15" s="1"/>
  <c r="AJ221" i="15"/>
  <c r="H118" i="15"/>
  <c r="BF170" i="15"/>
  <c r="BE170" i="15"/>
  <c r="E242" i="15"/>
  <c r="E27" i="15"/>
  <c r="BB299" i="15"/>
  <c r="BC299" i="15"/>
  <c r="BE118" i="15"/>
  <c r="AK118" i="15"/>
  <c r="BF118" i="15"/>
  <c r="I15" i="15"/>
  <c r="AG207" i="15"/>
  <c r="AG50" i="15" s="1"/>
  <c r="E50" i="15"/>
  <c r="E57" i="15" s="1"/>
  <c r="AL221" i="15"/>
  <c r="J118" i="15"/>
  <c r="AF198" i="15"/>
  <c r="D48" i="15"/>
  <c r="D6" i="15"/>
  <c r="AM221" i="15"/>
  <c r="K118" i="15"/>
  <c r="K138" i="15"/>
  <c r="AM138" i="15" s="1"/>
  <c r="C163" i="15"/>
  <c r="J172" i="15"/>
  <c r="AE221" i="15"/>
  <c r="C118" i="15"/>
  <c r="F279" i="15"/>
  <c r="AH214" i="15"/>
  <c r="F115" i="15"/>
  <c r="BF249" i="15"/>
  <c r="I32" i="15"/>
  <c r="AH249" i="15"/>
  <c r="F32" i="15"/>
  <c r="AE253" i="15"/>
  <c r="C35" i="15"/>
  <c r="Q381" i="15"/>
  <c r="AS381" i="15" s="1"/>
  <c r="AM207" i="15"/>
  <c r="K50" i="15"/>
  <c r="AN198" i="15"/>
  <c r="L48" i="15"/>
  <c r="L194" i="15"/>
  <c r="L6" i="15"/>
  <c r="D197" i="15"/>
  <c r="AF230" i="15"/>
  <c r="D21" i="15"/>
  <c r="AF21" i="15" s="1"/>
  <c r="AE207" i="15"/>
  <c r="AE50" i="15" s="1"/>
  <c r="C50" i="15"/>
  <c r="C57" i="15" s="1"/>
  <c r="AH253" i="15"/>
  <c r="F35" i="15"/>
  <c r="AH218" i="15"/>
  <c r="F117" i="15"/>
  <c r="AL243" i="15"/>
  <c r="J242" i="15"/>
  <c r="AE230" i="15"/>
  <c r="C21" i="15"/>
  <c r="AE21" i="15" s="1"/>
  <c r="AN168" i="15"/>
  <c r="AN172" i="15" s="1"/>
  <c r="L172" i="15"/>
  <c r="AG221" i="15"/>
  <c r="E118" i="15"/>
  <c r="G68" i="15"/>
  <c r="G75" i="15" s="1"/>
  <c r="H197" i="15"/>
  <c r="O381" i="15"/>
  <c r="AQ323" i="15"/>
  <c r="G307" i="15"/>
  <c r="G272" i="15"/>
  <c r="G213" i="15"/>
  <c r="AI214" i="15"/>
  <c r="G115" i="15"/>
  <c r="AJ253" i="15"/>
  <c r="H35" i="15"/>
  <c r="AN242" i="15"/>
  <c r="L26" i="15"/>
  <c r="AR83" i="15"/>
  <c r="T83" i="15"/>
  <c r="V83" i="15"/>
  <c r="BC291" i="15"/>
  <c r="BB291" i="15"/>
  <c r="D240" i="15"/>
  <c r="AM249" i="15"/>
  <c r="K248" i="15"/>
  <c r="K32" i="15"/>
  <c r="AI207" i="15"/>
  <c r="G6" i="15"/>
  <c r="G50" i="15"/>
  <c r="J348" i="15"/>
  <c r="AH207" i="15"/>
  <c r="AH50" i="15" s="1"/>
  <c r="F50" i="15"/>
  <c r="F57" i="15" s="1"/>
  <c r="AJ218" i="15"/>
  <c r="H213" i="15"/>
  <c r="H117" i="15"/>
  <c r="J197" i="15"/>
  <c r="AK149" i="15"/>
  <c r="BF93" i="15"/>
  <c r="BE93" i="15"/>
  <c r="BB93" i="15"/>
  <c r="AK93" i="15"/>
  <c r="BC93" i="15"/>
  <c r="BF213" i="15"/>
  <c r="BE213" i="15"/>
  <c r="BB213" i="15"/>
  <c r="K304" i="15"/>
  <c r="K303" i="15"/>
  <c r="K194" i="15"/>
  <c r="AM198" i="15"/>
  <c r="K48" i="15"/>
  <c r="K6" i="15"/>
  <c r="K197" i="15"/>
  <c r="BF186" i="15"/>
  <c r="BE186" i="15"/>
  <c r="BC186" i="15"/>
  <c r="BB186" i="15"/>
  <c r="AK186" i="15"/>
  <c r="L381" i="15"/>
  <c r="AN381" i="15" s="1"/>
  <c r="AN323" i="15"/>
  <c r="R384" i="15"/>
  <c r="AT326" i="15"/>
  <c r="AM218" i="15"/>
  <c r="K117" i="15"/>
  <c r="K137" i="15"/>
  <c r="AM137" i="15" s="1"/>
  <c r="L307" i="15"/>
  <c r="L272" i="15"/>
  <c r="AN214" i="15"/>
  <c r="L213" i="15"/>
  <c r="L115" i="15"/>
  <c r="L135" i="15"/>
  <c r="BB207" i="15"/>
  <c r="AK207" i="15"/>
  <c r="BF207" i="15"/>
  <c r="BC207" i="15"/>
  <c r="BE207" i="15"/>
  <c r="I50" i="15"/>
  <c r="J367" i="15"/>
  <c r="AL367" i="15" s="1"/>
  <c r="AE198" i="15"/>
  <c r="C197" i="15"/>
  <c r="C48" i="15"/>
  <c r="C6" i="15"/>
  <c r="AH116" i="15"/>
  <c r="F13" i="15"/>
  <c r="AH13" i="15" s="1"/>
  <c r="U93" i="15"/>
  <c r="AQ93" i="15"/>
  <c r="S93" i="15"/>
  <c r="BC301" i="15"/>
  <c r="BB301" i="15"/>
  <c r="AP83" i="15"/>
  <c r="U83" i="15"/>
  <c r="AF221" i="15"/>
  <c r="D118" i="15"/>
  <c r="AE218" i="15"/>
  <c r="C117" i="15"/>
  <c r="K307" i="15"/>
  <c r="K272" i="15"/>
  <c r="AM214" i="15"/>
  <c r="K213" i="15"/>
  <c r="K135" i="15"/>
  <c r="K115" i="15"/>
  <c r="AI230" i="15"/>
  <c r="G21" i="15"/>
  <c r="AI21" i="15" s="1"/>
  <c r="AR93" i="15"/>
  <c r="T93" i="15"/>
  <c r="V93" i="15"/>
  <c r="AI243" i="15"/>
  <c r="G242" i="15"/>
  <c r="G27" i="15"/>
  <c r="AI218" i="15"/>
  <c r="G117" i="15"/>
  <c r="M381" i="15"/>
  <c r="AO381" i="15" s="1"/>
  <c r="AO323" i="15"/>
  <c r="AL249" i="15"/>
  <c r="J248" i="15"/>
  <c r="J32" i="15"/>
  <c r="AE249" i="15"/>
  <c r="C32" i="15"/>
  <c r="D279" i="15"/>
  <c r="AF214" i="15"/>
  <c r="D213" i="15"/>
  <c r="D115" i="15"/>
  <c r="AN204" i="15"/>
  <c r="L49" i="15"/>
  <c r="J307" i="15"/>
  <c r="J272" i="15"/>
  <c r="AL214" i="15"/>
  <c r="J115" i="15"/>
  <c r="J213" i="15"/>
  <c r="BB198" i="15"/>
  <c r="AK198" i="15"/>
  <c r="I197" i="15"/>
  <c r="I194" i="15"/>
  <c r="BF198" i="15"/>
  <c r="BE198" i="15"/>
  <c r="BC198" i="15"/>
  <c r="I48" i="15"/>
  <c r="I6" i="15"/>
  <c r="BE110" i="15"/>
  <c r="AG117" i="15"/>
  <c r="E197" i="15"/>
  <c r="AG198" i="15"/>
  <c r="E48" i="15"/>
  <c r="E6" i="15"/>
  <c r="AM204" i="15"/>
  <c r="K49" i="15"/>
  <c r="I374" i="15"/>
  <c r="AK374" i="15" s="1"/>
  <c r="H311" i="15"/>
  <c r="AK311" i="15"/>
  <c r="I326" i="15"/>
  <c r="AR323" i="15"/>
  <c r="P381" i="15"/>
  <c r="AR381" i="15" s="1"/>
  <c r="T323" i="15"/>
  <c r="AM253" i="15"/>
  <c r="K311" i="15"/>
  <c r="K35" i="15"/>
  <c r="AN249" i="15"/>
  <c r="L248" i="15"/>
  <c r="L32" i="15"/>
  <c r="K242" i="15"/>
  <c r="AM243" i="15"/>
  <c r="AI253" i="15"/>
  <c r="G35" i="15"/>
  <c r="C279" i="15"/>
  <c r="AE214" i="15"/>
  <c r="C213" i="15"/>
  <c r="C115" i="15"/>
  <c r="AI221" i="15"/>
  <c r="G118" i="15"/>
  <c r="AN221" i="15"/>
  <c r="L118" i="15"/>
  <c r="L138" i="15"/>
  <c r="AN138" i="15" s="1"/>
  <c r="AH198" i="15"/>
  <c r="F197" i="15"/>
  <c r="F48" i="15"/>
  <c r="F6" i="15"/>
  <c r="J179" i="15"/>
  <c r="AL179" i="15" s="1"/>
  <c r="AL27" i="15"/>
  <c r="BB359" i="15"/>
  <c r="BC359" i="15"/>
  <c r="AM323" i="15"/>
  <c r="K381" i="15"/>
  <c r="AM381" i="15" s="1"/>
  <c r="AF249" i="15"/>
  <c r="D32" i="15"/>
  <c r="N381" i="15"/>
  <c r="AP381" i="15" s="1"/>
  <c r="AP323" i="15"/>
  <c r="C242" i="15"/>
  <c r="AE243" i="15"/>
  <c r="C27" i="15"/>
  <c r="AJ207" i="15"/>
  <c r="H50" i="15"/>
  <c r="H6" i="15"/>
  <c r="AL207" i="15"/>
  <c r="J50" i="15"/>
  <c r="J6" i="15"/>
  <c r="AJ204" i="15"/>
  <c r="H49" i="15"/>
  <c r="I370" i="15"/>
  <c r="BC307" i="15"/>
  <c r="BB307" i="15"/>
  <c r="AK307" i="15"/>
  <c r="I360" i="15"/>
  <c r="BE182" i="15"/>
  <c r="BC182" i="15"/>
  <c r="BB182" i="15"/>
  <c r="BF182" i="15"/>
  <c r="AK182" i="15"/>
  <c r="AQ83" i="15"/>
  <c r="S83" i="15"/>
  <c r="R8" i="13"/>
  <c r="N20" i="5"/>
  <c r="N45" i="5"/>
  <c r="N50" i="5"/>
  <c r="N52" i="5"/>
  <c r="N55" i="5"/>
  <c r="N80" i="5"/>
  <c r="N83" i="5"/>
  <c r="E1" i="1"/>
  <c r="N30" i="5"/>
  <c r="BC272" i="15" l="1"/>
  <c r="H370" i="15"/>
  <c r="H360" i="15"/>
  <c r="BB110" i="15"/>
  <c r="L368" i="15"/>
  <c r="AN368" i="15" s="1"/>
  <c r="D26" i="15"/>
  <c r="AF26" i="15" s="1"/>
  <c r="BF7" i="15"/>
  <c r="AJ26" i="15"/>
  <c r="AJ242" i="15"/>
  <c r="C76" i="15"/>
  <c r="C303" i="15"/>
  <c r="AN304" i="15"/>
  <c r="H240" i="15"/>
  <c r="AJ240" i="15" s="1"/>
  <c r="F76" i="15"/>
  <c r="P187" i="17"/>
  <c r="AR187" i="17" s="1"/>
  <c r="AR35" i="17"/>
  <c r="AR310" i="17"/>
  <c r="P372" i="17"/>
  <c r="AR372" i="17" s="1"/>
  <c r="P325" i="17"/>
  <c r="O183" i="17"/>
  <c r="AQ183" i="17" s="1"/>
  <c r="AQ31" i="17"/>
  <c r="M245" i="15"/>
  <c r="M245" i="17"/>
  <c r="AR248" i="17"/>
  <c r="P31" i="17"/>
  <c r="J316" i="15"/>
  <c r="J376" i="15" s="1"/>
  <c r="AL376" i="15" s="1"/>
  <c r="AL230" i="15"/>
  <c r="AG213" i="15"/>
  <c r="BC43" i="15"/>
  <c r="BC27" i="15"/>
  <c r="BB18" i="15"/>
  <c r="F73" i="15"/>
  <c r="BC213" i="15"/>
  <c r="AN68" i="15"/>
  <c r="I281" i="15"/>
  <c r="BC281" i="15" s="1"/>
  <c r="I11" i="15"/>
  <c r="I306" i="15" s="1"/>
  <c r="K76" i="15"/>
  <c r="AJ115" i="15"/>
  <c r="BC110" i="15"/>
  <c r="K72" i="15"/>
  <c r="D303" i="15"/>
  <c r="D316" i="15" s="1"/>
  <c r="L179" i="15"/>
  <c r="AN179" i="15" s="1"/>
  <c r="K74" i="15"/>
  <c r="AM68" i="15"/>
  <c r="H281" i="15"/>
  <c r="E122" i="15"/>
  <c r="K75" i="15"/>
  <c r="AM230" i="15"/>
  <c r="F72" i="15"/>
  <c r="BE43" i="15"/>
  <c r="L76" i="15"/>
  <c r="L74" i="15"/>
  <c r="L228" i="15"/>
  <c r="L309" i="15" s="1"/>
  <c r="BE172" i="15"/>
  <c r="L72" i="15"/>
  <c r="AN230" i="15"/>
  <c r="E228" i="15"/>
  <c r="AG228" i="15" s="1"/>
  <c r="F11" i="15"/>
  <c r="F306" i="15" s="1"/>
  <c r="H303" i="15"/>
  <c r="AJ303" i="15" s="1"/>
  <c r="AJ68" i="15"/>
  <c r="H72" i="15"/>
  <c r="AK172" i="15"/>
  <c r="AM27" i="15"/>
  <c r="C73" i="15"/>
  <c r="AN303" i="15"/>
  <c r="E281" i="15"/>
  <c r="L339" i="15"/>
  <c r="BE7" i="15"/>
  <c r="AK7" i="15"/>
  <c r="BE18" i="15"/>
  <c r="AI197" i="15"/>
  <c r="F74" i="15"/>
  <c r="BE27" i="15"/>
  <c r="AH26" i="15"/>
  <c r="AK18" i="15"/>
  <c r="F303" i="15"/>
  <c r="F367" i="15" s="1"/>
  <c r="BF156" i="15"/>
  <c r="C72" i="15"/>
  <c r="BC18" i="15"/>
  <c r="G228" i="15"/>
  <c r="G238" i="15" s="1"/>
  <c r="L187" i="15"/>
  <c r="AN187" i="15" s="1"/>
  <c r="AN35" i="15"/>
  <c r="D228" i="15"/>
  <c r="D309" i="15" s="1"/>
  <c r="D187" i="15"/>
  <c r="AF187" i="15" s="1"/>
  <c r="AF35" i="15"/>
  <c r="F24" i="15"/>
  <c r="AH24" i="15" s="1"/>
  <c r="BC156" i="15"/>
  <c r="D74" i="15"/>
  <c r="D76" i="15"/>
  <c r="H76" i="15"/>
  <c r="H75" i="15"/>
  <c r="D75" i="15"/>
  <c r="D71" i="15"/>
  <c r="H71" i="15"/>
  <c r="BE156" i="15"/>
  <c r="C74" i="15"/>
  <c r="H73" i="15"/>
  <c r="D73" i="15"/>
  <c r="C71" i="15"/>
  <c r="F71" i="15"/>
  <c r="BF43" i="15"/>
  <c r="AN197" i="15"/>
  <c r="L71" i="15"/>
  <c r="BB100" i="15"/>
  <c r="L75" i="15"/>
  <c r="I179" i="15"/>
  <c r="BE179" i="15" s="1"/>
  <c r="L367" i="15"/>
  <c r="AN367" i="15" s="1"/>
  <c r="AL304" i="15"/>
  <c r="I240" i="15"/>
  <c r="I24" i="15" s="1"/>
  <c r="J317" i="15"/>
  <c r="AL317" i="15" s="1"/>
  <c r="F228" i="15"/>
  <c r="F238" i="15" s="1"/>
  <c r="AK242" i="15"/>
  <c r="BC242" i="15"/>
  <c r="BB27" i="15"/>
  <c r="AL68" i="15"/>
  <c r="J76" i="15"/>
  <c r="J74" i="15"/>
  <c r="BF27" i="15"/>
  <c r="L316" i="15"/>
  <c r="AN316" i="15" s="1"/>
  <c r="J72" i="15"/>
  <c r="J73" i="15"/>
  <c r="J71" i="15"/>
  <c r="BE100" i="15"/>
  <c r="BC100" i="15"/>
  <c r="BF17" i="15"/>
  <c r="BE17" i="15"/>
  <c r="AK17" i="15"/>
  <c r="BC17" i="15"/>
  <c r="BB17" i="15"/>
  <c r="BE163" i="15"/>
  <c r="BC163" i="15"/>
  <c r="BF163" i="15"/>
  <c r="BB163" i="15"/>
  <c r="F179" i="15"/>
  <c r="AH179" i="15" s="1"/>
  <c r="AH27" i="15"/>
  <c r="AK16" i="15"/>
  <c r="BE16" i="15"/>
  <c r="BF16" i="15"/>
  <c r="BB16" i="15"/>
  <c r="BC16" i="15"/>
  <c r="H228" i="15"/>
  <c r="H309" i="15" s="1"/>
  <c r="BC12" i="15"/>
  <c r="BB12" i="15"/>
  <c r="BE12" i="15"/>
  <c r="AK12" i="15"/>
  <c r="BF12" i="15"/>
  <c r="I76" i="15"/>
  <c r="BC76" i="15" s="1"/>
  <c r="BC68" i="15"/>
  <c r="I75" i="15"/>
  <c r="BC75" i="15" s="1"/>
  <c r="BC49" i="15"/>
  <c r="I56" i="15"/>
  <c r="BB49" i="15"/>
  <c r="BF49" i="15"/>
  <c r="BE49" i="15"/>
  <c r="AK49" i="15"/>
  <c r="AK56" i="15" s="1"/>
  <c r="I303" i="15"/>
  <c r="I367" i="15" s="1"/>
  <c r="AK367" i="15" s="1"/>
  <c r="BB242" i="15"/>
  <c r="AL117" i="15"/>
  <c r="J14" i="15"/>
  <c r="AL14" i="15" s="1"/>
  <c r="D14" i="15"/>
  <c r="AF14" i="15" s="1"/>
  <c r="AF117" i="15"/>
  <c r="AL197" i="15"/>
  <c r="L57" i="15"/>
  <c r="AN50" i="15"/>
  <c r="BE189" i="15"/>
  <c r="BF189" i="15"/>
  <c r="BC189" i="15"/>
  <c r="BB189" i="15"/>
  <c r="AK189" i="15"/>
  <c r="AH118" i="15"/>
  <c r="F15" i="15"/>
  <c r="AH15" i="15" s="1"/>
  <c r="I73" i="15"/>
  <c r="BB73" i="15" s="1"/>
  <c r="BE242" i="15"/>
  <c r="AK68" i="15"/>
  <c r="BC172" i="15"/>
  <c r="BF242" i="15"/>
  <c r="I71" i="15"/>
  <c r="E72" i="15"/>
  <c r="E73" i="15"/>
  <c r="E303" i="15"/>
  <c r="E76" i="15"/>
  <c r="E74" i="15"/>
  <c r="E71" i="15"/>
  <c r="G184" i="15"/>
  <c r="AI184" i="15" s="1"/>
  <c r="AI32" i="15"/>
  <c r="BB172" i="15"/>
  <c r="I74" i="15"/>
  <c r="BC74" i="15" s="1"/>
  <c r="BB72" i="15"/>
  <c r="BB13" i="15"/>
  <c r="BC13" i="15"/>
  <c r="BE13" i="15"/>
  <c r="AK13" i="15"/>
  <c r="BF13" i="15"/>
  <c r="BB68" i="15"/>
  <c r="AN17" i="15"/>
  <c r="E75" i="15"/>
  <c r="AE118" i="15"/>
  <c r="C15" i="15"/>
  <c r="AE15" i="15" s="1"/>
  <c r="AF197" i="15"/>
  <c r="AF48" i="15"/>
  <c r="AF51" i="15" s="1"/>
  <c r="J56" i="15"/>
  <c r="AL49" i="15"/>
  <c r="AL56" i="15" s="1"/>
  <c r="E187" i="15"/>
  <c r="AG187" i="15" s="1"/>
  <c r="AG35" i="15"/>
  <c r="F187" i="15"/>
  <c r="AH187" i="15" s="1"/>
  <c r="AH35" i="15"/>
  <c r="L5" i="15"/>
  <c r="AN5" i="15" s="1"/>
  <c r="AN6" i="15"/>
  <c r="AM118" i="15"/>
  <c r="K15" i="15"/>
  <c r="AM15" i="15" s="1"/>
  <c r="G71" i="15"/>
  <c r="G74" i="15"/>
  <c r="AI68" i="15"/>
  <c r="G76" i="15"/>
  <c r="G73" i="15"/>
  <c r="G72" i="15"/>
  <c r="G303" i="15"/>
  <c r="BF15" i="15"/>
  <c r="BE15" i="15"/>
  <c r="BC15" i="15"/>
  <c r="BB15" i="15"/>
  <c r="AK15" i="15"/>
  <c r="E15" i="15"/>
  <c r="AG15" i="15" s="1"/>
  <c r="AG118" i="15"/>
  <c r="AG122" i="15" s="1"/>
  <c r="AN48" i="15"/>
  <c r="L271" i="15"/>
  <c r="L280" i="15" s="1"/>
  <c r="AN280" i="15" s="1"/>
  <c r="L55" i="15"/>
  <c r="C187" i="15"/>
  <c r="AE187" i="15" s="1"/>
  <c r="AE35" i="15"/>
  <c r="AH115" i="15"/>
  <c r="F12" i="15"/>
  <c r="AH12" i="15" s="1"/>
  <c r="AJ118" i="15"/>
  <c r="H15" i="15"/>
  <c r="AJ15" i="15" s="1"/>
  <c r="F122" i="15"/>
  <c r="AL118" i="15"/>
  <c r="J15" i="15"/>
  <c r="AL15" i="15" s="1"/>
  <c r="L173" i="15"/>
  <c r="S172" i="15"/>
  <c r="J26" i="15"/>
  <c r="AL242" i="15"/>
  <c r="AM50" i="15"/>
  <c r="AM57" i="15" s="1"/>
  <c r="K57" i="15"/>
  <c r="F184" i="15"/>
  <c r="AH184" i="15" s="1"/>
  <c r="AH32" i="15"/>
  <c r="AH279" i="15"/>
  <c r="F273" i="15"/>
  <c r="F281" i="15"/>
  <c r="F272" i="15"/>
  <c r="E179" i="15"/>
  <c r="AG179" i="15" s="1"/>
  <c r="AG27" i="15"/>
  <c r="AF6" i="15"/>
  <c r="D5" i="15"/>
  <c r="E240" i="15"/>
  <c r="AG242" i="15"/>
  <c r="E26" i="15"/>
  <c r="AN117" i="15"/>
  <c r="L14" i="15"/>
  <c r="AN14" i="15" s="1"/>
  <c r="AH117" i="15"/>
  <c r="F14" i="15"/>
  <c r="AH14" i="15" s="1"/>
  <c r="I184" i="15"/>
  <c r="BE32" i="15"/>
  <c r="BB32" i="15"/>
  <c r="BC32" i="15"/>
  <c r="AK32" i="15"/>
  <c r="BF32" i="15"/>
  <c r="D271" i="15"/>
  <c r="D55" i="15"/>
  <c r="D51" i="15"/>
  <c r="D58" i="15" s="1"/>
  <c r="BE117" i="15"/>
  <c r="BC117" i="15"/>
  <c r="BB117" i="15"/>
  <c r="AK117" i="15"/>
  <c r="AK122" i="15" s="1"/>
  <c r="I14" i="15"/>
  <c r="BF117" i="15"/>
  <c r="I122" i="15"/>
  <c r="J55" i="15"/>
  <c r="AL48" i="15"/>
  <c r="AL55" i="15" s="1"/>
  <c r="AJ197" i="15"/>
  <c r="E5" i="15"/>
  <c r="AG6" i="15"/>
  <c r="J122" i="15"/>
  <c r="J124" i="15" s="1"/>
  <c r="J12" i="15"/>
  <c r="AL12" i="15" s="1"/>
  <c r="AL115" i="15"/>
  <c r="C184" i="15"/>
  <c r="AE184" i="15" s="1"/>
  <c r="AE32" i="15"/>
  <c r="AE117" i="15"/>
  <c r="C14" i="15"/>
  <c r="AE14" i="15" s="1"/>
  <c r="D367" i="15"/>
  <c r="AN317" i="15"/>
  <c r="L377" i="15"/>
  <c r="AN377" i="15" s="1"/>
  <c r="L360" i="15"/>
  <c r="L362" i="15" s="1"/>
  <c r="L370" i="15"/>
  <c r="L321" i="15"/>
  <c r="L324" i="15"/>
  <c r="AN307" i="15"/>
  <c r="AJ49" i="15"/>
  <c r="AJ56" i="15" s="1"/>
  <c r="H56" i="15"/>
  <c r="H51" i="15"/>
  <c r="L184" i="15"/>
  <c r="AN184" i="15" s="1"/>
  <c r="AN32" i="15"/>
  <c r="AN248" i="15"/>
  <c r="L31" i="15"/>
  <c r="H374" i="15"/>
  <c r="AJ374" i="15" s="1"/>
  <c r="G311" i="15"/>
  <c r="AJ311" i="15"/>
  <c r="AG197" i="15"/>
  <c r="AG48" i="15"/>
  <c r="AG51" i="15" s="1"/>
  <c r="J281" i="15"/>
  <c r="BF240" i="15"/>
  <c r="AN21" i="15"/>
  <c r="K122" i="15"/>
  <c r="K124" i="15" s="1"/>
  <c r="AM115" i="15"/>
  <c r="K12" i="15"/>
  <c r="AM12" i="15" s="1"/>
  <c r="AE6" i="15"/>
  <c r="C5" i="15"/>
  <c r="K368" i="15"/>
  <c r="AM368" i="15" s="1"/>
  <c r="K317" i="15"/>
  <c r="AM304" i="15"/>
  <c r="K339" i="15"/>
  <c r="L178" i="15"/>
  <c r="AN178" i="15" s="1"/>
  <c r="AN26" i="15"/>
  <c r="AF279" i="15"/>
  <c r="D272" i="15"/>
  <c r="D273" i="15"/>
  <c r="D281" i="15"/>
  <c r="E273" i="15"/>
  <c r="E272" i="15"/>
  <c r="G122" i="15"/>
  <c r="C124" i="15" s="1"/>
  <c r="AI115" i="15"/>
  <c r="G12" i="15"/>
  <c r="AI12" i="15" s="1"/>
  <c r="C122" i="15"/>
  <c r="AE115" i="15"/>
  <c r="C12" i="15"/>
  <c r="AE12" i="15" s="1"/>
  <c r="G187" i="15"/>
  <c r="AI187" i="15" s="1"/>
  <c r="AI35" i="15"/>
  <c r="BB194" i="15"/>
  <c r="BC194" i="15"/>
  <c r="J360" i="15"/>
  <c r="J362" i="15" s="1"/>
  <c r="J370" i="15"/>
  <c r="J321" i="15"/>
  <c r="J324" i="15"/>
  <c r="AL307" i="15"/>
  <c r="K142" i="15"/>
  <c r="AM142" i="15" s="1"/>
  <c r="AM135" i="15"/>
  <c r="E306" i="15"/>
  <c r="AG11" i="15"/>
  <c r="C271" i="15"/>
  <c r="C51" i="15"/>
  <c r="C58" i="15" s="1"/>
  <c r="C55" i="15"/>
  <c r="L142" i="15"/>
  <c r="AN142" i="15" s="1"/>
  <c r="AN135" i="15"/>
  <c r="K184" i="15"/>
  <c r="AM184" i="15" s="1"/>
  <c r="AM32" i="15"/>
  <c r="L240" i="15"/>
  <c r="AI213" i="15"/>
  <c r="G11" i="15"/>
  <c r="AE242" i="15"/>
  <c r="C240" i="15"/>
  <c r="C26" i="15"/>
  <c r="I178" i="15"/>
  <c r="BC26" i="15"/>
  <c r="BB26" i="15"/>
  <c r="AK26" i="15"/>
  <c r="BF26" i="15"/>
  <c r="BE26" i="15"/>
  <c r="C367" i="15"/>
  <c r="C316" i="15"/>
  <c r="H5" i="15"/>
  <c r="AJ6" i="15"/>
  <c r="D184" i="15"/>
  <c r="AF184" i="15" s="1"/>
  <c r="AF32" i="15"/>
  <c r="F5" i="15"/>
  <c r="AH6" i="15"/>
  <c r="BB281" i="15"/>
  <c r="AE213" i="15"/>
  <c r="C11" i="15"/>
  <c r="I228" i="15"/>
  <c r="BE197" i="15"/>
  <c r="BC197" i="15"/>
  <c r="BF197" i="15"/>
  <c r="BB197" i="15"/>
  <c r="L56" i="15"/>
  <c r="AN49" i="15"/>
  <c r="L51" i="15"/>
  <c r="K306" i="15"/>
  <c r="K322" i="15" s="1"/>
  <c r="AM213" i="15"/>
  <c r="K11" i="15"/>
  <c r="AM11" i="15" s="1"/>
  <c r="AF118" i="15"/>
  <c r="D15" i="15"/>
  <c r="AF15" i="15" s="1"/>
  <c r="C228" i="15"/>
  <c r="L122" i="15"/>
  <c r="L127" i="15" s="1"/>
  <c r="AN115" i="15"/>
  <c r="L12" i="15"/>
  <c r="AM117" i="15"/>
  <c r="K14" i="15"/>
  <c r="AM14" i="15" s="1"/>
  <c r="K302" i="15"/>
  <c r="K228" i="15"/>
  <c r="AK11" i="15"/>
  <c r="AJ117" i="15"/>
  <c r="H14" i="15"/>
  <c r="AJ14" i="15" s="1"/>
  <c r="H122" i="15"/>
  <c r="H126" i="15" s="1"/>
  <c r="AM248" i="15"/>
  <c r="K31" i="15"/>
  <c r="G281" i="15"/>
  <c r="BC360" i="15"/>
  <c r="BB360" i="15"/>
  <c r="AI118" i="15"/>
  <c r="G15" i="15"/>
  <c r="AI15" i="15" s="1"/>
  <c r="K367" i="15"/>
  <c r="AM367" i="15" s="1"/>
  <c r="K316" i="15"/>
  <c r="J341" i="15"/>
  <c r="J343" i="15" s="1"/>
  <c r="AM303" i="15"/>
  <c r="AL6" i="15"/>
  <c r="J5" i="15"/>
  <c r="AL5" i="15" s="1"/>
  <c r="H57" i="15"/>
  <c r="AJ50" i="15"/>
  <c r="AJ57" i="15" s="1"/>
  <c r="H271" i="15"/>
  <c r="F271" i="15"/>
  <c r="F55" i="15"/>
  <c r="F51" i="15"/>
  <c r="F58" i="15" s="1"/>
  <c r="L366" i="15"/>
  <c r="AN366" i="15" s="1"/>
  <c r="L315" i="15"/>
  <c r="AN302" i="15"/>
  <c r="AK197" i="15"/>
  <c r="J184" i="15"/>
  <c r="AL184" i="15" s="1"/>
  <c r="AL32" i="15"/>
  <c r="AE197" i="15"/>
  <c r="AE48" i="15"/>
  <c r="AE51" i="15" s="1"/>
  <c r="BF50" i="15"/>
  <c r="BE50" i="15"/>
  <c r="AK50" i="15"/>
  <c r="AK57" i="15" s="1"/>
  <c r="BB50" i="15"/>
  <c r="I57" i="15"/>
  <c r="BC50" i="15"/>
  <c r="L306" i="15"/>
  <c r="L322" i="15" s="1"/>
  <c r="AN213" i="15"/>
  <c r="L11" i="15"/>
  <c r="AM6" i="15"/>
  <c r="K5" i="15"/>
  <c r="AM5" i="15" s="1"/>
  <c r="AJ213" i="15"/>
  <c r="H11" i="15"/>
  <c r="AI307" i="15"/>
  <c r="G370" i="15"/>
  <c r="AI370" i="15" s="1"/>
  <c r="G360" i="15"/>
  <c r="E271" i="15"/>
  <c r="E55" i="15"/>
  <c r="E51" i="15"/>
  <c r="E58" i="15" s="1"/>
  <c r="AL50" i="15"/>
  <c r="AL57" i="15" s="1"/>
  <c r="J57" i="15"/>
  <c r="J271" i="15"/>
  <c r="J279" i="15" s="1"/>
  <c r="J51" i="15"/>
  <c r="AE279" i="15"/>
  <c r="C281" i="15"/>
  <c r="AM242" i="15"/>
  <c r="K240" i="15"/>
  <c r="K26" i="15"/>
  <c r="K187" i="15"/>
  <c r="AM187" i="15" s="1"/>
  <c r="AM35" i="15"/>
  <c r="K56" i="15"/>
  <c r="AM49" i="15"/>
  <c r="AM56" i="15" s="1"/>
  <c r="BE6" i="15"/>
  <c r="BC6" i="15"/>
  <c r="BB6" i="15"/>
  <c r="AK6" i="15"/>
  <c r="BF6" i="15"/>
  <c r="I5" i="15"/>
  <c r="D122" i="15"/>
  <c r="AF115" i="15"/>
  <c r="D12" i="15"/>
  <c r="AF12" i="15" s="1"/>
  <c r="AL248" i="15"/>
  <c r="J31" i="15"/>
  <c r="J240" i="15"/>
  <c r="G179" i="15"/>
  <c r="AI179" i="15" s="1"/>
  <c r="AI27" i="15"/>
  <c r="K281" i="15"/>
  <c r="F316" i="15"/>
  <c r="K271" i="15"/>
  <c r="K279" i="15" s="1"/>
  <c r="AM48" i="15"/>
  <c r="AM55" i="15" s="1"/>
  <c r="K51" i="15"/>
  <c r="K55" i="15"/>
  <c r="J302" i="15"/>
  <c r="J228" i="15"/>
  <c r="G51" i="15"/>
  <c r="G57" i="15"/>
  <c r="AI50" i="15"/>
  <c r="G271" i="15"/>
  <c r="D178" i="15"/>
  <c r="AF178" i="15" s="1"/>
  <c r="I384" i="15"/>
  <c r="AK326" i="15"/>
  <c r="AK370" i="15"/>
  <c r="I387" i="15"/>
  <c r="C179" i="15"/>
  <c r="AE179" i="15" s="1"/>
  <c r="AE27" i="15"/>
  <c r="AH197" i="15"/>
  <c r="AH48" i="15"/>
  <c r="AH51" i="15" s="1"/>
  <c r="AN118" i="15"/>
  <c r="L15" i="15"/>
  <c r="K326" i="15"/>
  <c r="AM311" i="15"/>
  <c r="K374" i="15"/>
  <c r="AM374" i="15" s="1"/>
  <c r="I271" i="15"/>
  <c r="BE48" i="15"/>
  <c r="BC48" i="15"/>
  <c r="BB48" i="15"/>
  <c r="AK48" i="15"/>
  <c r="AK55" i="15" s="1"/>
  <c r="I51" i="15"/>
  <c r="I55" i="15"/>
  <c r="BF48" i="15"/>
  <c r="J306" i="15"/>
  <c r="J322" i="15" s="1"/>
  <c r="AL213" i="15"/>
  <c r="J11" i="15"/>
  <c r="AL11" i="15" s="1"/>
  <c r="AF213" i="15"/>
  <c r="D11" i="15"/>
  <c r="AI117" i="15"/>
  <c r="G14" i="15"/>
  <c r="AI14" i="15" s="1"/>
  <c r="AJ370" i="15"/>
  <c r="AI242" i="15"/>
  <c r="G240" i="15"/>
  <c r="G26" i="15"/>
  <c r="K360" i="15"/>
  <c r="K362" i="15" s="1"/>
  <c r="K370" i="15"/>
  <c r="K321" i="15"/>
  <c r="K324" i="15"/>
  <c r="AM307" i="15"/>
  <c r="L281" i="15"/>
  <c r="AM197" i="15"/>
  <c r="G5" i="15"/>
  <c r="AI6" i="15"/>
  <c r="AF240" i="15"/>
  <c r="D24" i="15"/>
  <c r="H187" i="15"/>
  <c r="AJ187" i="15" s="1"/>
  <c r="AJ35" i="15"/>
  <c r="N41" i="5"/>
  <c r="N40" i="5"/>
  <c r="N65" i="5"/>
  <c r="N88" i="5"/>
  <c r="N67" i="5"/>
  <c r="N91" i="5"/>
  <c r="N44" i="5"/>
  <c r="N43" i="5"/>
  <c r="N51" i="5"/>
  <c r="N49" i="5" s="1"/>
  <c r="N90" i="5"/>
  <c r="N71" i="5"/>
  <c r="N16" i="5"/>
  <c r="N28" i="5"/>
  <c r="N29" i="5"/>
  <c r="N15" i="5"/>
  <c r="N53" i="5"/>
  <c r="N86" i="5"/>
  <c r="N34" i="5"/>
  <c r="N48" i="5"/>
  <c r="N33" i="5"/>
  <c r="N63" i="5"/>
  <c r="N81" i="5"/>
  <c r="N35" i="5"/>
  <c r="N82" i="5"/>
  <c r="E1016" i="1"/>
  <c r="N13" i="5"/>
  <c r="M236" i="17"/>
  <c r="N19" i="5"/>
  <c r="O20" i="5"/>
  <c r="O30" i="5"/>
  <c r="O45" i="5"/>
  <c r="O52" i="5"/>
  <c r="O55" i="5"/>
  <c r="O71" i="5"/>
  <c r="O80" i="5"/>
  <c r="O83" i="5"/>
  <c r="O9" i="5"/>
  <c r="H24" i="15" l="1"/>
  <c r="H176" i="15" s="1"/>
  <c r="AJ176" i="15" s="1"/>
  <c r="N196" i="15"/>
  <c r="N266" i="15" s="1"/>
  <c r="N278" i="15" s="1"/>
  <c r="N301" i="15" s="1"/>
  <c r="N196" i="17"/>
  <c r="BB11" i="15"/>
  <c r="BC11" i="15"/>
  <c r="BE11" i="15"/>
  <c r="BF11" i="15"/>
  <c r="L19" i="15"/>
  <c r="AN19" i="15" s="1"/>
  <c r="AL316" i="15"/>
  <c r="AO236" i="17"/>
  <c r="M171" i="17"/>
  <c r="AO171" i="17" s="1"/>
  <c r="M235" i="17"/>
  <c r="AO235" i="17" s="1"/>
  <c r="M234" i="15"/>
  <c r="AO234" i="15" s="1"/>
  <c r="M234" i="17"/>
  <c r="M223" i="15"/>
  <c r="M162" i="15" s="1"/>
  <c r="AO162" i="15" s="1"/>
  <c r="M223" i="17"/>
  <c r="M200" i="15"/>
  <c r="AO200" i="15" s="1"/>
  <c r="M200" i="17"/>
  <c r="M210" i="15"/>
  <c r="AO210" i="15" s="1"/>
  <c r="M210" i="17"/>
  <c r="M254" i="15"/>
  <c r="AO254" i="15" s="1"/>
  <c r="M254" i="17"/>
  <c r="M216" i="15"/>
  <c r="M148" i="15" s="1"/>
  <c r="M216" i="17"/>
  <c r="AR325" i="17"/>
  <c r="P382" i="17"/>
  <c r="AR382" i="17" s="1"/>
  <c r="M203" i="15"/>
  <c r="AO203" i="15" s="1"/>
  <c r="M203" i="17"/>
  <c r="M252" i="15"/>
  <c r="AO252" i="15" s="1"/>
  <c r="M252" i="17"/>
  <c r="M232" i="15"/>
  <c r="AO232" i="15" s="1"/>
  <c r="M232" i="17"/>
  <c r="M250" i="15"/>
  <c r="M250" i="17"/>
  <c r="M224" i="15"/>
  <c r="AO224" i="15" s="1"/>
  <c r="M224" i="17"/>
  <c r="M217" i="15"/>
  <c r="AO217" i="15" s="1"/>
  <c r="M217" i="17"/>
  <c r="P183" i="17"/>
  <c r="AR183" i="17" s="1"/>
  <c r="AR31" i="17"/>
  <c r="M247" i="15"/>
  <c r="M30" i="15" s="1"/>
  <c r="M247" i="17"/>
  <c r="M225" i="15"/>
  <c r="M120" i="15" s="1"/>
  <c r="M225" i="17"/>
  <c r="M219" i="15"/>
  <c r="M154" i="15" s="1"/>
  <c r="M219" i="17"/>
  <c r="M209" i="15"/>
  <c r="AO209" i="15" s="1"/>
  <c r="M209" i="17"/>
  <c r="N245" i="15"/>
  <c r="N245" i="17"/>
  <c r="M211" i="15"/>
  <c r="M108" i="15" s="1"/>
  <c r="AO108" i="15" s="1"/>
  <c r="M211" i="17"/>
  <c r="M220" i="15"/>
  <c r="AO220" i="15" s="1"/>
  <c r="M220" i="17"/>
  <c r="M246" i="15"/>
  <c r="M29" i="15" s="1"/>
  <c r="M246" i="17"/>
  <c r="M255" i="15"/>
  <c r="AO255" i="15" s="1"/>
  <c r="M255" i="17"/>
  <c r="BB240" i="15"/>
  <c r="BE240" i="15"/>
  <c r="D124" i="15"/>
  <c r="I316" i="15"/>
  <c r="I376" i="15" s="1"/>
  <c r="BC240" i="15"/>
  <c r="AK240" i="15"/>
  <c r="AK303" i="15"/>
  <c r="BB303" i="15"/>
  <c r="BC303" i="15"/>
  <c r="AN228" i="15"/>
  <c r="L238" i="15"/>
  <c r="L310" i="15" s="1"/>
  <c r="AK179" i="15"/>
  <c r="AH11" i="15"/>
  <c r="H367" i="15"/>
  <c r="AJ367" i="15" s="1"/>
  <c r="E19" i="15"/>
  <c r="AG19" i="15" s="1"/>
  <c r="E238" i="15"/>
  <c r="AG238" i="15" s="1"/>
  <c r="E309" i="15"/>
  <c r="E324" i="15" s="1"/>
  <c r="F309" i="15"/>
  <c r="F372" i="15" s="1"/>
  <c r="G19" i="15"/>
  <c r="AI19" i="15" s="1"/>
  <c r="G309" i="15"/>
  <c r="G372" i="15" s="1"/>
  <c r="AI372" i="15" s="1"/>
  <c r="H316" i="15"/>
  <c r="H376" i="15" s="1"/>
  <c r="AJ376" i="15" s="1"/>
  <c r="AI228" i="15"/>
  <c r="BB179" i="15"/>
  <c r="F19" i="15"/>
  <c r="AH19" i="15" s="1"/>
  <c r="AJ122" i="15"/>
  <c r="AH228" i="15"/>
  <c r="BC179" i="15"/>
  <c r="F176" i="15"/>
  <c r="AH176" i="15" s="1"/>
  <c r="BB74" i="15"/>
  <c r="BC73" i="15"/>
  <c r="BF179" i="15"/>
  <c r="BB75" i="15"/>
  <c r="H19" i="15"/>
  <c r="AJ19" i="15" s="1"/>
  <c r="H238" i="15"/>
  <c r="H22" i="15" s="1"/>
  <c r="AJ22" i="15" s="1"/>
  <c r="J377" i="15"/>
  <c r="AL377" i="15" s="1"/>
  <c r="D19" i="15"/>
  <c r="AF19" i="15" s="1"/>
  <c r="AF228" i="15"/>
  <c r="D238" i="15"/>
  <c r="AF238" i="15" s="1"/>
  <c r="BB76" i="15"/>
  <c r="E131" i="15"/>
  <c r="G126" i="15"/>
  <c r="K126" i="15"/>
  <c r="N40" i="15"/>
  <c r="N159" i="15"/>
  <c r="N54" i="15"/>
  <c r="L376" i="15"/>
  <c r="AN376" i="15" s="1"/>
  <c r="M236" i="15"/>
  <c r="N140" i="5"/>
  <c r="N154" i="5" s="1"/>
  <c r="AF122" i="15"/>
  <c r="AJ228" i="15"/>
  <c r="L279" i="15"/>
  <c r="AN279" i="15" s="1"/>
  <c r="E367" i="15"/>
  <c r="E316" i="15"/>
  <c r="BC56" i="15"/>
  <c r="BB56" i="15"/>
  <c r="AH122" i="15"/>
  <c r="BC71" i="15"/>
  <c r="BB71" i="15"/>
  <c r="G316" i="15"/>
  <c r="AI303" i="15"/>
  <c r="G367" i="15"/>
  <c r="AI367" i="15" s="1"/>
  <c r="I130" i="15"/>
  <c r="I125" i="15"/>
  <c r="I127" i="15"/>
  <c r="BB122" i="15"/>
  <c r="BF122" i="15"/>
  <c r="BE122" i="15"/>
  <c r="I129" i="15"/>
  <c r="I124" i="15"/>
  <c r="I126" i="15"/>
  <c r="I131" i="15"/>
  <c r="I128" i="15"/>
  <c r="BC122" i="15"/>
  <c r="BE14" i="15"/>
  <c r="AK14" i="15"/>
  <c r="BF14" i="15"/>
  <c r="BB14" i="15"/>
  <c r="BC14" i="15"/>
  <c r="E178" i="15"/>
  <c r="AG178" i="15" s="1"/>
  <c r="AG26" i="15"/>
  <c r="J178" i="15"/>
  <c r="AL178" i="15" s="1"/>
  <c r="AL26" i="15"/>
  <c r="D280" i="15"/>
  <c r="AF280" i="15" s="1"/>
  <c r="AF271" i="15"/>
  <c r="BB184" i="15"/>
  <c r="AK184" i="15"/>
  <c r="BF184" i="15"/>
  <c r="BE184" i="15"/>
  <c r="BC184" i="15"/>
  <c r="AL122" i="15"/>
  <c r="AG240" i="15"/>
  <c r="E24" i="15"/>
  <c r="D302" i="15"/>
  <c r="AF5" i="15"/>
  <c r="AE122" i="15"/>
  <c r="J380" i="15"/>
  <c r="AL380" i="15" s="1"/>
  <c r="AL322" i="15"/>
  <c r="AL279" i="15"/>
  <c r="AN322" i="15"/>
  <c r="L380" i="15"/>
  <c r="AN380" i="15" s="1"/>
  <c r="AM279" i="15"/>
  <c r="K273" i="15"/>
  <c r="D176" i="15"/>
  <c r="AF176" i="15" s="1"/>
  <c r="AF24" i="15"/>
  <c r="BC374" i="15"/>
  <c r="AK384" i="15"/>
  <c r="BB374" i="15"/>
  <c r="E280" i="15"/>
  <c r="AG280" i="15" s="1"/>
  <c r="E274" i="15"/>
  <c r="AG271" i="15"/>
  <c r="D275" i="15"/>
  <c r="AN11" i="15"/>
  <c r="BC57" i="15"/>
  <c r="BB57" i="15"/>
  <c r="AM316" i="15"/>
  <c r="K376" i="15"/>
  <c r="AM376" i="15" s="1"/>
  <c r="H131" i="15"/>
  <c r="H128" i="15"/>
  <c r="H124" i="15"/>
  <c r="H125" i="15"/>
  <c r="H127" i="15"/>
  <c r="H129" i="15"/>
  <c r="H130" i="15"/>
  <c r="K369" i="15"/>
  <c r="AM369" i="15" s="1"/>
  <c r="J351" i="15"/>
  <c r="K320" i="15"/>
  <c r="AM306" i="15"/>
  <c r="AN240" i="15"/>
  <c r="L24" i="15"/>
  <c r="E369" i="15"/>
  <c r="E320" i="15"/>
  <c r="E330" i="15" s="1"/>
  <c r="J382" i="15"/>
  <c r="AL382" i="15" s="1"/>
  <c r="AL324" i="15"/>
  <c r="I176" i="15"/>
  <c r="BC24" i="15"/>
  <c r="BB24" i="15"/>
  <c r="AK24" i="15"/>
  <c r="BF24" i="15"/>
  <c r="BE24" i="15"/>
  <c r="AJ51" i="15"/>
  <c r="AJ58" i="15" s="1"/>
  <c r="H58" i="15"/>
  <c r="E302" i="15"/>
  <c r="AG5" i="15"/>
  <c r="BC55" i="15"/>
  <c r="BB55" i="15"/>
  <c r="G58" i="15"/>
  <c r="AI51" i="15"/>
  <c r="G127" i="15"/>
  <c r="I369" i="15"/>
  <c r="AK369" i="15" s="1"/>
  <c r="I320" i="15"/>
  <c r="BC306" i="15"/>
  <c r="BB306" i="15"/>
  <c r="AK306" i="15"/>
  <c r="I322" i="15"/>
  <c r="AN12" i="15"/>
  <c r="F302" i="15"/>
  <c r="AH5" i="15"/>
  <c r="J379" i="15"/>
  <c r="AL379" i="15" s="1"/>
  <c r="AL321" i="15"/>
  <c r="G374" i="15"/>
  <c r="AI374" i="15" s="1"/>
  <c r="AI311" i="15"/>
  <c r="AN324" i="15"/>
  <c r="L382" i="15"/>
  <c r="AN382" i="15" s="1"/>
  <c r="K309" i="15"/>
  <c r="K238" i="15"/>
  <c r="AM228" i="15"/>
  <c r="K19" i="15"/>
  <c r="AM19" i="15" s="1"/>
  <c r="AL370" i="15"/>
  <c r="J387" i="15"/>
  <c r="AI122" i="15"/>
  <c r="AM122" i="15"/>
  <c r="AN321" i="15"/>
  <c r="L379" i="15"/>
  <c r="AN379" i="15" s="1"/>
  <c r="I58" i="15"/>
  <c r="BC51" i="15"/>
  <c r="BB51" i="15"/>
  <c r="AK51" i="15"/>
  <c r="AK58" i="15" s="1"/>
  <c r="J309" i="15"/>
  <c r="J238" i="15"/>
  <c r="AL228" i="15"/>
  <c r="J19" i="15"/>
  <c r="AL19" i="15" s="1"/>
  <c r="G178" i="15"/>
  <c r="AI178" i="15" s="1"/>
  <c r="AI26" i="15"/>
  <c r="K178" i="15"/>
  <c r="AM178" i="15" s="1"/>
  <c r="AM26" i="15"/>
  <c r="C309" i="15"/>
  <c r="C238" i="15"/>
  <c r="AE228" i="15"/>
  <c r="C19" i="15"/>
  <c r="AE19" i="15" s="1"/>
  <c r="L58" i="15"/>
  <c r="AN51" i="15"/>
  <c r="L372" i="15"/>
  <c r="AN372" i="15" s="1"/>
  <c r="AN309" i="15"/>
  <c r="G310" i="15"/>
  <c r="AI238" i="15"/>
  <c r="G22" i="15"/>
  <c r="AI22" i="15" s="1"/>
  <c r="C280" i="15"/>
  <c r="AE280" i="15" s="1"/>
  <c r="AE271" i="15"/>
  <c r="D274" i="15"/>
  <c r="C128" i="15"/>
  <c r="G130" i="15"/>
  <c r="F130" i="15"/>
  <c r="C127" i="15"/>
  <c r="G129" i="15"/>
  <c r="G128" i="15"/>
  <c r="D129" i="15"/>
  <c r="F128" i="15"/>
  <c r="G125" i="15"/>
  <c r="C129" i="15"/>
  <c r="D125" i="15"/>
  <c r="G131" i="15"/>
  <c r="F126" i="15"/>
  <c r="C125" i="15"/>
  <c r="F127" i="15"/>
  <c r="F129" i="15"/>
  <c r="E129" i="15"/>
  <c r="E124" i="15"/>
  <c r="E128" i="15"/>
  <c r="E130" i="15"/>
  <c r="E125" i="15"/>
  <c r="D130" i="15"/>
  <c r="F124" i="15"/>
  <c r="D126" i="15"/>
  <c r="E127" i="15"/>
  <c r="D128" i="15"/>
  <c r="C130" i="15"/>
  <c r="F125" i="15"/>
  <c r="E126" i="15"/>
  <c r="F131" i="15"/>
  <c r="K128" i="15"/>
  <c r="K127" i="15"/>
  <c r="K130" i="15"/>
  <c r="K131" i="15"/>
  <c r="K129" i="15"/>
  <c r="K125" i="15"/>
  <c r="L183" i="15"/>
  <c r="AN183" i="15" s="1"/>
  <c r="AN31" i="15"/>
  <c r="L387" i="15"/>
  <c r="AN370" i="15"/>
  <c r="AM324" i="15"/>
  <c r="K382" i="15"/>
  <c r="AM382" i="15" s="1"/>
  <c r="F310" i="15"/>
  <c r="AH238" i="15"/>
  <c r="F22" i="15"/>
  <c r="AH22" i="15" s="1"/>
  <c r="L329" i="15"/>
  <c r="L375" i="15"/>
  <c r="AN375" i="15" s="1"/>
  <c r="AN315" i="15"/>
  <c r="AM321" i="15"/>
  <c r="K379" i="15"/>
  <c r="AM379" i="15" s="1"/>
  <c r="D306" i="15"/>
  <c r="AF11" i="15"/>
  <c r="J366" i="15"/>
  <c r="AL366" i="15" s="1"/>
  <c r="J315" i="15"/>
  <c r="AL302" i="15"/>
  <c r="K387" i="15"/>
  <c r="AM370" i="15"/>
  <c r="AI240" i="15"/>
  <c r="G24" i="15"/>
  <c r="AM240" i="15"/>
  <c r="K24" i="15"/>
  <c r="L124" i="15"/>
  <c r="D127" i="15"/>
  <c r="BE178" i="15"/>
  <c r="BC178" i="15"/>
  <c r="BB178" i="15"/>
  <c r="AK178" i="15"/>
  <c r="BF178" i="15"/>
  <c r="C131" i="15"/>
  <c r="G124" i="15"/>
  <c r="C126" i="15"/>
  <c r="F369" i="15"/>
  <c r="F320" i="15"/>
  <c r="F330" i="15" s="1"/>
  <c r="AM302" i="15"/>
  <c r="K366" i="15"/>
  <c r="AM366" i="15" s="1"/>
  <c r="K315" i="15"/>
  <c r="AL240" i="15"/>
  <c r="J24" i="15"/>
  <c r="H306" i="15"/>
  <c r="AJ11" i="15"/>
  <c r="C178" i="15"/>
  <c r="AE178" i="15" s="1"/>
  <c r="AE26" i="15"/>
  <c r="BC387" i="15"/>
  <c r="BB387" i="15"/>
  <c r="AM51" i="15"/>
  <c r="AM58" i="15" s="1"/>
  <c r="K58" i="15"/>
  <c r="J183" i="15"/>
  <c r="AL183" i="15" s="1"/>
  <c r="AL31" i="15"/>
  <c r="D131" i="15"/>
  <c r="J58" i="15"/>
  <c r="AL51" i="15"/>
  <c r="AL58" i="15" s="1"/>
  <c r="H304" i="15"/>
  <c r="G275" i="15"/>
  <c r="AJ271" i="15"/>
  <c r="H280" i="15"/>
  <c r="AJ280" i="15" s="1"/>
  <c r="H274" i="15"/>
  <c r="H279" i="15"/>
  <c r="AN122" i="15"/>
  <c r="I309" i="15"/>
  <c r="BF228" i="15"/>
  <c r="BE228" i="15"/>
  <c r="I238" i="15"/>
  <c r="BC228" i="15"/>
  <c r="BB228" i="15"/>
  <c r="AK228" i="15"/>
  <c r="I19" i="15"/>
  <c r="AE240" i="15"/>
  <c r="C24" i="15"/>
  <c r="E310" i="15"/>
  <c r="AM317" i="15"/>
  <c r="K377" i="15"/>
  <c r="AM377" i="15" s="1"/>
  <c r="C302" i="15"/>
  <c r="AE5" i="15"/>
  <c r="J130" i="15"/>
  <c r="J128" i="15"/>
  <c r="J126" i="15"/>
  <c r="J127" i="15"/>
  <c r="J125" i="15"/>
  <c r="J131" i="15"/>
  <c r="J129" i="15"/>
  <c r="L369" i="15"/>
  <c r="AN369" i="15" s="1"/>
  <c r="L320" i="15"/>
  <c r="AN306" i="15"/>
  <c r="J352" i="15"/>
  <c r="H302" i="15"/>
  <c r="AJ5" i="15"/>
  <c r="G302" i="15"/>
  <c r="AI5" i="15"/>
  <c r="AM326" i="15"/>
  <c r="K384" i="15"/>
  <c r="AM384" i="15" s="1"/>
  <c r="AM322" i="15"/>
  <c r="K380" i="15"/>
  <c r="AM380" i="15" s="1"/>
  <c r="H387" i="15"/>
  <c r="AN15" i="15"/>
  <c r="G304" i="15"/>
  <c r="G362" i="15" s="1"/>
  <c r="G274" i="15"/>
  <c r="F275" i="15"/>
  <c r="AI271" i="15"/>
  <c r="G280" i="15"/>
  <c r="AI280" i="15" s="1"/>
  <c r="I302" i="15"/>
  <c r="BE5" i="15"/>
  <c r="BC5" i="15"/>
  <c r="BB5" i="15"/>
  <c r="AK5" i="15"/>
  <c r="BF5" i="15"/>
  <c r="J274" i="15"/>
  <c r="J275" i="15"/>
  <c r="J280" i="15"/>
  <c r="AL280" i="15" s="1"/>
  <c r="F280" i="15"/>
  <c r="AH280" i="15" s="1"/>
  <c r="F274" i="15"/>
  <c r="E275" i="15"/>
  <c r="AH271" i="15"/>
  <c r="G279" i="15"/>
  <c r="K183" i="15"/>
  <c r="AM183" i="15" s="1"/>
  <c r="AM31" i="15"/>
  <c r="L129" i="15"/>
  <c r="L131" i="15"/>
  <c r="L125" i="15"/>
  <c r="L126" i="15"/>
  <c r="L130" i="15"/>
  <c r="L128" i="15"/>
  <c r="C306" i="15"/>
  <c r="AE11" i="15"/>
  <c r="D372" i="15"/>
  <c r="D324" i="15"/>
  <c r="G306" i="15"/>
  <c r="AI11" i="15"/>
  <c r="J369" i="15"/>
  <c r="AL369" i="15" s="1"/>
  <c r="J320" i="15"/>
  <c r="AL306" i="15"/>
  <c r="I304" i="15"/>
  <c r="H275" i="15"/>
  <c r="AK271" i="15"/>
  <c r="I280" i="15"/>
  <c r="I274" i="15"/>
  <c r="BC271" i="15"/>
  <c r="BB271" i="15"/>
  <c r="I275" i="15"/>
  <c r="I279" i="15"/>
  <c r="K280" i="15"/>
  <c r="AM280" i="15" s="1"/>
  <c r="K275" i="15"/>
  <c r="K274" i="15"/>
  <c r="L274" i="15"/>
  <c r="L275" i="15"/>
  <c r="H324" i="15"/>
  <c r="H372" i="15"/>
  <c r="AJ372" i="15" s="1"/>
  <c r="AJ309" i="15"/>
  <c r="N17" i="5"/>
  <c r="N14" i="5" s="1"/>
  <c r="N89" i="5"/>
  <c r="N32" i="5"/>
  <c r="M208" i="17" s="1"/>
  <c r="E17" i="13"/>
  <c r="E16" i="13"/>
  <c r="E13" i="13"/>
  <c r="N56" i="5"/>
  <c r="N54" i="5" s="1"/>
  <c r="N42" i="5"/>
  <c r="E14" i="13" s="1"/>
  <c r="N23" i="5"/>
  <c r="N26" i="5"/>
  <c r="N39" i="5"/>
  <c r="N22" i="5"/>
  <c r="M205" i="17" s="1"/>
  <c r="N25" i="5"/>
  <c r="N47" i="5"/>
  <c r="N69" i="5"/>
  <c r="N66" i="5"/>
  <c r="N18" i="5"/>
  <c r="N24" i="5"/>
  <c r="N27" i="5"/>
  <c r="O50" i="5"/>
  <c r="E8" i="1"/>
  <c r="N12" i="5" s="1"/>
  <c r="Y689" i="1"/>
  <c r="O63" i="5"/>
  <c r="O34" i="5"/>
  <c r="O19" i="5"/>
  <c r="B909" i="1"/>
  <c r="N96" i="15" l="1"/>
  <c r="N145" i="15"/>
  <c r="AN238" i="15"/>
  <c r="M257" i="15"/>
  <c r="AK316" i="15"/>
  <c r="BB316" i="15"/>
  <c r="BC316" i="15"/>
  <c r="F324" i="15"/>
  <c r="AJ24" i="15"/>
  <c r="N103" i="15"/>
  <c r="N175" i="15"/>
  <c r="N152" i="15"/>
  <c r="N3" i="15"/>
  <c r="N359" i="15" s="1"/>
  <c r="M36" i="15"/>
  <c r="AO36" i="15" s="1"/>
  <c r="M34" i="15"/>
  <c r="AO34" i="15" s="1"/>
  <c r="M170" i="15"/>
  <c r="AO170" i="15" s="1"/>
  <c r="AO219" i="15"/>
  <c r="N78" i="15"/>
  <c r="N70" i="15"/>
  <c r="N61" i="15"/>
  <c r="N166" i="15"/>
  <c r="N133" i="15"/>
  <c r="N86" i="15"/>
  <c r="N46" i="15"/>
  <c r="N113" i="15"/>
  <c r="M116" i="15"/>
  <c r="S116" i="15" s="1"/>
  <c r="M136" i="15"/>
  <c r="AO136" i="15" s="1"/>
  <c r="AO223" i="15"/>
  <c r="N266" i="17"/>
  <c r="N278" i="17" s="1"/>
  <c r="N301" i="17" s="1"/>
  <c r="N166" i="17"/>
  <c r="N61" i="17"/>
  <c r="N70" i="17"/>
  <c r="N103" i="17"/>
  <c r="N145" i="17"/>
  <c r="N40" i="17"/>
  <c r="N133" i="17"/>
  <c r="N3" i="17"/>
  <c r="N86" i="17"/>
  <c r="N175" i="17"/>
  <c r="N46" i="17"/>
  <c r="N113" i="17"/>
  <c r="N159" i="17"/>
  <c r="N152" i="17"/>
  <c r="N78" i="17"/>
  <c r="N96" i="17"/>
  <c r="N54" i="17"/>
  <c r="M168" i="15"/>
  <c r="AO168" i="15" s="1"/>
  <c r="M64" i="15"/>
  <c r="AO64" i="15" s="1"/>
  <c r="M140" i="15"/>
  <c r="AO140" i="15" s="1"/>
  <c r="M139" i="15"/>
  <c r="AO139" i="15" s="1"/>
  <c r="AO211" i="15"/>
  <c r="M67" i="15"/>
  <c r="AO67" i="15" s="1"/>
  <c r="M119" i="15"/>
  <c r="AO119" i="15" s="1"/>
  <c r="AO225" i="15"/>
  <c r="M107" i="15"/>
  <c r="AO107" i="15" s="1"/>
  <c r="AO216" i="15"/>
  <c r="M106" i="15"/>
  <c r="AO106" i="15" s="1"/>
  <c r="M249" i="17"/>
  <c r="AO249" i="17" s="1"/>
  <c r="M155" i="15"/>
  <c r="AO155" i="15" s="1"/>
  <c r="M249" i="15"/>
  <c r="AO249" i="15" s="1"/>
  <c r="M218" i="15"/>
  <c r="AO218" i="15" s="1"/>
  <c r="M263" i="15"/>
  <c r="U258" i="15" s="1"/>
  <c r="AO247" i="17"/>
  <c r="M30" i="17"/>
  <c r="AO216" i="17"/>
  <c r="M148" i="17"/>
  <c r="M37" i="15"/>
  <c r="S37" i="15" s="1"/>
  <c r="AO220" i="17"/>
  <c r="M155" i="17"/>
  <c r="AO155" i="17" s="1"/>
  <c r="M154" i="17"/>
  <c r="AO219" i="17"/>
  <c r="M218" i="17"/>
  <c r="AO217" i="17"/>
  <c r="M116" i="17"/>
  <c r="M136" i="17"/>
  <c r="AO136" i="17" s="1"/>
  <c r="AO252" i="17"/>
  <c r="M34" i="17"/>
  <c r="M263" i="17"/>
  <c r="U258" i="17" s="1"/>
  <c r="M201" i="15"/>
  <c r="AO201" i="15" s="1"/>
  <c r="M201" i="17"/>
  <c r="M253" i="15"/>
  <c r="M35" i="15" s="1"/>
  <c r="M162" i="17"/>
  <c r="AO162" i="17" s="1"/>
  <c r="AO223" i="17"/>
  <c r="AO205" i="17"/>
  <c r="M98" i="17"/>
  <c r="M8" i="17"/>
  <c r="AO254" i="17"/>
  <c r="M36" i="17"/>
  <c r="M253" i="17"/>
  <c r="M257" i="17"/>
  <c r="AO234" i="17"/>
  <c r="M170" i="17"/>
  <c r="AO170" i="17" s="1"/>
  <c r="N203" i="15"/>
  <c r="AP203" i="15" s="1"/>
  <c r="N203" i="17"/>
  <c r="M37" i="17"/>
  <c r="AO255" i="17"/>
  <c r="M233" i="15"/>
  <c r="M231" i="15" s="1"/>
  <c r="AO231" i="15" s="1"/>
  <c r="M233" i="17"/>
  <c r="M231" i="17" s="1"/>
  <c r="AO200" i="17"/>
  <c r="M64" i="17"/>
  <c r="M226" i="15"/>
  <c r="M141" i="15" s="1"/>
  <c r="AO141" i="15" s="1"/>
  <c r="M226" i="17"/>
  <c r="M222" i="15"/>
  <c r="M221" i="15" s="1"/>
  <c r="M222" i="17"/>
  <c r="M199" i="15"/>
  <c r="AO199" i="15" s="1"/>
  <c r="M199" i="17"/>
  <c r="M215" i="15"/>
  <c r="M147" i="15" s="1"/>
  <c r="M215" i="17"/>
  <c r="AO208" i="17"/>
  <c r="M105" i="17"/>
  <c r="M207" i="17"/>
  <c r="AO247" i="15"/>
  <c r="AO246" i="15"/>
  <c r="AO211" i="17"/>
  <c r="M108" i="17"/>
  <c r="AO108" i="17" s="1"/>
  <c r="M120" i="17"/>
  <c r="AO225" i="17"/>
  <c r="M140" i="17"/>
  <c r="AO140" i="17" s="1"/>
  <c r="AO224" i="17"/>
  <c r="M139" i="17"/>
  <c r="AO139" i="17" s="1"/>
  <c r="M119" i="17"/>
  <c r="AO203" i="17"/>
  <c r="M67" i="17"/>
  <c r="N210" i="15"/>
  <c r="N107" i="15" s="1"/>
  <c r="AP107" i="15" s="1"/>
  <c r="N210" i="17"/>
  <c r="AO246" i="17"/>
  <c r="M29" i="17"/>
  <c r="AO209" i="17"/>
  <c r="M106" i="17"/>
  <c r="AO106" i="17" s="1"/>
  <c r="AO232" i="17"/>
  <c r="M168" i="17"/>
  <c r="AO210" i="17"/>
  <c r="M107" i="17"/>
  <c r="AO107" i="17" s="1"/>
  <c r="M202" i="15"/>
  <c r="AO202" i="15" s="1"/>
  <c r="M202" i="17"/>
  <c r="M206" i="15"/>
  <c r="AO206" i="15" s="1"/>
  <c r="M206" i="17"/>
  <c r="M204" i="17" s="1"/>
  <c r="L264" i="15"/>
  <c r="E372" i="15"/>
  <c r="E22" i="15"/>
  <c r="AG22" i="15" s="1"/>
  <c r="L22" i="15"/>
  <c r="AN22" i="15" s="1"/>
  <c r="AI309" i="15"/>
  <c r="G324" i="15"/>
  <c r="G382" i="15" s="1"/>
  <c r="AI382" i="15" s="1"/>
  <c r="AJ316" i="15"/>
  <c r="AJ238" i="15"/>
  <c r="H310" i="15"/>
  <c r="H373" i="15" s="1"/>
  <c r="AJ373" i="15" s="1"/>
  <c r="H264" i="15"/>
  <c r="D22" i="15"/>
  <c r="AF22" i="15" s="1"/>
  <c r="D310" i="15"/>
  <c r="D373" i="15" s="1"/>
  <c r="L273" i="15"/>
  <c r="N365" i="15"/>
  <c r="V256" i="15"/>
  <c r="N31" i="5"/>
  <c r="E10" i="13" s="1"/>
  <c r="M208" i="15"/>
  <c r="M17" i="15"/>
  <c r="AO120" i="15"/>
  <c r="S120" i="15"/>
  <c r="U120" i="15"/>
  <c r="M171" i="15"/>
  <c r="AO171" i="15" s="1"/>
  <c r="AO236" i="15"/>
  <c r="M235" i="15"/>
  <c r="AO235" i="15" s="1"/>
  <c r="M182" i="15"/>
  <c r="AO182" i="15" s="1"/>
  <c r="AO30" i="15"/>
  <c r="S30" i="15"/>
  <c r="M181" i="15"/>
  <c r="AO181" i="15" s="1"/>
  <c r="S29" i="15"/>
  <c r="AO29" i="15"/>
  <c r="E8" i="13"/>
  <c r="J8" i="13" s="1"/>
  <c r="M205" i="15"/>
  <c r="AO148" i="15"/>
  <c r="S148" i="15"/>
  <c r="AO154" i="15"/>
  <c r="E176" i="15"/>
  <c r="AG176" i="15" s="1"/>
  <c r="AG24" i="15"/>
  <c r="BB124" i="15"/>
  <c r="BC124" i="15"/>
  <c r="BB126" i="15"/>
  <c r="BC126" i="15"/>
  <c r="BC129" i="15"/>
  <c r="BB129" i="15"/>
  <c r="BB130" i="15"/>
  <c r="BC130" i="15"/>
  <c r="AI316" i="15"/>
  <c r="G376" i="15"/>
  <c r="AI376" i="15" s="1"/>
  <c r="J353" i="15"/>
  <c r="D366" i="15"/>
  <c r="D315" i="15"/>
  <c r="D329" i="15" s="1"/>
  <c r="BB128" i="15"/>
  <c r="BC128" i="15"/>
  <c r="BC127" i="15"/>
  <c r="BB127" i="15"/>
  <c r="BB131" i="15"/>
  <c r="BC131" i="15"/>
  <c r="BC125" i="15"/>
  <c r="BB125" i="15"/>
  <c r="I273" i="15"/>
  <c r="BC279" i="15"/>
  <c r="BB279" i="15"/>
  <c r="AK279" i="15"/>
  <c r="I368" i="15"/>
  <c r="AK368" i="15" s="1"/>
  <c r="BC304" i="15"/>
  <c r="I317" i="15"/>
  <c r="BB304" i="15"/>
  <c r="AK304" i="15"/>
  <c r="I321" i="15"/>
  <c r="I362" i="15"/>
  <c r="H366" i="15"/>
  <c r="AJ366" i="15" s="1"/>
  <c r="AJ302" i="15"/>
  <c r="H315" i="15"/>
  <c r="H273" i="15"/>
  <c r="AJ279" i="15"/>
  <c r="C176" i="15"/>
  <c r="AE176" i="15" s="1"/>
  <c r="AE24" i="15"/>
  <c r="H382" i="15"/>
  <c r="AJ382" i="15" s="1"/>
  <c r="AJ324" i="15"/>
  <c r="J378" i="15"/>
  <c r="AL378" i="15" s="1"/>
  <c r="J330" i="15"/>
  <c r="AL320" i="15"/>
  <c r="G368" i="15"/>
  <c r="AI368" i="15" s="1"/>
  <c r="AI304" i="15"/>
  <c r="G317" i="15"/>
  <c r="G321" i="15"/>
  <c r="AI324" i="15"/>
  <c r="F373" i="15"/>
  <c r="F325" i="15"/>
  <c r="C310" i="15"/>
  <c r="AE238" i="15"/>
  <c r="C22" i="15"/>
  <c r="AE22" i="15" s="1"/>
  <c r="K310" i="15"/>
  <c r="K264" i="15"/>
  <c r="AM238" i="15"/>
  <c r="K22" i="15"/>
  <c r="AM22" i="15" s="1"/>
  <c r="K330" i="15"/>
  <c r="AM320" i="15"/>
  <c r="K378" i="15"/>
  <c r="AM378" i="15" s="1"/>
  <c r="C315" i="15"/>
  <c r="C329" i="15" s="1"/>
  <c r="C366" i="15"/>
  <c r="G373" i="15"/>
  <c r="AI373" i="15" s="1"/>
  <c r="G325" i="15"/>
  <c r="AI310" i="15"/>
  <c r="K372" i="15"/>
  <c r="AM372" i="15" s="1"/>
  <c r="AM309" i="15"/>
  <c r="F366" i="15"/>
  <c r="F315" i="15"/>
  <c r="F329" i="15" s="1"/>
  <c r="L176" i="15"/>
  <c r="AN176" i="15" s="1"/>
  <c r="AN24" i="15"/>
  <c r="I310" i="15"/>
  <c r="BB238" i="15"/>
  <c r="AK238" i="15"/>
  <c r="BF238" i="15"/>
  <c r="BE238" i="15"/>
  <c r="I264" i="15"/>
  <c r="BC238" i="15"/>
  <c r="I239" i="15"/>
  <c r="I22" i="15"/>
  <c r="BC274" i="15"/>
  <c r="BB274" i="15"/>
  <c r="L325" i="15"/>
  <c r="L373" i="15"/>
  <c r="AN373" i="15" s="1"/>
  <c r="AN310" i="15"/>
  <c r="J375" i="15"/>
  <c r="AL375" i="15" s="1"/>
  <c r="J329" i="15"/>
  <c r="AL315" i="15"/>
  <c r="J372" i="15"/>
  <c r="AL372" i="15" s="1"/>
  <c r="AL309" i="15"/>
  <c r="BE176" i="15"/>
  <c r="BC176" i="15"/>
  <c r="BF176" i="15"/>
  <c r="BB176" i="15"/>
  <c r="AK176" i="15"/>
  <c r="E325" i="15"/>
  <c r="E373" i="15"/>
  <c r="G176" i="15"/>
  <c r="AI176" i="15" s="1"/>
  <c r="AI24" i="15"/>
  <c r="C372" i="15"/>
  <c r="C324" i="15"/>
  <c r="J310" i="15"/>
  <c r="J264" i="15"/>
  <c r="AL238" i="15"/>
  <c r="J22" i="15"/>
  <c r="AL22" i="15" s="1"/>
  <c r="AK280" i="15"/>
  <c r="BC280" i="15"/>
  <c r="BB280" i="15"/>
  <c r="I366" i="15"/>
  <c r="AK366" i="15" s="1"/>
  <c r="BB302" i="15"/>
  <c r="AK302" i="15"/>
  <c r="I315" i="15"/>
  <c r="BC302" i="15"/>
  <c r="H368" i="15"/>
  <c r="AJ368" i="15" s="1"/>
  <c r="H317" i="15"/>
  <c r="AJ304" i="15"/>
  <c r="H321" i="15"/>
  <c r="H362" i="15"/>
  <c r="I378" i="15"/>
  <c r="I330" i="15"/>
  <c r="AK320" i="15"/>
  <c r="BC320" i="15"/>
  <c r="BB320" i="15"/>
  <c r="E366" i="15"/>
  <c r="E315" i="15"/>
  <c r="E329" i="15" s="1"/>
  <c r="C369" i="15"/>
  <c r="C320" i="15"/>
  <c r="C330" i="15" s="1"/>
  <c r="G366" i="15"/>
  <c r="AI366" i="15" s="1"/>
  <c r="G315" i="15"/>
  <c r="AI302" i="15"/>
  <c r="I324" i="15"/>
  <c r="I372" i="15"/>
  <c r="AK372" i="15" s="1"/>
  <c r="BC309" i="15"/>
  <c r="BB309" i="15"/>
  <c r="AK309" i="15"/>
  <c r="AM315" i="15"/>
  <c r="K329" i="15"/>
  <c r="K375" i="15"/>
  <c r="AM375" i="15" s="1"/>
  <c r="G369" i="15"/>
  <c r="AI369" i="15" s="1"/>
  <c r="AI306" i="15"/>
  <c r="G320" i="15"/>
  <c r="G322" i="15"/>
  <c r="L330" i="15"/>
  <c r="AN320" i="15"/>
  <c r="L378" i="15"/>
  <c r="AN378" i="15" s="1"/>
  <c r="BC19" i="15"/>
  <c r="BB19" i="15"/>
  <c r="AK19" i="15"/>
  <c r="BF19" i="15"/>
  <c r="BE19" i="15"/>
  <c r="D320" i="15"/>
  <c r="D330" i="15" s="1"/>
  <c r="D369" i="15"/>
  <c r="J273" i="15"/>
  <c r="G273" i="15"/>
  <c r="AI279" i="15"/>
  <c r="H369" i="15"/>
  <c r="AJ369" i="15" s="1"/>
  <c r="AJ306" i="15"/>
  <c r="H320" i="15"/>
  <c r="H322" i="15"/>
  <c r="BC366" i="15"/>
  <c r="AK376" i="15"/>
  <c r="BB366" i="15"/>
  <c r="BB58" i="15"/>
  <c r="BC58" i="15"/>
  <c r="BC275" i="15"/>
  <c r="BB275" i="15"/>
  <c r="J176" i="15"/>
  <c r="AL176" i="15" s="1"/>
  <c r="AL24" i="15"/>
  <c r="K176" i="15"/>
  <c r="AM176" i="15" s="1"/>
  <c r="AM24" i="15"/>
  <c r="I380" i="15"/>
  <c r="AK322" i="15"/>
  <c r="O47" i="5"/>
  <c r="O28" i="5"/>
  <c r="J14" i="13"/>
  <c r="E18" i="13"/>
  <c r="J16" i="13"/>
  <c r="J13" i="13"/>
  <c r="J17" i="13"/>
  <c r="E9" i="13"/>
  <c r="N21" i="5"/>
  <c r="N64" i="5"/>
  <c r="N61" i="5" s="1"/>
  <c r="E20" i="13" s="1"/>
  <c r="N85" i="5"/>
  <c r="N84" i="5" s="1"/>
  <c r="N11" i="5"/>
  <c r="E6" i="13" s="1"/>
  <c r="N46" i="5"/>
  <c r="N38" i="5"/>
  <c r="E12" i="13" s="1"/>
  <c r="N62" i="5"/>
  <c r="O67" i="5"/>
  <c r="O44" i="5"/>
  <c r="O86" i="5"/>
  <c r="O53" i="5"/>
  <c r="O66" i="5"/>
  <c r="O65" i="5"/>
  <c r="O16" i="5"/>
  <c r="O82" i="5"/>
  <c r="O13" i="5"/>
  <c r="O39" i="5"/>
  <c r="O15" i="5"/>
  <c r="O90" i="5"/>
  <c r="O89" i="5"/>
  <c r="O18" i="5"/>
  <c r="O43" i="5"/>
  <c r="O88" i="5"/>
  <c r="O81" i="5"/>
  <c r="O41" i="5"/>
  <c r="F1016" i="1"/>
  <c r="O91" i="5"/>
  <c r="E7" i="1"/>
  <c r="F5" i="1"/>
  <c r="M188" i="15" l="1"/>
  <c r="AO188" i="15" s="1"/>
  <c r="M156" i="15"/>
  <c r="S36" i="15"/>
  <c r="S34" i="15"/>
  <c r="M186" i="15"/>
  <c r="AO186" i="15" s="1"/>
  <c r="AO222" i="15"/>
  <c r="M65" i="15"/>
  <c r="AO65" i="15" s="1"/>
  <c r="AO116" i="15"/>
  <c r="U116" i="15"/>
  <c r="M13" i="15"/>
  <c r="AO13" i="15" s="1"/>
  <c r="M169" i="15"/>
  <c r="AO169" i="15" s="1"/>
  <c r="AO172" i="15" s="1"/>
  <c r="AO37" i="15"/>
  <c r="AO156" i="15"/>
  <c r="M189" i="15"/>
  <c r="AO189" i="15" s="1"/>
  <c r="N364" i="17"/>
  <c r="N358" i="17"/>
  <c r="V256" i="17"/>
  <c r="M137" i="15"/>
  <c r="AO137" i="15" s="1"/>
  <c r="S119" i="15"/>
  <c r="M117" i="15"/>
  <c r="AO117" i="15" s="1"/>
  <c r="U119" i="15"/>
  <c r="M16" i="15"/>
  <c r="M32" i="15"/>
  <c r="M248" i="15"/>
  <c r="M31" i="15" s="1"/>
  <c r="M161" i="15"/>
  <c r="M163" i="15" s="1"/>
  <c r="M32" i="17"/>
  <c r="M184" i="17" s="1"/>
  <c r="AO184" i="17" s="1"/>
  <c r="M41" i="15"/>
  <c r="M43" i="15" s="1"/>
  <c r="M214" i="15"/>
  <c r="M272" i="15" s="1"/>
  <c r="AO215" i="15"/>
  <c r="M99" i="15"/>
  <c r="AO99" i="15" s="1"/>
  <c r="AO253" i="15"/>
  <c r="M9" i="15"/>
  <c r="AO9" i="15" s="1"/>
  <c r="M66" i="15"/>
  <c r="AO66" i="15" s="1"/>
  <c r="AO226" i="15"/>
  <c r="AP210" i="15"/>
  <c r="N67" i="15"/>
  <c r="AP67" i="15" s="1"/>
  <c r="AO202" i="17"/>
  <c r="M66" i="17"/>
  <c r="AO222" i="17"/>
  <c r="M161" i="17"/>
  <c r="M221" i="17"/>
  <c r="M188" i="17"/>
  <c r="AO188" i="17" s="1"/>
  <c r="S36" i="17"/>
  <c r="U36" i="17"/>
  <c r="AO36" i="17"/>
  <c r="AO116" i="17"/>
  <c r="M13" i="17"/>
  <c r="S116" i="17"/>
  <c r="U116" i="17"/>
  <c r="N250" i="15"/>
  <c r="N250" i="17"/>
  <c r="M181" i="17"/>
  <c r="AO181" i="17" s="1"/>
  <c r="AO29" i="17"/>
  <c r="U29" i="17"/>
  <c r="S29" i="17"/>
  <c r="AO207" i="17"/>
  <c r="M50" i="17"/>
  <c r="U207" i="17"/>
  <c r="M189" i="17"/>
  <c r="AO189" i="17" s="1"/>
  <c r="M41" i="17"/>
  <c r="M43" i="17" s="1"/>
  <c r="U37" i="17"/>
  <c r="S37" i="17"/>
  <c r="AO37" i="17"/>
  <c r="M35" i="17"/>
  <c r="AO253" i="17"/>
  <c r="N254" i="15"/>
  <c r="AP254" i="15" s="1"/>
  <c r="N254" i="17"/>
  <c r="N220" i="15"/>
  <c r="AP220" i="15" s="1"/>
  <c r="N220" i="17"/>
  <c r="AO226" i="17"/>
  <c r="M141" i="17"/>
  <c r="AO141" i="17" s="1"/>
  <c r="M121" i="17"/>
  <c r="M137" i="17"/>
  <c r="AO137" i="17" s="1"/>
  <c r="AO218" i="17"/>
  <c r="M117" i="17"/>
  <c r="S8" i="17"/>
  <c r="AO8" i="17"/>
  <c r="U8" i="17"/>
  <c r="AO148" i="17"/>
  <c r="S148" i="17"/>
  <c r="M16" i="17"/>
  <c r="S119" i="17"/>
  <c r="U119" i="17"/>
  <c r="AO119" i="17"/>
  <c r="N215" i="15"/>
  <c r="T215" i="15" s="1"/>
  <c r="N215" i="17"/>
  <c r="T215" i="17" s="1"/>
  <c r="N234" i="15"/>
  <c r="N170" i="15" s="1"/>
  <c r="AP170" i="15" s="1"/>
  <c r="N234" i="17"/>
  <c r="AO206" i="17"/>
  <c r="M99" i="17"/>
  <c r="AO99" i="17" s="1"/>
  <c r="M9" i="17"/>
  <c r="AP210" i="17"/>
  <c r="N107" i="17"/>
  <c r="AP107" i="17" s="1"/>
  <c r="S210" i="17"/>
  <c r="N247" i="15"/>
  <c r="AP247" i="15" s="1"/>
  <c r="N247" i="17"/>
  <c r="M17" i="17"/>
  <c r="S120" i="17"/>
  <c r="U120" i="17"/>
  <c r="AO120" i="17"/>
  <c r="M147" i="17"/>
  <c r="AO215" i="17"/>
  <c r="M214" i="17"/>
  <c r="AO64" i="17"/>
  <c r="AO98" i="17"/>
  <c r="AO201" i="17"/>
  <c r="M65" i="17"/>
  <c r="N200" i="15"/>
  <c r="AP200" i="15" s="1"/>
  <c r="N200" i="17"/>
  <c r="M198" i="15"/>
  <c r="U198" i="15" s="1"/>
  <c r="M63" i="15"/>
  <c r="AO231" i="17"/>
  <c r="M230" i="17"/>
  <c r="N219" i="15"/>
  <c r="N154" i="15" s="1"/>
  <c r="N219" i="17"/>
  <c r="M121" i="15"/>
  <c r="AO121" i="15" s="1"/>
  <c r="M248" i="17"/>
  <c r="AO168" i="17"/>
  <c r="AO67" i="17"/>
  <c r="M186" i="17"/>
  <c r="AO186" i="17" s="1"/>
  <c r="AO34" i="17"/>
  <c r="S34" i="17"/>
  <c r="U34" i="17"/>
  <c r="AO154" i="17"/>
  <c r="AO156" i="17" s="1"/>
  <c r="M156" i="17"/>
  <c r="M182" i="17"/>
  <c r="AO182" i="17" s="1"/>
  <c r="AO30" i="17"/>
  <c r="S30" i="17"/>
  <c r="U30" i="17"/>
  <c r="N233" i="15"/>
  <c r="N169" i="15" s="1"/>
  <c r="AP169" i="15" s="1"/>
  <c r="N233" i="17"/>
  <c r="N255" i="15"/>
  <c r="N37" i="15" s="1"/>
  <c r="N255" i="17"/>
  <c r="N225" i="15"/>
  <c r="N120" i="15" s="1"/>
  <c r="N225" i="17"/>
  <c r="N217" i="15"/>
  <c r="AP217" i="15" s="1"/>
  <c r="N217" i="17"/>
  <c r="N222" i="15"/>
  <c r="T222" i="15" s="1"/>
  <c r="N222" i="17"/>
  <c r="AO105" i="17"/>
  <c r="AO110" i="17" s="1"/>
  <c r="M110" i="17"/>
  <c r="AP203" i="17"/>
  <c r="N67" i="17"/>
  <c r="M305" i="17"/>
  <c r="AO204" i="17"/>
  <c r="M49" i="17"/>
  <c r="N246" i="15"/>
  <c r="AP246" i="15" s="1"/>
  <c r="N246" i="17"/>
  <c r="N252" i="15"/>
  <c r="N252" i="17"/>
  <c r="N202" i="15"/>
  <c r="N66" i="15" s="1"/>
  <c r="N202" i="17"/>
  <c r="N232" i="15"/>
  <c r="AP232" i="15" s="1"/>
  <c r="N232" i="17"/>
  <c r="AO233" i="15"/>
  <c r="M63" i="17"/>
  <c r="AO63" i="17" s="1"/>
  <c r="AO199" i="17"/>
  <c r="M198" i="17"/>
  <c r="AO233" i="17"/>
  <c r="M169" i="17"/>
  <c r="AO169" i="17" s="1"/>
  <c r="H325" i="15"/>
  <c r="AJ325" i="15" s="1"/>
  <c r="AJ310" i="15"/>
  <c r="D325" i="15"/>
  <c r="E7" i="13"/>
  <c r="J7" i="13" s="1"/>
  <c r="M230" i="15"/>
  <c r="M207" i="15"/>
  <c r="AO208" i="15"/>
  <c r="M105" i="15"/>
  <c r="M187" i="15"/>
  <c r="AO187" i="15" s="1"/>
  <c r="AO35" i="15"/>
  <c r="S35" i="15"/>
  <c r="AO17" i="15"/>
  <c r="S17" i="15"/>
  <c r="E26" i="13"/>
  <c r="M8" i="15"/>
  <c r="AO205" i="15"/>
  <c r="M204" i="15"/>
  <c r="M98" i="15"/>
  <c r="AO221" i="15"/>
  <c r="M138" i="15"/>
  <c r="AO138" i="15" s="1"/>
  <c r="M118" i="15"/>
  <c r="E15" i="13"/>
  <c r="E11" i="13" s="1"/>
  <c r="N109" i="5"/>
  <c r="M149" i="15"/>
  <c r="S149" i="15" s="1"/>
  <c r="AO147" i="15"/>
  <c r="AO149" i="15" s="1"/>
  <c r="S147" i="15"/>
  <c r="I382" i="15"/>
  <c r="BC324" i="15"/>
  <c r="AK324" i="15"/>
  <c r="BB324" i="15"/>
  <c r="AI322" i="15"/>
  <c r="G380" i="15"/>
  <c r="AI380" i="15" s="1"/>
  <c r="G378" i="15"/>
  <c r="AI378" i="15" s="1"/>
  <c r="G330" i="15"/>
  <c r="AI320" i="15"/>
  <c r="H380" i="15"/>
  <c r="AJ380" i="15" s="1"/>
  <c r="AJ322" i="15"/>
  <c r="I375" i="15"/>
  <c r="I329" i="15"/>
  <c r="BC315" i="15"/>
  <c r="BB315" i="15"/>
  <c r="AK315" i="15"/>
  <c r="K373" i="15"/>
  <c r="AM373" i="15" s="1"/>
  <c r="K325" i="15"/>
  <c r="AM310" i="15"/>
  <c r="H375" i="15"/>
  <c r="AJ375" i="15" s="1"/>
  <c r="H329" i="15"/>
  <c r="AJ315" i="15"/>
  <c r="H379" i="15"/>
  <c r="AJ379" i="15" s="1"/>
  <c r="AJ321" i="15"/>
  <c r="J325" i="15"/>
  <c r="J373" i="15"/>
  <c r="AL373" i="15" s="1"/>
  <c r="AL310" i="15"/>
  <c r="L383" i="15"/>
  <c r="AN383" i="15" s="1"/>
  <c r="AN325" i="15"/>
  <c r="H378" i="15"/>
  <c r="AJ378" i="15" s="1"/>
  <c r="H330" i="15"/>
  <c r="AJ320" i="15"/>
  <c r="H377" i="15"/>
  <c r="AJ377" i="15" s="1"/>
  <c r="AJ317" i="15"/>
  <c r="BF22" i="15"/>
  <c r="BB22" i="15"/>
  <c r="AK22" i="15"/>
  <c r="BC22" i="15"/>
  <c r="BE22" i="15"/>
  <c r="I325" i="15"/>
  <c r="BC310" i="15"/>
  <c r="I373" i="15"/>
  <c r="AK373" i="15" s="1"/>
  <c r="BB310" i="15"/>
  <c r="AK310" i="15"/>
  <c r="BC362" i="15"/>
  <c r="BB362" i="15"/>
  <c r="I379" i="15"/>
  <c r="AK321" i="15"/>
  <c r="BB239" i="15"/>
  <c r="BF239" i="15"/>
  <c r="BE239" i="15"/>
  <c r="BC239" i="15"/>
  <c r="AI325" i="15"/>
  <c r="G383" i="15"/>
  <c r="AI383" i="15" s="1"/>
  <c r="C373" i="15"/>
  <c r="C325" i="15"/>
  <c r="G379" i="15"/>
  <c r="AI379" i="15" s="1"/>
  <c r="AI321" i="15"/>
  <c r="BB273" i="15"/>
  <c r="BC273" i="15"/>
  <c r="BC370" i="15"/>
  <c r="BB370" i="15"/>
  <c r="AK380" i="15"/>
  <c r="G375" i="15"/>
  <c r="AI375" i="15" s="1"/>
  <c r="G329" i="15"/>
  <c r="AI315" i="15"/>
  <c r="G377" i="15"/>
  <c r="AI377" i="15" s="1"/>
  <c r="AI317" i="15"/>
  <c r="BC264" i="15"/>
  <c r="BB264" i="15"/>
  <c r="BC368" i="15"/>
  <c r="BB368" i="15"/>
  <c r="AK378" i="15"/>
  <c r="I377" i="15"/>
  <c r="BB317" i="15"/>
  <c r="AK317" i="15"/>
  <c r="BC317" i="15"/>
  <c r="J6" i="13"/>
  <c r="F13" i="13"/>
  <c r="J18" i="13"/>
  <c r="J20" i="13"/>
  <c r="J10" i="13"/>
  <c r="J12" i="13"/>
  <c r="F17" i="13"/>
  <c r="J9" i="13"/>
  <c r="N10" i="5"/>
  <c r="N58" i="5"/>
  <c r="N37" i="5"/>
  <c r="N72" i="5" s="1"/>
  <c r="O17" i="5"/>
  <c r="O14" i="5" s="1"/>
  <c r="E6" i="1"/>
  <c r="E693" i="1" s="1"/>
  <c r="E810" i="1" s="1"/>
  <c r="O33" i="5"/>
  <c r="O64" i="5"/>
  <c r="O42" i="5"/>
  <c r="F14" i="13" s="1"/>
  <c r="O51" i="5"/>
  <c r="O49" i="5" s="1"/>
  <c r="F8" i="1"/>
  <c r="O12" i="5" s="1"/>
  <c r="O35" i="5"/>
  <c r="O48" i="5"/>
  <c r="O40" i="5"/>
  <c r="O27" i="5"/>
  <c r="O29" i="5"/>
  <c r="O22" i="5"/>
  <c r="N205" i="17" s="1"/>
  <c r="O25" i="5"/>
  <c r="O23" i="5"/>
  <c r="O26" i="5"/>
  <c r="O245" i="15"/>
  <c r="M21" i="15" l="1"/>
  <c r="AO21" i="15" s="1"/>
  <c r="M238" i="15"/>
  <c r="S13" i="15"/>
  <c r="AP215" i="15"/>
  <c r="AO16" i="15"/>
  <c r="AO100" i="17"/>
  <c r="S16" i="15"/>
  <c r="M68" i="15"/>
  <c r="M74" i="15" s="1"/>
  <c r="M135" i="15"/>
  <c r="M142" i="15" s="1"/>
  <c r="AO142" i="15" s="1"/>
  <c r="AO214" i="15"/>
  <c r="M14" i="15"/>
  <c r="AO14" i="15" s="1"/>
  <c r="M213" i="15"/>
  <c r="M281" i="15" s="1"/>
  <c r="U117" i="15"/>
  <c r="S117" i="15"/>
  <c r="N155" i="15"/>
  <c r="AP155" i="15" s="1"/>
  <c r="M172" i="15"/>
  <c r="M173" i="15" s="1"/>
  <c r="AO32" i="15"/>
  <c r="AO161" i="15"/>
  <c r="AO163" i="15" s="1"/>
  <c r="N147" i="15"/>
  <c r="AP147" i="15" s="1"/>
  <c r="AO248" i="15"/>
  <c r="N257" i="15"/>
  <c r="N218" i="15"/>
  <c r="N137" i="15" s="1"/>
  <c r="AP255" i="15"/>
  <c r="S32" i="15"/>
  <c r="N36" i="15"/>
  <c r="N188" i="15" s="1"/>
  <c r="AP188" i="15" s="1"/>
  <c r="M184" i="15"/>
  <c r="AO184" i="15" s="1"/>
  <c r="T219" i="15"/>
  <c r="N263" i="15"/>
  <c r="V258" i="15" s="1"/>
  <c r="AP222" i="15"/>
  <c r="S32" i="17"/>
  <c r="N161" i="15"/>
  <c r="AP161" i="15" s="1"/>
  <c r="M115" i="15"/>
  <c r="M12" i="15" s="1"/>
  <c r="AP219" i="15"/>
  <c r="N168" i="15"/>
  <c r="T220" i="15"/>
  <c r="U32" i="17"/>
  <c r="M307" i="15"/>
  <c r="M360" i="15" s="1"/>
  <c r="N116" i="15"/>
  <c r="AP116" i="15" s="1"/>
  <c r="AO32" i="17"/>
  <c r="N136" i="15"/>
  <c r="AP136" i="15" s="1"/>
  <c r="AP202" i="15"/>
  <c r="M303" i="15"/>
  <c r="M367" i="15" s="1"/>
  <c r="AO367" i="15" s="1"/>
  <c r="M194" i="15"/>
  <c r="M48" i="15"/>
  <c r="AO48" i="15" s="1"/>
  <c r="AO198" i="15"/>
  <c r="N30" i="15"/>
  <c r="AP30" i="15" s="1"/>
  <c r="AP252" i="15"/>
  <c r="AP234" i="15"/>
  <c r="M6" i="15"/>
  <c r="M172" i="17"/>
  <c r="M173" i="17" s="1"/>
  <c r="N140" i="15"/>
  <c r="AP140" i="15" s="1"/>
  <c r="N64" i="15"/>
  <c r="AP64" i="15" s="1"/>
  <c r="AP225" i="15"/>
  <c r="S121" i="15"/>
  <c r="N231" i="15"/>
  <c r="AP231" i="15" s="1"/>
  <c r="M18" i="15"/>
  <c r="S18" i="15" s="1"/>
  <c r="M100" i="17"/>
  <c r="N249" i="17"/>
  <c r="S249" i="17" s="1"/>
  <c r="N249" i="15"/>
  <c r="AP249" i="15" s="1"/>
  <c r="N224" i="15"/>
  <c r="AP224" i="15" s="1"/>
  <c r="N224" i="17"/>
  <c r="N161" i="17"/>
  <c r="AP222" i="17"/>
  <c r="AP205" i="17"/>
  <c r="N98" i="17"/>
  <c r="N8" i="17"/>
  <c r="M304" i="17"/>
  <c r="M197" i="17"/>
  <c r="M303" i="17"/>
  <c r="M194" i="17"/>
  <c r="AO198" i="17"/>
  <c r="AO197" i="17" s="1"/>
  <c r="M48" i="17"/>
  <c r="M6" i="17"/>
  <c r="U198" i="17"/>
  <c r="AP247" i="17"/>
  <c r="N30" i="17"/>
  <c r="S247" i="17"/>
  <c r="AO16" i="17"/>
  <c r="U16" i="17"/>
  <c r="S16" i="17"/>
  <c r="AO63" i="15"/>
  <c r="N253" i="15"/>
  <c r="AP253" i="15" s="1"/>
  <c r="N29" i="15"/>
  <c r="N181" i="15" s="1"/>
  <c r="AP181" i="15" s="1"/>
  <c r="AP217" i="17"/>
  <c r="N136" i="17"/>
  <c r="N116" i="17"/>
  <c r="S217" i="17"/>
  <c r="U217" i="17"/>
  <c r="AP219" i="17"/>
  <c r="N154" i="17"/>
  <c r="N218" i="17"/>
  <c r="S219" i="17"/>
  <c r="T219" i="17"/>
  <c r="M68" i="17"/>
  <c r="M73" i="17" s="1"/>
  <c r="AO65" i="17"/>
  <c r="M57" i="17"/>
  <c r="AO50" i="17"/>
  <c r="N216" i="15"/>
  <c r="N148" i="15" s="1"/>
  <c r="AP148" i="15" s="1"/>
  <c r="N216" i="17"/>
  <c r="AP200" i="17"/>
  <c r="N64" i="17"/>
  <c r="AP232" i="17"/>
  <c r="N168" i="17"/>
  <c r="N231" i="17"/>
  <c r="S232" i="17"/>
  <c r="AO49" i="17"/>
  <c r="M56" i="17"/>
  <c r="N170" i="17"/>
  <c r="AP170" i="17" s="1"/>
  <c r="AP234" i="17"/>
  <c r="S234" i="17"/>
  <c r="N209" i="15"/>
  <c r="N106" i="15" s="1"/>
  <c r="AP106" i="15" s="1"/>
  <c r="N209" i="17"/>
  <c r="U121" i="15"/>
  <c r="AP202" i="17"/>
  <c r="N66" i="17"/>
  <c r="U202" i="17"/>
  <c r="M319" i="17"/>
  <c r="AO319" i="17" s="1"/>
  <c r="AO305" i="17"/>
  <c r="AO147" i="17"/>
  <c r="AO149" i="17" s="1"/>
  <c r="S147" i="17"/>
  <c r="M149" i="17"/>
  <c r="S149" i="17" s="1"/>
  <c r="N147" i="17"/>
  <c r="N214" i="17"/>
  <c r="AP215" i="17"/>
  <c r="S215" i="17"/>
  <c r="U121" i="17"/>
  <c r="S121" i="17"/>
  <c r="M18" i="17"/>
  <c r="AO121" i="17"/>
  <c r="M187" i="17"/>
  <c r="AO187" i="17" s="1"/>
  <c r="U35" i="17"/>
  <c r="AO35" i="17"/>
  <c r="S35" i="17"/>
  <c r="T222" i="17"/>
  <c r="AP67" i="17"/>
  <c r="N140" i="17"/>
  <c r="AP225" i="17"/>
  <c r="T225" i="17"/>
  <c r="N120" i="17"/>
  <c r="U225" i="17"/>
  <c r="S225" i="17"/>
  <c r="AO230" i="17"/>
  <c r="M21" i="17"/>
  <c r="AO221" i="17"/>
  <c r="M118" i="17"/>
  <c r="M138" i="17"/>
  <c r="AO138" i="17" s="1"/>
  <c r="N223" i="15"/>
  <c r="AP223" i="15" s="1"/>
  <c r="N223" i="17"/>
  <c r="N221" i="17" s="1"/>
  <c r="N201" i="15"/>
  <c r="AP201" i="15" s="1"/>
  <c r="N201" i="17"/>
  <c r="N34" i="15"/>
  <c r="V34" i="15" s="1"/>
  <c r="N34" i="17"/>
  <c r="N263" i="17"/>
  <c r="V258" i="17" s="1"/>
  <c r="AP252" i="17"/>
  <c r="S252" i="17"/>
  <c r="AO13" i="17"/>
  <c r="S13" i="17"/>
  <c r="U13" i="17"/>
  <c r="AO161" i="17"/>
  <c r="AO163" i="17" s="1"/>
  <c r="M163" i="17"/>
  <c r="N211" i="15"/>
  <c r="N108" i="15" s="1"/>
  <c r="AP108" i="15" s="1"/>
  <c r="N211" i="17"/>
  <c r="N37" i="17"/>
  <c r="AP255" i="17"/>
  <c r="S255" i="17"/>
  <c r="U9" i="17"/>
  <c r="S9" i="17"/>
  <c r="AO9" i="17"/>
  <c r="M7" i="17"/>
  <c r="N155" i="17"/>
  <c r="AP155" i="17" s="1"/>
  <c r="AP220" i="17"/>
  <c r="S220" i="17"/>
  <c r="T220" i="17"/>
  <c r="N206" i="15"/>
  <c r="AP206" i="15" s="1"/>
  <c r="N206" i="17"/>
  <c r="N204" i="17" s="1"/>
  <c r="N199" i="15"/>
  <c r="N63" i="15" s="1"/>
  <c r="N199" i="17"/>
  <c r="AP233" i="15"/>
  <c r="AP246" i="17"/>
  <c r="N29" i="17"/>
  <c r="S246" i="17"/>
  <c r="AO172" i="17"/>
  <c r="AO66" i="17"/>
  <c r="AP233" i="17"/>
  <c r="N169" i="17"/>
  <c r="AP169" i="17" s="1"/>
  <c r="S233" i="17"/>
  <c r="AO248" i="17"/>
  <c r="M31" i="17"/>
  <c r="M135" i="17"/>
  <c r="M307" i="17"/>
  <c r="AO214" i="17"/>
  <c r="M115" i="17"/>
  <c r="M272" i="17"/>
  <c r="M213" i="17"/>
  <c r="U17" i="17"/>
  <c r="AO17" i="17"/>
  <c r="S17" i="17"/>
  <c r="M14" i="17"/>
  <c r="AO117" i="17"/>
  <c r="U117" i="17"/>
  <c r="S117" i="17"/>
  <c r="AP254" i="17"/>
  <c r="N253" i="17"/>
  <c r="N36" i="17"/>
  <c r="N257" i="17"/>
  <c r="H383" i="15"/>
  <c r="AJ383" i="15" s="1"/>
  <c r="E5" i="13"/>
  <c r="J5" i="13" s="1"/>
  <c r="AO230" i="15"/>
  <c r="M197" i="15"/>
  <c r="M302" i="15" s="1"/>
  <c r="AP168" i="15"/>
  <c r="AP66" i="15"/>
  <c r="J15" i="13"/>
  <c r="AP154" i="15"/>
  <c r="AP120" i="15"/>
  <c r="N17" i="15"/>
  <c r="N189" i="15"/>
  <c r="AP189" i="15" s="1"/>
  <c r="AP37" i="15"/>
  <c r="V37" i="15"/>
  <c r="F8" i="13"/>
  <c r="N205" i="15"/>
  <c r="AO8" i="15"/>
  <c r="M7" i="15"/>
  <c r="S8" i="15"/>
  <c r="M50" i="15"/>
  <c r="U207" i="15"/>
  <c r="AO207" i="15"/>
  <c r="M304" i="15"/>
  <c r="N111" i="5"/>
  <c r="M75" i="15"/>
  <c r="S118" i="15"/>
  <c r="M15" i="15"/>
  <c r="AO118" i="15"/>
  <c r="U118" i="15"/>
  <c r="M100" i="15"/>
  <c r="AO98" i="15"/>
  <c r="AO100" i="15" s="1"/>
  <c r="M183" i="15"/>
  <c r="AO183" i="15" s="1"/>
  <c r="AO31" i="15"/>
  <c r="S31" i="15"/>
  <c r="AO105" i="15"/>
  <c r="AO110" i="15" s="1"/>
  <c r="M110" i="15"/>
  <c r="M305" i="15"/>
  <c r="AO204" i="15"/>
  <c r="M49" i="15"/>
  <c r="J383" i="15"/>
  <c r="AL383" i="15" s="1"/>
  <c r="AL325" i="15"/>
  <c r="AK382" i="15"/>
  <c r="BB372" i="15"/>
  <c r="BC372" i="15"/>
  <c r="I383" i="15"/>
  <c r="AK325" i="15"/>
  <c r="BC325" i="15"/>
  <c r="BB325" i="15"/>
  <c r="AK379" i="15"/>
  <c r="BC369" i="15"/>
  <c r="BB369" i="15"/>
  <c r="BC329" i="15"/>
  <c r="BB329" i="15"/>
  <c r="BC365" i="15"/>
  <c r="BB365" i="15"/>
  <c r="AK375" i="15"/>
  <c r="BB367" i="15"/>
  <c r="AK377" i="15"/>
  <c r="BC367" i="15"/>
  <c r="AM325" i="15"/>
  <c r="K383" i="15"/>
  <c r="AM383" i="15" s="1"/>
  <c r="O85" i="5"/>
  <c r="O84" i="5" s="1"/>
  <c r="O56" i="5"/>
  <c r="O54" i="5" s="1"/>
  <c r="N226" i="17" s="1"/>
  <c r="F16" i="13"/>
  <c r="F9" i="13"/>
  <c r="J11" i="13"/>
  <c r="N59" i="5"/>
  <c r="F7" i="1"/>
  <c r="O46" i="5"/>
  <c r="O69" i="5"/>
  <c r="N236" i="17"/>
  <c r="O38" i="5"/>
  <c r="O24" i="5"/>
  <c r="O21" i="5" s="1"/>
  <c r="O32" i="5"/>
  <c r="N208" i="17" s="1"/>
  <c r="O11" i="5"/>
  <c r="F6" i="13" s="1"/>
  <c r="O62" i="5"/>
  <c r="B751" i="1"/>
  <c r="B750" i="1"/>
  <c r="B159" i="1"/>
  <c r="B913" i="1"/>
  <c r="S21" i="15" l="1"/>
  <c r="AO135" i="15"/>
  <c r="M71" i="15"/>
  <c r="M72" i="15"/>
  <c r="AO68" i="15"/>
  <c r="M76" i="15"/>
  <c r="M73" i="15"/>
  <c r="M306" i="15"/>
  <c r="M322" i="15" s="1"/>
  <c r="AO322" i="15" s="1"/>
  <c r="AO213" i="15"/>
  <c r="M11" i="15"/>
  <c r="N32" i="15"/>
  <c r="N184" i="15" s="1"/>
  <c r="AP184" i="15" s="1"/>
  <c r="V36" i="15"/>
  <c r="AP36" i="15"/>
  <c r="S14" i="15"/>
  <c r="AO18" i="15"/>
  <c r="M321" i="15"/>
  <c r="AO321" i="15" s="1"/>
  <c r="M324" i="15"/>
  <c r="M382" i="15" s="1"/>
  <c r="AO382" i="15" s="1"/>
  <c r="AO307" i="15"/>
  <c r="AP156" i="15"/>
  <c r="N156" i="15"/>
  <c r="T173" i="15"/>
  <c r="AP218" i="15"/>
  <c r="T223" i="15"/>
  <c r="N117" i="15"/>
  <c r="N14" i="15" s="1"/>
  <c r="N221" i="15"/>
  <c r="AP221" i="15" s="1"/>
  <c r="M55" i="15"/>
  <c r="S115" i="15"/>
  <c r="N41" i="15"/>
  <c r="N43" i="15" s="1"/>
  <c r="M122" i="15"/>
  <c r="M127" i="15" s="1"/>
  <c r="N139" i="15"/>
  <c r="AP139" i="15" s="1"/>
  <c r="AO115" i="15"/>
  <c r="AO122" i="15" s="1"/>
  <c r="N182" i="15"/>
  <c r="AP182" i="15" s="1"/>
  <c r="N99" i="15"/>
  <c r="AP99" i="15" s="1"/>
  <c r="U201" i="15"/>
  <c r="N65" i="15"/>
  <c r="N68" i="15" s="1"/>
  <c r="V201" i="15"/>
  <c r="M5" i="15"/>
  <c r="AO5" i="15" s="1"/>
  <c r="AO6" i="15"/>
  <c r="M316" i="15"/>
  <c r="AO316" i="15" s="1"/>
  <c r="S6" i="15"/>
  <c r="AO303" i="15"/>
  <c r="AP211" i="15"/>
  <c r="U115" i="15"/>
  <c r="AP29" i="15"/>
  <c r="N13" i="15"/>
  <c r="AP13" i="15" s="1"/>
  <c r="V30" i="15"/>
  <c r="M271" i="15"/>
  <c r="M279" i="15" s="1"/>
  <c r="AO279" i="15" s="1"/>
  <c r="N119" i="15"/>
  <c r="N16" i="15" s="1"/>
  <c r="AP34" i="15"/>
  <c r="N186" i="15"/>
  <c r="AP186" i="15" s="1"/>
  <c r="AP209" i="15"/>
  <c r="V29" i="15"/>
  <c r="AP249" i="17"/>
  <c r="N214" i="15"/>
  <c r="N135" i="15" s="1"/>
  <c r="T216" i="15"/>
  <c r="N248" i="17"/>
  <c r="S248" i="17" s="1"/>
  <c r="AP216" i="15"/>
  <c r="N248" i="15"/>
  <c r="N31" i="15" s="1"/>
  <c r="N32" i="17"/>
  <c r="T32" i="17" s="1"/>
  <c r="T173" i="17"/>
  <c r="AP199" i="15"/>
  <c r="N35" i="15"/>
  <c r="AP35" i="15" s="1"/>
  <c r="N198" i="15"/>
  <c r="AP198" i="15" s="1"/>
  <c r="N118" i="17"/>
  <c r="N138" i="17"/>
  <c r="AP221" i="17"/>
  <c r="S221" i="17"/>
  <c r="T221" i="17"/>
  <c r="U115" i="17"/>
  <c r="M122" i="17"/>
  <c r="M127" i="17" s="1"/>
  <c r="M12" i="17"/>
  <c r="S115" i="17"/>
  <c r="AO115" i="17"/>
  <c r="AO7" i="17"/>
  <c r="U7" i="17"/>
  <c r="S7" i="17"/>
  <c r="N189" i="17"/>
  <c r="AP189" i="17" s="1"/>
  <c r="T37" i="17"/>
  <c r="AP37" i="17"/>
  <c r="N41" i="17"/>
  <c r="N43" i="17" s="1"/>
  <c r="V37" i="17"/>
  <c r="AP231" i="17"/>
  <c r="S231" i="17"/>
  <c r="U6" i="17"/>
  <c r="S6" i="17"/>
  <c r="AO6" i="17"/>
  <c r="M5" i="17"/>
  <c r="AP208" i="17"/>
  <c r="N207" i="17"/>
  <c r="N105" i="17"/>
  <c r="S208" i="17"/>
  <c r="N162" i="15"/>
  <c r="AP162" i="15" s="1"/>
  <c r="AP163" i="15" s="1"/>
  <c r="M74" i="17"/>
  <c r="AP211" i="17"/>
  <c r="N108" i="17"/>
  <c r="AP108" i="17" s="1"/>
  <c r="S211" i="17"/>
  <c r="AP120" i="17"/>
  <c r="N17" i="17"/>
  <c r="AP168" i="17"/>
  <c r="M271" i="17"/>
  <c r="M279" i="17" s="1"/>
  <c r="M51" i="17"/>
  <c r="AO48" i="17"/>
  <c r="M55" i="17"/>
  <c r="V98" i="17"/>
  <c r="AP98" i="17"/>
  <c r="S98" i="17"/>
  <c r="AP199" i="17"/>
  <c r="N63" i="17"/>
  <c r="N198" i="17"/>
  <c r="AP209" i="17"/>
  <c r="N106" i="17"/>
  <c r="AP106" i="17" s="1"/>
  <c r="S209" i="17"/>
  <c r="AP204" i="17"/>
  <c r="N49" i="17"/>
  <c r="N305" i="17"/>
  <c r="AO14" i="17"/>
  <c r="U14" i="17"/>
  <c r="S14" i="17"/>
  <c r="M359" i="17"/>
  <c r="AO307" i="17"/>
  <c r="M324" i="17"/>
  <c r="M321" i="17"/>
  <c r="AO321" i="17" s="1"/>
  <c r="AP206" i="17"/>
  <c r="N9" i="17"/>
  <c r="N7" i="17" s="1"/>
  <c r="N99" i="17"/>
  <c r="M15" i="17"/>
  <c r="AO118" i="17"/>
  <c r="U118" i="17"/>
  <c r="S118" i="17"/>
  <c r="N188" i="17"/>
  <c r="AP188" i="17" s="1"/>
  <c r="V36" i="17"/>
  <c r="AP36" i="17"/>
  <c r="T36" i="17"/>
  <c r="N186" i="17"/>
  <c r="AP186" i="17" s="1"/>
  <c r="AP34" i="17"/>
  <c r="T34" i="17"/>
  <c r="V34" i="17"/>
  <c r="AP64" i="17"/>
  <c r="U64" i="17"/>
  <c r="S64" i="17"/>
  <c r="M71" i="17"/>
  <c r="AO68" i="17"/>
  <c r="M76" i="17"/>
  <c r="M72" i="17"/>
  <c r="M75" i="17"/>
  <c r="AP116" i="17"/>
  <c r="N13" i="17"/>
  <c r="W116" i="17"/>
  <c r="AO135" i="17"/>
  <c r="M142" i="17"/>
  <c r="AO142" i="17" s="1"/>
  <c r="AP236" i="17"/>
  <c r="N171" i="17"/>
  <c r="AP171" i="17" s="1"/>
  <c r="N235" i="17"/>
  <c r="N230" i="17" s="1"/>
  <c r="S236" i="17"/>
  <c r="AP226" i="17"/>
  <c r="T226" i="17"/>
  <c r="N141" i="17"/>
  <c r="N121" i="17"/>
  <c r="U226" i="17"/>
  <c r="S226" i="17"/>
  <c r="AP253" i="17"/>
  <c r="N35" i="17"/>
  <c r="S253" i="17"/>
  <c r="S31" i="17"/>
  <c r="AO31" i="17"/>
  <c r="U31" i="17"/>
  <c r="M183" i="17"/>
  <c r="AO183" i="17" s="1"/>
  <c r="S140" i="17"/>
  <c r="AP140" i="17"/>
  <c r="AP136" i="17"/>
  <c r="S136" i="17"/>
  <c r="M366" i="17"/>
  <c r="AO366" i="17" s="1"/>
  <c r="AO303" i="17"/>
  <c r="M317" i="17"/>
  <c r="AP161" i="17"/>
  <c r="N181" i="17"/>
  <c r="AP181" i="17" s="1"/>
  <c r="T29" i="17"/>
  <c r="AP29" i="17"/>
  <c r="V29" i="17"/>
  <c r="N65" i="17"/>
  <c r="U201" i="17"/>
  <c r="V201" i="17"/>
  <c r="AP201" i="17"/>
  <c r="T201" i="17"/>
  <c r="S201" i="17"/>
  <c r="AO21" i="17"/>
  <c r="S21" i="17"/>
  <c r="W21" i="17"/>
  <c r="U21" i="17"/>
  <c r="N272" i="17"/>
  <c r="AP214" i="17"/>
  <c r="N135" i="17"/>
  <c r="N213" i="17"/>
  <c r="N307" i="17"/>
  <c r="N115" i="17"/>
  <c r="U214" i="17"/>
  <c r="S214" i="17"/>
  <c r="AP66" i="17"/>
  <c r="U66" i="17"/>
  <c r="S66" i="17"/>
  <c r="AP216" i="17"/>
  <c r="N148" i="17"/>
  <c r="S216" i="17"/>
  <c r="T216" i="17"/>
  <c r="N182" i="17"/>
  <c r="AP182" i="17" s="1"/>
  <c r="T30" i="17"/>
  <c r="V30" i="17"/>
  <c r="AP30" i="17"/>
  <c r="M302" i="17"/>
  <c r="M228" i="17"/>
  <c r="N9" i="15"/>
  <c r="M281" i="17"/>
  <c r="M11" i="17"/>
  <c r="AO213" i="17"/>
  <c r="M306" i="17"/>
  <c r="M322" i="17" s="1"/>
  <c r="AO322" i="17" s="1"/>
  <c r="AP147" i="17"/>
  <c r="U147" i="17"/>
  <c r="AP218" i="17"/>
  <c r="N137" i="17"/>
  <c r="N117" i="17"/>
  <c r="U218" i="17"/>
  <c r="S218" i="17"/>
  <c r="M318" i="17"/>
  <c r="M338" i="17"/>
  <c r="AO304" i="17"/>
  <c r="M367" i="17"/>
  <c r="AO367" i="17" s="1"/>
  <c r="AP224" i="17"/>
  <c r="N119" i="17"/>
  <c r="T224" i="17"/>
  <c r="N139" i="17"/>
  <c r="S224" i="17"/>
  <c r="U224" i="17"/>
  <c r="AP223" i="17"/>
  <c r="N162" i="17"/>
  <c r="AP162" i="17" s="1"/>
  <c r="S223" i="17"/>
  <c r="T223" i="17"/>
  <c r="S18" i="17"/>
  <c r="U18" i="17"/>
  <c r="AO18" i="17"/>
  <c r="N156" i="17"/>
  <c r="AP154" i="17"/>
  <c r="AP156" i="17" s="1"/>
  <c r="V8" i="17"/>
  <c r="T8" i="17"/>
  <c r="AP8" i="17"/>
  <c r="E19" i="13"/>
  <c r="J19" i="13" s="1"/>
  <c r="M51" i="15"/>
  <c r="M58" i="15" s="1"/>
  <c r="M228" i="15"/>
  <c r="M309" i="15" s="1"/>
  <c r="O140" i="5"/>
  <c r="O154" i="5" s="1"/>
  <c r="N236" i="15"/>
  <c r="AP17" i="15"/>
  <c r="AP137" i="15"/>
  <c r="O31" i="5"/>
  <c r="O58" i="5" s="1"/>
  <c r="N208" i="15"/>
  <c r="AP205" i="15"/>
  <c r="N204" i="15"/>
  <c r="N8" i="15"/>
  <c r="N98" i="15"/>
  <c r="F15" i="13"/>
  <c r="O109" i="5"/>
  <c r="F18" i="13"/>
  <c r="N226" i="15"/>
  <c r="AO197" i="15"/>
  <c r="N149" i="15"/>
  <c r="AP63" i="15"/>
  <c r="AP149" i="15"/>
  <c r="AO305" i="15"/>
  <c r="M319" i="15"/>
  <c r="AO319" i="15" s="1"/>
  <c r="S15" i="15"/>
  <c r="AO15" i="15"/>
  <c r="M368" i="15"/>
  <c r="AO368" i="15" s="1"/>
  <c r="M339" i="15"/>
  <c r="AO304" i="15"/>
  <c r="M317" i="15"/>
  <c r="S7" i="15"/>
  <c r="AO7" i="15"/>
  <c r="M362" i="15"/>
  <c r="M379" i="15" s="1"/>
  <c r="AO379" i="15" s="1"/>
  <c r="M370" i="15"/>
  <c r="M366" i="15"/>
  <c r="AO366" i="15" s="1"/>
  <c r="AO302" i="15"/>
  <c r="M315" i="15"/>
  <c r="AO49" i="15"/>
  <c r="M56" i="15"/>
  <c r="S12" i="15"/>
  <c r="AO12" i="15"/>
  <c r="AO50" i="15"/>
  <c r="M57" i="15"/>
  <c r="BC373" i="15"/>
  <c r="BB373" i="15"/>
  <c r="AK383" i="15"/>
  <c r="F7" i="13"/>
  <c r="O37" i="5"/>
  <c r="O72" i="5" s="1"/>
  <c r="F12" i="13"/>
  <c r="N73" i="5"/>
  <c r="O61" i="5"/>
  <c r="F20" i="13" s="1"/>
  <c r="F6" i="1"/>
  <c r="F693" i="1" s="1"/>
  <c r="F810" i="1" s="1"/>
  <c r="B908" i="1"/>
  <c r="B907" i="1"/>
  <c r="M35" i="5"/>
  <c r="B709" i="1"/>
  <c r="B632" i="1"/>
  <c r="B636" i="1"/>
  <c r="B708" i="1"/>
  <c r="B707" i="1"/>
  <c r="B706" i="1"/>
  <c r="R70" i="8"/>
  <c r="R71" i="8"/>
  <c r="R72" i="8"/>
  <c r="R73" i="8"/>
  <c r="Q70" i="8"/>
  <c r="Q71" i="8"/>
  <c r="Q72" i="8"/>
  <c r="Q73" i="8"/>
  <c r="P70" i="8"/>
  <c r="P71" i="8"/>
  <c r="P72" i="8"/>
  <c r="P73" i="8"/>
  <c r="R59" i="8"/>
  <c r="R60" i="8"/>
  <c r="R61" i="8"/>
  <c r="Q59" i="8"/>
  <c r="Q60" i="8"/>
  <c r="Q61" i="8"/>
  <c r="R42" i="8"/>
  <c r="R43" i="8"/>
  <c r="R46" i="8"/>
  <c r="R47" i="8"/>
  <c r="R49" i="8"/>
  <c r="R50" i="8"/>
  <c r="Q42" i="8"/>
  <c r="Q43" i="8"/>
  <c r="Q46" i="8"/>
  <c r="Q47" i="8"/>
  <c r="Q49" i="8"/>
  <c r="Q50" i="8"/>
  <c r="P42" i="8"/>
  <c r="P43" i="8"/>
  <c r="P46" i="8"/>
  <c r="P47" i="8"/>
  <c r="P49" i="8"/>
  <c r="P50" i="8"/>
  <c r="P25" i="8"/>
  <c r="P26" i="8"/>
  <c r="P27" i="8"/>
  <c r="P28" i="8"/>
  <c r="P29" i="8"/>
  <c r="N272" i="15" l="1"/>
  <c r="AP119" i="15"/>
  <c r="AO306" i="15"/>
  <c r="M320" i="15"/>
  <c r="M378" i="15" s="1"/>
  <c r="AO378" i="15" s="1"/>
  <c r="M369" i="15"/>
  <c r="AO369" i="15" s="1"/>
  <c r="AP32" i="15"/>
  <c r="S11" i="15"/>
  <c r="AO11" i="15"/>
  <c r="S99" i="15"/>
  <c r="AO324" i="15"/>
  <c r="V32" i="15"/>
  <c r="V35" i="15"/>
  <c r="N138" i="15"/>
  <c r="AP138" i="15" s="1"/>
  <c r="AP117" i="15"/>
  <c r="T221" i="15"/>
  <c r="N118" i="15"/>
  <c r="N15" i="15" s="1"/>
  <c r="N307" i="15"/>
  <c r="N370" i="15" s="1"/>
  <c r="AP370" i="15" s="1"/>
  <c r="AP214" i="15"/>
  <c r="U122" i="15"/>
  <c r="M131" i="15"/>
  <c r="S122" i="15"/>
  <c r="M126" i="15"/>
  <c r="M130" i="15"/>
  <c r="M124" i="15"/>
  <c r="S5" i="15"/>
  <c r="M129" i="15"/>
  <c r="M125" i="15"/>
  <c r="M128" i="15"/>
  <c r="M376" i="15"/>
  <c r="AO376" i="15" s="1"/>
  <c r="N163" i="15"/>
  <c r="N115" i="15"/>
  <c r="N12" i="15" s="1"/>
  <c r="V32" i="17"/>
  <c r="AP65" i="15"/>
  <c r="N213" i="15"/>
  <c r="T271" i="15"/>
  <c r="S271" i="15"/>
  <c r="M280" i="15"/>
  <c r="AO280" i="15" s="1"/>
  <c r="M275" i="15"/>
  <c r="U259" i="15"/>
  <c r="U260" i="15" s="1"/>
  <c r="U262" i="15" s="1"/>
  <c r="M274" i="15"/>
  <c r="M273" i="15"/>
  <c r="AP248" i="15"/>
  <c r="N31" i="17"/>
  <c r="AP31" i="17" s="1"/>
  <c r="AP248" i="17"/>
  <c r="N194" i="15"/>
  <c r="N303" i="15"/>
  <c r="AP303" i="15" s="1"/>
  <c r="N187" i="15"/>
  <c r="AP187" i="15" s="1"/>
  <c r="N48" i="15"/>
  <c r="N55" i="15" s="1"/>
  <c r="AP32" i="17"/>
  <c r="N184" i="17"/>
  <c r="AP184" i="17" s="1"/>
  <c r="AP9" i="15"/>
  <c r="N163" i="17"/>
  <c r="M375" i="17"/>
  <c r="AO375" i="17" s="1"/>
  <c r="AO317" i="17"/>
  <c r="N56" i="17"/>
  <c r="U49" i="17"/>
  <c r="AP49" i="17"/>
  <c r="S49" i="17"/>
  <c r="S122" i="17"/>
  <c r="M131" i="17"/>
  <c r="U122" i="17"/>
  <c r="M128" i="17"/>
  <c r="M129" i="17"/>
  <c r="M125" i="17"/>
  <c r="M126" i="17"/>
  <c r="M130" i="17"/>
  <c r="AP65" i="17"/>
  <c r="U65" i="17"/>
  <c r="S65" i="17"/>
  <c r="AP141" i="17"/>
  <c r="S141" i="17"/>
  <c r="M381" i="17"/>
  <c r="AO381" i="17" s="1"/>
  <c r="AO324" i="17"/>
  <c r="M58" i="17"/>
  <c r="AO51" i="17"/>
  <c r="AP119" i="17"/>
  <c r="N16" i="17"/>
  <c r="N319" i="17"/>
  <c r="AP319" i="17" s="1"/>
  <c r="AP305" i="17"/>
  <c r="AP137" i="17"/>
  <c r="S137" i="17"/>
  <c r="U137" i="17"/>
  <c r="AP121" i="17"/>
  <c r="N18" i="17"/>
  <c r="AP148" i="17"/>
  <c r="AP149" i="17" s="1"/>
  <c r="U148" i="17"/>
  <c r="AP105" i="17"/>
  <c r="AP110" i="17" s="1"/>
  <c r="N110" i="17"/>
  <c r="N149" i="17"/>
  <c r="U149" i="17" s="1"/>
  <c r="M365" i="17"/>
  <c r="AO365" i="17" s="1"/>
  <c r="M316" i="17"/>
  <c r="AO302" i="17"/>
  <c r="N369" i="17"/>
  <c r="N324" i="17"/>
  <c r="AP307" i="17"/>
  <c r="N359" i="17"/>
  <c r="U15" i="17"/>
  <c r="AO15" i="17"/>
  <c r="S15" i="17"/>
  <c r="M361" i="17"/>
  <c r="M378" i="17" s="1"/>
  <c r="AO378" i="17" s="1"/>
  <c r="M369" i="17"/>
  <c r="N172" i="17"/>
  <c r="N50" i="17"/>
  <c r="AP207" i="17"/>
  <c r="T7" i="17"/>
  <c r="V7" i="17"/>
  <c r="AP7" i="17"/>
  <c r="AP117" i="17"/>
  <c r="N14" i="17"/>
  <c r="B211" i="15"/>
  <c r="B211" i="17"/>
  <c r="M273" i="17"/>
  <c r="AO279" i="17"/>
  <c r="AO228" i="17"/>
  <c r="M19" i="17"/>
  <c r="M238" i="17"/>
  <c r="M309" i="17"/>
  <c r="N12" i="17"/>
  <c r="N122" i="17"/>
  <c r="N128" i="17" s="1"/>
  <c r="AP115" i="17"/>
  <c r="AO318" i="17"/>
  <c r="M376" i="17"/>
  <c r="AO376" i="17" s="1"/>
  <c r="N281" i="17"/>
  <c r="N11" i="17"/>
  <c r="AP213" i="17"/>
  <c r="N306" i="17"/>
  <c r="S213" i="17"/>
  <c r="U213" i="17"/>
  <c r="N187" i="17"/>
  <c r="AP187" i="17" s="1"/>
  <c r="T35" i="17"/>
  <c r="V35" i="17"/>
  <c r="AP35" i="17"/>
  <c r="AP13" i="17"/>
  <c r="V13" i="17"/>
  <c r="T13" i="17"/>
  <c r="AP99" i="17"/>
  <c r="AP100" i="17" s="1"/>
  <c r="V99" i="17"/>
  <c r="S99" i="17"/>
  <c r="N100" i="17"/>
  <c r="V100" i="17" s="1"/>
  <c r="AP172" i="17"/>
  <c r="M124" i="17"/>
  <c r="AP230" i="17"/>
  <c r="N21" i="17"/>
  <c r="U230" i="17"/>
  <c r="T230" i="17"/>
  <c r="S230" i="17"/>
  <c r="AP139" i="17"/>
  <c r="S139" i="17"/>
  <c r="V139" i="17"/>
  <c r="M320" i="17"/>
  <c r="AO306" i="17"/>
  <c r="M368" i="17"/>
  <c r="AO368" i="17" s="1"/>
  <c r="AP135" i="17"/>
  <c r="N142" i="17"/>
  <c r="AP235" i="17"/>
  <c r="S235" i="17"/>
  <c r="V9" i="17"/>
  <c r="T9" i="17"/>
  <c r="AP9" i="17"/>
  <c r="N303" i="17"/>
  <c r="N197" i="17"/>
  <c r="N194" i="17"/>
  <c r="AP198" i="17"/>
  <c r="N6" i="17"/>
  <c r="N48" i="17"/>
  <c r="N304" i="17"/>
  <c r="U5" i="17"/>
  <c r="S5" i="17"/>
  <c r="AO5" i="17"/>
  <c r="AO122" i="17"/>
  <c r="AP138" i="17"/>
  <c r="S138" i="17"/>
  <c r="AO11" i="17"/>
  <c r="U11" i="17"/>
  <c r="S11" i="17"/>
  <c r="W11" i="17"/>
  <c r="U12" i="17"/>
  <c r="S12" i="17"/>
  <c r="AO12" i="17"/>
  <c r="M275" i="17"/>
  <c r="S271" i="17"/>
  <c r="M280" i="17"/>
  <c r="AO280" i="17" s="1"/>
  <c r="T271" i="17"/>
  <c r="U259" i="17"/>
  <c r="U260" i="17" s="1"/>
  <c r="U262" i="17" s="1"/>
  <c r="M274" i="17"/>
  <c r="AP163" i="17"/>
  <c r="AP63" i="17"/>
  <c r="U63" i="17"/>
  <c r="N68" i="17"/>
  <c r="N71" i="17" s="1"/>
  <c r="S63" i="17"/>
  <c r="V17" i="17"/>
  <c r="T17" i="17"/>
  <c r="AP17" i="17"/>
  <c r="N15" i="17"/>
  <c r="AP118" i="17"/>
  <c r="P102" i="5"/>
  <c r="P103" i="5"/>
  <c r="F10" i="13"/>
  <c r="F26" i="13" s="1"/>
  <c r="O10" i="5"/>
  <c r="O59" i="5" s="1"/>
  <c r="M19" i="15"/>
  <c r="AO19" i="15" s="1"/>
  <c r="AO51" i="15"/>
  <c r="M22" i="15"/>
  <c r="AO228" i="15"/>
  <c r="AP208" i="15"/>
  <c r="N105" i="15"/>
  <c r="N207" i="15"/>
  <c r="N197" i="15" s="1"/>
  <c r="AP135" i="15"/>
  <c r="AP16" i="15"/>
  <c r="N74" i="15"/>
  <c r="N76" i="15"/>
  <c r="AP68" i="15"/>
  <c r="N75" i="15"/>
  <c r="N72" i="15"/>
  <c r="AP98" i="15"/>
  <c r="AP100" i="15" s="1"/>
  <c r="N100" i="15"/>
  <c r="S98" i="15"/>
  <c r="N141" i="15"/>
  <c r="N121" i="15"/>
  <c r="AP226" i="15"/>
  <c r="AP8" i="15"/>
  <c r="N7" i="15"/>
  <c r="AP14" i="15"/>
  <c r="N49" i="15"/>
  <c r="N305" i="15"/>
  <c r="AP204" i="15"/>
  <c r="AP236" i="15"/>
  <c r="N235" i="15"/>
  <c r="N171" i="15"/>
  <c r="AP31" i="15"/>
  <c r="N183" i="15"/>
  <c r="AP183" i="15" s="1"/>
  <c r="V31" i="15"/>
  <c r="N71" i="15"/>
  <c r="N73" i="15"/>
  <c r="O111" i="5"/>
  <c r="O102" i="5"/>
  <c r="O103" i="5"/>
  <c r="AO315" i="15"/>
  <c r="M329" i="15"/>
  <c r="M375" i="15"/>
  <c r="AO375" i="15" s="1"/>
  <c r="M372" i="15"/>
  <c r="AO372" i="15" s="1"/>
  <c r="AO309" i="15"/>
  <c r="M377" i="15"/>
  <c r="AO377" i="15" s="1"/>
  <c r="AO317" i="15"/>
  <c r="M387" i="15"/>
  <c r="AO370" i="15"/>
  <c r="E21" i="13"/>
  <c r="F11" i="13"/>
  <c r="O73" i="5"/>
  <c r="O203" i="15"/>
  <c r="M148" i="8"/>
  <c r="M147" i="8"/>
  <c r="M146" i="8"/>
  <c r="N122" i="8"/>
  <c r="M101" i="8"/>
  <c r="L74" i="8"/>
  <c r="L69" i="8"/>
  <c r="L67" i="8"/>
  <c r="L65" i="8"/>
  <c r="L62" i="8"/>
  <c r="L58" i="8"/>
  <c r="L57" i="8"/>
  <c r="L55" i="8"/>
  <c r="L53" i="8"/>
  <c r="L52" i="8"/>
  <c r="L51" i="8"/>
  <c r="L48" i="8"/>
  <c r="L45" i="8"/>
  <c r="L44" i="8"/>
  <c r="L41" i="8"/>
  <c r="L40" i="8"/>
  <c r="L33" i="8"/>
  <c r="L32" i="8"/>
  <c r="L31" i="8"/>
  <c r="L30" i="8"/>
  <c r="L24" i="8"/>
  <c r="L23" i="8"/>
  <c r="L22" i="8"/>
  <c r="L19" i="8"/>
  <c r="L17" i="8"/>
  <c r="I16" i="8"/>
  <c r="L15" i="8"/>
  <c r="L14" i="8"/>
  <c r="I13" i="8"/>
  <c r="L12" i="8"/>
  <c r="I11" i="8"/>
  <c r="L10" i="8"/>
  <c r="I9" i="8"/>
  <c r="L8" i="8"/>
  <c r="L7" i="8"/>
  <c r="L6" i="8"/>
  <c r="L5" i="8"/>
  <c r="L4" i="8"/>
  <c r="L3" i="8"/>
  <c r="AD141" i="5"/>
  <c r="AD155" i="5" s="1"/>
  <c r="AB141" i="5"/>
  <c r="AD136" i="5"/>
  <c r="AC136" i="5"/>
  <c r="AC149" i="5" s="1"/>
  <c r="AC159" i="5" s="1"/>
  <c r="G37" i="5"/>
  <c r="F37" i="5"/>
  <c r="E37" i="5"/>
  <c r="D37" i="5"/>
  <c r="C37" i="5"/>
  <c r="B37" i="5"/>
  <c r="AT36" i="5"/>
  <c r="AS36" i="5"/>
  <c r="AR36" i="5"/>
  <c r="AQ36" i="5"/>
  <c r="AN36" i="5"/>
  <c r="G36" i="5"/>
  <c r="F36" i="5"/>
  <c r="E36" i="5"/>
  <c r="D36" i="5"/>
  <c r="C36" i="5"/>
  <c r="B36" i="5"/>
  <c r="AT35" i="5"/>
  <c r="AS35" i="5"/>
  <c r="AR35" i="5"/>
  <c r="AQ35" i="5"/>
  <c r="AP35" i="5"/>
  <c r="AO35" i="5"/>
  <c r="AN35" i="5"/>
  <c r="G35" i="5"/>
  <c r="F35" i="5"/>
  <c r="E35" i="5"/>
  <c r="D35" i="5"/>
  <c r="C35" i="5"/>
  <c r="B35" i="5"/>
  <c r="G34" i="5"/>
  <c r="F34" i="5"/>
  <c r="E34" i="5"/>
  <c r="D34" i="5"/>
  <c r="C34" i="5"/>
  <c r="B34" i="5"/>
  <c r="G20" i="5"/>
  <c r="F20" i="5"/>
  <c r="E20" i="5"/>
  <c r="D20" i="5"/>
  <c r="C20" i="5"/>
  <c r="B20" i="5"/>
  <c r="G19" i="5"/>
  <c r="F19" i="5"/>
  <c r="E19" i="5"/>
  <c r="D19" i="5"/>
  <c r="C19" i="5"/>
  <c r="B19" i="5"/>
  <c r="G18" i="5"/>
  <c r="F18" i="5"/>
  <c r="E18" i="5"/>
  <c r="D18" i="5"/>
  <c r="C18" i="5"/>
  <c r="B18" i="5"/>
  <c r="M17" i="5"/>
  <c r="M16" i="5"/>
  <c r="M15" i="5"/>
  <c r="G11" i="5"/>
  <c r="F11" i="5"/>
  <c r="E11" i="5"/>
  <c r="D11" i="5"/>
  <c r="C11" i="5"/>
  <c r="B11" i="5"/>
  <c r="G9" i="5"/>
  <c r="F9" i="5"/>
  <c r="E9" i="5"/>
  <c r="D9" i="5"/>
  <c r="C9" i="5"/>
  <c r="B9" i="5"/>
  <c r="G8" i="5"/>
  <c r="G7" i="5" s="1"/>
  <c r="G6" i="5" s="1"/>
  <c r="F8" i="5"/>
  <c r="F7" i="5" s="1"/>
  <c r="F6" i="5" s="1"/>
  <c r="E8" i="5"/>
  <c r="E7" i="5" s="1"/>
  <c r="E6" i="5" s="1"/>
  <c r="D8" i="5"/>
  <c r="D7" i="5" s="1"/>
  <c r="D6" i="5" s="1"/>
  <c r="C8" i="5"/>
  <c r="C7" i="5" s="1"/>
  <c r="C6" i="5" s="1"/>
  <c r="B8" i="5"/>
  <c r="B7" i="5" s="1"/>
  <c r="B6" i="5" s="1"/>
  <c r="R1298" i="1"/>
  <c r="M1298" i="1"/>
  <c r="R1297" i="1"/>
  <c r="M1297" i="1"/>
  <c r="R1296" i="1"/>
  <c r="M1296" i="1"/>
  <c r="R1295" i="1"/>
  <c r="M1295" i="1"/>
  <c r="R1294" i="1"/>
  <c r="M1294" i="1"/>
  <c r="R1293" i="1"/>
  <c r="M1293" i="1"/>
  <c r="R1292" i="1"/>
  <c r="M1292" i="1"/>
  <c r="R1291" i="1"/>
  <c r="M1291" i="1"/>
  <c r="R1290" i="1"/>
  <c r="M1290" i="1"/>
  <c r="R1289" i="1"/>
  <c r="M1289" i="1"/>
  <c r="R1288" i="1"/>
  <c r="M1288" i="1"/>
  <c r="R1287" i="1"/>
  <c r="M1287" i="1"/>
  <c r="R1286" i="1"/>
  <c r="M1286" i="1"/>
  <c r="R1285" i="1"/>
  <c r="M1285" i="1"/>
  <c r="R1284" i="1"/>
  <c r="M1284" i="1"/>
  <c r="R1283" i="1"/>
  <c r="M1283" i="1"/>
  <c r="R1282" i="1"/>
  <c r="M1282" i="1"/>
  <c r="R1281" i="1"/>
  <c r="M1281" i="1"/>
  <c r="R1280" i="1"/>
  <c r="M1280" i="1"/>
  <c r="R1279" i="1"/>
  <c r="M1279" i="1"/>
  <c r="R1278" i="1"/>
  <c r="M1278" i="1"/>
  <c r="R1277" i="1"/>
  <c r="V1277" i="1" s="1"/>
  <c r="M1277" i="1"/>
  <c r="R1276" i="1"/>
  <c r="V1276" i="1" s="1"/>
  <c r="M1276" i="1"/>
  <c r="R1275" i="1"/>
  <c r="V1275" i="1" s="1"/>
  <c r="M1275" i="1"/>
  <c r="R1274" i="1"/>
  <c r="V1274" i="1" s="1"/>
  <c r="M1274" i="1"/>
  <c r="R1273" i="1"/>
  <c r="V1273" i="1" s="1"/>
  <c r="M1273" i="1"/>
  <c r="R1272" i="1"/>
  <c r="V1272" i="1" s="1"/>
  <c r="M1272" i="1"/>
  <c r="R1271" i="1"/>
  <c r="V1271" i="1" s="1"/>
  <c r="M1271" i="1"/>
  <c r="R1270" i="1"/>
  <c r="V1270" i="1" s="1"/>
  <c r="M1270" i="1"/>
  <c r="R1269" i="1"/>
  <c r="V1269" i="1" s="1"/>
  <c r="M1269" i="1"/>
  <c r="R1268" i="1"/>
  <c r="V1268" i="1" s="1"/>
  <c r="M1268" i="1"/>
  <c r="R1267" i="1"/>
  <c r="V1267" i="1" s="1"/>
  <c r="M1267" i="1"/>
  <c r="R1266" i="1"/>
  <c r="V1266" i="1" s="1"/>
  <c r="M1266" i="1"/>
  <c r="R1265" i="1"/>
  <c r="V1265" i="1" s="1"/>
  <c r="M1265" i="1"/>
  <c r="R1264" i="1"/>
  <c r="V1264" i="1" s="1"/>
  <c r="M1264" i="1"/>
  <c r="R1263" i="1"/>
  <c r="V1263" i="1" s="1"/>
  <c r="M1263" i="1"/>
  <c r="R1262" i="1"/>
  <c r="V1262" i="1" s="1"/>
  <c r="M1262" i="1"/>
  <c r="R1261" i="1"/>
  <c r="V1261" i="1" s="1"/>
  <c r="M1261" i="1"/>
  <c r="R1260" i="1"/>
  <c r="V1260" i="1" s="1"/>
  <c r="M1260" i="1"/>
  <c r="R1259" i="1"/>
  <c r="V1259" i="1" s="1"/>
  <c r="M1259" i="1"/>
  <c r="R1258" i="1"/>
  <c r="V1258" i="1" s="1"/>
  <c r="M1258" i="1"/>
  <c r="R1257" i="1"/>
  <c r="V1257" i="1" s="1"/>
  <c r="M1257" i="1"/>
  <c r="R1256" i="1"/>
  <c r="V1256" i="1" s="1"/>
  <c r="M1256" i="1"/>
  <c r="R1255" i="1"/>
  <c r="V1255" i="1" s="1"/>
  <c r="M1255" i="1"/>
  <c r="R1254" i="1"/>
  <c r="V1254" i="1" s="1"/>
  <c r="M1254" i="1"/>
  <c r="R1253" i="1"/>
  <c r="V1253" i="1" s="1"/>
  <c r="M1253" i="1"/>
  <c r="R1252" i="1"/>
  <c r="V1252" i="1" s="1"/>
  <c r="M1252" i="1"/>
  <c r="R1251" i="1"/>
  <c r="V1251" i="1" s="1"/>
  <c r="M1251" i="1"/>
  <c r="R1250" i="1"/>
  <c r="V1250" i="1" s="1"/>
  <c r="M1250" i="1"/>
  <c r="R1249" i="1"/>
  <c r="V1249" i="1" s="1"/>
  <c r="M1249" i="1"/>
  <c r="Q1249" i="1" s="1"/>
  <c r="R1248" i="1"/>
  <c r="V1248" i="1" s="1"/>
  <c r="M1248" i="1"/>
  <c r="Q1248" i="1" s="1"/>
  <c r="R1247" i="1"/>
  <c r="V1247" i="1" s="1"/>
  <c r="M1247" i="1"/>
  <c r="Q1247" i="1" s="1"/>
  <c r="R1246" i="1"/>
  <c r="V1246" i="1" s="1"/>
  <c r="M1246" i="1"/>
  <c r="Q1246" i="1" s="1"/>
  <c r="R1245" i="1"/>
  <c r="V1245" i="1" s="1"/>
  <c r="M1245" i="1"/>
  <c r="Q1245" i="1" s="1"/>
  <c r="R1244" i="1"/>
  <c r="V1244" i="1" s="1"/>
  <c r="M1244" i="1"/>
  <c r="Q1244" i="1" s="1"/>
  <c r="R1243" i="1"/>
  <c r="V1243" i="1" s="1"/>
  <c r="M1243" i="1"/>
  <c r="Q1243" i="1" s="1"/>
  <c r="R1242" i="1"/>
  <c r="V1242" i="1" s="1"/>
  <c r="M1242" i="1"/>
  <c r="Q1242" i="1" s="1"/>
  <c r="R1241" i="1"/>
  <c r="V1241" i="1" s="1"/>
  <c r="M1241" i="1"/>
  <c r="Q1241" i="1" s="1"/>
  <c r="R1240" i="1"/>
  <c r="V1240" i="1" s="1"/>
  <c r="M1240" i="1"/>
  <c r="Q1240" i="1" s="1"/>
  <c r="R1239" i="1"/>
  <c r="V1239" i="1" s="1"/>
  <c r="M1239" i="1"/>
  <c r="Q1239" i="1" s="1"/>
  <c r="R1238" i="1"/>
  <c r="M1238" i="1"/>
  <c r="R1237" i="1"/>
  <c r="M1237" i="1"/>
  <c r="R1236" i="1"/>
  <c r="M1236" i="1"/>
  <c r="R1235" i="1"/>
  <c r="M1235" i="1"/>
  <c r="R1234" i="1"/>
  <c r="M1234" i="1"/>
  <c r="R1233" i="1"/>
  <c r="M1233" i="1"/>
  <c r="R1232" i="1"/>
  <c r="M1232" i="1"/>
  <c r="R1231" i="1"/>
  <c r="M1231" i="1"/>
  <c r="R1230" i="1"/>
  <c r="M1230" i="1"/>
  <c r="R1229" i="1"/>
  <c r="M1229" i="1"/>
  <c r="R1228" i="1"/>
  <c r="M1228" i="1"/>
  <c r="R1227" i="1"/>
  <c r="M1227" i="1"/>
  <c r="R1226" i="1"/>
  <c r="M1226" i="1"/>
  <c r="R1225" i="1"/>
  <c r="M1225" i="1"/>
  <c r="R1224" i="1"/>
  <c r="M1224" i="1"/>
  <c r="R1223" i="1"/>
  <c r="M1223" i="1"/>
  <c r="R1222" i="1"/>
  <c r="M1222" i="1"/>
  <c r="R1221" i="1"/>
  <c r="M1221" i="1"/>
  <c r="U1220" i="1"/>
  <c r="R1220" i="1"/>
  <c r="M1220"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925" i="1"/>
  <c r="B924" i="1"/>
  <c r="B738" i="1"/>
  <c r="B737" i="1"/>
  <c r="B736" i="1"/>
  <c r="B735" i="1"/>
  <c r="B734" i="1"/>
  <c r="B733" i="1"/>
  <c r="B732"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923" i="1"/>
  <c r="B922" i="1"/>
  <c r="B731" i="1"/>
  <c r="B730" i="1"/>
  <c r="B433" i="1"/>
  <c r="B432" i="1"/>
  <c r="AE86" i="5"/>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729" i="1"/>
  <c r="B400" i="1"/>
  <c r="B399" i="1"/>
  <c r="B398" i="1"/>
  <c r="B397" i="1"/>
  <c r="B396" i="1"/>
  <c r="B395" i="1"/>
  <c r="B394" i="1"/>
  <c r="B393" i="1"/>
  <c r="B392" i="1"/>
  <c r="B391" i="1"/>
  <c r="B390" i="1"/>
  <c r="B389" i="1"/>
  <c r="B388" i="1"/>
  <c r="B387" i="1"/>
  <c r="B386" i="1"/>
  <c r="B385" i="1"/>
  <c r="AE83" i="5"/>
  <c r="B384" i="1"/>
  <c r="B383" i="1"/>
  <c r="B382" i="1"/>
  <c r="B381" i="1"/>
  <c r="B380" i="1"/>
  <c r="B379" i="1"/>
  <c r="B378" i="1"/>
  <c r="B377" i="1"/>
  <c r="B376" i="1"/>
  <c r="B375" i="1"/>
  <c r="B374" i="1"/>
  <c r="B373" i="1"/>
  <c r="B372" i="1"/>
  <c r="B371" i="1"/>
  <c r="B370" i="1"/>
  <c r="B369" i="1"/>
  <c r="B368" i="1"/>
  <c r="B367" i="1"/>
  <c r="B366" i="1"/>
  <c r="B365" i="1"/>
  <c r="B961" i="1"/>
  <c r="B960" i="1"/>
  <c r="B959" i="1"/>
  <c r="B958" i="1"/>
  <c r="B364" i="1"/>
  <c r="B363" i="1"/>
  <c r="B362" i="1"/>
  <c r="B361" i="1"/>
  <c r="B921" i="1"/>
  <c r="B957" i="1"/>
  <c r="B728" i="1"/>
  <c r="B360" i="1"/>
  <c r="B359" i="1"/>
  <c r="B358" i="1"/>
  <c r="B357" i="1"/>
  <c r="B356" i="1"/>
  <c r="B355" i="1"/>
  <c r="B354" i="1"/>
  <c r="B353" i="1"/>
  <c r="B352" i="1"/>
  <c r="B351" i="1"/>
  <c r="B350" i="1"/>
  <c r="B349" i="1"/>
  <c r="B348" i="1"/>
  <c r="B347" i="1"/>
  <c r="B346" i="1"/>
  <c r="B955" i="1"/>
  <c r="B920" i="1"/>
  <c r="B727" i="1"/>
  <c r="B726" i="1"/>
  <c r="B345" i="1"/>
  <c r="B344" i="1"/>
  <c r="B343" i="1"/>
  <c r="B919" i="1"/>
  <c r="B725" i="1"/>
  <c r="B724" i="1"/>
  <c r="B342" i="1"/>
  <c r="B341" i="1"/>
  <c r="B954" i="1"/>
  <c r="B918" i="1"/>
  <c r="B723" i="1"/>
  <c r="B722" i="1"/>
  <c r="B340" i="1"/>
  <c r="B339" i="1"/>
  <c r="B953" i="1"/>
  <c r="B917" i="1"/>
  <c r="B721" i="1"/>
  <c r="B720" i="1"/>
  <c r="B338" i="1"/>
  <c r="B337" i="1"/>
  <c r="B952" i="1"/>
  <c r="B916" i="1"/>
  <c r="B719" i="1"/>
  <c r="B718" i="1"/>
  <c r="B336" i="1"/>
  <c r="B335" i="1"/>
  <c r="B951" i="1"/>
  <c r="B915" i="1"/>
  <c r="B717" i="1"/>
  <c r="B716" i="1"/>
  <c r="B334" i="1"/>
  <c r="B333" i="1"/>
  <c r="B332" i="1"/>
  <c r="B715" i="1"/>
  <c r="B331" i="1"/>
  <c r="B962"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950" i="1"/>
  <c r="B914" i="1"/>
  <c r="B291" i="1"/>
  <c r="B290" i="1"/>
  <c r="B289" i="1"/>
  <c r="B288" i="1"/>
  <c r="B287" i="1"/>
  <c r="B286" i="1"/>
  <c r="B285" i="1"/>
  <c r="B284" i="1"/>
  <c r="B283" i="1"/>
  <c r="B282" i="1"/>
  <c r="B281" i="1"/>
  <c r="B280" i="1"/>
  <c r="B279" i="1"/>
  <c r="B278" i="1"/>
  <c r="B277" i="1"/>
  <c r="B276" i="1"/>
  <c r="B275" i="1"/>
  <c r="B274" i="1"/>
  <c r="B273" i="1"/>
  <c r="B272" i="1"/>
  <c r="B271" i="1"/>
  <c r="B949" i="1"/>
  <c r="B948" i="1"/>
  <c r="B947" i="1"/>
  <c r="B270" i="1"/>
  <c r="B269" i="1"/>
  <c r="B268" i="1"/>
  <c r="B267" i="1"/>
  <c r="B266" i="1"/>
  <c r="B714" i="1"/>
  <c r="B946" i="1"/>
  <c r="B945" i="1"/>
  <c r="B944" i="1"/>
  <c r="D728" i="1"/>
  <c r="B943" i="1"/>
  <c r="D727" i="1"/>
  <c r="B942" i="1"/>
  <c r="D726" i="1"/>
  <c r="B941" i="1"/>
  <c r="B940" i="1"/>
  <c r="B939" i="1"/>
  <c r="B938" i="1"/>
  <c r="B937" i="1"/>
  <c r="B936" i="1"/>
  <c r="B935" i="1"/>
  <c r="B934" i="1"/>
  <c r="B933" i="1"/>
  <c r="B932" i="1"/>
  <c r="B931" i="1"/>
  <c r="B930" i="1"/>
  <c r="B929" i="1"/>
  <c r="B928" i="1"/>
  <c r="B927" i="1"/>
  <c r="B926" i="1"/>
  <c r="B910" i="1"/>
  <c r="B906" i="1"/>
  <c r="B905" i="1"/>
  <c r="B904" i="1"/>
  <c r="B903" i="1"/>
  <c r="B265" i="1"/>
  <c r="B264" i="1"/>
  <c r="B263" i="1"/>
  <c r="B262" i="1"/>
  <c r="B261" i="1"/>
  <c r="B260" i="1"/>
  <c r="B259" i="1"/>
  <c r="B258" i="1"/>
  <c r="B257" i="1"/>
  <c r="B256" i="1"/>
  <c r="B255" i="1"/>
  <c r="B254" i="1"/>
  <c r="B253" i="1"/>
  <c r="B252" i="1"/>
  <c r="B251" i="1"/>
  <c r="B250" i="1"/>
  <c r="B249" i="1"/>
  <c r="B248" i="1"/>
  <c r="B247" i="1"/>
  <c r="B902" i="1"/>
  <c r="B901" i="1"/>
  <c r="B900" i="1"/>
  <c r="B899" i="1"/>
  <c r="B898" i="1"/>
  <c r="B897" i="1"/>
  <c r="B896" i="1"/>
  <c r="B246" i="1"/>
  <c r="B245" i="1"/>
  <c r="B244" i="1"/>
  <c r="B243" i="1"/>
  <c r="B242" i="1"/>
  <c r="B241" i="1"/>
  <c r="B240" i="1"/>
  <c r="B239" i="1"/>
  <c r="B238" i="1"/>
  <c r="B237" i="1"/>
  <c r="B236" i="1"/>
  <c r="B235" i="1"/>
  <c r="B234" i="1"/>
  <c r="B233" i="1"/>
  <c r="B232" i="1"/>
  <c r="B894" i="1"/>
  <c r="B231" i="1"/>
  <c r="B230" i="1"/>
  <c r="B229" i="1"/>
  <c r="B228" i="1"/>
  <c r="B227" i="1"/>
  <c r="B226" i="1"/>
  <c r="B225" i="1"/>
  <c r="B224" i="1"/>
  <c r="B223" i="1"/>
  <c r="B222" i="1"/>
  <c r="B221" i="1"/>
  <c r="B220" i="1"/>
  <c r="B219" i="1"/>
  <c r="B218" i="1"/>
  <c r="B217" i="1"/>
  <c r="B893" i="1"/>
  <c r="B892" i="1"/>
  <c r="B216" i="1"/>
  <c r="B215" i="1"/>
  <c r="B214" i="1"/>
  <c r="B213" i="1"/>
  <c r="B212" i="1"/>
  <c r="B891" i="1"/>
  <c r="B211" i="1"/>
  <c r="B210" i="1"/>
  <c r="B209" i="1"/>
  <c r="B208" i="1"/>
  <c r="B890" i="1"/>
  <c r="B207" i="1"/>
  <c r="B206" i="1"/>
  <c r="B205" i="1"/>
  <c r="B204" i="1"/>
  <c r="B203" i="1"/>
  <c r="B202" i="1"/>
  <c r="AE136" i="5"/>
  <c r="B201" i="1"/>
  <c r="B200" i="1"/>
  <c r="B199" i="1"/>
  <c r="B888" i="1"/>
  <c r="B887" i="1"/>
  <c r="B198" i="1"/>
  <c r="B197" i="1"/>
  <c r="B196" i="1"/>
  <c r="B886" i="1"/>
  <c r="B195" i="1"/>
  <c r="B194" i="1"/>
  <c r="B193" i="1"/>
  <c r="B192" i="1"/>
  <c r="B191"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190" i="1"/>
  <c r="B189" i="1"/>
  <c r="B188" i="1"/>
  <c r="B187" i="1"/>
  <c r="B186" i="1"/>
  <c r="B767" i="1"/>
  <c r="B766" i="1"/>
  <c r="B765" i="1"/>
  <c r="B764" i="1"/>
  <c r="B185" i="1"/>
  <c r="B184" i="1"/>
  <c r="B183" i="1"/>
  <c r="B182" i="1"/>
  <c r="B181" i="1"/>
  <c r="B180" i="1"/>
  <c r="B179" i="1"/>
  <c r="B763" i="1"/>
  <c r="B762" i="1"/>
  <c r="B761" i="1"/>
  <c r="B760" i="1"/>
  <c r="B759" i="1"/>
  <c r="B758" i="1"/>
  <c r="B757" i="1"/>
  <c r="B756" i="1"/>
  <c r="B755" i="1"/>
  <c r="B754" i="1"/>
  <c r="B753" i="1"/>
  <c r="B752" i="1"/>
  <c r="B749" i="1"/>
  <c r="B748" i="1"/>
  <c r="B747" i="1"/>
  <c r="B746" i="1"/>
  <c r="B745" i="1"/>
  <c r="B744" i="1"/>
  <c r="B743" i="1"/>
  <c r="B742" i="1"/>
  <c r="B741" i="1"/>
  <c r="B740" i="1"/>
  <c r="B739" i="1"/>
  <c r="B713" i="1"/>
  <c r="B712" i="1"/>
  <c r="B711" i="1"/>
  <c r="B178" i="1"/>
  <c r="B177" i="1"/>
  <c r="B176" i="1"/>
  <c r="B175" i="1"/>
  <c r="B174" i="1"/>
  <c r="B710" i="1"/>
  <c r="B173" i="1"/>
  <c r="B172" i="1"/>
  <c r="B171" i="1"/>
  <c r="B170" i="1"/>
  <c r="B169" i="1"/>
  <c r="B168" i="1"/>
  <c r="B167" i="1"/>
  <c r="B166" i="1"/>
  <c r="B165" i="1"/>
  <c r="B705" i="1"/>
  <c r="B704" i="1"/>
  <c r="B703" i="1"/>
  <c r="B702" i="1"/>
  <c r="B701" i="1"/>
  <c r="B700" i="1"/>
  <c r="B699" i="1"/>
  <c r="B698" i="1"/>
  <c r="B697" i="1"/>
  <c r="B696" i="1"/>
  <c r="B695" i="1"/>
  <c r="B694" i="1"/>
  <c r="B693" i="1"/>
  <c r="B164" i="1"/>
  <c r="B163" i="1"/>
  <c r="B162" i="1"/>
  <c r="B161"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160" i="1"/>
  <c r="B158" i="1"/>
  <c r="B157" i="1"/>
  <c r="B156" i="1"/>
  <c r="B155" i="1"/>
  <c r="B154" i="1"/>
  <c r="B153" i="1"/>
  <c r="B635" i="1"/>
  <c r="B634" i="1"/>
  <c r="B633" i="1"/>
  <c r="B152" i="1"/>
  <c r="B151" i="1"/>
  <c r="B150" i="1"/>
  <c r="B149" i="1"/>
  <c r="B148" i="1"/>
  <c r="B147" i="1"/>
  <c r="B146" i="1"/>
  <c r="B145" i="1"/>
  <c r="B144" i="1"/>
  <c r="B143" i="1"/>
  <c r="B631" i="1"/>
  <c r="B630" i="1"/>
  <c r="B142" i="1"/>
  <c r="B141" i="1"/>
  <c r="B140" i="1"/>
  <c r="B139" i="1"/>
  <c r="B138" i="1"/>
  <c r="B629" i="1"/>
  <c r="B628" i="1"/>
  <c r="B627" i="1"/>
  <c r="B626" i="1"/>
  <c r="B625" i="1"/>
  <c r="B624" i="1"/>
  <c r="B623" i="1"/>
  <c r="B622" i="1"/>
  <c r="B621" i="1"/>
  <c r="B137" i="1"/>
  <c r="B136" i="1"/>
  <c r="B135" i="1"/>
  <c r="B134" i="1"/>
  <c r="B133" i="1"/>
  <c r="B132" i="1"/>
  <c r="B131" i="1"/>
  <c r="B130" i="1"/>
  <c r="B129" i="1"/>
  <c r="B128" i="1"/>
  <c r="B127" i="1"/>
  <c r="B126" i="1"/>
  <c r="AE30" i="5"/>
  <c r="B125" i="1"/>
  <c r="B124" i="1"/>
  <c r="B123" i="1"/>
  <c r="B620" i="1"/>
  <c r="B619" i="1"/>
  <c r="B618" i="1"/>
  <c r="B617" i="1"/>
  <c r="D251" i="1"/>
  <c r="B616" i="1"/>
  <c r="D250" i="1"/>
  <c r="B615" i="1"/>
  <c r="D249"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122" i="1"/>
  <c r="B121" i="1"/>
  <c r="B120" i="1"/>
  <c r="B119" i="1"/>
  <c r="B118" i="1"/>
  <c r="B581" i="1"/>
  <c r="B580" i="1"/>
  <c r="B579" i="1"/>
  <c r="B117" i="1"/>
  <c r="B116" i="1"/>
  <c r="B115" i="1"/>
  <c r="B114" i="1"/>
  <c r="B113"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112" i="1"/>
  <c r="B111" i="1"/>
  <c r="B110" i="1"/>
  <c r="B109" i="1"/>
  <c r="B547" i="1"/>
  <c r="B546" i="1"/>
  <c r="B545" i="1"/>
  <c r="B544" i="1"/>
  <c r="B543" i="1"/>
  <c r="B542" i="1"/>
  <c r="B541" i="1"/>
  <c r="B108" i="1"/>
  <c r="B107" i="1"/>
  <c r="B106" i="1"/>
  <c r="B105" i="1"/>
  <c r="B104" i="1"/>
  <c r="B103" i="1"/>
  <c r="B102" i="1"/>
  <c r="B101" i="1"/>
  <c r="B100" i="1"/>
  <c r="B99" i="1"/>
  <c r="B98" i="1"/>
  <c r="B97" i="1"/>
  <c r="B96" i="1"/>
  <c r="B95" i="1"/>
  <c r="B94" i="1"/>
  <c r="B93" i="1"/>
  <c r="B92" i="1"/>
  <c r="B91" i="1"/>
  <c r="B90" i="1"/>
  <c r="AE20" i="5"/>
  <c r="B89" i="1"/>
  <c r="B88" i="1"/>
  <c r="B540" i="1"/>
  <c r="B87" i="1"/>
  <c r="B86" i="1"/>
  <c r="B85" i="1"/>
  <c r="AE19" i="5"/>
  <c r="B84" i="1"/>
  <c r="B83" i="1"/>
  <c r="B82" i="1"/>
  <c r="B539" i="1"/>
  <c r="B81" i="1"/>
  <c r="B80" i="1"/>
  <c r="B79" i="1"/>
  <c r="B78" i="1"/>
  <c r="B77" i="1"/>
  <c r="B76" i="1"/>
  <c r="B75" i="1"/>
  <c r="B538" i="1"/>
  <c r="B74" i="1"/>
  <c r="B73" i="1"/>
  <c r="B72" i="1"/>
  <c r="B71" i="1"/>
  <c r="B70" i="1"/>
  <c r="B69" i="1"/>
  <c r="B537" i="1"/>
  <c r="B536" i="1"/>
  <c r="B535" i="1"/>
  <c r="B68" i="1"/>
  <c r="B67" i="1"/>
  <c r="B66" i="1"/>
  <c r="B65" i="1"/>
  <c r="B534" i="1"/>
  <c r="B64" i="1"/>
  <c r="B63" i="1"/>
  <c r="B62" i="1"/>
  <c r="B61" i="1"/>
  <c r="B533" i="1"/>
  <c r="B532" i="1"/>
  <c r="B531" i="1"/>
  <c r="B530" i="1"/>
  <c r="B529" i="1"/>
  <c r="B528" i="1"/>
  <c r="B527" i="1"/>
  <c r="B526" i="1"/>
  <c r="B525" i="1"/>
  <c r="B524" i="1"/>
  <c r="B523" i="1"/>
  <c r="B522" i="1"/>
  <c r="B521" i="1"/>
  <c r="B520" i="1"/>
  <c r="B519" i="1"/>
  <c r="B518" i="1"/>
  <c r="B517" i="1"/>
  <c r="B60" i="1"/>
  <c r="B59" i="1"/>
  <c r="B58" i="1"/>
  <c r="B57" i="1"/>
  <c r="B516" i="1"/>
  <c r="B515" i="1"/>
  <c r="B56" i="1"/>
  <c r="B55" i="1"/>
  <c r="B54" i="1"/>
  <c r="B53" i="1"/>
  <c r="B52" i="1"/>
  <c r="B51" i="1"/>
  <c r="B50" i="1"/>
  <c r="B49" i="1"/>
  <c r="B48" i="1"/>
  <c r="B47" i="1"/>
  <c r="B514" i="1"/>
  <c r="B513" i="1"/>
  <c r="B46" i="1"/>
  <c r="B45" i="1"/>
  <c r="B44" i="1"/>
  <c r="B43" i="1"/>
  <c r="B42" i="1"/>
  <c r="B41" i="1"/>
  <c r="B40" i="1"/>
  <c r="B39" i="1"/>
  <c r="B38" i="1"/>
  <c r="B512" i="1"/>
  <c r="B511" i="1"/>
  <c r="B510" i="1"/>
  <c r="B509" i="1"/>
  <c r="B37" i="1"/>
  <c r="B36" i="1"/>
  <c r="B35" i="1"/>
  <c r="B34" i="1"/>
  <c r="B33" i="1"/>
  <c r="B32" i="1"/>
  <c r="B31" i="1"/>
  <c r="B30" i="1"/>
  <c r="B29" i="1"/>
  <c r="B28" i="1"/>
  <c r="B27" i="1"/>
  <c r="B26" i="1"/>
  <c r="B25" i="1"/>
  <c r="B24" i="1"/>
  <c r="B23" i="1"/>
  <c r="B22" i="1"/>
  <c r="B21" i="1"/>
  <c r="B20" i="1"/>
  <c r="B19" i="1"/>
  <c r="B18" i="1"/>
  <c r="B17" i="1"/>
  <c r="B508" i="1"/>
  <c r="B507" i="1"/>
  <c r="B506" i="1"/>
  <c r="B16" i="1"/>
  <c r="B15" i="1"/>
  <c r="B14" i="1"/>
  <c r="B13" i="1"/>
  <c r="B12" i="1"/>
  <c r="B11" i="1"/>
  <c r="B10" i="1"/>
  <c r="B9" i="1"/>
  <c r="B8" i="1"/>
  <c r="B7" i="1"/>
  <c r="B6" i="1"/>
  <c r="B505" i="1"/>
  <c r="B504" i="1"/>
  <c r="B503" i="1"/>
  <c r="B502" i="1"/>
  <c r="B501" i="1"/>
  <c r="B5" i="1"/>
  <c r="B4" i="1"/>
  <c r="B3" i="1"/>
  <c r="B2" i="1"/>
  <c r="B500" i="1"/>
  <c r="B499" i="1"/>
  <c r="V5" i="1"/>
  <c r="U5" i="1"/>
  <c r="T5" i="1"/>
  <c r="R5" i="1"/>
  <c r="Q5" i="1"/>
  <c r="P5" i="1"/>
  <c r="O5" i="1"/>
  <c r="M5" i="1"/>
  <c r="E5" i="1"/>
  <c r="C1" i="1"/>
  <c r="N281" i="15" l="1"/>
  <c r="AO320" i="15"/>
  <c r="M330" i="15"/>
  <c r="M380" i="15"/>
  <c r="AO380" i="15" s="1"/>
  <c r="N142" i="15"/>
  <c r="AP142" i="15" s="1"/>
  <c r="N122" i="15"/>
  <c r="N124" i="15" s="1"/>
  <c r="AP115" i="15"/>
  <c r="N360" i="15"/>
  <c r="N306" i="15"/>
  <c r="N320" i="15" s="1"/>
  <c r="AP307" i="15"/>
  <c r="N324" i="15"/>
  <c r="AP324" i="15" s="1"/>
  <c r="AP118" i="15"/>
  <c r="N11" i="15"/>
  <c r="Z11" i="15" s="1"/>
  <c r="AP213" i="15"/>
  <c r="N183" i="17"/>
  <c r="AP183" i="17" s="1"/>
  <c r="N127" i="17"/>
  <c r="V31" i="17"/>
  <c r="T31" i="17"/>
  <c r="AP48" i="15"/>
  <c r="N316" i="15"/>
  <c r="N376" i="15" s="1"/>
  <c r="AP376" i="15" s="1"/>
  <c r="N367" i="15"/>
  <c r="AP367" i="15" s="1"/>
  <c r="AP197" i="17"/>
  <c r="N124" i="17"/>
  <c r="N130" i="17"/>
  <c r="R203" i="15"/>
  <c r="AT203" i="15" s="1"/>
  <c r="R203" i="17"/>
  <c r="N76" i="17"/>
  <c r="AP68" i="17"/>
  <c r="U68" i="17"/>
  <c r="S68" i="17"/>
  <c r="N75" i="17"/>
  <c r="N74" i="17"/>
  <c r="N72" i="17"/>
  <c r="N367" i="17"/>
  <c r="AP367" i="17" s="1"/>
  <c r="N338" i="17"/>
  <c r="N318" i="17"/>
  <c r="AP304" i="17"/>
  <c r="M329" i="17"/>
  <c r="AO320" i="17"/>
  <c r="M377" i="17"/>
  <c r="AO377" i="17" s="1"/>
  <c r="V21" i="17"/>
  <c r="X21" i="17"/>
  <c r="T21" i="17"/>
  <c r="AP21" i="17"/>
  <c r="M374" i="17"/>
  <c r="AO374" i="17" s="1"/>
  <c r="M328" i="17"/>
  <c r="AO316" i="17"/>
  <c r="AP18" i="17"/>
  <c r="T18" i="17"/>
  <c r="V18" i="17"/>
  <c r="AP16" i="17"/>
  <c r="T16" i="17"/>
  <c r="V16" i="17"/>
  <c r="N51" i="17"/>
  <c r="N271" i="17"/>
  <c r="U48" i="17"/>
  <c r="N55" i="17"/>
  <c r="AP48" i="17"/>
  <c r="S48" i="17"/>
  <c r="N320" i="17"/>
  <c r="AP306" i="17"/>
  <c r="N368" i="17"/>
  <c r="AP368" i="17" s="1"/>
  <c r="AP122" i="17"/>
  <c r="N322" i="17"/>
  <c r="U71" i="17"/>
  <c r="S71" i="17"/>
  <c r="R250" i="15"/>
  <c r="R250" i="17"/>
  <c r="AP15" i="17"/>
  <c r="T15" i="17"/>
  <c r="V15" i="17"/>
  <c r="V6" i="17"/>
  <c r="N5" i="17"/>
  <c r="T6" i="17"/>
  <c r="AP6" i="17"/>
  <c r="N126" i="17"/>
  <c r="N131" i="17"/>
  <c r="N129" i="17"/>
  <c r="N125" i="17"/>
  <c r="N57" i="17"/>
  <c r="AP50" i="17"/>
  <c r="U50" i="17"/>
  <c r="S50" i="17"/>
  <c r="N321" i="17"/>
  <c r="T11" i="17"/>
  <c r="Z11" i="17"/>
  <c r="AP11" i="17"/>
  <c r="X11" i="17"/>
  <c r="V11" i="17"/>
  <c r="V12" i="17"/>
  <c r="AP12" i="17"/>
  <c r="T12" i="17"/>
  <c r="N173" i="17"/>
  <c r="V172" i="17"/>
  <c r="T172" i="17"/>
  <c r="N361" i="17"/>
  <c r="S142" i="17"/>
  <c r="AP142" i="17"/>
  <c r="M371" i="17"/>
  <c r="AO371" i="17" s="1"/>
  <c r="AO309" i="17"/>
  <c r="AP14" i="17"/>
  <c r="T14" i="17"/>
  <c r="V14" i="17"/>
  <c r="M386" i="17"/>
  <c r="AO369" i="17"/>
  <c r="M379" i="17"/>
  <c r="AO379" i="17" s="1"/>
  <c r="R222" i="15"/>
  <c r="AT222" i="15" s="1"/>
  <c r="R222" i="17"/>
  <c r="N302" i="17"/>
  <c r="N228" i="17"/>
  <c r="M22" i="17"/>
  <c r="AO238" i="17"/>
  <c r="M310" i="17"/>
  <c r="N381" i="17"/>
  <c r="AP381" i="17" s="1"/>
  <c r="AP324" i="17"/>
  <c r="N73" i="17"/>
  <c r="T865" i="1"/>
  <c r="N865" i="1"/>
  <c r="T866" i="1"/>
  <c r="N866" i="1"/>
  <c r="K865" i="1"/>
  <c r="K866" i="1"/>
  <c r="S865" i="1"/>
  <c r="M866" i="1"/>
  <c r="P865" i="1"/>
  <c r="J865" i="1"/>
  <c r="S866" i="1"/>
  <c r="R865" i="1"/>
  <c r="U865" i="1"/>
  <c r="O865" i="1"/>
  <c r="I865" i="1"/>
  <c r="U866" i="1"/>
  <c r="O866" i="1"/>
  <c r="I866" i="1"/>
  <c r="R866" i="1"/>
  <c r="E866" i="1"/>
  <c r="P866" i="1"/>
  <c r="M865" i="1"/>
  <c r="G865" i="1"/>
  <c r="G866" i="1"/>
  <c r="J866" i="1"/>
  <c r="H865" i="1"/>
  <c r="F865" i="1"/>
  <c r="F866" i="1"/>
  <c r="I2" i="1"/>
  <c r="I3" i="1"/>
  <c r="S2" i="1"/>
  <c r="S3" i="1"/>
  <c r="N2" i="1"/>
  <c r="H866" i="1"/>
  <c r="H867" i="1" s="1"/>
  <c r="H816" i="1" s="1"/>
  <c r="H815" i="1" s="1"/>
  <c r="H814" i="1" s="1"/>
  <c r="H812" i="1" s="1"/>
  <c r="H811" i="1" s="1"/>
  <c r="N3" i="1"/>
  <c r="E865" i="1"/>
  <c r="N317" i="17"/>
  <c r="AP303" i="17"/>
  <c r="N366" i="17"/>
  <c r="AP366" i="17" s="1"/>
  <c r="AO19" i="17"/>
  <c r="U19" i="17"/>
  <c r="S19" i="17"/>
  <c r="AP369" i="17"/>
  <c r="N386" i="17"/>
  <c r="P386" i="17"/>
  <c r="L3" i="1"/>
  <c r="L2" i="1"/>
  <c r="K2" i="1"/>
  <c r="K3" i="1"/>
  <c r="J2" i="1"/>
  <c r="J3" i="1"/>
  <c r="G2" i="1"/>
  <c r="H2" i="1"/>
  <c r="G3" i="1"/>
  <c r="H3" i="1"/>
  <c r="AE149" i="5"/>
  <c r="AE159" i="5" s="1"/>
  <c r="AC181" i="5"/>
  <c r="AD149" i="5"/>
  <c r="AD159" i="5" s="1"/>
  <c r="AC180" i="5"/>
  <c r="F5" i="13"/>
  <c r="F19" i="13" s="1"/>
  <c r="S19" i="15"/>
  <c r="AO238" i="15"/>
  <c r="M310" i="15"/>
  <c r="M373" i="15" s="1"/>
  <c r="AO373" i="15" s="1"/>
  <c r="N387" i="15"/>
  <c r="Q222" i="15"/>
  <c r="P67" i="15"/>
  <c r="AR67" i="15" s="1"/>
  <c r="S203" i="15"/>
  <c r="AR203" i="15"/>
  <c r="AQ203" i="15"/>
  <c r="O67" i="15"/>
  <c r="T203" i="15"/>
  <c r="AP49" i="15"/>
  <c r="N56" i="15"/>
  <c r="AP207" i="15"/>
  <c r="AP197" i="15" s="1"/>
  <c r="N50" i="15"/>
  <c r="N51" i="15" s="1"/>
  <c r="N304" i="15"/>
  <c r="N362" i="15" s="1"/>
  <c r="N6" i="15"/>
  <c r="N382" i="15"/>
  <c r="AP382" i="15" s="1"/>
  <c r="AP105" i="15"/>
  <c r="AP110" i="15" s="1"/>
  <c r="N110" i="15"/>
  <c r="AB155" i="5"/>
  <c r="AA141" i="5"/>
  <c r="Z141" i="5" s="1"/>
  <c r="AP121" i="15"/>
  <c r="N18" i="15"/>
  <c r="N302" i="15"/>
  <c r="N228" i="15"/>
  <c r="AP171" i="15"/>
  <c r="AP172" i="15" s="1"/>
  <c r="N172" i="15"/>
  <c r="N173" i="15" s="1"/>
  <c r="AP141" i="15"/>
  <c r="AP235" i="15"/>
  <c r="N230" i="15"/>
  <c r="N238" i="15" s="1"/>
  <c r="N322" i="15"/>
  <c r="AP7" i="15"/>
  <c r="AP12" i="15"/>
  <c r="P161" i="15"/>
  <c r="AR222" i="15"/>
  <c r="AP305" i="15"/>
  <c r="N319" i="15"/>
  <c r="AP319" i="15" s="1"/>
  <c r="AP15" i="15"/>
  <c r="AO22" i="15"/>
  <c r="S22" i="15"/>
  <c r="F21" i="13"/>
  <c r="Q203" i="15"/>
  <c r="E2" i="1"/>
  <c r="E3" i="1"/>
  <c r="F2" i="1"/>
  <c r="F3" i="1"/>
  <c r="G5" i="5"/>
  <c r="G24" i="5" s="1"/>
  <c r="G32" i="5" s="1"/>
  <c r="C5" i="5"/>
  <c r="C24" i="5" s="1"/>
  <c r="C32" i="5" s="1"/>
  <c r="D5" i="5"/>
  <c r="D24" i="5" s="1"/>
  <c r="D32" i="5" s="1"/>
  <c r="E33" i="5"/>
  <c r="F14" i="5"/>
  <c r="F13" i="5" s="1"/>
  <c r="E5" i="5"/>
  <c r="E24" i="5" s="1"/>
  <c r="E32" i="5" s="1"/>
  <c r="B33" i="5"/>
  <c r="C14" i="5"/>
  <c r="C13" i="5" s="1"/>
  <c r="D33" i="5"/>
  <c r="F5" i="5"/>
  <c r="F24" i="5" s="1"/>
  <c r="F32" i="5" s="1"/>
  <c r="D14" i="5"/>
  <c r="D13" i="5" s="1"/>
  <c r="C33" i="5"/>
  <c r="B14" i="5"/>
  <c r="B13" i="5" s="1"/>
  <c r="G33" i="5"/>
  <c r="E14" i="5"/>
  <c r="E13" i="5" s="1"/>
  <c r="G14" i="5"/>
  <c r="G13" i="5" s="1"/>
  <c r="B5" i="5"/>
  <c r="B24" i="5" s="1"/>
  <c r="B32" i="5" s="1"/>
  <c r="F33" i="5"/>
  <c r="M2" i="8"/>
  <c r="M22" i="8" s="1"/>
  <c r="N2" i="8"/>
  <c r="N22" i="8" s="1"/>
  <c r="O2" i="8"/>
  <c r="O22" i="8" s="1"/>
  <c r="P2" i="8"/>
  <c r="P22" i="8" s="1"/>
  <c r="Q2" i="8"/>
  <c r="Q22" i="8" s="1"/>
  <c r="R2" i="8"/>
  <c r="R22" i="8" s="1"/>
  <c r="Z810" i="1"/>
  <c r="AA810" i="1"/>
  <c r="O211" i="15"/>
  <c r="AE71" i="5"/>
  <c r="O252" i="15"/>
  <c r="O247" i="15"/>
  <c r="U3" i="1"/>
  <c r="O210" i="15"/>
  <c r="Q210" i="15"/>
  <c r="O220" i="15"/>
  <c r="M98" i="8"/>
  <c r="M133" i="8" s="1"/>
  <c r="M97" i="8"/>
  <c r="M132" i="8" s="1"/>
  <c r="O2" i="1"/>
  <c r="O3" i="1"/>
  <c r="M2" i="1"/>
  <c r="M3" i="1"/>
  <c r="P3" i="1"/>
  <c r="T2" i="1"/>
  <c r="U2" i="1"/>
  <c r="T3" i="1"/>
  <c r="R2" i="1"/>
  <c r="R3" i="1"/>
  <c r="M106" i="8"/>
  <c r="M141" i="8" s="1"/>
  <c r="P2" i="1"/>
  <c r="O255" i="15"/>
  <c r="O254" i="15"/>
  <c r="N127" i="15" l="1"/>
  <c r="N128" i="15"/>
  <c r="N125" i="15"/>
  <c r="N131" i="15"/>
  <c r="N129" i="15"/>
  <c r="N130" i="15"/>
  <c r="L4" i="1"/>
  <c r="AP306" i="15"/>
  <c r="N369" i="15"/>
  <c r="AP369" i="15" s="1"/>
  <c r="N126" i="15"/>
  <c r="AP122" i="15"/>
  <c r="AP11" i="15"/>
  <c r="R161" i="15"/>
  <c r="AT161" i="15" s="1"/>
  <c r="AP316" i="15"/>
  <c r="K867" i="1"/>
  <c r="K816" i="1" s="1"/>
  <c r="K815" i="1" s="1"/>
  <c r="K814" i="1" s="1"/>
  <c r="K812" i="1" s="1"/>
  <c r="K811" i="1" s="1"/>
  <c r="U867" i="1"/>
  <c r="U816" i="1" s="1"/>
  <c r="U815" i="1" s="1"/>
  <c r="U814" i="1" s="1"/>
  <c r="U812" i="1" s="1"/>
  <c r="U811" i="1" s="1"/>
  <c r="R67" i="15"/>
  <c r="AT67" i="15" s="1"/>
  <c r="I867" i="1"/>
  <c r="I816" i="1" s="1"/>
  <c r="I815" i="1" s="1"/>
  <c r="I814" i="1" s="1"/>
  <c r="I812" i="1" s="1"/>
  <c r="I811" i="1" s="1"/>
  <c r="O867" i="1"/>
  <c r="O816" i="1" s="1"/>
  <c r="O815" i="1" s="1"/>
  <c r="O814" i="1" s="1"/>
  <c r="O812" i="1" s="1"/>
  <c r="O811" i="1" s="1"/>
  <c r="R867" i="1"/>
  <c r="R816" i="1" s="1"/>
  <c r="R815" i="1" s="1"/>
  <c r="R814" i="1" s="1"/>
  <c r="R812" i="1" s="1"/>
  <c r="R811" i="1" s="1"/>
  <c r="P867" i="1"/>
  <c r="P816" i="1" s="1"/>
  <c r="P815" i="1" s="1"/>
  <c r="P814" i="1" s="1"/>
  <c r="P812" i="1" s="1"/>
  <c r="P811" i="1" s="1"/>
  <c r="T867" i="1"/>
  <c r="T816" i="1" s="1"/>
  <c r="T815" i="1" s="1"/>
  <c r="T814" i="1" s="1"/>
  <c r="T812" i="1" s="1"/>
  <c r="T811" i="1" s="1"/>
  <c r="G867" i="1"/>
  <c r="G816" i="1" s="1"/>
  <c r="G815" i="1" s="1"/>
  <c r="G814" i="1" s="1"/>
  <c r="G812" i="1" s="1"/>
  <c r="G811" i="1" s="1"/>
  <c r="S867" i="1"/>
  <c r="S816" i="1" s="1"/>
  <c r="S815" i="1" s="1"/>
  <c r="S814" i="1" s="1"/>
  <c r="S812" i="1" s="1"/>
  <c r="S811" i="1" s="1"/>
  <c r="AP322" i="17"/>
  <c r="N379" i="17"/>
  <c r="AP379" i="17" s="1"/>
  <c r="U74" i="17"/>
  <c r="S74" i="17"/>
  <c r="V259" i="17"/>
  <c r="V260" i="17" s="1"/>
  <c r="V262" i="17" s="1"/>
  <c r="N280" i="17"/>
  <c r="AP280" i="17" s="1"/>
  <c r="N274" i="17"/>
  <c r="N275" i="17"/>
  <c r="O274" i="17"/>
  <c r="O275" i="17"/>
  <c r="P274" i="17"/>
  <c r="P275" i="17"/>
  <c r="N279" i="17"/>
  <c r="U75" i="17"/>
  <c r="S75" i="17"/>
  <c r="N4" i="1"/>
  <c r="J867" i="1"/>
  <c r="J816" i="1" s="1"/>
  <c r="J815" i="1" s="1"/>
  <c r="J814" i="1" s="1"/>
  <c r="J812" i="1" s="1"/>
  <c r="J811" i="1" s="1"/>
  <c r="N19" i="17"/>
  <c r="N309" i="17"/>
  <c r="AP228" i="17"/>
  <c r="N238" i="17"/>
  <c r="U228" i="17"/>
  <c r="S228" i="17"/>
  <c r="T228" i="17"/>
  <c r="N58" i="17"/>
  <c r="AP51" i="17"/>
  <c r="U51" i="17"/>
  <c r="S51" i="17"/>
  <c r="M867" i="1"/>
  <c r="M816" i="1" s="1"/>
  <c r="M815" i="1" s="1"/>
  <c r="M814" i="1" s="1"/>
  <c r="M812" i="1" s="1"/>
  <c r="M811" i="1" s="1"/>
  <c r="U73" i="17"/>
  <c r="S73" i="17"/>
  <c r="AP302" i="17"/>
  <c r="N316" i="17"/>
  <c r="N365" i="17"/>
  <c r="AP365" i="17" s="1"/>
  <c r="S22" i="17"/>
  <c r="AO22" i="17"/>
  <c r="U22" i="17"/>
  <c r="S4" i="1"/>
  <c r="R161" i="17"/>
  <c r="AT222" i="17"/>
  <c r="AP321" i="17"/>
  <c r="N378" i="17"/>
  <c r="AP378" i="17" s="1"/>
  <c r="AP320" i="17"/>
  <c r="N377" i="17"/>
  <c r="AP377" i="17" s="1"/>
  <c r="N329" i="17"/>
  <c r="N376" i="17"/>
  <c r="AP376" i="17" s="1"/>
  <c r="AP318" i="17"/>
  <c r="U76" i="17"/>
  <c r="S76" i="17"/>
  <c r="N375" i="17"/>
  <c r="AP375" i="17" s="1"/>
  <c r="AP317" i="17"/>
  <c r="I4" i="1"/>
  <c r="AT203" i="17"/>
  <c r="R67" i="17"/>
  <c r="F867" i="1"/>
  <c r="F816" i="1" s="1"/>
  <c r="F815" i="1" s="1"/>
  <c r="F814" i="1" s="1"/>
  <c r="F812" i="1" s="1"/>
  <c r="F811" i="1" s="1"/>
  <c r="E867" i="1"/>
  <c r="E816" i="1" s="1"/>
  <c r="E815" i="1" s="1"/>
  <c r="E814" i="1" s="1"/>
  <c r="E812" i="1" s="1"/>
  <c r="E811" i="1" s="1"/>
  <c r="N867" i="1"/>
  <c r="N816" i="1" s="1"/>
  <c r="N815" i="1" s="1"/>
  <c r="N814" i="1" s="1"/>
  <c r="N812" i="1" s="1"/>
  <c r="N811" i="1" s="1"/>
  <c r="AO310" i="17"/>
  <c r="M325" i="17"/>
  <c r="M372" i="17"/>
  <c r="AO372" i="17" s="1"/>
  <c r="T5" i="17"/>
  <c r="Z5" i="17"/>
  <c r="AP5" i="17"/>
  <c r="V5" i="17"/>
  <c r="U72" i="17"/>
  <c r="S72" i="17"/>
  <c r="L866" i="1"/>
  <c r="V866" i="1"/>
  <c r="V865" i="1"/>
  <c r="Q865" i="1"/>
  <c r="Q866" i="1"/>
  <c r="L865" i="1"/>
  <c r="J4" i="1"/>
  <c r="AE91" i="5"/>
  <c r="AE88" i="5"/>
  <c r="AE90" i="5"/>
  <c r="AD132" i="5"/>
  <c r="AD145" i="5" s="1"/>
  <c r="AD158" i="5" s="1"/>
  <c r="AC132" i="5"/>
  <c r="AC145" i="5" s="1"/>
  <c r="AC158" i="5" s="1"/>
  <c r="AD137" i="5"/>
  <c r="K4" i="1"/>
  <c r="AC182" i="5"/>
  <c r="H4" i="1"/>
  <c r="H1027" i="1" s="1"/>
  <c r="G4" i="1"/>
  <c r="M325" i="15"/>
  <c r="M383" i="15" s="1"/>
  <c r="AO383" i="15" s="1"/>
  <c r="AO310" i="15"/>
  <c r="P120" i="15"/>
  <c r="P140" i="15"/>
  <c r="AR225" i="15"/>
  <c r="O108" i="15"/>
  <c r="S211" i="15"/>
  <c r="AQ211" i="15"/>
  <c r="AR161" i="15"/>
  <c r="O257" i="15"/>
  <c r="AQ254" i="15"/>
  <c r="O36" i="15"/>
  <c r="O253" i="15"/>
  <c r="P253" i="15"/>
  <c r="P36" i="15"/>
  <c r="P257" i="15"/>
  <c r="AR254" i="15"/>
  <c r="P34" i="15"/>
  <c r="P263" i="15"/>
  <c r="X258" i="15" s="1"/>
  <c r="AR252" i="15"/>
  <c r="P249" i="15"/>
  <c r="O236" i="15"/>
  <c r="O34" i="15"/>
  <c r="AQ252" i="15"/>
  <c r="O263" i="15"/>
  <c r="W258" i="15" s="1"/>
  <c r="S252" i="15"/>
  <c r="AP230" i="15"/>
  <c r="N21" i="15"/>
  <c r="AP6" i="15"/>
  <c r="N5" i="15"/>
  <c r="AR247" i="15"/>
  <c r="P30" i="15"/>
  <c r="AR216" i="15"/>
  <c r="P148" i="15"/>
  <c r="AR234" i="15"/>
  <c r="P170" i="15"/>
  <c r="N309" i="15"/>
  <c r="AP228" i="15"/>
  <c r="N19" i="15"/>
  <c r="N321" i="15"/>
  <c r="N317" i="15"/>
  <c r="N368" i="15"/>
  <c r="AP368" i="15" s="1"/>
  <c r="AP304" i="15"/>
  <c r="N339" i="15"/>
  <c r="P169" i="15"/>
  <c r="AR233" i="15"/>
  <c r="P168" i="15"/>
  <c r="AR232" i="15"/>
  <c r="P231" i="15"/>
  <c r="P66" i="15"/>
  <c r="AR202" i="15"/>
  <c r="Q67" i="15"/>
  <c r="AS203" i="15"/>
  <c r="N366" i="15"/>
  <c r="AP366" i="15" s="1"/>
  <c r="AP302" i="15"/>
  <c r="N315" i="15"/>
  <c r="N57" i="15"/>
  <c r="AP50" i="15"/>
  <c r="N271" i="15"/>
  <c r="AD133" i="5"/>
  <c r="O37" i="15"/>
  <c r="S255" i="15"/>
  <c r="AQ255" i="15"/>
  <c r="AG148" i="5"/>
  <c r="AG135" i="5"/>
  <c r="S210" i="15"/>
  <c r="O107" i="15"/>
  <c r="AQ210" i="15"/>
  <c r="O30" i="15"/>
  <c r="S247" i="15"/>
  <c r="AQ247" i="15"/>
  <c r="AC137" i="5"/>
  <c r="AC102" i="5"/>
  <c r="N378" i="15"/>
  <c r="AP378" i="15" s="1"/>
  <c r="N330" i="15"/>
  <c r="AP320" i="15"/>
  <c r="Q161" i="15"/>
  <c r="AS222" i="15"/>
  <c r="AS210" i="15"/>
  <c r="Q107" i="15"/>
  <c r="P29" i="15"/>
  <c r="AR246" i="15"/>
  <c r="AP51" i="15"/>
  <c r="N58" i="15"/>
  <c r="P139" i="15"/>
  <c r="P119" i="15"/>
  <c r="AR224" i="15"/>
  <c r="O155" i="15"/>
  <c r="AQ155" i="15" s="1"/>
  <c r="AQ220" i="15"/>
  <c r="AQ67" i="15"/>
  <c r="AR217" i="15"/>
  <c r="P136" i="15"/>
  <c r="P116" i="15"/>
  <c r="P37" i="15"/>
  <c r="AR255" i="15"/>
  <c r="AR200" i="15"/>
  <c r="P64" i="15"/>
  <c r="P108" i="15"/>
  <c r="AR211" i="15"/>
  <c r="AP322" i="15"/>
  <c r="N380" i="15"/>
  <c r="AP380" i="15" s="1"/>
  <c r="AP18" i="15"/>
  <c r="C38" i="5"/>
  <c r="G38" i="5"/>
  <c r="E4" i="1"/>
  <c r="D38" i="5"/>
  <c r="F4" i="1"/>
  <c r="E38" i="5"/>
  <c r="O202" i="15"/>
  <c r="Q250" i="15"/>
  <c r="O250" i="15"/>
  <c r="O249" i="15" s="1"/>
  <c r="B38" i="5"/>
  <c r="F38" i="5"/>
  <c r="N98" i="8"/>
  <c r="N133" i="8"/>
  <c r="Q211" i="15"/>
  <c r="AE16" i="5"/>
  <c r="O205" i="15"/>
  <c r="Q254" i="15"/>
  <c r="O206" i="15"/>
  <c r="AE81" i="5"/>
  <c r="M4" i="1"/>
  <c r="M1027" i="1" s="1"/>
  <c r="M104" i="8"/>
  <c r="M139" i="8" s="1"/>
  <c r="I51" i="8"/>
  <c r="R51" i="8" s="1"/>
  <c r="M105" i="8"/>
  <c r="M140" i="8" s="1"/>
  <c r="Q220" i="15"/>
  <c r="P4" i="1"/>
  <c r="AE67" i="5"/>
  <c r="U4" i="1"/>
  <c r="Q252" i="15"/>
  <c r="R4" i="1"/>
  <c r="R1027" i="1" s="1"/>
  <c r="AE66" i="5"/>
  <c r="Q247" i="15"/>
  <c r="Q3" i="1"/>
  <c r="Q216" i="15"/>
  <c r="Q2" i="1"/>
  <c r="V3" i="1"/>
  <c r="O4" i="1"/>
  <c r="AE29" i="5"/>
  <c r="V2" i="1"/>
  <c r="T4" i="1"/>
  <c r="F44" i="8"/>
  <c r="O200" i="15"/>
  <c r="S200" i="15" s="1"/>
  <c r="Q200" i="15"/>
  <c r="Q255" i="15"/>
  <c r="O246" i="15"/>
  <c r="Q246" i="15"/>
  <c r="AE82" i="5"/>
  <c r="Q219" i="15"/>
  <c r="AE63" i="5"/>
  <c r="F51" i="8"/>
  <c r="F53" i="8"/>
  <c r="O225" i="15"/>
  <c r="D52" i="8"/>
  <c r="O217" i="15"/>
  <c r="O216" i="15"/>
  <c r="O215" i="15"/>
  <c r="Q215" i="15"/>
  <c r="N88" i="8"/>
  <c r="O85" i="8"/>
  <c r="O102" i="8"/>
  <c r="O137" i="8" s="1"/>
  <c r="T236" i="15" l="1"/>
  <c r="S236" i="15"/>
  <c r="X79" i="5"/>
  <c r="X78" i="5" s="1"/>
  <c r="X77" i="5" s="1"/>
  <c r="T79" i="5"/>
  <c r="T78" i="5" s="1"/>
  <c r="T77" i="5" s="1"/>
  <c r="R79" i="5"/>
  <c r="R78" i="5" s="1"/>
  <c r="R77" i="5" s="1"/>
  <c r="AT161" i="17"/>
  <c r="R247" i="15"/>
  <c r="AT247" i="15" s="1"/>
  <c r="R247" i="17"/>
  <c r="R233" i="15"/>
  <c r="R169" i="15" s="1"/>
  <c r="AT169" i="15" s="1"/>
  <c r="R233" i="17"/>
  <c r="M382" i="17"/>
  <c r="AO382" i="17" s="1"/>
  <c r="AO325" i="17"/>
  <c r="N310" i="17"/>
  <c r="AP238" i="17"/>
  <c r="N22" i="17"/>
  <c r="S238" i="17"/>
  <c r="P273" i="17"/>
  <c r="N273" i="17"/>
  <c r="AP279" i="17"/>
  <c r="O273" i="17"/>
  <c r="R217" i="15"/>
  <c r="R136" i="15" s="1"/>
  <c r="AT136" i="15" s="1"/>
  <c r="R217" i="17"/>
  <c r="R220" i="15"/>
  <c r="AT220" i="15" s="1"/>
  <c r="R220" i="17"/>
  <c r="R234" i="15"/>
  <c r="R170" i="15" s="1"/>
  <c r="AT170" i="15" s="1"/>
  <c r="R234" i="17"/>
  <c r="R246" i="15"/>
  <c r="AT246" i="15" s="1"/>
  <c r="R246" i="17"/>
  <c r="R254" i="15"/>
  <c r="R36" i="15" s="1"/>
  <c r="R254" i="17"/>
  <c r="T19" i="17"/>
  <c r="AP19" i="17"/>
  <c r="V19" i="17"/>
  <c r="N371" i="17"/>
  <c r="AP371" i="17" s="1"/>
  <c r="AP309" i="17"/>
  <c r="R252" i="15"/>
  <c r="R34" i="15" s="1"/>
  <c r="R252" i="17"/>
  <c r="AP316" i="17"/>
  <c r="N374" i="17"/>
  <c r="AP374" i="17" s="1"/>
  <c r="N328" i="17"/>
  <c r="R216" i="15"/>
  <c r="AT216" i="15" s="1"/>
  <c r="R216" i="17"/>
  <c r="R219" i="15"/>
  <c r="R219" i="17"/>
  <c r="R255" i="15"/>
  <c r="AT255" i="15" s="1"/>
  <c r="R255" i="17"/>
  <c r="AT67" i="17"/>
  <c r="AD79" i="5"/>
  <c r="AD78" i="5" s="1"/>
  <c r="AD77" i="5" s="1"/>
  <c r="X75" i="5"/>
  <c r="X74" i="5" s="1"/>
  <c r="AC79" i="5"/>
  <c r="AC78" i="5" s="1"/>
  <c r="AC77" i="5" s="1"/>
  <c r="AD75" i="5"/>
  <c r="AD74" i="5" s="1"/>
  <c r="AC75" i="5"/>
  <c r="AC74" i="5" s="1"/>
  <c r="AB79" i="5"/>
  <c r="AB78" i="5" s="1"/>
  <c r="AB77" i="5" s="1"/>
  <c r="W79" i="5"/>
  <c r="W78" i="5" s="1"/>
  <c r="W77" i="5" s="1"/>
  <c r="Y79" i="5"/>
  <c r="Y78" i="5" s="1"/>
  <c r="Y77" i="5" s="1"/>
  <c r="AE13" i="5"/>
  <c r="AE15" i="5"/>
  <c r="AD102" i="5"/>
  <c r="AD109" i="5" s="1"/>
  <c r="Q867" i="1"/>
  <c r="V79" i="5"/>
  <c r="V867" i="1"/>
  <c r="AA79" i="5"/>
  <c r="AA78" i="5" s="1"/>
  <c r="AA77" i="5" s="1"/>
  <c r="Q79" i="5"/>
  <c r="L867" i="1"/>
  <c r="R75" i="5"/>
  <c r="R74" i="5" s="1"/>
  <c r="AE134" i="5"/>
  <c r="AE23" i="5"/>
  <c r="AE26" i="5"/>
  <c r="AG154" i="5"/>
  <c r="AE28" i="5"/>
  <c r="AE132" i="5" s="1"/>
  <c r="AE145" i="5" s="1"/>
  <c r="AE158" i="5" s="1"/>
  <c r="Z140" i="5"/>
  <c r="Z154" i="5" s="1"/>
  <c r="AE25" i="5"/>
  <c r="AE22" i="5"/>
  <c r="AC140" i="5"/>
  <c r="AC154" i="5" s="1"/>
  <c r="AE69" i="5"/>
  <c r="S79" i="5"/>
  <c r="S78" i="5" s="1"/>
  <c r="S77" i="5" s="1"/>
  <c r="AO325" i="15"/>
  <c r="H17" i="13"/>
  <c r="Q225" i="15"/>
  <c r="P207" i="15"/>
  <c r="AR208" i="15"/>
  <c r="P105" i="15"/>
  <c r="Q34" i="15"/>
  <c r="Q263" i="15"/>
  <c r="Y258" i="15" s="1"/>
  <c r="AS252" i="15"/>
  <c r="AS220" i="15"/>
  <c r="Q155" i="15"/>
  <c r="AS155" i="15" s="1"/>
  <c r="P8" i="15"/>
  <c r="P98" i="15"/>
  <c r="AR205" i="15"/>
  <c r="P204" i="15"/>
  <c r="S205" i="15"/>
  <c r="AQ249" i="15"/>
  <c r="O32" i="15"/>
  <c r="S249" i="15"/>
  <c r="O248" i="15"/>
  <c r="O75" i="5"/>
  <c r="O79" i="5"/>
  <c r="AR116" i="15"/>
  <c r="P13" i="15"/>
  <c r="AD146" i="5"/>
  <c r="AC170" i="5"/>
  <c r="N372" i="15"/>
  <c r="AP372" i="15" s="1"/>
  <c r="AP309" i="15"/>
  <c r="AR253" i="15"/>
  <c r="P35" i="15"/>
  <c r="Q249" i="15"/>
  <c r="AR108" i="15"/>
  <c r="T108" i="15"/>
  <c r="AR136" i="15"/>
  <c r="AC111" i="5"/>
  <c r="AC109" i="5"/>
  <c r="AD134" i="5"/>
  <c r="AD150" i="5" s="1"/>
  <c r="AR66" i="15"/>
  <c r="P32" i="15"/>
  <c r="P248" i="15"/>
  <c r="AR249" i="15"/>
  <c r="O35" i="15"/>
  <c r="S253" i="15"/>
  <c r="AQ253" i="15"/>
  <c r="O29" i="15"/>
  <c r="S246" i="15"/>
  <c r="AQ246" i="15"/>
  <c r="AC133" i="5"/>
  <c r="AC146" i="5" s="1"/>
  <c r="AC134" i="5"/>
  <c r="AC147" i="5" s="1"/>
  <c r="Q154" i="15"/>
  <c r="AS219" i="15"/>
  <c r="Q218" i="15"/>
  <c r="O147" i="15"/>
  <c r="O214" i="15"/>
  <c r="AQ215" i="15"/>
  <c r="O219" i="15"/>
  <c r="H13" i="13"/>
  <c r="Q217" i="15"/>
  <c r="AE133" i="5"/>
  <c r="AS247" i="15"/>
  <c r="Q30" i="15"/>
  <c r="O136" i="15"/>
  <c r="T136" i="15" s="1"/>
  <c r="O116" i="15"/>
  <c r="T116" i="15" s="1"/>
  <c r="U217" i="15"/>
  <c r="AQ217" i="15"/>
  <c r="T217" i="15"/>
  <c r="AS216" i="15"/>
  <c r="Q148" i="15"/>
  <c r="AS148" i="15" s="1"/>
  <c r="O99" i="15"/>
  <c r="T206" i="15"/>
  <c r="O9" i="15"/>
  <c r="AQ9" i="15" s="1"/>
  <c r="AQ206" i="15"/>
  <c r="AC151" i="5"/>
  <c r="AC153" i="5"/>
  <c r="N280" i="15"/>
  <c r="AP280" i="15" s="1"/>
  <c r="V259" i="15"/>
  <c r="V260" i="15" s="1"/>
  <c r="V262" i="15" s="1"/>
  <c r="N274" i="15"/>
  <c r="N275" i="15"/>
  <c r="N279" i="15"/>
  <c r="AR231" i="15"/>
  <c r="AP317" i="15"/>
  <c r="N377" i="15"/>
  <c r="AP377" i="15" s="1"/>
  <c r="O188" i="15"/>
  <c r="AQ188" i="15" s="1"/>
  <c r="AQ36" i="15"/>
  <c r="AS255" i="15"/>
  <c r="Q37" i="15"/>
  <c r="AS215" i="15"/>
  <c r="Q147" i="15"/>
  <c r="Q214" i="15"/>
  <c r="O140" i="15"/>
  <c r="T140" i="15" s="1"/>
  <c r="O120" i="15"/>
  <c r="T120" i="15" s="1"/>
  <c r="AQ225" i="15"/>
  <c r="U225" i="15"/>
  <c r="T225" i="15"/>
  <c r="Q64" i="15"/>
  <c r="AS200" i="15"/>
  <c r="P99" i="15"/>
  <c r="AR206" i="15"/>
  <c r="P9" i="15"/>
  <c r="S206" i="15"/>
  <c r="Q108" i="15"/>
  <c r="AS211" i="15"/>
  <c r="P106" i="15"/>
  <c r="AR209" i="15"/>
  <c r="O223" i="15"/>
  <c r="AR64" i="15"/>
  <c r="AS161" i="15"/>
  <c r="AP321" i="15"/>
  <c r="N379" i="15"/>
  <c r="AP379" i="15" s="1"/>
  <c r="AR170" i="15"/>
  <c r="Z5" i="15"/>
  <c r="AP5" i="15"/>
  <c r="AQ108" i="15"/>
  <c r="V108" i="15"/>
  <c r="AQ216" i="15"/>
  <c r="O148" i="15"/>
  <c r="T148" i="15" s="1"/>
  <c r="Q234" i="15"/>
  <c r="O234" i="15"/>
  <c r="Q29" i="15"/>
  <c r="AS246" i="15"/>
  <c r="T200" i="15"/>
  <c r="O64" i="15"/>
  <c r="T64" i="15" s="1"/>
  <c r="AQ200" i="15"/>
  <c r="AB137" i="5"/>
  <c r="AB102" i="5"/>
  <c r="Q36" i="15"/>
  <c r="Q257" i="15"/>
  <c r="AS254" i="15"/>
  <c r="Q253" i="15"/>
  <c r="AR119" i="15"/>
  <c r="P16" i="15"/>
  <c r="AG133" i="5"/>
  <c r="AS67" i="15"/>
  <c r="AR168" i="15"/>
  <c r="AP19" i="15"/>
  <c r="O186" i="15"/>
  <c r="AQ186" i="15" s="1"/>
  <c r="AQ34" i="15"/>
  <c r="P186" i="15"/>
  <c r="AR186" i="15" s="1"/>
  <c r="AR34" i="15"/>
  <c r="V225" i="15"/>
  <c r="Q236" i="15"/>
  <c r="AR199" i="15"/>
  <c r="P63" i="15"/>
  <c r="O66" i="15"/>
  <c r="AQ202" i="15"/>
  <c r="U202" i="15"/>
  <c r="T202" i="15"/>
  <c r="AR139" i="15"/>
  <c r="O182" i="15"/>
  <c r="AQ182" i="15" s="1"/>
  <c r="AQ30" i="15"/>
  <c r="O189" i="15"/>
  <c r="AQ189" i="15" s="1"/>
  <c r="AQ37" i="15"/>
  <c r="O41" i="15"/>
  <c r="O43" i="15" s="1"/>
  <c r="P155" i="15"/>
  <c r="AR220" i="15"/>
  <c r="P218" i="15"/>
  <c r="AR148" i="15"/>
  <c r="O8" i="15"/>
  <c r="AQ205" i="15"/>
  <c r="O98" i="15"/>
  <c r="O204" i="15"/>
  <c r="T205" i="15"/>
  <c r="P189" i="15"/>
  <c r="AR189" i="15" s="1"/>
  <c r="AR37" i="15"/>
  <c r="P41" i="15"/>
  <c r="P43" i="15" s="1"/>
  <c r="AD153" i="5"/>
  <c r="AD151" i="5"/>
  <c r="P181" i="15"/>
  <c r="AR181" i="15" s="1"/>
  <c r="AR29" i="15"/>
  <c r="N375" i="15"/>
  <c r="AP375" i="15" s="1"/>
  <c r="AP315" i="15"/>
  <c r="N329" i="15"/>
  <c r="AR169" i="15"/>
  <c r="N310" i="15"/>
  <c r="AP238" i="15"/>
  <c r="N22" i="15"/>
  <c r="AP21" i="15"/>
  <c r="V21" i="15"/>
  <c r="AQ236" i="15"/>
  <c r="O171" i="15"/>
  <c r="AQ171" i="15" s="1"/>
  <c r="O235" i="15"/>
  <c r="AR140" i="15"/>
  <c r="Q233" i="15"/>
  <c r="O233" i="15"/>
  <c r="V217" i="15"/>
  <c r="AS107" i="15"/>
  <c r="U107" i="15"/>
  <c r="W107" i="15"/>
  <c r="AR223" i="15"/>
  <c r="P162" i="15"/>
  <c r="P221" i="15"/>
  <c r="V107" i="15"/>
  <c r="T107" i="15"/>
  <c r="AQ107" i="15"/>
  <c r="S202" i="15"/>
  <c r="P182" i="15"/>
  <c r="AR182" i="15" s="1"/>
  <c r="AR30" i="15"/>
  <c r="P188" i="15"/>
  <c r="AR188" i="15" s="1"/>
  <c r="AR36" i="15"/>
  <c r="P17" i="15"/>
  <c r="AR120" i="15"/>
  <c r="N79" i="5"/>
  <c r="Q202" i="15"/>
  <c r="O224" i="15"/>
  <c r="AE33" i="5"/>
  <c r="O141" i="8"/>
  <c r="O142" i="8" s="1"/>
  <c r="AD140" i="5"/>
  <c r="AD154" i="5" s="1"/>
  <c r="O106" i="8"/>
  <c r="Q4" i="1"/>
  <c r="H51" i="8"/>
  <c r="Q51" i="8" s="1"/>
  <c r="O209" i="15"/>
  <c r="Q209" i="15"/>
  <c r="O208" i="15"/>
  <c r="Q208" i="15"/>
  <c r="AE32" i="5"/>
  <c r="O201" i="15"/>
  <c r="AE12" i="5"/>
  <c r="AE24" i="5"/>
  <c r="O199" i="15"/>
  <c r="Q199" i="15"/>
  <c r="V4" i="1"/>
  <c r="AE18" i="5"/>
  <c r="AE27" i="5"/>
  <c r="AE35" i="5"/>
  <c r="N123" i="8"/>
  <c r="D31" i="8"/>
  <c r="C6" i="8" s="1"/>
  <c r="D32" i="8"/>
  <c r="C7" i="8" s="1"/>
  <c r="I44" i="8"/>
  <c r="R44" i="8" s="1"/>
  <c r="D44" i="8"/>
  <c r="H44" i="8"/>
  <c r="Q44" i="8" s="1"/>
  <c r="O226" i="15"/>
  <c r="D45" i="8"/>
  <c r="D51" i="8"/>
  <c r="O92" i="8"/>
  <c r="O126" i="8" s="1"/>
  <c r="D48" i="8"/>
  <c r="O232" i="15"/>
  <c r="AB140" i="5"/>
  <c r="AB154" i="5" s="1"/>
  <c r="AE85" i="5"/>
  <c r="O120" i="8"/>
  <c r="AR16" i="15" l="1"/>
  <c r="AR13" i="15"/>
  <c r="AR9" i="15"/>
  <c r="S9" i="15"/>
  <c r="AR17" i="15"/>
  <c r="AT254" i="15"/>
  <c r="R116" i="15"/>
  <c r="R13" i="15" s="1"/>
  <c r="AT13" i="15" s="1"/>
  <c r="AT217" i="15"/>
  <c r="R37" i="15"/>
  <c r="R41" i="15" s="1"/>
  <c r="R43" i="15" s="1"/>
  <c r="R257" i="15"/>
  <c r="R253" i="15"/>
  <c r="AT253" i="15" s="1"/>
  <c r="AT234" i="15"/>
  <c r="R29" i="15"/>
  <c r="AT29" i="15" s="1"/>
  <c r="R263" i="15"/>
  <c r="Z258" i="15" s="1"/>
  <c r="AT252" i="15"/>
  <c r="R249" i="15"/>
  <c r="AT249" i="15" s="1"/>
  <c r="AT233" i="15"/>
  <c r="R148" i="15"/>
  <c r="AT148" i="15" s="1"/>
  <c r="R155" i="15"/>
  <c r="AT155" i="15" s="1"/>
  <c r="R30" i="15"/>
  <c r="AT30" i="15" s="1"/>
  <c r="R218" i="15"/>
  <c r="R117" i="15" s="1"/>
  <c r="R199" i="15"/>
  <c r="R63" i="15" s="1"/>
  <c r="R199" i="17"/>
  <c r="AT233" i="17"/>
  <c r="R169" i="17"/>
  <c r="AT169" i="17" s="1"/>
  <c r="R211" i="15"/>
  <c r="AT211" i="15" s="1"/>
  <c r="R211" i="17"/>
  <c r="R224" i="15"/>
  <c r="R139" i="15" s="1"/>
  <c r="AT139" i="15" s="1"/>
  <c r="R224" i="17"/>
  <c r="AT220" i="17"/>
  <c r="R155" i="17"/>
  <c r="AT155" i="17" s="1"/>
  <c r="R208" i="15"/>
  <c r="AT208" i="15" s="1"/>
  <c r="R208" i="17"/>
  <c r="V22" i="17"/>
  <c r="AP22" i="17"/>
  <c r="T22" i="17"/>
  <c r="AT247" i="17"/>
  <c r="R30" i="17"/>
  <c r="R206" i="15"/>
  <c r="R99" i="15" s="1"/>
  <c r="AT99" i="15" s="1"/>
  <c r="R206" i="17"/>
  <c r="R202" i="15"/>
  <c r="AT202" i="15" s="1"/>
  <c r="R202" i="17"/>
  <c r="R215" i="15"/>
  <c r="R214" i="15" s="1"/>
  <c r="R115" i="15" s="1"/>
  <c r="R215" i="17"/>
  <c r="R154" i="15"/>
  <c r="AT154" i="15" s="1"/>
  <c r="AT255" i="17"/>
  <c r="R37" i="17"/>
  <c r="R253" i="17"/>
  <c r="R36" i="17"/>
  <c r="AT254" i="17"/>
  <c r="R257" i="17"/>
  <c r="AT217" i="17"/>
  <c r="R116" i="17"/>
  <c r="R136" i="17"/>
  <c r="AT136" i="17" s="1"/>
  <c r="N244" i="15"/>
  <c r="AP244" i="15" s="1"/>
  <c r="N244" i="17"/>
  <c r="R205" i="15"/>
  <c r="R8" i="15" s="1"/>
  <c r="R205" i="17"/>
  <c r="AT234" i="17"/>
  <c r="R170" i="17"/>
  <c r="AT170" i="17" s="1"/>
  <c r="R209" i="15"/>
  <c r="AT209" i="15" s="1"/>
  <c r="R209" i="17"/>
  <c r="R200" i="15"/>
  <c r="R64" i="15" s="1"/>
  <c r="R200" i="17"/>
  <c r="AT219" i="15"/>
  <c r="R263" i="17"/>
  <c r="Z258" i="17" s="1"/>
  <c r="AT252" i="17"/>
  <c r="R34" i="17"/>
  <c r="R249" i="17"/>
  <c r="M244" i="15"/>
  <c r="M28" i="15" s="1"/>
  <c r="M244" i="17"/>
  <c r="R148" i="17"/>
  <c r="AT148" i="17" s="1"/>
  <c r="AT216" i="17"/>
  <c r="R225" i="15"/>
  <c r="AT225" i="15" s="1"/>
  <c r="R225" i="17"/>
  <c r="AT219" i="17"/>
  <c r="R218" i="17"/>
  <c r="R154" i="17"/>
  <c r="R29" i="17"/>
  <c r="AT246" i="17"/>
  <c r="N372" i="17"/>
  <c r="AP372" i="17" s="1"/>
  <c r="AP310" i="17"/>
  <c r="N325" i="17"/>
  <c r="P79" i="5"/>
  <c r="P75" i="5"/>
  <c r="W75" i="5"/>
  <c r="W74" i="5" s="1"/>
  <c r="Y75" i="5"/>
  <c r="Y74" i="5" s="1"/>
  <c r="R188" i="15"/>
  <c r="AT188" i="15" s="1"/>
  <c r="AT36" i="15"/>
  <c r="V78" i="5"/>
  <c r="Z79" i="5"/>
  <c r="Q244" i="17" s="1"/>
  <c r="AB75" i="5"/>
  <c r="AB74" i="5" s="1"/>
  <c r="R186" i="15"/>
  <c r="AT186" i="15" s="1"/>
  <c r="AT34" i="15"/>
  <c r="AD111" i="5"/>
  <c r="T75" i="5"/>
  <c r="T74" i="5" s="1"/>
  <c r="AE62" i="5"/>
  <c r="AE89" i="5"/>
  <c r="V816" i="1"/>
  <c r="AE14" i="5"/>
  <c r="AE17" i="5"/>
  <c r="Q816" i="1"/>
  <c r="AA102" i="5"/>
  <c r="AA111" i="5" s="1"/>
  <c r="AE64" i="5"/>
  <c r="AE65" i="5"/>
  <c r="AC175" i="5"/>
  <c r="Q78" i="5"/>
  <c r="U79" i="5"/>
  <c r="L816" i="1"/>
  <c r="AE84" i="5"/>
  <c r="H53" i="8"/>
  <c r="Q53" i="8" s="1"/>
  <c r="AE21" i="5"/>
  <c r="S75" i="5"/>
  <c r="S74" i="5" s="1"/>
  <c r="V120" i="15"/>
  <c r="K17" i="13"/>
  <c r="I17" i="13"/>
  <c r="O78" i="5"/>
  <c r="O77" i="5" s="1"/>
  <c r="AC150" i="5"/>
  <c r="AD103" i="5"/>
  <c r="I13" i="13"/>
  <c r="V116" i="15"/>
  <c r="AE168" i="5"/>
  <c r="AE147" i="5"/>
  <c r="N373" i="15"/>
  <c r="AP373" i="15" s="1"/>
  <c r="N325" i="15"/>
  <c r="AP310" i="15"/>
  <c r="O105" i="15"/>
  <c r="O207" i="15"/>
  <c r="S208" i="15"/>
  <c r="AQ208" i="15"/>
  <c r="K13" i="13"/>
  <c r="AR155" i="15"/>
  <c r="AR156" i="15" s="1"/>
  <c r="P156" i="15"/>
  <c r="AQ64" i="15"/>
  <c r="S64" i="15"/>
  <c r="AR99" i="15"/>
  <c r="W99" i="15"/>
  <c r="T99" i="15"/>
  <c r="AQ140" i="15"/>
  <c r="S140" i="15"/>
  <c r="AQ136" i="15"/>
  <c r="S136" i="15"/>
  <c r="I9" i="13"/>
  <c r="Q206" i="15"/>
  <c r="AR221" i="15"/>
  <c r="P138" i="15"/>
  <c r="P118" i="15"/>
  <c r="Q235" i="15"/>
  <c r="AS235" i="15" s="1"/>
  <c r="Q171" i="15"/>
  <c r="AS171" i="15" s="1"/>
  <c r="AS236" i="15"/>
  <c r="AQ148" i="15"/>
  <c r="U148" i="15"/>
  <c r="Q135" i="15"/>
  <c r="Q307" i="15"/>
  <c r="Q272" i="15"/>
  <c r="AS214" i="15"/>
  <c r="Q115" i="15"/>
  <c r="AS30" i="15"/>
  <c r="Q182" i="15"/>
  <c r="AS182" i="15" s="1"/>
  <c r="O187" i="15"/>
  <c r="AQ187" i="15" s="1"/>
  <c r="AQ35" i="15"/>
  <c r="Q32" i="15"/>
  <c r="Q248" i="15"/>
  <c r="AS249" i="15"/>
  <c r="P305" i="15"/>
  <c r="P49" i="15"/>
  <c r="S204" i="15"/>
  <c r="AR204" i="15"/>
  <c r="Q186" i="15"/>
  <c r="AS186" i="15" s="1"/>
  <c r="AS34" i="15"/>
  <c r="O168" i="15"/>
  <c r="AQ232" i="15"/>
  <c r="O231" i="15"/>
  <c r="Q223" i="15"/>
  <c r="AR162" i="15"/>
  <c r="AR163" i="15" s="1"/>
  <c r="P163" i="15"/>
  <c r="O169" i="15"/>
  <c r="AQ233" i="15"/>
  <c r="O305" i="15"/>
  <c r="T204" i="15"/>
  <c r="AQ204" i="15"/>
  <c r="O49" i="15"/>
  <c r="Q188" i="15"/>
  <c r="AS188" i="15" s="1"/>
  <c r="AS36" i="15"/>
  <c r="AG147" i="5"/>
  <c r="AG134" i="5"/>
  <c r="AR106" i="15"/>
  <c r="AS64" i="15"/>
  <c r="AS147" i="15"/>
  <c r="AS149" i="15" s="1"/>
  <c r="Q149" i="15"/>
  <c r="AD168" i="5"/>
  <c r="AD147" i="5"/>
  <c r="AR35" i="15"/>
  <c r="P187" i="15"/>
  <c r="AR187" i="15" s="1"/>
  <c r="AR105" i="15"/>
  <c r="P110" i="15"/>
  <c r="Q63" i="15"/>
  <c r="AS199" i="15"/>
  <c r="I16" i="13"/>
  <c r="Q224" i="15"/>
  <c r="K8" i="13"/>
  <c r="Q205" i="15"/>
  <c r="AS233" i="15"/>
  <c r="Q169" i="15"/>
  <c r="AS169" i="15" s="1"/>
  <c r="AP22" i="15"/>
  <c r="V22" i="15"/>
  <c r="AQ98" i="15"/>
  <c r="O100" i="15"/>
  <c r="V100" i="15" s="1"/>
  <c r="V98" i="15"/>
  <c r="V148" i="15"/>
  <c r="AQ66" i="15"/>
  <c r="S66" i="15"/>
  <c r="Q181" i="15"/>
  <c r="AS181" i="15" s="1"/>
  <c r="AS29" i="15"/>
  <c r="AE146" i="5"/>
  <c r="AC171" i="5"/>
  <c r="AC172" i="5" s="1"/>
  <c r="AQ214" i="15"/>
  <c r="O115" i="15"/>
  <c r="O307" i="15"/>
  <c r="O135" i="15"/>
  <c r="O272" i="15"/>
  <c r="U214" i="15"/>
  <c r="AR248" i="15"/>
  <c r="P31" i="15"/>
  <c r="AR98" i="15"/>
  <c r="T98" i="15"/>
  <c r="P100" i="15"/>
  <c r="W98" i="15"/>
  <c r="O63" i="15"/>
  <c r="T199" i="15"/>
  <c r="O198" i="15"/>
  <c r="AQ199" i="15"/>
  <c r="O65" i="15"/>
  <c r="AQ201" i="15"/>
  <c r="S201" i="15"/>
  <c r="T201" i="15"/>
  <c r="AQ235" i="15"/>
  <c r="AR63" i="15"/>
  <c r="O170" i="15"/>
  <c r="AQ234" i="15"/>
  <c r="P171" i="15"/>
  <c r="P235" i="15"/>
  <c r="AR236" i="15"/>
  <c r="AS108" i="15"/>
  <c r="U108" i="15"/>
  <c r="W108" i="15"/>
  <c r="Q189" i="15"/>
  <c r="AS189" i="15" s="1"/>
  <c r="AS37" i="15"/>
  <c r="Q41" i="15"/>
  <c r="Q43" i="15" s="1"/>
  <c r="AP279" i="15"/>
  <c r="N273" i="15"/>
  <c r="U147" i="15"/>
  <c r="O149" i="15"/>
  <c r="U149" i="15" s="1"/>
  <c r="AQ147" i="15"/>
  <c r="AR32" i="15"/>
  <c r="P184" i="15"/>
  <c r="AR184" i="15" s="1"/>
  <c r="AQ248" i="15"/>
  <c r="S248" i="15"/>
  <c r="O31" i="15"/>
  <c r="AR8" i="15"/>
  <c r="P7" i="15"/>
  <c r="P50" i="15"/>
  <c r="AR207" i="15"/>
  <c r="AQ8" i="15"/>
  <c r="O7" i="15"/>
  <c r="AQ7" i="15" s="1"/>
  <c r="AB111" i="5"/>
  <c r="AB109" i="5"/>
  <c r="Q170" i="15"/>
  <c r="AS170" i="15" s="1"/>
  <c r="AS234" i="15"/>
  <c r="AS217" i="15"/>
  <c r="Q136" i="15"/>
  <c r="AS136" i="15" s="1"/>
  <c r="Q116" i="15"/>
  <c r="AS218" i="15"/>
  <c r="Q137" i="15"/>
  <c r="Q117" i="15"/>
  <c r="AR218" i="15"/>
  <c r="P137" i="15"/>
  <c r="P117" i="15"/>
  <c r="AR215" i="15"/>
  <c r="P214" i="15"/>
  <c r="V214" i="15" s="1"/>
  <c r="P147" i="15"/>
  <c r="O181" i="15"/>
  <c r="AQ181" i="15" s="1"/>
  <c r="AQ29" i="15"/>
  <c r="O184" i="15"/>
  <c r="AQ184" i="15" s="1"/>
  <c r="AQ32" i="15"/>
  <c r="Q140" i="15"/>
  <c r="AS140" i="15" s="1"/>
  <c r="Q120" i="15"/>
  <c r="AS225" i="15"/>
  <c r="Q106" i="15"/>
  <c r="AS209" i="15"/>
  <c r="AB151" i="5"/>
  <c r="AB150" i="5"/>
  <c r="O141" i="15"/>
  <c r="AQ226" i="15"/>
  <c r="O121" i="15"/>
  <c r="U226" i="15"/>
  <c r="T226" i="15"/>
  <c r="Q207" i="15"/>
  <c r="Q105" i="15"/>
  <c r="AS208" i="15"/>
  <c r="O106" i="15"/>
  <c r="T106" i="15" s="1"/>
  <c r="AQ209" i="15"/>
  <c r="S209" i="15"/>
  <c r="AQ224" i="15"/>
  <c r="O139" i="15"/>
  <c r="U224" i="15"/>
  <c r="O119" i="15"/>
  <c r="T224" i="15"/>
  <c r="V224" i="15"/>
  <c r="AS202" i="15"/>
  <c r="Q66" i="15"/>
  <c r="S199" i="15"/>
  <c r="AS253" i="15"/>
  <c r="Q35" i="15"/>
  <c r="O162" i="15"/>
  <c r="AQ223" i="15"/>
  <c r="O221" i="15"/>
  <c r="O17" i="15"/>
  <c r="AQ17" i="15" s="1"/>
  <c r="AQ99" i="15"/>
  <c r="V99" i="15"/>
  <c r="O13" i="15"/>
  <c r="AQ13" i="15" s="1"/>
  <c r="W116" i="15"/>
  <c r="AQ219" i="15"/>
  <c r="O154" i="15"/>
  <c r="O218" i="15"/>
  <c r="Q156" i="15"/>
  <c r="AS154" i="15"/>
  <c r="AS156" i="15" s="1"/>
  <c r="T66" i="15"/>
  <c r="K14" i="13"/>
  <c r="H14" i="13"/>
  <c r="I14" i="13"/>
  <c r="K12" i="13"/>
  <c r="H12" i="13"/>
  <c r="I12" i="13"/>
  <c r="O74" i="5"/>
  <c r="F22" i="13"/>
  <c r="N78" i="5"/>
  <c r="N77" i="5" s="1"/>
  <c r="N75" i="5"/>
  <c r="G48" i="8"/>
  <c r="P48" i="8" s="1"/>
  <c r="H48" i="8"/>
  <c r="Q48" i="8" s="1"/>
  <c r="D24" i="8"/>
  <c r="C4" i="8" s="1"/>
  <c r="O107" i="8"/>
  <c r="H74" i="8"/>
  <c r="Q74" i="8" s="1"/>
  <c r="I53" i="8"/>
  <c r="R53" i="8" s="1"/>
  <c r="G31" i="8"/>
  <c r="H32" i="8"/>
  <c r="G7" i="8" s="1"/>
  <c r="H31" i="8"/>
  <c r="G6" i="8" s="1"/>
  <c r="I31" i="8"/>
  <c r="H6" i="8" s="1"/>
  <c r="I32" i="8"/>
  <c r="H7" i="8" s="1"/>
  <c r="F32" i="8"/>
  <c r="E7" i="8" s="1"/>
  <c r="N89" i="8"/>
  <c r="Q226" i="15"/>
  <c r="F74" i="8"/>
  <c r="Q232" i="15"/>
  <c r="Q231" i="15" s="1"/>
  <c r="H45" i="8"/>
  <c r="Q45" i="8" s="1"/>
  <c r="I62" i="8"/>
  <c r="R62" i="8" s="1"/>
  <c r="H52" i="8"/>
  <c r="Q52" i="8" s="1"/>
  <c r="F45" i="8"/>
  <c r="F52" i="8"/>
  <c r="I45" i="8"/>
  <c r="R45" i="8" s="1"/>
  <c r="D58" i="8"/>
  <c r="C15" i="8" s="1"/>
  <c r="I52" i="8"/>
  <c r="R52" i="8" s="1"/>
  <c r="H62" i="8"/>
  <c r="Q62" i="8" s="1"/>
  <c r="E44" i="8"/>
  <c r="G52" i="8"/>
  <c r="P52" i="8" s="1"/>
  <c r="E52" i="8"/>
  <c r="G44" i="8"/>
  <c r="P44" i="8" s="1"/>
  <c r="D41" i="8"/>
  <c r="D30" i="8"/>
  <c r="C5" i="8" s="1"/>
  <c r="S235" i="15" l="1"/>
  <c r="T235" i="15"/>
  <c r="AR7" i="15"/>
  <c r="AT156" i="15"/>
  <c r="R189" i="15"/>
  <c r="AT189" i="15" s="1"/>
  <c r="AT218" i="15"/>
  <c r="R135" i="15"/>
  <c r="AT135" i="15" s="1"/>
  <c r="AT224" i="15"/>
  <c r="R137" i="15"/>
  <c r="AT137" i="15" s="1"/>
  <c r="R248" i="15"/>
  <c r="AT248" i="15" s="1"/>
  <c r="R35" i="15"/>
  <c r="R187" i="15" s="1"/>
  <c r="AT187" i="15" s="1"/>
  <c r="R108" i="15"/>
  <c r="AT108" i="15" s="1"/>
  <c r="R181" i="15"/>
  <c r="AT181" i="15" s="1"/>
  <c r="AT37" i="15"/>
  <c r="AT200" i="15"/>
  <c r="AT215" i="15"/>
  <c r="R307" i="15"/>
  <c r="R360" i="15" s="1"/>
  <c r="AT214" i="15"/>
  <c r="AT199" i="15"/>
  <c r="R147" i="15"/>
  <c r="AT147" i="15" s="1"/>
  <c r="AT149" i="15" s="1"/>
  <c r="AT206" i="15"/>
  <c r="R32" i="15"/>
  <c r="R184" i="15" s="1"/>
  <c r="AT184" i="15" s="1"/>
  <c r="M243" i="15"/>
  <c r="M242" i="15" s="1"/>
  <c r="N243" i="15"/>
  <c r="N242" i="15" s="1"/>
  <c r="R66" i="15"/>
  <c r="AT66" i="15" s="1"/>
  <c r="AT205" i="15"/>
  <c r="N28" i="15"/>
  <c r="N180" i="15" s="1"/>
  <c r="AP180" i="15" s="1"/>
  <c r="R98" i="15"/>
  <c r="AT98" i="15" s="1"/>
  <c r="AT100" i="15" s="1"/>
  <c r="R9" i="15"/>
  <c r="AT9" i="15" s="1"/>
  <c r="R105" i="15"/>
  <c r="AT105" i="15" s="1"/>
  <c r="R272" i="15"/>
  <c r="R156" i="15"/>
  <c r="R204" i="15"/>
  <c r="AT204" i="15" s="1"/>
  <c r="R182" i="15"/>
  <c r="AT182" i="15" s="1"/>
  <c r="AO244" i="15"/>
  <c r="R120" i="15"/>
  <c r="R17" i="15" s="1"/>
  <c r="AT17" i="15" s="1"/>
  <c r="R207" i="15"/>
  <c r="AT207" i="15" s="1"/>
  <c r="R119" i="15"/>
  <c r="R16" i="15" s="1"/>
  <c r="AT16" i="15" s="1"/>
  <c r="AP325" i="17"/>
  <c r="N382" i="17"/>
  <c r="AP382" i="17" s="1"/>
  <c r="AT215" i="17"/>
  <c r="R214" i="17"/>
  <c r="R147" i="17"/>
  <c r="AT211" i="17"/>
  <c r="R108" i="17"/>
  <c r="AT108" i="17" s="1"/>
  <c r="R13" i="17"/>
  <c r="AT13" i="17" s="1"/>
  <c r="R223" i="15"/>
  <c r="AT223" i="15" s="1"/>
  <c r="R223" i="17"/>
  <c r="R106" i="15"/>
  <c r="AT106" i="15" s="1"/>
  <c r="AT225" i="17"/>
  <c r="R140" i="17"/>
  <c r="AT140" i="17" s="1"/>
  <c r="R120" i="17"/>
  <c r="R140" i="15"/>
  <c r="AT140" i="15" s="1"/>
  <c r="R8" i="17"/>
  <c r="R204" i="17"/>
  <c r="R98" i="17"/>
  <c r="AT205" i="17"/>
  <c r="AT202" i="17"/>
  <c r="R66" i="17"/>
  <c r="AT66" i="17" s="1"/>
  <c r="R186" i="17"/>
  <c r="AT186" i="17" s="1"/>
  <c r="AT34" i="17"/>
  <c r="P244" i="15"/>
  <c r="P244" i="17"/>
  <c r="R188" i="17"/>
  <c r="AT188" i="17" s="1"/>
  <c r="AT36" i="17"/>
  <c r="R105" i="17"/>
  <c r="R207" i="17"/>
  <c r="AT208" i="17"/>
  <c r="P78" i="5"/>
  <c r="P77" i="5" s="1"/>
  <c r="O244" i="17"/>
  <c r="R201" i="15"/>
  <c r="R198" i="15" s="1"/>
  <c r="AT198" i="15" s="1"/>
  <c r="R201" i="17"/>
  <c r="R198" i="17" s="1"/>
  <c r="R181" i="17"/>
  <c r="AT181" i="17" s="1"/>
  <c r="AT29" i="17"/>
  <c r="AO244" i="17"/>
  <c r="M243" i="17"/>
  <c r="M28" i="17"/>
  <c r="AT200" i="17"/>
  <c r="R64" i="17"/>
  <c r="AP244" i="17"/>
  <c r="N28" i="17"/>
  <c r="N243" i="17"/>
  <c r="AT253" i="17"/>
  <c r="R35" i="17"/>
  <c r="AT206" i="17"/>
  <c r="R9" i="17"/>
  <c r="AT9" i="17" s="1"/>
  <c r="R99" i="17"/>
  <c r="AT99" i="17" s="1"/>
  <c r="AT249" i="17"/>
  <c r="R248" i="17"/>
  <c r="R32" i="17"/>
  <c r="AT154" i="17"/>
  <c r="AT156" i="17" s="1"/>
  <c r="R156" i="17"/>
  <c r="R189" i="17"/>
  <c r="AT189" i="17" s="1"/>
  <c r="AT37" i="17"/>
  <c r="R41" i="17"/>
  <c r="R43" i="17" s="1"/>
  <c r="R63" i="17"/>
  <c r="AT199" i="17"/>
  <c r="AT224" i="17"/>
  <c r="R119" i="17"/>
  <c r="R139" i="17"/>
  <c r="AT139" i="17" s="1"/>
  <c r="R232" i="15"/>
  <c r="R231" i="15" s="1"/>
  <c r="R232" i="17"/>
  <c r="AS244" i="17"/>
  <c r="Q28" i="17"/>
  <c r="Q243" i="17"/>
  <c r="AT218" i="17"/>
  <c r="R137" i="17"/>
  <c r="AT137" i="17" s="1"/>
  <c r="R117" i="17"/>
  <c r="AT209" i="17"/>
  <c r="R106" i="17"/>
  <c r="AT106" i="17" s="1"/>
  <c r="R182" i="17"/>
  <c r="AT182" i="17" s="1"/>
  <c r="AT30" i="17"/>
  <c r="AT63" i="15"/>
  <c r="AT64" i="15"/>
  <c r="R12" i="15"/>
  <c r="AT12" i="15" s="1"/>
  <c r="AT8" i="15"/>
  <c r="R14" i="15"/>
  <c r="AT14" i="15" s="1"/>
  <c r="V77" i="5"/>
  <c r="Z77" i="5" s="1"/>
  <c r="Z78" i="5"/>
  <c r="AA137" i="5"/>
  <c r="AA140" i="5"/>
  <c r="AA154" i="5" s="1"/>
  <c r="AE70" i="5"/>
  <c r="R236" i="17" s="1"/>
  <c r="Q815" i="1"/>
  <c r="AE61" i="5"/>
  <c r="AE11" i="5"/>
  <c r="AE31" i="5"/>
  <c r="AE79" i="5"/>
  <c r="V815" i="1"/>
  <c r="L815" i="1"/>
  <c r="AA109" i="5"/>
  <c r="AB103" i="5" s="1"/>
  <c r="Q77" i="5"/>
  <c r="U77" i="5" s="1"/>
  <c r="U78" i="5"/>
  <c r="AQ149" i="15"/>
  <c r="Q230" i="15"/>
  <c r="Q238" i="15" s="1"/>
  <c r="H16" i="13"/>
  <c r="I8" i="13"/>
  <c r="H8" i="13"/>
  <c r="K16" i="13"/>
  <c r="Q204" i="15"/>
  <c r="K9" i="13"/>
  <c r="H9" i="13"/>
  <c r="U218" i="15"/>
  <c r="O137" i="15"/>
  <c r="T137" i="15" s="1"/>
  <c r="O117" i="15"/>
  <c r="T117" i="15" s="1"/>
  <c r="AQ218" i="15"/>
  <c r="T218" i="15"/>
  <c r="Q17" i="15"/>
  <c r="AS17" i="15" s="1"/>
  <c r="AS120" i="15"/>
  <c r="AC103" i="5"/>
  <c r="O16" i="15"/>
  <c r="T119" i="15"/>
  <c r="V119" i="15"/>
  <c r="AS105" i="15"/>
  <c r="U105" i="15"/>
  <c r="W105" i="15"/>
  <c r="Q110" i="15"/>
  <c r="AQ141" i="15"/>
  <c r="S141" i="15"/>
  <c r="AR137" i="15"/>
  <c r="O183" i="15"/>
  <c r="AQ183" i="15" s="1"/>
  <c r="AQ31" i="15"/>
  <c r="O68" i="15"/>
  <c r="O71" i="15" s="1"/>
  <c r="S63" i="15"/>
  <c r="AQ63" i="15"/>
  <c r="O324" i="15"/>
  <c r="AQ307" i="15"/>
  <c r="O370" i="15"/>
  <c r="O360" i="15"/>
  <c r="AR110" i="15"/>
  <c r="Z137" i="5"/>
  <c r="Z102" i="5"/>
  <c r="S305" i="15"/>
  <c r="P319" i="15"/>
  <c r="AR305" i="15"/>
  <c r="AS135" i="15"/>
  <c r="AR138" i="15"/>
  <c r="O138" i="15"/>
  <c r="T138" i="15" s="1"/>
  <c r="AQ221" i="15"/>
  <c r="O118" i="15"/>
  <c r="V118" i="15" s="1"/>
  <c r="O12" i="15"/>
  <c r="AQ12" i="15" s="1"/>
  <c r="Q201" i="15"/>
  <c r="V218" i="15"/>
  <c r="AS117" i="15"/>
  <c r="Q14" i="15"/>
  <c r="AS14" i="15" s="1"/>
  <c r="AQ100" i="15"/>
  <c r="AS224" i="15"/>
  <c r="Q139" i="15"/>
  <c r="AS139" i="15" s="1"/>
  <c r="Q119" i="15"/>
  <c r="AS223" i="15"/>
  <c r="Q162" i="15"/>
  <c r="Q221" i="15"/>
  <c r="G7" i="13"/>
  <c r="K7" i="13" s="1"/>
  <c r="AQ139" i="15"/>
  <c r="U139" i="15"/>
  <c r="S139" i="15"/>
  <c r="V139" i="15"/>
  <c r="T139" i="15"/>
  <c r="AS137" i="15"/>
  <c r="U137" i="15"/>
  <c r="T63" i="15"/>
  <c r="S100" i="15"/>
  <c r="T100" i="15"/>
  <c r="W100" i="15"/>
  <c r="O319" i="15"/>
  <c r="AQ319" i="15" s="1"/>
  <c r="AQ305" i="15"/>
  <c r="AQ168" i="15"/>
  <c r="O172" i="15"/>
  <c r="U168" i="15"/>
  <c r="T168" i="15"/>
  <c r="AP325" i="15"/>
  <c r="N383" i="15"/>
  <c r="AP383" i="15" s="1"/>
  <c r="Q168" i="15"/>
  <c r="AS232" i="15"/>
  <c r="AQ162" i="15"/>
  <c r="AQ163" i="15" s="1"/>
  <c r="O163" i="15"/>
  <c r="AS66" i="15"/>
  <c r="AR235" i="15"/>
  <c r="P230" i="15"/>
  <c r="T214" i="15"/>
  <c r="AS248" i="15"/>
  <c r="Q31" i="15"/>
  <c r="Q12" i="15"/>
  <c r="AS12" i="15" s="1"/>
  <c r="AS115" i="15"/>
  <c r="AS207" i="15"/>
  <c r="Q50" i="15"/>
  <c r="Q244" i="15"/>
  <c r="Q187" i="15"/>
  <c r="AS187" i="15" s="1"/>
  <c r="AS35" i="15"/>
  <c r="AS106" i="15"/>
  <c r="W106" i="15"/>
  <c r="U106" i="15"/>
  <c r="P149" i="15"/>
  <c r="T147" i="15"/>
  <c r="AR147" i="15"/>
  <c r="AR149" i="15" s="1"/>
  <c r="V147" i="15"/>
  <c r="AS116" i="15"/>
  <c r="Q13" i="15"/>
  <c r="AS13" i="15" s="1"/>
  <c r="U171" i="15"/>
  <c r="T171" i="15"/>
  <c r="AR171" i="15"/>
  <c r="AR172" i="15" s="1"/>
  <c r="P172" i="15"/>
  <c r="S65" i="15"/>
  <c r="AQ65" i="15"/>
  <c r="Q184" i="15"/>
  <c r="AS184" i="15" s="1"/>
  <c r="AS32" i="15"/>
  <c r="Q99" i="15"/>
  <c r="Q9" i="15"/>
  <c r="AS9" i="15" s="1"/>
  <c r="AS206" i="15"/>
  <c r="P213" i="15"/>
  <c r="P272" i="15"/>
  <c r="AR214" i="15"/>
  <c r="P307" i="15"/>
  <c r="P135" i="15"/>
  <c r="P115" i="15"/>
  <c r="AR50" i="15"/>
  <c r="P57" i="15"/>
  <c r="O213" i="15"/>
  <c r="O281" i="15" s="1"/>
  <c r="AS63" i="15"/>
  <c r="AQ169" i="15"/>
  <c r="T169" i="15"/>
  <c r="U169" i="15"/>
  <c r="AR201" i="15"/>
  <c r="P65" i="15"/>
  <c r="P198" i="15"/>
  <c r="S207" i="15"/>
  <c r="T207" i="15"/>
  <c r="AQ207" i="15"/>
  <c r="O50" i="15"/>
  <c r="V50" i="15" s="1"/>
  <c r="AQ106" i="15"/>
  <c r="V106" i="15"/>
  <c r="O18" i="15"/>
  <c r="AQ18" i="15" s="1"/>
  <c r="O48" i="15"/>
  <c r="O303" i="15"/>
  <c r="AQ198" i="15"/>
  <c r="O194" i="15"/>
  <c r="O197" i="15"/>
  <c r="O6" i="15"/>
  <c r="O304" i="15"/>
  <c r="V105" i="15"/>
  <c r="AQ105" i="15"/>
  <c r="O110" i="15"/>
  <c r="V110" i="15" s="1"/>
  <c r="Q141" i="15"/>
  <c r="AS141" i="15" s="1"/>
  <c r="AS226" i="15"/>
  <c r="Q121" i="15"/>
  <c r="O156" i="15"/>
  <c r="AQ154" i="15"/>
  <c r="AQ156" i="15" s="1"/>
  <c r="AR117" i="15"/>
  <c r="P14" i="15"/>
  <c r="AH147" i="5"/>
  <c r="AQ170" i="15"/>
  <c r="U170" i="15"/>
  <c r="T170" i="15"/>
  <c r="P121" i="15"/>
  <c r="V226" i="15"/>
  <c r="P141" i="15"/>
  <c r="AR226" i="15"/>
  <c r="AR31" i="15"/>
  <c r="P183" i="15"/>
  <c r="AR183" i="15" s="1"/>
  <c r="AQ135" i="15"/>
  <c r="Q8" i="15"/>
  <c r="AS205" i="15"/>
  <c r="Q98" i="15"/>
  <c r="T105" i="15"/>
  <c r="AQ49" i="15"/>
  <c r="S49" i="15"/>
  <c r="O56" i="15"/>
  <c r="U49" i="15"/>
  <c r="AQ231" i="15"/>
  <c r="O230" i="15"/>
  <c r="O238" i="15" s="1"/>
  <c r="AR49" i="15"/>
  <c r="V49" i="15"/>
  <c r="P56" i="15"/>
  <c r="Q324" i="15"/>
  <c r="Q370" i="15"/>
  <c r="Q360" i="15"/>
  <c r="AS307" i="15"/>
  <c r="P15" i="15"/>
  <c r="AR118" i="15"/>
  <c r="AR100" i="15"/>
  <c r="M27" i="15"/>
  <c r="AO28" i="15"/>
  <c r="S28" i="15"/>
  <c r="M180" i="15"/>
  <c r="AO180" i="15" s="1"/>
  <c r="O244" i="15"/>
  <c r="H10" i="13"/>
  <c r="K10" i="13"/>
  <c r="I10" i="13"/>
  <c r="E22" i="13"/>
  <c r="I74" i="8"/>
  <c r="R74" i="8" s="1"/>
  <c r="F31" i="8"/>
  <c r="E6" i="8" s="1"/>
  <c r="D23" i="8"/>
  <c r="C3" i="8" s="1"/>
  <c r="F6" i="8"/>
  <c r="P6" i="8" s="1"/>
  <c r="P31" i="8"/>
  <c r="D33" i="8"/>
  <c r="C8" i="8" s="1"/>
  <c r="D53" i="8"/>
  <c r="I48" i="8"/>
  <c r="R48" i="8" s="1"/>
  <c r="G74" i="8"/>
  <c r="P74" i="8" s="1"/>
  <c r="G51" i="8"/>
  <c r="P51" i="8" s="1"/>
  <c r="G32" i="8"/>
  <c r="E51" i="8"/>
  <c r="F30" i="8"/>
  <c r="E5" i="8" s="1"/>
  <c r="E33" i="8"/>
  <c r="D8" i="8" s="1"/>
  <c r="E31" i="8"/>
  <c r="D6" i="8" s="1"/>
  <c r="E53" i="8"/>
  <c r="E32" i="8"/>
  <c r="D7" i="8" s="1"/>
  <c r="H30" i="8"/>
  <c r="G5" i="8" s="1"/>
  <c r="I33" i="8"/>
  <c r="H8" i="8" s="1"/>
  <c r="N124" i="8"/>
  <c r="O124" i="8" s="1"/>
  <c r="O125" i="8" s="1"/>
  <c r="O89" i="8"/>
  <c r="O90" i="8" s="1"/>
  <c r="F48" i="8"/>
  <c r="H33" i="8"/>
  <c r="G8" i="8" s="1"/>
  <c r="I30" i="8"/>
  <c r="H5" i="8" s="1"/>
  <c r="D55" i="8"/>
  <c r="C12" i="8" s="1"/>
  <c r="D40" i="8"/>
  <c r="C10" i="8" s="1"/>
  <c r="E41" i="8"/>
  <c r="F41" i="8"/>
  <c r="G41" i="8"/>
  <c r="P41" i="8" s="1"/>
  <c r="H41" i="8"/>
  <c r="Q41" i="8" s="1"/>
  <c r="I41" i="8"/>
  <c r="R41" i="8" s="1"/>
  <c r="H58" i="8"/>
  <c r="E45" i="8"/>
  <c r="G45" i="8"/>
  <c r="P45" i="8" s="1"/>
  <c r="F58" i="8"/>
  <c r="E15" i="8" s="1"/>
  <c r="M109" i="8"/>
  <c r="F62" i="8"/>
  <c r="D74" i="8"/>
  <c r="N96" i="8"/>
  <c r="S230" i="15" l="1"/>
  <c r="P238" i="15"/>
  <c r="T230" i="15"/>
  <c r="AQ16" i="15"/>
  <c r="AR14" i="15"/>
  <c r="AR15" i="15"/>
  <c r="AR244" i="15"/>
  <c r="U248" i="15"/>
  <c r="V28" i="15"/>
  <c r="AT35" i="15"/>
  <c r="R50" i="15"/>
  <c r="AT50" i="15" s="1"/>
  <c r="R149" i="15"/>
  <c r="R162" i="15"/>
  <c r="AT162" i="15" s="1"/>
  <c r="AT163" i="15" s="1"/>
  <c r="R31" i="15"/>
  <c r="R183" i="15" s="1"/>
  <c r="AT183" i="15" s="1"/>
  <c r="AP243" i="15"/>
  <c r="AO243" i="15"/>
  <c r="AT307" i="15"/>
  <c r="AT110" i="15"/>
  <c r="R324" i="15"/>
  <c r="AT324" i="15" s="1"/>
  <c r="R370" i="15"/>
  <c r="R387" i="15" s="1"/>
  <c r="R305" i="15"/>
  <c r="AT305" i="15" s="1"/>
  <c r="AP28" i="15"/>
  <c r="AT32" i="15"/>
  <c r="R7" i="15"/>
  <c r="AT7" i="15" s="1"/>
  <c r="R49" i="15"/>
  <c r="R56" i="15" s="1"/>
  <c r="R304" i="15"/>
  <c r="R321" i="15" s="1"/>
  <c r="R379" i="15" s="1"/>
  <c r="R100" i="15"/>
  <c r="N27" i="15"/>
  <c r="V27" i="15" s="1"/>
  <c r="R110" i="15"/>
  <c r="R65" i="15"/>
  <c r="AT65" i="15" s="1"/>
  <c r="R221" i="15"/>
  <c r="R118" i="15" s="1"/>
  <c r="R48" i="15"/>
  <c r="AT48" i="15" s="1"/>
  <c r="AQ244" i="17"/>
  <c r="O28" i="17"/>
  <c r="O243" i="17"/>
  <c r="S244" i="17"/>
  <c r="R6" i="15"/>
  <c r="AT6" i="15" s="1"/>
  <c r="R14" i="17"/>
  <c r="AT14" i="17" s="1"/>
  <c r="M180" i="17"/>
  <c r="AO180" i="17" s="1"/>
  <c r="AO28" i="17"/>
  <c r="U28" i="17"/>
  <c r="S28" i="17"/>
  <c r="M27" i="17"/>
  <c r="R187" i="17"/>
  <c r="AT187" i="17" s="1"/>
  <c r="AT35" i="17"/>
  <c r="AO243" i="17"/>
  <c r="M242" i="17"/>
  <c r="R17" i="17"/>
  <c r="AT17" i="17" s="1"/>
  <c r="AT207" i="17"/>
  <c r="R50" i="17"/>
  <c r="R244" i="15"/>
  <c r="AT244" i="15" s="1"/>
  <c r="R244" i="17"/>
  <c r="AT232" i="15"/>
  <c r="R197" i="15"/>
  <c r="R302" i="15" s="1"/>
  <c r="AS243" i="17"/>
  <c r="Q242" i="17"/>
  <c r="AT32" i="17"/>
  <c r="R184" i="17"/>
  <c r="AT184" i="17" s="1"/>
  <c r="N242" i="17"/>
  <c r="AP243" i="17"/>
  <c r="AT105" i="17"/>
  <c r="AT110" i="17" s="1"/>
  <c r="R110" i="17"/>
  <c r="R149" i="17"/>
  <c r="AT147" i="17"/>
  <c r="AT149" i="17" s="1"/>
  <c r="AT236" i="17"/>
  <c r="R235" i="17"/>
  <c r="AT235" i="17" s="1"/>
  <c r="R171" i="17"/>
  <c r="AT171" i="17" s="1"/>
  <c r="AT201" i="15"/>
  <c r="R303" i="15"/>
  <c r="AT303" i="15" s="1"/>
  <c r="P243" i="15"/>
  <c r="AR243" i="15" s="1"/>
  <c r="R168" i="15"/>
  <c r="AT168" i="15" s="1"/>
  <c r="Q180" i="17"/>
  <c r="AS180" i="17" s="1"/>
  <c r="AS28" i="17"/>
  <c r="Q27" i="17"/>
  <c r="R48" i="17"/>
  <c r="AT198" i="17"/>
  <c r="R303" i="17"/>
  <c r="R6" i="17"/>
  <c r="R304" i="17"/>
  <c r="R197" i="17"/>
  <c r="AT248" i="17"/>
  <c r="R31" i="17"/>
  <c r="N180" i="17"/>
  <c r="AP180" i="17" s="1"/>
  <c r="N27" i="17"/>
  <c r="AP28" i="17"/>
  <c r="V28" i="17"/>
  <c r="T28" i="17"/>
  <c r="AT214" i="17"/>
  <c r="R135" i="17"/>
  <c r="R115" i="17"/>
  <c r="R307" i="17"/>
  <c r="R272" i="17"/>
  <c r="R16" i="17"/>
  <c r="AT16" i="17" s="1"/>
  <c r="P28" i="15"/>
  <c r="AT63" i="17"/>
  <c r="AT201" i="17"/>
  <c r="R65" i="17"/>
  <c r="AT98" i="17"/>
  <c r="AT100" i="17" s="1"/>
  <c r="R100" i="17"/>
  <c r="AT223" i="17"/>
  <c r="R162" i="17"/>
  <c r="R221" i="17"/>
  <c r="AT232" i="17"/>
  <c r="R231" i="17"/>
  <c r="R168" i="17"/>
  <c r="AT64" i="17"/>
  <c r="AR244" i="17"/>
  <c r="P28" i="17"/>
  <c r="P243" i="17"/>
  <c r="AT204" i="17"/>
  <c r="R305" i="17"/>
  <c r="R49" i="17"/>
  <c r="AT8" i="17"/>
  <c r="R7" i="17"/>
  <c r="AT7" i="17" s="1"/>
  <c r="AT231" i="15"/>
  <c r="AT197" i="15"/>
  <c r="AE140" i="5"/>
  <c r="AE154" i="5" s="1"/>
  <c r="R236" i="15"/>
  <c r="AE10" i="5"/>
  <c r="AE58" i="5"/>
  <c r="AA150" i="5"/>
  <c r="AA151" i="5"/>
  <c r="V814" i="1"/>
  <c r="AA75" i="5"/>
  <c r="AA74" i="5" s="1"/>
  <c r="V75" i="5"/>
  <c r="Q814" i="1"/>
  <c r="AE77" i="5"/>
  <c r="AE78" i="5"/>
  <c r="AE137" i="5"/>
  <c r="AE102" i="5"/>
  <c r="L814" i="1"/>
  <c r="T118" i="15"/>
  <c r="V117" i="15"/>
  <c r="O122" i="15"/>
  <c r="O130" i="15" s="1"/>
  <c r="I7" i="13"/>
  <c r="H7" i="13"/>
  <c r="O73" i="15"/>
  <c r="S73" i="15" s="1"/>
  <c r="O142" i="15"/>
  <c r="AQ142" i="15" s="1"/>
  <c r="Q243" i="15"/>
  <c r="Q242" i="15" s="1"/>
  <c r="Q240" i="15" s="1"/>
  <c r="Q28" i="15"/>
  <c r="Q180" i="15" s="1"/>
  <c r="AS180" i="15" s="1"/>
  <c r="AS244" i="15"/>
  <c r="S71" i="15"/>
  <c r="U71" i="15"/>
  <c r="AS99" i="15"/>
  <c r="U99" i="15"/>
  <c r="AS370" i="15"/>
  <c r="AR141" i="15"/>
  <c r="T141" i="15"/>
  <c r="AQ197" i="15"/>
  <c r="O57" i="15"/>
  <c r="S50" i="15"/>
  <c r="AQ50" i="15"/>
  <c r="U50" i="15"/>
  <c r="P281" i="15"/>
  <c r="U172" i="15"/>
  <c r="P173" i="15"/>
  <c r="AR230" i="15"/>
  <c r="P21" i="15"/>
  <c r="AS168" i="15"/>
  <c r="AS172" i="15" s="1"/>
  <c r="Q172" i="15"/>
  <c r="Q173" i="15" s="1"/>
  <c r="AS162" i="15"/>
  <c r="AS163" i="15" s="1"/>
  <c r="Q163" i="15"/>
  <c r="AQ138" i="15"/>
  <c r="S138" i="15"/>
  <c r="O362" i="15"/>
  <c r="P48" i="15"/>
  <c r="S198" i="15"/>
  <c r="P304" i="15"/>
  <c r="P321" i="15" s="1"/>
  <c r="P303" i="15"/>
  <c r="P194" i="15"/>
  <c r="P6" i="15"/>
  <c r="AR198" i="15"/>
  <c r="AR197" i="15" s="1"/>
  <c r="P197" i="15"/>
  <c r="T197" i="15" s="1"/>
  <c r="Z151" i="5"/>
  <c r="Z150" i="5"/>
  <c r="Q382" i="15"/>
  <c r="AS382" i="15" s="1"/>
  <c r="AS324" i="15"/>
  <c r="Q49" i="15"/>
  <c r="Q305" i="15"/>
  <c r="AS204" i="15"/>
  <c r="T198" i="15"/>
  <c r="P11" i="15"/>
  <c r="P306" i="15"/>
  <c r="V213" i="15"/>
  <c r="AR213" i="15"/>
  <c r="N240" i="15"/>
  <c r="AP242" i="15"/>
  <c r="N26" i="15"/>
  <c r="V172" i="15"/>
  <c r="T172" i="15"/>
  <c r="P12" i="15"/>
  <c r="T115" i="15"/>
  <c r="V115" i="15"/>
  <c r="P122" i="15"/>
  <c r="P130" i="15" s="1"/>
  <c r="AR115" i="15"/>
  <c r="AR135" i="15"/>
  <c r="P142" i="15"/>
  <c r="AF103" i="5"/>
  <c r="AS8" i="15"/>
  <c r="Q7" i="15"/>
  <c r="AS7" i="15" s="1"/>
  <c r="P18" i="15"/>
  <c r="V121" i="15"/>
  <c r="T121" i="15"/>
  <c r="AR121" i="15"/>
  <c r="AQ110" i="15"/>
  <c r="AQ303" i="15"/>
  <c r="O367" i="15"/>
  <c r="O316" i="15"/>
  <c r="T149" i="15"/>
  <c r="V149" i="15"/>
  <c r="AQ172" i="15"/>
  <c r="AS119" i="15"/>
  <c r="Q16" i="15"/>
  <c r="AS16" i="15" s="1"/>
  <c r="Q65" i="15"/>
  <c r="AS201" i="15"/>
  <c r="Q198" i="15"/>
  <c r="Q197" i="15" s="1"/>
  <c r="S319" i="15"/>
  <c r="AR319" i="15"/>
  <c r="AS110" i="15"/>
  <c r="T110" i="15"/>
  <c r="O55" i="15"/>
  <c r="AQ48" i="15"/>
  <c r="S48" i="15"/>
  <c r="O271" i="15"/>
  <c r="O51" i="15"/>
  <c r="U48" i="15"/>
  <c r="Q57" i="15"/>
  <c r="AS50" i="15"/>
  <c r="AS31" i="15"/>
  <c r="Q183" i="15"/>
  <c r="AS183" i="15" s="1"/>
  <c r="K15" i="13"/>
  <c r="H15" i="13"/>
  <c r="I15" i="13"/>
  <c r="O382" i="15"/>
  <c r="AQ324" i="15"/>
  <c r="O14" i="15"/>
  <c r="AQ14" i="15" s="1"/>
  <c r="AQ137" i="15"/>
  <c r="S137" i="15"/>
  <c r="Z111" i="5"/>
  <c r="Z109" i="5"/>
  <c r="AQ6" i="15"/>
  <c r="O5" i="15"/>
  <c r="AQ5" i="15" s="1"/>
  <c r="AS121" i="15"/>
  <c r="Q18" i="15"/>
  <c r="AS18" i="15" s="1"/>
  <c r="O302" i="15"/>
  <c r="O228" i="15"/>
  <c r="AR65" i="15"/>
  <c r="T65" i="15"/>
  <c r="P68" i="15"/>
  <c r="P73" i="15" s="1"/>
  <c r="U213" i="15"/>
  <c r="T213" i="15"/>
  <c r="AQ213" i="15"/>
  <c r="O11" i="15"/>
  <c r="AQ11" i="15" s="1"/>
  <c r="O306" i="15"/>
  <c r="P324" i="15"/>
  <c r="P370" i="15"/>
  <c r="Q387" i="15" s="1"/>
  <c r="AR307" i="15"/>
  <c r="P360" i="15"/>
  <c r="O15" i="15"/>
  <c r="AQ15" i="15" s="1"/>
  <c r="AQ304" i="15"/>
  <c r="O317" i="15"/>
  <c r="O368" i="15"/>
  <c r="O339" i="15"/>
  <c r="O21" i="15"/>
  <c r="AQ21" i="15" s="1"/>
  <c r="AQ230" i="15"/>
  <c r="U98" i="15"/>
  <c r="Q100" i="15"/>
  <c r="U100" i="15" s="1"/>
  <c r="AS98" i="15"/>
  <c r="AS231" i="15"/>
  <c r="AS221" i="15"/>
  <c r="Q138" i="15"/>
  <c r="Q118" i="15"/>
  <c r="Q213" i="15"/>
  <c r="O321" i="15"/>
  <c r="O72" i="15"/>
  <c r="O76" i="15"/>
  <c r="S68" i="15"/>
  <c r="AQ68" i="15"/>
  <c r="O75" i="15"/>
  <c r="O74" i="15"/>
  <c r="U110" i="15"/>
  <c r="W110" i="15"/>
  <c r="AO242" i="15"/>
  <c r="M26" i="15"/>
  <c r="M240" i="15"/>
  <c r="M179" i="15"/>
  <c r="AO179" i="15" s="1"/>
  <c r="S27" i="15"/>
  <c r="AO27" i="15"/>
  <c r="O28" i="15"/>
  <c r="AQ244" i="15"/>
  <c r="S244" i="15"/>
  <c r="O243" i="15"/>
  <c r="H20" i="13"/>
  <c r="K20" i="13"/>
  <c r="I20" i="13"/>
  <c r="K18" i="13"/>
  <c r="H18" i="13"/>
  <c r="I18" i="13"/>
  <c r="G11" i="13"/>
  <c r="J22" i="13"/>
  <c r="E74" i="8"/>
  <c r="I6" i="8"/>
  <c r="G15" i="8"/>
  <c r="Q15" i="8" s="1"/>
  <c r="Q58" i="8"/>
  <c r="F7" i="8"/>
  <c r="P32" i="8"/>
  <c r="G33" i="8"/>
  <c r="D57" i="8"/>
  <c r="C14" i="8" s="1"/>
  <c r="E30" i="8"/>
  <c r="D5" i="8" s="1"/>
  <c r="G53" i="8"/>
  <c r="P53" i="8" s="1"/>
  <c r="E48" i="8"/>
  <c r="H24" i="8"/>
  <c r="G4" i="8" s="1"/>
  <c r="I24" i="8"/>
  <c r="H4" i="8" s="1"/>
  <c r="E58" i="8"/>
  <c r="D15" i="8" s="1"/>
  <c r="G62" i="8"/>
  <c r="G24" i="8"/>
  <c r="G30" i="8"/>
  <c r="F33" i="8"/>
  <c r="E8" i="8" s="1"/>
  <c r="O115" i="8"/>
  <c r="O150" i="8" s="1"/>
  <c r="F24" i="8"/>
  <c r="E4" i="8" s="1"/>
  <c r="E24" i="8"/>
  <c r="D4" i="8" s="1"/>
  <c r="N131" i="8"/>
  <c r="O133" i="8" s="1"/>
  <c r="O98" i="8"/>
  <c r="O99" i="8" s="1"/>
  <c r="O134" i="8" s="1"/>
  <c r="F69" i="8"/>
  <c r="D62" i="8"/>
  <c r="E62" i="8"/>
  <c r="I58" i="8"/>
  <c r="D69" i="8"/>
  <c r="O114" i="8"/>
  <c r="M144" i="8"/>
  <c r="O149" i="8" s="1"/>
  <c r="F57" i="8"/>
  <c r="E14" i="8" s="1"/>
  <c r="H57" i="8"/>
  <c r="I40" i="8"/>
  <c r="H10" i="8" s="1"/>
  <c r="H40" i="8"/>
  <c r="G10" i="8" s="1"/>
  <c r="G40" i="8"/>
  <c r="F40" i="8"/>
  <c r="E10" i="8" s="1"/>
  <c r="U21" i="15" l="1"/>
  <c r="T21" i="15"/>
  <c r="AR11" i="15"/>
  <c r="AR21" i="15"/>
  <c r="AR18" i="15"/>
  <c r="AR12" i="15"/>
  <c r="AR28" i="15"/>
  <c r="R57" i="15"/>
  <c r="R138" i="15"/>
  <c r="AT138" i="15" s="1"/>
  <c r="R163" i="15"/>
  <c r="AT221" i="15"/>
  <c r="AT31" i="15"/>
  <c r="AP27" i="15"/>
  <c r="R319" i="15"/>
  <c r="AT319" i="15" s="1"/>
  <c r="R68" i="15"/>
  <c r="R75" i="15" s="1"/>
  <c r="R362" i="15"/>
  <c r="R271" i="15"/>
  <c r="Z259" i="15" s="1"/>
  <c r="Z260" i="15" s="1"/>
  <c r="Z262" i="15" s="1"/>
  <c r="R382" i="15"/>
  <c r="AT304" i="15"/>
  <c r="R339" i="15"/>
  <c r="R51" i="15"/>
  <c r="AT51" i="15" s="1"/>
  <c r="R317" i="15"/>
  <c r="AT317" i="15" s="1"/>
  <c r="AT49" i="15"/>
  <c r="R368" i="15"/>
  <c r="R55" i="15"/>
  <c r="AT321" i="15"/>
  <c r="R243" i="15"/>
  <c r="AT243" i="15" s="1"/>
  <c r="N179" i="15"/>
  <c r="AP179" i="15" s="1"/>
  <c r="R5" i="15"/>
  <c r="AT5" i="15" s="1"/>
  <c r="P27" i="15"/>
  <c r="P180" i="15"/>
  <c r="AR180" i="15" s="1"/>
  <c r="R28" i="15"/>
  <c r="R27" i="15" s="1"/>
  <c r="AT65" i="17"/>
  <c r="R226" i="15"/>
  <c r="R141" i="15" s="1"/>
  <c r="AT141" i="15" s="1"/>
  <c r="R226" i="17"/>
  <c r="R213" i="17" s="1"/>
  <c r="N179" i="17"/>
  <c r="AP179" i="17" s="1"/>
  <c r="AP27" i="17"/>
  <c r="T27" i="17"/>
  <c r="V27" i="17"/>
  <c r="AR243" i="17"/>
  <c r="P242" i="17"/>
  <c r="R12" i="17"/>
  <c r="AT12" i="17" s="1"/>
  <c r="AT244" i="17"/>
  <c r="R28" i="17"/>
  <c r="R243" i="17"/>
  <c r="AT305" i="17"/>
  <c r="R319" i="17"/>
  <c r="AT319" i="17" s="1"/>
  <c r="P242" i="15"/>
  <c r="BU251" i="15" s="1"/>
  <c r="P180" i="17"/>
  <c r="AR180" i="17" s="1"/>
  <c r="P27" i="17"/>
  <c r="AR28" i="17"/>
  <c r="AT221" i="17"/>
  <c r="R118" i="17"/>
  <c r="R138" i="17"/>
  <c r="AT138" i="17" s="1"/>
  <c r="R68" i="17"/>
  <c r="R73" i="17" s="1"/>
  <c r="AT135" i="17"/>
  <c r="AT31" i="17"/>
  <c r="R183" i="17"/>
  <c r="AT183" i="17" s="1"/>
  <c r="AT48" i="17"/>
  <c r="R55" i="17"/>
  <c r="R271" i="17"/>
  <c r="R51" i="17"/>
  <c r="N240" i="17"/>
  <c r="AP242" i="17"/>
  <c r="N26" i="17"/>
  <c r="AT6" i="17"/>
  <c r="R5" i="17"/>
  <c r="AT5" i="17" s="1"/>
  <c r="R366" i="17"/>
  <c r="AT303" i="17"/>
  <c r="R317" i="17"/>
  <c r="R316" i="15"/>
  <c r="R376" i="15" s="1"/>
  <c r="AT162" i="17"/>
  <c r="AT163" i="17" s="1"/>
  <c r="R163" i="17"/>
  <c r="Q179" i="17"/>
  <c r="AS179" i="17" s="1"/>
  <c r="AS27" i="17"/>
  <c r="R57" i="17"/>
  <c r="AT50" i="17"/>
  <c r="M179" i="17"/>
  <c r="AO179" i="17" s="1"/>
  <c r="AO27" i="17"/>
  <c r="U27" i="17"/>
  <c r="S27" i="17"/>
  <c r="AO242" i="17"/>
  <c r="M240" i="17"/>
  <c r="M26" i="17"/>
  <c r="R367" i="15"/>
  <c r="AT197" i="17"/>
  <c r="O242" i="17"/>
  <c r="S243" i="17"/>
  <c r="AQ243" i="17"/>
  <c r="AT231" i="17"/>
  <c r="R230" i="17"/>
  <c r="R302" i="17"/>
  <c r="Q240" i="17"/>
  <c r="Q26" i="17"/>
  <c r="AS242" i="17"/>
  <c r="O180" i="17"/>
  <c r="AQ180" i="17" s="1"/>
  <c r="O27" i="17"/>
  <c r="AQ28" i="17"/>
  <c r="R324" i="17"/>
  <c r="R321" i="17"/>
  <c r="R369" i="17"/>
  <c r="R386" i="17" s="1"/>
  <c r="R359" i="17"/>
  <c r="R361" i="17" s="1"/>
  <c r="AT307" i="17"/>
  <c r="R56" i="17"/>
  <c r="AT49" i="17"/>
  <c r="AT168" i="17"/>
  <c r="AT172" i="17" s="1"/>
  <c r="R172" i="17"/>
  <c r="R173" i="17" s="1"/>
  <c r="R338" i="17"/>
  <c r="R318" i="17"/>
  <c r="R367" i="17"/>
  <c r="AT304" i="17"/>
  <c r="R235" i="15"/>
  <c r="AT236" i="15"/>
  <c r="R171" i="15"/>
  <c r="R315" i="15"/>
  <c r="AT302" i="15"/>
  <c r="R366" i="15"/>
  <c r="R15" i="15"/>
  <c r="AT15" i="15" s="1"/>
  <c r="Z75" i="5"/>
  <c r="V74" i="5"/>
  <c r="Z74" i="5" s="1"/>
  <c r="AE72" i="5"/>
  <c r="AC176" i="5"/>
  <c r="AC177" i="5" s="1"/>
  <c r="AE59" i="5"/>
  <c r="Q812" i="1"/>
  <c r="Q811" i="1"/>
  <c r="AE111" i="5"/>
  <c r="AE109" i="5"/>
  <c r="AE103" i="5" s="1"/>
  <c r="V812" i="1"/>
  <c r="V811" i="1"/>
  <c r="AE150" i="5"/>
  <c r="AE153" i="5"/>
  <c r="AE151" i="5"/>
  <c r="L811" i="1"/>
  <c r="L812" i="1"/>
  <c r="Q75" i="5"/>
  <c r="S142" i="15"/>
  <c r="O125" i="15"/>
  <c r="O131" i="15"/>
  <c r="O127" i="15"/>
  <c r="O124" i="15"/>
  <c r="AS100" i="15"/>
  <c r="Q228" i="15"/>
  <c r="O129" i="15"/>
  <c r="O128" i="15"/>
  <c r="O126" i="15"/>
  <c r="U73" i="15"/>
  <c r="P362" i="15"/>
  <c r="AS243" i="15"/>
  <c r="Q27" i="15"/>
  <c r="Q179" i="15" s="1"/>
  <c r="AS179" i="15" s="1"/>
  <c r="AS28" i="15"/>
  <c r="AS230" i="15"/>
  <c r="Q21" i="15"/>
  <c r="O322" i="15"/>
  <c r="O369" i="15"/>
  <c r="AQ306" i="15"/>
  <c r="O320" i="15"/>
  <c r="S75" i="15"/>
  <c r="U75" i="15"/>
  <c r="Q15" i="15"/>
  <c r="AS15" i="15" s="1"/>
  <c r="AS118" i="15"/>
  <c r="AS122" i="15" s="1"/>
  <c r="Q122" i="15"/>
  <c r="Q127" i="15" s="1"/>
  <c r="AQ317" i="15"/>
  <c r="O377" i="15"/>
  <c r="O309" i="15"/>
  <c r="S228" i="15"/>
  <c r="AQ228" i="15"/>
  <c r="T228" i="15"/>
  <c r="O19" i="15"/>
  <c r="AQ19" i="15" s="1"/>
  <c r="U228" i="15"/>
  <c r="H6" i="13"/>
  <c r="K6" i="13"/>
  <c r="G26" i="13"/>
  <c r="I6" i="13"/>
  <c r="G5" i="13"/>
  <c r="G19" i="13" s="1"/>
  <c r="O376" i="15"/>
  <c r="AQ316" i="15"/>
  <c r="AR122" i="15"/>
  <c r="Q319" i="15"/>
  <c r="AS319" i="15" s="1"/>
  <c r="AS305" i="15"/>
  <c r="AR6" i="15"/>
  <c r="P5" i="15"/>
  <c r="AS138" i="15"/>
  <c r="Q142" i="15"/>
  <c r="AS142" i="15" s="1"/>
  <c r="P387" i="15"/>
  <c r="AR370" i="15"/>
  <c r="AQ302" i="15"/>
  <c r="O366" i="15"/>
  <c r="O315" i="15"/>
  <c r="P131" i="15"/>
  <c r="V122" i="15"/>
  <c r="T122" i="15"/>
  <c r="P129" i="15"/>
  <c r="P125" i="15"/>
  <c r="P128" i="15"/>
  <c r="P126" i="15"/>
  <c r="P127" i="15"/>
  <c r="AP240" i="15"/>
  <c r="N24" i="15"/>
  <c r="N264" i="15"/>
  <c r="AS49" i="15"/>
  <c r="Q56" i="15"/>
  <c r="AR324" i="15"/>
  <c r="P382" i="15"/>
  <c r="AR382" i="15" s="1"/>
  <c r="P75" i="15"/>
  <c r="AR68" i="15"/>
  <c r="T68" i="15"/>
  <c r="P76" i="15"/>
  <c r="P74" i="15"/>
  <c r="P72" i="15"/>
  <c r="P71" i="15"/>
  <c r="AQ51" i="15"/>
  <c r="O58" i="15"/>
  <c r="S51" i="15"/>
  <c r="U51" i="15"/>
  <c r="P367" i="15"/>
  <c r="AR367" i="15" s="1"/>
  <c r="AR303" i="15"/>
  <c r="S303" i="15"/>
  <c r="P316" i="15"/>
  <c r="S76" i="15"/>
  <c r="U76" i="15"/>
  <c r="P369" i="15"/>
  <c r="AR369" i="15" s="1"/>
  <c r="AR306" i="15"/>
  <c r="P320" i="15"/>
  <c r="P379" i="15"/>
  <c r="AR379" i="15" s="1"/>
  <c r="AR321" i="15"/>
  <c r="V73" i="15"/>
  <c r="T73" i="15"/>
  <c r="Z103" i="5"/>
  <c r="AA103" i="5"/>
  <c r="O279" i="15"/>
  <c r="O273" i="15" s="1"/>
  <c r="O280" i="15"/>
  <c r="O274" i="15"/>
  <c r="O275" i="15"/>
  <c r="W259" i="15"/>
  <c r="W260" i="15" s="1"/>
  <c r="W262" i="15" s="1"/>
  <c r="P368" i="15"/>
  <c r="AR368" i="15" s="1"/>
  <c r="P317" i="15"/>
  <c r="AR304" i="15"/>
  <c r="P339" i="15"/>
  <c r="S304" i="15"/>
  <c r="Q48" i="15"/>
  <c r="Q303" i="15"/>
  <c r="AS198" i="15"/>
  <c r="AS197" i="15" s="1"/>
  <c r="Q6" i="15"/>
  <c r="Q304" i="15"/>
  <c r="T142" i="15"/>
  <c r="AR142" i="15"/>
  <c r="AQ321" i="15"/>
  <c r="O379" i="15"/>
  <c r="P322" i="15"/>
  <c r="P302" i="15"/>
  <c r="P228" i="15"/>
  <c r="S197" i="15"/>
  <c r="S72" i="15"/>
  <c r="U72" i="15"/>
  <c r="V48" i="15"/>
  <c r="P271" i="15"/>
  <c r="P55" i="15"/>
  <c r="AR48" i="15"/>
  <c r="P51" i="15"/>
  <c r="S74" i="15"/>
  <c r="U74" i="15"/>
  <c r="Q306" i="15"/>
  <c r="AS213" i="15"/>
  <c r="Q11" i="15"/>
  <c r="AS11" i="15" s="1"/>
  <c r="Q281" i="15"/>
  <c r="AS65" i="15"/>
  <c r="Q68" i="15"/>
  <c r="P124" i="15"/>
  <c r="N178" i="15"/>
  <c r="AP178" i="15" s="1"/>
  <c r="AP26" i="15"/>
  <c r="M24" i="15"/>
  <c r="AO240" i="15"/>
  <c r="M264" i="15"/>
  <c r="M178" i="15"/>
  <c r="AO178" i="15" s="1"/>
  <c r="AO26" i="15"/>
  <c r="S26" i="15"/>
  <c r="V26" i="15"/>
  <c r="AQ243" i="15"/>
  <c r="S243" i="15"/>
  <c r="O242" i="15"/>
  <c r="O180" i="15"/>
  <c r="AQ180" i="15" s="1"/>
  <c r="AQ28" i="15"/>
  <c r="O27" i="15"/>
  <c r="Q26" i="15"/>
  <c r="AS242" i="15"/>
  <c r="K11" i="13"/>
  <c r="H11" i="13"/>
  <c r="I11" i="13"/>
  <c r="D65" i="8"/>
  <c r="C17" i="8" s="1"/>
  <c r="E40" i="8"/>
  <c r="D10" i="8" s="1"/>
  <c r="G14" i="8"/>
  <c r="Q14" i="8" s="1"/>
  <c r="Q57" i="8"/>
  <c r="H15" i="8"/>
  <c r="R58" i="8"/>
  <c r="F4" i="8"/>
  <c r="P4" i="8" s="1"/>
  <c r="P24" i="8"/>
  <c r="I7" i="8"/>
  <c r="P7" i="8"/>
  <c r="F8" i="8"/>
  <c r="P8" i="8" s="1"/>
  <c r="P33" i="8"/>
  <c r="F5" i="8"/>
  <c r="P30" i="8"/>
  <c r="F10" i="8"/>
  <c r="P10" i="8" s="1"/>
  <c r="P40" i="8"/>
  <c r="I69" i="8"/>
  <c r="R69" i="8" s="1"/>
  <c r="AB810" i="1"/>
  <c r="G23" i="8"/>
  <c r="E57" i="8"/>
  <c r="D14" i="8" s="1"/>
  <c r="E23" i="8"/>
  <c r="D3" i="8" s="1"/>
  <c r="H23" i="8"/>
  <c r="G3" i="8" s="1"/>
  <c r="I23" i="8"/>
  <c r="H3" i="8" s="1"/>
  <c r="F23" i="8"/>
  <c r="E3" i="8" s="1"/>
  <c r="G58" i="8"/>
  <c r="F15" i="8" s="1"/>
  <c r="D67" i="8"/>
  <c r="C19" i="8" s="1"/>
  <c r="I57" i="8"/>
  <c r="F67" i="8"/>
  <c r="E19" i="8" s="1"/>
  <c r="AS21" i="15" l="1"/>
  <c r="W21" i="15"/>
  <c r="AR5" i="15"/>
  <c r="AR27" i="15"/>
  <c r="R71" i="15"/>
  <c r="AT68" i="15"/>
  <c r="R76" i="15"/>
  <c r="R242" i="15"/>
  <c r="R26" i="15" s="1"/>
  <c r="R58" i="15"/>
  <c r="R73" i="15"/>
  <c r="R279" i="15"/>
  <c r="R377" i="15"/>
  <c r="R74" i="15"/>
  <c r="R72" i="15"/>
  <c r="R280" i="15"/>
  <c r="AT28" i="15"/>
  <c r="AT226" i="15"/>
  <c r="AT316" i="15"/>
  <c r="R121" i="15"/>
  <c r="R122" i="15" s="1"/>
  <c r="R131" i="15" s="1"/>
  <c r="P179" i="15"/>
  <c r="AR179" i="15" s="1"/>
  <c r="R281" i="17"/>
  <c r="R228" i="17"/>
  <c r="R309" i="17" s="1"/>
  <c r="R180" i="15"/>
  <c r="AT180" i="15" s="1"/>
  <c r="P26" i="15"/>
  <c r="AR242" i="15"/>
  <c r="P240" i="15"/>
  <c r="P24" i="15" s="1"/>
  <c r="O179" i="17"/>
  <c r="AQ179" i="17" s="1"/>
  <c r="AQ27" i="17"/>
  <c r="R213" i="15"/>
  <c r="R11" i="15" s="1"/>
  <c r="AT11" i="15" s="1"/>
  <c r="R15" i="17"/>
  <c r="AT15" i="17" s="1"/>
  <c r="AT243" i="17"/>
  <c r="R242" i="17"/>
  <c r="R279" i="17"/>
  <c r="R280" i="17"/>
  <c r="R274" i="17"/>
  <c r="R275" i="17"/>
  <c r="Z259" i="17"/>
  <c r="Z260" i="17" s="1"/>
  <c r="Z262" i="17" s="1"/>
  <c r="R306" i="17"/>
  <c r="AT213" i="17"/>
  <c r="R11" i="17"/>
  <c r="AT11" i="17" s="1"/>
  <c r="R180" i="17"/>
  <c r="AT180" i="17" s="1"/>
  <c r="AT28" i="17"/>
  <c r="R27" i="17"/>
  <c r="R376" i="17"/>
  <c r="AT318" i="17"/>
  <c r="S318" i="17"/>
  <c r="Q178" i="17"/>
  <c r="AS178" i="17" s="1"/>
  <c r="AS26" i="17"/>
  <c r="O26" i="17"/>
  <c r="AQ242" i="17"/>
  <c r="O240" i="17"/>
  <c r="S240" i="17" s="1"/>
  <c r="N178" i="17"/>
  <c r="AP178" i="17" s="1"/>
  <c r="V26" i="17"/>
  <c r="T26" i="17"/>
  <c r="AP26" i="17"/>
  <c r="AS240" i="17"/>
  <c r="Q24" i="17"/>
  <c r="P179" i="17"/>
  <c r="AR179" i="17" s="1"/>
  <c r="AR27" i="17"/>
  <c r="R121" i="17"/>
  <c r="R141" i="17"/>
  <c r="AT141" i="17" s="1"/>
  <c r="AT226" i="17"/>
  <c r="R378" i="17"/>
  <c r="AT321" i="17"/>
  <c r="AP240" i="17"/>
  <c r="N24" i="17"/>
  <c r="N264" i="17"/>
  <c r="R381" i="17"/>
  <c r="AT324" i="17"/>
  <c r="AT302" i="17"/>
  <c r="R365" i="17"/>
  <c r="R316" i="17"/>
  <c r="U26" i="17"/>
  <c r="M178" i="17"/>
  <c r="AO178" i="17" s="1"/>
  <c r="AO26" i="17"/>
  <c r="S26" i="17"/>
  <c r="R375" i="17"/>
  <c r="AT317" i="17"/>
  <c r="S242" i="17"/>
  <c r="AR242" i="17"/>
  <c r="P240" i="17"/>
  <c r="P26" i="17"/>
  <c r="BU251" i="17"/>
  <c r="AT230" i="17"/>
  <c r="R21" i="17"/>
  <c r="AT21" i="17" s="1"/>
  <c r="AO240" i="17"/>
  <c r="M24" i="17"/>
  <c r="M264" i="17"/>
  <c r="AT51" i="17"/>
  <c r="R58" i="17"/>
  <c r="R74" i="17"/>
  <c r="AT68" i="17"/>
  <c r="R76" i="17"/>
  <c r="R75" i="17"/>
  <c r="R72" i="17"/>
  <c r="R71" i="17"/>
  <c r="R329" i="15"/>
  <c r="R375" i="15"/>
  <c r="AT315" i="15"/>
  <c r="R142" i="15"/>
  <c r="AT142" i="15" s="1"/>
  <c r="AT171" i="15"/>
  <c r="AT172" i="15" s="1"/>
  <c r="R172" i="15"/>
  <c r="R173" i="15" s="1"/>
  <c r="R179" i="15"/>
  <c r="AT179" i="15" s="1"/>
  <c r="AT27" i="15"/>
  <c r="AT235" i="15"/>
  <c r="R230" i="15"/>
  <c r="AE75" i="5"/>
  <c r="AE73" i="5"/>
  <c r="Q74" i="5"/>
  <c r="U74" i="5" s="1"/>
  <c r="U75" i="5"/>
  <c r="G22" i="13" s="1"/>
  <c r="K22" i="13" s="1"/>
  <c r="AS27" i="15"/>
  <c r="Q76" i="15"/>
  <c r="AS68" i="15"/>
  <c r="Q75" i="15"/>
  <c r="Q72" i="15"/>
  <c r="Q71" i="15"/>
  <c r="Q74" i="15"/>
  <c r="P366" i="15"/>
  <c r="AR366" i="15" s="1"/>
  <c r="P315" i="15"/>
  <c r="AR302" i="15"/>
  <c r="Q302" i="15"/>
  <c r="T75" i="15"/>
  <c r="V75" i="15"/>
  <c r="O375" i="15"/>
  <c r="O329" i="15"/>
  <c r="AQ315" i="15"/>
  <c r="O372" i="15"/>
  <c r="AQ309" i="15"/>
  <c r="X259" i="15"/>
  <c r="X260" i="15" s="1"/>
  <c r="X262" i="15" s="1"/>
  <c r="P280" i="15"/>
  <c r="AR280" i="15" s="1"/>
  <c r="P274" i="15"/>
  <c r="P275" i="15"/>
  <c r="P279" i="15"/>
  <c r="P380" i="15"/>
  <c r="AR380" i="15" s="1"/>
  <c r="AR322" i="15"/>
  <c r="P376" i="15"/>
  <c r="AR376" i="15" s="1"/>
  <c r="AR316" i="15"/>
  <c r="V71" i="15"/>
  <c r="T71" i="15"/>
  <c r="O22" i="15"/>
  <c r="AQ22" i="15" s="1"/>
  <c r="O310" i="15"/>
  <c r="AQ238" i="15"/>
  <c r="S238" i="15"/>
  <c r="Q367" i="15"/>
  <c r="AS367" i="15" s="1"/>
  <c r="Q316" i="15"/>
  <c r="AS303" i="15"/>
  <c r="V72" i="15"/>
  <c r="T72" i="15"/>
  <c r="AQ320" i="15"/>
  <c r="O378" i="15"/>
  <c r="O330" i="15"/>
  <c r="Q322" i="15"/>
  <c r="Q369" i="15"/>
  <c r="AS369" i="15" s="1"/>
  <c r="Q320" i="15"/>
  <c r="AS306" i="15"/>
  <c r="Q271" i="15"/>
  <c r="AS48" i="15"/>
  <c r="Q51" i="15"/>
  <c r="Q55" i="15"/>
  <c r="V74" i="15"/>
  <c r="T74" i="15"/>
  <c r="P378" i="15"/>
  <c r="AR378" i="15" s="1"/>
  <c r="P330" i="15"/>
  <c r="AR320" i="15"/>
  <c r="Q124" i="15"/>
  <c r="Q131" i="15"/>
  <c r="Q126" i="15"/>
  <c r="Q129" i="15"/>
  <c r="Q125" i="15"/>
  <c r="Q130" i="15"/>
  <c r="Q128" i="15"/>
  <c r="V76" i="15"/>
  <c r="T76" i="15"/>
  <c r="AQ322" i="15"/>
  <c r="O380" i="15"/>
  <c r="Q73" i="15"/>
  <c r="AR51" i="15"/>
  <c r="P58" i="15"/>
  <c r="V51" i="15"/>
  <c r="Q339" i="15"/>
  <c r="Q317" i="15"/>
  <c r="AS304" i="15"/>
  <c r="Q368" i="15"/>
  <c r="AS368" i="15" s="1"/>
  <c r="Q321" i="15"/>
  <c r="Q362" i="15"/>
  <c r="N176" i="15"/>
  <c r="AP176" i="15" s="1"/>
  <c r="AP24" i="15"/>
  <c r="K5" i="13"/>
  <c r="H5" i="13"/>
  <c r="I5" i="13"/>
  <c r="T240" i="15"/>
  <c r="U242" i="15"/>
  <c r="AR228" i="15"/>
  <c r="U238" i="15"/>
  <c r="P19" i="15"/>
  <c r="T238" i="15"/>
  <c r="P309" i="15"/>
  <c r="AS6" i="15"/>
  <c r="Q5" i="15"/>
  <c r="AS5" i="15" s="1"/>
  <c r="P377" i="15"/>
  <c r="AR377" i="15" s="1"/>
  <c r="AR317" i="15"/>
  <c r="T317" i="15"/>
  <c r="M176" i="15"/>
  <c r="AO176" i="15" s="1"/>
  <c r="AO24" i="15"/>
  <c r="S24" i="15"/>
  <c r="V24" i="15"/>
  <c r="AS26" i="15"/>
  <c r="Q178" i="15"/>
  <c r="AS178" i="15" s="1"/>
  <c r="O179" i="15"/>
  <c r="AQ179" i="15" s="1"/>
  <c r="AQ27" i="15"/>
  <c r="AS240" i="15"/>
  <c r="Q24" i="15"/>
  <c r="S242" i="15"/>
  <c r="AQ242" i="15"/>
  <c r="O240" i="15"/>
  <c r="O26" i="15"/>
  <c r="H21" i="13"/>
  <c r="K21" i="13"/>
  <c r="I21" i="13"/>
  <c r="H19" i="13"/>
  <c r="J21" i="13" s="1"/>
  <c r="K19" i="13"/>
  <c r="I19" i="13"/>
  <c r="I4" i="8"/>
  <c r="I8" i="8"/>
  <c r="I10" i="8"/>
  <c r="I15" i="8"/>
  <c r="P15" i="8"/>
  <c r="I5" i="8"/>
  <c r="P5" i="8"/>
  <c r="H14" i="8"/>
  <c r="R14" i="8" s="1"/>
  <c r="R57" i="8"/>
  <c r="F3" i="8"/>
  <c r="P3" i="8" s="1"/>
  <c r="P23" i="8"/>
  <c r="I67" i="8"/>
  <c r="E55" i="8"/>
  <c r="D12" i="8" s="1"/>
  <c r="H69" i="8"/>
  <c r="Q69" i="8" s="1"/>
  <c r="F55" i="8"/>
  <c r="E12" i="8" s="1"/>
  <c r="H55" i="8"/>
  <c r="G69" i="8"/>
  <c r="P69" i="8" s="1"/>
  <c r="G55" i="8"/>
  <c r="H65" i="8"/>
  <c r="I55" i="8"/>
  <c r="E69" i="8"/>
  <c r="G57" i="8"/>
  <c r="F14" i="8" s="1"/>
  <c r="AR19" i="15" l="1"/>
  <c r="AR26" i="15"/>
  <c r="P176" i="15"/>
  <c r="AR176" i="15" s="1"/>
  <c r="AT213" i="15"/>
  <c r="R306" i="15"/>
  <c r="AT306" i="15" s="1"/>
  <c r="R240" i="15"/>
  <c r="AT240" i="15" s="1"/>
  <c r="AT242" i="15"/>
  <c r="AR24" i="15"/>
  <c r="R124" i="15"/>
  <c r="R128" i="15"/>
  <c r="R126" i="15"/>
  <c r="R130" i="15"/>
  <c r="R18" i="15"/>
  <c r="AT18" i="15" s="1"/>
  <c r="R125" i="15"/>
  <c r="R127" i="15"/>
  <c r="R129" i="15"/>
  <c r="R142" i="17"/>
  <c r="AT142" i="17" s="1"/>
  <c r="AR240" i="15"/>
  <c r="P178" i="15"/>
  <c r="AR178" i="15" s="1"/>
  <c r="R19" i="17"/>
  <c r="AT19" i="17" s="1"/>
  <c r="R228" i="15"/>
  <c r="R309" i="15" s="1"/>
  <c r="R238" i="17"/>
  <c r="R310" i="17" s="1"/>
  <c r="R281" i="15"/>
  <c r="AT228" i="17"/>
  <c r="P178" i="17"/>
  <c r="AR178" i="17" s="1"/>
  <c r="AR26" i="17"/>
  <c r="AT242" i="17"/>
  <c r="R26" i="17"/>
  <c r="R240" i="17"/>
  <c r="AR240" i="17"/>
  <c r="P24" i="17"/>
  <c r="P264" i="17"/>
  <c r="V24" i="17"/>
  <c r="T24" i="17"/>
  <c r="AP24" i="17"/>
  <c r="N176" i="17"/>
  <c r="AP176" i="17" s="1"/>
  <c r="R273" i="17"/>
  <c r="BN279" i="17"/>
  <c r="R368" i="17"/>
  <c r="AT306" i="17"/>
  <c r="R320" i="17"/>
  <c r="R322" i="17"/>
  <c r="R371" i="17"/>
  <c r="AT309" i="17"/>
  <c r="AQ26" i="17"/>
  <c r="O178" i="17"/>
  <c r="AQ178" i="17" s="1"/>
  <c r="R18" i="17"/>
  <c r="AT18" i="17" s="1"/>
  <c r="R122" i="17"/>
  <c r="R130" i="17" s="1"/>
  <c r="Q176" i="17"/>
  <c r="AS176" i="17" s="1"/>
  <c r="AS24" i="17"/>
  <c r="M176" i="17"/>
  <c r="AO176" i="17" s="1"/>
  <c r="S24" i="17"/>
  <c r="U24" i="17"/>
  <c r="AO24" i="17"/>
  <c r="R328" i="17"/>
  <c r="AT316" i="17"/>
  <c r="R374" i="17"/>
  <c r="AQ240" i="17"/>
  <c r="O24" i="17"/>
  <c r="O264" i="17"/>
  <c r="R179" i="17"/>
  <c r="AT179" i="17" s="1"/>
  <c r="AT27" i="17"/>
  <c r="AT26" i="15"/>
  <c r="R178" i="15"/>
  <c r="AT178" i="15" s="1"/>
  <c r="AT230" i="15"/>
  <c r="R21" i="15"/>
  <c r="AE74" i="5"/>
  <c r="U240" i="15"/>
  <c r="Q309" i="15"/>
  <c r="AS228" i="15"/>
  <c r="Q19" i="15"/>
  <c r="AS19" i="15" s="1"/>
  <c r="S317" i="15"/>
  <c r="Q377" i="15"/>
  <c r="AS377" i="15" s="1"/>
  <c r="AS317" i="15"/>
  <c r="Q58" i="15"/>
  <c r="AS51" i="15"/>
  <c r="P375" i="15"/>
  <c r="AR375" i="15" s="1"/>
  <c r="P329" i="15"/>
  <c r="AR315" i="15"/>
  <c r="Q379" i="15"/>
  <c r="AS379" i="15" s="1"/>
  <c r="AS321" i="15"/>
  <c r="Q280" i="15"/>
  <c r="AS280" i="15" s="1"/>
  <c r="Q274" i="15"/>
  <c r="Q275" i="15"/>
  <c r="R274" i="15"/>
  <c r="R275" i="15"/>
  <c r="Y259" i="15"/>
  <c r="Y260" i="15" s="1"/>
  <c r="Y262" i="15" s="1"/>
  <c r="Q279" i="15"/>
  <c r="BN279" i="15" s="1"/>
  <c r="O373" i="15"/>
  <c r="AQ310" i="15"/>
  <c r="O325" i="15"/>
  <c r="AR279" i="15"/>
  <c r="P273" i="15"/>
  <c r="Q378" i="15"/>
  <c r="AS378" i="15" s="1"/>
  <c r="Q330" i="15"/>
  <c r="AS320" i="15"/>
  <c r="AS316" i="15"/>
  <c r="Q376" i="15"/>
  <c r="AS376" i="15" s="1"/>
  <c r="P22" i="15"/>
  <c r="P310" i="15"/>
  <c r="AR238" i="15"/>
  <c r="P264" i="15"/>
  <c r="Q380" i="15"/>
  <c r="AS380" i="15" s="1"/>
  <c r="AS322" i="15"/>
  <c r="Q366" i="15"/>
  <c r="AS366" i="15" s="1"/>
  <c r="AS302" i="15"/>
  <c r="Q315" i="15"/>
  <c r="P372" i="15"/>
  <c r="AR372" i="15" s="1"/>
  <c r="AR309" i="15"/>
  <c r="O178" i="15"/>
  <c r="AQ178" i="15" s="1"/>
  <c r="AQ26" i="15"/>
  <c r="S240" i="15"/>
  <c r="AQ240" i="15"/>
  <c r="O24" i="15"/>
  <c r="O264" i="15"/>
  <c r="Q176" i="15"/>
  <c r="AS176" i="15" s="1"/>
  <c r="AS24" i="15"/>
  <c r="I3" i="8"/>
  <c r="G17" i="8"/>
  <c r="Q17" i="8" s="1"/>
  <c r="Q65" i="8"/>
  <c r="F12" i="8"/>
  <c r="P12" i="8" s="1"/>
  <c r="P55" i="8"/>
  <c r="G12" i="8"/>
  <c r="Q55" i="8"/>
  <c r="I14" i="8"/>
  <c r="P14" i="8"/>
  <c r="H19" i="8"/>
  <c r="R19" i="8" s="1"/>
  <c r="R67" i="8"/>
  <c r="H12" i="8"/>
  <c r="R55" i="8"/>
  <c r="G67" i="8"/>
  <c r="G65" i="8"/>
  <c r="E65" i="8"/>
  <c r="D17" i="8" s="1"/>
  <c r="F65" i="8"/>
  <c r="E17" i="8" s="1"/>
  <c r="H67" i="8"/>
  <c r="E67" i="8"/>
  <c r="D19" i="8" s="1"/>
  <c r="AT21" i="15" l="1"/>
  <c r="X21" i="15"/>
  <c r="T22" i="15"/>
  <c r="U22" i="15"/>
  <c r="R238" i="15"/>
  <c r="R22" i="15" s="1"/>
  <c r="AT22" i="15" s="1"/>
  <c r="AR22" i="15"/>
  <c r="R369" i="15"/>
  <c r="R320" i="15"/>
  <c r="AT320" i="15" s="1"/>
  <c r="R322" i="15"/>
  <c r="AT322" i="15" s="1"/>
  <c r="R24" i="15"/>
  <c r="R176" i="15" s="1"/>
  <c r="AT176" i="15" s="1"/>
  <c r="R19" i="15"/>
  <c r="AT19" i="15" s="1"/>
  <c r="R22" i="17"/>
  <c r="AT22" i="17" s="1"/>
  <c r="AT238" i="17"/>
  <c r="AT228" i="15"/>
  <c r="R325" i="17"/>
  <c r="AT310" i="17"/>
  <c r="R372" i="17"/>
  <c r="AQ24" i="17"/>
  <c r="O176" i="17"/>
  <c r="AQ176" i="17" s="1"/>
  <c r="AR24" i="17"/>
  <c r="P176" i="17"/>
  <c r="AR176" i="17" s="1"/>
  <c r="AT240" i="17"/>
  <c r="R24" i="17"/>
  <c r="R178" i="17"/>
  <c r="AT178" i="17" s="1"/>
  <c r="AT26" i="17"/>
  <c r="R379" i="17"/>
  <c r="AT322" i="17"/>
  <c r="R124" i="17"/>
  <c r="R131" i="17"/>
  <c r="R125" i="17"/>
  <c r="R129" i="17"/>
  <c r="R128" i="17"/>
  <c r="R126" i="17"/>
  <c r="R127" i="17"/>
  <c r="R377" i="17"/>
  <c r="AT320" i="17"/>
  <c r="R329" i="17"/>
  <c r="R372" i="15"/>
  <c r="AT309" i="15"/>
  <c r="AQ325" i="15"/>
  <c r="O383" i="15"/>
  <c r="AS279" i="15"/>
  <c r="R273" i="15"/>
  <c r="Q273" i="15"/>
  <c r="P373" i="15"/>
  <c r="AR373" i="15" s="1"/>
  <c r="P325" i="15"/>
  <c r="AR310" i="15"/>
  <c r="Q372" i="15"/>
  <c r="AS372" i="15" s="1"/>
  <c r="AS309" i="15"/>
  <c r="Q375" i="15"/>
  <c r="AS375" i="15" s="1"/>
  <c r="Q329" i="15"/>
  <c r="AS315" i="15"/>
  <c r="Q22" i="15"/>
  <c r="AS22" i="15" s="1"/>
  <c r="AS238" i="15"/>
  <c r="Q310" i="15"/>
  <c r="O176" i="15"/>
  <c r="AQ176" i="15" s="1"/>
  <c r="AQ24" i="15"/>
  <c r="F19" i="8"/>
  <c r="P19" i="8" s="1"/>
  <c r="P67" i="8"/>
  <c r="I12" i="8"/>
  <c r="G19" i="8"/>
  <c r="Q19" i="8" s="1"/>
  <c r="Q67" i="8"/>
  <c r="F17" i="8"/>
  <c r="P17" i="8" s="1"/>
  <c r="P65" i="8"/>
  <c r="I65" i="8"/>
  <c r="R380" i="15" l="1"/>
  <c r="R330" i="15"/>
  <c r="R378" i="15"/>
  <c r="AT24" i="15"/>
  <c r="AT238" i="15"/>
  <c r="R310" i="15"/>
  <c r="AT310" i="15" s="1"/>
  <c r="R176" i="17"/>
  <c r="AT176" i="17" s="1"/>
  <c r="AT24" i="17"/>
  <c r="R382" i="17"/>
  <c r="AT325" i="17"/>
  <c r="S325" i="17"/>
  <c r="AR325" i="15"/>
  <c r="P383" i="15"/>
  <c r="AR383" i="15" s="1"/>
  <c r="Q373" i="15"/>
  <c r="AS373" i="15" s="1"/>
  <c r="Q325" i="15"/>
  <c r="AS310" i="15"/>
  <c r="I17" i="8"/>
  <c r="H17" i="8"/>
  <c r="R17" i="8" s="1"/>
  <c r="R65" i="8"/>
  <c r="R373" i="15" l="1"/>
  <c r="R325" i="15"/>
  <c r="S325" i="15" s="1"/>
  <c r="Q383" i="15"/>
  <c r="AS383" i="15" s="1"/>
  <c r="AS325" i="15"/>
  <c r="R383" i="15" l="1"/>
  <c r="AT32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tc={4A1EAD2C-F1AD-48AC-A50A-B0E4F125C3E9}</author>
    <author>tc={2BC2142C-04FD-4352-B302-C075993A6E9E}</author>
    <author>tc={105077A2-ECB5-4DA9-B4EB-EB08544F08EB}</author>
    <author>tc={4EAAE34E-9E83-46E8-84FB-9C02497893D6}</author>
    <author>tc={610A0339-8014-46D0-A6E7-BA23E9B70F5E}</author>
    <author>tc={2DAF06CF-54DC-46D0-BB41-1DB12C4EE5C5}</author>
    <author>Author</author>
    <author>tc={1EB71D00-8052-4A60-82AD-459D53719FD1}</author>
    <author>tc={85025F93-709A-48EF-A3A8-A9251CEB6070}</author>
    <author>tc={B5BFEAFB-F036-4AAE-926E-77BF7B935718}</author>
    <author>tc={51B2BB24-5A4D-485E-9EE1-5C58C322AD75}</author>
    <author>tc={5F9E2081-C0E7-4716-B382-036CD4FD953C}</author>
    <author>tc={807C65D4-036A-4107-AD80-2E9581763E83}</author>
    <author>tc={2FBE1771-8555-4E8D-8C4F-1AB27BE34F1B}</author>
    <author>tc={4BEC36A8-BDF7-4C88-842C-A6571FAC4DD1}</author>
    <author>tc={B77F6B7B-954B-46B2-80F9-34C7AE13B064}</author>
    <author>tc={88D2C8D0-B638-4647-8B17-9C0905073680}</author>
    <author>tc={DABEC553-94A1-4A60-A737-937D1F64EE15}</author>
    <author>tc={2056282F-093D-4C71-B4EF-10A3E1AF6232}</author>
    <author>tc={D08BC84B-89B6-4F83-A2F6-EF6C3150FA81}</author>
    <author>tc={CDDBC4E3-C573-4EE3-A0C0-D17A00AD7194}</author>
    <author>tc={DB785376-F036-463D-B457-E64BFCF21A3A}</author>
    <author>tc={497A9209-31CD-4E62-8968-A6D3D2085559}</author>
    <author>tc={77E3F46C-D0FC-476D-8B7C-30BEDD3CFD86}</author>
    <author>tc={74117B1D-4D5C-4779-BE01-73E22E06BD21}</author>
    <author>tc={F7577588-C78E-41CF-912C-D49595D492F5}</author>
    <author>tc={7CC4F5B3-974B-487D-BE42-C727F1268B11}</author>
    <author>tc={72C2D674-A726-4D35-A83A-5F70BE66A245}</author>
  </authors>
  <commentList>
    <comment ref="G17" authorId="0" shapeId="0" xr:uid="{4A1EAD2C-F1AD-48AC-A50A-B0E4F125C3E9}">
      <text>
        <t>[Threaded comment]
Your version of Excel allows you to read this threaded comment; however, any edits to it will get removed if the file is opened in a newer version of Excel. Learn more: https://go.microsoft.com/fwlink/?linkid=870924
Comment:
    Changes from CEO</t>
      </text>
    </comment>
    <comment ref="D179" authorId="1" shapeId="0" xr:uid="{2BC2142C-04FD-4352-B302-C075993A6E9E}">
      <text>
        <t>[Threaded comment]
Your version of Excel allows you to read this threaded comment; however, any edits to it will get removed if the file is opened in a newer version of Excel. Learn more: https://go.microsoft.com/fwlink/?linkid=870924
Comment:
    Ammend 0819 (Indonesia) for 0845 (Saudi Arabia Government)</t>
      </text>
    </comment>
    <comment ref="D401" authorId="2" shapeId="0" xr:uid="{105077A2-ECB5-4DA9-B4EB-EB08544F08EB}">
      <text>
        <t>[Threaded comment]
Your version of Excel allows you to read this threaded comment; however, any edits to it will get removed if the file is opened in a newer version of Excel. Learn more: https://go.microsoft.com/fwlink/?linkid=870924
Comment:
    To replace Voluntary transfer other than grants</t>
      </text>
    </comment>
    <comment ref="D431" authorId="3" shapeId="0" xr:uid="{4EAAE34E-9E83-46E8-84FB-9C02497893D6}">
      <text>
        <t>[Threaded comment]
Your version of Excel allows you to read this threaded comment; however, any edits to it will get removed if the file is opened in a newer version of Excel. Learn more: https://go.microsoft.com/fwlink/?linkid=870924
Comment:
    Reclassify from social benefit</t>
      </text>
    </comment>
    <comment ref="D432" authorId="4" shapeId="0" xr:uid="{610A0339-8014-46D0-A6E7-BA23E9B70F5E}">
      <text>
        <t>[Threaded comment]
Your version of Excel allows you to read this threaded comment; however, any edits to it will get removed if the file is opened in a newer version of Excel. Learn more: https://go.microsoft.com/fwlink/?linkid=870924
Comment:
    Reclassify from social benefit</t>
      </text>
    </comment>
    <comment ref="D529" authorId="5" shapeId="0" xr:uid="{2DAF06CF-54DC-46D0-BB41-1DB12C4EE5C5}">
      <text>
        <t xml:space="preserve">[Threaded comment]
Your version of Excel allows you to read this threaded comment; however, any edits to it will get removed if the file is opened in a newer version of Excel. Learn more: https://go.microsoft.com/fwlink/?linkid=870924
Comment:
    For example, the biogas initiatives, which are currently included under community development programs as use of goods and services, should be treated as capital investment rather than operational expenditure. (Aid div to note for relevant actions)
</t>
      </text>
    </comment>
    <comment ref="A764" authorId="6" shapeId="0" xr:uid="{1D456124-DD42-40FE-97C2-68219B16DE44}">
      <text>
        <r>
          <rPr>
            <b/>
            <sz val="9"/>
            <color indexed="81"/>
            <rFont val="Tahoma"/>
            <family val="2"/>
          </rPr>
          <t>Barend:</t>
        </r>
        <r>
          <rPr>
            <sz val="9"/>
            <color indexed="81"/>
            <rFont val="Tahoma"/>
            <family val="2"/>
          </rPr>
          <t xml:space="preserve"> I think this code should still be 3141 and not 3142. 3142=NFA-Nonproduced assets-Mineral and energy resources</t>
        </r>
      </text>
    </comment>
    <comment ref="A772" authorId="6" shapeId="0" xr:uid="{5C9058B2-B3DD-48CD-AEA1-A790C884A260}">
      <text>
        <r>
          <rPr>
            <b/>
            <sz val="9"/>
            <color indexed="81"/>
            <rFont val="Tahoma"/>
            <family val="2"/>
          </rPr>
          <t xml:space="preserve">Barend: </t>
        </r>
        <r>
          <rPr>
            <sz val="9"/>
            <color indexed="81"/>
            <rFont val="Tahoma"/>
            <family val="2"/>
          </rPr>
          <t>No such code in GFS
Misi: Change to '3141</t>
        </r>
      </text>
    </comment>
    <comment ref="D777" authorId="7" shapeId="0" xr:uid="{1EB71D00-8052-4A60-82AD-459D53719FD1}">
      <text>
        <t>[Threaded comment]
Your version of Excel allows you to read this threaded comment; however, any edits to it will get removed if the file is opened in a newer version of Excel. Learn more: https://go.microsoft.com/fwlink/?linkid=870924
Comment:
    CHANGE FROM SUBSOIL ASSETS</t>
      </text>
    </comment>
    <comment ref="D869" authorId="8" shapeId="0" xr:uid="{85025F93-709A-48EF-A3A8-A9251CEB6070}">
      <text>
        <t>[Threaded comment]
Your version of Excel allows you to read this threaded comment; however, any edits to it will get removed if the file is opened in a newer version of Excel. Learn more: https://go.microsoft.com/fwlink/?linkid=870924
Comment:
    Updated from security other than shares</t>
      </text>
    </comment>
    <comment ref="D882" authorId="9" shapeId="0" xr:uid="{B5BFEAFB-F036-4AAE-926E-77BF7B935718}">
      <text>
        <t>[Threaded comment]
Your version of Excel allows you to read this threaded comment; however, any edits to it will get removed if the file is opened in a newer version of Excel. Learn more: https://go.microsoft.com/fwlink/?linkid=870924
Comment:
    Updated from Shares and Equity</t>
      </text>
    </comment>
    <comment ref="D891" authorId="10" shapeId="0" xr:uid="{51B2BB24-5A4D-485E-9EE1-5C58C322AD75}">
      <text>
        <t>[Threaded comment]
Your version of Excel allows you to read this threaded comment; however, any edits to it will get removed if the file is opened in a newer version of Excel. Learn more: https://go.microsoft.com/fwlink/?linkid=870924
Comment:
    Updated from Insurance technical reserves</t>
      </text>
    </comment>
    <comment ref="D896" authorId="11" shapeId="0" xr:uid="{5F9E2081-C0E7-4716-B382-036CD4FD953C}">
      <text>
        <t>[Threaded comment]
Your version of Excel allows you to read this threaded comment; however, any edits to it will get removed if the file is opened in a newer version of Excel. Learn more: https://go.microsoft.com/fwlink/?linkid=870924
Comment:
    Updated from Financial derivatives</t>
      </text>
    </comment>
    <comment ref="D906" authorId="12" shapeId="0" xr:uid="{807C65D4-036A-4107-AD80-2E9581763E83}">
      <text>
        <t>[Threaded comment]
Your version of Excel allows you to read this threaded comment; however, any edits to it will get removed if the file is opened in a newer version of Excel. Learn more: https://go.microsoft.com/fwlink/?linkid=870924
Comment:
    Updated from Foreign</t>
      </text>
    </comment>
    <comment ref="D912" authorId="13" shapeId="0" xr:uid="{2FBE1771-8555-4E8D-8C4F-1AB27BE34F1B}">
      <text>
        <t>[Threaded comment]
Your version of Excel allows you to read this threaded comment; however, any edits to it will get removed if the file is opened in a newer version of Excel. Learn more: https://go.microsoft.com/fwlink/?linkid=870924
Comment:
    Update from Securities other than shares</t>
      </text>
    </comment>
    <comment ref="D922" authorId="14" shapeId="0" xr:uid="{4BEC36A8-BDF7-4C88-842C-A6571FAC4DD1}">
      <text>
        <t>[Threaded comment]
Your version of Excel allows you to read this threaded comment; however, any edits to it will get removed if the file is opened in a newer version of Excel. Learn more: https://go.microsoft.com/fwlink/?linkid=870924
Comment:
    Update from Shares and other equity</t>
      </text>
    </comment>
    <comment ref="D927" authorId="15" shapeId="0" xr:uid="{B77F6B7B-954B-46B2-80F9-34C7AE13B064}">
      <text>
        <t>[Threaded comment]
Your version of Excel allows you to read this threaded comment; however, any edits to it will get removed if the file is opened in a newer version of Excel. Learn more: https://go.microsoft.com/fwlink/?linkid=870924
Comment:
    Update from Insurance technical reserves</t>
      </text>
    </comment>
    <comment ref="D932" authorId="16" shapeId="0" xr:uid="{88D2C8D0-B638-4647-8B17-9C0905073680}">
      <text>
        <t>[Threaded comment]
Your version of Excel allows you to read this threaded comment; however, any edits to it will get removed if the file is opened in a newer version of Excel. Learn more: https://go.microsoft.com/fwlink/?linkid=870924
Comment:
    Update from Financial derivatives</t>
      </text>
    </comment>
    <comment ref="D953" authorId="17" shapeId="0" xr:uid="{DABEC553-94A1-4A60-A737-937D1F64EE15}">
      <text>
        <t>[Threaded comment]
Your version of Excel allows you to read this threaded comment; however, any edits to it will get removed if the file is opened in a newer version of Excel. Learn more: https://go.microsoft.com/fwlink/?linkid=870924
Comment:
    Update from Securities other than shares</t>
      </text>
    </comment>
    <comment ref="D954" authorId="18" shapeId="0" xr:uid="{2056282F-093D-4C71-B4EF-10A3E1AF6232}">
      <text>
        <t>[Threaded comment]
Your version of Excel allows you to read this threaded comment; however, any edits to it will get removed if the file is opened in a newer version of Excel. Learn more: https://go.microsoft.com/fwlink/?linkid=870924
Comment:
    Note</t>
      </text>
    </comment>
    <comment ref="D955" authorId="19" shapeId="0" xr:uid="{D08BC84B-89B6-4F83-A2F6-EF6C3150FA81}">
      <text>
        <t>[Threaded comment]
Your version of Excel allows you to read this threaded comment; however, any edits to it will get removed if the file is opened in a newer version of Excel. Learn more: https://go.microsoft.com/fwlink/?linkid=870924
Comment:
    Note</t>
      </text>
    </comment>
    <comment ref="D967" authorId="20" shapeId="0" xr:uid="{CDDBC4E3-C573-4EE3-A0C0-D17A00AD7194}">
      <text>
        <t>[Threaded comment]
Your version of Excel allows you to read this threaded comment; however, any edits to it will get removed if the file is opened in a newer version of Excel. Learn more: https://go.microsoft.com/fwlink/?linkid=870924
Comment:
    Update from Shares and other equity</t>
      </text>
    </comment>
    <comment ref="D970" authorId="21" shapeId="0" xr:uid="{DB785376-F036-463D-B457-E64BFCF21A3A}">
      <text>
        <t>[Threaded comment]
Your version of Excel allows you to read this threaded comment; however, any edits to it will get removed if the file is opened in a newer version of Excel. Learn more: https://go.microsoft.com/fwlink/?linkid=870924
Comment:
    Update from Insurance and technical reserves</t>
      </text>
    </comment>
    <comment ref="D973" authorId="22" shapeId="0" xr:uid="{497A9209-31CD-4E62-8968-A6D3D2085559}">
      <text>
        <t>[Threaded comment]
Your version of Excel allows you to read this threaded comment; however, any edits to it will get removed if the file is opened in a newer version of Excel. Learn more: https://go.microsoft.com/fwlink/?linkid=870924
Comment:
    Update from Financial dervatives</t>
      </text>
    </comment>
    <comment ref="D979" authorId="23" shapeId="0" xr:uid="{77E3F46C-D0FC-476D-8B7C-30BEDD3CFD86}">
      <text>
        <t>[Threaded comment]
Your version of Excel allows you to read this threaded comment; however, any edits to it will get removed if the file is opened in a newer version of Excel. Learn more: https://go.microsoft.com/fwlink/?linkid=870924
Comment:
    Update from Foreign</t>
      </text>
    </comment>
    <comment ref="D985" authorId="24" shapeId="0" xr:uid="{74117B1D-4D5C-4779-BE01-73E22E06BD21}">
      <text>
        <t>[Threaded comment]
Your version of Excel allows you to read this threaded comment; however, any edits to it will get removed if the file is opened in a newer version of Excel. Learn more: https://go.microsoft.com/fwlink/?linkid=870924
Comment:
    Update from Securities other than shares</t>
      </text>
    </comment>
    <comment ref="D1004" authorId="25" shapeId="0" xr:uid="{F7577588-C78E-41CF-912C-D49595D492F5}">
      <text>
        <t>[Threaded comment]
Your version of Excel allows you to read this threaded comment; however, any edits to it will get removed if the file is opened in a newer version of Excel. Learn more: https://go.microsoft.com/fwlink/?linkid=870924
Comment:
    Update from Share and other equity</t>
      </text>
    </comment>
    <comment ref="D1007" authorId="26" shapeId="0" xr:uid="{7CC4F5B3-974B-487D-BE42-C727F1268B11}">
      <text>
        <t>[Threaded comment]
Your version of Excel allows you to read this threaded comment; however, any edits to it will get removed if the file is opened in a newer version of Excel. Learn more: https://go.microsoft.com/fwlink/?linkid=870924
Comment:
    Update from Insurance technical reserves</t>
      </text>
    </comment>
    <comment ref="D1010" authorId="27" shapeId="0" xr:uid="{72C2D674-A726-4D35-A83A-5F70BE66A245}">
      <text>
        <t>[Threaded comment]
Your version of Excel allows you to read this threaded comment; however, any edits to it will get removed if the file is opened in a newer version of Excel. Learn more: https://go.microsoft.com/fwlink/?linkid=870924
Comment:
    Update from Financial derivatives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tc={4E1454AF-7117-455A-97EC-33AABFC6326E}</author>
  </authors>
  <commentList>
    <comment ref="B235" authorId="0" shapeId="0" xr:uid="{4E1454AF-7117-455A-97EC-33AABFC6326E}">
      <text>
        <t>[Threaded comment]
Your version of Excel allows you to read this threaded comment; however, any edits to it will get removed if the file is opened in a newer version of Excel. Learn more: https://go.microsoft.com/fwlink/?linkid=870924
Comment:
    Was 2.3m is the last budget and the revised is 3.5m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tc={6E175A67-71F3-452E-9D45-8066072016BA}</author>
  </authors>
  <commentList>
    <comment ref="B235" authorId="0" shapeId="0" xr:uid="{6E175A67-71F3-452E-9D45-8066072016BA}">
      <text>
        <t>[Threaded comment]
Your version of Excel allows you to read this threaded comment; however, any edits to it will get removed if the file is opened in a newer version of Excel. Learn more: https://go.microsoft.com/fwlink/?linkid=870924
Comment:
    Was 2.3m is the last budget and the revised is 3.5m</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tc={BBBE4ED2-80E4-4854-9679-C0004C9DCDBB}</author>
  </authors>
  <commentList>
    <comment ref="B40" authorId="0" shapeId="0" xr:uid="{BBBE4ED2-80E4-4854-9679-C0004C9DCDBB}">
      <text>
        <t>[Threaded comment]
Your version of Excel allows you to read this threaded comment; however, any edits to it will get removed if the file is opened in a newer version of Excel. Learn more: https://go.microsoft.com/fwlink/?linkid=870924
Comment:
    Was 2.3m is the last budget and the revised is 3.5m</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tc={B984B21F-0729-41F7-9009-1C6338E86568}</author>
    <author>tc={55242F63-FE55-4576-83E7-98A40B5B4C9B}</author>
    <author>tc={868AFB58-9D09-4D00-923C-8B08BB742AE3}</author>
    <author>tc={8B93E136-B4CB-434D-B24E-1187AD1C0F12}</author>
    <author>tc={F10E27AE-1C37-435B-B3F6-9CB1DFDE2258}</author>
    <author>tc={9C98CF6D-22DF-4C6A-98B6-DBD4B71F24B1}</author>
    <author>tc={2A9D3F9A-8470-4911-88B2-75717AED743C}</author>
  </authors>
  <commentList>
    <comment ref="B62" authorId="0" shapeId="0" xr:uid="{B984B21F-0729-41F7-9009-1C6338E86568}">
      <text>
        <t>[Threaded comment]
Your version of Excel allows you to read this threaded comment; however, any edits to it will get removed if the file is opened in a newer version of Excel. Learn more: https://go.microsoft.com/fwlink/?linkid=870924
Comment:
    Was 2.3m is the last budget and the revised is 3.5m</t>
      </text>
    </comment>
    <comment ref="L62" authorId="1" shapeId="0" xr:uid="{55242F63-FE55-4576-83E7-98A40B5B4C9B}">
      <text>
        <t>[Threaded comment]
Your version of Excel allows you to read this threaded comment; however, any edits to it will get removed if the file is opened in a newer version of Excel. Learn more: https://go.microsoft.com/fwlink/?linkid=870924
Comment:
    Was 2.3m is the last budget and the revised is 3.5m</t>
      </text>
    </comment>
    <comment ref="L96" authorId="2" shapeId="0" xr:uid="{868AFB58-9D09-4D00-923C-8B08BB742AE3}">
      <text>
        <t>[Threaded comment]
Your version of Excel allows you to read this threaded comment; however, any edits to it will get removed if the file is opened in a newer version of Excel. Learn more: https://go.microsoft.com/fwlink/?linkid=870924
Comment:
    Bond receipts and principal repayment</t>
      </text>
    </comment>
    <comment ref="L97" authorId="3" shapeId="0" xr:uid="{8B93E136-B4CB-434D-B24E-1187AD1C0F12}">
      <text>
        <t>[Threaded comment]
Your version of Excel allows you to read this threaded comment; however, any edits to it will get removed if the file is opened in a newer version of Excel. Learn more: https://go.microsoft.com/fwlink/?linkid=870924
Comment:
    $10.7m TDB, onlent from Pes $262,800</t>
      </text>
    </comment>
    <comment ref="M111" authorId="4" shapeId="0" xr:uid="{F10E27AE-1C37-435B-B3F6-9CB1DFDE2258}">
      <text>
        <t>[Threaded comment]
Your version of Excel allows you to read this threaded comment; however, any edits to it will get removed if the file is opened in a newer version of Excel. Learn more: https://go.microsoft.com/fwlink/?linkid=870924
Comment:
    Equity payment to other enterprises</t>
      </text>
    </comment>
    <comment ref="L113" authorId="5" shapeId="0" xr:uid="{9C98CF6D-22DF-4C6A-98B6-DBD4B71F24B1}">
      <text>
        <t>[Threaded comment]
Your version of Excel allows you to read this threaded comment; however, any edits to it will get removed if the file is opened in a newer version of Excel. Learn more: https://go.microsoft.com/fwlink/?linkid=870924
Comment:
    Public debt repayment</t>
      </text>
    </comment>
    <comment ref="M113" authorId="6" shapeId="0" xr:uid="{2A9D3F9A-8470-4911-88B2-75717AED743C}">
      <text>
        <t>[Threaded comment]
Your version of Excel allows you to read this threaded comment; however, any edits to it will get removed if the file is opened in a newer version of Excel. Learn more: https://go.microsoft.com/fwlink/?linkid=870924
Comment:
    Public debt principal repayment $13.56m + Economic Growth $56.40m</t>
      </text>
    </comment>
  </commentList>
</comments>
</file>

<file path=xl/sharedStrings.xml><?xml version="1.0" encoding="utf-8"?>
<sst xmlns="http://schemas.openxmlformats.org/spreadsheetml/2006/main" count="3426" uniqueCount="1626">
  <si>
    <t>domestic revenue (tax and non-tax)</t>
  </si>
  <si>
    <t>Discrepancies</t>
  </si>
  <si>
    <t>Total Receipts (TR)</t>
  </si>
  <si>
    <t>Total Payments (TP)</t>
  </si>
  <si>
    <t>Receipts less Payments</t>
  </si>
  <si>
    <t>GFSM 2001 Code</t>
  </si>
  <si>
    <t>Item Code</t>
  </si>
  <si>
    <t>Statement of Government Operations ($m)</t>
  </si>
  <si>
    <t>Budget Estimate 2019/20</t>
  </si>
  <si>
    <t>Budget Estimate 2020/21</t>
  </si>
  <si>
    <t>Budget Estimate 2021/22</t>
  </si>
  <si>
    <t>Budget Estimate 2025/26 (Total)</t>
  </si>
  <si>
    <t>REVENUE                            </t>
  </si>
  <si>
    <t>Taxes                            </t>
  </si>
  <si>
    <t>Taxes on income, profits, and capital gains                </t>
  </si>
  <si>
    <t>Payable by individuals                        </t>
  </si>
  <si>
    <t>0001</t>
  </si>
  <si>
    <t>PAYE Tax - Government (Small Business)</t>
  </si>
  <si>
    <t>0002</t>
  </si>
  <si>
    <t>PAYE Tax - Non-Government (Large / Small Business)</t>
  </si>
  <si>
    <t>Payable by corporations and other enterprises                </t>
  </si>
  <si>
    <t>0003</t>
  </si>
  <si>
    <t>Corporate Tax - Small Business</t>
  </si>
  <si>
    <t>0004</t>
  </si>
  <si>
    <t>Corporate Tax - Large Business</t>
  </si>
  <si>
    <t>0005</t>
  </si>
  <si>
    <t>Witholding Tax (residents)</t>
  </si>
  <si>
    <t>0006</t>
  </si>
  <si>
    <t>Witholding Tax (non-residents)</t>
  </si>
  <si>
    <t>0010</t>
  </si>
  <si>
    <t>Unallocable taxes on income, profits, and capital gains</t>
  </si>
  <si>
    <t>Taxes on payroll and workforce                    </t>
  </si>
  <si>
    <t>Taxes on property                        </t>
  </si>
  <si>
    <t>Recurrent taxes on immovable property                    </t>
  </si>
  <si>
    <t>0469</t>
  </si>
  <si>
    <t>Poundage Land Rental</t>
  </si>
  <si>
    <t>0470</t>
  </si>
  <si>
    <t>Rent on Tax Allotment</t>
  </si>
  <si>
    <t>0481</t>
  </si>
  <si>
    <t>Industrial Properties Registration</t>
  </si>
  <si>
    <t>Recurrent taxes on net wealth                    </t>
  </si>
  <si>
    <t>Estate, inheritance, and gift taxes                    </t>
  </si>
  <si>
    <t>Taxes on financial and capital transactions                </t>
  </si>
  <si>
    <t>Other nonrecurrent taxes on property                    </t>
  </si>
  <si>
    <t>Other recurrent taxes on property                    </t>
  </si>
  <si>
    <t>Taxes on goods and services                    </t>
  </si>
  <si>
    <t>General taxes on goods and services                  </t>
  </si>
  <si>
    <t>Value-added taxes                          </t>
  </si>
  <si>
    <t>0201</t>
  </si>
  <si>
    <t>Consumption Tax - Import</t>
  </si>
  <si>
    <t>0202</t>
  </si>
  <si>
    <t>Consumption Tax - Domestic</t>
  </si>
  <si>
    <t>0203</t>
  </si>
  <si>
    <t>Tukuhau Ngaue'aki Pule'anga (Government Consumptio</t>
  </si>
  <si>
    <t>0210</t>
  </si>
  <si>
    <t>Sales taxes                          </t>
  </si>
  <si>
    <t>Turnover and other general taxes on goods and services            </t>
  </si>
  <si>
    <t>Excises                            </t>
  </si>
  <si>
    <t>0301</t>
  </si>
  <si>
    <t>Excise Tax</t>
  </si>
  <si>
    <t>0302</t>
  </si>
  <si>
    <t>Excise Tax - Government</t>
  </si>
  <si>
    <t>Profits of fiscal monopolies                    </t>
  </si>
  <si>
    <t>Taxes on specific services                      </t>
  </si>
  <si>
    <t>Taxes on use of goods and on permission to use goods or perform activities  </t>
  </si>
  <si>
    <t>Motor vehicles taxes                        </t>
  </si>
  <si>
    <t>0462</t>
  </si>
  <si>
    <t>Motor Licences &amp; Registration</t>
  </si>
  <si>
    <t>0464</t>
  </si>
  <si>
    <t>Annual Motor Vehicle Examination</t>
  </si>
  <si>
    <t>Other taxes on use of goods and on permission to use goods or perform activities</t>
  </si>
  <si>
    <t>0411</t>
  </si>
  <si>
    <t>Communications Individual Lic</t>
  </si>
  <si>
    <t>0418</t>
  </si>
  <si>
    <t>Arms Trading &amp; Gun Licences</t>
  </si>
  <si>
    <t>0420</t>
  </si>
  <si>
    <t>Entertainment Licences Fees</t>
  </si>
  <si>
    <t>0435</t>
  </si>
  <si>
    <t>Business License</t>
  </si>
  <si>
    <t>0436</t>
  </si>
  <si>
    <t>Spirituous Liquor Licences</t>
  </si>
  <si>
    <t>0456</t>
  </si>
  <si>
    <t>Coastal Licences</t>
  </si>
  <si>
    <t>0457</t>
  </si>
  <si>
    <t>Pilotage</t>
  </si>
  <si>
    <t>0458</t>
  </si>
  <si>
    <t>Light Dues</t>
  </si>
  <si>
    <t>0459</t>
  </si>
  <si>
    <t>Harbour Dues</t>
  </si>
  <si>
    <t>0460</t>
  </si>
  <si>
    <t>Tonnage</t>
  </si>
  <si>
    <t>0465</t>
  </si>
  <si>
    <t>Bicycle Licences</t>
  </si>
  <si>
    <t>0473</t>
  </si>
  <si>
    <t>Laiseni fefakatau'aki (Trading Licences)</t>
  </si>
  <si>
    <t>0474</t>
  </si>
  <si>
    <t>Company Registration</t>
  </si>
  <si>
    <t>0475</t>
  </si>
  <si>
    <t>Radio and TV Licences</t>
  </si>
  <si>
    <t>0477</t>
  </si>
  <si>
    <t>Spectrum Licences</t>
  </si>
  <si>
    <t>0492</t>
  </si>
  <si>
    <t>Car Dealers License</t>
  </si>
  <si>
    <t>0494</t>
  </si>
  <si>
    <t>Certificate of Competency</t>
  </si>
  <si>
    <t>Other taxes on goods and services                  </t>
  </si>
  <si>
    <t>0482</t>
  </si>
  <si>
    <t>Quarry Lease Rental</t>
  </si>
  <si>
    <t>Taxes on international trade and transactions                </t>
  </si>
  <si>
    <t>Customs and other import duties                    </t>
  </si>
  <si>
    <t>0101</t>
  </si>
  <si>
    <t>Business Import Duties</t>
  </si>
  <si>
    <t>0102</t>
  </si>
  <si>
    <t>Government Import Duties</t>
  </si>
  <si>
    <t>0466</t>
  </si>
  <si>
    <t>Recoverable Charges</t>
  </si>
  <si>
    <t>Taxes on exports                        </t>
  </si>
  <si>
    <t>Profits of export or import monopolies                </t>
  </si>
  <si>
    <t>0304</t>
  </si>
  <si>
    <t>PG Forex Levy</t>
  </si>
  <si>
    <t>Exchange profits                          </t>
  </si>
  <si>
    <t>Exchange taxes                          </t>
  </si>
  <si>
    <t>Other taxes on international trade and transactions              </t>
  </si>
  <si>
    <t>0486</t>
  </si>
  <si>
    <t>Other taxes                          </t>
  </si>
  <si>
    <t>Payable solely by business                      </t>
  </si>
  <si>
    <t>Payable by other than business or unidentifiable</t>
  </si>
  <si>
    <t>0303</t>
  </si>
  <si>
    <t>Tute Sitapa (Stamp Duty)</t>
  </si>
  <si>
    <t>Social contributions [GFS]      </t>
  </si>
  <si>
    <t>Social security contributions    </t>
  </si>
  <si>
    <t>Employee contributions      </t>
  </si>
  <si>
    <t>Employer contributions      </t>
  </si>
  <si>
    <t>Self-employed or nonemployed contributions  </t>
  </si>
  <si>
    <t>Unallocable contributions      </t>
  </si>
  <si>
    <t>Other social contributions    </t>
  </si>
  <si>
    <t>Imputed contributions      </t>
  </si>
  <si>
    <t>Grants          </t>
  </si>
  <si>
    <t>From foreign governments    </t>
  </si>
  <si>
    <t>Current grants from foreign governments  </t>
  </si>
  <si>
    <t>0777</t>
  </si>
  <si>
    <t>Budget Support</t>
  </si>
  <si>
    <t>0813</t>
  </si>
  <si>
    <t>Aust Fund (Budget Support)</t>
  </si>
  <si>
    <t>0825</t>
  </si>
  <si>
    <t>New Zealand Fund (Budget Support)</t>
  </si>
  <si>
    <t>0836</t>
  </si>
  <si>
    <t>China Funds (Budget Support)</t>
  </si>
  <si>
    <t>0837</t>
  </si>
  <si>
    <t>Unconfirmed Budget Support from Australia</t>
  </si>
  <si>
    <t>0880</t>
  </si>
  <si>
    <t>PNG Budget Support</t>
  </si>
  <si>
    <t>0898</t>
  </si>
  <si>
    <t>Unconfirmed Budget Support</t>
  </si>
  <si>
    <t>Adjustment to correct current/capital split of grants</t>
  </si>
  <si>
    <t>Capital grants from foreign governments  </t>
  </si>
  <si>
    <t>0810</t>
  </si>
  <si>
    <t>Australia Bilateral Assistance</t>
  </si>
  <si>
    <t>0811</t>
  </si>
  <si>
    <t>Australian Defence Cooperation</t>
  </si>
  <si>
    <t>0812</t>
  </si>
  <si>
    <t>Australian - Other</t>
  </si>
  <si>
    <t>0814</t>
  </si>
  <si>
    <t>Canada Govovernment &amp; TTP</t>
  </si>
  <si>
    <t>0815</t>
  </si>
  <si>
    <t>France</t>
  </si>
  <si>
    <t>0816</t>
  </si>
  <si>
    <t>Germany</t>
  </si>
  <si>
    <t>0817</t>
  </si>
  <si>
    <t>Japan - JICA</t>
  </si>
  <si>
    <t>0818</t>
  </si>
  <si>
    <t>Japan - Other</t>
  </si>
  <si>
    <t>0820</t>
  </si>
  <si>
    <t>Pooled Funds - Australia &amp; NZ</t>
  </si>
  <si>
    <t>0821</t>
  </si>
  <si>
    <t>Netherlands</t>
  </si>
  <si>
    <t>0822</t>
  </si>
  <si>
    <t>New Zealand Bilateral</t>
  </si>
  <si>
    <t>0823</t>
  </si>
  <si>
    <t>Austria</t>
  </si>
  <si>
    <t>0824</t>
  </si>
  <si>
    <t>New Zealand Non-Government</t>
  </si>
  <si>
    <t>0826</t>
  </si>
  <si>
    <t>USA Government</t>
  </si>
  <si>
    <t>0827</t>
  </si>
  <si>
    <t>US Project Development Fund</t>
  </si>
  <si>
    <t>0828</t>
  </si>
  <si>
    <t>USA Other Govt</t>
  </si>
  <si>
    <t>0829</t>
  </si>
  <si>
    <t>People's Republic of China</t>
  </si>
  <si>
    <t>0830</t>
  </si>
  <si>
    <t>United Kingdom Government</t>
  </si>
  <si>
    <t>0832</t>
  </si>
  <si>
    <t>Republic of China (ROC)</t>
  </si>
  <si>
    <t>0833</t>
  </si>
  <si>
    <t>India Fund</t>
  </si>
  <si>
    <t>0834</t>
  </si>
  <si>
    <t>Korean Fund</t>
  </si>
  <si>
    <t>0835</t>
  </si>
  <si>
    <t>Italian Fund</t>
  </si>
  <si>
    <t>0838</t>
  </si>
  <si>
    <t>NZ Other Government receipts</t>
  </si>
  <si>
    <t>0839</t>
  </si>
  <si>
    <t>Republic of Nauru</t>
  </si>
  <si>
    <t>0841</t>
  </si>
  <si>
    <t>Inter-Parliamentary Union</t>
  </si>
  <si>
    <t>0858</t>
  </si>
  <si>
    <t>United Arab Emirates (UAE)</t>
  </si>
  <si>
    <t>0865</t>
  </si>
  <si>
    <t>Turkey</t>
  </si>
  <si>
    <t>0894</t>
  </si>
  <si>
    <t>Disaster Donors</t>
  </si>
  <si>
    <t>0897</t>
  </si>
  <si>
    <t>Other Donor</t>
  </si>
  <si>
    <t>0899</t>
  </si>
  <si>
    <t>Unconfirmed Donors</t>
  </si>
  <si>
    <t>From international organizations    </t>
  </si>
  <si>
    <t>Current grants from international organizations</t>
  </si>
  <si>
    <t>0855</t>
  </si>
  <si>
    <t>Asian Development Bank (ADB) (Budget Support)</t>
  </si>
  <si>
    <t>0856</t>
  </si>
  <si>
    <t>World Bank Budget Support</t>
  </si>
  <si>
    <t>0857</t>
  </si>
  <si>
    <t>EU Budget Support</t>
  </si>
  <si>
    <t>Capital grants from international organizations</t>
  </si>
  <si>
    <t>0840</t>
  </si>
  <si>
    <t>Pacific Regional Initiatives for Basic Education (PRIDE)</t>
  </si>
  <si>
    <t>0842</t>
  </si>
  <si>
    <t>IFAD</t>
  </si>
  <si>
    <t>0850</t>
  </si>
  <si>
    <t>Asian Development Bank (ADB)</t>
  </si>
  <si>
    <t>0851</t>
  </si>
  <si>
    <t>European Investment Bank (EIB)</t>
  </si>
  <si>
    <t>0852</t>
  </si>
  <si>
    <t>World Bank/International Development Agency (IDA)</t>
  </si>
  <si>
    <t>0853</t>
  </si>
  <si>
    <t>NZAID/World Bank Trust Fund</t>
  </si>
  <si>
    <t>0854</t>
  </si>
  <si>
    <t>International Monetary Fund (IMF)</t>
  </si>
  <si>
    <t>0859</t>
  </si>
  <si>
    <t>(REEEP)</t>
  </si>
  <si>
    <t>0860</t>
  </si>
  <si>
    <t>APO Consultancy</t>
  </si>
  <si>
    <t>0861</t>
  </si>
  <si>
    <t>Commonwealth Fund Technical Cooperation</t>
  </si>
  <si>
    <t>0862</t>
  </si>
  <si>
    <t>UNESCO</t>
  </si>
  <si>
    <t>0863</t>
  </si>
  <si>
    <t>European Union</t>
  </si>
  <si>
    <t>0864</t>
  </si>
  <si>
    <t>Pacific Islands Forum Secretariat (PIFS)</t>
  </si>
  <si>
    <t>0866</t>
  </si>
  <si>
    <t>Secretariat of the Pacific Community</t>
  </si>
  <si>
    <t>0867</t>
  </si>
  <si>
    <t>South Pacific Regional Environmental Program</t>
  </si>
  <si>
    <t>0868</t>
  </si>
  <si>
    <t>United National Development Program</t>
  </si>
  <si>
    <t>0869</t>
  </si>
  <si>
    <t>Western Central Pacific Fisheries Commission</t>
  </si>
  <si>
    <t>0870</t>
  </si>
  <si>
    <t>UN Family Planning Association</t>
  </si>
  <si>
    <t>0871</t>
  </si>
  <si>
    <t>UN International Children's Fund</t>
  </si>
  <si>
    <t>0872</t>
  </si>
  <si>
    <t>Food &amp; Agriculture Organisation</t>
  </si>
  <si>
    <t>0873</t>
  </si>
  <si>
    <t>International Labour Organisation</t>
  </si>
  <si>
    <t>0874</t>
  </si>
  <si>
    <t>World Health Organisation</t>
  </si>
  <si>
    <t>0875</t>
  </si>
  <si>
    <t>South Pacific Geosicence Commission</t>
  </si>
  <si>
    <t>0876</t>
  </si>
  <si>
    <t>United Nations Environment Program</t>
  </si>
  <si>
    <t>0877</t>
  </si>
  <si>
    <t>Forum Fisheries Agencies</t>
  </si>
  <si>
    <t>0878</t>
  </si>
  <si>
    <t>Commonwealth Local Government Fund</t>
  </si>
  <si>
    <t>0879</t>
  </si>
  <si>
    <t>International Union for Conservation</t>
  </si>
  <si>
    <t>0881</t>
  </si>
  <si>
    <t>ASTAE Grant</t>
  </si>
  <si>
    <t>0882</t>
  </si>
  <si>
    <t>UN Women</t>
  </si>
  <si>
    <t>0883</t>
  </si>
  <si>
    <t>United Nation Convention on the Law of the Sea</t>
  </si>
  <si>
    <t>0884</t>
  </si>
  <si>
    <t xml:space="preserve">Gesellschaft fur Internationale Zusammenarbeit Gmb </t>
  </si>
  <si>
    <t>0886</t>
  </si>
  <si>
    <t>Tonga Health Promotion Foundation</t>
  </si>
  <si>
    <t>0887</t>
  </si>
  <si>
    <t>0888</t>
  </si>
  <si>
    <t>0889</t>
  </si>
  <si>
    <t>0896</t>
  </si>
  <si>
    <t>COVID-19 Pooled Fund</t>
  </si>
  <si>
    <t>0844</t>
  </si>
  <si>
    <t>United Nations Operation Project Services</t>
  </si>
  <si>
    <t>From other general government units  </t>
  </si>
  <si>
    <t xml:space="preserve">Current grants from other general government units </t>
  </si>
  <si>
    <t xml:space="preserve">Capital grants from other general government units </t>
  </si>
  <si>
    <t>Other revenue        </t>
  </si>
  <si>
    <t>Property income [GFS]      </t>
  </si>
  <si>
    <t>Interest [GFS]        </t>
  </si>
  <si>
    <t>0501</t>
  </si>
  <si>
    <t>Interest receipts from Deposits</t>
  </si>
  <si>
    <t>0502</t>
  </si>
  <si>
    <t>Interest payments from Onlent to PE's</t>
  </si>
  <si>
    <t>0504</t>
  </si>
  <si>
    <t>Other Interests</t>
  </si>
  <si>
    <t>0515</t>
  </si>
  <si>
    <t>Agriculture Marketing Fund - Interest</t>
  </si>
  <si>
    <t>0516</t>
  </si>
  <si>
    <t>Economic Growth - Interest</t>
  </si>
  <si>
    <t>0517</t>
  </si>
  <si>
    <t>Fisheries Export Fund - Interest</t>
  </si>
  <si>
    <t>0518</t>
  </si>
  <si>
    <t>Manufacturing Fund - Interest</t>
  </si>
  <si>
    <t>0519</t>
  </si>
  <si>
    <t>Tourism Fund - Interest</t>
  </si>
  <si>
    <t>0520</t>
  </si>
  <si>
    <t>Private Student Loan Scheme - Interest</t>
  </si>
  <si>
    <t>Dividends          </t>
  </si>
  <si>
    <t>0511</t>
  </si>
  <si>
    <t>Dividends from other investments</t>
  </si>
  <si>
    <t>0512</t>
  </si>
  <si>
    <t>Dividends from PE's</t>
  </si>
  <si>
    <t>Withdrawals from income of quasi-corporations</t>
  </si>
  <si>
    <t>Property income attributed to insurance policyholders</t>
  </si>
  <si>
    <t>Rent          </t>
  </si>
  <si>
    <t>0445</t>
  </si>
  <si>
    <t>Rental</t>
  </si>
  <si>
    <t>0521</t>
  </si>
  <si>
    <t>Government Land Rental</t>
  </si>
  <si>
    <t>0550</t>
  </si>
  <si>
    <t>FFA Treaty</t>
  </si>
  <si>
    <t>0489</t>
  </si>
  <si>
    <t>Upper Air Space</t>
  </si>
  <si>
    <t>0487</t>
  </si>
  <si>
    <t>Sales of goods and services  </t>
  </si>
  <si>
    <t>Sales by market establishments  </t>
  </si>
  <si>
    <t>0892</t>
  </si>
  <si>
    <t>Administrative fees        </t>
  </si>
  <si>
    <t>0401</t>
  </si>
  <si>
    <t>Audit Fees</t>
  </si>
  <si>
    <t>0402</t>
  </si>
  <si>
    <t>Passport Fees</t>
  </si>
  <si>
    <t>0403</t>
  </si>
  <si>
    <t>Visa Fees</t>
  </si>
  <si>
    <t>0405</t>
  </si>
  <si>
    <t>Hostel Fees</t>
  </si>
  <si>
    <t>0406</t>
  </si>
  <si>
    <t>Commission</t>
  </si>
  <si>
    <t>0407</t>
  </si>
  <si>
    <t>Attendance Fees</t>
  </si>
  <si>
    <t>0409</t>
  </si>
  <si>
    <t>Custom Entry Processing Fees</t>
  </si>
  <si>
    <t>0488</t>
  </si>
  <si>
    <t>Concession Fee</t>
  </si>
  <si>
    <t>0490</t>
  </si>
  <si>
    <t>Mooring</t>
  </si>
  <si>
    <t>0491</t>
  </si>
  <si>
    <t>15+ ID Card</t>
  </si>
  <si>
    <t>0493</t>
  </si>
  <si>
    <t>Permit Fees</t>
  </si>
  <si>
    <t>0412</t>
  </si>
  <si>
    <t>Telecommunications settlement fees</t>
  </si>
  <si>
    <t>0413</t>
  </si>
  <si>
    <t>Court Fees</t>
  </si>
  <si>
    <t>0414</t>
  </si>
  <si>
    <t>Marriage &amp; Divorce Fees</t>
  </si>
  <si>
    <t>0415</t>
  </si>
  <si>
    <t>Mediation Fees</t>
  </si>
  <si>
    <t>0416</t>
  </si>
  <si>
    <t>Registration Fees</t>
  </si>
  <si>
    <t>0419</t>
  </si>
  <si>
    <t>Band Fees</t>
  </si>
  <si>
    <t>0421</t>
  </si>
  <si>
    <t>Police Record Fees</t>
  </si>
  <si>
    <t>0423</t>
  </si>
  <si>
    <t>Dental Fees</t>
  </si>
  <si>
    <t>0425</t>
  </si>
  <si>
    <t>Immunisation Fees</t>
  </si>
  <si>
    <t>0426</t>
  </si>
  <si>
    <t>Laboratory Fees</t>
  </si>
  <si>
    <t>0427</t>
  </si>
  <si>
    <t>Medical Consulting Fees</t>
  </si>
  <si>
    <t>0428</t>
  </si>
  <si>
    <t>Mortuary Fees</t>
  </si>
  <si>
    <t>0429</t>
  </si>
  <si>
    <t>Operation / Exam Fees</t>
  </si>
  <si>
    <t>0430</t>
  </si>
  <si>
    <t>Ward Fees</t>
  </si>
  <si>
    <t>0431</t>
  </si>
  <si>
    <t>X-Ray Fees</t>
  </si>
  <si>
    <t>0432</t>
  </si>
  <si>
    <t>Examination Fees</t>
  </si>
  <si>
    <t>0433</t>
  </si>
  <si>
    <t>School Fees</t>
  </si>
  <si>
    <t>0437</t>
  </si>
  <si>
    <t>Price Control</t>
  </si>
  <si>
    <t>0438</t>
  </si>
  <si>
    <t>Market Fees</t>
  </si>
  <si>
    <t>0439</t>
  </si>
  <si>
    <t>Production Inspection Fees</t>
  </si>
  <si>
    <t>0440</t>
  </si>
  <si>
    <t>Fumigation Charge</t>
  </si>
  <si>
    <t>0441</t>
  </si>
  <si>
    <t>Ground Handling Service Charge</t>
  </si>
  <si>
    <t>0442</t>
  </si>
  <si>
    <t>Fishing License and fees</t>
  </si>
  <si>
    <t>0443</t>
  </si>
  <si>
    <t>Export and Post Harvest Processing Fees</t>
  </si>
  <si>
    <t>0447</t>
  </si>
  <si>
    <t>Building Service Charges</t>
  </si>
  <si>
    <t>0448</t>
  </si>
  <si>
    <t>Mechanical Service Charge</t>
  </si>
  <si>
    <t>0450</t>
  </si>
  <si>
    <t>Service fees for vehicles</t>
  </si>
  <si>
    <t>0451</t>
  </si>
  <si>
    <t>Engineering Consultation Fees</t>
  </si>
  <si>
    <t>0452</t>
  </si>
  <si>
    <t>Architectural Consultation Fees</t>
  </si>
  <si>
    <t>0454</t>
  </si>
  <si>
    <t>Passenger Service Charge</t>
  </si>
  <si>
    <t>0455</t>
  </si>
  <si>
    <t>Certificate Fees - Marine</t>
  </si>
  <si>
    <t>0461</t>
  </si>
  <si>
    <t>Agent Fees</t>
  </si>
  <si>
    <t>0463</t>
  </si>
  <si>
    <t>Motor Driving License</t>
  </si>
  <si>
    <t>0467</t>
  </si>
  <si>
    <t>Survey Fees</t>
  </si>
  <si>
    <t>0468</t>
  </si>
  <si>
    <t>Land Transfer Fees</t>
  </si>
  <si>
    <t>0478</t>
  </si>
  <si>
    <t>Sales of Bidding Documents</t>
  </si>
  <si>
    <t>0479</t>
  </si>
  <si>
    <t>Foreign Investment License</t>
  </si>
  <si>
    <t>0480</t>
  </si>
  <si>
    <t>Whale Watch/Swim Registration</t>
  </si>
  <si>
    <t>0484</t>
  </si>
  <si>
    <t>Seabed Mineral Exploration Application Fees</t>
  </si>
  <si>
    <t>0485</t>
  </si>
  <si>
    <t>Seabed Mineral Exploration License Fees</t>
  </si>
  <si>
    <t>0499</t>
  </si>
  <si>
    <t>Miscellaneous Fees &amp; Licences</t>
  </si>
  <si>
    <t>Incidental sales by nonmarket establishments</t>
  </si>
  <si>
    <t>0404</t>
  </si>
  <si>
    <t>Hire of Government Assets</t>
  </si>
  <si>
    <t>0408</t>
  </si>
  <si>
    <t>Bond Rent</t>
  </si>
  <si>
    <t>0410</t>
  </si>
  <si>
    <t>Wharfage on Goods</t>
  </si>
  <si>
    <t>0417</t>
  </si>
  <si>
    <t>Sale of Legal Documents</t>
  </si>
  <si>
    <t>0422</t>
  </si>
  <si>
    <t>Sales of Produce &amp; Products</t>
  </si>
  <si>
    <t>0434</t>
  </si>
  <si>
    <t>Sale of Curriculum Materials</t>
  </si>
  <si>
    <t>0444</t>
  </si>
  <si>
    <t>Sale of veterinary supplies</t>
  </si>
  <si>
    <t>0446</t>
  </si>
  <si>
    <t>Hire of Mechanical Equipment</t>
  </si>
  <si>
    <t>0449</t>
  </si>
  <si>
    <t>Hire of Machinery</t>
  </si>
  <si>
    <t>0453</t>
  </si>
  <si>
    <t>Sale of Quarry supplies</t>
  </si>
  <si>
    <t>0471</t>
  </si>
  <si>
    <t>Sale of Maps</t>
  </si>
  <si>
    <t>0472</t>
  </si>
  <si>
    <t>Sale of Sand</t>
  </si>
  <si>
    <t>0476</t>
  </si>
  <si>
    <t>Sale of publications</t>
  </si>
  <si>
    <t>Imputed sales of goods and services</t>
  </si>
  <si>
    <t>Fines, penalties, and forfeits    </t>
  </si>
  <si>
    <t>0424</t>
  </si>
  <si>
    <t>Fines &amp; Charges</t>
  </si>
  <si>
    <t>Voluntary transfers other than grants  </t>
  </si>
  <si>
    <t>0890</t>
  </si>
  <si>
    <t>0831</t>
  </si>
  <si>
    <t>United Kingdom - Non Government</t>
  </si>
  <si>
    <t>0893</t>
  </si>
  <si>
    <t xml:space="preserve">Miscellaneous and unidentified revenue </t>
  </si>
  <si>
    <t>0483</t>
  </si>
  <si>
    <t>0513</t>
  </si>
  <si>
    <t>0699</t>
  </si>
  <si>
    <t>EXPENSE</t>
  </si>
  <si>
    <t>Compensation of employees</t>
  </si>
  <si>
    <t>Wages and salaries</t>
  </si>
  <si>
    <t>2111</t>
  </si>
  <si>
    <t xml:space="preserve">    Wages and salaries in cash</t>
  </si>
  <si>
    <t>1001</t>
  </si>
  <si>
    <t>Salaries</t>
  </si>
  <si>
    <t>1002</t>
  </si>
  <si>
    <t>Overtime</t>
  </si>
  <si>
    <t>1003</t>
  </si>
  <si>
    <t>Other Allowances</t>
  </si>
  <si>
    <t>1004</t>
  </si>
  <si>
    <t>Cost of Living Allowance</t>
  </si>
  <si>
    <t>1008</t>
  </si>
  <si>
    <t>Salary Revision</t>
  </si>
  <si>
    <t>1009</t>
  </si>
  <si>
    <t>Leave &amp; Other Passages</t>
  </si>
  <si>
    <t>1010</t>
  </si>
  <si>
    <t>#Description required for this item</t>
  </si>
  <si>
    <t>1012</t>
  </si>
  <si>
    <t>Bonus Payments</t>
  </si>
  <si>
    <t>1013</t>
  </si>
  <si>
    <t>Redundancy Package/Public Sector Reform Program</t>
  </si>
  <si>
    <t>1015</t>
  </si>
  <si>
    <t>District and Town Officers Salaries</t>
  </si>
  <si>
    <t>1020</t>
  </si>
  <si>
    <t>Diving Allowance</t>
  </si>
  <si>
    <t>1026</t>
  </si>
  <si>
    <t>Acting Allowance</t>
  </si>
  <si>
    <t>1027</t>
  </si>
  <si>
    <t>Duty Allowance</t>
  </si>
  <si>
    <t>1028</t>
  </si>
  <si>
    <t>Location Allowance</t>
  </si>
  <si>
    <t>1029</t>
  </si>
  <si>
    <t>Daily Allowance</t>
  </si>
  <si>
    <t>1030</t>
  </si>
  <si>
    <t>CEO/Minister Benefits</t>
  </si>
  <si>
    <t>1035</t>
  </si>
  <si>
    <t>1077</t>
  </si>
  <si>
    <t>Privy Purse</t>
  </si>
  <si>
    <t>1101</t>
  </si>
  <si>
    <t>Wages</t>
  </si>
  <si>
    <t>1110</t>
  </si>
  <si>
    <t>Temporary Staff</t>
  </si>
  <si>
    <t>1199</t>
  </si>
  <si>
    <t>Contract Labour</t>
  </si>
  <si>
    <t>1468</t>
  </si>
  <si>
    <t>Jurors Fees</t>
  </si>
  <si>
    <t>2133</t>
  </si>
  <si>
    <t>1471</t>
  </si>
  <si>
    <t>Meeting Fees</t>
  </si>
  <si>
    <t xml:space="preserve">    Wages and salaries in kind</t>
  </si>
  <si>
    <t>Social contributions</t>
  </si>
  <si>
    <t>Actual social contributions</t>
  </si>
  <si>
    <t>1005</t>
  </si>
  <si>
    <t>Government Contributions to Retirement Fund</t>
  </si>
  <si>
    <t>1561</t>
  </si>
  <si>
    <t>1505</t>
  </si>
  <si>
    <t>Transfer Value</t>
  </si>
  <si>
    <t>1705</t>
  </si>
  <si>
    <t>Imputed social contributions</t>
  </si>
  <si>
    <t>Use of goods and services</t>
  </si>
  <si>
    <t>1201</t>
  </si>
  <si>
    <t>Domestic Travel</t>
  </si>
  <si>
    <t>1202</t>
  </si>
  <si>
    <t>Overseas Travel</t>
  </si>
  <si>
    <t>1203</t>
  </si>
  <si>
    <t>Telecommunication Charge</t>
  </si>
  <si>
    <t>1204</t>
  </si>
  <si>
    <t>Postal Charges</t>
  </si>
  <si>
    <t>1205</t>
  </si>
  <si>
    <t>Broadcasting</t>
  </si>
  <si>
    <t>1206</t>
  </si>
  <si>
    <t>Advertising &amp; Publicity</t>
  </si>
  <si>
    <t>1209</t>
  </si>
  <si>
    <t>Internal Medical Referral</t>
  </si>
  <si>
    <t>1210</t>
  </si>
  <si>
    <t>Email &amp; Internet</t>
  </si>
  <si>
    <t>1301</t>
  </si>
  <si>
    <t>Fuel</t>
  </si>
  <si>
    <t>1302</t>
  </si>
  <si>
    <t>Freight</t>
  </si>
  <si>
    <t>1303</t>
  </si>
  <si>
    <t>Hire of Heavy Machinery</t>
  </si>
  <si>
    <t>1304</t>
  </si>
  <si>
    <t>Maintenance of Computer System</t>
  </si>
  <si>
    <t>1308</t>
  </si>
  <si>
    <t>Maintenance of Office Equipment</t>
  </si>
  <si>
    <t>1309</t>
  </si>
  <si>
    <t>Maintenance of Vehicles</t>
  </si>
  <si>
    <t>1310</t>
  </si>
  <si>
    <t>Maintenance of Specialised Equipment</t>
  </si>
  <si>
    <t>1311</t>
  </si>
  <si>
    <t>Maintenance of Aircrafts</t>
  </si>
  <si>
    <t>1312</t>
  </si>
  <si>
    <t xml:space="preserve">Maintenance of Vessels </t>
  </si>
  <si>
    <t>1313</t>
  </si>
  <si>
    <t>Maintenance of Antiquities</t>
  </si>
  <si>
    <t>1314</t>
  </si>
  <si>
    <t>Maintenance of Recreational Facilities</t>
  </si>
  <si>
    <t>1315</t>
  </si>
  <si>
    <t>Maintenance of Compound</t>
  </si>
  <si>
    <t>1318</t>
  </si>
  <si>
    <t>Maintenance of Buildings &amp; Compounds</t>
  </si>
  <si>
    <t>1319</t>
  </si>
  <si>
    <t>Farm &amp; Agricultural Expenses</t>
  </si>
  <si>
    <t>1325</t>
  </si>
  <si>
    <t>Laundry Services</t>
  </si>
  <si>
    <t>1326</t>
  </si>
  <si>
    <t>Maintenance of Runway</t>
  </si>
  <si>
    <t>1327</t>
  </si>
  <si>
    <t>Maintenance of Roads</t>
  </si>
  <si>
    <t>1328</t>
  </si>
  <si>
    <t>Upgrade Land Registration Records, Map &amp; Street Signs</t>
  </si>
  <si>
    <t>1329</t>
  </si>
  <si>
    <t>Maintenance/New Street Signs</t>
  </si>
  <si>
    <t>1330</t>
  </si>
  <si>
    <t>Maintenance of Airport</t>
  </si>
  <si>
    <t>1335</t>
  </si>
  <si>
    <t>Survey</t>
  </si>
  <si>
    <t>1336</t>
  </si>
  <si>
    <t>Trade &amp; Agricultural Show</t>
  </si>
  <si>
    <t>1337</t>
  </si>
  <si>
    <t>Curriculum Development</t>
  </si>
  <si>
    <t>1338</t>
  </si>
  <si>
    <t>Specialised Printing</t>
  </si>
  <si>
    <t>1339</t>
  </si>
  <si>
    <t>Cultural &amp; Youth Services</t>
  </si>
  <si>
    <t>1346</t>
  </si>
  <si>
    <t>Waste Disposal</t>
  </si>
  <si>
    <t>1347</t>
  </si>
  <si>
    <t>Medical Waste Disposal</t>
  </si>
  <si>
    <t>1348</t>
  </si>
  <si>
    <t>Maintenance of Public Conveniences</t>
  </si>
  <si>
    <t>1359</t>
  </si>
  <si>
    <t>Maintenance of Tent</t>
  </si>
  <si>
    <t>1363</t>
  </si>
  <si>
    <t>Beautification/Landscaping Activities</t>
  </si>
  <si>
    <t>1401</t>
  </si>
  <si>
    <t>Books, Periodicals &amp; Publications</t>
  </si>
  <si>
    <t>1402</t>
  </si>
  <si>
    <t>Electricity</t>
  </si>
  <si>
    <t>1403</t>
  </si>
  <si>
    <t>Street Lighting</t>
  </si>
  <si>
    <t>1404</t>
  </si>
  <si>
    <t>LPG Supplies</t>
  </si>
  <si>
    <t>1405</t>
  </si>
  <si>
    <t>Water</t>
  </si>
  <si>
    <t>1406</t>
  </si>
  <si>
    <t>Office Supplies</t>
  </si>
  <si>
    <t>1407</t>
  </si>
  <si>
    <t>Printing &amp; Stationery</t>
  </si>
  <si>
    <t>1408</t>
  </si>
  <si>
    <t>Uniforms</t>
  </si>
  <si>
    <t>1410</t>
  </si>
  <si>
    <t>Government Consumption Tax Payment</t>
  </si>
  <si>
    <t>1411</t>
  </si>
  <si>
    <t>Subscription</t>
  </si>
  <si>
    <t>1412</t>
  </si>
  <si>
    <t>Commission Treasury</t>
  </si>
  <si>
    <t>1413</t>
  </si>
  <si>
    <t>1416</t>
  </si>
  <si>
    <t>Rations &amp; Diets</t>
  </si>
  <si>
    <t>1417</t>
  </si>
  <si>
    <t>Technical Supplies</t>
  </si>
  <si>
    <t>1418</t>
  </si>
  <si>
    <t>Training &amp; Conferences</t>
  </si>
  <si>
    <t>1419</t>
  </si>
  <si>
    <t>Facility Hire</t>
  </si>
  <si>
    <t>1420</t>
  </si>
  <si>
    <t>Research</t>
  </si>
  <si>
    <t>1422</t>
  </si>
  <si>
    <t>Hospitality</t>
  </si>
  <si>
    <t>1424</t>
  </si>
  <si>
    <t>Hospital Supplies</t>
  </si>
  <si>
    <t>1425</t>
  </si>
  <si>
    <t>Insurance</t>
  </si>
  <si>
    <t>1427</t>
  </si>
  <si>
    <t>Catering/Refreshment</t>
  </si>
  <si>
    <t>1428</t>
  </si>
  <si>
    <t>Entertainment Fees</t>
  </si>
  <si>
    <t>1429</t>
  </si>
  <si>
    <t>Lecture Fees</t>
  </si>
  <si>
    <t>1431</t>
  </si>
  <si>
    <t>Bank Fees</t>
  </si>
  <si>
    <t>1432</t>
  </si>
  <si>
    <t>Graduation Expenses</t>
  </si>
  <si>
    <t>1434</t>
  </si>
  <si>
    <t>Enforcement &amp; Surveillance</t>
  </si>
  <si>
    <t>1435</t>
  </si>
  <si>
    <t>Licences</t>
  </si>
  <si>
    <t>1437</t>
  </si>
  <si>
    <t>Tribunal Fees</t>
  </si>
  <si>
    <t>1438</t>
  </si>
  <si>
    <t>Medical Examination Fees</t>
  </si>
  <si>
    <t>1441</t>
  </si>
  <si>
    <t>Medical Supplies</t>
  </si>
  <si>
    <t>1443</t>
  </si>
  <si>
    <t>1444</t>
  </si>
  <si>
    <t>Medical Drugs</t>
  </si>
  <si>
    <t>1445</t>
  </si>
  <si>
    <t>Vocational Training</t>
  </si>
  <si>
    <t>1447</t>
  </si>
  <si>
    <t>Farming Supplies</t>
  </si>
  <si>
    <t>1448</t>
  </si>
  <si>
    <t>Cleaning Supplies</t>
  </si>
  <si>
    <t>1449</t>
  </si>
  <si>
    <t>Fishing Supplies</t>
  </si>
  <si>
    <t>1450</t>
  </si>
  <si>
    <t>Computer Supplies</t>
  </si>
  <si>
    <t>1451</t>
  </si>
  <si>
    <t>Laboratory Costs</t>
  </si>
  <si>
    <t>1453</t>
  </si>
  <si>
    <t>Overseas Medical Treatment</t>
  </si>
  <si>
    <t>1455</t>
  </si>
  <si>
    <t>Constituency</t>
  </si>
  <si>
    <t>1456</t>
  </si>
  <si>
    <t>Bedding Supplies</t>
  </si>
  <si>
    <t>1457</t>
  </si>
  <si>
    <t>Kitchen Supplies</t>
  </si>
  <si>
    <t>1458</t>
  </si>
  <si>
    <t>Prison Supplies</t>
  </si>
  <si>
    <t>1459</t>
  </si>
  <si>
    <t>Agricultural Supplies</t>
  </si>
  <si>
    <t>1460</t>
  </si>
  <si>
    <t>1463</t>
  </si>
  <si>
    <t>1467</t>
  </si>
  <si>
    <t>Construction Materials &amp; Supplies</t>
  </si>
  <si>
    <t>1469</t>
  </si>
  <si>
    <t>Contract Service</t>
  </si>
  <si>
    <t>1470</t>
  </si>
  <si>
    <t>1473</t>
  </si>
  <si>
    <t>1474</t>
  </si>
  <si>
    <t>Recruitment Costs</t>
  </si>
  <si>
    <t>1475</t>
  </si>
  <si>
    <t>Court of Marine Inquiry</t>
  </si>
  <si>
    <t>1476</t>
  </si>
  <si>
    <t>1477</t>
  </si>
  <si>
    <t>Privy Supplies &amp; Services</t>
  </si>
  <si>
    <t>1480</t>
  </si>
  <si>
    <t>Consultants &amp; Technical Assistants Professional Fees</t>
  </si>
  <si>
    <t>1483</t>
  </si>
  <si>
    <t>Airfares &amp; Taxes</t>
  </si>
  <si>
    <t>1484</t>
  </si>
  <si>
    <t>Per Diems &amp; Travel Allowance - Development</t>
  </si>
  <si>
    <t>1486</t>
  </si>
  <si>
    <t>Local Travel Expenses</t>
  </si>
  <si>
    <t>1487</t>
  </si>
  <si>
    <t>Communication</t>
  </si>
  <si>
    <t>1490</t>
  </si>
  <si>
    <t>National Celebration</t>
  </si>
  <si>
    <t>1491</t>
  </si>
  <si>
    <t>National Events</t>
  </si>
  <si>
    <t>1493</t>
  </si>
  <si>
    <t>COVID-19</t>
  </si>
  <si>
    <t>1499</t>
  </si>
  <si>
    <t>Security Services</t>
  </si>
  <si>
    <t>1524</t>
  </si>
  <si>
    <t>Electoral Boundaries Commission</t>
  </si>
  <si>
    <t>1529</t>
  </si>
  <si>
    <t>Remuneration Authority</t>
  </si>
  <si>
    <t>1530</t>
  </si>
  <si>
    <t>National Retirement Fund</t>
  </si>
  <si>
    <t>1540</t>
  </si>
  <si>
    <t>Royal Land Commission</t>
  </si>
  <si>
    <t>1546</t>
  </si>
  <si>
    <t>Electoral Commission</t>
  </si>
  <si>
    <t>1547</t>
  </si>
  <si>
    <t>Manufacturing Fund</t>
  </si>
  <si>
    <t>1548</t>
  </si>
  <si>
    <t>Agricultural Marketing</t>
  </si>
  <si>
    <t>1549</t>
  </si>
  <si>
    <t>National ID Card</t>
  </si>
  <si>
    <t>1550</t>
  </si>
  <si>
    <t>1551</t>
  </si>
  <si>
    <t>Private Sector Marketing Fund</t>
  </si>
  <si>
    <t>1552</t>
  </si>
  <si>
    <t>Peace &amp; Reconciliation Fund</t>
  </si>
  <si>
    <t>1553</t>
  </si>
  <si>
    <t>Commission for revenue strengthening</t>
  </si>
  <si>
    <t>1554</t>
  </si>
  <si>
    <t>Handicraft Fund</t>
  </si>
  <si>
    <t>1555</t>
  </si>
  <si>
    <t>National Emergency Fund</t>
  </si>
  <si>
    <t>1560</t>
  </si>
  <si>
    <t>1570</t>
  </si>
  <si>
    <t>Hunga Tonga Hunga Ha'apai Volcano Eruption</t>
  </si>
  <si>
    <t>1716</t>
  </si>
  <si>
    <t>1719</t>
  </si>
  <si>
    <t>1810</t>
  </si>
  <si>
    <t>1820</t>
  </si>
  <si>
    <t>Interest</t>
  </si>
  <si>
    <t>To nonresidents</t>
  </si>
  <si>
    <t>1711</t>
  </si>
  <si>
    <t>Public Debt Interest Payment Foreign</t>
  </si>
  <si>
    <t>To residents other than general government</t>
  </si>
  <si>
    <t>1710</t>
  </si>
  <si>
    <t>Public Debt Interest Payment Domestic</t>
  </si>
  <si>
    <t>1717</t>
  </si>
  <si>
    <t>Interest - Treasury Bills</t>
  </si>
  <si>
    <t>To other general government units</t>
  </si>
  <si>
    <t>Subsidies</t>
  </si>
  <si>
    <t>Subsidies to public corporations          </t>
  </si>
  <si>
    <t>To public corporations</t>
  </si>
  <si>
    <t>1520</t>
  </si>
  <si>
    <t>Transfer to Non Financial Public Enterprises</t>
  </si>
  <si>
    <t>To private enterprises</t>
  </si>
  <si>
    <t>1521</t>
  </si>
  <si>
    <t>Transfer to Financial Public Enterprises</t>
  </si>
  <si>
    <t>Subsidies to private enterprises          </t>
  </si>
  <si>
    <t>Subsidies To nonfinancial private enterprises        </t>
  </si>
  <si>
    <t>1498</t>
  </si>
  <si>
    <t>1522</t>
  </si>
  <si>
    <t>Transfer to Other Enterprises</t>
  </si>
  <si>
    <t>1527</t>
  </si>
  <si>
    <t>Subsidies To financial private enterprises        </t>
  </si>
  <si>
    <t>Grants</t>
  </si>
  <si>
    <t>To foreign governments</t>
  </si>
  <si>
    <t>Current</t>
  </si>
  <si>
    <t>Capital</t>
  </si>
  <si>
    <t>To international organizations</t>
  </si>
  <si>
    <t>1503</t>
  </si>
  <si>
    <t>1516</t>
  </si>
  <si>
    <t>Social benefits</t>
  </si>
  <si>
    <t>Social security benefits</t>
  </si>
  <si>
    <t>1021</t>
  </si>
  <si>
    <t>Royal Household Allowance</t>
  </si>
  <si>
    <t>1022</t>
  </si>
  <si>
    <t>Nobles Allowance</t>
  </si>
  <si>
    <t>1506</t>
  </si>
  <si>
    <t>Prizes and Awards</t>
  </si>
  <si>
    <t>1511</t>
  </si>
  <si>
    <t>Scholarships</t>
  </si>
  <si>
    <t>1514</t>
  </si>
  <si>
    <t>Student Allowances</t>
  </si>
  <si>
    <t>1541</t>
  </si>
  <si>
    <t>Grant - Vulnerability</t>
  </si>
  <si>
    <t>1542</t>
  </si>
  <si>
    <t>Social Welfare Scheme</t>
  </si>
  <si>
    <t>1543</t>
  </si>
  <si>
    <t>Community Transport</t>
  </si>
  <si>
    <t>1910</t>
  </si>
  <si>
    <t>Pensions &amp; Gratuities</t>
  </si>
  <si>
    <t>Social assistance benefits</t>
  </si>
  <si>
    <t>Employer social benefits</t>
  </si>
  <si>
    <t>Other expense</t>
  </si>
  <si>
    <t>Property expense other than interest        </t>
  </si>
  <si>
    <t>Dividends (public corporations only)          </t>
  </si>
  <si>
    <t>Withdrawals from income of quasi-corporations (public corporations only)</t>
  </si>
  <si>
    <t>Property expense attributed to insurance policyholders [GFS]    </t>
  </si>
  <si>
    <t>Rent expense</t>
  </si>
  <si>
    <t>1515</t>
  </si>
  <si>
    <t>1517</t>
  </si>
  <si>
    <t>1523</t>
  </si>
  <si>
    <t>1670</t>
  </si>
  <si>
    <t>1671</t>
  </si>
  <si>
    <t>1502</t>
  </si>
  <si>
    <t>1518</t>
  </si>
  <si>
    <t>GROSS OPERATING BALANCE</t>
  </si>
  <si>
    <t>NET ACQUISITION OF NONFINANCIAL ASSETS AND LIABILITIES</t>
  </si>
  <si>
    <t>Fixed assets</t>
  </si>
  <si>
    <t>Acquisitions: fixed assets</t>
  </si>
  <si>
    <t>Disposals: fixed assets</t>
  </si>
  <si>
    <t>Buildings and structures</t>
  </si>
  <si>
    <t>Acquisitions: buildings and structures</t>
  </si>
  <si>
    <t>2000</t>
  </si>
  <si>
    <t>New Building or Plant</t>
  </si>
  <si>
    <t>2001</t>
  </si>
  <si>
    <t>Renovations</t>
  </si>
  <si>
    <t>2012</t>
  </si>
  <si>
    <t>Major Improvements to Airport</t>
  </si>
  <si>
    <t>2025</t>
  </si>
  <si>
    <t>New Bridge</t>
  </si>
  <si>
    <t>Disposals: buildings and structures</t>
  </si>
  <si>
    <t>Machinery and equipment (net)</t>
  </si>
  <si>
    <t>Acquisitions: machinery and equipment</t>
  </si>
  <si>
    <t>2002</t>
  </si>
  <si>
    <t>New Machinery</t>
  </si>
  <si>
    <t>2003</t>
  </si>
  <si>
    <t>New Equipment</t>
  </si>
  <si>
    <t>2004</t>
  </si>
  <si>
    <t>New Computers</t>
  </si>
  <si>
    <t>2005</t>
  </si>
  <si>
    <t>New Vehicles</t>
  </si>
  <si>
    <t>2006</t>
  </si>
  <si>
    <t>New Boat/Ships</t>
  </si>
  <si>
    <t>2007</t>
  </si>
  <si>
    <t>2018</t>
  </si>
  <si>
    <t>Solar Equipment</t>
  </si>
  <si>
    <t>2020</t>
  </si>
  <si>
    <t>Biological Assets</t>
  </si>
  <si>
    <t>2021</t>
  </si>
  <si>
    <t>2022</t>
  </si>
  <si>
    <t>2023</t>
  </si>
  <si>
    <t>2011</t>
  </si>
  <si>
    <t>Technical Equipment</t>
  </si>
  <si>
    <t>2019</t>
  </si>
  <si>
    <t>Military Equipment</t>
  </si>
  <si>
    <t>2024</t>
  </si>
  <si>
    <t>Hospital Equipment</t>
  </si>
  <si>
    <t>Disposals: machinery and equipment</t>
  </si>
  <si>
    <t>0601</t>
  </si>
  <si>
    <t>Sale of Government Assets</t>
  </si>
  <si>
    <t>Other fixed assets (net)</t>
  </si>
  <si>
    <t>Acquisitions: other fixed assets</t>
  </si>
  <si>
    <t>2008</t>
  </si>
  <si>
    <t>2010</t>
  </si>
  <si>
    <t>Landscaping and Foreshore Inst</t>
  </si>
  <si>
    <t>2017</t>
  </si>
  <si>
    <t>Disposals: other fixed assets</t>
  </si>
  <si>
    <t>Inventories</t>
  </si>
  <si>
    <t>Valuables</t>
  </si>
  <si>
    <t>3131</t>
  </si>
  <si>
    <t>Acquisitions: valuables</t>
  </si>
  <si>
    <t>3132</t>
  </si>
  <si>
    <t>Disposals: valuables</t>
  </si>
  <si>
    <t>Nonproduced assets</t>
  </si>
  <si>
    <t>3141</t>
  </si>
  <si>
    <t>Acquisitions: nonproduced assets</t>
  </si>
  <si>
    <t>Disposals: nonproduced assets</t>
  </si>
  <si>
    <t>Land (net)</t>
  </si>
  <si>
    <t>Acquisitions: land</t>
  </si>
  <si>
    <t>1333</t>
  </si>
  <si>
    <t>Land Compensation</t>
  </si>
  <si>
    <t>2009</t>
  </si>
  <si>
    <t>Purchase of Land</t>
  </si>
  <si>
    <t>Disposals: land</t>
  </si>
  <si>
    <t>31422</t>
  </si>
  <si>
    <t>Other naturally occurring assets (net)</t>
  </si>
  <si>
    <t>Acquisitions: other naturally occurring assets</t>
  </si>
  <si>
    <t>31432</t>
  </si>
  <si>
    <t>Disposals: other naturally occurring assets</t>
  </si>
  <si>
    <t>Intangible nonproduced assets</t>
  </si>
  <si>
    <t>Acquisitions: intangible nonproduced assets</t>
  </si>
  <si>
    <t>3144</t>
  </si>
  <si>
    <t>Disposals: intangible nonproduced assets</t>
  </si>
  <si>
    <t>Scenario with full Budget Support Grant</t>
  </si>
  <si>
    <t>Receipts</t>
  </si>
  <si>
    <t>Payments</t>
  </si>
  <si>
    <t>NET LENDING/BORROWING REQUIREMENT</t>
  </si>
  <si>
    <t>Economic Growth Fund at TDB</t>
  </si>
  <si>
    <t>NET ACQUISITION OF FINANCIAL ASSETS AND LIABILITIES (FINANCING)</t>
  </si>
  <si>
    <t>Equity Payment to Other Enterprises</t>
  </si>
  <si>
    <t>Public Debt Principal Repayment Domestic</t>
  </si>
  <si>
    <t>NET ACQUISITION OF FINANCIAL ASSETS</t>
  </si>
  <si>
    <t>Public Debt Principal Repayment Foreign</t>
  </si>
  <si>
    <t>Domestic</t>
  </si>
  <si>
    <t>Exchange Rate Risk</t>
  </si>
  <si>
    <t>Currency and deposits</t>
  </si>
  <si>
    <t>Bond Receipts</t>
  </si>
  <si>
    <t>Comprising</t>
  </si>
  <si>
    <t>Principal repayments from Onlent to PE's</t>
  </si>
  <si>
    <t>Tonga Trust Fund Balances</t>
  </si>
  <si>
    <t>Other Principal repayments</t>
  </si>
  <si>
    <t>0891</t>
  </si>
  <si>
    <t>Tonga Trust Fund</t>
  </si>
  <si>
    <t>RCF loan</t>
  </si>
  <si>
    <t>Revolving Funds - Private Sector Initiatives</t>
  </si>
  <si>
    <t>0751</t>
  </si>
  <si>
    <t>Agriculture Marketing Fund - Transfer from Government of Tonga</t>
  </si>
  <si>
    <t>0761</t>
  </si>
  <si>
    <t>Agriculture Marketing Fund - Loan repayments</t>
  </si>
  <si>
    <t>1731</t>
  </si>
  <si>
    <t>Agriculture Marketing Fund - Loan</t>
  </si>
  <si>
    <t>2201</t>
  </si>
  <si>
    <t>Agricultural Marketing Fund</t>
  </si>
  <si>
    <t>Net Agriculture Marketing Fund</t>
  </si>
  <si>
    <t>0753</t>
  </si>
  <si>
    <t>Fisheries Export Fund - Transfer from Government of Tonga</t>
  </si>
  <si>
    <t>0763</t>
  </si>
  <si>
    <t>Fisheries Export Fund - Loan repayments</t>
  </si>
  <si>
    <t>1733</t>
  </si>
  <si>
    <t>Fisheries Export Fund - Loan</t>
  </si>
  <si>
    <t>2203</t>
  </si>
  <si>
    <t>Fisheries Export Fund</t>
  </si>
  <si>
    <t>Net Fisheries Export Fund</t>
  </si>
  <si>
    <t>0754</t>
  </si>
  <si>
    <t>Manufacturing Fund - Transfer from Government of Tonga</t>
  </si>
  <si>
    <t>0764</t>
  </si>
  <si>
    <t>Manufacturing Fund - Loan repayments</t>
  </si>
  <si>
    <t>1734</t>
  </si>
  <si>
    <t>Manufacturing Fund - Loan</t>
  </si>
  <si>
    <t>2204</t>
  </si>
  <si>
    <t>Net Manufacturing Fund</t>
  </si>
  <si>
    <t>0755</t>
  </si>
  <si>
    <t>Tourism Fund - Transfer from Government of Tonga</t>
  </si>
  <si>
    <t>0765</t>
  </si>
  <si>
    <t>Tourism Fund - Loan repayments</t>
  </si>
  <si>
    <t>1735</t>
  </si>
  <si>
    <t>Tourism Fund - Loan</t>
  </si>
  <si>
    <t>2205</t>
  </si>
  <si>
    <t>Tourism Fund</t>
  </si>
  <si>
    <t>Net Tourism Fund</t>
  </si>
  <si>
    <t>0756</t>
  </si>
  <si>
    <t>Private Student Loan Scheme - Transfer from Government of Tonga</t>
  </si>
  <si>
    <t>0766</t>
  </si>
  <si>
    <t>Private Sector Loan Scheme - Loan repayments</t>
  </si>
  <si>
    <t>1736</t>
  </si>
  <si>
    <t>Private Student Loan Scheme - Loan</t>
  </si>
  <si>
    <t>2206</t>
  </si>
  <si>
    <t>Private Student Loan Scheme</t>
  </si>
  <si>
    <t>Net Private Student Loan Scheme</t>
  </si>
  <si>
    <t/>
  </si>
  <si>
    <t>0752</t>
  </si>
  <si>
    <t>Economic Growth - Transfer from Government of Tonga</t>
  </si>
  <si>
    <t>0762</t>
  </si>
  <si>
    <t>Economic Growth - Loan repayments</t>
  </si>
  <si>
    <t>1732</t>
  </si>
  <si>
    <t>Economic Growth - Loan</t>
  </si>
  <si>
    <t>2202</t>
  </si>
  <si>
    <t>Economic Growth Fund</t>
  </si>
  <si>
    <t>Net Economic Growth Fund</t>
  </si>
  <si>
    <t>Net Private Sector Initiative Revolving Funds</t>
  </si>
  <si>
    <t>Government of Tonga Fund</t>
  </si>
  <si>
    <t>Total Receipts</t>
  </si>
  <si>
    <t>Total Payments</t>
  </si>
  <si>
    <t xml:space="preserve">Total Receipts less Total Payments </t>
  </si>
  <si>
    <t>Loans</t>
  </si>
  <si>
    <t>0702</t>
  </si>
  <si>
    <t>2105</t>
  </si>
  <si>
    <t>On-Lent Chinese EXIM Bank</t>
  </si>
  <si>
    <t>1750</t>
  </si>
  <si>
    <t>Onlent to PE's</t>
  </si>
  <si>
    <t>Shares and other equity</t>
  </si>
  <si>
    <t>2100</t>
  </si>
  <si>
    <t>Equity Payment to Non Financial Public Enterprises</t>
  </si>
  <si>
    <t>2102</t>
  </si>
  <si>
    <t>2103</t>
  </si>
  <si>
    <t>Equity Payment to Non Profit Institutions</t>
  </si>
  <si>
    <t>2104</t>
  </si>
  <si>
    <t>Equity Payments to International Organisations</t>
  </si>
  <si>
    <t>Other accounts receivable</t>
  </si>
  <si>
    <t>Foreign</t>
  </si>
  <si>
    <t>0522</t>
  </si>
  <si>
    <t>Sales of Shares</t>
  </si>
  <si>
    <t>Monetary gold and SDRs</t>
  </si>
  <si>
    <t>NET INCURRENCE OF LIABILITIES</t>
  </si>
  <si>
    <t xml:space="preserve">Domestic </t>
  </si>
  <si>
    <t xml:space="preserve">Currency and deposits </t>
  </si>
  <si>
    <t>0701</t>
  </si>
  <si>
    <t>0704</t>
  </si>
  <si>
    <t>0730</t>
  </si>
  <si>
    <t>1712</t>
  </si>
  <si>
    <t>1718</t>
  </si>
  <si>
    <t>Principal - Treasury Bills</t>
  </si>
  <si>
    <t>Other accounts payable</t>
  </si>
  <si>
    <t xml:space="preserve">Loans </t>
  </si>
  <si>
    <t>0710</t>
  </si>
  <si>
    <t>World Bank Budget Support Loan</t>
  </si>
  <si>
    <t>0711</t>
  </si>
  <si>
    <t>Asian Development Bank Budget Support Loan</t>
  </si>
  <si>
    <t>0712</t>
  </si>
  <si>
    <t>World Bank Project Loan</t>
  </si>
  <si>
    <t>0713</t>
  </si>
  <si>
    <t>Asian Development Project Loan</t>
  </si>
  <si>
    <t>0714</t>
  </si>
  <si>
    <t>IFAD Project Loan</t>
  </si>
  <si>
    <t>0720</t>
  </si>
  <si>
    <t>Loan funds received</t>
  </si>
  <si>
    <t>0885</t>
  </si>
  <si>
    <t>Republic of China EXIM Bank Loan</t>
  </si>
  <si>
    <t>1713</t>
  </si>
  <si>
    <t>1715</t>
  </si>
  <si>
    <t xml:space="preserve">Other accounts payable </t>
  </si>
  <si>
    <t>Debt Repayment overall</t>
  </si>
  <si>
    <t>Compensation of Employees (Recurrent only)</t>
  </si>
  <si>
    <t>change in revenue</t>
  </si>
  <si>
    <t>change in compensation</t>
  </si>
  <si>
    <t>Grants/Budget Support</t>
  </si>
  <si>
    <t>Compensation of Employees (COE)</t>
  </si>
  <si>
    <t>PAY (Compensation of Employees, Social Benefits, Consultants minus scholarship)</t>
  </si>
  <si>
    <t>Domestic Revenue of Budget</t>
  </si>
  <si>
    <t>Wage Bill (COE)</t>
  </si>
  <si>
    <t>Wage Bill (Salaries)</t>
  </si>
  <si>
    <t>Wage bill (COE w/ B/Support)</t>
  </si>
  <si>
    <t>Wage bill (PAY w/ B/Support)</t>
  </si>
  <si>
    <t>Wage bill (COE, w/out budget support)</t>
  </si>
  <si>
    <t>Wage bill (PAY w/out budget support)</t>
  </si>
  <si>
    <t>Recurrent source only (COE)</t>
  </si>
  <si>
    <t>Recurrent source only (PAY)</t>
  </si>
  <si>
    <t>Wage bill (COE, with domestic revenue)</t>
  </si>
  <si>
    <t>Wage bill (PAY with domestic revenue)</t>
  </si>
  <si>
    <t>Total Expenditures</t>
  </si>
  <si>
    <t>Revenue                            </t>
  </si>
  <si>
    <t>Expense</t>
  </si>
  <si>
    <t>Gross Operating Balance</t>
  </si>
  <si>
    <t>Net Acquisition Of Nonfinancial Assets</t>
  </si>
  <si>
    <t>Machinery and equipment</t>
  </si>
  <si>
    <t>Other fixed assets</t>
  </si>
  <si>
    <t>Land</t>
  </si>
  <si>
    <t>Net Lending/Borrowing Requirement</t>
  </si>
  <si>
    <t>Net Acquisition Of Financial Assets And Liabilities (Financing)</t>
  </si>
  <si>
    <t>Financial Assets</t>
  </si>
  <si>
    <t>Financial Liabilities</t>
  </si>
  <si>
    <t>Repayments</t>
  </si>
  <si>
    <t>Expenses</t>
  </si>
  <si>
    <t>Domestic Financing</t>
  </si>
  <si>
    <t>External Financing</t>
  </si>
  <si>
    <t>Inflows to the Government of Tonga Fund</t>
  </si>
  <si>
    <t>Pa'anga humai ki he Pule'anga</t>
  </si>
  <si>
    <r>
      <t>Plus</t>
    </r>
    <r>
      <rPr>
        <sz val="10"/>
        <rFont val="Times New Roman"/>
        <family val="1"/>
      </rPr>
      <t xml:space="preserve"> Inflows to other Funds</t>
    </r>
  </si>
  <si>
    <t>Tanaki: Humai mei he Pa'anga Kehe</t>
  </si>
  <si>
    <t>Tokoni Fakapatiseti</t>
  </si>
  <si>
    <t>Donor Inkind</t>
  </si>
  <si>
    <t>Donor Cash Aid</t>
  </si>
  <si>
    <t>Pa'anga mei he Tokoni</t>
  </si>
  <si>
    <r>
      <t xml:space="preserve">Less </t>
    </r>
    <r>
      <rPr>
        <sz val="10"/>
        <rFont val="Times New Roman"/>
        <family val="1"/>
      </rPr>
      <t>Inflows classified under Non-financial assets</t>
    </r>
  </si>
  <si>
    <t>receipts from disposal of Fixed &amp; Non-fixed assets</t>
  </si>
  <si>
    <t>Kole: Hu mai 'oku lau koe totongi ki he huatu</t>
  </si>
  <si>
    <r>
      <t>Less</t>
    </r>
    <r>
      <rPr>
        <sz val="10"/>
        <rFont val="Times New Roman"/>
        <family val="1"/>
      </rPr>
      <t xml:space="preserve"> Inflows classified under financial transactions</t>
    </r>
  </si>
  <si>
    <t>receipts from disposal of Financial Assets</t>
  </si>
  <si>
    <t>Fakapa'anga mei Muli</t>
  </si>
  <si>
    <t>Fakapa'anga fakalotofonua</t>
  </si>
  <si>
    <r>
      <t>Total Revenues</t>
    </r>
    <r>
      <rPr>
        <b/>
        <i/>
        <sz val="10"/>
        <rFont val="Times New Roman"/>
        <family val="1"/>
      </rPr>
      <t xml:space="preserve"> (as per GFS Presentation)</t>
    </r>
  </si>
  <si>
    <t>Fakakatoa Pa'anga Humai (Fakamatala GFS)</t>
  </si>
  <si>
    <t>Outflows from the Government of Tonga Fund</t>
  </si>
  <si>
    <t>Pa'anga huatu ki he Pule'anga</t>
  </si>
  <si>
    <t>Tanaki: Huatu mei he Pa'anga Kehe</t>
  </si>
  <si>
    <t>Donor In-kind</t>
  </si>
  <si>
    <t>acquisition of Non-financial assets/liabilities</t>
  </si>
  <si>
    <t>Kole: Fakapa'anga 'o e ngaahi fakamole</t>
  </si>
  <si>
    <t>payment for acquire of Financial Assets</t>
  </si>
  <si>
    <t>Fakakatoa Pa'anga Huatu (Fakamatala GFS)</t>
  </si>
  <si>
    <t xml:space="preserve"> </t>
  </si>
  <si>
    <t>Taxes</t>
  </si>
  <si>
    <t>Discrepancy</t>
  </si>
  <si>
    <t>Total Domestic Revenue ($m)</t>
  </si>
  <si>
    <t>Compensation of Employees ($m)</t>
  </si>
  <si>
    <t>External</t>
  </si>
  <si>
    <t>Total Domestic Revenue</t>
  </si>
  <si>
    <t>Actual 2018/19</t>
  </si>
  <si>
    <t>Est Outturn 2019/20</t>
  </si>
  <si>
    <t>Revenue</t>
  </si>
  <si>
    <t>TR+TP</t>
  </si>
  <si>
    <t xml:space="preserve">    Current revenue</t>
  </si>
  <si>
    <t xml:space="preserve">      Tax revenue</t>
  </si>
  <si>
    <t xml:space="preserve">        Trade taxes</t>
  </si>
  <si>
    <t>Budget Estimate 2024/25</t>
  </si>
  <si>
    <t>Actual Jul_Jan 2019/20</t>
  </si>
  <si>
    <t>2019/20 Total Est Outturn</t>
  </si>
  <si>
    <t>2020/21 Total Est</t>
  </si>
  <si>
    <t xml:space="preserve">  Grants (in cash)</t>
  </si>
  <si>
    <t>Taxes on income, profits, n capital gains                </t>
  </si>
  <si>
    <t xml:space="preserve">  Total expenditure</t>
  </si>
  <si>
    <t xml:space="preserve">    Current expenditure</t>
  </si>
  <si>
    <t xml:space="preserve">      Wages and salaries</t>
  </si>
  <si>
    <t>Taxes on international trade n transactions                </t>
  </si>
  <si>
    <t xml:space="preserve">      Other expenditures</t>
  </si>
  <si>
    <t xml:space="preserve">      Additional expenditures</t>
  </si>
  <si>
    <t>Overall deficit/surplus</t>
  </si>
  <si>
    <t>current</t>
  </si>
  <si>
    <t>capital</t>
  </si>
  <si>
    <t xml:space="preserve">FY2019 Est Outturn </t>
  </si>
  <si>
    <t>Budget Estimate for 2021/22</t>
  </si>
  <si>
    <t>Budget Estimates for for 2022/23</t>
  </si>
  <si>
    <t>Total financing</t>
  </si>
  <si>
    <t xml:space="preserve">  External financing</t>
  </si>
  <si>
    <t xml:space="preserve">      Disbursements</t>
  </si>
  <si>
    <t xml:space="preserve">      Repayments</t>
  </si>
  <si>
    <t>Wage Bill Fiscal anchor 53%&gt;</t>
  </si>
  <si>
    <r>
      <t xml:space="preserve">        </t>
    </r>
    <r>
      <rPr>
        <i/>
        <sz val="8"/>
        <rFont val="Times New Roman"/>
        <family val="1"/>
      </rPr>
      <t xml:space="preserve">of which: Bonds </t>
    </r>
  </si>
  <si>
    <t>Domestic revenue Fiscal anchor &gt;23%</t>
  </si>
  <si>
    <t>Net Changes in Government Investment / Bank Balance</t>
  </si>
  <si>
    <t xml:space="preserve">  Others: Treasury Deposit at NRBT</t>
  </si>
  <si>
    <t xml:space="preserve">               ADB Urban Development Loan</t>
  </si>
  <si>
    <t>Sources: Ministry of Finance.</t>
  </si>
  <si>
    <t>NET ACQUISITION OF NONFINANCIAL ASSETS</t>
  </si>
  <si>
    <t>Inflow</t>
  </si>
  <si>
    <t>Outflow</t>
  </si>
  <si>
    <t>Fixed assets (net)</t>
  </si>
  <si>
    <t>Building and structures (net)</t>
  </si>
  <si>
    <t>Nonproduced assets (net)</t>
  </si>
  <si>
    <t>NET ACQ. OF FINANCIAL ASSETS &amp; LIABILITIES (FINANCING)</t>
  </si>
  <si>
    <t>Upgrade of Port</t>
  </si>
  <si>
    <t>2026</t>
  </si>
  <si>
    <t>0496</t>
  </si>
  <si>
    <t>Custom Fees</t>
  </si>
  <si>
    <t>0495</t>
  </si>
  <si>
    <t>Custom Penalties</t>
  </si>
  <si>
    <t>0497</t>
  </si>
  <si>
    <t>Auction proceeds</t>
  </si>
  <si>
    <t>0498</t>
  </si>
  <si>
    <t>Customs security</t>
  </si>
  <si>
    <t>2025/26 Estimate</t>
  </si>
  <si>
    <t>0843</t>
  </si>
  <si>
    <t>UN World Food</t>
  </si>
  <si>
    <t>ma'u mei hono fakatau atu 'a e koloa</t>
  </si>
  <si>
    <t>ma'u mei hono tukuange 'a e kolo fakapa'anga</t>
  </si>
  <si>
    <t>Tokoni fakahangatonu</t>
  </si>
  <si>
    <t>Katoa humai (Fakatatau ki he 'esitimeti)</t>
  </si>
  <si>
    <t>Kole: Hu mai mei koloa 'a e Pule'anga</t>
  </si>
  <si>
    <t>Tokoni Fakahangatonu</t>
  </si>
  <si>
    <t>Kole: to'o mei ngaahi fakamole</t>
  </si>
  <si>
    <t>fakatau mai koloa</t>
  </si>
  <si>
    <t>fakatau mai ha koloa fakapa'anga</t>
  </si>
  <si>
    <t>2026/27 Estimate</t>
  </si>
  <si>
    <t>0846</t>
  </si>
  <si>
    <t>World Meterological Organization</t>
  </si>
  <si>
    <t>0845</t>
  </si>
  <si>
    <t>Saudi Arabia Government</t>
  </si>
  <si>
    <t>Budget Statement 2026/27 (Recurrent)</t>
  </si>
  <si>
    <t>Budget Statement 2026/27 (Budget Support)</t>
  </si>
  <si>
    <t>Budget Statement 2026/27 (Development Cash)</t>
  </si>
  <si>
    <t>Budget Statement 2026/27 (In-kind)</t>
  </si>
  <si>
    <t>Reconciliation between Cash Outflows from the Government of Tonga Fund and Budget Expenditures</t>
  </si>
  <si>
    <t>Reconciliation between Cash Inflows to the Government of Tonga Fund and Budget Revenues</t>
  </si>
  <si>
    <t>Fakahoa mei he Pa'anga humai ki he Pa'anga 'a e Pule'anga mo e Pa'anga Talifaki</t>
  </si>
  <si>
    <t xml:space="preserve"> Fakahoa mei he Pa'anga huatu mei he Pa'anga 'a e Pule'anga Tonga mo e Fakapatiseti</t>
  </si>
  <si>
    <t>2028</t>
  </si>
  <si>
    <t>New or Major upgrade to Drainage</t>
  </si>
  <si>
    <t>New Plane</t>
  </si>
  <si>
    <t>2027</t>
  </si>
  <si>
    <t>New or Major upgrade to Foreshore</t>
  </si>
  <si>
    <t>Budget Statement 2027/28 (Recurrent)</t>
  </si>
  <si>
    <t>Budget Statement 2027/28 (Budget Support)</t>
  </si>
  <si>
    <t>Budget Statement 2027/28 (Development Cash)</t>
  </si>
  <si>
    <t>Budget Statement 2027/28 (In-kind)</t>
  </si>
  <si>
    <t>Budget Estimate 2025/26</t>
  </si>
  <si>
    <t>Actual 2023/24</t>
  </si>
  <si>
    <t>Revised Estimate 2024/25</t>
  </si>
  <si>
    <t>2027/28 Estimate</t>
  </si>
  <si>
    <t>Net Lending/Borrowing Requirement (Fiscal Balance)</t>
  </si>
  <si>
    <r>
      <t>Total Inflows</t>
    </r>
    <r>
      <rPr>
        <b/>
        <i/>
        <sz val="10"/>
        <rFont val="Times New Roman"/>
        <family val="1"/>
      </rPr>
      <t xml:space="preserve"> (as per Estimates)</t>
    </r>
  </si>
  <si>
    <t>Domestic Financing - Bond receipts</t>
  </si>
  <si>
    <t>Plus Outflows from other funds</t>
  </si>
  <si>
    <t>Total Outflows (as per Estimates)</t>
  </si>
  <si>
    <t>Less Outflows classified as offsets to expenditure</t>
  </si>
  <si>
    <t>Less Outflows classified as financing transactions</t>
  </si>
  <si>
    <t>Total Expense (as per GFS Presentation)</t>
  </si>
  <si>
    <t xml:space="preserve">                                      Onlent repayment from TDB and Pes</t>
  </si>
  <si>
    <t xml:space="preserve">                                      Other principal repayment</t>
  </si>
  <si>
    <t>Totongo no fakafoki meihe Pangike fakalakalaka 'o Tonga mo e Ngaahi pisinisi 'a e Pule'anga</t>
  </si>
  <si>
    <r>
      <rPr>
        <b/>
        <sz val="10"/>
        <rFont val="Times New Roman"/>
        <family val="1"/>
      </rPr>
      <t>Fakapa'anga fakalotofonua</t>
    </r>
    <r>
      <rPr>
        <sz val="10"/>
        <rFont val="Times New Roman"/>
        <family val="1"/>
      </rPr>
      <t xml:space="preserve"> - Ponite</t>
    </r>
  </si>
  <si>
    <t>Totongi fakafoki 'a e no meihe Pule'anga</t>
  </si>
  <si>
    <t>Patiseti 'Esitimeti 2025/26</t>
  </si>
  <si>
    <t>Katoa huatu (Fakatatau ki he 'Esitimeti)</t>
  </si>
  <si>
    <t>Fakamatala Ngaahi Ngaue 'a e Pule'anga ($m)</t>
  </si>
  <si>
    <t xml:space="preserve">Budget </t>
  </si>
  <si>
    <r>
      <t xml:space="preserve">Receipt from Treasury Bills </t>
    </r>
    <r>
      <rPr>
        <sz val="9"/>
        <color rgb="FFFF0000"/>
        <rFont val="Times New Roman"/>
        <family val="1"/>
      </rPr>
      <t>(Why are Treasury bills classified under Loans, these are financial instruments 'debt securities' in GFS)</t>
    </r>
  </si>
  <si>
    <r>
      <t xml:space="preserve">Bond Receipts </t>
    </r>
    <r>
      <rPr>
        <sz val="9"/>
        <color rgb="FFFF0000"/>
        <rFont val="Times New Roman"/>
        <family val="1"/>
      </rPr>
      <t>(Why are bonds classified under Loans, these are financial instruments 'debt securities' in GFS)</t>
    </r>
  </si>
  <si>
    <t>Debt securities</t>
  </si>
  <si>
    <r>
      <t xml:space="preserve">Local Fund </t>
    </r>
    <r>
      <rPr>
        <sz val="9"/>
        <color rgb="FFFF0000"/>
        <rFont val="Times New Roman"/>
        <family val="1"/>
      </rPr>
      <t>(More details for the nature of these receipts)</t>
    </r>
  </si>
  <si>
    <r>
      <t xml:space="preserve">#N/A </t>
    </r>
    <r>
      <rPr>
        <sz val="9"/>
        <color rgb="FFFF0000"/>
        <rFont val="Times New Roman"/>
        <family val="1"/>
      </rPr>
      <t>(what is included in this item)</t>
    </r>
  </si>
  <si>
    <r>
      <t xml:space="preserve">Insurance (Personnel) </t>
    </r>
    <r>
      <rPr>
        <sz val="9"/>
        <color rgb="FFFF0000"/>
        <rFont val="Times New Roman"/>
        <family val="1"/>
      </rPr>
      <t>(what is the nature of this payment)</t>
    </r>
  </si>
  <si>
    <r>
      <t xml:space="preserve">Stabilisation Fund </t>
    </r>
    <r>
      <rPr>
        <sz val="9"/>
        <color rgb="FFFF0000"/>
        <rFont val="Times New Roman"/>
        <family val="1"/>
      </rPr>
      <t>(What is the purpose of the payment)</t>
    </r>
  </si>
  <si>
    <r>
      <t>Contributions to Organisations</t>
    </r>
    <r>
      <rPr>
        <sz val="9"/>
        <color rgb="FFFF0000"/>
        <rFont val="Times New Roman"/>
        <family val="1"/>
      </rPr>
      <t xml:space="preserve"> (can we get a list of the organizations included so that we can correctly classify them for GFS)</t>
    </r>
  </si>
  <si>
    <r>
      <t xml:space="preserve">Grant for Sport Activities </t>
    </r>
    <r>
      <rPr>
        <sz val="9"/>
        <color rgb="FFFF0000"/>
        <rFont val="Times New Roman"/>
        <family val="1"/>
      </rPr>
      <t>[Can we get a list of recipients, Reclassify to GFS 2821]</t>
    </r>
  </si>
  <si>
    <r>
      <t xml:space="preserve">Grant to Charitable Organisations </t>
    </r>
    <r>
      <rPr>
        <sz val="9"/>
        <color rgb="FFFF0000"/>
        <rFont val="Times New Roman"/>
        <family val="1"/>
      </rPr>
      <t>[Reclassify to GFS 2821]</t>
    </r>
  </si>
  <si>
    <r>
      <t>Transfer to Non Profit Institutions</t>
    </r>
    <r>
      <rPr>
        <sz val="9"/>
        <color rgb="FFFF0000"/>
        <rFont val="Times New Roman"/>
        <family val="1"/>
      </rPr>
      <t xml:space="preserve"> [Reclassify to GFS 2821]</t>
    </r>
  </si>
  <si>
    <t>Government Development Project Costs [Reclassify to GFS 3111/3112/3113]</t>
  </si>
  <si>
    <r>
      <t xml:space="preserve">Custom Duties Expenditure </t>
    </r>
    <r>
      <rPr>
        <sz val="9"/>
        <color rgb="FFFF0000"/>
        <rFont val="Times New Roman"/>
        <family val="1"/>
      </rPr>
      <t>[Reclassify to GFS 2821]</t>
    </r>
  </si>
  <si>
    <r>
      <t xml:space="preserve">Grants to Communities </t>
    </r>
    <r>
      <rPr>
        <sz val="9"/>
        <color rgb="FFFF0000"/>
        <rFont val="Times New Roman"/>
        <family val="1"/>
      </rPr>
      <t>[Reclassify to GFS 2822]</t>
    </r>
  </si>
  <si>
    <r>
      <t xml:space="preserve">Other Capital Expenditure </t>
    </r>
    <r>
      <rPr>
        <sz val="9"/>
        <color rgb="FFFF0000"/>
        <rFont val="Times New Roman"/>
        <family val="1"/>
      </rPr>
      <t>(What is included here)</t>
    </r>
  </si>
  <si>
    <r>
      <t xml:space="preserve">Local Contributions </t>
    </r>
    <r>
      <rPr>
        <sz val="9"/>
        <color rgb="FFFF0000"/>
        <rFont val="Times New Roman"/>
        <family val="1"/>
      </rPr>
      <t xml:space="preserve"> (contribution by local to a project funded by government e.g. NGO contribute partial funds for building a community hall)</t>
    </r>
  </si>
  <si>
    <r>
      <t xml:space="preserve">Transfer Payments </t>
    </r>
    <r>
      <rPr>
        <sz val="9"/>
        <color rgb="FFFF0000"/>
        <rFont val="Times New Roman"/>
        <family val="1"/>
      </rPr>
      <t>(These are payments made TO government (or social security funds) by employers, employees, or self-employed to finance eg: insurance schemes)</t>
    </r>
  </si>
  <si>
    <r>
      <t xml:space="preserve">Other Special Projects </t>
    </r>
    <r>
      <rPr>
        <sz val="9"/>
        <color rgb="FFFF0000"/>
        <rFont val="Times New Roman"/>
        <family val="1"/>
      </rPr>
      <t xml:space="preserve"> (spending on goods and services consumed in producing government outputs such as Payments for contracted services and project-related operational costs)</t>
    </r>
  </si>
  <si>
    <r>
      <t xml:space="preserve">Guarantee Loans </t>
    </r>
    <r>
      <rPr>
        <sz val="9"/>
        <color rgb="FFFF0000"/>
        <rFont val="Times New Roman"/>
        <family val="1"/>
      </rPr>
      <t>(Provisions maintained by government to cover potential payments in the event of loan defaults Reclassify to 2822)</t>
    </r>
  </si>
  <si>
    <r>
      <t xml:space="preserve">Guarantee Loans - Statutory </t>
    </r>
    <r>
      <rPr>
        <sz val="9"/>
        <color rgb="FFFF0000"/>
        <rFont val="Times New Roman"/>
        <family val="1"/>
      </rPr>
      <t>(Provisions maintained by government to cover potential payments in the event of loan defaults reclassify to 2822)</t>
    </r>
  </si>
  <si>
    <t>2822</t>
  </si>
  <si>
    <t>[Tonga National University?]</t>
  </si>
  <si>
    <r>
      <t xml:space="preserve">Cabinet Economic Development Committee </t>
    </r>
    <r>
      <rPr>
        <sz val="9"/>
        <color rgb="FFFF0000"/>
        <rFont val="Times New Roman"/>
        <family val="1"/>
      </rPr>
      <t>(same as 1498 Government funds allocated to constituencies for community development activities, administered through local government committee, town and district officers eg: purchasing small boats for inter-island transport). These can't be subsidies, subsidies can only be current on to subsidize cost of production and products, reclassify to gross investment of nonfinancial assets GFS code 3112.</t>
    </r>
  </si>
  <si>
    <t>Grant [This item represents material misclassfication! we need a list of all the payment recipietns, this can't be correct-some payments need to be reclassified to other expense transfer not elswhere classified 2821 amongst others but compilers need to do a detail investigation on activity level]</t>
  </si>
  <si>
    <t xml:space="preserve">Rental [Rental of fixed assets should be classified as the sale of goods and services Reclassify to 1423] </t>
  </si>
  <si>
    <t xml:space="preserve">Lease of Aircraft [Rental of fixed assets should be classified as the sale of goods and services Reclassify to 1423] </t>
  </si>
  <si>
    <t>Revolving Fund (Revenue from the sale of vegetables produced by the Prisons Department Reclassify to 1423)</t>
  </si>
  <si>
    <t>Transfer not elswhere  </t>
  </si>
  <si>
    <t>Adjustment to correct current/capital split of transfers not elsewhere</t>
  </si>
  <si>
    <t>Capital transfers not elswhere </t>
  </si>
  <si>
    <t>Royalty Fees [Reclassify to GFS 1415]</t>
  </si>
  <si>
    <t>Transfer from NRBT</t>
  </si>
  <si>
    <t>Sundry Revenue [Reclassify to GFS 1423]</t>
  </si>
  <si>
    <t>Current transfers not elswhere</t>
  </si>
  <si>
    <t>2511</t>
  </si>
  <si>
    <t>2621</t>
  </si>
  <si>
    <t>Contingency Fund</t>
  </si>
  <si>
    <t>Tax Debts Recovered (Corporate)</t>
  </si>
  <si>
    <t xml:space="preserve">Tax Debts Recovered (CT) </t>
  </si>
  <si>
    <r>
      <t>PG Passenger Service Charge</t>
    </r>
    <r>
      <rPr>
        <sz val="9"/>
        <color rgb="FFFF0000"/>
        <rFont val="Times New Roman"/>
        <family val="1"/>
      </rPr>
      <t xml:space="preserve"> </t>
    </r>
  </si>
  <si>
    <t>PAYE Tax Exemptions</t>
  </si>
  <si>
    <t>Community Development Programs (noted in comments)</t>
  </si>
  <si>
    <t>Subsidies [Can we get a list of recipients, Reclassify to GFS 2511]</t>
  </si>
  <si>
    <t>Transfer not elsewhere          </t>
  </si>
  <si>
    <t>Current transfer not elsewhere</t>
  </si>
  <si>
    <r>
      <rPr>
        <sz val="9"/>
        <rFont val="Times New Roman"/>
        <family val="1"/>
      </rPr>
      <t>Government Liabilities</t>
    </r>
    <r>
      <rPr>
        <sz val="9"/>
        <color rgb="FFFF0000"/>
        <rFont val="Times New Roman"/>
        <family val="1"/>
      </rPr>
      <t xml:space="preserve"> (Funds held by government to cover potential liabilities, such as court-ordered compensation payments to victims in judicial cases Reclassify to GFS code 2821)</t>
    </r>
  </si>
  <si>
    <r>
      <rPr>
        <sz val="9"/>
        <rFont val="Times New Roman"/>
        <family val="1"/>
      </rPr>
      <t>Development Committee</t>
    </r>
    <r>
      <rPr>
        <sz val="9"/>
        <color rgb="FFFF0000"/>
        <rFont val="Times New Roman"/>
        <family val="1"/>
      </rPr>
      <t xml:space="preserve"> (clasify as current transfernot elsewhere GFS 2822).</t>
    </r>
  </si>
  <si>
    <r>
      <rPr>
        <sz val="9"/>
        <rFont val="Times New Roman"/>
        <family val="1"/>
      </rPr>
      <t>Constituency</t>
    </r>
    <r>
      <rPr>
        <sz val="9"/>
        <color rgb="FFFF0000"/>
        <rFont val="Times New Roman"/>
        <family val="1"/>
      </rPr>
      <t xml:space="preserve"> [Reclassify to GFS 2821]</t>
    </r>
  </si>
  <si>
    <t>Capital transfer not elsewhere</t>
  </si>
  <si>
    <r>
      <t xml:space="preserve">Mineral and energy resources (net) </t>
    </r>
    <r>
      <rPr>
        <sz val="9"/>
        <color rgb="FFFF0000"/>
        <rFont val="Times New Roman"/>
        <family val="1"/>
      </rPr>
      <t>(terminology to be updated to the GFSM 2014-)</t>
    </r>
  </si>
  <si>
    <r>
      <t>Acquisitions: Mineral and energy resources</t>
    </r>
    <r>
      <rPr>
        <sz val="9"/>
        <color rgb="FFFF0000"/>
        <rFont val="Times New Roman"/>
        <family val="1"/>
      </rPr>
      <t>(terminology to be updated to the GFSM 2014-)</t>
    </r>
  </si>
  <si>
    <r>
      <t>Disposals: Mineral and energy resources</t>
    </r>
    <r>
      <rPr>
        <sz val="9"/>
        <color rgb="FFFF0000"/>
        <rFont val="Times New Roman"/>
        <family val="1"/>
      </rPr>
      <t>(terminology to be updated to the GFSM 2014-)</t>
    </r>
  </si>
  <si>
    <t>Updated to GFSM 2014-Debt securities</t>
  </si>
  <si>
    <t>Updated to GFSM 2014-Equity and investment fund shares</t>
  </si>
  <si>
    <t>Updated to the GFSM 2014-Insurance, pension, and standardized guarantee schemes</t>
  </si>
  <si>
    <t>Updated to the GFSM 2014-Financial derivatives and employee stock options</t>
  </si>
  <si>
    <t>Updated to the GFSM 2014-External)</t>
  </si>
  <si>
    <t>Updated to GFSM 2014-Debt securities!)</t>
  </si>
  <si>
    <t>Updated to the GFSM 2014-External</t>
  </si>
  <si>
    <t>Equity and inveestment fund shares</t>
  </si>
  <si>
    <t>1501</t>
  </si>
  <si>
    <t>Table 1: Government Finance Statistics (GFS) Summary Table</t>
  </si>
  <si>
    <t>Key Indicators</t>
  </si>
  <si>
    <t>(T$m)</t>
  </si>
  <si>
    <t>July 2022 ($m)</t>
  </si>
  <si>
    <t>Variance $</t>
  </si>
  <si>
    <t>Variance %</t>
  </si>
  <si>
    <r>
      <t xml:space="preserve">FISCAL INDICATORS </t>
    </r>
    <r>
      <rPr>
        <i/>
        <sz val="12"/>
        <rFont val="Times New Roman"/>
        <family val="1"/>
      </rPr>
      <t>(Government Financial Statistics (GFS) Basis)</t>
    </r>
  </si>
  <si>
    <t>monthly difference</t>
  </si>
  <si>
    <t>annual difference</t>
  </si>
  <si>
    <t xml:space="preserve">domestic revenue as % of GDP </t>
  </si>
  <si>
    <t>Domestic Revenue as % of GDP</t>
  </si>
  <si>
    <t xml:space="preserve">  Tax</t>
  </si>
  <si>
    <t>Period</t>
  </si>
  <si>
    <t>domestic revenue (tax+nontax)</t>
  </si>
  <si>
    <r>
      <t xml:space="preserve">  Grant</t>
    </r>
    <r>
      <rPr>
        <i/>
        <sz val="12"/>
        <rFont val="Times New Roman"/>
        <family val="1"/>
      </rPr>
      <t xml:space="preserve"> (cash grants)</t>
    </r>
  </si>
  <si>
    <t>Tax + Other Revenue</t>
  </si>
  <si>
    <t xml:space="preserve">     Current Grant</t>
  </si>
  <si>
    <t xml:space="preserve">     Capital Grant</t>
  </si>
  <si>
    <r>
      <t xml:space="preserve">  Other Revenue</t>
    </r>
    <r>
      <rPr>
        <i/>
        <sz val="12"/>
        <rFont val="Times New Roman"/>
        <family val="1"/>
      </rPr>
      <t xml:space="preserve"> (non - tax)</t>
    </r>
  </si>
  <si>
    <t>GDP 2022/23</t>
  </si>
  <si>
    <t xml:space="preserve">  Compensation of Employees </t>
  </si>
  <si>
    <t xml:space="preserve">  Use of Goods and Service</t>
  </si>
  <si>
    <t xml:space="preserve">  Interest</t>
  </si>
  <si>
    <t xml:space="preserve">  Subsidies</t>
  </si>
  <si>
    <t xml:space="preserve">  Grant</t>
  </si>
  <si>
    <t>Revenue is tax</t>
  </si>
  <si>
    <t xml:space="preserve">  Social benefits</t>
  </si>
  <si>
    <t>Grant</t>
  </si>
  <si>
    <t xml:space="preserve">  Other Expenses</t>
  </si>
  <si>
    <t>other rev</t>
  </si>
  <si>
    <t>Net Acquisition of Non-financial Assets</t>
  </si>
  <si>
    <t xml:space="preserve">Net Lending/Borrowing Requirement </t>
  </si>
  <si>
    <t>Financing</t>
  </si>
  <si>
    <r>
      <t xml:space="preserve">Total Public Debt </t>
    </r>
    <r>
      <rPr>
        <i/>
        <sz val="12"/>
        <rFont val="Times New Roman"/>
        <family val="1"/>
      </rPr>
      <t>(External &amp; Domestic)</t>
    </r>
    <r>
      <rPr>
        <sz val="12"/>
        <rFont val="Times New Roman"/>
        <family val="1"/>
      </rPr>
      <t>($million)</t>
    </r>
  </si>
  <si>
    <t>N/A</t>
  </si>
  <si>
    <t xml:space="preserve"> -</t>
  </si>
  <si>
    <t>NA</t>
  </si>
  <si>
    <t>FISCAL ANCHORS</t>
  </si>
  <si>
    <t>Compensation of Employees to domestic revenue to be less than 53% (annual target)</t>
  </si>
  <si>
    <t>-</t>
  </si>
  <si>
    <r>
      <t xml:space="preserve">ECONOMIC ACTIVITY INDICATORS </t>
    </r>
    <r>
      <rPr>
        <i/>
        <sz val="12"/>
        <rFont val="Times New Roman"/>
        <family val="1"/>
      </rPr>
      <t>(OET basis)</t>
    </r>
  </si>
  <si>
    <t>Exports ($million)</t>
  </si>
  <si>
    <t>Imports ($million)</t>
  </si>
  <si>
    <t>MONETARY &amp; PRICE INDICATORS</t>
  </si>
  <si>
    <r>
      <t xml:space="preserve">Remittances </t>
    </r>
    <r>
      <rPr>
        <i/>
        <sz val="12"/>
        <rFont val="Times New Roman"/>
        <family val="1"/>
      </rPr>
      <t>(annual total)</t>
    </r>
  </si>
  <si>
    <t>Official Foreign Reserves</t>
  </si>
  <si>
    <r>
      <t xml:space="preserve">Import Cover - Trade estimate </t>
    </r>
    <r>
      <rPr>
        <i/>
        <sz val="12"/>
        <rFont val="Times New Roman"/>
        <family val="1"/>
      </rPr>
      <t>(months)</t>
    </r>
  </si>
  <si>
    <r>
      <t xml:space="preserve">Import Cover - OET estimate </t>
    </r>
    <r>
      <rPr>
        <i/>
        <sz val="12"/>
        <rFont val="Times New Roman"/>
        <family val="1"/>
      </rPr>
      <t>(months)</t>
    </r>
  </si>
  <si>
    <r>
      <t xml:space="preserve">Inflation </t>
    </r>
    <r>
      <rPr>
        <i/>
        <sz val="12"/>
        <rFont val="Times New Roman"/>
        <family val="1"/>
      </rPr>
      <t>(annual % change)</t>
    </r>
  </si>
  <si>
    <t>Retail Fuel Prices:</t>
  </si>
  <si>
    <r>
      <t xml:space="preserve">            Petrol </t>
    </r>
    <r>
      <rPr>
        <i/>
        <sz val="12"/>
        <rFont val="Times New Roman"/>
        <family val="1"/>
      </rPr>
      <t>(T$/litre)</t>
    </r>
  </si>
  <si>
    <r>
      <t xml:space="preserve">            Diesel </t>
    </r>
    <r>
      <rPr>
        <i/>
        <sz val="12"/>
        <rFont val="Times New Roman"/>
        <family val="1"/>
      </rPr>
      <t>(T$/litre)</t>
    </r>
  </si>
  <si>
    <r>
      <t>Table 1</t>
    </r>
    <r>
      <rPr>
        <sz val="12"/>
        <rFont val="Times New Roman"/>
        <family val="1"/>
      </rPr>
      <t>:</t>
    </r>
    <r>
      <rPr>
        <b/>
        <sz val="12"/>
        <rFont val="Times New Roman"/>
        <family val="1"/>
      </rPr>
      <t xml:space="preserve"> </t>
    </r>
    <r>
      <rPr>
        <i/>
        <sz val="12"/>
        <rFont val="Times New Roman"/>
        <family val="1"/>
      </rPr>
      <t>Source:</t>
    </r>
    <r>
      <rPr>
        <sz val="12"/>
        <rFont val="Times New Roman"/>
        <family val="1"/>
      </rPr>
      <t xml:space="preserve"> MOF, NRBT &amp; MTED</t>
    </r>
  </si>
  <si>
    <t>Budget Est 25/26</t>
  </si>
  <si>
    <t>Transfer not elswhere</t>
  </si>
  <si>
    <t>quarterly performance (%)</t>
  </si>
  <si>
    <t>Table 2: Government Finance Statistics (GFS) Summary Table</t>
  </si>
  <si>
    <t>Tepile 13: Fakamatala Ngaahi Ngaue 'a e Pule'anga ($m)</t>
  </si>
  <si>
    <t>Table 13: Statement of Government Operations (% change)</t>
  </si>
  <si>
    <t>2013/14 Actual</t>
  </si>
  <si>
    <t>2014/15 Actual</t>
  </si>
  <si>
    <t>2015/16 Actual</t>
  </si>
  <si>
    <t>2016/17 Actual</t>
  </si>
  <si>
    <t>2013/14 Ola</t>
  </si>
  <si>
    <t>2014/15 Ola</t>
  </si>
  <si>
    <t>2015/16 Ola</t>
  </si>
  <si>
    <t>2016/17 Ola</t>
  </si>
  <si>
    <t>2020/21 Estimated Outturn From Budget Estimate 20/21</t>
  </si>
  <si>
    <t>$m change</t>
  </si>
  <si>
    <t>2020/21 Estimated to Budget 2021/22</t>
  </si>
  <si>
    <t>2020/21 Estimated Outturn to Budget 2021/22</t>
  </si>
  <si>
    <t>Estimate 2020/22 from 2019/20 Actual %</t>
  </si>
  <si>
    <t>A 2019/20 to BE 2020/21</t>
  </si>
  <si>
    <t>A 2019/20 to EO 2020/21</t>
  </si>
  <si>
    <t>BE 2020/21 to EO 2020/21</t>
  </si>
  <si>
    <t>EO 2020/21 to BE 2021/22</t>
  </si>
  <si>
    <t>long term rules thereshold 50%</t>
  </si>
  <si>
    <t>Pa'anga Humai</t>
  </si>
  <si>
    <t>Tax and Non-tax Revenue</t>
  </si>
  <si>
    <t>Pa'anga Humai Mei he Tukuhau</t>
  </si>
  <si>
    <t>Ngaahi tokoni fakapa'anga</t>
  </si>
  <si>
    <t>Tokoni ki he Ngaahi Fakamole hono fakalele 'o e Pule'anga</t>
  </si>
  <si>
    <t>Tokoni ki he Ngaahi Ngaue Lalahi</t>
  </si>
  <si>
    <t>Ngaahi Fakamole</t>
  </si>
  <si>
    <t>Fakamole ki he kau Ngaue</t>
  </si>
  <si>
    <t>Ngaue'aki 'o e Koloa mo e Ngaue</t>
  </si>
  <si>
    <t>Totongi Tupu</t>
  </si>
  <si>
    <t>Ngaahi Tokoni  Me'a'ofa</t>
  </si>
  <si>
    <t>Ngaahi Tokoni Fakapa'anga</t>
  </si>
  <si>
    <t>Ngaahi Monu'ia Fakasosiale</t>
  </si>
  <si>
    <t>Ngaahi Fakamole Kehe</t>
  </si>
  <si>
    <t>Palanisi</t>
  </si>
  <si>
    <t>Fakatau mai 'o e Ngaahi Koloa Lalahi</t>
  </si>
  <si>
    <t>Tupu/Fe'amokaki</t>
  </si>
  <si>
    <t>Fakakatoa 'o e Koloa moe Mo'ua Fakapa'anga</t>
  </si>
  <si>
    <t>Ngaahi Koloa Fakapa'anga</t>
  </si>
  <si>
    <t>Fakalotofonua</t>
  </si>
  <si>
    <t>Pa'anga moe Fakahu pa'anga</t>
  </si>
  <si>
    <t>No atu</t>
  </si>
  <si>
    <t>Ngaahi 'Inasi</t>
  </si>
  <si>
    <t>Ngaahi Mo'ua Fakapa'anga</t>
  </si>
  <si>
    <t>Ngaahi No</t>
  </si>
  <si>
    <t>Totongi Fakafoki 'o e No</t>
  </si>
  <si>
    <t>Tu'apule'anga</t>
  </si>
  <si>
    <t>Memorandum</t>
  </si>
  <si>
    <t>additional information</t>
  </si>
  <si>
    <t>Principal Repayment</t>
  </si>
  <si>
    <t>interest</t>
  </si>
  <si>
    <t>Total</t>
  </si>
  <si>
    <t>Table 14: Total Revenues ($m)</t>
  </si>
  <si>
    <t>Tepile 14: Fakakatoa Pa'anga humai ($m)</t>
  </si>
  <si>
    <t>Table 14: Total Revenues (% change)</t>
  </si>
  <si>
    <t>growth</t>
  </si>
  <si>
    <t>variance</t>
  </si>
  <si>
    <t>2021/22 Ola</t>
  </si>
  <si>
    <t>2022/23 Patiseti</t>
  </si>
  <si>
    <t>2023/24 Ola Fakaangaanga</t>
  </si>
  <si>
    <t>2024/25 Patiseti</t>
  </si>
  <si>
    <t>24/25 Esitimeti Liliu</t>
  </si>
  <si>
    <t>2025/26 Patiseti Fakaangaanga</t>
  </si>
  <si>
    <t>2026/27 Patiseti Fakaangaanga</t>
  </si>
  <si>
    <t>2027/28 Patiseti Fakaangaanga</t>
  </si>
  <si>
    <t>Non-tax or Other revenue        </t>
  </si>
  <si>
    <t>Pa'anga Humai Makehe</t>
  </si>
  <si>
    <t>Fakakatoa</t>
  </si>
  <si>
    <t>Revenue to GDP                      </t>
  </si>
  <si>
    <t>Table 15: Tax Revenues ($m)</t>
  </si>
  <si>
    <t>Tepile 15: Tukuhau Humai ($m)</t>
  </si>
  <si>
    <t>Table 15: Tax Revenues (% change)</t>
  </si>
  <si>
    <t>Tukuhau vahenga moe tupu</t>
  </si>
  <si>
    <t>Tukuhau 'o e koloa</t>
  </si>
  <si>
    <t>Tukuhau 'o e koloa mo e ngaahi ngaue</t>
  </si>
  <si>
    <t>Tukuhau mei he Fefakatau'aki</t>
  </si>
  <si>
    <t>Ngaahi Tukuhau kehe</t>
  </si>
  <si>
    <t>Ngaahi Tukuhau he Koloa mo e Ngaue</t>
  </si>
  <si>
    <t>Tukuhau 'Ekisia</t>
  </si>
  <si>
    <t>Tukuhau mo e Ngofua ki hono Ngaue'aki 'o e Koloa</t>
  </si>
  <si>
    <t>Trade Tax</t>
  </si>
  <si>
    <t>Tute mei fefakatau'aki</t>
  </si>
  <si>
    <t>Tute mei he fefakatau'aki 'a e Pule'anga</t>
  </si>
  <si>
    <t>Ngaahi Totongi Fakafoki</t>
  </si>
  <si>
    <t>Forex Levy</t>
  </si>
  <si>
    <t>Tukuhau mei Fefakatau'aki Pa'anga</t>
  </si>
  <si>
    <t xml:space="preserve">Tukuhau 'i he kau Pasese </t>
  </si>
  <si>
    <t>Table 16: Grants ($m)</t>
  </si>
  <si>
    <t>Table 16: Grants (% change)</t>
  </si>
  <si>
    <t>Table 17: Other Revenue ($m)</t>
  </si>
  <si>
    <t>Tepile 17: Ngaahi Pa'anga Humai Kehe ($m)</t>
  </si>
  <si>
    <t>Table 17: Other Revenue (% change)</t>
  </si>
  <si>
    <t>Pa'anga Humai mei he Ngaahi Koloa</t>
  </si>
  <si>
    <t>Fakatau atu 'o e Koloa mo e Ngaahi Ngaue</t>
  </si>
  <si>
    <t>Ngaahi totongi Mo'ui</t>
  </si>
  <si>
    <t>Ngaahi Tokoni makehe mei he Ngaahi Tokoni Fakapa'anga</t>
  </si>
  <si>
    <t>Ngaahi Ma'u'anga Pa'anga Makehe</t>
  </si>
  <si>
    <t>Table 18: Expense ($m)</t>
  </si>
  <si>
    <t>Tepile 18: Ngaahi Fakamole ($m)</t>
  </si>
  <si>
    <t>Table 18: Expense (% change)</t>
  </si>
  <si>
    <t>2022/23 Ola Fakaangaanga</t>
  </si>
  <si>
    <t>2023/24 Patiseti</t>
  </si>
  <si>
    <t>2024/25 Fakaangaanga</t>
  </si>
  <si>
    <t>2025/26 Fakaangaanga</t>
  </si>
  <si>
    <t>Expense (%)</t>
  </si>
  <si>
    <t>with change of $6.7 million</t>
  </si>
  <si>
    <t>Table 19: Compensation of Employees ($m)</t>
  </si>
  <si>
    <t>Table 19: Compensation of Employees (% change)</t>
  </si>
  <si>
    <t>Vahenga Lau'aho mo Tu'uma'u</t>
  </si>
  <si>
    <t>Ngaahi Tokoni Fakasosiale</t>
  </si>
  <si>
    <t>Table 20: Interest ($m)</t>
  </si>
  <si>
    <t>Table 20: Interest (% change)</t>
  </si>
  <si>
    <t>To non-residents</t>
  </si>
  <si>
    <t>Ki he kau Muli</t>
  </si>
  <si>
    <t>Ki he Kakai Fakalotofonua</t>
  </si>
  <si>
    <t>Table 21: Subsidies ($m)</t>
  </si>
  <si>
    <t>Table 21: Subsidies (% change)</t>
  </si>
  <si>
    <t>Ngaahi Tokoni  Me'a'ofa ki he Ngaahi Sino Fakapule'anga</t>
  </si>
  <si>
    <t>Ngaahi Tokoni  Me'a'ofa ki he Ngaahi Sino Taautaha</t>
  </si>
  <si>
    <t>Table 22: Net Acquisition Of Nonfinancial Assets ($m)</t>
  </si>
  <si>
    <t>Table 22: Net Acquisition Of Nonfinancial Assets (% change)</t>
  </si>
  <si>
    <t>Ngaahi Koloa Lalahi Tu'uma'u</t>
  </si>
  <si>
    <t>Ngaahi Langa mo e Ngaahi Ngaue Lalahi</t>
  </si>
  <si>
    <t>Ngaahi Misini moe Me'angaue</t>
  </si>
  <si>
    <t>Ngaahi Koloa Lalahi Kehe</t>
  </si>
  <si>
    <t>Kelekele</t>
  </si>
  <si>
    <t>Table 23: Net Acquisition Of Financial Assets And Liabilities (Financing) ($m)</t>
  </si>
  <si>
    <t>Table 23: Net Acquisition Of Financial Assets And Liabilities (Financing) (% change)</t>
  </si>
  <si>
    <t>Tax Revenue to GDP</t>
  </si>
  <si>
    <t>Statement of Government Operations (% change)</t>
  </si>
  <si>
    <t>2017/18 Actual</t>
  </si>
  <si>
    <t>2018/19 Actual</t>
  </si>
  <si>
    <t>2019/20 Actual</t>
  </si>
  <si>
    <t>2020/21 Actual</t>
  </si>
  <si>
    <t>2021/22 Actual</t>
  </si>
  <si>
    <t>Budget Estimate 2022/23</t>
  </si>
  <si>
    <t>2018/19 Ola</t>
  </si>
  <si>
    <t>2019/20 Ola</t>
  </si>
  <si>
    <t>2020/21 Ola</t>
  </si>
  <si>
    <t xml:space="preserve">Patiseti 2021/22 </t>
  </si>
  <si>
    <t>2017/18 Ola</t>
  </si>
  <si>
    <t>n.a</t>
  </si>
  <si>
    <t>Ngaahi Langa mo e Ngaahi Lalahi</t>
  </si>
  <si>
    <t>Budget Strategy Outturn2023/24</t>
  </si>
  <si>
    <t>2024/25 Estimate</t>
  </si>
  <si>
    <t>Ngaahi Koloa Lalahi 'ikai Ngaohi</t>
  </si>
  <si>
    <t>Outturn 2024</t>
  </si>
  <si>
    <t>24_25</t>
  </si>
  <si>
    <t>25_26</t>
  </si>
  <si>
    <t>26_27</t>
  </si>
  <si>
    <t>Tupu/Fe'amokaki Fakapa'anga</t>
  </si>
  <si>
    <t>Tot Debt Repayment</t>
  </si>
  <si>
    <t>Special Expense ($millions)</t>
  </si>
  <si>
    <t>Budget Est. 2021/22</t>
  </si>
  <si>
    <t>Est. Outurn 2021/22</t>
  </si>
  <si>
    <t>Budget Est. 2022/23</t>
  </si>
  <si>
    <t>2023/24 Projection</t>
  </si>
  <si>
    <t>Budget Strategy 2024/25</t>
  </si>
  <si>
    <t>2024/25 Projection</t>
  </si>
  <si>
    <t>2025/26 Projection</t>
  </si>
  <si>
    <t>Debt Repayment to Domestic Rev</t>
  </si>
  <si>
    <t>Hunga Tonga Hunga Ha'apai</t>
  </si>
  <si>
    <t>Total Repayment</t>
  </si>
  <si>
    <t xml:space="preserve">Note:  Payments associated with the acquisition of nonfinancial assets with the amounts in the GFS reports, the amount of the estimated receipts from the sale of capital items needs to be deducted from the figures in this table. </t>
  </si>
  <si>
    <t>15/16</t>
  </si>
  <si>
    <t>16/17</t>
  </si>
  <si>
    <t>17/18</t>
  </si>
  <si>
    <t>18/19</t>
  </si>
  <si>
    <t>19/20 actual</t>
  </si>
  <si>
    <t>20/21 estimate</t>
  </si>
  <si>
    <t>20/21</t>
  </si>
  <si>
    <t>21/22 est</t>
  </si>
  <si>
    <t>FY27/28 (f)</t>
  </si>
  <si>
    <t>Real GDP (growth rate)</t>
  </si>
  <si>
    <t>GDP nominal ($m)</t>
  </si>
  <si>
    <t>Koloa Mo e Ngaue Fakalotofonua ($M)</t>
  </si>
  <si>
    <t>CPI (%)</t>
  </si>
  <si>
    <t>Pa'anga Humai Fakalotofonua ($m)</t>
  </si>
  <si>
    <t>% growth</t>
  </si>
  <si>
    <t>recurrent expenditures</t>
  </si>
  <si>
    <t>need definitions to be cleared</t>
  </si>
  <si>
    <t>Fiscal Anchors</t>
  </si>
  <si>
    <t>2021/22 Ola Fakaangaanga</t>
  </si>
  <si>
    <t>2023/24 Fakafuofua</t>
  </si>
  <si>
    <t>2024/25 Fakafuofua</t>
  </si>
  <si>
    <t xml:space="preserve">Compensation of Employees to Domestic Revenue (%) &lt;53% </t>
  </si>
  <si>
    <t>Vahenga 'o e kau ngaue ($m)</t>
  </si>
  <si>
    <t xml:space="preserve">Domestic revenue GDP (&gt;22% of GDP) </t>
  </si>
  <si>
    <t>Pa'anga Humai Fakalotofonua (&gt;22% 'o e Mahu'inga Fakalukufua 'o e Koloa mo e Ngaue Fakalotofonua</t>
  </si>
  <si>
    <t>Compensation of Employees (&lt;45% of operating expenditure)</t>
  </si>
  <si>
    <t>External Debt to GDP (&lt;50 of  GDP)</t>
  </si>
  <si>
    <t>recurrent expenditures (two months) $millions</t>
  </si>
  <si>
    <t>Total Public Debt</t>
  </si>
  <si>
    <t>% change</t>
  </si>
  <si>
    <t>Change</t>
  </si>
  <si>
    <t>Cash on Hand and on Bank</t>
  </si>
  <si>
    <t>Debt Ratio</t>
  </si>
  <si>
    <t>External Debt to GDP (&lt;50% of GDP)</t>
  </si>
  <si>
    <t xml:space="preserve">Domestic Debt to GDP </t>
  </si>
  <si>
    <t>Total Public Debt to GDP</t>
  </si>
  <si>
    <t>Fiscal Indicators ($millions)</t>
  </si>
  <si>
    <t>Me'afua Fakapa'anga ($miliona)</t>
  </si>
  <si>
    <t>17/18 Ola</t>
  </si>
  <si>
    <t>18/19 Ola</t>
  </si>
  <si>
    <t>19/20 Ola</t>
  </si>
  <si>
    <t>20/21 Ola</t>
  </si>
  <si>
    <t>21/22 Ola</t>
  </si>
  <si>
    <t>22/23 (P)</t>
  </si>
  <si>
    <t>Overall Revenue</t>
  </si>
  <si>
    <t>Tax Revenue</t>
  </si>
  <si>
    <t>Pa'anga Humai Fakalotofonua</t>
  </si>
  <si>
    <t>Total Grant</t>
  </si>
  <si>
    <t>Pa'anga Humai Mei he Fonua kaunga'api</t>
  </si>
  <si>
    <t>Total Expense</t>
  </si>
  <si>
    <t>Compensation of Employees</t>
  </si>
  <si>
    <t>Katoa 'o e Fakamole</t>
  </si>
  <si>
    <t>Operating Balance</t>
  </si>
  <si>
    <t>Palanisi pa'anga ngaue</t>
  </si>
  <si>
    <t>Fiscal Balance Surplus(+)/Deficits(-)</t>
  </si>
  <si>
    <t>Total Public Debt  ($m)</t>
  </si>
  <si>
    <t>Katoa 'o e Ngaahi Noo</t>
  </si>
  <si>
    <t>GDP $m, te’eki kau ki ai ‘a e tu’unga ‘o e hikihiki ‘o e totongi koloaʹ,</t>
  </si>
  <si>
    <t>% of GDP or otherwise specified</t>
  </si>
  <si>
    <t>peseti 'o e Fakatupu Koloa Fakalotofuna</t>
  </si>
  <si>
    <t xml:space="preserve">% koloa ngaohi fakalotofonua´, </t>
  </si>
  <si>
    <t>% Fakahoa ki he Koloa Ngaohi Fakalotofonua</t>
  </si>
  <si>
    <t>Overall Revenue to GDP (%)</t>
  </si>
  <si>
    <t>Pa'anga Humai ki he GDP %</t>
  </si>
  <si>
    <t>Tax Revenue to GDP (%)</t>
  </si>
  <si>
    <t>Pa'anga Humai Mei he Tukuhau ki he GDP %</t>
  </si>
  <si>
    <t>Total Domestic Revenue to GDP (%)</t>
  </si>
  <si>
    <t>Fakahoa Pa'anga Humai Fakalotofonua ki he GDP %</t>
  </si>
  <si>
    <t>Total Grants to GDP (%)</t>
  </si>
  <si>
    <t>Pa'anga Humai Mei he Fonua Kaunga'api ki he GDP %</t>
  </si>
  <si>
    <t>Total Expense to GDP (%)</t>
  </si>
  <si>
    <t>Ngaahi Fakamole ki he GDP %</t>
  </si>
  <si>
    <t>Compensation of Employees (% of Domestic Revenue) Wage Bill (&lt;53%)</t>
  </si>
  <si>
    <t>Fakamole ki he kau Ngaue (% 'o e pa'anga humai Fakalotofonua)</t>
  </si>
  <si>
    <t>Compensation of Employees (% of Oprating Expenses &lt;45%)</t>
  </si>
  <si>
    <t>Fakamole ki he kau Ngaue (% 'o e Ngaahi Fakamole)</t>
  </si>
  <si>
    <t>Total Expenditures to GDP (%)</t>
  </si>
  <si>
    <t>Operating Balance to GDP (%)</t>
  </si>
  <si>
    <t>Palanisi pa'anga ngaue ki he GDP %</t>
  </si>
  <si>
    <t>Fiscal Bal Surp(+)/Def(-) to GDP (%)</t>
  </si>
  <si>
    <t>Tupu/Fe'amokaki Fakapa'anga ki he GDP %</t>
  </si>
  <si>
    <t>Total Public Debt to GDP (%)</t>
  </si>
  <si>
    <t>Katoa 'o e Ngaahi Noo ki he GDP %</t>
  </si>
  <si>
    <t>Fiscal sustainability</t>
  </si>
  <si>
    <t>Revenue to GDP</t>
  </si>
  <si>
    <t>Expense to GDP</t>
  </si>
  <si>
    <t>Domestic Revenue to GDP anchor</t>
  </si>
  <si>
    <t>Wage bill to Domestic Revenue anchor</t>
  </si>
  <si>
    <t>Wage to Operating Expenses anchor</t>
  </si>
  <si>
    <t>upper anchor</t>
  </si>
  <si>
    <t>lower anchor</t>
  </si>
  <si>
    <t>External Debt to GDP (&lt;50%)</t>
  </si>
  <si>
    <t>Debt re-payment to Domestic Revenue (%)</t>
  </si>
  <si>
    <t>Forecast FY2022</t>
  </si>
  <si>
    <t>Budget Estimate FY2022</t>
  </si>
  <si>
    <t>Estimated Outturn FY2022</t>
  </si>
  <si>
    <t>Development Grants</t>
  </si>
  <si>
    <t>with proposed change</t>
  </si>
  <si>
    <t>Wage bill</t>
  </si>
  <si>
    <t>Need to check the link!!</t>
  </si>
  <si>
    <t>Fakahoa Pa'anga Humai Fakalotofonua ki he GDP</t>
  </si>
  <si>
    <t>Compensation of Employees (&lt;53% of Domestic Revenue)</t>
  </si>
  <si>
    <t>Fakamole ki he kau Ngaue (% 'oe Koloa Ngaohi Fakalotofonua</t>
  </si>
  <si>
    <t>Fiscal Balance Surplus(+)/Deficits(-) to GDP (%)</t>
  </si>
  <si>
    <t>Total External Debt to GDP (%)</t>
  </si>
  <si>
    <t>GFSM2014</t>
  </si>
  <si>
    <t>Actual FY2025</t>
  </si>
  <si>
    <t>Budget Outturn FY2026</t>
  </si>
  <si>
    <t>Budget Statement 2028/29 (Recurrent)</t>
  </si>
  <si>
    <t>Budget Statement 2028/29 (Budget Support)</t>
  </si>
  <si>
    <t>Budget Statement 2028/29 (Development Cash)</t>
  </si>
  <si>
    <t>Budget Statement 2028/29 (In-kind)</t>
  </si>
  <si>
    <t xml:space="preserve">Budget Estimate 2026/27 </t>
  </si>
  <si>
    <t>Budget Estimate 2027/28</t>
  </si>
  <si>
    <t>Budget Estimate 2028/29</t>
  </si>
  <si>
    <t>Budget Estimate FY27/28 (f)</t>
  </si>
  <si>
    <t>2024/25 Ola Fakaangaanga</t>
  </si>
  <si>
    <t>2025/26 Patiseti</t>
  </si>
  <si>
    <t>25/26 Esitimeti Liliu</t>
  </si>
  <si>
    <t>2028/29 Patiseti Fakaangaanga</t>
  </si>
  <si>
    <t>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</si>
</sst>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4" formatCode="_-&quot;$&quot;* #,##0.00_-;\-&quot;$&quot;* #,##0.00_-;_-&quot;$&quot;* &quot;-&quot;??_-;_-@_-"/>
    <numFmt numFmtId="43" formatCode="_-* #,##0.00_-;\-* #,##0.00_-;_-* &quot;-&quot;??_-;_-@_-"/>
    <numFmt numFmtId="164" formatCode="_(* #,##0.00_);_(* \(#,##0.00\);_(* &quot;-&quot;??_);_(@_)"/>
    <numFmt numFmtId="165" formatCode="_(* #,##0_);_(* \(#,##0\);_(* &quot;-&quot;??_);_(@_)"/>
    <numFmt numFmtId="166" formatCode="_-* #,##0_-;\-* #,##0_-;_-* &quot;-&quot;??_-;_-@_-"/>
    <numFmt numFmtId="167" formatCode="0.0%"/>
    <numFmt numFmtId="168" formatCode="_-* #,##0.0_-;\-* #,##0.0_-;_-* &quot;-&quot;_-;_-@_-"/>
    <numFmt numFmtId="169" formatCode="_-* #,##0.0_-;\-* #,##0.0_-;_-* &quot;-&quot;??_-;_-@_-"/>
    <numFmt numFmtId="170" formatCode="_(* #,##0.0_);_(* \(#,##0.0\);_(* &quot;-&quot;??_);_(@_)"/>
    <numFmt numFmtId="171" formatCode="0.0"/>
    <numFmt numFmtId="172" formatCode="#,##0.0"/>
    <numFmt numFmtId="173" formatCode="_(* #,##0.000000000_);_(* \(#,##0.000000000\);_(* &quot;-&quot;??_);_(@_)"/>
    <numFmt numFmtId="174" formatCode="#,##0.0;\(#,##0.0\)"/>
    <numFmt numFmtId="175" formatCode="0.000"/>
    <numFmt numFmtId="176" formatCode="_(* #,##0.000_);_(* \(#,##0.000\);_(* &quot;-&quot;??_);_(@_)"/>
  </numFmts>
  <fonts count="72" x14ac:knownFonts="1">
    <font>
      <sz val="11"/>
      <color theme="1"/>
      <name val="Calibri"/>
      <family val="2"/>
      <scheme val="minor"/>
    </font>
    <font>
      <sz val="11"/>
      <color theme="1"/>
      <name val="Calibri"/>
      <family val="2"/>
      <scheme val="minor"/>
    </font>
    <font>
      <b/>
      <sz val="11"/>
      <color theme="1"/>
      <name val="Calibri"/>
      <family val="2"/>
      <scheme val="minor"/>
    </font>
    <font>
      <sz val="9"/>
      <color theme="1"/>
      <name val="Times New Roman"/>
      <family val="1"/>
    </font>
    <font>
      <sz val="8"/>
      <color theme="1"/>
      <name val="Times New Roman"/>
      <family val="1"/>
    </font>
    <font>
      <sz val="9"/>
      <color rgb="FFFF0000"/>
      <name val="Times New Roman"/>
      <family val="1"/>
    </font>
    <font>
      <sz val="9"/>
      <name val="Times New Roman"/>
      <family val="1"/>
    </font>
    <font>
      <b/>
      <sz val="9"/>
      <name val="Times New Roman"/>
      <family val="1"/>
    </font>
    <font>
      <b/>
      <sz val="9"/>
      <color theme="1"/>
      <name val="Times New Roman"/>
      <family val="1"/>
    </font>
    <font>
      <b/>
      <sz val="9"/>
      <color rgb="FFFF0000"/>
      <name val="Times New Roman"/>
      <family val="1"/>
    </font>
    <font>
      <b/>
      <sz val="9"/>
      <color rgb="FF0000FF"/>
      <name val="Times New Roman"/>
      <family val="1"/>
    </font>
    <font>
      <b/>
      <sz val="10"/>
      <name val="Segoe UI"/>
      <family val="2"/>
    </font>
    <font>
      <b/>
      <sz val="10"/>
      <color rgb="FFFF0000"/>
      <name val="Segoe UI"/>
      <family val="2"/>
    </font>
    <font>
      <sz val="10"/>
      <color rgb="FFFF0000"/>
      <name val="Segoe UI"/>
      <family val="2"/>
    </font>
    <font>
      <sz val="10"/>
      <color theme="1"/>
      <name val="Segoe UI"/>
      <family val="2"/>
    </font>
    <font>
      <b/>
      <sz val="10"/>
      <color theme="1"/>
      <name val="Segoe UI"/>
      <family val="2"/>
    </font>
    <font>
      <i/>
      <sz val="10"/>
      <color rgb="FFFF0000"/>
      <name val="Segoe UI"/>
      <family val="2"/>
    </font>
    <font>
      <sz val="10"/>
      <name val="Segoe UI"/>
      <family val="2"/>
    </font>
    <font>
      <i/>
      <sz val="10"/>
      <color theme="1"/>
      <name val="Segoe UI"/>
      <family val="2"/>
    </font>
    <font>
      <i/>
      <sz val="10"/>
      <color rgb="FF0070C0"/>
      <name val="Segoe UI"/>
      <family val="2"/>
    </font>
    <font>
      <b/>
      <sz val="9"/>
      <color indexed="81"/>
      <name val="Tahoma"/>
      <family val="2"/>
    </font>
    <font>
      <sz val="9"/>
      <color indexed="81"/>
      <name val="Tahoma"/>
      <family val="2"/>
    </font>
    <font>
      <sz val="10"/>
      <name val="Arial"/>
      <family val="2"/>
    </font>
    <font>
      <b/>
      <sz val="10"/>
      <name val="Times New Roman"/>
      <family val="1"/>
    </font>
    <font>
      <sz val="10"/>
      <name val="Times New Roman"/>
      <family val="1"/>
    </font>
    <font>
      <i/>
      <sz val="10"/>
      <name val="Times New Roman"/>
      <family val="1"/>
    </font>
    <font>
      <sz val="10"/>
      <name val="MS Sans Serif"/>
      <family val="2"/>
    </font>
    <font>
      <b/>
      <i/>
      <sz val="10"/>
      <name val="Times New Roman"/>
      <family val="1"/>
    </font>
    <font>
      <b/>
      <sz val="10"/>
      <color theme="1"/>
      <name val="Calibri"/>
      <family val="2"/>
      <scheme val="minor"/>
    </font>
    <font>
      <sz val="11"/>
      <name val="Calibri"/>
      <family val="2"/>
      <scheme val="minor"/>
    </font>
    <font>
      <sz val="8"/>
      <name val="Times New Roman"/>
      <family val="1"/>
    </font>
    <font>
      <b/>
      <sz val="8"/>
      <name val="Times New Roman"/>
      <family val="1"/>
    </font>
    <font>
      <b/>
      <sz val="8"/>
      <color indexed="8"/>
      <name val="Times New Roman"/>
      <family val="1"/>
    </font>
    <font>
      <b/>
      <sz val="8"/>
      <color theme="1"/>
      <name val="Times New Roman"/>
      <family val="1"/>
    </font>
    <font>
      <i/>
      <sz val="8"/>
      <name val="Times New Roman"/>
      <family val="1"/>
    </font>
    <font>
      <b/>
      <sz val="8"/>
      <name val="Century Gothic"/>
      <family val="2"/>
    </font>
    <font>
      <b/>
      <i/>
      <sz val="8"/>
      <name val="Times New Roman"/>
      <family val="1"/>
    </font>
    <font>
      <sz val="8"/>
      <color theme="1"/>
      <name val="Segoe UI"/>
      <family val="2"/>
    </font>
    <font>
      <b/>
      <sz val="8"/>
      <color theme="1"/>
      <name val="Segoe UI"/>
      <family val="2"/>
    </font>
    <font>
      <i/>
      <sz val="8"/>
      <color rgb="FFFF0000"/>
      <name val="Segoe UI"/>
      <family val="2"/>
    </font>
    <font>
      <i/>
      <sz val="8"/>
      <color theme="1"/>
      <name val="Segoe UI"/>
      <family val="2"/>
    </font>
    <font>
      <i/>
      <sz val="8"/>
      <color rgb="FF0070C0"/>
      <name val="Segoe UI"/>
      <family val="2"/>
    </font>
    <font>
      <sz val="9"/>
      <color theme="4"/>
      <name val="Times New Roman"/>
      <family val="1"/>
    </font>
    <font>
      <sz val="8"/>
      <name val="Calibri"/>
      <family val="2"/>
      <scheme val="minor"/>
    </font>
    <font>
      <b/>
      <sz val="11"/>
      <name val="Times New Roman"/>
      <family val="1"/>
    </font>
    <font>
      <sz val="11"/>
      <name val="Times New Roman"/>
      <family val="1"/>
    </font>
    <font>
      <b/>
      <sz val="12"/>
      <name val="Times New Roman"/>
      <family val="1"/>
    </font>
    <font>
      <sz val="12"/>
      <name val="Times New Roman"/>
      <family val="1"/>
    </font>
    <font>
      <i/>
      <sz val="12"/>
      <name val="Times New Roman"/>
      <family val="1"/>
    </font>
    <font>
      <i/>
      <sz val="11"/>
      <name val="Times New Roman"/>
      <family val="1"/>
    </font>
    <font>
      <i/>
      <sz val="11"/>
      <color rgb="FFFF0000"/>
      <name val="Times New Roman"/>
      <family val="1"/>
    </font>
    <font>
      <sz val="12"/>
      <color rgb="FFFF0000"/>
      <name val="Times New Roman"/>
      <family val="1"/>
    </font>
    <font>
      <b/>
      <sz val="12"/>
      <color rgb="FFFF0000"/>
      <name val="Times New Roman"/>
      <family val="1"/>
    </font>
    <font>
      <b/>
      <sz val="11"/>
      <color theme="0"/>
      <name val="Calibri"/>
      <family val="2"/>
      <scheme val="minor"/>
    </font>
    <font>
      <sz val="11"/>
      <color rgb="FFFF0000"/>
      <name val="Calibri"/>
      <family val="2"/>
      <scheme val="minor"/>
    </font>
    <font>
      <sz val="10"/>
      <color theme="1"/>
      <name val="Calibri"/>
      <family val="2"/>
      <scheme val="minor"/>
    </font>
    <font>
      <sz val="9"/>
      <color theme="1"/>
      <name val="Calibri"/>
      <family val="2"/>
      <scheme val="minor"/>
    </font>
    <font>
      <b/>
      <sz val="9"/>
      <color theme="1"/>
      <name val="Calibri"/>
      <family val="2"/>
      <scheme val="minor"/>
    </font>
    <font>
      <sz val="10"/>
      <color rgb="FFFF0000"/>
      <name val="Calibri"/>
      <family val="2"/>
      <scheme val="minor"/>
    </font>
    <font>
      <b/>
      <sz val="9"/>
      <name val="Calibri"/>
      <family val="2"/>
      <scheme val="minor"/>
    </font>
    <font>
      <b/>
      <sz val="11"/>
      <name val="Calibri"/>
      <family val="2"/>
      <scheme val="minor"/>
    </font>
    <font>
      <sz val="9"/>
      <name val="Calibri"/>
      <family val="2"/>
      <scheme val="minor"/>
    </font>
    <font>
      <sz val="10"/>
      <name val="Calibri"/>
      <family val="2"/>
      <scheme val="minor"/>
    </font>
    <font>
      <i/>
      <sz val="11"/>
      <color theme="1"/>
      <name val="Calibri"/>
      <family val="2"/>
      <scheme val="minor"/>
    </font>
    <font>
      <sz val="11"/>
      <color theme="1" tint="0.34998626667073579"/>
      <name val="Calibri"/>
      <family val="2"/>
      <scheme val="minor"/>
    </font>
    <font>
      <sz val="10"/>
      <color theme="1" tint="0.34998626667073579"/>
      <name val="Calibri"/>
      <family val="2"/>
      <scheme val="minor"/>
    </font>
    <font>
      <b/>
      <sz val="10"/>
      <name val="Calibri"/>
      <family val="2"/>
      <scheme val="minor"/>
    </font>
    <font>
      <b/>
      <sz val="11"/>
      <color rgb="FFFF0000"/>
      <name val="Calibri"/>
      <family val="2"/>
      <scheme val="minor"/>
    </font>
    <font>
      <i/>
      <sz val="11"/>
      <name val="Calibri"/>
      <family val="2"/>
      <scheme val="minor"/>
    </font>
    <font>
      <i/>
      <sz val="9"/>
      <color theme="1"/>
      <name val="Calibri"/>
      <family val="2"/>
      <scheme val="minor"/>
    </font>
    <font>
      <i/>
      <sz val="10"/>
      <color theme="1"/>
      <name val="Calibri"/>
      <family val="2"/>
      <scheme val="minor"/>
    </font>
    <font>
      <b/>
      <sz val="9"/>
      <color theme="4"/>
      <name val="Calibri"/>
      <family val="2"/>
      <scheme val="minor"/>
    </font>
  </fonts>
  <fills count="26">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00B0F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FFFF"/>
        <bgColor indexed="64"/>
      </patternFill>
    </fill>
    <fill>
      <patternFill patternType="solid">
        <fgColor theme="8" tint="0.79998168889431442"/>
        <bgColor indexed="64"/>
      </patternFill>
    </fill>
    <fill>
      <patternFill patternType="solid">
        <fgColor theme="9"/>
        <bgColor indexed="64"/>
      </patternFill>
    </fill>
    <fill>
      <patternFill patternType="solid">
        <fgColor theme="5"/>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2"/>
        <bgColor indexed="64"/>
      </patternFill>
    </fill>
    <fill>
      <patternFill patternType="solid">
        <fgColor theme="0" tint="-0.249977111117893"/>
        <bgColor indexed="64"/>
      </patternFill>
    </fill>
  </fills>
  <borders count="44">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diagonal/>
    </border>
    <border>
      <left/>
      <right/>
      <top/>
      <bottom style="medium">
        <color indexed="64"/>
      </bottom>
      <diagonal/>
    </border>
    <border>
      <left style="medium">
        <color indexed="64"/>
      </left>
      <right/>
      <top/>
      <bottom/>
      <diagonal/>
    </border>
    <border>
      <left/>
      <right/>
      <top style="medium">
        <color indexed="64"/>
      </top>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double">
        <color indexed="64"/>
      </left>
      <right/>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auto="1"/>
      </top>
      <bottom style="medium">
        <color indexed="64"/>
      </bottom>
      <diagonal/>
    </border>
    <border>
      <left/>
      <right style="medium">
        <color indexed="64"/>
      </right>
      <top style="thin">
        <color auto="1"/>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49" fontId="22" fillId="0" borderId="0"/>
    <xf numFmtId="0" fontId="24" fillId="0" borderId="0"/>
    <xf numFmtId="164" fontId="26"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1560">
    <xf numFmtId="0" fontId="0" fillId="0" borderId="0" xfId="0"/>
    <xf numFmtId="0" fontId="3" fillId="0" borderId="0" xfId="0" applyFont="1"/>
    <xf numFmtId="0" fontId="8" fillId="0" borderId="0" xfId="0" applyFont="1" applyAlignment="1">
      <alignment horizontal="center" wrapText="1"/>
    </xf>
    <xf numFmtId="41" fontId="8" fillId="0" borderId="0" xfId="0" applyNumberFormat="1" applyFont="1"/>
    <xf numFmtId="0" fontId="6" fillId="0" borderId="0" xfId="0" applyFont="1" applyAlignment="1">
      <alignment horizontal="left" indent="4"/>
    </xf>
    <xf numFmtId="0" fontId="11" fillId="0" borderId="0" xfId="0" applyFont="1" applyAlignment="1">
      <alignment vertical="top"/>
    </xf>
    <xf numFmtId="0" fontId="12" fillId="0" borderId="0" xfId="0" applyFont="1" applyAlignment="1">
      <alignment horizontal="left" vertical="top"/>
    </xf>
    <xf numFmtId="0" fontId="13" fillId="0" borderId="0" xfId="0" applyFont="1" applyAlignment="1">
      <alignment vertical="top"/>
    </xf>
    <xf numFmtId="0" fontId="14" fillId="0" borderId="0" xfId="0" applyFont="1" applyAlignment="1">
      <alignment vertical="top"/>
    </xf>
    <xf numFmtId="0" fontId="15" fillId="0" borderId="0" xfId="0" applyFont="1" applyAlignment="1">
      <alignment horizontal="left" vertical="top"/>
    </xf>
    <xf numFmtId="0" fontId="15" fillId="0" borderId="0" xfId="0" applyFont="1" applyAlignment="1">
      <alignment vertical="top"/>
    </xf>
    <xf numFmtId="0" fontId="14" fillId="0" borderId="0" xfId="0" applyFont="1" applyAlignment="1">
      <alignment horizontal="left" vertical="top"/>
    </xf>
    <xf numFmtId="0" fontId="16" fillId="0" borderId="0" xfId="0" applyFont="1" applyAlignment="1">
      <alignment vertical="top"/>
    </xf>
    <xf numFmtId="0" fontId="17" fillId="0" borderId="0" xfId="0" applyFont="1" applyAlignment="1">
      <alignment vertical="top"/>
    </xf>
    <xf numFmtId="0" fontId="18" fillId="0" borderId="0" xfId="0" applyFont="1" applyAlignment="1">
      <alignment vertical="top"/>
    </xf>
    <xf numFmtId="0" fontId="19" fillId="0" borderId="0" xfId="0" applyFont="1" applyAlignment="1">
      <alignment horizontal="left" vertical="top"/>
    </xf>
    <xf numFmtId="0" fontId="18" fillId="0" borderId="0" xfId="0" applyFont="1" applyAlignment="1">
      <alignment horizontal="left" vertical="top"/>
    </xf>
    <xf numFmtId="0" fontId="18" fillId="0" borderId="0" xfId="0" applyFont="1" applyAlignment="1">
      <alignment horizontal="left" vertical="top" wrapText="1"/>
    </xf>
    <xf numFmtId="0" fontId="14" fillId="0" borderId="0" xfId="0" quotePrefix="1" applyFont="1" applyAlignment="1">
      <alignment horizontal="right" vertical="top"/>
    </xf>
    <xf numFmtId="49" fontId="24" fillId="0" borderId="0" xfId="4" applyFont="1"/>
    <xf numFmtId="2" fontId="24" fillId="0" borderId="0" xfId="5" applyNumberFormat="1"/>
    <xf numFmtId="2" fontId="23" fillId="0" borderId="0" xfId="5" applyNumberFormat="1" applyFont="1"/>
    <xf numFmtId="2" fontId="24" fillId="0" borderId="7" xfId="4" applyNumberFormat="1" applyFont="1" applyBorder="1"/>
    <xf numFmtId="165" fontId="23" fillId="0" borderId="5" xfId="1" applyNumberFormat="1" applyFont="1" applyFill="1" applyBorder="1"/>
    <xf numFmtId="0" fontId="25" fillId="0" borderId="0" xfId="5" applyFont="1" applyAlignment="1">
      <alignment horizontal="left"/>
    </xf>
    <xf numFmtId="0" fontId="24" fillId="0" borderId="0" xfId="5" applyAlignment="1">
      <alignment horizontal="left" indent="1"/>
    </xf>
    <xf numFmtId="165" fontId="24" fillId="0" borderId="9" xfId="1" applyNumberFormat="1" applyFont="1" applyFill="1" applyBorder="1"/>
    <xf numFmtId="165" fontId="23" fillId="0" borderId="7" xfId="1" applyNumberFormat="1" applyFont="1" applyFill="1" applyBorder="1"/>
    <xf numFmtId="0" fontId="25" fillId="0" borderId="0" xfId="5" applyFont="1" applyAlignment="1">
      <alignment horizontal="left" indent="1"/>
    </xf>
    <xf numFmtId="165" fontId="24" fillId="0" borderId="7" xfId="1" applyNumberFormat="1" applyFont="1" applyBorder="1"/>
    <xf numFmtId="165" fontId="24" fillId="0" borderId="0" xfId="1" applyNumberFormat="1" applyFont="1" applyBorder="1"/>
    <xf numFmtId="0" fontId="24" fillId="0" borderId="0" xfId="5" applyAlignment="1">
      <alignment horizontal="left" indent="2"/>
    </xf>
    <xf numFmtId="165" fontId="24" fillId="0" borderId="7" xfId="1" applyNumberFormat="1" applyFont="1" applyFill="1" applyBorder="1"/>
    <xf numFmtId="165" fontId="23" fillId="0" borderId="11" xfId="1" applyNumberFormat="1" applyFont="1" applyBorder="1"/>
    <xf numFmtId="165" fontId="24" fillId="0" borderId="4" xfId="1" applyNumberFormat="1" applyFont="1" applyBorder="1"/>
    <xf numFmtId="165" fontId="24" fillId="0" borderId="9" xfId="1" applyNumberFormat="1" applyFont="1" applyBorder="1"/>
    <xf numFmtId="165" fontId="24" fillId="0" borderId="6" xfId="1" applyNumberFormat="1" applyFont="1" applyFill="1" applyBorder="1"/>
    <xf numFmtId="0" fontId="2" fillId="0" borderId="0" xfId="0" applyFont="1"/>
    <xf numFmtId="0" fontId="1" fillId="12" borderId="0" xfId="0" applyFont="1" applyFill="1" applyAlignment="1">
      <alignment horizontal="center"/>
    </xf>
    <xf numFmtId="0" fontId="1" fillId="12" borderId="0" xfId="0" applyFont="1" applyFill="1"/>
    <xf numFmtId="0" fontId="2" fillId="12" borderId="0" xfId="0" applyFont="1" applyFill="1"/>
    <xf numFmtId="0" fontId="1" fillId="12" borderId="0" xfId="0" applyFont="1" applyFill="1" applyAlignment="1">
      <alignment horizontal="left" indent="1"/>
    </xf>
    <xf numFmtId="171" fontId="0" fillId="12" borderId="0" xfId="0" applyNumberFormat="1" applyFill="1" applyAlignment="1">
      <alignment horizontal="center" vertical="center"/>
    </xf>
    <xf numFmtId="0" fontId="29" fillId="12" borderId="0" xfId="0" applyFont="1" applyFill="1" applyAlignment="1">
      <alignment horizontal="left" indent="1"/>
    </xf>
    <xf numFmtId="171" fontId="1" fillId="12" borderId="0" xfId="0" applyNumberFormat="1" applyFont="1" applyFill="1" applyAlignment="1">
      <alignment horizontal="center"/>
    </xf>
    <xf numFmtId="171" fontId="2" fillId="0" borderId="0" xfId="0" applyNumberFormat="1" applyFont="1" applyAlignment="1">
      <alignment horizontal="center"/>
    </xf>
    <xf numFmtId="171" fontId="29" fillId="12" borderId="0" xfId="0" applyNumberFormat="1" applyFont="1" applyFill="1" applyAlignment="1">
      <alignment horizontal="center" vertical="center"/>
    </xf>
    <xf numFmtId="171" fontId="2" fillId="12" borderId="0" xfId="0" applyNumberFormat="1" applyFont="1" applyFill="1" applyAlignment="1">
      <alignment horizontal="center"/>
    </xf>
    <xf numFmtId="43" fontId="1" fillId="12" borderId="0" xfId="0" applyNumberFormat="1" applyFont="1" applyFill="1" applyAlignment="1">
      <alignment horizontal="center"/>
    </xf>
    <xf numFmtId="0" fontId="0" fillId="12" borderId="0" xfId="0" applyFill="1"/>
    <xf numFmtId="0" fontId="30" fillId="0" borderId="0" xfId="5" applyFont="1"/>
    <xf numFmtId="0" fontId="31" fillId="0" borderId="0" xfId="5" applyFont="1" applyAlignment="1">
      <alignment horizontal="center"/>
    </xf>
    <xf numFmtId="0" fontId="4" fillId="0" borderId="0" xfId="0" applyFont="1"/>
    <xf numFmtId="170" fontId="30" fillId="0" borderId="0" xfId="5" applyNumberFormat="1" applyFont="1"/>
    <xf numFmtId="170" fontId="30" fillId="0" borderId="0" xfId="1" applyNumberFormat="1" applyFont="1" applyFill="1"/>
    <xf numFmtId="0" fontId="31" fillId="0" borderId="0" xfId="5" applyFont="1"/>
    <xf numFmtId="3" fontId="30" fillId="0" borderId="0" xfId="5" applyNumberFormat="1" applyFont="1"/>
    <xf numFmtId="0" fontId="30" fillId="0" borderId="16" xfId="5" applyFont="1" applyBorder="1"/>
    <xf numFmtId="3" fontId="32" fillId="0" borderId="14" xfId="4" applyNumberFormat="1" applyFont="1" applyBorder="1" applyAlignment="1">
      <alignment horizontal="center" wrapText="1"/>
    </xf>
    <xf numFmtId="165" fontId="30" fillId="0" borderId="0" xfId="1" applyNumberFormat="1" applyFont="1"/>
    <xf numFmtId="165" fontId="30" fillId="0" borderId="0" xfId="1" applyNumberFormat="1" applyFont="1" applyFill="1"/>
    <xf numFmtId="3" fontId="31" fillId="0" borderId="0" xfId="5" applyNumberFormat="1" applyFont="1"/>
    <xf numFmtId="172" fontId="31" fillId="0" borderId="0" xfId="5" applyNumberFormat="1" applyFont="1"/>
    <xf numFmtId="170" fontId="31" fillId="0" borderId="0" xfId="6" applyNumberFormat="1" applyFont="1" applyFill="1"/>
    <xf numFmtId="0" fontId="4" fillId="0" borderId="0" xfId="0" applyFont="1" applyAlignment="1">
      <alignment horizontal="left" indent="1"/>
    </xf>
    <xf numFmtId="172" fontId="30" fillId="0" borderId="0" xfId="5" applyNumberFormat="1" applyFont="1"/>
    <xf numFmtId="170" fontId="30" fillId="0" borderId="0" xfId="6" applyNumberFormat="1" applyFont="1" applyFill="1"/>
    <xf numFmtId="170" fontId="30" fillId="0" borderId="0" xfId="1" applyNumberFormat="1" applyFont="1" applyFill="1" applyBorder="1"/>
    <xf numFmtId="0" fontId="31" fillId="0" borderId="1" xfId="0" applyFont="1" applyBorder="1" applyAlignment="1">
      <alignment horizontal="center" vertical="center" wrapText="1"/>
    </xf>
    <xf numFmtId="170" fontId="8" fillId="0" borderId="0" xfId="1" applyNumberFormat="1" applyFont="1" applyFill="1" applyAlignment="1">
      <alignment horizontal="center" wrapText="1"/>
    </xf>
    <xf numFmtId="49" fontId="31" fillId="0" borderId="0" xfId="0" applyNumberFormat="1" applyFont="1" applyAlignment="1">
      <alignment horizontal="left"/>
    </xf>
    <xf numFmtId="0" fontId="31" fillId="0" borderId="0" xfId="0" applyFont="1"/>
    <xf numFmtId="170" fontId="31" fillId="0" borderId="0" xfId="1" applyNumberFormat="1" applyFont="1"/>
    <xf numFmtId="170" fontId="31" fillId="0" borderId="0" xfId="1" applyNumberFormat="1" applyFont="1" applyFill="1"/>
    <xf numFmtId="0" fontId="30" fillId="0" borderId="0" xfId="0" applyFont="1" applyAlignment="1">
      <alignment horizontal="left" indent="1"/>
    </xf>
    <xf numFmtId="170" fontId="30" fillId="0" borderId="0" xfId="1" applyNumberFormat="1" applyFont="1"/>
    <xf numFmtId="2" fontId="30" fillId="0" borderId="0" xfId="0" applyNumberFormat="1" applyFont="1" applyAlignment="1">
      <alignment horizontal="left"/>
    </xf>
    <xf numFmtId="2" fontId="31" fillId="0" borderId="0" xfId="0" applyNumberFormat="1" applyFont="1" applyAlignment="1">
      <alignment horizontal="left"/>
    </xf>
    <xf numFmtId="0" fontId="30" fillId="0" borderId="0" xfId="0" applyFont="1" applyAlignment="1">
      <alignment horizontal="left" indent="2"/>
    </xf>
    <xf numFmtId="0" fontId="30" fillId="0" borderId="2" xfId="5" applyFont="1" applyBorder="1" applyAlignment="1">
      <alignment wrapText="1"/>
    </xf>
    <xf numFmtId="170" fontId="30" fillId="0" borderId="2" xfId="1" applyNumberFormat="1" applyFont="1" applyBorder="1" applyAlignment="1">
      <alignment horizontal="center"/>
    </xf>
    <xf numFmtId="0" fontId="30" fillId="0" borderId="2" xfId="5" applyFont="1" applyBorder="1"/>
    <xf numFmtId="0" fontId="30" fillId="5" borderId="2" xfId="5" applyFont="1" applyFill="1" applyBorder="1"/>
    <xf numFmtId="167" fontId="30" fillId="5" borderId="2" xfId="2" applyNumberFormat="1" applyFont="1" applyFill="1" applyBorder="1" applyAlignment="1">
      <alignment horizontal="right"/>
    </xf>
    <xf numFmtId="49" fontId="30" fillId="0" borderId="0" xfId="0" applyNumberFormat="1" applyFont="1"/>
    <xf numFmtId="0" fontId="30" fillId="9" borderId="0" xfId="0" applyFont="1" applyFill="1"/>
    <xf numFmtId="170" fontId="30" fillId="9" borderId="0" xfId="1" applyNumberFormat="1" applyFont="1" applyFill="1"/>
    <xf numFmtId="0" fontId="30" fillId="5" borderId="2" xfId="5" applyFont="1" applyFill="1" applyBorder="1" applyAlignment="1">
      <alignment wrapText="1"/>
    </xf>
    <xf numFmtId="9" fontId="30" fillId="5" borderId="2" xfId="2" applyFont="1" applyFill="1" applyBorder="1"/>
    <xf numFmtId="0" fontId="31" fillId="0" borderId="0" xfId="5" applyFont="1" applyAlignment="1">
      <alignment horizontal="left" wrapText="1" indent="1"/>
    </xf>
    <xf numFmtId="3" fontId="35" fillId="0" borderId="0" xfId="5" applyNumberFormat="1" applyFont="1" applyAlignment="1">
      <alignment horizontal="right"/>
    </xf>
    <xf numFmtId="172" fontId="35" fillId="0" borderId="0" xfId="5" applyNumberFormat="1" applyFont="1" applyAlignment="1">
      <alignment horizontal="right"/>
    </xf>
    <xf numFmtId="170" fontId="35" fillId="0" borderId="0" xfId="6" applyNumberFormat="1" applyFont="1" applyFill="1" applyAlignment="1">
      <alignment horizontal="right"/>
    </xf>
    <xf numFmtId="0" fontId="36" fillId="0" borderId="0" xfId="5" applyFont="1"/>
    <xf numFmtId="3" fontId="36" fillId="0" borderId="0" xfId="5" applyNumberFormat="1" applyFont="1"/>
    <xf numFmtId="49" fontId="30" fillId="0" borderId="0" xfId="0" applyNumberFormat="1" applyFont="1" applyAlignment="1">
      <alignment horizontal="left"/>
    </xf>
    <xf numFmtId="0" fontId="31" fillId="0" borderId="0" xfId="0" applyFont="1" applyAlignment="1">
      <alignment horizontal="left" indent="1"/>
    </xf>
    <xf numFmtId="0" fontId="30" fillId="0" borderId="0" xfId="0" applyFont="1"/>
    <xf numFmtId="49" fontId="31" fillId="9" borderId="0" xfId="0" applyNumberFormat="1" applyFont="1" applyFill="1"/>
    <xf numFmtId="2" fontId="31" fillId="9" borderId="0" xfId="0" applyNumberFormat="1" applyFont="1" applyFill="1" applyAlignment="1">
      <alignment horizontal="left"/>
    </xf>
    <xf numFmtId="0" fontId="31" fillId="9" borderId="0" xfId="0" applyFont="1" applyFill="1"/>
    <xf numFmtId="170" fontId="31" fillId="9" borderId="0" xfId="5" applyNumberFormat="1" applyFont="1" applyFill="1"/>
    <xf numFmtId="170" fontId="31" fillId="9" borderId="0" xfId="1" applyNumberFormat="1" applyFont="1" applyFill="1"/>
    <xf numFmtId="170" fontId="31" fillId="0" borderId="0" xfId="5" applyNumberFormat="1" applyFont="1"/>
    <xf numFmtId="49" fontId="31" fillId="0" borderId="0" xfId="0" applyNumberFormat="1" applyFont="1"/>
    <xf numFmtId="49" fontId="31" fillId="9" borderId="0" xfId="0" applyNumberFormat="1" applyFont="1" applyFill="1" applyAlignment="1">
      <alignment horizontal="left"/>
    </xf>
    <xf numFmtId="0" fontId="30" fillId="0" borderId="0" xfId="0" applyFont="1" applyAlignment="1">
      <alignment horizontal="left" indent="3"/>
    </xf>
    <xf numFmtId="0" fontId="31" fillId="0" borderId="0" xfId="0" applyFont="1" applyAlignment="1">
      <alignment horizontal="left" indent="3"/>
    </xf>
    <xf numFmtId="173" fontId="31" fillId="0" borderId="0" xfId="5" applyNumberFormat="1" applyFont="1"/>
    <xf numFmtId="0" fontId="31" fillId="9" borderId="0" xfId="0" applyFont="1" applyFill="1" applyAlignment="1">
      <alignment wrapText="1"/>
    </xf>
    <xf numFmtId="0" fontId="31" fillId="0" borderId="0" xfId="0" applyFont="1" applyAlignment="1">
      <alignment horizontal="left"/>
    </xf>
    <xf numFmtId="0" fontId="37" fillId="0" borderId="0" xfId="0" applyFont="1" applyAlignment="1">
      <alignment vertical="top"/>
    </xf>
    <xf numFmtId="0" fontId="38" fillId="0" borderId="0" xfId="0" applyFont="1" applyAlignment="1">
      <alignment horizontal="left" vertical="top"/>
    </xf>
    <xf numFmtId="0" fontId="38" fillId="0" borderId="0" xfId="0" applyFont="1" applyAlignment="1">
      <alignment vertical="top"/>
    </xf>
    <xf numFmtId="0" fontId="37" fillId="0" borderId="0" xfId="0" applyFont="1" applyAlignment="1">
      <alignment horizontal="left" vertical="top"/>
    </xf>
    <xf numFmtId="0" fontId="39" fillId="0" borderId="0" xfId="0" applyFont="1" applyAlignment="1">
      <alignment vertical="top"/>
    </xf>
    <xf numFmtId="0" fontId="40" fillId="0" borderId="0" xfId="0" applyFont="1" applyAlignment="1">
      <alignment vertical="top"/>
    </xf>
    <xf numFmtId="0" fontId="41" fillId="0" borderId="0" xfId="0" applyFont="1" applyAlignment="1">
      <alignment horizontal="left" vertical="top"/>
    </xf>
    <xf numFmtId="0" fontId="37" fillId="0" borderId="0" xfId="0" quotePrefix="1" applyFont="1" applyAlignment="1">
      <alignment horizontal="right" vertical="top"/>
    </xf>
    <xf numFmtId="0" fontId="31" fillId="0" borderId="1" xfId="0" applyFont="1" applyBorder="1" applyAlignment="1">
      <alignment vertical="center"/>
    </xf>
    <xf numFmtId="0" fontId="31" fillId="0" borderId="1" xfId="0" applyFont="1" applyBorder="1" applyAlignment="1">
      <alignment vertical="center" wrapText="1"/>
    </xf>
    <xf numFmtId="165" fontId="24" fillId="0" borderId="11" xfId="1" applyNumberFormat="1" applyFont="1" applyFill="1" applyBorder="1"/>
    <xf numFmtId="165" fontId="24" fillId="0" borderId="6" xfId="1" applyNumberFormat="1" applyFont="1" applyBorder="1"/>
    <xf numFmtId="165" fontId="23" fillId="0" borderId="11" xfId="1" applyNumberFormat="1" applyFont="1" applyFill="1" applyBorder="1"/>
    <xf numFmtId="165" fontId="24" fillId="0" borderId="0" xfId="1" applyNumberFormat="1" applyFont="1" applyFill="1" applyBorder="1"/>
    <xf numFmtId="49" fontId="24" fillId="12" borderId="0" xfId="4" applyFont="1" applyFill="1"/>
    <xf numFmtId="2" fontId="23" fillId="12" borderId="4" xfId="5" applyNumberFormat="1" applyFont="1" applyFill="1" applyBorder="1"/>
    <xf numFmtId="2" fontId="25" fillId="12" borderId="9" xfId="5" applyNumberFormat="1" applyFont="1" applyFill="1" applyBorder="1" applyAlignment="1">
      <alignment horizontal="left"/>
    </xf>
    <xf numFmtId="3" fontId="24" fillId="12" borderId="9" xfId="5" applyNumberFormat="1" applyFill="1" applyBorder="1"/>
    <xf numFmtId="2" fontId="24" fillId="12" borderId="9" xfId="5" applyNumberFormat="1" applyFill="1" applyBorder="1" applyAlignment="1">
      <alignment horizontal="left" indent="1"/>
    </xf>
    <xf numFmtId="3" fontId="24" fillId="12" borderId="7" xfId="5" applyNumberFormat="1" applyFill="1" applyBorder="1"/>
    <xf numFmtId="2" fontId="24" fillId="12" borderId="17" xfId="4" applyNumberFormat="1" applyFont="1" applyFill="1" applyBorder="1" applyAlignment="1">
      <alignment horizontal="left" indent="1"/>
    </xf>
    <xf numFmtId="3" fontId="24" fillId="12" borderId="10" xfId="5" applyNumberFormat="1" applyFill="1" applyBorder="1"/>
    <xf numFmtId="3" fontId="24" fillId="12" borderId="0" xfId="5" applyNumberFormat="1" applyFill="1"/>
    <xf numFmtId="2" fontId="24" fillId="12" borderId="18" xfId="5" applyNumberFormat="1" applyFill="1" applyBorder="1" applyAlignment="1">
      <alignment horizontal="left" indent="1"/>
    </xf>
    <xf numFmtId="2" fontId="24" fillId="12" borderId="18" xfId="5" applyNumberFormat="1" applyFill="1" applyBorder="1" applyAlignment="1">
      <alignment horizontal="left" indent="2"/>
    </xf>
    <xf numFmtId="164" fontId="24" fillId="12" borderId="0" xfId="1" applyFont="1" applyFill="1"/>
    <xf numFmtId="2" fontId="23" fillId="12" borderId="8" xfId="5" applyNumberFormat="1" applyFont="1" applyFill="1" applyBorder="1"/>
    <xf numFmtId="3" fontId="23" fillId="12" borderId="13" xfId="5" applyNumberFormat="1" applyFont="1" applyFill="1" applyBorder="1"/>
    <xf numFmtId="49" fontId="24" fillId="12" borderId="4" xfId="4" applyFont="1" applyFill="1" applyBorder="1"/>
    <xf numFmtId="49" fontId="24" fillId="12" borderId="9" xfId="4" applyFont="1" applyFill="1" applyBorder="1"/>
    <xf numFmtId="165" fontId="24" fillId="12" borderId="9" xfId="6" applyNumberFormat="1" applyFont="1" applyFill="1" applyBorder="1"/>
    <xf numFmtId="165" fontId="24" fillId="12" borderId="6" xfId="6" applyNumberFormat="1" applyFont="1" applyFill="1" applyBorder="1"/>
    <xf numFmtId="2" fontId="24" fillId="12" borderId="4" xfId="5" applyNumberFormat="1" applyFill="1" applyBorder="1" applyAlignment="1">
      <alignment horizontal="left" indent="1"/>
    </xf>
    <xf numFmtId="2" fontId="25" fillId="12" borderId="9" xfId="5" applyNumberFormat="1" applyFont="1" applyFill="1" applyBorder="1" applyAlignment="1">
      <alignment horizontal="left" indent="2"/>
    </xf>
    <xf numFmtId="2" fontId="24" fillId="12" borderId="9" xfId="4" applyNumberFormat="1" applyFont="1" applyFill="1" applyBorder="1" applyAlignment="1">
      <alignment horizontal="left" indent="1"/>
    </xf>
    <xf numFmtId="2" fontId="24" fillId="12" borderId="9" xfId="4" applyNumberFormat="1" applyFont="1" applyFill="1" applyBorder="1" applyAlignment="1">
      <alignment horizontal="left" indent="2"/>
    </xf>
    <xf numFmtId="2" fontId="24" fillId="12" borderId="9" xfId="5" applyNumberFormat="1" applyFill="1" applyBorder="1" applyAlignment="1">
      <alignment horizontal="left" indent="2"/>
    </xf>
    <xf numFmtId="2" fontId="24" fillId="12" borderId="9" xfId="4" applyNumberFormat="1" applyFont="1" applyFill="1" applyBorder="1"/>
    <xf numFmtId="49" fontId="24" fillId="12" borderId="6" xfId="4" applyFont="1" applyFill="1" applyBorder="1"/>
    <xf numFmtId="170" fontId="1" fillId="12" borderId="0" xfId="1" applyNumberFormat="1" applyFont="1" applyFill="1" applyAlignment="1">
      <alignment horizontal="center"/>
    </xf>
    <xf numFmtId="170" fontId="1" fillId="12" borderId="0" xfId="1" applyNumberFormat="1" applyFont="1" applyFill="1" applyBorder="1" applyAlignment="1">
      <alignment horizontal="center"/>
    </xf>
    <xf numFmtId="170" fontId="1" fillId="12" borderId="0" xfId="1" applyNumberFormat="1" applyFont="1" applyFill="1" applyAlignment="1">
      <alignment horizontal="right"/>
    </xf>
    <xf numFmtId="2" fontId="23" fillId="12" borderId="9" xfId="5" applyNumberFormat="1" applyFont="1" applyFill="1" applyBorder="1"/>
    <xf numFmtId="3" fontId="23" fillId="12" borderId="9" xfId="5" applyNumberFormat="1" applyFont="1" applyFill="1" applyBorder="1"/>
    <xf numFmtId="3" fontId="23" fillId="12" borderId="7" xfId="5" applyNumberFormat="1" applyFont="1" applyFill="1" applyBorder="1"/>
    <xf numFmtId="164" fontId="1" fillId="12" borderId="0" xfId="1" applyFont="1" applyFill="1" applyAlignment="1">
      <alignment horizontal="center"/>
    </xf>
    <xf numFmtId="171" fontId="0" fillId="0" borderId="0" xfId="0" applyNumberFormat="1"/>
    <xf numFmtId="171" fontId="0" fillId="15" borderId="0" xfId="0" applyNumberFormat="1" applyFill="1"/>
    <xf numFmtId="0" fontId="2" fillId="12" borderId="23" xfId="0" applyFont="1" applyFill="1" applyBorder="1"/>
    <xf numFmtId="171" fontId="2" fillId="12" borderId="1" xfId="0" applyNumberFormat="1" applyFont="1" applyFill="1" applyBorder="1" applyAlignment="1">
      <alignment horizontal="center"/>
    </xf>
    <xf numFmtId="0" fontId="2" fillId="12" borderId="26" xfId="0" applyFont="1" applyFill="1" applyBorder="1"/>
    <xf numFmtId="0" fontId="1" fillId="12" borderId="26" xfId="0" applyFont="1" applyFill="1" applyBorder="1" applyAlignment="1">
      <alignment horizontal="left" indent="1"/>
    </xf>
    <xf numFmtId="170" fontId="1" fillId="12" borderId="0" xfId="1" applyNumberFormat="1" applyFont="1" applyFill="1" applyBorder="1" applyAlignment="1">
      <alignment horizontal="right"/>
    </xf>
    <xf numFmtId="170" fontId="1" fillId="12" borderId="27" xfId="1" applyNumberFormat="1" applyFont="1" applyFill="1" applyBorder="1" applyAlignment="1">
      <alignment horizontal="center"/>
    </xf>
    <xf numFmtId="0" fontId="1" fillId="12" borderId="26" xfId="0" applyFont="1" applyFill="1" applyBorder="1"/>
    <xf numFmtId="0" fontId="2" fillId="12" borderId="25" xfId="0" applyFont="1" applyFill="1" applyBorder="1" applyAlignment="1">
      <alignment wrapText="1"/>
    </xf>
    <xf numFmtId="171" fontId="2" fillId="12" borderId="3" xfId="0" applyNumberFormat="1" applyFont="1" applyFill="1" applyBorder="1" applyAlignment="1">
      <alignment horizontal="center"/>
    </xf>
    <xf numFmtId="0" fontId="2" fillId="12" borderId="20" xfId="0" applyFont="1" applyFill="1" applyBorder="1" applyAlignment="1">
      <alignment wrapText="1"/>
    </xf>
    <xf numFmtId="171" fontId="2" fillId="12" borderId="16" xfId="0" applyNumberFormat="1" applyFont="1" applyFill="1" applyBorder="1" applyAlignment="1">
      <alignment horizontal="center"/>
    </xf>
    <xf numFmtId="171" fontId="1" fillId="12" borderId="0" xfId="0" applyNumberFormat="1" applyFont="1" applyFill="1" applyAlignment="1">
      <alignment horizontal="center" vertical="top"/>
    </xf>
    <xf numFmtId="170" fontId="1" fillId="15" borderId="0" xfId="1" applyNumberFormat="1" applyFont="1" applyFill="1" applyAlignment="1"/>
    <xf numFmtId="165" fontId="24" fillId="0" borderId="8" xfId="1" applyNumberFormat="1" applyFont="1" applyFill="1" applyBorder="1"/>
    <xf numFmtId="165" fontId="23" fillId="0" borderId="8" xfId="1" applyNumberFormat="1" applyFont="1" applyFill="1" applyBorder="1"/>
    <xf numFmtId="0" fontId="23" fillId="0" borderId="17" xfId="5" applyFont="1" applyBorder="1"/>
    <xf numFmtId="0" fontId="25" fillId="0" borderId="18" xfId="5" applyFont="1" applyBorder="1" applyAlignment="1">
      <alignment horizontal="left"/>
    </xf>
    <xf numFmtId="0" fontId="24" fillId="0" borderId="18" xfId="5" applyBorder="1" applyAlignment="1">
      <alignment horizontal="left" indent="1"/>
    </xf>
    <xf numFmtId="0" fontId="25" fillId="0" borderId="18" xfId="5" applyFont="1" applyBorder="1" applyAlignment="1">
      <alignment horizontal="left" indent="1"/>
    </xf>
    <xf numFmtId="49" fontId="24" fillId="0" borderId="18" xfId="4" applyFont="1" applyBorder="1" applyAlignment="1">
      <alignment horizontal="left" indent="2"/>
    </xf>
    <xf numFmtId="0" fontId="24" fillId="0" borderId="18" xfId="5" applyBorder="1" applyAlignment="1">
      <alignment horizontal="left" indent="2"/>
    </xf>
    <xf numFmtId="0" fontId="23" fillId="0" borderId="19" xfId="5" applyFont="1" applyBorder="1"/>
    <xf numFmtId="0" fontId="0" fillId="0" borderId="9" xfId="0" applyBorder="1"/>
    <xf numFmtId="0" fontId="0" fillId="0" borderId="8" xfId="0" applyBorder="1"/>
    <xf numFmtId="0" fontId="0" fillId="0" borderId="7" xfId="0" applyBorder="1"/>
    <xf numFmtId="165" fontId="23" fillId="0" borderId="0" xfId="1" applyNumberFormat="1" applyFont="1" applyBorder="1"/>
    <xf numFmtId="0" fontId="23" fillId="0" borderId="6" xfId="5" applyFont="1" applyBorder="1"/>
    <xf numFmtId="165" fontId="23" fillId="0" borderId="14" xfId="1" applyNumberFormat="1" applyFont="1" applyFill="1" applyBorder="1"/>
    <xf numFmtId="0" fontId="23" fillId="0" borderId="28" xfId="5" applyFont="1" applyBorder="1" applyAlignment="1">
      <alignment horizontal="left"/>
    </xf>
    <xf numFmtId="165" fontId="24" fillId="0" borderId="10" xfId="1" applyNumberFormat="1" applyFont="1" applyFill="1" applyBorder="1"/>
    <xf numFmtId="165" fontId="0" fillId="0" borderId="0" xfId="1" applyNumberFormat="1" applyFont="1"/>
    <xf numFmtId="165" fontId="0" fillId="12" borderId="0" xfId="1" applyNumberFormat="1" applyFont="1" applyFill="1"/>
    <xf numFmtId="165" fontId="29" fillId="12" borderId="0" xfId="1" applyNumberFormat="1" applyFont="1" applyFill="1" applyAlignment="1">
      <alignment horizontal="left" indent="1"/>
    </xf>
    <xf numFmtId="165" fontId="25" fillId="0" borderId="0" xfId="1" applyNumberFormat="1" applyFont="1" applyBorder="1" applyAlignment="1">
      <alignment horizontal="left"/>
    </xf>
    <xf numFmtId="165" fontId="24" fillId="0" borderId="9" xfId="1" applyNumberFormat="1" applyFont="1" applyBorder="1" applyAlignment="1">
      <alignment horizontal="left" indent="1"/>
    </xf>
    <xf numFmtId="165" fontId="23" fillId="0" borderId="6" xfId="1" applyNumberFormat="1" applyFont="1" applyBorder="1" applyAlignment="1">
      <alignment horizontal="left"/>
    </xf>
    <xf numFmtId="165" fontId="25" fillId="0" borderId="9" xfId="1" applyNumberFormat="1" applyFont="1" applyBorder="1" applyAlignment="1">
      <alignment horizontal="left" indent="1"/>
    </xf>
    <xf numFmtId="165" fontId="24" fillId="0" borderId="0" xfId="1" applyNumberFormat="1" applyFont="1" applyBorder="1" applyAlignment="1">
      <alignment horizontal="left" indent="2"/>
    </xf>
    <xf numFmtId="165" fontId="24" fillId="0" borderId="9" xfId="1" applyNumberFormat="1" applyFont="1" applyBorder="1" applyAlignment="1">
      <alignment horizontal="left" indent="2"/>
    </xf>
    <xf numFmtId="165" fontId="23" fillId="0" borderId="8" xfId="1" applyNumberFormat="1" applyFont="1" applyBorder="1"/>
    <xf numFmtId="0" fontId="0" fillId="0" borderId="10" xfId="0" applyBorder="1"/>
    <xf numFmtId="0" fontId="28" fillId="7" borderId="0" xfId="0" applyFont="1" applyFill="1" applyAlignment="1">
      <alignment horizontal="center" vertical="center" wrapText="1"/>
    </xf>
    <xf numFmtId="170" fontId="1" fillId="3" borderId="0" xfId="1" applyNumberFormat="1" applyFont="1" applyFill="1" applyBorder="1" applyAlignment="1">
      <alignment horizontal="center"/>
    </xf>
    <xf numFmtId="0" fontId="2" fillId="7" borderId="20" xfId="0" applyFont="1" applyFill="1" applyBorder="1"/>
    <xf numFmtId="171" fontId="2" fillId="7" borderId="16" xfId="0" applyNumberFormat="1" applyFont="1" applyFill="1" applyBorder="1" applyAlignment="1">
      <alignment horizontal="center"/>
    </xf>
    <xf numFmtId="170" fontId="2" fillId="7" borderId="16" xfId="1" applyNumberFormat="1" applyFont="1" applyFill="1" applyBorder="1" applyAlignment="1">
      <alignment horizontal="right"/>
    </xf>
    <xf numFmtId="170" fontId="2" fillId="7" borderId="16" xfId="1" applyNumberFormat="1" applyFont="1" applyFill="1" applyBorder="1" applyAlignment="1">
      <alignment horizontal="center"/>
    </xf>
    <xf numFmtId="170" fontId="2" fillId="7" borderId="21" xfId="1" applyNumberFormat="1" applyFont="1" applyFill="1" applyBorder="1" applyAlignment="1">
      <alignment horizontal="center"/>
    </xf>
    <xf numFmtId="171" fontId="1" fillId="3" borderId="0" xfId="0" applyNumberFormat="1" applyFont="1" applyFill="1"/>
    <xf numFmtId="171" fontId="2" fillId="7" borderId="0" xfId="0" applyNumberFormat="1" applyFont="1" applyFill="1" applyAlignment="1">
      <alignment horizontal="center"/>
    </xf>
    <xf numFmtId="0" fontId="28" fillId="7" borderId="23" xfId="0" applyFont="1" applyFill="1" applyBorder="1"/>
    <xf numFmtId="0" fontId="28" fillId="7" borderId="1" xfId="0" applyFont="1" applyFill="1" applyBorder="1" applyAlignment="1">
      <alignment horizontal="center" vertical="center" wrapText="1"/>
    </xf>
    <xf numFmtId="170" fontId="28" fillId="7" borderId="1" xfId="1" applyNumberFormat="1" applyFont="1" applyFill="1" applyBorder="1" applyAlignment="1">
      <alignment horizontal="right" vertical="center" wrapText="1"/>
    </xf>
    <xf numFmtId="170" fontId="28" fillId="3" borderId="1" xfId="1" applyNumberFormat="1" applyFont="1" applyFill="1" applyBorder="1" applyAlignment="1">
      <alignment horizontal="center" vertical="center" wrapText="1"/>
    </xf>
    <xf numFmtId="170" fontId="28" fillId="7" borderId="1" xfId="1" applyNumberFormat="1" applyFont="1" applyFill="1" applyBorder="1" applyAlignment="1">
      <alignment horizontal="center" vertical="center" wrapText="1"/>
    </xf>
    <xf numFmtId="170" fontId="28" fillId="7" borderId="24" xfId="1" applyNumberFormat="1" applyFont="1" applyFill="1" applyBorder="1" applyAlignment="1">
      <alignment horizontal="center" vertical="center" wrapText="1"/>
    </xf>
    <xf numFmtId="171" fontId="2" fillId="12" borderId="24" xfId="0" applyNumberFormat="1" applyFont="1" applyFill="1" applyBorder="1" applyAlignment="1">
      <alignment horizontal="center"/>
    </xf>
    <xf numFmtId="171" fontId="2" fillId="12" borderId="27" xfId="0" applyNumberFormat="1" applyFont="1" applyFill="1" applyBorder="1" applyAlignment="1">
      <alignment horizontal="center"/>
    </xf>
    <xf numFmtId="171" fontId="2" fillId="12" borderId="21" xfId="0" applyNumberFormat="1" applyFont="1" applyFill="1" applyBorder="1" applyAlignment="1">
      <alignment horizontal="center"/>
    </xf>
    <xf numFmtId="171" fontId="2" fillId="12" borderId="22" xfId="0" applyNumberFormat="1" applyFont="1" applyFill="1" applyBorder="1" applyAlignment="1">
      <alignment horizontal="center"/>
    </xf>
    <xf numFmtId="171" fontId="2" fillId="3" borderId="1" xfId="0" applyNumberFormat="1" applyFont="1" applyFill="1" applyBorder="1" applyAlignment="1">
      <alignment horizontal="center"/>
    </xf>
    <xf numFmtId="171" fontId="2" fillId="3" borderId="0" xfId="0" applyNumberFormat="1" applyFont="1" applyFill="1" applyAlignment="1">
      <alignment horizontal="center"/>
    </xf>
    <xf numFmtId="171" fontId="2" fillId="3" borderId="16" xfId="0" applyNumberFormat="1" applyFont="1" applyFill="1" applyBorder="1" applyAlignment="1">
      <alignment horizontal="center"/>
    </xf>
    <xf numFmtId="171" fontId="2" fillId="3" borderId="3" xfId="0" applyNumberFormat="1" applyFont="1" applyFill="1" applyBorder="1" applyAlignment="1">
      <alignment horizontal="center"/>
    </xf>
    <xf numFmtId="0" fontId="23" fillId="7" borderId="13" xfId="5" applyFont="1" applyFill="1" applyBorder="1" applyAlignment="1">
      <alignment vertical="top" wrapText="1"/>
    </xf>
    <xf numFmtId="0" fontId="23" fillId="7" borderId="19" xfId="5" applyFont="1" applyFill="1" applyBorder="1" applyAlignment="1">
      <alignment vertical="top" wrapText="1"/>
    </xf>
    <xf numFmtId="0" fontId="23" fillId="0" borderId="28" xfId="5" applyFont="1" applyBorder="1"/>
    <xf numFmtId="0" fontId="1" fillId="7" borderId="4" xfId="0" applyFont="1" applyFill="1" applyBorder="1"/>
    <xf numFmtId="165" fontId="1" fillId="7" borderId="10" xfId="1" applyNumberFormat="1" applyFont="1" applyFill="1" applyBorder="1"/>
    <xf numFmtId="0" fontId="28" fillId="7" borderId="10" xfId="0" applyFont="1" applyFill="1" applyBorder="1" applyAlignment="1">
      <alignment horizontal="center" vertical="center" wrapText="1"/>
    </xf>
    <xf numFmtId="170" fontId="28" fillId="7" borderId="10" xfId="1" applyNumberFormat="1" applyFont="1" applyFill="1" applyBorder="1" applyAlignment="1">
      <alignment horizontal="right" vertical="center" wrapText="1"/>
    </xf>
    <xf numFmtId="170" fontId="28" fillId="3" borderId="10" xfId="1" applyNumberFormat="1" applyFont="1" applyFill="1" applyBorder="1" applyAlignment="1">
      <alignment vertical="center" wrapText="1"/>
    </xf>
    <xf numFmtId="170" fontId="28" fillId="7" borderId="10" xfId="1" applyNumberFormat="1" applyFont="1" applyFill="1" applyBorder="1" applyAlignment="1">
      <alignment horizontal="center" vertical="center" wrapText="1"/>
    </xf>
    <xf numFmtId="170" fontId="28" fillId="7" borderId="5" xfId="1" applyNumberFormat="1" applyFont="1" applyFill="1" applyBorder="1" applyAlignment="1">
      <alignment horizontal="center" vertical="center" wrapText="1"/>
    </xf>
    <xf numFmtId="0" fontId="2" fillId="12" borderId="9" xfId="0" applyFont="1" applyFill="1" applyBorder="1"/>
    <xf numFmtId="165" fontId="2" fillId="12" borderId="0" xfId="1" applyNumberFormat="1" applyFont="1" applyFill="1" applyBorder="1"/>
    <xf numFmtId="171" fontId="2" fillId="12" borderId="7" xfId="0" applyNumberFormat="1" applyFont="1" applyFill="1" applyBorder="1" applyAlignment="1">
      <alignment horizontal="center"/>
    </xf>
    <xf numFmtId="0" fontId="1" fillId="12" borderId="9" xfId="0" applyFont="1" applyFill="1" applyBorder="1" applyAlignment="1">
      <alignment horizontal="left" wrapText="1" indent="1"/>
    </xf>
    <xf numFmtId="165" fontId="1" fillId="12" borderId="0" xfId="1" applyNumberFormat="1" applyFont="1" applyFill="1" applyBorder="1" applyAlignment="1">
      <alignment horizontal="left" wrapText="1" indent="1"/>
    </xf>
    <xf numFmtId="170" fontId="1" fillId="12" borderId="0" xfId="1" applyNumberFormat="1" applyFont="1" applyFill="1" applyBorder="1" applyAlignment="1">
      <alignment horizontal="right" vertical="top"/>
    </xf>
    <xf numFmtId="170" fontId="1" fillId="3" borderId="0" xfId="1" applyNumberFormat="1" applyFont="1" applyFill="1" applyBorder="1" applyAlignment="1">
      <alignment vertical="top"/>
    </xf>
    <xf numFmtId="170" fontId="1" fillId="12" borderId="0" xfId="1" applyNumberFormat="1" applyFont="1" applyFill="1" applyBorder="1" applyAlignment="1">
      <alignment horizontal="center" vertical="top"/>
    </xf>
    <xf numFmtId="170" fontId="1" fillId="12" borderId="7" xfId="1" applyNumberFormat="1" applyFont="1" applyFill="1" applyBorder="1" applyAlignment="1">
      <alignment horizontal="center" vertical="top"/>
    </xf>
    <xf numFmtId="0" fontId="1" fillId="12" borderId="9" xfId="0" applyFont="1" applyFill="1" applyBorder="1" applyAlignment="1">
      <alignment horizontal="left" indent="1"/>
    </xf>
    <xf numFmtId="165" fontId="1" fillId="12" borderId="0" xfId="1" applyNumberFormat="1" applyFont="1" applyFill="1" applyBorder="1" applyAlignment="1">
      <alignment horizontal="left" indent="1"/>
    </xf>
    <xf numFmtId="170" fontId="1" fillId="3" borderId="0" xfId="1" applyNumberFormat="1" applyFont="1" applyFill="1" applyBorder="1" applyAlignment="1"/>
    <xf numFmtId="170" fontId="1" fillId="12" borderId="7" xfId="1" applyNumberFormat="1" applyFont="1" applyFill="1" applyBorder="1" applyAlignment="1">
      <alignment horizontal="center"/>
    </xf>
    <xf numFmtId="171" fontId="0" fillId="12" borderId="0" xfId="0" applyNumberFormat="1" applyFill="1" applyAlignment="1">
      <alignment horizontal="center"/>
    </xf>
    <xf numFmtId="171" fontId="0" fillId="3" borderId="0" xfId="0" applyNumberFormat="1" applyFill="1" applyAlignment="1">
      <alignment horizontal="center"/>
    </xf>
    <xf numFmtId="171" fontId="0" fillId="12" borderId="7" xfId="0" applyNumberFormat="1" applyFill="1" applyBorder="1" applyAlignment="1">
      <alignment horizontal="center"/>
    </xf>
    <xf numFmtId="0" fontId="1" fillId="12" borderId="9" xfId="0" applyFont="1" applyFill="1" applyBorder="1"/>
    <xf numFmtId="165" fontId="1" fillId="12" borderId="0" xfId="1" applyNumberFormat="1" applyFont="1" applyFill="1" applyBorder="1"/>
    <xf numFmtId="0" fontId="0" fillId="12" borderId="9" xfId="0" applyFill="1" applyBorder="1" applyAlignment="1">
      <alignment horizontal="left" vertical="center"/>
    </xf>
    <xf numFmtId="165" fontId="0" fillId="12" borderId="0" xfId="1" applyNumberFormat="1" applyFont="1" applyFill="1" applyBorder="1" applyAlignment="1">
      <alignment horizontal="left" vertical="center"/>
    </xf>
    <xf numFmtId="171" fontId="1" fillId="3" borderId="0" xfId="0" applyNumberFormat="1" applyFont="1" applyFill="1" applyAlignment="1">
      <alignment horizontal="center"/>
    </xf>
    <xf numFmtId="171" fontId="1" fillId="12" borderId="7" xfId="0" applyNumberFormat="1" applyFont="1" applyFill="1" applyBorder="1" applyAlignment="1">
      <alignment horizontal="center"/>
    </xf>
    <xf numFmtId="0" fontId="1" fillId="3" borderId="0" xfId="0" applyFont="1" applyFill="1" applyAlignment="1">
      <alignment horizontal="center"/>
    </xf>
    <xf numFmtId="0" fontId="1" fillId="12" borderId="7" xfId="0" applyFont="1" applyFill="1" applyBorder="1" applyAlignment="1">
      <alignment horizontal="center"/>
    </xf>
    <xf numFmtId="0" fontId="2" fillId="12" borderId="9" xfId="0" applyFont="1" applyFill="1" applyBorder="1" applyAlignment="1">
      <alignment wrapText="1"/>
    </xf>
    <xf numFmtId="165" fontId="2" fillId="12" borderId="0" xfId="1" applyNumberFormat="1" applyFont="1" applyFill="1" applyBorder="1" applyAlignment="1">
      <alignment wrapText="1"/>
    </xf>
    <xf numFmtId="0" fontId="2" fillId="7" borderId="9" xfId="0" applyFont="1" applyFill="1" applyBorder="1"/>
    <xf numFmtId="165" fontId="2" fillId="7" borderId="0" xfId="1" applyNumberFormat="1" applyFont="1" applyFill="1" applyBorder="1"/>
    <xf numFmtId="170" fontId="2" fillId="7" borderId="0" xfId="1" applyNumberFormat="1" applyFont="1" applyFill="1" applyBorder="1" applyAlignment="1">
      <alignment horizontal="right"/>
    </xf>
    <xf numFmtId="170" fontId="2" fillId="7" borderId="0" xfId="1" applyNumberFormat="1" applyFont="1" applyFill="1" applyBorder="1" applyAlignment="1"/>
    <xf numFmtId="170" fontId="2" fillId="7" borderId="0" xfId="1" applyNumberFormat="1" applyFont="1" applyFill="1" applyBorder="1" applyAlignment="1">
      <alignment horizontal="center"/>
    </xf>
    <xf numFmtId="170" fontId="2" fillId="7" borderId="7" xfId="1" applyNumberFormat="1" applyFont="1" applyFill="1" applyBorder="1" applyAlignment="1">
      <alignment horizontal="center"/>
    </xf>
    <xf numFmtId="43" fontId="1" fillId="3" borderId="0" xfId="0" applyNumberFormat="1" applyFont="1" applyFill="1" applyAlignment="1">
      <alignment horizontal="center"/>
    </xf>
    <xf numFmtId="43" fontId="1" fillId="12" borderId="7" xfId="0" applyNumberFormat="1" applyFont="1" applyFill="1" applyBorder="1" applyAlignment="1">
      <alignment horizontal="center"/>
    </xf>
    <xf numFmtId="171" fontId="29" fillId="3" borderId="0" xfId="0" applyNumberFormat="1" applyFont="1" applyFill="1" applyAlignment="1">
      <alignment horizontal="center" vertical="center"/>
    </xf>
    <xf numFmtId="171" fontId="29" fillId="12" borderId="7" xfId="0" applyNumberFormat="1" applyFont="1" applyFill="1" applyBorder="1" applyAlignment="1">
      <alignment horizontal="center" vertical="center"/>
    </xf>
    <xf numFmtId="0" fontId="29" fillId="12" borderId="9" xfId="0" applyFont="1" applyFill="1" applyBorder="1" applyAlignment="1">
      <alignment horizontal="left" indent="2"/>
    </xf>
    <xf numFmtId="165" fontId="29" fillId="12" borderId="0" xfId="1" applyNumberFormat="1" applyFont="1" applyFill="1" applyBorder="1" applyAlignment="1">
      <alignment horizontal="left" indent="2"/>
    </xf>
    <xf numFmtId="0" fontId="2" fillId="12" borderId="6" xfId="0" applyFont="1" applyFill="1" applyBorder="1"/>
    <xf numFmtId="165" fontId="2" fillId="12" borderId="8" xfId="1" applyNumberFormat="1" applyFont="1" applyFill="1" applyBorder="1"/>
    <xf numFmtId="0" fontId="0" fillId="0" borderId="1" xfId="0" applyBorder="1"/>
    <xf numFmtId="0" fontId="23" fillId="0" borderId="8" xfId="5" applyFont="1" applyBorder="1" applyAlignment="1">
      <alignment horizontal="left"/>
    </xf>
    <xf numFmtId="165" fontId="24" fillId="0" borderId="11" xfId="1" applyNumberFormat="1" applyFont="1" applyBorder="1"/>
    <xf numFmtId="0" fontId="24" fillId="0" borderId="19" xfId="5" applyBorder="1" applyAlignment="1">
      <alignment horizontal="left" indent="1"/>
    </xf>
    <xf numFmtId="0" fontId="24" fillId="0" borderId="19" xfId="5" applyBorder="1" applyAlignment="1">
      <alignment horizontal="left" indent="2"/>
    </xf>
    <xf numFmtId="165" fontId="24" fillId="0" borderId="6" xfId="1" applyNumberFormat="1" applyFont="1" applyBorder="1" applyAlignment="1">
      <alignment horizontal="left" indent="2"/>
    </xf>
    <xf numFmtId="165" fontId="24" fillId="0" borderId="8" xfId="1" applyNumberFormat="1" applyFont="1" applyBorder="1" applyAlignment="1">
      <alignment horizontal="left" indent="2"/>
    </xf>
    <xf numFmtId="165" fontId="24" fillId="0" borderId="6" xfId="1" applyNumberFormat="1" applyFont="1" applyBorder="1" applyAlignment="1">
      <alignment horizontal="left" indent="1"/>
    </xf>
    <xf numFmtId="0" fontId="0" fillId="0" borderId="29" xfId="0" applyBorder="1"/>
    <xf numFmtId="171" fontId="0" fillId="12" borderId="27" xfId="0" applyNumberFormat="1" applyFill="1" applyBorder="1" applyAlignment="1">
      <alignment horizontal="center"/>
    </xf>
    <xf numFmtId="171" fontId="0" fillId="3" borderId="0" xfId="0" applyNumberFormat="1" applyFill="1" applyAlignment="1">
      <alignment horizontal="center" vertical="center"/>
    </xf>
    <xf numFmtId="171" fontId="0" fillId="12" borderId="7" xfId="0" applyNumberFormat="1" applyFill="1" applyBorder="1" applyAlignment="1">
      <alignment horizontal="center" vertical="center"/>
    </xf>
    <xf numFmtId="171" fontId="0" fillId="12" borderId="8" xfId="0" applyNumberFormat="1" applyFill="1" applyBorder="1" applyAlignment="1">
      <alignment horizontal="center"/>
    </xf>
    <xf numFmtId="171" fontId="0" fillId="3" borderId="8" xfId="0" applyNumberFormat="1" applyFill="1" applyBorder="1" applyAlignment="1">
      <alignment horizontal="center"/>
    </xf>
    <xf numFmtId="171" fontId="0" fillId="12" borderId="11" xfId="0" applyNumberFormat="1" applyFill="1" applyBorder="1" applyAlignment="1">
      <alignment horizontal="center"/>
    </xf>
    <xf numFmtId="165" fontId="24" fillId="0" borderId="13" xfId="1" applyNumberFormat="1" applyFont="1" applyBorder="1"/>
    <xf numFmtId="0" fontId="28" fillId="3" borderId="10" xfId="0" applyFont="1" applyFill="1" applyBorder="1" applyAlignment="1">
      <alignment horizontal="center" vertical="center" wrapText="1"/>
    </xf>
    <xf numFmtId="0" fontId="0" fillId="12" borderId="9" xfId="0" applyFill="1" applyBorder="1"/>
    <xf numFmtId="0" fontId="0" fillId="12" borderId="9" xfId="0" applyFill="1" applyBorder="1" applyAlignment="1">
      <alignment horizontal="left" indent="1"/>
    </xf>
    <xf numFmtId="0" fontId="0" fillId="12" borderId="6" xfId="0" applyFill="1" applyBorder="1"/>
    <xf numFmtId="3" fontId="23" fillId="12" borderId="0" xfId="5" applyNumberFormat="1" applyFont="1" applyFill="1"/>
    <xf numFmtId="3" fontId="23" fillId="12" borderId="8" xfId="5" applyNumberFormat="1" applyFont="1" applyFill="1" applyBorder="1"/>
    <xf numFmtId="49" fontId="24" fillId="12" borderId="10" xfId="4" applyFont="1" applyFill="1" applyBorder="1"/>
    <xf numFmtId="165" fontId="24" fillId="12" borderId="8" xfId="1" applyNumberFormat="1" applyFont="1" applyFill="1" applyBorder="1"/>
    <xf numFmtId="3" fontId="23" fillId="12" borderId="14" xfId="4" applyNumberFormat="1" applyFont="1" applyFill="1" applyBorder="1"/>
    <xf numFmtId="165" fontId="23" fillId="12" borderId="10" xfId="6" applyNumberFormat="1" applyFont="1" applyFill="1" applyBorder="1"/>
    <xf numFmtId="165" fontId="24" fillId="12" borderId="0" xfId="6" applyNumberFormat="1" applyFont="1" applyFill="1" applyBorder="1"/>
    <xf numFmtId="165" fontId="23" fillId="12" borderId="8" xfId="6" applyNumberFormat="1" applyFont="1" applyFill="1" applyBorder="1"/>
    <xf numFmtId="44" fontId="24" fillId="12" borderId="0" xfId="8" applyFont="1" applyFill="1" applyBorder="1"/>
    <xf numFmtId="165" fontId="24" fillId="12" borderId="0" xfId="1" applyNumberFormat="1" applyFont="1" applyFill="1" applyBorder="1"/>
    <xf numFmtId="165" fontId="24" fillId="12" borderId="8" xfId="6" applyNumberFormat="1" applyFont="1" applyFill="1" applyBorder="1"/>
    <xf numFmtId="2" fontId="23" fillId="12" borderId="28" xfId="5" applyNumberFormat="1" applyFont="1" applyFill="1" applyBorder="1"/>
    <xf numFmtId="165" fontId="0" fillId="0" borderId="8" xfId="1" applyNumberFormat="1" applyFont="1" applyBorder="1"/>
    <xf numFmtId="0" fontId="0" fillId="12" borderId="5" xfId="0" applyFill="1" applyBorder="1"/>
    <xf numFmtId="0" fontId="0" fillId="12" borderId="7" xfId="0" applyFill="1" applyBorder="1"/>
    <xf numFmtId="165" fontId="0" fillId="12" borderId="7" xfId="0" applyNumberFormat="1" applyFill="1" applyBorder="1"/>
    <xf numFmtId="165" fontId="2" fillId="12" borderId="7" xfId="0" applyNumberFormat="1" applyFont="1" applyFill="1" applyBorder="1"/>
    <xf numFmtId="165" fontId="2" fillId="12" borderId="15" xfId="0" applyNumberFormat="1" applyFont="1" applyFill="1" applyBorder="1"/>
    <xf numFmtId="3" fontId="24" fillId="12" borderId="5" xfId="5" applyNumberFormat="1" applyFill="1" applyBorder="1"/>
    <xf numFmtId="2" fontId="24" fillId="12" borderId="19" xfId="5" applyNumberFormat="1" applyFill="1" applyBorder="1" applyAlignment="1">
      <alignment horizontal="left" indent="1"/>
    </xf>
    <xf numFmtId="3" fontId="24" fillId="12" borderId="11" xfId="5" applyNumberFormat="1" applyFill="1" applyBorder="1"/>
    <xf numFmtId="2" fontId="24" fillId="12" borderId="19" xfId="5" applyNumberFormat="1" applyFill="1" applyBorder="1" applyAlignment="1">
      <alignment horizontal="left" indent="2"/>
    </xf>
    <xf numFmtId="3" fontId="23" fillId="12" borderId="15" xfId="5" applyNumberFormat="1" applyFont="1" applyFill="1" applyBorder="1"/>
    <xf numFmtId="2" fontId="23" fillId="12" borderId="13" xfId="5" applyNumberFormat="1" applyFont="1" applyFill="1" applyBorder="1"/>
    <xf numFmtId="3" fontId="23" fillId="12" borderId="14" xfId="5" applyNumberFormat="1" applyFont="1" applyFill="1" applyBorder="1"/>
    <xf numFmtId="0" fontId="0" fillId="7" borderId="5" xfId="0" applyFill="1" applyBorder="1"/>
    <xf numFmtId="0" fontId="0" fillId="7" borderId="11" xfId="0" applyFill="1" applyBorder="1"/>
    <xf numFmtId="2" fontId="23" fillId="7" borderId="15" xfId="4" applyNumberFormat="1" applyFont="1" applyFill="1" applyBorder="1" applyAlignment="1">
      <alignment horizontal="center" vertical="center" wrapText="1"/>
    </xf>
    <xf numFmtId="2" fontId="23" fillId="7" borderId="0" xfId="4" applyNumberFormat="1" applyFont="1" applyFill="1" applyAlignment="1">
      <alignment vertical="top" wrapText="1"/>
    </xf>
    <xf numFmtId="2" fontId="23" fillId="12" borderId="9" xfId="5" applyNumberFormat="1" applyFont="1" applyFill="1" applyBorder="1" applyAlignment="1">
      <alignment horizontal="left"/>
    </xf>
    <xf numFmtId="2" fontId="23" fillId="12" borderId="28" xfId="5" applyNumberFormat="1" applyFont="1" applyFill="1" applyBorder="1" applyAlignment="1">
      <alignment horizontal="left"/>
    </xf>
    <xf numFmtId="0" fontId="2" fillId="7" borderId="4" xfId="0" applyFont="1" applyFill="1" applyBorder="1" applyAlignment="1">
      <alignment vertical="center"/>
    </xf>
    <xf numFmtId="0" fontId="28" fillId="3" borderId="0" xfId="0" applyFont="1" applyFill="1" applyAlignment="1">
      <alignment horizontal="center" vertical="center" wrapText="1"/>
    </xf>
    <xf numFmtId="0" fontId="28" fillId="7" borderId="5" xfId="0" applyFont="1" applyFill="1" applyBorder="1" applyAlignment="1">
      <alignment horizontal="center" vertical="center" wrapText="1"/>
    </xf>
    <xf numFmtId="171" fontId="2" fillId="12" borderId="30" xfId="0" applyNumberFormat="1" applyFont="1" applyFill="1" applyBorder="1" applyAlignment="1">
      <alignment horizontal="center"/>
    </xf>
    <xf numFmtId="171" fontId="2" fillId="12" borderId="31" xfId="0" applyNumberFormat="1" applyFont="1" applyFill="1" applyBorder="1" applyAlignment="1">
      <alignment horizontal="center"/>
    </xf>
    <xf numFmtId="170" fontId="2" fillId="7" borderId="31" xfId="1" applyNumberFormat="1" applyFont="1" applyFill="1" applyBorder="1" applyAlignment="1">
      <alignment horizontal="center"/>
    </xf>
    <xf numFmtId="0" fontId="2" fillId="12" borderId="1" xfId="0" applyFont="1" applyFill="1" applyBorder="1"/>
    <xf numFmtId="0" fontId="2" fillId="12" borderId="16" xfId="0" applyFont="1" applyFill="1" applyBorder="1" applyAlignment="1">
      <alignment wrapText="1"/>
    </xf>
    <xf numFmtId="0" fontId="2" fillId="7" borderId="16" xfId="0" applyFont="1" applyFill="1" applyBorder="1"/>
    <xf numFmtId="0" fontId="2" fillId="12" borderId="32" xfId="0" applyFont="1" applyFill="1" applyBorder="1" applyAlignment="1">
      <alignment wrapText="1"/>
    </xf>
    <xf numFmtId="171" fontId="2" fillId="12" borderId="12" xfId="0" applyNumberFormat="1" applyFont="1" applyFill="1" applyBorder="1" applyAlignment="1">
      <alignment horizontal="center"/>
    </xf>
    <xf numFmtId="171" fontId="2" fillId="3" borderId="12" xfId="0" applyNumberFormat="1" applyFont="1" applyFill="1" applyBorder="1" applyAlignment="1">
      <alignment horizontal="center"/>
    </xf>
    <xf numFmtId="171" fontId="2" fillId="12" borderId="33" xfId="0" applyNumberFormat="1" applyFont="1" applyFill="1" applyBorder="1" applyAlignment="1">
      <alignment horizontal="center"/>
    </xf>
    <xf numFmtId="171" fontId="2" fillId="12" borderId="34" xfId="0" applyNumberFormat="1" applyFont="1" applyFill="1" applyBorder="1" applyAlignment="1">
      <alignment horizontal="center"/>
    </xf>
    <xf numFmtId="171" fontId="2" fillId="0" borderId="7" xfId="0" applyNumberFormat="1" applyFont="1" applyBorder="1" applyAlignment="1">
      <alignment horizontal="center"/>
    </xf>
    <xf numFmtId="0" fontId="0" fillId="12" borderId="26" xfId="0" applyFill="1" applyBorder="1"/>
    <xf numFmtId="0" fontId="3" fillId="0" borderId="0" xfId="0" applyFont="1" applyAlignment="1">
      <alignment vertical="top"/>
    </xf>
    <xf numFmtId="165" fontId="3" fillId="0" borderId="0" xfId="3" applyNumberFormat="1" applyFont="1" applyFill="1" applyAlignment="1">
      <alignment vertical="top"/>
    </xf>
    <xf numFmtId="0" fontId="8" fillId="14" borderId="0" xfId="0" applyFont="1" applyFill="1" applyAlignment="1">
      <alignment horizontal="center" vertical="top" wrapText="1"/>
    </xf>
    <xf numFmtId="0" fontId="8" fillId="4" borderId="0" xfId="0" applyFont="1" applyFill="1" applyAlignment="1">
      <alignment horizontal="center" vertical="top" wrapText="1"/>
    </xf>
    <xf numFmtId="166" fontId="8" fillId="4" borderId="0" xfId="7" applyNumberFormat="1" applyFont="1" applyFill="1" applyAlignment="1">
      <alignment horizontal="center" vertical="top" wrapText="1"/>
    </xf>
    <xf numFmtId="165" fontId="3" fillId="0" borderId="0" xfId="0" applyNumberFormat="1" applyFont="1" applyAlignment="1">
      <alignment vertical="top"/>
    </xf>
    <xf numFmtId="165" fontId="3" fillId="0" borderId="0" xfId="3" applyNumberFormat="1" applyFont="1" applyAlignment="1">
      <alignment vertical="top"/>
    </xf>
    <xf numFmtId="165" fontId="3" fillId="2" borderId="0" xfId="3" applyNumberFormat="1" applyFont="1" applyFill="1" applyAlignment="1">
      <alignment vertical="top"/>
    </xf>
    <xf numFmtId="0" fontId="3" fillId="0" borderId="0" xfId="0" applyFont="1" applyAlignment="1">
      <alignment horizontal="left" vertical="top"/>
    </xf>
    <xf numFmtId="0" fontId="7" fillId="0" borderId="1" xfId="0" applyFont="1" applyBorder="1" applyAlignment="1">
      <alignment vertical="top" wrapText="1"/>
    </xf>
    <xf numFmtId="0" fontId="7" fillId="0" borderId="1" xfId="0" applyFont="1" applyBorder="1" applyAlignment="1">
      <alignment vertical="top"/>
    </xf>
    <xf numFmtId="0" fontId="8" fillId="0" borderId="0" xfId="0" applyFont="1" applyAlignment="1">
      <alignment horizontal="center" vertical="top" wrapText="1"/>
    </xf>
    <xf numFmtId="49" fontId="7" fillId="0" borderId="0" xfId="0" applyNumberFormat="1" applyFont="1" applyAlignment="1">
      <alignment horizontal="left" vertical="top"/>
    </xf>
    <xf numFmtId="0" fontId="7" fillId="0" borderId="0" xfId="0" applyFont="1" applyAlignment="1">
      <alignment vertical="top"/>
    </xf>
    <xf numFmtId="41" fontId="8" fillId="0" borderId="0" xfId="0" applyNumberFormat="1" applyFont="1" applyAlignment="1">
      <alignment vertical="top"/>
    </xf>
    <xf numFmtId="41" fontId="8" fillId="9" borderId="0" xfId="0" applyNumberFormat="1" applyFont="1" applyFill="1" applyAlignment="1">
      <alignment vertical="top"/>
    </xf>
    <xf numFmtId="0" fontId="7" fillId="0" borderId="0" xfId="0" applyFont="1" applyAlignment="1">
      <alignment horizontal="left" vertical="top"/>
    </xf>
    <xf numFmtId="41" fontId="9" fillId="0" borderId="0" xfId="0" applyNumberFormat="1" applyFont="1" applyAlignment="1">
      <alignment vertical="top"/>
    </xf>
    <xf numFmtId="49" fontId="6" fillId="0" borderId="0" xfId="0" applyNumberFormat="1" applyFont="1" applyAlignment="1">
      <alignment horizontal="left" vertical="top"/>
    </xf>
    <xf numFmtId="0" fontId="6" fillId="0" borderId="0" xfId="0" applyFont="1" applyAlignment="1">
      <alignment horizontal="left" vertical="top"/>
    </xf>
    <xf numFmtId="41" fontId="3" fillId="0" borderId="0" xfId="0" applyNumberFormat="1" applyFont="1" applyAlignment="1">
      <alignment vertical="top"/>
    </xf>
    <xf numFmtId="2" fontId="6" fillId="0" borderId="0" xfId="0" applyNumberFormat="1" applyFont="1" applyAlignment="1">
      <alignment horizontal="left" vertical="top"/>
    </xf>
    <xf numFmtId="165" fontId="3" fillId="0" borderId="0" xfId="1" applyNumberFormat="1" applyFont="1" applyAlignment="1">
      <alignment vertical="top"/>
    </xf>
    <xf numFmtId="165" fontId="6" fillId="0" borderId="0" xfId="0" applyNumberFormat="1" applyFont="1" applyAlignment="1">
      <alignment horizontal="left" vertical="top"/>
    </xf>
    <xf numFmtId="0" fontId="3" fillId="0" borderId="0" xfId="0" quotePrefix="1" applyFont="1" applyAlignment="1">
      <alignment vertical="top"/>
    </xf>
    <xf numFmtId="0" fontId="3" fillId="9" borderId="0" xfId="0" applyFont="1" applyFill="1" applyAlignment="1">
      <alignment vertical="top"/>
    </xf>
    <xf numFmtId="0" fontId="6" fillId="9" borderId="0" xfId="0" applyFont="1" applyFill="1" applyAlignment="1">
      <alignment horizontal="left" vertical="top" wrapText="1"/>
    </xf>
    <xf numFmtId="9" fontId="3" fillId="0" borderId="0" xfId="2" applyFont="1" applyAlignment="1">
      <alignment vertical="top"/>
    </xf>
    <xf numFmtId="49" fontId="6" fillId="0" borderId="0" xfId="0" quotePrefix="1" applyNumberFormat="1" applyFont="1" applyAlignment="1">
      <alignment horizontal="left" vertical="top"/>
    </xf>
    <xf numFmtId="49" fontId="5" fillId="0" borderId="0" xfId="0" applyNumberFormat="1" applyFont="1" applyAlignment="1">
      <alignment horizontal="left" vertical="top"/>
    </xf>
    <xf numFmtId="2" fontId="5" fillId="0" borderId="0" xfId="0" applyNumberFormat="1" applyFont="1" applyAlignment="1">
      <alignment horizontal="left" vertical="top"/>
    </xf>
    <xf numFmtId="0" fontId="5" fillId="0" borderId="0" xfId="0" applyFont="1" applyAlignment="1">
      <alignment vertical="top"/>
    </xf>
    <xf numFmtId="0" fontId="5" fillId="0" borderId="0" xfId="0" applyFont="1" applyAlignment="1">
      <alignment horizontal="left" vertical="top"/>
    </xf>
    <xf numFmtId="0" fontId="6" fillId="9" borderId="0" xfId="0" applyFont="1" applyFill="1" applyAlignment="1">
      <alignment horizontal="left" vertical="top"/>
    </xf>
    <xf numFmtId="0" fontId="6" fillId="0" borderId="0" xfId="0" applyFont="1" applyAlignment="1">
      <alignment horizontal="left" vertical="top" wrapText="1"/>
    </xf>
    <xf numFmtId="41" fontId="6" fillId="0" borderId="0" xfId="0" applyNumberFormat="1" applyFont="1" applyAlignment="1">
      <alignment vertical="top"/>
    </xf>
    <xf numFmtId="49" fontId="6" fillId="9" borderId="0" xfId="0" applyNumberFormat="1" applyFont="1" applyFill="1" applyAlignment="1">
      <alignment horizontal="left" vertical="top"/>
    </xf>
    <xf numFmtId="0" fontId="10" fillId="0" borderId="0" xfId="0" applyFont="1" applyAlignment="1">
      <alignment horizontal="left" vertical="top"/>
    </xf>
    <xf numFmtId="0" fontId="5" fillId="0" borderId="0" xfId="0" quotePrefix="1" applyFont="1" applyAlignment="1">
      <alignment vertical="top"/>
    </xf>
    <xf numFmtId="0" fontId="3" fillId="10" borderId="0" xfId="0" applyFont="1" applyFill="1" applyAlignment="1">
      <alignment vertical="top"/>
    </xf>
    <xf numFmtId="0" fontId="0" fillId="0" borderId="0" xfId="0" applyAlignment="1">
      <alignment horizontal="left" vertical="top"/>
    </xf>
    <xf numFmtId="41" fontId="3" fillId="9" borderId="0" xfId="0" applyNumberFormat="1" applyFont="1" applyFill="1" applyAlignment="1">
      <alignment vertical="top"/>
    </xf>
    <xf numFmtId="0" fontId="10" fillId="0" borderId="0" xfId="0" applyFont="1" applyAlignment="1">
      <alignment horizontal="left" vertical="top" wrapText="1"/>
    </xf>
    <xf numFmtId="49" fontId="6" fillId="0" borderId="0" xfId="0" applyNumberFormat="1" applyFont="1" applyAlignment="1">
      <alignment vertical="top"/>
    </xf>
    <xf numFmtId="0" fontId="6" fillId="0" borderId="0" xfId="0" applyFont="1" applyAlignment="1">
      <alignment vertical="top"/>
    </xf>
    <xf numFmtId="0" fontId="6" fillId="10" borderId="0" xfId="0" applyFont="1" applyFill="1" applyAlignment="1">
      <alignment horizontal="left" vertical="top"/>
    </xf>
    <xf numFmtId="41" fontId="7" fillId="0" borderId="0" xfId="0" applyNumberFormat="1" applyFont="1" applyAlignment="1">
      <alignment vertical="top"/>
    </xf>
    <xf numFmtId="41" fontId="5" fillId="0" borderId="0" xfId="0" applyNumberFormat="1" applyFont="1" applyAlignment="1">
      <alignment vertical="top"/>
    </xf>
    <xf numFmtId="49" fontId="6" fillId="9" borderId="0" xfId="0" applyNumberFormat="1" applyFont="1" applyFill="1" applyAlignment="1">
      <alignment vertical="top"/>
    </xf>
    <xf numFmtId="2" fontId="6" fillId="9" borderId="0" xfId="0" applyNumberFormat="1" applyFont="1" applyFill="1" applyAlignment="1">
      <alignment horizontal="left" vertical="top"/>
    </xf>
    <xf numFmtId="0" fontId="7" fillId="9" borderId="0" xfId="0" applyFont="1" applyFill="1" applyAlignment="1">
      <alignment vertical="top"/>
    </xf>
    <xf numFmtId="49" fontId="7" fillId="9" borderId="0" xfId="0" applyNumberFormat="1" applyFont="1" applyFill="1" applyAlignment="1">
      <alignment horizontal="left" vertical="top"/>
    </xf>
    <xf numFmtId="0" fontId="42" fillId="0" borderId="0" xfId="0" applyFont="1" applyAlignment="1">
      <alignment horizontal="left" vertical="top"/>
    </xf>
    <xf numFmtId="0" fontId="6" fillId="0" borderId="0" xfId="0" quotePrefix="1" applyFont="1" applyAlignment="1">
      <alignment vertical="top"/>
    </xf>
    <xf numFmtId="41" fontId="8" fillId="0" borderId="2" xfId="0" applyNumberFormat="1" applyFont="1" applyBorder="1" applyAlignment="1">
      <alignment vertical="top"/>
    </xf>
    <xf numFmtId="0" fontId="6" fillId="0" borderId="2" xfId="0" applyFont="1" applyBorder="1" applyAlignment="1">
      <alignment vertical="top"/>
    </xf>
    <xf numFmtId="0" fontId="3" fillId="0" borderId="2" xfId="0" applyFont="1" applyBorder="1" applyAlignment="1">
      <alignment vertical="top"/>
    </xf>
    <xf numFmtId="41" fontId="3" fillId="0" borderId="2" xfId="0" applyNumberFormat="1" applyFont="1" applyBorder="1" applyAlignment="1">
      <alignment vertical="top"/>
    </xf>
    <xf numFmtId="0" fontId="7" fillId="9" borderId="0" xfId="0" applyFont="1" applyFill="1" applyAlignment="1">
      <alignment vertical="top" wrapText="1"/>
    </xf>
    <xf numFmtId="0" fontId="6" fillId="0" borderId="2" xfId="0" applyFont="1" applyBorder="1" applyAlignment="1">
      <alignment horizontal="left" vertical="top"/>
    </xf>
    <xf numFmtId="165" fontId="3" fillId="0" borderId="2" xfId="1" applyNumberFormat="1" applyFont="1" applyBorder="1" applyAlignment="1">
      <alignment vertical="top"/>
    </xf>
    <xf numFmtId="0" fontId="9" fillId="9" borderId="0" xfId="0" applyFont="1" applyFill="1" applyAlignment="1">
      <alignment vertical="top"/>
    </xf>
    <xf numFmtId="41" fontId="5" fillId="9" borderId="0" xfId="0" applyNumberFormat="1" applyFont="1" applyFill="1" applyAlignment="1">
      <alignment vertical="top"/>
    </xf>
    <xf numFmtId="43" fontId="3" fillId="0" borderId="0" xfId="0" applyNumberFormat="1" applyFont="1" applyAlignment="1">
      <alignment vertical="top"/>
    </xf>
    <xf numFmtId="49" fontId="3" fillId="0" borderId="0" xfId="0" applyNumberFormat="1" applyFont="1" applyAlignment="1">
      <alignment horizontal="left" vertical="top"/>
    </xf>
    <xf numFmtId="2" fontId="3" fillId="0" borderId="0" xfId="0" applyNumberFormat="1" applyFont="1" applyAlignment="1">
      <alignment horizontal="left" vertical="top"/>
    </xf>
    <xf numFmtId="0" fontId="7" fillId="12" borderId="0" xfId="0" applyFont="1" applyFill="1" applyAlignment="1">
      <alignment horizontal="left" vertical="top"/>
    </xf>
    <xf numFmtId="49" fontId="5" fillId="0" borderId="0" xfId="0" quotePrefix="1" applyNumberFormat="1" applyFont="1" applyAlignment="1">
      <alignment horizontal="left" vertical="top"/>
    </xf>
    <xf numFmtId="2" fontId="6" fillId="0" borderId="0" xfId="0" quotePrefix="1" applyNumberFormat="1" applyFont="1" applyAlignment="1">
      <alignment horizontal="left" vertical="top"/>
    </xf>
    <xf numFmtId="0" fontId="5" fillId="0" borderId="0" xfId="0" applyFont="1" applyAlignment="1">
      <alignment horizontal="left" vertical="top" wrapText="1"/>
    </xf>
    <xf numFmtId="0" fontId="29" fillId="0" borderId="0" xfId="0" applyFont="1" applyAlignment="1">
      <alignment horizontal="left" vertical="top"/>
    </xf>
    <xf numFmtId="49" fontId="9" fillId="0" borderId="0" xfId="0" applyNumberFormat="1" applyFont="1" applyAlignment="1">
      <alignment horizontal="left" vertical="top"/>
    </xf>
    <xf numFmtId="2" fontId="5" fillId="0" borderId="0" xfId="0" quotePrefix="1" applyNumberFormat="1" applyFont="1" applyAlignment="1">
      <alignment horizontal="left" vertical="top"/>
    </xf>
    <xf numFmtId="49" fontId="7" fillId="0" borderId="0" xfId="0" quotePrefix="1" applyNumberFormat="1" applyFont="1" applyAlignment="1">
      <alignment horizontal="left" vertical="top"/>
    </xf>
    <xf numFmtId="165" fontId="8" fillId="0" borderId="0" xfId="0" applyNumberFormat="1" applyFont="1" applyAlignment="1">
      <alignment vertical="top"/>
    </xf>
    <xf numFmtId="1" fontId="6" fillId="0" borderId="0" xfId="0" applyNumberFormat="1" applyFont="1" applyAlignment="1">
      <alignment horizontal="left" vertical="top"/>
    </xf>
    <xf numFmtId="0" fontId="9" fillId="0" borderId="0" xfId="0" applyFont="1" applyAlignment="1">
      <alignment vertical="top"/>
    </xf>
    <xf numFmtId="0" fontId="31" fillId="16" borderId="0" xfId="0" applyFont="1" applyFill="1" applyAlignment="1">
      <alignment vertical="center" wrapText="1"/>
    </xf>
    <xf numFmtId="0" fontId="31" fillId="13" borderId="0" xfId="0" applyFont="1" applyFill="1" applyAlignment="1">
      <alignment vertical="center" wrapText="1"/>
    </xf>
    <xf numFmtId="0" fontId="44" fillId="0" borderId="0" xfId="0" applyFont="1"/>
    <xf numFmtId="0" fontId="45" fillId="0" borderId="0" xfId="0" applyFont="1"/>
    <xf numFmtId="0" fontId="46" fillId="17" borderId="38" xfId="0" applyFont="1" applyFill="1" applyBorder="1" applyAlignment="1">
      <alignment horizontal="left" vertical="center" wrapText="1"/>
    </xf>
    <xf numFmtId="17" fontId="46" fillId="17" borderId="2" xfId="0" applyNumberFormat="1" applyFont="1" applyFill="1" applyBorder="1" applyAlignment="1">
      <alignment horizontal="center" vertical="center" wrapText="1"/>
    </xf>
    <xf numFmtId="17" fontId="46" fillId="11" borderId="2" xfId="0" applyNumberFormat="1" applyFont="1" applyFill="1" applyBorder="1" applyAlignment="1">
      <alignment horizontal="center" vertical="center" wrapText="1"/>
    </xf>
    <xf numFmtId="0" fontId="46" fillId="17" borderId="2" xfId="0" applyFont="1" applyFill="1" applyBorder="1" applyAlignment="1">
      <alignment horizontal="center" vertical="center" wrapText="1"/>
    </xf>
    <xf numFmtId="17" fontId="46" fillId="0" borderId="2" xfId="0" applyNumberFormat="1" applyFont="1" applyBorder="1" applyAlignment="1">
      <alignment horizontal="center" vertical="center" wrapText="1"/>
    </xf>
    <xf numFmtId="0" fontId="46" fillId="17" borderId="39" xfId="0" applyFont="1" applyFill="1" applyBorder="1" applyAlignment="1">
      <alignment horizontal="center" vertical="center" wrapText="1"/>
    </xf>
    <xf numFmtId="0" fontId="46" fillId="0" borderId="38" xfId="0" applyFont="1" applyBorder="1" applyAlignment="1">
      <alignment horizontal="left" vertical="center" wrapText="1"/>
    </xf>
    <xf numFmtId="0" fontId="46" fillId="0" borderId="2" xfId="0" applyFont="1" applyBorder="1" applyAlignment="1">
      <alignment horizontal="left" vertical="center" wrapText="1"/>
    </xf>
    <xf numFmtId="0" fontId="46" fillId="11" borderId="2" xfId="0" applyFont="1" applyFill="1" applyBorder="1" applyAlignment="1">
      <alignment horizontal="left" vertical="center" wrapText="1"/>
    </xf>
    <xf numFmtId="0" fontId="46" fillId="0" borderId="39" xfId="0" applyFont="1" applyBorder="1" applyAlignment="1">
      <alignment horizontal="left" vertical="center" wrapText="1"/>
    </xf>
    <xf numFmtId="171" fontId="44" fillId="0" borderId="2" xfId="0" applyNumberFormat="1" applyFont="1" applyBorder="1" applyAlignment="1">
      <alignment horizontal="center" wrapText="1"/>
    </xf>
    <xf numFmtId="171" fontId="46" fillId="9" borderId="2" xfId="0" applyNumberFormat="1" applyFont="1" applyFill="1" applyBorder="1" applyAlignment="1">
      <alignment horizontal="center" wrapText="1"/>
    </xf>
    <xf numFmtId="171" fontId="46" fillId="11" borderId="2" xfId="7" applyNumberFormat="1" applyFont="1" applyFill="1" applyBorder="1" applyAlignment="1">
      <alignment horizontal="center" vertical="center" wrapText="1"/>
    </xf>
    <xf numFmtId="174" fontId="44" fillId="0" borderId="2" xfId="0" applyNumberFormat="1" applyFont="1" applyBorder="1" applyAlignment="1">
      <alignment horizontal="center" vertical="center" wrapText="1"/>
    </xf>
    <xf numFmtId="9" fontId="46" fillId="17" borderId="39" xfId="2" applyFont="1" applyFill="1" applyBorder="1" applyAlignment="1">
      <alignment horizontal="center" vertical="center" wrapText="1"/>
    </xf>
    <xf numFmtId="171" fontId="45" fillId="0" borderId="0" xfId="0" applyNumberFormat="1" applyFont="1"/>
    <xf numFmtId="0" fontId="47" fillId="17" borderId="38" xfId="0" applyFont="1" applyFill="1" applyBorder="1" applyAlignment="1">
      <alignment horizontal="left" vertical="center" wrapText="1"/>
    </xf>
    <xf numFmtId="171" fontId="45" fillId="0" borderId="2" xfId="0" applyNumberFormat="1" applyFont="1" applyBorder="1" applyAlignment="1">
      <alignment horizontal="center" wrapText="1"/>
    </xf>
    <xf numFmtId="171" fontId="47" fillId="9" borderId="2" xfId="7" applyNumberFormat="1" applyFont="1" applyFill="1" applyBorder="1" applyAlignment="1">
      <alignment horizontal="center" vertical="center" wrapText="1"/>
    </xf>
    <xf numFmtId="171" fontId="47" fillId="11" borderId="2" xfId="7" applyNumberFormat="1" applyFont="1" applyFill="1" applyBorder="1" applyAlignment="1">
      <alignment horizontal="center" vertical="center" wrapText="1"/>
    </xf>
    <xf numFmtId="171" fontId="47" fillId="0" borderId="2" xfId="7" applyNumberFormat="1" applyFont="1" applyFill="1" applyBorder="1" applyAlignment="1">
      <alignment horizontal="center" vertical="center" wrapText="1"/>
    </xf>
    <xf numFmtId="174" fontId="45" fillId="0" borderId="2" xfId="0" applyNumberFormat="1" applyFont="1" applyBorder="1" applyAlignment="1">
      <alignment horizontal="center" vertical="center" wrapText="1"/>
    </xf>
    <xf numFmtId="9" fontId="47" fillId="17" borderId="39" xfId="2" applyFont="1" applyFill="1" applyBorder="1" applyAlignment="1">
      <alignment horizontal="center" vertical="center" wrapText="1"/>
    </xf>
    <xf numFmtId="171" fontId="45" fillId="18" borderId="2" xfId="0" applyNumberFormat="1" applyFont="1" applyFill="1" applyBorder="1"/>
    <xf numFmtId="17" fontId="45" fillId="18" borderId="2" xfId="0" applyNumberFormat="1" applyFont="1" applyFill="1" applyBorder="1" applyAlignment="1">
      <alignment horizontal="center"/>
    </xf>
    <xf numFmtId="171" fontId="47" fillId="0" borderId="2" xfId="0" applyNumberFormat="1" applyFont="1" applyBorder="1" applyAlignment="1">
      <alignment horizontal="center" wrapText="1"/>
    </xf>
    <xf numFmtId="171" fontId="45" fillId="0" borderId="2" xfId="0" applyNumberFormat="1" applyFont="1" applyBorder="1"/>
    <xf numFmtId="171" fontId="45" fillId="0" borderId="2" xfId="0" applyNumberFormat="1" applyFont="1" applyBorder="1" applyAlignment="1">
      <alignment horizontal="center"/>
    </xf>
    <xf numFmtId="0" fontId="48" fillId="17" borderId="38" xfId="0" applyFont="1" applyFill="1" applyBorder="1" applyAlignment="1">
      <alignment horizontal="left" vertical="center" wrapText="1"/>
    </xf>
    <xf numFmtId="171" fontId="49" fillId="0" borderId="2" xfId="0" applyNumberFormat="1" applyFont="1" applyBorder="1" applyAlignment="1">
      <alignment horizontal="center" wrapText="1"/>
    </xf>
    <xf numFmtId="171" fontId="48" fillId="0" borderId="2" xfId="7" applyNumberFormat="1" applyFont="1" applyFill="1" applyBorder="1" applyAlignment="1">
      <alignment horizontal="center" vertical="center" wrapText="1"/>
    </xf>
    <xf numFmtId="171" fontId="48" fillId="11" borderId="2" xfId="7" applyNumberFormat="1" applyFont="1" applyFill="1" applyBorder="1" applyAlignment="1">
      <alignment horizontal="center" vertical="center" wrapText="1"/>
    </xf>
    <xf numFmtId="171" fontId="49" fillId="0" borderId="0" xfId="0" applyNumberFormat="1" applyFont="1"/>
    <xf numFmtId="167" fontId="45" fillId="0" borderId="2" xfId="2" applyNumberFormat="1" applyFont="1" applyBorder="1" applyAlignment="1">
      <alignment horizontal="center"/>
    </xf>
    <xf numFmtId="0" fontId="49" fillId="0" borderId="0" xfId="0" applyFont="1"/>
    <xf numFmtId="43" fontId="49" fillId="0" borderId="0" xfId="0" applyNumberFormat="1" applyFont="1"/>
    <xf numFmtId="41" fontId="49" fillId="0" borderId="0" xfId="0" applyNumberFormat="1" applyFont="1"/>
    <xf numFmtId="167" fontId="50" fillId="0" borderId="0" xfId="2" applyNumberFormat="1" applyFont="1"/>
    <xf numFmtId="167" fontId="49" fillId="0" borderId="0" xfId="0" applyNumberFormat="1" applyFont="1"/>
    <xf numFmtId="1" fontId="45" fillId="0" borderId="0" xfId="2" applyNumberFormat="1" applyFont="1"/>
    <xf numFmtId="171" fontId="45" fillId="0" borderId="0" xfId="2" applyNumberFormat="1" applyFont="1"/>
    <xf numFmtId="168" fontId="44" fillId="0" borderId="0" xfId="0" applyNumberFormat="1" applyFont="1"/>
    <xf numFmtId="0" fontId="45" fillId="0" borderId="0" xfId="2" applyNumberFormat="1" applyFont="1"/>
    <xf numFmtId="171" fontId="45" fillId="19" borderId="0" xfId="2" applyNumberFormat="1" applyFont="1" applyFill="1" applyAlignment="1">
      <alignment horizontal="center"/>
    </xf>
    <xf numFmtId="9" fontId="45" fillId="0" borderId="0" xfId="2" applyFont="1"/>
    <xf numFmtId="0" fontId="45" fillId="0" borderId="0" xfId="0" applyFont="1" applyAlignment="1">
      <alignment horizontal="center"/>
    </xf>
    <xf numFmtId="171" fontId="45" fillId="18" borderId="0" xfId="2" applyNumberFormat="1" applyFont="1" applyFill="1" applyAlignment="1">
      <alignment horizontal="center"/>
    </xf>
    <xf numFmtId="171" fontId="45" fillId="20" borderId="0" xfId="0" applyNumberFormat="1" applyFont="1" applyFill="1" applyAlignment="1">
      <alignment horizontal="center"/>
    </xf>
    <xf numFmtId="171" fontId="45" fillId="19" borderId="0" xfId="0" applyNumberFormat="1" applyFont="1" applyFill="1" applyAlignment="1">
      <alignment horizontal="center"/>
    </xf>
    <xf numFmtId="0" fontId="45" fillId="0" borderId="0" xfId="2" applyNumberFormat="1" applyFont="1" applyAlignment="1">
      <alignment horizontal="right"/>
    </xf>
    <xf numFmtId="171" fontId="45" fillId="20" borderId="0" xfId="2" applyNumberFormat="1" applyFont="1" applyFill="1" applyAlignment="1">
      <alignment horizontal="center"/>
    </xf>
    <xf numFmtId="171" fontId="44" fillId="20" borderId="0" xfId="0" applyNumberFormat="1" applyFont="1" applyFill="1" applyAlignment="1">
      <alignment horizontal="center"/>
    </xf>
    <xf numFmtId="2" fontId="47" fillId="9" borderId="2" xfId="7" applyNumberFormat="1" applyFont="1" applyFill="1" applyBorder="1" applyAlignment="1">
      <alignment horizontal="center" vertical="center" wrapText="1"/>
    </xf>
    <xf numFmtId="9" fontId="44" fillId="0" borderId="0" xfId="2" applyFont="1"/>
    <xf numFmtId="171" fontId="47" fillId="12" borderId="2" xfId="7" applyNumberFormat="1" applyFont="1" applyFill="1" applyBorder="1" applyAlignment="1">
      <alignment horizontal="center" vertical="center" wrapText="1"/>
    </xf>
    <xf numFmtId="9" fontId="44" fillId="0" borderId="0" xfId="2" applyFont="1" applyFill="1"/>
    <xf numFmtId="0" fontId="45" fillId="0" borderId="0" xfId="2" applyNumberFormat="1" applyFont="1" applyFill="1"/>
    <xf numFmtId="171" fontId="46" fillId="0" borderId="2" xfId="0" applyNumberFormat="1" applyFont="1" applyBorder="1" applyAlignment="1">
      <alignment horizontal="center" wrapText="1"/>
    </xf>
    <xf numFmtId="171" fontId="44" fillId="11" borderId="2" xfId="0" applyNumberFormat="1" applyFont="1" applyFill="1" applyBorder="1" applyAlignment="1">
      <alignment horizontal="center" wrapText="1"/>
    </xf>
    <xf numFmtId="0" fontId="44" fillId="0" borderId="0" xfId="2" applyNumberFormat="1" applyFont="1"/>
    <xf numFmtId="0" fontId="44" fillId="0" borderId="0" xfId="2" applyNumberFormat="1" applyFont="1" applyFill="1"/>
    <xf numFmtId="9" fontId="45" fillId="0" borderId="0" xfId="2" applyFont="1" applyFill="1"/>
    <xf numFmtId="169" fontId="45" fillId="0" borderId="0" xfId="0" applyNumberFormat="1" applyFont="1"/>
    <xf numFmtId="17" fontId="46" fillId="21" borderId="2" xfId="0" applyNumberFormat="1" applyFont="1" applyFill="1" applyBorder="1" applyAlignment="1">
      <alignment horizontal="center" vertical="center" wrapText="1"/>
    </xf>
    <xf numFmtId="171" fontId="44" fillId="0" borderId="2" xfId="0" applyNumberFormat="1" applyFont="1" applyBorder="1" applyAlignment="1">
      <alignment horizontal="center" vertical="center" wrapText="1"/>
    </xf>
    <xf numFmtId="174" fontId="44" fillId="11" borderId="2" xfId="0" applyNumberFormat="1" applyFont="1" applyFill="1" applyBorder="1" applyAlignment="1">
      <alignment horizontal="center" vertical="center" wrapText="1"/>
    </xf>
    <xf numFmtId="9" fontId="47" fillId="0" borderId="2" xfId="2" applyFont="1" applyFill="1" applyBorder="1" applyAlignment="1">
      <alignment horizontal="center" vertical="center" wrapText="1"/>
    </xf>
    <xf numFmtId="41" fontId="44" fillId="0" borderId="0" xfId="0" applyNumberFormat="1" applyFont="1"/>
    <xf numFmtId="171" fontId="45" fillId="0" borderId="2" xfId="0" applyNumberFormat="1" applyFont="1" applyBorder="1" applyAlignment="1">
      <alignment horizontal="right" wrapText="1"/>
    </xf>
    <xf numFmtId="171" fontId="51" fillId="0" borderId="2" xfId="7" applyNumberFormat="1" applyFont="1" applyFill="1" applyBorder="1" applyAlignment="1">
      <alignment horizontal="center" vertical="center" wrapText="1"/>
    </xf>
    <xf numFmtId="2" fontId="45" fillId="0" borderId="0" xfId="0" applyNumberFormat="1" applyFont="1"/>
    <xf numFmtId="171" fontId="47" fillId="0" borderId="2" xfId="0" applyNumberFormat="1" applyFont="1" applyBorder="1" applyAlignment="1">
      <alignment horizontal="center" vertical="center" wrapText="1"/>
    </xf>
    <xf numFmtId="171" fontId="47" fillId="18" borderId="2" xfId="7" applyNumberFormat="1" applyFont="1" applyFill="1" applyBorder="1" applyAlignment="1">
      <alignment horizontal="center" vertical="center" wrapText="1"/>
    </xf>
    <xf numFmtId="9" fontId="47" fillId="17" borderId="2" xfId="2" applyFont="1" applyFill="1" applyBorder="1" applyAlignment="1">
      <alignment horizontal="center" vertical="center" wrapText="1"/>
    </xf>
    <xf numFmtId="171" fontId="47" fillId="18" borderId="2" xfId="0" applyNumberFormat="1" applyFont="1" applyFill="1" applyBorder="1" applyAlignment="1">
      <alignment horizontal="center" vertical="center" wrapText="1"/>
    </xf>
    <xf numFmtId="9" fontId="45" fillId="0" borderId="0" xfId="0" applyNumberFormat="1" applyFont="1"/>
    <xf numFmtId="0" fontId="46" fillId="22" borderId="40" xfId="0" applyFont="1" applyFill="1" applyBorder="1" applyAlignment="1">
      <alignment horizontal="left" vertical="center"/>
    </xf>
    <xf numFmtId="171" fontId="47" fillId="22" borderId="16" xfId="0" applyNumberFormat="1" applyFont="1" applyFill="1" applyBorder="1" applyAlignment="1">
      <alignment horizontal="right" vertical="center" wrapText="1"/>
    </xf>
    <xf numFmtId="1" fontId="47" fillId="22" borderId="16" xfId="7" applyNumberFormat="1" applyFont="1" applyFill="1" applyBorder="1" applyAlignment="1">
      <alignment horizontal="right" vertical="center" wrapText="1"/>
    </xf>
    <xf numFmtId="1" fontId="47" fillId="22" borderId="31" xfId="7" applyNumberFormat="1" applyFont="1" applyFill="1" applyBorder="1" applyAlignment="1">
      <alignment horizontal="right" vertical="center" wrapText="1"/>
    </xf>
    <xf numFmtId="167" fontId="45" fillId="0" borderId="0" xfId="2" applyNumberFormat="1" applyFont="1"/>
    <xf numFmtId="0" fontId="48" fillId="17" borderId="38" xfId="0" applyFont="1" applyFill="1" applyBorder="1" applyAlignment="1">
      <alignment horizontal="left" vertical="center" wrapText="1" indent="2"/>
    </xf>
    <xf numFmtId="9" fontId="47" fillId="18" borderId="2" xfId="7" applyNumberFormat="1" applyFont="1" applyFill="1" applyBorder="1" applyAlignment="1">
      <alignment horizontal="center" vertical="center" wrapText="1"/>
    </xf>
    <xf numFmtId="9" fontId="47" fillId="18" borderId="2" xfId="2" applyFont="1" applyFill="1" applyBorder="1" applyAlignment="1">
      <alignment horizontal="center" vertical="center" wrapText="1"/>
    </xf>
    <xf numFmtId="9" fontId="47" fillId="0" borderId="39" xfId="2" applyFont="1" applyFill="1" applyBorder="1" applyAlignment="1">
      <alignment horizontal="center" vertical="center" wrapText="1"/>
    </xf>
    <xf numFmtId="17" fontId="45" fillId="0" borderId="0" xfId="2" applyNumberFormat="1" applyFont="1"/>
    <xf numFmtId="17" fontId="45" fillId="0" borderId="0" xfId="0" applyNumberFormat="1" applyFont="1"/>
    <xf numFmtId="0" fontId="47" fillId="17" borderId="38" xfId="0" applyFont="1" applyFill="1" applyBorder="1" applyAlignment="1">
      <alignment horizontal="left" vertical="center" wrapText="1" indent="1"/>
    </xf>
    <xf numFmtId="171" fontId="47" fillId="0" borderId="39" xfId="0" applyNumberFormat="1" applyFont="1" applyBorder="1" applyAlignment="1">
      <alignment horizontal="center" vertical="center" wrapText="1"/>
    </xf>
    <xf numFmtId="0" fontId="46" fillId="0" borderId="40" xfId="0" applyFont="1" applyBorder="1" applyAlignment="1">
      <alignment horizontal="left" vertical="center"/>
    </xf>
    <xf numFmtId="0" fontId="52" fillId="0" borderId="16" xfId="0" applyFont="1" applyBorder="1" applyAlignment="1">
      <alignment horizontal="center" vertical="center" wrapText="1"/>
    </xf>
    <xf numFmtId="0" fontId="52" fillId="18" borderId="16" xfId="0" applyFont="1" applyFill="1" applyBorder="1" applyAlignment="1">
      <alignment horizontal="center" vertical="center" wrapText="1"/>
    </xf>
    <xf numFmtId="171" fontId="47" fillId="0" borderId="2" xfId="0" applyNumberFormat="1" applyFont="1" applyBorder="1" applyAlignment="1">
      <alignment horizontal="center"/>
    </xf>
    <xf numFmtId="171" fontId="47" fillId="18" borderId="2" xfId="0" applyNumberFormat="1" applyFont="1" applyFill="1" applyBorder="1" applyAlignment="1">
      <alignment horizontal="center"/>
    </xf>
    <xf numFmtId="0" fontId="47" fillId="0" borderId="2" xfId="0" applyFont="1" applyBorder="1" applyAlignment="1">
      <alignment horizontal="center"/>
    </xf>
    <xf numFmtId="0" fontId="47" fillId="18" borderId="2" xfId="0" applyFont="1" applyFill="1" applyBorder="1" applyAlignment="1">
      <alignment horizontal="center"/>
    </xf>
    <xf numFmtId="0" fontId="47" fillId="17" borderId="40" xfId="0" applyFont="1" applyFill="1" applyBorder="1" applyAlignment="1">
      <alignment horizontal="left" vertical="center" indent="1"/>
    </xf>
    <xf numFmtId="0" fontId="51" fillId="0" borderId="16" xfId="0" applyFont="1" applyBorder="1" applyAlignment="1">
      <alignment horizontal="center" vertical="center" wrapText="1"/>
    </xf>
    <xf numFmtId="0" fontId="51" fillId="18" borderId="16" xfId="0" applyFont="1" applyFill="1" applyBorder="1" applyAlignment="1">
      <alignment horizontal="center" vertical="center" wrapText="1"/>
    </xf>
    <xf numFmtId="2" fontId="47" fillId="0" borderId="2" xfId="0" applyNumberFormat="1" applyFont="1" applyBorder="1" applyAlignment="1">
      <alignment horizontal="center" vertical="center" wrapText="1"/>
    </xf>
    <xf numFmtId="2" fontId="47" fillId="18" borderId="2" xfId="0" applyNumberFormat="1" applyFont="1" applyFill="1" applyBorder="1" applyAlignment="1">
      <alignment horizontal="center" vertical="center" wrapText="1"/>
    </xf>
    <xf numFmtId="2" fontId="47" fillId="0" borderId="2" xfId="0" applyNumberFormat="1" applyFont="1" applyBorder="1" applyAlignment="1">
      <alignment horizontal="center"/>
    </xf>
    <xf numFmtId="2" fontId="47" fillId="18" borderId="2" xfId="0" applyNumberFormat="1" applyFont="1" applyFill="1" applyBorder="1" applyAlignment="1">
      <alignment horizontal="center"/>
    </xf>
    <xf numFmtId="171" fontId="46" fillId="12" borderId="2" xfId="7" applyNumberFormat="1" applyFont="1" applyFill="1" applyBorder="1" applyAlignment="1">
      <alignment horizontal="center" vertical="center" wrapText="1"/>
    </xf>
    <xf numFmtId="171" fontId="48" fillId="12" borderId="2" xfId="7" applyNumberFormat="1" applyFont="1" applyFill="1" applyBorder="1" applyAlignment="1">
      <alignment horizontal="center" vertical="center" wrapText="1"/>
    </xf>
    <xf numFmtId="171" fontId="44" fillId="12" borderId="2" xfId="0" applyNumberFormat="1" applyFont="1" applyFill="1" applyBorder="1" applyAlignment="1">
      <alignment horizontal="center" wrapText="1"/>
    </xf>
    <xf numFmtId="174" fontId="44" fillId="12" borderId="2" xfId="0" applyNumberFormat="1" applyFont="1" applyFill="1" applyBorder="1" applyAlignment="1">
      <alignment horizontal="center" vertical="center" wrapText="1"/>
    </xf>
    <xf numFmtId="171" fontId="47" fillId="22" borderId="16" xfId="0" applyNumberFormat="1" applyFont="1" applyFill="1" applyBorder="1" applyAlignment="1">
      <alignment horizontal="center" vertical="center" wrapText="1"/>
    </xf>
    <xf numFmtId="0" fontId="7" fillId="4" borderId="0" xfId="0" applyFont="1" applyFill="1" applyAlignment="1">
      <alignment horizontal="center" vertical="top" wrapText="1"/>
    </xf>
    <xf numFmtId="0" fontId="7" fillId="0" borderId="0" xfId="0" applyFont="1" applyAlignment="1">
      <alignment horizontal="center" vertical="top" wrapText="1"/>
    </xf>
    <xf numFmtId="2" fontId="6" fillId="0" borderId="1" xfId="0" applyNumberFormat="1" applyFont="1" applyBorder="1" applyAlignment="1">
      <alignment horizontal="left" vertical="top"/>
    </xf>
    <xf numFmtId="0" fontId="7" fillId="16" borderId="0" xfId="0" applyFont="1" applyFill="1" applyAlignment="1">
      <alignment horizontal="center" vertical="top" wrapText="1"/>
    </xf>
    <xf numFmtId="165" fontId="1" fillId="0" borderId="0" xfId="7" applyNumberFormat="1" applyFont="1"/>
    <xf numFmtId="0" fontId="1" fillId="0" borderId="0" xfId="0" applyFont="1"/>
    <xf numFmtId="0" fontId="1" fillId="0" borderId="0" xfId="0" applyFont="1" applyAlignment="1">
      <alignment horizontal="center"/>
    </xf>
    <xf numFmtId="170" fontId="1" fillId="0" borderId="0" xfId="1" applyNumberFormat="1" applyFont="1" applyAlignment="1">
      <alignment horizontal="center"/>
    </xf>
    <xf numFmtId="0" fontId="55" fillId="0" borderId="0" xfId="0" applyFont="1"/>
    <xf numFmtId="0" fontId="1" fillId="0" borderId="0" xfId="0" applyFont="1" applyAlignment="1">
      <alignment horizontal="center" wrapText="1"/>
    </xf>
    <xf numFmtId="170" fontId="1" fillId="0" borderId="0" xfId="1" applyNumberFormat="1" applyFont="1" applyAlignment="1">
      <alignment wrapText="1"/>
    </xf>
    <xf numFmtId="0" fontId="1" fillId="0" borderId="0" xfId="0" applyFont="1" applyAlignment="1">
      <alignment horizontal="left"/>
    </xf>
    <xf numFmtId="0" fontId="28" fillId="0" borderId="0" xfId="0" applyFont="1"/>
    <xf numFmtId="0" fontId="55" fillId="0" borderId="0" xfId="0" applyFont="1" applyAlignment="1">
      <alignment wrapText="1"/>
    </xf>
    <xf numFmtId="0" fontId="56" fillId="7" borderId="0" xfId="0" applyFont="1" applyFill="1"/>
    <xf numFmtId="0" fontId="57" fillId="7" borderId="0" xfId="0" applyFont="1" applyFill="1" applyAlignment="1">
      <alignment horizontal="center" vertical="center" wrapText="1"/>
    </xf>
    <xf numFmtId="170" fontId="57" fillId="3" borderId="0" xfId="1" applyNumberFormat="1" applyFont="1" applyFill="1" applyAlignment="1">
      <alignment vertical="center" wrapText="1"/>
    </xf>
    <xf numFmtId="0" fontId="28" fillId="0" borderId="0" xfId="0" applyFont="1" applyAlignment="1">
      <alignment horizontal="center" vertical="center" wrapText="1"/>
    </xf>
    <xf numFmtId="0" fontId="28" fillId="11" borderId="0" xfId="0" applyFont="1" applyFill="1" applyAlignment="1">
      <alignment horizontal="center" vertical="center" wrapText="1"/>
    </xf>
    <xf numFmtId="0" fontId="55" fillId="11" borderId="0" xfId="0" applyFont="1" applyFill="1"/>
    <xf numFmtId="0" fontId="56" fillId="12" borderId="0" xfId="0" applyFont="1" applyFill="1"/>
    <xf numFmtId="0" fontId="56" fillId="12" borderId="0" xfId="0" applyFont="1" applyFill="1" applyAlignment="1">
      <alignment horizontal="center"/>
    </xf>
    <xf numFmtId="0" fontId="55" fillId="12" borderId="0" xfId="0" applyFont="1" applyFill="1"/>
    <xf numFmtId="0" fontId="55" fillId="13" borderId="0" xfId="0" applyFont="1" applyFill="1"/>
    <xf numFmtId="0" fontId="57" fillId="12" borderId="3" xfId="0" applyFont="1" applyFill="1" applyBorder="1"/>
    <xf numFmtId="171" fontId="57" fillId="12" borderId="3" xfId="0" applyNumberFormat="1" applyFont="1" applyFill="1" applyBorder="1" applyAlignment="1">
      <alignment vertical="center"/>
    </xf>
    <xf numFmtId="171" fontId="57" fillId="12" borderId="3" xfId="0" applyNumberFormat="1" applyFont="1" applyFill="1" applyBorder="1" applyAlignment="1">
      <alignment horizontal="center" vertical="center"/>
    </xf>
    <xf numFmtId="170" fontId="57" fillId="3" borderId="3" xfId="1" applyNumberFormat="1" applyFont="1" applyFill="1" applyBorder="1" applyAlignment="1">
      <alignment vertical="center"/>
    </xf>
    <xf numFmtId="167" fontId="1" fillId="12" borderId="0" xfId="2" applyNumberFormat="1" applyFont="1" applyFill="1" applyAlignment="1">
      <alignment horizontal="center" vertical="center"/>
    </xf>
    <xf numFmtId="2" fontId="1" fillId="12" borderId="0" xfId="0" applyNumberFormat="1" applyFont="1" applyFill="1" applyAlignment="1">
      <alignment horizontal="center"/>
    </xf>
    <xf numFmtId="171" fontId="2" fillId="12" borderId="0" xfId="0" applyNumberFormat="1" applyFont="1" applyFill="1" applyAlignment="1">
      <alignment horizontal="center" vertical="center"/>
    </xf>
    <xf numFmtId="171" fontId="2" fillId="0" borderId="0" xfId="0" applyNumberFormat="1" applyFont="1" applyAlignment="1">
      <alignment horizontal="center" vertical="center"/>
    </xf>
    <xf numFmtId="0" fontId="28" fillId="12" borderId="3" xfId="0" applyFont="1" applyFill="1" applyBorder="1"/>
    <xf numFmtId="171" fontId="28" fillId="12" borderId="3" xfId="0" applyNumberFormat="1" applyFont="1" applyFill="1" applyBorder="1" applyAlignment="1">
      <alignment horizontal="center"/>
    </xf>
    <xf numFmtId="171" fontId="28" fillId="12" borderId="3" xfId="0" applyNumberFormat="1" applyFont="1" applyFill="1" applyBorder="1" applyAlignment="1">
      <alignment vertical="center"/>
    </xf>
    <xf numFmtId="171" fontId="28" fillId="15" borderId="3" xfId="0" applyNumberFormat="1" applyFont="1" applyFill="1" applyBorder="1" applyAlignment="1">
      <alignment vertical="center"/>
    </xf>
    <xf numFmtId="170" fontId="1" fillId="0" borderId="0" xfId="1" applyNumberFormat="1" applyFont="1"/>
    <xf numFmtId="171" fontId="2" fillId="23" borderId="0" xfId="0" applyNumberFormat="1" applyFont="1" applyFill="1"/>
    <xf numFmtId="171" fontId="2" fillId="0" borderId="0" xfId="0" applyNumberFormat="1" applyFont="1"/>
    <xf numFmtId="41" fontId="2" fillId="0" borderId="0" xfId="0" applyNumberFormat="1" applyFont="1"/>
    <xf numFmtId="0" fontId="56" fillId="12" borderId="0" xfId="0" applyFont="1" applyFill="1" applyAlignment="1">
      <alignment horizontal="left" indent="1"/>
    </xf>
    <xf numFmtId="171" fontId="56" fillId="12" borderId="0" xfId="0" applyNumberFormat="1" applyFont="1" applyFill="1" applyAlignment="1">
      <alignment vertical="center"/>
    </xf>
    <xf numFmtId="171" fontId="56" fillId="12" borderId="0" xfId="0" applyNumberFormat="1" applyFont="1" applyFill="1" applyAlignment="1">
      <alignment horizontal="center" vertical="center"/>
    </xf>
    <xf numFmtId="170" fontId="56" fillId="3" borderId="0" xfId="1" applyNumberFormat="1" applyFont="1" applyFill="1" applyAlignment="1">
      <alignment vertical="center"/>
    </xf>
    <xf numFmtId="170" fontId="56" fillId="12" borderId="0" xfId="1" applyNumberFormat="1" applyFont="1" applyFill="1" applyAlignment="1">
      <alignment horizontal="center" vertical="center"/>
    </xf>
    <xf numFmtId="171" fontId="1" fillId="12" borderId="0" xfId="0" applyNumberFormat="1" applyFont="1" applyFill="1" applyAlignment="1">
      <alignment horizontal="center" vertical="center"/>
    </xf>
    <xf numFmtId="171" fontId="1" fillId="0" borderId="0" xfId="0" applyNumberFormat="1" applyFont="1" applyAlignment="1">
      <alignment horizontal="center" vertical="center"/>
    </xf>
    <xf numFmtId="0" fontId="55" fillId="12" borderId="0" xfId="0" applyFont="1" applyFill="1" applyAlignment="1">
      <alignment horizontal="left" indent="1"/>
    </xf>
    <xf numFmtId="171" fontId="55" fillId="12" borderId="0" xfId="0" applyNumberFormat="1" applyFont="1" applyFill="1" applyAlignment="1">
      <alignment horizontal="center"/>
    </xf>
    <xf numFmtId="171" fontId="55" fillId="12" borderId="0" xfId="0" applyNumberFormat="1" applyFont="1" applyFill="1" applyAlignment="1">
      <alignment vertical="center"/>
    </xf>
    <xf numFmtId="171" fontId="55" fillId="15" borderId="0" xfId="0" applyNumberFormat="1" applyFont="1" applyFill="1" applyAlignment="1">
      <alignment vertical="center"/>
    </xf>
    <xf numFmtId="171" fontId="1" fillId="0" borderId="0" xfId="0" applyNumberFormat="1" applyFont="1"/>
    <xf numFmtId="0" fontId="28" fillId="12" borderId="0" xfId="0" applyFont="1" applyFill="1"/>
    <xf numFmtId="0" fontId="56" fillId="12" borderId="0" xfId="0" applyFont="1" applyFill="1" applyAlignment="1">
      <alignment horizontal="left" indent="2"/>
    </xf>
    <xf numFmtId="171" fontId="56" fillId="12" borderId="0" xfId="0" applyNumberFormat="1" applyFont="1" applyFill="1" applyAlignment="1">
      <alignment horizontal="right" vertical="center"/>
    </xf>
    <xf numFmtId="0" fontId="55" fillId="12" borderId="0" xfId="0" applyFont="1" applyFill="1" applyAlignment="1">
      <alignment horizontal="left" wrapText="1" indent="1"/>
    </xf>
    <xf numFmtId="171" fontId="55" fillId="12" borderId="0" xfId="0" applyNumberFormat="1" applyFont="1" applyFill="1" applyAlignment="1">
      <alignment horizontal="right" vertical="center"/>
    </xf>
    <xf numFmtId="0" fontId="1" fillId="12" borderId="0" xfId="0" applyFont="1" applyFill="1" applyAlignment="1">
      <alignment horizontal="left" indent="2"/>
    </xf>
    <xf numFmtId="41" fontId="1" fillId="0" borderId="0" xfId="0" applyNumberFormat="1" applyFont="1"/>
    <xf numFmtId="0" fontId="58" fillId="12" borderId="0" xfId="0" applyFont="1" applyFill="1"/>
    <xf numFmtId="171" fontId="28" fillId="12" borderId="0" xfId="0" applyNumberFormat="1" applyFont="1" applyFill="1" applyAlignment="1">
      <alignment horizontal="center"/>
    </xf>
    <xf numFmtId="171" fontId="28" fillId="12" borderId="0" xfId="0" applyNumberFormat="1" applyFont="1" applyFill="1" applyAlignment="1">
      <alignment vertical="center"/>
    </xf>
    <xf numFmtId="171" fontId="28" fillId="15" borderId="0" xfId="0" applyNumberFormat="1" applyFont="1" applyFill="1" applyAlignment="1">
      <alignment vertical="center"/>
    </xf>
    <xf numFmtId="167" fontId="2" fillId="12" borderId="0" xfId="2" applyNumberFormat="1" applyFont="1" applyFill="1" applyAlignment="1">
      <alignment horizontal="center" vertical="center"/>
    </xf>
    <xf numFmtId="171" fontId="0" fillId="0" borderId="0" xfId="0" applyNumberFormat="1" applyAlignment="1">
      <alignment horizontal="center" vertical="center"/>
    </xf>
    <xf numFmtId="0" fontId="0" fillId="12" borderId="0" xfId="0" applyFill="1" applyAlignment="1">
      <alignment horizontal="left" indent="1"/>
    </xf>
    <xf numFmtId="0" fontId="57" fillId="12" borderId="0" xfId="0" applyFont="1" applyFill="1"/>
    <xf numFmtId="171" fontId="57" fillId="12" borderId="0" xfId="0" applyNumberFormat="1" applyFont="1" applyFill="1" applyAlignment="1">
      <alignment vertical="center"/>
    </xf>
    <xf numFmtId="171" fontId="57" fillId="12" borderId="0" xfId="0" applyNumberFormat="1" applyFont="1" applyFill="1" applyAlignment="1">
      <alignment horizontal="center" vertical="center"/>
    </xf>
    <xf numFmtId="170" fontId="57" fillId="3" borderId="0" xfId="1" applyNumberFormat="1" applyFont="1" applyFill="1" applyAlignment="1">
      <alignment vertical="center"/>
    </xf>
    <xf numFmtId="0" fontId="56" fillId="12" borderId="0" xfId="0" applyFont="1" applyFill="1" applyAlignment="1">
      <alignment wrapText="1"/>
    </xf>
    <xf numFmtId="0" fontId="1" fillId="12" borderId="0" xfId="0" applyFont="1" applyFill="1" applyAlignment="1">
      <alignment wrapText="1"/>
    </xf>
    <xf numFmtId="0" fontId="59" fillId="12" borderId="0" xfId="0" applyFont="1" applyFill="1" applyAlignment="1">
      <alignment wrapText="1"/>
    </xf>
    <xf numFmtId="170" fontId="59" fillId="12" borderId="0" xfId="1" applyNumberFormat="1" applyFont="1" applyFill="1" applyBorder="1" applyAlignment="1"/>
    <xf numFmtId="170" fontId="59" fillId="12" borderId="0" xfId="1" applyNumberFormat="1" applyFont="1" applyFill="1" applyBorder="1" applyAlignment="1">
      <alignment horizontal="center"/>
    </xf>
    <xf numFmtId="170" fontId="60" fillId="12" borderId="0" xfId="1" applyNumberFormat="1" applyFont="1" applyFill="1" applyBorder="1" applyAlignment="1">
      <alignment horizontal="center"/>
    </xf>
    <xf numFmtId="170" fontId="60" fillId="0" borderId="0" xfId="1" applyNumberFormat="1" applyFont="1" applyFill="1" applyBorder="1" applyAlignment="1">
      <alignment horizontal="center"/>
    </xf>
    <xf numFmtId="170" fontId="29" fillId="0" borderId="0" xfId="1" applyNumberFormat="1" applyFont="1" applyFill="1" applyBorder="1" applyAlignment="1">
      <alignment horizontal="center"/>
    </xf>
    <xf numFmtId="170" fontId="28" fillId="12" borderId="0" xfId="1" applyNumberFormat="1" applyFont="1" applyFill="1" applyAlignment="1">
      <alignment horizontal="center"/>
    </xf>
    <xf numFmtId="170" fontId="28" fillId="12" borderId="0" xfId="1" applyNumberFormat="1" applyFont="1" applyFill="1" applyAlignment="1">
      <alignment vertical="center"/>
    </xf>
    <xf numFmtId="170" fontId="28" fillId="15" borderId="0" xfId="1" applyNumberFormat="1" applyFont="1" applyFill="1" applyAlignment="1">
      <alignment vertical="center"/>
    </xf>
    <xf numFmtId="0" fontId="60" fillId="12" borderId="0" xfId="0" applyFont="1" applyFill="1" applyAlignment="1">
      <alignment wrapText="1"/>
    </xf>
    <xf numFmtId="0" fontId="59" fillId="12" borderId="0" xfId="0" applyFont="1" applyFill="1"/>
    <xf numFmtId="170" fontId="61" fillId="12" borderId="0" xfId="1" applyNumberFormat="1" applyFont="1" applyFill="1" applyBorder="1" applyAlignment="1"/>
    <xf numFmtId="170" fontId="61" fillId="12" borderId="0" xfId="1" applyNumberFormat="1" applyFont="1" applyFill="1" applyBorder="1" applyAlignment="1">
      <alignment horizontal="center"/>
    </xf>
    <xf numFmtId="170" fontId="29" fillId="12" borderId="0" xfId="1" applyNumberFormat="1" applyFont="1" applyFill="1" applyBorder="1" applyAlignment="1">
      <alignment horizontal="center"/>
    </xf>
    <xf numFmtId="0" fontId="60" fillId="12" borderId="0" xfId="0" applyFont="1" applyFill="1"/>
    <xf numFmtId="0" fontId="59" fillId="12" borderId="3" xfId="0" applyFont="1" applyFill="1" applyBorder="1"/>
    <xf numFmtId="170" fontId="59" fillId="12" borderId="3" xfId="1" applyNumberFormat="1" applyFont="1" applyFill="1" applyBorder="1" applyAlignment="1"/>
    <xf numFmtId="170" fontId="59" fillId="12" borderId="3" xfId="1" applyNumberFormat="1" applyFont="1" applyFill="1" applyBorder="1" applyAlignment="1">
      <alignment horizontal="center"/>
    </xf>
    <xf numFmtId="170" fontId="28" fillId="12" borderId="3" xfId="1" applyNumberFormat="1" applyFont="1" applyFill="1" applyBorder="1" applyAlignment="1">
      <alignment horizontal="center"/>
    </xf>
    <xf numFmtId="170" fontId="28" fillId="12" borderId="3" xfId="1" applyNumberFormat="1" applyFont="1" applyFill="1" applyBorder="1" applyAlignment="1">
      <alignment vertical="center"/>
    </xf>
    <xf numFmtId="170" fontId="28" fillId="15" borderId="3" xfId="1" applyNumberFormat="1" applyFont="1" applyFill="1" applyBorder="1" applyAlignment="1">
      <alignment vertical="center"/>
    </xf>
    <xf numFmtId="0" fontId="61" fillId="12" borderId="0" xfId="0" applyFont="1" applyFill="1" applyAlignment="1">
      <alignment horizontal="left" indent="1"/>
    </xf>
    <xf numFmtId="170" fontId="55" fillId="12" borderId="0" xfId="1" applyNumberFormat="1" applyFont="1" applyFill="1" applyAlignment="1">
      <alignment horizontal="center"/>
    </xf>
    <xf numFmtId="170" fontId="55" fillId="12" borderId="0" xfId="1" applyNumberFormat="1" applyFont="1" applyFill="1" applyAlignment="1">
      <alignment vertical="center"/>
    </xf>
    <xf numFmtId="170" fontId="55" fillId="15" borderId="0" xfId="1" applyNumberFormat="1" applyFont="1" applyFill="1" applyAlignment="1">
      <alignment vertical="center"/>
    </xf>
    <xf numFmtId="41" fontId="29" fillId="0" borderId="0" xfId="0" applyNumberFormat="1" applyFont="1"/>
    <xf numFmtId="0" fontId="61" fillId="12" borderId="0" xfId="0" applyFont="1" applyFill="1" applyAlignment="1">
      <alignment horizontal="left" indent="2"/>
    </xf>
    <xf numFmtId="0" fontId="55" fillId="12" borderId="0" xfId="0" applyFont="1" applyFill="1" applyAlignment="1">
      <alignment horizontal="left" indent="2"/>
    </xf>
    <xf numFmtId="0" fontId="62" fillId="12" borderId="0" xfId="0" applyFont="1" applyFill="1" applyAlignment="1">
      <alignment horizontal="left" indent="2"/>
    </xf>
    <xf numFmtId="0" fontId="29" fillId="12" borderId="0" xfId="0" applyFont="1" applyFill="1" applyAlignment="1">
      <alignment horizontal="left" indent="2"/>
    </xf>
    <xf numFmtId="0" fontId="61" fillId="12" borderId="3" xfId="0" applyFont="1" applyFill="1" applyBorder="1" applyAlignment="1">
      <alignment horizontal="left" indent="2"/>
    </xf>
    <xf numFmtId="170" fontId="61" fillId="12" borderId="3" xfId="1" applyNumberFormat="1" applyFont="1" applyFill="1" applyBorder="1" applyAlignment="1"/>
    <xf numFmtId="170" fontId="61" fillId="12" borderId="3" xfId="1" applyNumberFormat="1" applyFont="1" applyFill="1" applyBorder="1" applyAlignment="1">
      <alignment horizontal="center"/>
    </xf>
    <xf numFmtId="0" fontId="62" fillId="12" borderId="3" xfId="0" applyFont="1" applyFill="1" applyBorder="1" applyAlignment="1">
      <alignment horizontal="left" indent="2"/>
    </xf>
    <xf numFmtId="170" fontId="55" fillId="12" borderId="3" xfId="1" applyNumberFormat="1" applyFont="1" applyFill="1" applyBorder="1" applyAlignment="1">
      <alignment horizontal="center"/>
    </xf>
    <xf numFmtId="170" fontId="55" fillId="12" borderId="3" xfId="1" applyNumberFormat="1" applyFont="1" applyFill="1" applyBorder="1" applyAlignment="1">
      <alignment vertical="center"/>
    </xf>
    <xf numFmtId="170" fontId="55" fillId="15" borderId="3" xfId="1" applyNumberFormat="1" applyFont="1" applyFill="1" applyBorder="1" applyAlignment="1">
      <alignment vertical="center"/>
    </xf>
    <xf numFmtId="170" fontId="29" fillId="12" borderId="0" xfId="1" applyNumberFormat="1" applyFont="1" applyFill="1" applyBorder="1" applyAlignment="1"/>
    <xf numFmtId="0" fontId="63" fillId="12" borderId="0" xfId="0" applyFont="1" applyFill="1"/>
    <xf numFmtId="171" fontId="1" fillId="0" borderId="0" xfId="0" applyNumberFormat="1" applyFont="1" applyAlignment="1">
      <alignment horizontal="center"/>
    </xf>
    <xf numFmtId="0" fontId="1" fillId="7" borderId="0" xfId="0" applyFont="1" applyFill="1"/>
    <xf numFmtId="170" fontId="28" fillId="7" borderId="0" xfId="1" applyNumberFormat="1" applyFont="1" applyFill="1" applyAlignment="1">
      <alignment vertical="center" wrapText="1"/>
    </xf>
    <xf numFmtId="43" fontId="1" fillId="0" borderId="0" xfId="0" applyNumberFormat="1" applyFont="1" applyAlignment="1">
      <alignment horizontal="center"/>
    </xf>
    <xf numFmtId="169" fontId="1" fillId="0" borderId="0" xfId="0" applyNumberFormat="1" applyFont="1" applyAlignment="1">
      <alignment horizontal="center"/>
    </xf>
    <xf numFmtId="0" fontId="1" fillId="0" borderId="0" xfId="0" applyFont="1" applyAlignment="1">
      <alignment wrapText="1"/>
    </xf>
    <xf numFmtId="170" fontId="28" fillId="4" borderId="0" xfId="1" applyNumberFormat="1" applyFont="1" applyFill="1" applyAlignment="1">
      <alignment vertical="center" wrapText="1"/>
    </xf>
    <xf numFmtId="0" fontId="1" fillId="11" borderId="0" xfId="0" applyFont="1" applyFill="1"/>
    <xf numFmtId="0" fontId="55" fillId="12" borderId="0" xfId="0" applyFont="1" applyFill="1" applyAlignment="1">
      <alignment horizontal="center"/>
    </xf>
    <xf numFmtId="0" fontId="55" fillId="15" borderId="0" xfId="0" applyFont="1" applyFill="1"/>
    <xf numFmtId="171" fontId="55" fillId="15" borderId="0" xfId="0" applyNumberFormat="1" applyFont="1" applyFill="1" applyAlignment="1">
      <alignment horizontal="center"/>
    </xf>
    <xf numFmtId="0" fontId="28" fillId="11" borderId="0" xfId="0" applyFont="1" applyFill="1"/>
    <xf numFmtId="171" fontId="28" fillId="11" borderId="0" xfId="0" applyNumberFormat="1" applyFont="1" applyFill="1" applyAlignment="1">
      <alignment horizontal="center"/>
    </xf>
    <xf numFmtId="2" fontId="2" fillId="12" borderId="0" xfId="0" applyNumberFormat="1" applyFont="1" applyFill="1" applyAlignment="1">
      <alignment horizontal="center"/>
    </xf>
    <xf numFmtId="171" fontId="2" fillId="11" borderId="0" xfId="0" applyNumberFormat="1" applyFont="1" applyFill="1" applyAlignment="1">
      <alignment horizontal="center"/>
    </xf>
    <xf numFmtId="0" fontId="2" fillId="11" borderId="0" xfId="0" applyFont="1" applyFill="1"/>
    <xf numFmtId="170" fontId="2" fillId="0" borderId="0" xfId="1" applyNumberFormat="1" applyFont="1" applyAlignment="1">
      <alignment horizontal="center"/>
    </xf>
    <xf numFmtId="171" fontId="28" fillId="0" borderId="0" xfId="0" applyNumberFormat="1" applyFont="1" applyAlignment="1">
      <alignment horizontal="center"/>
    </xf>
    <xf numFmtId="0" fontId="2" fillId="7" borderId="0" xfId="0" applyFont="1" applyFill="1" applyAlignment="1">
      <alignment horizontal="center" vertical="center"/>
    </xf>
    <xf numFmtId="167" fontId="1" fillId="12" borderId="0" xfId="2" applyNumberFormat="1" applyFont="1" applyFill="1" applyAlignment="1">
      <alignment horizontal="center"/>
    </xf>
    <xf numFmtId="167" fontId="2" fillId="0" borderId="0" xfId="2" applyNumberFormat="1" applyFont="1" applyFill="1" applyAlignment="1">
      <alignment horizontal="center"/>
    </xf>
    <xf numFmtId="167" fontId="28" fillId="0" borderId="0" xfId="2" applyNumberFormat="1" applyFont="1" applyFill="1" applyAlignment="1">
      <alignment horizontal="center"/>
    </xf>
    <xf numFmtId="167" fontId="28" fillId="12" borderId="0" xfId="2" applyNumberFormat="1" applyFont="1" applyFill="1" applyAlignment="1">
      <alignment horizontal="center"/>
    </xf>
    <xf numFmtId="167" fontId="28" fillId="11" borderId="0" xfId="2" applyNumberFormat="1" applyFont="1" applyFill="1" applyAlignment="1">
      <alignment horizontal="center"/>
    </xf>
    <xf numFmtId="0" fontId="2" fillId="12" borderId="8" xfId="0" applyFont="1" applyFill="1" applyBorder="1"/>
    <xf numFmtId="167" fontId="2" fillId="12" borderId="8" xfId="2" applyNumberFormat="1" applyFont="1" applyFill="1" applyBorder="1" applyAlignment="1">
      <alignment horizontal="center"/>
    </xf>
    <xf numFmtId="9" fontId="1" fillId="12" borderId="0" xfId="2" applyFont="1" applyFill="1" applyAlignment="1">
      <alignment horizontal="center" vertical="center"/>
    </xf>
    <xf numFmtId="167" fontId="2" fillId="0" borderId="0" xfId="2" applyNumberFormat="1" applyFont="1" applyFill="1" applyBorder="1" applyAlignment="1">
      <alignment horizontal="center"/>
    </xf>
    <xf numFmtId="170" fontId="28" fillId="3" borderId="0" xfId="1" applyNumberFormat="1" applyFont="1" applyFill="1" applyAlignment="1">
      <alignment vertical="center" wrapText="1"/>
    </xf>
    <xf numFmtId="170" fontId="1" fillId="0" borderId="0" xfId="1" applyNumberFormat="1" applyFont="1" applyFill="1"/>
    <xf numFmtId="170" fontId="1" fillId="3" borderId="0" xfId="1" applyNumberFormat="1" applyFont="1" applyFill="1" applyAlignment="1">
      <alignment vertical="center"/>
    </xf>
    <xf numFmtId="2" fontId="1" fillId="12" borderId="0" xfId="0" applyNumberFormat="1" applyFont="1" applyFill="1" applyAlignment="1">
      <alignment horizontal="center" vertical="center"/>
    </xf>
    <xf numFmtId="171" fontId="55" fillId="12" borderId="0" xfId="0" applyNumberFormat="1" applyFont="1" applyFill="1" applyAlignment="1">
      <alignment horizontal="center" vertical="center"/>
    </xf>
    <xf numFmtId="171" fontId="55" fillId="15" borderId="0" xfId="0" applyNumberFormat="1" applyFont="1" applyFill="1" applyAlignment="1">
      <alignment horizontal="center" vertical="center"/>
    </xf>
    <xf numFmtId="0" fontId="55" fillId="12" borderId="0" xfId="0" applyFont="1" applyFill="1" applyAlignment="1">
      <alignment horizontal="left" vertical="center" indent="1"/>
    </xf>
    <xf numFmtId="0" fontId="2" fillId="7" borderId="8" xfId="0" applyFont="1" applyFill="1" applyBorder="1"/>
    <xf numFmtId="171" fontId="2" fillId="7" borderId="8" xfId="0" applyNumberFormat="1" applyFont="1" applyFill="1" applyBorder="1" applyAlignment="1">
      <alignment horizontal="center" vertical="center"/>
    </xf>
    <xf numFmtId="170" fontId="2" fillId="3" borderId="8" xfId="1" applyNumberFormat="1" applyFont="1" applyFill="1" applyBorder="1" applyAlignment="1">
      <alignment vertical="center"/>
    </xf>
    <xf numFmtId="2" fontId="2" fillId="12" borderId="0" xfId="0" applyNumberFormat="1" applyFont="1" applyFill="1" applyAlignment="1">
      <alignment horizontal="center" vertical="center"/>
    </xf>
    <xf numFmtId="171" fontId="2" fillId="11" borderId="0" xfId="0" applyNumberFormat="1" applyFont="1" applyFill="1" applyAlignment="1">
      <alignment horizontal="center" vertical="center"/>
    </xf>
    <xf numFmtId="0" fontId="28" fillId="11" borderId="8" xfId="0" applyFont="1" applyFill="1" applyBorder="1"/>
    <xf numFmtId="171" fontId="28" fillId="11" borderId="8" xfId="0" applyNumberFormat="1" applyFont="1" applyFill="1" applyBorder="1" applyAlignment="1">
      <alignment horizontal="center" vertical="center"/>
    </xf>
    <xf numFmtId="0" fontId="0" fillId="11" borderId="0" xfId="0" applyFill="1"/>
    <xf numFmtId="170" fontId="28" fillId="11" borderId="0" xfId="1" applyNumberFormat="1" applyFont="1" applyFill="1" applyAlignment="1">
      <alignment vertical="center" wrapText="1"/>
    </xf>
    <xf numFmtId="167" fontId="1" fillId="12" borderId="0" xfId="2" applyNumberFormat="1" applyFont="1" applyFill="1" applyBorder="1" applyAlignment="1">
      <alignment horizontal="center"/>
    </xf>
    <xf numFmtId="167" fontId="1" fillId="0" borderId="0" xfId="2" applyNumberFormat="1" applyFont="1" applyAlignment="1">
      <alignment horizontal="center"/>
    </xf>
    <xf numFmtId="167" fontId="1" fillId="0" borderId="0" xfId="2" applyNumberFormat="1" applyFont="1" applyFill="1" applyAlignment="1">
      <alignment horizontal="center"/>
    </xf>
    <xf numFmtId="0" fontId="2" fillId="11" borderId="8" xfId="0" applyFont="1" applyFill="1" applyBorder="1"/>
    <xf numFmtId="167" fontId="1" fillId="11" borderId="8" xfId="2" applyNumberFormat="1" applyFont="1" applyFill="1" applyBorder="1" applyAlignment="1">
      <alignment horizontal="center"/>
    </xf>
    <xf numFmtId="0" fontId="28" fillId="12" borderId="0" xfId="0" applyFont="1" applyFill="1" applyAlignment="1">
      <alignment horizontal="left" vertical="center"/>
    </xf>
    <xf numFmtId="0" fontId="55" fillId="12" borderId="0" xfId="0" applyFont="1" applyFill="1" applyAlignment="1">
      <alignment vertical="center"/>
    </xf>
    <xf numFmtId="0" fontId="55" fillId="15" borderId="0" xfId="0" applyFont="1" applyFill="1" applyAlignment="1">
      <alignment vertical="center"/>
    </xf>
    <xf numFmtId="0" fontId="29" fillId="12" borderId="0" xfId="0" applyFont="1" applyFill="1" applyAlignment="1">
      <alignment horizontal="left" wrapText="1" indent="2"/>
    </xf>
    <xf numFmtId="0" fontId="55" fillId="12" borderId="0" xfId="0" applyFont="1" applyFill="1" applyAlignment="1">
      <alignment horizontal="left" vertical="center" wrapText="1" indent="1"/>
    </xf>
    <xf numFmtId="171" fontId="64" fillId="12" borderId="0" xfId="0" applyNumberFormat="1" applyFont="1" applyFill="1" applyAlignment="1">
      <alignment horizontal="left" vertical="center" indent="3"/>
    </xf>
    <xf numFmtId="171" fontId="64" fillId="12" borderId="0" xfId="0" applyNumberFormat="1" applyFont="1" applyFill="1" applyAlignment="1">
      <alignment horizontal="center" vertical="center"/>
    </xf>
    <xf numFmtId="170" fontId="64" fillId="3" borderId="0" xfId="1" applyNumberFormat="1" applyFont="1" applyFill="1" applyAlignment="1">
      <alignment vertical="center"/>
    </xf>
    <xf numFmtId="171" fontId="64" fillId="0" borderId="0" xfId="0" applyNumberFormat="1" applyFont="1" applyAlignment="1">
      <alignment horizontal="center" vertical="center"/>
    </xf>
    <xf numFmtId="171" fontId="65" fillId="12" borderId="0" xfId="0" applyNumberFormat="1" applyFont="1" applyFill="1" applyAlignment="1">
      <alignment horizontal="center" vertical="center"/>
    </xf>
    <xf numFmtId="0" fontId="2" fillId="7" borderId="0" xfId="0" applyFont="1" applyFill="1"/>
    <xf numFmtId="171" fontId="2" fillId="7" borderId="0" xfId="0" applyNumberFormat="1" applyFont="1" applyFill="1" applyAlignment="1">
      <alignment horizontal="center" vertical="center"/>
    </xf>
    <xf numFmtId="170" fontId="2" fillId="3" borderId="0" xfId="1" applyNumberFormat="1" applyFont="1" applyFill="1" applyAlignment="1">
      <alignment vertical="center"/>
    </xf>
    <xf numFmtId="171" fontId="28" fillId="11" borderId="0" xfId="0" applyNumberFormat="1" applyFont="1" applyFill="1" applyAlignment="1">
      <alignment horizontal="center" vertical="center"/>
    </xf>
    <xf numFmtId="170" fontId="2" fillId="0" borderId="0" xfId="1" applyNumberFormat="1" applyFont="1" applyFill="1" applyAlignment="1">
      <alignment vertical="center"/>
    </xf>
    <xf numFmtId="171" fontId="28" fillId="0" borderId="0" xfId="0" applyNumberFormat="1" applyFont="1" applyAlignment="1">
      <alignment horizontal="center" vertical="center"/>
    </xf>
    <xf numFmtId="170" fontId="2" fillId="0" borderId="0" xfId="1" applyNumberFormat="1" applyFont="1" applyAlignment="1">
      <alignment vertical="center"/>
    </xf>
    <xf numFmtId="0" fontId="7" fillId="0" borderId="0" xfId="0" applyFont="1" applyAlignment="1">
      <alignment horizontal="left" indent="1"/>
    </xf>
    <xf numFmtId="0" fontId="28" fillId="12" borderId="0" xfId="0" applyFont="1" applyFill="1" applyAlignment="1">
      <alignment horizontal="left"/>
    </xf>
    <xf numFmtId="171" fontId="1" fillId="12" borderId="0" xfId="0" applyNumberFormat="1" applyFont="1" applyFill="1"/>
    <xf numFmtId="171" fontId="2" fillId="7" borderId="0" xfId="0" applyNumberFormat="1" applyFont="1" applyFill="1"/>
    <xf numFmtId="171" fontId="55" fillId="0" borderId="0" xfId="0" applyNumberFormat="1" applyFont="1"/>
    <xf numFmtId="171" fontId="55" fillId="12" borderId="0" xfId="0" applyNumberFormat="1" applyFont="1" applyFill="1"/>
    <xf numFmtId="0" fontId="55" fillId="7" borderId="0" xfId="0" applyFont="1" applyFill="1"/>
    <xf numFmtId="0" fontId="28" fillId="12" borderId="0" xfId="0" applyFont="1" applyFill="1" applyAlignment="1">
      <alignment horizontal="left" indent="1"/>
    </xf>
    <xf numFmtId="0" fontId="1" fillId="12" borderId="0" xfId="0" applyFont="1" applyFill="1" applyAlignment="1">
      <alignment horizontal="left" wrapText="1" indent="1"/>
    </xf>
    <xf numFmtId="0" fontId="28" fillId="13" borderId="0" xfId="0" applyFont="1" applyFill="1" applyAlignment="1">
      <alignment horizontal="center" vertical="center" wrapText="1"/>
    </xf>
    <xf numFmtId="171" fontId="28" fillId="12" borderId="0" xfId="0" applyNumberFormat="1" applyFont="1" applyFill="1"/>
    <xf numFmtId="171" fontId="28" fillId="13" borderId="0" xfId="0" applyNumberFormat="1" applyFont="1" applyFill="1"/>
    <xf numFmtId="170" fontId="1" fillId="8" borderId="0" xfId="1" applyNumberFormat="1" applyFont="1" applyFill="1" applyAlignment="1">
      <alignment vertical="center"/>
    </xf>
    <xf numFmtId="167" fontId="1" fillId="11" borderId="0" xfId="2" applyNumberFormat="1" applyFont="1" applyFill="1" applyAlignment="1">
      <alignment horizontal="center" vertical="center"/>
    </xf>
    <xf numFmtId="171" fontId="1" fillId="11" borderId="0" xfId="0" applyNumberFormat="1" applyFont="1" applyFill="1" applyAlignment="1">
      <alignment horizontal="center"/>
    </xf>
    <xf numFmtId="171" fontId="55" fillId="13" borderId="0" xfId="0" applyNumberFormat="1" applyFont="1" applyFill="1" applyAlignment="1">
      <alignment horizontal="center"/>
    </xf>
    <xf numFmtId="175" fontId="55" fillId="12" borderId="0" xfId="0" applyNumberFormat="1" applyFont="1" applyFill="1" applyAlignment="1">
      <alignment horizontal="center"/>
    </xf>
    <xf numFmtId="170" fontId="2" fillId="11" borderId="0" xfId="1" applyNumberFormat="1" applyFont="1" applyFill="1" applyAlignment="1">
      <alignment vertical="center"/>
    </xf>
    <xf numFmtId="167" fontId="2" fillId="11" borderId="0" xfId="2" applyNumberFormat="1" applyFont="1" applyFill="1" applyAlignment="1">
      <alignment horizontal="center" vertical="center"/>
    </xf>
    <xf numFmtId="171" fontId="28" fillId="13" borderId="0" xfId="0" applyNumberFormat="1" applyFont="1" applyFill="1" applyAlignment="1">
      <alignment horizontal="center" vertical="center"/>
    </xf>
    <xf numFmtId="171" fontId="1" fillId="12" borderId="0" xfId="1" applyNumberFormat="1" applyFont="1" applyFill="1" applyAlignment="1">
      <alignment horizontal="center" vertical="center"/>
    </xf>
    <xf numFmtId="170" fontId="1" fillId="12" borderId="0" xfId="1" applyNumberFormat="1" applyFont="1" applyFill="1" applyAlignment="1">
      <alignment vertical="center"/>
    </xf>
    <xf numFmtId="170" fontId="1" fillId="0" borderId="0" xfId="1" applyNumberFormat="1" applyFont="1" applyFill="1" applyAlignment="1">
      <alignment horizontal="center"/>
    </xf>
    <xf numFmtId="0" fontId="2" fillId="12" borderId="0" xfId="0" applyFont="1" applyFill="1" applyAlignment="1">
      <alignment horizontal="left" indent="1"/>
    </xf>
    <xf numFmtId="170" fontId="55" fillId="0" borderId="0" xfId="1" applyNumberFormat="1" applyFont="1"/>
    <xf numFmtId="170" fontId="55" fillId="12" borderId="0" xfId="1" applyNumberFormat="1" applyFont="1" applyFill="1"/>
    <xf numFmtId="170" fontId="55" fillId="15" borderId="0" xfId="1" applyNumberFormat="1" applyFont="1" applyFill="1"/>
    <xf numFmtId="43" fontId="2" fillId="0" borderId="0" xfId="0" applyNumberFormat="1" applyFont="1" applyAlignment="1">
      <alignment horizontal="center"/>
    </xf>
    <xf numFmtId="170" fontId="28" fillId="11" borderId="0" xfId="1" applyNumberFormat="1" applyFont="1" applyFill="1"/>
    <xf numFmtId="171" fontId="1" fillId="3" borderId="0" xfId="0" applyNumberFormat="1" applyFont="1" applyFill="1" applyAlignment="1">
      <alignment vertical="center"/>
    </xf>
    <xf numFmtId="167" fontId="1" fillId="0" borderId="0" xfId="2" applyNumberFormat="1" applyFont="1" applyFill="1" applyAlignment="1">
      <alignment horizontal="center" vertical="center"/>
    </xf>
    <xf numFmtId="171" fontId="55" fillId="15" borderId="0" xfId="0" applyNumberFormat="1" applyFont="1" applyFill="1"/>
    <xf numFmtId="0" fontId="60" fillId="0" borderId="0" xfId="0" applyFont="1"/>
    <xf numFmtId="0" fontId="29" fillId="0" borderId="0" xfId="0" applyFont="1" applyAlignment="1">
      <alignment horizontal="center"/>
    </xf>
    <xf numFmtId="0" fontId="29" fillId="12" borderId="0" xfId="0" applyFont="1" applyFill="1"/>
    <xf numFmtId="0" fontId="29" fillId="12" borderId="0" xfId="0" applyFont="1" applyFill="1" applyAlignment="1">
      <alignment horizontal="center"/>
    </xf>
    <xf numFmtId="0" fontId="66" fillId="12" borderId="0" xfId="0" applyFont="1" applyFill="1"/>
    <xf numFmtId="170" fontId="29" fillId="3" borderId="0" xfId="1" applyNumberFormat="1" applyFont="1" applyFill="1" applyAlignment="1">
      <alignment vertical="center"/>
    </xf>
    <xf numFmtId="171" fontId="29" fillId="0" borderId="0" xfId="0" applyNumberFormat="1" applyFont="1" applyAlignment="1">
      <alignment horizontal="center" vertical="center"/>
    </xf>
    <xf numFmtId="0" fontId="62" fillId="12" borderId="0" xfId="0" applyFont="1" applyFill="1" applyAlignment="1">
      <alignment horizontal="left" vertical="center" indent="1"/>
    </xf>
    <xf numFmtId="0" fontId="60" fillId="7" borderId="0" xfId="0" applyFont="1" applyFill="1"/>
    <xf numFmtId="171" fontId="60" fillId="7" borderId="0" xfId="0" applyNumberFormat="1" applyFont="1" applyFill="1" applyAlignment="1">
      <alignment horizontal="center" vertical="center"/>
    </xf>
    <xf numFmtId="170" fontId="60" fillId="3" borderId="0" xfId="1" applyNumberFormat="1" applyFont="1" applyFill="1" applyAlignment="1">
      <alignment vertical="center"/>
    </xf>
    <xf numFmtId="171" fontId="60" fillId="0" borderId="0" xfId="0" applyNumberFormat="1" applyFont="1" applyAlignment="1">
      <alignment horizontal="center" vertical="center"/>
    </xf>
    <xf numFmtId="171" fontId="60" fillId="11" borderId="0" xfId="0" applyNumberFormat="1" applyFont="1" applyFill="1" applyAlignment="1">
      <alignment horizontal="center" vertical="center"/>
    </xf>
    <xf numFmtId="0" fontId="28" fillId="11" borderId="0" xfId="0" applyFont="1" applyFill="1" applyAlignment="1">
      <alignment vertical="center"/>
    </xf>
    <xf numFmtId="171" fontId="66" fillId="11" borderId="0" xfId="0" applyNumberFormat="1" applyFont="1" applyFill="1" applyAlignment="1">
      <alignment horizontal="center" vertical="center"/>
    </xf>
    <xf numFmtId="0" fontId="60" fillId="11" borderId="0" xfId="0" applyFont="1" applyFill="1"/>
    <xf numFmtId="0" fontId="29" fillId="0" borderId="0" xfId="0" applyFont="1"/>
    <xf numFmtId="170" fontId="29" fillId="3" borderId="0" xfId="1" applyNumberFormat="1" applyFont="1" applyFill="1" applyBorder="1" applyAlignment="1">
      <alignment vertical="center"/>
    </xf>
    <xf numFmtId="9" fontId="29" fillId="12" borderId="0" xfId="2" applyFont="1" applyFill="1" applyAlignment="1">
      <alignment horizontal="center" vertical="center"/>
    </xf>
    <xf numFmtId="171" fontId="29" fillId="0" borderId="0" xfId="0" applyNumberFormat="1" applyFont="1" applyAlignment="1">
      <alignment horizontal="center"/>
    </xf>
    <xf numFmtId="167" fontId="29" fillId="0" borderId="0" xfId="2" applyNumberFormat="1" applyFont="1" applyAlignment="1">
      <alignment horizontal="center"/>
    </xf>
    <xf numFmtId="0" fontId="28" fillId="12" borderId="0" xfId="0" applyFont="1" applyFill="1" applyAlignment="1">
      <alignment horizontal="center" vertical="center" wrapText="1"/>
    </xf>
    <xf numFmtId="170" fontId="28" fillId="0" borderId="0" xfId="1" applyNumberFormat="1" applyFont="1" applyFill="1" applyAlignment="1">
      <alignment horizontal="center"/>
    </xf>
    <xf numFmtId="170" fontId="28" fillId="15" borderId="0" xfId="1" applyNumberFormat="1" applyFont="1" applyFill="1" applyAlignment="1">
      <alignment horizontal="center"/>
    </xf>
    <xf numFmtId="0" fontId="60" fillId="0" borderId="0" xfId="0" applyFont="1" applyAlignment="1">
      <alignment wrapText="1"/>
    </xf>
    <xf numFmtId="170" fontId="55" fillId="0" borderId="0" xfId="1" applyNumberFormat="1" applyFont="1" applyFill="1" applyAlignment="1">
      <alignment horizontal="center"/>
    </xf>
    <xf numFmtId="170" fontId="55" fillId="15" borderId="0" xfId="1" applyNumberFormat="1" applyFont="1" applyFill="1" applyAlignment="1">
      <alignment horizontal="center"/>
    </xf>
    <xf numFmtId="0" fontId="29" fillId="0" borderId="0" xfId="0" applyFont="1" applyAlignment="1">
      <alignment horizontal="left" indent="1"/>
    </xf>
    <xf numFmtId="0" fontId="29" fillId="0" borderId="0" xfId="0" applyFont="1" applyAlignment="1">
      <alignment horizontal="left" indent="2"/>
    </xf>
    <xf numFmtId="171" fontId="66" fillId="12" borderId="0" xfId="0" applyNumberFormat="1" applyFont="1" applyFill="1" applyAlignment="1">
      <alignment horizontal="center" vertical="center"/>
    </xf>
    <xf numFmtId="170" fontId="66" fillId="12" borderId="0" xfId="1" applyNumberFormat="1" applyFont="1" applyFill="1" applyAlignment="1">
      <alignment vertical="center"/>
    </xf>
    <xf numFmtId="171" fontId="66" fillId="0" borderId="0" xfId="0" applyNumberFormat="1" applyFont="1" applyAlignment="1">
      <alignment horizontal="center" vertical="center"/>
    </xf>
    <xf numFmtId="167" fontId="1" fillId="0" borderId="0" xfId="2" applyNumberFormat="1" applyFont="1" applyFill="1" applyBorder="1" applyAlignment="1">
      <alignment horizontal="center"/>
    </xf>
    <xf numFmtId="0" fontId="28" fillId="10" borderId="0" xfId="0" applyFont="1" applyFill="1" applyAlignment="1">
      <alignment horizontal="center" vertical="center" wrapText="1"/>
    </xf>
    <xf numFmtId="167" fontId="2" fillId="0" borderId="0" xfId="2" applyNumberFormat="1" applyFont="1" applyBorder="1" applyAlignment="1">
      <alignment horizontal="center" wrapText="1"/>
    </xf>
    <xf numFmtId="2" fontId="2" fillId="0" borderId="0" xfId="0" applyNumberFormat="1" applyFont="1" applyAlignment="1">
      <alignment horizontal="center"/>
    </xf>
    <xf numFmtId="171" fontId="28" fillId="15" borderId="0" xfId="0" applyNumberFormat="1" applyFont="1" applyFill="1"/>
    <xf numFmtId="171" fontId="2" fillId="0" borderId="0" xfId="1" applyNumberFormat="1" applyFont="1" applyFill="1" applyBorder="1" applyAlignment="1">
      <alignment horizontal="center" vertical="center"/>
    </xf>
    <xf numFmtId="2" fontId="1" fillId="0" borderId="0" xfId="0" applyNumberFormat="1" applyFont="1" applyAlignment="1">
      <alignment horizontal="center"/>
    </xf>
    <xf numFmtId="9" fontId="1" fillId="0" borderId="0" xfId="2" applyFont="1" applyAlignment="1">
      <alignment horizontal="center"/>
    </xf>
    <xf numFmtId="171" fontId="1" fillId="12" borderId="0" xfId="0" applyNumberFormat="1" applyFont="1" applyFill="1" applyAlignment="1">
      <alignment horizontal="right"/>
    </xf>
    <xf numFmtId="0" fontId="55" fillId="12" borderId="0" xfId="0" applyFont="1" applyFill="1" applyAlignment="1">
      <alignment horizontal="left" wrapText="1" indent="2"/>
    </xf>
    <xf numFmtId="17" fontId="1" fillId="0" borderId="0" xfId="0" applyNumberFormat="1" applyFont="1" applyAlignment="1">
      <alignment horizontal="center"/>
    </xf>
    <xf numFmtId="0" fontId="0" fillId="0" borderId="0" xfId="0" applyAlignment="1">
      <alignment horizontal="center"/>
    </xf>
    <xf numFmtId="0" fontId="2" fillId="0" borderId="0" xfId="0" applyFont="1" applyAlignment="1">
      <alignment horizontal="center" vertical="center" wrapText="1"/>
    </xf>
    <xf numFmtId="170" fontId="2" fillId="0" borderId="0" xfId="0" applyNumberFormat="1" applyFont="1" applyAlignment="1">
      <alignment horizontal="center"/>
    </xf>
    <xf numFmtId="171" fontId="0" fillId="0" borderId="0" xfId="0" applyNumberFormat="1" applyAlignment="1">
      <alignment horizontal="center"/>
    </xf>
    <xf numFmtId="171" fontId="0" fillId="0" borderId="0" xfId="0" applyNumberFormat="1" applyAlignment="1">
      <alignment horizontal="left"/>
    </xf>
    <xf numFmtId="9" fontId="2" fillId="0" borderId="0" xfId="2" applyFont="1" applyAlignment="1">
      <alignment horizontal="center"/>
    </xf>
    <xf numFmtId="171" fontId="0" fillId="0" borderId="0" xfId="0" applyNumberFormat="1" applyAlignment="1">
      <alignment wrapText="1"/>
    </xf>
    <xf numFmtId="0" fontId="57" fillId="8" borderId="0" xfId="0" applyFont="1" applyFill="1" applyAlignment="1">
      <alignment horizontal="right" vertical="center" wrapText="1"/>
    </xf>
    <xf numFmtId="0" fontId="57" fillId="8" borderId="0" xfId="0" applyFont="1" applyFill="1" applyAlignment="1">
      <alignment horizontal="center" vertical="center" wrapText="1"/>
    </xf>
    <xf numFmtId="0" fontId="2" fillId="12" borderId="0" xfId="0" applyFont="1" applyFill="1" applyAlignment="1">
      <alignment wrapText="1"/>
    </xf>
    <xf numFmtId="176" fontId="2" fillId="0" borderId="0" xfId="1" applyNumberFormat="1" applyFont="1" applyAlignment="1">
      <alignment horizontal="center"/>
    </xf>
    <xf numFmtId="171" fontId="67" fillId="0" borderId="0" xfId="0" applyNumberFormat="1" applyFont="1" applyAlignment="1">
      <alignment horizontal="center"/>
    </xf>
    <xf numFmtId="171" fontId="1" fillId="12" borderId="0" xfId="0" applyNumberFormat="1" applyFont="1" applyFill="1" applyAlignment="1">
      <alignment vertical="center"/>
    </xf>
    <xf numFmtId="0" fontId="62" fillId="12" borderId="0" xfId="0" applyFont="1" applyFill="1" applyAlignment="1">
      <alignment horizontal="left" indent="1"/>
    </xf>
    <xf numFmtId="0" fontId="29" fillId="12" borderId="2" xfId="0" applyFont="1" applyFill="1" applyBorder="1" applyAlignment="1">
      <alignment horizontal="left" indent="1"/>
    </xf>
    <xf numFmtId="171" fontId="1" fillId="12" borderId="2" xfId="0" applyNumberFormat="1" applyFont="1" applyFill="1" applyBorder="1" applyAlignment="1">
      <alignment horizontal="right"/>
    </xf>
    <xf numFmtId="171" fontId="1" fillId="12" borderId="2" xfId="0" applyNumberFormat="1" applyFont="1" applyFill="1" applyBorder="1" applyAlignment="1">
      <alignment horizontal="center"/>
    </xf>
    <xf numFmtId="171" fontId="1" fillId="0" borderId="0" xfId="0" applyNumberFormat="1" applyFont="1" applyAlignment="1">
      <alignment horizontal="left"/>
    </xf>
    <xf numFmtId="0" fontId="1" fillId="12" borderId="2" xfId="0" applyFont="1" applyFill="1" applyBorder="1"/>
    <xf numFmtId="0" fontId="1" fillId="12" borderId="2" xfId="0" applyFont="1" applyFill="1" applyBorder="1" applyAlignment="1">
      <alignment horizontal="center"/>
    </xf>
    <xf numFmtId="0" fontId="1" fillId="24" borderId="0" xfId="0" applyFont="1" applyFill="1" applyAlignment="1">
      <alignment horizontal="center" wrapText="1"/>
    </xf>
    <xf numFmtId="167" fontId="54" fillId="24" borderId="0" xfId="2" applyNumberFormat="1" applyFont="1" applyFill="1" applyAlignment="1">
      <alignment horizontal="center" vertical="center"/>
    </xf>
    <xf numFmtId="167" fontId="1" fillId="24" borderId="0" xfId="2" applyNumberFormat="1" applyFont="1" applyFill="1" applyAlignment="1">
      <alignment horizontal="center"/>
    </xf>
    <xf numFmtId="43" fontId="54" fillId="0" borderId="0" xfId="0" applyNumberFormat="1" applyFont="1"/>
    <xf numFmtId="0" fontId="54" fillId="0" borderId="0" xfId="0" applyFont="1"/>
    <xf numFmtId="43" fontId="54" fillId="0" borderId="0" xfId="0" applyNumberFormat="1" applyFont="1" applyAlignment="1">
      <alignment horizontal="center"/>
    </xf>
    <xf numFmtId="0" fontId="1" fillId="0" borderId="0" xfId="0" applyFont="1" applyAlignment="1">
      <alignment horizontal="left" vertical="center"/>
    </xf>
    <xf numFmtId="0" fontId="1" fillId="0" borderId="2" xfId="0" applyFont="1" applyBorder="1"/>
    <xf numFmtId="0" fontId="1" fillId="0" borderId="2" xfId="0" quotePrefix="1" applyFont="1" applyBorder="1"/>
    <xf numFmtId="0" fontId="1" fillId="0" borderId="2" xfId="0" quotePrefix="1" applyFont="1" applyBorder="1" applyAlignment="1">
      <alignment horizontal="center"/>
    </xf>
    <xf numFmtId="0" fontId="2" fillId="0" borderId="2" xfId="0" quotePrefix="1" applyFont="1" applyBorder="1" applyAlignment="1">
      <alignment horizontal="center" wrapText="1"/>
    </xf>
    <xf numFmtId="0" fontId="2" fillId="0" borderId="2" xfId="0" quotePrefix="1" applyFont="1" applyBorder="1" applyAlignment="1">
      <alignment horizontal="center"/>
    </xf>
    <xf numFmtId="170" fontId="2" fillId="0" borderId="2" xfId="1" quotePrefix="1" applyNumberFormat="1" applyFont="1" applyBorder="1" applyAlignment="1">
      <alignment horizontal="center" vertical="top" wrapText="1"/>
    </xf>
    <xf numFmtId="171" fontId="1" fillId="0" borderId="2" xfId="0" quotePrefix="1" applyNumberFormat="1" applyFont="1" applyBorder="1" applyAlignment="1">
      <alignment horizontal="center"/>
    </xf>
    <xf numFmtId="171" fontId="1" fillId="0" borderId="2" xfId="1" quotePrefix="1" applyNumberFormat="1" applyFont="1" applyBorder="1" applyAlignment="1">
      <alignment horizontal="center" wrapText="1"/>
    </xf>
    <xf numFmtId="171" fontId="1" fillId="0" borderId="2" xfId="0" applyNumberFormat="1" applyFont="1" applyBorder="1" applyAlignment="1">
      <alignment horizontal="center"/>
    </xf>
    <xf numFmtId="170" fontId="1" fillId="0" borderId="2" xfId="1" applyNumberFormat="1" applyFont="1" applyFill="1" applyBorder="1" applyAlignment="1">
      <alignment horizontal="center" wrapText="1"/>
    </xf>
    <xf numFmtId="0" fontId="29" fillId="0" borderId="2" xfId="5" applyFont="1" applyBorder="1" applyAlignment="1">
      <alignment vertical="center"/>
    </xf>
    <xf numFmtId="170" fontId="29" fillId="0" borderId="2" xfId="1" applyNumberFormat="1" applyFont="1" applyBorder="1" applyAlignment="1">
      <alignment horizontal="right" vertical="center"/>
    </xf>
    <xf numFmtId="170" fontId="29" fillId="0" borderId="2" xfId="1" applyNumberFormat="1" applyFont="1" applyBorder="1" applyAlignment="1">
      <alignment horizontal="center" vertical="center"/>
    </xf>
    <xf numFmtId="170" fontId="29" fillId="0" borderId="2" xfId="1" applyNumberFormat="1" applyFont="1" applyFill="1" applyBorder="1" applyAlignment="1">
      <alignment horizontal="center" vertical="center"/>
    </xf>
    <xf numFmtId="170" fontId="29" fillId="0" borderId="2" xfId="1" applyNumberFormat="1" applyFont="1" applyBorder="1" applyAlignment="1">
      <alignment vertical="center"/>
    </xf>
    <xf numFmtId="170" fontId="29" fillId="0" borderId="0" xfId="1" applyNumberFormat="1" applyFont="1" applyFill="1" applyBorder="1" applyAlignment="1">
      <alignment horizontal="center" vertical="center"/>
    </xf>
    <xf numFmtId="0" fontId="0" fillId="0" borderId="2" xfId="0" applyBorder="1"/>
    <xf numFmtId="170" fontId="0" fillId="0" borderId="2" xfId="1" applyNumberFormat="1" applyFont="1" applyBorder="1" applyAlignment="1">
      <alignment horizontal="center"/>
    </xf>
    <xf numFmtId="170" fontId="0" fillId="0" borderId="0" xfId="1" applyNumberFormat="1" applyFont="1" applyFill="1" applyBorder="1" applyAlignment="1">
      <alignment horizontal="center"/>
    </xf>
    <xf numFmtId="170" fontId="55" fillId="0" borderId="0" xfId="1" applyNumberFormat="1" applyFont="1" applyBorder="1" applyAlignment="1">
      <alignment horizontal="center"/>
    </xf>
    <xf numFmtId="0" fontId="29" fillId="0" borderId="2" xfId="5" applyFont="1" applyBorder="1"/>
    <xf numFmtId="167" fontId="29" fillId="0" borderId="2" xfId="2" applyNumberFormat="1" applyFont="1" applyBorder="1" applyAlignment="1">
      <alignment horizontal="right" vertical="center"/>
    </xf>
    <xf numFmtId="171" fontId="29" fillId="0" borderId="2" xfId="1" applyNumberFormat="1" applyFont="1" applyBorder="1" applyAlignment="1">
      <alignment horizontal="center" vertical="center"/>
    </xf>
    <xf numFmtId="171" fontId="0" fillId="0" borderId="2" xfId="0" applyNumberFormat="1" applyBorder="1" applyAlignment="1">
      <alignment horizontal="center"/>
    </xf>
    <xf numFmtId="171" fontId="55" fillId="0" borderId="0" xfId="0" applyNumberFormat="1" applyFont="1" applyAlignment="1">
      <alignment horizontal="center"/>
    </xf>
    <xf numFmtId="0" fontId="29" fillId="0" borderId="2" xfId="5" applyFont="1" applyBorder="1" applyAlignment="1">
      <alignment wrapText="1"/>
    </xf>
    <xf numFmtId="43" fontId="1" fillId="0" borderId="2" xfId="0" applyNumberFormat="1" applyFont="1" applyBorder="1"/>
    <xf numFmtId="170" fontId="1" fillId="0" borderId="2" xfId="1" applyNumberFormat="1" applyFont="1" applyBorder="1"/>
    <xf numFmtId="0" fontId="68" fillId="0" borderId="2" xfId="5" applyFont="1" applyBorder="1" applyAlignment="1">
      <alignment horizontal="left" wrapText="1" indent="1"/>
    </xf>
    <xf numFmtId="9" fontId="1" fillId="0" borderId="2" xfId="2" applyFont="1" applyBorder="1"/>
    <xf numFmtId="9" fontId="1" fillId="0" borderId="2" xfId="2" applyFont="1" applyBorder="1" applyAlignment="1">
      <alignment horizontal="center"/>
    </xf>
    <xf numFmtId="9" fontId="1" fillId="0" borderId="2" xfId="2" applyFont="1" applyFill="1" applyBorder="1" applyAlignment="1">
      <alignment horizontal="center"/>
    </xf>
    <xf numFmtId="170" fontId="1" fillId="0" borderId="2" xfId="1" applyNumberFormat="1" applyFont="1" applyBorder="1" applyAlignment="1">
      <alignment horizontal="center"/>
    </xf>
    <xf numFmtId="9" fontId="1" fillId="0" borderId="0" xfId="2" applyFont="1" applyFill="1" applyBorder="1" applyAlignment="1">
      <alignment horizontal="center"/>
    </xf>
    <xf numFmtId="43" fontId="1" fillId="0" borderId="2" xfId="0" applyNumberFormat="1" applyFont="1" applyBorder="1" applyAlignment="1">
      <alignment horizontal="center"/>
    </xf>
    <xf numFmtId="167" fontId="1" fillId="0" borderId="2" xfId="2" applyNumberFormat="1" applyFont="1" applyFill="1" applyBorder="1"/>
    <xf numFmtId="167" fontId="1" fillId="0" borderId="2" xfId="2" applyNumberFormat="1" applyFont="1" applyFill="1" applyBorder="1" applyAlignment="1">
      <alignment horizontal="center"/>
    </xf>
    <xf numFmtId="171" fontId="1" fillId="0" borderId="2" xfId="2" applyNumberFormat="1" applyFont="1" applyFill="1" applyBorder="1" applyAlignment="1">
      <alignment horizontal="center"/>
    </xf>
    <xf numFmtId="170" fontId="1" fillId="0" borderId="2" xfId="1" applyNumberFormat="1" applyFont="1" applyFill="1" applyBorder="1" applyAlignment="1">
      <alignment horizontal="center"/>
    </xf>
    <xf numFmtId="169" fontId="1" fillId="0" borderId="0" xfId="7" applyNumberFormat="1" applyFont="1" applyAlignment="1">
      <alignment horizontal="center"/>
    </xf>
    <xf numFmtId="169" fontId="1" fillId="0" borderId="0" xfId="7" applyNumberFormat="1" applyFont="1" applyFill="1" applyAlignment="1">
      <alignment horizontal="center"/>
    </xf>
    <xf numFmtId="0" fontId="62" fillId="0" borderId="2" xfId="5" applyFont="1" applyBorder="1" applyAlignment="1">
      <alignment horizontal="center"/>
    </xf>
    <xf numFmtId="0" fontId="28" fillId="11" borderId="2" xfId="0" applyFont="1" applyFill="1" applyBorder="1" applyAlignment="1">
      <alignment horizontal="center" vertical="center" wrapText="1"/>
    </xf>
    <xf numFmtId="170" fontId="28" fillId="11" borderId="2" xfId="1" applyNumberFormat="1" applyFont="1" applyFill="1" applyBorder="1" applyAlignment="1">
      <alignment horizontal="center" vertical="center" wrapText="1"/>
    </xf>
    <xf numFmtId="0" fontId="2" fillId="11" borderId="2" xfId="0" applyFont="1" applyFill="1" applyBorder="1" applyAlignment="1">
      <alignment horizontal="center" vertical="center" wrapText="1"/>
    </xf>
    <xf numFmtId="0" fontId="29" fillId="0" borderId="2" xfId="5" applyFont="1" applyBorder="1" applyAlignment="1">
      <alignment horizontal="center"/>
    </xf>
    <xf numFmtId="0" fontId="62" fillId="0" borderId="2" xfId="5" applyFont="1" applyBorder="1" applyAlignment="1">
      <alignment wrapText="1"/>
    </xf>
    <xf numFmtId="170" fontId="62" fillId="0" borderId="2" xfId="1" applyNumberFormat="1" applyFont="1" applyBorder="1" applyAlignment="1">
      <alignment horizontal="right" vertical="center"/>
    </xf>
    <xf numFmtId="167" fontId="62" fillId="0" borderId="2" xfId="2" applyNumberFormat="1" applyFont="1" applyBorder="1" applyAlignment="1">
      <alignment horizontal="right" vertical="center"/>
    </xf>
    <xf numFmtId="171" fontId="0" fillId="13" borderId="2" xfId="0" applyNumberFormat="1" applyFill="1" applyBorder="1" applyAlignment="1">
      <alignment horizontal="center"/>
    </xf>
    <xf numFmtId="9" fontId="1" fillId="0" borderId="0" xfId="0" applyNumberFormat="1" applyFont="1"/>
    <xf numFmtId="0" fontId="29" fillId="5" borderId="2" xfId="5" applyFont="1" applyFill="1" applyBorder="1" applyAlignment="1">
      <alignment vertical="center" wrapText="1"/>
    </xf>
    <xf numFmtId="9" fontId="29" fillId="5" borderId="2" xfId="2" applyFont="1" applyFill="1" applyBorder="1" applyAlignment="1">
      <alignment horizontal="right" vertical="center"/>
    </xf>
    <xf numFmtId="167" fontId="29" fillId="5" borderId="2" xfId="2" applyNumberFormat="1" applyFont="1" applyFill="1" applyBorder="1" applyAlignment="1">
      <alignment horizontal="center" vertical="center"/>
    </xf>
    <xf numFmtId="167" fontId="29" fillId="5" borderId="2" xfId="2" applyNumberFormat="1" applyFont="1" applyFill="1" applyBorder="1" applyAlignment="1">
      <alignment horizontal="right" vertical="center"/>
    </xf>
    <xf numFmtId="167" fontId="29" fillId="5" borderId="2" xfId="2" applyNumberFormat="1" applyFont="1" applyFill="1" applyBorder="1" applyAlignment="1">
      <alignment vertical="center"/>
    </xf>
    <xf numFmtId="167" fontId="29" fillId="0" borderId="0" xfId="2" applyNumberFormat="1" applyFont="1" applyFill="1" applyBorder="1" applyAlignment="1">
      <alignment horizontal="center"/>
    </xf>
    <xf numFmtId="0" fontId="0" fillId="5" borderId="2" xfId="0" applyFill="1" applyBorder="1" applyAlignment="1">
      <alignment wrapText="1"/>
    </xf>
    <xf numFmtId="9" fontId="0" fillId="5" borderId="2" xfId="2" applyFont="1" applyFill="1" applyBorder="1" applyAlignment="1">
      <alignment horizontal="center"/>
    </xf>
    <xf numFmtId="9" fontId="0" fillId="13" borderId="2" xfId="2" applyFont="1" applyFill="1" applyBorder="1" applyAlignment="1">
      <alignment horizontal="center"/>
    </xf>
    <xf numFmtId="0" fontId="29" fillId="5" borderId="2" xfId="5" applyFont="1" applyFill="1" applyBorder="1" applyAlignment="1">
      <alignment wrapText="1"/>
    </xf>
    <xf numFmtId="9" fontId="1" fillId="0" borderId="2" xfId="2" applyFont="1" applyFill="1" applyBorder="1" applyAlignment="1">
      <alignment vertical="center"/>
    </xf>
    <xf numFmtId="167" fontId="1" fillId="0" borderId="2" xfId="2" applyNumberFormat="1" applyFont="1" applyFill="1" applyBorder="1" applyAlignment="1">
      <alignment vertical="center"/>
    </xf>
    <xf numFmtId="0" fontId="29" fillId="0" borderId="0" xfId="5" applyFont="1" applyAlignment="1">
      <alignment wrapText="1"/>
    </xf>
    <xf numFmtId="0" fontId="1" fillId="0" borderId="2" xfId="0" applyFont="1" applyBorder="1" applyAlignment="1">
      <alignment wrapText="1"/>
    </xf>
    <xf numFmtId="0" fontId="1" fillId="0" borderId="2" xfId="0" applyFont="1" applyBorder="1" applyAlignment="1">
      <alignment horizontal="center" vertical="center"/>
    </xf>
    <xf numFmtId="170" fontId="1" fillId="0" borderId="2" xfId="1" applyNumberFormat="1" applyFont="1" applyBorder="1" applyAlignment="1">
      <alignment horizontal="center" vertical="center"/>
    </xf>
    <xf numFmtId="170" fontId="1" fillId="0" borderId="2" xfId="1" applyNumberFormat="1" applyFont="1" applyBorder="1" applyAlignment="1">
      <alignment vertical="center"/>
    </xf>
    <xf numFmtId="0" fontId="0" fillId="4" borderId="0" xfId="0" applyFill="1"/>
    <xf numFmtId="10" fontId="0" fillId="0" borderId="0" xfId="2" applyNumberFormat="1" applyFont="1" applyAlignment="1">
      <alignment horizontal="center"/>
    </xf>
    <xf numFmtId="170" fontId="0" fillId="0" borderId="0" xfId="1" applyNumberFormat="1" applyFont="1" applyAlignment="1">
      <alignment horizontal="center"/>
    </xf>
    <xf numFmtId="170" fontId="0" fillId="0" borderId="2" xfId="1" applyNumberFormat="1" applyFont="1" applyFill="1" applyBorder="1"/>
    <xf numFmtId="43" fontId="0" fillId="0" borderId="2" xfId="7" applyFont="1" applyBorder="1"/>
    <xf numFmtId="170" fontId="0" fillId="0" borderId="2" xfId="1" applyNumberFormat="1" applyFont="1" applyFill="1" applyBorder="1" applyAlignment="1">
      <alignment horizontal="center"/>
    </xf>
    <xf numFmtId="43" fontId="2" fillId="0" borderId="2" xfId="7" applyFont="1" applyBorder="1"/>
    <xf numFmtId="0" fontId="0" fillId="0" borderId="0" xfId="0" applyAlignment="1">
      <alignment horizontal="left" indent="1"/>
    </xf>
    <xf numFmtId="0" fontId="1" fillId="0" borderId="2" xfId="0" applyFont="1" applyBorder="1" applyAlignment="1">
      <alignment horizontal="center"/>
    </xf>
    <xf numFmtId="165" fontId="1" fillId="0" borderId="0" xfId="1" applyNumberFormat="1" applyFont="1"/>
    <xf numFmtId="164" fontId="1" fillId="0" borderId="0" xfId="1" applyFont="1"/>
    <xf numFmtId="164" fontId="1" fillId="0" borderId="0" xfId="1" applyFont="1" applyAlignment="1">
      <alignment horizontal="center"/>
    </xf>
    <xf numFmtId="165" fontId="1" fillId="0" borderId="0" xfId="1" applyNumberFormat="1" applyFont="1" applyAlignment="1">
      <alignment horizontal="center"/>
    </xf>
    <xf numFmtId="0" fontId="29" fillId="5" borderId="2" xfId="5" applyFont="1" applyFill="1" applyBorder="1"/>
    <xf numFmtId="9" fontId="29" fillId="5" borderId="2" xfId="2" applyFont="1" applyFill="1" applyBorder="1" applyAlignment="1">
      <alignment horizontal="center" vertical="center"/>
    </xf>
    <xf numFmtId="9" fontId="29" fillId="0" borderId="0" xfId="2" applyFont="1" applyFill="1" applyBorder="1" applyAlignment="1">
      <alignment horizontal="center" vertical="center"/>
    </xf>
    <xf numFmtId="0" fontId="29" fillId="5" borderId="0" xfId="5" applyFont="1" applyFill="1"/>
    <xf numFmtId="9" fontId="1" fillId="0" borderId="0" xfId="2" applyFont="1" applyBorder="1"/>
    <xf numFmtId="9" fontId="1" fillId="0" borderId="0" xfId="2" applyFont="1" applyBorder="1" applyAlignment="1">
      <alignment horizontal="center"/>
    </xf>
    <xf numFmtId="170" fontId="1" fillId="0" borderId="0" xfId="1" applyNumberFormat="1" applyFont="1" applyFill="1" applyBorder="1" applyAlignment="1">
      <alignment horizontal="center"/>
    </xf>
    <xf numFmtId="0" fontId="57" fillId="7" borderId="3" xfId="0" applyFont="1" applyFill="1" applyBorder="1" applyAlignment="1">
      <alignment vertical="center"/>
    </xf>
    <xf numFmtId="0" fontId="57" fillId="7" borderId="3" xfId="0" applyFont="1" applyFill="1" applyBorder="1" applyAlignment="1">
      <alignment horizontal="center" wrapText="1"/>
    </xf>
    <xf numFmtId="170" fontId="57" fillId="7" borderId="3" xfId="1" applyNumberFormat="1" applyFont="1" applyFill="1" applyBorder="1" applyAlignment="1">
      <alignment horizontal="center" wrapText="1"/>
    </xf>
    <xf numFmtId="0" fontId="2" fillId="0" borderId="0" xfId="0" applyFont="1" applyAlignment="1">
      <alignment horizontal="center" wrapText="1"/>
    </xf>
    <xf numFmtId="0" fontId="55" fillId="7" borderId="0" xfId="0" applyFont="1" applyFill="1" applyAlignment="1">
      <alignment vertical="center"/>
    </xf>
    <xf numFmtId="0" fontId="55" fillId="7" borderId="3" xfId="0" applyFont="1" applyFill="1" applyBorder="1"/>
    <xf numFmtId="0" fontId="28" fillId="7" borderId="3" xfId="0" applyFont="1" applyFill="1" applyBorder="1" applyAlignment="1">
      <alignment horizontal="center" vertical="center" wrapText="1"/>
    </xf>
    <xf numFmtId="171" fontId="56" fillId="12" borderId="0" xfId="0" applyNumberFormat="1" applyFont="1" applyFill="1"/>
    <xf numFmtId="171" fontId="56" fillId="12" borderId="0" xfId="0" applyNumberFormat="1" applyFont="1" applyFill="1" applyAlignment="1">
      <alignment horizontal="center"/>
    </xf>
    <xf numFmtId="170" fontId="56" fillId="12" borderId="0" xfId="1" applyNumberFormat="1" applyFont="1" applyFill="1" applyAlignment="1">
      <alignment horizontal="center"/>
    </xf>
    <xf numFmtId="171" fontId="55" fillId="3" borderId="0" xfId="0" applyNumberFormat="1" applyFont="1" applyFill="1"/>
    <xf numFmtId="2" fontId="1" fillId="0" borderId="0" xfId="8" applyNumberFormat="1" applyFont="1" applyAlignment="1">
      <alignment horizontal="center"/>
    </xf>
    <xf numFmtId="44" fontId="1" fillId="0" borderId="0" xfId="8" applyFont="1" applyAlignment="1">
      <alignment horizontal="center"/>
    </xf>
    <xf numFmtId="171" fontId="55" fillId="12" borderId="0" xfId="0" applyNumberFormat="1" applyFont="1" applyFill="1" applyAlignment="1">
      <alignment horizontal="right"/>
    </xf>
    <xf numFmtId="170" fontId="56" fillId="12" borderId="3" xfId="1" applyNumberFormat="1" applyFont="1" applyFill="1" applyBorder="1" applyAlignment="1">
      <alignment horizontal="center"/>
    </xf>
    <xf numFmtId="0" fontId="57" fillId="12" borderId="20" xfId="0" applyFont="1" applyFill="1" applyBorder="1"/>
    <xf numFmtId="171" fontId="57" fillId="12" borderId="16" xfId="0" applyNumberFormat="1" applyFont="1" applyFill="1" applyBorder="1"/>
    <xf numFmtId="171" fontId="57" fillId="12" borderId="16" xfId="0" applyNumberFormat="1" applyFont="1" applyFill="1" applyBorder="1" applyAlignment="1">
      <alignment horizontal="center"/>
    </xf>
    <xf numFmtId="170" fontId="57" fillId="12" borderId="22" xfId="1" applyNumberFormat="1" applyFont="1" applyFill="1" applyBorder="1" applyAlignment="1">
      <alignment horizontal="center"/>
    </xf>
    <xf numFmtId="0" fontId="28" fillId="12" borderId="20" xfId="0" applyFont="1" applyFill="1" applyBorder="1"/>
    <xf numFmtId="0" fontId="28" fillId="12" borderId="16" xfId="0" applyFont="1" applyFill="1" applyBorder="1"/>
    <xf numFmtId="0" fontId="28" fillId="0" borderId="16" xfId="0" applyFont="1" applyBorder="1"/>
    <xf numFmtId="0" fontId="28" fillId="12" borderId="21" xfId="0" applyFont="1" applyFill="1" applyBorder="1"/>
    <xf numFmtId="0" fontId="56" fillId="0" borderId="0" xfId="0" applyFont="1"/>
    <xf numFmtId="0" fontId="56" fillId="12" borderId="3" xfId="0" applyFont="1" applyFill="1" applyBorder="1"/>
    <xf numFmtId="0" fontId="57" fillId="12" borderId="0" xfId="0" applyFont="1" applyFill="1" applyAlignment="1">
      <alignment horizontal="center" wrapText="1"/>
    </xf>
    <xf numFmtId="0" fontId="69" fillId="12" borderId="0" xfId="0" applyFont="1" applyFill="1" applyAlignment="1">
      <alignment vertical="center"/>
    </xf>
    <xf numFmtId="43" fontId="57" fillId="12" borderId="0" xfId="0" applyNumberFormat="1" applyFont="1" applyFill="1" applyAlignment="1">
      <alignment horizontal="center" wrapText="1"/>
    </xf>
    <xf numFmtId="170" fontId="57" fillId="12" borderId="0" xfId="1" applyNumberFormat="1" applyFont="1" applyFill="1" applyAlignment="1">
      <alignment horizontal="center" wrapText="1"/>
    </xf>
    <xf numFmtId="0" fontId="70" fillId="12" borderId="0" xfId="0" applyFont="1" applyFill="1" applyAlignment="1">
      <alignment horizontal="left"/>
    </xf>
    <xf numFmtId="169" fontId="56" fillId="12" borderId="0" xfId="0" applyNumberFormat="1" applyFont="1" applyFill="1"/>
    <xf numFmtId="171" fontId="56" fillId="12" borderId="0" xfId="2" applyNumberFormat="1" applyFont="1" applyFill="1" applyBorder="1" applyAlignment="1">
      <alignment horizontal="center"/>
    </xf>
    <xf numFmtId="170" fontId="56" fillId="12" borderId="0" xfId="1" applyNumberFormat="1" applyFont="1" applyFill="1" applyBorder="1" applyAlignment="1">
      <alignment horizontal="center"/>
    </xf>
    <xf numFmtId="0" fontId="55" fillId="12" borderId="0" xfId="0" applyFont="1" applyFill="1" applyAlignment="1">
      <alignment wrapText="1"/>
    </xf>
    <xf numFmtId="43" fontId="56" fillId="12" borderId="0" xfId="0" applyNumberFormat="1" applyFont="1" applyFill="1"/>
    <xf numFmtId="171" fontId="56" fillId="12" borderId="0" xfId="2" applyNumberFormat="1" applyFont="1" applyFill="1" applyBorder="1" applyAlignment="1">
      <alignment horizontal="center" vertical="center"/>
    </xf>
    <xf numFmtId="170" fontId="56" fillId="12" borderId="0" xfId="1" applyNumberFormat="1" applyFont="1" applyFill="1" applyBorder="1" applyAlignment="1">
      <alignment horizontal="center" vertical="center"/>
    </xf>
    <xf numFmtId="43" fontId="56" fillId="12" borderId="3" xfId="0" applyNumberFormat="1" applyFont="1" applyFill="1" applyBorder="1"/>
    <xf numFmtId="171" fontId="56" fillId="12" borderId="3" xfId="0" applyNumberFormat="1" applyFont="1" applyFill="1" applyBorder="1" applyAlignment="1">
      <alignment horizontal="center"/>
    </xf>
    <xf numFmtId="171" fontId="56" fillId="12" borderId="3" xfId="2" applyNumberFormat="1" applyFont="1" applyFill="1" applyBorder="1" applyAlignment="1">
      <alignment horizontal="center"/>
    </xf>
    <xf numFmtId="0" fontId="55" fillId="12" borderId="3" xfId="0" applyFont="1" applyFill="1" applyBorder="1"/>
    <xf numFmtId="171" fontId="55" fillId="12" borderId="3" xfId="0" applyNumberFormat="1" applyFont="1" applyFill="1" applyBorder="1"/>
    <xf numFmtId="171" fontId="55" fillId="15" borderId="3" xfId="0" applyNumberFormat="1" applyFont="1" applyFill="1" applyBorder="1"/>
    <xf numFmtId="169" fontId="1" fillId="0" borderId="2" xfId="0" applyNumberFormat="1" applyFont="1" applyBorder="1"/>
    <xf numFmtId="0" fontId="0" fillId="0" borderId="2" xfId="0" applyBorder="1" applyAlignment="1">
      <alignment horizontal="center"/>
    </xf>
    <xf numFmtId="0" fontId="0" fillId="0" borderId="2" xfId="0" applyBorder="1" applyAlignment="1">
      <alignment vertical="center"/>
    </xf>
    <xf numFmtId="0" fontId="1" fillId="0" borderId="2" xfId="0" applyFont="1" applyBorder="1" applyAlignment="1">
      <alignment vertical="center"/>
    </xf>
    <xf numFmtId="0" fontId="1" fillId="0" borderId="2" xfId="0" applyFont="1" applyBorder="1" applyAlignment="1">
      <alignment horizontal="center" vertical="center" wrapText="1"/>
    </xf>
    <xf numFmtId="171" fontId="1" fillId="0" borderId="2" xfId="0" applyNumberFormat="1" applyFont="1" applyBorder="1" applyAlignment="1">
      <alignment horizontal="center" vertical="center" wrapText="1"/>
    </xf>
    <xf numFmtId="170" fontId="1" fillId="0" borderId="2" xfId="1" applyNumberFormat="1" applyFont="1" applyBorder="1" applyAlignment="1">
      <alignment vertical="center" wrapText="1"/>
    </xf>
    <xf numFmtId="170" fontId="1" fillId="0" borderId="2" xfId="1" applyNumberFormat="1" applyFont="1" applyBorder="1" applyAlignment="1">
      <alignment horizontal="center" vertical="center" wrapText="1"/>
    </xf>
    <xf numFmtId="0" fontId="63" fillId="0" borderId="0" xfId="0" applyFont="1"/>
    <xf numFmtId="2" fontId="1" fillId="0" borderId="0" xfId="2" applyNumberFormat="1" applyFont="1"/>
    <xf numFmtId="0" fontId="28" fillId="25" borderId="3" xfId="0" applyFont="1" applyFill="1" applyBorder="1" applyAlignment="1">
      <alignment vertical="center"/>
    </xf>
    <xf numFmtId="0" fontId="55" fillId="25" borderId="3" xfId="0" applyFont="1" applyFill="1" applyBorder="1"/>
    <xf numFmtId="0" fontId="28" fillId="25" borderId="3" xfId="0" applyFont="1" applyFill="1" applyBorder="1" applyAlignment="1">
      <alignment horizontal="center" vertical="center" wrapText="1"/>
    </xf>
    <xf numFmtId="170" fontId="28" fillId="25" borderId="3" xfId="1" applyNumberFormat="1" applyFont="1" applyFill="1" applyBorder="1" applyAlignment="1">
      <alignment vertical="center" wrapText="1"/>
    </xf>
    <xf numFmtId="0" fontId="67" fillId="0" borderId="0" xfId="0" applyFont="1" applyAlignment="1">
      <alignment horizontal="left" vertical="center"/>
    </xf>
    <xf numFmtId="0" fontId="55" fillId="8" borderId="3" xfId="0" applyFont="1" applyFill="1" applyBorder="1" applyAlignment="1">
      <alignment vertical="center"/>
    </xf>
    <xf numFmtId="0" fontId="28" fillId="8" borderId="3" xfId="0" applyFont="1" applyFill="1" applyBorder="1" applyAlignment="1">
      <alignment horizontal="center" vertical="center" wrapText="1"/>
    </xf>
    <xf numFmtId="0" fontId="28" fillId="0" borderId="3" xfId="0" applyFont="1" applyBorder="1" applyAlignment="1">
      <alignment horizontal="center" vertical="center" wrapText="1"/>
    </xf>
    <xf numFmtId="0" fontId="55" fillId="25" borderId="0" xfId="0" applyFont="1" applyFill="1"/>
    <xf numFmtId="170" fontId="55" fillId="25" borderId="0" xfId="1" applyNumberFormat="1" applyFont="1" applyFill="1"/>
    <xf numFmtId="170" fontId="55" fillId="25" borderId="0" xfId="1" applyNumberFormat="1" applyFont="1" applyFill="1" applyAlignment="1">
      <alignment horizontal="right"/>
    </xf>
    <xf numFmtId="170" fontId="55" fillId="12" borderId="0" xfId="0" applyNumberFormat="1" applyFont="1" applyFill="1"/>
    <xf numFmtId="170" fontId="55" fillId="0" borderId="0" xfId="0" applyNumberFormat="1" applyFont="1"/>
    <xf numFmtId="171" fontId="55" fillId="25" borderId="0" xfId="0" applyNumberFormat="1" applyFont="1" applyFill="1"/>
    <xf numFmtId="41" fontId="1" fillId="0" borderId="0" xfId="0" applyNumberFormat="1" applyFont="1" applyAlignment="1">
      <alignment vertical="center"/>
    </xf>
    <xf numFmtId="0" fontId="55" fillId="25" borderId="0" xfId="0" applyFont="1" applyFill="1" applyAlignment="1">
      <alignment vertical="center" wrapText="1"/>
    </xf>
    <xf numFmtId="0" fontId="55" fillId="25" borderId="0" xfId="0" applyFont="1" applyFill="1" applyAlignment="1">
      <alignment vertical="center"/>
    </xf>
    <xf numFmtId="171" fontId="55" fillId="25" borderId="0" xfId="0" applyNumberFormat="1" applyFont="1" applyFill="1" applyAlignment="1">
      <alignment vertical="center"/>
    </xf>
    <xf numFmtId="170" fontId="55" fillId="25" borderId="0" xfId="1" applyNumberFormat="1" applyFont="1" applyFill="1" applyAlignment="1">
      <alignment vertical="center"/>
    </xf>
    <xf numFmtId="0" fontId="1" fillId="0" borderId="0" xfId="0" applyFont="1" applyAlignment="1">
      <alignment horizontal="center" vertical="center"/>
    </xf>
    <xf numFmtId="0" fontId="55" fillId="12" borderId="0" xfId="0" applyFont="1" applyFill="1" applyAlignment="1">
      <alignment vertical="center" wrapText="1"/>
    </xf>
    <xf numFmtId="0" fontId="1" fillId="12" borderId="0" xfId="0" applyFont="1" applyFill="1" applyAlignment="1">
      <alignment vertical="center"/>
    </xf>
    <xf numFmtId="171" fontId="1" fillId="0" borderId="0" xfId="0" applyNumberFormat="1" applyFont="1" applyAlignment="1">
      <alignment vertical="center"/>
    </xf>
    <xf numFmtId="0" fontId="1" fillId="0" borderId="0" xfId="0" applyFont="1" applyAlignment="1">
      <alignment vertical="center"/>
    </xf>
    <xf numFmtId="170" fontId="1" fillId="0" borderId="0" xfId="1" applyNumberFormat="1" applyFont="1" applyAlignment="1">
      <alignment vertical="center"/>
    </xf>
    <xf numFmtId="0" fontId="55" fillId="25" borderId="0" xfId="0" applyFont="1" applyFill="1" applyAlignment="1">
      <alignment wrapText="1"/>
    </xf>
    <xf numFmtId="171" fontId="55" fillId="25" borderId="3" xfId="0" applyNumberFormat="1" applyFont="1" applyFill="1" applyBorder="1"/>
    <xf numFmtId="0" fontId="1" fillId="12" borderId="3" xfId="0" applyFont="1" applyFill="1" applyBorder="1"/>
    <xf numFmtId="171" fontId="1" fillId="12" borderId="3" xfId="0" applyNumberFormat="1" applyFont="1" applyFill="1" applyBorder="1"/>
    <xf numFmtId="171" fontId="1" fillId="0" borderId="3" xfId="0" applyNumberFormat="1" applyFont="1" applyBorder="1"/>
    <xf numFmtId="2" fontId="1" fillId="0" borderId="0" xfId="2" applyNumberFormat="1" applyFont="1" applyAlignment="1">
      <alignment horizontal="center"/>
    </xf>
    <xf numFmtId="41" fontId="60" fillId="0" borderId="1" xfId="0" applyNumberFormat="1" applyFont="1" applyBorder="1"/>
    <xf numFmtId="0" fontId="1" fillId="13" borderId="0" xfId="0" applyFont="1" applyFill="1"/>
    <xf numFmtId="41" fontId="60" fillId="0" borderId="0" xfId="0" applyNumberFormat="1" applyFont="1"/>
    <xf numFmtId="175" fontId="1" fillId="0" borderId="0" xfId="0" applyNumberFormat="1" applyFont="1"/>
    <xf numFmtId="175" fontId="1" fillId="0" borderId="0" xfId="0" applyNumberFormat="1" applyFont="1" applyAlignment="1">
      <alignment horizontal="center"/>
    </xf>
    <xf numFmtId="0" fontId="57" fillId="7" borderId="0" xfId="0" applyFont="1" applyFill="1" applyAlignment="1">
      <alignment vertical="center" wrapText="1"/>
    </xf>
    <xf numFmtId="170" fontId="57" fillId="7" borderId="0" xfId="1" applyNumberFormat="1" applyFont="1" applyFill="1" applyAlignment="1">
      <alignment vertical="center" wrapText="1"/>
    </xf>
    <xf numFmtId="170" fontId="57" fillId="12" borderId="3" xfId="1" applyNumberFormat="1" applyFont="1" applyFill="1" applyBorder="1" applyAlignment="1">
      <alignment vertical="center"/>
    </xf>
    <xf numFmtId="170" fontId="56" fillId="12" borderId="0" xfId="1" applyNumberFormat="1" applyFont="1" applyFill="1" applyAlignment="1">
      <alignment vertical="center"/>
    </xf>
    <xf numFmtId="170" fontId="57" fillId="12" borderId="0" xfId="1" applyNumberFormat="1" applyFont="1" applyFill="1" applyAlignment="1">
      <alignment vertical="center"/>
    </xf>
    <xf numFmtId="0" fontId="28" fillId="7" borderId="0" xfId="0" applyFont="1" applyFill="1" applyAlignment="1">
      <alignment vertical="center" wrapText="1"/>
    </xf>
    <xf numFmtId="0" fontId="28" fillId="11" borderId="0" xfId="0" applyFont="1" applyFill="1" applyAlignment="1">
      <alignment vertical="center" wrapText="1"/>
    </xf>
    <xf numFmtId="171" fontId="2" fillId="7" borderId="8" xfId="0" applyNumberFormat="1" applyFont="1" applyFill="1" applyBorder="1" applyAlignment="1">
      <alignment vertical="center"/>
    </xf>
    <xf numFmtId="170" fontId="2" fillId="7" borderId="8" xfId="1" applyNumberFormat="1" applyFont="1" applyFill="1" applyBorder="1" applyAlignment="1">
      <alignment vertical="center"/>
    </xf>
    <xf numFmtId="171" fontId="64" fillId="12" borderId="0" xfId="0" applyNumberFormat="1" applyFont="1" applyFill="1" applyAlignment="1">
      <alignment vertical="center"/>
    </xf>
    <xf numFmtId="171" fontId="2" fillId="7" borderId="0" xfId="0" applyNumberFormat="1" applyFont="1" applyFill="1" applyAlignment="1">
      <alignment vertical="center"/>
    </xf>
    <xf numFmtId="170" fontId="2" fillId="7" borderId="0" xfId="1" applyNumberFormat="1" applyFont="1" applyFill="1" applyAlignment="1">
      <alignment vertical="center"/>
    </xf>
    <xf numFmtId="171" fontId="2" fillId="0" borderId="0" xfId="0" applyNumberFormat="1" applyFont="1" applyAlignment="1">
      <alignment vertical="center"/>
    </xf>
    <xf numFmtId="171" fontId="2" fillId="11" borderId="0" xfId="0" applyNumberFormat="1" applyFont="1" applyFill="1" applyAlignment="1">
      <alignment vertical="center"/>
    </xf>
    <xf numFmtId="171" fontId="1" fillId="12" borderId="0" xfId="1" applyNumberFormat="1" applyFont="1" applyFill="1" applyAlignment="1">
      <alignment vertical="center"/>
    </xf>
    <xf numFmtId="171" fontId="1" fillId="13" borderId="0" xfId="1" applyNumberFormat="1" applyFont="1" applyFill="1" applyAlignment="1">
      <alignment vertical="center"/>
    </xf>
    <xf numFmtId="170" fontId="1" fillId="13" borderId="0" xfId="1" applyNumberFormat="1" applyFont="1" applyFill="1" applyAlignment="1">
      <alignment vertical="center"/>
    </xf>
    <xf numFmtId="171" fontId="29" fillId="12" borderId="0" xfId="0" applyNumberFormat="1" applyFont="1" applyFill="1" applyAlignment="1">
      <alignment vertical="center"/>
    </xf>
    <xf numFmtId="164" fontId="29" fillId="12" borderId="0" xfId="1" applyFont="1" applyFill="1" applyAlignment="1">
      <alignment vertical="center"/>
    </xf>
    <xf numFmtId="170" fontId="29" fillId="12" borderId="0" xfId="1" applyNumberFormat="1" applyFont="1" applyFill="1" applyAlignment="1">
      <alignment vertical="center"/>
    </xf>
    <xf numFmtId="171" fontId="60" fillId="7" borderId="0" xfId="0" applyNumberFormat="1" applyFont="1" applyFill="1" applyAlignment="1">
      <alignment vertical="center"/>
    </xf>
    <xf numFmtId="170" fontId="60" fillId="7" borderId="0" xfId="1" applyNumberFormat="1" applyFont="1" applyFill="1" applyAlignment="1">
      <alignment vertical="center"/>
    </xf>
    <xf numFmtId="170" fontId="29" fillId="12" borderId="0" xfId="1" applyNumberFormat="1" applyFont="1" applyFill="1" applyBorder="1" applyAlignment="1">
      <alignment vertical="center"/>
    </xf>
    <xf numFmtId="171" fontId="66" fillId="12" borderId="0" xfId="0" applyNumberFormat="1" applyFont="1" applyFill="1" applyAlignment="1">
      <alignment vertical="center"/>
    </xf>
    <xf numFmtId="0" fontId="28" fillId="13" borderId="0" xfId="0" applyFont="1" applyFill="1" applyAlignment="1">
      <alignment vertical="center" wrapText="1"/>
    </xf>
    <xf numFmtId="170" fontId="29" fillId="0" borderId="2" xfId="1" applyNumberFormat="1" applyFont="1" applyFill="1" applyBorder="1" applyAlignment="1">
      <alignment vertical="center"/>
    </xf>
    <xf numFmtId="171" fontId="29" fillId="0" borderId="2" xfId="1" applyNumberFormat="1" applyFont="1" applyBorder="1" applyAlignment="1">
      <alignment vertical="center"/>
    </xf>
    <xf numFmtId="171" fontId="29" fillId="0" borderId="2" xfId="1" applyNumberFormat="1" applyFont="1" applyFill="1" applyBorder="1" applyAlignment="1">
      <alignment vertical="center"/>
    </xf>
    <xf numFmtId="167" fontId="29" fillId="13" borderId="2" xfId="2" applyNumberFormat="1" applyFont="1" applyFill="1" applyBorder="1" applyAlignment="1">
      <alignment vertical="center"/>
    </xf>
    <xf numFmtId="170" fontId="1" fillId="13" borderId="2" xfId="1" applyNumberFormat="1" applyFont="1" applyFill="1" applyBorder="1" applyAlignment="1">
      <alignment vertical="center"/>
    </xf>
    <xf numFmtId="171" fontId="56" fillId="12" borderId="0" xfId="2" applyNumberFormat="1" applyFont="1" applyFill="1" applyBorder="1" applyAlignment="1">
      <alignment vertical="center"/>
    </xf>
    <xf numFmtId="170" fontId="56" fillId="12" borderId="0" xfId="1" applyNumberFormat="1" applyFont="1" applyFill="1" applyBorder="1" applyAlignment="1">
      <alignment vertical="center"/>
    </xf>
    <xf numFmtId="171" fontId="1" fillId="0" borderId="2" xfId="0" applyNumberFormat="1" applyFont="1" applyBorder="1" applyAlignment="1">
      <alignment vertical="center" wrapText="1"/>
    </xf>
    <xf numFmtId="171" fontId="1" fillId="13" borderId="2" xfId="0" applyNumberFormat="1" applyFont="1" applyFill="1" applyBorder="1" applyAlignment="1">
      <alignment vertical="center" wrapText="1"/>
    </xf>
    <xf numFmtId="170" fontId="1" fillId="13" borderId="2" xfId="1" applyNumberFormat="1" applyFont="1" applyFill="1" applyBorder="1" applyAlignment="1">
      <alignment vertical="center" wrapText="1"/>
    </xf>
    <xf numFmtId="0" fontId="28" fillId="25" borderId="3" xfId="0" applyFont="1" applyFill="1" applyBorder="1" applyAlignment="1">
      <alignment vertical="center" wrapText="1"/>
    </xf>
    <xf numFmtId="0" fontId="1" fillId="0" borderId="0" xfId="0" applyFont="1" applyAlignment="1">
      <alignment vertical="center" wrapText="1"/>
    </xf>
    <xf numFmtId="170" fontId="1" fillId="0" borderId="0" xfId="1" applyNumberFormat="1" applyFont="1" applyAlignment="1">
      <alignment vertical="center" wrapText="1"/>
    </xf>
    <xf numFmtId="0" fontId="56" fillId="12" borderId="0" xfId="0" applyFont="1" applyFill="1" applyAlignment="1">
      <alignment vertical="center"/>
    </xf>
    <xf numFmtId="0" fontId="56" fillId="13" borderId="0" xfId="0" applyFont="1" applyFill="1" applyAlignment="1">
      <alignment vertical="center"/>
    </xf>
    <xf numFmtId="170" fontId="56" fillId="13" borderId="0" xfId="1" applyNumberFormat="1" applyFont="1" applyFill="1" applyAlignment="1">
      <alignment vertical="center"/>
    </xf>
    <xf numFmtId="170" fontId="59" fillId="12" borderId="0" xfId="1" applyNumberFormat="1" applyFont="1" applyFill="1" applyBorder="1" applyAlignment="1">
      <alignment vertical="center"/>
    </xf>
    <xf numFmtId="170" fontId="59" fillId="3" borderId="0" xfId="1" applyNumberFormat="1" applyFont="1" applyFill="1" applyBorder="1" applyAlignment="1">
      <alignment vertical="center"/>
    </xf>
    <xf numFmtId="170" fontId="61" fillId="12" borderId="0" xfId="1" applyNumberFormat="1" applyFont="1" applyFill="1" applyBorder="1" applyAlignment="1">
      <alignment vertical="center"/>
    </xf>
    <xf numFmtId="170" fontId="61" fillId="3" borderId="0" xfId="1" applyNumberFormat="1" applyFont="1" applyFill="1" applyBorder="1" applyAlignment="1">
      <alignment vertical="center"/>
    </xf>
    <xf numFmtId="170" fontId="59" fillId="12" borderId="3" xfId="1" applyNumberFormat="1" applyFont="1" applyFill="1" applyBorder="1" applyAlignment="1">
      <alignment vertical="center"/>
    </xf>
    <xf numFmtId="170" fontId="59" fillId="3" borderId="3" xfId="1" applyNumberFormat="1" applyFont="1" applyFill="1" applyBorder="1" applyAlignment="1">
      <alignment vertical="center"/>
    </xf>
    <xf numFmtId="170" fontId="61" fillId="12" borderId="3" xfId="1" applyNumberFormat="1" applyFont="1" applyFill="1" applyBorder="1" applyAlignment="1">
      <alignment vertical="center"/>
    </xf>
    <xf numFmtId="170" fontId="61" fillId="3" borderId="3" xfId="1" applyNumberFormat="1" applyFont="1" applyFill="1" applyBorder="1" applyAlignment="1">
      <alignment vertical="center"/>
    </xf>
    <xf numFmtId="170" fontId="29" fillId="0" borderId="0" xfId="1" applyNumberFormat="1" applyFont="1" applyFill="1" applyBorder="1" applyAlignment="1">
      <alignment vertical="center"/>
    </xf>
    <xf numFmtId="171" fontId="1" fillId="13" borderId="0" xfId="0" applyNumberFormat="1" applyFont="1" applyFill="1" applyAlignment="1">
      <alignment vertical="center"/>
    </xf>
    <xf numFmtId="171" fontId="2" fillId="12" borderId="0" xfId="0" applyNumberFormat="1" applyFont="1" applyFill="1" applyAlignment="1">
      <alignment vertical="center"/>
    </xf>
    <xf numFmtId="171" fontId="2" fillId="13" borderId="0" xfId="0" applyNumberFormat="1" applyFont="1" applyFill="1" applyAlignment="1">
      <alignment vertical="center"/>
    </xf>
    <xf numFmtId="170" fontId="2" fillId="13" borderId="0" xfId="1" applyNumberFormat="1" applyFont="1" applyFill="1" applyAlignment="1">
      <alignment vertical="center"/>
    </xf>
    <xf numFmtId="170" fontId="2" fillId="12" borderId="0" xfId="1" applyNumberFormat="1" applyFont="1" applyFill="1" applyAlignment="1">
      <alignment vertical="center"/>
    </xf>
    <xf numFmtId="169" fontId="1" fillId="12" borderId="0" xfId="0" applyNumberFormat="1" applyFont="1" applyFill="1" applyAlignment="1">
      <alignment vertical="center"/>
    </xf>
    <xf numFmtId="169" fontId="1" fillId="0" borderId="0" xfId="0" applyNumberFormat="1" applyFont="1" applyAlignment="1">
      <alignment vertical="center"/>
    </xf>
    <xf numFmtId="170" fontId="55" fillId="4" borderId="0" xfId="1" applyNumberFormat="1" applyFont="1" applyFill="1" applyAlignment="1">
      <alignment vertical="center"/>
    </xf>
    <xf numFmtId="171" fontId="28" fillId="11" borderId="0" xfId="0" applyNumberFormat="1" applyFont="1" applyFill="1" applyAlignment="1">
      <alignment vertical="center"/>
    </xf>
    <xf numFmtId="170" fontId="28" fillId="11" borderId="0" xfId="1" applyNumberFormat="1" applyFont="1" applyFill="1" applyAlignment="1">
      <alignment vertical="center"/>
    </xf>
    <xf numFmtId="170" fontId="28" fillId="4" borderId="0" xfId="1" applyNumberFormat="1" applyFont="1" applyFill="1" applyAlignment="1">
      <alignment vertical="center"/>
    </xf>
    <xf numFmtId="167" fontId="1" fillId="12" borderId="0" xfId="2" applyNumberFormat="1" applyFont="1" applyFill="1" applyAlignment="1">
      <alignment vertical="center"/>
    </xf>
    <xf numFmtId="167" fontId="1" fillId="13" borderId="0" xfId="2" applyNumberFormat="1" applyFont="1" applyFill="1" applyAlignment="1">
      <alignment vertical="center"/>
    </xf>
    <xf numFmtId="167" fontId="2" fillId="12" borderId="8" xfId="2" applyNumberFormat="1" applyFont="1" applyFill="1" applyBorder="1" applyAlignment="1">
      <alignment vertical="center"/>
    </xf>
    <xf numFmtId="167" fontId="2" fillId="13" borderId="8" xfId="2" applyNumberFormat="1" applyFont="1" applyFill="1" applyBorder="1" applyAlignment="1">
      <alignment vertical="center"/>
    </xf>
    <xf numFmtId="170" fontId="2" fillId="13" borderId="8" xfId="1" applyNumberFormat="1" applyFont="1" applyFill="1" applyBorder="1" applyAlignment="1">
      <alignment vertical="center"/>
    </xf>
    <xf numFmtId="170" fontId="2" fillId="12" borderId="8" xfId="1" applyNumberFormat="1" applyFont="1" applyFill="1" applyBorder="1" applyAlignment="1">
      <alignment vertical="center"/>
    </xf>
    <xf numFmtId="167" fontId="2" fillId="12" borderId="0" xfId="2" applyNumberFormat="1" applyFont="1" applyFill="1" applyBorder="1" applyAlignment="1">
      <alignment vertical="center"/>
    </xf>
    <xf numFmtId="167" fontId="2" fillId="0" borderId="0" xfId="2" applyNumberFormat="1" applyFont="1" applyFill="1" applyBorder="1" applyAlignment="1">
      <alignment vertical="center"/>
    </xf>
    <xf numFmtId="170" fontId="2" fillId="0" borderId="0" xfId="1" applyNumberFormat="1" applyFont="1" applyFill="1" applyBorder="1" applyAlignment="1">
      <alignment vertical="center"/>
    </xf>
    <xf numFmtId="167" fontId="1" fillId="12" borderId="0" xfId="2" applyNumberFormat="1" applyFont="1" applyFill="1" applyBorder="1" applyAlignment="1">
      <alignment vertical="center"/>
    </xf>
    <xf numFmtId="167" fontId="1" fillId="13" borderId="0" xfId="2" applyNumberFormat="1" applyFont="1" applyFill="1" applyBorder="1" applyAlignment="1">
      <alignment vertical="center"/>
    </xf>
    <xf numFmtId="170" fontId="1" fillId="13" borderId="0" xfId="1" applyNumberFormat="1" applyFont="1" applyFill="1" applyBorder="1" applyAlignment="1">
      <alignment vertical="center"/>
    </xf>
    <xf numFmtId="170" fontId="1" fillId="12" borderId="0" xfId="1" applyNumberFormat="1" applyFont="1" applyFill="1" applyBorder="1" applyAlignment="1">
      <alignment vertical="center"/>
    </xf>
    <xf numFmtId="167" fontId="1" fillId="11" borderId="8" xfId="2" applyNumberFormat="1" applyFont="1" applyFill="1" applyBorder="1" applyAlignment="1">
      <alignment vertical="center"/>
    </xf>
    <xf numFmtId="170" fontId="1" fillId="11" borderId="8" xfId="1" applyNumberFormat="1" applyFont="1" applyFill="1" applyBorder="1" applyAlignment="1">
      <alignment vertical="center"/>
    </xf>
    <xf numFmtId="0" fontId="1" fillId="13" borderId="0" xfId="0" applyFont="1" applyFill="1" applyAlignment="1">
      <alignment vertical="center"/>
    </xf>
    <xf numFmtId="0" fontId="1" fillId="3" borderId="0" xfId="0" applyFont="1" applyFill="1" applyAlignment="1">
      <alignment vertical="center"/>
    </xf>
    <xf numFmtId="0" fontId="29" fillId="0" borderId="0" xfId="0" applyFont="1" applyAlignment="1">
      <alignment vertical="center"/>
    </xf>
    <xf numFmtId="170" fontId="29" fillId="0" borderId="0" xfId="1" applyNumberFormat="1" applyFont="1" applyAlignment="1">
      <alignment vertical="center"/>
    </xf>
    <xf numFmtId="167" fontId="29" fillId="0" borderId="0" xfId="2" applyNumberFormat="1" applyFont="1" applyAlignment="1">
      <alignment vertical="center"/>
    </xf>
    <xf numFmtId="167" fontId="29" fillId="0" borderId="0" xfId="2" applyNumberFormat="1" applyFont="1" applyFill="1" applyAlignment="1">
      <alignment vertical="center"/>
    </xf>
    <xf numFmtId="170" fontId="29" fillId="0" borderId="0" xfId="1" applyNumberFormat="1" applyFont="1" applyFill="1" applyAlignment="1">
      <alignment vertical="center"/>
    </xf>
    <xf numFmtId="170" fontId="28" fillId="3" borderId="0" xfId="1" applyNumberFormat="1" applyFont="1" applyFill="1" applyAlignment="1">
      <alignment vertical="center"/>
    </xf>
    <xf numFmtId="170" fontId="55" fillId="3" borderId="0" xfId="1" applyNumberFormat="1" applyFont="1" applyFill="1" applyAlignment="1">
      <alignment vertical="center"/>
    </xf>
    <xf numFmtId="167" fontId="1" fillId="0" borderId="0" xfId="2" applyNumberFormat="1" applyFont="1" applyFill="1" applyBorder="1" applyAlignment="1">
      <alignment vertical="center"/>
    </xf>
    <xf numFmtId="170" fontId="1" fillId="0" borderId="0" xfId="1" applyNumberFormat="1" applyFont="1" applyFill="1" applyBorder="1" applyAlignment="1">
      <alignment vertical="center"/>
    </xf>
    <xf numFmtId="171" fontId="1" fillId="12" borderId="2" xfId="0" applyNumberFormat="1" applyFont="1" applyFill="1" applyBorder="1" applyAlignment="1">
      <alignment vertical="center"/>
    </xf>
    <xf numFmtId="171" fontId="1" fillId="13" borderId="2" xfId="0" applyNumberFormat="1" applyFont="1" applyFill="1" applyBorder="1" applyAlignment="1">
      <alignment vertical="center"/>
    </xf>
    <xf numFmtId="170" fontId="1" fillId="12" borderId="2" xfId="1" applyNumberFormat="1" applyFont="1" applyFill="1" applyBorder="1" applyAlignment="1">
      <alignment vertical="center"/>
    </xf>
    <xf numFmtId="170" fontId="1" fillId="3" borderId="2" xfId="1" applyNumberFormat="1" applyFont="1" applyFill="1" applyBorder="1" applyAlignment="1">
      <alignment vertical="center"/>
    </xf>
    <xf numFmtId="0" fontId="1" fillId="12" borderId="2" xfId="0" applyFont="1" applyFill="1" applyBorder="1" applyAlignment="1">
      <alignment vertical="center"/>
    </xf>
    <xf numFmtId="0" fontId="1" fillId="13" borderId="2" xfId="0" applyFont="1" applyFill="1" applyBorder="1" applyAlignment="1">
      <alignment vertical="center"/>
    </xf>
    <xf numFmtId="41" fontId="1" fillId="12" borderId="0" xfId="0" applyNumberFormat="1" applyFont="1" applyFill="1" applyAlignment="1">
      <alignment vertical="center"/>
    </xf>
    <xf numFmtId="168" fontId="1" fillId="13" borderId="0" xfId="0" applyNumberFormat="1" applyFont="1" applyFill="1" applyAlignment="1">
      <alignment vertical="center"/>
    </xf>
    <xf numFmtId="171" fontId="67" fillId="0" borderId="0" xfId="0" applyNumberFormat="1" applyFont="1" applyAlignment="1">
      <alignment vertical="center"/>
    </xf>
    <xf numFmtId="43" fontId="54" fillId="0" borderId="0" xfId="0" applyNumberFormat="1" applyFont="1" applyAlignment="1">
      <alignment vertical="center"/>
    </xf>
    <xf numFmtId="170" fontId="54" fillId="0" borderId="0" xfId="1" applyNumberFormat="1" applyFont="1" applyAlignment="1">
      <alignment vertical="center"/>
    </xf>
    <xf numFmtId="171" fontId="1" fillId="0" borderId="2" xfId="1" quotePrefix="1" applyNumberFormat="1" applyFont="1" applyBorder="1" applyAlignment="1">
      <alignment vertical="center" wrapText="1"/>
    </xf>
    <xf numFmtId="171" fontId="1" fillId="0" borderId="2" xfId="1" quotePrefix="1" applyNumberFormat="1" applyFont="1" applyFill="1" applyBorder="1" applyAlignment="1">
      <alignment vertical="center" wrapText="1"/>
    </xf>
    <xf numFmtId="170" fontId="1" fillId="0" borderId="2" xfId="1" quotePrefix="1" applyNumberFormat="1" applyFont="1" applyFill="1" applyBorder="1" applyAlignment="1">
      <alignment vertical="center" wrapText="1"/>
    </xf>
    <xf numFmtId="170" fontId="1" fillId="0" borderId="2" xfId="1" applyNumberFormat="1" applyFont="1" applyFill="1" applyBorder="1" applyAlignment="1">
      <alignment vertical="center" wrapText="1"/>
    </xf>
    <xf numFmtId="43" fontId="1" fillId="0" borderId="2" xfId="0" applyNumberFormat="1" applyFont="1" applyBorder="1" applyAlignment="1">
      <alignment vertical="center"/>
    </xf>
    <xf numFmtId="170" fontId="1" fillId="0" borderId="2" xfId="1" applyNumberFormat="1" applyFont="1" applyFill="1" applyBorder="1" applyAlignment="1">
      <alignment vertical="center"/>
    </xf>
    <xf numFmtId="9" fontId="1" fillId="0" borderId="2" xfId="2" applyFont="1" applyBorder="1" applyAlignment="1">
      <alignment vertical="center"/>
    </xf>
    <xf numFmtId="171" fontId="1" fillId="0" borderId="2" xfId="0" applyNumberFormat="1" applyFont="1" applyBorder="1" applyAlignment="1">
      <alignment vertical="center"/>
    </xf>
    <xf numFmtId="171" fontId="1" fillId="0" borderId="2" xfId="2" applyNumberFormat="1" applyFont="1" applyFill="1" applyBorder="1" applyAlignment="1">
      <alignment vertical="center"/>
    </xf>
    <xf numFmtId="167" fontId="1" fillId="0" borderId="0" xfId="2" applyNumberFormat="1" applyFont="1" applyAlignment="1">
      <alignment vertical="center"/>
    </xf>
    <xf numFmtId="167" fontId="1" fillId="0" borderId="0" xfId="2" applyNumberFormat="1" applyFont="1" applyFill="1" applyAlignment="1">
      <alignment vertical="center"/>
    </xf>
    <xf numFmtId="170" fontId="1" fillId="0" borderId="0" xfId="1" applyNumberFormat="1" applyFont="1" applyFill="1" applyAlignment="1">
      <alignment vertical="center"/>
    </xf>
    <xf numFmtId="10" fontId="0" fillId="0" borderId="0" xfId="2" applyNumberFormat="1" applyFont="1" applyAlignment="1">
      <alignment vertical="center"/>
    </xf>
    <xf numFmtId="0" fontId="0" fillId="0" borderId="0" xfId="0" applyAlignment="1">
      <alignment vertical="center"/>
    </xf>
    <xf numFmtId="170" fontId="0" fillId="0" borderId="0" xfId="1" applyNumberFormat="1" applyFont="1" applyFill="1" applyAlignment="1">
      <alignment vertical="center"/>
    </xf>
    <xf numFmtId="170" fontId="0" fillId="0" borderId="0" xfId="1" applyNumberFormat="1" applyFont="1" applyAlignment="1">
      <alignment vertical="center"/>
    </xf>
    <xf numFmtId="43" fontId="0" fillId="0" borderId="2" xfId="7" applyFont="1" applyBorder="1" applyAlignment="1">
      <alignment vertical="center"/>
    </xf>
    <xf numFmtId="43" fontId="2" fillId="0" borderId="2" xfId="7" applyFont="1" applyBorder="1" applyAlignment="1">
      <alignment vertical="center"/>
    </xf>
    <xf numFmtId="9" fontId="1" fillId="0" borderId="0" xfId="2" applyFont="1" applyBorder="1" applyAlignment="1">
      <alignment vertical="center"/>
    </xf>
    <xf numFmtId="9" fontId="1" fillId="0" borderId="0" xfId="2" applyFont="1" applyFill="1" applyBorder="1" applyAlignment="1">
      <alignment vertical="center"/>
    </xf>
    <xf numFmtId="170" fontId="1" fillId="0" borderId="0" xfId="1" applyNumberFormat="1" applyFont="1" applyBorder="1" applyAlignment="1">
      <alignment vertical="center"/>
    </xf>
    <xf numFmtId="0" fontId="57" fillId="7" borderId="3" xfId="0" applyFont="1" applyFill="1" applyBorder="1" applyAlignment="1">
      <alignment vertical="center" wrapText="1"/>
    </xf>
    <xf numFmtId="170" fontId="56" fillId="12" borderId="3" xfId="1" applyNumberFormat="1" applyFont="1" applyFill="1" applyBorder="1" applyAlignment="1">
      <alignment vertical="center"/>
    </xf>
    <xf numFmtId="170" fontId="56" fillId="3" borderId="3" xfId="1" applyNumberFormat="1" applyFont="1" applyFill="1" applyBorder="1" applyAlignment="1">
      <alignment vertical="center"/>
    </xf>
    <xf numFmtId="0" fontId="57" fillId="12" borderId="0" xfId="0" applyFont="1" applyFill="1" applyAlignment="1">
      <alignment vertical="center" wrapText="1"/>
    </xf>
    <xf numFmtId="170" fontId="57" fillId="12" borderId="0" xfId="1" applyNumberFormat="1" applyFont="1" applyFill="1" applyAlignment="1">
      <alignment vertical="center" wrapText="1"/>
    </xf>
    <xf numFmtId="171" fontId="56" fillId="12" borderId="3" xfId="2" applyNumberFormat="1" applyFont="1" applyFill="1" applyBorder="1" applyAlignment="1">
      <alignment vertical="center"/>
    </xf>
    <xf numFmtId="169" fontId="1" fillId="0" borderId="2" xfId="0" applyNumberFormat="1" applyFont="1" applyBorder="1" applyAlignment="1">
      <alignment vertical="center"/>
    </xf>
    <xf numFmtId="169" fontId="1" fillId="13" borderId="2" xfId="0" applyNumberFormat="1" applyFont="1" applyFill="1" applyBorder="1" applyAlignment="1">
      <alignment vertical="center"/>
    </xf>
    <xf numFmtId="0" fontId="0" fillId="13" borderId="2" xfId="0" applyFill="1" applyBorder="1" applyAlignment="1">
      <alignment vertical="center"/>
    </xf>
    <xf numFmtId="170" fontId="0" fillId="13" borderId="2" xfId="1" applyNumberFormat="1" applyFont="1" applyFill="1" applyBorder="1" applyAlignment="1">
      <alignment vertical="center"/>
    </xf>
    <xf numFmtId="170" fontId="0" fillId="0" borderId="2" xfId="1" applyNumberFormat="1" applyFont="1" applyBorder="1" applyAlignment="1">
      <alignment vertical="center"/>
    </xf>
    <xf numFmtId="2" fontId="1" fillId="0" borderId="0" xfId="2" applyNumberFormat="1" applyFont="1" applyAlignment="1">
      <alignment vertical="center"/>
    </xf>
    <xf numFmtId="2" fontId="1" fillId="13" borderId="0" xfId="2" applyNumberFormat="1" applyFont="1" applyFill="1" applyAlignment="1">
      <alignment vertical="center"/>
    </xf>
    <xf numFmtId="171" fontId="55" fillId="25" borderId="3" xfId="0" applyNumberFormat="1" applyFont="1" applyFill="1" applyBorder="1" applyAlignment="1">
      <alignment vertical="center"/>
    </xf>
    <xf numFmtId="170" fontId="55" fillId="25" borderId="3" xfId="1" applyNumberFormat="1" applyFont="1" applyFill="1" applyBorder="1" applyAlignment="1">
      <alignment vertical="center"/>
    </xf>
    <xf numFmtId="2" fontId="1" fillId="0" borderId="0" xfId="2" applyNumberFormat="1" applyFont="1" applyFill="1" applyAlignment="1">
      <alignment vertical="center"/>
    </xf>
    <xf numFmtId="171" fontId="57" fillId="12" borderId="16" xfId="0" applyNumberFormat="1" applyFont="1" applyFill="1" applyBorder="1" applyAlignment="1">
      <alignment vertical="center"/>
    </xf>
    <xf numFmtId="170" fontId="57" fillId="12" borderId="16" xfId="1" applyNumberFormat="1" applyFont="1" applyFill="1" applyBorder="1" applyAlignment="1">
      <alignment vertical="center"/>
    </xf>
    <xf numFmtId="0" fontId="2" fillId="7" borderId="2" xfId="0" quotePrefix="1" applyFont="1" applyFill="1" applyBorder="1" applyAlignment="1">
      <alignment vertical="center" wrapText="1"/>
    </xf>
    <xf numFmtId="0" fontId="28" fillId="7" borderId="2" xfId="0" applyFont="1" applyFill="1" applyBorder="1" applyAlignment="1">
      <alignment vertical="center" wrapText="1"/>
    </xf>
    <xf numFmtId="0" fontId="29" fillId="0" borderId="2" xfId="5" applyFont="1" applyBorder="1" applyAlignment="1">
      <alignment vertical="center" wrapText="1"/>
    </xf>
    <xf numFmtId="9" fontId="29" fillId="0" borderId="2" xfId="2" applyFont="1" applyFill="1" applyBorder="1" applyAlignment="1">
      <alignment horizontal="right" vertical="center"/>
    </xf>
    <xf numFmtId="167" fontId="29" fillId="0" borderId="2" xfId="2" applyNumberFormat="1" applyFont="1" applyFill="1" applyBorder="1" applyAlignment="1">
      <alignment horizontal="center" vertical="center"/>
    </xf>
    <xf numFmtId="167" fontId="29" fillId="0" borderId="2" xfId="2" applyNumberFormat="1" applyFont="1" applyFill="1" applyBorder="1" applyAlignment="1">
      <alignment vertical="center"/>
    </xf>
    <xf numFmtId="167" fontId="62" fillId="0" borderId="2" xfId="2" applyNumberFormat="1" applyFont="1" applyFill="1" applyBorder="1" applyAlignment="1">
      <alignment vertical="center"/>
    </xf>
    <xf numFmtId="171" fontId="56" fillId="4" borderId="0" xfId="0" applyNumberFormat="1" applyFont="1" applyFill="1" applyAlignment="1">
      <alignment vertical="center"/>
    </xf>
    <xf numFmtId="171" fontId="56" fillId="4" borderId="0" xfId="2" applyNumberFormat="1" applyFont="1" applyFill="1" applyBorder="1" applyAlignment="1">
      <alignment vertical="center"/>
    </xf>
    <xf numFmtId="0" fontId="57" fillId="4" borderId="3" xfId="0" applyFont="1" applyFill="1" applyBorder="1" applyAlignment="1">
      <alignment vertical="center" wrapText="1"/>
    </xf>
    <xf numFmtId="17" fontId="7" fillId="16" borderId="0" xfId="0" applyNumberFormat="1" applyFont="1" applyFill="1" applyAlignment="1">
      <alignment horizontal="center" vertical="top" wrapText="1"/>
    </xf>
    <xf numFmtId="0" fontId="7" fillId="21" borderId="0" xfId="0" applyFont="1" applyFill="1" applyAlignment="1">
      <alignment horizontal="center" vertical="top" wrapText="1"/>
    </xf>
    <xf numFmtId="0" fontId="8" fillId="21" borderId="0" xfId="0" applyFont="1" applyFill="1" applyAlignment="1">
      <alignment horizontal="center" vertical="top" wrapText="1"/>
    </xf>
    <xf numFmtId="166" fontId="8" fillId="21" borderId="0" xfId="7" applyNumberFormat="1" applyFont="1" applyFill="1" applyAlignment="1">
      <alignment horizontal="center" vertical="top" wrapText="1"/>
    </xf>
    <xf numFmtId="0" fontId="7" fillId="15" borderId="0" xfId="0" applyFont="1" applyFill="1" applyAlignment="1">
      <alignment horizontal="center" vertical="top" wrapText="1"/>
    </xf>
    <xf numFmtId="0" fontId="8" fillId="15" borderId="0" xfId="0" applyFont="1" applyFill="1" applyAlignment="1">
      <alignment horizontal="center" vertical="top" wrapText="1"/>
    </xf>
    <xf numFmtId="166" fontId="8" fillId="15" borderId="0" xfId="7" applyNumberFormat="1" applyFont="1" applyFill="1" applyAlignment="1">
      <alignment horizontal="center" vertical="top" wrapText="1"/>
    </xf>
    <xf numFmtId="0" fontId="8" fillId="16" borderId="0" xfId="0" applyFont="1" applyFill="1" applyAlignment="1">
      <alignment horizontal="center" vertical="top" wrapText="1"/>
    </xf>
    <xf numFmtId="17" fontId="8" fillId="16" borderId="0" xfId="0" applyNumberFormat="1" applyFont="1" applyFill="1" applyAlignment="1">
      <alignment horizontal="center" vertical="top" wrapText="1"/>
    </xf>
    <xf numFmtId="170" fontId="8" fillId="4" borderId="0" xfId="1" applyNumberFormat="1" applyFont="1" applyFill="1" applyAlignment="1">
      <alignment horizontal="center" vertical="top" wrapText="1"/>
    </xf>
    <xf numFmtId="170" fontId="8" fillId="0" borderId="0" xfId="1" applyNumberFormat="1" applyFont="1" applyAlignment="1">
      <alignment vertical="top"/>
    </xf>
    <xf numFmtId="170" fontId="3" fillId="0" borderId="0" xfId="1" applyNumberFormat="1" applyFont="1" applyAlignment="1">
      <alignment vertical="top"/>
    </xf>
    <xf numFmtId="170" fontId="1" fillId="0" borderId="0" xfId="1" applyNumberFormat="1" applyFont="1" applyAlignment="1">
      <alignment horizontal="left" vertical="center"/>
    </xf>
    <xf numFmtId="170" fontId="1" fillId="0" borderId="2" xfId="1" quotePrefix="1" applyNumberFormat="1" applyFont="1" applyBorder="1"/>
    <xf numFmtId="170" fontId="1" fillId="0" borderId="2" xfId="1" applyNumberFormat="1" applyFont="1" applyFill="1" applyBorder="1"/>
    <xf numFmtId="170" fontId="29" fillId="5" borderId="2" xfId="1" applyNumberFormat="1" applyFont="1" applyFill="1" applyBorder="1" applyAlignment="1">
      <alignment horizontal="right" vertical="center"/>
    </xf>
    <xf numFmtId="170" fontId="0" fillId="0" borderId="0" xfId="1" applyNumberFormat="1" applyFont="1"/>
    <xf numFmtId="170" fontId="0" fillId="0" borderId="2" xfId="1" applyNumberFormat="1" applyFont="1" applyBorder="1"/>
    <xf numFmtId="170" fontId="1" fillId="0" borderId="0" xfId="1" applyNumberFormat="1" applyFont="1" applyBorder="1"/>
    <xf numFmtId="170" fontId="56" fillId="12" borderId="0" xfId="1" applyNumberFormat="1" applyFont="1" applyFill="1"/>
    <xf numFmtId="170" fontId="57" fillId="12" borderId="16" xfId="1" applyNumberFormat="1" applyFont="1" applyFill="1" applyBorder="1"/>
    <xf numFmtId="170" fontId="56" fillId="12" borderId="3" xfId="1" applyNumberFormat="1" applyFont="1" applyFill="1" applyBorder="1"/>
    <xf numFmtId="43" fontId="30" fillId="0" borderId="0" xfId="1" applyNumberFormat="1" applyFont="1"/>
    <xf numFmtId="170" fontId="8" fillId="9" borderId="0" xfId="1" applyNumberFormat="1" applyFont="1" applyFill="1" applyAlignment="1">
      <alignment vertical="top"/>
    </xf>
    <xf numFmtId="0" fontId="8" fillId="16" borderId="0" xfId="0" applyFont="1" applyFill="1" applyAlignment="1">
      <alignment horizontal="center" vertical="center" wrapText="1"/>
    </xf>
    <xf numFmtId="165" fontId="3" fillId="0" borderId="0" xfId="1" applyNumberFormat="1" applyFont="1"/>
    <xf numFmtId="170" fontId="56" fillId="3" borderId="0" xfId="1" applyNumberFormat="1" applyFont="1" applyFill="1" applyBorder="1" applyAlignment="1">
      <alignment vertical="center"/>
    </xf>
    <xf numFmtId="170" fontId="56" fillId="7" borderId="0" xfId="1" applyNumberFormat="1" applyFont="1" applyFill="1" applyAlignment="1">
      <alignment vertical="center"/>
    </xf>
    <xf numFmtId="170" fontId="56" fillId="7" borderId="0" xfId="1" applyNumberFormat="1" applyFont="1" applyFill="1" applyBorder="1" applyAlignment="1">
      <alignment vertical="center"/>
    </xf>
    <xf numFmtId="170" fontId="1" fillId="0" borderId="0" xfId="1" applyNumberFormat="1" applyFont="1" applyAlignment="1"/>
    <xf numFmtId="170" fontId="1" fillId="12" borderId="0" xfId="1" applyNumberFormat="1" applyFont="1" applyFill="1" applyAlignment="1"/>
    <xf numFmtId="170" fontId="2" fillId="12" borderId="0" xfId="1" applyNumberFormat="1" applyFont="1" applyFill="1" applyAlignment="1"/>
    <xf numFmtId="170" fontId="55" fillId="12" borderId="0" xfId="1" applyNumberFormat="1" applyFont="1" applyFill="1" applyAlignment="1"/>
    <xf numFmtId="170" fontId="28" fillId="11" borderId="0" xfId="1" applyNumberFormat="1" applyFont="1" applyFill="1" applyAlignment="1"/>
    <xf numFmtId="170" fontId="2" fillId="0" borderId="0" xfId="1" applyNumberFormat="1" applyFont="1" applyAlignment="1"/>
    <xf numFmtId="170" fontId="2" fillId="12" borderId="8" xfId="1" applyNumberFormat="1" applyFont="1" applyFill="1" applyBorder="1" applyAlignment="1"/>
    <xf numFmtId="170" fontId="2" fillId="0" borderId="0" xfId="1" applyNumberFormat="1" applyFont="1" applyFill="1" applyBorder="1" applyAlignment="1"/>
    <xf numFmtId="170" fontId="1" fillId="12" borderId="0" xfId="1" applyNumberFormat="1" applyFont="1" applyFill="1" applyBorder="1" applyAlignment="1"/>
    <xf numFmtId="170" fontId="1" fillId="11" borderId="8" xfId="1" applyNumberFormat="1" applyFont="1" applyFill="1" applyBorder="1" applyAlignment="1"/>
    <xf numFmtId="170" fontId="2" fillId="7" borderId="0" xfId="1" applyNumberFormat="1" applyFont="1" applyFill="1" applyAlignment="1"/>
    <xf numFmtId="170" fontId="29" fillId="0" borderId="0" xfId="1" applyNumberFormat="1" applyFont="1" applyAlignment="1"/>
    <xf numFmtId="170" fontId="29" fillId="12" borderId="0" xfId="1" applyNumberFormat="1" applyFont="1" applyFill="1" applyAlignment="1"/>
    <xf numFmtId="170" fontId="28" fillId="12" borderId="0" xfId="1" applyNumberFormat="1" applyFont="1" applyFill="1" applyAlignment="1"/>
    <xf numFmtId="170" fontId="1" fillId="12" borderId="2" xfId="1" applyNumberFormat="1" applyFont="1" applyFill="1" applyBorder="1" applyAlignment="1"/>
    <xf numFmtId="170" fontId="54" fillId="0" borderId="0" xfId="1" applyNumberFormat="1" applyFont="1" applyAlignment="1"/>
    <xf numFmtId="170" fontId="1" fillId="0" borderId="2" xfId="1" applyNumberFormat="1" applyFont="1" applyFill="1" applyBorder="1" applyAlignment="1">
      <alignment wrapText="1"/>
    </xf>
    <xf numFmtId="170" fontId="1" fillId="0" borderId="2" xfId="1" applyNumberFormat="1" applyFont="1" applyBorder="1" applyAlignment="1"/>
    <xf numFmtId="9" fontId="1" fillId="0" borderId="2" xfId="2" applyFont="1" applyFill="1" applyBorder="1" applyAlignment="1"/>
    <xf numFmtId="170" fontId="1" fillId="0" borderId="2" xfId="1" applyNumberFormat="1" applyFont="1" applyFill="1" applyBorder="1" applyAlignment="1"/>
    <xf numFmtId="170" fontId="28" fillId="11" borderId="2" xfId="1" applyNumberFormat="1" applyFont="1" applyFill="1" applyBorder="1" applyAlignment="1">
      <alignment vertical="center" wrapText="1"/>
    </xf>
    <xf numFmtId="167" fontId="62" fillId="0" borderId="2" xfId="2" applyNumberFormat="1" applyFont="1" applyBorder="1" applyAlignment="1">
      <alignment vertical="center"/>
    </xf>
    <xf numFmtId="10" fontId="0" fillId="0" borderId="0" xfId="2" applyNumberFormat="1" applyFont="1" applyAlignment="1"/>
    <xf numFmtId="170" fontId="0" fillId="0" borderId="0" xfId="1" applyNumberFormat="1" applyFont="1" applyAlignment="1"/>
    <xf numFmtId="43" fontId="0" fillId="0" borderId="2" xfId="7" applyFont="1" applyBorder="1" applyAlignment="1"/>
    <xf numFmtId="43" fontId="2" fillId="0" borderId="2" xfId="7" applyFont="1" applyBorder="1" applyAlignment="1"/>
    <xf numFmtId="170" fontId="1" fillId="0" borderId="0" xfId="1" applyNumberFormat="1" applyFont="1" applyFill="1" applyBorder="1" applyAlignment="1"/>
    <xf numFmtId="170" fontId="57" fillId="7" borderId="3" xfId="1" applyNumberFormat="1" applyFont="1" applyFill="1" applyBorder="1" applyAlignment="1">
      <alignment wrapText="1"/>
    </xf>
    <xf numFmtId="170" fontId="56" fillId="12" borderId="0" xfId="1" applyNumberFormat="1" applyFont="1" applyFill="1" applyAlignment="1"/>
    <xf numFmtId="170" fontId="56" fillId="12" borderId="0" xfId="1" applyNumberFormat="1" applyFont="1" applyFill="1" applyBorder="1" applyAlignment="1"/>
    <xf numFmtId="170" fontId="57" fillId="12" borderId="21" xfId="1" applyNumberFormat="1" applyFont="1" applyFill="1" applyBorder="1" applyAlignment="1"/>
    <xf numFmtId="170" fontId="57" fillId="12" borderId="0" xfId="1" applyNumberFormat="1" applyFont="1" applyFill="1" applyAlignment="1">
      <alignment wrapText="1"/>
    </xf>
    <xf numFmtId="170" fontId="56" fillId="12" borderId="3" xfId="1" applyNumberFormat="1" applyFont="1" applyFill="1" applyBorder="1" applyAlignment="1"/>
    <xf numFmtId="170" fontId="0" fillId="0" borderId="2" xfId="1" applyNumberFormat="1" applyFont="1" applyBorder="1" applyAlignment="1"/>
    <xf numFmtId="170" fontId="55" fillId="25" borderId="0" xfId="1" applyNumberFormat="1" applyFont="1" applyFill="1" applyAlignment="1"/>
    <xf numFmtId="170" fontId="55" fillId="25" borderId="3" xfId="1" applyNumberFormat="1" applyFont="1" applyFill="1" applyBorder="1" applyAlignment="1"/>
    <xf numFmtId="170" fontId="2" fillId="7" borderId="2" xfId="1" quotePrefix="1" applyNumberFormat="1" applyFont="1" applyFill="1" applyBorder="1" applyAlignment="1">
      <alignment wrapText="1"/>
    </xf>
    <xf numFmtId="0" fontId="1" fillId="7" borderId="23" xfId="0" applyFont="1" applyFill="1" applyBorder="1"/>
    <xf numFmtId="0" fontId="28" fillId="7" borderId="1" xfId="0" applyFont="1" applyFill="1" applyBorder="1" applyAlignment="1">
      <alignment vertical="center" wrapText="1"/>
    </xf>
    <xf numFmtId="170" fontId="28" fillId="7" borderId="1" xfId="1" applyNumberFormat="1" applyFont="1" applyFill="1" applyBorder="1" applyAlignment="1">
      <alignment vertical="center" wrapText="1"/>
    </xf>
    <xf numFmtId="170" fontId="28" fillId="7" borderId="24" xfId="1" applyNumberFormat="1" applyFont="1" applyFill="1" applyBorder="1" applyAlignment="1">
      <alignment vertical="center" wrapText="1"/>
    </xf>
    <xf numFmtId="170" fontId="2" fillId="12" borderId="0" xfId="1" applyNumberFormat="1" applyFont="1" applyFill="1" applyBorder="1" applyAlignment="1">
      <alignment vertical="center"/>
    </xf>
    <xf numFmtId="170" fontId="2" fillId="12" borderId="27" xfId="1" applyNumberFormat="1" applyFont="1" applyFill="1" applyBorder="1" applyAlignment="1">
      <alignment vertical="center"/>
    </xf>
    <xf numFmtId="0" fontId="2" fillId="12" borderId="26" xfId="0" applyFont="1" applyFill="1" applyBorder="1" applyAlignment="1">
      <alignment horizontal="left" indent="2"/>
    </xf>
    <xf numFmtId="0" fontId="1" fillId="12" borderId="26" xfId="0" applyFont="1" applyFill="1" applyBorder="1" applyAlignment="1">
      <alignment horizontal="left" indent="3"/>
    </xf>
    <xf numFmtId="171" fontId="1" fillId="12" borderId="27" xfId="0" applyNumberFormat="1" applyFont="1" applyFill="1" applyBorder="1" applyAlignment="1">
      <alignment vertical="center"/>
    </xf>
    <xf numFmtId="0" fontId="1" fillId="12" borderId="26" xfId="0" applyFont="1" applyFill="1" applyBorder="1" applyAlignment="1">
      <alignment horizontal="left" indent="2"/>
    </xf>
    <xf numFmtId="170" fontId="1" fillId="12" borderId="27" xfId="1" applyNumberFormat="1" applyFont="1" applyFill="1" applyBorder="1" applyAlignment="1">
      <alignment vertical="center"/>
    </xf>
    <xf numFmtId="0" fontId="2" fillId="12" borderId="26" xfId="0" applyFont="1" applyFill="1" applyBorder="1" applyAlignment="1">
      <alignment horizontal="left" indent="1"/>
    </xf>
    <xf numFmtId="171" fontId="2" fillId="12" borderId="27" xfId="0" applyNumberFormat="1" applyFont="1" applyFill="1" applyBorder="1" applyAlignment="1">
      <alignment vertical="center"/>
    </xf>
    <xf numFmtId="0" fontId="2" fillId="7" borderId="26" xfId="0" applyFont="1" applyFill="1" applyBorder="1"/>
    <xf numFmtId="170" fontId="2" fillId="7" borderId="0" xfId="1" applyNumberFormat="1" applyFont="1" applyFill="1" applyBorder="1" applyAlignment="1">
      <alignment vertical="center"/>
    </xf>
    <xf numFmtId="170" fontId="2" fillId="7" borderId="27" xfId="1" applyNumberFormat="1" applyFont="1" applyFill="1" applyBorder="1" applyAlignment="1">
      <alignment vertical="center"/>
    </xf>
    <xf numFmtId="0" fontId="60" fillId="7" borderId="26" xfId="0" applyFont="1" applyFill="1" applyBorder="1" applyAlignment="1">
      <alignment wrapText="1"/>
    </xf>
    <xf numFmtId="171" fontId="60" fillId="7" borderId="27" xfId="0" applyNumberFormat="1" applyFont="1" applyFill="1" applyBorder="1" applyAlignment="1">
      <alignment vertical="center"/>
    </xf>
    <xf numFmtId="0" fontId="2" fillId="7" borderId="26" xfId="0" applyFont="1" applyFill="1" applyBorder="1" applyAlignment="1">
      <alignment wrapText="1"/>
    </xf>
    <xf numFmtId="171" fontId="2" fillId="7" borderId="27" xfId="0" applyNumberFormat="1" applyFont="1" applyFill="1" applyBorder="1" applyAlignment="1">
      <alignment vertical="center"/>
    </xf>
    <xf numFmtId="43" fontId="1" fillId="12" borderId="0" xfId="0" applyNumberFormat="1" applyFont="1" applyFill="1" applyAlignment="1">
      <alignment vertical="center"/>
    </xf>
    <xf numFmtId="171" fontId="2" fillId="0" borderId="27" xfId="0" applyNumberFormat="1" applyFont="1" applyBorder="1" applyAlignment="1">
      <alignment vertical="center"/>
    </xf>
    <xf numFmtId="0" fontId="29" fillId="12" borderId="26" xfId="0" applyFont="1" applyFill="1" applyBorder="1" applyAlignment="1">
      <alignment horizontal="left" indent="3"/>
    </xf>
    <xf numFmtId="171" fontId="0" fillId="0" borderId="0" xfId="0" applyNumberFormat="1" applyAlignment="1">
      <alignment vertical="center"/>
    </xf>
    <xf numFmtId="171" fontId="0" fillId="12" borderId="0" xfId="0" applyNumberFormat="1" applyFill="1" applyAlignment="1">
      <alignment vertical="center"/>
    </xf>
    <xf numFmtId="171" fontId="0" fillId="0" borderId="27" xfId="0" applyNumberFormat="1" applyBorder="1" applyAlignment="1">
      <alignment vertical="center"/>
    </xf>
    <xf numFmtId="164" fontId="1" fillId="12" borderId="0" xfId="1" applyFont="1" applyFill="1" applyBorder="1" applyAlignment="1">
      <alignment vertical="center"/>
    </xf>
    <xf numFmtId="164" fontId="1" fillId="12" borderId="27" xfId="1" applyFont="1" applyFill="1" applyBorder="1" applyAlignment="1">
      <alignment vertical="center"/>
    </xf>
    <xf numFmtId="171" fontId="2" fillId="12" borderId="0" xfId="0" applyNumberFormat="1" applyFont="1" applyFill="1"/>
    <xf numFmtId="171" fontId="29" fillId="12" borderId="0" xfId="0" applyNumberFormat="1" applyFont="1" applyFill="1" applyAlignment="1">
      <alignment horizontal="center"/>
    </xf>
    <xf numFmtId="171" fontId="60" fillId="7" borderId="0" xfId="0" applyNumberFormat="1" applyFont="1" applyFill="1" applyAlignment="1">
      <alignment horizontal="right"/>
    </xf>
    <xf numFmtId="171" fontId="60" fillId="7" borderId="0" xfId="0" applyNumberFormat="1" applyFont="1" applyFill="1" applyAlignment="1">
      <alignment horizontal="center"/>
    </xf>
    <xf numFmtId="171" fontId="53" fillId="12" borderId="0" xfId="0" applyNumberFormat="1" applyFont="1" applyFill="1" applyAlignment="1">
      <alignment horizontal="center"/>
    </xf>
    <xf numFmtId="171" fontId="2" fillId="7" borderId="0" xfId="0" applyNumberFormat="1" applyFont="1" applyFill="1" applyAlignment="1">
      <alignment horizontal="right"/>
    </xf>
    <xf numFmtId="43" fontId="1" fillId="12" borderId="0" xfId="0" applyNumberFormat="1" applyFont="1" applyFill="1"/>
    <xf numFmtId="171" fontId="2" fillId="12" borderId="0" xfId="0" applyNumberFormat="1" applyFont="1" applyFill="1" applyAlignment="1">
      <alignment horizontal="right"/>
    </xf>
    <xf numFmtId="171" fontId="1" fillId="12" borderId="0" xfId="0" applyNumberFormat="1" applyFont="1" applyFill="1" applyAlignment="1">
      <alignment horizontal="right" vertical="center"/>
    </xf>
    <xf numFmtId="0" fontId="29" fillId="12" borderId="25" xfId="0" applyFont="1" applyFill="1" applyBorder="1" applyAlignment="1">
      <alignment horizontal="left" indent="3"/>
    </xf>
    <xf numFmtId="171" fontId="1" fillId="12" borderId="3" xfId="0" applyNumberFormat="1" applyFont="1" applyFill="1" applyBorder="1" applyAlignment="1">
      <alignment horizontal="right"/>
    </xf>
    <xf numFmtId="171" fontId="1" fillId="12" borderId="3" xfId="0" applyNumberFormat="1" applyFont="1" applyFill="1" applyBorder="1" applyAlignment="1">
      <alignment horizontal="center"/>
    </xf>
    <xf numFmtId="171" fontId="1" fillId="12" borderId="3" xfId="0" applyNumberFormat="1" applyFont="1" applyFill="1" applyBorder="1" applyAlignment="1">
      <alignment vertical="center"/>
    </xf>
    <xf numFmtId="171" fontId="1" fillId="12" borderId="22" xfId="0" applyNumberFormat="1" applyFont="1" applyFill="1" applyBorder="1" applyAlignment="1">
      <alignment vertical="center"/>
    </xf>
    <xf numFmtId="0" fontId="1" fillId="12" borderId="26" xfId="0" applyFont="1" applyFill="1" applyBorder="1" applyAlignment="1">
      <alignment horizontal="left" indent="4"/>
    </xf>
    <xf numFmtId="170" fontId="0" fillId="12" borderId="0" xfId="1" applyNumberFormat="1" applyFont="1" applyFill="1" applyAlignment="1">
      <alignment vertical="center"/>
    </xf>
    <xf numFmtId="170" fontId="0" fillId="12" borderId="27" xfId="1" applyNumberFormat="1" applyFont="1" applyFill="1" applyBorder="1" applyAlignment="1">
      <alignment vertical="center"/>
    </xf>
    <xf numFmtId="170" fontId="63" fillId="12" borderId="0" xfId="1" applyNumberFormat="1" applyFont="1" applyFill="1" applyAlignment="1">
      <alignment vertical="center"/>
    </xf>
    <xf numFmtId="170" fontId="63" fillId="12" borderId="27" xfId="1" applyNumberFormat="1" applyFont="1" applyFill="1" applyBorder="1" applyAlignment="1">
      <alignment vertical="center"/>
    </xf>
    <xf numFmtId="170" fontId="0" fillId="7" borderId="0" xfId="1" applyNumberFormat="1" applyFont="1" applyFill="1" applyAlignment="1">
      <alignment vertical="center"/>
    </xf>
    <xf numFmtId="170" fontId="1" fillId="7" borderId="0" xfId="1" applyNumberFormat="1" applyFont="1" applyFill="1" applyAlignment="1">
      <alignment vertical="center"/>
    </xf>
    <xf numFmtId="170" fontId="1" fillId="7" borderId="0" xfId="1" applyNumberFormat="1" applyFont="1" applyFill="1" applyBorder="1" applyAlignment="1">
      <alignment vertical="center"/>
    </xf>
    <xf numFmtId="170" fontId="63" fillId="7" borderId="0" xfId="1" applyNumberFormat="1" applyFont="1" applyFill="1" applyAlignment="1">
      <alignment vertical="center"/>
    </xf>
    <xf numFmtId="170" fontId="0" fillId="7" borderId="3" xfId="1" applyNumberFormat="1" applyFont="1" applyFill="1" applyBorder="1"/>
    <xf numFmtId="170" fontId="2" fillId="15" borderId="0" xfId="1" applyNumberFormat="1" applyFont="1" applyFill="1" applyAlignment="1">
      <alignment vertical="center"/>
    </xf>
    <xf numFmtId="170" fontId="2" fillId="15" borderId="27" xfId="1" applyNumberFormat="1" applyFont="1" applyFill="1" applyBorder="1" applyAlignment="1">
      <alignment vertical="center"/>
    </xf>
    <xf numFmtId="0" fontId="60" fillId="15" borderId="26" xfId="0" applyFont="1" applyFill="1" applyBorder="1" applyAlignment="1">
      <alignment wrapText="1"/>
    </xf>
    <xf numFmtId="170" fontId="60" fillId="15" borderId="0" xfId="1" applyNumberFormat="1" applyFont="1" applyFill="1" applyAlignment="1">
      <alignment vertical="center"/>
    </xf>
    <xf numFmtId="170" fontId="60" fillId="15" borderId="27" xfId="1" applyNumberFormat="1" applyFont="1" applyFill="1" applyBorder="1" applyAlignment="1">
      <alignment vertical="center"/>
    </xf>
    <xf numFmtId="0" fontId="2" fillId="15" borderId="26" xfId="0" applyFont="1" applyFill="1" applyBorder="1" applyAlignment="1">
      <alignment wrapText="1"/>
    </xf>
    <xf numFmtId="0" fontId="0" fillId="12" borderId="25" xfId="0" applyFill="1" applyBorder="1"/>
    <xf numFmtId="170" fontId="0" fillId="12" borderId="3" xfId="1" applyNumberFormat="1" applyFont="1" applyFill="1" applyBorder="1"/>
    <xf numFmtId="170" fontId="0" fillId="12" borderId="22" xfId="1" applyNumberFormat="1" applyFont="1" applyFill="1" applyBorder="1"/>
    <xf numFmtId="170" fontId="0" fillId="12" borderId="0" xfId="1" applyNumberFormat="1" applyFont="1" applyFill="1"/>
    <xf numFmtId="171" fontId="67" fillId="0" borderId="0" xfId="0" applyNumberFormat="1" applyFont="1"/>
    <xf numFmtId="0" fontId="71" fillId="12" borderId="0" xfId="0" applyFont="1" applyFill="1"/>
    <xf numFmtId="171" fontId="71" fillId="12" borderId="0" xfId="0" applyNumberFormat="1" applyFont="1" applyFill="1"/>
    <xf numFmtId="171" fontId="71" fillId="12" borderId="0" xfId="0" applyNumberFormat="1" applyFont="1" applyFill="1" applyAlignment="1">
      <alignment horizontal="center"/>
    </xf>
    <xf numFmtId="171" fontId="71" fillId="12" borderId="0" xfId="0" applyNumberFormat="1" applyFont="1" applyFill="1" applyAlignment="1">
      <alignment vertical="center"/>
    </xf>
    <xf numFmtId="171" fontId="71" fillId="4" borderId="0" xfId="0" applyNumberFormat="1" applyFont="1" applyFill="1" applyAlignment="1">
      <alignment vertical="center"/>
    </xf>
    <xf numFmtId="170" fontId="71" fillId="12" borderId="0" xfId="1" applyNumberFormat="1" applyFont="1" applyFill="1" applyAlignment="1">
      <alignment vertical="center"/>
    </xf>
    <xf numFmtId="170" fontId="71" fillId="7" borderId="0" xfId="1" applyNumberFormat="1" applyFont="1" applyFill="1" applyAlignment="1">
      <alignment vertical="center"/>
    </xf>
    <xf numFmtId="170" fontId="71" fillId="12" borderId="0" xfId="1" applyNumberFormat="1" applyFont="1" applyFill="1" applyAlignment="1"/>
    <xf numFmtId="170" fontId="8" fillId="0" borderId="0" xfId="7" applyNumberFormat="1" applyFont="1" applyAlignment="1">
      <alignment vertical="top"/>
    </xf>
    <xf numFmtId="0" fontId="1" fillId="0" borderId="0" xfId="0" applyFont="1" applyAlignment="1">
      <alignment horizontal="right" vertical="center"/>
    </xf>
    <xf numFmtId="170" fontId="1" fillId="0" borderId="0" xfId="1" applyNumberFormat="1" applyFont="1" applyAlignment="1">
      <alignment horizontal="right" vertical="center"/>
    </xf>
    <xf numFmtId="170" fontId="1" fillId="0" borderId="0" xfId="1" applyNumberFormat="1" applyFont="1" applyAlignment="1">
      <alignment horizontal="right"/>
    </xf>
    <xf numFmtId="0" fontId="1" fillId="0" borderId="0" xfId="0" applyFont="1" applyAlignment="1">
      <alignment horizontal="right" vertical="center" wrapText="1"/>
    </xf>
    <xf numFmtId="170" fontId="1" fillId="0" borderId="0" xfId="1" applyNumberFormat="1" applyFont="1" applyAlignment="1">
      <alignment horizontal="right" vertical="center" wrapText="1"/>
    </xf>
    <xf numFmtId="0" fontId="57" fillId="7" borderId="0" xfId="0" applyFont="1" applyFill="1" applyAlignment="1">
      <alignment horizontal="right" vertical="center" wrapText="1"/>
    </xf>
    <xf numFmtId="170" fontId="57" fillId="7" borderId="0" xfId="1" applyNumberFormat="1" applyFont="1" applyFill="1" applyAlignment="1">
      <alignment horizontal="right" vertical="center" wrapText="1"/>
    </xf>
    <xf numFmtId="170" fontId="57" fillId="3" borderId="0" xfId="1" applyNumberFormat="1" applyFont="1" applyFill="1" applyAlignment="1">
      <alignment horizontal="right" vertical="center" wrapText="1"/>
    </xf>
    <xf numFmtId="0" fontId="56" fillId="12" borderId="0" xfId="0" applyFont="1" applyFill="1" applyAlignment="1">
      <alignment horizontal="right" vertical="center"/>
    </xf>
    <xf numFmtId="0" fontId="56" fillId="13" borderId="0" xfId="0" applyFont="1" applyFill="1" applyAlignment="1">
      <alignment horizontal="right" vertical="center"/>
    </xf>
    <xf numFmtId="170" fontId="56" fillId="13" borderId="0" xfId="1" applyNumberFormat="1" applyFont="1" applyFill="1" applyAlignment="1">
      <alignment horizontal="right" vertical="center"/>
    </xf>
    <xf numFmtId="170" fontId="56" fillId="3" borderId="0" xfId="1" applyNumberFormat="1" applyFont="1" applyFill="1" applyAlignment="1">
      <alignment horizontal="right" vertical="center"/>
    </xf>
    <xf numFmtId="170" fontId="1" fillId="12" borderId="0" xfId="1" applyNumberFormat="1" applyFont="1" applyFill="1" applyAlignment="1">
      <alignment horizontal="right" vertical="center"/>
    </xf>
    <xf numFmtId="171" fontId="57" fillId="12" borderId="3" xfId="0" applyNumberFormat="1" applyFont="1" applyFill="1" applyBorder="1" applyAlignment="1">
      <alignment horizontal="right" vertical="center"/>
    </xf>
    <xf numFmtId="170" fontId="57" fillId="12" borderId="3" xfId="1" applyNumberFormat="1" applyFont="1" applyFill="1" applyBorder="1" applyAlignment="1">
      <alignment horizontal="right" vertical="center"/>
    </xf>
    <xf numFmtId="170" fontId="57" fillId="3" borderId="3" xfId="1" applyNumberFormat="1" applyFont="1" applyFill="1" applyBorder="1" applyAlignment="1">
      <alignment horizontal="right" vertical="center"/>
    </xf>
    <xf numFmtId="170" fontId="56" fillId="12" borderId="0" xfId="1" applyNumberFormat="1" applyFont="1" applyFill="1" applyAlignment="1">
      <alignment horizontal="right" vertical="center"/>
    </xf>
    <xf numFmtId="171" fontId="57" fillId="12" borderId="0" xfId="0" applyNumberFormat="1" applyFont="1" applyFill="1" applyAlignment="1">
      <alignment horizontal="right" vertical="center"/>
    </xf>
    <xf numFmtId="170" fontId="57" fillId="12" borderId="0" xfId="1" applyNumberFormat="1" applyFont="1" applyFill="1" applyAlignment="1">
      <alignment horizontal="right" vertical="center"/>
    </xf>
    <xf numFmtId="170" fontId="57" fillId="3" borderId="0" xfId="1" applyNumberFormat="1" applyFont="1" applyFill="1" applyAlignment="1">
      <alignment horizontal="right" vertical="center"/>
    </xf>
    <xf numFmtId="170" fontId="59" fillId="12" borderId="0" xfId="1" applyNumberFormat="1" applyFont="1" applyFill="1" applyBorder="1" applyAlignment="1">
      <alignment horizontal="right" vertical="center"/>
    </xf>
    <xf numFmtId="170" fontId="59" fillId="3" borderId="0" xfId="1" applyNumberFormat="1" applyFont="1" applyFill="1" applyBorder="1" applyAlignment="1">
      <alignment horizontal="right" vertical="center"/>
    </xf>
    <xf numFmtId="170" fontId="59" fillId="12" borderId="0" xfId="1" applyNumberFormat="1" applyFont="1" applyFill="1" applyBorder="1" applyAlignment="1">
      <alignment horizontal="right"/>
    </xf>
    <xf numFmtId="170" fontId="61" fillId="12" borderId="0" xfId="1" applyNumberFormat="1" applyFont="1" applyFill="1" applyBorder="1" applyAlignment="1">
      <alignment horizontal="right" vertical="center"/>
    </xf>
    <xf numFmtId="170" fontId="61" fillId="3" borderId="0" xfId="1" applyNumberFormat="1" applyFont="1" applyFill="1" applyBorder="1" applyAlignment="1">
      <alignment horizontal="right" vertical="center"/>
    </xf>
    <xf numFmtId="170" fontId="61" fillId="12" borderId="0" xfId="1" applyNumberFormat="1" applyFont="1" applyFill="1" applyBorder="1" applyAlignment="1">
      <alignment horizontal="right"/>
    </xf>
    <xf numFmtId="170" fontId="59" fillId="12" borderId="3" xfId="1" applyNumberFormat="1" applyFont="1" applyFill="1" applyBorder="1" applyAlignment="1">
      <alignment horizontal="right" vertical="center"/>
    </xf>
    <xf numFmtId="170" fontId="59" fillId="3" borderId="3" xfId="1" applyNumberFormat="1" applyFont="1" applyFill="1" applyBorder="1" applyAlignment="1">
      <alignment horizontal="right" vertical="center"/>
    </xf>
    <xf numFmtId="170" fontId="59" fillId="12" borderId="3" xfId="1" applyNumberFormat="1" applyFont="1" applyFill="1" applyBorder="1" applyAlignment="1">
      <alignment horizontal="right"/>
    </xf>
    <xf numFmtId="170" fontId="61" fillId="12" borderId="3" xfId="1" applyNumberFormat="1" applyFont="1" applyFill="1" applyBorder="1" applyAlignment="1">
      <alignment horizontal="right" vertical="center"/>
    </xf>
    <xf numFmtId="170" fontId="61" fillId="3" borderId="3" xfId="1" applyNumberFormat="1" applyFont="1" applyFill="1" applyBorder="1" applyAlignment="1">
      <alignment horizontal="right" vertical="center"/>
    </xf>
    <xf numFmtId="170" fontId="61" fillId="12" borderId="3" xfId="1" applyNumberFormat="1" applyFont="1" applyFill="1" applyBorder="1" applyAlignment="1">
      <alignment horizontal="right"/>
    </xf>
    <xf numFmtId="170" fontId="29" fillId="0" borderId="0" xfId="1" applyNumberFormat="1" applyFont="1" applyFill="1" applyBorder="1" applyAlignment="1">
      <alignment horizontal="right" vertical="center"/>
    </xf>
    <xf numFmtId="170" fontId="29" fillId="12" borderId="0" xfId="1" applyNumberFormat="1" applyFont="1" applyFill="1" applyBorder="1" applyAlignment="1">
      <alignment horizontal="right" vertical="center"/>
    </xf>
    <xf numFmtId="170" fontId="29" fillId="12" borderId="0" xfId="1" applyNumberFormat="1" applyFont="1" applyFill="1" applyBorder="1" applyAlignment="1">
      <alignment horizontal="right"/>
    </xf>
    <xf numFmtId="171" fontId="1" fillId="0" borderId="0" xfId="0" applyNumberFormat="1" applyFont="1" applyAlignment="1">
      <alignment horizontal="right" vertical="center"/>
    </xf>
    <xf numFmtId="0" fontId="28" fillId="7" borderId="0" xfId="0" applyFont="1" applyFill="1" applyAlignment="1">
      <alignment horizontal="right" vertical="center" wrapText="1"/>
    </xf>
    <xf numFmtId="170" fontId="28" fillId="7" borderId="0" xfId="1" applyNumberFormat="1" applyFont="1" applyFill="1" applyAlignment="1">
      <alignment horizontal="right" vertical="center" wrapText="1"/>
    </xf>
    <xf numFmtId="171" fontId="1" fillId="13" borderId="0" xfId="0" applyNumberFormat="1" applyFont="1" applyFill="1" applyAlignment="1">
      <alignment horizontal="right" vertical="center"/>
    </xf>
    <xf numFmtId="170" fontId="1" fillId="13" borderId="0" xfId="1" applyNumberFormat="1" applyFont="1" applyFill="1" applyAlignment="1">
      <alignment horizontal="right" vertical="center"/>
    </xf>
    <xf numFmtId="171" fontId="2" fillId="12" borderId="0" xfId="0" applyNumberFormat="1" applyFont="1" applyFill="1" applyAlignment="1">
      <alignment horizontal="right" vertical="center"/>
    </xf>
    <xf numFmtId="171" fontId="2" fillId="13" borderId="0" xfId="0" applyNumberFormat="1" applyFont="1" applyFill="1" applyAlignment="1">
      <alignment horizontal="right" vertical="center"/>
    </xf>
    <xf numFmtId="170" fontId="2" fillId="13" borderId="0" xfId="1" applyNumberFormat="1" applyFont="1" applyFill="1" applyAlignment="1">
      <alignment horizontal="right" vertical="center"/>
    </xf>
    <xf numFmtId="170" fontId="2" fillId="12" borderId="0" xfId="1" applyNumberFormat="1" applyFont="1" applyFill="1" applyAlignment="1">
      <alignment horizontal="right" vertical="center"/>
    </xf>
    <xf numFmtId="170" fontId="2" fillId="12" borderId="0" xfId="1" applyNumberFormat="1" applyFont="1" applyFill="1" applyAlignment="1">
      <alignment horizontal="right"/>
    </xf>
    <xf numFmtId="169" fontId="1" fillId="12" borderId="0" xfId="0" applyNumberFormat="1" applyFont="1" applyFill="1" applyAlignment="1">
      <alignment horizontal="right" vertical="center"/>
    </xf>
    <xf numFmtId="169" fontId="1" fillId="0" borderId="0" xfId="0" applyNumberFormat="1" applyFont="1" applyAlignment="1">
      <alignment horizontal="right" vertical="center"/>
    </xf>
    <xf numFmtId="0" fontId="28" fillId="11" borderId="0" xfId="0" applyFont="1" applyFill="1" applyAlignment="1">
      <alignment horizontal="right" vertical="center" wrapText="1"/>
    </xf>
    <xf numFmtId="170" fontId="28" fillId="11" borderId="0" xfId="1" applyNumberFormat="1" applyFont="1" applyFill="1" applyAlignment="1">
      <alignment horizontal="right" vertical="center" wrapText="1"/>
    </xf>
    <xf numFmtId="170" fontId="28" fillId="4" borderId="0" xfId="1" applyNumberFormat="1" applyFont="1" applyFill="1" applyAlignment="1">
      <alignment horizontal="right" vertical="center" wrapText="1"/>
    </xf>
    <xf numFmtId="0" fontId="55" fillId="12" borderId="0" xfId="0" applyFont="1" applyFill="1" applyAlignment="1">
      <alignment horizontal="right" vertical="center"/>
    </xf>
    <xf numFmtId="170" fontId="55" fillId="12" borderId="0" xfId="1" applyNumberFormat="1" applyFont="1" applyFill="1" applyAlignment="1">
      <alignment horizontal="right" vertical="center"/>
    </xf>
    <xf numFmtId="170" fontId="55" fillId="4" borderId="0" xfId="1" applyNumberFormat="1" applyFont="1" applyFill="1" applyAlignment="1">
      <alignment horizontal="right" vertical="center"/>
    </xf>
    <xf numFmtId="170" fontId="55" fillId="12" borderId="0" xfId="1" applyNumberFormat="1" applyFont="1" applyFill="1" applyAlignment="1">
      <alignment horizontal="right"/>
    </xf>
    <xf numFmtId="171" fontId="28" fillId="11" borderId="0" xfId="0" applyNumberFormat="1" applyFont="1" applyFill="1" applyAlignment="1">
      <alignment horizontal="right" vertical="center"/>
    </xf>
    <xf numFmtId="170" fontId="28" fillId="11" borderId="0" xfId="1" applyNumberFormat="1" applyFont="1" applyFill="1" applyAlignment="1">
      <alignment horizontal="right" vertical="center"/>
    </xf>
    <xf numFmtId="170" fontId="28" fillId="4" borderId="0" xfId="1" applyNumberFormat="1" applyFont="1" applyFill="1" applyAlignment="1">
      <alignment horizontal="right" vertical="center"/>
    </xf>
    <xf numFmtId="170" fontId="28" fillId="11" borderId="0" xfId="1" applyNumberFormat="1" applyFont="1" applyFill="1" applyAlignment="1">
      <alignment horizontal="right"/>
    </xf>
    <xf numFmtId="171" fontId="2" fillId="0" borderId="0" xfId="0" applyNumberFormat="1" applyFont="1" applyAlignment="1">
      <alignment horizontal="right" vertical="center"/>
    </xf>
    <xf numFmtId="170" fontId="2" fillId="0" borderId="0" xfId="1" applyNumberFormat="1" applyFont="1" applyAlignment="1">
      <alignment horizontal="right" vertical="center"/>
    </xf>
    <xf numFmtId="170" fontId="2" fillId="0" borderId="0" xfId="1" applyNumberFormat="1" applyFont="1" applyAlignment="1">
      <alignment horizontal="right"/>
    </xf>
    <xf numFmtId="167" fontId="1" fillId="12" borderId="0" xfId="2" applyNumberFormat="1" applyFont="1" applyFill="1" applyAlignment="1">
      <alignment horizontal="right" vertical="center"/>
    </xf>
    <xf numFmtId="167" fontId="1" fillId="13" borderId="0" xfId="2" applyNumberFormat="1" applyFont="1" applyFill="1" applyAlignment="1">
      <alignment horizontal="right" vertical="center"/>
    </xf>
    <xf numFmtId="167" fontId="2" fillId="12" borderId="8" xfId="2" applyNumberFormat="1" applyFont="1" applyFill="1" applyBorder="1" applyAlignment="1">
      <alignment horizontal="right" vertical="center"/>
    </xf>
    <xf numFmtId="167" fontId="2" fillId="13" borderId="8" xfId="2" applyNumberFormat="1" applyFont="1" applyFill="1" applyBorder="1" applyAlignment="1">
      <alignment horizontal="right" vertical="center"/>
    </xf>
    <xf numFmtId="170" fontId="2" fillId="13" borderId="8" xfId="1" applyNumberFormat="1" applyFont="1" applyFill="1" applyBorder="1" applyAlignment="1">
      <alignment horizontal="right" vertical="center"/>
    </xf>
    <xf numFmtId="170" fontId="2" fillId="12" borderId="8" xfId="1" applyNumberFormat="1" applyFont="1" applyFill="1" applyBorder="1" applyAlignment="1">
      <alignment horizontal="right" vertical="center"/>
    </xf>
    <xf numFmtId="170" fontId="2" fillId="12" borderId="8" xfId="1" applyNumberFormat="1" applyFont="1" applyFill="1" applyBorder="1" applyAlignment="1">
      <alignment horizontal="right"/>
    </xf>
    <xf numFmtId="167" fontId="2" fillId="12" borderId="0" xfId="2" applyNumberFormat="1" applyFont="1" applyFill="1" applyBorder="1" applyAlignment="1">
      <alignment horizontal="right" vertical="center"/>
    </xf>
    <xf numFmtId="167" fontId="2" fillId="0" borderId="0" xfId="2" applyNumberFormat="1" applyFont="1" applyFill="1" applyBorder="1" applyAlignment="1">
      <alignment horizontal="right" vertical="center"/>
    </xf>
    <xf numFmtId="170" fontId="2" fillId="0" borderId="0" xfId="1" applyNumberFormat="1" applyFont="1" applyFill="1" applyBorder="1" applyAlignment="1">
      <alignment horizontal="right" vertical="center"/>
    </xf>
    <xf numFmtId="170" fontId="2" fillId="0" borderId="0" xfId="1" applyNumberFormat="1" applyFont="1" applyFill="1" applyBorder="1" applyAlignment="1">
      <alignment horizontal="right"/>
    </xf>
    <xf numFmtId="170" fontId="28" fillId="3" borderId="0" xfId="1" applyNumberFormat="1" applyFont="1" applyFill="1" applyAlignment="1">
      <alignment horizontal="right" vertical="center" wrapText="1"/>
    </xf>
    <xf numFmtId="0" fontId="1" fillId="12" borderId="0" xfId="0" applyFont="1" applyFill="1" applyAlignment="1">
      <alignment horizontal="right" vertical="center"/>
    </xf>
    <xf numFmtId="170" fontId="1" fillId="3" borderId="0" xfId="1" applyNumberFormat="1" applyFont="1" applyFill="1" applyAlignment="1">
      <alignment horizontal="right" vertical="center"/>
    </xf>
    <xf numFmtId="171" fontId="2" fillId="7" borderId="8" xfId="0" applyNumberFormat="1" applyFont="1" applyFill="1" applyBorder="1" applyAlignment="1">
      <alignment horizontal="right" vertical="center"/>
    </xf>
    <xf numFmtId="170" fontId="2" fillId="7" borderId="8" xfId="1" applyNumberFormat="1" applyFont="1" applyFill="1" applyBorder="1" applyAlignment="1">
      <alignment horizontal="right" vertical="center"/>
    </xf>
    <xf numFmtId="170" fontId="2" fillId="3" borderId="8" xfId="1" applyNumberFormat="1" applyFont="1" applyFill="1" applyBorder="1" applyAlignment="1">
      <alignment horizontal="right" vertical="center"/>
    </xf>
    <xf numFmtId="167" fontId="1" fillId="12" borderId="0" xfId="2" applyNumberFormat="1" applyFont="1" applyFill="1" applyBorder="1" applyAlignment="1">
      <alignment horizontal="right" vertical="center"/>
    </xf>
    <xf numFmtId="167" fontId="1" fillId="13" borderId="0" xfId="2" applyNumberFormat="1" applyFont="1" applyFill="1" applyBorder="1" applyAlignment="1">
      <alignment horizontal="right" vertical="center"/>
    </xf>
    <xf numFmtId="170" fontId="1" fillId="13" borderId="0" xfId="1" applyNumberFormat="1" applyFont="1" applyFill="1" applyBorder="1" applyAlignment="1">
      <alignment horizontal="right" vertical="center"/>
    </xf>
    <xf numFmtId="170" fontId="1" fillId="12" borderId="0" xfId="1" applyNumberFormat="1" applyFont="1" applyFill="1" applyBorder="1" applyAlignment="1">
      <alignment horizontal="right" vertical="center"/>
    </xf>
    <xf numFmtId="167" fontId="1" fillId="11" borderId="8" xfId="2" applyNumberFormat="1" applyFont="1" applyFill="1" applyBorder="1" applyAlignment="1">
      <alignment horizontal="right" vertical="center"/>
    </xf>
    <xf numFmtId="170" fontId="1" fillId="11" borderId="8" xfId="1" applyNumberFormat="1" applyFont="1" applyFill="1" applyBorder="1" applyAlignment="1">
      <alignment horizontal="right" vertical="center"/>
    </xf>
    <xf numFmtId="170" fontId="1" fillId="11" borderId="8" xfId="1" applyNumberFormat="1" applyFont="1" applyFill="1" applyBorder="1" applyAlignment="1">
      <alignment horizontal="right"/>
    </xf>
    <xf numFmtId="171" fontId="64" fillId="12" borderId="0" xfId="0" applyNumberFormat="1" applyFont="1" applyFill="1" applyAlignment="1">
      <alignment horizontal="right" vertical="center"/>
    </xf>
    <xf numFmtId="170" fontId="64" fillId="3" borderId="0" xfId="1" applyNumberFormat="1" applyFont="1" applyFill="1" applyAlignment="1">
      <alignment horizontal="right" vertical="center"/>
    </xf>
    <xf numFmtId="171" fontId="2" fillId="7" borderId="0" xfId="0" applyNumberFormat="1" applyFont="1" applyFill="1" applyAlignment="1">
      <alignment horizontal="right" vertical="center"/>
    </xf>
    <xf numFmtId="170" fontId="2" fillId="7" borderId="0" xfId="1" applyNumberFormat="1" applyFont="1" applyFill="1" applyAlignment="1">
      <alignment horizontal="right" vertical="center"/>
    </xf>
    <xf numFmtId="170" fontId="2" fillId="3" borderId="0" xfId="1" applyNumberFormat="1" applyFont="1" applyFill="1" applyAlignment="1">
      <alignment horizontal="right" vertical="center"/>
    </xf>
    <xf numFmtId="170" fontId="2" fillId="0" borderId="0" xfId="1" applyNumberFormat="1" applyFont="1" applyFill="1" applyAlignment="1">
      <alignment horizontal="right" vertical="center"/>
    </xf>
    <xf numFmtId="170" fontId="2" fillId="7" borderId="0" xfId="1" applyNumberFormat="1" applyFont="1" applyFill="1" applyAlignment="1">
      <alignment horizontal="right"/>
    </xf>
    <xf numFmtId="170" fontId="1" fillId="8" borderId="0" xfId="1" applyNumberFormat="1" applyFont="1" applyFill="1" applyAlignment="1">
      <alignment horizontal="right" vertical="center"/>
    </xf>
    <xf numFmtId="171" fontId="2" fillId="11" borderId="0" xfId="0" applyNumberFormat="1" applyFont="1" applyFill="1" applyAlignment="1">
      <alignment horizontal="right" vertical="center"/>
    </xf>
    <xf numFmtId="170" fontId="2" fillId="11" borderId="0" xfId="1" applyNumberFormat="1" applyFont="1" applyFill="1" applyAlignment="1">
      <alignment horizontal="right" vertical="center"/>
    </xf>
    <xf numFmtId="0" fontId="1" fillId="13" borderId="0" xfId="0" applyFont="1" applyFill="1" applyAlignment="1">
      <alignment horizontal="right" vertical="center"/>
    </xf>
    <xf numFmtId="171" fontId="1" fillId="12" borderId="0" xfId="1" applyNumberFormat="1" applyFont="1" applyFill="1" applyAlignment="1">
      <alignment horizontal="right" vertical="center"/>
    </xf>
    <xf numFmtId="171" fontId="1" fillId="13" borderId="0" xfId="1" applyNumberFormat="1" applyFont="1" applyFill="1" applyAlignment="1">
      <alignment horizontal="right" vertical="center"/>
    </xf>
    <xf numFmtId="0" fontId="1" fillId="3" borderId="0" xfId="0" applyFont="1" applyFill="1" applyAlignment="1">
      <alignment horizontal="right" vertical="center"/>
    </xf>
    <xf numFmtId="0" fontId="1" fillId="12" borderId="0" xfId="0" applyFont="1" applyFill="1" applyAlignment="1">
      <alignment horizontal="right"/>
    </xf>
    <xf numFmtId="171" fontId="1" fillId="3" borderId="0" xfId="0" applyNumberFormat="1" applyFont="1" applyFill="1" applyAlignment="1">
      <alignment horizontal="right" vertical="center"/>
    </xf>
    <xf numFmtId="0" fontId="29" fillId="0" borderId="0" xfId="0" applyFont="1" applyAlignment="1">
      <alignment horizontal="right" vertical="center"/>
    </xf>
    <xf numFmtId="170" fontId="29" fillId="0" borderId="0" xfId="1" applyNumberFormat="1" applyFont="1" applyAlignment="1">
      <alignment horizontal="right" vertical="center"/>
    </xf>
    <xf numFmtId="170" fontId="29" fillId="0" borderId="0" xfId="1" applyNumberFormat="1" applyFont="1" applyAlignment="1">
      <alignment horizontal="right"/>
    </xf>
    <xf numFmtId="171" fontId="29" fillId="12" borderId="0" xfId="0" applyNumberFormat="1" applyFont="1" applyFill="1" applyAlignment="1">
      <alignment horizontal="right" vertical="center"/>
    </xf>
    <xf numFmtId="170" fontId="29" fillId="3" borderId="0" xfId="1" applyNumberFormat="1" applyFont="1" applyFill="1" applyAlignment="1">
      <alignment horizontal="right" vertical="center"/>
    </xf>
    <xf numFmtId="170" fontId="29" fillId="12" borderId="0" xfId="1" applyNumberFormat="1" applyFont="1" applyFill="1" applyAlignment="1">
      <alignment horizontal="right" vertical="center"/>
    </xf>
    <xf numFmtId="170" fontId="29" fillId="12" borderId="0" xfId="1" applyNumberFormat="1" applyFont="1" applyFill="1" applyAlignment="1">
      <alignment horizontal="right"/>
    </xf>
    <xf numFmtId="164" fontId="29" fillId="12" borderId="0" xfId="1" applyFont="1" applyFill="1" applyAlignment="1">
      <alignment horizontal="right" vertical="center"/>
    </xf>
    <xf numFmtId="171" fontId="60" fillId="7" borderId="0" xfId="0" applyNumberFormat="1" applyFont="1" applyFill="1" applyAlignment="1">
      <alignment horizontal="right" vertical="center"/>
    </xf>
    <xf numFmtId="170" fontId="60" fillId="7" borderId="0" xfId="1" applyNumberFormat="1" applyFont="1" applyFill="1" applyAlignment="1">
      <alignment horizontal="right" vertical="center"/>
    </xf>
    <xf numFmtId="170" fontId="60" fillId="3" borderId="0" xfId="1" applyNumberFormat="1" applyFont="1" applyFill="1" applyAlignment="1">
      <alignment horizontal="right" vertical="center"/>
    </xf>
    <xf numFmtId="170" fontId="29" fillId="3" borderId="0" xfId="1" applyNumberFormat="1" applyFont="1" applyFill="1" applyBorder="1" applyAlignment="1">
      <alignment horizontal="right" vertical="center"/>
    </xf>
    <xf numFmtId="167" fontId="29" fillId="0" borderId="0" xfId="2" applyNumberFormat="1" applyFont="1" applyAlignment="1">
      <alignment horizontal="right" vertical="center"/>
    </xf>
    <xf numFmtId="167" fontId="29" fillId="0" borderId="0" xfId="2" applyNumberFormat="1" applyFont="1" applyFill="1" applyAlignment="1">
      <alignment horizontal="right" vertical="center"/>
    </xf>
    <xf numFmtId="170" fontId="29" fillId="0" borderId="0" xfId="1" applyNumberFormat="1" applyFont="1" applyFill="1" applyAlignment="1">
      <alignment horizontal="right" vertical="center"/>
    </xf>
    <xf numFmtId="170" fontId="28" fillId="12" borderId="0" xfId="1" applyNumberFormat="1" applyFont="1" applyFill="1" applyAlignment="1">
      <alignment horizontal="right" vertical="center"/>
    </xf>
    <xf numFmtId="170" fontId="28" fillId="3" borderId="0" xfId="1" applyNumberFormat="1" applyFont="1" applyFill="1" applyAlignment="1">
      <alignment horizontal="right" vertical="center"/>
    </xf>
    <xf numFmtId="170" fontId="28" fillId="12" borderId="0" xfId="1" applyNumberFormat="1" applyFont="1" applyFill="1" applyAlignment="1">
      <alignment horizontal="right"/>
    </xf>
    <xf numFmtId="170" fontId="55" fillId="3" borderId="0" xfId="1" applyNumberFormat="1" applyFont="1" applyFill="1" applyAlignment="1">
      <alignment horizontal="right" vertical="center"/>
    </xf>
    <xf numFmtId="171" fontId="66" fillId="12" borderId="0" xfId="0" applyNumberFormat="1" applyFont="1" applyFill="1" applyAlignment="1">
      <alignment horizontal="right" vertical="center"/>
    </xf>
    <xf numFmtId="170" fontId="66" fillId="12" borderId="0" xfId="1" applyNumberFormat="1" applyFont="1" applyFill="1" applyAlignment="1">
      <alignment horizontal="right" vertical="center"/>
    </xf>
    <xf numFmtId="167" fontId="1" fillId="0" borderId="0" xfId="2" applyNumberFormat="1" applyFont="1" applyFill="1" applyBorder="1" applyAlignment="1">
      <alignment horizontal="right" vertical="center"/>
    </xf>
    <xf numFmtId="170" fontId="1" fillId="0" borderId="0" xfId="1" applyNumberFormat="1" applyFont="1" applyFill="1" applyBorder="1" applyAlignment="1">
      <alignment horizontal="right" vertical="center"/>
    </xf>
    <xf numFmtId="0" fontId="28" fillId="7" borderId="1" xfId="0" applyFont="1" applyFill="1" applyBorder="1" applyAlignment="1">
      <alignment horizontal="right" vertical="center" wrapText="1"/>
    </xf>
    <xf numFmtId="170" fontId="28" fillId="7" borderId="24" xfId="1" applyNumberFormat="1" applyFont="1" applyFill="1" applyBorder="1" applyAlignment="1">
      <alignment horizontal="right" vertical="center" wrapText="1"/>
    </xf>
    <xf numFmtId="170" fontId="2" fillId="12" borderId="0" xfId="1" applyNumberFormat="1" applyFont="1" applyFill="1" applyBorder="1" applyAlignment="1">
      <alignment horizontal="right" vertical="center"/>
    </xf>
    <xf numFmtId="170" fontId="2" fillId="12" borderId="27" xfId="1" applyNumberFormat="1" applyFont="1" applyFill="1" applyBorder="1" applyAlignment="1">
      <alignment horizontal="right" vertical="center"/>
    </xf>
    <xf numFmtId="171" fontId="1" fillId="12" borderId="27" xfId="0" applyNumberFormat="1" applyFont="1" applyFill="1" applyBorder="1" applyAlignment="1">
      <alignment horizontal="right" vertical="center"/>
    </xf>
    <xf numFmtId="170" fontId="1" fillId="12" borderId="27" xfId="1" applyNumberFormat="1" applyFont="1" applyFill="1" applyBorder="1" applyAlignment="1">
      <alignment horizontal="right" vertical="center"/>
    </xf>
    <xf numFmtId="171" fontId="2" fillId="12" borderId="27" xfId="0" applyNumberFormat="1" applyFont="1" applyFill="1" applyBorder="1" applyAlignment="1">
      <alignment horizontal="right" vertical="center"/>
    </xf>
    <xf numFmtId="170" fontId="2" fillId="7" borderId="0" xfId="1" applyNumberFormat="1" applyFont="1" applyFill="1" applyBorder="1" applyAlignment="1">
      <alignment horizontal="right" vertical="center"/>
    </xf>
    <xf numFmtId="170" fontId="2" fillId="7" borderId="27" xfId="1" applyNumberFormat="1" applyFont="1" applyFill="1" applyBorder="1" applyAlignment="1">
      <alignment horizontal="right" vertical="center"/>
    </xf>
    <xf numFmtId="171" fontId="60" fillId="7" borderId="27" xfId="0" applyNumberFormat="1" applyFont="1" applyFill="1" applyBorder="1" applyAlignment="1">
      <alignment horizontal="right" vertical="center"/>
    </xf>
    <xf numFmtId="171" fontId="2" fillId="7" borderId="27" xfId="0" applyNumberFormat="1" applyFont="1" applyFill="1" applyBorder="1" applyAlignment="1">
      <alignment horizontal="right" vertical="center"/>
    </xf>
    <xf numFmtId="43" fontId="1" fillId="12" borderId="0" xfId="0" applyNumberFormat="1" applyFont="1" applyFill="1" applyAlignment="1">
      <alignment horizontal="right" vertical="center"/>
    </xf>
    <xf numFmtId="171" fontId="2" fillId="0" borderId="27" xfId="0" applyNumberFormat="1" applyFont="1" applyBorder="1" applyAlignment="1">
      <alignment horizontal="right" vertical="center"/>
    </xf>
    <xf numFmtId="171" fontId="0" fillId="0" borderId="0" xfId="0" applyNumberFormat="1" applyAlignment="1">
      <alignment horizontal="right" vertical="center"/>
    </xf>
    <xf numFmtId="171" fontId="0" fillId="12" borderId="0" xfId="0" applyNumberFormat="1" applyFill="1" applyAlignment="1">
      <alignment horizontal="right" vertical="center"/>
    </xf>
    <xf numFmtId="171" fontId="0" fillId="0" borderId="27" xfId="0" applyNumberFormat="1" applyBorder="1" applyAlignment="1">
      <alignment horizontal="right" vertical="center"/>
    </xf>
    <xf numFmtId="164" fontId="1" fillId="12" borderId="0" xfId="1" applyFont="1" applyFill="1" applyBorder="1" applyAlignment="1">
      <alignment horizontal="right" vertical="center"/>
    </xf>
    <xf numFmtId="164" fontId="1" fillId="12" borderId="27" xfId="1" applyFont="1" applyFill="1" applyBorder="1" applyAlignment="1">
      <alignment horizontal="right" vertical="center"/>
    </xf>
    <xf numFmtId="171" fontId="1" fillId="12" borderId="3" xfId="0" applyNumberFormat="1" applyFont="1" applyFill="1" applyBorder="1" applyAlignment="1">
      <alignment horizontal="right" vertical="center"/>
    </xf>
    <xf numFmtId="171" fontId="1" fillId="12" borderId="22" xfId="0" applyNumberFormat="1" applyFont="1" applyFill="1" applyBorder="1" applyAlignment="1">
      <alignment horizontal="right" vertical="center"/>
    </xf>
    <xf numFmtId="171" fontId="1" fillId="12" borderId="2" xfId="0" applyNumberFormat="1" applyFont="1" applyFill="1" applyBorder="1" applyAlignment="1">
      <alignment horizontal="right" vertical="center"/>
    </xf>
    <xf numFmtId="171" fontId="1" fillId="13" borderId="2" xfId="0" applyNumberFormat="1" applyFont="1" applyFill="1" applyBorder="1" applyAlignment="1">
      <alignment horizontal="right" vertical="center"/>
    </xf>
    <xf numFmtId="170" fontId="1" fillId="13" borderId="2" xfId="1" applyNumberFormat="1" applyFont="1" applyFill="1" applyBorder="1" applyAlignment="1">
      <alignment horizontal="right" vertical="center"/>
    </xf>
    <xf numFmtId="170" fontId="1" fillId="12" borderId="2" xfId="1" applyNumberFormat="1" applyFont="1" applyFill="1" applyBorder="1" applyAlignment="1">
      <alignment horizontal="right" vertical="center"/>
    </xf>
    <xf numFmtId="170" fontId="1" fillId="12" borderId="2" xfId="1" applyNumberFormat="1" applyFont="1" applyFill="1" applyBorder="1" applyAlignment="1">
      <alignment horizontal="right"/>
    </xf>
    <xf numFmtId="170" fontId="1" fillId="3" borderId="2" xfId="1" applyNumberFormat="1" applyFont="1" applyFill="1" applyBorder="1" applyAlignment="1">
      <alignment horizontal="right" vertical="center"/>
    </xf>
    <xf numFmtId="0" fontId="1" fillId="12" borderId="2" xfId="0" applyFont="1" applyFill="1" applyBorder="1" applyAlignment="1">
      <alignment horizontal="right" vertical="center"/>
    </xf>
    <xf numFmtId="0" fontId="1" fillId="13" borderId="2" xfId="0" applyFont="1" applyFill="1" applyBorder="1" applyAlignment="1">
      <alignment horizontal="right" vertical="center"/>
    </xf>
    <xf numFmtId="0" fontId="28" fillId="13" borderId="0" xfId="0" applyFont="1" applyFill="1" applyAlignment="1">
      <alignment horizontal="right" vertical="center" wrapText="1"/>
    </xf>
    <xf numFmtId="41" fontId="1" fillId="12" borderId="0" xfId="0" applyNumberFormat="1" applyFont="1" applyFill="1" applyAlignment="1">
      <alignment horizontal="right" vertical="center"/>
    </xf>
    <xf numFmtId="168" fontId="1" fillId="13" borderId="0" xfId="0" applyNumberFormat="1" applyFont="1" applyFill="1" applyAlignment="1">
      <alignment horizontal="right" vertical="center"/>
    </xf>
    <xf numFmtId="171" fontId="67" fillId="0" borderId="0" xfId="0" applyNumberFormat="1" applyFont="1" applyAlignment="1">
      <alignment horizontal="right" vertical="center"/>
    </xf>
    <xf numFmtId="171" fontId="67" fillId="0" borderId="0" xfId="0" applyNumberFormat="1" applyFont="1" applyAlignment="1">
      <alignment horizontal="right"/>
    </xf>
    <xf numFmtId="43" fontId="54" fillId="0" borderId="0" xfId="0" applyNumberFormat="1" applyFont="1" applyAlignment="1">
      <alignment horizontal="right" vertical="center"/>
    </xf>
    <xf numFmtId="170" fontId="54" fillId="0" borderId="0" xfId="1" applyNumberFormat="1" applyFont="1" applyAlignment="1">
      <alignment horizontal="right" vertical="center"/>
    </xf>
    <xf numFmtId="170" fontId="54" fillId="0" borderId="0" xfId="1" applyNumberFormat="1" applyFont="1" applyAlignment="1">
      <alignment horizontal="right"/>
    </xf>
    <xf numFmtId="0" fontId="2" fillId="7" borderId="2" xfId="0" quotePrefix="1" applyFont="1" applyFill="1" applyBorder="1" applyAlignment="1">
      <alignment horizontal="right" vertical="center" wrapText="1"/>
    </xf>
    <xf numFmtId="171" fontId="1" fillId="0" borderId="2" xfId="1" quotePrefix="1" applyNumberFormat="1" applyFont="1" applyBorder="1" applyAlignment="1">
      <alignment horizontal="right" vertical="center" wrapText="1"/>
    </xf>
    <xf numFmtId="171" fontId="1" fillId="0" borderId="2" xfId="1" quotePrefix="1" applyNumberFormat="1" applyFont="1" applyFill="1" applyBorder="1" applyAlignment="1">
      <alignment horizontal="right" vertical="center" wrapText="1"/>
    </xf>
    <xf numFmtId="170" fontId="1" fillId="0" borderId="2" xfId="1" quotePrefix="1" applyNumberFormat="1" applyFont="1" applyFill="1" applyBorder="1" applyAlignment="1">
      <alignment horizontal="right" vertical="center" wrapText="1"/>
    </xf>
    <xf numFmtId="170" fontId="1" fillId="0" borderId="2" xfId="1" applyNumberFormat="1" applyFont="1" applyBorder="1" applyAlignment="1">
      <alignment horizontal="right" vertical="center"/>
    </xf>
    <xf numFmtId="170" fontId="1" fillId="0" borderId="2" xfId="1" applyNumberFormat="1" applyFont="1" applyFill="1" applyBorder="1" applyAlignment="1">
      <alignment horizontal="right" vertical="center" wrapText="1"/>
    </xf>
    <xf numFmtId="170" fontId="1" fillId="0" borderId="2" xfId="1" applyNumberFormat="1" applyFont="1" applyFill="1" applyBorder="1" applyAlignment="1">
      <alignment horizontal="right" wrapText="1"/>
    </xf>
    <xf numFmtId="170" fontId="29" fillId="0" borderId="2" xfId="1" applyNumberFormat="1" applyFont="1" applyFill="1" applyBorder="1" applyAlignment="1">
      <alignment horizontal="right" vertical="center"/>
    </xf>
    <xf numFmtId="171" fontId="29" fillId="0" borderId="2" xfId="1" applyNumberFormat="1" applyFont="1" applyBorder="1" applyAlignment="1">
      <alignment horizontal="right" vertical="center"/>
    </xf>
    <xf numFmtId="171" fontId="29" fillId="0" borderId="2" xfId="1" applyNumberFormat="1" applyFont="1" applyFill="1" applyBorder="1" applyAlignment="1">
      <alignment horizontal="right" vertical="center"/>
    </xf>
    <xf numFmtId="43" fontId="1" fillId="0" borderId="2" xfId="0" applyNumberFormat="1" applyFont="1" applyBorder="1" applyAlignment="1">
      <alignment horizontal="right" vertical="center"/>
    </xf>
    <xf numFmtId="170" fontId="1" fillId="0" borderId="2" xfId="1" applyNumberFormat="1" applyFont="1" applyFill="1" applyBorder="1" applyAlignment="1">
      <alignment horizontal="right" vertical="center"/>
    </xf>
    <xf numFmtId="170" fontId="1" fillId="0" borderId="2" xfId="1" applyNumberFormat="1" applyFont="1" applyBorder="1" applyAlignment="1">
      <alignment horizontal="right"/>
    </xf>
    <xf numFmtId="9" fontId="1" fillId="0" borderId="2" xfId="2" applyFont="1" applyBorder="1" applyAlignment="1">
      <alignment horizontal="right" vertical="center"/>
    </xf>
    <xf numFmtId="9" fontId="1" fillId="0" borderId="2" xfId="2" applyFont="1" applyFill="1" applyBorder="1" applyAlignment="1">
      <alignment horizontal="right" vertical="center"/>
    </xf>
    <xf numFmtId="171" fontId="1" fillId="0" borderId="2" xfId="0" applyNumberFormat="1" applyFont="1" applyBorder="1" applyAlignment="1">
      <alignment horizontal="right" vertical="center"/>
    </xf>
    <xf numFmtId="167" fontId="1" fillId="0" borderId="2" xfId="2" applyNumberFormat="1" applyFont="1" applyFill="1" applyBorder="1" applyAlignment="1">
      <alignment horizontal="right" vertical="center"/>
    </xf>
    <xf numFmtId="9" fontId="1" fillId="0" borderId="2" xfId="2" applyFont="1" applyFill="1" applyBorder="1" applyAlignment="1">
      <alignment horizontal="right"/>
    </xf>
    <xf numFmtId="171" fontId="1" fillId="0" borderId="2" xfId="2" applyNumberFormat="1" applyFont="1" applyFill="1" applyBorder="1" applyAlignment="1">
      <alignment horizontal="right" vertical="center"/>
    </xf>
    <xf numFmtId="170" fontId="1" fillId="0" borderId="2" xfId="1" applyNumberFormat="1" applyFont="1" applyFill="1" applyBorder="1" applyAlignment="1">
      <alignment horizontal="right"/>
    </xf>
    <xf numFmtId="167" fontId="1" fillId="0" borderId="0" xfId="2" applyNumberFormat="1" applyFont="1" applyAlignment="1">
      <alignment horizontal="right" vertical="center"/>
    </xf>
    <xf numFmtId="167" fontId="1" fillId="0" borderId="0" xfId="2" applyNumberFormat="1" applyFont="1" applyFill="1" applyAlignment="1">
      <alignment horizontal="right" vertical="center"/>
    </xf>
    <xf numFmtId="170" fontId="1" fillId="0" borderId="0" xfId="1" applyNumberFormat="1" applyFont="1" applyFill="1" applyAlignment="1">
      <alignment horizontal="right" vertical="center"/>
    </xf>
    <xf numFmtId="0" fontId="28" fillId="7" borderId="2" xfId="0" applyFont="1" applyFill="1" applyBorder="1" applyAlignment="1">
      <alignment horizontal="right" vertical="center" wrapText="1"/>
    </xf>
    <xf numFmtId="170" fontId="28" fillId="11" borderId="2" xfId="1" applyNumberFormat="1" applyFont="1" applyFill="1" applyBorder="1" applyAlignment="1">
      <alignment horizontal="right" vertical="center" wrapText="1"/>
    </xf>
    <xf numFmtId="167" fontId="62" fillId="0" borderId="2" xfId="2" applyNumberFormat="1" applyFont="1" applyFill="1" applyBorder="1" applyAlignment="1">
      <alignment horizontal="right" vertical="center"/>
    </xf>
    <xf numFmtId="167" fontId="29" fillId="0" borderId="2" xfId="2" applyNumberFormat="1" applyFont="1" applyFill="1" applyBorder="1" applyAlignment="1">
      <alignment horizontal="right" vertical="center"/>
    </xf>
    <xf numFmtId="10" fontId="0" fillId="0" borderId="0" xfId="2" applyNumberFormat="1" applyFont="1" applyAlignment="1">
      <alignment horizontal="right" vertical="center"/>
    </xf>
    <xf numFmtId="10" fontId="0" fillId="0" borderId="0" xfId="2" applyNumberFormat="1" applyFont="1" applyAlignment="1">
      <alignment horizontal="right"/>
    </xf>
    <xf numFmtId="0" fontId="0" fillId="0" borderId="0" xfId="0" applyAlignment="1">
      <alignment horizontal="right" vertical="center"/>
    </xf>
    <xf numFmtId="170" fontId="0" fillId="0" borderId="0" xfId="1" applyNumberFormat="1" applyFont="1" applyFill="1" applyAlignment="1">
      <alignment horizontal="right" vertical="center"/>
    </xf>
    <xf numFmtId="170" fontId="0" fillId="0" borderId="0" xfId="1" applyNumberFormat="1" applyFont="1" applyAlignment="1">
      <alignment horizontal="right" vertical="center"/>
    </xf>
    <xf numFmtId="170" fontId="0" fillId="0" borderId="0" xfId="1" applyNumberFormat="1" applyFont="1" applyAlignment="1">
      <alignment horizontal="right"/>
    </xf>
    <xf numFmtId="43" fontId="0" fillId="0" borderId="2" xfId="7" applyFont="1" applyBorder="1" applyAlignment="1">
      <alignment horizontal="right" vertical="center"/>
    </xf>
    <xf numFmtId="43" fontId="0" fillId="0" borderId="2" xfId="7" applyFont="1" applyBorder="1" applyAlignment="1">
      <alignment horizontal="right"/>
    </xf>
    <xf numFmtId="43" fontId="2" fillId="0" borderId="2" xfId="7" applyFont="1" applyBorder="1" applyAlignment="1">
      <alignment horizontal="right" vertical="center"/>
    </xf>
    <xf numFmtId="43" fontId="2" fillId="0" borderId="2" xfId="7" applyFont="1" applyBorder="1" applyAlignment="1">
      <alignment horizontal="right"/>
    </xf>
    <xf numFmtId="9" fontId="1" fillId="0" borderId="0" xfId="2" applyFont="1" applyBorder="1" applyAlignment="1">
      <alignment horizontal="right" vertical="center"/>
    </xf>
    <xf numFmtId="9" fontId="1" fillId="0" borderId="0" xfId="2" applyFont="1" applyFill="1" applyBorder="1" applyAlignment="1">
      <alignment horizontal="right" vertical="center"/>
    </xf>
    <xf numFmtId="170" fontId="1" fillId="0" borderId="0" xfId="1" applyNumberFormat="1" applyFont="1" applyBorder="1" applyAlignment="1">
      <alignment horizontal="right" vertical="center"/>
    </xf>
    <xf numFmtId="170" fontId="1" fillId="0" borderId="0" xfId="1" applyNumberFormat="1" applyFont="1" applyFill="1" applyBorder="1" applyAlignment="1">
      <alignment horizontal="right"/>
    </xf>
    <xf numFmtId="0" fontId="57" fillId="7" borderId="3" xfId="0" applyFont="1" applyFill="1" applyBorder="1" applyAlignment="1">
      <alignment horizontal="right" vertical="center" wrapText="1"/>
    </xf>
    <xf numFmtId="170" fontId="56" fillId="7" borderId="0" xfId="1" applyNumberFormat="1" applyFont="1" applyFill="1" applyAlignment="1">
      <alignment horizontal="right" vertical="center"/>
    </xf>
    <xf numFmtId="170" fontId="56" fillId="12" borderId="0" xfId="1" applyNumberFormat="1" applyFont="1" applyFill="1" applyAlignment="1">
      <alignment horizontal="right"/>
    </xf>
    <xf numFmtId="170" fontId="56" fillId="12" borderId="0" xfId="1" applyNumberFormat="1" applyFont="1" applyFill="1" applyBorder="1" applyAlignment="1">
      <alignment horizontal="right" vertical="center"/>
    </xf>
    <xf numFmtId="170" fontId="56" fillId="3" borderId="0" xfId="1" applyNumberFormat="1" applyFont="1" applyFill="1" applyBorder="1" applyAlignment="1">
      <alignment horizontal="right" vertical="center"/>
    </xf>
    <xf numFmtId="170" fontId="56" fillId="12" borderId="0" xfId="1" applyNumberFormat="1" applyFont="1" applyFill="1" applyBorder="1" applyAlignment="1">
      <alignment horizontal="right"/>
    </xf>
    <xf numFmtId="171" fontId="57" fillId="12" borderId="16" xfId="0" applyNumberFormat="1" applyFont="1" applyFill="1" applyBorder="1" applyAlignment="1">
      <alignment horizontal="right" vertical="center"/>
    </xf>
    <xf numFmtId="170" fontId="57" fillId="12" borderId="16" xfId="1" applyNumberFormat="1" applyFont="1" applyFill="1" applyBorder="1" applyAlignment="1">
      <alignment horizontal="right" vertical="center"/>
    </xf>
    <xf numFmtId="170" fontId="57" fillId="12" borderId="21" xfId="1" applyNumberFormat="1" applyFont="1" applyFill="1" applyBorder="1" applyAlignment="1">
      <alignment horizontal="right"/>
    </xf>
    <xf numFmtId="0" fontId="57" fillId="12" borderId="0" xfId="0" applyFont="1" applyFill="1" applyAlignment="1">
      <alignment horizontal="right" vertical="center" wrapText="1"/>
    </xf>
    <xf numFmtId="170" fontId="57" fillId="12" borderId="0" xfId="1" applyNumberFormat="1" applyFont="1" applyFill="1" applyAlignment="1">
      <alignment horizontal="right" vertical="center" wrapText="1"/>
    </xf>
    <xf numFmtId="170" fontId="57" fillId="12" borderId="0" xfId="1" applyNumberFormat="1" applyFont="1" applyFill="1" applyAlignment="1">
      <alignment horizontal="right" wrapText="1"/>
    </xf>
    <xf numFmtId="171" fontId="56" fillId="12" borderId="0" xfId="2" applyNumberFormat="1" applyFont="1" applyFill="1" applyBorder="1" applyAlignment="1">
      <alignment horizontal="right" vertical="center"/>
    </xf>
    <xf numFmtId="170" fontId="56" fillId="7" borderId="0" xfId="1" applyNumberFormat="1" applyFont="1" applyFill="1" applyBorder="1" applyAlignment="1">
      <alignment horizontal="right" vertical="center"/>
    </xf>
    <xf numFmtId="171" fontId="56" fillId="12" borderId="3" xfId="2" applyNumberFormat="1" applyFont="1" applyFill="1" applyBorder="1" applyAlignment="1">
      <alignment horizontal="right" vertical="center"/>
    </xf>
    <xf numFmtId="170" fontId="56" fillId="12" borderId="3" xfId="1" applyNumberFormat="1" applyFont="1" applyFill="1" applyBorder="1" applyAlignment="1">
      <alignment horizontal="right" vertical="center"/>
    </xf>
    <xf numFmtId="170" fontId="56" fillId="3" borderId="3" xfId="1" applyNumberFormat="1" applyFont="1" applyFill="1" applyBorder="1" applyAlignment="1">
      <alignment horizontal="right" vertical="center"/>
    </xf>
    <xf numFmtId="170" fontId="56" fillId="12" borderId="3" xfId="1" applyNumberFormat="1" applyFont="1" applyFill="1" applyBorder="1" applyAlignment="1">
      <alignment horizontal="right"/>
    </xf>
    <xf numFmtId="169" fontId="1" fillId="0" borderId="2" xfId="0" applyNumberFormat="1" applyFont="1" applyBorder="1" applyAlignment="1">
      <alignment horizontal="right" vertical="center"/>
    </xf>
    <xf numFmtId="169" fontId="1" fillId="13" borderId="2" xfId="0" applyNumberFormat="1" applyFont="1" applyFill="1" applyBorder="1" applyAlignment="1">
      <alignment horizontal="right" vertical="center"/>
    </xf>
    <xf numFmtId="0" fontId="1" fillId="0" borderId="2" xfId="0" applyFont="1" applyBorder="1" applyAlignment="1">
      <alignment horizontal="right" vertical="center"/>
    </xf>
    <xf numFmtId="0" fontId="0" fillId="0" borderId="2" xfId="0" applyBorder="1" applyAlignment="1">
      <alignment horizontal="right" vertical="center"/>
    </xf>
    <xf numFmtId="0" fontId="0" fillId="13" borderId="2" xfId="0" applyFill="1" applyBorder="1" applyAlignment="1">
      <alignment horizontal="right" vertical="center"/>
    </xf>
    <xf numFmtId="170" fontId="0" fillId="13" borderId="2" xfId="1" applyNumberFormat="1" applyFont="1" applyFill="1" applyBorder="1" applyAlignment="1">
      <alignment horizontal="right" vertical="center"/>
    </xf>
    <xf numFmtId="170" fontId="0" fillId="0" borderId="2" xfId="1" applyNumberFormat="1" applyFont="1" applyBorder="1" applyAlignment="1">
      <alignment horizontal="right" vertical="center"/>
    </xf>
    <xf numFmtId="170" fontId="0" fillId="0" borderId="2" xfId="1" applyNumberFormat="1" applyFont="1" applyBorder="1" applyAlignment="1">
      <alignment horizontal="right"/>
    </xf>
    <xf numFmtId="171" fontId="1" fillId="0" borderId="2" xfId="0" applyNumberFormat="1" applyFont="1" applyBorder="1" applyAlignment="1">
      <alignment horizontal="right" vertical="center" wrapText="1"/>
    </xf>
    <xf numFmtId="171" fontId="1" fillId="13" borderId="2" xfId="0" applyNumberFormat="1" applyFont="1" applyFill="1" applyBorder="1" applyAlignment="1">
      <alignment horizontal="right" vertical="center" wrapText="1"/>
    </xf>
    <xf numFmtId="170" fontId="1" fillId="13" borderId="2" xfId="1" applyNumberFormat="1" applyFont="1" applyFill="1" applyBorder="1" applyAlignment="1">
      <alignment horizontal="right" vertical="center" wrapText="1"/>
    </xf>
    <xf numFmtId="170" fontId="1" fillId="0" borderId="2" xfId="1" applyNumberFormat="1" applyFont="1" applyBorder="1" applyAlignment="1">
      <alignment horizontal="right" vertical="center" wrapText="1"/>
    </xf>
    <xf numFmtId="170" fontId="1" fillId="0" borderId="0" xfId="1" applyNumberFormat="1" applyFont="1" applyAlignment="1">
      <alignment horizontal="right" wrapText="1"/>
    </xf>
    <xf numFmtId="2" fontId="1" fillId="0" borderId="0" xfId="2" applyNumberFormat="1" applyFont="1" applyAlignment="1">
      <alignment horizontal="right" vertical="center"/>
    </xf>
    <xf numFmtId="2" fontId="1" fillId="13" borderId="0" xfId="2" applyNumberFormat="1" applyFont="1" applyFill="1" applyAlignment="1">
      <alignment horizontal="right" vertical="center"/>
    </xf>
    <xf numFmtId="0" fontId="28" fillId="25" borderId="3" xfId="0" applyFont="1" applyFill="1" applyBorder="1" applyAlignment="1">
      <alignment horizontal="right" vertical="center" wrapText="1"/>
    </xf>
    <xf numFmtId="170" fontId="28" fillId="25" borderId="3" xfId="1" applyNumberFormat="1" applyFont="1" applyFill="1" applyBorder="1" applyAlignment="1">
      <alignment horizontal="right" vertical="center" wrapText="1"/>
    </xf>
    <xf numFmtId="170" fontId="55" fillId="25" borderId="0" xfId="1" applyNumberFormat="1" applyFont="1" applyFill="1" applyAlignment="1">
      <alignment horizontal="right" vertical="center"/>
    </xf>
    <xf numFmtId="171" fontId="55" fillId="25" borderId="0" xfId="0" applyNumberFormat="1" applyFont="1" applyFill="1" applyAlignment="1">
      <alignment horizontal="right" vertical="center"/>
    </xf>
    <xf numFmtId="171" fontId="55" fillId="25" borderId="3" xfId="0" applyNumberFormat="1" applyFont="1" applyFill="1" applyBorder="1" applyAlignment="1">
      <alignment horizontal="right" vertical="center"/>
    </xf>
    <xf numFmtId="170" fontId="55" fillId="25" borderId="3" xfId="1" applyNumberFormat="1" applyFont="1" applyFill="1" applyBorder="1" applyAlignment="1">
      <alignment horizontal="right" vertical="center"/>
    </xf>
    <xf numFmtId="170" fontId="55" fillId="25" borderId="3" xfId="1" applyNumberFormat="1" applyFont="1" applyFill="1" applyBorder="1" applyAlignment="1">
      <alignment horizontal="right"/>
    </xf>
    <xf numFmtId="2" fontId="1" fillId="0" borderId="0" xfId="2" applyNumberFormat="1" applyFont="1" applyFill="1" applyAlignment="1">
      <alignment horizontal="right" vertical="center"/>
    </xf>
    <xf numFmtId="10" fontId="29" fillId="5" borderId="2" xfId="2" applyNumberFormat="1" applyFont="1" applyFill="1" applyBorder="1" applyAlignment="1">
      <alignment horizontal="right" vertical="center"/>
    </xf>
    <xf numFmtId="10" fontId="29" fillId="13" borderId="2" xfId="2" applyNumberFormat="1" applyFont="1" applyFill="1" applyBorder="1" applyAlignment="1">
      <alignment horizontal="right" vertical="center"/>
    </xf>
    <xf numFmtId="171" fontId="60" fillId="12" borderId="0" xfId="0" applyNumberFormat="1" applyFont="1" applyFill="1" applyAlignment="1">
      <alignment horizontal="right" vertical="center"/>
    </xf>
    <xf numFmtId="170" fontId="60" fillId="12" borderId="0" xfId="1" applyNumberFormat="1" applyFont="1" applyFill="1" applyBorder="1" applyAlignment="1">
      <alignment horizontal="right" vertical="center"/>
    </xf>
    <xf numFmtId="164" fontId="56" fillId="7" borderId="0" xfId="1" applyFont="1" applyFill="1" applyBorder="1" applyAlignment="1">
      <alignment horizontal="right" vertical="center"/>
    </xf>
    <xf numFmtId="2" fontId="2" fillId="0" borderId="0" xfId="2" applyNumberFormat="1" applyFont="1" applyAlignment="1">
      <alignment horizontal="center"/>
    </xf>
    <xf numFmtId="171" fontId="1" fillId="24" borderId="0" xfId="0" applyNumberFormat="1" applyFont="1" applyFill="1" applyAlignment="1">
      <alignment horizontal="center" wrapText="1"/>
    </xf>
    <xf numFmtId="0" fontId="33" fillId="0" borderId="0" xfId="0" applyFont="1" applyAlignment="1">
      <alignment horizontal="center" wrapText="1"/>
    </xf>
    <xf numFmtId="0" fontId="33" fillId="0" borderId="3" xfId="0" applyFont="1" applyBorder="1" applyAlignment="1">
      <alignment horizontal="center" wrapText="1"/>
    </xf>
    <xf numFmtId="0" fontId="31" fillId="9" borderId="0" xfId="5" applyFont="1" applyFill="1" applyAlignment="1">
      <alignment horizontal="center" wrapText="1"/>
    </xf>
    <xf numFmtId="0" fontId="33" fillId="6" borderId="0" xfId="0" applyFont="1" applyFill="1" applyAlignment="1">
      <alignment horizontal="center" wrapText="1"/>
    </xf>
    <xf numFmtId="0" fontId="33" fillId="0" borderId="0" xfId="0" applyFont="1" applyAlignment="1">
      <alignment horizontal="center" vertical="center" wrapText="1"/>
    </xf>
    <xf numFmtId="0" fontId="33" fillId="0" borderId="2" xfId="0" applyFont="1" applyBorder="1" applyAlignment="1">
      <alignment horizontal="center" wrapText="1"/>
    </xf>
    <xf numFmtId="0" fontId="31" fillId="0" borderId="2" xfId="5" applyFont="1" applyBorder="1" applyAlignment="1">
      <alignment horizontal="center" wrapText="1"/>
    </xf>
    <xf numFmtId="0" fontId="33" fillId="0" borderId="2" xfId="0" applyFont="1" applyBorder="1" applyAlignment="1">
      <alignment horizontal="center" vertical="center" wrapText="1"/>
    </xf>
    <xf numFmtId="3" fontId="32" fillId="0" borderId="0" xfId="4" applyNumberFormat="1" applyFont="1" applyAlignment="1">
      <alignment horizontal="center" wrapText="1"/>
    </xf>
    <xf numFmtId="170" fontId="32" fillId="0" borderId="0" xfId="4" applyNumberFormat="1" applyFont="1" applyAlignment="1">
      <alignment horizontal="center" wrapText="1"/>
    </xf>
    <xf numFmtId="0" fontId="30" fillId="0" borderId="2" xfId="5" applyFont="1" applyBorder="1" applyAlignment="1">
      <alignment horizontal="center"/>
    </xf>
    <xf numFmtId="170" fontId="32" fillId="0" borderId="2" xfId="4" applyNumberFormat="1" applyFont="1" applyBorder="1" applyAlignment="1">
      <alignment horizontal="center" wrapText="1"/>
    </xf>
    <xf numFmtId="3" fontId="32" fillId="0" borderId="2" xfId="4" applyNumberFormat="1" applyFont="1" applyBorder="1" applyAlignment="1">
      <alignment horizontal="center" wrapText="1"/>
    </xf>
    <xf numFmtId="0" fontId="46" fillId="0" borderId="41" xfId="0" applyFont="1" applyBorder="1" applyAlignment="1">
      <alignment horizontal="center"/>
    </xf>
    <xf numFmtId="0" fontId="46" fillId="0" borderId="42" xfId="0" applyFont="1" applyBorder="1" applyAlignment="1">
      <alignment horizontal="center"/>
    </xf>
    <xf numFmtId="0" fontId="46" fillId="0" borderId="43" xfId="0" applyFont="1" applyBorder="1" applyAlignment="1">
      <alignment horizontal="center"/>
    </xf>
    <xf numFmtId="0" fontId="46" fillId="17" borderId="35" xfId="0" applyFont="1" applyFill="1" applyBorder="1" applyAlignment="1">
      <alignment horizontal="left" vertical="center" wrapText="1"/>
    </xf>
    <xf numFmtId="0" fontId="46" fillId="17" borderId="38" xfId="0" applyFont="1" applyFill="1" applyBorder="1" applyAlignment="1">
      <alignment horizontal="left" vertical="center" wrapText="1"/>
    </xf>
    <xf numFmtId="0" fontId="46" fillId="17" borderId="36" xfId="0" applyFont="1" applyFill="1" applyBorder="1" applyAlignment="1">
      <alignment horizontal="center" vertical="center" wrapText="1"/>
    </xf>
    <xf numFmtId="0" fontId="47" fillId="17" borderId="36" xfId="0" applyFont="1" applyFill="1" applyBorder="1" applyAlignment="1">
      <alignment horizontal="center" vertical="center" wrapText="1"/>
    </xf>
    <xf numFmtId="0" fontId="47" fillId="17" borderId="37" xfId="0" applyFont="1" applyFill="1" applyBorder="1" applyAlignment="1">
      <alignment horizontal="center" vertical="center" wrapText="1"/>
    </xf>
    <xf numFmtId="0" fontId="44" fillId="0" borderId="2" xfId="0" applyFont="1" applyBorder="1" applyAlignment="1">
      <alignment horizontal="center"/>
    </xf>
    <xf numFmtId="0" fontId="45" fillId="0" borderId="2" xfId="0" applyFont="1" applyBorder="1" applyAlignment="1">
      <alignment horizontal="center"/>
    </xf>
    <xf numFmtId="0" fontId="47" fillId="17" borderId="40" xfId="0" applyFont="1" applyFill="1" applyBorder="1" applyAlignment="1">
      <alignment horizontal="left" vertical="center" wrapText="1"/>
    </xf>
    <xf numFmtId="0" fontId="47" fillId="17" borderId="16" xfId="0" applyFont="1" applyFill="1" applyBorder="1" applyAlignment="1">
      <alignment horizontal="left" vertical="center" wrapText="1"/>
    </xf>
    <xf numFmtId="0" fontId="47" fillId="17" borderId="31" xfId="0" applyFont="1" applyFill="1" applyBorder="1" applyAlignment="1">
      <alignment horizontal="left" vertical="center" wrapText="1"/>
    </xf>
    <xf numFmtId="0" fontId="46" fillId="0" borderId="38" xfId="0" applyFont="1" applyBorder="1" applyAlignment="1">
      <alignment horizontal="left" vertical="center"/>
    </xf>
    <xf numFmtId="0" fontId="46" fillId="0" borderId="2" xfId="0" applyFont="1" applyBorder="1" applyAlignment="1">
      <alignment horizontal="left" vertical="center"/>
    </xf>
    <xf numFmtId="0" fontId="46" fillId="0" borderId="39" xfId="0" applyFont="1" applyBorder="1" applyAlignment="1">
      <alignment horizontal="left" vertical="center"/>
    </xf>
    <xf numFmtId="2" fontId="23" fillId="7" borderId="13" xfId="4" applyNumberFormat="1" applyFont="1" applyFill="1" applyBorder="1" applyAlignment="1">
      <alignment horizontal="center" vertical="center"/>
    </xf>
    <xf numFmtId="2" fontId="23" fillId="7" borderId="14" xfId="4" applyNumberFormat="1" applyFont="1" applyFill="1" applyBorder="1" applyAlignment="1">
      <alignment horizontal="center" vertical="center"/>
    </xf>
    <xf numFmtId="2" fontId="23" fillId="7" borderId="15" xfId="4" applyNumberFormat="1" applyFont="1" applyFill="1" applyBorder="1" applyAlignment="1">
      <alignment horizontal="center" vertical="center"/>
    </xf>
    <xf numFmtId="2" fontId="23" fillId="7" borderId="13" xfId="5" applyNumberFormat="1" applyFont="1" applyFill="1" applyBorder="1" applyAlignment="1">
      <alignment horizontal="center" vertical="top" wrapText="1"/>
    </xf>
    <xf numFmtId="0" fontId="23" fillId="7" borderId="14" xfId="5" applyFont="1" applyFill="1" applyBorder="1" applyAlignment="1">
      <alignment horizontal="center" vertical="top" wrapText="1"/>
    </xf>
    <xf numFmtId="0" fontId="23" fillId="7" borderId="15" xfId="5" applyFont="1" applyFill="1" applyBorder="1" applyAlignment="1">
      <alignment horizontal="center" vertical="top" wrapText="1"/>
    </xf>
    <xf numFmtId="2" fontId="23" fillId="7" borderId="17" xfId="4" applyNumberFormat="1" applyFont="1" applyFill="1" applyBorder="1" applyAlignment="1">
      <alignment horizontal="left" vertical="top" wrapText="1"/>
    </xf>
    <xf numFmtId="2" fontId="23" fillId="7" borderId="19" xfId="4" applyNumberFormat="1" applyFont="1" applyFill="1" applyBorder="1" applyAlignment="1">
      <alignment horizontal="left" vertical="top" wrapText="1"/>
    </xf>
    <xf numFmtId="2" fontId="23" fillId="7" borderId="4" xfId="4" applyNumberFormat="1" applyFont="1" applyFill="1" applyBorder="1" applyAlignment="1">
      <alignment horizontal="center" vertical="center" wrapText="1"/>
    </xf>
    <xf numFmtId="2" fontId="23" fillId="7" borderId="10" xfId="4" applyNumberFormat="1" applyFont="1" applyFill="1" applyBorder="1" applyAlignment="1">
      <alignment horizontal="center" vertical="center" wrapText="1"/>
    </xf>
    <xf numFmtId="2" fontId="23" fillId="7" borderId="6" xfId="4" applyNumberFormat="1" applyFont="1" applyFill="1" applyBorder="1" applyAlignment="1">
      <alignment horizontal="center" vertical="center" wrapText="1"/>
    </xf>
    <xf numFmtId="2" fontId="23" fillId="7" borderId="8" xfId="4" applyNumberFormat="1" applyFont="1" applyFill="1" applyBorder="1" applyAlignment="1">
      <alignment horizontal="center" vertical="center" wrapText="1"/>
    </xf>
  </cellXfs>
  <cellStyles count="9">
    <cellStyle name="Comma" xfId="1" builtinId="3"/>
    <cellStyle name="Comma 2 2" xfId="3" xr:uid="{D795BA5E-97A9-4C9A-A95A-CCA4FC6B38A2}"/>
    <cellStyle name="Comma 2 4" xfId="7" xr:uid="{50CE52B8-B54F-4EB3-9FB0-F260FB5CBA15}"/>
    <cellStyle name="Comma 3" xfId="6" xr:uid="{AAFFC234-8132-4CC7-92B5-15E981A645A9}"/>
    <cellStyle name="Currency" xfId="8" builtinId="4"/>
    <cellStyle name="Normal" xfId="0" builtinId="0"/>
    <cellStyle name="Normal_Budget GFS Tables 2009-10_FINAL (240509)" xfId="4" xr:uid="{3D4BA10A-3B6F-47A8-967E-82AD9152D5CA}"/>
    <cellStyle name="Normal_Latest Summary GFS " xfId="5" xr:uid="{B81E3E39-A995-4D1F-8CF4-F460B2B291A7}"/>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Consumption Tax Domestics</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369247594050744"/>
          <c:y val="0.17171296296296296"/>
          <c:w val="0.81575196850393705"/>
          <c:h val="0.74403579760863225"/>
        </c:manualLayout>
      </c:layout>
      <c:barChart>
        <c:barDir val="col"/>
        <c:grouping val="clustered"/>
        <c:varyColors val="0"/>
        <c:ser>
          <c:idx val="0"/>
          <c:order val="0"/>
          <c:tx>
            <c:strRef>
              <c:f>'[17]GFS 201617-201718 monthly'!$AL$8</c:f>
              <c:strCache>
                <c:ptCount val="1"/>
                <c:pt idx="0">
                  <c:v>2016/17</c:v>
                </c:pt>
              </c:strCache>
            </c:strRef>
          </c:tx>
          <c:spPr>
            <a:solidFill>
              <a:schemeClr val="accent1"/>
            </a:solidFill>
            <a:ln>
              <a:noFill/>
            </a:ln>
            <a:effectLst/>
          </c:spPr>
          <c:invertIfNegative val="0"/>
          <c:cat>
            <c:strRef>
              <c:f>'[17]GFS 201617-201718 monthly'!$Q$10:$AB$10</c:f>
              <c:strCache>
                <c:ptCount val="12"/>
                <c:pt idx="0">
                  <c:v>Jul</c:v>
                </c:pt>
                <c:pt idx="1">
                  <c:v>Aug</c:v>
                </c:pt>
                <c:pt idx="2">
                  <c:v>Sep</c:v>
                </c:pt>
                <c:pt idx="3">
                  <c:v>Oct</c:v>
                </c:pt>
                <c:pt idx="4">
                  <c:v>Nov</c:v>
                </c:pt>
                <c:pt idx="5">
                  <c:v>Dec</c:v>
                </c:pt>
                <c:pt idx="6">
                  <c:v>Jan</c:v>
                </c:pt>
                <c:pt idx="7">
                  <c:v>Feb</c:v>
                </c:pt>
                <c:pt idx="8">
                  <c:v>Mar</c:v>
                </c:pt>
                <c:pt idx="9">
                  <c:v>Apr</c:v>
                </c:pt>
                <c:pt idx="10">
                  <c:v>May</c:v>
                </c:pt>
                <c:pt idx="11">
                  <c:v>Jun</c:v>
                </c:pt>
              </c:strCache>
            </c:strRef>
          </c:cat>
          <c:val>
            <c:numRef>
              <c:f>'[17]GFS 201617-201718 monthly'!$E$76:$P$76</c:f>
              <c:numCache>
                <c:formatCode>General</c:formatCode>
                <c:ptCount val="12"/>
                <c:pt idx="0">
                  <c:v>1601719.41</c:v>
                </c:pt>
                <c:pt idx="1">
                  <c:v>1182286.75</c:v>
                </c:pt>
                <c:pt idx="2">
                  <c:v>1630640.88</c:v>
                </c:pt>
                <c:pt idx="3">
                  <c:v>1469372.56</c:v>
                </c:pt>
                <c:pt idx="4">
                  <c:v>1064783.44</c:v>
                </c:pt>
                <c:pt idx="5">
                  <c:v>186041.89</c:v>
                </c:pt>
                <c:pt idx="6">
                  <c:v>2169463.87</c:v>
                </c:pt>
                <c:pt idx="7">
                  <c:v>398801.44</c:v>
                </c:pt>
                <c:pt idx="8">
                  <c:v>2827459.82</c:v>
                </c:pt>
                <c:pt idx="9">
                  <c:v>29539.61</c:v>
                </c:pt>
                <c:pt idx="10">
                  <c:v>2619132.81</c:v>
                </c:pt>
                <c:pt idx="11">
                  <c:v>539755.15</c:v>
                </c:pt>
              </c:numCache>
            </c:numRef>
          </c:val>
          <c:extLst>
            <c:ext xmlns:c16="http://schemas.microsoft.com/office/drawing/2014/chart" uri="{C3380CC4-5D6E-409C-BE32-E72D297353CC}">
              <c16:uniqueId val="{00000000-543A-4822-8942-3E732E2A5A82}"/>
            </c:ext>
          </c:extLst>
        </c:ser>
        <c:ser>
          <c:idx val="1"/>
          <c:order val="1"/>
          <c:tx>
            <c:strRef>
              <c:f>'[17]GFS 201617-201718 monthly'!$AM$8</c:f>
              <c:strCache>
                <c:ptCount val="1"/>
                <c:pt idx="0">
                  <c:v>2017/18</c:v>
                </c:pt>
              </c:strCache>
            </c:strRef>
          </c:tx>
          <c:spPr>
            <a:solidFill>
              <a:schemeClr val="accent2"/>
            </a:solidFill>
            <a:ln>
              <a:noFill/>
            </a:ln>
            <a:effectLst/>
          </c:spPr>
          <c:invertIfNegative val="0"/>
          <c:val>
            <c:numRef>
              <c:f>'[17]GFS 201617-201718 monthly'!$Q$76:$AB$76</c:f>
              <c:numCache>
                <c:formatCode>General</c:formatCode>
                <c:ptCount val="12"/>
                <c:pt idx="0">
                  <c:v>2359117.16</c:v>
                </c:pt>
                <c:pt idx="1">
                  <c:v>1763604.1</c:v>
                </c:pt>
                <c:pt idx="2">
                  <c:v>559209.37</c:v>
                </c:pt>
                <c:pt idx="3">
                  <c:v>3324186.97</c:v>
                </c:pt>
                <c:pt idx="4">
                  <c:v>2062230.69</c:v>
                </c:pt>
                <c:pt idx="5">
                  <c:v>-729564.78</c:v>
                </c:pt>
                <c:pt idx="6">
                  <c:v>2443922.77</c:v>
                </c:pt>
                <c:pt idx="7">
                  <c:v>157095.60999999999</c:v>
                </c:pt>
                <c:pt idx="8">
                  <c:v>2541706.33</c:v>
                </c:pt>
                <c:pt idx="9">
                  <c:v>318164.90999999997</c:v>
                </c:pt>
                <c:pt idx="10">
                  <c:v>2450457.54</c:v>
                </c:pt>
                <c:pt idx="11">
                  <c:v>983099.43</c:v>
                </c:pt>
              </c:numCache>
            </c:numRef>
          </c:val>
          <c:extLst>
            <c:ext xmlns:c16="http://schemas.microsoft.com/office/drawing/2014/chart" uri="{C3380CC4-5D6E-409C-BE32-E72D297353CC}">
              <c16:uniqueId val="{00000001-543A-4822-8942-3E732E2A5A82}"/>
            </c:ext>
          </c:extLst>
        </c:ser>
        <c:ser>
          <c:idx val="2"/>
          <c:order val="2"/>
          <c:tx>
            <c:strRef>
              <c:f>'[17]GFS 201617-201718 monthly'!$AU$8</c:f>
              <c:strCache>
                <c:ptCount val="1"/>
                <c:pt idx="0">
                  <c:v>2018/19 (1st half)</c:v>
                </c:pt>
              </c:strCache>
            </c:strRef>
          </c:tx>
          <c:spPr>
            <a:solidFill>
              <a:schemeClr val="accent3"/>
            </a:solidFill>
            <a:ln>
              <a:noFill/>
            </a:ln>
            <a:effectLst/>
          </c:spPr>
          <c:invertIfNegative val="0"/>
          <c:val>
            <c:numRef>
              <c:f>'[17]GFS 201617-201718 monthly'!$AC$76:$AH$76</c:f>
              <c:numCache>
                <c:formatCode>General</c:formatCode>
                <c:ptCount val="6"/>
                <c:pt idx="0">
                  <c:v>1536444.4</c:v>
                </c:pt>
                <c:pt idx="1">
                  <c:v>1545445.13</c:v>
                </c:pt>
                <c:pt idx="2">
                  <c:v>500560.21</c:v>
                </c:pt>
                <c:pt idx="3">
                  <c:v>2944951.78</c:v>
                </c:pt>
                <c:pt idx="4">
                  <c:v>995386.98</c:v>
                </c:pt>
                <c:pt idx="5">
                  <c:v>221478.54</c:v>
                </c:pt>
              </c:numCache>
            </c:numRef>
          </c:val>
          <c:extLst>
            <c:ext xmlns:c16="http://schemas.microsoft.com/office/drawing/2014/chart" uri="{C3380CC4-5D6E-409C-BE32-E72D297353CC}">
              <c16:uniqueId val="{00000002-543A-4822-8942-3E732E2A5A82}"/>
            </c:ext>
          </c:extLst>
        </c:ser>
        <c:dLbls>
          <c:showLegendKey val="0"/>
          <c:showVal val="0"/>
          <c:showCatName val="0"/>
          <c:showSerName val="0"/>
          <c:showPercent val="0"/>
          <c:showBubbleSize val="0"/>
        </c:dLbls>
        <c:gapWidth val="219"/>
        <c:overlap val="-27"/>
        <c:axId val="575430408"/>
        <c:axId val="575430800"/>
      </c:barChart>
      <c:catAx>
        <c:axId val="575430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30800"/>
        <c:crosses val="autoZero"/>
        <c:auto val="1"/>
        <c:lblAlgn val="ctr"/>
        <c:lblOffset val="100"/>
        <c:noMultiLvlLbl val="0"/>
      </c:catAx>
      <c:valAx>
        <c:axId val="57543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30408"/>
        <c:crosses val="autoZero"/>
        <c:crossBetween val="between"/>
      </c:valAx>
      <c:spPr>
        <a:noFill/>
        <a:ln>
          <a:noFill/>
        </a:ln>
        <a:effectLst/>
      </c:spPr>
    </c:plotArea>
    <c:legend>
      <c:legendPos val="b"/>
      <c:layout>
        <c:manualLayout>
          <c:xMode val="edge"/>
          <c:yMode val="edge"/>
          <c:x val="0.27532545931758529"/>
          <c:y val="0.18113371245261009"/>
          <c:w val="0.5132379702537183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a:solidFill>
                  <a:srgbClr val="0070C0"/>
                </a:solidFill>
              </a:rPr>
              <a:t>Fiscal Balance</a:t>
            </a:r>
          </a:p>
          <a:p>
            <a:pPr>
              <a:defRPr/>
            </a:pPr>
            <a:r>
              <a:rPr lang="en-GB" sz="900">
                <a:solidFill>
                  <a:srgbClr val="0070C0"/>
                </a:solidFill>
                <a:latin typeface="Times New Roman" panose="02020603050405020304" pitchFamily="18" charset="0"/>
                <a:cs typeface="Times New Roman" panose="02020603050405020304" pitchFamily="18" charset="0"/>
              </a:rPr>
              <a:t>(In</a:t>
            </a:r>
            <a:r>
              <a:rPr lang="en-GB" sz="900" baseline="0">
                <a:solidFill>
                  <a:srgbClr val="0070C0"/>
                </a:solidFill>
                <a:latin typeface="Times New Roman" panose="02020603050405020304" pitchFamily="18" charset="0"/>
                <a:cs typeface="Times New Roman" panose="02020603050405020304" pitchFamily="18" charset="0"/>
              </a:rPr>
              <a:t> $million)</a:t>
            </a:r>
            <a:endParaRPr lang="en-GB" sz="900">
              <a:solidFill>
                <a:srgbClr val="0070C0"/>
              </a:solidFill>
              <a:latin typeface="Times New Roman" panose="02020603050405020304" pitchFamily="18" charset="0"/>
              <a:cs typeface="Times New Roman" panose="02020603050405020304" pitchFamily="18" charset="0"/>
            </a:endParaRPr>
          </a:p>
        </c:rich>
      </c:tx>
      <c:layout>
        <c:manualLayout>
          <c:xMode val="edge"/>
          <c:yMode val="edge"/>
          <c:x val="2.1145500376809366E-2"/>
          <c:y val="4.629629629629629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453958880139982"/>
          <c:y val="0.17634259259259263"/>
          <c:w val="0.84101596675415569"/>
          <c:h val="0.68999161563137945"/>
        </c:manualLayout>
      </c:layout>
      <c:barChart>
        <c:barDir val="col"/>
        <c:grouping val="stacked"/>
        <c:varyColors val="0"/>
        <c:ser>
          <c:idx val="0"/>
          <c:order val="0"/>
          <c:tx>
            <c:v>Revenue</c:v>
          </c:tx>
          <c:spPr>
            <a:solidFill>
              <a:schemeClr val="accent1"/>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0-A2FD-4C29-9AA8-3BEC926AEC0D}"/>
            </c:ext>
          </c:extLst>
        </c:ser>
        <c:ser>
          <c:idx val="1"/>
          <c:order val="1"/>
          <c:tx>
            <c:v>Expense</c:v>
          </c:tx>
          <c:spPr>
            <a:solidFill>
              <a:schemeClr val="accent2"/>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1-A2FD-4C29-9AA8-3BEC926AEC0D}"/>
            </c:ext>
          </c:extLst>
        </c:ser>
        <c:ser>
          <c:idx val="2"/>
          <c:order val="2"/>
          <c:tx>
            <c:v>Net Assets/Liabilities</c:v>
          </c:tx>
          <c:spPr>
            <a:solidFill>
              <a:schemeClr val="accent3"/>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2-A2FD-4C29-9AA8-3BEC926AEC0D}"/>
            </c:ext>
          </c:extLst>
        </c:ser>
        <c:dLbls>
          <c:showLegendKey val="0"/>
          <c:showVal val="0"/>
          <c:showCatName val="0"/>
          <c:showSerName val="0"/>
          <c:showPercent val="0"/>
          <c:showBubbleSize val="0"/>
        </c:dLbls>
        <c:gapWidth val="150"/>
        <c:overlap val="100"/>
        <c:axId val="1018074480"/>
        <c:axId val="1018071528"/>
      </c:barChart>
      <c:lineChart>
        <c:grouping val="standard"/>
        <c:varyColors val="0"/>
        <c:ser>
          <c:idx val="3"/>
          <c:order val="3"/>
          <c:tx>
            <c:v>Fiscal Balance (RHS)</c:v>
          </c:tx>
          <c:spPr>
            <a:ln w="28575" cap="rnd">
              <a:solidFill>
                <a:schemeClr val="accent4"/>
              </a:solidFill>
              <a:round/>
            </a:ln>
            <a:effectLst/>
          </c:spPr>
          <c:marker>
            <c:symbol val="none"/>
          </c:marker>
          <c:val>
            <c:numRef>
              <c:f>(Sum_Bud_data!#REF!,Sum_Bud_data!#REF!)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3-A2FD-4C29-9AA8-3BEC926AEC0D}"/>
            </c:ext>
          </c:extLst>
        </c:ser>
        <c:dLbls>
          <c:showLegendKey val="0"/>
          <c:showVal val="0"/>
          <c:showCatName val="0"/>
          <c:showSerName val="0"/>
          <c:showPercent val="0"/>
          <c:showBubbleSize val="0"/>
        </c:dLbls>
        <c:marker val="1"/>
        <c:smooth val="0"/>
        <c:axId val="1017964600"/>
        <c:axId val="1017970176"/>
      </c:lineChart>
      <c:catAx>
        <c:axId val="101807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18071528"/>
        <c:crossesAt val="-200"/>
        <c:auto val="1"/>
        <c:lblAlgn val="ctr"/>
        <c:lblOffset val="100"/>
        <c:noMultiLvlLbl val="0"/>
      </c:catAx>
      <c:valAx>
        <c:axId val="1018071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74480"/>
        <c:crosses val="autoZero"/>
        <c:crossBetween val="between"/>
      </c:valAx>
      <c:valAx>
        <c:axId val="1017970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964600"/>
        <c:crosses val="max"/>
        <c:crossBetween val="between"/>
      </c:valAx>
      <c:catAx>
        <c:axId val="1017964600"/>
        <c:scaling>
          <c:orientation val="minMax"/>
        </c:scaling>
        <c:delete val="1"/>
        <c:axPos val="b"/>
        <c:numFmt formatCode="General" sourceLinked="1"/>
        <c:majorTickMark val="out"/>
        <c:minorTickMark val="none"/>
        <c:tickLblPos val="nextTo"/>
        <c:crossAx val="1017970176"/>
        <c:crosses val="autoZero"/>
        <c:auto val="1"/>
        <c:lblAlgn val="ctr"/>
        <c:lblOffset val="100"/>
        <c:noMultiLvlLbl val="0"/>
      </c:catAx>
      <c:spPr>
        <a:noFill/>
        <a:ln>
          <a:noFill/>
        </a:ln>
        <a:effectLst/>
      </c:spPr>
    </c:plotArea>
    <c:legend>
      <c:legendPos val="b"/>
      <c:layout>
        <c:manualLayout>
          <c:xMode val="edge"/>
          <c:yMode val="edge"/>
          <c:x val="0.22837226596675417"/>
          <c:y val="0.16309601924759404"/>
          <c:w val="0.23214435695538058"/>
          <c:h val="0.3739410177894429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sz="1200">
                <a:solidFill>
                  <a:srgbClr val="0070C0"/>
                </a:solidFill>
              </a:rPr>
              <a:t>Revenue &amp; Grant</a:t>
            </a:r>
          </a:p>
          <a:p>
            <a:pPr algn="l">
              <a:defRPr/>
            </a:pPr>
            <a:r>
              <a:rPr lang="en-GB" sz="900">
                <a:solidFill>
                  <a:srgbClr val="0070C0"/>
                </a:solidFill>
              </a:rPr>
              <a:t>(In $millions)</a:t>
            </a:r>
          </a:p>
        </c:rich>
      </c:tx>
      <c:layout>
        <c:manualLayout>
          <c:xMode val="edge"/>
          <c:yMode val="edge"/>
          <c:x val="2.6381889763779514E-2"/>
          <c:y val="2.622950819672131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52559055118111"/>
          <c:y val="0.16990663052364358"/>
          <c:w val="0.85991885389326339"/>
          <c:h val="0.69498558581816605"/>
        </c:manualLayout>
      </c:layout>
      <c:barChart>
        <c:barDir val="col"/>
        <c:grouping val="stacked"/>
        <c:varyColors val="0"/>
        <c:ser>
          <c:idx val="0"/>
          <c:order val="0"/>
          <c:tx>
            <c:strRef>
              <c:f>Sum_Bud_data!$M$12</c:f>
              <c:strCache>
                <c:ptCount val="1"/>
                <c:pt idx="0">
                  <c:v>Taxes on income, profits, n capital gains                </c:v>
                </c:pt>
              </c:strCache>
            </c:strRef>
          </c:tx>
          <c:spPr>
            <a:solidFill>
              <a:schemeClr val="accent1"/>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0-C574-4AAD-9D09-49D6FFF72E0A}"/>
            </c:ext>
          </c:extLst>
        </c:ser>
        <c:ser>
          <c:idx val="1"/>
          <c:order val="1"/>
          <c:tx>
            <c:strRef>
              <c:f>Sum_Bud_data!$M$14</c:f>
              <c:strCache>
                <c:ptCount val="1"/>
                <c:pt idx="0">
                  <c:v>Taxes on goods and services                    </c:v>
                </c:pt>
              </c:strCache>
            </c:strRef>
          </c:tx>
          <c:spPr>
            <a:solidFill>
              <a:schemeClr val="accent2"/>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1-C574-4AAD-9D09-49D6FFF72E0A}"/>
            </c:ext>
          </c:extLst>
        </c:ser>
        <c:ser>
          <c:idx val="2"/>
          <c:order val="2"/>
          <c:tx>
            <c:strRef>
              <c:f>Sum_Bud_data!$M$24</c:f>
              <c:strCache>
                <c:ptCount val="1"/>
                <c:pt idx="0">
                  <c:v>From foreign governments    </c:v>
                </c:pt>
              </c:strCache>
            </c:strRef>
          </c:tx>
          <c:spPr>
            <a:solidFill>
              <a:schemeClr val="accent3"/>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2-C574-4AAD-9D09-49D6FFF72E0A}"/>
            </c:ext>
          </c:extLst>
        </c:ser>
        <c:ser>
          <c:idx val="3"/>
          <c:order val="3"/>
          <c:tx>
            <c:strRef>
              <c:f>Sum_Bud_data!$M$27</c:f>
              <c:strCache>
                <c:ptCount val="1"/>
                <c:pt idx="0">
                  <c:v>From international organizations    </c:v>
                </c:pt>
              </c:strCache>
            </c:strRef>
          </c:tx>
          <c:spPr>
            <a:solidFill>
              <a:schemeClr val="accent4"/>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3-C574-4AAD-9D09-49D6FFF72E0A}"/>
            </c:ext>
          </c:extLst>
        </c:ser>
        <c:ser>
          <c:idx val="4"/>
          <c:order val="4"/>
          <c:tx>
            <c:strRef>
              <c:f>Sum_Bud_data!$M$31</c:f>
              <c:strCache>
                <c:ptCount val="1"/>
                <c:pt idx="0">
                  <c:v>Other revenue        </c:v>
                </c:pt>
              </c:strCache>
            </c:strRef>
          </c:tx>
          <c:spPr>
            <a:solidFill>
              <a:schemeClr val="accent5"/>
            </a:solidFill>
            <a:ln>
              <a:noFill/>
            </a:ln>
            <a:effectLst/>
          </c:spPr>
          <c:invertIfNegative val="0"/>
          <c:val>
            <c:numRef>
              <c:f>(Sum_Bud_data!#REF!,Sum_Bud_data!#REF!)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Sum_Bud_data!#REF!</c15:sqref>
                        </c15:formulaRef>
                      </c:ext>
                    </c:extLst>
                  </c:multiLvlStrRef>
                </c15:cat>
              </c15:filteredCategoryTitle>
            </c:ext>
            <c:ext xmlns:c16="http://schemas.microsoft.com/office/drawing/2014/chart" uri="{C3380CC4-5D6E-409C-BE32-E72D297353CC}">
              <c16:uniqueId val="{00000004-C574-4AAD-9D09-49D6FFF72E0A}"/>
            </c:ext>
          </c:extLst>
        </c:ser>
        <c:dLbls>
          <c:showLegendKey val="0"/>
          <c:showVal val="0"/>
          <c:showCatName val="0"/>
          <c:showSerName val="0"/>
          <c:showPercent val="0"/>
          <c:showBubbleSize val="0"/>
        </c:dLbls>
        <c:gapWidth val="150"/>
        <c:overlap val="100"/>
        <c:axId val="1018046928"/>
        <c:axId val="1018047256"/>
      </c:barChart>
      <c:catAx>
        <c:axId val="101804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47256"/>
        <c:crosses val="autoZero"/>
        <c:auto val="1"/>
        <c:lblAlgn val="ctr"/>
        <c:lblOffset val="100"/>
        <c:noMultiLvlLbl val="0"/>
      </c:catAx>
      <c:valAx>
        <c:axId val="1018047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46928"/>
        <c:crosses val="autoZero"/>
        <c:crossBetween val="between"/>
      </c:valAx>
      <c:spPr>
        <a:noFill/>
        <a:ln>
          <a:noFill/>
        </a:ln>
        <a:effectLst/>
      </c:spPr>
    </c:plotArea>
    <c:legend>
      <c:legendPos val="b"/>
      <c:layout>
        <c:manualLayout>
          <c:xMode val="edge"/>
          <c:yMode val="edge"/>
          <c:x val="0.13455118110236219"/>
          <c:y val="0.1765018955963838"/>
          <c:w val="0.54756408573928261"/>
          <c:h val="0.353082225377565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sz="1200">
                <a:solidFill>
                  <a:srgbClr val="0070C0"/>
                </a:solidFill>
              </a:rPr>
              <a:t>Revenue &amp; Grant as percentage</a:t>
            </a:r>
            <a:r>
              <a:rPr lang="en-GB" sz="1200" baseline="0">
                <a:solidFill>
                  <a:srgbClr val="0070C0"/>
                </a:solidFill>
              </a:rPr>
              <a:t> of GDP</a:t>
            </a:r>
            <a:endParaRPr lang="en-GB" sz="1200">
              <a:solidFill>
                <a:srgbClr val="0070C0"/>
              </a:solidFill>
            </a:endParaRPr>
          </a:p>
          <a:p>
            <a:pPr algn="l">
              <a:defRPr/>
            </a:pPr>
            <a:r>
              <a:rPr lang="en-GB" sz="900">
                <a:solidFill>
                  <a:srgbClr val="0070C0"/>
                </a:solidFill>
              </a:rPr>
              <a:t>(In percentage)</a:t>
            </a:r>
          </a:p>
        </c:rich>
      </c:tx>
      <c:layout>
        <c:manualLayout>
          <c:xMode val="edge"/>
          <c:yMode val="edge"/>
          <c:x val="2.6381889763779514E-2"/>
          <c:y val="2.622950819672131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0952559055118111"/>
          <c:y val="0.16990663052364358"/>
          <c:w val="0.85991885389326339"/>
          <c:h val="0.69498558581816605"/>
        </c:manualLayout>
      </c:layout>
      <c:barChart>
        <c:barDir val="col"/>
        <c:grouping val="stacked"/>
        <c:varyColors val="0"/>
        <c:ser>
          <c:idx val="0"/>
          <c:order val="0"/>
          <c:tx>
            <c:strRef>
              <c:f>Sum_Bud_data!$M$12</c:f>
              <c:strCache>
                <c:ptCount val="1"/>
                <c:pt idx="0">
                  <c:v>Taxes on income, profits, n capital gains                </c:v>
                </c:pt>
              </c:strCache>
            </c:strRef>
          </c:tx>
          <c:spPr>
            <a:solidFill>
              <a:schemeClr val="accent1"/>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0-8765-4FE1-BE54-0D9D6D240218}"/>
            </c:ext>
          </c:extLst>
        </c:ser>
        <c:ser>
          <c:idx val="1"/>
          <c:order val="1"/>
          <c:tx>
            <c:strRef>
              <c:f>Sum_Bud_data!$M$14</c:f>
              <c:strCache>
                <c:ptCount val="1"/>
                <c:pt idx="0">
                  <c:v>Taxes on goods and services                    </c:v>
                </c:pt>
              </c:strCache>
            </c:strRef>
          </c:tx>
          <c:spPr>
            <a:solidFill>
              <a:schemeClr val="accent2"/>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1-8765-4FE1-BE54-0D9D6D240218}"/>
            </c:ext>
          </c:extLst>
        </c:ser>
        <c:ser>
          <c:idx val="2"/>
          <c:order val="2"/>
          <c:tx>
            <c:strRef>
              <c:f>Sum_Bud_data!$M$24</c:f>
              <c:strCache>
                <c:ptCount val="1"/>
                <c:pt idx="0">
                  <c:v>From foreign governments    </c:v>
                </c:pt>
              </c:strCache>
            </c:strRef>
          </c:tx>
          <c:spPr>
            <a:solidFill>
              <a:schemeClr val="accent3"/>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2-8765-4FE1-BE54-0D9D6D240218}"/>
            </c:ext>
          </c:extLst>
        </c:ser>
        <c:ser>
          <c:idx val="3"/>
          <c:order val="3"/>
          <c:tx>
            <c:strRef>
              <c:f>Sum_Bud_data!$M$27</c:f>
              <c:strCache>
                <c:ptCount val="1"/>
                <c:pt idx="0">
                  <c:v>From international organizations    </c:v>
                </c:pt>
              </c:strCache>
            </c:strRef>
          </c:tx>
          <c:spPr>
            <a:solidFill>
              <a:schemeClr val="accent4"/>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3-8765-4FE1-BE54-0D9D6D240218}"/>
            </c:ext>
          </c:extLst>
        </c:ser>
        <c:ser>
          <c:idx val="4"/>
          <c:order val="4"/>
          <c:tx>
            <c:strRef>
              <c:f>Sum_Bud_data!$M$31</c:f>
              <c:strCache>
                <c:ptCount val="1"/>
                <c:pt idx="0">
                  <c:v>Other revenue        </c:v>
                </c:pt>
              </c:strCache>
            </c:strRef>
          </c:tx>
          <c:spPr>
            <a:solidFill>
              <a:schemeClr val="accent5"/>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4-8765-4FE1-BE54-0D9D6D240218}"/>
            </c:ext>
          </c:extLst>
        </c:ser>
        <c:dLbls>
          <c:showLegendKey val="0"/>
          <c:showVal val="0"/>
          <c:showCatName val="0"/>
          <c:showSerName val="0"/>
          <c:showPercent val="0"/>
          <c:showBubbleSize val="0"/>
        </c:dLbls>
        <c:gapWidth val="150"/>
        <c:overlap val="100"/>
        <c:axId val="1018046928"/>
        <c:axId val="1018047256"/>
      </c:barChart>
      <c:catAx>
        <c:axId val="1018046928"/>
        <c:scaling>
          <c:orientation val="minMax"/>
        </c:scaling>
        <c:delete val="0"/>
        <c:axPos val="b"/>
        <c:numFmt formatCode="_(* #,##0.0_);_(* \(#,##0.0\);_(* &quot;-&quot;??_);_(@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47256"/>
        <c:crosses val="autoZero"/>
        <c:auto val="1"/>
        <c:lblAlgn val="ctr"/>
        <c:lblOffset val="100"/>
        <c:noMultiLvlLbl val="0"/>
      </c:catAx>
      <c:valAx>
        <c:axId val="1018047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46928"/>
        <c:crosses val="autoZero"/>
        <c:crossBetween val="between"/>
      </c:valAx>
      <c:spPr>
        <a:noFill/>
        <a:ln>
          <a:noFill/>
        </a:ln>
        <a:effectLst/>
      </c:spPr>
    </c:plotArea>
    <c:legend>
      <c:legendPos val="b"/>
      <c:layout>
        <c:manualLayout>
          <c:xMode val="edge"/>
          <c:yMode val="edge"/>
          <c:x val="0.13455118110236219"/>
          <c:y val="0.1765018955963838"/>
          <c:w val="0.54756408573928261"/>
          <c:h val="0.3530822253775655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sz="1200">
                <a:solidFill>
                  <a:srgbClr val="0070C0"/>
                </a:solidFill>
              </a:rPr>
              <a:t>Fiscal Balance in Percentage</a:t>
            </a:r>
            <a:r>
              <a:rPr lang="en-GB" sz="1200" baseline="0">
                <a:solidFill>
                  <a:srgbClr val="0070C0"/>
                </a:solidFill>
              </a:rPr>
              <a:t> of GDP</a:t>
            </a:r>
            <a:endParaRPr lang="en-GB" sz="1200">
              <a:solidFill>
                <a:srgbClr val="0070C0"/>
              </a:solidFill>
            </a:endParaRPr>
          </a:p>
          <a:p>
            <a:pPr algn="l">
              <a:defRPr/>
            </a:pPr>
            <a:r>
              <a:rPr lang="en-GB" sz="900">
                <a:solidFill>
                  <a:srgbClr val="0070C0"/>
                </a:solidFill>
                <a:latin typeface="Times New Roman" panose="02020603050405020304" pitchFamily="18" charset="0"/>
                <a:cs typeface="Times New Roman" panose="02020603050405020304" pitchFamily="18" charset="0"/>
              </a:rPr>
              <a:t>(In</a:t>
            </a:r>
            <a:r>
              <a:rPr lang="en-GB" sz="900" baseline="0">
                <a:solidFill>
                  <a:srgbClr val="0070C0"/>
                </a:solidFill>
                <a:latin typeface="Times New Roman" panose="02020603050405020304" pitchFamily="18" charset="0"/>
                <a:cs typeface="Times New Roman" panose="02020603050405020304" pitchFamily="18" charset="0"/>
              </a:rPr>
              <a:t> percentage)</a:t>
            </a:r>
            <a:endParaRPr lang="en-GB" sz="900">
              <a:solidFill>
                <a:srgbClr val="0070C0"/>
              </a:solidFill>
              <a:latin typeface="Times New Roman" panose="02020603050405020304" pitchFamily="18" charset="0"/>
              <a:cs typeface="Times New Roman" panose="02020603050405020304" pitchFamily="18" charset="0"/>
            </a:endParaRPr>
          </a:p>
        </c:rich>
      </c:tx>
      <c:layout>
        <c:manualLayout>
          <c:xMode val="edge"/>
          <c:yMode val="edge"/>
          <c:x val="2.1145500376809366E-2"/>
          <c:y val="4.6296296296296294E-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1453958880139982"/>
          <c:y val="0.15319444444444447"/>
          <c:w val="0.84101596675415569"/>
          <c:h val="0.68536198600174991"/>
        </c:manualLayout>
      </c:layout>
      <c:barChart>
        <c:barDir val="col"/>
        <c:grouping val="stacked"/>
        <c:varyColors val="0"/>
        <c:ser>
          <c:idx val="0"/>
          <c:order val="0"/>
          <c:tx>
            <c:v>Revenue</c:v>
          </c:tx>
          <c:spPr>
            <a:solidFill>
              <a:schemeClr val="accent1"/>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0-ECC3-47AE-A6C4-E4651DB1A367}"/>
            </c:ext>
          </c:extLst>
        </c:ser>
        <c:ser>
          <c:idx val="1"/>
          <c:order val="1"/>
          <c:tx>
            <c:v>Expense</c:v>
          </c:tx>
          <c:spPr>
            <a:solidFill>
              <a:schemeClr val="accent2"/>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1-ECC3-47AE-A6C4-E4651DB1A367}"/>
            </c:ext>
          </c:extLst>
        </c:ser>
        <c:ser>
          <c:idx val="2"/>
          <c:order val="2"/>
          <c:tx>
            <c:v>Net Assets/Liabilities</c:v>
          </c:tx>
          <c:spPr>
            <a:solidFill>
              <a:schemeClr val="accent3"/>
            </a:solidFill>
            <a:ln>
              <a:noFill/>
            </a:ln>
            <a:effectLst/>
          </c:spPr>
          <c:invertIfNegative val="0"/>
          <c:cat>
            <c:numRef>
              <c:f>Sum_Bud_data!$AL$85:$AQ$85</c:f>
              <c:numCache>
                <c:formatCode>_(* #,##0.0_);_(* \(#,##0.0\);_(* "-"??_);_(@_)</c:formatCode>
                <c:ptCount val="6"/>
              </c:numCache>
            </c:numRef>
          </c:cat>
          <c:val>
            <c:numRef>
              <c:f>(Sum_Bud_data!#REF!,Sum_Bud_data!#REF!)</c:f>
              <c:numCache>
                <c:formatCode>General</c:formatCode>
                <c:ptCount val="1"/>
                <c:pt idx="0">
                  <c:v>1</c:v>
                </c:pt>
              </c:numCache>
            </c:numRef>
          </c:val>
          <c:extLst>
            <c:ext xmlns:c16="http://schemas.microsoft.com/office/drawing/2014/chart" uri="{C3380CC4-5D6E-409C-BE32-E72D297353CC}">
              <c16:uniqueId val="{00000002-ECC3-47AE-A6C4-E4651DB1A367}"/>
            </c:ext>
          </c:extLst>
        </c:ser>
        <c:dLbls>
          <c:showLegendKey val="0"/>
          <c:showVal val="0"/>
          <c:showCatName val="0"/>
          <c:showSerName val="0"/>
          <c:showPercent val="0"/>
          <c:showBubbleSize val="0"/>
        </c:dLbls>
        <c:gapWidth val="150"/>
        <c:overlap val="100"/>
        <c:axId val="1018074480"/>
        <c:axId val="1018071528"/>
      </c:barChart>
      <c:lineChart>
        <c:grouping val="standard"/>
        <c:varyColors val="0"/>
        <c:ser>
          <c:idx val="3"/>
          <c:order val="3"/>
          <c:tx>
            <c:v>Fiscal Balance (RHS)</c:v>
          </c:tx>
          <c:spPr>
            <a:ln w="28575" cap="rnd">
              <a:solidFill>
                <a:schemeClr val="accent4"/>
              </a:solidFill>
              <a:round/>
            </a:ln>
            <a:effectLst/>
          </c:spPr>
          <c:marker>
            <c:symbol val="none"/>
          </c:marker>
          <c:cat>
            <c:numRef>
              <c:f>Sum_Bud_data!$AL$85:$AQ$85</c:f>
              <c:numCache>
                <c:formatCode>_(* #,##0.0_);_(* \(#,##0.0\);_(* "-"??_);_(@_)</c:formatCode>
                <c:ptCount val="6"/>
              </c:numCache>
            </c:numRef>
          </c:cat>
          <c:val>
            <c:numRef>
              <c:f>(Sum_Bud_data!#REF!,Sum_Bud_data!#REF!)</c:f>
              <c:numCache>
                <c:formatCode>General</c:formatCode>
                <c:ptCount val="1"/>
                <c:pt idx="0">
                  <c:v>1</c:v>
                </c:pt>
              </c:numCache>
            </c:numRef>
          </c:val>
          <c:smooth val="0"/>
          <c:extLst>
            <c:ext xmlns:c16="http://schemas.microsoft.com/office/drawing/2014/chart" uri="{C3380CC4-5D6E-409C-BE32-E72D297353CC}">
              <c16:uniqueId val="{00000003-ECC3-47AE-A6C4-E4651DB1A367}"/>
            </c:ext>
          </c:extLst>
        </c:ser>
        <c:dLbls>
          <c:showLegendKey val="0"/>
          <c:showVal val="0"/>
          <c:showCatName val="0"/>
          <c:showSerName val="0"/>
          <c:showPercent val="0"/>
          <c:showBubbleSize val="0"/>
        </c:dLbls>
        <c:marker val="1"/>
        <c:smooth val="0"/>
        <c:axId val="1017964600"/>
        <c:axId val="1017970176"/>
      </c:lineChart>
      <c:catAx>
        <c:axId val="1018074480"/>
        <c:scaling>
          <c:orientation val="minMax"/>
        </c:scaling>
        <c:delete val="0"/>
        <c:axPos val="b"/>
        <c:numFmt formatCode="_(* #,##0.0_);_(* \(#,##0.0\);_(* &quot;-&quot;??_);_(@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18071528"/>
        <c:crossesAt val="-200"/>
        <c:auto val="1"/>
        <c:lblAlgn val="ctr"/>
        <c:lblOffset val="100"/>
        <c:noMultiLvlLbl val="0"/>
      </c:catAx>
      <c:valAx>
        <c:axId val="1018071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74480"/>
        <c:crosses val="autoZero"/>
        <c:crossBetween val="between"/>
      </c:valAx>
      <c:valAx>
        <c:axId val="1017970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964600"/>
        <c:crosses val="max"/>
        <c:crossBetween val="between"/>
      </c:valAx>
      <c:catAx>
        <c:axId val="1017964600"/>
        <c:scaling>
          <c:orientation val="minMax"/>
        </c:scaling>
        <c:delete val="1"/>
        <c:axPos val="b"/>
        <c:numFmt formatCode="_(* #,##0.0_);_(* \(#,##0.0\);_(* &quot;-&quot;??_);_(@_)" sourceLinked="1"/>
        <c:majorTickMark val="out"/>
        <c:minorTickMark val="none"/>
        <c:tickLblPos val="nextTo"/>
        <c:crossAx val="1017970176"/>
        <c:crosses val="autoZero"/>
        <c:auto val="1"/>
        <c:lblAlgn val="ctr"/>
        <c:lblOffset val="100"/>
        <c:noMultiLvlLbl val="0"/>
      </c:catAx>
      <c:spPr>
        <a:noFill/>
        <a:ln>
          <a:noFill/>
        </a:ln>
        <a:effectLst/>
      </c:spPr>
    </c:plotArea>
    <c:legend>
      <c:legendPos val="b"/>
      <c:layout>
        <c:manualLayout>
          <c:xMode val="edge"/>
          <c:yMode val="edge"/>
          <c:x val="0.18876822327902082"/>
          <c:y val="0.16309601924759404"/>
          <c:w val="0.31465268574101507"/>
          <c:h val="0.3044965733449985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Domestic</a:t>
            </a:r>
            <a:r>
              <a:rPr lang="en-GB" sz="1200" b="1" baseline="0"/>
              <a:t> Revenue to GDP (%)</a:t>
            </a:r>
            <a:endParaRPr lang="en-GB" sz="1200" b="1"/>
          </a:p>
        </c:rich>
      </c:tx>
      <c:layout>
        <c:manualLayout>
          <c:xMode val="edge"/>
          <c:yMode val="edge"/>
          <c:x val="0.214131662472477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9.4584675322842107E-2"/>
          <c:w val="0.84028606677229811"/>
          <c:h val="0.69391905244757712"/>
        </c:manualLayout>
      </c:layout>
      <c:lineChart>
        <c:grouping val="standard"/>
        <c:varyColors val="0"/>
        <c:ser>
          <c:idx val="0"/>
          <c:order val="0"/>
          <c:tx>
            <c:strRef>
              <c:f>Tables!$B$317</c:f>
              <c:strCache>
                <c:ptCount val="1"/>
                <c:pt idx="0">
                  <c:v>Total Domestic Revenue to GDP (%)</c:v>
                </c:pt>
              </c:strCache>
            </c:strRef>
          </c:tx>
          <c:spPr>
            <a:ln w="19050" cap="rnd">
              <a:solidFill>
                <a:schemeClr val="accent1"/>
              </a:solidFill>
              <a:round/>
            </a:ln>
            <a:effectLst/>
          </c:spPr>
          <c:marker>
            <c:symbol val="none"/>
          </c:marker>
          <c:dLbls>
            <c:dLbl>
              <c:idx val="0"/>
              <c:layout>
                <c:manualLayout>
                  <c:x val="-2.0603392031941972E-2"/>
                  <c:y val="-3.87975867252765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F7-4F51-8F70-D350F1ED4F93}"/>
                </c:ext>
              </c:extLst>
            </c:dLbl>
            <c:dLbl>
              <c:idx val="3"/>
              <c:layout>
                <c:manualLayout>
                  <c:x val="-5.5660702599395394E-2"/>
                  <c:y val="-4.915393902228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F7-4F51-8F70-D350F1ED4F93}"/>
                </c:ext>
              </c:extLst>
            </c:dLbl>
            <c:dLbl>
              <c:idx val="4"/>
              <c:layout>
                <c:manualLayout>
                  <c:x val="-5.5660702599395276E-2"/>
                  <c:y val="-4.915393902228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F7-4F51-8F70-D350F1ED4F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Tables!$M$317:$R$317</c:f>
              <c:numCache>
                <c:formatCode>0.0</c:formatCode>
                <c:ptCount val="6"/>
                <c:pt idx="0">
                  <c:v>23.669252077226258</c:v>
                </c:pt>
                <c:pt idx="1">
                  <c:v>24.235619596541788</c:v>
                </c:pt>
                <c:pt idx="2" formatCode="_(* #,##0.0_);_(* \(#,##0.0\);_(* &quot;-&quot;??_);_(@_)">
                  <c:v>23.315308357348698</c:v>
                </c:pt>
                <c:pt idx="3" formatCode="_(* #,##0.0_);_(* \(#,##0.0\);_(* &quot;-&quot;??_);_(@_)">
                  <c:v>22.43956276445698</c:v>
                </c:pt>
                <c:pt idx="4" formatCode="_(* #,##0.0_);_(* \(#,##0.0\);_(* &quot;-&quot;??_);_(@_)">
                  <c:v>23.420697012802279</c:v>
                </c:pt>
                <c:pt idx="5" formatCode="_(* #,##0.0_);_(* \(#,##0.0\);_(* &quot;-&quot;??_);_(@_)">
                  <c:v>22.982497392623493</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3-0FF7-4F51-8F70-D350F1ED4F93}"/>
            </c:ext>
          </c:extLst>
        </c:ser>
        <c:ser>
          <c:idx val="1"/>
          <c:order val="1"/>
          <c:tx>
            <c:strRef>
              <c:f>Tables!$B$333</c:f>
              <c:strCache>
                <c:ptCount val="1"/>
                <c:pt idx="0">
                  <c:v>Domestic Revenue to GDP anchor</c:v>
                </c:pt>
              </c:strCache>
            </c:strRef>
          </c:tx>
          <c:spPr>
            <a:ln w="19050" cap="rnd">
              <a:solidFill>
                <a:schemeClr val="accent2"/>
              </a:solidFill>
              <a:round/>
            </a:ln>
            <a:effectLst/>
          </c:spPr>
          <c:marker>
            <c:symbol val="none"/>
          </c:marker>
          <c:val>
            <c:numRef>
              <c:f>Tables!$M$333:$R$333</c:f>
              <c:numCache>
                <c:formatCode>General</c:formatCode>
                <c:ptCount val="6"/>
                <c:pt idx="0">
                  <c:v>22</c:v>
                </c:pt>
                <c:pt idx="1">
                  <c:v>22</c:v>
                </c:pt>
                <c:pt idx="2" formatCode="_(* #,##0.0_);_(* \(#,##0.0\);_(* &quot;-&quot;??_);_(@_)">
                  <c:v>22</c:v>
                </c:pt>
                <c:pt idx="3" formatCode="_(* #,##0.0_);_(* \(#,##0.0\);_(* &quot;-&quot;??_);_(@_)">
                  <c:v>22</c:v>
                </c:pt>
                <c:pt idx="4" formatCode="_(* #,##0.0_);_(* \(#,##0.0\);_(* &quot;-&quot;??_);_(@_)">
                  <c:v>22</c:v>
                </c:pt>
                <c:pt idx="5" formatCode="_(* #,##0.0_);_(* \(#,##0.0\);_(* &quot;-&quot;??_);_(@_)">
                  <c:v>22</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4-0FF7-4F51-8F70-D350F1ED4F93}"/>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18"/>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4"/>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aseline="0"/>
              <a:t>Wage Bill (%)</a:t>
            </a:r>
            <a:endParaRPr lang="en-GB" sz="1200"/>
          </a:p>
        </c:rich>
      </c:tx>
      <c:layout>
        <c:manualLayout>
          <c:xMode val="edge"/>
          <c:yMode val="edge"/>
          <c:x val="0.37166663044806542"/>
          <c:y val="1.990049751243781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7.9673287107768248E-2"/>
          <c:w val="0.84680574540938258"/>
          <c:h val="0.70655567307817868"/>
        </c:manualLayout>
      </c:layout>
      <c:lineChart>
        <c:grouping val="standard"/>
        <c:varyColors val="0"/>
        <c:ser>
          <c:idx val="0"/>
          <c:order val="0"/>
          <c:tx>
            <c:strRef>
              <c:f>Tables!$B$321</c:f>
              <c:strCache>
                <c:ptCount val="1"/>
                <c:pt idx="0">
                  <c:v>Compensation of Employees (% of Domestic Revenue) Wage Bill (&lt;53%)</c:v>
                </c:pt>
              </c:strCache>
            </c:strRef>
          </c:tx>
          <c:spPr>
            <a:ln w="28575" cap="rnd">
              <a:solidFill>
                <a:schemeClr val="accent1"/>
              </a:solidFill>
              <a:round/>
            </a:ln>
            <a:effectLst/>
          </c:spPr>
          <c:marker>
            <c:symbol val="none"/>
          </c:marker>
          <c:dLbls>
            <c:dLbl>
              <c:idx val="0"/>
              <c:layout>
                <c:manualLayout>
                  <c:x val="-1.6710260950480341E-2"/>
                  <c:y val="1.84463988974092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479-43AE-B6F8-D076B8ADF212}"/>
                </c:ext>
              </c:extLst>
            </c:dLbl>
            <c:dLbl>
              <c:idx val="1"/>
              <c:layout>
                <c:manualLayout>
                  <c:x val="-4.4178985536502881E-2"/>
                  <c:y val="-2.84442969916374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79-43AE-B6F8-D076B8ADF212}"/>
                </c:ext>
              </c:extLst>
            </c:dLbl>
            <c:dLbl>
              <c:idx val="2"/>
              <c:layout>
                <c:manualLayout>
                  <c:x val="-4.4232336865095159E-2"/>
                  <c:y val="2.51450697387016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79-43AE-B6F8-D076B8ADF212}"/>
                </c:ext>
              </c:extLst>
            </c:dLbl>
            <c:dLbl>
              <c:idx val="3"/>
              <c:layout>
                <c:manualLayout>
                  <c:x val="-5.3388578393769447E-2"/>
                  <c:y val="-3.51429678329298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79-43AE-B6F8-D076B8ADF2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Tables!$M$321:$R$321</c:f>
              <c:numCache>
                <c:formatCode>0.0</c:formatCode>
                <c:ptCount val="6"/>
                <c:pt idx="0">
                  <c:v>47.925726668175329</c:v>
                </c:pt>
                <c:pt idx="1">
                  <c:v>46.094823157854684</c:v>
                </c:pt>
                <c:pt idx="2" formatCode="_(* #,##0.0_);_(* \(#,##0.0\);_(* &quot;-&quot;??_);_(@_)">
                  <c:v>47.443640694688973</c:v>
                </c:pt>
                <c:pt idx="3" formatCode="_(* #,##0.0_);_(* \(#,##0.0\);_(* &quot;-&quot;??_);_(@_)">
                  <c:v>50.948082066302767</c:v>
                </c:pt>
                <c:pt idx="4" formatCode="_(* #,##0.0_);_(* \(#,##0.0\);_(* &quot;-&quot;??_);_(@_)">
                  <c:v>44.896651504404431</c:v>
                </c:pt>
                <c:pt idx="5" formatCode="_(* #,##0.0_);_(* \(#,##0.0\);_(* &quot;-&quot;??_);_(@_)">
                  <c:v>42.11339359825476</c:v>
                </c:pt>
              </c:numCache>
            </c:numRef>
          </c:val>
          <c:smooth val="0"/>
          <c:extLst>
            <c:ext xmlns:c16="http://schemas.microsoft.com/office/drawing/2014/chart" uri="{C3380CC4-5D6E-409C-BE32-E72D297353CC}">
              <c16:uniqueId val="{00000004-8479-43AE-B6F8-D076B8ADF212}"/>
            </c:ext>
          </c:extLst>
        </c:ser>
        <c:ser>
          <c:idx val="1"/>
          <c:order val="1"/>
          <c:tx>
            <c:strRef>
              <c:f>Tables!$B$334</c:f>
              <c:strCache>
                <c:ptCount val="1"/>
                <c:pt idx="0">
                  <c:v>Wage bill to Domestic Revenue anchor</c:v>
                </c:pt>
              </c:strCache>
            </c:strRef>
          </c:tx>
          <c:spPr>
            <a:ln w="28575" cap="rnd">
              <a:solidFill>
                <a:schemeClr val="accent2"/>
              </a:solidFill>
              <a:round/>
            </a:ln>
            <a:effectLst/>
          </c:spPr>
          <c:marker>
            <c:symbol val="none"/>
          </c:marker>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Tables!$M$334:$R$334</c:f>
              <c:numCache>
                <c:formatCode>General</c:formatCode>
                <c:ptCount val="6"/>
                <c:pt idx="0">
                  <c:v>53</c:v>
                </c:pt>
                <c:pt idx="1">
                  <c:v>53</c:v>
                </c:pt>
                <c:pt idx="2" formatCode="_(* #,##0.0_);_(* \(#,##0.0\);_(* &quot;-&quot;??_);_(@_)">
                  <c:v>53</c:v>
                </c:pt>
                <c:pt idx="3" formatCode="_(* #,##0.0_);_(* \(#,##0.0\);_(* &quot;-&quot;??_);_(@_)">
                  <c:v>53</c:v>
                </c:pt>
                <c:pt idx="4" formatCode="_(* #,##0.0_);_(* \(#,##0.0\);_(* &quot;-&quot;??_);_(@_)">
                  <c:v>53</c:v>
                </c:pt>
                <c:pt idx="5" formatCode="_(* #,##0.0_);_(* \(#,##0.0\);_(* &quot;-&quot;??_);_(@_)">
                  <c:v>53</c:v>
                </c:pt>
              </c:numCache>
            </c:numRef>
          </c:val>
          <c:smooth val="0"/>
          <c:extLst>
            <c:ext xmlns:c16="http://schemas.microsoft.com/office/drawing/2014/chart" uri="{C3380CC4-5D6E-409C-BE32-E72D297353CC}">
              <c16:uniqueId val="{00000005-8479-43AE-B6F8-D076B8ADF212}"/>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3"/>
      </c:valAx>
      <c:spPr>
        <a:noFill/>
        <a:ln w="12700">
          <a:solidFill>
            <a:schemeClr val="tx1"/>
          </a:solidFill>
        </a:ln>
        <a:effectLst/>
      </c:spPr>
    </c:plotArea>
    <c:legend>
      <c:legendPos val="b"/>
      <c:layout>
        <c:manualLayout>
          <c:xMode val="edge"/>
          <c:yMode val="edge"/>
          <c:x val="0.13866269024356639"/>
          <c:y val="0.44405484279500035"/>
          <c:w val="0.70274437849505023"/>
          <c:h val="0.22494282620266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GB" sz="1200" b="1"/>
              <a:t>Fiscal Deficit to GDP (%)</a:t>
            </a:r>
          </a:p>
        </c:rich>
      </c:tx>
      <c:layout>
        <c:manualLayout>
          <c:xMode val="edge"/>
          <c:yMode val="edge"/>
          <c:x val="0.29333430195364935"/>
          <c:y val="9.7430900232229854E-3"/>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0.10863917434049557"/>
          <c:w val="0.83172382846409654"/>
          <c:h val="0.66442146002936076"/>
        </c:manualLayout>
      </c:layout>
      <c:lineChart>
        <c:grouping val="standard"/>
        <c:varyColors val="0"/>
        <c:ser>
          <c:idx val="0"/>
          <c:order val="0"/>
          <c:tx>
            <c:strRef>
              <c:f>Tables!$B$325</c:f>
              <c:strCache>
                <c:ptCount val="1"/>
                <c:pt idx="0">
                  <c:v>Fiscal Bal Surp(+)/Def(-) to GDP (%)</c:v>
                </c:pt>
              </c:strCache>
            </c:strRef>
          </c:tx>
          <c:spPr>
            <a:ln w="22225" cap="rnd" cmpd="sng" algn="ctr">
              <a:solidFill>
                <a:schemeClr val="accent1"/>
              </a:solidFill>
              <a:round/>
            </a:ln>
            <a:effectLst/>
          </c:spPr>
          <c:marker>
            <c:symbol val="none"/>
          </c:marker>
          <c:dLbls>
            <c:dLbl>
              <c:idx val="0"/>
              <c:layout>
                <c:manualLayout>
                  <c:x val="-1.7061524015639602E-2"/>
                  <c:y val="-2.5410500432585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B8-481E-9490-08100324CCE0}"/>
                </c:ext>
              </c:extLst>
            </c:dLbl>
            <c:dLbl>
              <c:idx val="4"/>
              <c:layout>
                <c:manualLayout>
                  <c:x val="-6.6682786243567632E-2"/>
                  <c:y val="-3.9289649833796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B8-481E-9490-08100324CC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Tables!$M$325:$R$325</c:f>
              <c:numCache>
                <c:formatCode>0.0</c:formatCode>
                <c:ptCount val="6"/>
                <c:pt idx="0">
                  <c:v>1.2043561288336049</c:v>
                </c:pt>
                <c:pt idx="1">
                  <c:v>3.1987146974063427</c:v>
                </c:pt>
                <c:pt idx="2" formatCode="_(* #,##0.0_);_(* \(#,##0.0\);_(* &quot;-&quot;??_);_(@_)">
                  <c:v>3.2402247838616742</c:v>
                </c:pt>
                <c:pt idx="3" formatCode="_(* #,##0.00_);_(* \(#,##0.00\);_(* &quot;-&quot;??_);_(@_)">
                  <c:v>-1.783118151241055E-2</c:v>
                </c:pt>
                <c:pt idx="4" formatCode="_(* #,##0.0_);_(* \(#,##0.0\);_(* &quot;-&quot;??_);_(@_)">
                  <c:v>2.0533021743548021</c:v>
                </c:pt>
                <c:pt idx="5" formatCode="_(* #,##0.0_);_(* \(#,##0.0\);_(* &quot;-&quot;??_);_(@_)">
                  <c:v>2.3774343415189096</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2-C8B8-481E-9490-08100324CCE0}"/>
            </c:ext>
          </c:extLst>
        </c:ser>
        <c:ser>
          <c:idx val="1"/>
          <c:order val="1"/>
          <c:tx>
            <c:strRef>
              <c:f>Tables!$B$336</c:f>
              <c:strCache>
                <c:ptCount val="1"/>
                <c:pt idx="0">
                  <c:v>upper anchor</c:v>
                </c:pt>
              </c:strCache>
            </c:strRef>
          </c:tx>
          <c:spPr>
            <a:ln w="22225" cap="rnd" cmpd="sng" algn="ctr">
              <a:solidFill>
                <a:schemeClr val="accent2"/>
              </a:solidFill>
              <a:round/>
            </a:ln>
            <a:effectLst/>
          </c:spPr>
          <c:marker>
            <c:symbol val="none"/>
          </c:marker>
          <c:val>
            <c:numRef>
              <c:f>Tables!$M$336:$R$336</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3-C8B8-481E-9490-08100324CCE0}"/>
            </c:ext>
          </c:extLst>
        </c:ser>
        <c:ser>
          <c:idx val="2"/>
          <c:order val="2"/>
          <c:tx>
            <c:strRef>
              <c:f>Tables!$B$337</c:f>
              <c:strCache>
                <c:ptCount val="1"/>
                <c:pt idx="0">
                  <c:v>lower anchor</c:v>
                </c:pt>
              </c:strCache>
            </c:strRef>
          </c:tx>
          <c:spPr>
            <a:ln w="22225" cap="rnd" cmpd="sng" algn="ctr">
              <a:solidFill>
                <a:schemeClr val="accent2"/>
              </a:solidFill>
              <a:round/>
            </a:ln>
            <a:effectLst/>
          </c:spPr>
          <c:marker>
            <c:symbol val="none"/>
          </c:marker>
          <c:val>
            <c:numRef>
              <c:f>Tables!$M$337:$R$337</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4-C8B8-481E-9490-08100324CCE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2"/>
      </c:valAx>
      <c:spPr>
        <a:gradFill>
          <a:gsLst>
            <a:gs pos="100000">
              <a:schemeClr val="lt1">
                <a:lumMod val="95000"/>
              </a:schemeClr>
            </a:gs>
            <a:gs pos="0">
              <a:schemeClr val="lt1"/>
            </a:gs>
          </a:gsLst>
          <a:lin ang="5400000" scaled="0"/>
        </a:gra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baseline="0"/>
              <a:t>External Debt to GDP (%)</a:t>
            </a:r>
            <a:r>
              <a:rPr lang="en-GB" sz="1200" b="1" baseline="0">
                <a:solidFill>
                  <a:srgbClr val="FF0000"/>
                </a:solidFill>
              </a:rPr>
              <a:t>-- need to reconfirm</a:t>
            </a:r>
            <a:endParaRPr lang="en-GB" sz="1200" b="1"/>
          </a:p>
        </c:rich>
      </c:tx>
      <c:layout>
        <c:manualLayout>
          <c:xMode val="edge"/>
          <c:yMode val="edge"/>
          <c:x val="0.25748867036417106"/>
          <c:y val="4.125868457619268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7332107400997857E-2"/>
          <c:y val="0.12214011710074703"/>
          <c:w val="0.79414634697513864"/>
          <c:h val="0.70465520381380897"/>
        </c:manualLayout>
      </c:layout>
      <c:lineChart>
        <c:grouping val="standard"/>
        <c:varyColors val="0"/>
        <c:ser>
          <c:idx val="0"/>
          <c:order val="0"/>
          <c:tx>
            <c:strRef>
              <c:f>[7]Tables!$B$324</c:f>
              <c:strCache>
                <c:ptCount val="1"/>
                <c:pt idx="0">
                  <c:v>Total Public Debt to GDP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[7]Tables!$M$300:$R$300</c:f>
              <c:strCache>
                <c:ptCount val="6"/>
                <c:pt idx="0">
                  <c:v>Actual 2023/24</c:v>
                </c:pt>
                <c:pt idx="1">
                  <c:v>Budget Estimate 2024/25</c:v>
                </c:pt>
                <c:pt idx="2">
                  <c:v>Revised Estimate 2024/25</c:v>
                </c:pt>
                <c:pt idx="3">
                  <c:v>2025/26 Estimate</c:v>
                </c:pt>
                <c:pt idx="4">
                  <c:v>2026/27 Estimate</c:v>
                </c:pt>
                <c:pt idx="5">
                  <c:v>2027/28 Estimate</c:v>
                </c:pt>
              </c:strCache>
            </c:strRef>
          </c:cat>
          <c:val>
            <c:numRef>
              <c:f>[7]Tables!$M$324:$R$324</c:f>
              <c:numCache>
                <c:formatCode>General</c:formatCode>
                <c:ptCount val="6"/>
                <c:pt idx="0">
                  <c:v>36.344262295081961</c:v>
                </c:pt>
                <c:pt idx="1">
                  <c:v>31.4932992980217</c:v>
                </c:pt>
                <c:pt idx="2">
                  <c:v>31.4932992980217</c:v>
                </c:pt>
                <c:pt idx="3">
                  <c:v>27.818740399385561</c:v>
                </c:pt>
                <c:pt idx="4">
                  <c:v>23.001619313999708</c:v>
                </c:pt>
                <c:pt idx="5">
                  <c:v>17.057869880876858</c:v>
                </c:pt>
              </c:numCache>
            </c:numRef>
          </c:val>
          <c:smooth val="0"/>
          <c:extLst>
            <c:ext xmlns:c16="http://schemas.microsoft.com/office/drawing/2014/chart" uri="{C3380CC4-5D6E-409C-BE32-E72D297353CC}">
              <c16:uniqueId val="{00000000-2787-4D68-8AF7-DD886DF9F9E1}"/>
            </c:ext>
          </c:extLst>
        </c:ser>
        <c:ser>
          <c:idx val="1"/>
          <c:order val="1"/>
          <c:tx>
            <c:strRef>
              <c:f>Tables!$B$338</c:f>
              <c:strCache>
                <c:ptCount val="1"/>
                <c:pt idx="0">
                  <c:v>External Debt to GDP (&lt;50%)</c:v>
                </c:pt>
              </c:strCache>
            </c:strRef>
          </c:tx>
          <c:spPr>
            <a:ln w="28575" cap="rnd">
              <a:solidFill>
                <a:schemeClr val="accent2"/>
              </a:solidFill>
              <a:round/>
            </a:ln>
            <a:effectLst/>
          </c:spPr>
          <c:marker>
            <c:symbol val="none"/>
          </c:marker>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Tables!$M$338:$R$338</c:f>
              <c:numCache>
                <c:formatCode>General</c:formatCode>
                <c:ptCount val="6"/>
                <c:pt idx="0">
                  <c:v>50</c:v>
                </c:pt>
                <c:pt idx="1">
                  <c:v>50</c:v>
                </c:pt>
                <c:pt idx="2" formatCode="_(* #,##0.0_);_(* \(#,##0.0\);_(* &quot;-&quot;??_);_(@_)">
                  <c:v>50</c:v>
                </c:pt>
                <c:pt idx="3" formatCode="_(* #,##0.0_);_(* \(#,##0.0\);_(* &quot;-&quot;??_);_(@_)">
                  <c:v>50</c:v>
                </c:pt>
                <c:pt idx="4" formatCode="_(* #,##0.0_);_(* \(#,##0.0\);_(* &quot;-&quot;??_);_(@_)">
                  <c:v>50</c:v>
                </c:pt>
                <c:pt idx="5" formatCode="_(* #,##0.0_);_(* \(#,##0.0\);_(* &quot;-&quot;??_);_(@_)">
                  <c:v>50</c:v>
                </c:pt>
              </c:numCache>
            </c:numRef>
          </c:val>
          <c:smooth val="0"/>
          <c:extLst>
            <c:ext xmlns:c16="http://schemas.microsoft.com/office/drawing/2014/chart" uri="{C3380CC4-5D6E-409C-BE32-E72D297353CC}">
              <c16:uniqueId val="{00000001-2787-4D68-8AF7-DD886DF9F9E1}"/>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9.7832762336951221E-2"/>
          <c:y val="0.44720756154246749"/>
          <c:w val="0.72859970754332948"/>
          <c:h val="0.19738150378261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sz="1200">
                <a:latin typeface="Calibri "/>
              </a:rPr>
              <a:t>REAL GDP growth (%)</a:t>
            </a:r>
          </a:p>
        </c:rich>
      </c:tx>
      <c:layout>
        <c:manualLayout>
          <c:xMode val="edge"/>
          <c:yMode val="edge"/>
          <c:x val="0.26303951499887818"/>
          <c:y val="5.0847457627118647E-2"/>
        </c:manualLayout>
      </c:layout>
      <c:overlay val="0"/>
      <c:spPr>
        <a:noFill/>
        <a:ln>
          <a:noFill/>
        </a:ln>
        <a:effectLst/>
      </c:spPr>
      <c:txPr>
        <a:bodyPr rot="0" spcFirstLastPara="1" vertOverflow="ellipsis" vert="horz" wrap="square" anchor="ctr" anchorCtr="1"/>
        <a:lstStyle/>
        <a:p>
          <a:pPr>
            <a:defRPr sz="12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3.4823738371210881E-2"/>
          <c:y val="4.0842564171004042E-2"/>
          <c:w val="0.90090563149134484"/>
          <c:h val="0.80914112658994553"/>
        </c:manualLayout>
      </c:layout>
      <c:lineChart>
        <c:grouping val="standard"/>
        <c:varyColors val="0"/>
        <c:ser>
          <c:idx val="0"/>
          <c:order val="0"/>
          <c:tx>
            <c:strRef>
              <c:f>Tables!$B$267</c:f>
              <c:strCache>
                <c:ptCount val="1"/>
                <c:pt idx="0">
                  <c:v>Real GDP (growth rate)</c:v>
                </c:pt>
              </c:strCache>
            </c:strRef>
          </c:tx>
          <c:spPr>
            <a:ln w="19050" cap="rnd" cmpd="sng" algn="ctr">
              <a:solidFill>
                <a:schemeClr val="accent1">
                  <a:shade val="95000"/>
                  <a:satMod val="10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extLst>
                <c:ext xmlns:c15="http://schemas.microsoft.com/office/drawing/2012/chart" uri="{02D57815-91ED-43cb-92C2-25804820EDAC}">
                  <c15:fullRef>
                    <c15:sqref>Tables!$M$266:$R$266</c15:sqref>
                  </c15:fullRef>
                </c:ext>
              </c:extLst>
              <c:f>(Tables!$M$266:$N$266,Tables!$P$266:$R$266)</c:f>
              <c:strCache>
                <c:ptCount val="5"/>
                <c:pt idx="0">
                  <c:v>Actual FY2025</c:v>
                </c:pt>
                <c:pt idx="1">
                  <c:v>Budget Estimate 2025/26</c:v>
                </c:pt>
                <c:pt idx="2">
                  <c:v>Budget Estimate 2026/27 </c:v>
                </c:pt>
                <c:pt idx="3">
                  <c:v>Budget Estimate 2027/28</c:v>
                </c:pt>
                <c:pt idx="4">
                  <c:v>Budget Estimate 2028/29</c:v>
                </c:pt>
              </c:strCache>
            </c:strRef>
          </c:cat>
          <c:val>
            <c:numRef>
              <c:extLst>
                <c:ext xmlns:c15="http://schemas.microsoft.com/office/drawing/2012/chart" uri="{02D57815-91ED-43cb-92C2-25804820EDAC}">
                  <c15:fullRef>
                    <c15:sqref>Tables!$M$267:$R$267</c15:sqref>
                  </c15:fullRef>
                </c:ext>
              </c:extLst>
              <c:f>(Tables!$M$267:$N$267,Tables!$P$267:$R$267)</c:f>
              <c:numCache>
                <c:formatCode>0.0</c:formatCode>
                <c:ptCount val="5"/>
                <c:pt idx="0">
                  <c:v>2.7</c:v>
                </c:pt>
                <c:pt idx="1">
                  <c:v>2.2999999999999998</c:v>
                </c:pt>
                <c:pt idx="2" formatCode="_(* #,##0.0_);_(* \(#,##0.0\);_(* &quot;-&quot;??_);_(@_)">
                  <c:v>1.9</c:v>
                </c:pt>
                <c:pt idx="3" formatCode="_(* #,##0.0_);_(* \(#,##0.0\);_(* &quot;-&quot;??_);_(@_)">
                  <c:v>2.7</c:v>
                </c:pt>
                <c:pt idx="4" formatCode="_(* #,##0.0_);_(* \(#,##0.0\);_(* &quot;-&quot;??_);_(@_)">
                  <c:v>2.9</c:v>
                </c:pt>
              </c:numCache>
            </c:numRef>
          </c:val>
          <c:smooth val="0"/>
          <c:extLst>
            <c:ext xmlns:c16="http://schemas.microsoft.com/office/drawing/2014/chart" uri="{C3380CC4-5D6E-409C-BE32-E72D297353CC}">
              <c16:uniqueId val="{00000000-44EF-4AFA-8D48-84FFCCFF9B1C}"/>
            </c:ext>
          </c:extLst>
        </c:ser>
        <c:dLbls>
          <c:dLblPos val="ctr"/>
          <c:showLegendKey val="0"/>
          <c:showVal val="1"/>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1"/>
        <c:axPos val="l"/>
        <c:numFmt formatCode="0" sourceLinked="0"/>
        <c:majorTickMark val="none"/>
        <c:minorTickMark val="none"/>
        <c:tickLblPos val="nextTo"/>
        <c:crossAx val="779340472"/>
        <c:crosses val="autoZero"/>
        <c:crossBetween val="between"/>
        <c:majorUnit val="2"/>
      </c:valAx>
      <c:spPr>
        <a:noFill/>
        <a:ln w="9525">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US" sz="1200" b="1"/>
              <a:t>Debt Repayment to Domestic Revenue (%)</a:t>
            </a:r>
          </a:p>
        </c:rich>
      </c:tx>
      <c:layout>
        <c:manualLayout>
          <c:xMode val="edge"/>
          <c:yMode val="edge"/>
          <c:x val="0.27863958181697879"/>
          <c:y val="7.0954943513793792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4.0842564171004042E-2"/>
          <c:w val="0.83781905664120093"/>
          <c:h val="0.81919572600134738"/>
        </c:manualLayout>
      </c:layout>
      <c:lineChart>
        <c:grouping val="standard"/>
        <c:varyColors val="0"/>
        <c:ser>
          <c:idx val="0"/>
          <c:order val="0"/>
          <c:tx>
            <c:strRef>
              <c:f>Tables!$B$339</c:f>
              <c:strCache>
                <c:ptCount val="1"/>
                <c:pt idx="0">
                  <c:v>Debt re-payment to Domestic Revenue (%)</c:v>
                </c:pt>
              </c:strCache>
            </c:strRef>
          </c:tx>
          <c:spPr>
            <a:ln w="22225" cap="rnd" cmpd="sng" algn="ctr">
              <a:solidFill>
                <a:schemeClr val="accent1"/>
              </a:solidFill>
              <a:round/>
            </a:ln>
            <a:effectLst/>
          </c:spPr>
          <c:marker>
            <c:symbol val="none"/>
          </c:marker>
          <c:dLbls>
            <c:dLbl>
              <c:idx val="0"/>
              <c:layout>
                <c:manualLayout>
                  <c:x val="-3.2665769719961477E-2"/>
                  <c:y val="-3.80462465110117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8B4-4539-8FDA-6EB637022DF9}"/>
                </c:ext>
              </c:extLst>
            </c:dLbl>
            <c:dLbl>
              <c:idx val="1"/>
              <c:layout>
                <c:manualLayout>
                  <c:x val="-3.2665769719961477E-2"/>
                  <c:y val="-3.80462465110117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B4-4539-8FDA-6EB637022DF9}"/>
                </c:ext>
              </c:extLst>
            </c:dLbl>
            <c:dLbl>
              <c:idx val="2"/>
              <c:layout>
                <c:manualLayout>
                  <c:x val="-5.8687682285064616E-2"/>
                  <c:y val="-3.4382809251344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B4-4539-8FDA-6EB637022D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Tables!$K$339:$Q$339</c:f>
              <c:numCache>
                <c:formatCode>0.0</c:formatCode>
                <c:ptCount val="5"/>
                <c:pt idx="0">
                  <c:v>16.419119688508125</c:v>
                </c:pt>
                <c:pt idx="1">
                  <c:v>14.738351629535206</c:v>
                </c:pt>
                <c:pt idx="2" formatCode="_(* #,##0.0_);_(* \(#,##0.0\);_(* &quot;-&quot;??_);_(@_)">
                  <c:v>15.42094518795829</c:v>
                </c:pt>
                <c:pt idx="3" formatCode="_(* #,##0.0_);_(* \(#,##0.0\);_(* &quot;-&quot;??_);_(@_)">
                  <c:v>17.187850914865653</c:v>
                </c:pt>
                <c:pt idx="4" formatCode="_(* #,##0.0_);_(* \(#,##0.0\);_(* &quot;-&quot;??_);_(@_)">
                  <c:v>14.386947873487296</c:v>
                </c:pt>
              </c:numCache>
            </c:numRef>
          </c:val>
          <c:smooth val="0"/>
          <c:extLst>
            <c:ext xmlns:c15="http://schemas.microsoft.com/office/drawing/2012/chart" uri="{02D57815-91ED-43cb-92C2-25804820EDAC}">
              <c15:filteredCategoryTitle>
                <c15:cat>
                  <c:strRef>
                    <c:extLst>
                      <c:ext uri="{02D57815-91ED-43cb-92C2-25804820EDAC}">
                        <c15:formulaRef>
                          <c15:sqref>Tables!$K$3:$Q$3</c15:sqref>
                        </c15:formulaRef>
                      </c:ext>
                    </c:extLst>
                    <c:strCache>
                      <c:ptCount val="5"/>
                      <c:pt idx="0">
                        <c:v>Actual FY2025</c:v>
                      </c:pt>
                      <c:pt idx="1">
                        <c:v>Budget Estimate 2025/26</c:v>
                      </c:pt>
                      <c:pt idx="2">
                        <c:v> Revised Estimate 2024/25 </c:v>
                      </c:pt>
                      <c:pt idx="3">
                        <c:v> Budget Estimate 2026/27  </c:v>
                      </c:pt>
                      <c:pt idx="4">
                        <c:v> Budget Estimate 2027/28 </c:v>
                      </c:pt>
                    </c:strCache>
                  </c:strRef>
                </c15:cat>
              </c15:filteredCategoryTitle>
            </c:ext>
            <c:ext xmlns:c16="http://schemas.microsoft.com/office/drawing/2014/chart" uri="{C3380CC4-5D6E-409C-BE32-E72D297353CC}">
              <c16:uniqueId val="{00000003-78B4-4539-8FDA-6EB637022DF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3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4"/>
      </c:valAx>
      <c:spPr>
        <a:gradFill>
          <a:gsLst>
            <a:gs pos="100000">
              <a:schemeClr val="lt1">
                <a:lumMod val="95000"/>
              </a:schemeClr>
            </a:gs>
            <a:gs pos="0">
              <a:schemeClr val="lt1"/>
            </a:gs>
          </a:gsLst>
          <a:lin ang="5400000" scaled="0"/>
        </a:grad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tupu faka'ekonomika (%)</a:t>
            </a:r>
          </a:p>
        </c:rich>
      </c:tx>
      <c:layout>
        <c:manualLayout>
          <c:xMode val="edge"/>
          <c:yMode val="edge"/>
          <c:x val="0.26303951499887818"/>
          <c:y val="5.0847457627118647E-2"/>
        </c:manualLayout>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7.8072178477690282E-2"/>
          <c:y val="4.0842564171004042E-2"/>
          <c:w val="0.85783105073787413"/>
          <c:h val="0.80914112658994553"/>
        </c:manualLayout>
      </c:layout>
      <c:lineChart>
        <c:grouping val="standard"/>
        <c:varyColors val="0"/>
        <c:ser>
          <c:idx val="0"/>
          <c:order val="0"/>
          <c:tx>
            <c:strRef>
              <c:f>Tables!$B$267</c:f>
              <c:strCache>
                <c:ptCount val="1"/>
                <c:pt idx="0">
                  <c:v>Real GDP (growth rate)</c:v>
                </c:pt>
              </c:strCache>
            </c:strRef>
          </c:tx>
          <c:spPr>
            <a:ln w="19050" cap="rnd" cmpd="sng" algn="ctr">
              <a:solidFill>
                <a:schemeClr val="accent1">
                  <a:shade val="95000"/>
                  <a:satMod val="105000"/>
                </a:schemeClr>
              </a:solidFill>
              <a:round/>
            </a:ln>
            <a:effectLst/>
          </c:spPr>
          <c:marker>
            <c:symbol val="none"/>
          </c:marker>
          <c:dLbls>
            <c:dLbl>
              <c:idx val="1"/>
              <c:layout>
                <c:manualLayout>
                  <c:x val="-5.3193538800207212E-2"/>
                  <c:y val="-5.6497175141242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64-41CF-8FC8-C5E7F26DC4CF}"/>
                </c:ext>
              </c:extLst>
            </c:dLbl>
            <c:dLbl>
              <c:idx val="2"/>
              <c:layout>
                <c:manualLayout>
                  <c:x val="-5.3193538800207212E-2"/>
                  <c:y val="-5.6497175141242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64-41CF-8FC8-C5E7F26DC4C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Tables!$K$266:$Q$266</c:f>
              <c:strCache>
                <c:ptCount val="5"/>
                <c:pt idx="0">
                  <c:v>Actual FY2025</c:v>
                </c:pt>
                <c:pt idx="1">
                  <c:v>Budget Estimate 2025/26</c:v>
                </c:pt>
                <c:pt idx="2">
                  <c:v>Budget Outturn FY2026</c:v>
                </c:pt>
                <c:pt idx="3">
                  <c:v>Budget Estimate 2026/27 </c:v>
                </c:pt>
                <c:pt idx="4">
                  <c:v>Budget Estimate 2027/28</c:v>
                </c:pt>
              </c:strCache>
            </c:strRef>
          </c:cat>
          <c:val>
            <c:numRef>
              <c:f>Tables!$K$267:$Q$267</c:f>
              <c:numCache>
                <c:formatCode>0.0</c:formatCode>
                <c:ptCount val="5"/>
                <c:pt idx="0">
                  <c:v>2.7</c:v>
                </c:pt>
                <c:pt idx="1">
                  <c:v>2.2999999999999998</c:v>
                </c:pt>
                <c:pt idx="2" formatCode="_(* #,##0.0_);_(* \(#,##0.0\);_(* &quot;-&quot;??_);_(@_)">
                  <c:v>2.2999999999999998</c:v>
                </c:pt>
                <c:pt idx="3" formatCode="_(* #,##0.0_);_(* \(#,##0.0\);_(* &quot;-&quot;??_);_(@_)">
                  <c:v>1.9</c:v>
                </c:pt>
                <c:pt idx="4" formatCode="_(* #,##0.0_);_(* \(#,##0.0\);_(* &quot;-&quot;??_);_(@_)">
                  <c:v>2.7</c:v>
                </c:pt>
              </c:numCache>
            </c:numRef>
          </c:val>
          <c:smooth val="0"/>
          <c:extLst>
            <c:ext xmlns:c16="http://schemas.microsoft.com/office/drawing/2014/chart" uri="{C3380CC4-5D6E-409C-BE32-E72D297353CC}">
              <c16:uniqueId val="{00000002-E264-41CF-8FC8-C5E7F26DC4CF}"/>
            </c:ext>
          </c:extLst>
        </c:ser>
        <c:dLbls>
          <c:dLblPos val="ctr"/>
          <c:showLegendKey val="0"/>
          <c:showVal val="1"/>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1"/>
        <c:axPos val="l"/>
        <c:numFmt formatCode="0" sourceLinked="0"/>
        <c:majorTickMark val="none"/>
        <c:minorTickMark val="none"/>
        <c:tickLblPos val="nextTo"/>
        <c:crossAx val="779340472"/>
        <c:crosses val="autoZero"/>
        <c:crossBetween val="between"/>
        <c:majorUnit val="2"/>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219816272965874E-2"/>
          <c:y val="0.13004629629629633"/>
          <c:w val="0.87122462817147861"/>
          <c:h val="0.50792531437969601"/>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F242-42B0-B7D0-6C3207E467EB}"/>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F242-42B0-B7D0-6C3207E467EB}"/>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F242-42B0-B7D0-6C3207E467EB}"/>
            </c:ext>
          </c:extLst>
        </c:ser>
        <c:dLbls>
          <c:showLegendKey val="0"/>
          <c:showVal val="0"/>
          <c:showCatName val="0"/>
          <c:showSerName val="0"/>
          <c:showPercent val="0"/>
          <c:showBubbleSize val="0"/>
        </c:dLbls>
        <c:gapWidth val="219"/>
        <c:overlap val="100"/>
        <c:axId val="1093822448"/>
        <c:axId val="1093825728"/>
      </c:barChart>
      <c:catAx>
        <c:axId val="109382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25728"/>
        <c:crosses val="autoZero"/>
        <c:auto val="1"/>
        <c:lblAlgn val="ctr"/>
        <c:lblOffset val="100"/>
        <c:noMultiLvlLbl val="0"/>
      </c:catAx>
      <c:valAx>
        <c:axId val="109382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22448"/>
        <c:crosses val="autoZero"/>
        <c:crossBetween val="between"/>
      </c:valAx>
      <c:spPr>
        <a:noFill/>
        <a:ln>
          <a:noFill/>
        </a:ln>
        <a:effectLst/>
      </c:spPr>
    </c:plotArea>
    <c:legend>
      <c:legendPos val="b"/>
      <c:layout>
        <c:manualLayout>
          <c:xMode val="edge"/>
          <c:yMode val="edge"/>
          <c:x val="8.4934943389209955E-2"/>
          <c:y val="0.14747706103454686"/>
          <c:w val="0.57376155104345894"/>
          <c:h val="7.4730006234648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Gross Operating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87270341207349"/>
          <c:y val="0.11615740740740743"/>
          <c:w val="0.788254593175853"/>
          <c:h val="0.83291666666666664"/>
        </c:manualLayout>
      </c:layout>
      <c:barChart>
        <c:barDir val="col"/>
        <c:grouping val="clustered"/>
        <c:varyColors val="0"/>
        <c:ser>
          <c:idx val="0"/>
          <c:order val="0"/>
          <c:tx>
            <c:v>Gross Operating Balance</c:v>
          </c:tx>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A1FE-4E0A-9EE8-A5984ECC622F}"/>
            </c:ext>
          </c:extLst>
        </c:ser>
        <c:dLbls>
          <c:showLegendKey val="0"/>
          <c:showVal val="0"/>
          <c:showCatName val="0"/>
          <c:showSerName val="0"/>
          <c:showPercent val="0"/>
          <c:showBubbleSize val="0"/>
        </c:dLbls>
        <c:gapWidth val="219"/>
        <c:axId val="854615128"/>
        <c:axId val="854612832"/>
      </c:barChart>
      <c:lineChart>
        <c:grouping val="standard"/>
        <c:varyColors val="0"/>
        <c:ser>
          <c:idx val="1"/>
          <c:order val="1"/>
          <c:tx>
            <c:strRef>
              <c:f>#REF!</c:f>
              <c:strCache>
                <c:ptCount val="1"/>
                <c:pt idx="0">
                  <c:v>#REF!</c:v>
                </c:pt>
              </c:strCache>
            </c:strRef>
          </c:tx>
          <c:spPr>
            <a:ln w="28575" cap="rnd">
              <a:solidFill>
                <a:schemeClr val="accent2"/>
              </a:solidFill>
              <a:round/>
            </a:ln>
            <a:effectLst/>
          </c:spPr>
          <c:marker>
            <c:symbol val="none"/>
          </c:marker>
          <c:val>
            <c:numRef>
              <c:f>#REF!</c:f>
              <c:numCache>
                <c:formatCode>General</c:formatCode>
                <c:ptCount val="1"/>
                <c:pt idx="0">
                  <c:v>1</c:v>
                </c:pt>
              </c:numCache>
            </c:numRef>
          </c:val>
          <c:smooth val="1"/>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A1FE-4E0A-9EE8-A5984ECC622F}"/>
            </c:ext>
          </c:extLst>
        </c:ser>
        <c:dLbls>
          <c:showLegendKey val="0"/>
          <c:showVal val="0"/>
          <c:showCatName val="0"/>
          <c:showSerName val="0"/>
          <c:showPercent val="0"/>
          <c:showBubbleSize val="0"/>
        </c:dLbls>
        <c:marker val="1"/>
        <c:smooth val="0"/>
        <c:axId val="1171182976"/>
        <c:axId val="1171176088"/>
      </c:lineChart>
      <c:catAx>
        <c:axId val="854615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12832"/>
        <c:crosses val="autoZero"/>
        <c:auto val="1"/>
        <c:lblAlgn val="ctr"/>
        <c:lblOffset val="100"/>
        <c:noMultiLvlLbl val="0"/>
      </c:catAx>
      <c:valAx>
        <c:axId val="85461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15128"/>
        <c:crosses val="autoZero"/>
        <c:crossBetween val="between"/>
      </c:valAx>
      <c:valAx>
        <c:axId val="11711760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182976"/>
        <c:crosses val="max"/>
        <c:crossBetween val="between"/>
      </c:valAx>
      <c:catAx>
        <c:axId val="1171182976"/>
        <c:scaling>
          <c:orientation val="minMax"/>
        </c:scaling>
        <c:delete val="1"/>
        <c:axPos val="b"/>
        <c:numFmt formatCode="General" sourceLinked="1"/>
        <c:majorTickMark val="out"/>
        <c:minorTickMark val="none"/>
        <c:tickLblPos val="nextTo"/>
        <c:crossAx val="1171176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19816272965874E-2"/>
          <c:y val="4.6240562804250158E-2"/>
          <c:w val="0.87122462817147861"/>
          <c:h val="0.65969966742465669"/>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A9CB-4E45-8A53-AFC713F10A1B}"/>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A9CB-4E45-8A53-AFC713F10A1B}"/>
            </c:ext>
          </c:extLst>
        </c:ser>
        <c:dLbls>
          <c:showLegendKey val="0"/>
          <c:showVal val="0"/>
          <c:showCatName val="0"/>
          <c:showSerName val="0"/>
          <c:showPercent val="0"/>
          <c:showBubbleSize val="0"/>
        </c:dLbls>
        <c:gapWidth val="219"/>
        <c:overlap val="100"/>
        <c:axId val="1228710160"/>
        <c:axId val="1228713768"/>
      </c:barChart>
      <c:catAx>
        <c:axId val="12287101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3768"/>
        <c:crosses val="autoZero"/>
        <c:auto val="1"/>
        <c:lblAlgn val="ctr"/>
        <c:lblOffset val="100"/>
        <c:noMultiLvlLbl val="0"/>
      </c:catAx>
      <c:valAx>
        <c:axId val="1228713768"/>
        <c:scaling>
          <c:orientation val="minMax"/>
        </c:scaling>
        <c:delete val="0"/>
        <c:axPos val="l"/>
        <c:majorGridlines>
          <c:spPr>
            <a:ln w="9525" cap="flat" cmpd="sng" algn="ctr">
              <a:solidFill>
                <a:schemeClr val="tx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0160"/>
        <c:crosses val="autoZero"/>
        <c:crossBetween val="between"/>
        <c:majorUnit val="4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149606299214E-2"/>
          <c:y val="5.0925925925925923E-2"/>
          <c:w val="0.88389129483814521"/>
          <c:h val="0.6608865558471857"/>
        </c:manualLayout>
      </c:layout>
      <c:barChart>
        <c:barDir val="col"/>
        <c:grouping val="stacked"/>
        <c:varyColors val="0"/>
        <c:ser>
          <c:idx val="1"/>
          <c:order val="0"/>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DB16-4350-BF74-D01C9BF6F133}"/>
            </c:ext>
          </c:extLst>
        </c:ser>
        <c:dLbls>
          <c:showLegendKey val="0"/>
          <c:showVal val="0"/>
          <c:showCatName val="0"/>
          <c:showSerName val="0"/>
          <c:showPercent val="0"/>
          <c:showBubbleSize val="0"/>
        </c:dLbls>
        <c:gapWidth val="150"/>
        <c:overlap val="100"/>
        <c:axId val="1230123744"/>
        <c:axId val="1230124072"/>
      </c:barChart>
      <c:catAx>
        <c:axId val="12301237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4072"/>
        <c:crosses val="autoZero"/>
        <c:auto val="1"/>
        <c:lblAlgn val="ctr"/>
        <c:lblOffset val="100"/>
        <c:noMultiLvlLbl val="0"/>
      </c:catAx>
      <c:valAx>
        <c:axId val="1230124072"/>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million</a:t>
                </a:r>
              </a:p>
            </c:rich>
          </c:tx>
          <c:layout>
            <c:manualLayout>
              <c:xMode val="edge"/>
              <c:yMode val="edge"/>
              <c:x val="8.0555555555555561E-2"/>
              <c:y val="6.1450131233595787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3744"/>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19816272965874E-2"/>
          <c:y val="4.2083333333333355E-2"/>
          <c:w val="0.87122462817147861"/>
          <c:h val="0.60954396325459315"/>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CB20-41AD-BC23-ADBCC712C833}"/>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CB20-41AD-BC23-ADBCC712C833}"/>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CB20-41AD-BC23-ADBCC712C833}"/>
            </c:ext>
          </c:extLst>
        </c:ser>
        <c:ser>
          <c:idx val="3"/>
          <c:order val="3"/>
          <c:spPr>
            <a:solidFill>
              <a:schemeClr val="accent4"/>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CB20-41AD-BC23-ADBCC712C833}"/>
            </c:ext>
          </c:extLst>
        </c:ser>
        <c:dLbls>
          <c:showLegendKey val="0"/>
          <c:showVal val="0"/>
          <c:showCatName val="0"/>
          <c:showSerName val="0"/>
          <c:showPercent val="0"/>
          <c:showBubbleSize val="0"/>
        </c:dLbls>
        <c:gapWidth val="150"/>
        <c:overlap val="100"/>
        <c:axId val="909646192"/>
        <c:axId val="909637664"/>
      </c:barChart>
      <c:catAx>
        <c:axId val="9096461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37664"/>
        <c:crosses val="autoZero"/>
        <c:auto val="1"/>
        <c:lblAlgn val="ctr"/>
        <c:lblOffset val="100"/>
        <c:noMultiLvlLbl val="0"/>
      </c:catAx>
      <c:valAx>
        <c:axId val="90963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million</a:t>
                </a:r>
              </a:p>
            </c:rich>
          </c:tx>
          <c:layout>
            <c:manualLayout>
              <c:xMode val="edge"/>
              <c:yMode val="edge"/>
              <c:x val="7.2222222222222215E-2"/>
              <c:y val="4.7769393409157181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46192"/>
        <c:crosses val="autoZero"/>
        <c:crossBetween val="between"/>
      </c:valAx>
      <c:spPr>
        <a:noFill/>
        <a:ln>
          <a:noFill/>
        </a:ln>
        <a:effectLst/>
      </c:spPr>
    </c:plotArea>
    <c:legend>
      <c:legendPos val="b"/>
      <c:layout>
        <c:manualLayout>
          <c:xMode val="edge"/>
          <c:yMode val="edge"/>
          <c:x val="4.7222222222222221E-2"/>
          <c:y val="0.91724482356372106"/>
          <c:w val="0.9"/>
          <c:h val="6.88662875473898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19816272965874E-2"/>
          <c:y val="4.6240562804250158E-2"/>
          <c:w val="0.87122462817147861"/>
          <c:h val="0.65969966742465669"/>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DBA7-4C40-BAFC-F01EA5EE96DC}"/>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DBA7-4C40-BAFC-F01EA5EE96DC}"/>
            </c:ext>
          </c:extLst>
        </c:ser>
        <c:dLbls>
          <c:showLegendKey val="0"/>
          <c:showVal val="0"/>
          <c:showCatName val="0"/>
          <c:showSerName val="0"/>
          <c:showPercent val="0"/>
          <c:showBubbleSize val="0"/>
        </c:dLbls>
        <c:gapWidth val="219"/>
        <c:overlap val="100"/>
        <c:axId val="1228710160"/>
        <c:axId val="1228713768"/>
      </c:barChart>
      <c:catAx>
        <c:axId val="12287101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3768"/>
        <c:crosses val="autoZero"/>
        <c:auto val="1"/>
        <c:lblAlgn val="ctr"/>
        <c:lblOffset val="100"/>
        <c:noMultiLvlLbl val="0"/>
      </c:catAx>
      <c:valAx>
        <c:axId val="1228713768"/>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million</a:t>
                </a:r>
              </a:p>
            </c:rich>
          </c:tx>
          <c:layout>
            <c:manualLayout>
              <c:xMode val="edge"/>
              <c:yMode val="edge"/>
              <c:x val="9.166666666666666E-2"/>
              <c:y val="6.573008544652699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0160"/>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149606299214E-2"/>
          <c:y val="5.0925925925925923E-2"/>
          <c:w val="0.88389129483814521"/>
          <c:h val="0.6608865558471857"/>
        </c:manualLayout>
      </c:layout>
      <c:barChart>
        <c:barDir val="col"/>
        <c:grouping val="stacked"/>
        <c:varyColors val="0"/>
        <c:ser>
          <c:idx val="1"/>
          <c:order val="0"/>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A0FE-4D3E-9240-03BFF0A3BD7F}"/>
            </c:ext>
          </c:extLst>
        </c:ser>
        <c:dLbls>
          <c:showLegendKey val="0"/>
          <c:showVal val="0"/>
          <c:showCatName val="0"/>
          <c:showSerName val="0"/>
          <c:showPercent val="0"/>
          <c:showBubbleSize val="0"/>
        </c:dLbls>
        <c:gapWidth val="150"/>
        <c:overlap val="100"/>
        <c:axId val="1230123744"/>
        <c:axId val="1230124072"/>
      </c:barChart>
      <c:catAx>
        <c:axId val="12301237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Ta'u fakapa'anga ngata mei he 30 'o Sune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30124072"/>
        <c:crosses val="autoZero"/>
        <c:auto val="1"/>
        <c:lblAlgn val="ctr"/>
        <c:lblOffset val="100"/>
        <c:noMultiLvlLbl val="0"/>
      </c:catAx>
      <c:valAx>
        <c:axId val="1230124072"/>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miliona</a:t>
                </a:r>
              </a:p>
            </c:rich>
          </c:tx>
          <c:layout>
            <c:manualLayout>
              <c:xMode val="edge"/>
              <c:yMode val="edge"/>
              <c:x val="8.0555555555555561E-2"/>
              <c:y val="6.1450131233595787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3744"/>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379731881823516E-2"/>
          <c:y val="4.2083389345670262E-2"/>
          <c:w val="0.90178016690582996"/>
          <c:h val="0.60491720921218051"/>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563B-4257-AB9D-CAD70E7FE29C}"/>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563B-4257-AB9D-CAD70E7FE29C}"/>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563B-4257-AB9D-CAD70E7FE29C}"/>
            </c:ext>
          </c:extLst>
        </c:ser>
        <c:ser>
          <c:idx val="3"/>
          <c:order val="3"/>
          <c:spPr>
            <a:solidFill>
              <a:schemeClr val="accent4"/>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563B-4257-AB9D-CAD70E7FE29C}"/>
            </c:ext>
          </c:extLst>
        </c:ser>
        <c:dLbls>
          <c:showLegendKey val="0"/>
          <c:showVal val="0"/>
          <c:showCatName val="0"/>
          <c:showSerName val="0"/>
          <c:showPercent val="0"/>
          <c:showBubbleSize val="0"/>
        </c:dLbls>
        <c:gapWidth val="150"/>
        <c:overlap val="100"/>
        <c:axId val="909646192"/>
        <c:axId val="909637664"/>
      </c:barChart>
      <c:catAx>
        <c:axId val="9096461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Faka'osinga ta'u Fakapa'anga ki he 30 'o Sune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09637664"/>
        <c:crosses val="autoZero"/>
        <c:auto val="1"/>
        <c:lblAlgn val="ctr"/>
        <c:lblOffset val="100"/>
        <c:noMultiLvlLbl val="0"/>
      </c:catAx>
      <c:valAx>
        <c:axId val="90963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miliona</a:t>
                </a:r>
              </a:p>
            </c:rich>
          </c:tx>
          <c:layout>
            <c:manualLayout>
              <c:xMode val="edge"/>
              <c:yMode val="edge"/>
              <c:x val="7.2222222222222215E-2"/>
              <c:y val="4.7769393409157181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46192"/>
        <c:crosses val="autoZero"/>
        <c:crossBetween val="between"/>
      </c:valAx>
      <c:spPr>
        <a:noFill/>
        <a:ln>
          <a:noFill/>
        </a:ln>
        <a:effectLst/>
      </c:spPr>
    </c:plotArea>
    <c:legend>
      <c:legendPos val="b"/>
      <c:layout>
        <c:manualLayout>
          <c:xMode val="edge"/>
          <c:yMode val="edge"/>
          <c:x val="4.7222222222222221E-2"/>
          <c:y val="0.84321755264522136"/>
          <c:w val="0.9"/>
          <c:h val="0.14289357364538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Taxes ($million)                          </a:t>
            </a:r>
          </a:p>
        </c:rich>
      </c:tx>
      <c:layout>
        <c:manualLayout>
          <c:xMode val="edge"/>
          <c:yMode val="edge"/>
          <c:x val="0.33019444444444446"/>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766426071741032"/>
          <c:y val="4.6712962962962963E-2"/>
          <c:w val="0.87122462817147861"/>
          <c:h val="0.73954469233012532"/>
        </c:manualLayout>
      </c:layout>
      <c:barChart>
        <c:barDir val="col"/>
        <c:grouping val="clustered"/>
        <c:varyColors val="0"/>
        <c:ser>
          <c:idx val="0"/>
          <c:order val="0"/>
          <c:tx>
            <c:strRef>
              <c:f>Tables!$B$198</c:f>
              <c:strCache>
                <c:ptCount val="1"/>
                <c:pt idx="0">
                  <c:v>Taxes                            </c:v>
                </c:pt>
              </c:strCache>
            </c:strRef>
          </c:tx>
          <c:spPr>
            <a:solidFill>
              <a:schemeClr val="accent1"/>
            </a:solidFill>
            <a:ln>
              <a:noFill/>
            </a:ln>
            <a:effectLst/>
          </c:spPr>
          <c:invertIfNegative val="0"/>
          <c:cat>
            <c:strRef>
              <c:f>Tables!$J$196:$P$196</c:f>
              <c:strCache>
                <c:ptCount val="4"/>
                <c:pt idx="0">
                  <c:v>Actual FY2025</c:v>
                </c:pt>
                <c:pt idx="1">
                  <c:v>Budget Estimate 2025/26</c:v>
                </c:pt>
                <c:pt idx="2">
                  <c:v> Budget Outturn FY2026 </c:v>
                </c:pt>
                <c:pt idx="3">
                  <c:v> Budget Estimate 2026/27  </c:v>
                </c:pt>
              </c:strCache>
            </c:strRef>
          </c:cat>
          <c:val>
            <c:numRef>
              <c:f>Tables!$J$198:$P$198</c:f>
              <c:numCache>
                <c:formatCode>0.0</c:formatCode>
                <c:ptCount val="4"/>
                <c:pt idx="0">
                  <c:v>328.47224418999997</c:v>
                </c:pt>
                <c:pt idx="1">
                  <c:v>347.07740000000001</c:v>
                </c:pt>
                <c:pt idx="2" formatCode="_(* #,##0.0_);_(* \(#,##0.0\);_(* &quot;-&quot;??_);_(@_)">
                  <c:v>342.80469999999997</c:v>
                </c:pt>
                <c:pt idx="3" formatCode="_(* #,##0.0_);_(* \(#,##0.0\);_(* &quot;-&quot;??_);_(@_)">
                  <c:v>351.91460000000001</c:v>
                </c:pt>
              </c:numCache>
            </c:numRef>
          </c:val>
          <c:extLst>
            <c:ext xmlns:c16="http://schemas.microsoft.com/office/drawing/2014/chart" uri="{C3380CC4-5D6E-409C-BE32-E72D297353CC}">
              <c16:uniqueId val="{00000000-751C-4A99-9ABC-DE6D96633948}"/>
            </c:ext>
          </c:extLst>
        </c:ser>
        <c:dLbls>
          <c:showLegendKey val="0"/>
          <c:showVal val="0"/>
          <c:showCatName val="0"/>
          <c:showSerName val="0"/>
          <c:showPercent val="0"/>
          <c:showBubbleSize val="0"/>
        </c:dLbls>
        <c:gapWidth val="219"/>
        <c:overlap val="-27"/>
        <c:axId val="555356304"/>
        <c:axId val="555356632"/>
      </c:barChart>
      <c:catAx>
        <c:axId val="55535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56632"/>
        <c:crosses val="autoZero"/>
        <c:auto val="1"/>
        <c:lblAlgn val="ctr"/>
        <c:lblOffset val="100"/>
        <c:noMultiLvlLbl val="0"/>
      </c:catAx>
      <c:valAx>
        <c:axId val="5553566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5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Fiscal Balance</a:t>
            </a:r>
          </a:p>
          <a:p>
            <a:pPr>
              <a:defRPr/>
            </a:pPr>
            <a:r>
              <a:rPr lang="en-GB" sz="1000"/>
              <a:t>(In percent  of GDP)</a:t>
            </a:r>
          </a:p>
        </c:rich>
      </c:tx>
      <c:layout>
        <c:manualLayout>
          <c:xMode val="edge"/>
          <c:yMode val="edge"/>
          <c:x val="1.1596675415573385E-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Tables!$J$301:$P$301</c:f>
              <c:strCache>
                <c:ptCount val="4"/>
                <c:pt idx="0">
                  <c:v>Actual FY2025</c:v>
                </c:pt>
                <c:pt idx="1">
                  <c:v>Budget Estimate 2025/26</c:v>
                </c:pt>
                <c:pt idx="2">
                  <c:v>Budget Outturn FY2026</c:v>
                </c:pt>
                <c:pt idx="3">
                  <c:v>Budget Estimate 2026/27 </c:v>
                </c:pt>
              </c:strCache>
            </c:strRef>
          </c:cat>
          <c:val>
            <c:numRef>
              <c:f>Tables!$J$325:$P$325</c:f>
              <c:numCache>
                <c:formatCode>0.0</c:formatCode>
                <c:ptCount val="4"/>
                <c:pt idx="0">
                  <c:v>1.2043561288336049</c:v>
                </c:pt>
                <c:pt idx="1">
                  <c:v>3.1987146974063427</c:v>
                </c:pt>
                <c:pt idx="2" formatCode="_(* #,##0.0_);_(* \(#,##0.0\);_(* &quot;-&quot;??_);_(@_)">
                  <c:v>3.2402247838616742</c:v>
                </c:pt>
                <c:pt idx="3" formatCode="_(* #,##0.00_);_(* \(#,##0.00\);_(* &quot;-&quot;??_);_(@_)">
                  <c:v>-1.783118151241055E-2</c:v>
                </c:pt>
              </c:numCache>
            </c:numRef>
          </c:val>
          <c:extLst>
            <c:ext xmlns:c16="http://schemas.microsoft.com/office/drawing/2014/chart" uri="{C3380CC4-5D6E-409C-BE32-E72D297353CC}">
              <c16:uniqueId val="{00000000-2956-446E-AFB8-3340B1907665}"/>
            </c:ext>
          </c:extLst>
        </c:ser>
        <c:dLbls>
          <c:showLegendKey val="0"/>
          <c:showVal val="0"/>
          <c:showCatName val="0"/>
          <c:showSerName val="0"/>
          <c:showPercent val="0"/>
          <c:showBubbleSize val="0"/>
        </c:dLbls>
        <c:gapWidth val="219"/>
        <c:overlap val="-27"/>
        <c:axId val="1058233480"/>
        <c:axId val="1058234792"/>
      </c:barChart>
      <c:catAx>
        <c:axId val="10582334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34792"/>
        <c:crosses val="autoZero"/>
        <c:auto val="1"/>
        <c:lblAlgn val="ctr"/>
        <c:lblOffset val="100"/>
        <c:noMultiLvlLbl val="0"/>
      </c:catAx>
      <c:valAx>
        <c:axId val="10582347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33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Domestic</a:t>
            </a:r>
            <a:r>
              <a:rPr lang="en-GB" sz="1200" b="1" baseline="0"/>
              <a:t> Revenue to GDP (%)</a:t>
            </a:r>
            <a:endParaRPr lang="en-GB" sz="1200" b="1"/>
          </a:p>
        </c:rich>
      </c:tx>
      <c:layout>
        <c:manualLayout>
          <c:xMode val="edge"/>
          <c:yMode val="edge"/>
          <c:x val="0.214131662472477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9.4584675322842107E-2"/>
          <c:w val="0.84028606677229811"/>
          <c:h val="0.69391905244757712"/>
        </c:manualLayout>
      </c:layout>
      <c:lineChart>
        <c:grouping val="standard"/>
        <c:varyColors val="0"/>
        <c:ser>
          <c:idx val="0"/>
          <c:order val="0"/>
          <c:tx>
            <c:strRef>
              <c:f>Tables!$B$317</c:f>
              <c:strCache>
                <c:ptCount val="1"/>
                <c:pt idx="0">
                  <c:v>Total Domestic Revenue to GDP (%)</c:v>
                </c:pt>
              </c:strCache>
            </c:strRef>
          </c:tx>
          <c:spPr>
            <a:ln w="19050" cap="rnd">
              <a:solidFill>
                <a:schemeClr val="accent1"/>
              </a:solidFill>
              <a:round/>
            </a:ln>
            <a:effectLst/>
          </c:spPr>
          <c:marker>
            <c:symbol val="none"/>
          </c:marker>
          <c:dLbls>
            <c:dLbl>
              <c:idx val="0"/>
              <c:layout>
                <c:manualLayout>
                  <c:x val="-2.0603392031941972E-2"/>
                  <c:y val="-3.87975867252765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3D-42DA-B7D5-6C47D598631B}"/>
                </c:ext>
              </c:extLst>
            </c:dLbl>
            <c:dLbl>
              <c:idx val="3"/>
              <c:layout>
                <c:manualLayout>
                  <c:x val="-5.5660702599395394E-2"/>
                  <c:y val="-4.915393902228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3D-42DA-B7D5-6C47D598631B}"/>
                </c:ext>
              </c:extLst>
            </c:dLbl>
            <c:dLbl>
              <c:idx val="4"/>
              <c:layout>
                <c:manualLayout>
                  <c:x val="-5.5660702599395276E-2"/>
                  <c:y val="-4.915393902228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3D-42DA-B7D5-6C47D59863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Tables!$M$317:$R$317</c:f>
              <c:numCache>
                <c:formatCode>0.0</c:formatCode>
                <c:ptCount val="6"/>
                <c:pt idx="0">
                  <c:v>23.669252077226258</c:v>
                </c:pt>
                <c:pt idx="1">
                  <c:v>24.235619596541788</c:v>
                </c:pt>
                <c:pt idx="2" formatCode="_(* #,##0.0_);_(* \(#,##0.0\);_(* &quot;-&quot;??_);_(@_)">
                  <c:v>23.315308357348698</c:v>
                </c:pt>
                <c:pt idx="3" formatCode="_(* #,##0.0_);_(* \(#,##0.0\);_(* &quot;-&quot;??_);_(@_)">
                  <c:v>22.43956276445698</c:v>
                </c:pt>
                <c:pt idx="4" formatCode="_(* #,##0.0_);_(* \(#,##0.0\);_(* &quot;-&quot;??_);_(@_)">
                  <c:v>23.420697012802279</c:v>
                </c:pt>
                <c:pt idx="5" formatCode="_(* #,##0.0_);_(* \(#,##0.0\);_(* &quot;-&quot;??_);_(@_)">
                  <c:v>22.982497392623493</c:v>
                </c:pt>
              </c:numCache>
            </c:numRef>
          </c:val>
          <c:smooth val="0"/>
          <c:extLst>
            <c:ext xmlns:c16="http://schemas.microsoft.com/office/drawing/2014/chart" uri="{C3380CC4-5D6E-409C-BE32-E72D297353CC}">
              <c16:uniqueId val="{00000004-E43D-42DA-B7D5-6C47D598631B}"/>
            </c:ext>
          </c:extLst>
        </c:ser>
        <c:ser>
          <c:idx val="1"/>
          <c:order val="1"/>
          <c:tx>
            <c:strRef>
              <c:f>Tables!$B$333</c:f>
              <c:strCache>
                <c:ptCount val="1"/>
                <c:pt idx="0">
                  <c:v>Domestic Revenue to GDP anchor</c:v>
                </c:pt>
              </c:strCache>
            </c:strRef>
          </c:tx>
          <c:spPr>
            <a:ln w="19050" cap="rnd">
              <a:solidFill>
                <a:schemeClr val="accent2"/>
              </a:solidFill>
              <a:round/>
            </a:ln>
            <a:effectLst/>
          </c:spPr>
          <c:marker>
            <c:symbol val="none"/>
          </c:marker>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Tables!$M$333:$R$333</c:f>
              <c:numCache>
                <c:formatCode>General</c:formatCode>
                <c:ptCount val="6"/>
                <c:pt idx="0">
                  <c:v>22</c:v>
                </c:pt>
                <c:pt idx="1">
                  <c:v>22</c:v>
                </c:pt>
                <c:pt idx="2" formatCode="_(* #,##0.0_);_(* \(#,##0.0\);_(* &quot;-&quot;??_);_(@_)">
                  <c:v>22</c:v>
                </c:pt>
                <c:pt idx="3" formatCode="_(* #,##0.0_);_(* \(#,##0.0\);_(* &quot;-&quot;??_);_(@_)">
                  <c:v>22</c:v>
                </c:pt>
                <c:pt idx="4" formatCode="_(* #,##0.0_);_(* \(#,##0.0\);_(* &quot;-&quot;??_);_(@_)">
                  <c:v>22</c:v>
                </c:pt>
                <c:pt idx="5" formatCode="_(* #,##0.0_);_(* \(#,##0.0\);_(* &quot;-&quot;??_);_(@_)">
                  <c:v>22</c:v>
                </c:pt>
              </c:numCache>
            </c:numRef>
          </c:val>
          <c:smooth val="0"/>
          <c:extLst>
            <c:ext xmlns:c16="http://schemas.microsoft.com/office/drawing/2014/chart" uri="{C3380CC4-5D6E-409C-BE32-E72D297353CC}">
              <c16:uniqueId val="{00000005-E43D-42DA-B7D5-6C47D598631B}"/>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18"/>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4"/>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aseline="0"/>
              <a:t>Wage Bill (%)</a:t>
            </a:r>
            <a:endParaRPr lang="en-GB" sz="1200"/>
          </a:p>
        </c:rich>
      </c:tx>
      <c:layout>
        <c:manualLayout>
          <c:xMode val="edge"/>
          <c:yMode val="edge"/>
          <c:x val="0.37166663044806542"/>
          <c:y val="1.990049751243781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9.9563937325505253E-2"/>
          <c:w val="0.84680574540938258"/>
          <c:h val="0.68666480183909995"/>
        </c:manualLayout>
      </c:layout>
      <c:lineChart>
        <c:grouping val="standard"/>
        <c:varyColors val="0"/>
        <c:ser>
          <c:idx val="0"/>
          <c:order val="0"/>
          <c:tx>
            <c:strRef>
              <c:f>Tables!$B$321</c:f>
              <c:strCache>
                <c:ptCount val="1"/>
                <c:pt idx="0">
                  <c:v>Compensation of Employees (% of Domestic Revenue) Wage Bill (&lt;53%)</c:v>
                </c:pt>
              </c:strCache>
            </c:strRef>
          </c:tx>
          <c:spPr>
            <a:ln w="28575" cap="rnd">
              <a:solidFill>
                <a:schemeClr val="accent1"/>
              </a:solidFill>
              <a:round/>
            </a:ln>
            <a:effectLst/>
          </c:spPr>
          <c:marker>
            <c:symbol val="none"/>
          </c:marker>
          <c:dLbls>
            <c:dLbl>
              <c:idx val="0"/>
              <c:layout>
                <c:manualLayout>
                  <c:x val="3.1271212499202265E-3"/>
                  <c:y val="-2.53133113918515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BB-4CC1-A88E-9CC2CF4AA152}"/>
                </c:ext>
              </c:extLst>
            </c:dLbl>
            <c:dLbl>
              <c:idx val="1"/>
              <c:layout>
                <c:manualLayout>
                  <c:x val="-4.4178899719241875E-2"/>
                  <c:y val="-4.4356792676176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BB-4CC1-A88E-9CC2CF4AA152}"/>
                </c:ext>
              </c:extLst>
            </c:dLbl>
            <c:dLbl>
              <c:idx val="2"/>
              <c:layout>
                <c:manualLayout>
                  <c:x val="-2.7228760054250442E-2"/>
                  <c:y val="2.91232606123671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BB-4CC1-A88E-9CC2CF4AA152}"/>
                </c:ext>
              </c:extLst>
            </c:dLbl>
            <c:dLbl>
              <c:idx val="3"/>
              <c:layout>
                <c:manualLayout>
                  <c:x val="-5.3388578393769447E-2"/>
                  <c:y val="-3.51429678329298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BB-4CC1-A88E-9CC2CF4AA152}"/>
                </c:ext>
              </c:extLst>
            </c:dLbl>
            <c:dLbl>
              <c:idx val="5"/>
              <c:layout>
                <c:manualLayout>
                  <c:x val="-8.647916137632608E-2"/>
                  <c:y val="-9.34569924925550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72-4423-849A-84512EBFA5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Tables!$M$321:$R$321</c:f>
              <c:numCache>
                <c:formatCode>0.0</c:formatCode>
                <c:ptCount val="6"/>
                <c:pt idx="0">
                  <c:v>47.925726668175329</c:v>
                </c:pt>
                <c:pt idx="1">
                  <c:v>46.094823157854684</c:v>
                </c:pt>
                <c:pt idx="2" formatCode="_(* #,##0.0_);_(* \(#,##0.0\);_(* &quot;-&quot;??_);_(@_)">
                  <c:v>47.443640694688973</c:v>
                </c:pt>
                <c:pt idx="3" formatCode="_(* #,##0.0_);_(* \(#,##0.0\);_(* &quot;-&quot;??_);_(@_)">
                  <c:v>50.948082066302767</c:v>
                </c:pt>
                <c:pt idx="4" formatCode="_(* #,##0.0_);_(* \(#,##0.0\);_(* &quot;-&quot;??_);_(@_)">
                  <c:v>44.896651504404431</c:v>
                </c:pt>
                <c:pt idx="5" formatCode="_(* #,##0.0_);_(* \(#,##0.0\);_(* &quot;-&quot;??_);_(@_)">
                  <c:v>42.11339359825476</c:v>
                </c:pt>
              </c:numCache>
            </c:numRef>
          </c:val>
          <c:smooth val="0"/>
          <c:extLst>
            <c:ext xmlns:c16="http://schemas.microsoft.com/office/drawing/2014/chart" uri="{C3380CC4-5D6E-409C-BE32-E72D297353CC}">
              <c16:uniqueId val="{00000005-E9BB-4CC1-A88E-9CC2CF4AA152}"/>
            </c:ext>
          </c:extLst>
        </c:ser>
        <c:ser>
          <c:idx val="1"/>
          <c:order val="1"/>
          <c:tx>
            <c:strRef>
              <c:f>Tables!$B$334</c:f>
              <c:strCache>
                <c:ptCount val="1"/>
                <c:pt idx="0">
                  <c:v>Wage bill to Domestic Revenue anchor</c:v>
                </c:pt>
              </c:strCache>
            </c:strRef>
          </c:tx>
          <c:spPr>
            <a:ln w="28575" cap="rnd">
              <a:solidFill>
                <a:schemeClr val="accent2"/>
              </a:solidFill>
              <a:round/>
            </a:ln>
            <a:effectLst/>
          </c:spPr>
          <c:marker>
            <c:symbol val="none"/>
          </c:marker>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Tables!$M$334:$R$334</c:f>
              <c:numCache>
                <c:formatCode>General</c:formatCode>
                <c:ptCount val="6"/>
                <c:pt idx="0">
                  <c:v>53</c:v>
                </c:pt>
                <c:pt idx="1">
                  <c:v>53</c:v>
                </c:pt>
                <c:pt idx="2" formatCode="_(* #,##0.0_);_(* \(#,##0.0\);_(* &quot;-&quot;??_);_(@_)">
                  <c:v>53</c:v>
                </c:pt>
                <c:pt idx="3" formatCode="_(* #,##0.0_);_(* \(#,##0.0\);_(* &quot;-&quot;??_);_(@_)">
                  <c:v>53</c:v>
                </c:pt>
                <c:pt idx="4" formatCode="_(* #,##0.0_);_(* \(#,##0.0\);_(* &quot;-&quot;??_);_(@_)">
                  <c:v>53</c:v>
                </c:pt>
                <c:pt idx="5" formatCode="_(* #,##0.0_);_(* \(#,##0.0\);_(* &quot;-&quot;??_);_(@_)">
                  <c:v>53</c:v>
                </c:pt>
              </c:numCache>
            </c:numRef>
          </c:val>
          <c:smooth val="0"/>
          <c:extLst>
            <c:ext xmlns:c16="http://schemas.microsoft.com/office/drawing/2014/chart" uri="{C3380CC4-5D6E-409C-BE32-E72D297353CC}">
              <c16:uniqueId val="{00000006-E9BB-4CC1-A88E-9CC2CF4AA152}"/>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3"/>
      </c:valAx>
      <c:spPr>
        <a:noFill/>
        <a:ln w="12700">
          <a:solidFill>
            <a:schemeClr val="tx1"/>
          </a:solidFill>
        </a:ln>
        <a:effectLst/>
      </c:spPr>
    </c:plotArea>
    <c:legend>
      <c:legendPos val="b"/>
      <c:layout>
        <c:manualLayout>
          <c:xMode val="edge"/>
          <c:yMode val="edge"/>
          <c:x val="0.13016089924707203"/>
          <c:y val="0.51963973536154728"/>
          <c:w val="0.53837741367837733"/>
          <c:h val="0.22494282620266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GB" sz="1200" b="1"/>
              <a:t>Fiscal Deficit to GDP (%)</a:t>
            </a:r>
          </a:p>
        </c:rich>
      </c:tx>
      <c:layout>
        <c:manualLayout>
          <c:xMode val="edge"/>
          <c:yMode val="edge"/>
          <c:x val="0.29333437637538989"/>
          <c:y val="4.6786371953650173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9.664223316279108E-2"/>
          <c:y val="5.3230221371814303E-2"/>
          <c:w val="0.83172382846409654"/>
          <c:h val="0.78144013977272286"/>
        </c:manualLayout>
      </c:layout>
      <c:lineChart>
        <c:grouping val="standard"/>
        <c:varyColors val="0"/>
        <c:ser>
          <c:idx val="0"/>
          <c:order val="0"/>
          <c:tx>
            <c:strRef>
              <c:f>Tables!$B$325</c:f>
              <c:strCache>
                <c:ptCount val="1"/>
                <c:pt idx="0">
                  <c:v>Fiscal Bal Surp(+)/Def(-) to GDP (%)</c:v>
                </c:pt>
              </c:strCache>
            </c:strRef>
          </c:tx>
          <c:spPr>
            <a:ln w="22225" cap="rnd" cmpd="sng" algn="ctr">
              <a:solidFill>
                <a:schemeClr val="accent1"/>
              </a:solidFill>
              <a:round/>
            </a:ln>
            <a:effectLst/>
          </c:spPr>
          <c:marker>
            <c:symbol val="none"/>
          </c:marker>
          <c:dLbls>
            <c:dLbl>
              <c:idx val="0"/>
              <c:layout>
                <c:manualLayout>
                  <c:x val="-1.7061524015639602E-2"/>
                  <c:y val="-2.5410500432585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2B-4A92-9F77-7DF4040E1915}"/>
                </c:ext>
              </c:extLst>
            </c:dLbl>
            <c:dLbl>
              <c:idx val="4"/>
              <c:layout>
                <c:manualLayout>
                  <c:x val="-6.6682786243567632E-2"/>
                  <c:y val="-3.9289649833796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2B-4A92-9F77-7DF4040E19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Tables!$M$325:$R$325</c:f>
              <c:numCache>
                <c:formatCode>0.0</c:formatCode>
                <c:ptCount val="6"/>
                <c:pt idx="0">
                  <c:v>1.2043561288336049</c:v>
                </c:pt>
                <c:pt idx="1">
                  <c:v>3.1987146974063427</c:v>
                </c:pt>
                <c:pt idx="2" formatCode="_(* #,##0.0_);_(* \(#,##0.0\);_(* &quot;-&quot;??_);_(@_)">
                  <c:v>3.2402247838616742</c:v>
                </c:pt>
                <c:pt idx="3" formatCode="_(* #,##0.00_);_(* \(#,##0.00\);_(* &quot;-&quot;??_);_(@_)">
                  <c:v>-1.783118151241055E-2</c:v>
                </c:pt>
                <c:pt idx="4" formatCode="_(* #,##0.0_);_(* \(#,##0.0\);_(* &quot;-&quot;??_);_(@_)">
                  <c:v>2.0533021743548021</c:v>
                </c:pt>
                <c:pt idx="5" formatCode="_(* #,##0.0_);_(* \(#,##0.0\);_(* &quot;-&quot;??_);_(@_)">
                  <c:v>2.3774343415189096</c:v>
                </c:pt>
              </c:numCache>
            </c:numRef>
          </c:val>
          <c:smooth val="0"/>
          <c:extLst>
            <c:ext xmlns:c16="http://schemas.microsoft.com/office/drawing/2014/chart" uri="{C3380CC4-5D6E-409C-BE32-E72D297353CC}">
              <c16:uniqueId val="{00000003-392B-4A92-9F77-7DF4040E1915}"/>
            </c:ext>
          </c:extLst>
        </c:ser>
        <c:ser>
          <c:idx val="1"/>
          <c:order val="1"/>
          <c:tx>
            <c:strRef>
              <c:f>Tables!$B$336</c:f>
              <c:strCache>
                <c:ptCount val="1"/>
                <c:pt idx="0">
                  <c:v>upper anchor</c:v>
                </c:pt>
              </c:strCache>
            </c:strRef>
          </c:tx>
          <c:spPr>
            <a:ln w="22225" cap="rnd" cmpd="sng" algn="ctr">
              <a:solidFill>
                <a:schemeClr val="accent2"/>
              </a:solidFill>
              <a:round/>
            </a:ln>
            <a:effectLst/>
          </c:spPr>
          <c:marker>
            <c:symbol val="none"/>
          </c:marker>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Tables!$M$336:$R$336</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6="http://schemas.microsoft.com/office/drawing/2014/chart" uri="{C3380CC4-5D6E-409C-BE32-E72D297353CC}">
              <c16:uniqueId val="{00000004-392B-4A92-9F77-7DF4040E1915}"/>
            </c:ext>
          </c:extLst>
        </c:ser>
        <c:ser>
          <c:idx val="2"/>
          <c:order val="2"/>
          <c:tx>
            <c:strRef>
              <c:f>Tables!$B$337</c:f>
              <c:strCache>
                <c:ptCount val="1"/>
                <c:pt idx="0">
                  <c:v>lower anchor</c:v>
                </c:pt>
              </c:strCache>
            </c:strRef>
          </c:tx>
          <c:spPr>
            <a:ln w="22225" cap="rnd" cmpd="sng" algn="ctr">
              <a:solidFill>
                <a:schemeClr val="accent2"/>
              </a:solidFill>
              <a:round/>
            </a:ln>
            <a:effectLst/>
          </c:spPr>
          <c:marker>
            <c:symbol val="none"/>
          </c:marker>
          <c:cat>
            <c:strRef>
              <c:f>Tables!$M$301:$R$301</c:f>
              <c:strCache>
                <c:ptCount val="6"/>
                <c:pt idx="0">
                  <c:v>Actual FY2025</c:v>
                </c:pt>
                <c:pt idx="1">
                  <c:v>Budget Estimate 2025/26</c:v>
                </c:pt>
                <c:pt idx="2">
                  <c:v>Budget Outturn FY2026</c:v>
                </c:pt>
                <c:pt idx="3">
                  <c:v>Budget Estimate 2026/27 </c:v>
                </c:pt>
                <c:pt idx="4">
                  <c:v>Budget Estimate 2027/28</c:v>
                </c:pt>
                <c:pt idx="5">
                  <c:v>Budget Estimate 2028/29</c:v>
                </c:pt>
              </c:strCache>
            </c:strRef>
          </c:cat>
          <c:val>
            <c:numRef>
              <c:f>Tables!$M$337:$R$337</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6="http://schemas.microsoft.com/office/drawing/2014/chart" uri="{C3380CC4-5D6E-409C-BE32-E72D297353CC}">
              <c16:uniqueId val="{00000005-392B-4A92-9F77-7DF4040E191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2"/>
      </c:valAx>
      <c:spPr>
        <a:gradFill>
          <a:gsLst>
            <a:gs pos="100000">
              <a:schemeClr val="lt1">
                <a:lumMod val="95000"/>
              </a:schemeClr>
            </a:gs>
            <a:gs pos="0">
              <a:schemeClr val="lt1"/>
            </a:gs>
          </a:gsLst>
          <a:lin ang="5400000" scaled="0"/>
        </a:gra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baseline="0"/>
              <a:t>External Debt to GDP (%)</a:t>
            </a:r>
            <a:endParaRPr lang="en-GB" sz="1200" b="1"/>
          </a:p>
        </c:rich>
      </c:tx>
      <c:layout>
        <c:manualLayout>
          <c:xMode val="edge"/>
          <c:yMode val="edge"/>
          <c:x val="0.29935334247542389"/>
          <c:y val="3.247257055866851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7332107400997857E-2"/>
          <c:y val="0.12214011710074703"/>
          <c:w val="0.84855910645531663"/>
          <c:h val="0.67403560682028785"/>
        </c:manualLayout>
      </c:layout>
      <c:lineChart>
        <c:grouping val="standard"/>
        <c:varyColors val="0"/>
        <c:ser>
          <c:idx val="0"/>
          <c:order val="0"/>
          <c:tx>
            <c:strRef>
              <c:f>[7]Tables!$B$324</c:f>
              <c:strCache>
                <c:ptCount val="1"/>
                <c:pt idx="0">
                  <c:v>Total Public Debt to GDP (%)</c:v>
                </c:pt>
              </c:strCache>
            </c:strRef>
          </c:tx>
          <c:spPr>
            <a:ln w="28575" cap="rnd">
              <a:solidFill>
                <a:schemeClr val="accent1"/>
              </a:solidFill>
              <a:round/>
            </a:ln>
            <a:effectLst/>
          </c:spPr>
          <c:marker>
            <c:symbol val="none"/>
          </c:marker>
          <c:dLbls>
            <c:dLbl>
              <c:idx val="0"/>
              <c:layout>
                <c:manualLayout>
                  <c:x val="-1.4467510416708913E-2"/>
                  <c:y val="-5.48796369929328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F7-474B-B3F9-E9FC1CAACB78}"/>
                </c:ext>
              </c:extLst>
            </c:dLbl>
            <c:dLbl>
              <c:idx val="5"/>
              <c:layout>
                <c:manualLayout>
                  <c:x val="-0.12395959696363584"/>
                  <c:y val="2.41943601491958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F7-474B-B3F9-E9FC1CAACB78}"/>
                </c:ext>
              </c:extLst>
            </c:dLbl>
            <c:numFmt formatCode="_(* #,##0.0_);_(* \(#,##0.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Tables!$M$3:$R$3</c:f>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cat>
          <c:val>
            <c:numRef>
              <c:f>[7]Tables!$M$324:$R$324</c:f>
              <c:numCache>
                <c:formatCode>General</c:formatCode>
                <c:ptCount val="6"/>
                <c:pt idx="0">
                  <c:v>36.344262295081961</c:v>
                </c:pt>
                <c:pt idx="1">
                  <c:v>31.4932992980217</c:v>
                </c:pt>
                <c:pt idx="2">
                  <c:v>31.4932992980217</c:v>
                </c:pt>
                <c:pt idx="3">
                  <c:v>27.818740399385561</c:v>
                </c:pt>
                <c:pt idx="4">
                  <c:v>23.001619313999708</c:v>
                </c:pt>
                <c:pt idx="5">
                  <c:v>17.057869880876858</c:v>
                </c:pt>
              </c:numCache>
            </c:numRef>
          </c:val>
          <c:smooth val="0"/>
          <c:extLst>
            <c:ext xmlns:c16="http://schemas.microsoft.com/office/drawing/2014/chart" uri="{C3380CC4-5D6E-409C-BE32-E72D297353CC}">
              <c16:uniqueId val="{00000000-1FB1-44A0-8E91-7E042F9B2C53}"/>
            </c:ext>
          </c:extLst>
        </c:ser>
        <c:ser>
          <c:idx val="1"/>
          <c:order val="1"/>
          <c:tx>
            <c:strRef>
              <c:f>Tables!$B$338</c:f>
              <c:strCache>
                <c:ptCount val="1"/>
                <c:pt idx="0">
                  <c:v>External Debt to GDP (&lt;50%)</c:v>
                </c:pt>
              </c:strCache>
            </c:strRef>
          </c:tx>
          <c:spPr>
            <a:ln w="28575" cap="rnd">
              <a:solidFill>
                <a:schemeClr val="accent2"/>
              </a:solidFill>
              <a:round/>
            </a:ln>
            <a:effectLst/>
          </c:spPr>
          <c:marker>
            <c:symbol val="none"/>
          </c:marker>
          <c:cat>
            <c:strRef>
              <c:f>Tables!$M$3:$R$3</c:f>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cat>
          <c:val>
            <c:numRef>
              <c:f>Tables!$M$338:$R$338</c:f>
              <c:numCache>
                <c:formatCode>General</c:formatCode>
                <c:ptCount val="6"/>
                <c:pt idx="0">
                  <c:v>50</c:v>
                </c:pt>
                <c:pt idx="1">
                  <c:v>50</c:v>
                </c:pt>
                <c:pt idx="2" formatCode="_(* #,##0.0_);_(* \(#,##0.0\);_(* &quot;-&quot;??_);_(@_)">
                  <c:v>50</c:v>
                </c:pt>
                <c:pt idx="3" formatCode="_(* #,##0.0_);_(* \(#,##0.0\);_(* &quot;-&quot;??_);_(@_)">
                  <c:v>50</c:v>
                </c:pt>
                <c:pt idx="4" formatCode="_(* #,##0.0_);_(* \(#,##0.0\);_(* &quot;-&quot;??_);_(@_)">
                  <c:v>50</c:v>
                </c:pt>
                <c:pt idx="5" formatCode="_(* #,##0.0_);_(* \(#,##0.0\);_(* &quot;-&quot;??_);_(@_)">
                  <c:v>50</c:v>
                </c:pt>
              </c:numCache>
            </c:numRef>
          </c:val>
          <c:smooth val="0"/>
          <c:extLst>
            <c:ext xmlns:c16="http://schemas.microsoft.com/office/drawing/2014/chart" uri="{C3380CC4-5D6E-409C-BE32-E72D297353CC}">
              <c16:uniqueId val="{00000001-1FB1-44A0-8E91-7E042F9B2C53}"/>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6.8849678877307988E-2"/>
          <c:y val="0.4999237278374023"/>
          <c:w val="0.51927649008637644"/>
          <c:h val="0.140272635796445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0">
                <a:solidFill>
                  <a:sysClr val="windowText" lastClr="000000"/>
                </a:solidFill>
              </a:rPr>
              <a:t>Pa'anga Humai fakalotofonua ki he</a:t>
            </a:r>
            <a:r>
              <a:rPr lang="en-GB" sz="1200" b="0" baseline="0">
                <a:solidFill>
                  <a:sysClr val="windowText" lastClr="000000"/>
                </a:solidFill>
              </a:rPr>
              <a:t> Koloa Ngaohi Fakalotofonua (%)</a:t>
            </a:r>
            <a:endParaRPr lang="en-GB" sz="1200" b="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0.1210040571690405"/>
          <c:w val="0.81589757377888739"/>
          <c:h val="0.72917668084598386"/>
        </c:manualLayout>
      </c:layout>
      <c:lineChart>
        <c:grouping val="standard"/>
        <c:varyColors val="0"/>
        <c:ser>
          <c:idx val="0"/>
          <c:order val="0"/>
          <c:tx>
            <c:strRef>
              <c:f>Tables!$AD$317</c:f>
              <c:strCache>
                <c:ptCount val="1"/>
                <c:pt idx="0">
                  <c:v>Fakahoa Pa'anga Humai Fakalotofonua ki he GDP %</c:v>
                </c:pt>
              </c:strCache>
            </c:strRef>
          </c:tx>
          <c:spPr>
            <a:ln w="190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Tables!$G$317:$R$317</c:f>
              <c:numCache>
                <c:formatCode>0.0</c:formatCode>
                <c:ptCount val="6"/>
                <c:pt idx="0">
                  <c:v>23.669252077226258</c:v>
                </c:pt>
                <c:pt idx="1">
                  <c:v>24.235619596541788</c:v>
                </c:pt>
                <c:pt idx="2" formatCode="_(* #,##0.0_);_(* \(#,##0.0\);_(* &quot;-&quot;??_);_(@_)">
                  <c:v>23.315308357348698</c:v>
                </c:pt>
                <c:pt idx="3" formatCode="_(* #,##0.0_);_(* \(#,##0.0\);_(* &quot;-&quot;??_);_(@_)">
                  <c:v>22.43956276445698</c:v>
                </c:pt>
                <c:pt idx="4" formatCode="_(* #,##0.0_);_(* \(#,##0.0\);_(* &quot;-&quot;??_);_(@_)">
                  <c:v>23.420697012802279</c:v>
                </c:pt>
                <c:pt idx="5" formatCode="_(* #,##0.0_);_(* \(#,##0.0\);_(* &quot;-&quot;??_);_(@_)">
                  <c:v>22.982497392623493</c:v>
                </c:pt>
              </c:numCache>
            </c:numRef>
          </c:val>
          <c:smooth val="0"/>
          <c:extLst>
            <c:ext xmlns:c16="http://schemas.microsoft.com/office/drawing/2014/chart" uri="{C3380CC4-5D6E-409C-BE32-E72D297353CC}">
              <c16:uniqueId val="{00000000-E031-4548-84E6-54B21DD4DF3E}"/>
            </c:ext>
          </c:extLst>
        </c:ser>
        <c:ser>
          <c:idx val="1"/>
          <c:order val="1"/>
          <c:spPr>
            <a:ln w="19050" cap="rnd">
              <a:solidFill>
                <a:schemeClr val="accent2"/>
              </a:solidFill>
              <a:round/>
            </a:ln>
            <a:effectLst/>
          </c:spPr>
          <c:marker>
            <c:symbol val="none"/>
          </c:marker>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Tables!$G$333:$R$333</c:f>
              <c:numCache>
                <c:formatCode>General</c:formatCode>
                <c:ptCount val="6"/>
                <c:pt idx="0">
                  <c:v>22</c:v>
                </c:pt>
                <c:pt idx="1">
                  <c:v>22</c:v>
                </c:pt>
                <c:pt idx="2" formatCode="_(* #,##0.0_);_(* \(#,##0.0\);_(* &quot;-&quot;??_);_(@_)">
                  <c:v>22</c:v>
                </c:pt>
                <c:pt idx="3" formatCode="_(* #,##0.0_);_(* \(#,##0.0\);_(* &quot;-&quot;??_);_(@_)">
                  <c:v>22</c:v>
                </c:pt>
                <c:pt idx="4" formatCode="_(* #,##0.0_);_(* \(#,##0.0\);_(* &quot;-&quot;??_);_(@_)">
                  <c:v>22</c:v>
                </c:pt>
                <c:pt idx="5" formatCode="_(* #,##0.0_);_(* \(#,##0.0\);_(* &quot;-&quot;??_);_(@_)">
                  <c:v>22</c:v>
                </c:pt>
              </c:numCache>
            </c:numRef>
          </c:val>
          <c:smooth val="0"/>
          <c:extLst>
            <c:ext xmlns:c16="http://schemas.microsoft.com/office/drawing/2014/chart" uri="{C3380CC4-5D6E-409C-BE32-E72D297353CC}">
              <c16:uniqueId val="{00000001-E031-4548-84E6-54B21DD4DF3E}"/>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4"/>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0" baseline="0">
                <a:solidFill>
                  <a:sysClr val="windowText" lastClr="000000"/>
                </a:solidFill>
              </a:rPr>
              <a:t>Fakamole ki he Vahenga (%)</a:t>
            </a:r>
            <a:endParaRPr lang="en-GB" sz="1200" b="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5188688015232111E-2"/>
          <c:y val="0.11615742774263758"/>
          <c:w val="0.7340657071678085"/>
          <c:h val="0.66738650957223333"/>
        </c:manualLayout>
      </c:layout>
      <c:lineChart>
        <c:grouping val="standard"/>
        <c:varyColors val="0"/>
        <c:ser>
          <c:idx val="0"/>
          <c:order val="0"/>
          <c:tx>
            <c:strRef>
              <c:f>Tables!$AD$321</c:f>
              <c:strCache>
                <c:ptCount val="1"/>
                <c:pt idx="0">
                  <c:v>Fakamole ki he kau Ngaue (% 'o e pa'anga humai Fakalotofonua)</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Tables!$H$321:$R$321</c:f>
              <c:numCache>
                <c:formatCode>0.0</c:formatCode>
                <c:ptCount val="6"/>
                <c:pt idx="0">
                  <c:v>47.925726668175329</c:v>
                </c:pt>
                <c:pt idx="1">
                  <c:v>46.094823157854684</c:v>
                </c:pt>
                <c:pt idx="2" formatCode="_(* #,##0.0_);_(* \(#,##0.0\);_(* &quot;-&quot;??_);_(@_)">
                  <c:v>47.443640694688973</c:v>
                </c:pt>
                <c:pt idx="3" formatCode="_(* #,##0.0_);_(* \(#,##0.0\);_(* &quot;-&quot;??_);_(@_)">
                  <c:v>50.948082066302767</c:v>
                </c:pt>
                <c:pt idx="4" formatCode="_(* #,##0.0_);_(* \(#,##0.0\);_(* &quot;-&quot;??_);_(@_)">
                  <c:v>44.896651504404431</c:v>
                </c:pt>
                <c:pt idx="5" formatCode="_(* #,##0.0_);_(* \(#,##0.0\);_(* &quot;-&quot;??_);_(@_)">
                  <c:v>42.11339359825476</c:v>
                </c:pt>
              </c:numCache>
            </c:numRef>
          </c:val>
          <c:smooth val="0"/>
          <c:extLst>
            <c:ext xmlns:c16="http://schemas.microsoft.com/office/drawing/2014/chart" uri="{C3380CC4-5D6E-409C-BE32-E72D297353CC}">
              <c16:uniqueId val="{00000000-B9E8-421E-A8A2-E733C491ED06}"/>
            </c:ext>
          </c:extLst>
        </c:ser>
        <c:ser>
          <c:idx val="1"/>
          <c:order val="1"/>
          <c:spPr>
            <a:ln w="28575" cap="rnd">
              <a:solidFill>
                <a:schemeClr val="accent2"/>
              </a:solidFill>
              <a:round/>
            </a:ln>
            <a:effectLst/>
          </c:spPr>
          <c:marker>
            <c:symbol val="none"/>
          </c:marker>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Tables!$G$334:$R$334</c:f>
              <c:numCache>
                <c:formatCode>General</c:formatCode>
                <c:ptCount val="6"/>
                <c:pt idx="0">
                  <c:v>53</c:v>
                </c:pt>
                <c:pt idx="1">
                  <c:v>53</c:v>
                </c:pt>
                <c:pt idx="2" formatCode="_(* #,##0.0_);_(* \(#,##0.0\);_(* &quot;-&quot;??_);_(@_)">
                  <c:v>53</c:v>
                </c:pt>
                <c:pt idx="3" formatCode="_(* #,##0.0_);_(* \(#,##0.0\);_(* &quot;-&quot;??_);_(@_)">
                  <c:v>53</c:v>
                </c:pt>
                <c:pt idx="4" formatCode="_(* #,##0.0_);_(* \(#,##0.0\);_(* &quot;-&quot;??_);_(@_)">
                  <c:v>53</c:v>
                </c:pt>
                <c:pt idx="5" formatCode="_(* #,##0.0_);_(* \(#,##0.0\);_(* &quot;-&quot;??_);_(@_)">
                  <c:v>53</c:v>
                </c:pt>
              </c:numCache>
            </c:numRef>
          </c:val>
          <c:smooth val="0"/>
          <c:extLst>
            <c:ext xmlns:c16="http://schemas.microsoft.com/office/drawing/2014/chart" uri="{C3380CC4-5D6E-409C-BE32-E72D297353CC}">
              <c16:uniqueId val="{00000001-B9E8-421E-A8A2-E733C491ED06}"/>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0.13866269024356639"/>
          <c:y val="0.44405484279500035"/>
          <c:w val="0.70274437849505023"/>
          <c:h val="0.22494282620266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baseline="0"/>
              <a:t>Katoa 'o e Ngaahi Noo (% 'o e GDP)</a:t>
            </a:r>
            <a:endParaRPr lang="en-GB" sz="1200" b="1"/>
          </a:p>
        </c:rich>
      </c:tx>
      <c:layout>
        <c:manualLayout>
          <c:xMode val="edge"/>
          <c:yMode val="edge"/>
          <c:x val="0.17538277285199266"/>
          <c:y val="2.65528022232515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0.12214001821200922"/>
          <c:w val="0.79414634697513864"/>
          <c:h val="0.70465520381380897"/>
        </c:manualLayout>
      </c:layout>
      <c:lineChart>
        <c:grouping val="standard"/>
        <c:varyColors val="0"/>
        <c:ser>
          <c:idx val="0"/>
          <c:order val="0"/>
          <c:tx>
            <c:strRef>
              <c:f>[7]Tables!$AD$324</c:f>
              <c:strCache>
                <c:ptCount val="1"/>
                <c:pt idx="0">
                  <c:v>Katoa 'o e Ngaahi Noo ki he GDP %</c:v>
                </c:pt>
              </c:strCache>
            </c:strRef>
          </c:tx>
          <c:spPr>
            <a:ln w="28575" cap="rnd">
              <a:solidFill>
                <a:schemeClr val="accent1"/>
              </a:solidFill>
              <a:round/>
            </a:ln>
            <a:effectLst/>
          </c:spPr>
          <c:marker>
            <c:symbol val="none"/>
          </c:marker>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[7]Tables!$G$324:$P$324</c:f>
              <c:numCache>
                <c:formatCode>General</c:formatCode>
                <c:ptCount val="10"/>
                <c:pt idx="2">
                  <c:v>38.424202059112417</c:v>
                </c:pt>
                <c:pt idx="3">
                  <c:v>41.822604790419163</c:v>
                </c:pt>
                <c:pt idx="4">
                  <c:v>36.554010407167489</c:v>
                </c:pt>
                <c:pt idx="5">
                  <c:v>32.057594747836468</c:v>
                </c:pt>
                <c:pt idx="6">
                  <c:v>36.344262295081961</c:v>
                </c:pt>
                <c:pt idx="7">
                  <c:v>31.4932992980217</c:v>
                </c:pt>
                <c:pt idx="8">
                  <c:v>31.4932992980217</c:v>
                </c:pt>
                <c:pt idx="9">
                  <c:v>27.818740399385561</c:v>
                </c:pt>
              </c:numCache>
            </c:numRef>
          </c:val>
          <c:smooth val="0"/>
          <c:extLst>
            <c:ext xmlns:c16="http://schemas.microsoft.com/office/drawing/2014/chart" uri="{C3380CC4-5D6E-409C-BE32-E72D297353CC}">
              <c16:uniqueId val="{00000000-423A-475A-BB06-9F73EB70E886}"/>
            </c:ext>
          </c:extLst>
        </c:ser>
        <c:ser>
          <c:idx val="1"/>
          <c:order val="1"/>
          <c:tx>
            <c:v>Ngata'anga ke ngata ai</c:v>
          </c:tx>
          <c:spPr>
            <a:ln w="28575" cap="rnd">
              <a:solidFill>
                <a:schemeClr val="accent2"/>
              </a:solidFill>
              <a:round/>
            </a:ln>
            <a:effectLst/>
          </c:spPr>
          <c:marker>
            <c:symbol val="none"/>
          </c:marker>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Tables!$G$338:$P$338</c:f>
              <c:numCache>
                <c:formatCode>General</c:formatCode>
                <c:ptCount val="4"/>
                <c:pt idx="0">
                  <c:v>50</c:v>
                </c:pt>
                <c:pt idx="1">
                  <c:v>50</c:v>
                </c:pt>
                <c:pt idx="2" formatCode="_(* #,##0.0_);_(* \(#,##0.0\);_(* &quot;-&quot;??_);_(@_)">
                  <c:v>50</c:v>
                </c:pt>
                <c:pt idx="3" formatCode="_(* #,##0.0_);_(* \(#,##0.0\);_(* &quot;-&quot;??_);_(@_)">
                  <c:v>50</c:v>
                </c:pt>
              </c:numCache>
            </c:numRef>
          </c:val>
          <c:smooth val="0"/>
          <c:extLst>
            <c:ext xmlns:c16="http://schemas.microsoft.com/office/drawing/2014/chart" uri="{C3380CC4-5D6E-409C-BE32-E72D297353CC}">
              <c16:uniqueId val="{00000001-423A-475A-BB06-9F73EB70E886}"/>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9.7832688294482981E-2"/>
          <c:y val="0.49163008879209247"/>
          <c:w val="0.72859970754332948"/>
          <c:h val="0.153263953893875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Domestic Revenue to GDP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Tables!$K$365:$Q$365</c:f>
              <c:strCache>
                <c:ptCount val="5"/>
                <c:pt idx="0">
                  <c:v>Actual FY2025</c:v>
                </c:pt>
                <c:pt idx="1">
                  <c:v>Budget Estimate 2025/26</c:v>
                </c:pt>
                <c:pt idx="2">
                  <c:v> Revised Estimate 2024/25 </c:v>
                </c:pt>
                <c:pt idx="3">
                  <c:v> Budget Estimate 2026/27  </c:v>
                </c:pt>
                <c:pt idx="4">
                  <c:v> Budget Estimate 2027/28 </c:v>
                </c:pt>
              </c:strCache>
            </c:strRef>
          </c:cat>
          <c:val>
            <c:numRef>
              <c:f>Tables!$K$377:$Q$377</c:f>
              <c:numCache>
                <c:formatCode>0.0</c:formatCode>
                <c:ptCount val="5"/>
                <c:pt idx="0">
                  <c:v>23.669252077226258</c:v>
                </c:pt>
                <c:pt idx="1">
                  <c:v>24.235619596541788</c:v>
                </c:pt>
                <c:pt idx="2" formatCode="_(* #,##0.0_);_(* \(#,##0.0\);_(* &quot;-&quot;??_);_(@_)">
                  <c:v>23.315308357348698</c:v>
                </c:pt>
                <c:pt idx="3" formatCode="_(* #,##0.0_);_(* \(#,##0.0\);_(* &quot;-&quot;??_);_(@_)">
                  <c:v>22.43956276445698</c:v>
                </c:pt>
                <c:pt idx="4" formatCode="_(* #,##0.0_);_(* \(#,##0.0\);_(* &quot;-&quot;??_);_(@_)">
                  <c:v>23.420697012802279</c:v>
                </c:pt>
              </c:numCache>
            </c:numRef>
          </c:val>
          <c:extLst>
            <c:ext xmlns:c16="http://schemas.microsoft.com/office/drawing/2014/chart" uri="{C3380CC4-5D6E-409C-BE32-E72D297353CC}">
              <c16:uniqueId val="{00000000-EE69-4899-B93A-4955F620928F}"/>
            </c:ext>
          </c:extLst>
        </c:ser>
        <c:dLbls>
          <c:showLegendKey val="0"/>
          <c:showVal val="0"/>
          <c:showCatName val="0"/>
          <c:showSerName val="0"/>
          <c:showPercent val="0"/>
          <c:showBubbleSize val="0"/>
        </c:dLbls>
        <c:gapWidth val="219"/>
        <c:overlap val="-27"/>
        <c:axId val="739436816"/>
        <c:axId val="739428176"/>
      </c:barChart>
      <c:catAx>
        <c:axId val="73943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28176"/>
        <c:crosses val="autoZero"/>
        <c:auto val="1"/>
        <c:lblAlgn val="ctr"/>
        <c:lblOffset val="100"/>
        <c:noMultiLvlLbl val="0"/>
      </c:catAx>
      <c:valAx>
        <c:axId val="739428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3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sz="1200">
                <a:latin typeface="Calibri "/>
              </a:rPr>
              <a:t>REAL GDP growth (%)</a:t>
            </a:r>
          </a:p>
        </c:rich>
      </c:tx>
      <c:layout>
        <c:manualLayout>
          <c:xMode val="edge"/>
          <c:yMode val="edge"/>
          <c:x val="0.26303951499887818"/>
          <c:y val="5.0847457627118647E-2"/>
        </c:manualLayout>
      </c:layout>
      <c:overlay val="0"/>
      <c:spPr>
        <a:noFill/>
        <a:ln>
          <a:noFill/>
        </a:ln>
        <a:effectLst/>
      </c:spPr>
      <c:txPr>
        <a:bodyPr rot="0" spcFirstLastPara="1" vertOverflow="ellipsis" vert="horz" wrap="square" anchor="ctr" anchorCtr="1"/>
        <a:lstStyle/>
        <a:p>
          <a:pPr>
            <a:defRPr sz="12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3.4823738371210881E-2"/>
          <c:y val="4.0842564171004042E-2"/>
          <c:w val="0.90090563149134484"/>
          <c:h val="0.80914112658994553"/>
        </c:manualLayout>
      </c:layout>
      <c:lineChart>
        <c:grouping val="standard"/>
        <c:varyColors val="0"/>
        <c:ser>
          <c:idx val="0"/>
          <c:order val="0"/>
          <c:tx>
            <c:strRef>
              <c:f>Tables!$B$267</c:f>
              <c:strCache>
                <c:ptCount val="1"/>
                <c:pt idx="0">
                  <c:v>Real GDP (growth rate)</c:v>
                </c:pt>
              </c:strCache>
            </c:strRef>
          </c:tx>
          <c:spPr>
            <a:ln w="19050" cap="rnd" cmpd="sng" algn="ctr">
              <a:solidFill>
                <a:schemeClr val="accent1">
                  <a:shade val="95000"/>
                  <a:satMod val="10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extLst>
                <c:ext xmlns:c15="http://schemas.microsoft.com/office/drawing/2012/chart" uri="{02D57815-91ED-43cb-92C2-25804820EDAC}">
                  <c15:fullRef>
                    <c15:sqref>Tables!$M$266:$R$266</c15:sqref>
                  </c15:fullRef>
                </c:ext>
              </c:extLst>
              <c:f>(Tables!$M$266:$N$266,Tables!$P$266:$R$266)</c:f>
              <c:strCache>
                <c:ptCount val="5"/>
                <c:pt idx="0">
                  <c:v>Actual FY2025</c:v>
                </c:pt>
                <c:pt idx="1">
                  <c:v>Budget Estimate 2025/26</c:v>
                </c:pt>
                <c:pt idx="2">
                  <c:v>Budget Estimate 2026/27 </c:v>
                </c:pt>
                <c:pt idx="3">
                  <c:v>Budget Estimate 2027/28</c:v>
                </c:pt>
                <c:pt idx="4">
                  <c:v>Budget Estimate 2028/29</c:v>
                </c:pt>
              </c:strCache>
            </c:strRef>
          </c:cat>
          <c:val>
            <c:numRef>
              <c:extLst>
                <c:ext xmlns:c15="http://schemas.microsoft.com/office/drawing/2012/chart" uri="{02D57815-91ED-43cb-92C2-25804820EDAC}">
                  <c15:fullRef>
                    <c15:sqref>Tables!$M$267:$R$267</c15:sqref>
                  </c15:fullRef>
                </c:ext>
              </c:extLst>
              <c:f>(Tables!$M$267:$N$267,Tables!$P$267:$R$267)</c:f>
              <c:numCache>
                <c:formatCode>0.0</c:formatCode>
                <c:ptCount val="5"/>
                <c:pt idx="0">
                  <c:v>2.7</c:v>
                </c:pt>
                <c:pt idx="1">
                  <c:v>2.2999999999999998</c:v>
                </c:pt>
                <c:pt idx="2" formatCode="_(* #,##0.0_);_(* \(#,##0.0\);_(* &quot;-&quot;??_);_(@_)">
                  <c:v>1.9</c:v>
                </c:pt>
                <c:pt idx="3" formatCode="_(* #,##0.0_);_(* \(#,##0.0\);_(* &quot;-&quot;??_);_(@_)">
                  <c:v>2.7</c:v>
                </c:pt>
                <c:pt idx="4" formatCode="_(* #,##0.0_);_(* \(#,##0.0\);_(* &quot;-&quot;??_);_(@_)">
                  <c:v>2.9</c:v>
                </c:pt>
              </c:numCache>
            </c:numRef>
          </c:val>
          <c:smooth val="0"/>
          <c:extLst>
            <c:ext xmlns:c16="http://schemas.microsoft.com/office/drawing/2014/chart" uri="{C3380CC4-5D6E-409C-BE32-E72D297353CC}">
              <c16:uniqueId val="{00000000-751D-44FE-8FB2-5B01FC8FC862}"/>
            </c:ext>
          </c:extLst>
        </c:ser>
        <c:dLbls>
          <c:dLblPos val="ctr"/>
          <c:showLegendKey val="0"/>
          <c:showVal val="1"/>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1"/>
        <c:axPos val="l"/>
        <c:numFmt formatCode="0" sourceLinked="0"/>
        <c:majorTickMark val="none"/>
        <c:minorTickMark val="none"/>
        <c:tickLblPos val="nextTo"/>
        <c:crossAx val="779340472"/>
        <c:crosses val="autoZero"/>
        <c:crossBetween val="between"/>
        <c:majorUnit val="2"/>
      </c:valAx>
      <c:spPr>
        <a:noFill/>
        <a:ln w="9525">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US" sz="1200" b="1"/>
              <a:t>Debt Repayment to Domestic Revenue (%)</a:t>
            </a:r>
          </a:p>
        </c:rich>
      </c:tx>
      <c:layout>
        <c:manualLayout>
          <c:xMode val="edge"/>
          <c:yMode val="edge"/>
          <c:x val="0.27863958181697879"/>
          <c:y val="7.0954943513793792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4.0842564171004042E-2"/>
          <c:w val="0.83781905664120093"/>
          <c:h val="0.81919572600134738"/>
        </c:manualLayout>
      </c:layout>
      <c:lineChart>
        <c:grouping val="standard"/>
        <c:varyColors val="0"/>
        <c:ser>
          <c:idx val="0"/>
          <c:order val="0"/>
          <c:tx>
            <c:strRef>
              <c:f>Tables!$B$339</c:f>
              <c:strCache>
                <c:ptCount val="1"/>
                <c:pt idx="0">
                  <c:v>Debt re-payment to Domestic Revenue (%)</c:v>
                </c:pt>
              </c:strCache>
            </c:strRef>
          </c:tx>
          <c:spPr>
            <a:ln w="22225" cap="rnd" cmpd="sng" algn="ctr">
              <a:solidFill>
                <a:schemeClr val="accent1"/>
              </a:solidFill>
              <a:round/>
            </a:ln>
            <a:effectLst/>
          </c:spPr>
          <c:marker>
            <c:symbol val="none"/>
          </c:marker>
          <c:dLbls>
            <c:dLbl>
              <c:idx val="0"/>
              <c:layout>
                <c:manualLayout>
                  <c:x val="-3.2665769719961477E-2"/>
                  <c:y val="-3.80462465110117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49-4BCE-9EB4-35D9B2264779}"/>
                </c:ext>
              </c:extLst>
            </c:dLbl>
            <c:dLbl>
              <c:idx val="1"/>
              <c:layout>
                <c:manualLayout>
                  <c:x val="-3.2665769719961477E-2"/>
                  <c:y val="-3.80462465110117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49-4BCE-9EB4-35D9B2264779}"/>
                </c:ext>
              </c:extLst>
            </c:dLbl>
            <c:dLbl>
              <c:idx val="2"/>
              <c:layout>
                <c:manualLayout>
                  <c:x val="-5.8687682285064616E-2"/>
                  <c:y val="-3.4382809251344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49-4BCE-9EB4-35D9B22647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Tables!$K$339:$Q$339</c:f>
              <c:numCache>
                <c:formatCode>0.0</c:formatCode>
                <c:ptCount val="5"/>
                <c:pt idx="0">
                  <c:v>16.419119688508125</c:v>
                </c:pt>
                <c:pt idx="1">
                  <c:v>14.738351629535206</c:v>
                </c:pt>
                <c:pt idx="2" formatCode="_(* #,##0.0_);_(* \(#,##0.0\);_(* &quot;-&quot;??_);_(@_)">
                  <c:v>15.42094518795829</c:v>
                </c:pt>
                <c:pt idx="3" formatCode="_(* #,##0.0_);_(* \(#,##0.0\);_(* &quot;-&quot;??_);_(@_)">
                  <c:v>17.187850914865653</c:v>
                </c:pt>
                <c:pt idx="4" formatCode="_(* #,##0.0_);_(* \(#,##0.0\);_(* &quot;-&quot;??_);_(@_)">
                  <c:v>14.386947873487296</c:v>
                </c:pt>
              </c:numCache>
            </c:numRef>
          </c:val>
          <c:smooth val="0"/>
          <c:extLst>
            <c:ext xmlns:c15="http://schemas.microsoft.com/office/drawing/2012/chart" uri="{02D57815-91ED-43cb-92C2-25804820EDAC}">
              <c15:filteredCategoryTitle>
                <c15:cat>
                  <c:strRef>
                    <c:extLst>
                      <c:ext uri="{02D57815-91ED-43cb-92C2-25804820EDAC}">
                        <c15:formulaRef>
                          <c15:sqref>Tables!$K$3:$Q$3</c15:sqref>
                        </c15:formulaRef>
                      </c:ext>
                    </c:extLst>
                    <c:strCache>
                      <c:ptCount val="5"/>
                      <c:pt idx="0">
                        <c:v>Actual FY2025</c:v>
                      </c:pt>
                      <c:pt idx="1">
                        <c:v>Budget Estimate 2025/26</c:v>
                      </c:pt>
                      <c:pt idx="2">
                        <c:v> Revised Estimate 2024/25 </c:v>
                      </c:pt>
                      <c:pt idx="3">
                        <c:v> Budget Estimate 2026/27  </c:v>
                      </c:pt>
                      <c:pt idx="4">
                        <c:v> Budget Estimate 2027/28 </c:v>
                      </c:pt>
                    </c:strCache>
                  </c:strRef>
                </c15:cat>
              </c15:filteredCategoryTitle>
            </c:ext>
            <c:ext xmlns:c16="http://schemas.microsoft.com/office/drawing/2014/chart" uri="{C3380CC4-5D6E-409C-BE32-E72D297353CC}">
              <c16:uniqueId val="{00000003-F849-4BCE-9EB4-35D9B226477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3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4"/>
      </c:valAx>
      <c:spPr>
        <a:gradFill>
          <a:gsLst>
            <a:gs pos="100000">
              <a:schemeClr val="lt1">
                <a:lumMod val="95000"/>
              </a:schemeClr>
            </a:gs>
            <a:gs pos="0">
              <a:schemeClr val="lt1"/>
            </a:gs>
          </a:gsLst>
          <a:lin ang="5400000" scaled="0"/>
        </a:grad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US" sz="1200" b="1"/>
              <a:t>Fakahoa Totongi Noo ki he Pa'anga Humai fakalotofonua (%)</a:t>
            </a:r>
          </a:p>
        </c:rich>
      </c:tx>
      <c:layout>
        <c:manualLayout>
          <c:xMode val="edge"/>
          <c:yMode val="edge"/>
          <c:x val="0.11332413951887534"/>
          <c:y val="5.6497175141242938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4.0842564171004042E-2"/>
          <c:w val="0.83172382846409654"/>
          <c:h val="0.73221807019885221"/>
        </c:manualLayout>
      </c:layout>
      <c:lineChart>
        <c:grouping val="standard"/>
        <c:varyColors val="0"/>
        <c:ser>
          <c:idx val="0"/>
          <c:order val="0"/>
          <c:tx>
            <c:strRef>
              <c:f>Tables!$B$339</c:f>
              <c:strCache>
                <c:ptCount val="1"/>
                <c:pt idx="0">
                  <c:v>Debt re-payment to Domestic Revenue (%)</c:v>
                </c:pt>
              </c:strCache>
            </c:strRef>
          </c:tx>
          <c:spPr>
            <a:ln w="22225" cap="rnd" cmpd="sng" algn="ctr">
              <a:solidFill>
                <a:schemeClr val="accent1"/>
              </a:solidFill>
              <a:round/>
            </a:ln>
            <a:effectLst/>
          </c:spPr>
          <c:marker>
            <c:symbol val="none"/>
          </c:marker>
          <c:cat>
            <c:strRef>
              <c:f>[7]Tables!$AM$300:$AS$300</c:f>
              <c:strCache>
                <c:ptCount val="7"/>
                <c:pt idx="0">
                  <c:v>21/22 Ola</c:v>
                </c:pt>
                <c:pt idx="1">
                  <c:v>22/23 (P)</c:v>
                </c:pt>
                <c:pt idx="2">
                  <c:v>2023/24 Ola Fakaangaanga</c:v>
                </c:pt>
                <c:pt idx="3">
                  <c:v>2024/25 Patiseti</c:v>
                </c:pt>
                <c:pt idx="4">
                  <c:v>24/25 Esitimeti Liliu</c:v>
                </c:pt>
                <c:pt idx="5">
                  <c:v>2025/26 Patiseti Fakaangaanga</c:v>
                </c:pt>
                <c:pt idx="6">
                  <c:v>2026/27 Patiseti Fakaangaanga</c:v>
                </c:pt>
              </c:strCache>
            </c:strRef>
          </c:cat>
          <c:val>
            <c:numRef>
              <c:f>Tables!$K$339:$Q$339</c:f>
              <c:numCache>
                <c:formatCode>0.0</c:formatCode>
                <c:ptCount val="5"/>
                <c:pt idx="0">
                  <c:v>16.419119688508125</c:v>
                </c:pt>
                <c:pt idx="1">
                  <c:v>14.738351629535206</c:v>
                </c:pt>
                <c:pt idx="2" formatCode="_(* #,##0.0_);_(* \(#,##0.0\);_(* &quot;-&quot;??_);_(@_)">
                  <c:v>15.42094518795829</c:v>
                </c:pt>
                <c:pt idx="3" formatCode="_(* #,##0.0_);_(* \(#,##0.0\);_(* &quot;-&quot;??_);_(@_)">
                  <c:v>17.187850914865653</c:v>
                </c:pt>
                <c:pt idx="4" formatCode="_(* #,##0.0_);_(* \(#,##0.0\);_(* &quot;-&quot;??_);_(@_)">
                  <c:v>14.386947873487296</c:v>
                </c:pt>
              </c:numCache>
            </c:numRef>
          </c:val>
          <c:smooth val="0"/>
          <c:extLst>
            <c:ext xmlns:c16="http://schemas.microsoft.com/office/drawing/2014/chart" uri="{C3380CC4-5D6E-409C-BE32-E72D297353CC}">
              <c16:uniqueId val="{00000000-93F4-4EA4-8ADC-8710FF4959D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3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4"/>
      </c:valAx>
      <c:spPr>
        <a:gradFill>
          <a:gsLst>
            <a:gs pos="100000">
              <a:schemeClr val="lt1">
                <a:lumMod val="95000"/>
              </a:schemeClr>
            </a:gs>
            <a:gs pos="0">
              <a:schemeClr val="lt1"/>
            </a:gs>
          </a:gsLst>
          <a:lin ang="5400000" scaled="0"/>
        </a:gra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tupu faka'ekonomika (%)</a:t>
            </a:r>
          </a:p>
        </c:rich>
      </c:tx>
      <c:layout>
        <c:manualLayout>
          <c:xMode val="edge"/>
          <c:yMode val="edge"/>
          <c:x val="0.26303951499887818"/>
          <c:y val="5.0847457627118647E-2"/>
        </c:manualLayout>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7.8072178477690282E-2"/>
          <c:y val="4.0842564171004042E-2"/>
          <c:w val="0.85783105073787413"/>
          <c:h val="0.80914112658994553"/>
        </c:manualLayout>
      </c:layout>
      <c:lineChart>
        <c:grouping val="standard"/>
        <c:varyColors val="0"/>
        <c:ser>
          <c:idx val="0"/>
          <c:order val="0"/>
          <c:tx>
            <c:strRef>
              <c:f>Tables!$B$267</c:f>
              <c:strCache>
                <c:ptCount val="1"/>
                <c:pt idx="0">
                  <c:v>Real GDP (growth rate)</c:v>
                </c:pt>
              </c:strCache>
            </c:strRef>
          </c:tx>
          <c:spPr>
            <a:ln w="19050" cap="rnd" cmpd="sng" algn="ctr">
              <a:solidFill>
                <a:schemeClr val="accent1">
                  <a:shade val="95000"/>
                  <a:satMod val="105000"/>
                </a:schemeClr>
              </a:solidFill>
              <a:round/>
            </a:ln>
            <a:effectLst/>
          </c:spPr>
          <c:marker>
            <c:symbol val="none"/>
          </c:marker>
          <c:dLbls>
            <c:dLbl>
              <c:idx val="1"/>
              <c:layout>
                <c:manualLayout>
                  <c:x val="-5.3193538800207212E-2"/>
                  <c:y val="-5.6497175141242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61-48A9-AF89-490FD4E5E8CD}"/>
                </c:ext>
              </c:extLst>
            </c:dLbl>
            <c:dLbl>
              <c:idx val="2"/>
              <c:layout>
                <c:manualLayout>
                  <c:x val="-5.3193538800207212E-2"/>
                  <c:y val="-5.6497175141242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61-48A9-AF89-490FD4E5E8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Tables!$AO$3:$AT$3</c:f>
              <c:strCache>
                <c:ptCount val="6"/>
                <c:pt idx="0">
                  <c:v>2024/25 Ola Fakaangaanga</c:v>
                </c:pt>
                <c:pt idx="1">
                  <c:v>2025/26 Patiseti</c:v>
                </c:pt>
                <c:pt idx="2">
                  <c:v>25/26 Esitimeti Liliu</c:v>
                </c:pt>
                <c:pt idx="3">
                  <c:v>2026/27 Patiseti Fakaangaanga</c:v>
                </c:pt>
                <c:pt idx="4">
                  <c:v>2027/28 Patiseti Fakaangaanga</c:v>
                </c:pt>
                <c:pt idx="5">
                  <c:v>2028/29 Patiseti Fakaangaanga</c:v>
                </c:pt>
              </c:strCache>
            </c:strRef>
          </c:cat>
          <c:val>
            <c:numRef>
              <c:f>Tables!$K$267:$R$267</c:f>
              <c:numCache>
                <c:formatCode>0.0</c:formatCode>
                <c:ptCount val="6"/>
                <c:pt idx="0">
                  <c:v>2.7</c:v>
                </c:pt>
                <c:pt idx="1">
                  <c:v>2.2999999999999998</c:v>
                </c:pt>
                <c:pt idx="2" formatCode="_(* #,##0.0_);_(* \(#,##0.0\);_(* &quot;-&quot;??_);_(@_)">
                  <c:v>2.2999999999999998</c:v>
                </c:pt>
                <c:pt idx="3" formatCode="_(* #,##0.0_);_(* \(#,##0.0\);_(* &quot;-&quot;??_);_(@_)">
                  <c:v>1.9</c:v>
                </c:pt>
                <c:pt idx="4" formatCode="_(* #,##0.0_);_(* \(#,##0.0\);_(* &quot;-&quot;??_);_(@_)">
                  <c:v>2.7</c:v>
                </c:pt>
                <c:pt idx="5" formatCode="_(* #,##0.0_);_(* \(#,##0.0\);_(* &quot;-&quot;??_);_(@_)">
                  <c:v>2.9</c:v>
                </c:pt>
              </c:numCache>
            </c:numRef>
          </c:val>
          <c:smooth val="0"/>
          <c:extLst>
            <c:ext xmlns:c16="http://schemas.microsoft.com/office/drawing/2014/chart" uri="{C3380CC4-5D6E-409C-BE32-E72D297353CC}">
              <c16:uniqueId val="{00000002-8D61-48A9-AF89-490FD4E5E8CD}"/>
            </c:ext>
          </c:extLst>
        </c:ser>
        <c:dLbls>
          <c:dLblPos val="ctr"/>
          <c:showLegendKey val="0"/>
          <c:showVal val="1"/>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1"/>
        <c:axPos val="l"/>
        <c:numFmt formatCode="0" sourceLinked="0"/>
        <c:majorTickMark val="none"/>
        <c:minorTickMark val="none"/>
        <c:tickLblPos val="nextTo"/>
        <c:crossAx val="779340472"/>
        <c:crosses val="autoZero"/>
        <c:crossBetween val="between"/>
        <c:majorUnit val="2"/>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1">
                <a:latin typeface="Times New Roman" panose="02020603050405020304" pitchFamily="18" charset="0"/>
                <a:cs typeface="Times New Roman" panose="02020603050405020304" pitchFamily="18" charset="0"/>
              </a:rPr>
              <a:t>Total Revenue ($million)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219816272965874E-2"/>
          <c:y val="9.9726184571342094E-2"/>
          <c:w val="0.87122462817147861"/>
          <c:h val="0.71430912175966865"/>
        </c:manualLayout>
      </c:layout>
      <c:lineChart>
        <c:grouping val="standard"/>
        <c:varyColors val="0"/>
        <c:ser>
          <c:idx val="0"/>
          <c:order val="0"/>
          <c:tx>
            <c:strRef>
              <c:f>Tables!$B$6</c:f>
              <c:strCache>
                <c:ptCount val="1"/>
                <c:pt idx="0">
                  <c:v>Tax and Non-tax Revenue</c:v>
                </c:pt>
              </c:strCache>
            </c:strRef>
          </c:tx>
          <c:spPr>
            <a:ln w="28575" cap="rnd">
              <a:solidFill>
                <a:schemeClr val="accent1"/>
              </a:solidFill>
              <a:round/>
            </a:ln>
            <a:effectLst/>
          </c:spPr>
          <c:marker>
            <c:symbol val="none"/>
          </c:marker>
          <c:cat>
            <c:strRef>
              <c:f>Tables!$M$3:$R$3</c:f>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cat>
          <c:val>
            <c:numRef>
              <c:f>Tables!$C$6:$R$6</c:f>
              <c:numCache>
                <c:formatCode>0.0</c:formatCode>
                <c:ptCount val="6"/>
                <c:pt idx="0">
                  <c:v>384.34131522999996</c:v>
                </c:pt>
                <c:pt idx="1">
                  <c:v>420.488</c:v>
                </c:pt>
                <c:pt idx="2" formatCode="_(* #,##0.0_);_(* \(#,##0.0\);_(* &quot;-&quot;??_);_(@_)">
                  <c:v>404.52059999999994</c:v>
                </c:pt>
                <c:pt idx="3" formatCode="_(* #,##0.0_);_(* \(#,##0.0\);_(* &quot;-&quot;??_);_(@_)">
                  <c:v>413.65089999999998</c:v>
                </c:pt>
                <c:pt idx="4" formatCode="_(* #,##0.0_);_(* \(#,##0.0\);_(* &quot;-&quot;??_);_(@_)">
                  <c:v>461.01300000000003</c:v>
                </c:pt>
                <c:pt idx="5" formatCode="_(* #,##0.0_);_(* \(#,##0.0\);_(* &quot;-&quot;??_);_(@_)">
                  <c:v>484.7928</c:v>
                </c:pt>
              </c:numCache>
            </c:numRef>
          </c:val>
          <c:smooth val="0"/>
          <c:extLst>
            <c:ext xmlns:c16="http://schemas.microsoft.com/office/drawing/2014/chart" uri="{C3380CC4-5D6E-409C-BE32-E72D297353CC}">
              <c16:uniqueId val="{00000000-9F06-4056-8289-F778B2696CC9}"/>
            </c:ext>
          </c:extLst>
        </c:ser>
        <c:ser>
          <c:idx val="1"/>
          <c:order val="1"/>
          <c:tx>
            <c:strRef>
              <c:f>Tables!$B$7</c:f>
              <c:strCache>
                <c:ptCount val="1"/>
                <c:pt idx="0">
                  <c:v>Grants</c:v>
                </c:pt>
              </c:strCache>
            </c:strRef>
          </c:tx>
          <c:spPr>
            <a:ln w="28575" cap="rnd">
              <a:solidFill>
                <a:schemeClr val="accent2"/>
              </a:solidFill>
              <a:round/>
            </a:ln>
            <a:effectLst/>
          </c:spPr>
          <c:marker>
            <c:symbol val="none"/>
          </c:marker>
          <c:cat>
            <c:strRef>
              <c:f>Tables!$M$3:$R$3</c:f>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cat>
          <c:val>
            <c:numRef>
              <c:f>Tables!$C$7:$R$7</c:f>
              <c:numCache>
                <c:formatCode>0.0</c:formatCode>
                <c:ptCount val="6"/>
                <c:pt idx="0">
                  <c:v>426.6</c:v>
                </c:pt>
                <c:pt idx="1">
                  <c:v>509.2</c:v>
                </c:pt>
                <c:pt idx="2" formatCode="_(* #,##0.0_);_(* \(#,##0.0\);_(* &quot;-&quot;??_);_(@_)">
                  <c:v>386.8</c:v>
                </c:pt>
                <c:pt idx="3" formatCode="_(* #,##0.0_);_(* \(#,##0.0\);_(* &quot;-&quot;??_);_(@_)">
                  <c:v>463.79999999999995</c:v>
                </c:pt>
                <c:pt idx="4" formatCode="_(* #,##0.0_);_(* \(#,##0.0\);_(* &quot;-&quot;??_);_(@_)">
                  <c:v>425.1</c:v>
                </c:pt>
                <c:pt idx="5" formatCode="_(* #,##0.0_);_(* \(#,##0.0\);_(* &quot;-&quot;??_);_(@_)">
                  <c:v>269.3</c:v>
                </c:pt>
              </c:numCache>
            </c:numRef>
          </c:val>
          <c:smooth val="0"/>
          <c:extLst>
            <c:ext xmlns:c16="http://schemas.microsoft.com/office/drawing/2014/chart" uri="{C3380CC4-5D6E-409C-BE32-E72D297353CC}">
              <c16:uniqueId val="{00000001-9F06-4056-8289-F778B2696CC9}"/>
            </c:ext>
          </c:extLst>
        </c:ser>
        <c:dLbls>
          <c:showLegendKey val="0"/>
          <c:showVal val="0"/>
          <c:showCatName val="0"/>
          <c:showSerName val="0"/>
          <c:showPercent val="0"/>
          <c:showBubbleSize val="0"/>
        </c:dLbls>
        <c:smooth val="0"/>
        <c:axId val="1337097048"/>
        <c:axId val="1337095608"/>
      </c:lineChart>
      <c:catAx>
        <c:axId val="1337097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37095608"/>
        <c:crosses val="autoZero"/>
        <c:auto val="1"/>
        <c:lblAlgn val="ctr"/>
        <c:lblOffset val="100"/>
        <c:noMultiLvlLbl val="0"/>
      </c:catAx>
      <c:valAx>
        <c:axId val="1337095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37097048"/>
        <c:crosses val="autoZero"/>
        <c:crossBetween val="between"/>
      </c:valAx>
      <c:spPr>
        <a:noFill/>
        <a:ln>
          <a:noFill/>
        </a:ln>
        <a:effectLst/>
      </c:spPr>
    </c:plotArea>
    <c:legend>
      <c:legendPos val="b"/>
      <c:layout>
        <c:manualLayout>
          <c:xMode val="edge"/>
          <c:yMode val="edge"/>
          <c:x val="0.21503258967629049"/>
          <c:y val="0.6116892680081657"/>
          <c:w val="0.6271619255593387"/>
          <c:h val="8.0500036816199771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a:t>Grants ($million)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219816272965874E-2"/>
          <c:y val="0.13004629629629633"/>
          <c:w val="0.87122462817147861"/>
          <c:h val="0.6753080344123652"/>
        </c:manualLayout>
      </c:layout>
      <c:barChart>
        <c:barDir val="col"/>
        <c:grouping val="stacked"/>
        <c:varyColors val="0"/>
        <c:ser>
          <c:idx val="0"/>
          <c:order val="0"/>
          <c:tx>
            <c:strRef>
              <c:f>Tables!$B$8</c:f>
              <c:strCache>
                <c:ptCount val="1"/>
                <c:pt idx="0">
                  <c:v>Current</c:v>
                </c:pt>
              </c:strCache>
            </c:strRef>
          </c:tx>
          <c:spPr>
            <a:solidFill>
              <a:schemeClr val="accent1"/>
            </a:solidFill>
            <a:ln>
              <a:noFill/>
            </a:ln>
            <a:effectLst/>
          </c:spPr>
          <c:invertIfNegative val="0"/>
          <c:cat>
            <c:strRef>
              <c:f>Tables!$M$3:$R$3</c:f>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cat>
          <c:val>
            <c:numRef>
              <c:f>Tables!$H$8:$R$8</c:f>
              <c:numCache>
                <c:formatCode>0.0</c:formatCode>
                <c:ptCount val="6"/>
                <c:pt idx="0">
                  <c:v>91.6</c:v>
                </c:pt>
                <c:pt idx="1">
                  <c:v>120.2</c:v>
                </c:pt>
                <c:pt idx="2" formatCode="_(* #,##0.0_);_(* \(#,##0.0\);_(* &quot;-&quot;??_);_(@_)">
                  <c:v>109.5</c:v>
                </c:pt>
                <c:pt idx="3" formatCode="_(* #,##0.0_);_(* \(#,##0.0\);_(* &quot;-&quot;??_);_(@_)">
                  <c:v>115</c:v>
                </c:pt>
                <c:pt idx="4" formatCode="_(* #,##0.0_);_(* \(#,##0.0\);_(* &quot;-&quot;??_);_(@_)">
                  <c:v>84</c:v>
                </c:pt>
                <c:pt idx="5" formatCode="_(* #,##0.0_);_(* \(#,##0.0\);_(* &quot;-&quot;??_);_(@_)">
                  <c:v>44.5</c:v>
                </c:pt>
              </c:numCache>
            </c:numRef>
          </c:val>
          <c:extLst>
            <c:ext xmlns:c16="http://schemas.microsoft.com/office/drawing/2014/chart" uri="{C3380CC4-5D6E-409C-BE32-E72D297353CC}">
              <c16:uniqueId val="{00000000-50CF-4876-B135-79F2B1318C6C}"/>
            </c:ext>
          </c:extLst>
        </c:ser>
        <c:ser>
          <c:idx val="1"/>
          <c:order val="1"/>
          <c:tx>
            <c:strRef>
              <c:f>Tables!$B$9</c:f>
              <c:strCache>
                <c:ptCount val="1"/>
                <c:pt idx="0">
                  <c:v>Capital</c:v>
                </c:pt>
              </c:strCache>
            </c:strRef>
          </c:tx>
          <c:spPr>
            <a:solidFill>
              <a:schemeClr val="accent2"/>
            </a:solidFill>
            <a:ln>
              <a:noFill/>
            </a:ln>
            <a:effectLst/>
          </c:spPr>
          <c:invertIfNegative val="0"/>
          <c:cat>
            <c:strRef>
              <c:f>Tables!$M$3:$R$3</c:f>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cat>
          <c:val>
            <c:numRef>
              <c:f>Tables!$H$9:$R$9</c:f>
              <c:numCache>
                <c:formatCode>0.0</c:formatCode>
                <c:ptCount val="6"/>
                <c:pt idx="0">
                  <c:v>335</c:v>
                </c:pt>
                <c:pt idx="1">
                  <c:v>389</c:v>
                </c:pt>
                <c:pt idx="2" formatCode="_(* #,##0.0_);_(* \(#,##0.0\);_(* &quot;-&quot;??_);_(@_)">
                  <c:v>277.3</c:v>
                </c:pt>
                <c:pt idx="3" formatCode="_(* #,##0.0_);_(* \(#,##0.0\);_(* &quot;-&quot;??_);_(@_)">
                  <c:v>348.79999999999995</c:v>
                </c:pt>
                <c:pt idx="4" formatCode="_(* #,##0.0_);_(* \(#,##0.0\);_(* &quot;-&quot;??_);_(@_)">
                  <c:v>341.1</c:v>
                </c:pt>
                <c:pt idx="5" formatCode="_(* #,##0.0_);_(* \(#,##0.0\);_(* &quot;-&quot;??_);_(@_)">
                  <c:v>224.8</c:v>
                </c:pt>
              </c:numCache>
            </c:numRef>
          </c:val>
          <c:extLst>
            <c:ext xmlns:c16="http://schemas.microsoft.com/office/drawing/2014/chart" uri="{C3380CC4-5D6E-409C-BE32-E72D297353CC}">
              <c16:uniqueId val="{00000001-50CF-4876-B135-79F2B1318C6C}"/>
            </c:ext>
          </c:extLst>
        </c:ser>
        <c:dLbls>
          <c:showLegendKey val="0"/>
          <c:showVal val="0"/>
          <c:showCatName val="0"/>
          <c:showSerName val="0"/>
          <c:showPercent val="0"/>
          <c:showBubbleSize val="0"/>
        </c:dLbls>
        <c:gapWidth val="150"/>
        <c:overlap val="100"/>
        <c:axId val="1279630856"/>
        <c:axId val="1279628336"/>
      </c:barChart>
      <c:catAx>
        <c:axId val="1279630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628336"/>
        <c:crosses val="autoZero"/>
        <c:auto val="1"/>
        <c:lblAlgn val="ctr"/>
        <c:lblOffset val="100"/>
        <c:noMultiLvlLbl val="0"/>
      </c:catAx>
      <c:valAx>
        <c:axId val="1279628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630856"/>
        <c:crosses val="autoZero"/>
        <c:crossBetween val="between"/>
      </c:valAx>
      <c:spPr>
        <a:noFill/>
        <a:ln>
          <a:noFill/>
        </a:ln>
        <a:effectLst/>
      </c:spPr>
    </c:plotArea>
    <c:legend>
      <c:legendPos val="b"/>
      <c:layout>
        <c:manualLayout>
          <c:xMode val="edge"/>
          <c:yMode val="edge"/>
          <c:x val="0.67816119860017499"/>
          <c:y val="0.15798556430446195"/>
          <c:w val="0.2436773840769903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Contribution</a:t>
            </a:r>
            <a:r>
              <a:rPr lang="en-GB" baseline="0"/>
              <a:t> to growth in Tax Revenue for FY2027</a:t>
            </a:r>
            <a:endParaRPr lang="en-GB"/>
          </a:p>
        </c:rich>
      </c:tx>
      <c:layout>
        <c:manualLayout>
          <c:xMode val="edge"/>
          <c:yMode val="edge"/>
          <c:x val="0.14706933508311459"/>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32053105861767278"/>
          <c:y val="0.36565361621463982"/>
          <c:w val="0.35893788276465444"/>
          <c:h val="0.5982298046077573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3C6-4FF7-846B-4A5164C4EA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3C6-4FF7-846B-4A5164C4EA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03C6-4FF7-846B-4A5164C4EA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03C6-4FF7-846B-4A5164C4EA29}"/>
              </c:ext>
            </c:extLst>
          </c:dPt>
          <c:dLbls>
            <c:dLbl>
              <c:idx val="0"/>
              <c:layout>
                <c:manualLayout>
                  <c:x val="5.7577646544181876E-2"/>
                  <c:y val="5.44203849518810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3C6-4FF7-846B-4A5164C4EA29}"/>
                </c:ext>
              </c:extLst>
            </c:dLbl>
            <c:dLbl>
              <c:idx val="1"/>
              <c:layout>
                <c:manualLayout>
                  <c:x val="6.225492125984252E-2"/>
                  <c:y val="4.57771945173519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3C6-4FF7-846B-4A5164C4EA29}"/>
                </c:ext>
              </c:extLst>
            </c:dLbl>
            <c:dLbl>
              <c:idx val="2"/>
              <c:layout>
                <c:manualLayout>
                  <c:x val="-0.14353127734033247"/>
                  <c:y val="-7.44211140274132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3C6-4FF7-846B-4A5164C4EA29}"/>
                </c:ext>
              </c:extLst>
            </c:dLbl>
            <c:dLbl>
              <c:idx val="3"/>
              <c:layout>
                <c:manualLayout>
                  <c:x val="-0.14255424321959756"/>
                  <c:y val="0.1030092592592592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3C6-4FF7-846B-4A5164C4EA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Tables!$B$63:$B$66</c:f>
              <c:strCache>
                <c:ptCount val="4"/>
                <c:pt idx="0">
                  <c:v>Taxes on income, profits, and capital gains                </c:v>
                </c:pt>
                <c:pt idx="1">
                  <c:v>Taxes on property                        </c:v>
                </c:pt>
                <c:pt idx="2">
                  <c:v>Taxes on goods and services                    </c:v>
                </c:pt>
                <c:pt idx="3">
                  <c:v>Taxes on international trade and transactions                </c:v>
                </c:pt>
              </c:strCache>
            </c:strRef>
          </c:cat>
          <c:val>
            <c:numRef>
              <c:f>Tables!$P$63:$P$66</c:f>
              <c:numCache>
                <c:formatCode>_(* #,##0.0_);_(* \(#,##0.0\);_(* "-"??_);_(@_)</c:formatCode>
                <c:ptCount val="4"/>
                <c:pt idx="0">
                  <c:v>81.751199999999997</c:v>
                </c:pt>
                <c:pt idx="1">
                  <c:v>1.6305000000000001</c:v>
                </c:pt>
                <c:pt idx="2">
                  <c:v>235.25059999999999</c:v>
                </c:pt>
                <c:pt idx="3">
                  <c:v>33.282299999999999</c:v>
                </c:pt>
              </c:numCache>
            </c:numRef>
          </c:val>
          <c:extLst>
            <c:ext xmlns:c16="http://schemas.microsoft.com/office/drawing/2014/chart" uri="{C3380CC4-5D6E-409C-BE32-E72D297353CC}">
              <c16:uniqueId val="{00000000-03C6-4FF7-846B-4A5164C4EA2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a:t>Contribution</a:t>
            </a:r>
            <a:r>
              <a:rPr lang="en-GB" sz="1200" baseline="0"/>
              <a:t> to Expense (%)</a:t>
            </a:r>
            <a:endParaRPr lang="en-GB"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8.3233814523184596E-2"/>
          <c:y val="0.12541666666666668"/>
          <c:w val="0.90009951881014871"/>
          <c:h val="0.6886187664041995"/>
        </c:manualLayout>
      </c:layout>
      <c:barChart>
        <c:barDir val="col"/>
        <c:grouping val="percentStacked"/>
        <c:varyColors val="0"/>
        <c:ser>
          <c:idx val="0"/>
          <c:order val="0"/>
          <c:tx>
            <c:strRef>
              <c:f>Tables!$B$115</c:f>
              <c:strCache>
                <c:ptCount val="1"/>
                <c:pt idx="0">
                  <c:v>Compensation of employees</c:v>
                </c:pt>
              </c:strCache>
            </c:strRef>
          </c:tx>
          <c:spPr>
            <a:solidFill>
              <a:schemeClr val="accent1"/>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Tables!$C$115:$R$115</c:f>
              <c:numCache>
                <c:formatCode>0.0</c:formatCode>
                <c:ptCount val="6"/>
                <c:pt idx="0">
                  <c:v>184.1983682099999</c:v>
                </c:pt>
                <c:pt idx="1">
                  <c:v>193.82319999999999</c:v>
                </c:pt>
                <c:pt idx="2">
                  <c:v>191.91929999999999</c:v>
                </c:pt>
                <c:pt idx="3" formatCode="_(* #,##0.0_);_(* \(#,##0.0\);_(* &quot;-&quot;??_);_(@_)">
                  <c:v>210.74719999999999</c:v>
                </c:pt>
                <c:pt idx="4" formatCode="_(* #,##0.0_);_(* \(#,##0.0\);_(* &quot;-&quot;??_);_(@_)">
                  <c:v>206.9794</c:v>
                </c:pt>
                <c:pt idx="5" formatCode="_(* #,##0.0_);_(* \(#,##0.0\);_(* &quot;-&quot;??_);_(@_)">
                  <c:v>204.1627</c:v>
                </c:pt>
              </c:numCache>
            </c:numRef>
          </c:val>
          <c:extLst>
            <c:ext xmlns:c16="http://schemas.microsoft.com/office/drawing/2014/chart" uri="{C3380CC4-5D6E-409C-BE32-E72D297353CC}">
              <c16:uniqueId val="{00000000-13DF-4798-A7B5-33E50A7EBA47}"/>
            </c:ext>
          </c:extLst>
        </c:ser>
        <c:ser>
          <c:idx val="1"/>
          <c:order val="1"/>
          <c:tx>
            <c:strRef>
              <c:f>Tables!$B$116</c:f>
              <c:strCache>
                <c:ptCount val="1"/>
                <c:pt idx="0">
                  <c:v>Use of goods and services</c:v>
                </c:pt>
              </c:strCache>
            </c:strRef>
          </c:tx>
          <c:spPr>
            <a:solidFill>
              <a:schemeClr val="accent2"/>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Tables!$C$116:$R$116</c:f>
              <c:numCache>
                <c:formatCode>0.0</c:formatCode>
                <c:ptCount val="6"/>
                <c:pt idx="0">
                  <c:v>237.30930373000007</c:v>
                </c:pt>
                <c:pt idx="1">
                  <c:v>313.32049999999998</c:v>
                </c:pt>
                <c:pt idx="2">
                  <c:v>238.34129999999999</c:v>
                </c:pt>
                <c:pt idx="3" formatCode="_(* #,##0.0_);_(* \(#,##0.0\);_(* &quot;-&quot;??_);_(@_)">
                  <c:v>255.61529999999999</c:v>
                </c:pt>
                <c:pt idx="4" formatCode="_(* #,##0.0_);_(* \(#,##0.0\);_(* &quot;-&quot;??_);_(@_)">
                  <c:v>254.1139</c:v>
                </c:pt>
                <c:pt idx="5" formatCode="_(* #,##0.0_);_(* \(#,##0.0\);_(* &quot;-&quot;??_);_(@_)">
                  <c:v>252.51195000000001</c:v>
                </c:pt>
              </c:numCache>
            </c:numRef>
          </c:val>
          <c:extLst>
            <c:ext xmlns:c16="http://schemas.microsoft.com/office/drawing/2014/chart" uri="{C3380CC4-5D6E-409C-BE32-E72D297353CC}">
              <c16:uniqueId val="{00000001-13DF-4798-A7B5-33E50A7EBA47}"/>
            </c:ext>
          </c:extLst>
        </c:ser>
        <c:ser>
          <c:idx val="2"/>
          <c:order val="2"/>
          <c:tx>
            <c:strRef>
              <c:f>Tables!$B$117</c:f>
              <c:strCache>
                <c:ptCount val="1"/>
                <c:pt idx="0">
                  <c:v>Interest</c:v>
                </c:pt>
              </c:strCache>
            </c:strRef>
          </c:tx>
          <c:spPr>
            <a:solidFill>
              <a:schemeClr val="accent3"/>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Tables!$C$117:$R$117</c:f>
              <c:numCache>
                <c:formatCode>0.0</c:formatCode>
                <c:ptCount val="6"/>
                <c:pt idx="0">
                  <c:v>6.9135732799999996</c:v>
                </c:pt>
                <c:pt idx="1">
                  <c:v>5.9091000000000005</c:v>
                </c:pt>
                <c:pt idx="2">
                  <c:v>5.9278000000000004</c:v>
                </c:pt>
                <c:pt idx="3" formatCode="_(* #,##0.0_);_(* \(#,##0.0\);_(* &quot;-&quot;??_);_(@_)">
                  <c:v>6.3689999999999998</c:v>
                </c:pt>
                <c:pt idx="4" formatCode="_(* #,##0.0_);_(* \(#,##0.0\);_(* &quot;-&quot;??_);_(@_)">
                  <c:v>6.3689999999999998</c:v>
                </c:pt>
                <c:pt idx="5" formatCode="_(* #,##0.0_);_(* \(#,##0.0\);_(* &quot;-&quot;??_);_(@_)">
                  <c:v>6.3689999999999998</c:v>
                </c:pt>
              </c:numCache>
            </c:numRef>
          </c:val>
          <c:extLst>
            <c:ext xmlns:c16="http://schemas.microsoft.com/office/drawing/2014/chart" uri="{C3380CC4-5D6E-409C-BE32-E72D297353CC}">
              <c16:uniqueId val="{00000002-13DF-4798-A7B5-33E50A7EBA47}"/>
            </c:ext>
          </c:extLst>
        </c:ser>
        <c:ser>
          <c:idx val="3"/>
          <c:order val="3"/>
          <c:tx>
            <c:strRef>
              <c:f>Tables!$B$118</c:f>
              <c:strCache>
                <c:ptCount val="1"/>
                <c:pt idx="0">
                  <c:v>Subsidies</c:v>
                </c:pt>
              </c:strCache>
            </c:strRef>
          </c:tx>
          <c:spPr>
            <a:solidFill>
              <a:schemeClr val="accent4"/>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Tables!$C$118:$R$118</c:f>
              <c:numCache>
                <c:formatCode>0.0</c:formatCode>
                <c:ptCount val="6"/>
                <c:pt idx="0">
                  <c:v>16.59997005</c:v>
                </c:pt>
                <c:pt idx="1">
                  <c:v>15.9138</c:v>
                </c:pt>
                <c:pt idx="2">
                  <c:v>18.841699999999999</c:v>
                </c:pt>
                <c:pt idx="3" formatCode="_(* #,##0.0_);_(* \(#,##0.0\);_(* &quot;-&quot;??_);_(@_)">
                  <c:v>39.390100000000004</c:v>
                </c:pt>
                <c:pt idx="4" formatCode="_(* #,##0.0_);_(* \(#,##0.0\);_(* &quot;-&quot;??_);_(@_)">
                  <c:v>35.190100000000001</c:v>
                </c:pt>
                <c:pt idx="5" formatCode="_(* #,##0.0_);_(* \(#,##0.0\);_(* &quot;-&quot;??_);_(@_)">
                  <c:v>31.689999999999998</c:v>
                </c:pt>
              </c:numCache>
            </c:numRef>
          </c:val>
          <c:extLst>
            <c:ext xmlns:c16="http://schemas.microsoft.com/office/drawing/2014/chart" uri="{C3380CC4-5D6E-409C-BE32-E72D297353CC}">
              <c16:uniqueId val="{00000003-13DF-4798-A7B5-33E50A7EBA47}"/>
            </c:ext>
          </c:extLst>
        </c:ser>
        <c:ser>
          <c:idx val="4"/>
          <c:order val="4"/>
          <c:tx>
            <c:strRef>
              <c:f>Tables!$B$119</c:f>
              <c:strCache>
                <c:ptCount val="1"/>
                <c:pt idx="0">
                  <c:v>Grants</c:v>
                </c:pt>
              </c:strCache>
            </c:strRef>
          </c:tx>
          <c:spPr>
            <a:solidFill>
              <a:schemeClr val="accent5"/>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Tables!$C$119:$R$119</c:f>
              <c:numCache>
                <c:formatCode>0.0</c:formatCode>
                <c:ptCount val="6"/>
                <c:pt idx="0">
                  <c:v>51.08059054000001</c:v>
                </c:pt>
                <c:pt idx="1">
                  <c:v>38.4148</c:v>
                </c:pt>
                <c:pt idx="2">
                  <c:v>20.322500000000002</c:v>
                </c:pt>
                <c:pt idx="3" formatCode="_(* #,##0.0_);_(* \(#,##0.0\);_(* &quot;-&quot;??_);_(@_)">
                  <c:v>41.398699999999998</c:v>
                </c:pt>
                <c:pt idx="4" formatCode="_(* #,##0.0_);_(* \(#,##0.0\);_(* &quot;-&quot;??_);_(@_)">
                  <c:v>28.312000000000001</c:v>
                </c:pt>
                <c:pt idx="5" formatCode="_(* #,##0.0_);_(* \(#,##0.0\);_(* &quot;-&quot;??_);_(@_)">
                  <c:v>28.312000000000001</c:v>
                </c:pt>
              </c:numCache>
            </c:numRef>
          </c:val>
          <c:extLst>
            <c:ext xmlns:c16="http://schemas.microsoft.com/office/drawing/2014/chart" uri="{C3380CC4-5D6E-409C-BE32-E72D297353CC}">
              <c16:uniqueId val="{00000004-13DF-4798-A7B5-33E50A7EBA47}"/>
            </c:ext>
          </c:extLst>
        </c:ser>
        <c:ser>
          <c:idx val="5"/>
          <c:order val="5"/>
          <c:tx>
            <c:strRef>
              <c:f>Tables!$B$120</c:f>
              <c:strCache>
                <c:ptCount val="1"/>
                <c:pt idx="0">
                  <c:v>Social benefits</c:v>
                </c:pt>
              </c:strCache>
            </c:strRef>
          </c:tx>
          <c:spPr>
            <a:solidFill>
              <a:schemeClr val="accent6"/>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Tables!$C$120:$R$120</c:f>
              <c:numCache>
                <c:formatCode>0.0</c:formatCode>
                <c:ptCount val="6"/>
                <c:pt idx="0">
                  <c:v>31.482896549999996</c:v>
                </c:pt>
                <c:pt idx="1">
                  <c:v>32.213999999999999</c:v>
                </c:pt>
                <c:pt idx="2">
                  <c:v>26.998000000000001</c:v>
                </c:pt>
                <c:pt idx="3" formatCode="_(* #,##0.0_);_(* \(#,##0.0\);_(* &quot;-&quot;??_);_(@_)">
                  <c:v>38.2502</c:v>
                </c:pt>
                <c:pt idx="4" formatCode="_(* #,##0.0_);_(* \(#,##0.0\);_(* &quot;-&quot;??_);_(@_)">
                  <c:v>35.936199999999999</c:v>
                </c:pt>
                <c:pt idx="5" formatCode="_(* #,##0.0_);_(* \(#,##0.0\);_(* &quot;-&quot;??_);_(@_)">
                  <c:v>36.087150000000001</c:v>
                </c:pt>
              </c:numCache>
            </c:numRef>
          </c:val>
          <c:extLst>
            <c:ext xmlns:c16="http://schemas.microsoft.com/office/drawing/2014/chart" uri="{C3380CC4-5D6E-409C-BE32-E72D297353CC}">
              <c16:uniqueId val="{00000005-13DF-4798-A7B5-33E50A7EBA47}"/>
            </c:ext>
          </c:extLst>
        </c:ser>
        <c:ser>
          <c:idx val="6"/>
          <c:order val="6"/>
          <c:tx>
            <c:strRef>
              <c:f>Tables!$B$121</c:f>
              <c:strCache>
                <c:ptCount val="1"/>
                <c:pt idx="0">
                  <c:v>Other expense</c:v>
                </c:pt>
              </c:strCache>
            </c:strRef>
          </c:tx>
          <c:spPr>
            <a:solidFill>
              <a:schemeClr val="accent1">
                <a:lumMod val="60000"/>
              </a:schemeClr>
            </a:solidFill>
            <a:ln>
              <a:noFill/>
            </a:ln>
            <a:effectLst/>
          </c:spPr>
          <c:invertIfNegative val="0"/>
          <c:cat>
            <c:strRef>
              <c:f>Tables!$M$113:$R$113</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Tables!$C$121:$R$121</c:f>
              <c:numCache>
                <c:formatCode>0.0</c:formatCode>
                <c:ptCount val="6"/>
                <c:pt idx="0">
                  <c:v>13.499450090000002</c:v>
                </c:pt>
                <c:pt idx="1">
                  <c:v>17.825600000000001</c:v>
                </c:pt>
                <c:pt idx="2">
                  <c:v>17.361899999999999</c:v>
                </c:pt>
                <c:pt idx="3" formatCode="_(* #,##0.0_);_(* \(#,##0.0\);_(* &quot;-&quot;??_);_(@_)">
                  <c:v>18.058899999999998</c:v>
                </c:pt>
                <c:pt idx="4" formatCode="_(* #,##0.0_);_(* \(#,##0.0\);_(* &quot;-&quot;??_);_(@_)">
                  <c:v>17.467699999999997</c:v>
                </c:pt>
                <c:pt idx="5" formatCode="_(* #,##0.0_);_(* \(#,##0.0\);_(* &quot;-&quot;??_);_(@_)">
                  <c:v>17.467699999999997</c:v>
                </c:pt>
              </c:numCache>
            </c:numRef>
          </c:val>
          <c:extLst>
            <c:ext xmlns:c16="http://schemas.microsoft.com/office/drawing/2014/chart" uri="{C3380CC4-5D6E-409C-BE32-E72D297353CC}">
              <c16:uniqueId val="{00000006-13DF-4798-A7B5-33E50A7EBA47}"/>
            </c:ext>
          </c:extLst>
        </c:ser>
        <c:dLbls>
          <c:showLegendKey val="0"/>
          <c:showVal val="0"/>
          <c:showCatName val="0"/>
          <c:showSerName val="0"/>
          <c:showPercent val="0"/>
          <c:showBubbleSize val="0"/>
        </c:dLbls>
        <c:gapWidth val="150"/>
        <c:overlap val="100"/>
        <c:axId val="614956848"/>
        <c:axId val="614956128"/>
      </c:barChart>
      <c:catAx>
        <c:axId val="61495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56128"/>
        <c:crosses val="autoZero"/>
        <c:auto val="1"/>
        <c:lblAlgn val="ctr"/>
        <c:lblOffset val="100"/>
        <c:noMultiLvlLbl val="0"/>
      </c:catAx>
      <c:valAx>
        <c:axId val="614956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56848"/>
        <c:crosses val="autoZero"/>
        <c:crossBetween val="between"/>
      </c:valAx>
      <c:spPr>
        <a:noFill/>
        <a:ln>
          <a:noFill/>
        </a:ln>
        <a:effectLst/>
      </c:spPr>
    </c:plotArea>
    <c:legend>
      <c:legendPos val="b"/>
      <c:layout>
        <c:manualLayout>
          <c:xMode val="edge"/>
          <c:yMode val="edge"/>
          <c:x val="0.17122025371828523"/>
          <c:y val="0.3587871828521435"/>
          <c:w val="0.69922594050743658"/>
          <c:h val="0.1875091134441528"/>
        </c:manualLayout>
      </c:layout>
      <c:overlay val="0"/>
      <c:spPr>
        <a:solidFill>
          <a:schemeClr val="bg1"/>
        </a:solid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a:t>Fixed Assets ($million)</a:t>
            </a:r>
          </a:p>
        </c:rich>
      </c:tx>
      <c:layout>
        <c:manualLayout>
          <c:xMode val="edge"/>
          <c:yMode val="edge"/>
          <c:x val="0.30212489063867015"/>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553149606299211E-2"/>
          <c:y val="0.1115277777777778"/>
          <c:w val="0.88789129483814511"/>
          <c:h val="0.68919692330125393"/>
        </c:manualLayout>
      </c:layout>
      <c:barChart>
        <c:barDir val="col"/>
        <c:grouping val="clustered"/>
        <c:varyColors val="0"/>
        <c:ser>
          <c:idx val="0"/>
          <c:order val="0"/>
          <c:tx>
            <c:strRef>
              <c:f>Tables!$B$232</c:f>
              <c:strCache>
                <c:ptCount val="1"/>
                <c:pt idx="0">
                  <c:v>Buildings and structures</c:v>
                </c:pt>
              </c:strCache>
            </c:strRef>
          </c:tx>
          <c:spPr>
            <a:solidFill>
              <a:schemeClr val="accent1"/>
            </a:solidFill>
            <a:ln>
              <a:noFill/>
            </a:ln>
            <a:effectLst/>
          </c:spPr>
          <c:invertIfNegative val="0"/>
          <c:cat>
            <c:strRef>
              <c:f>Tables!$M$196:$R$196</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Tables!$C$232:$R$232</c:f>
              <c:numCache>
                <c:formatCode>0.0</c:formatCode>
                <c:ptCount val="6"/>
                <c:pt idx="0">
                  <c:v>133.43277548</c:v>
                </c:pt>
                <c:pt idx="1">
                  <c:v>145.29339999999999</c:v>
                </c:pt>
                <c:pt idx="2">
                  <c:v>150.47880000000001</c:v>
                </c:pt>
                <c:pt idx="3">
                  <c:v>226.39150000000001</c:v>
                </c:pt>
                <c:pt idx="4">
                  <c:v>200.1738</c:v>
                </c:pt>
                <c:pt idx="5">
                  <c:v>78.513000000000005</c:v>
                </c:pt>
              </c:numCache>
            </c:numRef>
          </c:val>
          <c:extLst>
            <c:ext xmlns:c16="http://schemas.microsoft.com/office/drawing/2014/chart" uri="{C3380CC4-5D6E-409C-BE32-E72D297353CC}">
              <c16:uniqueId val="{00000000-F45C-480C-BBF4-E87A3D93380C}"/>
            </c:ext>
          </c:extLst>
        </c:ser>
        <c:ser>
          <c:idx val="1"/>
          <c:order val="1"/>
          <c:tx>
            <c:strRef>
              <c:f>Tables!$B$233</c:f>
              <c:strCache>
                <c:ptCount val="1"/>
                <c:pt idx="0">
                  <c:v>Machinery and equipment</c:v>
                </c:pt>
              </c:strCache>
            </c:strRef>
          </c:tx>
          <c:spPr>
            <a:solidFill>
              <a:schemeClr val="accent2"/>
            </a:solidFill>
            <a:ln>
              <a:noFill/>
            </a:ln>
            <a:effectLst/>
          </c:spPr>
          <c:invertIfNegative val="0"/>
          <c:cat>
            <c:strRef>
              <c:f>Tables!$M$196:$R$196</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Tables!$C$233:$R$233</c:f>
              <c:numCache>
                <c:formatCode>0.0</c:formatCode>
                <c:ptCount val="6"/>
                <c:pt idx="0">
                  <c:v>81.905012900000003</c:v>
                </c:pt>
                <c:pt idx="1">
                  <c:v>102.50680000000001</c:v>
                </c:pt>
                <c:pt idx="2">
                  <c:v>57.898000000000003</c:v>
                </c:pt>
                <c:pt idx="3">
                  <c:v>30.043900000000001</c:v>
                </c:pt>
                <c:pt idx="4">
                  <c:v>51.686</c:v>
                </c:pt>
                <c:pt idx="5">
                  <c:v>40.669499999999999</c:v>
                </c:pt>
              </c:numCache>
            </c:numRef>
          </c:val>
          <c:extLst>
            <c:ext xmlns:c16="http://schemas.microsoft.com/office/drawing/2014/chart" uri="{C3380CC4-5D6E-409C-BE32-E72D297353CC}">
              <c16:uniqueId val="{00000001-F45C-480C-BBF4-E87A3D93380C}"/>
            </c:ext>
          </c:extLst>
        </c:ser>
        <c:ser>
          <c:idx val="2"/>
          <c:order val="2"/>
          <c:tx>
            <c:strRef>
              <c:f>Tables!$B$234</c:f>
              <c:strCache>
                <c:ptCount val="1"/>
                <c:pt idx="0">
                  <c:v>Other fixed assets</c:v>
                </c:pt>
              </c:strCache>
            </c:strRef>
          </c:tx>
          <c:spPr>
            <a:solidFill>
              <a:schemeClr val="accent3"/>
            </a:solidFill>
            <a:ln>
              <a:noFill/>
            </a:ln>
            <a:effectLst/>
          </c:spPr>
          <c:invertIfNegative val="0"/>
          <c:cat>
            <c:strRef>
              <c:f>Tables!$M$196:$R$196</c:f>
              <c:strCache>
                <c:ptCount val="6"/>
                <c:pt idx="0">
                  <c:v>Actual FY2025</c:v>
                </c:pt>
                <c:pt idx="1">
                  <c:v>Budget Estimate 2025/26</c:v>
                </c:pt>
                <c:pt idx="2">
                  <c:v> Budget Outturn FY2026 </c:v>
                </c:pt>
                <c:pt idx="3">
                  <c:v> Budget Estimate 2026/27  </c:v>
                </c:pt>
                <c:pt idx="4">
                  <c:v> Budget Estimate 2027/28 </c:v>
                </c:pt>
                <c:pt idx="5">
                  <c:v> Budget Estimate 2028/29 </c:v>
                </c:pt>
              </c:strCache>
            </c:strRef>
          </c:cat>
          <c:val>
            <c:numRef>
              <c:f>Tables!$C$234:$R$234</c:f>
              <c:numCache>
                <c:formatCode>0.0</c:formatCode>
                <c:ptCount val="6"/>
                <c:pt idx="0">
                  <c:v>31.303315489999999</c:v>
                </c:pt>
                <c:pt idx="1">
                  <c:v>4.9789000000000003</c:v>
                </c:pt>
                <c:pt idx="2">
                  <c:v>4.9904000000000002</c:v>
                </c:pt>
                <c:pt idx="3">
                  <c:v>9.7997000000000014</c:v>
                </c:pt>
                <c:pt idx="4">
                  <c:v>7.867700000000001</c:v>
                </c:pt>
                <c:pt idx="5">
                  <c:v>6.6602000000000006</c:v>
                </c:pt>
              </c:numCache>
            </c:numRef>
          </c:val>
          <c:extLst>
            <c:ext xmlns:c16="http://schemas.microsoft.com/office/drawing/2014/chart" uri="{C3380CC4-5D6E-409C-BE32-E72D297353CC}">
              <c16:uniqueId val="{00000002-F45C-480C-BBF4-E87A3D93380C}"/>
            </c:ext>
          </c:extLst>
        </c:ser>
        <c:dLbls>
          <c:showLegendKey val="0"/>
          <c:showVal val="0"/>
          <c:showCatName val="0"/>
          <c:showSerName val="0"/>
          <c:showPercent val="0"/>
          <c:showBubbleSize val="0"/>
        </c:dLbls>
        <c:gapWidth val="219"/>
        <c:overlap val="-27"/>
        <c:axId val="1460272832"/>
        <c:axId val="1460276432"/>
      </c:barChart>
      <c:catAx>
        <c:axId val="146027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276432"/>
        <c:crosses val="autoZero"/>
        <c:auto val="1"/>
        <c:lblAlgn val="ctr"/>
        <c:lblOffset val="100"/>
        <c:noMultiLvlLbl val="0"/>
      </c:catAx>
      <c:valAx>
        <c:axId val="1460276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272832"/>
        <c:crosses val="autoZero"/>
        <c:crossBetween val="between"/>
      </c:valAx>
      <c:spPr>
        <a:noFill/>
        <a:ln>
          <a:noFill/>
        </a:ln>
        <a:effectLst/>
      </c:spPr>
    </c:plotArea>
    <c:legend>
      <c:legendPos val="b"/>
      <c:layout>
        <c:manualLayout>
          <c:xMode val="edge"/>
          <c:yMode val="edge"/>
          <c:x val="0.1"/>
          <c:y val="0.1626151939340916"/>
          <c:w val="0.33611111111111114"/>
          <c:h val="0.175347769028871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GB"/>
              <a:t>Domestic Revenue as % of GDP</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Lbls>
            <c:spPr>
              <a:solidFill>
                <a:sysClr val="window" lastClr="FFFFFF">
                  <a:alpha val="90000"/>
                </a:sysClr>
              </a:solidFill>
              <a:ln w="12700" cap="flat" cmpd="sng" algn="ctr">
                <a:solidFill>
                  <a:srgbClr val="C0504D"/>
                </a:solidFill>
                <a:round/>
              </a:ln>
              <a:effectLst>
                <a:outerShdw blurRad="50800" dist="38100" dir="2700000" algn="tl" rotWithShape="0">
                  <a:srgbClr val="C0504D">
                    <a:lumMod val="75000"/>
                    <a:alpha val="40000"/>
                  </a:srgbClr>
                </a:outerShdw>
              </a:effectLst>
            </c:sp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multiLvlStrRef>
              <c:f>'summary table (GFS Report'!$N$6:$P$6</c:f>
            </c:multiLvlStrRef>
          </c:cat>
          <c:val>
            <c:numRef>
              <c:f>'summary table (GFS Report'!$N$8:$P$8</c:f>
            </c:numRef>
          </c:val>
          <c:extLst>
            <c:ext xmlns:c16="http://schemas.microsoft.com/office/drawing/2014/chart" uri="{C3380CC4-5D6E-409C-BE32-E72D297353CC}">
              <c16:uniqueId val="{00000006-01BD-40D2-BBE2-75630E1087DE}"/>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GB" sz="1200" b="1">
                <a:solidFill>
                  <a:sysClr val="windowText" lastClr="000000"/>
                </a:solidFill>
              </a:rPr>
              <a:t>Compensation of Employees as % of Domestic Revenue</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'summary table (GFS Report'!$O$21</c:f>
              <c:strCache>
                <c:ptCount val="1"/>
                <c:pt idx="0">
                  <c:v>Feb-22</c:v>
                </c:pt>
              </c:strCache>
            </c:strRef>
          </c:tx>
          <c:spPr>
            <a:solidFill>
              <a:schemeClr val="accent1"/>
            </a:solidFill>
            <a:ln w="19050">
              <a:solidFill>
                <a:schemeClr val="lt1"/>
              </a:solidFill>
            </a:ln>
            <a:effectLst/>
          </c:spPr>
          <c:invertIfNegative val="0"/>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0B15-4D0B-8CA8-7EA76C3F7B3D}"/>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0B15-4D0B-8CA8-7EA76C3F7B3D}"/>
              </c:ext>
            </c:extLst>
          </c:dPt>
          <c:val>
            <c:numRef>
              <c:f>'summary table (GFS Report'!$O$22</c:f>
            </c:numRef>
          </c:val>
          <c:extLst>
            <c:ext xmlns:c16="http://schemas.microsoft.com/office/drawing/2014/chart" uri="{C3380CC4-5D6E-409C-BE32-E72D297353CC}">
              <c16:uniqueId val="{00000006-0B15-4D0B-8CA8-7EA76C3F7B3D}"/>
            </c:ext>
          </c:extLst>
        </c:ser>
        <c:ser>
          <c:idx val="1"/>
          <c:order val="1"/>
          <c:tx>
            <c:strRef>
              <c:f>'summary table (GFS Report'!$P$21</c:f>
              <c:strCache>
                <c:ptCount val="1"/>
                <c:pt idx="0">
                  <c:v>Jan-23</c:v>
                </c:pt>
              </c:strCache>
            </c:strRef>
          </c:tx>
          <c:spPr>
            <a:solidFill>
              <a:schemeClr val="accent2"/>
            </a:solidFill>
            <a:ln w="19050">
              <a:solidFill>
                <a:schemeClr val="lt1"/>
              </a:solidFill>
            </a:ln>
            <a:effectLst/>
          </c:spPr>
          <c:invertIfNegative val="0"/>
          <c:val>
            <c:numRef>
              <c:f>'summary table (GFS Report'!$P$22</c:f>
            </c:numRef>
          </c:val>
          <c:extLst>
            <c:ext xmlns:c16="http://schemas.microsoft.com/office/drawing/2014/chart" uri="{C3380CC4-5D6E-409C-BE32-E72D297353CC}">
              <c16:uniqueId val="{00000007-0B15-4D0B-8CA8-7EA76C3F7B3D}"/>
            </c:ext>
          </c:extLst>
        </c:ser>
        <c:ser>
          <c:idx val="2"/>
          <c:order val="2"/>
          <c:tx>
            <c:strRef>
              <c:f>'summary table (GFS Report'!$Q$20</c:f>
              <c:strCache>
                <c:ptCount val="1"/>
                <c:pt idx="0">
                  <c:v>Feb-23</c:v>
                </c:pt>
              </c:strCache>
            </c:strRef>
          </c:tx>
          <c:spPr>
            <a:solidFill>
              <a:schemeClr val="accent3"/>
            </a:solidFill>
            <a:ln w="19050">
              <a:solidFill>
                <a:schemeClr val="lt1"/>
              </a:solidFill>
            </a:ln>
            <a:effectLst/>
          </c:spPr>
          <c:invertIfNegative val="0"/>
          <c:val>
            <c:numRef>
              <c:f>'summary table (GFS Report'!$Q$21</c:f>
            </c:numRef>
          </c:val>
          <c:extLst>
            <c:ext xmlns:c16="http://schemas.microsoft.com/office/drawing/2014/chart" uri="{C3380CC4-5D6E-409C-BE32-E72D297353CC}">
              <c16:uniqueId val="{00000008-0B15-4D0B-8CA8-7EA76C3F7B3D}"/>
            </c:ext>
          </c:extLst>
        </c:ser>
        <c:dLbls>
          <c:showLegendKey val="0"/>
          <c:showVal val="0"/>
          <c:showCatName val="0"/>
          <c:showSerName val="0"/>
          <c:showPercent val="0"/>
          <c:showBubbleSize val="0"/>
        </c:dLbls>
        <c:gapWidth val="100"/>
        <c:axId val="571963056"/>
        <c:axId val="571958480"/>
      </c:barChart>
      <c:catAx>
        <c:axId val="571963056"/>
        <c:scaling>
          <c:orientation val="minMax"/>
        </c:scaling>
        <c:delete val="1"/>
        <c:axPos val="b"/>
        <c:numFmt formatCode="mmm\-yy" sourceLinked="1"/>
        <c:majorTickMark val="out"/>
        <c:minorTickMark val="none"/>
        <c:tickLblPos val="nextTo"/>
        <c:crossAx val="571958480"/>
        <c:crosses val="autoZero"/>
        <c:auto val="1"/>
        <c:lblAlgn val="ctr"/>
        <c:lblOffset val="100"/>
        <c:noMultiLvlLbl val="0"/>
      </c:catAx>
      <c:valAx>
        <c:axId val="571958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963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219816272965874E-2"/>
          <c:y val="0.13004629629629633"/>
          <c:w val="0.87122462817147861"/>
          <c:h val="0.50792531437969601"/>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1391-4DB4-8A02-88AEC991C543}"/>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1391-4DB4-8A02-88AEC991C543}"/>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1391-4DB4-8A02-88AEC991C543}"/>
            </c:ext>
          </c:extLst>
        </c:ser>
        <c:dLbls>
          <c:showLegendKey val="0"/>
          <c:showVal val="0"/>
          <c:showCatName val="0"/>
          <c:showSerName val="0"/>
          <c:showPercent val="0"/>
          <c:showBubbleSize val="0"/>
        </c:dLbls>
        <c:gapWidth val="219"/>
        <c:overlap val="100"/>
        <c:axId val="1093822448"/>
        <c:axId val="1093825728"/>
      </c:barChart>
      <c:catAx>
        <c:axId val="109382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25728"/>
        <c:crosses val="autoZero"/>
        <c:auto val="1"/>
        <c:lblAlgn val="ctr"/>
        <c:lblOffset val="100"/>
        <c:noMultiLvlLbl val="0"/>
      </c:catAx>
      <c:valAx>
        <c:axId val="109382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22448"/>
        <c:crosses val="autoZero"/>
        <c:crossBetween val="between"/>
      </c:valAx>
      <c:spPr>
        <a:noFill/>
        <a:ln>
          <a:noFill/>
        </a:ln>
        <a:effectLst/>
      </c:spPr>
    </c:plotArea>
    <c:legend>
      <c:legendPos val="b"/>
      <c:layout>
        <c:manualLayout>
          <c:xMode val="edge"/>
          <c:yMode val="edge"/>
          <c:x val="8.4934943389209955E-2"/>
          <c:y val="0.14747706103454686"/>
          <c:w val="0.57376155104345894"/>
          <c:h val="7.4730006234648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Gross Operating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87270341207349"/>
          <c:y val="0.11615740740740743"/>
          <c:w val="0.788254593175853"/>
          <c:h val="0.83291666666666664"/>
        </c:manualLayout>
      </c:layout>
      <c:barChart>
        <c:barDir val="col"/>
        <c:grouping val="clustered"/>
        <c:varyColors val="0"/>
        <c:ser>
          <c:idx val="0"/>
          <c:order val="0"/>
          <c:tx>
            <c:v>Gross Operating Balance</c:v>
          </c:tx>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1C42-47E5-9D22-100CA702D15D}"/>
            </c:ext>
          </c:extLst>
        </c:ser>
        <c:dLbls>
          <c:showLegendKey val="0"/>
          <c:showVal val="0"/>
          <c:showCatName val="0"/>
          <c:showSerName val="0"/>
          <c:showPercent val="0"/>
          <c:showBubbleSize val="0"/>
        </c:dLbls>
        <c:gapWidth val="219"/>
        <c:axId val="854615128"/>
        <c:axId val="854612832"/>
      </c:barChart>
      <c:lineChart>
        <c:grouping val="standard"/>
        <c:varyColors val="0"/>
        <c:ser>
          <c:idx val="1"/>
          <c:order val="1"/>
          <c:tx>
            <c:strRef>
              <c:f>#REF!</c:f>
              <c:strCache>
                <c:ptCount val="1"/>
                <c:pt idx="0">
                  <c:v>#REF!</c:v>
                </c:pt>
              </c:strCache>
            </c:strRef>
          </c:tx>
          <c:spPr>
            <a:ln w="28575" cap="rnd">
              <a:solidFill>
                <a:schemeClr val="accent2"/>
              </a:solidFill>
              <a:round/>
            </a:ln>
            <a:effectLst/>
          </c:spPr>
          <c:marker>
            <c:symbol val="none"/>
          </c:marker>
          <c:val>
            <c:numRef>
              <c:f>#REF!</c:f>
              <c:numCache>
                <c:formatCode>General</c:formatCode>
                <c:ptCount val="1"/>
                <c:pt idx="0">
                  <c:v>1</c:v>
                </c:pt>
              </c:numCache>
            </c:numRef>
          </c:val>
          <c:smooth val="1"/>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1C42-47E5-9D22-100CA702D15D}"/>
            </c:ext>
          </c:extLst>
        </c:ser>
        <c:dLbls>
          <c:showLegendKey val="0"/>
          <c:showVal val="0"/>
          <c:showCatName val="0"/>
          <c:showSerName val="0"/>
          <c:showPercent val="0"/>
          <c:showBubbleSize val="0"/>
        </c:dLbls>
        <c:marker val="1"/>
        <c:smooth val="0"/>
        <c:axId val="1171182976"/>
        <c:axId val="1171176088"/>
      </c:lineChart>
      <c:catAx>
        <c:axId val="854615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12832"/>
        <c:crosses val="autoZero"/>
        <c:auto val="1"/>
        <c:lblAlgn val="ctr"/>
        <c:lblOffset val="100"/>
        <c:noMultiLvlLbl val="0"/>
      </c:catAx>
      <c:valAx>
        <c:axId val="85461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615128"/>
        <c:crosses val="autoZero"/>
        <c:crossBetween val="between"/>
      </c:valAx>
      <c:valAx>
        <c:axId val="11711760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182976"/>
        <c:crosses val="max"/>
        <c:crossBetween val="between"/>
      </c:valAx>
      <c:catAx>
        <c:axId val="1171182976"/>
        <c:scaling>
          <c:orientation val="minMax"/>
        </c:scaling>
        <c:delete val="1"/>
        <c:axPos val="b"/>
        <c:numFmt formatCode="General" sourceLinked="1"/>
        <c:majorTickMark val="out"/>
        <c:minorTickMark val="none"/>
        <c:tickLblPos val="nextTo"/>
        <c:crossAx val="1171176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19816272965874E-2"/>
          <c:y val="4.6240562804250158E-2"/>
          <c:w val="0.87122462817147861"/>
          <c:h val="0.65969966742465669"/>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AFC3-4FBC-A43C-825E866ECA82}"/>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AFC3-4FBC-A43C-825E866ECA82}"/>
            </c:ext>
          </c:extLst>
        </c:ser>
        <c:dLbls>
          <c:showLegendKey val="0"/>
          <c:showVal val="0"/>
          <c:showCatName val="0"/>
          <c:showSerName val="0"/>
          <c:showPercent val="0"/>
          <c:showBubbleSize val="0"/>
        </c:dLbls>
        <c:gapWidth val="219"/>
        <c:overlap val="100"/>
        <c:axId val="1228710160"/>
        <c:axId val="1228713768"/>
      </c:barChart>
      <c:catAx>
        <c:axId val="12287101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3768"/>
        <c:crosses val="autoZero"/>
        <c:auto val="1"/>
        <c:lblAlgn val="ctr"/>
        <c:lblOffset val="100"/>
        <c:noMultiLvlLbl val="0"/>
      </c:catAx>
      <c:valAx>
        <c:axId val="1228713768"/>
        <c:scaling>
          <c:orientation val="minMax"/>
        </c:scaling>
        <c:delete val="0"/>
        <c:axPos val="l"/>
        <c:majorGridlines>
          <c:spPr>
            <a:ln w="9525" cap="flat" cmpd="sng" algn="ctr">
              <a:solidFill>
                <a:schemeClr val="tx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0160"/>
        <c:crosses val="autoZero"/>
        <c:crossBetween val="between"/>
        <c:majorUnit val="4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149606299214E-2"/>
          <c:y val="5.0925925925925923E-2"/>
          <c:w val="0.88389129483814521"/>
          <c:h val="0.6608865558471857"/>
        </c:manualLayout>
      </c:layout>
      <c:barChart>
        <c:barDir val="col"/>
        <c:grouping val="stacked"/>
        <c:varyColors val="0"/>
        <c:ser>
          <c:idx val="1"/>
          <c:order val="0"/>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76F3-42FB-9516-118B88303AC3}"/>
            </c:ext>
          </c:extLst>
        </c:ser>
        <c:dLbls>
          <c:showLegendKey val="0"/>
          <c:showVal val="0"/>
          <c:showCatName val="0"/>
          <c:showSerName val="0"/>
          <c:showPercent val="0"/>
          <c:showBubbleSize val="0"/>
        </c:dLbls>
        <c:gapWidth val="150"/>
        <c:overlap val="100"/>
        <c:axId val="1230123744"/>
        <c:axId val="1230124072"/>
      </c:barChart>
      <c:catAx>
        <c:axId val="12301237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4072"/>
        <c:crosses val="autoZero"/>
        <c:auto val="1"/>
        <c:lblAlgn val="ctr"/>
        <c:lblOffset val="100"/>
        <c:noMultiLvlLbl val="0"/>
      </c:catAx>
      <c:valAx>
        <c:axId val="1230124072"/>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million</a:t>
                </a:r>
              </a:p>
            </c:rich>
          </c:tx>
          <c:layout>
            <c:manualLayout>
              <c:xMode val="edge"/>
              <c:yMode val="edge"/>
              <c:x val="8.0555555555555561E-2"/>
              <c:y val="6.1450131233595787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3744"/>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19816272965874E-2"/>
          <c:y val="4.2083333333333355E-2"/>
          <c:w val="0.87122462817147861"/>
          <c:h val="0.60954396325459315"/>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40B0-41C1-BB0E-E63EEE5E01AD}"/>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40B0-41C1-BB0E-E63EEE5E01AD}"/>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40B0-41C1-BB0E-E63EEE5E01AD}"/>
            </c:ext>
          </c:extLst>
        </c:ser>
        <c:ser>
          <c:idx val="3"/>
          <c:order val="3"/>
          <c:spPr>
            <a:solidFill>
              <a:schemeClr val="accent4"/>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40B0-41C1-BB0E-E63EEE5E01AD}"/>
            </c:ext>
          </c:extLst>
        </c:ser>
        <c:dLbls>
          <c:showLegendKey val="0"/>
          <c:showVal val="0"/>
          <c:showCatName val="0"/>
          <c:showSerName val="0"/>
          <c:showPercent val="0"/>
          <c:showBubbleSize val="0"/>
        </c:dLbls>
        <c:gapWidth val="150"/>
        <c:overlap val="100"/>
        <c:axId val="909646192"/>
        <c:axId val="909637664"/>
      </c:barChart>
      <c:catAx>
        <c:axId val="9096461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37664"/>
        <c:crosses val="autoZero"/>
        <c:auto val="1"/>
        <c:lblAlgn val="ctr"/>
        <c:lblOffset val="100"/>
        <c:noMultiLvlLbl val="0"/>
      </c:catAx>
      <c:valAx>
        <c:axId val="90963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million</a:t>
                </a:r>
              </a:p>
            </c:rich>
          </c:tx>
          <c:layout>
            <c:manualLayout>
              <c:xMode val="edge"/>
              <c:yMode val="edge"/>
              <c:x val="7.2222222222222215E-2"/>
              <c:y val="4.7769393409157181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46192"/>
        <c:crosses val="autoZero"/>
        <c:crossBetween val="between"/>
      </c:valAx>
      <c:spPr>
        <a:noFill/>
        <a:ln>
          <a:noFill/>
        </a:ln>
        <a:effectLst/>
      </c:spPr>
    </c:plotArea>
    <c:legend>
      <c:legendPos val="b"/>
      <c:layout>
        <c:manualLayout>
          <c:xMode val="edge"/>
          <c:yMode val="edge"/>
          <c:x val="4.7222222222222221E-2"/>
          <c:y val="0.91724482356372106"/>
          <c:w val="0.9"/>
          <c:h val="6.88662875473898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219816272965874E-2"/>
          <c:y val="4.6240562804250158E-2"/>
          <c:w val="0.87122462817147861"/>
          <c:h val="0.65969966742465669"/>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5EF3-4636-86F7-38D61A9A5136}"/>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5EF3-4636-86F7-38D61A9A5136}"/>
            </c:ext>
          </c:extLst>
        </c:ser>
        <c:dLbls>
          <c:showLegendKey val="0"/>
          <c:showVal val="0"/>
          <c:showCatName val="0"/>
          <c:showSerName val="0"/>
          <c:showPercent val="0"/>
          <c:showBubbleSize val="0"/>
        </c:dLbls>
        <c:gapWidth val="219"/>
        <c:overlap val="100"/>
        <c:axId val="1228710160"/>
        <c:axId val="1228713768"/>
      </c:barChart>
      <c:catAx>
        <c:axId val="12287101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 Ending 30 June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3768"/>
        <c:crosses val="autoZero"/>
        <c:auto val="1"/>
        <c:lblAlgn val="ctr"/>
        <c:lblOffset val="100"/>
        <c:noMultiLvlLbl val="0"/>
      </c:catAx>
      <c:valAx>
        <c:axId val="1228713768"/>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million</a:t>
                </a:r>
              </a:p>
            </c:rich>
          </c:tx>
          <c:layout>
            <c:manualLayout>
              <c:xMode val="edge"/>
              <c:yMode val="edge"/>
              <c:x val="9.166666666666666E-2"/>
              <c:y val="6.573008544652699E-2"/>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710160"/>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553149606299214E-2"/>
          <c:y val="5.0925925925925923E-2"/>
          <c:w val="0.88389129483814521"/>
          <c:h val="0.6608865558471857"/>
        </c:manualLayout>
      </c:layout>
      <c:barChart>
        <c:barDir val="col"/>
        <c:grouping val="stacked"/>
        <c:varyColors val="0"/>
        <c:ser>
          <c:idx val="1"/>
          <c:order val="0"/>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CE4B-4611-8F6F-948A27F74567}"/>
            </c:ext>
          </c:extLst>
        </c:ser>
        <c:dLbls>
          <c:showLegendKey val="0"/>
          <c:showVal val="0"/>
          <c:showCatName val="0"/>
          <c:showSerName val="0"/>
          <c:showPercent val="0"/>
          <c:showBubbleSize val="0"/>
        </c:dLbls>
        <c:gapWidth val="150"/>
        <c:overlap val="100"/>
        <c:axId val="1230123744"/>
        <c:axId val="1230124072"/>
      </c:barChart>
      <c:catAx>
        <c:axId val="12301237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Ta'u fakapa'anga ngata mei he 30 'o Sune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30124072"/>
        <c:crosses val="autoZero"/>
        <c:auto val="1"/>
        <c:lblAlgn val="ctr"/>
        <c:lblOffset val="100"/>
        <c:noMultiLvlLbl val="0"/>
      </c:catAx>
      <c:valAx>
        <c:axId val="1230124072"/>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miliona</a:t>
                </a:r>
              </a:p>
            </c:rich>
          </c:tx>
          <c:layout>
            <c:manualLayout>
              <c:xMode val="edge"/>
              <c:yMode val="edge"/>
              <c:x val="8.0555555555555561E-2"/>
              <c:y val="6.1450131233595787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3744"/>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379731881823516E-2"/>
          <c:y val="4.2083389345670262E-2"/>
          <c:w val="0.90178016690582996"/>
          <c:h val="0.60491720921218051"/>
        </c:manualLayout>
      </c:layout>
      <c:barChart>
        <c:barDir val="col"/>
        <c:grouping val="stack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87B-4107-8C07-2347AB4CBF7A}"/>
            </c:ext>
          </c:extLst>
        </c:ser>
        <c:ser>
          <c:idx val="1"/>
          <c:order val="1"/>
          <c:spPr>
            <a:solidFill>
              <a:schemeClr val="accent2"/>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887B-4107-8C07-2347AB4CBF7A}"/>
            </c:ext>
          </c:extLst>
        </c:ser>
        <c:ser>
          <c:idx val="2"/>
          <c:order val="2"/>
          <c:spPr>
            <a:solidFill>
              <a:schemeClr val="accent3"/>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887B-4107-8C07-2347AB4CBF7A}"/>
            </c:ext>
          </c:extLst>
        </c:ser>
        <c:ser>
          <c:idx val="3"/>
          <c:order val="3"/>
          <c:spPr>
            <a:solidFill>
              <a:schemeClr val="accent4"/>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887B-4107-8C07-2347AB4CBF7A}"/>
            </c:ext>
          </c:extLst>
        </c:ser>
        <c:dLbls>
          <c:showLegendKey val="0"/>
          <c:showVal val="0"/>
          <c:showCatName val="0"/>
          <c:showSerName val="0"/>
          <c:showPercent val="0"/>
          <c:showBubbleSize val="0"/>
        </c:dLbls>
        <c:gapWidth val="150"/>
        <c:overlap val="100"/>
        <c:axId val="909646192"/>
        <c:axId val="909637664"/>
      </c:barChart>
      <c:catAx>
        <c:axId val="9096461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Faka'osinga ta'u Fakapa'anga ki he 30 'o Sune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09637664"/>
        <c:crosses val="autoZero"/>
        <c:auto val="1"/>
        <c:lblAlgn val="ctr"/>
        <c:lblOffset val="100"/>
        <c:noMultiLvlLbl val="0"/>
      </c:catAx>
      <c:valAx>
        <c:axId val="90963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r>
                  <a:rPr lang="en-US" sz="800"/>
                  <a:t>$ miliona</a:t>
                </a:r>
              </a:p>
            </c:rich>
          </c:tx>
          <c:layout>
            <c:manualLayout>
              <c:xMode val="edge"/>
              <c:yMode val="edge"/>
              <c:x val="7.2222222222222215E-2"/>
              <c:y val="4.7769393409157181E-2"/>
            </c:manualLayout>
          </c:layout>
          <c:overlay val="0"/>
          <c:spPr>
            <a:noFill/>
            <a:ln>
              <a:noFill/>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646192"/>
        <c:crosses val="autoZero"/>
        <c:crossBetween val="between"/>
      </c:valAx>
      <c:spPr>
        <a:noFill/>
        <a:ln>
          <a:noFill/>
        </a:ln>
        <a:effectLst/>
      </c:spPr>
    </c:plotArea>
    <c:legend>
      <c:legendPos val="b"/>
      <c:layout>
        <c:manualLayout>
          <c:xMode val="edge"/>
          <c:yMode val="edge"/>
          <c:x val="4.7222222222222221E-2"/>
          <c:y val="0.84321755264522136"/>
          <c:w val="0.9"/>
          <c:h val="0.14289357364538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Taxes ($million)                          </a:t>
            </a:r>
          </a:p>
        </c:rich>
      </c:tx>
      <c:layout>
        <c:manualLayout>
          <c:xMode val="edge"/>
          <c:yMode val="edge"/>
          <c:x val="0.33019444444444446"/>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766426071741032"/>
          <c:y val="4.6712962962962963E-2"/>
          <c:w val="0.87122462817147861"/>
          <c:h val="0.73954469233012532"/>
        </c:manualLayout>
      </c:layout>
      <c:barChart>
        <c:barDir val="col"/>
        <c:grouping val="clustered"/>
        <c:varyColors val="0"/>
        <c:ser>
          <c:idx val="0"/>
          <c:order val="0"/>
          <c:tx>
            <c:strRef>
              <c:f>'fiscal update'!$B$198</c:f>
              <c:strCache>
                <c:ptCount val="1"/>
                <c:pt idx="0">
                  <c:v>Taxes                            </c:v>
                </c:pt>
              </c:strCache>
            </c:strRef>
          </c:tx>
          <c:spPr>
            <a:solidFill>
              <a:schemeClr val="accent1"/>
            </a:solidFill>
            <a:ln>
              <a:noFill/>
            </a:ln>
            <a:effectLst/>
          </c:spPr>
          <c:invertIfNegative val="0"/>
          <c:cat>
            <c:strRef>
              <c:f>'fiscal update'!$J$196:$P$196</c:f>
              <c:strCache>
                <c:ptCount val="4"/>
                <c:pt idx="0">
                  <c:v>Actual FY2025</c:v>
                </c:pt>
                <c:pt idx="1">
                  <c:v>Budget Estimate 2025/26</c:v>
                </c:pt>
                <c:pt idx="2">
                  <c:v> Budget Outturn FY2026 </c:v>
                </c:pt>
                <c:pt idx="3">
                  <c:v> Budget Estimate 2026/27  </c:v>
                </c:pt>
              </c:strCache>
            </c:strRef>
          </c:cat>
          <c:val>
            <c:numRef>
              <c:f>'fiscal update'!$J$198:$P$198</c:f>
              <c:numCache>
                <c:formatCode>0.0</c:formatCode>
                <c:ptCount val="4"/>
                <c:pt idx="0">
                  <c:v>328.47224418999997</c:v>
                </c:pt>
                <c:pt idx="1">
                  <c:v>347.07740000000001</c:v>
                </c:pt>
                <c:pt idx="2" formatCode="_(* #,##0.0_);_(* \(#,##0.0\);_(* &quot;-&quot;??_);_(@_)">
                  <c:v>342.80469999999997</c:v>
                </c:pt>
                <c:pt idx="3" formatCode="_(* #,##0.0_);_(* \(#,##0.0\);_(* &quot;-&quot;??_);_(@_)">
                  <c:v>351.91460000000001</c:v>
                </c:pt>
              </c:numCache>
            </c:numRef>
          </c:val>
          <c:extLst>
            <c:ext xmlns:c16="http://schemas.microsoft.com/office/drawing/2014/chart" uri="{C3380CC4-5D6E-409C-BE32-E72D297353CC}">
              <c16:uniqueId val="{00000000-A834-4261-9307-138F42DA40FB}"/>
            </c:ext>
          </c:extLst>
        </c:ser>
        <c:dLbls>
          <c:showLegendKey val="0"/>
          <c:showVal val="0"/>
          <c:showCatName val="0"/>
          <c:showSerName val="0"/>
          <c:showPercent val="0"/>
          <c:showBubbleSize val="0"/>
        </c:dLbls>
        <c:gapWidth val="219"/>
        <c:overlap val="-27"/>
        <c:axId val="555356304"/>
        <c:axId val="555356632"/>
      </c:barChart>
      <c:catAx>
        <c:axId val="55535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56632"/>
        <c:crosses val="autoZero"/>
        <c:auto val="1"/>
        <c:lblAlgn val="ctr"/>
        <c:lblOffset val="100"/>
        <c:noMultiLvlLbl val="0"/>
      </c:catAx>
      <c:valAx>
        <c:axId val="5553566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35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Fiscal Balance</a:t>
            </a:r>
          </a:p>
          <a:p>
            <a:pPr>
              <a:defRPr/>
            </a:pPr>
            <a:r>
              <a:rPr lang="en-GB" sz="1000"/>
              <a:t>(In percent  of GDP)</a:t>
            </a:r>
          </a:p>
        </c:rich>
      </c:tx>
      <c:layout>
        <c:manualLayout>
          <c:xMode val="edge"/>
          <c:yMode val="edge"/>
          <c:x val="1.1596675415573385E-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'fiscal update'!$J$301:$P$301</c:f>
              <c:strCache>
                <c:ptCount val="4"/>
                <c:pt idx="0">
                  <c:v>Actual FY2025</c:v>
                </c:pt>
                <c:pt idx="1">
                  <c:v>Budget Estimate 2025/26</c:v>
                </c:pt>
                <c:pt idx="2">
                  <c:v>Budget Outturn FY2026</c:v>
                </c:pt>
                <c:pt idx="3">
                  <c:v>Budget Estimate 2026/27 </c:v>
                </c:pt>
              </c:strCache>
            </c:strRef>
          </c:cat>
          <c:val>
            <c:numRef>
              <c:f>'fiscal update'!$J$325:$P$325</c:f>
              <c:numCache>
                <c:formatCode>0.0</c:formatCode>
                <c:ptCount val="4"/>
                <c:pt idx="0">
                  <c:v>1.2113686087710649</c:v>
                </c:pt>
                <c:pt idx="1">
                  <c:v>3.2129509337663871</c:v>
                </c:pt>
                <c:pt idx="2" formatCode="_(* #,##0.0_);_(* \(#,##0.0\);_(* &quot;-&quot;??_);_(@_)">
                  <c:v>3.254721030042921</c:v>
                </c:pt>
                <c:pt idx="3" formatCode="_(* #,##0.0_);_(* \(#,##0.0\);_(* &quot;-&quot;??_);_(@_)">
                  <c:v>-6.9858329262213583E-3</c:v>
                </c:pt>
              </c:numCache>
            </c:numRef>
          </c:val>
          <c:extLst>
            <c:ext xmlns:c16="http://schemas.microsoft.com/office/drawing/2014/chart" uri="{C3380CC4-5D6E-409C-BE32-E72D297353CC}">
              <c16:uniqueId val="{00000000-239D-475B-B95C-608EA18F592A}"/>
            </c:ext>
          </c:extLst>
        </c:ser>
        <c:dLbls>
          <c:showLegendKey val="0"/>
          <c:showVal val="0"/>
          <c:showCatName val="0"/>
          <c:showSerName val="0"/>
          <c:showPercent val="0"/>
          <c:showBubbleSize val="0"/>
        </c:dLbls>
        <c:gapWidth val="219"/>
        <c:overlap val="-27"/>
        <c:axId val="1058233480"/>
        <c:axId val="1058234792"/>
      </c:barChart>
      <c:catAx>
        <c:axId val="105823348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34792"/>
        <c:crosses val="autoZero"/>
        <c:auto val="1"/>
        <c:lblAlgn val="ctr"/>
        <c:lblOffset val="100"/>
        <c:noMultiLvlLbl val="0"/>
      </c:catAx>
      <c:valAx>
        <c:axId val="10582347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33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Domestic</a:t>
            </a:r>
            <a:r>
              <a:rPr lang="en-GB" sz="1200" b="1" baseline="0"/>
              <a:t> Revenue to GDP (%)</a:t>
            </a:r>
            <a:endParaRPr lang="en-GB" sz="1200" b="1"/>
          </a:p>
        </c:rich>
      </c:tx>
      <c:layout>
        <c:manualLayout>
          <c:xMode val="edge"/>
          <c:yMode val="edge"/>
          <c:x val="0.214131662472477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9.213651482971244E-2"/>
          <c:y val="9.4584675322842107E-2"/>
          <c:w val="0.86796617223031425"/>
          <c:h val="0.83747489827726174"/>
        </c:manualLayout>
      </c:layout>
      <c:lineChart>
        <c:grouping val="standard"/>
        <c:varyColors val="0"/>
        <c:ser>
          <c:idx val="0"/>
          <c:order val="0"/>
          <c:tx>
            <c:strRef>
              <c:f>'fiscal update'!$B$318</c:f>
              <c:strCache>
                <c:ptCount val="1"/>
                <c:pt idx="0">
                  <c:v>Total Domestic Revenue to GDP (%)</c:v>
                </c:pt>
              </c:strCache>
            </c:strRef>
          </c:tx>
          <c:spPr>
            <a:ln w="19050" cap="rnd">
              <a:solidFill>
                <a:schemeClr val="accent1"/>
              </a:solidFill>
              <a:round/>
            </a:ln>
            <a:effectLst/>
          </c:spPr>
          <c:marker>
            <c:symbol val="none"/>
          </c:marker>
          <c:dLbls>
            <c:dLbl>
              <c:idx val="0"/>
              <c:layout>
                <c:manualLayout>
                  <c:x val="-2.0603392031941972E-2"/>
                  <c:y val="-3.87975867252765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2A-43CD-A78A-5772CC8BF6D7}"/>
                </c:ext>
              </c:extLst>
            </c:dLbl>
            <c:dLbl>
              <c:idx val="3"/>
              <c:layout>
                <c:manualLayout>
                  <c:x val="-5.5660702599395394E-2"/>
                  <c:y val="-4.915393902228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2A-43CD-A78A-5772CC8BF6D7}"/>
                </c:ext>
              </c:extLst>
            </c:dLbl>
            <c:dLbl>
              <c:idx val="4"/>
              <c:layout>
                <c:manualLayout>
                  <c:x val="-5.5660702599395276E-2"/>
                  <c:y val="-4.915393902228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2A-43CD-A78A-5772CC8BF6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'fiscal update'!$M$318:$R$318</c:f>
              <c:numCache>
                <c:formatCode>0.0</c:formatCode>
                <c:ptCount val="6"/>
                <c:pt idx="0">
                  <c:v>23.807068584613475</c:v>
                </c:pt>
                <c:pt idx="1">
                  <c:v>24.387426052662104</c:v>
                </c:pt>
                <c:pt idx="2" formatCode="_(* #,##0.0_);_(* \(#,##0.0\);_(* &quot;-&quot;??_);_(@_)">
                  <c:v>23.461350191393109</c:v>
                </c:pt>
                <c:pt idx="3" formatCode="_(* #,##0.0_);_(* \(#,##0.0\);_(* &quot;-&quot;??_);_(@_)">
                  <c:v>22.452960972697174</c:v>
                </c:pt>
                <c:pt idx="4" formatCode="_(* #,##0.0_);_(* \(#,##0.0\);_(* &quot;-&quot;??_);_(@_)">
                  <c:v>23.427838194938513</c:v>
                </c:pt>
                <c:pt idx="5" formatCode="_(* #,##0.0_);_(* \(#,##0.0\);_(* &quot;-&quot;??_);_(@_)">
                  <c:v>22.989036418816386</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3-A02A-43CD-A78A-5772CC8BF6D7}"/>
            </c:ext>
          </c:extLst>
        </c:ser>
        <c:ser>
          <c:idx val="1"/>
          <c:order val="1"/>
          <c:tx>
            <c:strRef>
              <c:f>'fiscal update'!$B$332</c:f>
              <c:strCache>
                <c:ptCount val="1"/>
                <c:pt idx="0">
                  <c:v>Domestic Revenue to GDP anchor</c:v>
                </c:pt>
              </c:strCache>
            </c:strRef>
          </c:tx>
          <c:spPr>
            <a:ln w="19050" cap="rnd">
              <a:solidFill>
                <a:schemeClr val="accent2"/>
              </a:solidFill>
              <a:round/>
            </a:ln>
            <a:effectLst/>
          </c:spPr>
          <c:marker>
            <c:symbol val="none"/>
          </c:marker>
          <c:val>
            <c:numRef>
              <c:f>'fiscal update'!$M$332:$R$332</c:f>
              <c:numCache>
                <c:formatCode>General</c:formatCode>
                <c:ptCount val="6"/>
                <c:pt idx="0">
                  <c:v>22</c:v>
                </c:pt>
                <c:pt idx="1">
                  <c:v>22</c:v>
                </c:pt>
                <c:pt idx="2" formatCode="_(* #,##0.0_);_(* \(#,##0.0\);_(* &quot;-&quot;??_);_(@_)">
                  <c:v>22</c:v>
                </c:pt>
                <c:pt idx="3" formatCode="_(* #,##0.0_);_(* \(#,##0.0\);_(* &quot;-&quot;??_);_(@_)">
                  <c:v>22</c:v>
                </c:pt>
                <c:pt idx="4" formatCode="_(* #,##0.0_);_(* \(#,##0.0\);_(* &quot;-&quot;??_);_(@_)">
                  <c:v>22</c:v>
                </c:pt>
                <c:pt idx="5" formatCode="_(* #,##0.0_);_(* \(#,##0.0\);_(* &quot;-&quot;??_);_(@_)">
                  <c:v>22</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4-A02A-43CD-A78A-5772CC8BF6D7}"/>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4"/>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aseline="0"/>
              <a:t>Wage Bill (%)</a:t>
            </a:r>
            <a:endParaRPr lang="en-GB" sz="1200"/>
          </a:p>
        </c:rich>
      </c:tx>
      <c:layout>
        <c:manualLayout>
          <c:xMode val="edge"/>
          <c:yMode val="edge"/>
          <c:x val="0.37166663044806542"/>
          <c:y val="1.990049751243781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7.9673287107768248E-2"/>
          <c:w val="0.84680574540938258"/>
          <c:h val="0.70655567307817868"/>
        </c:manualLayout>
      </c:layout>
      <c:lineChart>
        <c:grouping val="standard"/>
        <c:varyColors val="0"/>
        <c:ser>
          <c:idx val="0"/>
          <c:order val="0"/>
          <c:tx>
            <c:strRef>
              <c:f>'fiscal update'!$B$321</c:f>
              <c:strCache>
                <c:ptCount val="1"/>
                <c:pt idx="0">
                  <c:v>Compensation of Employees (% of Domestic Revenue) Wage Bill (&lt;53%)</c:v>
                </c:pt>
              </c:strCache>
            </c:strRef>
          </c:tx>
          <c:spPr>
            <a:ln w="28575" cap="rnd">
              <a:solidFill>
                <a:schemeClr val="accent1"/>
              </a:solidFill>
              <a:round/>
            </a:ln>
            <a:effectLst/>
          </c:spPr>
          <c:marker>
            <c:symbol val="none"/>
          </c:marker>
          <c:dLbls>
            <c:dLbl>
              <c:idx val="0"/>
              <c:layout>
                <c:manualLayout>
                  <c:x val="-1.6710260950480341E-2"/>
                  <c:y val="1.84463988974092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D8-4EDC-BD5F-7D94259D17B6}"/>
                </c:ext>
              </c:extLst>
            </c:dLbl>
            <c:dLbl>
              <c:idx val="1"/>
              <c:layout>
                <c:manualLayout>
                  <c:x val="-4.4178985536502881E-2"/>
                  <c:y val="-2.84442969916374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D8-4EDC-BD5F-7D94259D17B6}"/>
                </c:ext>
              </c:extLst>
            </c:dLbl>
            <c:dLbl>
              <c:idx val="2"/>
              <c:layout>
                <c:manualLayout>
                  <c:x val="-4.4232336865095159E-2"/>
                  <c:y val="2.51450697387016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D8-4EDC-BD5F-7D94259D17B6}"/>
                </c:ext>
              </c:extLst>
            </c:dLbl>
            <c:dLbl>
              <c:idx val="3"/>
              <c:layout>
                <c:manualLayout>
                  <c:x val="-5.3388578393769447E-2"/>
                  <c:y val="-3.51429678329298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D8-4EDC-BD5F-7D94259D17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'fiscal update'!$M$301:$R$301</c:f>
              <c:strCache>
                <c:ptCount val="6"/>
                <c:pt idx="0">
                  <c:v>Actual FY2025</c:v>
                </c:pt>
                <c:pt idx="1">
                  <c:v>Budget Estimate 2025/26</c:v>
                </c:pt>
                <c:pt idx="2">
                  <c:v>Budget Outturn FY2026</c:v>
                </c:pt>
                <c:pt idx="3">
                  <c:v>Budget Estimate 2026/27 </c:v>
                </c:pt>
                <c:pt idx="4">
                  <c:v>Budget Estimate 2027/28</c:v>
                </c:pt>
                <c:pt idx="5">
                  <c:v> Budget Estimate 2028/29 </c:v>
                </c:pt>
              </c:strCache>
            </c:strRef>
          </c:cat>
          <c:val>
            <c:numRef>
              <c:f>'fiscal update'!$M$321:$R$321</c:f>
              <c:numCache>
                <c:formatCode>0.0</c:formatCode>
                <c:ptCount val="6"/>
                <c:pt idx="0">
                  <c:v>47.925726668175329</c:v>
                </c:pt>
                <c:pt idx="1">
                  <c:v>46.094823157854684</c:v>
                </c:pt>
                <c:pt idx="2" formatCode="_(* #,##0.0_);_(* \(#,##0.0\);_(* &quot;-&quot;??_);_(@_)">
                  <c:v>47.443640694688973</c:v>
                </c:pt>
                <c:pt idx="3" formatCode="_(* #,##0.0_);_(* \(#,##0.0\);_(* &quot;-&quot;??_);_(@_)">
                  <c:v>50.948082066302767</c:v>
                </c:pt>
                <c:pt idx="4" formatCode="_(* #,##0.0_);_(* \(#,##0.0\);_(* &quot;-&quot;??_);_(@_)">
                  <c:v>44.896651504404431</c:v>
                </c:pt>
                <c:pt idx="5" formatCode="_(* #,##0.0_);_(* \(#,##0.0\);_(* &quot;-&quot;??_);_(@_)">
                  <c:v>42.11339359825476</c:v>
                </c:pt>
              </c:numCache>
            </c:numRef>
          </c:val>
          <c:smooth val="0"/>
          <c:extLst>
            <c:ext xmlns:c16="http://schemas.microsoft.com/office/drawing/2014/chart" uri="{C3380CC4-5D6E-409C-BE32-E72D297353CC}">
              <c16:uniqueId val="{00000004-2ED8-4EDC-BD5F-7D94259D17B6}"/>
            </c:ext>
          </c:extLst>
        </c:ser>
        <c:ser>
          <c:idx val="1"/>
          <c:order val="1"/>
          <c:tx>
            <c:strRef>
              <c:f>'fiscal update'!$B$333</c:f>
              <c:strCache>
                <c:ptCount val="1"/>
                <c:pt idx="0">
                  <c:v>Wage bill to Domestic Revenue anchor</c:v>
                </c:pt>
              </c:strCache>
            </c:strRef>
          </c:tx>
          <c:spPr>
            <a:ln w="28575" cap="rnd">
              <a:solidFill>
                <a:schemeClr val="accent2"/>
              </a:solidFill>
              <a:round/>
            </a:ln>
            <a:effectLst/>
          </c:spPr>
          <c:marker>
            <c:symbol val="none"/>
          </c:marker>
          <c:cat>
            <c:strRef>
              <c:f>'fiscal update'!$M$301:$R$301</c:f>
              <c:strCache>
                <c:ptCount val="6"/>
                <c:pt idx="0">
                  <c:v>Actual FY2025</c:v>
                </c:pt>
                <c:pt idx="1">
                  <c:v>Budget Estimate 2025/26</c:v>
                </c:pt>
                <c:pt idx="2">
                  <c:v>Budget Outturn FY2026</c:v>
                </c:pt>
                <c:pt idx="3">
                  <c:v>Budget Estimate 2026/27 </c:v>
                </c:pt>
                <c:pt idx="4">
                  <c:v>Budget Estimate 2027/28</c:v>
                </c:pt>
                <c:pt idx="5">
                  <c:v> Budget Estimate 2028/29 </c:v>
                </c:pt>
              </c:strCache>
            </c:strRef>
          </c:cat>
          <c:val>
            <c:numRef>
              <c:f>'fiscal update'!$M$333:$R$333</c:f>
              <c:numCache>
                <c:formatCode>General</c:formatCode>
                <c:ptCount val="6"/>
                <c:pt idx="0">
                  <c:v>53</c:v>
                </c:pt>
                <c:pt idx="1">
                  <c:v>53</c:v>
                </c:pt>
                <c:pt idx="2" formatCode="_(* #,##0.0_);_(* \(#,##0.0\);_(* &quot;-&quot;??_);_(@_)">
                  <c:v>53</c:v>
                </c:pt>
                <c:pt idx="3" formatCode="_(* #,##0.0_);_(* \(#,##0.0\);_(* &quot;-&quot;??_);_(@_)">
                  <c:v>53</c:v>
                </c:pt>
                <c:pt idx="4" formatCode="_(* #,##0.0_);_(* \(#,##0.0\);_(* &quot;-&quot;??_);_(@_)">
                  <c:v>53</c:v>
                </c:pt>
                <c:pt idx="5" formatCode="_(* #,##0.0_);_(* \(#,##0.0\);_(* &quot;-&quot;??_);_(@_)">
                  <c:v>53</c:v>
                </c:pt>
              </c:numCache>
            </c:numRef>
          </c:val>
          <c:smooth val="0"/>
          <c:extLst>
            <c:ext xmlns:c16="http://schemas.microsoft.com/office/drawing/2014/chart" uri="{C3380CC4-5D6E-409C-BE32-E72D297353CC}">
              <c16:uniqueId val="{00000005-2ED8-4EDC-BD5F-7D94259D17B6}"/>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3"/>
      </c:valAx>
      <c:spPr>
        <a:noFill/>
        <a:ln w="12700">
          <a:solidFill>
            <a:schemeClr val="tx1"/>
          </a:solidFill>
        </a:ln>
        <a:effectLst/>
      </c:spPr>
    </c:plotArea>
    <c:legend>
      <c:legendPos val="b"/>
      <c:layout>
        <c:manualLayout>
          <c:xMode val="edge"/>
          <c:yMode val="edge"/>
          <c:x val="0.13866269024356639"/>
          <c:y val="0.44405484279500035"/>
          <c:w val="0.70274437849505023"/>
          <c:h val="0.22494282620266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GB" sz="1200" b="1"/>
              <a:t>Fiscal Deficit to GDP (%)</a:t>
            </a:r>
          </a:p>
        </c:rich>
      </c:tx>
      <c:layout>
        <c:manualLayout>
          <c:xMode val="edge"/>
          <c:yMode val="edge"/>
          <c:x val="0.29333430195364935"/>
          <c:y val="9.7430900232229854E-3"/>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0.10863917434049557"/>
          <c:w val="0.83172382846409654"/>
          <c:h val="0.78144013977272286"/>
        </c:manualLayout>
      </c:layout>
      <c:lineChart>
        <c:grouping val="standard"/>
        <c:varyColors val="0"/>
        <c:ser>
          <c:idx val="0"/>
          <c:order val="0"/>
          <c:tx>
            <c:strRef>
              <c:f>'fiscal update'!$B$325</c:f>
              <c:strCache>
                <c:ptCount val="1"/>
                <c:pt idx="0">
                  <c:v>Fiscal Bal Surp(+)/Def(-) to GDP (%)</c:v>
                </c:pt>
              </c:strCache>
            </c:strRef>
          </c:tx>
          <c:spPr>
            <a:ln w="22225" cap="rnd" cmpd="sng" algn="ctr">
              <a:solidFill>
                <a:schemeClr val="accent1"/>
              </a:solidFill>
              <a:round/>
            </a:ln>
            <a:effectLst/>
          </c:spPr>
          <c:marker>
            <c:symbol val="none"/>
          </c:marker>
          <c:dLbls>
            <c:dLbl>
              <c:idx val="0"/>
              <c:layout>
                <c:manualLayout>
                  <c:x val="-1.7061524015639602E-2"/>
                  <c:y val="-2.5410500432585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9B-47BD-94E4-642B2CBAC12C}"/>
                </c:ext>
              </c:extLst>
            </c:dLbl>
            <c:dLbl>
              <c:idx val="4"/>
              <c:layout>
                <c:manualLayout>
                  <c:x val="-6.6682786243567632E-2"/>
                  <c:y val="-3.9289649833796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9B-47BD-94E4-642B2CBAC1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'fiscal update'!$M$325:$R$325</c:f>
              <c:numCache>
                <c:formatCode>0.0</c:formatCode>
                <c:ptCount val="6"/>
                <c:pt idx="0">
                  <c:v>1.2113686087710649</c:v>
                </c:pt>
                <c:pt idx="1">
                  <c:v>3.2129509337663871</c:v>
                </c:pt>
                <c:pt idx="2" formatCode="_(* #,##0.0_);_(* \(#,##0.0\);_(* &quot;-&quot;??_);_(@_)">
                  <c:v>3.254721030042921</c:v>
                </c:pt>
                <c:pt idx="3" formatCode="_(* #,##0.0_);_(* \(#,##0.0\);_(* &quot;-&quot;??_);_(@_)">
                  <c:v>-6.9858329262213583E-3</c:v>
                </c:pt>
                <c:pt idx="4" formatCode="_(* #,##0.0_);_(* \(#,##0.0\);_(* &quot;-&quot;??_);_(@_)">
                  <c:v>2.0539282447403151</c:v>
                </c:pt>
                <c:pt idx="5" formatCode="_(* #,##0.0_);_(* \(#,##0.0\);_(* &quot;-&quot;??_);_(@_)">
                  <c:v>2.3686267071320124</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2-7D9B-47BD-94E4-642B2CBAC12C}"/>
            </c:ext>
          </c:extLst>
        </c:ser>
        <c:ser>
          <c:idx val="1"/>
          <c:order val="1"/>
          <c:tx>
            <c:strRef>
              <c:f>'fiscal update'!$B$335</c:f>
              <c:strCache>
                <c:ptCount val="1"/>
                <c:pt idx="0">
                  <c:v>upper anchor</c:v>
                </c:pt>
              </c:strCache>
            </c:strRef>
          </c:tx>
          <c:spPr>
            <a:ln w="22225" cap="rnd" cmpd="sng" algn="ctr">
              <a:solidFill>
                <a:schemeClr val="accent2"/>
              </a:solidFill>
              <a:round/>
            </a:ln>
            <a:effectLst/>
          </c:spPr>
          <c:marker>
            <c:symbol val="none"/>
          </c:marker>
          <c:val>
            <c:numRef>
              <c:f>'fiscal update'!$M$335:$R$335</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3-7D9B-47BD-94E4-642B2CBAC12C}"/>
            </c:ext>
          </c:extLst>
        </c:ser>
        <c:ser>
          <c:idx val="2"/>
          <c:order val="2"/>
          <c:tx>
            <c:strRef>
              <c:f>'fiscal update'!$B$336</c:f>
              <c:strCache>
                <c:ptCount val="1"/>
                <c:pt idx="0">
                  <c:v>lower anchor</c:v>
                </c:pt>
              </c:strCache>
            </c:strRef>
          </c:tx>
          <c:spPr>
            <a:ln w="22225" cap="rnd" cmpd="sng" algn="ctr">
              <a:solidFill>
                <a:schemeClr val="accent2"/>
              </a:solidFill>
              <a:round/>
            </a:ln>
            <a:effectLst/>
          </c:spPr>
          <c:marker>
            <c:symbol val="none"/>
          </c:marker>
          <c:val>
            <c:numRef>
              <c:f>'fiscal update'!$M$336:$R$336</c:f>
              <c:numCache>
                <c:formatCode>General</c:formatCode>
                <c:ptCount val="6"/>
                <c:pt idx="0">
                  <c:v>-1</c:v>
                </c:pt>
                <c:pt idx="1">
                  <c:v>-1</c:v>
                </c:pt>
                <c:pt idx="2" formatCode="_(* #,##0.0_);_(* \(#,##0.0\);_(* &quot;-&quot;??_);_(@_)">
                  <c:v>-1</c:v>
                </c:pt>
                <c:pt idx="3" formatCode="_(* #,##0.0_);_(* \(#,##0.0\);_(* &quot;-&quot;??_);_(@_)">
                  <c:v>-1</c:v>
                </c:pt>
                <c:pt idx="4" formatCode="_(* #,##0.0_);_(* \(#,##0.0\);_(* &quot;-&quot;??_);_(@_)">
                  <c:v>-1</c:v>
                </c:pt>
                <c:pt idx="5" formatCode="_(* #,##0.0_);_(* \(#,##0.0\);_(* &quot;-&quot;??_);_(@_)">
                  <c:v>-1</c:v>
                </c:pt>
              </c:numCache>
            </c:numRef>
          </c:val>
          <c:smooth val="0"/>
          <c:extLst>
            <c:ext xmlns:c15="http://schemas.microsoft.com/office/drawing/2012/chart" uri="{02D57815-91ED-43cb-92C2-25804820EDAC}">
              <c15:filteredCategoryTitle>
                <c15:cat>
                  <c:strRef>
                    <c:extLst>
                      <c:ext uri="{02D57815-91ED-43cb-92C2-25804820EDAC}">
                        <c15:formulaRef>
                          <c15:sqref>Tables!$M$3:$R$3</c15:sqref>
                        </c15:formulaRef>
                      </c:ext>
                    </c:extLst>
                    <c:strCache>
                      <c:ptCount val="6"/>
                      <c:pt idx="0">
                        <c:v>Actual FY2025</c:v>
                      </c:pt>
                      <c:pt idx="1">
                        <c:v>Budget Estimate 2025/26</c:v>
                      </c:pt>
                      <c:pt idx="2">
                        <c:v> Revised Estimate 2024/25 </c:v>
                      </c:pt>
                      <c:pt idx="3">
                        <c:v> Budget Estimate 2026/27  </c:v>
                      </c:pt>
                      <c:pt idx="4">
                        <c:v> Budget Estimate 2027/28 </c:v>
                      </c:pt>
                      <c:pt idx="5">
                        <c:v> Budget Estimate 2028/29 </c:v>
                      </c:pt>
                    </c:strCache>
                  </c:strRef>
                </c15:cat>
              </c15:filteredCategoryTitle>
            </c:ext>
            <c:ext xmlns:c16="http://schemas.microsoft.com/office/drawing/2014/chart" uri="{C3380CC4-5D6E-409C-BE32-E72D297353CC}">
              <c16:uniqueId val="{00000004-7D9B-47BD-94E4-642B2CBAC12C}"/>
            </c:ext>
          </c:extLst>
        </c:ser>
        <c:ser>
          <c:idx val="3"/>
          <c:order val="3"/>
          <c:tx>
            <c:v>War Crisis (Fiscal Balance)</c:v>
          </c:tx>
          <c:spPr>
            <a:ln w="22225" cap="rnd" cmpd="sng" algn="ctr">
              <a:solidFill>
                <a:schemeClr val="accent4"/>
              </a:solidFill>
              <a:round/>
            </a:ln>
            <a:effectLst/>
          </c:spPr>
          <c:marker>
            <c:symbol val="none"/>
          </c:marker>
          <c:val>
            <c:numRef>
              <c:f>'fiscal update'!#REF!</c:f>
              <c:numCache>
                <c:formatCode>General</c:formatCode>
                <c:ptCount val="1"/>
                <c:pt idx="0">
                  <c:v>1</c:v>
                </c:pt>
              </c:numCache>
            </c:numRef>
          </c:val>
          <c:smooth val="0"/>
          <c:extLst>
            <c:ext xmlns:c16="http://schemas.microsoft.com/office/drawing/2014/chart" uri="{C3380CC4-5D6E-409C-BE32-E72D297353CC}">
              <c16:uniqueId val="{00000005-7D9B-47BD-94E4-642B2CBAC12C}"/>
            </c:ext>
          </c:extLst>
        </c:ser>
        <c:ser>
          <c:idx val="4"/>
          <c:order val="4"/>
          <c:tx>
            <c:v>War Crisis (Fiscal Balance)</c:v>
          </c:tx>
          <c:spPr>
            <a:ln w="22225" cap="rnd" cmpd="sng" algn="ctr">
              <a:solidFill>
                <a:schemeClr val="accent5"/>
              </a:solidFill>
              <a:round/>
            </a:ln>
            <a:effectLst/>
          </c:spPr>
          <c:marker>
            <c:symbol val="none"/>
          </c:marker>
          <c:val>
            <c:numRef>
              <c:f>'fiscal update'!#REF!</c:f>
              <c:numCache>
                <c:formatCode>General</c:formatCode>
                <c:ptCount val="1"/>
                <c:pt idx="0">
                  <c:v>1</c:v>
                </c:pt>
              </c:numCache>
            </c:numRef>
          </c:val>
          <c:smooth val="0"/>
          <c:extLst>
            <c:ext xmlns:c16="http://schemas.microsoft.com/office/drawing/2014/chart" uri="{C3380CC4-5D6E-409C-BE32-E72D297353CC}">
              <c16:uniqueId val="{00000006-7D9B-47BD-94E4-642B2CBAC12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2"/>
      </c:valAx>
      <c:spPr>
        <a:gradFill>
          <a:gsLst>
            <a:gs pos="100000">
              <a:schemeClr val="lt1">
                <a:lumMod val="95000"/>
              </a:schemeClr>
            </a:gs>
            <a:gs pos="0">
              <a:schemeClr val="lt1"/>
            </a:gs>
          </a:gsLst>
          <a:lin ang="5400000" scaled="0"/>
        </a:gra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baseline="0"/>
              <a:t>External Debt to GDP (%)</a:t>
            </a:r>
            <a:r>
              <a:rPr lang="en-GB" sz="1200" b="1" baseline="0">
                <a:solidFill>
                  <a:srgbClr val="FF0000"/>
                </a:solidFill>
              </a:rPr>
              <a:t>-- need to reconfirm</a:t>
            </a:r>
            <a:endParaRPr lang="en-GB" sz="1200" b="1"/>
          </a:p>
        </c:rich>
      </c:tx>
      <c:layout>
        <c:manualLayout>
          <c:xMode val="edge"/>
          <c:yMode val="edge"/>
          <c:x val="0.25748867036417106"/>
          <c:y val="4.125868457619268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7332107400997857E-2"/>
          <c:y val="0.12214011710074703"/>
          <c:w val="0.79414634697513864"/>
          <c:h val="0.70465520381380897"/>
        </c:manualLayout>
      </c:layout>
      <c:lineChart>
        <c:grouping val="standard"/>
        <c:varyColors val="0"/>
        <c:ser>
          <c:idx val="0"/>
          <c:order val="0"/>
          <c:tx>
            <c:strRef>
              <c:f>[7]Tables!$B$324</c:f>
              <c:strCache>
                <c:ptCount val="1"/>
                <c:pt idx="0">
                  <c:v>Total Public Debt to GDP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[7]Tables!$M$300:$R$300</c:f>
              <c:strCache>
                <c:ptCount val="6"/>
                <c:pt idx="0">
                  <c:v>Actual 2023/24</c:v>
                </c:pt>
                <c:pt idx="1">
                  <c:v>Budget Estimate 2024/25</c:v>
                </c:pt>
                <c:pt idx="2">
                  <c:v>Revised Estimate 2024/25</c:v>
                </c:pt>
                <c:pt idx="3">
                  <c:v>2025/26 Estimate</c:v>
                </c:pt>
                <c:pt idx="4">
                  <c:v>2026/27 Estimate</c:v>
                </c:pt>
                <c:pt idx="5">
                  <c:v>2027/28 Estimate</c:v>
                </c:pt>
              </c:strCache>
            </c:strRef>
          </c:cat>
          <c:val>
            <c:numRef>
              <c:f>[7]Tables!$M$324:$R$324</c:f>
              <c:numCache>
                <c:formatCode>General</c:formatCode>
                <c:ptCount val="6"/>
                <c:pt idx="0">
                  <c:v>36.344262295081961</c:v>
                </c:pt>
                <c:pt idx="1">
                  <c:v>31.4932992980217</c:v>
                </c:pt>
                <c:pt idx="2">
                  <c:v>31.4932992980217</c:v>
                </c:pt>
                <c:pt idx="3">
                  <c:v>27.818740399385561</c:v>
                </c:pt>
                <c:pt idx="4">
                  <c:v>23.001619313999708</c:v>
                </c:pt>
                <c:pt idx="5">
                  <c:v>17.057869880876858</c:v>
                </c:pt>
              </c:numCache>
            </c:numRef>
          </c:val>
          <c:smooth val="0"/>
          <c:extLst>
            <c:ext xmlns:c16="http://schemas.microsoft.com/office/drawing/2014/chart" uri="{C3380CC4-5D6E-409C-BE32-E72D297353CC}">
              <c16:uniqueId val="{00000000-0F8E-4D70-9295-6AFF2F1BF79C}"/>
            </c:ext>
          </c:extLst>
        </c:ser>
        <c:ser>
          <c:idx val="1"/>
          <c:order val="1"/>
          <c:tx>
            <c:strRef>
              <c:f>'fiscal update'!$B$337</c:f>
              <c:strCache>
                <c:ptCount val="1"/>
                <c:pt idx="0">
                  <c:v>External Debt to GDP (&lt;50%)</c:v>
                </c:pt>
              </c:strCache>
            </c:strRef>
          </c:tx>
          <c:spPr>
            <a:ln w="28575" cap="rnd">
              <a:solidFill>
                <a:schemeClr val="accent2"/>
              </a:solidFill>
              <a:round/>
            </a:ln>
            <a:effectLst/>
          </c:spPr>
          <c:marker>
            <c:symbol val="none"/>
          </c:marker>
          <c:cat>
            <c:strRef>
              <c:f>'fiscal update'!$M$301:$R$301</c:f>
              <c:strCache>
                <c:ptCount val="6"/>
                <c:pt idx="0">
                  <c:v>Actual FY2025</c:v>
                </c:pt>
                <c:pt idx="1">
                  <c:v>Budget Estimate 2025/26</c:v>
                </c:pt>
                <c:pt idx="2">
                  <c:v>Budget Outturn FY2026</c:v>
                </c:pt>
                <c:pt idx="3">
                  <c:v>Budget Estimate 2026/27 </c:v>
                </c:pt>
                <c:pt idx="4">
                  <c:v>Budget Estimate 2027/28</c:v>
                </c:pt>
                <c:pt idx="5">
                  <c:v> Budget Estimate 2028/29 </c:v>
                </c:pt>
              </c:strCache>
            </c:strRef>
          </c:cat>
          <c:val>
            <c:numRef>
              <c:f>'fiscal update'!$M$337:$R$337</c:f>
              <c:numCache>
                <c:formatCode>General</c:formatCode>
                <c:ptCount val="6"/>
                <c:pt idx="0">
                  <c:v>50</c:v>
                </c:pt>
                <c:pt idx="1">
                  <c:v>50</c:v>
                </c:pt>
                <c:pt idx="2" formatCode="_(* #,##0.0_);_(* \(#,##0.0\);_(* &quot;-&quot;??_);_(@_)">
                  <c:v>50</c:v>
                </c:pt>
                <c:pt idx="3" formatCode="_(* #,##0.0_);_(* \(#,##0.0\);_(* &quot;-&quot;??_);_(@_)">
                  <c:v>50</c:v>
                </c:pt>
                <c:pt idx="4" formatCode="_(* #,##0.0_);_(* \(#,##0.0\);_(* &quot;-&quot;??_);_(@_)">
                  <c:v>50</c:v>
                </c:pt>
                <c:pt idx="5" formatCode="_(* #,##0.0_);_(* \(#,##0.0\);_(* &quot;-&quot;??_);_(@_)">
                  <c:v>50</c:v>
                </c:pt>
              </c:numCache>
            </c:numRef>
          </c:val>
          <c:smooth val="0"/>
          <c:extLst>
            <c:ext xmlns:c16="http://schemas.microsoft.com/office/drawing/2014/chart" uri="{C3380CC4-5D6E-409C-BE32-E72D297353CC}">
              <c16:uniqueId val="{00000001-0F8E-4D70-9295-6AFF2F1BF79C}"/>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9.7832762336951221E-2"/>
          <c:y val="0.44720756154246749"/>
          <c:w val="0.72859970754332948"/>
          <c:h val="0.19738150378261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0">
                <a:solidFill>
                  <a:sysClr val="windowText" lastClr="000000"/>
                </a:solidFill>
              </a:rPr>
              <a:t>Pa'anga Humai fakalotofonua ki he</a:t>
            </a:r>
            <a:r>
              <a:rPr lang="en-GB" sz="1200" b="0" baseline="0">
                <a:solidFill>
                  <a:sysClr val="windowText" lastClr="000000"/>
                </a:solidFill>
              </a:rPr>
              <a:t> Koloa Ngaohi Fakalotofonua (%)</a:t>
            </a:r>
            <a:endParaRPr lang="en-GB" sz="1200" b="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0.15667751633051946"/>
          <c:w val="0.81589757377888739"/>
          <c:h val="0.69350318690329027"/>
        </c:manualLayout>
      </c:layout>
      <c:lineChart>
        <c:grouping val="standard"/>
        <c:varyColors val="0"/>
        <c:ser>
          <c:idx val="0"/>
          <c:order val="0"/>
          <c:tx>
            <c:strRef>
              <c:f>'fiscal update'!$AD$318</c:f>
              <c:strCache>
                <c:ptCount val="1"/>
                <c:pt idx="0">
                  <c:v>Fakahoa Pa'anga Humai Fakalotofonua ki he GDP %</c:v>
                </c:pt>
              </c:strCache>
            </c:strRef>
          </c:tx>
          <c:spPr>
            <a:ln w="190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[7]Tables!$AM$300:$AT$300</c:f>
              <c:strCache>
                <c:ptCount val="8"/>
                <c:pt idx="0">
                  <c:v>21/22 Ola</c:v>
                </c:pt>
                <c:pt idx="1">
                  <c:v>22/23 (P)</c:v>
                </c:pt>
                <c:pt idx="2">
                  <c:v>2023/24 Ola Fakaangaanga</c:v>
                </c:pt>
                <c:pt idx="3">
                  <c:v>2024/25 Patiseti</c:v>
                </c:pt>
                <c:pt idx="4">
                  <c:v>24/25 Esitimeti Liliu</c:v>
                </c:pt>
                <c:pt idx="5">
                  <c:v>2025/26 Patiseti Fakaangaanga</c:v>
                </c:pt>
                <c:pt idx="6">
                  <c:v>2026/27 Patiseti Fakaangaanga</c:v>
                </c:pt>
                <c:pt idx="7">
                  <c:v>2027/28 Patiseti Fakaangaanga</c:v>
                </c:pt>
              </c:strCache>
            </c:strRef>
          </c:cat>
          <c:val>
            <c:numRef>
              <c:f>'fiscal update'!$G$318:$R$318</c:f>
              <c:numCache>
                <c:formatCode>0.0</c:formatCode>
                <c:ptCount val="6"/>
                <c:pt idx="0">
                  <c:v>23.807068584613475</c:v>
                </c:pt>
                <c:pt idx="1">
                  <c:v>24.387426052662104</c:v>
                </c:pt>
                <c:pt idx="2" formatCode="_(* #,##0.0_);_(* \(#,##0.0\);_(* &quot;-&quot;??_);_(@_)">
                  <c:v>23.461350191393109</c:v>
                </c:pt>
                <c:pt idx="3" formatCode="_(* #,##0.0_);_(* \(#,##0.0\);_(* &quot;-&quot;??_);_(@_)">
                  <c:v>22.452960972697174</c:v>
                </c:pt>
                <c:pt idx="4" formatCode="_(* #,##0.0_);_(* \(#,##0.0\);_(* &quot;-&quot;??_);_(@_)">
                  <c:v>23.427838194938513</c:v>
                </c:pt>
                <c:pt idx="5" formatCode="_(* #,##0.0_);_(* \(#,##0.0\);_(* &quot;-&quot;??_);_(@_)">
                  <c:v>22.989036418816386</c:v>
                </c:pt>
              </c:numCache>
            </c:numRef>
          </c:val>
          <c:smooth val="0"/>
          <c:extLst>
            <c:ext xmlns:c16="http://schemas.microsoft.com/office/drawing/2014/chart" uri="{C3380CC4-5D6E-409C-BE32-E72D297353CC}">
              <c16:uniqueId val="{00000000-F6FA-474D-8F34-509987A12E2B}"/>
            </c:ext>
          </c:extLst>
        </c:ser>
        <c:ser>
          <c:idx val="1"/>
          <c:order val="1"/>
          <c:spPr>
            <a:ln w="19050" cap="rnd">
              <a:solidFill>
                <a:schemeClr val="accent2"/>
              </a:solidFill>
              <a:round/>
            </a:ln>
            <a:effectLst/>
          </c:spPr>
          <c:marker>
            <c:symbol val="none"/>
          </c:marker>
          <c:cat>
            <c:strRef>
              <c:f>[7]Tables!$AM$300:$AT$300</c:f>
              <c:strCache>
                <c:ptCount val="8"/>
                <c:pt idx="0">
                  <c:v>21/22 Ola</c:v>
                </c:pt>
                <c:pt idx="1">
                  <c:v>22/23 (P)</c:v>
                </c:pt>
                <c:pt idx="2">
                  <c:v>2023/24 Ola Fakaangaanga</c:v>
                </c:pt>
                <c:pt idx="3">
                  <c:v>2024/25 Patiseti</c:v>
                </c:pt>
                <c:pt idx="4">
                  <c:v>24/25 Esitimeti Liliu</c:v>
                </c:pt>
                <c:pt idx="5">
                  <c:v>2025/26 Patiseti Fakaangaanga</c:v>
                </c:pt>
                <c:pt idx="6">
                  <c:v>2026/27 Patiseti Fakaangaanga</c:v>
                </c:pt>
                <c:pt idx="7">
                  <c:v>2027/28 Patiseti Fakaangaanga</c:v>
                </c:pt>
              </c:strCache>
            </c:strRef>
          </c:cat>
          <c:val>
            <c:numRef>
              <c:f>'fiscal update'!$G$332:$R$332</c:f>
              <c:numCache>
                <c:formatCode>General</c:formatCode>
                <c:ptCount val="6"/>
                <c:pt idx="0">
                  <c:v>22</c:v>
                </c:pt>
                <c:pt idx="1">
                  <c:v>22</c:v>
                </c:pt>
                <c:pt idx="2" formatCode="_(* #,##0.0_);_(* \(#,##0.0\);_(* &quot;-&quot;??_);_(@_)">
                  <c:v>22</c:v>
                </c:pt>
                <c:pt idx="3" formatCode="_(* #,##0.0_);_(* \(#,##0.0\);_(* &quot;-&quot;??_);_(@_)">
                  <c:v>22</c:v>
                </c:pt>
                <c:pt idx="4" formatCode="_(* #,##0.0_);_(* \(#,##0.0\);_(* &quot;-&quot;??_);_(@_)">
                  <c:v>22</c:v>
                </c:pt>
                <c:pt idx="5" formatCode="_(* #,##0.0_);_(* \(#,##0.0\);_(* &quot;-&quot;??_);_(@_)">
                  <c:v>22</c:v>
                </c:pt>
              </c:numCache>
            </c:numRef>
          </c:val>
          <c:smooth val="0"/>
          <c:extLst>
            <c:ext xmlns:c16="http://schemas.microsoft.com/office/drawing/2014/chart" uri="{C3380CC4-5D6E-409C-BE32-E72D297353CC}">
              <c16:uniqueId val="{00000001-F6FA-474D-8F34-509987A12E2B}"/>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4"/>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0" baseline="0">
                <a:solidFill>
                  <a:sysClr val="windowText" lastClr="000000"/>
                </a:solidFill>
              </a:rPr>
              <a:t>Fakamole ki he Vahenga (%)</a:t>
            </a:r>
            <a:endParaRPr lang="en-GB" sz="1200" b="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5188688015232111E-2"/>
          <c:y val="0.11615742774263758"/>
          <c:w val="0.74711661042369704"/>
          <c:h val="0.74481752280964875"/>
        </c:manualLayout>
      </c:layout>
      <c:lineChart>
        <c:grouping val="standard"/>
        <c:varyColors val="0"/>
        <c:ser>
          <c:idx val="0"/>
          <c:order val="0"/>
          <c:tx>
            <c:strRef>
              <c:f>'fiscal update'!$AD$321</c:f>
              <c:strCache>
                <c:ptCount val="1"/>
                <c:pt idx="0">
                  <c:v>Fakamole ki he kau Ngaue (% 'o e pa'anga humai Fakalotofonua)</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[7]Tables!$AI$300:$AT$300</c:f>
              <c:strCache>
                <c:ptCount val="12"/>
                <c:pt idx="0">
                  <c:v>17/18 Ola</c:v>
                </c:pt>
                <c:pt idx="1">
                  <c:v>18/19 Ola</c:v>
                </c:pt>
                <c:pt idx="2">
                  <c:v>19/20 Ola</c:v>
                </c:pt>
                <c:pt idx="3">
                  <c:v>20/21 Ola</c:v>
                </c:pt>
                <c:pt idx="4">
                  <c:v>21/22 Ola</c:v>
                </c:pt>
                <c:pt idx="5">
                  <c:v>22/23 (P)</c:v>
                </c:pt>
                <c:pt idx="6">
                  <c:v>2023/24 Ola Fakaangaanga</c:v>
                </c:pt>
                <c:pt idx="7">
                  <c:v>2024/25 Patiseti</c:v>
                </c:pt>
                <c:pt idx="8">
                  <c:v>24/25 Esitimeti Liliu</c:v>
                </c:pt>
                <c:pt idx="9">
                  <c:v>2025/26 Patiseti Fakaangaanga</c:v>
                </c:pt>
                <c:pt idx="10">
                  <c:v>2026/27 Patiseti Fakaangaanga</c:v>
                </c:pt>
                <c:pt idx="11">
                  <c:v>2027/28 Patiseti Fakaangaanga</c:v>
                </c:pt>
              </c:strCache>
            </c:strRef>
          </c:cat>
          <c:val>
            <c:numRef>
              <c:f>'fiscal update'!$H$321:$R$321</c:f>
              <c:numCache>
                <c:formatCode>0.0</c:formatCode>
                <c:ptCount val="6"/>
                <c:pt idx="0">
                  <c:v>47.925726668175329</c:v>
                </c:pt>
                <c:pt idx="1">
                  <c:v>46.094823157854684</c:v>
                </c:pt>
                <c:pt idx="2" formatCode="_(* #,##0.0_);_(* \(#,##0.0\);_(* &quot;-&quot;??_);_(@_)">
                  <c:v>47.443640694688973</c:v>
                </c:pt>
                <c:pt idx="3" formatCode="_(* #,##0.0_);_(* \(#,##0.0\);_(* &quot;-&quot;??_);_(@_)">
                  <c:v>50.948082066302767</c:v>
                </c:pt>
                <c:pt idx="4" formatCode="_(* #,##0.0_);_(* \(#,##0.0\);_(* &quot;-&quot;??_);_(@_)">
                  <c:v>44.896651504404431</c:v>
                </c:pt>
                <c:pt idx="5" formatCode="_(* #,##0.0_);_(* \(#,##0.0\);_(* &quot;-&quot;??_);_(@_)">
                  <c:v>42.11339359825476</c:v>
                </c:pt>
              </c:numCache>
            </c:numRef>
          </c:val>
          <c:smooth val="0"/>
          <c:extLst>
            <c:ext xmlns:c16="http://schemas.microsoft.com/office/drawing/2014/chart" uri="{C3380CC4-5D6E-409C-BE32-E72D297353CC}">
              <c16:uniqueId val="{00000000-4939-4F46-BB6D-0C968FFEF5D2}"/>
            </c:ext>
          </c:extLst>
        </c:ser>
        <c:ser>
          <c:idx val="1"/>
          <c:order val="1"/>
          <c:spPr>
            <a:ln w="28575" cap="rnd">
              <a:solidFill>
                <a:schemeClr val="accent2"/>
              </a:solidFill>
              <a:round/>
            </a:ln>
            <a:effectLst/>
          </c:spPr>
          <c:marker>
            <c:symbol val="none"/>
          </c:marker>
          <c:cat>
            <c:strRef>
              <c:f>[7]Tables!$AI$300:$AT$300</c:f>
              <c:strCache>
                <c:ptCount val="12"/>
                <c:pt idx="0">
                  <c:v>17/18 Ola</c:v>
                </c:pt>
                <c:pt idx="1">
                  <c:v>18/19 Ola</c:v>
                </c:pt>
                <c:pt idx="2">
                  <c:v>19/20 Ola</c:v>
                </c:pt>
                <c:pt idx="3">
                  <c:v>20/21 Ola</c:v>
                </c:pt>
                <c:pt idx="4">
                  <c:v>21/22 Ola</c:v>
                </c:pt>
                <c:pt idx="5">
                  <c:v>22/23 (P)</c:v>
                </c:pt>
                <c:pt idx="6">
                  <c:v>2023/24 Ola Fakaangaanga</c:v>
                </c:pt>
                <c:pt idx="7">
                  <c:v>2024/25 Patiseti</c:v>
                </c:pt>
                <c:pt idx="8">
                  <c:v>24/25 Esitimeti Liliu</c:v>
                </c:pt>
                <c:pt idx="9">
                  <c:v>2025/26 Patiseti Fakaangaanga</c:v>
                </c:pt>
                <c:pt idx="10">
                  <c:v>2026/27 Patiseti Fakaangaanga</c:v>
                </c:pt>
                <c:pt idx="11">
                  <c:v>2027/28 Patiseti Fakaangaanga</c:v>
                </c:pt>
              </c:strCache>
            </c:strRef>
          </c:cat>
          <c:val>
            <c:numRef>
              <c:f>'fiscal update'!$G$333:$R$333</c:f>
              <c:numCache>
                <c:formatCode>General</c:formatCode>
                <c:ptCount val="6"/>
                <c:pt idx="0">
                  <c:v>53</c:v>
                </c:pt>
                <c:pt idx="1">
                  <c:v>53</c:v>
                </c:pt>
                <c:pt idx="2" formatCode="_(* #,##0.0_);_(* \(#,##0.0\);_(* &quot;-&quot;??_);_(@_)">
                  <c:v>53</c:v>
                </c:pt>
                <c:pt idx="3" formatCode="_(* #,##0.0_);_(* \(#,##0.0\);_(* &quot;-&quot;??_);_(@_)">
                  <c:v>53</c:v>
                </c:pt>
                <c:pt idx="4" formatCode="_(* #,##0.0_);_(* \(#,##0.0\);_(* &quot;-&quot;??_);_(@_)">
                  <c:v>53</c:v>
                </c:pt>
                <c:pt idx="5" formatCode="_(* #,##0.0_);_(* \(#,##0.0\);_(* &quot;-&quot;??_);_(@_)">
                  <c:v>53</c:v>
                </c:pt>
              </c:numCache>
            </c:numRef>
          </c:val>
          <c:smooth val="0"/>
          <c:extLst>
            <c:ext xmlns:c16="http://schemas.microsoft.com/office/drawing/2014/chart" uri="{C3380CC4-5D6E-409C-BE32-E72D297353CC}">
              <c16:uniqueId val="{00000001-4939-4F46-BB6D-0C968FFEF5D2}"/>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0.13866269024356639"/>
          <c:y val="0.44405484279500035"/>
          <c:w val="0.70274437849505023"/>
          <c:h val="0.224942826202668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GB" sz="1200" b="1" baseline="0"/>
              <a:t>Katoa 'o e Ngaahi Noo (% 'o e GDP)</a:t>
            </a:r>
            <a:endParaRPr lang="en-GB" sz="1200" b="1"/>
          </a:p>
        </c:rich>
      </c:tx>
      <c:layout>
        <c:manualLayout>
          <c:xMode val="edge"/>
          <c:yMode val="edge"/>
          <c:x val="0.17538277285199266"/>
          <c:y val="2.655280222325150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7.8072178477690282E-2"/>
          <c:y val="0.12214001821200922"/>
          <c:w val="0.79414634697513864"/>
          <c:h val="0.70465520381380897"/>
        </c:manualLayout>
      </c:layout>
      <c:lineChart>
        <c:grouping val="standard"/>
        <c:varyColors val="0"/>
        <c:ser>
          <c:idx val="0"/>
          <c:order val="0"/>
          <c:tx>
            <c:strRef>
              <c:f>[7]Tables!$AD$324</c:f>
              <c:strCache>
                <c:ptCount val="1"/>
                <c:pt idx="0">
                  <c:v>Katoa 'o e Ngaahi Noo ki he GDP %</c:v>
                </c:pt>
              </c:strCache>
            </c:strRef>
          </c:tx>
          <c:spPr>
            <a:ln w="28575" cap="rnd">
              <a:solidFill>
                <a:schemeClr val="accent1"/>
              </a:solidFill>
              <a:round/>
            </a:ln>
            <a:effectLst/>
          </c:spPr>
          <c:marker>
            <c:symbol val="none"/>
          </c:marker>
          <c:cat>
            <c:strRef>
              <c:f>[7]Tables!$AI$300:$AR$300</c:f>
              <c:strCache>
                <c:ptCount val="10"/>
                <c:pt idx="0">
                  <c:v>17/18 Ola</c:v>
                </c:pt>
                <c:pt idx="1">
                  <c:v>18/19 Ola</c:v>
                </c:pt>
                <c:pt idx="2">
                  <c:v>19/20 Ola</c:v>
                </c:pt>
                <c:pt idx="3">
                  <c:v>20/21 Ola</c:v>
                </c:pt>
                <c:pt idx="4">
                  <c:v>21/22 Ola</c:v>
                </c:pt>
                <c:pt idx="5">
                  <c:v>22/23 (P)</c:v>
                </c:pt>
                <c:pt idx="6">
                  <c:v>2023/24 Ola Fakaangaanga</c:v>
                </c:pt>
                <c:pt idx="7">
                  <c:v>2024/25 Patiseti</c:v>
                </c:pt>
                <c:pt idx="8">
                  <c:v>24/25 Esitimeti Liliu</c:v>
                </c:pt>
                <c:pt idx="9">
                  <c:v>2025/26 Patiseti Fakaangaanga</c:v>
                </c:pt>
              </c:strCache>
            </c:strRef>
          </c:cat>
          <c:val>
            <c:numRef>
              <c:f>[7]Tables!$G$324:$P$324</c:f>
              <c:numCache>
                <c:formatCode>General</c:formatCode>
                <c:ptCount val="10"/>
                <c:pt idx="2">
                  <c:v>38.424202059112417</c:v>
                </c:pt>
                <c:pt idx="3">
                  <c:v>41.822604790419163</c:v>
                </c:pt>
                <c:pt idx="4">
                  <c:v>36.554010407167489</c:v>
                </c:pt>
                <c:pt idx="5">
                  <c:v>32.057594747836468</c:v>
                </c:pt>
                <c:pt idx="6">
                  <c:v>36.344262295081961</c:v>
                </c:pt>
                <c:pt idx="7">
                  <c:v>31.4932992980217</c:v>
                </c:pt>
                <c:pt idx="8">
                  <c:v>31.4932992980217</c:v>
                </c:pt>
                <c:pt idx="9">
                  <c:v>27.818740399385561</c:v>
                </c:pt>
              </c:numCache>
            </c:numRef>
          </c:val>
          <c:smooth val="0"/>
          <c:extLst>
            <c:ext xmlns:c16="http://schemas.microsoft.com/office/drawing/2014/chart" uri="{C3380CC4-5D6E-409C-BE32-E72D297353CC}">
              <c16:uniqueId val="{00000000-8817-4249-A74A-06D2BF3E55C2}"/>
            </c:ext>
          </c:extLst>
        </c:ser>
        <c:ser>
          <c:idx val="1"/>
          <c:order val="1"/>
          <c:tx>
            <c:v>Ngata'anga ke ngata ai</c:v>
          </c:tx>
          <c:spPr>
            <a:ln w="28575" cap="rnd">
              <a:solidFill>
                <a:schemeClr val="accent2"/>
              </a:solidFill>
              <a:round/>
            </a:ln>
            <a:effectLst/>
          </c:spPr>
          <c:marker>
            <c:symbol val="none"/>
          </c:marker>
          <c:cat>
            <c:strRef>
              <c:f>[7]Tables!$AI$300:$AR$300</c:f>
              <c:strCache>
                <c:ptCount val="10"/>
                <c:pt idx="0">
                  <c:v>17/18 Ola</c:v>
                </c:pt>
                <c:pt idx="1">
                  <c:v>18/19 Ola</c:v>
                </c:pt>
                <c:pt idx="2">
                  <c:v>19/20 Ola</c:v>
                </c:pt>
                <c:pt idx="3">
                  <c:v>20/21 Ola</c:v>
                </c:pt>
                <c:pt idx="4">
                  <c:v>21/22 Ola</c:v>
                </c:pt>
                <c:pt idx="5">
                  <c:v>22/23 (P)</c:v>
                </c:pt>
                <c:pt idx="6">
                  <c:v>2023/24 Ola Fakaangaanga</c:v>
                </c:pt>
                <c:pt idx="7">
                  <c:v>2024/25 Patiseti</c:v>
                </c:pt>
                <c:pt idx="8">
                  <c:v>24/25 Esitimeti Liliu</c:v>
                </c:pt>
                <c:pt idx="9">
                  <c:v>2025/26 Patiseti Fakaangaanga</c:v>
                </c:pt>
              </c:strCache>
            </c:strRef>
          </c:cat>
          <c:val>
            <c:numRef>
              <c:f>'fiscal update'!$G$337:$P$337</c:f>
              <c:numCache>
                <c:formatCode>General</c:formatCode>
                <c:ptCount val="4"/>
                <c:pt idx="0">
                  <c:v>50</c:v>
                </c:pt>
                <c:pt idx="1">
                  <c:v>50</c:v>
                </c:pt>
                <c:pt idx="2" formatCode="_(* #,##0.0_);_(* \(#,##0.0\);_(* &quot;-&quot;??_);_(@_)">
                  <c:v>50</c:v>
                </c:pt>
                <c:pt idx="3" formatCode="_(* #,##0.0_);_(* \(#,##0.0\);_(* &quot;-&quot;??_);_(@_)">
                  <c:v>50</c:v>
                </c:pt>
              </c:numCache>
            </c:numRef>
          </c:val>
          <c:smooth val="0"/>
          <c:extLst>
            <c:ext xmlns:c16="http://schemas.microsoft.com/office/drawing/2014/chart" uri="{C3380CC4-5D6E-409C-BE32-E72D297353CC}">
              <c16:uniqueId val="{00000001-8817-4249-A74A-06D2BF3E55C2}"/>
            </c:ext>
          </c:extLst>
        </c:ser>
        <c:dLbls>
          <c:showLegendKey val="0"/>
          <c:showVal val="0"/>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in"/>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9340472"/>
        <c:crosses val="autoZero"/>
        <c:crossBetween val="midCat"/>
        <c:majorUnit val="10"/>
      </c:valAx>
      <c:spPr>
        <a:noFill/>
        <a:ln w="12700">
          <a:solidFill>
            <a:schemeClr val="tx1"/>
          </a:solidFill>
        </a:ln>
        <a:effectLst/>
      </c:spPr>
    </c:plotArea>
    <c:legend>
      <c:legendPos val="b"/>
      <c:layout>
        <c:manualLayout>
          <c:xMode val="edge"/>
          <c:yMode val="edge"/>
          <c:x val="9.7832688294482981E-2"/>
          <c:y val="0.49163008879209247"/>
          <c:w val="0.72859970754332948"/>
          <c:h val="0.153263953893875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Domestic Revenue to GDP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'fiscal update'!$K$364:$Q$364</c:f>
              <c:strCache>
                <c:ptCount val="5"/>
                <c:pt idx="0">
                  <c:v>Actual FY2025</c:v>
                </c:pt>
                <c:pt idx="1">
                  <c:v>Budget Estimate 2025/26</c:v>
                </c:pt>
                <c:pt idx="2">
                  <c:v> Revised Estimate 2024/25 </c:v>
                </c:pt>
                <c:pt idx="3">
                  <c:v> Budget Estimate 2026/27  </c:v>
                </c:pt>
                <c:pt idx="4">
                  <c:v> Budget Estimate 2027/28 </c:v>
                </c:pt>
              </c:strCache>
            </c:strRef>
          </c:cat>
          <c:val>
            <c:numRef>
              <c:f>'fiscal update'!$K$376:$Q$376</c:f>
              <c:numCache>
                <c:formatCode>0.0</c:formatCode>
                <c:ptCount val="5"/>
                <c:pt idx="0">
                  <c:v>23.807068584613475</c:v>
                </c:pt>
                <c:pt idx="1">
                  <c:v>24.387426052662104</c:v>
                </c:pt>
                <c:pt idx="2" formatCode="_(* #,##0.0_);_(* \(#,##0.0\);_(* &quot;-&quot;??_);_(@_)">
                  <c:v>23.461350191393109</c:v>
                </c:pt>
                <c:pt idx="3" formatCode="_(* #,##0.0_);_(* \(#,##0.0\);_(* &quot;-&quot;??_);_(@_)">
                  <c:v>22.452960972697174</c:v>
                </c:pt>
                <c:pt idx="4" formatCode="_(* #,##0.0_);_(* \(#,##0.0\);_(* &quot;-&quot;??_);_(@_)">
                  <c:v>23.427838194938513</c:v>
                </c:pt>
              </c:numCache>
            </c:numRef>
          </c:val>
          <c:extLst>
            <c:ext xmlns:c16="http://schemas.microsoft.com/office/drawing/2014/chart" uri="{C3380CC4-5D6E-409C-BE32-E72D297353CC}">
              <c16:uniqueId val="{00000000-FC81-45D4-B0BA-D8948B524BE4}"/>
            </c:ext>
          </c:extLst>
        </c:ser>
        <c:dLbls>
          <c:showLegendKey val="0"/>
          <c:showVal val="0"/>
          <c:showCatName val="0"/>
          <c:showSerName val="0"/>
          <c:showPercent val="0"/>
          <c:showBubbleSize val="0"/>
        </c:dLbls>
        <c:gapWidth val="219"/>
        <c:overlap val="-27"/>
        <c:axId val="739436816"/>
        <c:axId val="739428176"/>
      </c:barChart>
      <c:catAx>
        <c:axId val="73943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28176"/>
        <c:crosses val="autoZero"/>
        <c:auto val="1"/>
        <c:lblAlgn val="ctr"/>
        <c:lblOffset val="100"/>
        <c:noMultiLvlLbl val="0"/>
      </c:catAx>
      <c:valAx>
        <c:axId val="739428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3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sz="1200">
                <a:latin typeface="Calibri "/>
              </a:rPr>
              <a:t>REAL GDP growth (%)</a:t>
            </a:r>
          </a:p>
        </c:rich>
      </c:tx>
      <c:layout>
        <c:manualLayout>
          <c:xMode val="edge"/>
          <c:yMode val="edge"/>
          <c:x val="0.26303951499887818"/>
          <c:y val="5.0847457627118647E-2"/>
        </c:manualLayout>
      </c:layout>
      <c:overlay val="0"/>
      <c:spPr>
        <a:noFill/>
        <a:ln>
          <a:noFill/>
        </a:ln>
        <a:effectLst/>
      </c:spPr>
      <c:txPr>
        <a:bodyPr rot="0" spcFirstLastPara="1" vertOverflow="ellipsis" vert="horz" wrap="square" anchor="ctr" anchorCtr="1"/>
        <a:lstStyle/>
        <a:p>
          <a:pPr>
            <a:defRPr sz="120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3.4823738371210881E-2"/>
          <c:y val="4.0842564171004042E-2"/>
          <c:w val="0.90090563149134484"/>
          <c:h val="0.80914112658994553"/>
        </c:manualLayout>
      </c:layout>
      <c:lineChart>
        <c:grouping val="standard"/>
        <c:varyColors val="0"/>
        <c:ser>
          <c:idx val="0"/>
          <c:order val="0"/>
          <c:tx>
            <c:strRef>
              <c:f>'fiscal update'!$B$267</c:f>
              <c:strCache>
                <c:ptCount val="1"/>
                <c:pt idx="0">
                  <c:v>Real GDP (growth rate)</c:v>
                </c:pt>
              </c:strCache>
            </c:strRef>
          </c:tx>
          <c:spPr>
            <a:ln w="19050" cap="rnd" cmpd="sng" algn="ctr">
              <a:solidFill>
                <a:schemeClr val="accent1">
                  <a:shade val="95000"/>
                  <a:satMod val="10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extLst>
                <c:ext xmlns:c15="http://schemas.microsoft.com/office/drawing/2012/chart" uri="{02D57815-91ED-43cb-92C2-25804820EDAC}">
                  <c15:fullRef>
                    <c15:sqref>'fiscal update'!$M$266:$R$266</c15:sqref>
                  </c15:fullRef>
                </c:ext>
              </c:extLst>
              <c:f>('fiscal update'!$M$266:$N$266,'fiscal update'!$P$266:$R$266)</c:f>
              <c:strCache>
                <c:ptCount val="5"/>
                <c:pt idx="0">
                  <c:v>Actual FY2025</c:v>
                </c:pt>
                <c:pt idx="1">
                  <c:v>Budget Estimate 2025/26</c:v>
                </c:pt>
                <c:pt idx="2">
                  <c:v>Budget Estimate 2026/27 </c:v>
                </c:pt>
                <c:pt idx="3">
                  <c:v>Budget Estimate 2027/28</c:v>
                </c:pt>
                <c:pt idx="4">
                  <c:v> Budget Estimate FY27/28 (f) </c:v>
                </c:pt>
              </c:strCache>
            </c:strRef>
          </c:cat>
          <c:val>
            <c:numRef>
              <c:extLst>
                <c:ext xmlns:c15="http://schemas.microsoft.com/office/drawing/2012/chart" uri="{02D57815-91ED-43cb-92C2-25804820EDAC}">
                  <c15:fullRef>
                    <c15:sqref>'fiscal update'!$M$267:$R$267</c15:sqref>
                  </c15:fullRef>
                </c:ext>
              </c:extLst>
              <c:f>('fiscal update'!$M$267:$N$267,'fiscal update'!$P$267:$R$267)</c:f>
              <c:numCache>
                <c:formatCode>0.0</c:formatCode>
                <c:ptCount val="5"/>
                <c:pt idx="0">
                  <c:v>2.1</c:v>
                </c:pt>
                <c:pt idx="1">
                  <c:v>2.2999999999999998</c:v>
                </c:pt>
                <c:pt idx="2" formatCode="_(* #,##0.0_);_(* \(#,##0.0\);_(* &quot;-&quot;??_);_(@_)">
                  <c:v>2.5</c:v>
                </c:pt>
                <c:pt idx="3" formatCode="_(* #,##0.0_);_(* \(#,##0.0\);_(* &quot;-&quot;??_);_(@_)">
                  <c:v>2.7</c:v>
                </c:pt>
                <c:pt idx="4" formatCode="_(* #,##0.0_);_(* \(#,##0.0\);_(* &quot;-&quot;??_);_(@_)">
                  <c:v>2.9</c:v>
                </c:pt>
              </c:numCache>
            </c:numRef>
          </c:val>
          <c:smooth val="0"/>
          <c:extLst>
            <c:ext xmlns:c16="http://schemas.microsoft.com/office/drawing/2014/chart" uri="{C3380CC4-5D6E-409C-BE32-E72D297353CC}">
              <c16:uniqueId val="{00000000-2924-4609-9367-03715F32D9CD}"/>
            </c:ext>
          </c:extLst>
        </c:ser>
        <c:dLbls>
          <c:dLblPos val="ctr"/>
          <c:showLegendKey val="0"/>
          <c:showVal val="1"/>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1"/>
        <c:axPos val="l"/>
        <c:numFmt formatCode="0" sourceLinked="0"/>
        <c:majorTickMark val="none"/>
        <c:minorTickMark val="none"/>
        <c:tickLblPos val="nextTo"/>
        <c:crossAx val="779340472"/>
        <c:crosses val="autoZero"/>
        <c:crossBetween val="between"/>
        <c:majorUnit val="2"/>
      </c:valAx>
      <c:spPr>
        <a:noFill/>
        <a:ln w="9525">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US" sz="1200" b="1"/>
              <a:t>Debt Repayment to Domestic Revenue (%)</a:t>
            </a:r>
          </a:p>
        </c:rich>
      </c:tx>
      <c:layout>
        <c:manualLayout>
          <c:xMode val="edge"/>
          <c:yMode val="edge"/>
          <c:x val="0.27863958181697879"/>
          <c:y val="7.0954943513793792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4.0842564171004042E-2"/>
          <c:w val="0.83781905664120093"/>
          <c:h val="0.81919572600134738"/>
        </c:manualLayout>
      </c:layout>
      <c:lineChart>
        <c:grouping val="standard"/>
        <c:varyColors val="0"/>
        <c:ser>
          <c:idx val="0"/>
          <c:order val="0"/>
          <c:tx>
            <c:strRef>
              <c:f>'fiscal update'!$B$338</c:f>
              <c:strCache>
                <c:ptCount val="1"/>
                <c:pt idx="0">
                  <c:v>Debt re-payment to Domestic Revenue (%)</c:v>
                </c:pt>
              </c:strCache>
            </c:strRef>
          </c:tx>
          <c:spPr>
            <a:ln w="22225" cap="rnd" cmpd="sng" algn="ctr">
              <a:solidFill>
                <a:schemeClr val="accent1"/>
              </a:solidFill>
              <a:round/>
            </a:ln>
            <a:effectLst/>
          </c:spPr>
          <c:marker>
            <c:symbol val="none"/>
          </c:marker>
          <c:dLbls>
            <c:dLbl>
              <c:idx val="0"/>
              <c:layout>
                <c:manualLayout>
                  <c:x val="-3.2665769719961477E-2"/>
                  <c:y val="-3.80462465110117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95-434D-805C-07D20AD6A60E}"/>
                </c:ext>
              </c:extLst>
            </c:dLbl>
            <c:dLbl>
              <c:idx val="1"/>
              <c:layout>
                <c:manualLayout>
                  <c:x val="-3.2665769719961477E-2"/>
                  <c:y val="-3.80462465110117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95-434D-805C-07D20AD6A60E}"/>
                </c:ext>
              </c:extLst>
            </c:dLbl>
            <c:dLbl>
              <c:idx val="2"/>
              <c:layout>
                <c:manualLayout>
                  <c:x val="-5.8687682285064616E-2"/>
                  <c:y val="-3.4382809251344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95-434D-805C-07D20AD6A6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val>
            <c:numRef>
              <c:f>'fiscal update'!$K$338:$Q$338</c:f>
              <c:numCache>
                <c:formatCode>0.0</c:formatCode>
                <c:ptCount val="5"/>
                <c:pt idx="0">
                  <c:v>16.419119688508125</c:v>
                </c:pt>
                <c:pt idx="1">
                  <c:v>14.738351629535206</c:v>
                </c:pt>
                <c:pt idx="2" formatCode="_(* #,##0.0_);_(* \(#,##0.0\);_(* &quot;-&quot;??_);_(@_)">
                  <c:v>15.42094518795829</c:v>
                </c:pt>
                <c:pt idx="3" formatCode="_(* #,##0.0_);_(* \(#,##0.0\);_(* &quot;-&quot;??_);_(@_)">
                  <c:v>17.187850914865653</c:v>
                </c:pt>
                <c:pt idx="4" formatCode="_(* #,##0.0_);_(* \(#,##0.0\);_(* &quot;-&quot;??_);_(@_)">
                  <c:v>14.386947873487296</c:v>
                </c:pt>
              </c:numCache>
            </c:numRef>
          </c:val>
          <c:smooth val="0"/>
          <c:extLst>
            <c:ext xmlns:c15="http://schemas.microsoft.com/office/drawing/2012/chart" uri="{02D57815-91ED-43cb-92C2-25804820EDAC}">
              <c15:filteredCategoryTitle>
                <c15:cat>
                  <c:strRef>
                    <c:extLst>
                      <c:ext uri="{02D57815-91ED-43cb-92C2-25804820EDAC}">
                        <c15:formulaRef>
                          <c15:sqref>Tables!$K$3:$Q$3</c15:sqref>
                        </c15:formulaRef>
                      </c:ext>
                    </c:extLst>
                    <c:strCache>
                      <c:ptCount val="5"/>
                      <c:pt idx="0">
                        <c:v>Actual FY2025</c:v>
                      </c:pt>
                      <c:pt idx="1">
                        <c:v>Budget Estimate 2025/26</c:v>
                      </c:pt>
                      <c:pt idx="2">
                        <c:v> Revised Estimate 2024/25 </c:v>
                      </c:pt>
                      <c:pt idx="3">
                        <c:v> Budget Estimate 2026/27  </c:v>
                      </c:pt>
                      <c:pt idx="4">
                        <c:v> Budget Estimate 2027/28 </c:v>
                      </c:pt>
                    </c:strCache>
                  </c:strRef>
                </c15:cat>
              </c15:filteredCategoryTitle>
            </c:ext>
            <c:ext xmlns:c16="http://schemas.microsoft.com/office/drawing/2014/chart" uri="{C3380CC4-5D6E-409C-BE32-E72D297353CC}">
              <c16:uniqueId val="{00000003-D395-434D-805C-07D20AD6A60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3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4"/>
      </c:valAx>
      <c:spPr>
        <a:gradFill>
          <a:gsLst>
            <a:gs pos="100000">
              <a:schemeClr val="lt1">
                <a:lumMod val="95000"/>
              </a:schemeClr>
            </a:gs>
            <a:gs pos="0">
              <a:schemeClr val="lt1"/>
            </a:gs>
          </a:gsLst>
          <a:lin ang="5400000" scaled="0"/>
        </a:grad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r>
              <a:rPr lang="en-US" sz="1200" b="1"/>
              <a:t>Fakahoa Totongi Noo ki he Pa'anga Humai fakalotofonua (%)</a:t>
            </a:r>
          </a:p>
        </c:rich>
      </c:tx>
      <c:layout>
        <c:manualLayout>
          <c:xMode val="edge"/>
          <c:yMode val="edge"/>
          <c:x val="0.11332413951887534"/>
          <c:y val="5.6497175141242938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7.8072178477690282E-2"/>
          <c:y val="4.0842564171004042E-2"/>
          <c:w val="0.83172382846409654"/>
          <c:h val="0.73221807019885221"/>
        </c:manualLayout>
      </c:layout>
      <c:lineChart>
        <c:grouping val="standard"/>
        <c:varyColors val="0"/>
        <c:ser>
          <c:idx val="0"/>
          <c:order val="0"/>
          <c:tx>
            <c:strRef>
              <c:f>'fiscal update'!$B$338</c:f>
              <c:strCache>
                <c:ptCount val="1"/>
                <c:pt idx="0">
                  <c:v>Debt re-payment to Domestic Revenue (%)</c:v>
                </c:pt>
              </c:strCache>
            </c:strRef>
          </c:tx>
          <c:spPr>
            <a:ln w="22225" cap="rnd" cmpd="sng" algn="ctr">
              <a:solidFill>
                <a:schemeClr val="accent1"/>
              </a:solidFill>
              <a:round/>
            </a:ln>
            <a:effectLst/>
          </c:spPr>
          <c:marker>
            <c:symbol val="none"/>
          </c:marker>
          <c:cat>
            <c:strRef>
              <c:f>[7]Tables!$AM$300:$AS$300</c:f>
              <c:strCache>
                <c:ptCount val="7"/>
                <c:pt idx="0">
                  <c:v>21/22 Ola</c:v>
                </c:pt>
                <c:pt idx="1">
                  <c:v>22/23 (P)</c:v>
                </c:pt>
                <c:pt idx="2">
                  <c:v>2023/24 Ola Fakaangaanga</c:v>
                </c:pt>
                <c:pt idx="3">
                  <c:v>2024/25 Patiseti</c:v>
                </c:pt>
                <c:pt idx="4">
                  <c:v>24/25 Esitimeti Liliu</c:v>
                </c:pt>
                <c:pt idx="5">
                  <c:v>2025/26 Patiseti Fakaangaanga</c:v>
                </c:pt>
                <c:pt idx="6">
                  <c:v>2026/27 Patiseti Fakaangaanga</c:v>
                </c:pt>
              </c:strCache>
            </c:strRef>
          </c:cat>
          <c:val>
            <c:numRef>
              <c:f>'fiscal update'!$K$338:$Q$338</c:f>
              <c:numCache>
                <c:formatCode>0.0</c:formatCode>
                <c:ptCount val="5"/>
                <c:pt idx="0">
                  <c:v>16.419119688508125</c:v>
                </c:pt>
                <c:pt idx="1">
                  <c:v>14.738351629535206</c:v>
                </c:pt>
                <c:pt idx="2" formatCode="_(* #,##0.0_);_(* \(#,##0.0\);_(* &quot;-&quot;??_);_(@_)">
                  <c:v>15.42094518795829</c:v>
                </c:pt>
                <c:pt idx="3" formatCode="_(* #,##0.0_);_(* \(#,##0.0\);_(* &quot;-&quot;??_);_(@_)">
                  <c:v>17.187850914865653</c:v>
                </c:pt>
                <c:pt idx="4" formatCode="_(* #,##0.0_);_(* \(#,##0.0\);_(* &quot;-&quot;??_);_(@_)">
                  <c:v>14.386947873487296</c:v>
                </c:pt>
              </c:numCache>
            </c:numRef>
          </c:val>
          <c:smooth val="0"/>
          <c:extLst>
            <c:ext xmlns:c16="http://schemas.microsoft.com/office/drawing/2014/chart" uri="{C3380CC4-5D6E-409C-BE32-E72D297353CC}">
              <c16:uniqueId val="{00000000-6F0E-41A0-A0A6-4F3DB8911AF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3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9340472"/>
        <c:crosses val="autoZero"/>
        <c:crossBetween val="midCat"/>
        <c:majorUnit val="4"/>
      </c:valAx>
      <c:spPr>
        <a:gradFill>
          <a:gsLst>
            <a:gs pos="100000">
              <a:schemeClr val="lt1">
                <a:lumMod val="95000"/>
              </a:schemeClr>
            </a:gs>
            <a:gs pos="0">
              <a:schemeClr val="lt1"/>
            </a:gs>
          </a:gsLst>
          <a:lin ang="5400000" scaled="0"/>
        </a:gra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tupu faka'ekonomika (%)</a:t>
            </a:r>
          </a:p>
        </c:rich>
      </c:tx>
      <c:layout>
        <c:manualLayout>
          <c:xMode val="edge"/>
          <c:yMode val="edge"/>
          <c:x val="0.26303951499887818"/>
          <c:y val="5.0847457627118647E-2"/>
        </c:manualLayout>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lotArea>
      <c:layout>
        <c:manualLayout>
          <c:layoutTarget val="inner"/>
          <c:xMode val="edge"/>
          <c:yMode val="edge"/>
          <c:x val="7.8072178477690282E-2"/>
          <c:y val="4.0842564171004042E-2"/>
          <c:w val="0.85783105073787413"/>
          <c:h val="0.80914112658994553"/>
        </c:manualLayout>
      </c:layout>
      <c:lineChart>
        <c:grouping val="standard"/>
        <c:varyColors val="0"/>
        <c:ser>
          <c:idx val="0"/>
          <c:order val="0"/>
          <c:tx>
            <c:strRef>
              <c:f>'fiscal update'!$B$267</c:f>
              <c:strCache>
                <c:ptCount val="1"/>
                <c:pt idx="0">
                  <c:v>Real GDP (growth rate)</c:v>
                </c:pt>
              </c:strCache>
            </c:strRef>
          </c:tx>
          <c:spPr>
            <a:ln w="19050" cap="rnd" cmpd="sng" algn="ctr">
              <a:solidFill>
                <a:schemeClr val="accent1">
                  <a:shade val="95000"/>
                  <a:satMod val="105000"/>
                </a:schemeClr>
              </a:solidFill>
              <a:round/>
            </a:ln>
            <a:effectLst/>
          </c:spPr>
          <c:marker>
            <c:symbol val="none"/>
          </c:marker>
          <c:dLbls>
            <c:dLbl>
              <c:idx val="1"/>
              <c:layout>
                <c:manualLayout>
                  <c:x val="-5.3193538800207212E-2"/>
                  <c:y val="-5.6497175141242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05-44DD-BE1C-83341301056E}"/>
                </c:ext>
              </c:extLst>
            </c:dLbl>
            <c:dLbl>
              <c:idx val="2"/>
              <c:layout>
                <c:manualLayout>
                  <c:x val="-5.3193538800207212E-2"/>
                  <c:y val="-5.6497175141242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05-44DD-BE1C-83341301056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'fiscal update'!$K$266:$Q$266</c:f>
              <c:strCache>
                <c:ptCount val="5"/>
                <c:pt idx="0">
                  <c:v>Actual FY2025</c:v>
                </c:pt>
                <c:pt idx="1">
                  <c:v>Budget Estimate 2025/26</c:v>
                </c:pt>
                <c:pt idx="2">
                  <c:v>Budget Outturn FY2026</c:v>
                </c:pt>
                <c:pt idx="3">
                  <c:v>Budget Estimate 2026/27 </c:v>
                </c:pt>
                <c:pt idx="4">
                  <c:v>Budget Estimate 2027/28</c:v>
                </c:pt>
              </c:strCache>
            </c:strRef>
          </c:cat>
          <c:val>
            <c:numRef>
              <c:f>'fiscal update'!$K$267:$Q$267</c:f>
              <c:numCache>
                <c:formatCode>0.0</c:formatCode>
                <c:ptCount val="5"/>
                <c:pt idx="0">
                  <c:v>2.1</c:v>
                </c:pt>
                <c:pt idx="1">
                  <c:v>2.2999999999999998</c:v>
                </c:pt>
                <c:pt idx="2" formatCode="_(* #,##0.0_);_(* \(#,##0.0\);_(* &quot;-&quot;??_);_(@_)">
                  <c:v>2.2999999999999998</c:v>
                </c:pt>
                <c:pt idx="3" formatCode="_(* #,##0.0_);_(* \(#,##0.0\);_(* &quot;-&quot;??_);_(@_)">
                  <c:v>2.5</c:v>
                </c:pt>
                <c:pt idx="4" formatCode="_(* #,##0.0_);_(* \(#,##0.0\);_(* &quot;-&quot;??_);_(@_)">
                  <c:v>2.7</c:v>
                </c:pt>
              </c:numCache>
            </c:numRef>
          </c:val>
          <c:smooth val="0"/>
          <c:extLst>
            <c:ext xmlns:c16="http://schemas.microsoft.com/office/drawing/2014/chart" uri="{C3380CC4-5D6E-409C-BE32-E72D297353CC}">
              <c16:uniqueId val="{00000002-0105-44DD-BE1C-83341301056E}"/>
            </c:ext>
          </c:extLst>
        </c:ser>
        <c:dLbls>
          <c:dLblPos val="ctr"/>
          <c:showLegendKey val="0"/>
          <c:showVal val="1"/>
          <c:showCatName val="0"/>
          <c:showSerName val="0"/>
          <c:showPercent val="0"/>
          <c:showBubbleSize val="0"/>
        </c:dLbls>
        <c:smooth val="0"/>
        <c:axId val="779340472"/>
        <c:axId val="779337192"/>
      </c:lineChart>
      <c:catAx>
        <c:axId val="779340472"/>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0" spcFirstLastPara="1" vertOverflow="ellipsis"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779337192"/>
        <c:crosses val="autoZero"/>
        <c:auto val="1"/>
        <c:lblAlgn val="ctr"/>
        <c:lblOffset val="100"/>
        <c:noMultiLvlLbl val="0"/>
      </c:catAx>
      <c:valAx>
        <c:axId val="779337192"/>
        <c:scaling>
          <c:orientation val="minMax"/>
          <c:max val="10"/>
          <c:min val="-10"/>
        </c:scaling>
        <c:delete val="1"/>
        <c:axPos val="l"/>
        <c:numFmt formatCode="0" sourceLinked="0"/>
        <c:majorTickMark val="none"/>
        <c:minorTickMark val="none"/>
        <c:tickLblPos val="nextTo"/>
        <c:crossAx val="779340472"/>
        <c:crosses val="autoZero"/>
        <c:crossBetween val="between"/>
        <c:majorUnit val="2"/>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18" Type="http://schemas.openxmlformats.org/officeDocument/2006/relationships/chart" Target="../charts/chart30.xml"/><Relationship Id="rId26" Type="http://schemas.openxmlformats.org/officeDocument/2006/relationships/chart" Target="../charts/chart37.xml"/><Relationship Id="rId3" Type="http://schemas.openxmlformats.org/officeDocument/2006/relationships/chart" Target="../charts/chart15.xml"/><Relationship Id="rId21" Type="http://schemas.openxmlformats.org/officeDocument/2006/relationships/chart" Target="../charts/chart33.xml"/><Relationship Id="rId7" Type="http://schemas.openxmlformats.org/officeDocument/2006/relationships/chart" Target="../charts/chart19.xml"/><Relationship Id="rId12" Type="http://schemas.openxmlformats.org/officeDocument/2006/relationships/chart" Target="../charts/chart24.xml"/><Relationship Id="rId17" Type="http://schemas.openxmlformats.org/officeDocument/2006/relationships/chart" Target="../charts/chart29.xml"/><Relationship Id="rId25" Type="http://schemas.openxmlformats.org/officeDocument/2006/relationships/chart" Target="../charts/chart36.xml"/><Relationship Id="rId2" Type="http://schemas.openxmlformats.org/officeDocument/2006/relationships/chart" Target="../charts/chart14.xml"/><Relationship Id="rId16" Type="http://schemas.openxmlformats.org/officeDocument/2006/relationships/chart" Target="../charts/chart28.xml"/><Relationship Id="rId20" Type="http://schemas.openxmlformats.org/officeDocument/2006/relationships/chart" Target="../charts/chart32.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24" Type="http://schemas.openxmlformats.org/officeDocument/2006/relationships/chart" Target="../charts/chart35.xml"/><Relationship Id="rId5" Type="http://schemas.openxmlformats.org/officeDocument/2006/relationships/chart" Target="../charts/chart17.xml"/><Relationship Id="rId15" Type="http://schemas.openxmlformats.org/officeDocument/2006/relationships/chart" Target="../charts/chart27.xml"/><Relationship Id="rId23" Type="http://schemas.openxmlformats.org/officeDocument/2006/relationships/image" Target="../media/image1.png"/><Relationship Id="rId28" Type="http://schemas.openxmlformats.org/officeDocument/2006/relationships/chart" Target="../charts/chart39.xml"/><Relationship Id="rId10" Type="http://schemas.openxmlformats.org/officeDocument/2006/relationships/chart" Target="../charts/chart22.xml"/><Relationship Id="rId19" Type="http://schemas.openxmlformats.org/officeDocument/2006/relationships/chart" Target="../charts/chart31.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 Id="rId22" Type="http://schemas.openxmlformats.org/officeDocument/2006/relationships/chart" Target="../charts/chart34.xml"/><Relationship Id="rId27" Type="http://schemas.openxmlformats.org/officeDocument/2006/relationships/chart" Target="../charts/chart3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chart" Target="../charts/chart40.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49.xml"/><Relationship Id="rId13" Type="http://schemas.openxmlformats.org/officeDocument/2006/relationships/chart" Target="../charts/chart54.xml"/><Relationship Id="rId18" Type="http://schemas.openxmlformats.org/officeDocument/2006/relationships/chart" Target="../charts/chart59.xml"/><Relationship Id="rId3" Type="http://schemas.openxmlformats.org/officeDocument/2006/relationships/chart" Target="../charts/chart44.xml"/><Relationship Id="rId21" Type="http://schemas.openxmlformats.org/officeDocument/2006/relationships/chart" Target="../charts/chart62.xml"/><Relationship Id="rId7" Type="http://schemas.openxmlformats.org/officeDocument/2006/relationships/chart" Target="../charts/chart48.xml"/><Relationship Id="rId12" Type="http://schemas.openxmlformats.org/officeDocument/2006/relationships/chart" Target="../charts/chart53.xml"/><Relationship Id="rId17" Type="http://schemas.openxmlformats.org/officeDocument/2006/relationships/chart" Target="../charts/chart58.xml"/><Relationship Id="rId2" Type="http://schemas.openxmlformats.org/officeDocument/2006/relationships/chart" Target="../charts/chart43.xml"/><Relationship Id="rId16" Type="http://schemas.openxmlformats.org/officeDocument/2006/relationships/chart" Target="../charts/chart57.xml"/><Relationship Id="rId20" Type="http://schemas.openxmlformats.org/officeDocument/2006/relationships/chart" Target="../charts/chart61.xml"/><Relationship Id="rId1" Type="http://schemas.openxmlformats.org/officeDocument/2006/relationships/chart" Target="../charts/chart42.xml"/><Relationship Id="rId6" Type="http://schemas.openxmlformats.org/officeDocument/2006/relationships/chart" Target="../charts/chart47.xml"/><Relationship Id="rId11" Type="http://schemas.openxmlformats.org/officeDocument/2006/relationships/chart" Target="../charts/chart52.xml"/><Relationship Id="rId5" Type="http://schemas.openxmlformats.org/officeDocument/2006/relationships/chart" Target="../charts/chart46.xml"/><Relationship Id="rId15" Type="http://schemas.openxmlformats.org/officeDocument/2006/relationships/chart" Target="../charts/chart56.xml"/><Relationship Id="rId23" Type="http://schemas.openxmlformats.org/officeDocument/2006/relationships/image" Target="../media/image1.png"/><Relationship Id="rId10" Type="http://schemas.openxmlformats.org/officeDocument/2006/relationships/chart" Target="../charts/chart51.xml"/><Relationship Id="rId19" Type="http://schemas.openxmlformats.org/officeDocument/2006/relationships/chart" Target="../charts/chart60.xml"/><Relationship Id="rId4" Type="http://schemas.openxmlformats.org/officeDocument/2006/relationships/chart" Target="../charts/chart45.xml"/><Relationship Id="rId9" Type="http://schemas.openxmlformats.org/officeDocument/2006/relationships/chart" Target="../charts/chart50.xml"/><Relationship Id="rId14" Type="http://schemas.openxmlformats.org/officeDocument/2006/relationships/chart" Target="../charts/chart55.xml"/><Relationship Id="rId22" Type="http://schemas.openxmlformats.org/officeDocument/2006/relationships/chart" Target="../charts/chart63.xml"/></Relationships>
</file>

<file path=xl/drawings/drawing1.xml><?xml version="1.0" encoding="utf-8"?>
<xdr:wsDr xmlns:xdr="http://schemas.openxmlformats.org/drawingml/2006/spreadsheetDrawing" xmlns:a="http://schemas.openxmlformats.org/drawingml/2006/main">
  <xdr:twoCellAnchor>
    <xdr:from>
      <xdr:col>25</xdr:col>
      <xdr:colOff>32028</xdr:colOff>
      <xdr:row>16</xdr:row>
      <xdr:rowOff>74468</xdr:rowOff>
    </xdr:from>
    <xdr:to>
      <xdr:col>29</xdr:col>
      <xdr:colOff>533</xdr:colOff>
      <xdr:row>31</xdr:row>
      <xdr:rowOff>74468</xdr:rowOff>
    </xdr:to>
    <xdr:graphicFrame macro="">
      <xdr:nvGraphicFramePr>
        <xdr:cNvPr id="3" name="Chart 2">
          <a:extLst>
            <a:ext uri="{FF2B5EF4-FFF2-40B4-BE49-F238E27FC236}">
              <a16:creationId xmlns:a16="http://schemas.microsoft.com/office/drawing/2014/main" id="{6AB883BD-79C4-4472-99B6-37B39043C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35</xdr:col>
      <xdr:colOff>409575</xdr:colOff>
      <xdr:row>37</xdr:row>
      <xdr:rowOff>85725</xdr:rowOff>
    </xdr:from>
    <xdr:to>
      <xdr:col>40</xdr:col>
      <xdr:colOff>161925</xdr:colOff>
      <xdr:row>54</xdr:row>
      <xdr:rowOff>57150</xdr:rowOff>
    </xdr:to>
    <xdr:graphicFrame macro="">
      <xdr:nvGraphicFramePr>
        <xdr:cNvPr id="2" name="Chart 1">
          <a:extLst>
            <a:ext uri="{FF2B5EF4-FFF2-40B4-BE49-F238E27FC236}">
              <a16:creationId xmlns:a16="http://schemas.microsoft.com/office/drawing/2014/main" id="{92B9AEBA-7ADA-4C26-888B-383E0A974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533399</xdr:colOff>
      <xdr:row>9</xdr:row>
      <xdr:rowOff>0</xdr:rowOff>
    </xdr:from>
    <xdr:to>
      <xdr:col>41</xdr:col>
      <xdr:colOff>28575</xdr:colOff>
      <xdr:row>26</xdr:row>
      <xdr:rowOff>19050</xdr:rowOff>
    </xdr:to>
    <xdr:graphicFrame macro="">
      <xdr:nvGraphicFramePr>
        <xdr:cNvPr id="3" name="Chart 2">
          <a:extLst>
            <a:ext uri="{FF2B5EF4-FFF2-40B4-BE49-F238E27FC236}">
              <a16:creationId xmlns:a16="http://schemas.microsoft.com/office/drawing/2014/main" id="{12760C19-4CE3-4BCE-906A-DE9AC0C17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0</xdr:colOff>
      <xdr:row>104</xdr:row>
      <xdr:rowOff>0</xdr:rowOff>
    </xdr:from>
    <xdr:to>
      <xdr:col>40</xdr:col>
      <xdr:colOff>238126</xdr:colOff>
      <xdr:row>118</xdr:row>
      <xdr:rowOff>76201</xdr:rowOff>
    </xdr:to>
    <xdr:graphicFrame macro="">
      <xdr:nvGraphicFramePr>
        <xdr:cNvPr id="4" name="Chart 3">
          <a:extLst>
            <a:ext uri="{FF2B5EF4-FFF2-40B4-BE49-F238E27FC236}">
              <a16:creationId xmlns:a16="http://schemas.microsoft.com/office/drawing/2014/main" id="{D7CB1C5C-57E1-4159-BE3C-D3D887238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0</xdr:colOff>
      <xdr:row>120</xdr:row>
      <xdr:rowOff>0</xdr:rowOff>
    </xdr:from>
    <xdr:to>
      <xdr:col>40</xdr:col>
      <xdr:colOff>285750</xdr:colOff>
      <xdr:row>135</xdr:row>
      <xdr:rowOff>28575</xdr:rowOff>
    </xdr:to>
    <xdr:graphicFrame macro="">
      <xdr:nvGraphicFramePr>
        <xdr:cNvPr id="5" name="Chart 4">
          <a:extLst>
            <a:ext uri="{FF2B5EF4-FFF2-40B4-BE49-F238E27FC236}">
              <a16:creationId xmlns:a16="http://schemas.microsoft.com/office/drawing/2014/main" id="{3DE7CB39-36D7-4EE5-9CF2-EABF4A161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465667</xdr:colOff>
      <xdr:row>107</xdr:row>
      <xdr:rowOff>349867</xdr:rowOff>
    </xdr:from>
    <xdr:to>
      <xdr:col>40</xdr:col>
      <xdr:colOff>359834</xdr:colOff>
      <xdr:row>117</xdr:row>
      <xdr:rowOff>63500</xdr:rowOff>
    </xdr:to>
    <xdr:graphicFrame macro="">
      <xdr:nvGraphicFramePr>
        <xdr:cNvPr id="6" name="Chart 5">
          <a:extLst>
            <a:ext uri="{FF2B5EF4-FFF2-40B4-BE49-F238E27FC236}">
              <a16:creationId xmlns:a16="http://schemas.microsoft.com/office/drawing/2014/main" id="{C7072A43-495E-45EC-8160-59EB0087B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592666</xdr:colOff>
      <xdr:row>118</xdr:row>
      <xdr:rowOff>27019</xdr:rowOff>
    </xdr:from>
    <xdr:to>
      <xdr:col>39</xdr:col>
      <xdr:colOff>211666</xdr:colOff>
      <xdr:row>132</xdr:row>
      <xdr:rowOff>52917</xdr:rowOff>
    </xdr:to>
    <xdr:graphicFrame macro="">
      <xdr:nvGraphicFramePr>
        <xdr:cNvPr id="7" name="Chart 6">
          <a:extLst>
            <a:ext uri="{FF2B5EF4-FFF2-40B4-BE49-F238E27FC236}">
              <a16:creationId xmlns:a16="http://schemas.microsoft.com/office/drawing/2014/main" id="{FBE72ADD-29A0-4CF9-AD58-348286063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543982</xdr:colOff>
      <xdr:row>138</xdr:row>
      <xdr:rowOff>65000</xdr:rowOff>
    </xdr:from>
    <xdr:to>
      <xdr:col>40</xdr:col>
      <xdr:colOff>455083</xdr:colOff>
      <xdr:row>154</xdr:row>
      <xdr:rowOff>51685</xdr:rowOff>
    </xdr:to>
    <xdr:graphicFrame macro="">
      <xdr:nvGraphicFramePr>
        <xdr:cNvPr id="8" name="Chart 7">
          <a:extLst>
            <a:ext uri="{FF2B5EF4-FFF2-40B4-BE49-F238E27FC236}">
              <a16:creationId xmlns:a16="http://schemas.microsoft.com/office/drawing/2014/main" id="{5FFA9499-C73B-46E2-AC1B-2BC81208D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698500</xdr:colOff>
      <xdr:row>157</xdr:row>
      <xdr:rowOff>114703</xdr:rowOff>
    </xdr:from>
    <xdr:to>
      <xdr:col>40</xdr:col>
      <xdr:colOff>486834</xdr:colOff>
      <xdr:row>171</xdr:row>
      <xdr:rowOff>148166</xdr:rowOff>
    </xdr:to>
    <xdr:graphicFrame macro="">
      <xdr:nvGraphicFramePr>
        <xdr:cNvPr id="9" name="Chart 8">
          <a:extLst>
            <a:ext uri="{FF2B5EF4-FFF2-40B4-BE49-F238E27FC236}">
              <a16:creationId xmlns:a16="http://schemas.microsoft.com/office/drawing/2014/main" id="{4E694E41-53EE-4B6F-9D93-FC8C92E13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603251</xdr:colOff>
      <xdr:row>95</xdr:row>
      <xdr:rowOff>314325</xdr:rowOff>
    </xdr:from>
    <xdr:to>
      <xdr:col>36</xdr:col>
      <xdr:colOff>1</xdr:colOff>
      <xdr:row>107</xdr:row>
      <xdr:rowOff>123825</xdr:rowOff>
    </xdr:to>
    <xdr:graphicFrame macro="">
      <xdr:nvGraphicFramePr>
        <xdr:cNvPr id="10" name="Chart 9">
          <a:extLst>
            <a:ext uri="{FF2B5EF4-FFF2-40B4-BE49-F238E27FC236}">
              <a16:creationId xmlns:a16="http://schemas.microsoft.com/office/drawing/2014/main" id="{31509828-287E-450E-877E-6B07BCAAD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0</xdr:colOff>
      <xdr:row>172</xdr:row>
      <xdr:rowOff>161290</xdr:rowOff>
    </xdr:from>
    <xdr:to>
      <xdr:col>42</xdr:col>
      <xdr:colOff>603250</xdr:colOff>
      <xdr:row>190</xdr:row>
      <xdr:rowOff>60537</xdr:rowOff>
    </xdr:to>
    <xdr:graphicFrame macro="">
      <xdr:nvGraphicFramePr>
        <xdr:cNvPr id="11" name="Chart 10">
          <a:extLst>
            <a:ext uri="{FF2B5EF4-FFF2-40B4-BE49-F238E27FC236}">
              <a16:creationId xmlns:a16="http://schemas.microsoft.com/office/drawing/2014/main" id="{59FC25FD-1100-404D-BD2C-EBD44322D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38</xdr:col>
      <xdr:colOff>9525</xdr:colOff>
      <xdr:row>95</xdr:row>
      <xdr:rowOff>361950</xdr:rowOff>
    </xdr:from>
    <xdr:to>
      <xdr:col>42</xdr:col>
      <xdr:colOff>609601</xdr:colOff>
      <xdr:row>107</xdr:row>
      <xdr:rowOff>171450</xdr:rowOff>
    </xdr:to>
    <xdr:graphicFrame macro="">
      <xdr:nvGraphicFramePr>
        <xdr:cNvPr id="12" name="Chart 11">
          <a:extLst>
            <a:ext uri="{FF2B5EF4-FFF2-40B4-BE49-F238E27FC236}">
              <a16:creationId xmlns:a16="http://schemas.microsoft.com/office/drawing/2014/main" id="{E76CF5C1-9790-42EF-8334-749890B56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0.02396</cdr:x>
      <cdr:y>0.90625</cdr:y>
    </cdr:from>
    <cdr:to>
      <cdr:x>0.46146</cdr:x>
      <cdr:y>0.97222</cdr:y>
    </cdr:to>
    <cdr:sp macro="" textlink="">
      <cdr:nvSpPr>
        <cdr:cNvPr id="2" name="TextBox 1">
          <a:extLst xmlns:a="http://schemas.openxmlformats.org/drawingml/2006/main">
            <a:ext uri="{FF2B5EF4-FFF2-40B4-BE49-F238E27FC236}">
              <a16:creationId xmlns:a16="http://schemas.microsoft.com/office/drawing/2014/main" id="{29F59426-415A-462F-AD4D-2A507A725836}"/>
            </a:ext>
          </a:extLst>
        </cdr:cNvPr>
        <cdr:cNvSpPr txBox="1"/>
      </cdr:nvSpPr>
      <cdr:spPr>
        <a:xfrm xmlns:a="http://schemas.openxmlformats.org/drawingml/2006/main">
          <a:off x="109538" y="2486025"/>
          <a:ext cx="2000250"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a:solidFill>
                <a:srgbClr val="0070C0"/>
              </a:solidFill>
            </a:rPr>
            <a:t>Note: that this is GFS format</a:t>
          </a:r>
        </a:p>
      </cdr:txBody>
    </cdr:sp>
  </cdr:relSizeAnchor>
</c:userShapes>
</file>

<file path=xl/drawings/drawing4.xml><?xml version="1.0" encoding="utf-8"?>
<c:userShapes xmlns:c="http://schemas.openxmlformats.org/drawingml/2006/chart">
  <cdr:relSizeAnchor xmlns:cdr="http://schemas.openxmlformats.org/drawingml/2006/chartDrawing">
    <cdr:from>
      <cdr:x>0.02396</cdr:x>
      <cdr:y>0.90625</cdr:y>
    </cdr:from>
    <cdr:to>
      <cdr:x>0.46146</cdr:x>
      <cdr:y>0.97222</cdr:y>
    </cdr:to>
    <cdr:sp macro="" textlink="">
      <cdr:nvSpPr>
        <cdr:cNvPr id="2" name="TextBox 1">
          <a:extLst xmlns:a="http://schemas.openxmlformats.org/drawingml/2006/main">
            <a:ext uri="{FF2B5EF4-FFF2-40B4-BE49-F238E27FC236}">
              <a16:creationId xmlns:a16="http://schemas.microsoft.com/office/drawing/2014/main" id="{29F59426-415A-462F-AD4D-2A507A725836}"/>
            </a:ext>
          </a:extLst>
        </cdr:cNvPr>
        <cdr:cNvSpPr txBox="1"/>
      </cdr:nvSpPr>
      <cdr:spPr>
        <a:xfrm xmlns:a="http://schemas.openxmlformats.org/drawingml/2006/main">
          <a:off x="109538" y="2486025"/>
          <a:ext cx="2000250" cy="180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a:solidFill>
                <a:srgbClr val="0070C0"/>
              </a:solidFill>
            </a:rPr>
            <a:t>Note: that this is GFS format</a:t>
          </a:r>
        </a:p>
      </cdr:txBody>
    </cdr:sp>
  </cdr:relSizeAnchor>
</c:userShapes>
</file>

<file path=xl/drawings/drawing5.xml><?xml version="1.0" encoding="utf-8"?>
<c:userShapes xmlns:c="http://schemas.openxmlformats.org/drawingml/2006/chart">
  <cdr:relSizeAnchor xmlns:cdr="http://schemas.openxmlformats.org/drawingml/2006/chartDrawing">
    <cdr:from>
      <cdr:x>0.21678</cdr:x>
      <cdr:y>0.07751</cdr:y>
    </cdr:from>
    <cdr:to>
      <cdr:x>0.79021</cdr:x>
      <cdr:y>0.15674</cdr:y>
    </cdr:to>
    <cdr:sp macro="" textlink="">
      <cdr:nvSpPr>
        <cdr:cNvPr id="2" name="TextBox 1">
          <a:extLst xmlns:a="http://schemas.openxmlformats.org/drawingml/2006/main">
            <a:ext uri="{FF2B5EF4-FFF2-40B4-BE49-F238E27FC236}">
              <a16:creationId xmlns:a16="http://schemas.microsoft.com/office/drawing/2014/main" id="{7B3834D2-D6B3-78D8-738C-C58DD7D85814}"/>
            </a:ext>
          </a:extLst>
        </cdr:cNvPr>
        <cdr:cNvSpPr txBox="1"/>
      </cdr:nvSpPr>
      <cdr:spPr>
        <a:xfrm xmlns:a="http://schemas.openxmlformats.org/drawingml/2006/main">
          <a:off x="865220" y="190113"/>
          <a:ext cx="2288695" cy="1943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a:solidFill>
                <a:srgbClr val="0070C0"/>
              </a:solidFill>
            </a:rPr>
            <a:t>Total Domestic Revenue to GDP (%)</a:t>
          </a:r>
        </a:p>
      </cdr:txBody>
    </cdr:sp>
  </cdr:relSizeAnchor>
  <cdr:relSizeAnchor xmlns:cdr="http://schemas.openxmlformats.org/drawingml/2006/chartDrawing">
    <cdr:from>
      <cdr:x>0.1452</cdr:x>
      <cdr:y>0.3872</cdr:y>
    </cdr:from>
    <cdr:to>
      <cdr:x>0.76618</cdr:x>
      <cdr:y>0.46644</cdr:y>
    </cdr:to>
    <cdr:sp macro="" textlink="">
      <cdr:nvSpPr>
        <cdr:cNvPr id="3" name="TextBox 1">
          <a:extLst xmlns:a="http://schemas.openxmlformats.org/drawingml/2006/main">
            <a:ext uri="{FF2B5EF4-FFF2-40B4-BE49-F238E27FC236}">
              <a16:creationId xmlns:a16="http://schemas.microsoft.com/office/drawing/2014/main" id="{92F87E16-7829-6614-2250-607810E19302}"/>
            </a:ext>
          </a:extLst>
        </cdr:cNvPr>
        <cdr:cNvSpPr txBox="1"/>
      </cdr:nvSpPr>
      <cdr:spPr>
        <a:xfrm xmlns:a="http://schemas.openxmlformats.org/drawingml/2006/main">
          <a:off x="579537" y="949650"/>
          <a:ext cx="2478477" cy="1943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chemeClr val="accent2"/>
              </a:solidFill>
            </a:rPr>
            <a:t>Domestic Revenue to GDP anchor (&gt;22%)</a:t>
          </a:r>
        </a:p>
      </cdr:txBody>
    </cdr:sp>
  </cdr:relSizeAnchor>
</c:userShapes>
</file>

<file path=xl/drawings/drawing6.xml><?xml version="1.0" encoding="utf-8"?>
<c:userShapes xmlns:c="http://schemas.openxmlformats.org/drawingml/2006/chart">
  <cdr:relSizeAnchor xmlns:cdr="http://schemas.openxmlformats.org/drawingml/2006/chartDrawing">
    <cdr:from>
      <cdr:x>0.294</cdr:x>
      <cdr:y>0.1151</cdr:y>
    </cdr:from>
    <cdr:to>
      <cdr:x>0.83106</cdr:x>
      <cdr:y>0.22103</cdr:y>
    </cdr:to>
    <cdr:sp macro="" textlink="">
      <cdr:nvSpPr>
        <cdr:cNvPr id="2" name="TextBox 1">
          <a:extLst xmlns:a="http://schemas.openxmlformats.org/drawingml/2006/main">
            <a:ext uri="{FF2B5EF4-FFF2-40B4-BE49-F238E27FC236}">
              <a16:creationId xmlns:a16="http://schemas.microsoft.com/office/drawing/2014/main" id="{576B772F-BBEE-D2A5-78C4-798B480195C4}"/>
            </a:ext>
          </a:extLst>
        </cdr:cNvPr>
        <cdr:cNvSpPr txBox="1"/>
      </cdr:nvSpPr>
      <cdr:spPr>
        <a:xfrm xmlns:a="http://schemas.openxmlformats.org/drawingml/2006/main">
          <a:off x="1355721" y="315970"/>
          <a:ext cx="2476583" cy="2907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rgbClr val="0070C0"/>
              </a:solidFill>
            </a:rPr>
            <a:t>Fiscal</a:t>
          </a:r>
          <a:r>
            <a:rPr lang="en-GB" sz="800" baseline="0">
              <a:solidFill>
                <a:srgbClr val="0070C0"/>
              </a:solidFill>
            </a:rPr>
            <a:t> Bal Surp(+)/Def(-) to GDP (%)</a:t>
          </a:r>
          <a:endParaRPr lang="en-GB" sz="800">
            <a:solidFill>
              <a:srgbClr val="0070C0"/>
            </a:solidFill>
          </a:endParaRPr>
        </a:p>
      </cdr:txBody>
    </cdr:sp>
  </cdr:relSizeAnchor>
  <cdr:relSizeAnchor xmlns:cdr="http://schemas.openxmlformats.org/drawingml/2006/chartDrawing">
    <cdr:from>
      <cdr:x>0.34772</cdr:x>
      <cdr:y>0.40124</cdr:y>
    </cdr:from>
    <cdr:to>
      <cdr:x>0.68339</cdr:x>
      <cdr:y>0.51141</cdr:y>
    </cdr:to>
    <cdr:sp macro="" textlink="">
      <cdr:nvSpPr>
        <cdr:cNvPr id="3" name="TextBox 2">
          <a:extLst xmlns:a="http://schemas.openxmlformats.org/drawingml/2006/main">
            <a:ext uri="{FF2B5EF4-FFF2-40B4-BE49-F238E27FC236}">
              <a16:creationId xmlns:a16="http://schemas.microsoft.com/office/drawing/2014/main" id="{A774C21D-5405-C368-96FD-5DF2A130401C}"/>
            </a:ext>
          </a:extLst>
        </cdr:cNvPr>
        <cdr:cNvSpPr txBox="1"/>
      </cdr:nvSpPr>
      <cdr:spPr>
        <a:xfrm xmlns:a="http://schemas.openxmlformats.org/drawingml/2006/main">
          <a:off x="1603461" y="1101462"/>
          <a:ext cx="1547898" cy="3024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chemeClr val="accent2"/>
              </a:solidFill>
            </a:rPr>
            <a:t>Upper/Lower</a:t>
          </a:r>
          <a:r>
            <a:rPr lang="en-GB" sz="800" baseline="0">
              <a:solidFill>
                <a:schemeClr val="accent2"/>
              </a:solidFill>
            </a:rPr>
            <a:t> Range</a:t>
          </a:r>
          <a:endParaRPr lang="en-GB" sz="800">
            <a:solidFill>
              <a:schemeClr val="accent2"/>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54</xdr:col>
      <xdr:colOff>959109</xdr:colOff>
      <xdr:row>196</xdr:row>
      <xdr:rowOff>5250</xdr:rowOff>
    </xdr:from>
    <xdr:to>
      <xdr:col>61</xdr:col>
      <xdr:colOff>159399</xdr:colOff>
      <xdr:row>209</xdr:row>
      <xdr:rowOff>389</xdr:rowOff>
    </xdr:to>
    <xdr:graphicFrame macro="">
      <xdr:nvGraphicFramePr>
        <xdr:cNvPr id="2" name="Chart 1">
          <a:extLst>
            <a:ext uri="{FF2B5EF4-FFF2-40B4-BE49-F238E27FC236}">
              <a16:creationId xmlns:a16="http://schemas.microsoft.com/office/drawing/2014/main" id="{BC26F8D5-4C06-4B8A-8E30-2E576CFE0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662216</xdr:colOff>
      <xdr:row>238</xdr:row>
      <xdr:rowOff>126967</xdr:rowOff>
    </xdr:from>
    <xdr:to>
      <xdr:col>69</xdr:col>
      <xdr:colOff>273440</xdr:colOff>
      <xdr:row>254</xdr:row>
      <xdr:rowOff>107917</xdr:rowOff>
    </xdr:to>
    <xdr:graphicFrame macro="">
      <xdr:nvGraphicFramePr>
        <xdr:cNvPr id="3" name="Chart 2">
          <a:extLst>
            <a:ext uri="{FF2B5EF4-FFF2-40B4-BE49-F238E27FC236}">
              <a16:creationId xmlns:a16="http://schemas.microsoft.com/office/drawing/2014/main" id="{E49503E7-2965-475F-87F1-70B42499E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151534</xdr:colOff>
      <xdr:row>153</xdr:row>
      <xdr:rowOff>68406</xdr:rowOff>
    </xdr:from>
    <xdr:to>
      <xdr:col>61</xdr:col>
      <xdr:colOff>475384</xdr:colOff>
      <xdr:row>166</xdr:row>
      <xdr:rowOff>135948</xdr:rowOff>
    </xdr:to>
    <xdr:graphicFrame macro="">
      <xdr:nvGraphicFramePr>
        <xdr:cNvPr id="4" name="Chart 3">
          <a:extLst>
            <a:ext uri="{FF2B5EF4-FFF2-40B4-BE49-F238E27FC236}">
              <a16:creationId xmlns:a16="http://schemas.microsoft.com/office/drawing/2014/main" id="{B555335E-0DAD-47FC-B8B2-C4BA39003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58</xdr:col>
      <xdr:colOff>176650</xdr:colOff>
      <xdr:row>120</xdr:row>
      <xdr:rowOff>96115</xdr:rowOff>
    </xdr:from>
    <xdr:to>
      <xdr:col>64</xdr:col>
      <xdr:colOff>147210</xdr:colOff>
      <xdr:row>144</xdr:row>
      <xdr:rowOff>363681</xdr:rowOff>
    </xdr:to>
    <xdr:graphicFrame macro="">
      <xdr:nvGraphicFramePr>
        <xdr:cNvPr id="5" name="Chart 4">
          <a:extLst>
            <a:ext uri="{FF2B5EF4-FFF2-40B4-BE49-F238E27FC236}">
              <a16:creationId xmlns:a16="http://schemas.microsoft.com/office/drawing/2014/main" id="{611D3EF3-5284-414D-8421-612C3AF69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56</xdr:col>
      <xdr:colOff>715240</xdr:colOff>
      <xdr:row>151</xdr:row>
      <xdr:rowOff>185304</xdr:rowOff>
    </xdr:from>
    <xdr:to>
      <xdr:col>62</xdr:col>
      <xdr:colOff>674543</xdr:colOff>
      <xdr:row>163</xdr:row>
      <xdr:rowOff>53685</xdr:rowOff>
    </xdr:to>
    <xdr:graphicFrame macro="">
      <xdr:nvGraphicFramePr>
        <xdr:cNvPr id="6" name="Chart 5">
          <a:extLst>
            <a:ext uri="{FF2B5EF4-FFF2-40B4-BE49-F238E27FC236}">
              <a16:creationId xmlns:a16="http://schemas.microsoft.com/office/drawing/2014/main" id="{F310357A-C1CD-4F28-B632-2CC9BD5B2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1828800</xdr:colOff>
      <xdr:row>151</xdr:row>
      <xdr:rowOff>352425</xdr:rowOff>
    </xdr:from>
    <xdr:to>
      <xdr:col>55</xdr:col>
      <xdr:colOff>9525</xdr:colOff>
      <xdr:row>165</xdr:row>
      <xdr:rowOff>229467</xdr:rowOff>
    </xdr:to>
    <xdr:graphicFrame macro="">
      <xdr:nvGraphicFramePr>
        <xdr:cNvPr id="7" name="Chart 6">
          <a:extLst>
            <a:ext uri="{FF2B5EF4-FFF2-40B4-BE49-F238E27FC236}">
              <a16:creationId xmlns:a16="http://schemas.microsoft.com/office/drawing/2014/main" id="{B79218D1-68C2-4A7B-8C4D-1003D3FCF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1407584</xdr:colOff>
      <xdr:row>157</xdr:row>
      <xdr:rowOff>185208</xdr:rowOff>
    </xdr:from>
    <xdr:to>
      <xdr:col>54</xdr:col>
      <xdr:colOff>998204</xdr:colOff>
      <xdr:row>169</xdr:row>
      <xdr:rowOff>52724</xdr:rowOff>
    </xdr:to>
    <xdr:graphicFrame macro="">
      <xdr:nvGraphicFramePr>
        <xdr:cNvPr id="8" name="Chart 7">
          <a:extLst>
            <a:ext uri="{FF2B5EF4-FFF2-40B4-BE49-F238E27FC236}">
              <a16:creationId xmlns:a16="http://schemas.microsoft.com/office/drawing/2014/main" id="{21193D66-A03B-49A9-AE6A-6288E599A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60</xdr:col>
      <xdr:colOff>0</xdr:colOff>
      <xdr:row>145</xdr:row>
      <xdr:rowOff>0</xdr:rowOff>
    </xdr:from>
    <xdr:to>
      <xdr:col>66</xdr:col>
      <xdr:colOff>121228</xdr:colOff>
      <xdr:row>157</xdr:row>
      <xdr:rowOff>163656</xdr:rowOff>
    </xdr:to>
    <xdr:graphicFrame macro="">
      <xdr:nvGraphicFramePr>
        <xdr:cNvPr id="9" name="Chart 8">
          <a:extLst>
            <a:ext uri="{FF2B5EF4-FFF2-40B4-BE49-F238E27FC236}">
              <a16:creationId xmlns:a16="http://schemas.microsoft.com/office/drawing/2014/main" id="{F5A1806C-78D1-4124-89E8-20DE05ECD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519112</xdr:colOff>
      <xdr:row>198</xdr:row>
      <xdr:rowOff>19050</xdr:rowOff>
    </xdr:from>
    <xdr:to>
      <xdr:col>51</xdr:col>
      <xdr:colOff>142875</xdr:colOff>
      <xdr:row>210</xdr:row>
      <xdr:rowOff>142875</xdr:rowOff>
    </xdr:to>
    <xdr:graphicFrame macro="">
      <xdr:nvGraphicFramePr>
        <xdr:cNvPr id="10" name="Chart 9">
          <a:extLst>
            <a:ext uri="{FF2B5EF4-FFF2-40B4-BE49-F238E27FC236}">
              <a16:creationId xmlns:a16="http://schemas.microsoft.com/office/drawing/2014/main" id="{698A67C6-5242-4654-AE62-13CCCEB1B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46</xdr:col>
      <xdr:colOff>561975</xdr:colOff>
      <xdr:row>301</xdr:row>
      <xdr:rowOff>9525</xdr:rowOff>
    </xdr:from>
    <xdr:to>
      <xdr:col>51</xdr:col>
      <xdr:colOff>280987</xdr:colOff>
      <xdr:row>319</xdr:row>
      <xdr:rowOff>123825</xdr:rowOff>
    </xdr:to>
    <xdr:graphicFrame macro="">
      <xdr:nvGraphicFramePr>
        <xdr:cNvPr id="11" name="Chart 10">
          <a:extLst>
            <a:ext uri="{FF2B5EF4-FFF2-40B4-BE49-F238E27FC236}">
              <a16:creationId xmlns:a16="http://schemas.microsoft.com/office/drawing/2014/main" id="{41527350-7D7D-4689-B896-C5050A5DC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465668</xdr:colOff>
      <xdr:row>277</xdr:row>
      <xdr:rowOff>349867</xdr:rowOff>
    </xdr:from>
    <xdr:to>
      <xdr:col>23</xdr:col>
      <xdr:colOff>471018</xdr:colOff>
      <xdr:row>287</xdr:row>
      <xdr:rowOff>63500</xdr:rowOff>
    </xdr:to>
    <xdr:graphicFrame macro="">
      <xdr:nvGraphicFramePr>
        <xdr:cNvPr id="12" name="Chart 11">
          <a:extLst>
            <a:ext uri="{FF2B5EF4-FFF2-40B4-BE49-F238E27FC236}">
              <a16:creationId xmlns:a16="http://schemas.microsoft.com/office/drawing/2014/main" id="{8E7A1973-5B96-498B-8081-1733B6752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268187</xdr:colOff>
      <xdr:row>287</xdr:row>
      <xdr:rowOff>152624</xdr:rowOff>
    </xdr:from>
    <xdr:to>
      <xdr:col>23</xdr:col>
      <xdr:colOff>491950</xdr:colOff>
      <xdr:row>301</xdr:row>
      <xdr:rowOff>125605</xdr:rowOff>
    </xdr:to>
    <xdr:graphicFrame macro="">
      <xdr:nvGraphicFramePr>
        <xdr:cNvPr id="13" name="Chart 12">
          <a:extLst>
            <a:ext uri="{FF2B5EF4-FFF2-40B4-BE49-F238E27FC236}">
              <a16:creationId xmlns:a16="http://schemas.microsoft.com/office/drawing/2014/main" id="{97DBABD5-703E-4C26-878F-E60D22D72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680053</xdr:colOff>
      <xdr:row>303</xdr:row>
      <xdr:rowOff>127801</xdr:rowOff>
    </xdr:from>
    <xdr:to>
      <xdr:col>23</xdr:col>
      <xdr:colOff>523353</xdr:colOff>
      <xdr:row>326</xdr:row>
      <xdr:rowOff>157006</xdr:rowOff>
    </xdr:to>
    <xdr:graphicFrame macro="">
      <xdr:nvGraphicFramePr>
        <xdr:cNvPr id="14" name="Chart 13">
          <a:extLst>
            <a:ext uri="{FF2B5EF4-FFF2-40B4-BE49-F238E27FC236}">
              <a16:creationId xmlns:a16="http://schemas.microsoft.com/office/drawing/2014/main" id="{32ABD6CE-F2D8-4DC1-8BFA-B81EB7D54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523352</xdr:colOff>
      <xdr:row>328</xdr:row>
      <xdr:rowOff>114703</xdr:rowOff>
    </xdr:from>
    <xdr:to>
      <xdr:col>23</xdr:col>
      <xdr:colOff>209341</xdr:colOff>
      <xdr:row>342</xdr:row>
      <xdr:rowOff>148166</xdr:rowOff>
    </xdr:to>
    <xdr:graphicFrame macro="">
      <xdr:nvGraphicFramePr>
        <xdr:cNvPr id="15" name="Chart 14">
          <a:extLst>
            <a:ext uri="{FF2B5EF4-FFF2-40B4-BE49-F238E27FC236}">
              <a16:creationId xmlns:a16="http://schemas.microsoft.com/office/drawing/2014/main" id="{20303066-487F-4564-A91E-197597A98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744786</xdr:colOff>
      <xdr:row>277</xdr:row>
      <xdr:rowOff>511872</xdr:rowOff>
    </xdr:from>
    <xdr:to>
      <xdr:col>30</xdr:col>
      <xdr:colOff>481482</xdr:colOff>
      <xdr:row>287</xdr:row>
      <xdr:rowOff>188406</xdr:rowOff>
    </xdr:to>
    <xdr:graphicFrame macro="">
      <xdr:nvGraphicFramePr>
        <xdr:cNvPr id="16" name="Chart 15">
          <a:extLst>
            <a:ext uri="{FF2B5EF4-FFF2-40B4-BE49-F238E27FC236}">
              <a16:creationId xmlns:a16="http://schemas.microsoft.com/office/drawing/2014/main" id="{3796E4B1-4843-4ECE-82D0-2DE1089D4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607087</xdr:colOff>
      <xdr:row>287</xdr:row>
      <xdr:rowOff>136072</xdr:rowOff>
    </xdr:from>
    <xdr:to>
      <xdr:col>29</xdr:col>
      <xdr:colOff>1743074</xdr:colOff>
      <xdr:row>300</xdr:row>
      <xdr:rowOff>481484</xdr:rowOff>
    </xdr:to>
    <xdr:graphicFrame macro="">
      <xdr:nvGraphicFramePr>
        <xdr:cNvPr id="17" name="Chart 16">
          <a:extLst>
            <a:ext uri="{FF2B5EF4-FFF2-40B4-BE49-F238E27FC236}">
              <a16:creationId xmlns:a16="http://schemas.microsoft.com/office/drawing/2014/main" id="{7F9D3F3A-73E4-4A14-875E-86E5FC3E5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559727</xdr:colOff>
      <xdr:row>329</xdr:row>
      <xdr:rowOff>12608</xdr:rowOff>
    </xdr:from>
    <xdr:to>
      <xdr:col>29</xdr:col>
      <xdr:colOff>971550</xdr:colOff>
      <xdr:row>341</xdr:row>
      <xdr:rowOff>126907</xdr:rowOff>
    </xdr:to>
    <xdr:graphicFrame macro="">
      <xdr:nvGraphicFramePr>
        <xdr:cNvPr id="18" name="Chart 17">
          <a:extLst>
            <a:ext uri="{FF2B5EF4-FFF2-40B4-BE49-F238E27FC236}">
              <a16:creationId xmlns:a16="http://schemas.microsoft.com/office/drawing/2014/main" id="{16427E26-6337-4435-8231-BCFCE9E0D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481012</xdr:colOff>
      <xdr:row>376</xdr:row>
      <xdr:rowOff>152400</xdr:rowOff>
    </xdr:from>
    <xdr:to>
      <xdr:col>27</xdr:col>
      <xdr:colOff>371475</xdr:colOff>
      <xdr:row>388</xdr:row>
      <xdr:rowOff>180975</xdr:rowOff>
    </xdr:to>
    <xdr:graphicFrame macro="">
      <xdr:nvGraphicFramePr>
        <xdr:cNvPr id="19" name="Chart 18">
          <a:extLst>
            <a:ext uri="{FF2B5EF4-FFF2-40B4-BE49-F238E27FC236}">
              <a16:creationId xmlns:a16="http://schemas.microsoft.com/office/drawing/2014/main" id="{9AC8F468-B293-4C62-B29A-9E0B5634B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603251</xdr:colOff>
      <xdr:row>265</xdr:row>
      <xdr:rowOff>314325</xdr:rowOff>
    </xdr:from>
    <xdr:to>
      <xdr:col>22</xdr:col>
      <xdr:colOff>1</xdr:colOff>
      <xdr:row>277</xdr:row>
      <xdr:rowOff>123825</xdr:rowOff>
    </xdr:to>
    <xdr:graphicFrame macro="">
      <xdr:nvGraphicFramePr>
        <xdr:cNvPr id="20" name="Chart 19">
          <a:extLst>
            <a:ext uri="{FF2B5EF4-FFF2-40B4-BE49-F238E27FC236}">
              <a16:creationId xmlns:a16="http://schemas.microsoft.com/office/drawing/2014/main" id="{DC8A3A84-BA80-483E-A1F6-7F520E73D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0</xdr:colOff>
      <xdr:row>343</xdr:row>
      <xdr:rowOff>161290</xdr:rowOff>
    </xdr:from>
    <xdr:to>
      <xdr:col>28</xdr:col>
      <xdr:colOff>603250</xdr:colOff>
      <xdr:row>361</xdr:row>
      <xdr:rowOff>60537</xdr:rowOff>
    </xdr:to>
    <xdr:graphicFrame macro="">
      <xdr:nvGraphicFramePr>
        <xdr:cNvPr id="21" name="Chart 20">
          <a:extLst>
            <a:ext uri="{FF2B5EF4-FFF2-40B4-BE49-F238E27FC236}">
              <a16:creationId xmlns:a16="http://schemas.microsoft.com/office/drawing/2014/main" id="{C4032032-6B2E-4955-9456-7DFC998B4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66</xdr:col>
      <xdr:colOff>517102</xdr:colOff>
      <xdr:row>344</xdr:row>
      <xdr:rowOff>47835</xdr:rowOff>
    </xdr:from>
    <xdr:to>
      <xdr:col>72</xdr:col>
      <xdr:colOff>524086</xdr:colOff>
      <xdr:row>357</xdr:row>
      <xdr:rowOff>160654</xdr:rowOff>
    </xdr:to>
    <xdr:graphicFrame macro="">
      <xdr:nvGraphicFramePr>
        <xdr:cNvPr id="22" name="Chart 21">
          <a:extLst>
            <a:ext uri="{FF2B5EF4-FFF2-40B4-BE49-F238E27FC236}">
              <a16:creationId xmlns:a16="http://schemas.microsoft.com/office/drawing/2014/main" id="{64AB77D7-D318-428A-9D4A-25E7A7CBD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24</xdr:col>
      <xdr:colOff>9524</xdr:colOff>
      <xdr:row>265</xdr:row>
      <xdr:rowOff>177939</xdr:rowOff>
    </xdr:from>
    <xdr:to>
      <xdr:col>29</xdr:col>
      <xdr:colOff>2371725</xdr:colOff>
      <xdr:row>277</xdr:row>
      <xdr:rowOff>171450</xdr:rowOff>
    </xdr:to>
    <xdr:graphicFrame macro="">
      <xdr:nvGraphicFramePr>
        <xdr:cNvPr id="23" name="Chart 22">
          <a:extLst>
            <a:ext uri="{FF2B5EF4-FFF2-40B4-BE49-F238E27FC236}">
              <a16:creationId xmlns:a16="http://schemas.microsoft.com/office/drawing/2014/main" id="{B3E332D9-425D-4424-A8DF-0B1B70C33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23</xdr:col>
      <xdr:colOff>314011</xdr:colOff>
      <xdr:row>303</xdr:row>
      <xdr:rowOff>52335</xdr:rowOff>
    </xdr:from>
    <xdr:to>
      <xdr:col>28</xdr:col>
      <xdr:colOff>575685</xdr:colOff>
      <xdr:row>327</xdr:row>
      <xdr:rowOff>94203</xdr:rowOff>
    </xdr:to>
    <xdr:pic>
      <xdr:nvPicPr>
        <xdr:cNvPr id="24" name="Picture 23">
          <a:extLst>
            <a:ext uri="{FF2B5EF4-FFF2-40B4-BE49-F238E27FC236}">
              <a16:creationId xmlns:a16="http://schemas.microsoft.com/office/drawing/2014/main" id="{3689944D-369D-425A-B3CF-435DFB27DE2F}"/>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2173159" y="67303022"/>
          <a:ext cx="3809999" cy="3286648"/>
        </a:xfrm>
        <a:prstGeom prst="rect">
          <a:avLst/>
        </a:prstGeom>
        <a:noFill/>
      </xdr:spPr>
    </xdr:pic>
    <xdr:clientData/>
  </xdr:twoCellAnchor>
  <xdr:twoCellAnchor>
    <xdr:from>
      <xdr:col>25</xdr:col>
      <xdr:colOff>266706</xdr:colOff>
      <xdr:row>10</xdr:row>
      <xdr:rowOff>138112</xdr:rowOff>
    </xdr:from>
    <xdr:to>
      <xdr:col>29</xdr:col>
      <xdr:colOff>1238250</xdr:colOff>
      <xdr:row>23</xdr:row>
      <xdr:rowOff>123825</xdr:rowOff>
    </xdr:to>
    <xdr:graphicFrame macro="">
      <xdr:nvGraphicFramePr>
        <xdr:cNvPr id="25" name="Chart 24">
          <a:extLst>
            <a:ext uri="{FF2B5EF4-FFF2-40B4-BE49-F238E27FC236}">
              <a16:creationId xmlns:a16="http://schemas.microsoft.com/office/drawing/2014/main" id="{7EEC804E-FF60-2FD6-CB22-019B8AE72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22</xdr:col>
      <xdr:colOff>142881</xdr:colOff>
      <xdr:row>26</xdr:row>
      <xdr:rowOff>23812</xdr:rowOff>
    </xdr:from>
    <xdr:to>
      <xdr:col>28</xdr:col>
      <xdr:colOff>409581</xdr:colOff>
      <xdr:row>39</xdr:row>
      <xdr:rowOff>223837</xdr:rowOff>
    </xdr:to>
    <xdr:graphicFrame macro="">
      <xdr:nvGraphicFramePr>
        <xdr:cNvPr id="26" name="Chart 25">
          <a:extLst>
            <a:ext uri="{FF2B5EF4-FFF2-40B4-BE49-F238E27FC236}">
              <a16:creationId xmlns:a16="http://schemas.microsoft.com/office/drawing/2014/main" id="{41B52F93-CBC5-5E54-4FA3-E78E69606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21</xdr:col>
      <xdr:colOff>438150</xdr:colOff>
      <xdr:row>49</xdr:row>
      <xdr:rowOff>166687</xdr:rowOff>
    </xdr:from>
    <xdr:to>
      <xdr:col>27</xdr:col>
      <xdr:colOff>504825</xdr:colOff>
      <xdr:row>60</xdr:row>
      <xdr:rowOff>509587</xdr:rowOff>
    </xdr:to>
    <xdr:graphicFrame macro="">
      <xdr:nvGraphicFramePr>
        <xdr:cNvPr id="27" name="Chart 26">
          <a:extLst>
            <a:ext uri="{FF2B5EF4-FFF2-40B4-BE49-F238E27FC236}">
              <a16:creationId xmlns:a16="http://schemas.microsoft.com/office/drawing/2014/main" id="{BF2E14DC-D71B-89B8-72A0-62906585D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20</xdr:col>
      <xdr:colOff>609606</xdr:colOff>
      <xdr:row>122</xdr:row>
      <xdr:rowOff>42862</xdr:rowOff>
    </xdr:from>
    <xdr:to>
      <xdr:col>26</xdr:col>
      <xdr:colOff>438156</xdr:colOff>
      <xdr:row>134</xdr:row>
      <xdr:rowOff>185737</xdr:rowOff>
    </xdr:to>
    <xdr:graphicFrame macro="">
      <xdr:nvGraphicFramePr>
        <xdr:cNvPr id="28" name="Chart 27">
          <a:extLst>
            <a:ext uri="{FF2B5EF4-FFF2-40B4-BE49-F238E27FC236}">
              <a16:creationId xmlns:a16="http://schemas.microsoft.com/office/drawing/2014/main" id="{3AD32413-AACF-23EF-8702-FB78FAE91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22</xdr:col>
      <xdr:colOff>371481</xdr:colOff>
      <xdr:row>217</xdr:row>
      <xdr:rowOff>185737</xdr:rowOff>
    </xdr:from>
    <xdr:to>
      <xdr:col>28</xdr:col>
      <xdr:colOff>638181</xdr:colOff>
      <xdr:row>235</xdr:row>
      <xdr:rowOff>185737</xdr:rowOff>
    </xdr:to>
    <xdr:graphicFrame macro="">
      <xdr:nvGraphicFramePr>
        <xdr:cNvPr id="29" name="Chart 28">
          <a:extLst>
            <a:ext uri="{FF2B5EF4-FFF2-40B4-BE49-F238E27FC236}">
              <a16:creationId xmlns:a16="http://schemas.microsoft.com/office/drawing/2014/main" id="{D73E2B89-E93B-E142-08EA-242E22547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0.21678</cdr:x>
      <cdr:y>0.07751</cdr:y>
    </cdr:from>
    <cdr:to>
      <cdr:x>0.79021</cdr:x>
      <cdr:y>0.15674</cdr:y>
    </cdr:to>
    <cdr:sp macro="" textlink="">
      <cdr:nvSpPr>
        <cdr:cNvPr id="2" name="TextBox 1">
          <a:extLst xmlns:a="http://schemas.openxmlformats.org/drawingml/2006/main">
            <a:ext uri="{FF2B5EF4-FFF2-40B4-BE49-F238E27FC236}">
              <a16:creationId xmlns:a16="http://schemas.microsoft.com/office/drawing/2014/main" id="{7B3834D2-D6B3-78D8-738C-C58DD7D85814}"/>
            </a:ext>
          </a:extLst>
        </cdr:cNvPr>
        <cdr:cNvSpPr txBox="1"/>
      </cdr:nvSpPr>
      <cdr:spPr>
        <a:xfrm xmlns:a="http://schemas.openxmlformats.org/drawingml/2006/main">
          <a:off x="865220" y="190113"/>
          <a:ext cx="2288695" cy="1943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a:solidFill>
                <a:srgbClr val="0070C0"/>
              </a:solidFill>
            </a:rPr>
            <a:t>Total Domestic Revenue to GDP (%)</a:t>
          </a:r>
        </a:p>
      </cdr:txBody>
    </cdr:sp>
  </cdr:relSizeAnchor>
  <cdr:relSizeAnchor xmlns:cdr="http://schemas.openxmlformats.org/drawingml/2006/chartDrawing">
    <cdr:from>
      <cdr:x>0.1452</cdr:x>
      <cdr:y>0.3872</cdr:y>
    </cdr:from>
    <cdr:to>
      <cdr:x>0.76618</cdr:x>
      <cdr:y>0.46644</cdr:y>
    </cdr:to>
    <cdr:sp macro="" textlink="">
      <cdr:nvSpPr>
        <cdr:cNvPr id="3" name="TextBox 1">
          <a:extLst xmlns:a="http://schemas.openxmlformats.org/drawingml/2006/main">
            <a:ext uri="{FF2B5EF4-FFF2-40B4-BE49-F238E27FC236}">
              <a16:creationId xmlns:a16="http://schemas.microsoft.com/office/drawing/2014/main" id="{92F87E16-7829-6614-2250-607810E19302}"/>
            </a:ext>
          </a:extLst>
        </cdr:cNvPr>
        <cdr:cNvSpPr txBox="1"/>
      </cdr:nvSpPr>
      <cdr:spPr>
        <a:xfrm xmlns:a="http://schemas.openxmlformats.org/drawingml/2006/main">
          <a:off x="579537" y="949650"/>
          <a:ext cx="2478477" cy="1943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chemeClr val="accent2"/>
              </a:solidFill>
            </a:rPr>
            <a:t>Domestic Revenue to GDP anchor (&gt;22%)</a:t>
          </a:r>
        </a:p>
      </cdr:txBody>
    </cdr:sp>
  </cdr:relSizeAnchor>
</c:userShapes>
</file>

<file path=xl/drawings/drawing9.xml><?xml version="1.0" encoding="utf-8"?>
<c:userShapes xmlns:c="http://schemas.openxmlformats.org/drawingml/2006/chart">
  <cdr:relSizeAnchor xmlns:cdr="http://schemas.openxmlformats.org/drawingml/2006/chartDrawing">
    <cdr:from>
      <cdr:x>0.294</cdr:x>
      <cdr:y>0.1151</cdr:y>
    </cdr:from>
    <cdr:to>
      <cdr:x>0.83106</cdr:x>
      <cdr:y>0.22103</cdr:y>
    </cdr:to>
    <cdr:sp macro="" textlink="">
      <cdr:nvSpPr>
        <cdr:cNvPr id="2" name="TextBox 1">
          <a:extLst xmlns:a="http://schemas.openxmlformats.org/drawingml/2006/main">
            <a:ext uri="{FF2B5EF4-FFF2-40B4-BE49-F238E27FC236}">
              <a16:creationId xmlns:a16="http://schemas.microsoft.com/office/drawing/2014/main" id="{576B772F-BBEE-D2A5-78C4-798B480195C4}"/>
            </a:ext>
          </a:extLst>
        </cdr:cNvPr>
        <cdr:cNvSpPr txBox="1"/>
      </cdr:nvSpPr>
      <cdr:spPr>
        <a:xfrm xmlns:a="http://schemas.openxmlformats.org/drawingml/2006/main">
          <a:off x="1355721" y="315970"/>
          <a:ext cx="2476583" cy="2907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rgbClr val="0070C0"/>
              </a:solidFill>
            </a:rPr>
            <a:t>Fiscal</a:t>
          </a:r>
          <a:r>
            <a:rPr lang="en-GB" sz="800" baseline="0">
              <a:solidFill>
                <a:srgbClr val="0070C0"/>
              </a:solidFill>
            </a:rPr>
            <a:t> Bal Surp(+)/Def(-) to GDP (%)</a:t>
          </a:r>
          <a:endParaRPr lang="en-GB" sz="800">
            <a:solidFill>
              <a:srgbClr val="0070C0"/>
            </a:solidFill>
          </a:endParaRPr>
        </a:p>
      </cdr:txBody>
    </cdr:sp>
  </cdr:relSizeAnchor>
  <cdr:relSizeAnchor xmlns:cdr="http://schemas.openxmlformats.org/drawingml/2006/chartDrawing">
    <cdr:from>
      <cdr:x>0.34772</cdr:x>
      <cdr:y>0.40124</cdr:y>
    </cdr:from>
    <cdr:to>
      <cdr:x>0.68339</cdr:x>
      <cdr:y>0.51141</cdr:y>
    </cdr:to>
    <cdr:sp macro="" textlink="">
      <cdr:nvSpPr>
        <cdr:cNvPr id="3" name="TextBox 2">
          <a:extLst xmlns:a="http://schemas.openxmlformats.org/drawingml/2006/main">
            <a:ext uri="{FF2B5EF4-FFF2-40B4-BE49-F238E27FC236}">
              <a16:creationId xmlns:a16="http://schemas.microsoft.com/office/drawing/2014/main" id="{A774C21D-5405-C368-96FD-5DF2A130401C}"/>
            </a:ext>
          </a:extLst>
        </cdr:cNvPr>
        <cdr:cNvSpPr txBox="1"/>
      </cdr:nvSpPr>
      <cdr:spPr>
        <a:xfrm xmlns:a="http://schemas.openxmlformats.org/drawingml/2006/main">
          <a:off x="1603461" y="1101462"/>
          <a:ext cx="1547898" cy="3024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chemeClr val="accent2"/>
              </a:solidFill>
            </a:rPr>
            <a:t>Upper/Lower</a:t>
          </a:r>
          <a:r>
            <a:rPr lang="en-GB" sz="800" baseline="0">
              <a:solidFill>
                <a:schemeClr val="accent2"/>
              </a:solidFill>
            </a:rPr>
            <a:t> Range</a:t>
          </a:r>
          <a:endParaRPr lang="en-GB" sz="800">
            <a:solidFill>
              <a:schemeClr val="accent2"/>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0.19106</cdr:x>
      <cdr:y>0.38618</cdr:y>
    </cdr:from>
    <cdr:to>
      <cdr:x>0.62927</cdr:x>
      <cdr:y>0.46779</cdr:y>
    </cdr:to>
    <cdr:sp macro="" textlink="">
      <cdr:nvSpPr>
        <cdr:cNvPr id="2" name="TextBox 1">
          <a:extLst xmlns:a="http://schemas.openxmlformats.org/drawingml/2006/main">
            <a:ext uri="{FF2B5EF4-FFF2-40B4-BE49-F238E27FC236}">
              <a16:creationId xmlns:a16="http://schemas.microsoft.com/office/drawing/2014/main" id="{78E08593-3CA2-B024-BF53-8A44F74CD209}"/>
            </a:ext>
          </a:extLst>
        </cdr:cNvPr>
        <cdr:cNvSpPr txBox="1"/>
      </cdr:nvSpPr>
      <cdr:spPr>
        <a:xfrm xmlns:a="http://schemas.openxmlformats.org/drawingml/2006/main">
          <a:off x="746125" y="1257985"/>
          <a:ext cx="1711325" cy="26585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chemeClr val="accent2"/>
              </a:solidFill>
            </a:rPr>
            <a:t>Ngata'anga ke ngata ai (23%)</a:t>
          </a:r>
        </a:p>
      </cdr:txBody>
    </cdr:sp>
  </cdr:relSizeAnchor>
  <cdr:relSizeAnchor xmlns:cdr="http://schemas.openxmlformats.org/drawingml/2006/chartDrawing">
    <cdr:from>
      <cdr:x>0.31036</cdr:x>
      <cdr:y>0.11061</cdr:y>
    </cdr:from>
    <cdr:to>
      <cdr:x>0.81036</cdr:x>
      <cdr:y>0.22144</cdr:y>
    </cdr:to>
    <cdr:sp macro="" textlink="">
      <cdr:nvSpPr>
        <cdr:cNvPr id="3" name="TextBox 1">
          <a:extLst xmlns:a="http://schemas.openxmlformats.org/drawingml/2006/main">
            <a:ext uri="{FF2B5EF4-FFF2-40B4-BE49-F238E27FC236}">
              <a16:creationId xmlns:a16="http://schemas.microsoft.com/office/drawing/2014/main" id="{F70A6C68-D3B4-CCC1-2285-F8F4BAF00EB7}"/>
            </a:ext>
          </a:extLst>
        </cdr:cNvPr>
        <cdr:cNvSpPr txBox="1"/>
      </cdr:nvSpPr>
      <cdr:spPr>
        <a:xfrm xmlns:a="http://schemas.openxmlformats.org/drawingml/2006/main">
          <a:off x="2215017" y="315024"/>
          <a:ext cx="3568444" cy="3156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rgbClr val="0070C0"/>
              </a:solidFill>
            </a:rPr>
            <a:t>Fakahoa Pa'anga Humai</a:t>
          </a:r>
          <a:r>
            <a:rPr lang="en-GB" sz="900" baseline="0">
              <a:solidFill>
                <a:srgbClr val="0070C0"/>
              </a:solidFill>
            </a:rPr>
            <a:t> Fakalotofonua ki he koloa ngaohi fakalotofonua </a:t>
          </a:r>
          <a:r>
            <a:rPr lang="en-GB" sz="900">
              <a:solidFill>
                <a:srgbClr val="0070C0"/>
              </a:solidFill>
            </a:rPr>
            <a:t>(%)</a:t>
          </a:r>
        </a:p>
      </cdr:txBody>
    </cdr:sp>
  </cdr:relSizeAnchor>
</c:userShapes>
</file>

<file path=xl/drawings/drawing11.xml><?xml version="1.0" encoding="utf-8"?>
<xdr:wsDr xmlns:xdr="http://schemas.openxmlformats.org/drawingml/2006/spreadsheetDrawing" xmlns:a="http://schemas.openxmlformats.org/drawingml/2006/main">
  <xdr:twoCellAnchor>
    <xdr:from>
      <xdr:col>19</xdr:col>
      <xdr:colOff>0</xdr:colOff>
      <xdr:row>3</xdr:row>
      <xdr:rowOff>140494</xdr:rowOff>
    </xdr:from>
    <xdr:to>
      <xdr:col>25</xdr:col>
      <xdr:colOff>11906</xdr:colOff>
      <xdr:row>15</xdr:row>
      <xdr:rowOff>95250</xdr:rowOff>
    </xdr:to>
    <xdr:graphicFrame macro="">
      <xdr:nvGraphicFramePr>
        <xdr:cNvPr id="2" name="Chart 1">
          <a:extLst>
            <a:ext uri="{FF2B5EF4-FFF2-40B4-BE49-F238E27FC236}">
              <a16:creationId xmlns:a16="http://schemas.microsoft.com/office/drawing/2014/main" id="{07BDC336-9D32-471F-9C87-F23154F23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35718</xdr:colOff>
      <xdr:row>18</xdr:row>
      <xdr:rowOff>33337</xdr:rowOff>
    </xdr:from>
    <xdr:to>
      <xdr:col>24</xdr:col>
      <xdr:colOff>619124</xdr:colOff>
      <xdr:row>30</xdr:row>
      <xdr:rowOff>107156</xdr:rowOff>
    </xdr:to>
    <xdr:graphicFrame macro="">
      <xdr:nvGraphicFramePr>
        <xdr:cNvPr id="3" name="Chart 2">
          <a:extLst>
            <a:ext uri="{FF2B5EF4-FFF2-40B4-BE49-F238E27FC236}">
              <a16:creationId xmlns:a16="http://schemas.microsoft.com/office/drawing/2014/main" id="{8C1AF8FA-68FF-41B1-AAF4-38C13BDDD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54</xdr:col>
      <xdr:colOff>959109</xdr:colOff>
      <xdr:row>196</xdr:row>
      <xdr:rowOff>5250</xdr:rowOff>
    </xdr:from>
    <xdr:to>
      <xdr:col>61</xdr:col>
      <xdr:colOff>159399</xdr:colOff>
      <xdr:row>209</xdr:row>
      <xdr:rowOff>389</xdr:rowOff>
    </xdr:to>
    <xdr:graphicFrame macro="">
      <xdr:nvGraphicFramePr>
        <xdr:cNvPr id="2" name="Chart 1">
          <a:extLst>
            <a:ext uri="{FF2B5EF4-FFF2-40B4-BE49-F238E27FC236}">
              <a16:creationId xmlns:a16="http://schemas.microsoft.com/office/drawing/2014/main" id="{2F499C73-2EFE-4BE2-A35B-905E5899D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60</xdr:col>
      <xdr:colOff>662216</xdr:colOff>
      <xdr:row>238</xdr:row>
      <xdr:rowOff>126967</xdr:rowOff>
    </xdr:from>
    <xdr:to>
      <xdr:col>69</xdr:col>
      <xdr:colOff>273440</xdr:colOff>
      <xdr:row>254</xdr:row>
      <xdr:rowOff>107917</xdr:rowOff>
    </xdr:to>
    <xdr:graphicFrame macro="">
      <xdr:nvGraphicFramePr>
        <xdr:cNvPr id="3" name="Chart 2">
          <a:extLst>
            <a:ext uri="{FF2B5EF4-FFF2-40B4-BE49-F238E27FC236}">
              <a16:creationId xmlns:a16="http://schemas.microsoft.com/office/drawing/2014/main" id="{6F3AA82B-FCCA-44A4-B848-180F3E1EC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151534</xdr:colOff>
      <xdr:row>153</xdr:row>
      <xdr:rowOff>68406</xdr:rowOff>
    </xdr:from>
    <xdr:to>
      <xdr:col>61</xdr:col>
      <xdr:colOff>475384</xdr:colOff>
      <xdr:row>166</xdr:row>
      <xdr:rowOff>135948</xdr:rowOff>
    </xdr:to>
    <xdr:graphicFrame macro="">
      <xdr:nvGraphicFramePr>
        <xdr:cNvPr id="4" name="Chart 3">
          <a:extLst>
            <a:ext uri="{FF2B5EF4-FFF2-40B4-BE49-F238E27FC236}">
              <a16:creationId xmlns:a16="http://schemas.microsoft.com/office/drawing/2014/main" id="{3FE7A65F-BEBD-45D8-94CB-21AC21939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58</xdr:col>
      <xdr:colOff>176650</xdr:colOff>
      <xdr:row>120</xdr:row>
      <xdr:rowOff>96115</xdr:rowOff>
    </xdr:from>
    <xdr:to>
      <xdr:col>64</xdr:col>
      <xdr:colOff>147210</xdr:colOff>
      <xdr:row>144</xdr:row>
      <xdr:rowOff>363681</xdr:rowOff>
    </xdr:to>
    <xdr:graphicFrame macro="">
      <xdr:nvGraphicFramePr>
        <xdr:cNvPr id="5" name="Chart 4">
          <a:extLst>
            <a:ext uri="{FF2B5EF4-FFF2-40B4-BE49-F238E27FC236}">
              <a16:creationId xmlns:a16="http://schemas.microsoft.com/office/drawing/2014/main" id="{A789EC2F-4FF3-43FF-B11C-A32844B38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56</xdr:col>
      <xdr:colOff>715240</xdr:colOff>
      <xdr:row>151</xdr:row>
      <xdr:rowOff>185304</xdr:rowOff>
    </xdr:from>
    <xdr:to>
      <xdr:col>62</xdr:col>
      <xdr:colOff>674543</xdr:colOff>
      <xdr:row>163</xdr:row>
      <xdr:rowOff>53685</xdr:rowOff>
    </xdr:to>
    <xdr:graphicFrame macro="">
      <xdr:nvGraphicFramePr>
        <xdr:cNvPr id="6" name="Chart 5">
          <a:extLst>
            <a:ext uri="{FF2B5EF4-FFF2-40B4-BE49-F238E27FC236}">
              <a16:creationId xmlns:a16="http://schemas.microsoft.com/office/drawing/2014/main" id="{7B4209F3-1659-493A-A32E-FA0C8FD2A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1828800</xdr:colOff>
      <xdr:row>151</xdr:row>
      <xdr:rowOff>352425</xdr:rowOff>
    </xdr:from>
    <xdr:to>
      <xdr:col>55</xdr:col>
      <xdr:colOff>9525</xdr:colOff>
      <xdr:row>165</xdr:row>
      <xdr:rowOff>229467</xdr:rowOff>
    </xdr:to>
    <xdr:graphicFrame macro="">
      <xdr:nvGraphicFramePr>
        <xdr:cNvPr id="7" name="Chart 6">
          <a:extLst>
            <a:ext uri="{FF2B5EF4-FFF2-40B4-BE49-F238E27FC236}">
              <a16:creationId xmlns:a16="http://schemas.microsoft.com/office/drawing/2014/main" id="{0F4EF7FA-E9FA-4E53-B8EC-887CB434F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1407584</xdr:colOff>
      <xdr:row>157</xdr:row>
      <xdr:rowOff>185208</xdr:rowOff>
    </xdr:from>
    <xdr:to>
      <xdr:col>54</xdr:col>
      <xdr:colOff>998204</xdr:colOff>
      <xdr:row>169</xdr:row>
      <xdr:rowOff>52724</xdr:rowOff>
    </xdr:to>
    <xdr:graphicFrame macro="">
      <xdr:nvGraphicFramePr>
        <xdr:cNvPr id="8" name="Chart 7">
          <a:extLst>
            <a:ext uri="{FF2B5EF4-FFF2-40B4-BE49-F238E27FC236}">
              <a16:creationId xmlns:a16="http://schemas.microsoft.com/office/drawing/2014/main" id="{A409BD0D-7ED6-475A-B968-257309922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60</xdr:col>
      <xdr:colOff>0</xdr:colOff>
      <xdr:row>145</xdr:row>
      <xdr:rowOff>0</xdr:rowOff>
    </xdr:from>
    <xdr:to>
      <xdr:col>66</xdr:col>
      <xdr:colOff>121228</xdr:colOff>
      <xdr:row>157</xdr:row>
      <xdr:rowOff>163656</xdr:rowOff>
    </xdr:to>
    <xdr:graphicFrame macro="">
      <xdr:nvGraphicFramePr>
        <xdr:cNvPr id="9" name="Chart 8">
          <a:extLst>
            <a:ext uri="{FF2B5EF4-FFF2-40B4-BE49-F238E27FC236}">
              <a16:creationId xmlns:a16="http://schemas.microsoft.com/office/drawing/2014/main" id="{08D3F09F-055E-4ACD-875C-A3962296D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519112</xdr:colOff>
      <xdr:row>198</xdr:row>
      <xdr:rowOff>19050</xdr:rowOff>
    </xdr:from>
    <xdr:to>
      <xdr:col>51</xdr:col>
      <xdr:colOff>142875</xdr:colOff>
      <xdr:row>210</xdr:row>
      <xdr:rowOff>142875</xdr:rowOff>
    </xdr:to>
    <xdr:graphicFrame macro="">
      <xdr:nvGraphicFramePr>
        <xdr:cNvPr id="10" name="Chart 9">
          <a:extLst>
            <a:ext uri="{FF2B5EF4-FFF2-40B4-BE49-F238E27FC236}">
              <a16:creationId xmlns:a16="http://schemas.microsoft.com/office/drawing/2014/main" id="{00D4E132-3694-4572-BF30-7E3BE5089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46</xdr:col>
      <xdr:colOff>561975</xdr:colOff>
      <xdr:row>301</xdr:row>
      <xdr:rowOff>9525</xdr:rowOff>
    </xdr:from>
    <xdr:to>
      <xdr:col>51</xdr:col>
      <xdr:colOff>280987</xdr:colOff>
      <xdr:row>319</xdr:row>
      <xdr:rowOff>123825</xdr:rowOff>
    </xdr:to>
    <xdr:graphicFrame macro="">
      <xdr:nvGraphicFramePr>
        <xdr:cNvPr id="11" name="Chart 10">
          <a:extLst>
            <a:ext uri="{FF2B5EF4-FFF2-40B4-BE49-F238E27FC236}">
              <a16:creationId xmlns:a16="http://schemas.microsoft.com/office/drawing/2014/main" id="{F3CDE154-514F-4115-AFE3-FFAD02E34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465667</xdr:colOff>
      <xdr:row>277</xdr:row>
      <xdr:rowOff>349867</xdr:rowOff>
    </xdr:from>
    <xdr:to>
      <xdr:col>27</xdr:col>
      <xdr:colOff>345412</xdr:colOff>
      <xdr:row>289</xdr:row>
      <xdr:rowOff>31401</xdr:rowOff>
    </xdr:to>
    <xdr:graphicFrame macro="">
      <xdr:nvGraphicFramePr>
        <xdr:cNvPr id="12" name="Chart 11">
          <a:extLst>
            <a:ext uri="{FF2B5EF4-FFF2-40B4-BE49-F238E27FC236}">
              <a16:creationId xmlns:a16="http://schemas.microsoft.com/office/drawing/2014/main" id="{47ED5AF7-7874-4CA0-A9F3-1FBB4A344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383325</xdr:colOff>
      <xdr:row>288</xdr:row>
      <xdr:rowOff>58420</xdr:rowOff>
    </xdr:from>
    <xdr:to>
      <xdr:col>26</xdr:col>
      <xdr:colOff>44194</xdr:colOff>
      <xdr:row>303</xdr:row>
      <xdr:rowOff>31401</xdr:rowOff>
    </xdr:to>
    <xdr:graphicFrame macro="">
      <xdr:nvGraphicFramePr>
        <xdr:cNvPr id="13" name="Chart 12">
          <a:extLst>
            <a:ext uri="{FF2B5EF4-FFF2-40B4-BE49-F238E27FC236}">
              <a16:creationId xmlns:a16="http://schemas.microsoft.com/office/drawing/2014/main" id="{48696AC3-F310-49F6-BDB6-1884B6209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617250</xdr:colOff>
      <xdr:row>303</xdr:row>
      <xdr:rowOff>23131</xdr:rowOff>
    </xdr:from>
    <xdr:to>
      <xdr:col>27</xdr:col>
      <xdr:colOff>596619</xdr:colOff>
      <xdr:row>326</xdr:row>
      <xdr:rowOff>0</xdr:rowOff>
    </xdr:to>
    <xdr:graphicFrame macro="">
      <xdr:nvGraphicFramePr>
        <xdr:cNvPr id="14" name="Chart 13">
          <a:extLst>
            <a:ext uri="{FF2B5EF4-FFF2-40B4-BE49-F238E27FC236}">
              <a16:creationId xmlns:a16="http://schemas.microsoft.com/office/drawing/2014/main" id="{0AB94444-0279-4215-B020-F7D3ED878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698500</xdr:colOff>
      <xdr:row>327</xdr:row>
      <xdr:rowOff>114703</xdr:rowOff>
    </xdr:from>
    <xdr:to>
      <xdr:col>26</xdr:col>
      <xdr:colOff>486834</xdr:colOff>
      <xdr:row>341</xdr:row>
      <xdr:rowOff>148166</xdr:rowOff>
    </xdr:to>
    <xdr:graphicFrame macro="">
      <xdr:nvGraphicFramePr>
        <xdr:cNvPr id="15" name="Chart 14">
          <a:extLst>
            <a:ext uri="{FF2B5EF4-FFF2-40B4-BE49-F238E27FC236}">
              <a16:creationId xmlns:a16="http://schemas.microsoft.com/office/drawing/2014/main" id="{E9412648-6809-4696-9402-A6E414A1E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53</xdr:col>
      <xdr:colOff>148165</xdr:colOff>
      <xdr:row>279</xdr:row>
      <xdr:rowOff>323466</xdr:rowOff>
    </xdr:from>
    <xdr:to>
      <xdr:col>61</xdr:col>
      <xdr:colOff>126999</xdr:colOff>
      <xdr:row>291</xdr:row>
      <xdr:rowOff>43009</xdr:rowOff>
    </xdr:to>
    <xdr:graphicFrame macro="">
      <xdr:nvGraphicFramePr>
        <xdr:cNvPr id="16" name="Chart 15">
          <a:extLst>
            <a:ext uri="{FF2B5EF4-FFF2-40B4-BE49-F238E27FC236}">
              <a16:creationId xmlns:a16="http://schemas.microsoft.com/office/drawing/2014/main" id="{3D51E907-A0F8-4990-87A5-CB7AF0F44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57</xdr:col>
      <xdr:colOff>158750</xdr:colOff>
      <xdr:row>290</xdr:row>
      <xdr:rowOff>52147</xdr:rowOff>
    </xdr:from>
    <xdr:to>
      <xdr:col>65</xdr:col>
      <xdr:colOff>63499</xdr:colOff>
      <xdr:row>308</xdr:row>
      <xdr:rowOff>53205</xdr:rowOff>
    </xdr:to>
    <xdr:graphicFrame macro="">
      <xdr:nvGraphicFramePr>
        <xdr:cNvPr id="17" name="Chart 16">
          <a:extLst>
            <a:ext uri="{FF2B5EF4-FFF2-40B4-BE49-F238E27FC236}">
              <a16:creationId xmlns:a16="http://schemas.microsoft.com/office/drawing/2014/main" id="{2BC1326F-1A88-43C4-91F8-989F0ACA8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66</xdr:col>
      <xdr:colOff>392255</xdr:colOff>
      <xdr:row>327</xdr:row>
      <xdr:rowOff>64943</xdr:rowOff>
    </xdr:from>
    <xdr:to>
      <xdr:col>73</xdr:col>
      <xdr:colOff>158461</xdr:colOff>
      <xdr:row>339</xdr:row>
      <xdr:rowOff>179243</xdr:rowOff>
    </xdr:to>
    <xdr:graphicFrame macro="">
      <xdr:nvGraphicFramePr>
        <xdr:cNvPr id="18" name="Chart 17">
          <a:extLst>
            <a:ext uri="{FF2B5EF4-FFF2-40B4-BE49-F238E27FC236}">
              <a16:creationId xmlns:a16="http://schemas.microsoft.com/office/drawing/2014/main" id="{1AEE9B75-646D-41CA-A2F6-68DD1A2F1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481012</xdr:colOff>
      <xdr:row>375</xdr:row>
      <xdr:rowOff>152400</xdr:rowOff>
    </xdr:from>
    <xdr:to>
      <xdr:col>27</xdr:col>
      <xdr:colOff>371475</xdr:colOff>
      <xdr:row>387</xdr:row>
      <xdr:rowOff>180975</xdr:rowOff>
    </xdr:to>
    <xdr:graphicFrame macro="">
      <xdr:nvGraphicFramePr>
        <xdr:cNvPr id="19" name="Chart 18">
          <a:extLst>
            <a:ext uri="{FF2B5EF4-FFF2-40B4-BE49-F238E27FC236}">
              <a16:creationId xmlns:a16="http://schemas.microsoft.com/office/drawing/2014/main" id="{235F5A0B-19B0-44AB-B6F5-CFA9D0D8F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603251</xdr:colOff>
      <xdr:row>265</xdr:row>
      <xdr:rowOff>314325</xdr:rowOff>
    </xdr:from>
    <xdr:to>
      <xdr:col>22</xdr:col>
      <xdr:colOff>1</xdr:colOff>
      <xdr:row>277</xdr:row>
      <xdr:rowOff>123825</xdr:rowOff>
    </xdr:to>
    <xdr:graphicFrame macro="">
      <xdr:nvGraphicFramePr>
        <xdr:cNvPr id="20" name="Chart 19">
          <a:extLst>
            <a:ext uri="{FF2B5EF4-FFF2-40B4-BE49-F238E27FC236}">
              <a16:creationId xmlns:a16="http://schemas.microsoft.com/office/drawing/2014/main" id="{5E2256D5-C378-4B94-BED4-4334261C6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0</xdr:colOff>
      <xdr:row>342</xdr:row>
      <xdr:rowOff>161290</xdr:rowOff>
    </xdr:from>
    <xdr:to>
      <xdr:col>28</xdr:col>
      <xdr:colOff>603250</xdr:colOff>
      <xdr:row>360</xdr:row>
      <xdr:rowOff>60537</xdr:rowOff>
    </xdr:to>
    <xdr:graphicFrame macro="">
      <xdr:nvGraphicFramePr>
        <xdr:cNvPr id="21" name="Chart 20">
          <a:extLst>
            <a:ext uri="{FF2B5EF4-FFF2-40B4-BE49-F238E27FC236}">
              <a16:creationId xmlns:a16="http://schemas.microsoft.com/office/drawing/2014/main" id="{3F8F9E38-8C3A-407B-92B6-8F3E1D5FE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66</xdr:col>
      <xdr:colOff>517102</xdr:colOff>
      <xdr:row>343</xdr:row>
      <xdr:rowOff>47835</xdr:rowOff>
    </xdr:from>
    <xdr:to>
      <xdr:col>72</xdr:col>
      <xdr:colOff>524086</xdr:colOff>
      <xdr:row>356</xdr:row>
      <xdr:rowOff>160654</xdr:rowOff>
    </xdr:to>
    <xdr:graphicFrame macro="">
      <xdr:nvGraphicFramePr>
        <xdr:cNvPr id="22" name="Chart 21">
          <a:extLst>
            <a:ext uri="{FF2B5EF4-FFF2-40B4-BE49-F238E27FC236}">
              <a16:creationId xmlns:a16="http://schemas.microsoft.com/office/drawing/2014/main" id="{1DE90FD0-1AF5-45DE-AFAC-5ABC1EC69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24</xdr:col>
      <xdr:colOff>9525</xdr:colOff>
      <xdr:row>265</xdr:row>
      <xdr:rowOff>361950</xdr:rowOff>
    </xdr:from>
    <xdr:to>
      <xdr:col>28</xdr:col>
      <xdr:colOff>609601</xdr:colOff>
      <xdr:row>277</xdr:row>
      <xdr:rowOff>171450</xdr:rowOff>
    </xdr:to>
    <xdr:graphicFrame macro="">
      <xdr:nvGraphicFramePr>
        <xdr:cNvPr id="23" name="Chart 22">
          <a:extLst>
            <a:ext uri="{FF2B5EF4-FFF2-40B4-BE49-F238E27FC236}">
              <a16:creationId xmlns:a16="http://schemas.microsoft.com/office/drawing/2014/main" id="{A2AAD888-60B4-4CAD-BF2E-44D6DA66C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57</xdr:col>
      <xdr:colOff>0</xdr:colOff>
      <xdr:row>318</xdr:row>
      <xdr:rowOff>0</xdr:rowOff>
    </xdr:from>
    <xdr:to>
      <xdr:col>61</xdr:col>
      <xdr:colOff>408296</xdr:colOff>
      <xdr:row>330</xdr:row>
      <xdr:rowOff>70908</xdr:rowOff>
    </xdr:to>
    <xdr:pic>
      <xdr:nvPicPr>
        <xdr:cNvPr id="24" name="Picture 23">
          <a:extLst>
            <a:ext uri="{FF2B5EF4-FFF2-40B4-BE49-F238E27FC236}">
              <a16:creationId xmlns:a16="http://schemas.microsoft.com/office/drawing/2014/main" id="{9523A606-F988-41FB-A251-131A622B1E15}"/>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642925" y="24765000"/>
          <a:ext cx="3322946" cy="1928283"/>
        </a:xfrm>
        <a:prstGeom prst="rect">
          <a:avLst/>
        </a:prstGeom>
        <a:noFill/>
      </xdr:spPr>
    </xdr:pic>
    <xdr:clientData/>
  </xdr:twoCellAnchor>
</xdr:wsDr>
</file>

<file path=xl/drawings/drawing13.xml><?xml version="1.0" encoding="utf-8"?>
<c:userShapes xmlns:c="http://schemas.openxmlformats.org/drawingml/2006/chart">
  <cdr:relSizeAnchor xmlns:cdr="http://schemas.openxmlformats.org/drawingml/2006/chartDrawing">
    <cdr:from>
      <cdr:x>0.21678</cdr:x>
      <cdr:y>0.07751</cdr:y>
    </cdr:from>
    <cdr:to>
      <cdr:x>0.79021</cdr:x>
      <cdr:y>0.15674</cdr:y>
    </cdr:to>
    <cdr:sp macro="" textlink="">
      <cdr:nvSpPr>
        <cdr:cNvPr id="2" name="TextBox 1">
          <a:extLst xmlns:a="http://schemas.openxmlformats.org/drawingml/2006/main">
            <a:ext uri="{FF2B5EF4-FFF2-40B4-BE49-F238E27FC236}">
              <a16:creationId xmlns:a16="http://schemas.microsoft.com/office/drawing/2014/main" id="{7B3834D2-D6B3-78D8-738C-C58DD7D85814}"/>
            </a:ext>
          </a:extLst>
        </cdr:cNvPr>
        <cdr:cNvSpPr txBox="1"/>
      </cdr:nvSpPr>
      <cdr:spPr>
        <a:xfrm xmlns:a="http://schemas.openxmlformats.org/drawingml/2006/main">
          <a:off x="865220" y="190113"/>
          <a:ext cx="2288695" cy="1943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a:solidFill>
                <a:srgbClr val="0070C0"/>
              </a:solidFill>
            </a:rPr>
            <a:t>Total Domestic Revenue to GDP (%)</a:t>
          </a:r>
        </a:p>
      </cdr:txBody>
    </cdr:sp>
  </cdr:relSizeAnchor>
  <cdr:relSizeAnchor xmlns:cdr="http://schemas.openxmlformats.org/drawingml/2006/chartDrawing">
    <cdr:from>
      <cdr:x>0.1452</cdr:x>
      <cdr:y>0.3872</cdr:y>
    </cdr:from>
    <cdr:to>
      <cdr:x>0.76618</cdr:x>
      <cdr:y>0.46644</cdr:y>
    </cdr:to>
    <cdr:sp macro="" textlink="">
      <cdr:nvSpPr>
        <cdr:cNvPr id="3" name="TextBox 1">
          <a:extLst xmlns:a="http://schemas.openxmlformats.org/drawingml/2006/main">
            <a:ext uri="{FF2B5EF4-FFF2-40B4-BE49-F238E27FC236}">
              <a16:creationId xmlns:a16="http://schemas.microsoft.com/office/drawing/2014/main" id="{92F87E16-7829-6614-2250-607810E19302}"/>
            </a:ext>
          </a:extLst>
        </cdr:cNvPr>
        <cdr:cNvSpPr txBox="1"/>
      </cdr:nvSpPr>
      <cdr:spPr>
        <a:xfrm xmlns:a="http://schemas.openxmlformats.org/drawingml/2006/main">
          <a:off x="579537" y="949650"/>
          <a:ext cx="2478477" cy="1943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chemeClr val="accent2"/>
              </a:solidFill>
            </a:rPr>
            <a:t>Domestic Revenue to GDP anchor (&gt;22%)</a:t>
          </a:r>
        </a:p>
      </cdr:txBody>
    </cdr:sp>
  </cdr:relSizeAnchor>
</c:userShapes>
</file>

<file path=xl/drawings/drawing14.xml><?xml version="1.0" encoding="utf-8"?>
<c:userShapes xmlns:c="http://schemas.openxmlformats.org/drawingml/2006/chart">
  <cdr:relSizeAnchor xmlns:cdr="http://schemas.openxmlformats.org/drawingml/2006/chartDrawing">
    <cdr:from>
      <cdr:x>0.294</cdr:x>
      <cdr:y>0.1151</cdr:y>
    </cdr:from>
    <cdr:to>
      <cdr:x>0.83106</cdr:x>
      <cdr:y>0.22103</cdr:y>
    </cdr:to>
    <cdr:sp macro="" textlink="">
      <cdr:nvSpPr>
        <cdr:cNvPr id="2" name="TextBox 1">
          <a:extLst xmlns:a="http://schemas.openxmlformats.org/drawingml/2006/main">
            <a:ext uri="{FF2B5EF4-FFF2-40B4-BE49-F238E27FC236}">
              <a16:creationId xmlns:a16="http://schemas.microsoft.com/office/drawing/2014/main" id="{576B772F-BBEE-D2A5-78C4-798B480195C4}"/>
            </a:ext>
          </a:extLst>
        </cdr:cNvPr>
        <cdr:cNvSpPr txBox="1"/>
      </cdr:nvSpPr>
      <cdr:spPr>
        <a:xfrm xmlns:a="http://schemas.openxmlformats.org/drawingml/2006/main">
          <a:off x="1355721" y="315970"/>
          <a:ext cx="2476583" cy="2907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rgbClr val="0070C0"/>
              </a:solidFill>
            </a:rPr>
            <a:t>Fiscal</a:t>
          </a:r>
          <a:r>
            <a:rPr lang="en-GB" sz="800" baseline="0">
              <a:solidFill>
                <a:srgbClr val="0070C0"/>
              </a:solidFill>
            </a:rPr>
            <a:t> Bal Surp(+)/Def(-) to GDP (%)</a:t>
          </a:r>
          <a:endParaRPr lang="en-GB" sz="800">
            <a:solidFill>
              <a:srgbClr val="0070C0"/>
            </a:solidFill>
          </a:endParaRPr>
        </a:p>
      </cdr:txBody>
    </cdr:sp>
  </cdr:relSizeAnchor>
  <cdr:relSizeAnchor xmlns:cdr="http://schemas.openxmlformats.org/drawingml/2006/chartDrawing">
    <cdr:from>
      <cdr:x>0.34772</cdr:x>
      <cdr:y>0.40124</cdr:y>
    </cdr:from>
    <cdr:to>
      <cdr:x>0.68339</cdr:x>
      <cdr:y>0.51141</cdr:y>
    </cdr:to>
    <cdr:sp macro="" textlink="">
      <cdr:nvSpPr>
        <cdr:cNvPr id="3" name="TextBox 2">
          <a:extLst xmlns:a="http://schemas.openxmlformats.org/drawingml/2006/main">
            <a:ext uri="{FF2B5EF4-FFF2-40B4-BE49-F238E27FC236}">
              <a16:creationId xmlns:a16="http://schemas.microsoft.com/office/drawing/2014/main" id="{A774C21D-5405-C368-96FD-5DF2A130401C}"/>
            </a:ext>
          </a:extLst>
        </cdr:cNvPr>
        <cdr:cNvSpPr txBox="1"/>
      </cdr:nvSpPr>
      <cdr:spPr>
        <a:xfrm xmlns:a="http://schemas.openxmlformats.org/drawingml/2006/main">
          <a:off x="1603461" y="1101462"/>
          <a:ext cx="1547898" cy="3024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800">
              <a:solidFill>
                <a:schemeClr val="accent2"/>
              </a:solidFill>
            </a:rPr>
            <a:t>Upper/Lower</a:t>
          </a:r>
          <a:r>
            <a:rPr lang="en-GB" sz="800" baseline="0">
              <a:solidFill>
                <a:schemeClr val="accent2"/>
              </a:solidFill>
            </a:rPr>
            <a:t> Range</a:t>
          </a:r>
          <a:endParaRPr lang="en-GB" sz="800">
            <a:solidFill>
              <a:schemeClr val="accent2"/>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0.19106</cdr:x>
      <cdr:y>0.38618</cdr:y>
    </cdr:from>
    <cdr:to>
      <cdr:x>0.62927</cdr:x>
      <cdr:y>0.46779</cdr:y>
    </cdr:to>
    <cdr:sp macro="" textlink="">
      <cdr:nvSpPr>
        <cdr:cNvPr id="2" name="TextBox 1">
          <a:extLst xmlns:a="http://schemas.openxmlformats.org/drawingml/2006/main">
            <a:ext uri="{FF2B5EF4-FFF2-40B4-BE49-F238E27FC236}">
              <a16:creationId xmlns:a16="http://schemas.microsoft.com/office/drawing/2014/main" id="{78E08593-3CA2-B024-BF53-8A44F74CD209}"/>
            </a:ext>
          </a:extLst>
        </cdr:cNvPr>
        <cdr:cNvSpPr txBox="1"/>
      </cdr:nvSpPr>
      <cdr:spPr>
        <a:xfrm xmlns:a="http://schemas.openxmlformats.org/drawingml/2006/main">
          <a:off x="746125" y="1257985"/>
          <a:ext cx="1711325" cy="26585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chemeClr val="accent2"/>
              </a:solidFill>
            </a:rPr>
            <a:t>Ngata'anga ke ngata ai (23%)</a:t>
          </a:r>
        </a:p>
      </cdr:txBody>
    </cdr:sp>
  </cdr:relSizeAnchor>
  <cdr:relSizeAnchor xmlns:cdr="http://schemas.openxmlformats.org/drawingml/2006/chartDrawing">
    <cdr:from>
      <cdr:x>0.1813</cdr:x>
      <cdr:y>0.14665</cdr:y>
    </cdr:from>
    <cdr:to>
      <cdr:x>0.6813</cdr:x>
      <cdr:y>0.31332</cdr:y>
    </cdr:to>
    <cdr:sp macro="" textlink="">
      <cdr:nvSpPr>
        <cdr:cNvPr id="3" name="TextBox 1">
          <a:extLst xmlns:a="http://schemas.openxmlformats.org/drawingml/2006/main">
            <a:ext uri="{FF2B5EF4-FFF2-40B4-BE49-F238E27FC236}">
              <a16:creationId xmlns:a16="http://schemas.microsoft.com/office/drawing/2014/main" id="{F70A6C68-D3B4-CCC1-2285-F8F4BAF00EB7}"/>
            </a:ext>
          </a:extLst>
        </cdr:cNvPr>
        <cdr:cNvSpPr txBox="1"/>
      </cdr:nvSpPr>
      <cdr:spPr>
        <a:xfrm xmlns:a="http://schemas.openxmlformats.org/drawingml/2006/main">
          <a:off x="708025" y="477733"/>
          <a:ext cx="1952637" cy="5429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a:solidFill>
                <a:srgbClr val="0070C0"/>
              </a:solidFill>
            </a:rPr>
            <a:t>Fakahoa Pa'anga Humai</a:t>
          </a:r>
          <a:r>
            <a:rPr lang="en-GB" sz="900" baseline="0">
              <a:solidFill>
                <a:srgbClr val="0070C0"/>
              </a:solidFill>
            </a:rPr>
            <a:t> Fakalotofonua ki he koloa ngaohi fakalotofonua </a:t>
          </a:r>
          <a:r>
            <a:rPr lang="en-GB" sz="900">
              <a:solidFill>
                <a:srgbClr val="0070C0"/>
              </a:solidFill>
            </a:rPr>
            <a:t>(%)</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K:\SFaleafa_200910\Budget_Donor_npalu.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1\SFALEA~1.FIN\LOCALS~1\Temp\Temporary%20Directory%201%20for%20Copy%20of%20Budget_290509.zip\Copy%20of%20Budget_2905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Henry%20doc\GFS\Aggregate%20Template_Final%20Fin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DOCUME~1\VAHA'I~1.TO\LOCALS~1\Temp\Ministry%20by%20Item%20Revenue%202004_05-SI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ivisions\Aid%20and%20Projects\Aid%20Management%20Division\budget%2010_11\AMD\Development%20budget%20template_2010_13.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Budget%20Statement%202023-24/Fiscal%20Tables/Fiscal%20Table%20for%20Budget%20Strategy%202023_24_New%20Government_budget%2003032023.xlsx" TargetMode="External"/><Relationship Id="rId1" Type="http://schemas.openxmlformats.org/officeDocument/2006/relationships/externalLinkPath" Target="/Economics/BUDGET%20STATEMENTS/Budget%20Statement%202023-24/Fiscal%20Tables/Fiscal%20Table%20for%20Budget%20Strategy%202023_24_New%20Government_budget%2003032023.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atement%20FY2026\GFS%20Run\9%20Draft\GFS%20Table%20for%20budget%20statement%20FY2025%20-Run%20number%209%20(17_5_25)%208.40pm.xlsx" TargetMode="External"/><Relationship Id="rId1" Type="http://schemas.openxmlformats.org/officeDocument/2006/relationships/externalLinkPath" Target="file:///C:\Users\sfaupula\Desktop\Request%20for%202021_22%20FY\Budget%20Statement%20FY2026\GFS%20Run\9%20Draft\GFS%20Table%20for%20budget%20statement%20FY2025%20-Run%20number%209%20(17_5_25)%208.40pm.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atement%20FY2027\GFS%20Run\Run%204\Inflows%20and%20Outflows%2012_05_26.xlsx" TargetMode="External"/><Relationship Id="rId1" Type="http://schemas.openxmlformats.org/officeDocument/2006/relationships/externalLinkPath" Target="Inflows%20and%20Outflows%2012_05_26.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Outflow%20and%20Inflow%20(GFS).xlsx" TargetMode="External"/><Relationship Id="rId2" Type="http://schemas.openxmlformats.org/officeDocument/2006/relationships/externalLinkPath" Target="file:///C:\Users\sfaupula\Desktop\Request%20for%202021_22%20FY\Budget%20Statement%20FY2027\GFS%20Run\Run%203\Outflow%20and%20Inflow%20(GFS).xlsx" TargetMode="External"/><Relationship Id="rId1" Type="http://schemas.openxmlformats.org/officeDocument/2006/relationships/externalLinkPath" Target="/Economics/BUDGET%20STATEMENTS/Budget%20Statement%202026-27/GFS%20Final(statement)/Outflow%20and%20Inflow%20(GFS).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Budget%20Statement%202019-20/draft%20BS/Sione's%20Sections/Developing%20of%20GFS%20201920.xlsx" TargetMode="External"/><Relationship Id="rId1" Type="http://schemas.openxmlformats.org/officeDocument/2006/relationships/externalLinkPath" Target="/Economics/BUDGET%20STATEMENTS/Budget%20Statement%202019-20/draft%20BS/Sione's%20Sections/Developing%20of%20GFS%20201920.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rategies%20FY%2024\GFS\1st%20Draft\Final%20Run\Recurrent%20Budget%20Envelope%20FY2024.xlsx" TargetMode="External"/><Relationship Id="rId1" Type="http://schemas.openxmlformats.org/officeDocument/2006/relationships/externalLinkPath" Target="file:///C:\Users\sfaupula\Desktop\Request%20for%202021_22%20FY\Budget%20Strategies%20FY%2024\GFS\1st%20Draft\Final%20Run\Recurrent%20Budget%20Envelope%20FY2024.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atement%20FY2027\GFS%20Run\Run%202\Final%20Flows%20to%20Cabinet%20FY2026-27_27Apr_arvo_+++.xlsx" TargetMode="External"/><Relationship Id="rId1" Type="http://schemas.openxmlformats.org/officeDocument/2006/relationships/externalLinkPath" Target="file:///C:\Users\sfaupula\Desktop\Request%20for%202021_22%20FY\Budget%20Statement%20FY2027\GFS%20Run\Run%202\Final%20Flows%20to%20Cabinet%20FY2026-27_27Apr_arvo_+++.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rategies%20FY%2024\GFS\1st%20Draft\Development%201st%20Draft.xlsx" TargetMode="External"/><Relationship Id="rId1" Type="http://schemas.openxmlformats.org/officeDocument/2006/relationships/externalLinkPath" Target="file:///C:\Users\sfaupula\Desktop\Request%20for%202021_22%20FY\Budget%20Strategies%20FY%2024\GFS\1st%20Draft\Development%201st%20Draft.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atement%20FY2026\GFS%20Run\1st%20Draft\RUN%201\In-Out%20flows%207_5_2025.xlsx" TargetMode="External"/><Relationship Id="rId1" Type="http://schemas.openxmlformats.org/officeDocument/2006/relationships/externalLinkPath" Target="file:///C:\Users\sfaupula\Desktop\Request%20for%202021_22%20FY\Budget%20Statement%20FY2026\GFS%20Run\1st%20Draft\RUN%201\In-Out%20flows%207_5_2025.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Users\sfaupula\Desktop\Request%20for%202021_22%20FY\Budget%20Statement%20FY2025\GFS%20Run\For%20B%20Statement\2%20Run\Consolidated%20Budget%20as%20of%2012%20March%202024.xlsx" TargetMode="External"/><Relationship Id="rId1" Type="http://schemas.openxmlformats.org/officeDocument/2006/relationships/externalLinkPath" Target="file:///C:\Users\sfaupula\Desktop\Request%20for%202021_22%20FY\Budget%20Statement%20FY2025\GFS%20Run\For%20B%20Statement\2%20Run\Consolidated%20Budget%20as%20of%2012%20March%202024.xlsx" TargetMode="External"/></Relationships>
</file>

<file path=xl/externalLinks/_rels/externalLink16.xml.rels><?xml version="1.0" encoding="UTF-8" standalone="yes"?>
<Relationships xmlns="http://schemas.openxmlformats.org/package/2006/relationships"><Relationship Id="rId3" Type="http://schemas.openxmlformats.org/officeDocument/2006/relationships/externalLinkPath" Target="../../../Budget%20Statement%202024-25/GFS/3%20Run%20(13_3_24)%208.34pm/Copy%20of%20Consolidate%2013-3-24+vl%20(1).xlsx" TargetMode="External"/><Relationship Id="rId2" Type="http://schemas.openxmlformats.org/officeDocument/2006/relationships/externalLinkPath" Target="file:///C:\Users\sfaupula\Desktop\Request%20for%202021_22%20FY\Budget%20Statement%20FY2025\GFS%20Run\For%20B%20Statement\3%20Run\Copy%20of%20Consolidate%2013-3-24+vl%20(1).xlsx" TargetMode="External"/><Relationship Id="rId1" Type="http://schemas.openxmlformats.org/officeDocument/2006/relationships/externalLinkPath" Target="/Economics/BUDGET%20STATEMENTS/Budget%20Statement%202024-25/GFS/3%20Run%20(13_3_24)%208.34pm/Copy%20of%20Consolidate%2013-3-24+vl%20(1).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Periodic%20Economic%20Reports/Mid-term%20Economic%20Reports/HYR%20Jul-Dec%202018/Fiscal%20accounts.xlsx" TargetMode="External"/><Relationship Id="rId1" Type="http://schemas.openxmlformats.org/officeDocument/2006/relationships/externalLinkPath" Target="/Economics/Periodic%20Economic%20Reports/Mid-term%20Economic%20Reports/HYR%20Jul-Dec%202018/Fiscal%20accounts.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sfaleafa.FINANCE\Desktop\Personal\Old%20HDD%20Files\My%20Documents\GFS\GFS\Budget%20GFS%20Tables%202011-12_150611(Final%20GFS%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Budget_Donor"/>
      <sheetName val="Rev_Donor"/>
    </sheetNames>
    <sheetDataSet>
      <sheetData sheetId="0" refreshError="1"/>
      <sheetData sheetId="1">
        <row r="1">
          <cell r="A1" t="str">
            <v>Min</v>
          </cell>
          <cell r="B1" t="str">
            <v>PG</v>
          </cell>
          <cell r="C1" t="str">
            <v>SP</v>
          </cell>
          <cell r="D1" t="str">
            <v>AC</v>
          </cell>
          <cell r="E1" t="str">
            <v>ItemCat</v>
          </cell>
          <cell r="F1" t="str">
            <v>ItemType</v>
          </cell>
          <cell r="G1" t="str">
            <v>Loc</v>
          </cell>
          <cell r="H1" t="str">
            <v>FS</v>
          </cell>
          <cell r="I1" t="str">
            <v>CI</v>
          </cell>
          <cell r="J1" t="str">
            <v>Amnt12</v>
          </cell>
          <cell r="K1" t="str">
            <v>AmntB</v>
          </cell>
          <cell r="L1" t="str">
            <v>AmntR</v>
          </cell>
          <cell r="M1" t="str">
            <v>AmntN</v>
          </cell>
          <cell r="N1" t="str">
            <v>Amnt10</v>
          </cell>
          <cell r="O1" t="str">
            <v>Amnt11</v>
          </cell>
        </row>
        <row r="2">
          <cell r="A2" t="str">
            <v>02</v>
          </cell>
          <cell r="B2" t="str">
            <v>01</v>
          </cell>
          <cell r="C2" t="str">
            <v>01</v>
          </cell>
          <cell r="D2" t="str">
            <v>02</v>
          </cell>
          <cell r="E2" t="str">
            <v>14</v>
          </cell>
          <cell r="F2" t="str">
            <v>80</v>
          </cell>
          <cell r="G2" t="str">
            <v>1</v>
          </cell>
          <cell r="H2" t="str">
            <v>68</v>
          </cell>
          <cell r="I2" t="str">
            <v>0</v>
          </cell>
          <cell r="J2">
            <v>7000</v>
          </cell>
          <cell r="K2">
            <v>80000</v>
          </cell>
          <cell r="L2">
            <v>46809</v>
          </cell>
          <cell r="M2">
            <v>30000</v>
          </cell>
          <cell r="N2">
            <v>45000</v>
          </cell>
          <cell r="O2">
            <v>50000</v>
          </cell>
        </row>
        <row r="3">
          <cell r="A3" t="str">
            <v>02</v>
          </cell>
          <cell r="B3" t="str">
            <v>01</v>
          </cell>
          <cell r="C3" t="str">
            <v>01</v>
          </cell>
          <cell r="D3" t="str">
            <v>02</v>
          </cell>
          <cell r="E3" t="str">
            <v>14</v>
          </cell>
          <cell r="F3" t="str">
            <v>80</v>
          </cell>
          <cell r="G3" t="str">
            <v>1</v>
          </cell>
          <cell r="H3" t="str">
            <v>68</v>
          </cell>
          <cell r="I3" t="str">
            <v>1</v>
          </cell>
          <cell r="J3">
            <v>0</v>
          </cell>
          <cell r="K3">
            <v>0</v>
          </cell>
          <cell r="L3">
            <v>0</v>
          </cell>
          <cell r="M3">
            <v>25000</v>
          </cell>
          <cell r="N3">
            <v>0</v>
          </cell>
          <cell r="O3">
            <v>0</v>
          </cell>
        </row>
        <row r="4">
          <cell r="A4" t="str">
            <v>04</v>
          </cell>
          <cell r="B4" t="str">
            <v>02</v>
          </cell>
          <cell r="C4" t="str">
            <v>01</v>
          </cell>
          <cell r="D4" t="str">
            <v>02</v>
          </cell>
          <cell r="E4" t="str">
            <v>14</v>
          </cell>
          <cell r="F4" t="str">
            <v>80</v>
          </cell>
          <cell r="G4" t="str">
            <v>1</v>
          </cell>
          <cell r="H4" t="str">
            <v>10</v>
          </cell>
          <cell r="I4" t="str">
            <v>0</v>
          </cell>
          <cell r="J4">
            <v>5322</v>
          </cell>
          <cell r="K4">
            <v>1000004</v>
          </cell>
          <cell r="L4">
            <v>35230</v>
          </cell>
          <cell r="M4">
            <v>1135714</v>
          </cell>
          <cell r="N4">
            <v>0</v>
          </cell>
          <cell r="O4">
            <v>0</v>
          </cell>
        </row>
        <row r="5">
          <cell r="A5" t="str">
            <v>05</v>
          </cell>
          <cell r="B5" t="str">
            <v>01</v>
          </cell>
          <cell r="C5" t="str">
            <v>03</v>
          </cell>
          <cell r="D5" t="str">
            <v>01</v>
          </cell>
          <cell r="E5" t="str">
            <v>14</v>
          </cell>
          <cell r="F5" t="str">
            <v>80</v>
          </cell>
          <cell r="G5" t="str">
            <v>1</v>
          </cell>
          <cell r="H5" t="str">
            <v>22</v>
          </cell>
          <cell r="I5" t="str">
            <v>1</v>
          </cell>
          <cell r="J5">
            <v>0</v>
          </cell>
          <cell r="K5">
            <v>0</v>
          </cell>
          <cell r="L5">
            <v>0</v>
          </cell>
          <cell r="M5">
            <v>150000</v>
          </cell>
          <cell r="N5">
            <v>300000</v>
          </cell>
          <cell r="O5">
            <v>150000</v>
          </cell>
        </row>
        <row r="6">
          <cell r="A6" t="str">
            <v>06</v>
          </cell>
          <cell r="B6" t="str">
            <v>01</v>
          </cell>
          <cell r="C6" t="str">
            <v>01</v>
          </cell>
          <cell r="D6" t="str">
            <v>01</v>
          </cell>
          <cell r="E6" t="str">
            <v>20</v>
          </cell>
          <cell r="F6" t="str">
            <v>01</v>
          </cell>
          <cell r="G6" t="str">
            <v>1</v>
          </cell>
          <cell r="H6" t="str">
            <v>50</v>
          </cell>
          <cell r="I6" t="str">
            <v>0</v>
          </cell>
          <cell r="J6">
            <v>33496</v>
          </cell>
          <cell r="K6">
            <v>1</v>
          </cell>
          <cell r="L6">
            <v>112557</v>
          </cell>
          <cell r="M6">
            <v>0</v>
          </cell>
          <cell r="N6">
            <v>0</v>
          </cell>
          <cell r="O6">
            <v>0</v>
          </cell>
        </row>
        <row r="7">
          <cell r="A7" t="str">
            <v>06</v>
          </cell>
          <cell r="B7" t="str">
            <v>01</v>
          </cell>
          <cell r="C7" t="str">
            <v>01</v>
          </cell>
          <cell r="D7" t="str">
            <v>01</v>
          </cell>
          <cell r="E7" t="str">
            <v>18</v>
          </cell>
          <cell r="F7" t="str">
            <v>10</v>
          </cell>
          <cell r="G7" t="str">
            <v>0</v>
          </cell>
          <cell r="H7" t="str">
            <v>50</v>
          </cell>
          <cell r="I7" t="str">
            <v>0</v>
          </cell>
          <cell r="J7">
            <v>0</v>
          </cell>
          <cell r="K7">
            <v>1</v>
          </cell>
          <cell r="L7">
            <v>0</v>
          </cell>
          <cell r="M7">
            <v>0</v>
          </cell>
          <cell r="N7">
            <v>0</v>
          </cell>
          <cell r="O7">
            <v>0</v>
          </cell>
        </row>
        <row r="8">
          <cell r="A8" t="str">
            <v>06</v>
          </cell>
          <cell r="B8" t="str">
            <v>01</v>
          </cell>
          <cell r="C8" t="str">
            <v>01</v>
          </cell>
          <cell r="D8" t="str">
            <v>01</v>
          </cell>
          <cell r="E8" t="str">
            <v>14</v>
          </cell>
          <cell r="F8" t="str">
            <v>80</v>
          </cell>
          <cell r="G8" t="str">
            <v>1</v>
          </cell>
          <cell r="H8" t="str">
            <v>10</v>
          </cell>
          <cell r="I8" t="str">
            <v>1</v>
          </cell>
          <cell r="J8">
            <v>0</v>
          </cell>
          <cell r="K8">
            <v>500000</v>
          </cell>
          <cell r="L8">
            <v>0</v>
          </cell>
          <cell r="M8">
            <v>600000</v>
          </cell>
          <cell r="N8">
            <v>150000</v>
          </cell>
          <cell r="O8">
            <v>150000</v>
          </cell>
        </row>
        <row r="9">
          <cell r="A9" t="str">
            <v>06</v>
          </cell>
          <cell r="B9" t="str">
            <v>01</v>
          </cell>
          <cell r="C9" t="str">
            <v>01</v>
          </cell>
          <cell r="D9" t="str">
            <v>02</v>
          </cell>
          <cell r="E9" t="str">
            <v>14</v>
          </cell>
          <cell r="F9" t="str">
            <v>80</v>
          </cell>
          <cell r="G9" t="str">
            <v>1</v>
          </cell>
          <cell r="H9" t="str">
            <v>50</v>
          </cell>
          <cell r="I9" t="str">
            <v>0</v>
          </cell>
          <cell r="J9">
            <v>3402206</v>
          </cell>
          <cell r="K9">
            <v>1</v>
          </cell>
          <cell r="L9">
            <v>136994</v>
          </cell>
          <cell r="M9">
            <v>0</v>
          </cell>
          <cell r="N9">
            <v>0</v>
          </cell>
          <cell r="O9">
            <v>0</v>
          </cell>
        </row>
        <row r="10">
          <cell r="A10" t="str">
            <v>06</v>
          </cell>
          <cell r="B10" t="str">
            <v>01</v>
          </cell>
          <cell r="C10" t="str">
            <v>01</v>
          </cell>
          <cell r="D10" t="str">
            <v>02</v>
          </cell>
          <cell r="E10" t="str">
            <v>14</v>
          </cell>
          <cell r="F10" t="str">
            <v>80</v>
          </cell>
          <cell r="G10" t="str">
            <v>1</v>
          </cell>
          <cell r="H10" t="str">
            <v>22</v>
          </cell>
          <cell r="I10" t="str">
            <v>0</v>
          </cell>
          <cell r="J10">
            <v>63544</v>
          </cell>
          <cell r="K10">
            <v>1</v>
          </cell>
          <cell r="L10">
            <v>0</v>
          </cell>
          <cell r="M10">
            <v>0</v>
          </cell>
          <cell r="N10">
            <v>0</v>
          </cell>
          <cell r="O10">
            <v>0</v>
          </cell>
        </row>
        <row r="11">
          <cell r="A11" t="str">
            <v>06</v>
          </cell>
          <cell r="B11" t="str">
            <v>01</v>
          </cell>
          <cell r="C11" t="str">
            <v>02</v>
          </cell>
          <cell r="D11" t="str">
            <v>02</v>
          </cell>
          <cell r="E11" t="str">
            <v>14</v>
          </cell>
          <cell r="F11" t="str">
            <v>80</v>
          </cell>
          <cell r="G11" t="str">
            <v>0</v>
          </cell>
          <cell r="H11" t="str">
            <v>50</v>
          </cell>
          <cell r="I11" t="str">
            <v>0</v>
          </cell>
          <cell r="J11">
            <v>0</v>
          </cell>
          <cell r="K11">
            <v>700000</v>
          </cell>
          <cell r="L11">
            <v>0</v>
          </cell>
          <cell r="M11">
            <v>0</v>
          </cell>
          <cell r="N11">
            <v>0</v>
          </cell>
          <cell r="O11">
            <v>0</v>
          </cell>
        </row>
        <row r="12">
          <cell r="A12" t="str">
            <v>06</v>
          </cell>
          <cell r="B12" t="str">
            <v>01</v>
          </cell>
          <cell r="C12" t="str">
            <v>02</v>
          </cell>
          <cell r="D12" t="str">
            <v>05</v>
          </cell>
          <cell r="E12" t="str">
            <v>20</v>
          </cell>
          <cell r="F12" t="str">
            <v>00</v>
          </cell>
          <cell r="G12" t="str">
            <v>1</v>
          </cell>
          <cell r="H12" t="str">
            <v>29</v>
          </cell>
          <cell r="I12" t="str">
            <v>0</v>
          </cell>
          <cell r="J12">
            <v>0</v>
          </cell>
          <cell r="K12">
            <v>1</v>
          </cell>
          <cell r="L12">
            <v>2027682</v>
          </cell>
          <cell r="M12">
            <v>1000000</v>
          </cell>
          <cell r="N12">
            <v>1000000</v>
          </cell>
          <cell r="O12">
            <v>1000000</v>
          </cell>
        </row>
        <row r="13">
          <cell r="A13" t="str">
            <v>06</v>
          </cell>
          <cell r="B13" t="str">
            <v>01</v>
          </cell>
          <cell r="C13" t="str">
            <v>02</v>
          </cell>
          <cell r="D13" t="str">
            <v>08</v>
          </cell>
          <cell r="E13" t="str">
            <v>14</v>
          </cell>
          <cell r="F13" t="str">
            <v>18</v>
          </cell>
          <cell r="G13" t="str">
            <v>1</v>
          </cell>
          <cell r="H13" t="str">
            <v>22</v>
          </cell>
          <cell r="I13" t="str">
            <v>0</v>
          </cell>
          <cell r="J13">
            <v>0</v>
          </cell>
          <cell r="K13">
            <v>12500</v>
          </cell>
          <cell r="L13">
            <v>0</v>
          </cell>
          <cell r="M13">
            <v>0</v>
          </cell>
          <cell r="N13">
            <v>0</v>
          </cell>
          <cell r="O13">
            <v>0</v>
          </cell>
        </row>
        <row r="14">
          <cell r="A14" t="str">
            <v>06</v>
          </cell>
          <cell r="B14" t="str">
            <v>01</v>
          </cell>
          <cell r="C14" t="str">
            <v>03</v>
          </cell>
          <cell r="D14" t="str">
            <v>01</v>
          </cell>
          <cell r="E14" t="str">
            <v>14</v>
          </cell>
          <cell r="F14" t="str">
            <v>18</v>
          </cell>
          <cell r="G14" t="str">
            <v>1</v>
          </cell>
          <cell r="H14" t="str">
            <v>22</v>
          </cell>
          <cell r="I14" t="str">
            <v>0</v>
          </cell>
          <cell r="J14">
            <v>0</v>
          </cell>
          <cell r="K14">
            <v>1750</v>
          </cell>
          <cell r="L14">
            <v>0</v>
          </cell>
          <cell r="M14">
            <v>0</v>
          </cell>
          <cell r="N14">
            <v>0</v>
          </cell>
          <cell r="O14">
            <v>0</v>
          </cell>
        </row>
        <row r="15">
          <cell r="A15" t="str">
            <v>06</v>
          </cell>
          <cell r="B15" t="str">
            <v>01</v>
          </cell>
          <cell r="C15" t="str">
            <v>04</v>
          </cell>
          <cell r="D15" t="str">
            <v>01</v>
          </cell>
          <cell r="E15" t="str">
            <v>14</v>
          </cell>
          <cell r="F15" t="str">
            <v>18</v>
          </cell>
          <cell r="G15" t="str">
            <v>1</v>
          </cell>
          <cell r="H15" t="str">
            <v>22</v>
          </cell>
          <cell r="I15" t="str">
            <v>0</v>
          </cell>
          <cell r="J15">
            <v>0</v>
          </cell>
          <cell r="K15">
            <v>500</v>
          </cell>
          <cell r="L15">
            <v>0</v>
          </cell>
          <cell r="M15">
            <v>0</v>
          </cell>
          <cell r="N15">
            <v>0</v>
          </cell>
          <cell r="O15">
            <v>0</v>
          </cell>
        </row>
        <row r="16">
          <cell r="A16" t="str">
            <v>06</v>
          </cell>
          <cell r="B16" t="str">
            <v>01</v>
          </cell>
          <cell r="C16" t="str">
            <v>04</v>
          </cell>
          <cell r="D16" t="str">
            <v>01</v>
          </cell>
          <cell r="E16" t="str">
            <v>13</v>
          </cell>
          <cell r="F16" t="str">
            <v>55</v>
          </cell>
          <cell r="G16" t="str">
            <v>1</v>
          </cell>
          <cell r="H16" t="str">
            <v>63</v>
          </cell>
          <cell r="I16" t="str">
            <v>0</v>
          </cell>
          <cell r="J16">
            <v>0</v>
          </cell>
          <cell r="K16">
            <v>10000000</v>
          </cell>
          <cell r="L16">
            <v>0</v>
          </cell>
          <cell r="M16">
            <v>0</v>
          </cell>
          <cell r="N16">
            <v>0</v>
          </cell>
          <cell r="O16">
            <v>0</v>
          </cell>
        </row>
        <row r="17">
          <cell r="A17" t="str">
            <v>06</v>
          </cell>
          <cell r="B17" t="str">
            <v>01</v>
          </cell>
          <cell r="C17" t="str">
            <v>04</v>
          </cell>
          <cell r="D17" t="str">
            <v>01</v>
          </cell>
          <cell r="E17" t="str">
            <v>14</v>
          </cell>
          <cell r="F17" t="str">
            <v>80</v>
          </cell>
          <cell r="G17" t="str">
            <v>1</v>
          </cell>
          <cell r="H17" t="str">
            <v>63</v>
          </cell>
          <cell r="I17" t="str">
            <v>0</v>
          </cell>
          <cell r="J17">
            <v>0</v>
          </cell>
          <cell r="K17">
            <v>710000</v>
          </cell>
          <cell r="L17">
            <v>217284</v>
          </cell>
          <cell r="M17">
            <v>40000</v>
          </cell>
          <cell r="N17">
            <v>150000</v>
          </cell>
          <cell r="O17">
            <v>200000</v>
          </cell>
        </row>
        <row r="18">
          <cell r="A18" t="str">
            <v>06</v>
          </cell>
          <cell r="B18" t="str">
            <v>01</v>
          </cell>
          <cell r="C18" t="str">
            <v>04</v>
          </cell>
          <cell r="D18" t="str">
            <v>01</v>
          </cell>
          <cell r="E18" t="str">
            <v>14</v>
          </cell>
          <cell r="F18" t="str">
            <v>80</v>
          </cell>
          <cell r="G18" t="str">
            <v>1</v>
          </cell>
          <cell r="H18" t="str">
            <v>63</v>
          </cell>
          <cell r="I18" t="str">
            <v>1</v>
          </cell>
          <cell r="J18">
            <v>0</v>
          </cell>
          <cell r="K18">
            <v>0</v>
          </cell>
          <cell r="L18">
            <v>120000</v>
          </cell>
          <cell r="M18">
            <v>120000</v>
          </cell>
          <cell r="N18">
            <v>120000</v>
          </cell>
          <cell r="O18">
            <v>120000</v>
          </cell>
        </row>
        <row r="19">
          <cell r="A19" t="str">
            <v>06</v>
          </cell>
          <cell r="B19" t="str">
            <v>01</v>
          </cell>
          <cell r="C19" t="str">
            <v>04</v>
          </cell>
          <cell r="D19" t="str">
            <v>01</v>
          </cell>
          <cell r="E19" t="str">
            <v>14</v>
          </cell>
          <cell r="F19">
            <v>43</v>
          </cell>
          <cell r="G19" t="str">
            <v>0</v>
          </cell>
          <cell r="H19">
            <v>17</v>
          </cell>
          <cell r="I19">
            <v>1</v>
          </cell>
          <cell r="J19">
            <v>3863792</v>
          </cell>
          <cell r="K19">
            <v>2063792</v>
          </cell>
          <cell r="L19">
            <v>1538023</v>
          </cell>
          <cell r="M19">
            <v>2100000</v>
          </cell>
          <cell r="N19">
            <v>1800000</v>
          </cell>
          <cell r="O19">
            <v>1900000</v>
          </cell>
        </row>
        <row r="20">
          <cell r="A20" t="str">
            <v>06</v>
          </cell>
          <cell r="B20" t="str">
            <v>01</v>
          </cell>
          <cell r="C20" t="str">
            <v>04</v>
          </cell>
          <cell r="D20" t="str">
            <v>01</v>
          </cell>
          <cell r="E20" t="str">
            <v>14</v>
          </cell>
          <cell r="F20" t="str">
            <v>80</v>
          </cell>
          <cell r="G20" t="str">
            <v>1</v>
          </cell>
          <cell r="H20" t="str">
            <v>10</v>
          </cell>
          <cell r="I20" t="str">
            <v>1</v>
          </cell>
          <cell r="J20">
            <v>0</v>
          </cell>
          <cell r="K20">
            <v>0</v>
          </cell>
          <cell r="L20">
            <v>150000</v>
          </cell>
          <cell r="M20">
            <v>150000</v>
          </cell>
          <cell r="N20">
            <v>0</v>
          </cell>
          <cell r="O20">
            <v>0</v>
          </cell>
        </row>
        <row r="21">
          <cell r="A21" t="str">
            <v>06</v>
          </cell>
          <cell r="B21" t="str">
            <v>01</v>
          </cell>
          <cell r="C21" t="str">
            <v>05</v>
          </cell>
          <cell r="D21" t="str">
            <v>01</v>
          </cell>
          <cell r="E21" t="str">
            <v>14</v>
          </cell>
          <cell r="F21" t="str">
            <v>80</v>
          </cell>
          <cell r="G21" t="str">
            <v>1</v>
          </cell>
          <cell r="H21">
            <v>22</v>
          </cell>
          <cell r="I21">
            <v>1</v>
          </cell>
          <cell r="K21">
            <v>300000</v>
          </cell>
        </row>
        <row r="22">
          <cell r="A22" t="str">
            <v>06</v>
          </cell>
          <cell r="B22" t="str">
            <v>01</v>
          </cell>
          <cell r="C22" t="str">
            <v>04</v>
          </cell>
          <cell r="D22" t="str">
            <v>01</v>
          </cell>
          <cell r="E22" t="str">
            <v>14</v>
          </cell>
          <cell r="F22" t="str">
            <v>80</v>
          </cell>
          <cell r="G22" t="str">
            <v>1</v>
          </cell>
          <cell r="H22">
            <v>29</v>
          </cell>
          <cell r="I22">
            <v>1</v>
          </cell>
          <cell r="K22">
            <v>50000000</v>
          </cell>
          <cell r="L22">
            <v>18000000</v>
          </cell>
          <cell r="M22">
            <v>24000000</v>
          </cell>
          <cell r="N22">
            <v>29000000</v>
          </cell>
          <cell r="O22">
            <v>27000000</v>
          </cell>
        </row>
        <row r="23">
          <cell r="A23" t="str">
            <v>06</v>
          </cell>
          <cell r="B23" t="str">
            <v>01</v>
          </cell>
          <cell r="C23" t="str">
            <v>04</v>
          </cell>
          <cell r="D23" t="str">
            <v>01</v>
          </cell>
          <cell r="E23" t="str">
            <v>14</v>
          </cell>
          <cell r="F23" t="str">
            <v>80</v>
          </cell>
          <cell r="G23" t="str">
            <v>1</v>
          </cell>
          <cell r="H23" t="str">
            <v>50</v>
          </cell>
          <cell r="I23" t="str">
            <v>1</v>
          </cell>
          <cell r="J23">
            <v>0</v>
          </cell>
          <cell r="K23">
            <v>0</v>
          </cell>
          <cell r="L23">
            <v>150000</v>
          </cell>
          <cell r="M23">
            <v>150000</v>
          </cell>
          <cell r="N23">
            <v>150000</v>
          </cell>
          <cell r="O23">
            <v>150000</v>
          </cell>
        </row>
        <row r="24">
          <cell r="A24" t="str">
            <v>02</v>
          </cell>
          <cell r="B24" t="str">
            <v>01</v>
          </cell>
          <cell r="C24" t="str">
            <v>01</v>
          </cell>
          <cell r="D24" t="str">
            <v>02</v>
          </cell>
          <cell r="E24" t="str">
            <v>14</v>
          </cell>
          <cell r="F24" t="str">
            <v>18</v>
          </cell>
          <cell r="G24" t="str">
            <v>1</v>
          </cell>
          <cell r="H24" t="str">
            <v>12</v>
          </cell>
          <cell r="I24" t="str">
            <v>1</v>
          </cell>
          <cell r="J24">
            <v>0</v>
          </cell>
          <cell r="K24">
            <v>0</v>
          </cell>
          <cell r="L24">
            <v>0</v>
          </cell>
          <cell r="M24">
            <v>45000</v>
          </cell>
          <cell r="N24">
            <v>45000</v>
          </cell>
          <cell r="O24">
            <v>45000</v>
          </cell>
        </row>
        <row r="25">
          <cell r="A25" t="str">
            <v>06</v>
          </cell>
          <cell r="B25" t="str">
            <v>01</v>
          </cell>
          <cell r="C25" t="str">
            <v>04</v>
          </cell>
          <cell r="D25" t="str">
            <v>01</v>
          </cell>
          <cell r="E25" t="str">
            <v>14</v>
          </cell>
          <cell r="F25" t="str">
            <v>80</v>
          </cell>
          <cell r="G25" t="str">
            <v>1</v>
          </cell>
          <cell r="H25" t="str">
            <v>68</v>
          </cell>
          <cell r="I25" t="str">
            <v>1</v>
          </cell>
          <cell r="J25">
            <v>0</v>
          </cell>
          <cell r="K25">
            <v>0</v>
          </cell>
          <cell r="L25">
            <v>0</v>
          </cell>
          <cell r="M25">
            <v>150000</v>
          </cell>
          <cell r="N25">
            <v>150000</v>
          </cell>
          <cell r="O25">
            <v>150000</v>
          </cell>
        </row>
        <row r="26">
          <cell r="A26" t="str">
            <v>06</v>
          </cell>
          <cell r="B26" t="str">
            <v>01</v>
          </cell>
          <cell r="C26" t="str">
            <v>05</v>
          </cell>
          <cell r="D26" t="str">
            <v>02</v>
          </cell>
          <cell r="E26" t="str">
            <v>14</v>
          </cell>
          <cell r="F26" t="str">
            <v>80</v>
          </cell>
          <cell r="G26" t="str">
            <v>1</v>
          </cell>
          <cell r="H26" t="str">
            <v>50</v>
          </cell>
          <cell r="I26" t="str">
            <v>1</v>
          </cell>
          <cell r="J26">
            <v>0</v>
          </cell>
          <cell r="K26">
            <v>0</v>
          </cell>
          <cell r="L26">
            <v>0</v>
          </cell>
          <cell r="M26">
            <v>1200000</v>
          </cell>
          <cell r="N26">
            <v>300000</v>
          </cell>
          <cell r="O26">
            <v>500000</v>
          </cell>
        </row>
        <row r="27">
          <cell r="A27" t="str">
            <v>06</v>
          </cell>
          <cell r="B27" t="str">
            <v>01</v>
          </cell>
          <cell r="C27" t="str">
            <v>05</v>
          </cell>
          <cell r="D27" t="str">
            <v>01</v>
          </cell>
          <cell r="E27" t="str">
            <v>14</v>
          </cell>
          <cell r="F27" t="str">
            <v>80</v>
          </cell>
          <cell r="G27" t="str">
            <v>1</v>
          </cell>
          <cell r="H27" t="str">
            <v>10</v>
          </cell>
          <cell r="I27" t="str">
            <v>1</v>
          </cell>
          <cell r="J27">
            <v>0</v>
          </cell>
          <cell r="K27">
            <v>0</v>
          </cell>
          <cell r="L27">
            <v>0</v>
          </cell>
          <cell r="M27">
            <v>80000</v>
          </cell>
          <cell r="N27">
            <v>0</v>
          </cell>
          <cell r="O27">
            <v>0</v>
          </cell>
        </row>
        <row r="28">
          <cell r="A28" t="str">
            <v>06</v>
          </cell>
          <cell r="B28" t="str">
            <v>01</v>
          </cell>
          <cell r="C28" t="str">
            <v>05</v>
          </cell>
          <cell r="D28" t="str">
            <v>01</v>
          </cell>
          <cell r="E28" t="str">
            <v>14</v>
          </cell>
          <cell r="F28" t="str">
            <v>80</v>
          </cell>
          <cell r="G28" t="str">
            <v>0</v>
          </cell>
          <cell r="H28" t="str">
            <v>22</v>
          </cell>
          <cell r="I28" t="str">
            <v>0</v>
          </cell>
          <cell r="J28">
            <v>0</v>
          </cell>
          <cell r="K28">
            <v>95062</v>
          </cell>
          <cell r="L28">
            <v>0</v>
          </cell>
          <cell r="M28">
            <v>0</v>
          </cell>
          <cell r="N28">
            <v>0</v>
          </cell>
          <cell r="O28">
            <v>0</v>
          </cell>
        </row>
        <row r="29">
          <cell r="A29" t="str">
            <v>06</v>
          </cell>
          <cell r="B29" t="str">
            <v>01</v>
          </cell>
          <cell r="C29" t="str">
            <v>05</v>
          </cell>
          <cell r="D29" t="str">
            <v>01</v>
          </cell>
          <cell r="E29" t="str">
            <v>12</v>
          </cell>
          <cell r="F29" t="str">
            <v>06</v>
          </cell>
          <cell r="G29" t="str">
            <v>1</v>
          </cell>
          <cell r="H29" t="str">
            <v>10</v>
          </cell>
          <cell r="I29" t="str">
            <v>0</v>
          </cell>
          <cell r="J29">
            <v>0</v>
          </cell>
          <cell r="K29">
            <v>1</v>
          </cell>
          <cell r="L29">
            <v>497</v>
          </cell>
          <cell r="M29">
            <v>0</v>
          </cell>
          <cell r="N29">
            <v>0</v>
          </cell>
          <cell r="O29">
            <v>0</v>
          </cell>
        </row>
        <row r="30">
          <cell r="A30" t="str">
            <v>06</v>
          </cell>
          <cell r="B30" t="str">
            <v>01</v>
          </cell>
          <cell r="C30" t="str">
            <v>04</v>
          </cell>
          <cell r="D30" t="str">
            <v>01</v>
          </cell>
          <cell r="E30" t="str">
            <v>15</v>
          </cell>
          <cell r="F30" t="str">
            <v>02</v>
          </cell>
          <cell r="G30" t="str">
            <v>1</v>
          </cell>
          <cell r="H30">
            <v>10</v>
          </cell>
          <cell r="I30">
            <v>1</v>
          </cell>
          <cell r="J30">
            <v>2236610</v>
          </cell>
          <cell r="L30">
            <v>1756826</v>
          </cell>
        </row>
        <row r="31">
          <cell r="A31" t="str">
            <v>06</v>
          </cell>
          <cell r="B31" t="str">
            <v>01</v>
          </cell>
          <cell r="C31" t="str">
            <v>05</v>
          </cell>
          <cell r="D31" t="str">
            <v>01</v>
          </cell>
          <cell r="E31" t="str">
            <v>14</v>
          </cell>
          <cell r="F31" t="str">
            <v>01</v>
          </cell>
          <cell r="G31" t="str">
            <v>1</v>
          </cell>
          <cell r="H31" t="str">
            <v>10</v>
          </cell>
          <cell r="I31" t="str">
            <v>0</v>
          </cell>
          <cell r="J31">
            <v>0</v>
          </cell>
          <cell r="K31">
            <v>2000</v>
          </cell>
          <cell r="L31">
            <v>0</v>
          </cell>
          <cell r="M31">
            <v>0</v>
          </cell>
          <cell r="N31">
            <v>0</v>
          </cell>
          <cell r="O31">
            <v>0</v>
          </cell>
        </row>
        <row r="32">
          <cell r="A32" t="str">
            <v>06</v>
          </cell>
          <cell r="B32" t="str">
            <v>01</v>
          </cell>
          <cell r="C32" t="str">
            <v>05</v>
          </cell>
          <cell r="D32" t="str">
            <v>01</v>
          </cell>
          <cell r="E32" t="str">
            <v>14</v>
          </cell>
          <cell r="F32" t="str">
            <v>18</v>
          </cell>
          <cell r="G32" t="str">
            <v>1</v>
          </cell>
          <cell r="H32" t="str">
            <v>22</v>
          </cell>
          <cell r="I32" t="str">
            <v>0</v>
          </cell>
          <cell r="J32">
            <v>0</v>
          </cell>
          <cell r="K32">
            <v>1000</v>
          </cell>
          <cell r="L32">
            <v>0</v>
          </cell>
          <cell r="M32">
            <v>0</v>
          </cell>
          <cell r="N32">
            <v>0</v>
          </cell>
          <cell r="O32">
            <v>0</v>
          </cell>
        </row>
        <row r="33">
          <cell r="A33" t="str">
            <v>06</v>
          </cell>
          <cell r="B33" t="str">
            <v>01</v>
          </cell>
          <cell r="C33" t="str">
            <v>05</v>
          </cell>
          <cell r="D33" t="str">
            <v>01</v>
          </cell>
          <cell r="E33" t="str">
            <v>15</v>
          </cell>
          <cell r="F33" t="str">
            <v>02</v>
          </cell>
          <cell r="G33" t="str">
            <v>0</v>
          </cell>
          <cell r="H33" t="str">
            <v>22</v>
          </cell>
          <cell r="I33" t="str">
            <v>0</v>
          </cell>
          <cell r="J33">
            <v>0</v>
          </cell>
          <cell r="K33">
            <v>5985</v>
          </cell>
          <cell r="L33">
            <v>277</v>
          </cell>
          <cell r="M33">
            <v>0</v>
          </cell>
          <cell r="N33">
            <v>0</v>
          </cell>
          <cell r="O33">
            <v>0</v>
          </cell>
        </row>
        <row r="34">
          <cell r="A34" t="str">
            <v>06</v>
          </cell>
          <cell r="B34" t="str">
            <v>01</v>
          </cell>
          <cell r="C34" t="str">
            <v>05</v>
          </cell>
          <cell r="D34" t="str">
            <v>01</v>
          </cell>
          <cell r="E34" t="str">
            <v>14</v>
          </cell>
          <cell r="F34" t="str">
            <v>14</v>
          </cell>
          <cell r="G34" t="str">
            <v>1</v>
          </cell>
          <cell r="H34" t="str">
            <v>10</v>
          </cell>
          <cell r="I34" t="str">
            <v>0</v>
          </cell>
          <cell r="J34">
            <v>0</v>
          </cell>
          <cell r="K34">
            <v>1</v>
          </cell>
          <cell r="L34">
            <v>30000</v>
          </cell>
          <cell r="M34">
            <v>50000</v>
          </cell>
          <cell r="N34">
            <v>100000</v>
          </cell>
          <cell r="O34">
            <v>50000</v>
          </cell>
        </row>
        <row r="35">
          <cell r="A35" t="str">
            <v>06</v>
          </cell>
          <cell r="B35" t="str">
            <v>01</v>
          </cell>
          <cell r="C35" t="str">
            <v>05</v>
          </cell>
          <cell r="D35" t="str">
            <v>01</v>
          </cell>
          <cell r="E35" t="str">
            <v>14</v>
          </cell>
          <cell r="F35" t="str">
            <v>80</v>
          </cell>
          <cell r="G35" t="str">
            <v>1</v>
          </cell>
          <cell r="H35" t="str">
            <v>10</v>
          </cell>
          <cell r="I35" t="str">
            <v>0</v>
          </cell>
          <cell r="J35">
            <v>83374</v>
          </cell>
          <cell r="K35">
            <v>1</v>
          </cell>
          <cell r="L35">
            <v>0</v>
          </cell>
          <cell r="M35">
            <v>0</v>
          </cell>
          <cell r="N35">
            <v>0</v>
          </cell>
          <cell r="O35">
            <v>0</v>
          </cell>
        </row>
        <row r="36">
          <cell r="A36" t="str">
            <v>06</v>
          </cell>
          <cell r="B36" t="str">
            <v>01</v>
          </cell>
          <cell r="C36" t="str">
            <v>05</v>
          </cell>
          <cell r="D36" t="str">
            <v>01</v>
          </cell>
          <cell r="E36" t="str">
            <v>14</v>
          </cell>
          <cell r="F36" t="str">
            <v>80</v>
          </cell>
          <cell r="G36" t="str">
            <v>1</v>
          </cell>
          <cell r="H36" t="str">
            <v>22</v>
          </cell>
          <cell r="I36" t="str">
            <v>0</v>
          </cell>
          <cell r="J36">
            <v>63765</v>
          </cell>
          <cell r="K36">
            <v>1</v>
          </cell>
          <cell r="L36">
            <v>0</v>
          </cell>
          <cell r="M36">
            <v>0</v>
          </cell>
          <cell r="N36">
            <v>0</v>
          </cell>
          <cell r="O36">
            <v>0</v>
          </cell>
        </row>
        <row r="37">
          <cell r="A37" t="str">
            <v>06</v>
          </cell>
          <cell r="B37" t="str">
            <v>01</v>
          </cell>
          <cell r="C37" t="str">
            <v>05</v>
          </cell>
          <cell r="D37" t="str">
            <v>01</v>
          </cell>
          <cell r="E37" t="str">
            <v>14</v>
          </cell>
          <cell r="F37" t="str">
            <v>80</v>
          </cell>
          <cell r="G37" t="str">
            <v>1</v>
          </cell>
          <cell r="H37" t="str">
            <v>52</v>
          </cell>
          <cell r="I37" t="str">
            <v>1</v>
          </cell>
          <cell r="J37">
            <v>0</v>
          </cell>
          <cell r="K37">
            <v>50000</v>
          </cell>
          <cell r="L37">
            <v>170000</v>
          </cell>
          <cell r="M37">
            <v>150000</v>
          </cell>
          <cell r="N37">
            <v>150000</v>
          </cell>
          <cell r="O37">
            <v>150000</v>
          </cell>
        </row>
        <row r="38">
          <cell r="A38" t="str">
            <v>06</v>
          </cell>
          <cell r="B38" t="str">
            <v>01</v>
          </cell>
          <cell r="C38" t="str">
            <v>05</v>
          </cell>
          <cell r="D38" t="str">
            <v>01</v>
          </cell>
          <cell r="E38" t="str">
            <v>14</v>
          </cell>
          <cell r="F38" t="str">
            <v>80</v>
          </cell>
          <cell r="G38" t="str">
            <v>1</v>
          </cell>
          <cell r="H38" t="str">
            <v>50</v>
          </cell>
          <cell r="I38" t="str">
            <v>1</v>
          </cell>
          <cell r="J38">
            <v>0</v>
          </cell>
          <cell r="K38">
            <v>0</v>
          </cell>
          <cell r="L38">
            <v>500000</v>
          </cell>
          <cell r="M38">
            <v>0</v>
          </cell>
          <cell r="N38">
            <v>0</v>
          </cell>
          <cell r="O38">
            <v>0</v>
          </cell>
        </row>
        <row r="39">
          <cell r="A39" t="str">
            <v>06</v>
          </cell>
          <cell r="B39" t="str">
            <v>01</v>
          </cell>
          <cell r="C39" t="str">
            <v>05</v>
          </cell>
          <cell r="D39" t="str">
            <v>01</v>
          </cell>
          <cell r="E39" t="str">
            <v>14</v>
          </cell>
          <cell r="F39" t="str">
            <v>80</v>
          </cell>
          <cell r="G39" t="str">
            <v>1</v>
          </cell>
          <cell r="H39" t="str">
            <v>68</v>
          </cell>
          <cell r="I39" t="str">
            <v>1</v>
          </cell>
          <cell r="J39">
            <v>0</v>
          </cell>
          <cell r="K39">
            <v>0</v>
          </cell>
          <cell r="L39">
            <v>0</v>
          </cell>
          <cell r="M39">
            <v>300000</v>
          </cell>
          <cell r="N39">
            <v>0</v>
          </cell>
          <cell r="O39">
            <v>0</v>
          </cell>
        </row>
        <row r="40">
          <cell r="A40" t="str">
            <v>06</v>
          </cell>
          <cell r="B40" t="str">
            <v>01</v>
          </cell>
          <cell r="C40" t="str">
            <v>05</v>
          </cell>
          <cell r="D40" t="str">
            <v>03</v>
          </cell>
          <cell r="E40" t="str">
            <v>15</v>
          </cell>
          <cell r="F40" t="str">
            <v>02</v>
          </cell>
          <cell r="G40" t="str">
            <v>1</v>
          </cell>
          <cell r="H40" t="str">
            <v>10</v>
          </cell>
          <cell r="I40" t="str">
            <v>0</v>
          </cell>
          <cell r="J40">
            <v>448111</v>
          </cell>
          <cell r="K40">
            <v>1</v>
          </cell>
          <cell r="L40">
            <v>306</v>
          </cell>
          <cell r="M40">
            <v>0</v>
          </cell>
          <cell r="N40">
            <v>0</v>
          </cell>
          <cell r="O40">
            <v>0</v>
          </cell>
        </row>
        <row r="41">
          <cell r="A41" t="str">
            <v>06</v>
          </cell>
          <cell r="B41" t="str">
            <v>01</v>
          </cell>
          <cell r="C41" t="str">
            <v>05</v>
          </cell>
          <cell r="D41" t="str">
            <v>04</v>
          </cell>
          <cell r="E41" t="str">
            <v>14</v>
          </cell>
          <cell r="F41" t="str">
            <v>18</v>
          </cell>
          <cell r="G41" t="str">
            <v>1</v>
          </cell>
          <cell r="H41" t="str">
            <v>22</v>
          </cell>
          <cell r="I41" t="str">
            <v>0</v>
          </cell>
          <cell r="J41">
            <v>0</v>
          </cell>
          <cell r="K41">
            <v>4000</v>
          </cell>
          <cell r="L41">
            <v>0</v>
          </cell>
          <cell r="M41">
            <v>0</v>
          </cell>
          <cell r="N41">
            <v>0</v>
          </cell>
          <cell r="O41">
            <v>0</v>
          </cell>
        </row>
        <row r="42">
          <cell r="A42" t="str">
            <v>06</v>
          </cell>
          <cell r="B42" t="str">
            <v>01</v>
          </cell>
          <cell r="C42" t="str">
            <v>06</v>
          </cell>
          <cell r="D42" t="str">
            <v>01</v>
          </cell>
          <cell r="E42" t="str">
            <v>14</v>
          </cell>
          <cell r="F42" t="str">
            <v>18</v>
          </cell>
          <cell r="G42" t="str">
            <v>1</v>
          </cell>
          <cell r="H42" t="str">
            <v>22</v>
          </cell>
          <cell r="I42" t="str">
            <v>0</v>
          </cell>
          <cell r="J42">
            <v>0</v>
          </cell>
          <cell r="K42">
            <v>2500</v>
          </cell>
          <cell r="L42">
            <v>0</v>
          </cell>
          <cell r="M42">
            <v>0</v>
          </cell>
          <cell r="N42">
            <v>0</v>
          </cell>
          <cell r="O42">
            <v>0</v>
          </cell>
        </row>
        <row r="43">
          <cell r="A43" t="str">
            <v>06</v>
          </cell>
          <cell r="B43" t="str">
            <v>01</v>
          </cell>
          <cell r="C43" t="str">
            <v>06</v>
          </cell>
          <cell r="D43" t="str">
            <v>01</v>
          </cell>
          <cell r="E43" t="str">
            <v>14</v>
          </cell>
          <cell r="F43" t="str">
            <v>50</v>
          </cell>
          <cell r="G43" t="str">
            <v>1</v>
          </cell>
          <cell r="H43" t="str">
            <v>33</v>
          </cell>
          <cell r="I43" t="str">
            <v>0</v>
          </cell>
          <cell r="J43">
            <v>0</v>
          </cell>
          <cell r="K43">
            <v>1</v>
          </cell>
          <cell r="L43">
            <v>0</v>
          </cell>
          <cell r="M43">
            <v>0</v>
          </cell>
          <cell r="N43">
            <v>0</v>
          </cell>
          <cell r="O43">
            <v>0</v>
          </cell>
        </row>
        <row r="44">
          <cell r="A44" t="str">
            <v>06</v>
          </cell>
          <cell r="B44" t="str">
            <v>01</v>
          </cell>
          <cell r="C44" t="str">
            <v>06</v>
          </cell>
          <cell r="D44" t="str">
            <v>01</v>
          </cell>
          <cell r="E44" t="str">
            <v>14</v>
          </cell>
          <cell r="F44" t="str">
            <v>80</v>
          </cell>
          <cell r="G44" t="str">
            <v>1</v>
          </cell>
          <cell r="H44" t="str">
            <v>50</v>
          </cell>
          <cell r="I44" t="str">
            <v>0</v>
          </cell>
          <cell r="J44">
            <v>0</v>
          </cell>
          <cell r="K44">
            <v>50000</v>
          </cell>
          <cell r="L44">
            <v>0</v>
          </cell>
          <cell r="M44">
            <v>0</v>
          </cell>
          <cell r="N44">
            <v>0</v>
          </cell>
          <cell r="O44">
            <v>0</v>
          </cell>
        </row>
        <row r="45">
          <cell r="A45" t="str">
            <v>06</v>
          </cell>
          <cell r="B45" t="str">
            <v>01</v>
          </cell>
          <cell r="C45" t="str">
            <v>06</v>
          </cell>
          <cell r="D45" t="str">
            <v>02</v>
          </cell>
          <cell r="E45" t="str">
            <v>14</v>
          </cell>
          <cell r="F45" t="str">
            <v>18</v>
          </cell>
          <cell r="G45" t="str">
            <v>1</v>
          </cell>
          <cell r="H45" t="str">
            <v>22</v>
          </cell>
          <cell r="I45" t="str">
            <v>0</v>
          </cell>
          <cell r="J45">
            <v>0</v>
          </cell>
          <cell r="K45">
            <v>10000</v>
          </cell>
          <cell r="L45">
            <v>0</v>
          </cell>
          <cell r="M45">
            <v>0</v>
          </cell>
          <cell r="N45">
            <v>0</v>
          </cell>
          <cell r="O45">
            <v>0</v>
          </cell>
        </row>
        <row r="46">
          <cell r="A46" t="str">
            <v>06</v>
          </cell>
          <cell r="B46" t="str">
            <v>01</v>
          </cell>
          <cell r="C46" t="str">
            <v>07</v>
          </cell>
          <cell r="D46" t="str">
            <v>06</v>
          </cell>
          <cell r="E46" t="str">
            <v>14</v>
          </cell>
          <cell r="F46" t="str">
            <v>80</v>
          </cell>
          <cell r="G46" t="str">
            <v>0</v>
          </cell>
          <cell r="H46" t="str">
            <v>22</v>
          </cell>
          <cell r="I46" t="str">
            <v>0</v>
          </cell>
          <cell r="J46">
            <v>1135995</v>
          </cell>
          <cell r="K46">
            <v>1</v>
          </cell>
          <cell r="L46">
            <v>0</v>
          </cell>
          <cell r="M46">
            <v>0</v>
          </cell>
          <cell r="N46">
            <v>0</v>
          </cell>
          <cell r="O46">
            <v>0</v>
          </cell>
        </row>
        <row r="47">
          <cell r="A47" t="str">
            <v>06</v>
          </cell>
          <cell r="B47" t="str">
            <v>01</v>
          </cell>
          <cell r="C47" t="str">
            <v>07</v>
          </cell>
          <cell r="D47" t="str">
            <v>06</v>
          </cell>
          <cell r="E47" t="str">
            <v>14</v>
          </cell>
          <cell r="F47" t="str">
            <v>80</v>
          </cell>
          <cell r="G47" t="str">
            <v>0</v>
          </cell>
          <cell r="H47" t="str">
            <v>52</v>
          </cell>
          <cell r="I47" t="str">
            <v>0</v>
          </cell>
          <cell r="J47">
            <v>11115</v>
          </cell>
          <cell r="K47">
            <v>1</v>
          </cell>
          <cell r="L47">
            <v>0</v>
          </cell>
          <cell r="M47">
            <v>0</v>
          </cell>
          <cell r="N47">
            <v>0</v>
          </cell>
          <cell r="O47">
            <v>0</v>
          </cell>
        </row>
        <row r="48">
          <cell r="A48" t="str">
            <v>06</v>
          </cell>
          <cell r="B48" t="str">
            <v>01</v>
          </cell>
          <cell r="C48" t="str">
            <v>07</v>
          </cell>
          <cell r="D48" t="str">
            <v>06</v>
          </cell>
          <cell r="E48" t="str">
            <v>14</v>
          </cell>
          <cell r="F48" t="str">
            <v>01</v>
          </cell>
          <cell r="G48" t="str">
            <v>0</v>
          </cell>
          <cell r="H48" t="str">
            <v>52</v>
          </cell>
          <cell r="I48" t="str">
            <v>0</v>
          </cell>
          <cell r="J48">
            <v>15655</v>
          </cell>
          <cell r="K48">
            <v>1</v>
          </cell>
          <cell r="L48">
            <v>0</v>
          </cell>
          <cell r="M48">
            <v>0</v>
          </cell>
          <cell r="N48">
            <v>0</v>
          </cell>
          <cell r="O48">
            <v>0</v>
          </cell>
        </row>
        <row r="49">
          <cell r="A49" t="str">
            <v>06</v>
          </cell>
          <cell r="B49" t="str">
            <v>01</v>
          </cell>
          <cell r="C49" t="str">
            <v>07</v>
          </cell>
          <cell r="D49" t="str">
            <v>06</v>
          </cell>
          <cell r="E49" t="str">
            <v>14</v>
          </cell>
          <cell r="F49" t="str">
            <v>04</v>
          </cell>
          <cell r="G49" t="str">
            <v>0</v>
          </cell>
          <cell r="H49" t="str">
            <v>52</v>
          </cell>
          <cell r="I49" t="str">
            <v>0</v>
          </cell>
          <cell r="J49">
            <v>70</v>
          </cell>
          <cell r="K49">
            <v>1</v>
          </cell>
          <cell r="L49">
            <v>0</v>
          </cell>
          <cell r="M49">
            <v>0</v>
          </cell>
          <cell r="N49">
            <v>0</v>
          </cell>
          <cell r="O49">
            <v>0</v>
          </cell>
        </row>
        <row r="50">
          <cell r="A50" t="str">
            <v>06</v>
          </cell>
          <cell r="B50" t="str">
            <v>01</v>
          </cell>
          <cell r="C50" t="str">
            <v>07</v>
          </cell>
          <cell r="D50" t="str">
            <v>45</v>
          </cell>
          <cell r="E50" t="str">
            <v>20</v>
          </cell>
          <cell r="F50" t="str">
            <v>00</v>
          </cell>
          <cell r="G50" t="str">
            <v>5</v>
          </cell>
          <cell r="H50" t="str">
            <v>29</v>
          </cell>
          <cell r="I50" t="str">
            <v>0</v>
          </cell>
          <cell r="J50">
            <v>0</v>
          </cell>
          <cell r="K50">
            <v>1</v>
          </cell>
          <cell r="L50">
            <v>0</v>
          </cell>
          <cell r="M50">
            <v>0</v>
          </cell>
          <cell r="N50">
            <v>0</v>
          </cell>
          <cell r="O50">
            <v>0</v>
          </cell>
        </row>
        <row r="51">
          <cell r="A51" t="str">
            <v>06</v>
          </cell>
          <cell r="B51" t="str">
            <v>01</v>
          </cell>
          <cell r="C51" t="str">
            <v>08</v>
          </cell>
          <cell r="D51" t="str">
            <v>01</v>
          </cell>
          <cell r="E51" t="str">
            <v>14</v>
          </cell>
          <cell r="F51" t="str">
            <v>80</v>
          </cell>
          <cell r="G51" t="str">
            <v>1</v>
          </cell>
          <cell r="H51" t="str">
            <v>50</v>
          </cell>
          <cell r="I51" t="str">
            <v>0</v>
          </cell>
          <cell r="J51">
            <v>0</v>
          </cell>
          <cell r="K51">
            <v>18816</v>
          </cell>
          <cell r="L51">
            <v>0</v>
          </cell>
          <cell r="M51">
            <v>0</v>
          </cell>
          <cell r="N51">
            <v>0</v>
          </cell>
          <cell r="O51">
            <v>0</v>
          </cell>
        </row>
        <row r="52">
          <cell r="A52" t="str">
            <v>06</v>
          </cell>
          <cell r="B52" t="str">
            <v>01</v>
          </cell>
          <cell r="C52" t="str">
            <v>08</v>
          </cell>
          <cell r="D52" t="str">
            <v>01</v>
          </cell>
          <cell r="E52" t="str">
            <v>14</v>
          </cell>
          <cell r="F52" t="str">
            <v>80</v>
          </cell>
          <cell r="G52" t="str">
            <v>1</v>
          </cell>
          <cell r="H52" t="str">
            <v>22</v>
          </cell>
          <cell r="I52" t="str">
            <v>0</v>
          </cell>
          <cell r="J52">
            <v>0</v>
          </cell>
          <cell r="K52">
            <v>1</v>
          </cell>
          <cell r="L52">
            <v>185000</v>
          </cell>
          <cell r="M52">
            <v>90000</v>
          </cell>
          <cell r="N52">
            <v>0</v>
          </cell>
          <cell r="O52">
            <v>0</v>
          </cell>
        </row>
        <row r="53">
          <cell r="A53" t="str">
            <v>06</v>
          </cell>
          <cell r="B53" t="str">
            <v>01</v>
          </cell>
          <cell r="C53" t="str">
            <v>08</v>
          </cell>
          <cell r="D53" t="str">
            <v>01</v>
          </cell>
          <cell r="E53" t="str">
            <v>14</v>
          </cell>
          <cell r="F53" t="str">
            <v>80</v>
          </cell>
          <cell r="G53" t="str">
            <v>1</v>
          </cell>
          <cell r="H53" t="str">
            <v>10</v>
          </cell>
          <cell r="I53" t="str">
            <v>0</v>
          </cell>
          <cell r="J53">
            <v>0</v>
          </cell>
          <cell r="K53">
            <v>1</v>
          </cell>
          <cell r="L53">
            <v>0</v>
          </cell>
          <cell r="M53">
            <v>150000</v>
          </cell>
          <cell r="N53">
            <v>100000</v>
          </cell>
          <cell r="O53">
            <v>100000</v>
          </cell>
        </row>
        <row r="54">
          <cell r="A54" t="str">
            <v>06</v>
          </cell>
          <cell r="B54" t="str">
            <v>01</v>
          </cell>
          <cell r="C54" t="str">
            <v>08</v>
          </cell>
          <cell r="D54" t="str">
            <v>02</v>
          </cell>
          <cell r="E54" t="str">
            <v>14</v>
          </cell>
          <cell r="F54" t="str">
            <v>80</v>
          </cell>
          <cell r="G54" t="str">
            <v>1</v>
          </cell>
          <cell r="H54" t="str">
            <v>52</v>
          </cell>
          <cell r="I54" t="str">
            <v>0</v>
          </cell>
          <cell r="J54">
            <v>28241</v>
          </cell>
          <cell r="K54">
            <v>30000</v>
          </cell>
          <cell r="L54">
            <v>28689</v>
          </cell>
          <cell r="M54">
            <v>0</v>
          </cell>
          <cell r="N54">
            <v>0</v>
          </cell>
          <cell r="O54">
            <v>0</v>
          </cell>
        </row>
        <row r="55">
          <cell r="A55" t="str">
            <v>06</v>
          </cell>
          <cell r="B55" t="str">
            <v>01</v>
          </cell>
          <cell r="C55" t="str">
            <v>09</v>
          </cell>
          <cell r="D55" t="str">
            <v>01</v>
          </cell>
          <cell r="E55" t="str">
            <v>15</v>
          </cell>
          <cell r="F55" t="str">
            <v>05</v>
          </cell>
          <cell r="G55" t="str">
            <v>0</v>
          </cell>
          <cell r="H55" t="str">
            <v>50</v>
          </cell>
          <cell r="I55" t="str">
            <v>0</v>
          </cell>
          <cell r="J55">
            <v>4500000</v>
          </cell>
          <cell r="K55">
            <v>1</v>
          </cell>
          <cell r="L55">
            <v>0</v>
          </cell>
          <cell r="M55">
            <v>0</v>
          </cell>
          <cell r="N55">
            <v>0</v>
          </cell>
          <cell r="O55">
            <v>0</v>
          </cell>
        </row>
        <row r="56">
          <cell r="A56" t="str">
            <v>06</v>
          </cell>
          <cell r="B56" t="str">
            <v>01</v>
          </cell>
          <cell r="C56" t="str">
            <v>10</v>
          </cell>
          <cell r="D56" t="str">
            <v>01</v>
          </cell>
          <cell r="E56" t="str">
            <v>14</v>
          </cell>
          <cell r="F56" t="str">
            <v>80</v>
          </cell>
          <cell r="G56" t="str">
            <v>0</v>
          </cell>
          <cell r="H56" t="str">
            <v>29</v>
          </cell>
          <cell r="I56" t="str">
            <v>0</v>
          </cell>
          <cell r="J56">
            <v>0</v>
          </cell>
          <cell r="K56">
            <v>3000000</v>
          </cell>
          <cell r="L56">
            <v>0</v>
          </cell>
          <cell r="M56">
            <v>0</v>
          </cell>
          <cell r="N56">
            <v>0</v>
          </cell>
          <cell r="O56">
            <v>0</v>
          </cell>
        </row>
        <row r="57">
          <cell r="A57" t="str">
            <v>06</v>
          </cell>
          <cell r="B57" t="str">
            <v>01</v>
          </cell>
          <cell r="C57" t="str">
            <v>10</v>
          </cell>
          <cell r="D57" t="str">
            <v>01</v>
          </cell>
          <cell r="E57" t="str">
            <v>14</v>
          </cell>
          <cell r="F57" t="str">
            <v>91</v>
          </cell>
          <cell r="G57" t="str">
            <v>0</v>
          </cell>
          <cell r="H57" t="str">
            <v>29</v>
          </cell>
          <cell r="I57" t="str">
            <v>0</v>
          </cell>
          <cell r="J57">
            <v>0</v>
          </cell>
          <cell r="K57">
            <v>1</v>
          </cell>
          <cell r="L57">
            <v>198728</v>
          </cell>
          <cell r="M57">
            <v>0</v>
          </cell>
          <cell r="N57">
            <v>0</v>
          </cell>
          <cell r="O57">
            <v>0</v>
          </cell>
        </row>
        <row r="58">
          <cell r="A58" t="str">
            <v>06</v>
          </cell>
          <cell r="B58" t="str">
            <v>01</v>
          </cell>
          <cell r="C58" t="str">
            <v>10</v>
          </cell>
          <cell r="D58" t="str">
            <v>01</v>
          </cell>
          <cell r="E58" t="str">
            <v>18</v>
          </cell>
          <cell r="F58" t="str">
            <v>10</v>
          </cell>
          <cell r="G58" t="str">
            <v>1</v>
          </cell>
          <cell r="H58" t="str">
            <v>50</v>
          </cell>
          <cell r="I58" t="str">
            <v>0</v>
          </cell>
          <cell r="J58">
            <v>0</v>
          </cell>
          <cell r="K58">
            <v>1</v>
          </cell>
          <cell r="L58">
            <v>0</v>
          </cell>
          <cell r="M58">
            <v>0</v>
          </cell>
          <cell r="N58">
            <v>0</v>
          </cell>
          <cell r="O58">
            <v>0</v>
          </cell>
        </row>
        <row r="59">
          <cell r="A59" t="str">
            <v>06</v>
          </cell>
          <cell r="B59" t="str">
            <v>01</v>
          </cell>
          <cell r="C59" t="str">
            <v>10</v>
          </cell>
          <cell r="D59" t="str">
            <v>01</v>
          </cell>
          <cell r="E59" t="str">
            <v>14</v>
          </cell>
          <cell r="F59" t="str">
            <v>91</v>
          </cell>
          <cell r="G59" t="str">
            <v>1</v>
          </cell>
          <cell r="H59" t="str">
            <v>93</v>
          </cell>
          <cell r="I59" t="str">
            <v>0</v>
          </cell>
          <cell r="J59">
            <v>0</v>
          </cell>
          <cell r="K59">
            <v>0</v>
          </cell>
          <cell r="L59">
            <v>2240</v>
          </cell>
          <cell r="M59">
            <v>0</v>
          </cell>
          <cell r="N59">
            <v>0</v>
          </cell>
          <cell r="O59">
            <v>0</v>
          </cell>
        </row>
        <row r="60">
          <cell r="A60" t="str">
            <v>06</v>
          </cell>
          <cell r="B60" t="str">
            <v>01</v>
          </cell>
          <cell r="C60" t="str">
            <v>10</v>
          </cell>
          <cell r="D60" t="str">
            <v>01</v>
          </cell>
          <cell r="E60" t="str">
            <v>15</v>
          </cell>
          <cell r="F60" t="str">
            <v>27</v>
          </cell>
          <cell r="G60" t="str">
            <v>0</v>
          </cell>
          <cell r="H60" t="str">
            <v>10</v>
          </cell>
          <cell r="I60" t="str">
            <v>0</v>
          </cell>
          <cell r="J60">
            <v>0</v>
          </cell>
          <cell r="K60">
            <v>0</v>
          </cell>
          <cell r="L60">
            <v>300000</v>
          </cell>
          <cell r="M60">
            <v>357143</v>
          </cell>
          <cell r="N60">
            <v>300000</v>
          </cell>
          <cell r="O60">
            <v>350000</v>
          </cell>
        </row>
        <row r="61">
          <cell r="A61" t="str">
            <v>06</v>
          </cell>
          <cell r="B61" t="str">
            <v>01</v>
          </cell>
          <cell r="C61" t="str">
            <v>10</v>
          </cell>
          <cell r="D61" t="str">
            <v>01</v>
          </cell>
          <cell r="E61" t="str">
            <v>18</v>
          </cell>
          <cell r="F61" t="str">
            <v>10</v>
          </cell>
          <cell r="G61" t="str">
            <v>1</v>
          </cell>
          <cell r="H61" t="str">
            <v>29</v>
          </cell>
          <cell r="I61" t="str">
            <v>0</v>
          </cell>
          <cell r="J61">
            <v>0</v>
          </cell>
          <cell r="K61">
            <v>1</v>
          </cell>
          <cell r="L61">
            <v>147471</v>
          </cell>
          <cell r="M61">
            <v>0</v>
          </cell>
          <cell r="N61">
            <v>0</v>
          </cell>
          <cell r="O61">
            <v>0</v>
          </cell>
        </row>
        <row r="62">
          <cell r="A62" t="str">
            <v>06</v>
          </cell>
          <cell r="B62" t="str">
            <v>01</v>
          </cell>
          <cell r="C62" t="str">
            <v>10</v>
          </cell>
          <cell r="D62" t="str">
            <v>01</v>
          </cell>
          <cell r="E62" t="str">
            <v>15</v>
          </cell>
          <cell r="F62" t="str">
            <v>01</v>
          </cell>
          <cell r="G62" t="str">
            <v>0</v>
          </cell>
          <cell r="H62" t="str">
            <v>29</v>
          </cell>
          <cell r="I62" t="str">
            <v>0</v>
          </cell>
          <cell r="J62">
            <v>93834</v>
          </cell>
          <cell r="K62">
            <v>0</v>
          </cell>
          <cell r="L62">
            <v>0</v>
          </cell>
          <cell r="M62">
            <v>0</v>
          </cell>
          <cell r="N62">
            <v>0</v>
          </cell>
          <cell r="O62">
            <v>0</v>
          </cell>
        </row>
        <row r="63">
          <cell r="A63" t="str">
            <v>06</v>
          </cell>
          <cell r="B63" t="str">
            <v>01</v>
          </cell>
          <cell r="C63" t="str">
            <v>10</v>
          </cell>
          <cell r="D63" t="str">
            <v>01</v>
          </cell>
          <cell r="E63" t="str">
            <v>15</v>
          </cell>
          <cell r="F63" t="str">
            <v>22</v>
          </cell>
          <cell r="G63" t="str">
            <v>0</v>
          </cell>
          <cell r="H63" t="str">
            <v>29</v>
          </cell>
          <cell r="I63" t="str">
            <v>0</v>
          </cell>
          <cell r="J63">
            <v>67187</v>
          </cell>
          <cell r="K63">
            <v>2</v>
          </cell>
          <cell r="L63">
            <v>124329</v>
          </cell>
          <cell r="M63">
            <v>0</v>
          </cell>
          <cell r="N63">
            <v>0</v>
          </cell>
          <cell r="O63">
            <v>0</v>
          </cell>
        </row>
        <row r="64">
          <cell r="A64" t="str">
            <v>06</v>
          </cell>
          <cell r="B64" t="str">
            <v>01</v>
          </cell>
          <cell r="C64" t="str">
            <v>12</v>
          </cell>
          <cell r="D64" t="str">
            <v>01</v>
          </cell>
          <cell r="E64" t="str">
            <v>17</v>
          </cell>
          <cell r="F64" t="str">
            <v>11</v>
          </cell>
          <cell r="G64" t="str">
            <v>1</v>
          </cell>
          <cell r="H64" t="str">
            <v>29</v>
          </cell>
          <cell r="I64" t="str">
            <v>0</v>
          </cell>
          <cell r="J64">
            <v>0</v>
          </cell>
          <cell r="K64">
            <v>0</v>
          </cell>
          <cell r="L64">
            <v>0</v>
          </cell>
          <cell r="M64">
            <v>0</v>
          </cell>
          <cell r="N64">
            <v>0</v>
          </cell>
          <cell r="O64">
            <v>0</v>
          </cell>
        </row>
        <row r="65">
          <cell r="A65" t="str">
            <v>07</v>
          </cell>
          <cell r="B65" t="str">
            <v>01</v>
          </cell>
          <cell r="C65" t="str">
            <v>02</v>
          </cell>
          <cell r="D65" t="str">
            <v>03</v>
          </cell>
          <cell r="E65" t="str">
            <v>14</v>
          </cell>
          <cell r="F65" t="str">
            <v>80</v>
          </cell>
          <cell r="G65" t="str">
            <v>2</v>
          </cell>
          <cell r="H65" t="str">
            <v>99</v>
          </cell>
          <cell r="I65" t="str">
            <v>0</v>
          </cell>
          <cell r="J65">
            <v>118800</v>
          </cell>
          <cell r="K65">
            <v>0</v>
          </cell>
          <cell r="L65">
            <v>0</v>
          </cell>
          <cell r="M65">
            <v>0</v>
          </cell>
          <cell r="N65">
            <v>0</v>
          </cell>
          <cell r="O65">
            <v>0</v>
          </cell>
        </row>
        <row r="66">
          <cell r="A66" t="str">
            <v>07</v>
          </cell>
          <cell r="B66" t="str">
            <v>01</v>
          </cell>
          <cell r="C66" t="str">
            <v>02</v>
          </cell>
          <cell r="D66" t="str">
            <v>03</v>
          </cell>
          <cell r="E66" t="str">
            <v>14</v>
          </cell>
          <cell r="F66" t="str">
            <v>80</v>
          </cell>
          <cell r="G66" t="str">
            <v>2</v>
          </cell>
          <cell r="H66" t="str">
            <v>63</v>
          </cell>
          <cell r="I66" t="str">
            <v>0</v>
          </cell>
          <cell r="J66">
            <v>252233</v>
          </cell>
          <cell r="K66">
            <v>0</v>
          </cell>
          <cell r="L66">
            <v>0</v>
          </cell>
          <cell r="M66">
            <v>0</v>
          </cell>
          <cell r="N66">
            <v>0</v>
          </cell>
          <cell r="O66">
            <v>0</v>
          </cell>
        </row>
        <row r="67">
          <cell r="A67" t="str">
            <v>07</v>
          </cell>
          <cell r="B67" t="str">
            <v>01</v>
          </cell>
          <cell r="C67" t="str">
            <v>02</v>
          </cell>
          <cell r="D67" t="str">
            <v>04</v>
          </cell>
          <cell r="E67" t="str">
            <v>14</v>
          </cell>
          <cell r="F67" t="str">
            <v>80</v>
          </cell>
          <cell r="G67" t="str">
            <v>2</v>
          </cell>
          <cell r="H67" t="str">
            <v>63</v>
          </cell>
          <cell r="I67" t="str">
            <v>0</v>
          </cell>
          <cell r="J67">
            <v>915423</v>
          </cell>
          <cell r="K67">
            <v>0</v>
          </cell>
          <cell r="L67">
            <v>0</v>
          </cell>
          <cell r="M67">
            <v>0</v>
          </cell>
          <cell r="N67">
            <v>0</v>
          </cell>
          <cell r="O67">
            <v>0</v>
          </cell>
        </row>
        <row r="68">
          <cell r="A68" t="str">
            <v>07</v>
          </cell>
          <cell r="B68" t="str">
            <v>01</v>
          </cell>
          <cell r="C68" t="str">
            <v>02</v>
          </cell>
          <cell r="D68" t="str">
            <v>05</v>
          </cell>
          <cell r="E68" t="str">
            <v>14</v>
          </cell>
          <cell r="F68" t="str">
            <v>80</v>
          </cell>
          <cell r="G68" t="str">
            <v>2</v>
          </cell>
          <cell r="H68" t="str">
            <v>63</v>
          </cell>
          <cell r="I68" t="str">
            <v>0</v>
          </cell>
          <cell r="J68">
            <v>148458</v>
          </cell>
          <cell r="K68">
            <v>0</v>
          </cell>
          <cell r="L68">
            <v>0</v>
          </cell>
          <cell r="M68">
            <v>0</v>
          </cell>
          <cell r="N68">
            <v>0</v>
          </cell>
          <cell r="O68">
            <v>0</v>
          </cell>
        </row>
        <row r="69">
          <cell r="A69" t="str">
            <v>07</v>
          </cell>
          <cell r="B69" t="str">
            <v>01</v>
          </cell>
          <cell r="C69" t="str">
            <v>03</v>
          </cell>
          <cell r="D69" t="str">
            <v>04</v>
          </cell>
          <cell r="E69" t="str">
            <v>10</v>
          </cell>
          <cell r="F69" t="str">
            <v>01</v>
          </cell>
          <cell r="G69" t="str">
            <v>9</v>
          </cell>
          <cell r="H69" t="str">
            <v>99</v>
          </cell>
          <cell r="I69" t="str">
            <v>0</v>
          </cell>
          <cell r="J69">
            <v>0</v>
          </cell>
          <cell r="K69">
            <v>0</v>
          </cell>
          <cell r="L69">
            <v>63000</v>
          </cell>
          <cell r="M69">
            <v>40000</v>
          </cell>
          <cell r="N69">
            <v>0</v>
          </cell>
          <cell r="O69">
            <v>0</v>
          </cell>
        </row>
        <row r="70">
          <cell r="A70" t="str">
            <v>07</v>
          </cell>
          <cell r="B70" t="str">
            <v>01</v>
          </cell>
          <cell r="C70" t="str">
            <v>02</v>
          </cell>
          <cell r="D70" t="str">
            <v>03</v>
          </cell>
          <cell r="E70" t="str">
            <v>15</v>
          </cell>
          <cell r="F70" t="str">
            <v>02</v>
          </cell>
          <cell r="G70" t="str">
            <v>2</v>
          </cell>
          <cell r="H70" t="str">
            <v>33</v>
          </cell>
          <cell r="I70" t="str">
            <v>0</v>
          </cell>
          <cell r="J70">
            <v>0</v>
          </cell>
          <cell r="K70">
            <v>200027</v>
          </cell>
          <cell r="L70">
            <v>137000</v>
          </cell>
          <cell r="M70">
            <v>40000</v>
          </cell>
          <cell r="N70">
            <v>0</v>
          </cell>
          <cell r="O70">
            <v>0</v>
          </cell>
        </row>
        <row r="71">
          <cell r="A71" t="str">
            <v>07</v>
          </cell>
          <cell r="B71" t="str">
            <v>01</v>
          </cell>
          <cell r="C71" t="str">
            <v>01</v>
          </cell>
          <cell r="D71" t="str">
            <v>01</v>
          </cell>
          <cell r="E71">
            <v>14</v>
          </cell>
          <cell r="F71">
            <v>80</v>
          </cell>
          <cell r="G71">
            <v>1</v>
          </cell>
          <cell r="H71">
            <v>29</v>
          </cell>
          <cell r="I71">
            <v>1</v>
          </cell>
          <cell r="K71">
            <v>4000000</v>
          </cell>
        </row>
        <row r="72">
          <cell r="A72" t="str">
            <v>07</v>
          </cell>
          <cell r="B72" t="str">
            <v>01</v>
          </cell>
          <cell r="C72" t="str">
            <v>02</v>
          </cell>
          <cell r="D72" t="str">
            <v>03</v>
          </cell>
          <cell r="E72" t="str">
            <v>15</v>
          </cell>
          <cell r="F72" t="str">
            <v>02</v>
          </cell>
          <cell r="G72" t="str">
            <v>2</v>
          </cell>
          <cell r="H72" t="str">
            <v>34</v>
          </cell>
          <cell r="I72" t="str">
            <v>0</v>
          </cell>
          <cell r="J72">
            <v>0</v>
          </cell>
          <cell r="K72">
            <v>100000</v>
          </cell>
          <cell r="L72">
            <v>43000</v>
          </cell>
          <cell r="M72">
            <v>15000</v>
          </cell>
          <cell r="N72">
            <v>0</v>
          </cell>
          <cell r="O72">
            <v>0</v>
          </cell>
        </row>
        <row r="73">
          <cell r="A73" t="str">
            <v>08</v>
          </cell>
          <cell r="B73" t="str">
            <v>01</v>
          </cell>
          <cell r="C73" t="str">
            <v>01</v>
          </cell>
          <cell r="D73" t="str">
            <v>00</v>
          </cell>
          <cell r="E73" t="str">
            <v>10</v>
          </cell>
          <cell r="F73" t="str">
            <v>27</v>
          </cell>
          <cell r="G73" t="str">
            <v>0</v>
          </cell>
          <cell r="H73" t="str">
            <v>11</v>
          </cell>
          <cell r="I73" t="str">
            <v>0</v>
          </cell>
          <cell r="J73">
            <v>275974</v>
          </cell>
          <cell r="K73">
            <v>500000</v>
          </cell>
          <cell r="L73">
            <v>548820</v>
          </cell>
          <cell r="M73">
            <v>500000</v>
          </cell>
          <cell r="N73">
            <v>350000</v>
          </cell>
          <cell r="O73">
            <v>400000</v>
          </cell>
        </row>
        <row r="74">
          <cell r="A74" t="str">
            <v>08</v>
          </cell>
          <cell r="B74" t="str">
            <v>01</v>
          </cell>
          <cell r="C74" t="str">
            <v>01</v>
          </cell>
          <cell r="D74" t="str">
            <v>00</v>
          </cell>
          <cell r="E74" t="str">
            <v>14</v>
          </cell>
          <cell r="F74" t="str">
            <v>17</v>
          </cell>
          <cell r="G74" t="str">
            <v>1</v>
          </cell>
          <cell r="H74" t="str">
            <v>99</v>
          </cell>
          <cell r="I74" t="str">
            <v>0</v>
          </cell>
          <cell r="J74">
            <v>0</v>
          </cell>
          <cell r="K74">
            <v>1</v>
          </cell>
          <cell r="L74">
            <v>0</v>
          </cell>
          <cell r="M74">
            <v>0</v>
          </cell>
          <cell r="N74">
            <v>0</v>
          </cell>
          <cell r="O74">
            <v>0</v>
          </cell>
        </row>
        <row r="75">
          <cell r="A75" t="str">
            <v>08</v>
          </cell>
          <cell r="B75" t="str">
            <v>01</v>
          </cell>
          <cell r="C75" t="str">
            <v>01</v>
          </cell>
          <cell r="D75" t="str">
            <v>00</v>
          </cell>
          <cell r="E75" t="str">
            <v>14</v>
          </cell>
          <cell r="F75" t="str">
            <v>17</v>
          </cell>
          <cell r="G75" t="str">
            <v>1</v>
          </cell>
          <cell r="H75" t="str">
            <v>29</v>
          </cell>
          <cell r="I75" t="str">
            <v>0</v>
          </cell>
          <cell r="J75">
            <v>0</v>
          </cell>
          <cell r="K75">
            <v>0</v>
          </cell>
          <cell r="L75">
            <v>0</v>
          </cell>
          <cell r="M75">
            <v>500000</v>
          </cell>
          <cell r="N75">
            <v>0</v>
          </cell>
          <cell r="O75">
            <v>0</v>
          </cell>
        </row>
        <row r="76">
          <cell r="A76" t="str">
            <v>08</v>
          </cell>
          <cell r="B76" t="str">
            <v>01</v>
          </cell>
          <cell r="C76" t="str">
            <v>01</v>
          </cell>
          <cell r="D76" t="str">
            <v>00</v>
          </cell>
          <cell r="E76" t="str">
            <v>20</v>
          </cell>
          <cell r="F76" t="str">
            <v>05</v>
          </cell>
          <cell r="G76" t="str">
            <v>1</v>
          </cell>
          <cell r="H76" t="str">
            <v>29</v>
          </cell>
          <cell r="I76" t="str">
            <v>1</v>
          </cell>
          <cell r="J76">
            <v>0</v>
          </cell>
          <cell r="K76">
            <v>0</v>
          </cell>
          <cell r="L76">
            <v>617039</v>
          </cell>
          <cell r="M76">
            <v>0</v>
          </cell>
          <cell r="N76">
            <v>0</v>
          </cell>
          <cell r="O76">
            <v>0</v>
          </cell>
        </row>
        <row r="77">
          <cell r="A77" t="str">
            <v>08</v>
          </cell>
          <cell r="B77" t="str">
            <v>01</v>
          </cell>
          <cell r="C77" t="str">
            <v>01</v>
          </cell>
          <cell r="D77" t="str">
            <v>00</v>
          </cell>
          <cell r="E77" t="str">
            <v>20</v>
          </cell>
          <cell r="F77" t="str">
            <v>05</v>
          </cell>
          <cell r="G77" t="str">
            <v>1</v>
          </cell>
          <cell r="H77" t="str">
            <v>15</v>
          </cell>
          <cell r="I77" t="str">
            <v>1</v>
          </cell>
          <cell r="J77">
            <v>0</v>
          </cell>
          <cell r="K77">
            <v>0</v>
          </cell>
          <cell r="L77">
            <v>2000000</v>
          </cell>
          <cell r="M77">
            <v>0</v>
          </cell>
          <cell r="N77">
            <v>0</v>
          </cell>
          <cell r="O77">
            <v>0</v>
          </cell>
        </row>
        <row r="78">
          <cell r="A78" t="str">
            <v>08</v>
          </cell>
          <cell r="B78" t="str">
            <v>01</v>
          </cell>
          <cell r="C78" t="str">
            <v>01</v>
          </cell>
          <cell r="D78" t="str">
            <v>00</v>
          </cell>
          <cell r="E78" t="str">
            <v>20</v>
          </cell>
          <cell r="F78" t="str">
            <v>00</v>
          </cell>
          <cell r="G78" t="str">
            <v>1</v>
          </cell>
          <cell r="H78" t="str">
            <v>11</v>
          </cell>
          <cell r="I78" t="str">
            <v>1</v>
          </cell>
          <cell r="J78">
            <v>0</v>
          </cell>
          <cell r="K78">
            <v>0</v>
          </cell>
          <cell r="L78">
            <v>0</v>
          </cell>
          <cell r="M78">
            <v>300000</v>
          </cell>
        </row>
        <row r="79">
          <cell r="A79" t="str">
            <v>08</v>
          </cell>
          <cell r="B79" t="str">
            <v>01</v>
          </cell>
          <cell r="C79" t="str">
            <v>01</v>
          </cell>
          <cell r="D79" t="str">
            <v>00</v>
          </cell>
          <cell r="E79" t="str">
            <v>14</v>
          </cell>
          <cell r="F79" t="str">
            <v>82</v>
          </cell>
          <cell r="G79" t="str">
            <v>0</v>
          </cell>
          <cell r="H79" t="str">
            <v>28</v>
          </cell>
          <cell r="I79" t="str">
            <v>1</v>
          </cell>
          <cell r="J79">
            <v>0</v>
          </cell>
          <cell r="K79">
            <v>0</v>
          </cell>
          <cell r="L79">
            <v>0</v>
          </cell>
          <cell r="M79">
            <v>100000</v>
          </cell>
        </row>
        <row r="80">
          <cell r="A80" t="str">
            <v>08</v>
          </cell>
          <cell r="B80" t="str">
            <v>01</v>
          </cell>
          <cell r="C80" t="str">
            <v>01</v>
          </cell>
          <cell r="D80" t="str">
            <v>00</v>
          </cell>
          <cell r="E80" t="str">
            <v>20</v>
          </cell>
          <cell r="F80" t="str">
            <v>01</v>
          </cell>
          <cell r="G80" t="str">
            <v>0</v>
          </cell>
          <cell r="H80" t="str">
            <v>28</v>
          </cell>
          <cell r="I80" t="str">
            <v>1</v>
          </cell>
          <cell r="J80">
            <v>0</v>
          </cell>
          <cell r="K80">
            <v>0</v>
          </cell>
          <cell r="L80">
            <v>0</v>
          </cell>
          <cell r="M80">
            <v>500000</v>
          </cell>
        </row>
        <row r="81">
          <cell r="A81" t="str">
            <v>08</v>
          </cell>
          <cell r="B81" t="str">
            <v>01</v>
          </cell>
          <cell r="C81" t="str">
            <v>01</v>
          </cell>
          <cell r="D81" t="str">
            <v>00</v>
          </cell>
          <cell r="E81" t="str">
            <v>13</v>
          </cell>
          <cell r="F81" t="str">
            <v>27</v>
          </cell>
          <cell r="G81" t="str">
            <v>0</v>
          </cell>
          <cell r="H81" t="str">
            <v>28</v>
          </cell>
          <cell r="I81" t="str">
            <v>1</v>
          </cell>
          <cell r="J81">
            <v>0</v>
          </cell>
          <cell r="K81">
            <v>0</v>
          </cell>
          <cell r="L81">
            <v>0</v>
          </cell>
          <cell r="M81">
            <v>100000</v>
          </cell>
        </row>
        <row r="82">
          <cell r="A82" t="str">
            <v>09</v>
          </cell>
          <cell r="B82" t="str">
            <v>03</v>
          </cell>
          <cell r="C82" t="str">
            <v>03</v>
          </cell>
          <cell r="D82" t="str">
            <v>01</v>
          </cell>
          <cell r="E82" t="str">
            <v>14</v>
          </cell>
          <cell r="F82" t="str">
            <v>80</v>
          </cell>
          <cell r="G82" t="str">
            <v>1</v>
          </cell>
          <cell r="H82" t="str">
            <v>63</v>
          </cell>
          <cell r="I82" t="str">
            <v>1</v>
          </cell>
          <cell r="J82">
            <v>0</v>
          </cell>
          <cell r="K82">
            <v>0</v>
          </cell>
          <cell r="L82">
            <v>0</v>
          </cell>
          <cell r="M82">
            <v>400000</v>
          </cell>
        </row>
        <row r="83">
          <cell r="A83" t="str">
            <v>09</v>
          </cell>
          <cell r="B83" t="str">
            <v>03</v>
          </cell>
          <cell r="C83" t="str">
            <v>03</v>
          </cell>
          <cell r="D83" t="str">
            <v>01</v>
          </cell>
          <cell r="E83">
            <v>14</v>
          </cell>
          <cell r="F83">
            <v>80</v>
          </cell>
          <cell r="G83">
            <v>1</v>
          </cell>
          <cell r="H83">
            <v>22</v>
          </cell>
          <cell r="I83">
            <v>1</v>
          </cell>
          <cell r="K83">
            <v>100000</v>
          </cell>
        </row>
        <row r="84">
          <cell r="A84" t="str">
            <v>09</v>
          </cell>
          <cell r="B84" t="str">
            <v>03</v>
          </cell>
          <cell r="C84" t="str">
            <v>03</v>
          </cell>
          <cell r="D84" t="str">
            <v>01</v>
          </cell>
          <cell r="E84">
            <v>14</v>
          </cell>
          <cell r="F84">
            <v>80</v>
          </cell>
          <cell r="G84">
            <v>1</v>
          </cell>
          <cell r="H84">
            <v>50</v>
          </cell>
          <cell r="I84">
            <v>1</v>
          </cell>
          <cell r="K84">
            <v>1632000</v>
          </cell>
        </row>
        <row r="85">
          <cell r="A85" t="str">
            <v>09</v>
          </cell>
          <cell r="B85" t="str">
            <v>02</v>
          </cell>
          <cell r="C85" t="str">
            <v>03</v>
          </cell>
          <cell r="D85" t="str">
            <v>01</v>
          </cell>
          <cell r="E85" t="str">
            <v>14</v>
          </cell>
          <cell r="F85" t="str">
            <v>80</v>
          </cell>
          <cell r="G85" t="str">
            <v>1</v>
          </cell>
          <cell r="H85" t="str">
            <v>63</v>
          </cell>
          <cell r="I85" t="str">
            <v>1</v>
          </cell>
          <cell r="J85">
            <v>0</v>
          </cell>
          <cell r="K85">
            <v>0</v>
          </cell>
          <cell r="L85">
            <v>0</v>
          </cell>
          <cell r="M85">
            <v>1200000</v>
          </cell>
        </row>
        <row r="86">
          <cell r="A86" t="str">
            <v>09</v>
          </cell>
          <cell r="B86" t="str">
            <v>04</v>
          </cell>
          <cell r="C86" t="str">
            <v>01</v>
          </cell>
          <cell r="D86" t="str">
            <v>01</v>
          </cell>
          <cell r="E86" t="str">
            <v>14</v>
          </cell>
          <cell r="F86" t="str">
            <v>80</v>
          </cell>
          <cell r="G86" t="str">
            <v>1</v>
          </cell>
          <cell r="H86" t="str">
            <v>67</v>
          </cell>
          <cell r="I86" t="str">
            <v>0</v>
          </cell>
          <cell r="J86">
            <v>1050</v>
          </cell>
          <cell r="K86">
            <v>100000</v>
          </cell>
          <cell r="L86">
            <v>750</v>
          </cell>
          <cell r="M86">
            <v>0</v>
          </cell>
          <cell r="N86">
            <v>0</v>
          </cell>
          <cell r="O86">
            <v>0</v>
          </cell>
        </row>
        <row r="87">
          <cell r="A87" t="str">
            <v>09</v>
          </cell>
          <cell r="B87" t="str">
            <v>04</v>
          </cell>
          <cell r="C87" t="str">
            <v>01</v>
          </cell>
          <cell r="D87" t="str">
            <v>01</v>
          </cell>
          <cell r="E87" t="str">
            <v>10</v>
          </cell>
          <cell r="F87" t="str">
            <v>10</v>
          </cell>
          <cell r="G87" t="str">
            <v>1</v>
          </cell>
          <cell r="H87" t="str">
            <v>67</v>
          </cell>
          <cell r="I87" t="str">
            <v>0</v>
          </cell>
          <cell r="J87">
            <v>0</v>
          </cell>
          <cell r="K87">
            <v>10000</v>
          </cell>
          <cell r="L87">
            <v>0</v>
          </cell>
          <cell r="M87">
            <v>0</v>
          </cell>
          <cell r="N87">
            <v>0</v>
          </cell>
          <cell r="O87">
            <v>0</v>
          </cell>
        </row>
        <row r="88">
          <cell r="A88" t="str">
            <v>09</v>
          </cell>
          <cell r="B88" t="str">
            <v>04</v>
          </cell>
          <cell r="C88" t="str">
            <v>01</v>
          </cell>
          <cell r="D88" t="str">
            <v>01</v>
          </cell>
          <cell r="E88" t="str">
            <v>12</v>
          </cell>
          <cell r="F88" t="str">
            <v>06</v>
          </cell>
          <cell r="G88" t="str">
            <v>1</v>
          </cell>
          <cell r="H88" t="str">
            <v>67</v>
          </cell>
          <cell r="I88" t="str">
            <v>0</v>
          </cell>
          <cell r="J88">
            <v>0</v>
          </cell>
          <cell r="K88">
            <v>15000</v>
          </cell>
          <cell r="L88">
            <v>0</v>
          </cell>
          <cell r="M88">
            <v>0</v>
          </cell>
          <cell r="N88">
            <v>0</v>
          </cell>
          <cell r="O88">
            <v>0</v>
          </cell>
        </row>
        <row r="89">
          <cell r="A89" t="str">
            <v>09</v>
          </cell>
          <cell r="B89" t="str">
            <v>04</v>
          </cell>
          <cell r="C89" t="str">
            <v>01</v>
          </cell>
          <cell r="D89" t="str">
            <v>01</v>
          </cell>
          <cell r="E89" t="str">
            <v>13</v>
          </cell>
          <cell r="F89" t="str">
            <v>01</v>
          </cell>
          <cell r="G89" t="str">
            <v>1</v>
          </cell>
          <cell r="H89" t="str">
            <v>67</v>
          </cell>
          <cell r="I89" t="str">
            <v>0</v>
          </cell>
          <cell r="J89">
            <v>0</v>
          </cell>
          <cell r="K89">
            <v>5045</v>
          </cell>
          <cell r="L89">
            <v>0</v>
          </cell>
          <cell r="M89">
            <v>0</v>
          </cell>
          <cell r="N89">
            <v>0</v>
          </cell>
          <cell r="O89">
            <v>0</v>
          </cell>
        </row>
        <row r="90">
          <cell r="A90" t="str">
            <v>09</v>
          </cell>
          <cell r="B90" t="str">
            <v>04</v>
          </cell>
          <cell r="C90" t="str">
            <v>01</v>
          </cell>
          <cell r="D90" t="str">
            <v>01</v>
          </cell>
          <cell r="E90" t="str">
            <v>10</v>
          </cell>
          <cell r="F90" t="str">
            <v>10</v>
          </cell>
          <cell r="G90" t="str">
            <v>1</v>
          </cell>
          <cell r="H90" t="str">
            <v>68</v>
          </cell>
          <cell r="I90" t="str">
            <v>0</v>
          </cell>
          <cell r="J90">
            <v>638</v>
          </cell>
          <cell r="K90">
            <v>1</v>
          </cell>
          <cell r="L90">
            <v>0</v>
          </cell>
          <cell r="M90">
            <v>0</v>
          </cell>
          <cell r="N90">
            <v>0</v>
          </cell>
          <cell r="O90">
            <v>0</v>
          </cell>
        </row>
        <row r="91">
          <cell r="A91" t="str">
            <v>09</v>
          </cell>
          <cell r="B91" t="str">
            <v>04</v>
          </cell>
          <cell r="C91" t="str">
            <v>01</v>
          </cell>
          <cell r="D91" t="str">
            <v>01</v>
          </cell>
          <cell r="E91" t="str">
            <v>12</v>
          </cell>
          <cell r="F91" t="str">
            <v>01</v>
          </cell>
          <cell r="G91" t="str">
            <v>1</v>
          </cell>
          <cell r="H91" t="str">
            <v>68</v>
          </cell>
          <cell r="I91" t="str">
            <v>0</v>
          </cell>
          <cell r="J91">
            <v>0</v>
          </cell>
          <cell r="K91">
            <v>1</v>
          </cell>
          <cell r="L91">
            <v>0</v>
          </cell>
          <cell r="M91">
            <v>0</v>
          </cell>
          <cell r="N91">
            <v>0</v>
          </cell>
          <cell r="O91">
            <v>0</v>
          </cell>
        </row>
        <row r="92">
          <cell r="A92" t="str">
            <v>09</v>
          </cell>
          <cell r="B92" t="str">
            <v>04</v>
          </cell>
          <cell r="C92" t="str">
            <v>01</v>
          </cell>
          <cell r="D92" t="str">
            <v>01</v>
          </cell>
          <cell r="E92" t="str">
            <v>12</v>
          </cell>
          <cell r="F92" t="str">
            <v>02</v>
          </cell>
          <cell r="G92" t="str">
            <v>1</v>
          </cell>
          <cell r="H92" t="str">
            <v>68</v>
          </cell>
          <cell r="I92" t="str">
            <v>0</v>
          </cell>
          <cell r="J92">
            <v>1754</v>
          </cell>
          <cell r="K92">
            <v>1</v>
          </cell>
          <cell r="L92">
            <v>540</v>
          </cell>
          <cell r="M92">
            <v>0</v>
          </cell>
          <cell r="N92">
            <v>0</v>
          </cell>
          <cell r="O92">
            <v>0</v>
          </cell>
        </row>
        <row r="93">
          <cell r="A93" t="str">
            <v>09</v>
          </cell>
          <cell r="B93" t="str">
            <v>04</v>
          </cell>
          <cell r="C93" t="str">
            <v>01</v>
          </cell>
          <cell r="D93" t="str">
            <v>01</v>
          </cell>
          <cell r="E93" t="str">
            <v>12</v>
          </cell>
          <cell r="F93" t="str">
            <v>03</v>
          </cell>
          <cell r="G93" t="str">
            <v>1</v>
          </cell>
          <cell r="H93" t="str">
            <v>68</v>
          </cell>
          <cell r="I93" t="str">
            <v>0</v>
          </cell>
          <cell r="J93">
            <v>5095</v>
          </cell>
          <cell r="K93">
            <v>1</v>
          </cell>
          <cell r="L93">
            <v>2890</v>
          </cell>
          <cell r="M93">
            <v>0</v>
          </cell>
          <cell r="N93">
            <v>0</v>
          </cell>
          <cell r="O93">
            <v>0</v>
          </cell>
        </row>
        <row r="94">
          <cell r="A94" t="str">
            <v>09</v>
          </cell>
          <cell r="B94" t="str">
            <v>04</v>
          </cell>
          <cell r="C94" t="str">
            <v>01</v>
          </cell>
          <cell r="D94" t="str">
            <v>01</v>
          </cell>
          <cell r="E94" t="str">
            <v>12</v>
          </cell>
          <cell r="F94" t="str">
            <v>06</v>
          </cell>
          <cell r="G94" t="str">
            <v>1</v>
          </cell>
          <cell r="H94" t="str">
            <v>68</v>
          </cell>
          <cell r="I94" t="str">
            <v>0</v>
          </cell>
          <cell r="J94">
            <v>115</v>
          </cell>
          <cell r="K94">
            <v>1</v>
          </cell>
          <cell r="L94">
            <v>0</v>
          </cell>
          <cell r="M94">
            <v>0</v>
          </cell>
          <cell r="N94">
            <v>0</v>
          </cell>
          <cell r="O94">
            <v>0</v>
          </cell>
        </row>
        <row r="95">
          <cell r="A95" t="str">
            <v>09</v>
          </cell>
          <cell r="B95" t="str">
            <v>04</v>
          </cell>
          <cell r="C95" t="str">
            <v>01</v>
          </cell>
          <cell r="D95" t="str">
            <v>01</v>
          </cell>
          <cell r="E95" t="str">
            <v>12</v>
          </cell>
          <cell r="F95" t="str">
            <v>10</v>
          </cell>
          <cell r="G95" t="str">
            <v>1</v>
          </cell>
          <cell r="H95" t="str">
            <v>68</v>
          </cell>
          <cell r="I95" t="str">
            <v>0</v>
          </cell>
          <cell r="J95">
            <v>2478</v>
          </cell>
          <cell r="K95">
            <v>1</v>
          </cell>
          <cell r="L95">
            <v>0</v>
          </cell>
          <cell r="M95">
            <v>0</v>
          </cell>
          <cell r="N95">
            <v>0</v>
          </cell>
          <cell r="O95">
            <v>0</v>
          </cell>
        </row>
        <row r="96">
          <cell r="A96" t="str">
            <v>09</v>
          </cell>
          <cell r="B96" t="str">
            <v>04</v>
          </cell>
          <cell r="C96" t="str">
            <v>01</v>
          </cell>
          <cell r="D96" t="str">
            <v>01</v>
          </cell>
          <cell r="E96" t="str">
            <v>14</v>
          </cell>
          <cell r="F96" t="str">
            <v>06</v>
          </cell>
          <cell r="G96" t="str">
            <v>1</v>
          </cell>
          <cell r="H96" t="str">
            <v>68</v>
          </cell>
          <cell r="I96" t="str">
            <v>0</v>
          </cell>
          <cell r="J96">
            <v>1719</v>
          </cell>
          <cell r="K96">
            <v>1</v>
          </cell>
          <cell r="L96">
            <v>709</v>
          </cell>
          <cell r="M96">
            <v>0</v>
          </cell>
          <cell r="N96">
            <v>0</v>
          </cell>
          <cell r="O96">
            <v>0</v>
          </cell>
        </row>
        <row r="97">
          <cell r="A97" t="str">
            <v>09</v>
          </cell>
          <cell r="B97" t="str">
            <v>04</v>
          </cell>
          <cell r="C97" t="str">
            <v>01</v>
          </cell>
          <cell r="D97" t="str">
            <v>01</v>
          </cell>
          <cell r="E97" t="str">
            <v>14</v>
          </cell>
          <cell r="F97" t="str">
            <v>07</v>
          </cell>
          <cell r="G97" t="str">
            <v>1</v>
          </cell>
          <cell r="H97" t="str">
            <v>68</v>
          </cell>
          <cell r="I97" t="str">
            <v>0</v>
          </cell>
          <cell r="J97">
            <v>7468</v>
          </cell>
          <cell r="K97">
            <v>1</v>
          </cell>
          <cell r="L97">
            <v>3030</v>
          </cell>
          <cell r="M97">
            <v>0</v>
          </cell>
          <cell r="N97">
            <v>0</v>
          </cell>
          <cell r="O97">
            <v>0</v>
          </cell>
        </row>
        <row r="98">
          <cell r="A98" t="str">
            <v>09</v>
          </cell>
          <cell r="B98" t="str">
            <v>04</v>
          </cell>
          <cell r="C98" t="str">
            <v>01</v>
          </cell>
          <cell r="D98" t="str">
            <v>01</v>
          </cell>
          <cell r="E98" t="str">
            <v>14</v>
          </cell>
          <cell r="F98" t="str">
            <v>18</v>
          </cell>
          <cell r="G98" t="str">
            <v>1</v>
          </cell>
          <cell r="H98" t="str">
            <v>68</v>
          </cell>
          <cell r="I98" t="str">
            <v>0</v>
          </cell>
          <cell r="J98">
            <v>0</v>
          </cell>
          <cell r="K98">
            <v>1</v>
          </cell>
          <cell r="L98">
            <v>56314</v>
          </cell>
          <cell r="M98">
            <v>0</v>
          </cell>
          <cell r="N98">
            <v>0</v>
          </cell>
          <cell r="O98">
            <v>0</v>
          </cell>
        </row>
        <row r="99">
          <cell r="A99" t="str">
            <v>09</v>
          </cell>
          <cell r="B99" t="str">
            <v>04</v>
          </cell>
          <cell r="C99" t="str">
            <v>01</v>
          </cell>
          <cell r="D99" t="str">
            <v>01</v>
          </cell>
          <cell r="E99" t="str">
            <v>20</v>
          </cell>
          <cell r="F99" t="str">
            <v>03</v>
          </cell>
          <cell r="G99" t="str">
            <v>1</v>
          </cell>
          <cell r="H99" t="str">
            <v>68</v>
          </cell>
          <cell r="I99" t="str">
            <v>0</v>
          </cell>
          <cell r="J99">
            <v>770</v>
          </cell>
          <cell r="K99">
            <v>1</v>
          </cell>
          <cell r="L99">
            <v>660</v>
          </cell>
          <cell r="M99">
            <v>0</v>
          </cell>
          <cell r="N99">
            <v>0</v>
          </cell>
          <cell r="O99">
            <v>0</v>
          </cell>
        </row>
        <row r="100">
          <cell r="A100" t="str">
            <v>09</v>
          </cell>
          <cell r="B100" t="str">
            <v>04</v>
          </cell>
          <cell r="C100" t="str">
            <v>01</v>
          </cell>
          <cell r="D100" t="str">
            <v>01</v>
          </cell>
          <cell r="E100" t="str">
            <v>20</v>
          </cell>
          <cell r="F100" t="str">
            <v>04</v>
          </cell>
          <cell r="G100" t="str">
            <v>1</v>
          </cell>
          <cell r="H100" t="str">
            <v>68</v>
          </cell>
          <cell r="I100" t="str">
            <v>0</v>
          </cell>
          <cell r="J100">
            <v>0</v>
          </cell>
          <cell r="K100">
            <v>1</v>
          </cell>
          <cell r="L100">
            <v>1950</v>
          </cell>
          <cell r="M100">
            <v>0</v>
          </cell>
          <cell r="N100">
            <v>0</v>
          </cell>
          <cell r="O100">
            <v>0</v>
          </cell>
        </row>
        <row r="101">
          <cell r="A101" t="str">
            <v>09</v>
          </cell>
          <cell r="B101" t="str">
            <v>04</v>
          </cell>
          <cell r="C101" t="str">
            <v>01</v>
          </cell>
          <cell r="D101" t="str">
            <v>01</v>
          </cell>
          <cell r="E101" t="str">
            <v>14</v>
          </cell>
          <cell r="F101" t="str">
            <v>80</v>
          </cell>
          <cell r="G101" t="str">
            <v>1</v>
          </cell>
          <cell r="H101" t="str">
            <v>68</v>
          </cell>
          <cell r="I101" t="str">
            <v>0</v>
          </cell>
          <cell r="J101">
            <v>17702</v>
          </cell>
          <cell r="K101">
            <v>2</v>
          </cell>
          <cell r="L101">
            <v>123271</v>
          </cell>
          <cell r="M101">
            <v>0</v>
          </cell>
          <cell r="N101">
            <v>0</v>
          </cell>
          <cell r="O101">
            <v>0</v>
          </cell>
        </row>
        <row r="102">
          <cell r="A102" t="str">
            <v>09</v>
          </cell>
          <cell r="B102" t="str">
            <v>04</v>
          </cell>
          <cell r="C102" t="str">
            <v>01</v>
          </cell>
          <cell r="D102" t="str">
            <v>01</v>
          </cell>
          <cell r="E102" t="str">
            <v>12</v>
          </cell>
          <cell r="F102" t="str">
            <v>03</v>
          </cell>
          <cell r="G102" t="str">
            <v>1</v>
          </cell>
          <cell r="H102" t="str">
            <v>17</v>
          </cell>
          <cell r="I102" t="str">
            <v>0</v>
          </cell>
          <cell r="J102">
            <v>130</v>
          </cell>
          <cell r="K102">
            <v>0</v>
          </cell>
          <cell r="L102">
            <v>0</v>
          </cell>
          <cell r="M102">
            <v>0</v>
          </cell>
          <cell r="N102">
            <v>0</v>
          </cell>
          <cell r="O102">
            <v>0</v>
          </cell>
        </row>
        <row r="103">
          <cell r="A103" t="str">
            <v>09</v>
          </cell>
          <cell r="B103" t="str">
            <v>04</v>
          </cell>
          <cell r="C103" t="str">
            <v>01</v>
          </cell>
          <cell r="D103" t="str">
            <v>01</v>
          </cell>
          <cell r="E103" t="str">
            <v>12</v>
          </cell>
          <cell r="F103" t="str">
            <v>10</v>
          </cell>
          <cell r="G103" t="str">
            <v>1</v>
          </cell>
          <cell r="H103" t="str">
            <v>17</v>
          </cell>
          <cell r="I103" t="str">
            <v>0</v>
          </cell>
          <cell r="J103">
            <v>342</v>
          </cell>
          <cell r="K103">
            <v>0</v>
          </cell>
          <cell r="L103">
            <v>0</v>
          </cell>
          <cell r="M103">
            <v>0</v>
          </cell>
          <cell r="N103">
            <v>0</v>
          </cell>
          <cell r="O103">
            <v>0</v>
          </cell>
        </row>
        <row r="104">
          <cell r="A104" t="str">
            <v>09</v>
          </cell>
          <cell r="B104" t="str">
            <v>04</v>
          </cell>
          <cell r="C104" t="str">
            <v>01</v>
          </cell>
          <cell r="D104" t="str">
            <v>02</v>
          </cell>
          <cell r="E104" t="str">
            <v>14</v>
          </cell>
          <cell r="F104" t="str">
            <v>17</v>
          </cell>
          <cell r="G104" t="str">
            <v>1</v>
          </cell>
          <cell r="H104" t="str">
            <v>17</v>
          </cell>
          <cell r="I104" t="str">
            <v>0</v>
          </cell>
          <cell r="J104">
            <v>8707</v>
          </cell>
          <cell r="K104">
            <v>0</v>
          </cell>
          <cell r="L104">
            <v>0</v>
          </cell>
          <cell r="M104">
            <v>0</v>
          </cell>
          <cell r="N104">
            <v>0</v>
          </cell>
          <cell r="O104">
            <v>0</v>
          </cell>
        </row>
        <row r="105">
          <cell r="A105" t="str">
            <v>09</v>
          </cell>
          <cell r="B105" t="str">
            <v>04</v>
          </cell>
          <cell r="C105" t="str">
            <v>01</v>
          </cell>
          <cell r="D105" t="str">
            <v>02</v>
          </cell>
          <cell r="E105" t="str">
            <v>14</v>
          </cell>
          <cell r="F105" t="str">
            <v>80</v>
          </cell>
          <cell r="G105" t="str">
            <v>0</v>
          </cell>
          <cell r="H105" t="str">
            <v>68</v>
          </cell>
          <cell r="I105" t="str">
            <v>0</v>
          </cell>
          <cell r="J105">
            <v>0</v>
          </cell>
          <cell r="K105">
            <v>0</v>
          </cell>
          <cell r="L105">
            <v>2857</v>
          </cell>
          <cell r="M105">
            <v>0</v>
          </cell>
          <cell r="N105">
            <v>0</v>
          </cell>
          <cell r="O105">
            <v>0</v>
          </cell>
        </row>
        <row r="106">
          <cell r="A106" t="str">
            <v>09</v>
          </cell>
          <cell r="B106" t="str">
            <v>04</v>
          </cell>
          <cell r="C106" t="str">
            <v>01</v>
          </cell>
          <cell r="D106" t="str">
            <v>02</v>
          </cell>
          <cell r="E106" t="str">
            <v>13</v>
          </cell>
          <cell r="F106" t="str">
            <v>51</v>
          </cell>
          <cell r="G106" t="str">
            <v>1</v>
          </cell>
          <cell r="H106" t="str">
            <v>22</v>
          </cell>
          <cell r="I106" t="str">
            <v>0</v>
          </cell>
          <cell r="J106">
            <v>136300</v>
          </cell>
          <cell r="K106">
            <v>0</v>
          </cell>
          <cell r="L106">
            <v>0</v>
          </cell>
          <cell r="M106">
            <v>0</v>
          </cell>
          <cell r="N106">
            <v>0</v>
          </cell>
          <cell r="O106">
            <v>0</v>
          </cell>
        </row>
        <row r="107">
          <cell r="A107" t="str">
            <v>09</v>
          </cell>
          <cell r="B107" t="str">
            <v>04</v>
          </cell>
          <cell r="C107" t="str">
            <v>01</v>
          </cell>
          <cell r="D107" t="str">
            <v>02</v>
          </cell>
          <cell r="E107" t="str">
            <v>14</v>
          </cell>
          <cell r="F107" t="str">
            <v>80</v>
          </cell>
          <cell r="G107" t="str">
            <v>1</v>
          </cell>
          <cell r="H107" t="str">
            <v>68</v>
          </cell>
          <cell r="I107" t="str">
            <v>0</v>
          </cell>
          <cell r="J107">
            <v>0</v>
          </cell>
          <cell r="K107">
            <v>99967</v>
          </cell>
          <cell r="L107">
            <v>16672</v>
          </cell>
          <cell r="M107">
            <v>0</v>
          </cell>
          <cell r="N107">
            <v>0</v>
          </cell>
          <cell r="O107">
            <v>0</v>
          </cell>
        </row>
        <row r="108">
          <cell r="A108" t="str">
            <v>09</v>
          </cell>
          <cell r="B108" t="str">
            <v>04</v>
          </cell>
          <cell r="C108" t="str">
            <v>01</v>
          </cell>
          <cell r="D108" t="str">
            <v>02</v>
          </cell>
          <cell r="E108" t="str">
            <v>10</v>
          </cell>
          <cell r="F108" t="str">
            <v>01</v>
          </cell>
          <cell r="G108" t="str">
            <v>1</v>
          </cell>
          <cell r="H108" t="str">
            <v>68</v>
          </cell>
          <cell r="I108" t="str">
            <v>0</v>
          </cell>
          <cell r="J108">
            <v>69919</v>
          </cell>
          <cell r="K108">
            <v>150000</v>
          </cell>
          <cell r="L108">
            <v>60150</v>
          </cell>
          <cell r="M108">
            <v>0</v>
          </cell>
          <cell r="N108">
            <v>0</v>
          </cell>
          <cell r="O108">
            <v>0</v>
          </cell>
        </row>
        <row r="109">
          <cell r="A109" t="str">
            <v>09</v>
          </cell>
          <cell r="B109" t="str">
            <v>04</v>
          </cell>
          <cell r="C109" t="str">
            <v>01</v>
          </cell>
          <cell r="D109" t="str">
            <v>02</v>
          </cell>
          <cell r="E109" t="str">
            <v>14</v>
          </cell>
          <cell r="F109" t="str">
            <v>18</v>
          </cell>
          <cell r="G109" t="str">
            <v>1</v>
          </cell>
          <cell r="H109" t="str">
            <v>68</v>
          </cell>
          <cell r="I109" t="str">
            <v>0</v>
          </cell>
          <cell r="J109">
            <v>141070</v>
          </cell>
          <cell r="K109">
            <v>1</v>
          </cell>
          <cell r="L109">
            <v>0</v>
          </cell>
          <cell r="M109">
            <v>0</v>
          </cell>
          <cell r="N109">
            <v>0</v>
          </cell>
          <cell r="O109">
            <v>0</v>
          </cell>
        </row>
        <row r="110">
          <cell r="A110" t="str">
            <v>09</v>
          </cell>
          <cell r="B110" t="str">
            <v>04</v>
          </cell>
          <cell r="C110" t="str">
            <v>01</v>
          </cell>
          <cell r="D110" t="str">
            <v>02</v>
          </cell>
          <cell r="E110" t="str">
            <v>14</v>
          </cell>
          <cell r="F110" t="str">
            <v>18</v>
          </cell>
          <cell r="G110" t="str">
            <v>1</v>
          </cell>
          <cell r="H110" t="str">
            <v>67</v>
          </cell>
          <cell r="I110" t="str">
            <v>0</v>
          </cell>
          <cell r="J110">
            <v>0</v>
          </cell>
          <cell r="K110">
            <v>30000</v>
          </cell>
          <cell r="L110">
            <v>0</v>
          </cell>
          <cell r="M110">
            <v>0</v>
          </cell>
          <cell r="N110">
            <v>0</v>
          </cell>
          <cell r="O110">
            <v>0</v>
          </cell>
        </row>
        <row r="111">
          <cell r="A111" t="str">
            <v>09</v>
          </cell>
          <cell r="B111" t="str">
            <v>04</v>
          </cell>
          <cell r="C111" t="str">
            <v>01</v>
          </cell>
          <cell r="D111" t="str">
            <v>03</v>
          </cell>
          <cell r="E111" t="str">
            <v>14</v>
          </cell>
          <cell r="F111" t="str">
            <v>80</v>
          </cell>
          <cell r="G111" t="str">
            <v>1</v>
          </cell>
          <cell r="H111" t="str">
            <v>68</v>
          </cell>
          <cell r="I111" t="str">
            <v>0</v>
          </cell>
          <cell r="J111">
            <v>54645</v>
          </cell>
          <cell r="K111">
            <v>1</v>
          </cell>
          <cell r="L111">
            <v>24875</v>
          </cell>
          <cell r="M111">
            <v>0</v>
          </cell>
          <cell r="N111">
            <v>0</v>
          </cell>
          <cell r="O111">
            <v>0</v>
          </cell>
        </row>
        <row r="112">
          <cell r="A112" t="str">
            <v>09</v>
          </cell>
          <cell r="B112" t="str">
            <v>04</v>
          </cell>
          <cell r="C112" t="str">
            <v>01</v>
          </cell>
          <cell r="D112" t="str">
            <v>03</v>
          </cell>
          <cell r="E112" t="str">
            <v>14</v>
          </cell>
          <cell r="F112" t="str">
            <v>80</v>
          </cell>
          <cell r="G112" t="str">
            <v>1</v>
          </cell>
          <cell r="H112" t="str">
            <v>76</v>
          </cell>
          <cell r="I112" t="str">
            <v>0</v>
          </cell>
          <cell r="J112">
            <v>207705</v>
          </cell>
          <cell r="K112">
            <v>2</v>
          </cell>
          <cell r="L112">
            <v>0</v>
          </cell>
          <cell r="M112">
            <v>0</v>
          </cell>
          <cell r="N112">
            <v>0</v>
          </cell>
          <cell r="O112">
            <v>0</v>
          </cell>
        </row>
        <row r="113">
          <cell r="A113" t="str">
            <v>09</v>
          </cell>
          <cell r="B113" t="str">
            <v>04</v>
          </cell>
          <cell r="C113" t="str">
            <v>01</v>
          </cell>
          <cell r="D113" t="str">
            <v>04</v>
          </cell>
          <cell r="E113" t="str">
            <v>14</v>
          </cell>
          <cell r="F113" t="str">
            <v>80</v>
          </cell>
          <cell r="G113" t="str">
            <v>1</v>
          </cell>
          <cell r="H113" t="str">
            <v>76</v>
          </cell>
          <cell r="I113" t="str">
            <v>0</v>
          </cell>
          <cell r="J113">
            <v>10128</v>
          </cell>
          <cell r="K113">
            <v>100000</v>
          </cell>
          <cell r="L113">
            <v>45015</v>
          </cell>
          <cell r="M113">
            <v>0</v>
          </cell>
          <cell r="N113">
            <v>0</v>
          </cell>
          <cell r="O113">
            <v>0</v>
          </cell>
        </row>
        <row r="114">
          <cell r="A114" t="str">
            <v>09</v>
          </cell>
          <cell r="B114" t="str">
            <v>04</v>
          </cell>
          <cell r="C114" t="str">
            <v>02</v>
          </cell>
          <cell r="D114" t="str">
            <v>01</v>
          </cell>
          <cell r="E114" t="str">
            <v>14</v>
          </cell>
          <cell r="F114" t="str">
            <v>17</v>
          </cell>
          <cell r="G114" t="str">
            <v>1</v>
          </cell>
          <cell r="H114" t="str">
            <v>35</v>
          </cell>
          <cell r="I114" t="str">
            <v>0</v>
          </cell>
          <cell r="J114">
            <v>0</v>
          </cell>
          <cell r="K114">
            <v>200000</v>
          </cell>
          <cell r="L114">
            <v>25538</v>
          </cell>
          <cell r="M114">
            <v>0</v>
          </cell>
          <cell r="N114">
            <v>0</v>
          </cell>
          <cell r="O114">
            <v>0</v>
          </cell>
        </row>
        <row r="115">
          <cell r="A115" t="str">
            <v>09</v>
          </cell>
          <cell r="B115" t="str">
            <v>04</v>
          </cell>
          <cell r="C115" t="str">
            <v>02</v>
          </cell>
          <cell r="D115" t="str">
            <v>01</v>
          </cell>
          <cell r="E115" t="str">
            <v>20</v>
          </cell>
          <cell r="F115" t="str">
            <v>18</v>
          </cell>
          <cell r="G115" t="str">
            <v>1</v>
          </cell>
          <cell r="H115" t="str">
            <v>67</v>
          </cell>
          <cell r="I115" t="str">
            <v>0</v>
          </cell>
          <cell r="J115">
            <v>0</v>
          </cell>
          <cell r="K115">
            <v>0</v>
          </cell>
          <cell r="L115">
            <v>2404</v>
          </cell>
          <cell r="M115">
            <v>0</v>
          </cell>
          <cell r="N115">
            <v>0</v>
          </cell>
          <cell r="O115">
            <v>0</v>
          </cell>
        </row>
        <row r="116">
          <cell r="A116" t="str">
            <v>09</v>
          </cell>
          <cell r="B116" t="str">
            <v>04</v>
          </cell>
          <cell r="C116" t="str">
            <v>02</v>
          </cell>
          <cell r="D116" t="str">
            <v>01</v>
          </cell>
          <cell r="E116" t="str">
            <v>20</v>
          </cell>
          <cell r="F116" t="str">
            <v>18</v>
          </cell>
          <cell r="G116" t="str">
            <v>1</v>
          </cell>
          <cell r="H116" t="str">
            <v>22</v>
          </cell>
          <cell r="I116" t="str">
            <v>0</v>
          </cell>
          <cell r="J116">
            <v>0</v>
          </cell>
          <cell r="K116">
            <v>473728</v>
          </cell>
          <cell r="L116">
            <v>2404</v>
          </cell>
          <cell r="M116">
            <v>0</v>
          </cell>
          <cell r="N116">
            <v>0</v>
          </cell>
          <cell r="O116">
            <v>0</v>
          </cell>
        </row>
        <row r="117">
          <cell r="A117" t="str">
            <v>09</v>
          </cell>
          <cell r="B117" t="str">
            <v>04</v>
          </cell>
          <cell r="C117" t="str">
            <v>03</v>
          </cell>
          <cell r="D117" t="str">
            <v>01</v>
          </cell>
          <cell r="E117" t="str">
            <v>12</v>
          </cell>
          <cell r="F117" t="str">
            <v>10</v>
          </cell>
          <cell r="G117" t="str">
            <v>1</v>
          </cell>
          <cell r="H117" t="str">
            <v>18</v>
          </cell>
          <cell r="I117" t="str">
            <v>0</v>
          </cell>
          <cell r="J117">
            <v>0</v>
          </cell>
          <cell r="K117">
            <v>0</v>
          </cell>
          <cell r="L117">
            <v>569</v>
          </cell>
          <cell r="M117">
            <v>0</v>
          </cell>
          <cell r="N117">
            <v>0</v>
          </cell>
          <cell r="O117">
            <v>0</v>
          </cell>
        </row>
        <row r="118">
          <cell r="A118" t="str">
            <v>09</v>
          </cell>
          <cell r="B118" t="str">
            <v>04</v>
          </cell>
          <cell r="C118" t="str">
            <v>03</v>
          </cell>
          <cell r="D118" t="str">
            <v>01</v>
          </cell>
          <cell r="E118" t="str">
            <v>14</v>
          </cell>
          <cell r="F118" t="str">
            <v>17</v>
          </cell>
          <cell r="G118" t="str">
            <v>1</v>
          </cell>
          <cell r="H118" t="str">
            <v>18</v>
          </cell>
          <cell r="I118" t="str">
            <v>0</v>
          </cell>
          <cell r="J118">
            <v>0</v>
          </cell>
          <cell r="K118">
            <v>0</v>
          </cell>
          <cell r="L118">
            <v>2061</v>
          </cell>
          <cell r="M118">
            <v>0</v>
          </cell>
          <cell r="N118">
            <v>0</v>
          </cell>
          <cell r="O118">
            <v>0</v>
          </cell>
        </row>
        <row r="119">
          <cell r="A119" t="str">
            <v>09</v>
          </cell>
          <cell r="B119" t="str">
            <v>05</v>
          </cell>
          <cell r="C119" t="str">
            <v>01</v>
          </cell>
          <cell r="D119" t="str">
            <v>01</v>
          </cell>
          <cell r="E119" t="str">
            <v>14</v>
          </cell>
          <cell r="F119" t="str">
            <v>80</v>
          </cell>
          <cell r="G119" t="str">
            <v>1</v>
          </cell>
          <cell r="H119" t="str">
            <v>50</v>
          </cell>
          <cell r="I119" t="str">
            <v>0</v>
          </cell>
          <cell r="J119">
            <v>0</v>
          </cell>
          <cell r="K119">
            <v>408000</v>
          </cell>
          <cell r="L119">
            <v>0</v>
          </cell>
          <cell r="M119">
            <v>0</v>
          </cell>
          <cell r="N119">
            <v>0</v>
          </cell>
          <cell r="O119">
            <v>0</v>
          </cell>
        </row>
        <row r="120">
          <cell r="A120" t="str">
            <v>09</v>
          </cell>
          <cell r="B120" t="str">
            <v>05</v>
          </cell>
          <cell r="C120" t="str">
            <v>01</v>
          </cell>
          <cell r="D120" t="str">
            <v>01</v>
          </cell>
          <cell r="E120" t="str">
            <v>14</v>
          </cell>
          <cell r="F120" t="str">
            <v>80</v>
          </cell>
          <cell r="G120" t="str">
            <v>1</v>
          </cell>
          <cell r="H120" t="str">
            <v>50</v>
          </cell>
          <cell r="I120" t="str">
            <v>1</v>
          </cell>
          <cell r="J120">
            <v>0</v>
          </cell>
          <cell r="K120">
            <v>0</v>
          </cell>
          <cell r="L120">
            <v>0</v>
          </cell>
          <cell r="M120">
            <v>500000</v>
          </cell>
        </row>
        <row r="121">
          <cell r="A121" t="str">
            <v>09</v>
          </cell>
          <cell r="B121" t="str">
            <v>05</v>
          </cell>
          <cell r="C121" t="str">
            <v>01</v>
          </cell>
          <cell r="D121" t="str">
            <v>01</v>
          </cell>
          <cell r="E121" t="str">
            <v>14</v>
          </cell>
          <cell r="F121" t="str">
            <v>80</v>
          </cell>
          <cell r="G121" t="str">
            <v>1</v>
          </cell>
          <cell r="H121" t="str">
            <v>63</v>
          </cell>
          <cell r="I121" t="str">
            <v>0</v>
          </cell>
          <cell r="J121">
            <v>0</v>
          </cell>
          <cell r="K121">
            <v>660000</v>
          </cell>
          <cell r="L121">
            <v>0</v>
          </cell>
          <cell r="M121">
            <v>0</v>
          </cell>
          <cell r="N121">
            <v>0</v>
          </cell>
          <cell r="O121">
            <v>0</v>
          </cell>
        </row>
        <row r="122">
          <cell r="A122" t="str">
            <v>10</v>
          </cell>
          <cell r="B122" t="str">
            <v>01</v>
          </cell>
          <cell r="C122" t="str">
            <v>02</v>
          </cell>
          <cell r="D122" t="str">
            <v>13</v>
          </cell>
          <cell r="E122" t="str">
            <v>14</v>
          </cell>
          <cell r="F122" t="str">
            <v>80</v>
          </cell>
          <cell r="G122" t="str">
            <v>1</v>
          </cell>
          <cell r="H122" t="str">
            <v>10</v>
          </cell>
          <cell r="I122" t="str">
            <v>1</v>
          </cell>
          <cell r="J122">
            <v>0</v>
          </cell>
          <cell r="K122">
            <v>0</v>
          </cell>
          <cell r="L122">
            <v>527177</v>
          </cell>
          <cell r="M122">
            <v>428571</v>
          </cell>
          <cell r="N122">
            <v>300000</v>
          </cell>
          <cell r="O122">
            <v>450000</v>
          </cell>
        </row>
        <row r="123">
          <cell r="A123" t="str">
            <v>10</v>
          </cell>
          <cell r="B123" t="str">
            <v>01</v>
          </cell>
          <cell r="C123" t="str">
            <v>02</v>
          </cell>
          <cell r="D123" t="str">
            <v>14</v>
          </cell>
          <cell r="E123" t="str">
            <v>14</v>
          </cell>
          <cell r="F123" t="str">
            <v>80</v>
          </cell>
          <cell r="G123" t="str">
            <v>1</v>
          </cell>
          <cell r="H123" t="str">
            <v>22</v>
          </cell>
          <cell r="I123" t="str">
            <v>1</v>
          </cell>
          <cell r="J123">
            <v>0</v>
          </cell>
          <cell r="K123">
            <v>0</v>
          </cell>
          <cell r="L123">
            <v>589000</v>
          </cell>
          <cell r="M123">
            <v>590000</v>
          </cell>
          <cell r="N123">
            <v>500000</v>
          </cell>
          <cell r="O123">
            <v>500000</v>
          </cell>
        </row>
        <row r="124">
          <cell r="A124" t="str">
            <v>10</v>
          </cell>
          <cell r="B124" t="str">
            <v>01</v>
          </cell>
          <cell r="C124" t="str">
            <v>01</v>
          </cell>
          <cell r="D124" t="str">
            <v>03</v>
          </cell>
          <cell r="E124" t="str">
            <v>14</v>
          </cell>
          <cell r="F124" t="str">
            <v>14</v>
          </cell>
          <cell r="G124" t="str">
            <v>1</v>
          </cell>
          <cell r="H124" t="str">
            <v>10</v>
          </cell>
          <cell r="I124" t="str">
            <v>0</v>
          </cell>
          <cell r="J124">
            <v>49859</v>
          </cell>
          <cell r="K124">
            <v>0</v>
          </cell>
          <cell r="L124">
            <v>0</v>
          </cell>
          <cell r="M124">
            <v>0</v>
          </cell>
          <cell r="N124">
            <v>0</v>
          </cell>
          <cell r="O124">
            <v>0</v>
          </cell>
        </row>
        <row r="125">
          <cell r="A125" t="str">
            <v>10</v>
          </cell>
          <cell r="B125" t="str">
            <v>01</v>
          </cell>
          <cell r="C125" t="str">
            <v>01</v>
          </cell>
          <cell r="D125" t="str">
            <v>03</v>
          </cell>
          <cell r="E125" t="str">
            <v>14</v>
          </cell>
          <cell r="F125" t="str">
            <v>14</v>
          </cell>
          <cell r="G125" t="str">
            <v>1</v>
          </cell>
          <cell r="H125" t="str">
            <v>22</v>
          </cell>
          <cell r="I125" t="str">
            <v>0</v>
          </cell>
          <cell r="J125">
            <v>20192</v>
          </cell>
          <cell r="K125">
            <v>0</v>
          </cell>
          <cell r="L125">
            <v>0</v>
          </cell>
          <cell r="M125">
            <v>0</v>
          </cell>
          <cell r="N125">
            <v>0</v>
          </cell>
          <cell r="O125">
            <v>0</v>
          </cell>
        </row>
        <row r="126">
          <cell r="A126" t="str">
            <v>10</v>
          </cell>
          <cell r="B126" t="str">
            <v>01</v>
          </cell>
          <cell r="C126" t="str">
            <v>02</v>
          </cell>
          <cell r="D126" t="str">
            <v>13</v>
          </cell>
          <cell r="E126" t="str">
            <v>14</v>
          </cell>
          <cell r="F126" t="str">
            <v>80</v>
          </cell>
          <cell r="G126" t="str">
            <v>1</v>
          </cell>
          <cell r="H126" t="str">
            <v>29</v>
          </cell>
          <cell r="I126" t="str">
            <v>0</v>
          </cell>
          <cell r="J126">
            <v>36563</v>
          </cell>
          <cell r="K126">
            <v>8</v>
          </cell>
          <cell r="L126">
            <v>0</v>
          </cell>
          <cell r="M126">
            <v>0</v>
          </cell>
          <cell r="N126">
            <v>0</v>
          </cell>
          <cell r="O126">
            <v>0</v>
          </cell>
        </row>
        <row r="127">
          <cell r="A127" t="str">
            <v>12</v>
          </cell>
          <cell r="B127" t="str">
            <v>01</v>
          </cell>
          <cell r="C127" t="str">
            <v>01</v>
          </cell>
          <cell r="D127" t="str">
            <v>10</v>
          </cell>
          <cell r="E127" t="str">
            <v>14</v>
          </cell>
          <cell r="F127" t="str">
            <v>01</v>
          </cell>
          <cell r="G127" t="str">
            <v>1</v>
          </cell>
          <cell r="H127" t="str">
            <v>22</v>
          </cell>
          <cell r="I127" t="str">
            <v>0</v>
          </cell>
          <cell r="J127">
            <v>0</v>
          </cell>
          <cell r="K127">
            <v>5000</v>
          </cell>
          <cell r="L127">
            <v>0</v>
          </cell>
          <cell r="M127">
            <v>460</v>
          </cell>
          <cell r="N127">
            <v>460</v>
          </cell>
          <cell r="O127">
            <v>460</v>
          </cell>
        </row>
        <row r="128">
          <cell r="A128" t="str">
            <v>12</v>
          </cell>
          <cell r="B128" t="str">
            <v>01</v>
          </cell>
          <cell r="C128" t="str">
            <v>01</v>
          </cell>
          <cell r="D128" t="str">
            <v>10</v>
          </cell>
          <cell r="E128" t="str">
            <v>14</v>
          </cell>
          <cell r="F128" t="str">
            <v>02</v>
          </cell>
          <cell r="G128" t="str">
            <v>1</v>
          </cell>
          <cell r="H128" t="str">
            <v>22</v>
          </cell>
          <cell r="I128" t="str">
            <v>0</v>
          </cell>
          <cell r="J128">
            <v>3391</v>
          </cell>
          <cell r="K128">
            <v>5000</v>
          </cell>
          <cell r="L128">
            <v>0</v>
          </cell>
          <cell r="M128">
            <v>0</v>
          </cell>
          <cell r="N128">
            <v>0</v>
          </cell>
          <cell r="O128">
            <v>0</v>
          </cell>
        </row>
        <row r="129">
          <cell r="A129" t="str">
            <v>12</v>
          </cell>
          <cell r="B129" t="str">
            <v>01</v>
          </cell>
          <cell r="C129" t="str">
            <v>01</v>
          </cell>
          <cell r="D129" t="str">
            <v>10</v>
          </cell>
          <cell r="E129" t="str">
            <v>14</v>
          </cell>
          <cell r="F129" t="str">
            <v>06</v>
          </cell>
          <cell r="G129" t="str">
            <v>1</v>
          </cell>
          <cell r="H129" t="str">
            <v>22</v>
          </cell>
          <cell r="I129" t="str">
            <v>0</v>
          </cell>
          <cell r="J129">
            <v>1064</v>
          </cell>
          <cell r="K129">
            <v>10000</v>
          </cell>
          <cell r="L129">
            <v>583</v>
          </cell>
          <cell r="M129">
            <v>5000</v>
          </cell>
          <cell r="N129">
            <v>5000</v>
          </cell>
          <cell r="O129">
            <v>5000</v>
          </cell>
        </row>
        <row r="130">
          <cell r="A130" t="str">
            <v>12</v>
          </cell>
          <cell r="B130" t="str">
            <v>01</v>
          </cell>
          <cell r="C130" t="str">
            <v>01</v>
          </cell>
          <cell r="D130" t="str">
            <v>10</v>
          </cell>
          <cell r="E130" t="str">
            <v>14</v>
          </cell>
          <cell r="F130" t="str">
            <v>09</v>
          </cell>
          <cell r="G130" t="str">
            <v>1</v>
          </cell>
          <cell r="H130" t="str">
            <v>22</v>
          </cell>
          <cell r="I130" t="str">
            <v>0</v>
          </cell>
          <cell r="J130">
            <v>0</v>
          </cell>
          <cell r="K130">
            <v>0</v>
          </cell>
          <cell r="L130">
            <v>869</v>
          </cell>
          <cell r="M130">
            <v>0</v>
          </cell>
          <cell r="N130">
            <v>0</v>
          </cell>
          <cell r="O130">
            <v>0</v>
          </cell>
        </row>
        <row r="131">
          <cell r="A131" t="str">
            <v>12</v>
          </cell>
          <cell r="B131" t="str">
            <v>01</v>
          </cell>
          <cell r="C131" t="str">
            <v>01</v>
          </cell>
          <cell r="D131" t="str">
            <v>10</v>
          </cell>
          <cell r="E131" t="str">
            <v>14</v>
          </cell>
          <cell r="F131" t="str">
            <v>25</v>
          </cell>
          <cell r="G131" t="str">
            <v>1</v>
          </cell>
          <cell r="H131" t="str">
            <v>22</v>
          </cell>
          <cell r="I131" t="str">
            <v>0</v>
          </cell>
          <cell r="J131">
            <v>0</v>
          </cell>
          <cell r="K131">
            <v>2000</v>
          </cell>
          <cell r="L131">
            <v>0</v>
          </cell>
          <cell r="M131">
            <v>2000</v>
          </cell>
          <cell r="N131">
            <v>2000</v>
          </cell>
          <cell r="O131">
            <v>2000</v>
          </cell>
        </row>
        <row r="132">
          <cell r="A132" t="str">
            <v>12</v>
          </cell>
          <cell r="B132" t="str">
            <v>01</v>
          </cell>
          <cell r="C132" t="str">
            <v>01</v>
          </cell>
          <cell r="D132" t="str">
            <v>10</v>
          </cell>
          <cell r="E132" t="str">
            <v>14</v>
          </cell>
          <cell r="F132" t="str">
            <v>80</v>
          </cell>
          <cell r="G132" t="str">
            <v>1</v>
          </cell>
          <cell r="H132" t="str">
            <v>22</v>
          </cell>
          <cell r="I132" t="str">
            <v>0</v>
          </cell>
          <cell r="J132">
            <v>83539</v>
          </cell>
          <cell r="K132">
            <v>216000</v>
          </cell>
          <cell r="L132">
            <v>225812</v>
          </cell>
          <cell r="M132">
            <v>139000</v>
          </cell>
          <cell r="N132">
            <v>139000</v>
          </cell>
          <cell r="O132">
            <v>139000</v>
          </cell>
        </row>
        <row r="133">
          <cell r="A133" t="str">
            <v>12</v>
          </cell>
          <cell r="B133" t="str">
            <v>01</v>
          </cell>
          <cell r="C133" t="str">
            <v>01</v>
          </cell>
          <cell r="D133" t="str">
            <v>10</v>
          </cell>
          <cell r="E133" t="str">
            <v>20</v>
          </cell>
          <cell r="F133" t="str">
            <v>03</v>
          </cell>
          <cell r="G133" t="str">
            <v>1</v>
          </cell>
          <cell r="H133" t="str">
            <v>22</v>
          </cell>
          <cell r="I133" t="str">
            <v>0</v>
          </cell>
          <cell r="J133">
            <v>3409</v>
          </cell>
          <cell r="K133">
            <v>12000</v>
          </cell>
          <cell r="L133">
            <v>402</v>
          </cell>
          <cell r="M133">
            <v>5000</v>
          </cell>
          <cell r="N133">
            <v>5000</v>
          </cell>
          <cell r="O133">
            <v>5000</v>
          </cell>
        </row>
        <row r="134">
          <cell r="A134" t="str">
            <v>12</v>
          </cell>
          <cell r="B134" t="str">
            <v>01</v>
          </cell>
          <cell r="C134" t="str">
            <v>01</v>
          </cell>
          <cell r="D134" t="str">
            <v>12</v>
          </cell>
          <cell r="E134" t="str">
            <v>12</v>
          </cell>
          <cell r="F134" t="str">
            <v>02</v>
          </cell>
          <cell r="G134" t="str">
            <v>1</v>
          </cell>
          <cell r="H134" t="str">
            <v>22</v>
          </cell>
          <cell r="I134" t="str">
            <v>0</v>
          </cell>
          <cell r="J134">
            <v>0</v>
          </cell>
          <cell r="K134">
            <v>5000</v>
          </cell>
          <cell r="L134">
            <v>0</v>
          </cell>
          <cell r="M134">
            <v>5000</v>
          </cell>
          <cell r="N134">
            <v>5000</v>
          </cell>
          <cell r="O134">
            <v>5000</v>
          </cell>
        </row>
        <row r="135">
          <cell r="A135" t="str">
            <v>12</v>
          </cell>
          <cell r="B135" t="str">
            <v>01</v>
          </cell>
          <cell r="C135" t="str">
            <v>01</v>
          </cell>
          <cell r="D135" t="str">
            <v>12</v>
          </cell>
          <cell r="E135" t="str">
            <v>14</v>
          </cell>
          <cell r="F135" t="str">
            <v>14</v>
          </cell>
          <cell r="G135" t="str">
            <v>1</v>
          </cell>
          <cell r="H135" t="str">
            <v>22</v>
          </cell>
          <cell r="I135" t="str">
            <v>0</v>
          </cell>
          <cell r="J135">
            <v>0</v>
          </cell>
          <cell r="K135">
            <v>1015</v>
          </cell>
          <cell r="L135">
            <v>0</v>
          </cell>
          <cell r="M135">
            <v>1000</v>
          </cell>
          <cell r="N135">
            <v>1000</v>
          </cell>
          <cell r="O135">
            <v>1000</v>
          </cell>
        </row>
        <row r="136">
          <cell r="A136" t="str">
            <v>12</v>
          </cell>
          <cell r="B136" t="str">
            <v>01</v>
          </cell>
          <cell r="C136" t="str">
            <v>01</v>
          </cell>
          <cell r="D136" t="str">
            <v>12</v>
          </cell>
          <cell r="E136" t="str">
            <v>14</v>
          </cell>
          <cell r="F136" t="str">
            <v>18</v>
          </cell>
          <cell r="G136" t="str">
            <v>1</v>
          </cell>
          <cell r="H136" t="str">
            <v>22</v>
          </cell>
          <cell r="I136" t="str">
            <v>0</v>
          </cell>
          <cell r="J136">
            <v>0</v>
          </cell>
          <cell r="K136">
            <v>20000</v>
          </cell>
          <cell r="L136">
            <v>0</v>
          </cell>
          <cell r="M136">
            <v>20000</v>
          </cell>
          <cell r="N136">
            <v>20000</v>
          </cell>
          <cell r="O136">
            <v>20000</v>
          </cell>
        </row>
        <row r="137">
          <cell r="A137" t="str">
            <v>12</v>
          </cell>
          <cell r="B137" t="str">
            <v>01</v>
          </cell>
          <cell r="C137" t="str">
            <v>01</v>
          </cell>
          <cell r="D137" t="str">
            <v>12</v>
          </cell>
          <cell r="E137" t="str">
            <v>14</v>
          </cell>
          <cell r="F137" t="str">
            <v>80</v>
          </cell>
          <cell r="G137" t="str">
            <v>1</v>
          </cell>
          <cell r="H137" t="str">
            <v>22</v>
          </cell>
          <cell r="I137" t="str">
            <v>0</v>
          </cell>
          <cell r="J137">
            <v>0</v>
          </cell>
          <cell r="K137">
            <v>35000</v>
          </cell>
          <cell r="L137">
            <v>0</v>
          </cell>
          <cell r="M137">
            <v>35000</v>
          </cell>
          <cell r="N137">
            <v>35000</v>
          </cell>
          <cell r="O137">
            <v>35000</v>
          </cell>
        </row>
        <row r="138">
          <cell r="A138" t="str">
            <v>12</v>
          </cell>
          <cell r="B138" t="str">
            <v>01</v>
          </cell>
          <cell r="C138" t="str">
            <v>01</v>
          </cell>
          <cell r="D138" t="str">
            <v>13</v>
          </cell>
          <cell r="E138" t="str">
            <v>12</v>
          </cell>
          <cell r="F138" t="str">
            <v>01</v>
          </cell>
          <cell r="G138" t="str">
            <v>1</v>
          </cell>
          <cell r="H138" t="str">
            <v>22</v>
          </cell>
          <cell r="I138" t="str">
            <v>0</v>
          </cell>
          <cell r="J138">
            <v>0</v>
          </cell>
          <cell r="K138">
            <v>25000</v>
          </cell>
          <cell r="L138">
            <v>23634</v>
          </cell>
          <cell r="M138">
            <v>0</v>
          </cell>
          <cell r="N138">
            <v>0</v>
          </cell>
          <cell r="O138">
            <v>0</v>
          </cell>
        </row>
        <row r="139">
          <cell r="A139" t="str">
            <v>12</v>
          </cell>
          <cell r="B139" t="str">
            <v>01</v>
          </cell>
          <cell r="C139" t="str">
            <v>01</v>
          </cell>
          <cell r="D139" t="str">
            <v>13</v>
          </cell>
          <cell r="E139" t="str">
            <v>12</v>
          </cell>
          <cell r="F139" t="str">
            <v>02</v>
          </cell>
          <cell r="G139" t="str">
            <v>1</v>
          </cell>
          <cell r="H139" t="str">
            <v>22</v>
          </cell>
          <cell r="I139" t="str">
            <v>0</v>
          </cell>
          <cell r="J139">
            <v>0</v>
          </cell>
          <cell r="K139">
            <v>60000</v>
          </cell>
          <cell r="L139">
            <v>6223</v>
          </cell>
          <cell r="M139">
            <v>0</v>
          </cell>
          <cell r="N139">
            <v>0</v>
          </cell>
          <cell r="O139">
            <v>0</v>
          </cell>
        </row>
        <row r="140">
          <cell r="A140" t="str">
            <v>12</v>
          </cell>
          <cell r="B140" t="str">
            <v>01</v>
          </cell>
          <cell r="C140" t="str">
            <v>01</v>
          </cell>
          <cell r="D140" t="str">
            <v>13</v>
          </cell>
          <cell r="E140" t="str">
            <v>14</v>
          </cell>
          <cell r="F140" t="str">
            <v>06</v>
          </cell>
          <cell r="G140" t="str">
            <v>1</v>
          </cell>
          <cell r="H140" t="str">
            <v>22</v>
          </cell>
          <cell r="I140" t="str">
            <v>0</v>
          </cell>
          <cell r="J140">
            <v>0</v>
          </cell>
          <cell r="K140">
            <v>10000</v>
          </cell>
          <cell r="L140">
            <v>4826</v>
          </cell>
          <cell r="M140">
            <v>0</v>
          </cell>
          <cell r="N140">
            <v>0</v>
          </cell>
          <cell r="O140">
            <v>0</v>
          </cell>
        </row>
        <row r="141">
          <cell r="A141" t="str">
            <v>12</v>
          </cell>
          <cell r="B141" t="str">
            <v>01</v>
          </cell>
          <cell r="C141" t="str">
            <v>01</v>
          </cell>
          <cell r="D141" t="str">
            <v>13</v>
          </cell>
          <cell r="E141" t="str">
            <v>14</v>
          </cell>
          <cell r="F141" t="str">
            <v>07</v>
          </cell>
          <cell r="G141" t="str">
            <v>1</v>
          </cell>
          <cell r="H141" t="str">
            <v>22</v>
          </cell>
          <cell r="I141" t="str">
            <v>0</v>
          </cell>
          <cell r="J141">
            <v>0</v>
          </cell>
          <cell r="K141">
            <v>0</v>
          </cell>
          <cell r="L141">
            <v>815</v>
          </cell>
          <cell r="M141">
            <v>0</v>
          </cell>
          <cell r="N141">
            <v>0</v>
          </cell>
          <cell r="O141">
            <v>0</v>
          </cell>
        </row>
        <row r="142">
          <cell r="A142" t="str">
            <v>12</v>
          </cell>
          <cell r="B142" t="str">
            <v>01</v>
          </cell>
          <cell r="C142" t="str">
            <v>01</v>
          </cell>
          <cell r="D142" t="str">
            <v>13</v>
          </cell>
          <cell r="E142" t="str">
            <v>14</v>
          </cell>
          <cell r="F142" t="str">
            <v>14</v>
          </cell>
          <cell r="G142" t="str">
            <v>1</v>
          </cell>
          <cell r="H142" t="str">
            <v>22</v>
          </cell>
          <cell r="I142" t="str">
            <v>0</v>
          </cell>
          <cell r="J142">
            <v>918</v>
          </cell>
          <cell r="K142">
            <v>5000</v>
          </cell>
          <cell r="L142">
            <v>822</v>
          </cell>
          <cell r="M142">
            <v>0</v>
          </cell>
          <cell r="N142">
            <v>0</v>
          </cell>
          <cell r="O142">
            <v>0</v>
          </cell>
        </row>
        <row r="143">
          <cell r="A143" t="str">
            <v>12</v>
          </cell>
          <cell r="B143" t="str">
            <v>01</v>
          </cell>
          <cell r="C143" t="str">
            <v>01</v>
          </cell>
          <cell r="D143" t="str">
            <v>13</v>
          </cell>
          <cell r="E143" t="str">
            <v>14</v>
          </cell>
          <cell r="F143" t="str">
            <v>18</v>
          </cell>
          <cell r="G143" t="str">
            <v>1</v>
          </cell>
          <cell r="H143" t="str">
            <v>22</v>
          </cell>
          <cell r="I143" t="str">
            <v>0</v>
          </cell>
          <cell r="J143">
            <v>0</v>
          </cell>
          <cell r="K143">
            <v>5000</v>
          </cell>
          <cell r="L143">
            <v>224</v>
          </cell>
          <cell r="M143">
            <v>0</v>
          </cell>
          <cell r="N143">
            <v>0</v>
          </cell>
          <cell r="O143">
            <v>0</v>
          </cell>
        </row>
        <row r="144">
          <cell r="A144" t="str">
            <v>12</v>
          </cell>
          <cell r="B144" t="str">
            <v>01</v>
          </cell>
          <cell r="C144" t="str">
            <v>01</v>
          </cell>
          <cell r="D144" t="str">
            <v>13</v>
          </cell>
          <cell r="E144" t="str">
            <v>14</v>
          </cell>
          <cell r="F144" t="str">
            <v>80</v>
          </cell>
          <cell r="G144" t="str">
            <v>1</v>
          </cell>
          <cell r="H144" t="str">
            <v>22</v>
          </cell>
          <cell r="I144" t="str">
            <v>0</v>
          </cell>
          <cell r="J144">
            <v>7000</v>
          </cell>
          <cell r="K144">
            <v>85000</v>
          </cell>
          <cell r="L144">
            <v>8351</v>
          </cell>
          <cell r="M144">
            <v>50000</v>
          </cell>
          <cell r="N144">
            <v>50000</v>
          </cell>
          <cell r="O144">
            <v>50000</v>
          </cell>
        </row>
        <row r="145">
          <cell r="A145" t="str">
            <v>12</v>
          </cell>
          <cell r="B145" t="str">
            <v>01</v>
          </cell>
          <cell r="C145" t="str">
            <v>01</v>
          </cell>
          <cell r="D145" t="str">
            <v>13</v>
          </cell>
          <cell r="E145" t="str">
            <v>20</v>
          </cell>
          <cell r="F145" t="str">
            <v>03</v>
          </cell>
          <cell r="G145" t="str">
            <v>1</v>
          </cell>
          <cell r="H145" t="str">
            <v>22</v>
          </cell>
          <cell r="I145" t="str">
            <v>0</v>
          </cell>
          <cell r="J145">
            <v>2391</v>
          </cell>
          <cell r="K145">
            <v>22325</v>
          </cell>
          <cell r="L145">
            <v>20939</v>
          </cell>
          <cell r="M145">
            <v>0</v>
          </cell>
          <cell r="N145">
            <v>0</v>
          </cell>
          <cell r="O145">
            <v>0</v>
          </cell>
        </row>
        <row r="146">
          <cell r="A146" t="str">
            <v>12</v>
          </cell>
          <cell r="B146" t="str">
            <v>01</v>
          </cell>
          <cell r="C146" t="str">
            <v>01</v>
          </cell>
          <cell r="D146" t="str">
            <v>14</v>
          </cell>
          <cell r="E146" t="str">
            <v>12</v>
          </cell>
          <cell r="F146" t="str">
            <v>01</v>
          </cell>
          <cell r="G146" t="str">
            <v>1</v>
          </cell>
          <cell r="H146" t="str">
            <v>22</v>
          </cell>
          <cell r="I146" t="str">
            <v>0</v>
          </cell>
          <cell r="J146">
            <v>0</v>
          </cell>
          <cell r="K146">
            <v>20000</v>
          </cell>
          <cell r="L146">
            <v>0</v>
          </cell>
          <cell r="M146">
            <v>20000</v>
          </cell>
          <cell r="N146">
            <v>20000</v>
          </cell>
          <cell r="O146">
            <v>20000</v>
          </cell>
        </row>
        <row r="147">
          <cell r="A147" t="str">
            <v>12</v>
          </cell>
          <cell r="B147" t="str">
            <v>01</v>
          </cell>
          <cell r="C147" t="str">
            <v>01</v>
          </cell>
          <cell r="D147" t="str">
            <v>14</v>
          </cell>
          <cell r="E147" t="str">
            <v>12</v>
          </cell>
          <cell r="F147" t="str">
            <v>02</v>
          </cell>
          <cell r="G147" t="str">
            <v>1</v>
          </cell>
          <cell r="H147" t="str">
            <v>22</v>
          </cell>
          <cell r="I147" t="str">
            <v>0</v>
          </cell>
          <cell r="J147">
            <v>2644</v>
          </cell>
          <cell r="K147">
            <v>20000</v>
          </cell>
          <cell r="L147">
            <v>0</v>
          </cell>
          <cell r="M147">
            <v>20000</v>
          </cell>
          <cell r="N147">
            <v>20000</v>
          </cell>
          <cell r="O147">
            <v>20000</v>
          </cell>
        </row>
        <row r="148">
          <cell r="A148" t="str">
            <v>12</v>
          </cell>
          <cell r="B148" t="str">
            <v>01</v>
          </cell>
          <cell r="C148" t="str">
            <v>01</v>
          </cell>
          <cell r="D148" t="str">
            <v>14</v>
          </cell>
          <cell r="E148" t="str">
            <v>14</v>
          </cell>
          <cell r="F148" t="str">
            <v>06</v>
          </cell>
          <cell r="G148" t="str">
            <v>1</v>
          </cell>
          <cell r="H148" t="str">
            <v>22</v>
          </cell>
          <cell r="I148" t="str">
            <v>0</v>
          </cell>
          <cell r="J148">
            <v>337</v>
          </cell>
          <cell r="K148">
            <v>0</v>
          </cell>
          <cell r="L148">
            <v>0</v>
          </cell>
          <cell r="M148">
            <v>0</v>
          </cell>
          <cell r="N148">
            <v>0</v>
          </cell>
          <cell r="O148">
            <v>0</v>
          </cell>
        </row>
        <row r="149">
          <cell r="A149" t="str">
            <v>12</v>
          </cell>
          <cell r="B149" t="str">
            <v>01</v>
          </cell>
          <cell r="C149" t="str">
            <v>01</v>
          </cell>
          <cell r="D149" t="str">
            <v>14</v>
          </cell>
          <cell r="E149" t="str">
            <v>14</v>
          </cell>
          <cell r="F149" t="str">
            <v>14</v>
          </cell>
          <cell r="G149" t="str">
            <v>1</v>
          </cell>
          <cell r="H149" t="str">
            <v>22</v>
          </cell>
          <cell r="I149" t="str">
            <v>0</v>
          </cell>
          <cell r="J149">
            <v>0</v>
          </cell>
          <cell r="K149">
            <v>30000</v>
          </cell>
          <cell r="L149">
            <v>0</v>
          </cell>
          <cell r="M149">
            <v>30000</v>
          </cell>
          <cell r="N149">
            <v>30000</v>
          </cell>
          <cell r="O149">
            <v>30000</v>
          </cell>
        </row>
        <row r="150">
          <cell r="A150" t="str">
            <v>12</v>
          </cell>
          <cell r="B150" t="str">
            <v>01</v>
          </cell>
          <cell r="C150" t="str">
            <v>01</v>
          </cell>
          <cell r="D150" t="str">
            <v>14</v>
          </cell>
          <cell r="E150" t="str">
            <v>14</v>
          </cell>
          <cell r="F150" t="str">
            <v>18</v>
          </cell>
          <cell r="G150" t="str">
            <v>1</v>
          </cell>
          <cell r="H150" t="str">
            <v>22</v>
          </cell>
          <cell r="I150" t="str">
            <v>0</v>
          </cell>
          <cell r="J150">
            <v>200</v>
          </cell>
          <cell r="K150">
            <v>30000</v>
          </cell>
          <cell r="L150">
            <v>0</v>
          </cell>
          <cell r="M150">
            <v>30000</v>
          </cell>
          <cell r="N150">
            <v>30000</v>
          </cell>
          <cell r="O150">
            <v>30000</v>
          </cell>
        </row>
        <row r="151">
          <cell r="A151" t="str">
            <v>12</v>
          </cell>
          <cell r="B151" t="str">
            <v>01</v>
          </cell>
          <cell r="C151" t="str">
            <v>01</v>
          </cell>
          <cell r="D151" t="str">
            <v>15</v>
          </cell>
          <cell r="E151" t="str">
            <v>12</v>
          </cell>
          <cell r="F151" t="str">
            <v>01</v>
          </cell>
          <cell r="G151" t="str">
            <v>1</v>
          </cell>
          <cell r="H151" t="str">
            <v>22</v>
          </cell>
          <cell r="I151" t="str">
            <v>0</v>
          </cell>
          <cell r="J151">
            <v>3476</v>
          </cell>
          <cell r="K151">
            <v>10000</v>
          </cell>
          <cell r="L151">
            <v>14319</v>
          </cell>
          <cell r="M151">
            <v>10000</v>
          </cell>
          <cell r="N151">
            <v>10000</v>
          </cell>
          <cell r="O151">
            <v>10000</v>
          </cell>
        </row>
        <row r="152">
          <cell r="A152" t="str">
            <v>12</v>
          </cell>
          <cell r="B152" t="str">
            <v>01</v>
          </cell>
          <cell r="C152" t="str">
            <v>01</v>
          </cell>
          <cell r="D152" t="str">
            <v>15</v>
          </cell>
          <cell r="E152" t="str">
            <v>12</v>
          </cell>
          <cell r="F152" t="str">
            <v>02</v>
          </cell>
          <cell r="G152" t="str">
            <v>1</v>
          </cell>
          <cell r="H152" t="str">
            <v>22</v>
          </cell>
          <cell r="I152" t="str">
            <v>0</v>
          </cell>
          <cell r="J152">
            <v>2314</v>
          </cell>
          <cell r="K152">
            <v>5000</v>
          </cell>
          <cell r="L152">
            <v>0</v>
          </cell>
          <cell r="M152">
            <v>0</v>
          </cell>
          <cell r="N152">
            <v>0</v>
          </cell>
          <cell r="O152">
            <v>0</v>
          </cell>
        </row>
        <row r="153">
          <cell r="A153" t="str">
            <v>12</v>
          </cell>
          <cell r="B153" t="str">
            <v>01</v>
          </cell>
          <cell r="C153" t="str">
            <v>01</v>
          </cell>
          <cell r="D153" t="str">
            <v>15</v>
          </cell>
          <cell r="E153" t="str">
            <v>14</v>
          </cell>
          <cell r="F153" t="str">
            <v>06</v>
          </cell>
          <cell r="G153" t="str">
            <v>1</v>
          </cell>
          <cell r="H153" t="str">
            <v>22</v>
          </cell>
          <cell r="I153" t="str">
            <v>0</v>
          </cell>
          <cell r="J153">
            <v>623</v>
          </cell>
          <cell r="K153">
            <v>5000</v>
          </cell>
          <cell r="L153">
            <v>710</v>
          </cell>
          <cell r="M153">
            <v>1000</v>
          </cell>
          <cell r="N153">
            <v>1000</v>
          </cell>
          <cell r="O153">
            <v>1000</v>
          </cell>
        </row>
        <row r="154">
          <cell r="A154" t="str">
            <v>12</v>
          </cell>
          <cell r="B154" t="str">
            <v>01</v>
          </cell>
          <cell r="C154" t="str">
            <v>01</v>
          </cell>
          <cell r="D154" t="str">
            <v>15</v>
          </cell>
          <cell r="E154" t="str">
            <v>14</v>
          </cell>
          <cell r="F154" t="str">
            <v>14</v>
          </cell>
          <cell r="G154" t="str">
            <v>1</v>
          </cell>
          <cell r="H154" t="str">
            <v>22</v>
          </cell>
          <cell r="I154" t="str">
            <v>0</v>
          </cell>
          <cell r="J154">
            <v>7833</v>
          </cell>
          <cell r="K154">
            <v>5000</v>
          </cell>
          <cell r="L154">
            <v>4155</v>
          </cell>
          <cell r="M154">
            <v>5000</v>
          </cell>
          <cell r="N154">
            <v>5000</v>
          </cell>
          <cell r="O154">
            <v>5000</v>
          </cell>
        </row>
        <row r="155">
          <cell r="A155" t="str">
            <v>12</v>
          </cell>
          <cell r="B155" t="str">
            <v>01</v>
          </cell>
          <cell r="C155" t="str">
            <v>01</v>
          </cell>
          <cell r="D155" t="str">
            <v>15</v>
          </cell>
          <cell r="E155" t="str">
            <v>14</v>
          </cell>
          <cell r="F155" t="str">
            <v>18</v>
          </cell>
          <cell r="G155" t="str">
            <v>1</v>
          </cell>
          <cell r="H155" t="str">
            <v>22</v>
          </cell>
          <cell r="I155" t="str">
            <v>0</v>
          </cell>
          <cell r="J155">
            <v>10889</v>
          </cell>
          <cell r="K155">
            <v>5000</v>
          </cell>
          <cell r="L155">
            <v>22196</v>
          </cell>
          <cell r="M155">
            <v>14000</v>
          </cell>
          <cell r="N155">
            <v>14000</v>
          </cell>
          <cell r="O155">
            <v>14000</v>
          </cell>
        </row>
        <row r="156">
          <cell r="A156" t="str">
            <v>12</v>
          </cell>
          <cell r="B156" t="str">
            <v>01</v>
          </cell>
          <cell r="C156" t="str">
            <v>01</v>
          </cell>
          <cell r="D156" t="str">
            <v>16</v>
          </cell>
          <cell r="E156" t="str">
            <v>14</v>
          </cell>
          <cell r="F156" t="str">
            <v>80</v>
          </cell>
          <cell r="G156" t="str">
            <v>1</v>
          </cell>
          <cell r="H156" t="str">
            <v>22</v>
          </cell>
          <cell r="I156" t="str">
            <v>0</v>
          </cell>
          <cell r="J156">
            <v>8705</v>
          </cell>
          <cell r="K156">
            <v>18000</v>
          </cell>
          <cell r="L156">
            <v>5976</v>
          </cell>
          <cell r="M156">
            <v>18000</v>
          </cell>
          <cell r="N156">
            <v>18000</v>
          </cell>
          <cell r="O156">
            <v>18000</v>
          </cell>
        </row>
        <row r="157">
          <cell r="A157" t="str">
            <v>12</v>
          </cell>
          <cell r="B157" t="str">
            <v>01</v>
          </cell>
          <cell r="C157" t="str">
            <v>01</v>
          </cell>
          <cell r="D157" t="str">
            <v>17</v>
          </cell>
          <cell r="E157" t="str">
            <v>12</v>
          </cell>
          <cell r="F157" t="str">
            <v>01</v>
          </cell>
          <cell r="G157" t="str">
            <v>1</v>
          </cell>
          <cell r="H157" t="str">
            <v>22</v>
          </cell>
          <cell r="I157" t="str">
            <v>0</v>
          </cell>
          <cell r="J157">
            <v>0</v>
          </cell>
          <cell r="K157">
            <v>15000</v>
          </cell>
          <cell r="L157">
            <v>0</v>
          </cell>
          <cell r="M157">
            <v>7500</v>
          </cell>
          <cell r="N157">
            <v>7500</v>
          </cell>
          <cell r="O157">
            <v>7500</v>
          </cell>
        </row>
        <row r="158">
          <cell r="A158" t="str">
            <v>12</v>
          </cell>
          <cell r="B158" t="str">
            <v>01</v>
          </cell>
          <cell r="C158" t="str">
            <v>01</v>
          </cell>
          <cell r="D158" t="str">
            <v>17</v>
          </cell>
          <cell r="E158" t="str">
            <v>12</v>
          </cell>
          <cell r="F158" t="str">
            <v>02</v>
          </cell>
          <cell r="G158" t="str">
            <v>1</v>
          </cell>
          <cell r="H158" t="str">
            <v>22</v>
          </cell>
          <cell r="I158" t="str">
            <v>0</v>
          </cell>
          <cell r="J158">
            <v>0</v>
          </cell>
          <cell r="K158">
            <v>10000</v>
          </cell>
          <cell r="L158">
            <v>0</v>
          </cell>
          <cell r="M158">
            <v>5000</v>
          </cell>
          <cell r="N158">
            <v>5000</v>
          </cell>
          <cell r="O158">
            <v>5000</v>
          </cell>
        </row>
        <row r="159">
          <cell r="A159" t="str">
            <v>12</v>
          </cell>
          <cell r="B159" t="str">
            <v>01</v>
          </cell>
          <cell r="C159" t="str">
            <v>01</v>
          </cell>
          <cell r="D159" t="str">
            <v>17</v>
          </cell>
          <cell r="E159" t="str">
            <v>14</v>
          </cell>
          <cell r="F159" t="str">
            <v>06</v>
          </cell>
          <cell r="G159" t="str">
            <v>1</v>
          </cell>
          <cell r="H159" t="str">
            <v>22</v>
          </cell>
          <cell r="I159" t="str">
            <v>0</v>
          </cell>
          <cell r="J159">
            <v>0</v>
          </cell>
          <cell r="K159">
            <v>10000</v>
          </cell>
          <cell r="L159">
            <v>0</v>
          </cell>
          <cell r="M159">
            <v>5000</v>
          </cell>
          <cell r="N159">
            <v>5000</v>
          </cell>
          <cell r="O159">
            <v>5000</v>
          </cell>
        </row>
        <row r="160">
          <cell r="A160" t="str">
            <v>12</v>
          </cell>
          <cell r="B160" t="str">
            <v>01</v>
          </cell>
          <cell r="C160" t="str">
            <v>01</v>
          </cell>
          <cell r="D160" t="str">
            <v>17</v>
          </cell>
          <cell r="E160" t="str">
            <v>14</v>
          </cell>
          <cell r="F160" t="str">
            <v>14</v>
          </cell>
          <cell r="G160" t="str">
            <v>1</v>
          </cell>
          <cell r="H160" t="str">
            <v>22</v>
          </cell>
          <cell r="I160" t="str">
            <v>0</v>
          </cell>
          <cell r="J160">
            <v>0</v>
          </cell>
          <cell r="K160">
            <v>25000</v>
          </cell>
          <cell r="L160">
            <v>178</v>
          </cell>
          <cell r="M160">
            <v>12500</v>
          </cell>
          <cell r="N160">
            <v>12500</v>
          </cell>
          <cell r="O160">
            <v>12500</v>
          </cell>
        </row>
        <row r="161">
          <cell r="A161" t="str">
            <v>12</v>
          </cell>
          <cell r="B161" t="str">
            <v>01</v>
          </cell>
          <cell r="C161" t="str">
            <v>01</v>
          </cell>
          <cell r="D161" t="str">
            <v>17</v>
          </cell>
          <cell r="E161" t="str">
            <v>14</v>
          </cell>
          <cell r="F161" t="str">
            <v>80</v>
          </cell>
          <cell r="G161" t="str">
            <v>1</v>
          </cell>
          <cell r="H161" t="str">
            <v>22</v>
          </cell>
          <cell r="I161" t="str">
            <v>0</v>
          </cell>
          <cell r="J161">
            <v>0</v>
          </cell>
          <cell r="K161">
            <v>40000</v>
          </cell>
          <cell r="L161">
            <v>0</v>
          </cell>
          <cell r="M161">
            <v>20000</v>
          </cell>
          <cell r="N161">
            <v>20000</v>
          </cell>
          <cell r="O161">
            <v>20000</v>
          </cell>
        </row>
        <row r="162">
          <cell r="A162" t="str">
            <v>12</v>
          </cell>
          <cell r="B162" t="str">
            <v>01</v>
          </cell>
          <cell r="C162" t="str">
            <v>01</v>
          </cell>
          <cell r="D162" t="str">
            <v>18</v>
          </cell>
          <cell r="E162" t="str">
            <v>12</v>
          </cell>
          <cell r="F162" t="str">
            <v>01</v>
          </cell>
          <cell r="G162" t="str">
            <v>1</v>
          </cell>
          <cell r="H162" t="str">
            <v>22</v>
          </cell>
          <cell r="I162" t="str">
            <v>0</v>
          </cell>
          <cell r="J162">
            <v>0</v>
          </cell>
          <cell r="K162">
            <v>15000</v>
          </cell>
          <cell r="L162">
            <v>726</v>
          </cell>
          <cell r="M162">
            <v>1000</v>
          </cell>
          <cell r="N162">
            <v>1000</v>
          </cell>
          <cell r="O162">
            <v>1000</v>
          </cell>
        </row>
        <row r="163">
          <cell r="A163" t="str">
            <v>12</v>
          </cell>
          <cell r="B163" t="str">
            <v>01</v>
          </cell>
          <cell r="C163" t="str">
            <v>01</v>
          </cell>
          <cell r="D163" t="str">
            <v>18</v>
          </cell>
          <cell r="E163" t="str">
            <v>12</v>
          </cell>
          <cell r="F163" t="str">
            <v>05</v>
          </cell>
          <cell r="G163" t="str">
            <v>1</v>
          </cell>
          <cell r="H163" t="str">
            <v>22</v>
          </cell>
          <cell r="I163" t="str">
            <v>0</v>
          </cell>
          <cell r="J163">
            <v>17133</v>
          </cell>
          <cell r="K163">
            <v>29999</v>
          </cell>
          <cell r="L163">
            <v>20000</v>
          </cell>
          <cell r="M163">
            <v>20000</v>
          </cell>
          <cell r="N163">
            <v>20000</v>
          </cell>
          <cell r="O163">
            <v>20000</v>
          </cell>
        </row>
        <row r="164">
          <cell r="A164" t="str">
            <v>12</v>
          </cell>
          <cell r="B164" t="str">
            <v>01</v>
          </cell>
          <cell r="C164" t="str">
            <v>01</v>
          </cell>
          <cell r="D164" t="str">
            <v>18</v>
          </cell>
          <cell r="E164" t="str">
            <v>14</v>
          </cell>
          <cell r="F164" t="str">
            <v>06</v>
          </cell>
          <cell r="G164" t="str">
            <v>1</v>
          </cell>
          <cell r="H164" t="str">
            <v>22</v>
          </cell>
          <cell r="I164" t="str">
            <v>0</v>
          </cell>
          <cell r="J164">
            <v>2508</v>
          </cell>
          <cell r="K164">
            <v>5000</v>
          </cell>
          <cell r="L164">
            <v>7433</v>
          </cell>
          <cell r="M164">
            <v>2500</v>
          </cell>
          <cell r="N164">
            <v>2500</v>
          </cell>
          <cell r="O164">
            <v>2500</v>
          </cell>
        </row>
        <row r="165">
          <cell r="A165" t="str">
            <v>12</v>
          </cell>
          <cell r="B165" t="str">
            <v>01</v>
          </cell>
          <cell r="C165" t="str">
            <v>01</v>
          </cell>
          <cell r="D165" t="str">
            <v>18</v>
          </cell>
          <cell r="E165" t="str">
            <v>14</v>
          </cell>
          <cell r="F165" t="str">
            <v>80</v>
          </cell>
          <cell r="G165" t="str">
            <v>1</v>
          </cell>
          <cell r="H165" t="str">
            <v>22</v>
          </cell>
          <cell r="I165" t="str">
            <v>0</v>
          </cell>
          <cell r="J165">
            <v>43781</v>
          </cell>
          <cell r="K165">
            <v>50000</v>
          </cell>
          <cell r="L165">
            <v>36134</v>
          </cell>
          <cell r="M165">
            <v>26499</v>
          </cell>
          <cell r="N165">
            <v>26499</v>
          </cell>
          <cell r="O165">
            <v>26499</v>
          </cell>
        </row>
        <row r="166">
          <cell r="A166" t="str">
            <v>12</v>
          </cell>
          <cell r="B166" t="str">
            <v>01</v>
          </cell>
          <cell r="C166" t="str">
            <v>01</v>
          </cell>
          <cell r="D166" t="str">
            <v>18</v>
          </cell>
          <cell r="E166" t="str">
            <v>20</v>
          </cell>
          <cell r="F166" t="str">
            <v>03</v>
          </cell>
          <cell r="G166" t="str">
            <v>1</v>
          </cell>
          <cell r="H166" t="str">
            <v>22</v>
          </cell>
          <cell r="I166" t="str">
            <v>0</v>
          </cell>
          <cell r="J166">
            <v>66231</v>
          </cell>
          <cell r="K166">
            <v>1</v>
          </cell>
          <cell r="L166">
            <v>1889</v>
          </cell>
          <cell r="M166">
            <v>1</v>
          </cell>
          <cell r="N166">
            <v>1</v>
          </cell>
          <cell r="O166">
            <v>1</v>
          </cell>
        </row>
        <row r="167">
          <cell r="A167" t="str">
            <v>12</v>
          </cell>
          <cell r="B167" t="str">
            <v>01</v>
          </cell>
          <cell r="C167" t="str">
            <v>01</v>
          </cell>
          <cell r="D167" t="str">
            <v>19</v>
          </cell>
          <cell r="E167" t="str">
            <v>12</v>
          </cell>
          <cell r="F167" t="str">
            <v>01</v>
          </cell>
          <cell r="G167" t="str">
            <v>1</v>
          </cell>
          <cell r="H167" t="str">
            <v>22</v>
          </cell>
          <cell r="I167" t="str">
            <v>0</v>
          </cell>
          <cell r="J167">
            <v>0</v>
          </cell>
          <cell r="K167">
            <v>10000</v>
          </cell>
          <cell r="L167">
            <v>0</v>
          </cell>
          <cell r="M167">
            <v>0</v>
          </cell>
          <cell r="N167">
            <v>0</v>
          </cell>
          <cell r="O167">
            <v>0</v>
          </cell>
        </row>
        <row r="168">
          <cell r="A168" t="str">
            <v>12</v>
          </cell>
          <cell r="B168" t="str">
            <v>01</v>
          </cell>
          <cell r="C168" t="str">
            <v>01</v>
          </cell>
          <cell r="D168" t="str">
            <v>19</v>
          </cell>
          <cell r="E168" t="str">
            <v>14</v>
          </cell>
          <cell r="F168" t="str">
            <v>06</v>
          </cell>
          <cell r="G168" t="str">
            <v>1</v>
          </cell>
          <cell r="H168" t="str">
            <v>22</v>
          </cell>
          <cell r="I168" t="str">
            <v>0</v>
          </cell>
          <cell r="J168">
            <v>0</v>
          </cell>
          <cell r="K168">
            <v>0</v>
          </cell>
          <cell r="L168">
            <v>289</v>
          </cell>
          <cell r="M168">
            <v>0</v>
          </cell>
          <cell r="N168">
            <v>0</v>
          </cell>
          <cell r="O168">
            <v>0</v>
          </cell>
        </row>
        <row r="169">
          <cell r="A169" t="str">
            <v>12</v>
          </cell>
          <cell r="B169" t="str">
            <v>01</v>
          </cell>
          <cell r="C169" t="str">
            <v>01</v>
          </cell>
          <cell r="D169" t="str">
            <v>19</v>
          </cell>
          <cell r="E169" t="str">
            <v>20</v>
          </cell>
          <cell r="F169" t="str">
            <v>03</v>
          </cell>
          <cell r="G169" t="str">
            <v>1</v>
          </cell>
          <cell r="H169" t="str">
            <v>22</v>
          </cell>
          <cell r="I169" t="str">
            <v>0</v>
          </cell>
          <cell r="J169">
            <v>0</v>
          </cell>
          <cell r="K169">
            <v>6000</v>
          </cell>
          <cell r="L169">
            <v>3757</v>
          </cell>
          <cell r="M169">
            <v>0</v>
          </cell>
          <cell r="N169">
            <v>0</v>
          </cell>
          <cell r="O169">
            <v>0</v>
          </cell>
        </row>
        <row r="170">
          <cell r="A170" t="str">
            <v>12</v>
          </cell>
          <cell r="B170" t="str">
            <v>01</v>
          </cell>
          <cell r="C170" t="str">
            <v>01</v>
          </cell>
          <cell r="D170" t="str">
            <v>20</v>
          </cell>
          <cell r="E170" t="str">
            <v>10</v>
          </cell>
          <cell r="F170" t="str">
            <v>04</v>
          </cell>
          <cell r="G170" t="str">
            <v>1</v>
          </cell>
          <cell r="H170" t="str">
            <v>22</v>
          </cell>
          <cell r="I170" t="str">
            <v>0</v>
          </cell>
          <cell r="J170">
            <v>7725</v>
          </cell>
          <cell r="K170">
            <v>7000</v>
          </cell>
          <cell r="L170">
            <v>846</v>
          </cell>
          <cell r="M170">
            <v>0</v>
          </cell>
          <cell r="N170">
            <v>0</v>
          </cell>
          <cell r="O170">
            <v>0</v>
          </cell>
        </row>
        <row r="171">
          <cell r="A171" t="str">
            <v>12</v>
          </cell>
          <cell r="B171" t="str">
            <v>01</v>
          </cell>
          <cell r="C171" t="str">
            <v>01</v>
          </cell>
          <cell r="D171" t="str">
            <v>20</v>
          </cell>
          <cell r="E171" t="str">
            <v>12</v>
          </cell>
          <cell r="F171" t="str">
            <v>01</v>
          </cell>
          <cell r="G171" t="str">
            <v>1</v>
          </cell>
          <cell r="H171" t="str">
            <v>22</v>
          </cell>
          <cell r="I171" t="str">
            <v>0</v>
          </cell>
          <cell r="J171">
            <v>0</v>
          </cell>
          <cell r="K171">
            <v>1000</v>
          </cell>
          <cell r="L171">
            <v>0</v>
          </cell>
          <cell r="M171">
            <v>0</v>
          </cell>
          <cell r="N171">
            <v>0</v>
          </cell>
          <cell r="O171">
            <v>0</v>
          </cell>
        </row>
        <row r="172">
          <cell r="A172" t="str">
            <v>12</v>
          </cell>
          <cell r="B172" t="str">
            <v>01</v>
          </cell>
          <cell r="C172" t="str">
            <v>01</v>
          </cell>
          <cell r="D172" t="str">
            <v>20</v>
          </cell>
          <cell r="E172" t="str">
            <v>12</v>
          </cell>
          <cell r="F172" t="str">
            <v>02</v>
          </cell>
          <cell r="G172" t="str">
            <v>1</v>
          </cell>
          <cell r="H172" t="str">
            <v>22</v>
          </cell>
          <cell r="I172" t="str">
            <v>0</v>
          </cell>
          <cell r="J172">
            <v>16562</v>
          </cell>
          <cell r="K172">
            <v>2000</v>
          </cell>
          <cell r="L172">
            <v>715</v>
          </cell>
          <cell r="M172">
            <v>0</v>
          </cell>
          <cell r="N172">
            <v>0</v>
          </cell>
          <cell r="O172">
            <v>0</v>
          </cell>
        </row>
        <row r="173">
          <cell r="A173" t="str">
            <v>12</v>
          </cell>
          <cell r="B173" t="str">
            <v>01</v>
          </cell>
          <cell r="C173" t="str">
            <v>01</v>
          </cell>
          <cell r="D173" t="str">
            <v>20</v>
          </cell>
          <cell r="E173" t="str">
            <v>14</v>
          </cell>
          <cell r="F173" t="str">
            <v>06</v>
          </cell>
          <cell r="G173" t="str">
            <v>1</v>
          </cell>
          <cell r="H173" t="str">
            <v>22</v>
          </cell>
          <cell r="I173" t="str">
            <v>0</v>
          </cell>
          <cell r="J173">
            <v>1015</v>
          </cell>
          <cell r="K173">
            <v>1000</v>
          </cell>
          <cell r="L173">
            <v>0</v>
          </cell>
          <cell r="M173">
            <v>0</v>
          </cell>
          <cell r="N173">
            <v>0</v>
          </cell>
          <cell r="O173">
            <v>0</v>
          </cell>
        </row>
        <row r="174">
          <cell r="A174" t="str">
            <v>12</v>
          </cell>
          <cell r="B174" t="str">
            <v>01</v>
          </cell>
          <cell r="C174" t="str">
            <v>01</v>
          </cell>
          <cell r="D174" t="str">
            <v>20</v>
          </cell>
          <cell r="E174" t="str">
            <v>14</v>
          </cell>
          <cell r="F174" t="str">
            <v>08</v>
          </cell>
          <cell r="G174" t="str">
            <v>1</v>
          </cell>
          <cell r="H174" t="str">
            <v>22</v>
          </cell>
          <cell r="I174" t="str">
            <v>0</v>
          </cell>
          <cell r="J174">
            <v>0</v>
          </cell>
          <cell r="K174">
            <v>0</v>
          </cell>
          <cell r="L174">
            <v>0</v>
          </cell>
          <cell r="M174">
            <v>0</v>
          </cell>
          <cell r="N174">
            <v>0</v>
          </cell>
          <cell r="O174">
            <v>0</v>
          </cell>
        </row>
        <row r="175">
          <cell r="A175" t="str">
            <v>12</v>
          </cell>
          <cell r="B175" t="str">
            <v>01</v>
          </cell>
          <cell r="C175" t="str">
            <v>01</v>
          </cell>
          <cell r="D175" t="str">
            <v>20</v>
          </cell>
          <cell r="E175" t="str">
            <v>14</v>
          </cell>
          <cell r="F175" t="str">
            <v>18</v>
          </cell>
          <cell r="G175" t="str">
            <v>1</v>
          </cell>
          <cell r="H175" t="str">
            <v>22</v>
          </cell>
          <cell r="I175" t="str">
            <v>0</v>
          </cell>
          <cell r="J175">
            <v>0</v>
          </cell>
          <cell r="K175">
            <v>5000</v>
          </cell>
          <cell r="L175">
            <v>0</v>
          </cell>
          <cell r="M175">
            <v>0</v>
          </cell>
          <cell r="N175">
            <v>0</v>
          </cell>
          <cell r="O175">
            <v>0</v>
          </cell>
        </row>
        <row r="176">
          <cell r="A176" t="str">
            <v>12</v>
          </cell>
          <cell r="B176" t="str">
            <v>01</v>
          </cell>
          <cell r="C176" t="str">
            <v>01</v>
          </cell>
          <cell r="D176" t="str">
            <v>20</v>
          </cell>
          <cell r="E176" t="str">
            <v>14</v>
          </cell>
          <cell r="F176" t="str">
            <v>25</v>
          </cell>
          <cell r="G176" t="str">
            <v>1</v>
          </cell>
          <cell r="H176" t="str">
            <v>22</v>
          </cell>
          <cell r="I176" t="str">
            <v>0</v>
          </cell>
          <cell r="J176">
            <v>0</v>
          </cell>
          <cell r="K176">
            <v>2000</v>
          </cell>
          <cell r="L176">
            <v>0</v>
          </cell>
          <cell r="M176">
            <v>0</v>
          </cell>
          <cell r="N176">
            <v>0</v>
          </cell>
          <cell r="O176">
            <v>0</v>
          </cell>
        </row>
        <row r="177">
          <cell r="A177" t="str">
            <v>12</v>
          </cell>
          <cell r="B177" t="str">
            <v>01</v>
          </cell>
          <cell r="C177" t="str">
            <v>01</v>
          </cell>
          <cell r="D177" t="str">
            <v>20</v>
          </cell>
          <cell r="E177" t="str">
            <v>14</v>
          </cell>
          <cell r="F177" t="str">
            <v>31</v>
          </cell>
          <cell r="G177" t="str">
            <v>1</v>
          </cell>
          <cell r="H177" t="str">
            <v>22</v>
          </cell>
          <cell r="I177" t="str">
            <v>0</v>
          </cell>
          <cell r="J177">
            <v>566</v>
          </cell>
          <cell r="K177">
            <v>600</v>
          </cell>
          <cell r="L177">
            <v>0</v>
          </cell>
          <cell r="M177">
            <v>0</v>
          </cell>
          <cell r="N177">
            <v>0</v>
          </cell>
          <cell r="O177">
            <v>0</v>
          </cell>
        </row>
        <row r="178">
          <cell r="A178" t="str">
            <v>12</v>
          </cell>
          <cell r="B178" t="str">
            <v>01</v>
          </cell>
          <cell r="C178" t="str">
            <v>01</v>
          </cell>
          <cell r="D178" t="str">
            <v>20</v>
          </cell>
          <cell r="E178" t="str">
            <v>14</v>
          </cell>
          <cell r="F178" t="str">
            <v>80</v>
          </cell>
          <cell r="G178" t="str">
            <v>1</v>
          </cell>
          <cell r="H178" t="str">
            <v>22</v>
          </cell>
          <cell r="I178" t="str">
            <v>0</v>
          </cell>
          <cell r="J178">
            <v>176925</v>
          </cell>
          <cell r="K178">
            <v>198400</v>
          </cell>
          <cell r="L178">
            <v>23252</v>
          </cell>
          <cell r="M178">
            <v>20000</v>
          </cell>
          <cell r="N178">
            <v>20000</v>
          </cell>
          <cell r="O178">
            <v>20000</v>
          </cell>
        </row>
        <row r="179">
          <cell r="A179" t="str">
            <v>12</v>
          </cell>
          <cell r="B179" t="str">
            <v>01</v>
          </cell>
          <cell r="C179" t="str">
            <v>01</v>
          </cell>
          <cell r="D179" t="str">
            <v>20</v>
          </cell>
          <cell r="E179" t="str">
            <v>20</v>
          </cell>
          <cell r="F179" t="str">
            <v>03</v>
          </cell>
          <cell r="G179" t="str">
            <v>1</v>
          </cell>
          <cell r="H179" t="str">
            <v>22</v>
          </cell>
          <cell r="I179" t="str">
            <v>0</v>
          </cell>
          <cell r="J179">
            <v>2604</v>
          </cell>
          <cell r="K179">
            <v>4000</v>
          </cell>
          <cell r="L179">
            <v>0</v>
          </cell>
          <cell r="M179">
            <v>0</v>
          </cell>
          <cell r="N179">
            <v>0</v>
          </cell>
          <cell r="O179">
            <v>0</v>
          </cell>
        </row>
        <row r="180">
          <cell r="A180" t="str">
            <v>12</v>
          </cell>
          <cell r="B180" t="str">
            <v>01</v>
          </cell>
          <cell r="C180" t="str">
            <v>01</v>
          </cell>
          <cell r="D180" t="str">
            <v>25</v>
          </cell>
          <cell r="E180" t="str">
            <v>10</v>
          </cell>
          <cell r="F180" t="str">
            <v>11</v>
          </cell>
          <cell r="G180" t="str">
            <v>1</v>
          </cell>
          <cell r="H180" t="str">
            <v>40</v>
          </cell>
          <cell r="I180" t="str">
            <v>0</v>
          </cell>
          <cell r="J180">
            <v>1800</v>
          </cell>
          <cell r="K180">
            <v>2000</v>
          </cell>
          <cell r="L180">
            <v>0</v>
          </cell>
          <cell r="M180">
            <v>7357</v>
          </cell>
          <cell r="N180">
            <v>7357</v>
          </cell>
          <cell r="O180">
            <v>7357</v>
          </cell>
        </row>
        <row r="181">
          <cell r="A181" t="str">
            <v>12</v>
          </cell>
          <cell r="B181" t="str">
            <v>01</v>
          </cell>
          <cell r="C181" t="str">
            <v>01</v>
          </cell>
          <cell r="D181" t="str">
            <v>25</v>
          </cell>
          <cell r="E181" t="str">
            <v>11</v>
          </cell>
          <cell r="F181" t="str">
            <v>01</v>
          </cell>
          <cell r="G181" t="str">
            <v>1</v>
          </cell>
          <cell r="H181" t="str">
            <v>40</v>
          </cell>
          <cell r="I181" t="str">
            <v>0</v>
          </cell>
          <cell r="J181">
            <v>100</v>
          </cell>
          <cell r="K181">
            <v>1</v>
          </cell>
          <cell r="L181">
            <v>0</v>
          </cell>
          <cell r="M181">
            <v>1</v>
          </cell>
          <cell r="N181">
            <v>1</v>
          </cell>
          <cell r="O181">
            <v>1</v>
          </cell>
        </row>
        <row r="182">
          <cell r="A182" t="str">
            <v>12</v>
          </cell>
          <cell r="B182" t="str">
            <v>01</v>
          </cell>
          <cell r="C182" t="str">
            <v>01</v>
          </cell>
          <cell r="D182" t="str">
            <v>25</v>
          </cell>
          <cell r="E182" t="str">
            <v>12</v>
          </cell>
          <cell r="F182" t="str">
            <v>01</v>
          </cell>
          <cell r="G182" t="str">
            <v>1</v>
          </cell>
          <cell r="H182" t="str">
            <v>40</v>
          </cell>
          <cell r="I182" t="str">
            <v>0</v>
          </cell>
          <cell r="J182">
            <v>3675</v>
          </cell>
          <cell r="K182">
            <v>20000</v>
          </cell>
          <cell r="L182">
            <v>753</v>
          </cell>
          <cell r="M182">
            <v>36225</v>
          </cell>
          <cell r="N182">
            <v>36225</v>
          </cell>
          <cell r="O182">
            <v>36225</v>
          </cell>
        </row>
        <row r="183">
          <cell r="A183" t="str">
            <v>12</v>
          </cell>
          <cell r="B183" t="str">
            <v>01</v>
          </cell>
          <cell r="C183" t="str">
            <v>01</v>
          </cell>
          <cell r="D183" t="str">
            <v>25</v>
          </cell>
          <cell r="E183" t="str">
            <v>12</v>
          </cell>
          <cell r="F183" t="str">
            <v>03</v>
          </cell>
          <cell r="G183" t="str">
            <v>1</v>
          </cell>
          <cell r="H183" t="str">
            <v>40</v>
          </cell>
          <cell r="I183" t="str">
            <v>0</v>
          </cell>
          <cell r="J183">
            <v>0</v>
          </cell>
          <cell r="K183">
            <v>999</v>
          </cell>
          <cell r="L183">
            <v>229</v>
          </cell>
          <cell r="M183">
            <v>2050</v>
          </cell>
          <cell r="N183">
            <v>2050</v>
          </cell>
          <cell r="O183">
            <v>2050</v>
          </cell>
        </row>
        <row r="184">
          <cell r="A184" t="str">
            <v>12</v>
          </cell>
          <cell r="B184" t="str">
            <v>01</v>
          </cell>
          <cell r="C184" t="str">
            <v>01</v>
          </cell>
          <cell r="D184" t="str">
            <v>25</v>
          </cell>
          <cell r="E184" t="str">
            <v>13</v>
          </cell>
          <cell r="F184" t="str">
            <v>35</v>
          </cell>
          <cell r="G184" t="str">
            <v>1</v>
          </cell>
          <cell r="H184" t="str">
            <v>40</v>
          </cell>
          <cell r="I184" t="str">
            <v>0</v>
          </cell>
          <cell r="J184">
            <v>0</v>
          </cell>
          <cell r="K184">
            <v>5000</v>
          </cell>
          <cell r="L184">
            <v>0</v>
          </cell>
          <cell r="M184">
            <v>8213</v>
          </cell>
          <cell r="N184">
            <v>8213</v>
          </cell>
          <cell r="O184">
            <v>8213</v>
          </cell>
        </row>
        <row r="185">
          <cell r="A185" t="str">
            <v>12</v>
          </cell>
          <cell r="B185" t="str">
            <v>01</v>
          </cell>
          <cell r="C185" t="str">
            <v>01</v>
          </cell>
          <cell r="D185" t="str">
            <v>25</v>
          </cell>
          <cell r="E185" t="str">
            <v>14</v>
          </cell>
          <cell r="F185" t="str">
            <v>06</v>
          </cell>
          <cell r="G185" t="str">
            <v>1</v>
          </cell>
          <cell r="H185" t="str">
            <v>40</v>
          </cell>
          <cell r="I185" t="str">
            <v>0</v>
          </cell>
          <cell r="J185">
            <v>901</v>
          </cell>
          <cell r="K185">
            <v>5000</v>
          </cell>
          <cell r="L185">
            <v>4179</v>
          </cell>
          <cell r="M185">
            <v>7224</v>
          </cell>
          <cell r="N185">
            <v>7224</v>
          </cell>
          <cell r="O185">
            <v>7224</v>
          </cell>
        </row>
        <row r="186">
          <cell r="A186" t="str">
            <v>12</v>
          </cell>
          <cell r="B186" t="str">
            <v>01</v>
          </cell>
          <cell r="C186" t="str">
            <v>01</v>
          </cell>
          <cell r="D186" t="str">
            <v>25</v>
          </cell>
          <cell r="E186" t="str">
            <v>14</v>
          </cell>
          <cell r="F186" t="str">
            <v>14</v>
          </cell>
          <cell r="G186" t="str">
            <v>1</v>
          </cell>
          <cell r="H186" t="str">
            <v>40</v>
          </cell>
          <cell r="I186" t="str">
            <v>0</v>
          </cell>
          <cell r="J186">
            <v>0</v>
          </cell>
          <cell r="K186">
            <v>3000</v>
          </cell>
          <cell r="L186">
            <v>115</v>
          </cell>
          <cell r="M186">
            <v>3827</v>
          </cell>
          <cell r="N186">
            <v>3827</v>
          </cell>
          <cell r="O186">
            <v>3827</v>
          </cell>
        </row>
        <row r="187">
          <cell r="A187" t="str">
            <v>12</v>
          </cell>
          <cell r="B187" t="str">
            <v>01</v>
          </cell>
          <cell r="C187" t="str">
            <v>01</v>
          </cell>
          <cell r="D187" t="str">
            <v>25</v>
          </cell>
          <cell r="E187" t="str">
            <v>14</v>
          </cell>
          <cell r="F187" t="str">
            <v>17</v>
          </cell>
          <cell r="G187" t="str">
            <v>1</v>
          </cell>
          <cell r="H187" t="str">
            <v>40</v>
          </cell>
          <cell r="I187" t="str">
            <v>0</v>
          </cell>
          <cell r="J187">
            <v>16734</v>
          </cell>
          <cell r="K187">
            <v>0</v>
          </cell>
          <cell r="L187">
            <v>0</v>
          </cell>
          <cell r="M187">
            <v>0</v>
          </cell>
          <cell r="N187">
            <v>0</v>
          </cell>
          <cell r="O187">
            <v>0</v>
          </cell>
        </row>
        <row r="188">
          <cell r="A188" t="str">
            <v>12</v>
          </cell>
          <cell r="B188" t="str">
            <v>01</v>
          </cell>
          <cell r="C188" t="str">
            <v>01</v>
          </cell>
          <cell r="D188" t="str">
            <v>25</v>
          </cell>
          <cell r="E188" t="str">
            <v>14</v>
          </cell>
          <cell r="F188" t="str">
            <v>80</v>
          </cell>
          <cell r="G188" t="str">
            <v>1</v>
          </cell>
          <cell r="H188" t="str">
            <v>40</v>
          </cell>
          <cell r="I188" t="str">
            <v>0</v>
          </cell>
          <cell r="J188">
            <v>32885</v>
          </cell>
          <cell r="K188">
            <v>50000</v>
          </cell>
          <cell r="L188">
            <v>47336</v>
          </cell>
          <cell r="M188">
            <v>91445</v>
          </cell>
          <cell r="N188">
            <v>91445</v>
          </cell>
          <cell r="O188">
            <v>91445</v>
          </cell>
        </row>
        <row r="189">
          <cell r="A189" t="str">
            <v>12</v>
          </cell>
          <cell r="B189" t="str">
            <v>01</v>
          </cell>
          <cell r="C189" t="str">
            <v>01</v>
          </cell>
          <cell r="D189" t="str">
            <v>25</v>
          </cell>
          <cell r="E189" t="str">
            <v>20</v>
          </cell>
          <cell r="F189" t="str">
            <v>01</v>
          </cell>
          <cell r="G189" t="str">
            <v>1</v>
          </cell>
          <cell r="H189" t="str">
            <v>40</v>
          </cell>
          <cell r="I189" t="str">
            <v>0</v>
          </cell>
          <cell r="J189">
            <v>0</v>
          </cell>
          <cell r="K189">
            <v>0</v>
          </cell>
          <cell r="L189">
            <v>572</v>
          </cell>
          <cell r="M189">
            <v>228</v>
          </cell>
          <cell r="N189">
            <v>228</v>
          </cell>
          <cell r="O189">
            <v>228</v>
          </cell>
        </row>
        <row r="190">
          <cell r="A190" t="str">
            <v>12</v>
          </cell>
          <cell r="B190" t="str">
            <v>01</v>
          </cell>
          <cell r="C190" t="str">
            <v>01</v>
          </cell>
          <cell r="D190" t="str">
            <v>25</v>
          </cell>
          <cell r="E190" t="str">
            <v>20</v>
          </cell>
          <cell r="F190" t="str">
            <v>03</v>
          </cell>
          <cell r="G190" t="str">
            <v>1</v>
          </cell>
          <cell r="H190" t="str">
            <v>40</v>
          </cell>
          <cell r="I190" t="str">
            <v>0</v>
          </cell>
          <cell r="J190">
            <v>0</v>
          </cell>
          <cell r="K190">
            <v>2000</v>
          </cell>
          <cell r="L190">
            <v>150</v>
          </cell>
          <cell r="M190">
            <v>1521</v>
          </cell>
          <cell r="N190">
            <v>1521</v>
          </cell>
          <cell r="O190">
            <v>1521</v>
          </cell>
        </row>
        <row r="191">
          <cell r="A191" t="str">
            <v>12</v>
          </cell>
          <cell r="B191" t="str">
            <v>01</v>
          </cell>
          <cell r="C191" t="str">
            <v>01</v>
          </cell>
          <cell r="D191" t="str">
            <v>26</v>
          </cell>
          <cell r="E191" t="str">
            <v>10</v>
          </cell>
          <cell r="F191" t="str">
            <v>11</v>
          </cell>
          <cell r="G191" t="str">
            <v>1</v>
          </cell>
          <cell r="H191" t="str">
            <v>40</v>
          </cell>
          <cell r="I191" t="str">
            <v>0</v>
          </cell>
          <cell r="J191">
            <v>2100</v>
          </cell>
          <cell r="K191">
            <v>2000</v>
          </cell>
          <cell r="L191">
            <v>0</v>
          </cell>
          <cell r="M191">
            <v>6185</v>
          </cell>
          <cell r="N191">
            <v>6185</v>
          </cell>
          <cell r="O191">
            <v>6185</v>
          </cell>
        </row>
        <row r="192">
          <cell r="A192" t="str">
            <v>12</v>
          </cell>
          <cell r="B192" t="str">
            <v>01</v>
          </cell>
          <cell r="C192" t="str">
            <v>01</v>
          </cell>
          <cell r="D192" t="str">
            <v>26</v>
          </cell>
          <cell r="E192" t="str">
            <v>11</v>
          </cell>
          <cell r="F192" t="str">
            <v>01</v>
          </cell>
          <cell r="G192" t="str">
            <v>1</v>
          </cell>
          <cell r="H192" t="str">
            <v>40</v>
          </cell>
          <cell r="I192" t="str">
            <v>0</v>
          </cell>
          <cell r="J192">
            <v>0</v>
          </cell>
          <cell r="K192">
            <v>1</v>
          </cell>
          <cell r="L192">
            <v>0</v>
          </cell>
          <cell r="M192">
            <v>1</v>
          </cell>
          <cell r="N192">
            <v>1</v>
          </cell>
          <cell r="O192">
            <v>1</v>
          </cell>
        </row>
        <row r="193">
          <cell r="A193" t="str">
            <v>12</v>
          </cell>
          <cell r="B193" t="str">
            <v>01</v>
          </cell>
          <cell r="C193" t="str">
            <v>01</v>
          </cell>
          <cell r="D193" t="str">
            <v>26</v>
          </cell>
          <cell r="E193" t="str">
            <v>12</v>
          </cell>
          <cell r="F193" t="str">
            <v>01</v>
          </cell>
          <cell r="G193" t="str">
            <v>1</v>
          </cell>
          <cell r="H193" t="str">
            <v>40</v>
          </cell>
          <cell r="I193" t="str">
            <v>0</v>
          </cell>
          <cell r="J193">
            <v>11056</v>
          </cell>
          <cell r="K193">
            <v>3000</v>
          </cell>
          <cell r="L193">
            <v>519</v>
          </cell>
          <cell r="M193">
            <v>22970</v>
          </cell>
          <cell r="N193">
            <v>22970</v>
          </cell>
          <cell r="O193">
            <v>22970</v>
          </cell>
        </row>
        <row r="194">
          <cell r="A194" t="str">
            <v>12</v>
          </cell>
          <cell r="B194" t="str">
            <v>01</v>
          </cell>
          <cell r="C194" t="str">
            <v>01</v>
          </cell>
          <cell r="D194" t="str">
            <v>26</v>
          </cell>
          <cell r="E194" t="str">
            <v>12</v>
          </cell>
          <cell r="F194" t="str">
            <v>03</v>
          </cell>
          <cell r="G194" t="str">
            <v>1</v>
          </cell>
          <cell r="H194" t="str">
            <v>40</v>
          </cell>
          <cell r="I194" t="str">
            <v>0</v>
          </cell>
          <cell r="J194">
            <v>134</v>
          </cell>
          <cell r="K194">
            <v>1000</v>
          </cell>
          <cell r="L194">
            <v>586</v>
          </cell>
          <cell r="M194">
            <v>1535</v>
          </cell>
          <cell r="N194">
            <v>1535</v>
          </cell>
          <cell r="O194">
            <v>1535</v>
          </cell>
        </row>
        <row r="195">
          <cell r="A195" t="str">
            <v>12</v>
          </cell>
          <cell r="B195" t="str">
            <v>01</v>
          </cell>
          <cell r="C195" t="str">
            <v>01</v>
          </cell>
          <cell r="D195" t="str">
            <v>26</v>
          </cell>
          <cell r="E195" t="str">
            <v>13</v>
          </cell>
          <cell r="F195" t="str">
            <v>35</v>
          </cell>
          <cell r="G195" t="str">
            <v>1</v>
          </cell>
          <cell r="H195" t="str">
            <v>40</v>
          </cell>
          <cell r="I195" t="str">
            <v>0</v>
          </cell>
          <cell r="J195">
            <v>3910</v>
          </cell>
          <cell r="K195">
            <v>1000</v>
          </cell>
          <cell r="L195">
            <v>1234</v>
          </cell>
          <cell r="M195">
            <v>4097</v>
          </cell>
          <cell r="N195">
            <v>4097</v>
          </cell>
          <cell r="O195">
            <v>4097</v>
          </cell>
        </row>
        <row r="196">
          <cell r="A196" t="str">
            <v>12</v>
          </cell>
          <cell r="B196" t="str">
            <v>01</v>
          </cell>
          <cell r="C196" t="str">
            <v>01</v>
          </cell>
          <cell r="D196" t="str">
            <v>26</v>
          </cell>
          <cell r="E196" t="str">
            <v>14</v>
          </cell>
          <cell r="F196" t="str">
            <v>06</v>
          </cell>
          <cell r="G196" t="str">
            <v>1</v>
          </cell>
          <cell r="H196" t="str">
            <v>40</v>
          </cell>
          <cell r="I196" t="str">
            <v>0</v>
          </cell>
          <cell r="J196">
            <v>1509</v>
          </cell>
          <cell r="K196">
            <v>999</v>
          </cell>
          <cell r="L196">
            <v>644</v>
          </cell>
          <cell r="M196">
            <v>3108</v>
          </cell>
          <cell r="N196">
            <v>3108</v>
          </cell>
          <cell r="O196">
            <v>3108</v>
          </cell>
        </row>
        <row r="197">
          <cell r="A197" t="str">
            <v>12</v>
          </cell>
          <cell r="B197" t="str">
            <v>01</v>
          </cell>
          <cell r="C197" t="str">
            <v>01</v>
          </cell>
          <cell r="D197" t="str">
            <v>26</v>
          </cell>
          <cell r="E197" t="str">
            <v>14</v>
          </cell>
          <cell r="F197" t="str">
            <v>14</v>
          </cell>
          <cell r="G197" t="str">
            <v>1</v>
          </cell>
          <cell r="H197" t="str">
            <v>40</v>
          </cell>
          <cell r="I197" t="str">
            <v>0</v>
          </cell>
          <cell r="J197">
            <v>2742</v>
          </cell>
          <cell r="K197">
            <v>1000</v>
          </cell>
          <cell r="L197">
            <v>1485</v>
          </cell>
          <cell r="M197">
            <v>1171</v>
          </cell>
          <cell r="N197">
            <v>1171</v>
          </cell>
          <cell r="O197">
            <v>1171</v>
          </cell>
        </row>
        <row r="198">
          <cell r="A198" t="str">
            <v>12</v>
          </cell>
          <cell r="B198" t="str">
            <v>01</v>
          </cell>
          <cell r="C198" t="str">
            <v>01</v>
          </cell>
          <cell r="D198" t="str">
            <v>26</v>
          </cell>
          <cell r="E198" t="str">
            <v>14</v>
          </cell>
          <cell r="F198" t="str">
            <v>17</v>
          </cell>
          <cell r="G198" t="str">
            <v>1</v>
          </cell>
          <cell r="H198" t="str">
            <v>40</v>
          </cell>
          <cell r="I198" t="str">
            <v>0</v>
          </cell>
          <cell r="J198">
            <v>2513</v>
          </cell>
          <cell r="K198">
            <v>0</v>
          </cell>
          <cell r="L198">
            <v>0</v>
          </cell>
          <cell r="M198">
            <v>0</v>
          </cell>
          <cell r="N198">
            <v>0</v>
          </cell>
          <cell r="O198">
            <v>0</v>
          </cell>
        </row>
        <row r="199">
          <cell r="A199" t="str">
            <v>12</v>
          </cell>
          <cell r="B199" t="str">
            <v>01</v>
          </cell>
          <cell r="C199" t="str">
            <v>01</v>
          </cell>
          <cell r="D199" t="str">
            <v>26</v>
          </cell>
          <cell r="E199" t="str">
            <v>14</v>
          </cell>
          <cell r="F199" t="str">
            <v>18</v>
          </cell>
          <cell r="G199" t="str">
            <v>1</v>
          </cell>
          <cell r="H199" t="str">
            <v>40</v>
          </cell>
          <cell r="I199" t="str">
            <v>0</v>
          </cell>
          <cell r="J199">
            <v>0</v>
          </cell>
          <cell r="K199">
            <v>0</v>
          </cell>
          <cell r="L199">
            <v>0</v>
          </cell>
          <cell r="M199">
            <v>128</v>
          </cell>
          <cell r="N199">
            <v>128</v>
          </cell>
          <cell r="O199">
            <v>128</v>
          </cell>
        </row>
        <row r="200">
          <cell r="A200" t="str">
            <v>12</v>
          </cell>
          <cell r="B200" t="str">
            <v>01</v>
          </cell>
          <cell r="C200" t="str">
            <v>01</v>
          </cell>
          <cell r="D200" t="str">
            <v>26</v>
          </cell>
          <cell r="E200" t="str">
            <v>14</v>
          </cell>
          <cell r="F200" t="str">
            <v>80</v>
          </cell>
          <cell r="G200" t="str">
            <v>1</v>
          </cell>
          <cell r="H200" t="str">
            <v>40</v>
          </cell>
          <cell r="I200" t="str">
            <v>0</v>
          </cell>
          <cell r="J200">
            <v>20666</v>
          </cell>
          <cell r="K200">
            <v>40000</v>
          </cell>
          <cell r="L200">
            <v>30000</v>
          </cell>
          <cell r="M200">
            <v>53064</v>
          </cell>
          <cell r="N200">
            <v>53064</v>
          </cell>
          <cell r="O200">
            <v>53064</v>
          </cell>
        </row>
        <row r="201">
          <cell r="A201" t="str">
            <v>12</v>
          </cell>
          <cell r="B201" t="str">
            <v>01</v>
          </cell>
          <cell r="C201" t="str">
            <v>01</v>
          </cell>
          <cell r="D201" t="str">
            <v>26</v>
          </cell>
          <cell r="E201" t="str">
            <v>20</v>
          </cell>
          <cell r="F201" t="str">
            <v>03</v>
          </cell>
          <cell r="G201" t="str">
            <v>1</v>
          </cell>
          <cell r="H201" t="str">
            <v>40</v>
          </cell>
          <cell r="I201" t="str">
            <v>0</v>
          </cell>
          <cell r="J201">
            <v>0</v>
          </cell>
          <cell r="K201">
            <v>1000</v>
          </cell>
          <cell r="L201">
            <v>175</v>
          </cell>
          <cell r="M201">
            <v>946</v>
          </cell>
          <cell r="N201">
            <v>946</v>
          </cell>
          <cell r="O201">
            <v>946</v>
          </cell>
        </row>
        <row r="202">
          <cell r="A202" t="str">
            <v>12</v>
          </cell>
          <cell r="B202" t="str">
            <v>01</v>
          </cell>
          <cell r="C202" t="str">
            <v>01</v>
          </cell>
          <cell r="D202" t="str">
            <v>27</v>
          </cell>
          <cell r="E202" t="str">
            <v>12</v>
          </cell>
          <cell r="F202" t="str">
            <v>01</v>
          </cell>
          <cell r="G202" t="str">
            <v>1</v>
          </cell>
          <cell r="H202" t="str">
            <v>40</v>
          </cell>
          <cell r="I202" t="str">
            <v>0</v>
          </cell>
          <cell r="J202">
            <v>0</v>
          </cell>
          <cell r="K202">
            <v>1</v>
          </cell>
          <cell r="L202">
            <v>0</v>
          </cell>
          <cell r="M202">
            <v>1000</v>
          </cell>
          <cell r="N202">
            <v>1000</v>
          </cell>
          <cell r="O202">
            <v>1000</v>
          </cell>
        </row>
        <row r="203">
          <cell r="A203" t="str">
            <v>12</v>
          </cell>
          <cell r="B203" t="str">
            <v>01</v>
          </cell>
          <cell r="C203" t="str">
            <v>01</v>
          </cell>
          <cell r="D203" t="str">
            <v>27</v>
          </cell>
          <cell r="E203" t="str">
            <v>14</v>
          </cell>
          <cell r="F203" t="str">
            <v>06</v>
          </cell>
          <cell r="G203" t="str">
            <v>1</v>
          </cell>
          <cell r="H203" t="str">
            <v>40</v>
          </cell>
          <cell r="I203" t="str">
            <v>0</v>
          </cell>
          <cell r="J203">
            <v>0</v>
          </cell>
          <cell r="K203">
            <v>0</v>
          </cell>
          <cell r="L203">
            <v>0</v>
          </cell>
          <cell r="M203">
            <v>100</v>
          </cell>
          <cell r="N203">
            <v>100</v>
          </cell>
          <cell r="O203">
            <v>100</v>
          </cell>
        </row>
        <row r="204">
          <cell r="A204" t="str">
            <v>12</v>
          </cell>
          <cell r="B204" t="str">
            <v>01</v>
          </cell>
          <cell r="C204" t="str">
            <v>01</v>
          </cell>
          <cell r="D204" t="str">
            <v>27</v>
          </cell>
          <cell r="E204" t="str">
            <v>14</v>
          </cell>
          <cell r="F204" t="str">
            <v>80</v>
          </cell>
          <cell r="G204" t="str">
            <v>1</v>
          </cell>
          <cell r="H204" t="str">
            <v>40</v>
          </cell>
          <cell r="I204" t="str">
            <v>0</v>
          </cell>
          <cell r="J204">
            <v>0</v>
          </cell>
          <cell r="K204">
            <v>1</v>
          </cell>
          <cell r="L204">
            <v>20324</v>
          </cell>
          <cell r="M204">
            <v>3987</v>
          </cell>
          <cell r="N204">
            <v>3987</v>
          </cell>
          <cell r="O204">
            <v>3987</v>
          </cell>
        </row>
        <row r="205">
          <cell r="A205" t="str">
            <v>12</v>
          </cell>
          <cell r="B205" t="str">
            <v>01</v>
          </cell>
          <cell r="C205" t="str">
            <v>01</v>
          </cell>
          <cell r="D205" t="str">
            <v>27</v>
          </cell>
          <cell r="E205" t="str">
            <v>20</v>
          </cell>
          <cell r="F205" t="str">
            <v>04</v>
          </cell>
          <cell r="G205" t="str">
            <v>1</v>
          </cell>
          <cell r="H205" t="str">
            <v>40</v>
          </cell>
          <cell r="I205" t="str">
            <v>0</v>
          </cell>
          <cell r="J205">
            <v>0</v>
          </cell>
          <cell r="K205">
            <v>0</v>
          </cell>
          <cell r="L205">
            <v>0</v>
          </cell>
          <cell r="M205">
            <v>1400</v>
          </cell>
          <cell r="N205">
            <v>1400</v>
          </cell>
          <cell r="O205">
            <v>1400</v>
          </cell>
        </row>
        <row r="206">
          <cell r="A206" t="str">
            <v>12</v>
          </cell>
          <cell r="B206" t="str">
            <v>01</v>
          </cell>
          <cell r="C206" t="str">
            <v>01</v>
          </cell>
          <cell r="D206" t="str">
            <v>28</v>
          </cell>
          <cell r="E206" t="str">
            <v>10</v>
          </cell>
          <cell r="F206" t="str">
            <v>11</v>
          </cell>
          <cell r="G206" t="str">
            <v>1</v>
          </cell>
          <cell r="H206" t="str">
            <v>40</v>
          </cell>
          <cell r="I206" t="str">
            <v>0</v>
          </cell>
          <cell r="J206">
            <v>0</v>
          </cell>
          <cell r="K206">
            <v>500</v>
          </cell>
          <cell r="L206">
            <v>0</v>
          </cell>
          <cell r="M206">
            <v>500</v>
          </cell>
          <cell r="N206">
            <v>500</v>
          </cell>
          <cell r="O206">
            <v>500</v>
          </cell>
        </row>
        <row r="207">
          <cell r="A207" t="str">
            <v>12</v>
          </cell>
          <cell r="B207" t="str">
            <v>01</v>
          </cell>
          <cell r="C207" t="str">
            <v>01</v>
          </cell>
          <cell r="D207" t="str">
            <v>28</v>
          </cell>
          <cell r="E207" t="str">
            <v>12</v>
          </cell>
          <cell r="F207" t="str">
            <v>01</v>
          </cell>
          <cell r="G207" t="str">
            <v>1</v>
          </cell>
          <cell r="H207" t="str">
            <v>40</v>
          </cell>
          <cell r="I207" t="str">
            <v>0</v>
          </cell>
          <cell r="J207">
            <v>0</v>
          </cell>
          <cell r="K207">
            <v>3000</v>
          </cell>
          <cell r="L207">
            <v>0</v>
          </cell>
          <cell r="M207">
            <v>3000</v>
          </cell>
          <cell r="N207">
            <v>3000</v>
          </cell>
          <cell r="O207">
            <v>3000</v>
          </cell>
        </row>
        <row r="208">
          <cell r="A208" t="str">
            <v>12</v>
          </cell>
          <cell r="B208" t="str">
            <v>01</v>
          </cell>
          <cell r="C208" t="str">
            <v>01</v>
          </cell>
          <cell r="D208" t="str">
            <v>28</v>
          </cell>
          <cell r="E208" t="str">
            <v>14</v>
          </cell>
          <cell r="F208" t="str">
            <v>14</v>
          </cell>
          <cell r="G208" t="str">
            <v>1</v>
          </cell>
          <cell r="H208" t="str">
            <v>40</v>
          </cell>
          <cell r="I208" t="str">
            <v>0</v>
          </cell>
          <cell r="J208">
            <v>0</v>
          </cell>
          <cell r="K208">
            <v>2000</v>
          </cell>
          <cell r="L208">
            <v>0</v>
          </cell>
          <cell r="M208">
            <v>2000</v>
          </cell>
          <cell r="N208">
            <v>2000</v>
          </cell>
          <cell r="O208">
            <v>2000</v>
          </cell>
        </row>
        <row r="209">
          <cell r="A209" t="str">
            <v>12</v>
          </cell>
          <cell r="B209" t="str">
            <v>01</v>
          </cell>
          <cell r="C209" t="str">
            <v>01</v>
          </cell>
          <cell r="D209" t="str">
            <v>28</v>
          </cell>
          <cell r="E209" t="str">
            <v>14</v>
          </cell>
          <cell r="F209" t="str">
            <v>80</v>
          </cell>
          <cell r="G209" t="str">
            <v>1</v>
          </cell>
          <cell r="H209" t="str">
            <v>40</v>
          </cell>
          <cell r="I209" t="str">
            <v>0</v>
          </cell>
          <cell r="J209">
            <v>0</v>
          </cell>
          <cell r="K209">
            <v>8000</v>
          </cell>
          <cell r="L209">
            <v>0</v>
          </cell>
          <cell r="M209">
            <v>8000</v>
          </cell>
          <cell r="N209">
            <v>8000</v>
          </cell>
          <cell r="O209">
            <v>8000</v>
          </cell>
        </row>
        <row r="210">
          <cell r="A210" t="str">
            <v>12</v>
          </cell>
          <cell r="B210" t="str">
            <v>01</v>
          </cell>
          <cell r="C210" t="str">
            <v>01</v>
          </cell>
          <cell r="D210" t="str">
            <v>29</v>
          </cell>
          <cell r="E210" t="str">
            <v>10</v>
          </cell>
          <cell r="F210" t="str">
            <v>11</v>
          </cell>
          <cell r="G210" t="str">
            <v>1</v>
          </cell>
          <cell r="H210" t="str">
            <v>40</v>
          </cell>
          <cell r="I210" t="str">
            <v>0</v>
          </cell>
          <cell r="J210">
            <v>0</v>
          </cell>
          <cell r="K210">
            <v>0</v>
          </cell>
          <cell r="L210">
            <v>2940</v>
          </cell>
          <cell r="M210">
            <v>260</v>
          </cell>
          <cell r="N210">
            <v>260</v>
          </cell>
          <cell r="O210">
            <v>260</v>
          </cell>
        </row>
        <row r="211">
          <cell r="A211" t="str">
            <v>12</v>
          </cell>
          <cell r="B211" t="str">
            <v>01</v>
          </cell>
          <cell r="C211" t="str">
            <v>01</v>
          </cell>
          <cell r="D211" t="str">
            <v>29</v>
          </cell>
          <cell r="E211" t="str">
            <v>12</v>
          </cell>
          <cell r="F211" t="str">
            <v>01</v>
          </cell>
          <cell r="G211" t="str">
            <v>1</v>
          </cell>
          <cell r="H211" t="str">
            <v>40</v>
          </cell>
          <cell r="I211" t="str">
            <v>0</v>
          </cell>
          <cell r="J211">
            <v>0</v>
          </cell>
          <cell r="K211">
            <v>0</v>
          </cell>
          <cell r="L211">
            <v>2936</v>
          </cell>
          <cell r="M211">
            <v>864</v>
          </cell>
          <cell r="N211">
            <v>864</v>
          </cell>
          <cell r="O211">
            <v>864</v>
          </cell>
        </row>
        <row r="212">
          <cell r="A212" t="str">
            <v>12</v>
          </cell>
          <cell r="B212" t="str">
            <v>01</v>
          </cell>
          <cell r="C212" t="str">
            <v>01</v>
          </cell>
          <cell r="D212" t="str">
            <v>29</v>
          </cell>
          <cell r="E212" t="str">
            <v>12</v>
          </cell>
          <cell r="F212" t="str">
            <v>03</v>
          </cell>
          <cell r="G212" t="str">
            <v>1</v>
          </cell>
          <cell r="H212" t="str">
            <v>40</v>
          </cell>
          <cell r="I212" t="str">
            <v>0</v>
          </cell>
          <cell r="J212">
            <v>0</v>
          </cell>
          <cell r="K212">
            <v>0</v>
          </cell>
          <cell r="L212">
            <v>0</v>
          </cell>
          <cell r="M212">
            <v>1000</v>
          </cell>
          <cell r="N212">
            <v>1000</v>
          </cell>
          <cell r="O212">
            <v>1000</v>
          </cell>
        </row>
        <row r="213">
          <cell r="A213" t="str">
            <v>12</v>
          </cell>
          <cell r="B213" t="str">
            <v>01</v>
          </cell>
          <cell r="C213" t="str">
            <v>01</v>
          </cell>
          <cell r="D213" t="str">
            <v>29</v>
          </cell>
          <cell r="E213" t="str">
            <v>14</v>
          </cell>
          <cell r="F213" t="str">
            <v>06</v>
          </cell>
          <cell r="G213" t="str">
            <v>1</v>
          </cell>
          <cell r="H213" t="str">
            <v>40</v>
          </cell>
          <cell r="I213" t="str">
            <v>0</v>
          </cell>
          <cell r="J213">
            <v>0</v>
          </cell>
          <cell r="K213">
            <v>0</v>
          </cell>
          <cell r="L213">
            <v>5102</v>
          </cell>
          <cell r="M213">
            <v>813</v>
          </cell>
          <cell r="N213">
            <v>813</v>
          </cell>
          <cell r="O213">
            <v>813</v>
          </cell>
        </row>
        <row r="214">
          <cell r="A214" t="str">
            <v>12</v>
          </cell>
          <cell r="B214" t="str">
            <v>01</v>
          </cell>
          <cell r="C214" t="str">
            <v>01</v>
          </cell>
          <cell r="D214" t="str">
            <v>29</v>
          </cell>
          <cell r="E214" t="str">
            <v>14</v>
          </cell>
          <cell r="F214" t="str">
            <v>07</v>
          </cell>
          <cell r="G214" t="str">
            <v>1</v>
          </cell>
          <cell r="H214" t="str">
            <v>40</v>
          </cell>
          <cell r="I214" t="str">
            <v>0</v>
          </cell>
          <cell r="J214">
            <v>0</v>
          </cell>
          <cell r="K214">
            <v>0</v>
          </cell>
          <cell r="L214">
            <v>1085</v>
          </cell>
          <cell r="M214">
            <v>0</v>
          </cell>
          <cell r="N214">
            <v>0</v>
          </cell>
          <cell r="O214">
            <v>0</v>
          </cell>
        </row>
        <row r="215">
          <cell r="A215" t="str">
            <v>12</v>
          </cell>
          <cell r="B215" t="str">
            <v>01</v>
          </cell>
          <cell r="C215" t="str">
            <v>01</v>
          </cell>
          <cell r="D215" t="str">
            <v>29</v>
          </cell>
          <cell r="E215" t="str">
            <v>14</v>
          </cell>
          <cell r="F215" t="str">
            <v>14</v>
          </cell>
          <cell r="G215" t="str">
            <v>1</v>
          </cell>
          <cell r="H215" t="str">
            <v>40</v>
          </cell>
          <cell r="I215" t="str">
            <v>0</v>
          </cell>
          <cell r="J215">
            <v>0</v>
          </cell>
          <cell r="K215">
            <v>0</v>
          </cell>
          <cell r="L215">
            <v>7239</v>
          </cell>
          <cell r="M215">
            <v>13071</v>
          </cell>
          <cell r="N215">
            <v>13071</v>
          </cell>
          <cell r="O215">
            <v>13071</v>
          </cell>
        </row>
        <row r="216">
          <cell r="A216" t="str">
            <v>12</v>
          </cell>
          <cell r="B216" t="str">
            <v>01</v>
          </cell>
          <cell r="C216" t="str">
            <v>01</v>
          </cell>
          <cell r="D216" t="str">
            <v>30</v>
          </cell>
          <cell r="E216" t="str">
            <v>10</v>
          </cell>
          <cell r="F216" t="str">
            <v>11</v>
          </cell>
          <cell r="G216" t="str">
            <v>1</v>
          </cell>
          <cell r="H216" t="str">
            <v>40</v>
          </cell>
          <cell r="I216" t="str">
            <v>0</v>
          </cell>
          <cell r="J216">
            <v>0</v>
          </cell>
          <cell r="K216">
            <v>0</v>
          </cell>
          <cell r="L216">
            <v>3920</v>
          </cell>
          <cell r="M216">
            <v>0</v>
          </cell>
          <cell r="N216">
            <v>0</v>
          </cell>
          <cell r="O216">
            <v>0</v>
          </cell>
        </row>
        <row r="217">
          <cell r="A217" t="str">
            <v>12</v>
          </cell>
          <cell r="B217" t="str">
            <v>01</v>
          </cell>
          <cell r="C217" t="str">
            <v>01</v>
          </cell>
          <cell r="D217" t="str">
            <v>30</v>
          </cell>
          <cell r="E217" t="str">
            <v>12</v>
          </cell>
          <cell r="F217" t="str">
            <v>01</v>
          </cell>
          <cell r="G217" t="str">
            <v>1</v>
          </cell>
          <cell r="H217" t="str">
            <v>40</v>
          </cell>
          <cell r="I217" t="str">
            <v>0</v>
          </cell>
          <cell r="J217">
            <v>0</v>
          </cell>
          <cell r="K217">
            <v>0</v>
          </cell>
          <cell r="L217">
            <v>4475</v>
          </cell>
          <cell r="M217">
            <v>5445</v>
          </cell>
          <cell r="N217">
            <v>5445</v>
          </cell>
          <cell r="O217">
            <v>5445</v>
          </cell>
        </row>
        <row r="218">
          <cell r="A218" t="str">
            <v>12</v>
          </cell>
          <cell r="B218" t="str">
            <v>01</v>
          </cell>
          <cell r="C218" t="str">
            <v>01</v>
          </cell>
          <cell r="D218" t="str">
            <v>30</v>
          </cell>
          <cell r="E218" t="str">
            <v>12</v>
          </cell>
          <cell r="F218" t="str">
            <v>03</v>
          </cell>
          <cell r="G218" t="str">
            <v>1</v>
          </cell>
          <cell r="H218" t="str">
            <v>40</v>
          </cell>
          <cell r="I218" t="str">
            <v>0</v>
          </cell>
          <cell r="J218">
            <v>0</v>
          </cell>
          <cell r="K218">
            <v>0</v>
          </cell>
          <cell r="L218">
            <v>0</v>
          </cell>
          <cell r="M218">
            <v>1000</v>
          </cell>
          <cell r="N218">
            <v>1000</v>
          </cell>
          <cell r="O218">
            <v>1000</v>
          </cell>
        </row>
        <row r="219">
          <cell r="A219" t="str">
            <v>12</v>
          </cell>
          <cell r="B219" t="str">
            <v>01</v>
          </cell>
          <cell r="C219" t="str">
            <v>01</v>
          </cell>
          <cell r="D219" t="str">
            <v>30</v>
          </cell>
          <cell r="E219" t="str">
            <v>14</v>
          </cell>
          <cell r="F219" t="str">
            <v>06</v>
          </cell>
          <cell r="G219" t="str">
            <v>1</v>
          </cell>
          <cell r="H219" t="str">
            <v>40</v>
          </cell>
          <cell r="I219" t="str">
            <v>0</v>
          </cell>
          <cell r="J219">
            <v>0</v>
          </cell>
          <cell r="K219">
            <v>0</v>
          </cell>
          <cell r="L219">
            <v>914</v>
          </cell>
          <cell r="M219">
            <v>686</v>
          </cell>
          <cell r="N219">
            <v>686</v>
          </cell>
          <cell r="O219">
            <v>686</v>
          </cell>
        </row>
        <row r="220">
          <cell r="A220" t="str">
            <v>12</v>
          </cell>
          <cell r="B220" t="str">
            <v>01</v>
          </cell>
          <cell r="C220" t="str">
            <v>01</v>
          </cell>
          <cell r="D220" t="str">
            <v>30</v>
          </cell>
          <cell r="E220" t="str">
            <v>14</v>
          </cell>
          <cell r="F220" t="str">
            <v>07</v>
          </cell>
          <cell r="G220" t="str">
            <v>1</v>
          </cell>
          <cell r="H220" t="str">
            <v>40</v>
          </cell>
          <cell r="I220" t="str">
            <v>0</v>
          </cell>
          <cell r="J220">
            <v>0</v>
          </cell>
          <cell r="K220">
            <v>0</v>
          </cell>
          <cell r="L220">
            <v>1004</v>
          </cell>
          <cell r="M220">
            <v>196</v>
          </cell>
          <cell r="N220">
            <v>196</v>
          </cell>
          <cell r="O220">
            <v>196</v>
          </cell>
        </row>
        <row r="221">
          <cell r="A221" t="str">
            <v>12</v>
          </cell>
          <cell r="B221" t="str">
            <v>01</v>
          </cell>
          <cell r="C221" t="str">
            <v>01</v>
          </cell>
          <cell r="D221" t="str">
            <v>30</v>
          </cell>
          <cell r="E221" t="str">
            <v>14</v>
          </cell>
          <cell r="F221" t="str">
            <v>14</v>
          </cell>
          <cell r="G221" t="str">
            <v>1</v>
          </cell>
          <cell r="H221" t="str">
            <v>40</v>
          </cell>
          <cell r="I221" t="str">
            <v>0</v>
          </cell>
          <cell r="J221">
            <v>0</v>
          </cell>
          <cell r="K221">
            <v>0</v>
          </cell>
          <cell r="L221">
            <v>5130</v>
          </cell>
          <cell r="M221">
            <v>4014</v>
          </cell>
          <cell r="N221">
            <v>4014</v>
          </cell>
          <cell r="O221">
            <v>4014</v>
          </cell>
        </row>
        <row r="222">
          <cell r="A222" t="str">
            <v>12</v>
          </cell>
          <cell r="B222" t="str">
            <v>01</v>
          </cell>
          <cell r="C222" t="str">
            <v>02</v>
          </cell>
          <cell r="D222" t="str">
            <v>10</v>
          </cell>
          <cell r="E222" t="str">
            <v>12</v>
          </cell>
          <cell r="F222" t="str">
            <v>01</v>
          </cell>
          <cell r="G222" t="str">
            <v>1</v>
          </cell>
          <cell r="H222" t="str">
            <v>22</v>
          </cell>
          <cell r="I222" t="str">
            <v>0</v>
          </cell>
          <cell r="J222">
            <v>172</v>
          </cell>
          <cell r="K222">
            <v>5000</v>
          </cell>
          <cell r="L222">
            <v>1748</v>
          </cell>
          <cell r="M222">
            <v>0</v>
          </cell>
          <cell r="N222">
            <v>0</v>
          </cell>
          <cell r="O222">
            <v>0</v>
          </cell>
        </row>
        <row r="223">
          <cell r="A223" t="str">
            <v>12</v>
          </cell>
          <cell r="B223" t="str">
            <v>01</v>
          </cell>
          <cell r="C223" t="str">
            <v>02</v>
          </cell>
          <cell r="D223" t="str">
            <v>10</v>
          </cell>
          <cell r="E223" t="str">
            <v>12</v>
          </cell>
          <cell r="F223" t="str">
            <v>02</v>
          </cell>
          <cell r="G223" t="str">
            <v>1</v>
          </cell>
          <cell r="H223" t="str">
            <v>22</v>
          </cell>
          <cell r="I223" t="str">
            <v>0</v>
          </cell>
          <cell r="J223">
            <v>21427</v>
          </cell>
          <cell r="K223">
            <v>0</v>
          </cell>
          <cell r="L223">
            <v>0</v>
          </cell>
          <cell r="M223">
            <v>0</v>
          </cell>
          <cell r="N223">
            <v>0</v>
          </cell>
          <cell r="O223">
            <v>0</v>
          </cell>
        </row>
        <row r="224">
          <cell r="A224" t="str">
            <v>12</v>
          </cell>
          <cell r="B224" t="str">
            <v>01</v>
          </cell>
          <cell r="C224" t="str">
            <v>02</v>
          </cell>
          <cell r="D224" t="str">
            <v>10</v>
          </cell>
          <cell r="E224" t="str">
            <v>14</v>
          </cell>
          <cell r="F224" t="str">
            <v>06</v>
          </cell>
          <cell r="G224" t="str">
            <v>1</v>
          </cell>
          <cell r="H224" t="str">
            <v>22</v>
          </cell>
          <cell r="I224" t="str">
            <v>0</v>
          </cell>
          <cell r="J224">
            <v>906</v>
          </cell>
          <cell r="K224">
            <v>0</v>
          </cell>
          <cell r="L224">
            <v>0</v>
          </cell>
          <cell r="M224">
            <v>0</v>
          </cell>
          <cell r="N224">
            <v>0</v>
          </cell>
          <cell r="O224">
            <v>0</v>
          </cell>
        </row>
        <row r="225">
          <cell r="A225" t="str">
            <v>12</v>
          </cell>
          <cell r="B225" t="str">
            <v>01</v>
          </cell>
          <cell r="C225" t="str">
            <v>02</v>
          </cell>
          <cell r="D225" t="str">
            <v>10</v>
          </cell>
          <cell r="E225" t="str">
            <v>14</v>
          </cell>
          <cell r="F225" t="str">
            <v>14</v>
          </cell>
          <cell r="G225" t="str">
            <v>1</v>
          </cell>
          <cell r="H225" t="str">
            <v>22</v>
          </cell>
          <cell r="I225" t="str">
            <v>0</v>
          </cell>
          <cell r="J225">
            <v>0</v>
          </cell>
          <cell r="K225">
            <v>5000</v>
          </cell>
          <cell r="L225">
            <v>0</v>
          </cell>
          <cell r="M225">
            <v>0</v>
          </cell>
          <cell r="N225">
            <v>0</v>
          </cell>
          <cell r="O225">
            <v>0</v>
          </cell>
        </row>
        <row r="226">
          <cell r="A226" t="str">
            <v>12</v>
          </cell>
          <cell r="B226" t="str">
            <v>01</v>
          </cell>
          <cell r="C226" t="str">
            <v>02</v>
          </cell>
          <cell r="D226" t="str">
            <v>10</v>
          </cell>
          <cell r="E226" t="str">
            <v>14</v>
          </cell>
          <cell r="F226" t="str">
            <v>18</v>
          </cell>
          <cell r="G226" t="str">
            <v>1</v>
          </cell>
          <cell r="H226" t="str">
            <v>22</v>
          </cell>
          <cell r="I226" t="str">
            <v>0</v>
          </cell>
          <cell r="J226">
            <v>0</v>
          </cell>
          <cell r="K226">
            <v>15000</v>
          </cell>
          <cell r="L226">
            <v>0</v>
          </cell>
          <cell r="M226">
            <v>0</v>
          </cell>
          <cell r="N226">
            <v>0</v>
          </cell>
          <cell r="O226">
            <v>0</v>
          </cell>
        </row>
        <row r="227">
          <cell r="A227" t="str">
            <v>12</v>
          </cell>
          <cell r="B227" t="str">
            <v>01</v>
          </cell>
          <cell r="C227" t="str">
            <v>02</v>
          </cell>
          <cell r="D227" t="str">
            <v>10</v>
          </cell>
          <cell r="E227" t="str">
            <v>14</v>
          </cell>
          <cell r="F227" t="str">
            <v>31</v>
          </cell>
          <cell r="G227" t="str">
            <v>1</v>
          </cell>
          <cell r="H227" t="str">
            <v>22</v>
          </cell>
          <cell r="I227" t="str">
            <v>0</v>
          </cell>
          <cell r="J227">
            <v>337</v>
          </cell>
          <cell r="K227">
            <v>0</v>
          </cell>
          <cell r="L227">
            <v>103</v>
          </cell>
          <cell r="M227">
            <v>0</v>
          </cell>
          <cell r="N227">
            <v>0</v>
          </cell>
          <cell r="O227">
            <v>0</v>
          </cell>
        </row>
        <row r="228">
          <cell r="A228" t="str">
            <v>12</v>
          </cell>
          <cell r="B228" t="str">
            <v>01</v>
          </cell>
          <cell r="C228" t="str">
            <v>02</v>
          </cell>
          <cell r="D228" t="str">
            <v>10</v>
          </cell>
          <cell r="E228" t="str">
            <v>14</v>
          </cell>
          <cell r="F228" t="str">
            <v>80</v>
          </cell>
          <cell r="G228" t="str">
            <v>1</v>
          </cell>
          <cell r="H228" t="str">
            <v>22</v>
          </cell>
          <cell r="I228" t="str">
            <v>0</v>
          </cell>
          <cell r="J228">
            <v>117161</v>
          </cell>
          <cell r="K228">
            <v>0</v>
          </cell>
          <cell r="L228">
            <v>20644</v>
          </cell>
          <cell r="M228">
            <v>25000</v>
          </cell>
          <cell r="N228">
            <v>25000</v>
          </cell>
          <cell r="O228">
            <v>25000</v>
          </cell>
        </row>
        <row r="229">
          <cell r="A229" t="str">
            <v>12</v>
          </cell>
          <cell r="B229" t="str">
            <v>01</v>
          </cell>
          <cell r="C229" t="str">
            <v>03</v>
          </cell>
          <cell r="D229" t="str">
            <v>02</v>
          </cell>
          <cell r="E229" t="str">
            <v>12</v>
          </cell>
          <cell r="F229" t="str">
            <v>01</v>
          </cell>
          <cell r="G229" t="str">
            <v>1</v>
          </cell>
          <cell r="H229" t="str">
            <v>22</v>
          </cell>
          <cell r="I229" t="str">
            <v>0</v>
          </cell>
          <cell r="J229">
            <v>0</v>
          </cell>
          <cell r="K229">
            <v>65000</v>
          </cell>
          <cell r="L229">
            <v>14696</v>
          </cell>
          <cell r="M229">
            <v>90278</v>
          </cell>
          <cell r="N229">
            <v>90278</v>
          </cell>
          <cell r="O229">
            <v>90278</v>
          </cell>
        </row>
        <row r="230">
          <cell r="A230" t="str">
            <v>12</v>
          </cell>
          <cell r="B230" t="str">
            <v>01</v>
          </cell>
          <cell r="C230" t="str">
            <v>03</v>
          </cell>
          <cell r="D230" t="str">
            <v>02</v>
          </cell>
          <cell r="E230" t="str">
            <v>12</v>
          </cell>
          <cell r="F230" t="str">
            <v>04</v>
          </cell>
          <cell r="G230" t="str">
            <v>1</v>
          </cell>
          <cell r="H230" t="str">
            <v>22</v>
          </cell>
          <cell r="I230" t="str">
            <v>0</v>
          </cell>
          <cell r="J230">
            <v>0</v>
          </cell>
          <cell r="K230">
            <v>1000</v>
          </cell>
          <cell r="L230">
            <v>0</v>
          </cell>
          <cell r="M230">
            <v>1389</v>
          </cell>
          <cell r="N230">
            <v>1389</v>
          </cell>
          <cell r="O230">
            <v>1389</v>
          </cell>
        </row>
        <row r="231">
          <cell r="A231" t="str">
            <v>12</v>
          </cell>
          <cell r="B231" t="str">
            <v>01</v>
          </cell>
          <cell r="C231" t="str">
            <v>03</v>
          </cell>
          <cell r="D231" t="str">
            <v>02</v>
          </cell>
          <cell r="E231" t="str">
            <v>14</v>
          </cell>
          <cell r="F231" t="str">
            <v>06</v>
          </cell>
          <cell r="G231" t="str">
            <v>1</v>
          </cell>
          <cell r="H231" t="str">
            <v>22</v>
          </cell>
          <cell r="I231" t="str">
            <v>0</v>
          </cell>
          <cell r="J231">
            <v>0</v>
          </cell>
          <cell r="K231">
            <v>20000</v>
          </cell>
          <cell r="L231">
            <v>2639</v>
          </cell>
          <cell r="M231">
            <v>27778</v>
          </cell>
          <cell r="N231">
            <v>27778</v>
          </cell>
          <cell r="O231">
            <v>27778</v>
          </cell>
        </row>
        <row r="232">
          <cell r="A232" t="str">
            <v>12</v>
          </cell>
          <cell r="B232" t="str">
            <v>01</v>
          </cell>
          <cell r="C232" t="str">
            <v>03</v>
          </cell>
          <cell r="D232" t="str">
            <v>02</v>
          </cell>
          <cell r="E232" t="str">
            <v>14</v>
          </cell>
          <cell r="F232" t="str">
            <v>07</v>
          </cell>
          <cell r="G232" t="str">
            <v>1</v>
          </cell>
          <cell r="H232" t="str">
            <v>22</v>
          </cell>
          <cell r="I232" t="str">
            <v>0</v>
          </cell>
          <cell r="J232">
            <v>0</v>
          </cell>
          <cell r="K232">
            <v>50000</v>
          </cell>
          <cell r="L232">
            <v>0</v>
          </cell>
          <cell r="M232">
            <v>69444</v>
          </cell>
          <cell r="N232">
            <v>69444</v>
          </cell>
          <cell r="O232">
            <v>69444</v>
          </cell>
        </row>
        <row r="233">
          <cell r="A233" t="str">
            <v>12</v>
          </cell>
          <cell r="B233" t="str">
            <v>01</v>
          </cell>
          <cell r="C233" t="str">
            <v>03</v>
          </cell>
          <cell r="D233" t="str">
            <v>02</v>
          </cell>
          <cell r="E233" t="str">
            <v>14</v>
          </cell>
          <cell r="F233" t="str">
            <v>14</v>
          </cell>
          <cell r="G233" t="str">
            <v>1</v>
          </cell>
          <cell r="H233" t="str">
            <v>22</v>
          </cell>
          <cell r="I233" t="str">
            <v>0</v>
          </cell>
          <cell r="J233">
            <v>0</v>
          </cell>
          <cell r="K233">
            <v>14000</v>
          </cell>
          <cell r="L233">
            <v>0</v>
          </cell>
          <cell r="M233">
            <v>19444</v>
          </cell>
          <cell r="N233">
            <v>19444</v>
          </cell>
          <cell r="O233">
            <v>19444</v>
          </cell>
        </row>
        <row r="234">
          <cell r="A234" t="str">
            <v>12</v>
          </cell>
          <cell r="B234" t="str">
            <v>01</v>
          </cell>
          <cell r="C234" t="str">
            <v>03</v>
          </cell>
          <cell r="D234" t="str">
            <v>02</v>
          </cell>
          <cell r="E234" t="str">
            <v>14</v>
          </cell>
          <cell r="F234" t="str">
            <v>18</v>
          </cell>
          <cell r="G234" t="str">
            <v>1</v>
          </cell>
          <cell r="H234" t="str">
            <v>22</v>
          </cell>
          <cell r="I234" t="str">
            <v>0</v>
          </cell>
          <cell r="J234">
            <v>0</v>
          </cell>
          <cell r="K234">
            <v>30000</v>
          </cell>
          <cell r="L234">
            <v>24642</v>
          </cell>
          <cell r="M234">
            <v>41667</v>
          </cell>
          <cell r="N234">
            <v>41667</v>
          </cell>
          <cell r="O234">
            <v>41667</v>
          </cell>
        </row>
        <row r="235">
          <cell r="A235" t="str">
            <v>12</v>
          </cell>
          <cell r="B235" t="str">
            <v>01</v>
          </cell>
          <cell r="C235" t="str">
            <v>03</v>
          </cell>
          <cell r="D235" t="str">
            <v>02</v>
          </cell>
          <cell r="E235" t="str">
            <v>14</v>
          </cell>
          <cell r="F235" t="str">
            <v>80</v>
          </cell>
          <cell r="G235" t="str">
            <v>1</v>
          </cell>
          <cell r="H235" t="str">
            <v>22</v>
          </cell>
          <cell r="I235" t="str">
            <v>0</v>
          </cell>
          <cell r="J235">
            <v>0</v>
          </cell>
          <cell r="K235">
            <v>160000</v>
          </cell>
          <cell r="L235">
            <v>0</v>
          </cell>
          <cell r="M235">
            <v>222222</v>
          </cell>
          <cell r="N235">
            <v>222222</v>
          </cell>
          <cell r="O235">
            <v>222222</v>
          </cell>
        </row>
        <row r="236">
          <cell r="A236" t="str">
            <v>12</v>
          </cell>
          <cell r="B236" t="str">
            <v>01</v>
          </cell>
          <cell r="C236" t="str">
            <v>03</v>
          </cell>
          <cell r="D236" t="str">
            <v>02</v>
          </cell>
          <cell r="E236" t="str">
            <v>20</v>
          </cell>
          <cell r="F236" t="str">
            <v>03</v>
          </cell>
          <cell r="G236" t="str">
            <v>1</v>
          </cell>
          <cell r="H236" t="str">
            <v>22</v>
          </cell>
          <cell r="I236" t="str">
            <v>0</v>
          </cell>
          <cell r="J236">
            <v>0</v>
          </cell>
          <cell r="K236">
            <v>20000</v>
          </cell>
          <cell r="L236">
            <v>24735</v>
          </cell>
          <cell r="M236">
            <v>27778</v>
          </cell>
          <cell r="N236">
            <v>27778</v>
          </cell>
          <cell r="O236">
            <v>27778</v>
          </cell>
        </row>
        <row r="237">
          <cell r="A237" t="str">
            <v>12</v>
          </cell>
          <cell r="B237" t="str">
            <v>01</v>
          </cell>
          <cell r="C237" t="str">
            <v>03</v>
          </cell>
          <cell r="D237" t="str">
            <v>02</v>
          </cell>
          <cell r="E237" t="str">
            <v>20</v>
          </cell>
          <cell r="F237" t="str">
            <v>04</v>
          </cell>
          <cell r="G237" t="str">
            <v>1</v>
          </cell>
          <cell r="H237" t="str">
            <v>22</v>
          </cell>
          <cell r="I237" t="str">
            <v>0</v>
          </cell>
          <cell r="J237">
            <v>0</v>
          </cell>
          <cell r="K237">
            <v>0</v>
          </cell>
          <cell r="L237">
            <v>16500</v>
          </cell>
          <cell r="M237">
            <v>0</v>
          </cell>
          <cell r="N237">
            <v>0</v>
          </cell>
          <cell r="O237">
            <v>0</v>
          </cell>
        </row>
        <row r="238">
          <cell r="A238" t="str">
            <v>12</v>
          </cell>
          <cell r="B238" t="str">
            <v>01</v>
          </cell>
          <cell r="C238" t="str">
            <v>03</v>
          </cell>
          <cell r="D238" t="str">
            <v>03</v>
          </cell>
          <cell r="E238" t="str">
            <v>14</v>
          </cell>
          <cell r="F238" t="str">
            <v>80</v>
          </cell>
          <cell r="G238" t="str">
            <v>1</v>
          </cell>
          <cell r="H238" t="str">
            <v>53</v>
          </cell>
          <cell r="I238" t="str">
            <v>0</v>
          </cell>
          <cell r="J238">
            <v>93851</v>
          </cell>
          <cell r="K238">
            <v>0</v>
          </cell>
          <cell r="L238">
            <v>0</v>
          </cell>
          <cell r="M238">
            <v>0</v>
          </cell>
          <cell r="N238">
            <v>0</v>
          </cell>
          <cell r="O238">
            <v>0</v>
          </cell>
        </row>
        <row r="239">
          <cell r="A239" t="str">
            <v>12</v>
          </cell>
          <cell r="B239" t="str">
            <v>01</v>
          </cell>
          <cell r="C239" t="str">
            <v>03</v>
          </cell>
          <cell r="D239" t="str">
            <v>03</v>
          </cell>
          <cell r="E239" t="str">
            <v>12</v>
          </cell>
          <cell r="F239" t="str">
            <v>01</v>
          </cell>
          <cell r="G239" t="str">
            <v>1</v>
          </cell>
          <cell r="H239" t="str">
            <v>53</v>
          </cell>
          <cell r="I239" t="str">
            <v>0</v>
          </cell>
          <cell r="J239">
            <v>2563</v>
          </cell>
          <cell r="K239">
            <v>0</v>
          </cell>
          <cell r="L239">
            <v>0</v>
          </cell>
          <cell r="M239">
            <v>0</v>
          </cell>
          <cell r="N239">
            <v>0</v>
          </cell>
          <cell r="O239">
            <v>0</v>
          </cell>
        </row>
        <row r="240">
          <cell r="A240" t="str">
            <v>12</v>
          </cell>
          <cell r="B240" t="str">
            <v>01</v>
          </cell>
          <cell r="C240" t="str">
            <v>03</v>
          </cell>
          <cell r="D240" t="str">
            <v>03</v>
          </cell>
          <cell r="E240" t="str">
            <v>12</v>
          </cell>
          <cell r="F240" t="str">
            <v>05</v>
          </cell>
          <cell r="G240" t="str">
            <v>1</v>
          </cell>
          <cell r="H240" t="str">
            <v>53</v>
          </cell>
          <cell r="I240" t="str">
            <v>0</v>
          </cell>
          <cell r="J240">
            <v>84</v>
          </cell>
          <cell r="K240">
            <v>0</v>
          </cell>
          <cell r="L240">
            <v>0</v>
          </cell>
          <cell r="M240">
            <v>0</v>
          </cell>
          <cell r="N240">
            <v>0</v>
          </cell>
          <cell r="O240">
            <v>0</v>
          </cell>
        </row>
        <row r="241">
          <cell r="A241" t="str">
            <v>12</v>
          </cell>
          <cell r="B241" t="str">
            <v>01</v>
          </cell>
          <cell r="C241" t="str">
            <v>03</v>
          </cell>
          <cell r="D241" t="str">
            <v>03</v>
          </cell>
          <cell r="E241" t="str">
            <v>14</v>
          </cell>
          <cell r="F241" t="str">
            <v>06</v>
          </cell>
          <cell r="G241" t="str">
            <v>1</v>
          </cell>
          <cell r="H241" t="str">
            <v>53</v>
          </cell>
          <cell r="I241" t="str">
            <v>0</v>
          </cell>
          <cell r="J241">
            <v>12833</v>
          </cell>
          <cell r="K241">
            <v>0</v>
          </cell>
          <cell r="L241">
            <v>0</v>
          </cell>
          <cell r="M241">
            <v>0</v>
          </cell>
          <cell r="N241">
            <v>0</v>
          </cell>
          <cell r="O241">
            <v>0</v>
          </cell>
        </row>
        <row r="242">
          <cell r="A242" t="str">
            <v>12</v>
          </cell>
          <cell r="B242" t="str">
            <v>01</v>
          </cell>
          <cell r="C242" t="str">
            <v>03</v>
          </cell>
          <cell r="D242" t="str">
            <v>03</v>
          </cell>
          <cell r="E242" t="str">
            <v>14</v>
          </cell>
          <cell r="F242" t="str">
            <v>07</v>
          </cell>
          <cell r="G242" t="str">
            <v>1</v>
          </cell>
          <cell r="H242" t="str">
            <v>53</v>
          </cell>
          <cell r="I242" t="str">
            <v>0</v>
          </cell>
          <cell r="J242">
            <v>493</v>
          </cell>
          <cell r="K242">
            <v>0</v>
          </cell>
          <cell r="L242">
            <v>0</v>
          </cell>
          <cell r="M242">
            <v>0</v>
          </cell>
          <cell r="N242">
            <v>0</v>
          </cell>
          <cell r="O242">
            <v>0</v>
          </cell>
        </row>
        <row r="243">
          <cell r="A243" t="str">
            <v>12</v>
          </cell>
          <cell r="B243" t="str">
            <v>01</v>
          </cell>
          <cell r="C243" t="str">
            <v>03</v>
          </cell>
          <cell r="D243" t="str">
            <v>03</v>
          </cell>
          <cell r="E243" t="str">
            <v>14</v>
          </cell>
          <cell r="F243" t="str">
            <v>14</v>
          </cell>
          <cell r="G243" t="str">
            <v>1</v>
          </cell>
          <cell r="H243" t="str">
            <v>53</v>
          </cell>
          <cell r="I243" t="str">
            <v>0</v>
          </cell>
          <cell r="J243">
            <v>4918</v>
          </cell>
          <cell r="K243">
            <v>0</v>
          </cell>
          <cell r="L243">
            <v>0</v>
          </cell>
          <cell r="M243">
            <v>0</v>
          </cell>
          <cell r="N243">
            <v>0</v>
          </cell>
          <cell r="O243">
            <v>0</v>
          </cell>
        </row>
        <row r="244">
          <cell r="A244" t="str">
            <v>12</v>
          </cell>
          <cell r="B244" t="str">
            <v>01</v>
          </cell>
          <cell r="C244" t="str">
            <v>03</v>
          </cell>
          <cell r="D244" t="str">
            <v>03</v>
          </cell>
          <cell r="E244" t="str">
            <v>14</v>
          </cell>
          <cell r="F244" t="str">
            <v>31</v>
          </cell>
          <cell r="G244" t="str">
            <v>1</v>
          </cell>
          <cell r="H244" t="str">
            <v>53</v>
          </cell>
          <cell r="I244" t="str">
            <v>0</v>
          </cell>
          <cell r="J244">
            <v>140</v>
          </cell>
          <cell r="K244">
            <v>0</v>
          </cell>
          <cell r="L244">
            <v>0</v>
          </cell>
          <cell r="M244">
            <v>0</v>
          </cell>
          <cell r="N244">
            <v>0</v>
          </cell>
          <cell r="O244">
            <v>0</v>
          </cell>
        </row>
        <row r="245">
          <cell r="A245" t="str">
            <v>12</v>
          </cell>
          <cell r="B245" t="str">
            <v>01</v>
          </cell>
          <cell r="C245" t="str">
            <v>03</v>
          </cell>
          <cell r="D245" t="str">
            <v>03</v>
          </cell>
          <cell r="E245" t="str">
            <v>20</v>
          </cell>
          <cell r="F245" t="str">
            <v>03</v>
          </cell>
          <cell r="G245" t="str">
            <v>1</v>
          </cell>
          <cell r="H245" t="str">
            <v>53</v>
          </cell>
          <cell r="I245" t="str">
            <v>0</v>
          </cell>
          <cell r="J245">
            <v>7645</v>
          </cell>
          <cell r="K245">
            <v>0</v>
          </cell>
          <cell r="L245">
            <v>0</v>
          </cell>
          <cell r="M245">
            <v>0</v>
          </cell>
          <cell r="N245">
            <v>0</v>
          </cell>
          <cell r="O245">
            <v>0</v>
          </cell>
        </row>
        <row r="246">
          <cell r="A246" t="str">
            <v>12</v>
          </cell>
          <cell r="B246" t="str">
            <v>01</v>
          </cell>
          <cell r="C246" t="str">
            <v>03</v>
          </cell>
          <cell r="D246" t="str">
            <v>03</v>
          </cell>
          <cell r="E246" t="str">
            <v>20</v>
          </cell>
          <cell r="F246" t="str">
            <v>04</v>
          </cell>
          <cell r="G246" t="str">
            <v>1</v>
          </cell>
          <cell r="H246" t="str">
            <v>53</v>
          </cell>
          <cell r="I246" t="str">
            <v>0</v>
          </cell>
          <cell r="J246">
            <v>8122</v>
          </cell>
          <cell r="K246">
            <v>0</v>
          </cell>
          <cell r="L246">
            <v>0</v>
          </cell>
          <cell r="M246">
            <v>0</v>
          </cell>
          <cell r="N246">
            <v>0</v>
          </cell>
          <cell r="O246">
            <v>0</v>
          </cell>
        </row>
        <row r="247">
          <cell r="A247" t="str">
            <v>12</v>
          </cell>
          <cell r="B247" t="str">
            <v>01</v>
          </cell>
          <cell r="C247" t="str">
            <v>03</v>
          </cell>
          <cell r="D247" t="str">
            <v>04</v>
          </cell>
          <cell r="E247" t="str">
            <v>12</v>
          </cell>
          <cell r="F247" t="str">
            <v>01</v>
          </cell>
          <cell r="G247" t="str">
            <v>1</v>
          </cell>
          <cell r="H247" t="str">
            <v>22</v>
          </cell>
          <cell r="I247" t="str">
            <v>0</v>
          </cell>
          <cell r="J247">
            <v>0</v>
          </cell>
          <cell r="K247">
            <v>500</v>
          </cell>
          <cell r="L247">
            <v>0</v>
          </cell>
          <cell r="M247">
            <v>500</v>
          </cell>
          <cell r="N247">
            <v>0</v>
          </cell>
          <cell r="O247">
            <v>0</v>
          </cell>
        </row>
        <row r="248">
          <cell r="A248" t="str">
            <v>12</v>
          </cell>
          <cell r="B248" t="str">
            <v>01</v>
          </cell>
          <cell r="C248" t="str">
            <v>03</v>
          </cell>
          <cell r="D248" t="str">
            <v>04</v>
          </cell>
          <cell r="E248" t="str">
            <v>12</v>
          </cell>
          <cell r="F248" t="str">
            <v>02</v>
          </cell>
          <cell r="G248" t="str">
            <v>1</v>
          </cell>
          <cell r="H248" t="str">
            <v>22</v>
          </cell>
          <cell r="I248" t="str">
            <v>0</v>
          </cell>
          <cell r="J248">
            <v>0</v>
          </cell>
          <cell r="K248">
            <v>1000</v>
          </cell>
          <cell r="L248">
            <v>0</v>
          </cell>
          <cell r="M248">
            <v>2000</v>
          </cell>
          <cell r="N248">
            <v>0</v>
          </cell>
          <cell r="O248">
            <v>0</v>
          </cell>
        </row>
        <row r="249">
          <cell r="A249" t="str">
            <v>12</v>
          </cell>
          <cell r="B249" t="str">
            <v>01</v>
          </cell>
          <cell r="C249" t="str">
            <v>03</v>
          </cell>
          <cell r="D249" t="str">
            <v>04</v>
          </cell>
          <cell r="E249" t="str">
            <v>12</v>
          </cell>
          <cell r="F249" t="str">
            <v>03</v>
          </cell>
          <cell r="G249" t="str">
            <v>1</v>
          </cell>
          <cell r="H249" t="str">
            <v>22</v>
          </cell>
          <cell r="I249" t="str">
            <v>0</v>
          </cell>
          <cell r="J249">
            <v>0</v>
          </cell>
          <cell r="K249">
            <v>200</v>
          </cell>
          <cell r="L249">
            <v>0</v>
          </cell>
          <cell r="M249">
            <v>0</v>
          </cell>
          <cell r="N249">
            <v>0</v>
          </cell>
          <cell r="O249">
            <v>0</v>
          </cell>
        </row>
        <row r="250">
          <cell r="A250" t="str">
            <v>12</v>
          </cell>
          <cell r="B250" t="str">
            <v>01</v>
          </cell>
          <cell r="C250" t="str">
            <v>03</v>
          </cell>
          <cell r="D250" t="str">
            <v>04</v>
          </cell>
          <cell r="E250" t="str">
            <v>13</v>
          </cell>
          <cell r="F250" t="str">
            <v>38</v>
          </cell>
          <cell r="G250" t="str">
            <v>1</v>
          </cell>
          <cell r="H250" t="str">
            <v>22</v>
          </cell>
          <cell r="I250" t="str">
            <v>0</v>
          </cell>
          <cell r="J250">
            <v>0</v>
          </cell>
          <cell r="K250">
            <v>0</v>
          </cell>
          <cell r="L250">
            <v>0</v>
          </cell>
          <cell r="M250">
            <v>22000</v>
          </cell>
          <cell r="N250">
            <v>0</v>
          </cell>
          <cell r="O250">
            <v>0</v>
          </cell>
        </row>
        <row r="251">
          <cell r="A251" t="str">
            <v>12</v>
          </cell>
          <cell r="B251" t="str">
            <v>01</v>
          </cell>
          <cell r="C251" t="str">
            <v>03</v>
          </cell>
          <cell r="D251" t="str">
            <v>04</v>
          </cell>
          <cell r="E251" t="str">
            <v>14</v>
          </cell>
          <cell r="F251" t="str">
            <v>06</v>
          </cell>
          <cell r="G251" t="str">
            <v>1</v>
          </cell>
          <cell r="H251" t="str">
            <v>22</v>
          </cell>
          <cell r="I251" t="str">
            <v>0</v>
          </cell>
          <cell r="J251">
            <v>0</v>
          </cell>
          <cell r="K251">
            <v>200</v>
          </cell>
          <cell r="L251">
            <v>0</v>
          </cell>
          <cell r="M251">
            <v>500</v>
          </cell>
          <cell r="N251">
            <v>0</v>
          </cell>
          <cell r="O251">
            <v>0</v>
          </cell>
        </row>
        <row r="252">
          <cell r="A252" t="str">
            <v>12</v>
          </cell>
          <cell r="B252" t="str">
            <v>01</v>
          </cell>
          <cell r="C252" t="str">
            <v>03</v>
          </cell>
          <cell r="D252" t="str">
            <v>04</v>
          </cell>
          <cell r="E252" t="str">
            <v>14</v>
          </cell>
          <cell r="F252" t="str">
            <v>14</v>
          </cell>
          <cell r="G252" t="str">
            <v>1</v>
          </cell>
          <cell r="H252" t="str">
            <v>22</v>
          </cell>
          <cell r="I252" t="str">
            <v>0</v>
          </cell>
          <cell r="J252">
            <v>0</v>
          </cell>
          <cell r="K252">
            <v>200</v>
          </cell>
          <cell r="L252">
            <v>0</v>
          </cell>
          <cell r="M252">
            <v>0</v>
          </cell>
          <cell r="N252">
            <v>0</v>
          </cell>
          <cell r="O252">
            <v>0</v>
          </cell>
        </row>
        <row r="253">
          <cell r="A253" t="str">
            <v>12</v>
          </cell>
          <cell r="B253" t="str">
            <v>01</v>
          </cell>
          <cell r="C253" t="str">
            <v>03</v>
          </cell>
          <cell r="D253" t="str">
            <v>04</v>
          </cell>
          <cell r="E253" t="str">
            <v>14</v>
          </cell>
          <cell r="F253" t="str">
            <v>31</v>
          </cell>
          <cell r="G253" t="str">
            <v>1</v>
          </cell>
          <cell r="H253" t="str">
            <v>22</v>
          </cell>
          <cell r="I253" t="str">
            <v>0</v>
          </cell>
          <cell r="J253">
            <v>0</v>
          </cell>
          <cell r="K253">
            <v>100</v>
          </cell>
          <cell r="L253">
            <v>0</v>
          </cell>
          <cell r="M253">
            <v>0</v>
          </cell>
          <cell r="N253">
            <v>0</v>
          </cell>
          <cell r="O253">
            <v>0</v>
          </cell>
        </row>
        <row r="254">
          <cell r="A254" t="str">
            <v>12</v>
          </cell>
          <cell r="B254" t="str">
            <v>01</v>
          </cell>
          <cell r="C254" t="str">
            <v>03</v>
          </cell>
          <cell r="D254" t="str">
            <v>04</v>
          </cell>
          <cell r="E254" t="str">
            <v>14</v>
          </cell>
          <cell r="F254" t="str">
            <v>80</v>
          </cell>
          <cell r="G254" t="str">
            <v>1</v>
          </cell>
          <cell r="H254" t="str">
            <v>22</v>
          </cell>
          <cell r="I254" t="str">
            <v>0</v>
          </cell>
          <cell r="J254">
            <v>0</v>
          </cell>
          <cell r="K254">
            <v>10000</v>
          </cell>
          <cell r="L254">
            <v>9097</v>
          </cell>
          <cell r="M254">
            <v>50000</v>
          </cell>
          <cell r="N254">
            <v>0</v>
          </cell>
          <cell r="O254">
            <v>0</v>
          </cell>
        </row>
        <row r="255">
          <cell r="A255" t="str">
            <v>12</v>
          </cell>
          <cell r="B255" t="str">
            <v>01</v>
          </cell>
          <cell r="C255" t="str">
            <v>03</v>
          </cell>
          <cell r="D255" t="str">
            <v>13</v>
          </cell>
          <cell r="E255" t="str">
            <v>10</v>
          </cell>
          <cell r="F255" t="str">
            <v>04</v>
          </cell>
          <cell r="G255" t="str">
            <v>1</v>
          </cell>
          <cell r="H255" t="str">
            <v>22</v>
          </cell>
          <cell r="I255" t="str">
            <v>0</v>
          </cell>
          <cell r="J255">
            <v>91454</v>
          </cell>
          <cell r="K255">
            <v>50500</v>
          </cell>
          <cell r="L255">
            <v>28870</v>
          </cell>
          <cell r="M255">
            <v>20000</v>
          </cell>
          <cell r="N255">
            <v>20000</v>
          </cell>
          <cell r="O255">
            <v>20000</v>
          </cell>
        </row>
        <row r="256">
          <cell r="A256" t="str">
            <v>12</v>
          </cell>
          <cell r="B256" t="str">
            <v>01</v>
          </cell>
          <cell r="C256" t="str">
            <v>03</v>
          </cell>
          <cell r="D256" t="str">
            <v>13</v>
          </cell>
          <cell r="E256" t="str">
            <v>12</v>
          </cell>
          <cell r="F256" t="str">
            <v>01</v>
          </cell>
          <cell r="G256" t="str">
            <v>1</v>
          </cell>
          <cell r="H256" t="str">
            <v>22</v>
          </cell>
          <cell r="I256" t="str">
            <v>0</v>
          </cell>
          <cell r="J256">
            <v>3577</v>
          </cell>
          <cell r="K256">
            <v>5000</v>
          </cell>
          <cell r="L256">
            <v>0</v>
          </cell>
          <cell r="M256">
            <v>1000</v>
          </cell>
          <cell r="N256">
            <v>1000</v>
          </cell>
          <cell r="O256">
            <v>1000</v>
          </cell>
        </row>
        <row r="257">
          <cell r="A257" t="str">
            <v>12</v>
          </cell>
          <cell r="B257" t="str">
            <v>01</v>
          </cell>
          <cell r="C257" t="str">
            <v>03</v>
          </cell>
          <cell r="D257" t="str">
            <v>13</v>
          </cell>
          <cell r="E257" t="str">
            <v>12</v>
          </cell>
          <cell r="F257" t="str">
            <v>02</v>
          </cell>
          <cell r="G257" t="str">
            <v>1</v>
          </cell>
          <cell r="H257" t="str">
            <v>22</v>
          </cell>
          <cell r="I257" t="str">
            <v>0</v>
          </cell>
          <cell r="J257">
            <v>55867</v>
          </cell>
          <cell r="K257">
            <v>50000</v>
          </cell>
          <cell r="L257">
            <v>21956</v>
          </cell>
          <cell r="M257">
            <v>20000</v>
          </cell>
          <cell r="N257">
            <v>20000</v>
          </cell>
          <cell r="O257">
            <v>20000</v>
          </cell>
        </row>
        <row r="258">
          <cell r="A258" t="str">
            <v>12</v>
          </cell>
          <cell r="B258" t="str">
            <v>01</v>
          </cell>
          <cell r="C258" t="str">
            <v>03</v>
          </cell>
          <cell r="D258" t="str">
            <v>13</v>
          </cell>
          <cell r="E258" t="str">
            <v>12</v>
          </cell>
          <cell r="F258" t="str">
            <v>04</v>
          </cell>
          <cell r="G258" t="str">
            <v>1</v>
          </cell>
          <cell r="H258" t="str">
            <v>22</v>
          </cell>
          <cell r="I258" t="str">
            <v>0</v>
          </cell>
          <cell r="J258">
            <v>270</v>
          </cell>
          <cell r="K258">
            <v>500</v>
          </cell>
          <cell r="L258">
            <v>194</v>
          </cell>
          <cell r="M258">
            <v>500</v>
          </cell>
          <cell r="N258">
            <v>500</v>
          </cell>
          <cell r="O258">
            <v>500</v>
          </cell>
        </row>
        <row r="259">
          <cell r="A259" t="str">
            <v>12</v>
          </cell>
          <cell r="B259" t="str">
            <v>01</v>
          </cell>
          <cell r="C259" t="str">
            <v>03</v>
          </cell>
          <cell r="D259" t="str">
            <v>13</v>
          </cell>
          <cell r="E259" t="str">
            <v>12</v>
          </cell>
          <cell r="F259" t="str">
            <v>07</v>
          </cell>
          <cell r="G259" t="str">
            <v>1</v>
          </cell>
          <cell r="H259" t="str">
            <v>22</v>
          </cell>
          <cell r="I259" t="str">
            <v>0</v>
          </cell>
          <cell r="J259">
            <v>388</v>
          </cell>
          <cell r="K259">
            <v>1000</v>
          </cell>
          <cell r="L259">
            <v>0</v>
          </cell>
          <cell r="M259">
            <v>0</v>
          </cell>
          <cell r="N259">
            <v>0</v>
          </cell>
          <cell r="O259">
            <v>0</v>
          </cell>
        </row>
        <row r="260">
          <cell r="A260" t="str">
            <v>12</v>
          </cell>
          <cell r="B260" t="str">
            <v>01</v>
          </cell>
          <cell r="C260" t="str">
            <v>03</v>
          </cell>
          <cell r="D260" t="str">
            <v>13</v>
          </cell>
          <cell r="E260" t="str">
            <v>12</v>
          </cell>
          <cell r="F260" t="str">
            <v>10</v>
          </cell>
          <cell r="G260" t="str">
            <v>1</v>
          </cell>
          <cell r="H260" t="str">
            <v>22</v>
          </cell>
          <cell r="I260" t="str">
            <v>0</v>
          </cell>
          <cell r="J260">
            <v>2168</v>
          </cell>
          <cell r="K260">
            <v>2000</v>
          </cell>
          <cell r="L260">
            <v>0</v>
          </cell>
          <cell r="M260">
            <v>0</v>
          </cell>
          <cell r="N260">
            <v>0</v>
          </cell>
          <cell r="O260">
            <v>0</v>
          </cell>
        </row>
        <row r="261">
          <cell r="A261" t="str">
            <v>12</v>
          </cell>
          <cell r="B261" t="str">
            <v>01</v>
          </cell>
          <cell r="C261" t="str">
            <v>03</v>
          </cell>
          <cell r="D261" t="str">
            <v>13</v>
          </cell>
          <cell r="E261" t="str">
            <v>13</v>
          </cell>
          <cell r="F261" t="str">
            <v>01</v>
          </cell>
          <cell r="G261" t="str">
            <v>1</v>
          </cell>
          <cell r="H261" t="str">
            <v>22</v>
          </cell>
          <cell r="I261" t="str">
            <v>0</v>
          </cell>
          <cell r="J261">
            <v>313</v>
          </cell>
          <cell r="K261">
            <v>0</v>
          </cell>
          <cell r="L261">
            <v>4559</v>
          </cell>
          <cell r="M261">
            <v>0</v>
          </cell>
          <cell r="N261">
            <v>0</v>
          </cell>
          <cell r="O261">
            <v>0</v>
          </cell>
        </row>
        <row r="262">
          <cell r="A262" t="str">
            <v>12</v>
          </cell>
          <cell r="B262" t="str">
            <v>01</v>
          </cell>
          <cell r="C262" t="str">
            <v>03</v>
          </cell>
          <cell r="D262" t="str">
            <v>13</v>
          </cell>
          <cell r="E262" t="str">
            <v>14</v>
          </cell>
          <cell r="F262" t="str">
            <v>06</v>
          </cell>
          <cell r="G262" t="str">
            <v>1</v>
          </cell>
          <cell r="H262" t="str">
            <v>22</v>
          </cell>
          <cell r="I262" t="str">
            <v>0</v>
          </cell>
          <cell r="J262">
            <v>4184</v>
          </cell>
          <cell r="K262">
            <v>10000</v>
          </cell>
          <cell r="L262">
            <v>2560</v>
          </cell>
          <cell r="M262">
            <v>5000</v>
          </cell>
          <cell r="N262">
            <v>5000</v>
          </cell>
          <cell r="O262">
            <v>5000</v>
          </cell>
        </row>
        <row r="263">
          <cell r="A263" t="str">
            <v>12</v>
          </cell>
          <cell r="B263" t="str">
            <v>01</v>
          </cell>
          <cell r="C263" t="str">
            <v>03</v>
          </cell>
          <cell r="D263" t="str">
            <v>13</v>
          </cell>
          <cell r="E263" t="str">
            <v>14</v>
          </cell>
          <cell r="F263" t="str">
            <v>09</v>
          </cell>
          <cell r="G263" t="str">
            <v>1</v>
          </cell>
          <cell r="H263" t="str">
            <v>22</v>
          </cell>
          <cell r="I263" t="str">
            <v>0</v>
          </cell>
          <cell r="J263">
            <v>44591</v>
          </cell>
          <cell r="K263">
            <v>0</v>
          </cell>
          <cell r="L263">
            <v>0</v>
          </cell>
          <cell r="M263">
            <v>0</v>
          </cell>
          <cell r="N263">
            <v>0</v>
          </cell>
          <cell r="O263">
            <v>0</v>
          </cell>
        </row>
        <row r="264">
          <cell r="A264" t="str">
            <v>12</v>
          </cell>
          <cell r="B264" t="str">
            <v>01</v>
          </cell>
          <cell r="C264" t="str">
            <v>03</v>
          </cell>
          <cell r="D264" t="str">
            <v>13</v>
          </cell>
          <cell r="E264" t="str">
            <v>14</v>
          </cell>
          <cell r="F264" t="str">
            <v>17</v>
          </cell>
          <cell r="G264" t="str">
            <v>1</v>
          </cell>
          <cell r="H264" t="str">
            <v>22</v>
          </cell>
          <cell r="I264" t="str">
            <v>0</v>
          </cell>
          <cell r="J264">
            <v>465</v>
          </cell>
          <cell r="K264">
            <v>0</v>
          </cell>
          <cell r="L264">
            <v>0</v>
          </cell>
          <cell r="M264">
            <v>0</v>
          </cell>
          <cell r="N264">
            <v>0</v>
          </cell>
          <cell r="O264">
            <v>0</v>
          </cell>
        </row>
        <row r="265">
          <cell r="A265" t="str">
            <v>12</v>
          </cell>
          <cell r="B265" t="str">
            <v>01</v>
          </cell>
          <cell r="C265" t="str">
            <v>03</v>
          </cell>
          <cell r="D265" t="str">
            <v>13</v>
          </cell>
          <cell r="E265" t="str">
            <v>14</v>
          </cell>
          <cell r="F265" t="str">
            <v>18</v>
          </cell>
          <cell r="G265" t="str">
            <v>1</v>
          </cell>
          <cell r="H265" t="str">
            <v>22</v>
          </cell>
          <cell r="I265" t="str">
            <v>0</v>
          </cell>
          <cell r="J265">
            <v>1060</v>
          </cell>
          <cell r="K265">
            <v>5000</v>
          </cell>
          <cell r="L265">
            <v>0</v>
          </cell>
          <cell r="M265">
            <v>1000</v>
          </cell>
          <cell r="N265">
            <v>1000</v>
          </cell>
          <cell r="O265">
            <v>1000</v>
          </cell>
        </row>
        <row r="266">
          <cell r="A266" t="str">
            <v>12</v>
          </cell>
          <cell r="B266" t="str">
            <v>01</v>
          </cell>
          <cell r="C266" t="str">
            <v>03</v>
          </cell>
          <cell r="D266" t="str">
            <v>13</v>
          </cell>
          <cell r="E266" t="str">
            <v>14</v>
          </cell>
          <cell r="F266" t="str">
            <v>25</v>
          </cell>
          <cell r="G266" t="str">
            <v>1</v>
          </cell>
          <cell r="H266" t="str">
            <v>22</v>
          </cell>
          <cell r="I266" t="str">
            <v>0</v>
          </cell>
          <cell r="J266">
            <v>0</v>
          </cell>
          <cell r="K266">
            <v>0</v>
          </cell>
          <cell r="L266">
            <v>2450</v>
          </cell>
          <cell r="M266">
            <v>0</v>
          </cell>
          <cell r="N266">
            <v>0</v>
          </cell>
          <cell r="O266">
            <v>0</v>
          </cell>
        </row>
        <row r="267">
          <cell r="A267" t="str">
            <v>12</v>
          </cell>
          <cell r="B267" t="str">
            <v>01</v>
          </cell>
          <cell r="C267" t="str">
            <v>03</v>
          </cell>
          <cell r="D267" t="str">
            <v>13</v>
          </cell>
          <cell r="E267" t="str">
            <v>14</v>
          </cell>
          <cell r="F267" t="str">
            <v>31</v>
          </cell>
          <cell r="G267" t="str">
            <v>1</v>
          </cell>
          <cell r="H267" t="str">
            <v>22</v>
          </cell>
          <cell r="I267" t="str">
            <v>0</v>
          </cell>
          <cell r="J267">
            <v>238</v>
          </cell>
          <cell r="K267">
            <v>1000</v>
          </cell>
          <cell r="L267">
            <v>212</v>
          </cell>
          <cell r="M267">
            <v>500</v>
          </cell>
          <cell r="N267">
            <v>500</v>
          </cell>
          <cell r="O267">
            <v>500</v>
          </cell>
        </row>
        <row r="268">
          <cell r="A268" t="str">
            <v>12</v>
          </cell>
          <cell r="B268" t="str">
            <v>01</v>
          </cell>
          <cell r="C268" t="str">
            <v>03</v>
          </cell>
          <cell r="D268" t="str">
            <v>13</v>
          </cell>
          <cell r="E268" t="str">
            <v>14</v>
          </cell>
          <cell r="F268" t="str">
            <v>80</v>
          </cell>
          <cell r="G268" t="str">
            <v>1</v>
          </cell>
          <cell r="H268" t="str">
            <v>22</v>
          </cell>
          <cell r="I268" t="str">
            <v>0</v>
          </cell>
          <cell r="J268">
            <v>274970</v>
          </cell>
          <cell r="K268">
            <v>670000</v>
          </cell>
          <cell r="L268">
            <v>1004996</v>
          </cell>
          <cell r="M268">
            <v>652000</v>
          </cell>
          <cell r="N268">
            <v>652000</v>
          </cell>
          <cell r="O268">
            <v>652000</v>
          </cell>
        </row>
        <row r="269">
          <cell r="A269" t="str">
            <v>12</v>
          </cell>
          <cell r="B269" t="str">
            <v>01</v>
          </cell>
          <cell r="C269" t="str">
            <v>03</v>
          </cell>
          <cell r="D269" t="str">
            <v>13</v>
          </cell>
          <cell r="E269" t="str">
            <v>20</v>
          </cell>
          <cell r="F269" t="str">
            <v>03</v>
          </cell>
          <cell r="G269" t="str">
            <v>1</v>
          </cell>
          <cell r="H269" t="str">
            <v>22</v>
          </cell>
          <cell r="I269" t="str">
            <v>0</v>
          </cell>
          <cell r="J269">
            <v>0</v>
          </cell>
          <cell r="K269">
            <v>5000</v>
          </cell>
          <cell r="L269">
            <v>0</v>
          </cell>
          <cell r="M269">
            <v>0</v>
          </cell>
          <cell r="N269">
            <v>0</v>
          </cell>
          <cell r="O269">
            <v>0</v>
          </cell>
        </row>
        <row r="270">
          <cell r="A270" t="str">
            <v>12</v>
          </cell>
          <cell r="B270" t="str">
            <v>01</v>
          </cell>
          <cell r="C270" t="str">
            <v>03</v>
          </cell>
          <cell r="D270" t="str">
            <v>14</v>
          </cell>
          <cell r="E270" t="str">
            <v>12</v>
          </cell>
          <cell r="F270" t="str">
            <v>01</v>
          </cell>
          <cell r="G270" t="str">
            <v>1</v>
          </cell>
          <cell r="H270" t="str">
            <v>22</v>
          </cell>
          <cell r="I270" t="str">
            <v>0</v>
          </cell>
          <cell r="J270">
            <v>0</v>
          </cell>
          <cell r="K270">
            <v>10000</v>
          </cell>
          <cell r="L270">
            <v>0</v>
          </cell>
          <cell r="M270">
            <v>16667</v>
          </cell>
          <cell r="N270">
            <v>16667</v>
          </cell>
          <cell r="O270">
            <v>16667</v>
          </cell>
        </row>
        <row r="271">
          <cell r="A271" t="str">
            <v>12</v>
          </cell>
          <cell r="B271" t="str">
            <v>01</v>
          </cell>
          <cell r="C271" t="str">
            <v>03</v>
          </cell>
          <cell r="D271" t="str">
            <v>14</v>
          </cell>
          <cell r="E271" t="str">
            <v>12</v>
          </cell>
          <cell r="F271" t="str">
            <v>02</v>
          </cell>
          <cell r="G271" t="str">
            <v>1</v>
          </cell>
          <cell r="H271" t="str">
            <v>22</v>
          </cell>
          <cell r="I271" t="str">
            <v>0</v>
          </cell>
          <cell r="J271">
            <v>0</v>
          </cell>
          <cell r="K271">
            <v>30000</v>
          </cell>
          <cell r="L271">
            <v>0</v>
          </cell>
          <cell r="M271">
            <v>50000</v>
          </cell>
          <cell r="N271">
            <v>50000</v>
          </cell>
          <cell r="O271">
            <v>50000</v>
          </cell>
        </row>
        <row r="272">
          <cell r="A272" t="str">
            <v>12</v>
          </cell>
          <cell r="B272" t="str">
            <v>01</v>
          </cell>
          <cell r="C272" t="str">
            <v>03</v>
          </cell>
          <cell r="D272" t="str">
            <v>14</v>
          </cell>
          <cell r="E272" t="str">
            <v>14</v>
          </cell>
          <cell r="F272" t="str">
            <v>06</v>
          </cell>
          <cell r="G272" t="str">
            <v>1</v>
          </cell>
          <cell r="H272" t="str">
            <v>22</v>
          </cell>
          <cell r="I272" t="str">
            <v>0</v>
          </cell>
          <cell r="J272">
            <v>0</v>
          </cell>
          <cell r="K272">
            <v>10000</v>
          </cell>
          <cell r="L272">
            <v>0</v>
          </cell>
          <cell r="M272">
            <v>16667</v>
          </cell>
          <cell r="N272">
            <v>16667</v>
          </cell>
          <cell r="O272">
            <v>16667</v>
          </cell>
        </row>
        <row r="273">
          <cell r="A273" t="str">
            <v>12</v>
          </cell>
          <cell r="B273" t="str">
            <v>01</v>
          </cell>
          <cell r="C273" t="str">
            <v>03</v>
          </cell>
          <cell r="D273" t="str">
            <v>14</v>
          </cell>
          <cell r="E273" t="str">
            <v>14</v>
          </cell>
          <cell r="F273" t="str">
            <v>14</v>
          </cell>
          <cell r="G273" t="str">
            <v>1</v>
          </cell>
          <cell r="H273" t="str">
            <v>22</v>
          </cell>
          <cell r="I273" t="str">
            <v>0</v>
          </cell>
          <cell r="J273">
            <v>0</v>
          </cell>
          <cell r="K273">
            <v>5000</v>
          </cell>
          <cell r="L273">
            <v>0</v>
          </cell>
          <cell r="M273">
            <v>8333</v>
          </cell>
          <cell r="N273">
            <v>8333</v>
          </cell>
          <cell r="O273">
            <v>8333</v>
          </cell>
        </row>
        <row r="274">
          <cell r="A274" t="str">
            <v>12</v>
          </cell>
          <cell r="B274" t="str">
            <v>01</v>
          </cell>
          <cell r="C274" t="str">
            <v>03</v>
          </cell>
          <cell r="D274" t="str">
            <v>14</v>
          </cell>
          <cell r="E274" t="str">
            <v>14</v>
          </cell>
          <cell r="F274" t="str">
            <v>18</v>
          </cell>
          <cell r="G274" t="str">
            <v>1</v>
          </cell>
          <cell r="H274" t="str">
            <v>22</v>
          </cell>
          <cell r="I274" t="str">
            <v>0</v>
          </cell>
          <cell r="J274">
            <v>0</v>
          </cell>
          <cell r="K274">
            <v>5000</v>
          </cell>
          <cell r="L274">
            <v>0</v>
          </cell>
          <cell r="M274">
            <v>8333</v>
          </cell>
          <cell r="N274">
            <v>8333</v>
          </cell>
          <cell r="O274">
            <v>8333</v>
          </cell>
        </row>
        <row r="275">
          <cell r="A275" t="str">
            <v>12</v>
          </cell>
          <cell r="B275" t="str">
            <v>01</v>
          </cell>
          <cell r="C275" t="str">
            <v>04</v>
          </cell>
          <cell r="D275" t="str">
            <v>09</v>
          </cell>
          <cell r="E275" t="str">
            <v>20</v>
          </cell>
          <cell r="F275" t="str">
            <v>00</v>
          </cell>
          <cell r="G275" t="str">
            <v>1</v>
          </cell>
          <cell r="H275" t="str">
            <v>22</v>
          </cell>
          <cell r="I275" t="str">
            <v>0</v>
          </cell>
          <cell r="J275">
            <v>0</v>
          </cell>
          <cell r="K275">
            <v>0</v>
          </cell>
          <cell r="L275">
            <v>2500000</v>
          </cell>
          <cell r="M275">
            <v>711725</v>
          </cell>
          <cell r="N275">
            <v>0</v>
          </cell>
          <cell r="O275">
            <v>0</v>
          </cell>
        </row>
        <row r="276">
          <cell r="A276" t="str">
            <v>12</v>
          </cell>
          <cell r="B276" t="str">
            <v>01</v>
          </cell>
          <cell r="C276" t="str">
            <v>04</v>
          </cell>
          <cell r="D276" t="str">
            <v>13</v>
          </cell>
          <cell r="E276" t="str">
            <v>10</v>
          </cell>
          <cell r="F276" t="str">
            <v>04</v>
          </cell>
          <cell r="G276" t="str">
            <v>1</v>
          </cell>
          <cell r="H276" t="str">
            <v>22</v>
          </cell>
          <cell r="I276" t="str">
            <v>0</v>
          </cell>
          <cell r="J276">
            <v>12874</v>
          </cell>
          <cell r="K276">
            <v>0</v>
          </cell>
          <cell r="L276">
            <v>0</v>
          </cell>
          <cell r="M276">
            <v>0</v>
          </cell>
          <cell r="N276">
            <v>0</v>
          </cell>
          <cell r="O276">
            <v>0</v>
          </cell>
        </row>
        <row r="277">
          <cell r="A277" t="str">
            <v>12</v>
          </cell>
          <cell r="B277" t="str">
            <v>01</v>
          </cell>
          <cell r="C277" t="str">
            <v>04</v>
          </cell>
          <cell r="D277" t="str">
            <v>13</v>
          </cell>
          <cell r="E277" t="str">
            <v>12</v>
          </cell>
          <cell r="F277" t="str">
            <v>01</v>
          </cell>
          <cell r="G277" t="str">
            <v>1</v>
          </cell>
          <cell r="H277" t="str">
            <v>22</v>
          </cell>
          <cell r="I277" t="str">
            <v>0</v>
          </cell>
          <cell r="J277">
            <v>2345</v>
          </cell>
          <cell r="K277">
            <v>0</v>
          </cell>
          <cell r="L277">
            <v>0</v>
          </cell>
          <cell r="M277">
            <v>0</v>
          </cell>
          <cell r="N277">
            <v>0</v>
          </cell>
          <cell r="O277">
            <v>0</v>
          </cell>
        </row>
        <row r="278">
          <cell r="A278" t="str">
            <v>12</v>
          </cell>
          <cell r="B278" t="str">
            <v>01</v>
          </cell>
          <cell r="C278" t="str">
            <v>04</v>
          </cell>
          <cell r="D278" t="str">
            <v>13</v>
          </cell>
          <cell r="E278" t="str">
            <v>12</v>
          </cell>
          <cell r="F278" t="str">
            <v>02</v>
          </cell>
          <cell r="G278" t="str">
            <v>1</v>
          </cell>
          <cell r="H278" t="str">
            <v>22</v>
          </cell>
          <cell r="I278" t="str">
            <v>0</v>
          </cell>
          <cell r="J278">
            <v>5234</v>
          </cell>
          <cell r="K278">
            <v>0</v>
          </cell>
          <cell r="L278">
            <v>0</v>
          </cell>
          <cell r="M278">
            <v>0</v>
          </cell>
          <cell r="N278">
            <v>0</v>
          </cell>
          <cell r="O278">
            <v>0</v>
          </cell>
        </row>
        <row r="279">
          <cell r="A279" t="str">
            <v>12</v>
          </cell>
          <cell r="B279" t="str">
            <v>01</v>
          </cell>
          <cell r="C279" t="str">
            <v>04</v>
          </cell>
          <cell r="D279" t="str">
            <v>13</v>
          </cell>
          <cell r="E279" t="str">
            <v>14</v>
          </cell>
          <cell r="F279" t="str">
            <v>06</v>
          </cell>
          <cell r="G279" t="str">
            <v>1</v>
          </cell>
          <cell r="H279" t="str">
            <v>22</v>
          </cell>
          <cell r="I279" t="str">
            <v>0</v>
          </cell>
          <cell r="J279">
            <v>24</v>
          </cell>
          <cell r="K279">
            <v>0</v>
          </cell>
          <cell r="L279">
            <v>0</v>
          </cell>
          <cell r="M279">
            <v>0</v>
          </cell>
          <cell r="N279">
            <v>0</v>
          </cell>
          <cell r="O279">
            <v>0</v>
          </cell>
        </row>
        <row r="280">
          <cell r="A280" t="str">
            <v>12</v>
          </cell>
          <cell r="B280" t="str">
            <v>01</v>
          </cell>
          <cell r="C280" t="str">
            <v>04</v>
          </cell>
          <cell r="D280" t="str">
            <v>13</v>
          </cell>
          <cell r="E280" t="str">
            <v>14</v>
          </cell>
          <cell r="F280" t="str">
            <v>31</v>
          </cell>
          <cell r="G280" t="str">
            <v>1</v>
          </cell>
          <cell r="H280" t="str">
            <v>22</v>
          </cell>
          <cell r="I280" t="str">
            <v>0</v>
          </cell>
          <cell r="J280">
            <v>572</v>
          </cell>
          <cell r="K280">
            <v>0</v>
          </cell>
          <cell r="L280">
            <v>0</v>
          </cell>
          <cell r="M280">
            <v>0</v>
          </cell>
          <cell r="N280">
            <v>0</v>
          </cell>
          <cell r="O280">
            <v>0</v>
          </cell>
        </row>
        <row r="281">
          <cell r="A281" t="str">
            <v>12</v>
          </cell>
          <cell r="B281" t="str">
            <v>01</v>
          </cell>
          <cell r="C281" t="str">
            <v>04</v>
          </cell>
          <cell r="D281" t="str">
            <v>13</v>
          </cell>
          <cell r="E281" t="str">
            <v>14</v>
          </cell>
          <cell r="F281" t="str">
            <v>80</v>
          </cell>
          <cell r="G281" t="str">
            <v>1</v>
          </cell>
          <cell r="H281" t="str">
            <v>22</v>
          </cell>
          <cell r="I281" t="str">
            <v>0</v>
          </cell>
          <cell r="J281">
            <v>185306</v>
          </cell>
          <cell r="K281">
            <v>0</v>
          </cell>
          <cell r="L281">
            <v>0</v>
          </cell>
          <cell r="M281">
            <v>0</v>
          </cell>
          <cell r="N281">
            <v>0</v>
          </cell>
          <cell r="O281">
            <v>0</v>
          </cell>
        </row>
        <row r="282">
          <cell r="A282" t="str">
            <v>12</v>
          </cell>
          <cell r="B282" t="str">
            <v>01</v>
          </cell>
          <cell r="C282" t="str">
            <v>04</v>
          </cell>
          <cell r="D282" t="str">
            <v>21</v>
          </cell>
          <cell r="E282" t="str">
            <v>14</v>
          </cell>
          <cell r="F282" t="str">
            <v>80</v>
          </cell>
          <cell r="G282" t="str">
            <v>1</v>
          </cell>
          <cell r="H282" t="str">
            <v>53</v>
          </cell>
          <cell r="I282" t="str">
            <v>0</v>
          </cell>
          <cell r="J282">
            <v>209749</v>
          </cell>
          <cell r="K282">
            <v>360000</v>
          </cell>
          <cell r="L282">
            <v>360420</v>
          </cell>
          <cell r="M282">
            <v>360000</v>
          </cell>
          <cell r="N282">
            <v>360000</v>
          </cell>
          <cell r="O282">
            <v>360000</v>
          </cell>
        </row>
        <row r="283">
          <cell r="A283" t="str">
            <v>12</v>
          </cell>
          <cell r="B283" t="str">
            <v>01</v>
          </cell>
          <cell r="C283" t="str">
            <v>04</v>
          </cell>
          <cell r="D283" t="str">
            <v>22</v>
          </cell>
          <cell r="E283" t="str">
            <v>10</v>
          </cell>
          <cell r="F283" t="str">
            <v>07</v>
          </cell>
          <cell r="G283" t="str">
            <v>1</v>
          </cell>
          <cell r="H283" t="str">
            <v>53</v>
          </cell>
          <cell r="I283" t="str">
            <v>0</v>
          </cell>
          <cell r="J283">
            <v>3132</v>
          </cell>
          <cell r="K283">
            <v>0</v>
          </cell>
          <cell r="L283">
            <v>0</v>
          </cell>
          <cell r="M283">
            <v>0</v>
          </cell>
          <cell r="N283">
            <v>0</v>
          </cell>
          <cell r="O283">
            <v>0</v>
          </cell>
        </row>
        <row r="284">
          <cell r="A284" t="str">
            <v>12</v>
          </cell>
          <cell r="B284" t="str">
            <v>01</v>
          </cell>
          <cell r="C284" t="str">
            <v>04</v>
          </cell>
          <cell r="D284" t="str">
            <v>22</v>
          </cell>
          <cell r="E284" t="str">
            <v>12</v>
          </cell>
          <cell r="F284" t="str">
            <v>01</v>
          </cell>
          <cell r="G284" t="str">
            <v>1</v>
          </cell>
          <cell r="H284" t="str">
            <v>53</v>
          </cell>
          <cell r="I284" t="str">
            <v>0</v>
          </cell>
          <cell r="J284">
            <v>59413</v>
          </cell>
          <cell r="K284">
            <v>185000</v>
          </cell>
          <cell r="L284">
            <v>49325</v>
          </cell>
          <cell r="M284">
            <v>185000</v>
          </cell>
          <cell r="N284">
            <v>185000</v>
          </cell>
          <cell r="O284">
            <v>185000</v>
          </cell>
        </row>
        <row r="285">
          <cell r="A285" t="str">
            <v>12</v>
          </cell>
          <cell r="B285" t="str">
            <v>01</v>
          </cell>
          <cell r="C285" t="str">
            <v>04</v>
          </cell>
          <cell r="D285" t="str">
            <v>22</v>
          </cell>
          <cell r="E285" t="str">
            <v>12</v>
          </cell>
          <cell r="F285" t="str">
            <v>03</v>
          </cell>
          <cell r="G285" t="str">
            <v>1</v>
          </cell>
          <cell r="H285" t="str">
            <v>53</v>
          </cell>
          <cell r="I285" t="str">
            <v>0</v>
          </cell>
          <cell r="J285">
            <v>92</v>
          </cell>
          <cell r="K285">
            <v>2000</v>
          </cell>
          <cell r="L285">
            <v>0</v>
          </cell>
          <cell r="M285">
            <v>2000</v>
          </cell>
          <cell r="N285">
            <v>2000</v>
          </cell>
          <cell r="O285">
            <v>2000</v>
          </cell>
        </row>
        <row r="286">
          <cell r="A286" t="str">
            <v>12</v>
          </cell>
          <cell r="B286" t="str">
            <v>01</v>
          </cell>
          <cell r="C286" t="str">
            <v>04</v>
          </cell>
          <cell r="D286" t="str">
            <v>22</v>
          </cell>
          <cell r="E286" t="str">
            <v>12</v>
          </cell>
          <cell r="F286" t="str">
            <v>04</v>
          </cell>
          <cell r="G286" t="str">
            <v>1</v>
          </cell>
          <cell r="H286" t="str">
            <v>53</v>
          </cell>
          <cell r="I286" t="str">
            <v>0</v>
          </cell>
          <cell r="J286">
            <v>70</v>
          </cell>
          <cell r="K286">
            <v>0</v>
          </cell>
          <cell r="L286">
            <v>0</v>
          </cell>
          <cell r="M286">
            <v>0</v>
          </cell>
          <cell r="N286">
            <v>0</v>
          </cell>
          <cell r="O286">
            <v>0</v>
          </cell>
        </row>
        <row r="287">
          <cell r="A287" t="str">
            <v>12</v>
          </cell>
          <cell r="B287" t="str">
            <v>01</v>
          </cell>
          <cell r="C287" t="str">
            <v>04</v>
          </cell>
          <cell r="D287" t="str">
            <v>22</v>
          </cell>
          <cell r="E287" t="str">
            <v>13</v>
          </cell>
          <cell r="F287" t="str">
            <v>01</v>
          </cell>
          <cell r="G287" t="str">
            <v>1</v>
          </cell>
          <cell r="H287" t="str">
            <v>53</v>
          </cell>
          <cell r="I287" t="str">
            <v>0</v>
          </cell>
          <cell r="J287">
            <v>0</v>
          </cell>
          <cell r="K287">
            <v>0</v>
          </cell>
          <cell r="L287">
            <v>63</v>
          </cell>
          <cell r="M287">
            <v>0</v>
          </cell>
          <cell r="N287">
            <v>0</v>
          </cell>
          <cell r="O287">
            <v>0</v>
          </cell>
        </row>
        <row r="288">
          <cell r="A288" t="str">
            <v>12</v>
          </cell>
          <cell r="B288" t="str">
            <v>01</v>
          </cell>
          <cell r="C288" t="str">
            <v>04</v>
          </cell>
          <cell r="D288" t="str">
            <v>22</v>
          </cell>
          <cell r="E288" t="str">
            <v>13</v>
          </cell>
          <cell r="F288" t="str">
            <v>08</v>
          </cell>
          <cell r="G288" t="str">
            <v>1</v>
          </cell>
          <cell r="H288" t="str">
            <v>53</v>
          </cell>
          <cell r="I288" t="str">
            <v>0</v>
          </cell>
          <cell r="J288">
            <v>64</v>
          </cell>
          <cell r="K288">
            <v>2000</v>
          </cell>
          <cell r="L288">
            <v>850</v>
          </cell>
          <cell r="M288">
            <v>2000</v>
          </cell>
          <cell r="N288">
            <v>2000</v>
          </cell>
          <cell r="O288">
            <v>2000</v>
          </cell>
        </row>
        <row r="289">
          <cell r="A289" t="str">
            <v>12</v>
          </cell>
          <cell r="B289" t="str">
            <v>01</v>
          </cell>
          <cell r="C289" t="str">
            <v>04</v>
          </cell>
          <cell r="D289" t="str">
            <v>22</v>
          </cell>
          <cell r="E289" t="str">
            <v>14</v>
          </cell>
          <cell r="F289" t="str">
            <v>06</v>
          </cell>
          <cell r="G289" t="str">
            <v>1</v>
          </cell>
          <cell r="H289" t="str">
            <v>53</v>
          </cell>
          <cell r="I289" t="str">
            <v>0</v>
          </cell>
          <cell r="J289">
            <v>22443</v>
          </cell>
          <cell r="K289">
            <v>50000</v>
          </cell>
          <cell r="L289">
            <v>16308</v>
          </cell>
          <cell r="M289">
            <v>50000</v>
          </cell>
          <cell r="N289">
            <v>50000</v>
          </cell>
          <cell r="O289">
            <v>50000</v>
          </cell>
        </row>
        <row r="290">
          <cell r="A290" t="str">
            <v>12</v>
          </cell>
          <cell r="B290" t="str">
            <v>01</v>
          </cell>
          <cell r="C290" t="str">
            <v>04</v>
          </cell>
          <cell r="D290" t="str">
            <v>22</v>
          </cell>
          <cell r="E290" t="str">
            <v>14</v>
          </cell>
          <cell r="F290" t="str">
            <v>14</v>
          </cell>
          <cell r="G290" t="str">
            <v>1</v>
          </cell>
          <cell r="H290" t="str">
            <v>53</v>
          </cell>
          <cell r="I290" t="str">
            <v>0</v>
          </cell>
          <cell r="J290">
            <v>864</v>
          </cell>
          <cell r="K290">
            <v>20000</v>
          </cell>
          <cell r="L290">
            <v>0</v>
          </cell>
          <cell r="M290">
            <v>20000</v>
          </cell>
          <cell r="N290">
            <v>20000</v>
          </cell>
          <cell r="O290">
            <v>20000</v>
          </cell>
        </row>
        <row r="291">
          <cell r="A291" t="str">
            <v>12</v>
          </cell>
          <cell r="B291" t="str">
            <v>01</v>
          </cell>
          <cell r="C291" t="str">
            <v>04</v>
          </cell>
          <cell r="D291" t="str">
            <v>22</v>
          </cell>
          <cell r="E291" t="str">
            <v>14</v>
          </cell>
          <cell r="F291" t="str">
            <v>18</v>
          </cell>
          <cell r="G291" t="str">
            <v>1</v>
          </cell>
          <cell r="H291" t="str">
            <v>53</v>
          </cell>
          <cell r="I291" t="str">
            <v>0</v>
          </cell>
          <cell r="J291">
            <v>2496</v>
          </cell>
          <cell r="K291">
            <v>20000</v>
          </cell>
          <cell r="L291">
            <v>0</v>
          </cell>
          <cell r="M291">
            <v>20000</v>
          </cell>
          <cell r="N291">
            <v>20000</v>
          </cell>
          <cell r="O291">
            <v>20000</v>
          </cell>
        </row>
        <row r="292">
          <cell r="A292" t="str">
            <v>12</v>
          </cell>
          <cell r="B292" t="str">
            <v>01</v>
          </cell>
          <cell r="C292" t="str">
            <v>04</v>
          </cell>
          <cell r="D292" t="str">
            <v>22</v>
          </cell>
          <cell r="E292" t="str">
            <v>14</v>
          </cell>
          <cell r="F292" t="str">
            <v>25</v>
          </cell>
          <cell r="G292" t="str">
            <v>1</v>
          </cell>
          <cell r="H292" t="str">
            <v>53</v>
          </cell>
          <cell r="I292" t="str">
            <v>0</v>
          </cell>
          <cell r="J292">
            <v>0</v>
          </cell>
          <cell r="K292">
            <v>20000</v>
          </cell>
          <cell r="L292">
            <v>1330</v>
          </cell>
          <cell r="M292">
            <v>20000</v>
          </cell>
          <cell r="N292">
            <v>20000</v>
          </cell>
          <cell r="O292">
            <v>20000</v>
          </cell>
        </row>
        <row r="293">
          <cell r="A293" t="str">
            <v>12</v>
          </cell>
          <cell r="B293" t="str">
            <v>01</v>
          </cell>
          <cell r="C293" t="str">
            <v>04</v>
          </cell>
          <cell r="D293" t="str">
            <v>22</v>
          </cell>
          <cell r="E293" t="str">
            <v>14</v>
          </cell>
          <cell r="F293" t="str">
            <v>31</v>
          </cell>
          <cell r="G293" t="str">
            <v>1</v>
          </cell>
          <cell r="H293" t="str">
            <v>53</v>
          </cell>
          <cell r="I293" t="str">
            <v>0</v>
          </cell>
          <cell r="J293">
            <v>0</v>
          </cell>
          <cell r="K293">
            <v>0</v>
          </cell>
          <cell r="L293">
            <v>50</v>
          </cell>
          <cell r="M293">
            <v>0</v>
          </cell>
          <cell r="N293">
            <v>0</v>
          </cell>
          <cell r="O293">
            <v>0</v>
          </cell>
        </row>
        <row r="294">
          <cell r="A294" t="str">
            <v>12</v>
          </cell>
          <cell r="B294" t="str">
            <v>01</v>
          </cell>
          <cell r="C294" t="str">
            <v>04</v>
          </cell>
          <cell r="D294" t="str">
            <v>22</v>
          </cell>
          <cell r="E294" t="str">
            <v>14</v>
          </cell>
          <cell r="F294" t="str">
            <v>65</v>
          </cell>
          <cell r="G294" t="str">
            <v>1</v>
          </cell>
          <cell r="H294" t="str">
            <v>53</v>
          </cell>
          <cell r="I294" t="str">
            <v>0</v>
          </cell>
          <cell r="J294">
            <v>70</v>
          </cell>
          <cell r="K294">
            <v>1000</v>
          </cell>
          <cell r="L294">
            <v>76</v>
          </cell>
          <cell r="M294">
            <v>1000</v>
          </cell>
          <cell r="N294">
            <v>1000</v>
          </cell>
          <cell r="O294">
            <v>1000</v>
          </cell>
        </row>
        <row r="295">
          <cell r="A295" t="str">
            <v>12</v>
          </cell>
          <cell r="B295" t="str">
            <v>01</v>
          </cell>
          <cell r="C295" t="str">
            <v>04</v>
          </cell>
          <cell r="D295" t="str">
            <v>22</v>
          </cell>
          <cell r="E295" t="str">
            <v>14</v>
          </cell>
          <cell r="F295" t="str">
            <v>80</v>
          </cell>
          <cell r="G295" t="str">
            <v>1</v>
          </cell>
          <cell r="H295" t="str">
            <v>53</v>
          </cell>
          <cell r="I295" t="str">
            <v>0</v>
          </cell>
          <cell r="J295">
            <v>2917</v>
          </cell>
          <cell r="K295">
            <v>0</v>
          </cell>
          <cell r="L295">
            <v>2051</v>
          </cell>
          <cell r="M295">
            <v>0</v>
          </cell>
          <cell r="N295">
            <v>0</v>
          </cell>
          <cell r="O295">
            <v>0</v>
          </cell>
        </row>
        <row r="296">
          <cell r="A296" t="str">
            <v>12</v>
          </cell>
          <cell r="B296" t="str">
            <v>01</v>
          </cell>
          <cell r="C296" t="str">
            <v>04</v>
          </cell>
          <cell r="D296" t="str">
            <v>23</v>
          </cell>
          <cell r="E296" t="str">
            <v>15</v>
          </cell>
          <cell r="F296" t="str">
            <v>01</v>
          </cell>
          <cell r="G296" t="str">
            <v>1</v>
          </cell>
          <cell r="H296" t="str">
            <v>53</v>
          </cell>
          <cell r="I296" t="str">
            <v>0</v>
          </cell>
          <cell r="J296">
            <v>1109514</v>
          </cell>
          <cell r="K296">
            <v>1100000</v>
          </cell>
          <cell r="L296">
            <v>1100000</v>
          </cell>
          <cell r="M296">
            <v>1100000</v>
          </cell>
          <cell r="N296">
            <v>1100000</v>
          </cell>
          <cell r="O296">
            <v>1100000</v>
          </cell>
        </row>
        <row r="297">
          <cell r="A297" t="str">
            <v>12</v>
          </cell>
          <cell r="B297" t="str">
            <v>01</v>
          </cell>
          <cell r="C297" t="str">
            <v>04</v>
          </cell>
          <cell r="D297" t="str">
            <v>30</v>
          </cell>
          <cell r="E297" t="str">
            <v>12</v>
          </cell>
          <cell r="F297" t="str">
            <v>01</v>
          </cell>
          <cell r="G297" t="str">
            <v>1</v>
          </cell>
          <cell r="H297" t="str">
            <v>40</v>
          </cell>
          <cell r="I297" t="str">
            <v>0</v>
          </cell>
          <cell r="J297">
            <v>0</v>
          </cell>
          <cell r="K297">
            <v>20000</v>
          </cell>
          <cell r="L297">
            <v>0</v>
          </cell>
          <cell r="M297">
            <v>7704</v>
          </cell>
          <cell r="N297">
            <v>7704</v>
          </cell>
          <cell r="O297">
            <v>7704</v>
          </cell>
        </row>
        <row r="298">
          <cell r="A298" t="str">
            <v>12</v>
          </cell>
          <cell r="B298" t="str">
            <v>01</v>
          </cell>
          <cell r="C298" t="str">
            <v>04</v>
          </cell>
          <cell r="D298" t="str">
            <v>30</v>
          </cell>
          <cell r="E298" t="str">
            <v>12</v>
          </cell>
          <cell r="F298" t="str">
            <v>03</v>
          </cell>
          <cell r="G298" t="str">
            <v>1</v>
          </cell>
          <cell r="H298" t="str">
            <v>40</v>
          </cell>
          <cell r="I298" t="str">
            <v>0</v>
          </cell>
          <cell r="J298">
            <v>0</v>
          </cell>
          <cell r="K298">
            <v>0</v>
          </cell>
          <cell r="L298">
            <v>0</v>
          </cell>
          <cell r="M298">
            <v>1000</v>
          </cell>
          <cell r="N298">
            <v>1000</v>
          </cell>
          <cell r="O298">
            <v>1000</v>
          </cell>
        </row>
        <row r="299">
          <cell r="A299" t="str">
            <v>12</v>
          </cell>
          <cell r="B299" t="str">
            <v>01</v>
          </cell>
          <cell r="C299" t="str">
            <v>04</v>
          </cell>
          <cell r="D299" t="str">
            <v>30</v>
          </cell>
          <cell r="E299" t="str">
            <v>14</v>
          </cell>
          <cell r="F299" t="str">
            <v>06</v>
          </cell>
          <cell r="G299" t="str">
            <v>1</v>
          </cell>
          <cell r="H299" t="str">
            <v>40</v>
          </cell>
          <cell r="I299" t="str">
            <v>0</v>
          </cell>
          <cell r="J299">
            <v>0</v>
          </cell>
          <cell r="K299">
            <v>10000</v>
          </cell>
          <cell r="L299">
            <v>0</v>
          </cell>
          <cell r="M299">
            <v>8568</v>
          </cell>
          <cell r="N299">
            <v>8568</v>
          </cell>
          <cell r="O299">
            <v>8568</v>
          </cell>
        </row>
        <row r="300">
          <cell r="A300" t="str">
            <v>12</v>
          </cell>
          <cell r="B300" t="str">
            <v>01</v>
          </cell>
          <cell r="C300" t="str">
            <v>04</v>
          </cell>
          <cell r="D300" t="str">
            <v>30</v>
          </cell>
          <cell r="E300" t="str">
            <v>14</v>
          </cell>
          <cell r="F300" t="str">
            <v>07</v>
          </cell>
          <cell r="G300" t="str">
            <v>1</v>
          </cell>
          <cell r="H300" t="str">
            <v>40</v>
          </cell>
          <cell r="I300" t="str">
            <v>0</v>
          </cell>
          <cell r="J300">
            <v>0</v>
          </cell>
          <cell r="K300">
            <v>10000</v>
          </cell>
          <cell r="L300">
            <v>69</v>
          </cell>
          <cell r="M300">
            <v>9931</v>
          </cell>
          <cell r="N300">
            <v>9931</v>
          </cell>
          <cell r="O300">
            <v>9931</v>
          </cell>
        </row>
        <row r="301">
          <cell r="A301" t="str">
            <v>12</v>
          </cell>
          <cell r="B301" t="str">
            <v>01</v>
          </cell>
          <cell r="C301" t="str">
            <v>04</v>
          </cell>
          <cell r="D301" t="str">
            <v>30</v>
          </cell>
          <cell r="E301" t="str">
            <v>14</v>
          </cell>
          <cell r="F301" t="str">
            <v>14</v>
          </cell>
          <cell r="G301" t="str">
            <v>1</v>
          </cell>
          <cell r="H301" t="str">
            <v>40</v>
          </cell>
          <cell r="I301" t="str">
            <v>0</v>
          </cell>
          <cell r="J301">
            <v>0</v>
          </cell>
          <cell r="K301">
            <v>10000</v>
          </cell>
          <cell r="L301">
            <v>0</v>
          </cell>
          <cell r="M301">
            <v>1170</v>
          </cell>
          <cell r="N301">
            <v>1170</v>
          </cell>
          <cell r="O301">
            <v>1170</v>
          </cell>
        </row>
        <row r="302">
          <cell r="A302" t="str">
            <v>12</v>
          </cell>
          <cell r="B302" t="str">
            <v>01</v>
          </cell>
          <cell r="C302" t="str">
            <v>04</v>
          </cell>
          <cell r="D302" t="str">
            <v>30</v>
          </cell>
          <cell r="E302" t="str">
            <v>14</v>
          </cell>
          <cell r="F302" t="str">
            <v>18</v>
          </cell>
          <cell r="G302" t="str">
            <v>1</v>
          </cell>
          <cell r="H302" t="str">
            <v>40</v>
          </cell>
          <cell r="I302" t="str">
            <v>0</v>
          </cell>
          <cell r="J302">
            <v>0</v>
          </cell>
          <cell r="K302">
            <v>20000</v>
          </cell>
          <cell r="L302">
            <v>0</v>
          </cell>
          <cell r="M302">
            <v>19772</v>
          </cell>
          <cell r="N302">
            <v>19772</v>
          </cell>
          <cell r="O302">
            <v>19772</v>
          </cell>
        </row>
        <row r="303">
          <cell r="A303" t="str">
            <v>12</v>
          </cell>
          <cell r="B303" t="str">
            <v>01</v>
          </cell>
          <cell r="C303" t="str">
            <v>04</v>
          </cell>
          <cell r="D303" t="str">
            <v>30</v>
          </cell>
          <cell r="E303" t="str">
            <v>14</v>
          </cell>
          <cell r="F303" t="str">
            <v>80</v>
          </cell>
          <cell r="G303" t="str">
            <v>1</v>
          </cell>
          <cell r="H303" t="str">
            <v>40</v>
          </cell>
          <cell r="I303" t="str">
            <v>0</v>
          </cell>
          <cell r="J303">
            <v>0</v>
          </cell>
          <cell r="K303">
            <v>50000</v>
          </cell>
          <cell r="L303">
            <v>0</v>
          </cell>
          <cell r="M303">
            <v>44900</v>
          </cell>
          <cell r="N303">
            <v>44900</v>
          </cell>
          <cell r="O303">
            <v>44900</v>
          </cell>
        </row>
        <row r="304">
          <cell r="A304" t="str">
            <v>12</v>
          </cell>
          <cell r="B304" t="str">
            <v>01</v>
          </cell>
          <cell r="C304" t="str">
            <v>04</v>
          </cell>
          <cell r="D304" t="str">
            <v>30</v>
          </cell>
          <cell r="E304" t="str">
            <v>20</v>
          </cell>
          <cell r="F304" t="str">
            <v>03</v>
          </cell>
          <cell r="G304" t="str">
            <v>1</v>
          </cell>
          <cell r="H304" t="str">
            <v>40</v>
          </cell>
          <cell r="I304" t="str">
            <v>0</v>
          </cell>
          <cell r="J304">
            <v>0</v>
          </cell>
          <cell r="K304">
            <v>8000</v>
          </cell>
          <cell r="L304">
            <v>320</v>
          </cell>
          <cell r="M304">
            <v>7680</v>
          </cell>
          <cell r="N304">
            <v>7680</v>
          </cell>
          <cell r="O304">
            <v>7680</v>
          </cell>
        </row>
        <row r="305">
          <cell r="A305" t="str">
            <v>12</v>
          </cell>
          <cell r="B305" t="str">
            <v>01</v>
          </cell>
          <cell r="C305" t="str">
            <v>04</v>
          </cell>
          <cell r="D305" t="str">
            <v>31</v>
          </cell>
          <cell r="E305" t="str">
            <v>12</v>
          </cell>
          <cell r="F305" t="str">
            <v>01</v>
          </cell>
          <cell r="G305" t="str">
            <v>1</v>
          </cell>
          <cell r="H305" t="str">
            <v>40</v>
          </cell>
          <cell r="I305" t="str">
            <v>0</v>
          </cell>
          <cell r="J305">
            <v>0</v>
          </cell>
          <cell r="K305">
            <v>10000</v>
          </cell>
          <cell r="L305">
            <v>0</v>
          </cell>
          <cell r="M305">
            <v>0</v>
          </cell>
          <cell r="N305">
            <v>0</v>
          </cell>
          <cell r="O305">
            <v>0</v>
          </cell>
        </row>
        <row r="306">
          <cell r="A306" t="str">
            <v>12</v>
          </cell>
          <cell r="B306" t="str">
            <v>01</v>
          </cell>
          <cell r="C306" t="str">
            <v>04</v>
          </cell>
          <cell r="D306" t="str">
            <v>31</v>
          </cell>
          <cell r="E306" t="str">
            <v>14</v>
          </cell>
          <cell r="F306" t="str">
            <v>06</v>
          </cell>
          <cell r="G306" t="str">
            <v>1</v>
          </cell>
          <cell r="H306" t="str">
            <v>40</v>
          </cell>
          <cell r="I306" t="str">
            <v>0</v>
          </cell>
          <cell r="J306">
            <v>0</v>
          </cell>
          <cell r="K306">
            <v>5000</v>
          </cell>
          <cell r="L306">
            <v>0</v>
          </cell>
          <cell r="M306">
            <v>0</v>
          </cell>
          <cell r="N306">
            <v>0</v>
          </cell>
          <cell r="O306">
            <v>0</v>
          </cell>
        </row>
        <row r="307">
          <cell r="A307" t="str">
            <v>12</v>
          </cell>
          <cell r="B307" t="str">
            <v>01</v>
          </cell>
          <cell r="C307" t="str">
            <v>04</v>
          </cell>
          <cell r="D307" t="str">
            <v>31</v>
          </cell>
          <cell r="E307" t="str">
            <v>14</v>
          </cell>
          <cell r="F307" t="str">
            <v>14</v>
          </cell>
          <cell r="G307" t="str">
            <v>1</v>
          </cell>
          <cell r="H307" t="str">
            <v>40</v>
          </cell>
          <cell r="I307" t="str">
            <v>0</v>
          </cell>
          <cell r="J307">
            <v>0</v>
          </cell>
          <cell r="K307">
            <v>8900</v>
          </cell>
          <cell r="L307">
            <v>0</v>
          </cell>
          <cell r="M307">
            <v>0</v>
          </cell>
          <cell r="N307">
            <v>0</v>
          </cell>
          <cell r="O307">
            <v>0</v>
          </cell>
        </row>
        <row r="308">
          <cell r="A308" t="str">
            <v>12</v>
          </cell>
          <cell r="B308" t="str">
            <v>01</v>
          </cell>
          <cell r="C308" t="str">
            <v>04</v>
          </cell>
          <cell r="D308" t="str">
            <v>31</v>
          </cell>
          <cell r="E308" t="str">
            <v>14</v>
          </cell>
          <cell r="F308" t="str">
            <v>18</v>
          </cell>
          <cell r="G308" t="str">
            <v>1</v>
          </cell>
          <cell r="H308" t="str">
            <v>40</v>
          </cell>
          <cell r="I308" t="str">
            <v>0</v>
          </cell>
          <cell r="J308">
            <v>0</v>
          </cell>
          <cell r="K308">
            <v>10000</v>
          </cell>
          <cell r="L308">
            <v>0</v>
          </cell>
          <cell r="M308">
            <v>0</v>
          </cell>
          <cell r="N308">
            <v>0</v>
          </cell>
          <cell r="O308">
            <v>0</v>
          </cell>
        </row>
        <row r="309">
          <cell r="A309" t="str">
            <v>12</v>
          </cell>
          <cell r="B309" t="str">
            <v>01</v>
          </cell>
          <cell r="C309" t="str">
            <v>04</v>
          </cell>
          <cell r="D309" t="str">
            <v>31</v>
          </cell>
          <cell r="E309" t="str">
            <v>14</v>
          </cell>
          <cell r="F309" t="str">
            <v>80</v>
          </cell>
          <cell r="G309" t="str">
            <v>1</v>
          </cell>
          <cell r="H309" t="str">
            <v>40</v>
          </cell>
          <cell r="I309" t="str">
            <v>0</v>
          </cell>
          <cell r="J309">
            <v>0</v>
          </cell>
          <cell r="K309">
            <v>40000</v>
          </cell>
          <cell r="L309">
            <v>121053</v>
          </cell>
          <cell r="M309">
            <v>62926</v>
          </cell>
          <cell r="N309">
            <v>62926</v>
          </cell>
          <cell r="O309">
            <v>62926</v>
          </cell>
        </row>
        <row r="310">
          <cell r="A310" t="str">
            <v>12</v>
          </cell>
          <cell r="B310" t="str">
            <v>01</v>
          </cell>
          <cell r="C310" t="str">
            <v>04</v>
          </cell>
          <cell r="D310" t="str">
            <v>32</v>
          </cell>
          <cell r="E310" t="str">
            <v>14</v>
          </cell>
          <cell r="F310" t="str">
            <v>01</v>
          </cell>
          <cell r="G310" t="str">
            <v>1</v>
          </cell>
          <cell r="H310" t="str">
            <v>40</v>
          </cell>
          <cell r="I310" t="str">
            <v>0</v>
          </cell>
          <cell r="J310">
            <v>0</v>
          </cell>
          <cell r="K310">
            <v>0</v>
          </cell>
          <cell r="L310">
            <v>7568</v>
          </cell>
          <cell r="M310">
            <v>2432</v>
          </cell>
          <cell r="N310">
            <v>2432</v>
          </cell>
          <cell r="O310">
            <v>2432</v>
          </cell>
        </row>
        <row r="311">
          <cell r="A311" t="str">
            <v>12</v>
          </cell>
          <cell r="B311" t="str">
            <v>01</v>
          </cell>
          <cell r="C311" t="str">
            <v>04</v>
          </cell>
          <cell r="D311" t="str">
            <v>32</v>
          </cell>
          <cell r="E311" t="str">
            <v>14</v>
          </cell>
          <cell r="F311" t="str">
            <v>06</v>
          </cell>
          <cell r="G311" t="str">
            <v>1</v>
          </cell>
          <cell r="H311" t="str">
            <v>40</v>
          </cell>
          <cell r="I311" t="str">
            <v>0</v>
          </cell>
          <cell r="J311">
            <v>0</v>
          </cell>
          <cell r="K311">
            <v>0</v>
          </cell>
          <cell r="L311">
            <v>138</v>
          </cell>
          <cell r="M311">
            <v>1862</v>
          </cell>
          <cell r="N311">
            <v>1862</v>
          </cell>
          <cell r="O311">
            <v>1862</v>
          </cell>
        </row>
        <row r="312">
          <cell r="A312" t="str">
            <v>12</v>
          </cell>
          <cell r="B312" t="str">
            <v>01</v>
          </cell>
          <cell r="C312" t="str">
            <v>04</v>
          </cell>
          <cell r="D312" t="str">
            <v>32</v>
          </cell>
          <cell r="E312" t="str">
            <v>14</v>
          </cell>
          <cell r="F312" t="str">
            <v>07</v>
          </cell>
          <cell r="G312" t="str">
            <v>1</v>
          </cell>
          <cell r="H312" t="str">
            <v>40</v>
          </cell>
          <cell r="I312" t="str">
            <v>0</v>
          </cell>
          <cell r="J312">
            <v>0</v>
          </cell>
          <cell r="K312">
            <v>0</v>
          </cell>
          <cell r="L312">
            <v>0</v>
          </cell>
          <cell r="M312">
            <v>3000</v>
          </cell>
          <cell r="N312">
            <v>3000</v>
          </cell>
          <cell r="O312">
            <v>3000</v>
          </cell>
        </row>
        <row r="313">
          <cell r="A313" t="str">
            <v>12</v>
          </cell>
          <cell r="B313" t="str">
            <v>01</v>
          </cell>
          <cell r="C313" t="str">
            <v>04</v>
          </cell>
          <cell r="D313" t="str">
            <v>33</v>
          </cell>
          <cell r="E313" t="str">
            <v>12</v>
          </cell>
          <cell r="F313" t="str">
            <v>01</v>
          </cell>
          <cell r="G313" t="str">
            <v>1</v>
          </cell>
          <cell r="H313" t="str">
            <v>40</v>
          </cell>
          <cell r="I313" t="str">
            <v>0</v>
          </cell>
          <cell r="J313">
            <v>0</v>
          </cell>
          <cell r="K313">
            <v>0</v>
          </cell>
          <cell r="L313">
            <v>0</v>
          </cell>
          <cell r="M313">
            <v>5000</v>
          </cell>
          <cell r="N313">
            <v>5000</v>
          </cell>
          <cell r="O313">
            <v>5000</v>
          </cell>
        </row>
        <row r="314">
          <cell r="A314" t="str">
            <v>12</v>
          </cell>
          <cell r="B314" t="str">
            <v>01</v>
          </cell>
          <cell r="C314" t="str">
            <v>04</v>
          </cell>
          <cell r="D314" t="str">
            <v>33</v>
          </cell>
          <cell r="E314" t="str">
            <v>12</v>
          </cell>
          <cell r="F314" t="str">
            <v>03</v>
          </cell>
          <cell r="G314" t="str">
            <v>1</v>
          </cell>
          <cell r="H314" t="str">
            <v>40</v>
          </cell>
          <cell r="I314" t="str">
            <v>0</v>
          </cell>
          <cell r="J314">
            <v>0</v>
          </cell>
          <cell r="K314">
            <v>0</v>
          </cell>
          <cell r="L314">
            <v>0</v>
          </cell>
          <cell r="M314">
            <v>1050</v>
          </cell>
          <cell r="N314">
            <v>1050</v>
          </cell>
          <cell r="O314">
            <v>1050</v>
          </cell>
        </row>
        <row r="315">
          <cell r="A315" t="str">
            <v>12</v>
          </cell>
          <cell r="B315" t="str">
            <v>01</v>
          </cell>
          <cell r="C315" t="str">
            <v>04</v>
          </cell>
          <cell r="D315" t="str">
            <v>33</v>
          </cell>
          <cell r="E315" t="str">
            <v>14</v>
          </cell>
          <cell r="F315" t="str">
            <v>06</v>
          </cell>
          <cell r="G315" t="str">
            <v>1</v>
          </cell>
          <cell r="H315" t="str">
            <v>40</v>
          </cell>
          <cell r="I315" t="str">
            <v>0</v>
          </cell>
          <cell r="J315">
            <v>0</v>
          </cell>
          <cell r="K315">
            <v>0</v>
          </cell>
          <cell r="L315">
            <v>0</v>
          </cell>
          <cell r="M315">
            <v>15000</v>
          </cell>
          <cell r="N315">
            <v>15000</v>
          </cell>
          <cell r="O315">
            <v>15000</v>
          </cell>
        </row>
        <row r="316">
          <cell r="A316" t="str">
            <v>12</v>
          </cell>
          <cell r="B316" t="str">
            <v>01</v>
          </cell>
          <cell r="C316" t="str">
            <v>04</v>
          </cell>
          <cell r="D316" t="str">
            <v>33</v>
          </cell>
          <cell r="E316" t="str">
            <v>14</v>
          </cell>
          <cell r="F316" t="str">
            <v>07</v>
          </cell>
          <cell r="G316" t="str">
            <v>1</v>
          </cell>
          <cell r="H316" t="str">
            <v>40</v>
          </cell>
          <cell r="I316" t="str">
            <v>0</v>
          </cell>
          <cell r="J316">
            <v>0</v>
          </cell>
          <cell r="K316">
            <v>0</v>
          </cell>
          <cell r="L316">
            <v>0</v>
          </cell>
          <cell r="M316">
            <v>20500</v>
          </cell>
          <cell r="N316">
            <v>20500</v>
          </cell>
          <cell r="O316">
            <v>20500</v>
          </cell>
        </row>
        <row r="317">
          <cell r="A317" t="str">
            <v>12</v>
          </cell>
          <cell r="B317" t="str">
            <v>01</v>
          </cell>
          <cell r="C317" t="str">
            <v>04</v>
          </cell>
          <cell r="D317" t="str">
            <v>33</v>
          </cell>
          <cell r="E317" t="str">
            <v>14</v>
          </cell>
          <cell r="F317" t="str">
            <v>14</v>
          </cell>
          <cell r="G317" t="str">
            <v>1</v>
          </cell>
          <cell r="H317" t="str">
            <v>40</v>
          </cell>
          <cell r="I317" t="str">
            <v>0</v>
          </cell>
          <cell r="J317">
            <v>0</v>
          </cell>
          <cell r="K317">
            <v>0</v>
          </cell>
          <cell r="L317">
            <v>3062</v>
          </cell>
          <cell r="M317">
            <v>11938</v>
          </cell>
          <cell r="N317">
            <v>11938</v>
          </cell>
          <cell r="O317">
            <v>11938</v>
          </cell>
        </row>
        <row r="318">
          <cell r="A318" t="str">
            <v>12</v>
          </cell>
          <cell r="B318" t="str">
            <v>01</v>
          </cell>
          <cell r="C318" t="str">
            <v>04</v>
          </cell>
          <cell r="D318" t="str">
            <v>34</v>
          </cell>
          <cell r="E318" t="str">
            <v>14</v>
          </cell>
          <cell r="F318" t="str">
            <v>01</v>
          </cell>
          <cell r="G318" t="str">
            <v>1</v>
          </cell>
          <cell r="H318" t="str">
            <v>40</v>
          </cell>
          <cell r="I318" t="str">
            <v>0</v>
          </cell>
          <cell r="J318">
            <v>0</v>
          </cell>
          <cell r="K318">
            <v>0</v>
          </cell>
          <cell r="L318">
            <v>9157</v>
          </cell>
          <cell r="M318">
            <v>0</v>
          </cell>
          <cell r="N318">
            <v>0</v>
          </cell>
          <cell r="O318">
            <v>0</v>
          </cell>
        </row>
        <row r="319">
          <cell r="A319" t="str">
            <v>12</v>
          </cell>
          <cell r="B319" t="str">
            <v>01</v>
          </cell>
          <cell r="C319" t="str">
            <v>04</v>
          </cell>
          <cell r="D319" t="str">
            <v>34</v>
          </cell>
          <cell r="E319" t="str">
            <v>14</v>
          </cell>
          <cell r="F319" t="str">
            <v>06</v>
          </cell>
          <cell r="G319" t="str">
            <v>1</v>
          </cell>
          <cell r="H319" t="str">
            <v>40</v>
          </cell>
          <cell r="I319" t="str">
            <v>0</v>
          </cell>
          <cell r="J319">
            <v>0</v>
          </cell>
          <cell r="K319">
            <v>0</v>
          </cell>
          <cell r="L319">
            <v>772</v>
          </cell>
          <cell r="M319">
            <v>2119</v>
          </cell>
          <cell r="N319">
            <v>2119</v>
          </cell>
          <cell r="O319">
            <v>2119</v>
          </cell>
        </row>
        <row r="320">
          <cell r="A320" t="str">
            <v>12</v>
          </cell>
          <cell r="B320" t="str">
            <v>01</v>
          </cell>
          <cell r="C320" t="str">
            <v>04</v>
          </cell>
          <cell r="D320" t="str">
            <v>34</v>
          </cell>
          <cell r="E320" t="str">
            <v>14</v>
          </cell>
          <cell r="F320" t="str">
            <v>17</v>
          </cell>
          <cell r="G320" t="str">
            <v>1</v>
          </cell>
          <cell r="H320" t="str">
            <v>40</v>
          </cell>
          <cell r="I320" t="str">
            <v>0</v>
          </cell>
          <cell r="J320">
            <v>0</v>
          </cell>
          <cell r="K320">
            <v>0</v>
          </cell>
          <cell r="L320">
            <v>4804</v>
          </cell>
          <cell r="M320">
            <v>111</v>
          </cell>
          <cell r="N320">
            <v>111</v>
          </cell>
          <cell r="O320">
            <v>111</v>
          </cell>
        </row>
        <row r="321">
          <cell r="A321" t="str">
            <v>12</v>
          </cell>
          <cell r="B321" t="str">
            <v>01</v>
          </cell>
          <cell r="C321" t="str">
            <v>04</v>
          </cell>
          <cell r="D321" t="str">
            <v>34</v>
          </cell>
          <cell r="E321" t="str">
            <v>20</v>
          </cell>
          <cell r="F321" t="str">
            <v>03</v>
          </cell>
          <cell r="G321" t="str">
            <v>1</v>
          </cell>
          <cell r="H321" t="str">
            <v>40</v>
          </cell>
          <cell r="I321" t="str">
            <v>0</v>
          </cell>
          <cell r="J321">
            <v>0</v>
          </cell>
          <cell r="K321">
            <v>0</v>
          </cell>
          <cell r="L321">
            <v>12219</v>
          </cell>
          <cell r="M321">
            <v>4031</v>
          </cell>
          <cell r="N321">
            <v>4031</v>
          </cell>
          <cell r="O321">
            <v>4031</v>
          </cell>
        </row>
        <row r="322">
          <cell r="A322" t="str">
            <v>12</v>
          </cell>
          <cell r="B322" t="str">
            <v>01</v>
          </cell>
          <cell r="C322" t="str">
            <v>04</v>
          </cell>
          <cell r="D322" t="str">
            <v>34</v>
          </cell>
          <cell r="E322" t="str">
            <v>20</v>
          </cell>
          <cell r="F322" t="str">
            <v>04</v>
          </cell>
          <cell r="G322" t="str">
            <v>1</v>
          </cell>
          <cell r="H322" t="str">
            <v>40</v>
          </cell>
          <cell r="I322" t="str">
            <v>0</v>
          </cell>
          <cell r="J322">
            <v>0</v>
          </cell>
          <cell r="K322">
            <v>0</v>
          </cell>
          <cell r="L322">
            <v>8137</v>
          </cell>
          <cell r="M322">
            <v>3651</v>
          </cell>
          <cell r="N322">
            <v>3651</v>
          </cell>
          <cell r="O322">
            <v>3651</v>
          </cell>
        </row>
        <row r="323">
          <cell r="A323" t="str">
            <v>12</v>
          </cell>
          <cell r="B323" t="str">
            <v>01</v>
          </cell>
          <cell r="C323" t="str">
            <v>05</v>
          </cell>
          <cell r="D323" t="str">
            <v>01</v>
          </cell>
          <cell r="E323" t="str">
            <v>15</v>
          </cell>
          <cell r="F323" t="str">
            <v>11</v>
          </cell>
          <cell r="G323" t="str">
            <v>0</v>
          </cell>
          <cell r="H323" t="str">
            <v>10</v>
          </cell>
          <cell r="I323" t="str">
            <v>1</v>
          </cell>
          <cell r="J323">
            <v>0</v>
          </cell>
          <cell r="K323">
            <v>0</v>
          </cell>
          <cell r="L323">
            <v>1871429</v>
          </cell>
          <cell r="M323">
            <v>2871429</v>
          </cell>
          <cell r="N323">
            <v>2871429</v>
          </cell>
          <cell r="O323">
            <v>2871429</v>
          </cell>
        </row>
        <row r="324">
          <cell r="A324" t="str">
            <v>12</v>
          </cell>
          <cell r="B324" t="str">
            <v>01</v>
          </cell>
          <cell r="C324" t="str">
            <v>05</v>
          </cell>
          <cell r="D324" t="str">
            <v>01</v>
          </cell>
          <cell r="E324" t="str">
            <v>15</v>
          </cell>
          <cell r="F324" t="str">
            <v>11</v>
          </cell>
          <cell r="G324" t="str">
            <v>0</v>
          </cell>
          <cell r="H324" t="str">
            <v>22</v>
          </cell>
          <cell r="I324" t="str">
            <v>1</v>
          </cell>
          <cell r="J324">
            <v>0</v>
          </cell>
          <cell r="K324">
            <v>0</v>
          </cell>
          <cell r="L324">
            <v>2650000</v>
          </cell>
          <cell r="M324">
            <v>2650000</v>
          </cell>
          <cell r="N324">
            <v>2650000</v>
          </cell>
          <cell r="O324">
            <v>2650000</v>
          </cell>
        </row>
        <row r="325">
          <cell r="A325" t="str">
            <v>12</v>
          </cell>
          <cell r="B325" t="str">
            <v>01</v>
          </cell>
          <cell r="C325" t="str">
            <v>05</v>
          </cell>
          <cell r="D325" t="str">
            <v>02</v>
          </cell>
          <cell r="E325" t="str">
            <v>20</v>
          </cell>
          <cell r="F325" t="str">
            <v>00</v>
          </cell>
          <cell r="G325" t="str">
            <v>1</v>
          </cell>
          <cell r="H325" t="str">
            <v>10</v>
          </cell>
          <cell r="I325" t="str">
            <v>0</v>
          </cell>
          <cell r="J325">
            <v>0</v>
          </cell>
          <cell r="K325">
            <v>300000</v>
          </cell>
          <cell r="L325">
            <v>0</v>
          </cell>
          <cell r="M325">
            <v>0</v>
          </cell>
          <cell r="N325">
            <v>0</v>
          </cell>
          <cell r="O325">
            <v>0</v>
          </cell>
        </row>
        <row r="326">
          <cell r="A326" t="str">
            <v>12</v>
          </cell>
          <cell r="B326" t="str">
            <v>01</v>
          </cell>
          <cell r="C326" t="str">
            <v>05</v>
          </cell>
          <cell r="D326" t="str">
            <v>03</v>
          </cell>
          <cell r="E326" t="str">
            <v>20</v>
          </cell>
          <cell r="F326" t="str">
            <v>03</v>
          </cell>
          <cell r="G326" t="str">
            <v>1</v>
          </cell>
          <cell r="H326" t="str">
            <v>10</v>
          </cell>
          <cell r="I326" t="str">
            <v>0</v>
          </cell>
          <cell r="J326">
            <v>0</v>
          </cell>
          <cell r="K326">
            <v>200000</v>
          </cell>
          <cell r="L326">
            <v>0</v>
          </cell>
          <cell r="M326">
            <v>0</v>
          </cell>
          <cell r="N326">
            <v>0</v>
          </cell>
          <cell r="O326">
            <v>0</v>
          </cell>
        </row>
        <row r="327">
          <cell r="A327" t="str">
            <v>12</v>
          </cell>
          <cell r="B327" t="str">
            <v>01</v>
          </cell>
          <cell r="C327" t="str">
            <v>05</v>
          </cell>
          <cell r="D327" t="str">
            <v>03</v>
          </cell>
          <cell r="E327" t="str">
            <v>12</v>
          </cell>
          <cell r="F327" t="str">
            <v>06</v>
          </cell>
          <cell r="G327" t="str">
            <v>1</v>
          </cell>
          <cell r="H327" t="str">
            <v>22</v>
          </cell>
          <cell r="I327" t="str">
            <v>0</v>
          </cell>
          <cell r="J327">
            <v>0</v>
          </cell>
          <cell r="K327">
            <v>0</v>
          </cell>
          <cell r="L327">
            <v>0</v>
          </cell>
          <cell r="M327">
            <v>0</v>
          </cell>
          <cell r="N327">
            <v>0</v>
          </cell>
          <cell r="O327">
            <v>0</v>
          </cell>
        </row>
        <row r="328">
          <cell r="A328" t="str">
            <v>12</v>
          </cell>
          <cell r="B328" t="str">
            <v>01</v>
          </cell>
          <cell r="C328" t="str">
            <v>05</v>
          </cell>
          <cell r="D328" t="str">
            <v>04</v>
          </cell>
          <cell r="E328" t="str">
            <v>12</v>
          </cell>
          <cell r="F328" t="str">
            <v>03</v>
          </cell>
          <cell r="G328" t="str">
            <v>1</v>
          </cell>
          <cell r="H328" t="str">
            <v>22</v>
          </cell>
          <cell r="I328" t="str">
            <v>0</v>
          </cell>
          <cell r="J328">
            <v>0</v>
          </cell>
          <cell r="K328">
            <v>2400</v>
          </cell>
          <cell r="L328">
            <v>0</v>
          </cell>
          <cell r="M328">
            <v>0</v>
          </cell>
          <cell r="N328">
            <v>0</v>
          </cell>
          <cell r="O328">
            <v>0</v>
          </cell>
        </row>
        <row r="329">
          <cell r="A329" t="str">
            <v>12</v>
          </cell>
          <cell r="B329" t="str">
            <v>01</v>
          </cell>
          <cell r="C329" t="str">
            <v>05</v>
          </cell>
          <cell r="D329" t="str">
            <v>04</v>
          </cell>
          <cell r="E329" t="str">
            <v>12</v>
          </cell>
          <cell r="F329" t="str">
            <v>06</v>
          </cell>
          <cell r="G329" t="str">
            <v>1</v>
          </cell>
          <cell r="H329" t="str">
            <v>22</v>
          </cell>
          <cell r="I329" t="str">
            <v>0</v>
          </cell>
          <cell r="J329">
            <v>0</v>
          </cell>
          <cell r="K329">
            <v>0</v>
          </cell>
          <cell r="L329">
            <v>1840</v>
          </cell>
          <cell r="M329">
            <v>0</v>
          </cell>
          <cell r="N329">
            <v>0</v>
          </cell>
          <cell r="O329">
            <v>0</v>
          </cell>
        </row>
        <row r="330">
          <cell r="A330" t="str">
            <v>12</v>
          </cell>
          <cell r="B330" t="str">
            <v>01</v>
          </cell>
          <cell r="C330" t="str">
            <v>05</v>
          </cell>
          <cell r="D330" t="str">
            <v>04</v>
          </cell>
          <cell r="E330" t="str">
            <v>14</v>
          </cell>
          <cell r="F330" t="str">
            <v>13</v>
          </cell>
          <cell r="G330" t="str">
            <v>1</v>
          </cell>
          <cell r="H330" t="str">
            <v>22</v>
          </cell>
          <cell r="I330" t="str">
            <v>0</v>
          </cell>
          <cell r="J330">
            <v>0</v>
          </cell>
          <cell r="K330">
            <v>18000</v>
          </cell>
          <cell r="L330">
            <v>8100</v>
          </cell>
          <cell r="M330">
            <v>0</v>
          </cell>
          <cell r="N330">
            <v>0</v>
          </cell>
          <cell r="O330">
            <v>0</v>
          </cell>
        </row>
        <row r="331">
          <cell r="A331" t="str">
            <v>12</v>
          </cell>
          <cell r="B331" t="str">
            <v>01</v>
          </cell>
          <cell r="C331" t="str">
            <v>05</v>
          </cell>
          <cell r="D331" t="str">
            <v>04</v>
          </cell>
          <cell r="E331" t="str">
            <v>14</v>
          </cell>
          <cell r="F331" t="str">
            <v>14</v>
          </cell>
          <cell r="G331" t="str">
            <v>1</v>
          </cell>
          <cell r="H331" t="str">
            <v>22</v>
          </cell>
          <cell r="I331" t="str">
            <v>0</v>
          </cell>
          <cell r="J331">
            <v>0</v>
          </cell>
          <cell r="K331">
            <v>2000</v>
          </cell>
          <cell r="L331">
            <v>0</v>
          </cell>
          <cell r="M331">
            <v>0</v>
          </cell>
          <cell r="N331">
            <v>0</v>
          </cell>
          <cell r="O331">
            <v>0</v>
          </cell>
        </row>
        <row r="332">
          <cell r="A332" t="str">
            <v>12</v>
          </cell>
          <cell r="B332" t="str">
            <v>01</v>
          </cell>
          <cell r="C332" t="str">
            <v>05</v>
          </cell>
          <cell r="D332" t="str">
            <v>04</v>
          </cell>
          <cell r="E332" t="str">
            <v>14</v>
          </cell>
          <cell r="F332" t="str">
            <v>17</v>
          </cell>
          <cell r="G332" t="str">
            <v>1</v>
          </cell>
          <cell r="H332" t="str">
            <v>22</v>
          </cell>
          <cell r="I332" t="str">
            <v>0</v>
          </cell>
          <cell r="J332">
            <v>0</v>
          </cell>
          <cell r="K332">
            <v>0</v>
          </cell>
          <cell r="L332">
            <v>1038</v>
          </cell>
          <cell r="M332">
            <v>0</v>
          </cell>
          <cell r="N332">
            <v>0</v>
          </cell>
          <cell r="O332">
            <v>0</v>
          </cell>
        </row>
        <row r="333">
          <cell r="A333" t="str">
            <v>12</v>
          </cell>
          <cell r="B333" t="str">
            <v>01</v>
          </cell>
          <cell r="C333" t="str">
            <v>05</v>
          </cell>
          <cell r="D333" t="str">
            <v>04</v>
          </cell>
          <cell r="E333" t="str">
            <v>14</v>
          </cell>
          <cell r="F333" t="str">
            <v>80</v>
          </cell>
          <cell r="G333" t="str">
            <v>1</v>
          </cell>
          <cell r="H333" t="str">
            <v>22</v>
          </cell>
          <cell r="I333" t="str">
            <v>0</v>
          </cell>
          <cell r="J333">
            <v>0</v>
          </cell>
          <cell r="K333">
            <v>20000</v>
          </cell>
          <cell r="L333">
            <v>0</v>
          </cell>
          <cell r="M333">
            <v>0</v>
          </cell>
          <cell r="N333">
            <v>0</v>
          </cell>
          <cell r="O333">
            <v>0</v>
          </cell>
        </row>
        <row r="334">
          <cell r="A334" t="str">
            <v>12</v>
          </cell>
          <cell r="B334" t="str">
            <v>01</v>
          </cell>
          <cell r="C334" t="str">
            <v>05</v>
          </cell>
          <cell r="D334" t="str">
            <v>04</v>
          </cell>
          <cell r="E334" t="str">
            <v>20</v>
          </cell>
          <cell r="F334" t="str">
            <v>03</v>
          </cell>
          <cell r="G334" t="str">
            <v>1</v>
          </cell>
          <cell r="H334" t="str">
            <v>22</v>
          </cell>
          <cell r="I334" t="str">
            <v>0</v>
          </cell>
          <cell r="J334">
            <v>0</v>
          </cell>
          <cell r="K334">
            <v>49900</v>
          </cell>
          <cell r="L334">
            <v>23526</v>
          </cell>
          <cell r="M334">
            <v>0</v>
          </cell>
          <cell r="N334">
            <v>0</v>
          </cell>
          <cell r="O334">
            <v>0</v>
          </cell>
        </row>
        <row r="335">
          <cell r="A335" t="str">
            <v>12</v>
          </cell>
          <cell r="B335" t="str">
            <v>01</v>
          </cell>
          <cell r="C335" t="str">
            <v>05</v>
          </cell>
          <cell r="D335" t="str">
            <v>04</v>
          </cell>
          <cell r="E335" t="str">
            <v>20</v>
          </cell>
          <cell r="F335" t="str">
            <v>04</v>
          </cell>
          <cell r="G335" t="str">
            <v>1</v>
          </cell>
          <cell r="H335" t="str">
            <v>22</v>
          </cell>
          <cell r="I335" t="str">
            <v>0</v>
          </cell>
          <cell r="J335">
            <v>0</v>
          </cell>
          <cell r="K335">
            <v>17700</v>
          </cell>
          <cell r="L335">
            <v>25500</v>
          </cell>
          <cell r="M335">
            <v>0</v>
          </cell>
          <cell r="N335">
            <v>0</v>
          </cell>
          <cell r="O335">
            <v>0</v>
          </cell>
        </row>
        <row r="336">
          <cell r="A336" t="str">
            <v>12</v>
          </cell>
          <cell r="B336" t="str">
            <v>01</v>
          </cell>
          <cell r="C336" t="str">
            <v>05</v>
          </cell>
          <cell r="D336" t="str">
            <v>04</v>
          </cell>
          <cell r="E336" t="str">
            <v>20</v>
          </cell>
          <cell r="F336" t="str">
            <v>05</v>
          </cell>
          <cell r="G336" t="str">
            <v>1</v>
          </cell>
          <cell r="H336" t="str">
            <v>22</v>
          </cell>
          <cell r="I336" t="str">
            <v>0</v>
          </cell>
          <cell r="J336">
            <v>0</v>
          </cell>
          <cell r="K336">
            <v>50000</v>
          </cell>
          <cell r="L336">
            <v>0</v>
          </cell>
          <cell r="M336">
            <v>0</v>
          </cell>
          <cell r="N336">
            <v>0</v>
          </cell>
          <cell r="O336">
            <v>0</v>
          </cell>
        </row>
        <row r="337">
          <cell r="A337" t="str">
            <v>12</v>
          </cell>
          <cell r="B337" t="str">
            <v>01</v>
          </cell>
          <cell r="C337" t="str">
            <v>05</v>
          </cell>
          <cell r="D337" t="str">
            <v>15</v>
          </cell>
          <cell r="E337" t="str">
            <v>12</v>
          </cell>
          <cell r="F337" t="str">
            <v>01</v>
          </cell>
          <cell r="G337" t="str">
            <v>1</v>
          </cell>
          <cell r="H337" t="str">
            <v>22</v>
          </cell>
          <cell r="I337" t="str">
            <v>0</v>
          </cell>
          <cell r="J337">
            <v>0</v>
          </cell>
          <cell r="K337">
            <v>0</v>
          </cell>
          <cell r="L337">
            <v>0</v>
          </cell>
          <cell r="M337">
            <v>0</v>
          </cell>
          <cell r="N337">
            <v>0</v>
          </cell>
          <cell r="O337">
            <v>0</v>
          </cell>
        </row>
        <row r="338">
          <cell r="A338" t="str">
            <v>12</v>
          </cell>
          <cell r="B338" t="str">
            <v>01</v>
          </cell>
          <cell r="C338" t="str">
            <v>05</v>
          </cell>
          <cell r="D338" t="str">
            <v>16</v>
          </cell>
          <cell r="E338" t="str">
            <v>12</v>
          </cell>
          <cell r="F338" t="str">
            <v>01</v>
          </cell>
          <cell r="G338" t="str">
            <v>1</v>
          </cell>
          <cell r="H338" t="str">
            <v>22</v>
          </cell>
          <cell r="I338" t="str">
            <v>0</v>
          </cell>
          <cell r="J338">
            <v>0</v>
          </cell>
          <cell r="K338">
            <v>50000</v>
          </cell>
          <cell r="L338">
            <v>3219</v>
          </cell>
          <cell r="M338">
            <v>0</v>
          </cell>
          <cell r="N338">
            <v>0</v>
          </cell>
          <cell r="O338">
            <v>0</v>
          </cell>
        </row>
        <row r="339">
          <cell r="A339" t="str">
            <v>12</v>
          </cell>
          <cell r="B339" t="str">
            <v>01</v>
          </cell>
          <cell r="C339" t="str">
            <v>05</v>
          </cell>
          <cell r="D339" t="str">
            <v>16</v>
          </cell>
          <cell r="E339" t="str">
            <v>14</v>
          </cell>
          <cell r="F339" t="str">
            <v>06</v>
          </cell>
          <cell r="G339" t="str">
            <v>1</v>
          </cell>
          <cell r="H339" t="str">
            <v>22</v>
          </cell>
          <cell r="I339" t="str">
            <v>0</v>
          </cell>
          <cell r="J339">
            <v>606</v>
          </cell>
          <cell r="K339">
            <v>20000</v>
          </cell>
          <cell r="L339">
            <v>107</v>
          </cell>
          <cell r="M339">
            <v>0</v>
          </cell>
          <cell r="N339">
            <v>0</v>
          </cell>
          <cell r="O339">
            <v>0</v>
          </cell>
        </row>
        <row r="340">
          <cell r="A340" t="str">
            <v>12</v>
          </cell>
          <cell r="B340" t="str">
            <v>01</v>
          </cell>
          <cell r="C340" t="str">
            <v>05</v>
          </cell>
          <cell r="D340" t="str">
            <v>16</v>
          </cell>
          <cell r="E340" t="str">
            <v>14</v>
          </cell>
          <cell r="F340" t="str">
            <v>07</v>
          </cell>
          <cell r="G340" t="str">
            <v>1</v>
          </cell>
          <cell r="H340" t="str">
            <v>22</v>
          </cell>
          <cell r="I340" t="str">
            <v>0</v>
          </cell>
          <cell r="J340">
            <v>0</v>
          </cell>
          <cell r="K340">
            <v>0</v>
          </cell>
          <cell r="L340">
            <v>7210</v>
          </cell>
          <cell r="M340">
            <v>0</v>
          </cell>
          <cell r="N340">
            <v>0</v>
          </cell>
          <cell r="O340">
            <v>0</v>
          </cell>
        </row>
        <row r="341">
          <cell r="A341" t="str">
            <v>12</v>
          </cell>
          <cell r="B341" t="str">
            <v>01</v>
          </cell>
          <cell r="C341" t="str">
            <v>05</v>
          </cell>
          <cell r="D341" t="str">
            <v>16</v>
          </cell>
          <cell r="E341" t="str">
            <v>14</v>
          </cell>
          <cell r="F341" t="str">
            <v>14</v>
          </cell>
          <cell r="G341" t="str">
            <v>1</v>
          </cell>
          <cell r="H341" t="str">
            <v>22</v>
          </cell>
          <cell r="I341" t="str">
            <v>0</v>
          </cell>
          <cell r="J341">
            <v>0</v>
          </cell>
          <cell r="K341">
            <v>20000</v>
          </cell>
          <cell r="L341">
            <v>0</v>
          </cell>
          <cell r="M341">
            <v>0</v>
          </cell>
          <cell r="N341">
            <v>0</v>
          </cell>
          <cell r="O341">
            <v>0</v>
          </cell>
        </row>
        <row r="342">
          <cell r="A342" t="str">
            <v>12</v>
          </cell>
          <cell r="B342" t="str">
            <v>01</v>
          </cell>
          <cell r="C342" t="str">
            <v>05</v>
          </cell>
          <cell r="D342" t="str">
            <v>16</v>
          </cell>
          <cell r="E342" t="str">
            <v>14</v>
          </cell>
          <cell r="F342" t="str">
            <v>18</v>
          </cell>
          <cell r="G342" t="str">
            <v>1</v>
          </cell>
          <cell r="H342" t="str">
            <v>22</v>
          </cell>
          <cell r="I342" t="str">
            <v>0</v>
          </cell>
          <cell r="J342">
            <v>2313</v>
          </cell>
          <cell r="K342">
            <v>10000</v>
          </cell>
          <cell r="L342">
            <v>2140</v>
          </cell>
          <cell r="M342">
            <v>0</v>
          </cell>
          <cell r="N342">
            <v>0</v>
          </cell>
          <cell r="O342">
            <v>0</v>
          </cell>
        </row>
        <row r="343">
          <cell r="A343" t="str">
            <v>12</v>
          </cell>
          <cell r="B343" t="str">
            <v>01</v>
          </cell>
          <cell r="C343" t="str">
            <v>05</v>
          </cell>
          <cell r="D343" t="str">
            <v>16</v>
          </cell>
          <cell r="E343" t="str">
            <v>20</v>
          </cell>
          <cell r="F343" t="str">
            <v>03</v>
          </cell>
          <cell r="G343" t="str">
            <v>1</v>
          </cell>
          <cell r="H343" t="str">
            <v>22</v>
          </cell>
          <cell r="I343" t="str">
            <v>0</v>
          </cell>
          <cell r="J343">
            <v>0</v>
          </cell>
          <cell r="K343">
            <v>0</v>
          </cell>
          <cell r="L343">
            <v>14500</v>
          </cell>
          <cell r="M343">
            <v>0</v>
          </cell>
          <cell r="N343">
            <v>0</v>
          </cell>
          <cell r="O343">
            <v>0</v>
          </cell>
        </row>
        <row r="344">
          <cell r="A344" t="str">
            <v>12</v>
          </cell>
          <cell r="B344" t="str">
            <v>01</v>
          </cell>
          <cell r="C344" t="str">
            <v>05</v>
          </cell>
          <cell r="D344" t="str">
            <v>18</v>
          </cell>
          <cell r="E344" t="str">
            <v>12</v>
          </cell>
          <cell r="F344" t="str">
            <v>01</v>
          </cell>
          <cell r="G344" t="str">
            <v>1</v>
          </cell>
          <cell r="H344" t="str">
            <v>22</v>
          </cell>
          <cell r="I344" t="str">
            <v>0</v>
          </cell>
          <cell r="J344">
            <v>1893</v>
          </cell>
          <cell r="K344">
            <v>1000</v>
          </cell>
          <cell r="L344">
            <v>92</v>
          </cell>
          <cell r="M344">
            <v>0</v>
          </cell>
          <cell r="N344">
            <v>0</v>
          </cell>
          <cell r="O344">
            <v>0</v>
          </cell>
        </row>
        <row r="345">
          <cell r="A345" t="str">
            <v>12</v>
          </cell>
          <cell r="B345" t="str">
            <v>01</v>
          </cell>
          <cell r="C345" t="str">
            <v>05</v>
          </cell>
          <cell r="D345" t="str">
            <v>18</v>
          </cell>
          <cell r="E345" t="str">
            <v>12</v>
          </cell>
          <cell r="F345" t="str">
            <v>02</v>
          </cell>
          <cell r="G345" t="str">
            <v>1</v>
          </cell>
          <cell r="H345" t="str">
            <v>22</v>
          </cell>
          <cell r="I345" t="str">
            <v>0</v>
          </cell>
          <cell r="J345">
            <v>24096</v>
          </cell>
          <cell r="K345">
            <v>0</v>
          </cell>
          <cell r="L345">
            <v>16775</v>
          </cell>
          <cell r="M345">
            <v>0</v>
          </cell>
          <cell r="N345">
            <v>0</v>
          </cell>
          <cell r="O345">
            <v>0</v>
          </cell>
        </row>
        <row r="346">
          <cell r="A346" t="str">
            <v>12</v>
          </cell>
          <cell r="B346" t="str">
            <v>01</v>
          </cell>
          <cell r="C346" t="str">
            <v>05</v>
          </cell>
          <cell r="D346" t="str">
            <v>18</v>
          </cell>
          <cell r="E346" t="str">
            <v>14</v>
          </cell>
          <cell r="F346" t="str">
            <v>06</v>
          </cell>
          <cell r="G346" t="str">
            <v>1</v>
          </cell>
          <cell r="H346" t="str">
            <v>22</v>
          </cell>
          <cell r="I346" t="str">
            <v>0</v>
          </cell>
          <cell r="J346">
            <v>0</v>
          </cell>
          <cell r="K346">
            <v>2000</v>
          </cell>
          <cell r="L346">
            <v>375</v>
          </cell>
          <cell r="M346">
            <v>0</v>
          </cell>
          <cell r="N346">
            <v>0</v>
          </cell>
          <cell r="O346">
            <v>0</v>
          </cell>
        </row>
        <row r="347">
          <cell r="A347" t="str">
            <v>12</v>
          </cell>
          <cell r="B347" t="str">
            <v>01</v>
          </cell>
          <cell r="C347" t="str">
            <v>05</v>
          </cell>
          <cell r="D347" t="str">
            <v>18</v>
          </cell>
          <cell r="E347" t="str">
            <v>14</v>
          </cell>
          <cell r="F347" t="str">
            <v>14</v>
          </cell>
          <cell r="G347" t="str">
            <v>1</v>
          </cell>
          <cell r="H347" t="str">
            <v>22</v>
          </cell>
          <cell r="I347" t="str">
            <v>0</v>
          </cell>
          <cell r="J347">
            <v>0</v>
          </cell>
          <cell r="K347">
            <v>2000</v>
          </cell>
          <cell r="L347">
            <v>2765</v>
          </cell>
          <cell r="M347">
            <v>0</v>
          </cell>
          <cell r="N347">
            <v>0</v>
          </cell>
          <cell r="O347">
            <v>0</v>
          </cell>
        </row>
        <row r="348">
          <cell r="A348" t="str">
            <v>12</v>
          </cell>
          <cell r="B348" t="str">
            <v>01</v>
          </cell>
          <cell r="C348" t="str">
            <v>05</v>
          </cell>
          <cell r="D348" t="str">
            <v>18</v>
          </cell>
          <cell r="E348" t="str">
            <v>14</v>
          </cell>
          <cell r="F348" t="str">
            <v>18</v>
          </cell>
          <cell r="G348" t="str">
            <v>1</v>
          </cell>
          <cell r="H348" t="str">
            <v>22</v>
          </cell>
          <cell r="I348" t="str">
            <v>0</v>
          </cell>
          <cell r="J348">
            <v>2273</v>
          </cell>
          <cell r="K348">
            <v>0</v>
          </cell>
          <cell r="L348">
            <v>450</v>
          </cell>
          <cell r="M348">
            <v>0</v>
          </cell>
          <cell r="N348">
            <v>0</v>
          </cell>
          <cell r="O348">
            <v>0</v>
          </cell>
        </row>
        <row r="349">
          <cell r="A349" t="str">
            <v>12</v>
          </cell>
          <cell r="B349" t="str">
            <v>01</v>
          </cell>
          <cell r="C349" t="str">
            <v>05</v>
          </cell>
          <cell r="D349" t="str">
            <v>18</v>
          </cell>
          <cell r="E349" t="str">
            <v>14</v>
          </cell>
          <cell r="F349" t="str">
            <v>31</v>
          </cell>
          <cell r="G349" t="str">
            <v>1</v>
          </cell>
          <cell r="H349" t="str">
            <v>22</v>
          </cell>
          <cell r="I349" t="str">
            <v>0</v>
          </cell>
          <cell r="J349">
            <v>184</v>
          </cell>
          <cell r="K349">
            <v>0</v>
          </cell>
          <cell r="L349">
            <v>129</v>
          </cell>
          <cell r="M349">
            <v>0</v>
          </cell>
          <cell r="N349">
            <v>0</v>
          </cell>
          <cell r="O349">
            <v>0</v>
          </cell>
        </row>
        <row r="350">
          <cell r="A350" t="str">
            <v>12</v>
          </cell>
          <cell r="B350" t="str">
            <v>01</v>
          </cell>
          <cell r="C350" t="str">
            <v>05</v>
          </cell>
          <cell r="D350" t="str">
            <v>18</v>
          </cell>
          <cell r="E350" t="str">
            <v>14</v>
          </cell>
          <cell r="F350" t="str">
            <v>65</v>
          </cell>
          <cell r="G350" t="str">
            <v>1</v>
          </cell>
          <cell r="H350" t="str">
            <v>22</v>
          </cell>
          <cell r="I350" t="str">
            <v>0</v>
          </cell>
          <cell r="J350">
            <v>100</v>
          </cell>
          <cell r="K350">
            <v>0</v>
          </cell>
          <cell r="L350">
            <v>0</v>
          </cell>
          <cell r="M350">
            <v>0</v>
          </cell>
          <cell r="N350">
            <v>0</v>
          </cell>
          <cell r="O350">
            <v>0</v>
          </cell>
        </row>
        <row r="351">
          <cell r="A351" t="str">
            <v>12</v>
          </cell>
          <cell r="B351" t="str">
            <v>01</v>
          </cell>
          <cell r="C351" t="str">
            <v>05</v>
          </cell>
          <cell r="D351" t="str">
            <v>18</v>
          </cell>
          <cell r="E351" t="str">
            <v>14</v>
          </cell>
          <cell r="F351" t="str">
            <v>80</v>
          </cell>
          <cell r="G351" t="str">
            <v>1</v>
          </cell>
          <cell r="H351" t="str">
            <v>22</v>
          </cell>
          <cell r="I351" t="str">
            <v>0</v>
          </cell>
          <cell r="J351">
            <v>55184</v>
          </cell>
          <cell r="K351">
            <v>10000</v>
          </cell>
          <cell r="L351">
            <v>41752</v>
          </cell>
          <cell r="M351">
            <v>0</v>
          </cell>
          <cell r="N351">
            <v>0</v>
          </cell>
          <cell r="O351">
            <v>0</v>
          </cell>
        </row>
        <row r="352">
          <cell r="A352" t="str">
            <v>12</v>
          </cell>
          <cell r="B352" t="str">
            <v>01</v>
          </cell>
          <cell r="C352" t="str">
            <v>05</v>
          </cell>
          <cell r="D352" t="str">
            <v>19</v>
          </cell>
          <cell r="E352" t="str">
            <v>14</v>
          </cell>
          <cell r="F352" t="str">
            <v>01</v>
          </cell>
          <cell r="G352" t="str">
            <v>1</v>
          </cell>
          <cell r="H352" t="str">
            <v>22</v>
          </cell>
          <cell r="I352" t="str">
            <v>0</v>
          </cell>
          <cell r="J352">
            <v>0</v>
          </cell>
          <cell r="K352">
            <v>50000</v>
          </cell>
          <cell r="L352">
            <v>0</v>
          </cell>
          <cell r="M352">
            <v>0</v>
          </cell>
          <cell r="N352">
            <v>0</v>
          </cell>
          <cell r="O352">
            <v>0</v>
          </cell>
        </row>
        <row r="353">
          <cell r="A353" t="str">
            <v>12</v>
          </cell>
          <cell r="B353" t="str">
            <v>01</v>
          </cell>
          <cell r="C353" t="str">
            <v>05</v>
          </cell>
          <cell r="D353" t="str">
            <v>19</v>
          </cell>
          <cell r="E353" t="str">
            <v>14</v>
          </cell>
          <cell r="F353" t="str">
            <v>06</v>
          </cell>
          <cell r="G353" t="str">
            <v>1</v>
          </cell>
          <cell r="H353" t="str">
            <v>22</v>
          </cell>
          <cell r="I353" t="str">
            <v>0</v>
          </cell>
          <cell r="J353">
            <v>0</v>
          </cell>
          <cell r="K353">
            <v>5000</v>
          </cell>
          <cell r="L353">
            <v>0</v>
          </cell>
          <cell r="M353">
            <v>0</v>
          </cell>
          <cell r="N353">
            <v>0</v>
          </cell>
          <cell r="O353">
            <v>0</v>
          </cell>
        </row>
        <row r="354">
          <cell r="A354" t="str">
            <v>12</v>
          </cell>
          <cell r="B354" t="str">
            <v>01</v>
          </cell>
          <cell r="C354" t="str">
            <v>05</v>
          </cell>
          <cell r="D354" t="str">
            <v>19</v>
          </cell>
          <cell r="E354" t="str">
            <v>14</v>
          </cell>
          <cell r="F354" t="str">
            <v>07</v>
          </cell>
          <cell r="G354" t="str">
            <v>1</v>
          </cell>
          <cell r="H354" t="str">
            <v>22</v>
          </cell>
          <cell r="I354" t="str">
            <v>0</v>
          </cell>
          <cell r="J354">
            <v>0</v>
          </cell>
          <cell r="K354">
            <v>5000</v>
          </cell>
          <cell r="L354">
            <v>0</v>
          </cell>
          <cell r="M354">
            <v>0</v>
          </cell>
          <cell r="N354">
            <v>0</v>
          </cell>
          <cell r="O354">
            <v>0</v>
          </cell>
        </row>
        <row r="355">
          <cell r="A355" t="str">
            <v>12</v>
          </cell>
          <cell r="B355" t="str">
            <v>01</v>
          </cell>
          <cell r="C355" t="str">
            <v>05</v>
          </cell>
          <cell r="D355" t="str">
            <v>19</v>
          </cell>
          <cell r="E355" t="str">
            <v>20</v>
          </cell>
          <cell r="F355" t="str">
            <v>01</v>
          </cell>
          <cell r="G355" t="str">
            <v>1</v>
          </cell>
          <cell r="H355" t="str">
            <v>22</v>
          </cell>
          <cell r="I355" t="str">
            <v>0</v>
          </cell>
          <cell r="J355">
            <v>0</v>
          </cell>
          <cell r="K355">
            <v>50000</v>
          </cell>
          <cell r="L355">
            <v>0</v>
          </cell>
          <cell r="M355">
            <v>0</v>
          </cell>
          <cell r="N355">
            <v>0</v>
          </cell>
          <cell r="O355">
            <v>0</v>
          </cell>
        </row>
        <row r="356">
          <cell r="A356" t="str">
            <v>12</v>
          </cell>
          <cell r="B356" t="str">
            <v>01</v>
          </cell>
          <cell r="C356" t="str">
            <v>05</v>
          </cell>
          <cell r="D356" t="str">
            <v>19</v>
          </cell>
          <cell r="E356" t="str">
            <v>20</v>
          </cell>
          <cell r="F356" t="str">
            <v>03</v>
          </cell>
          <cell r="G356" t="str">
            <v>1</v>
          </cell>
          <cell r="H356" t="str">
            <v>22</v>
          </cell>
          <cell r="I356" t="str">
            <v>0</v>
          </cell>
          <cell r="J356">
            <v>0</v>
          </cell>
          <cell r="K356">
            <v>75000</v>
          </cell>
          <cell r="L356">
            <v>21977</v>
          </cell>
          <cell r="M356">
            <v>50000</v>
          </cell>
          <cell r="N356">
            <v>50000</v>
          </cell>
          <cell r="O356">
            <v>0</v>
          </cell>
        </row>
        <row r="357">
          <cell r="A357" t="str">
            <v>12</v>
          </cell>
          <cell r="B357" t="str">
            <v>02</v>
          </cell>
          <cell r="C357" t="str">
            <v>01</v>
          </cell>
          <cell r="D357" t="str">
            <v>01</v>
          </cell>
          <cell r="E357" t="str">
            <v>14</v>
          </cell>
          <cell r="F357" t="str">
            <v>18</v>
          </cell>
          <cell r="G357" t="str">
            <v>1</v>
          </cell>
          <cell r="H357" t="str">
            <v>66</v>
          </cell>
          <cell r="I357" t="str">
            <v>0</v>
          </cell>
          <cell r="J357">
            <v>0</v>
          </cell>
          <cell r="K357">
            <v>15000</v>
          </cell>
          <cell r="L357">
            <v>0</v>
          </cell>
          <cell r="M357">
            <v>0</v>
          </cell>
          <cell r="N357">
            <v>0</v>
          </cell>
          <cell r="O357">
            <v>0</v>
          </cell>
        </row>
        <row r="358">
          <cell r="A358" t="str">
            <v>13</v>
          </cell>
          <cell r="B358" t="str">
            <v>01</v>
          </cell>
          <cell r="C358" t="str">
            <v>01</v>
          </cell>
          <cell r="D358" t="str">
            <v>01</v>
          </cell>
          <cell r="E358" t="str">
            <v>14</v>
          </cell>
          <cell r="F358" t="str">
            <v>80</v>
          </cell>
          <cell r="G358" t="str">
            <v>0</v>
          </cell>
          <cell r="H358" t="str">
            <v>10</v>
          </cell>
          <cell r="I358" t="str">
            <v>0</v>
          </cell>
          <cell r="J358">
            <v>0</v>
          </cell>
          <cell r="K358">
            <v>1</v>
          </cell>
          <cell r="L358">
            <v>0</v>
          </cell>
          <cell r="M358">
            <v>2000000</v>
          </cell>
          <cell r="N358">
            <v>1000000</v>
          </cell>
          <cell r="O358">
            <v>1000000</v>
          </cell>
        </row>
        <row r="359">
          <cell r="A359" t="str">
            <v>13</v>
          </cell>
          <cell r="B359" t="str">
            <v>01</v>
          </cell>
          <cell r="C359" t="str">
            <v>01</v>
          </cell>
          <cell r="D359" t="str">
            <v>01</v>
          </cell>
          <cell r="E359" t="str">
            <v>14</v>
          </cell>
          <cell r="F359" t="str">
            <v>80</v>
          </cell>
          <cell r="G359" t="str">
            <v>0</v>
          </cell>
          <cell r="H359" t="str">
            <v>10</v>
          </cell>
          <cell r="I359" t="str">
            <v>1</v>
          </cell>
          <cell r="J359">
            <v>0</v>
          </cell>
          <cell r="K359">
            <v>50600</v>
          </cell>
          <cell r="L359">
            <v>0</v>
          </cell>
          <cell r="M359">
            <v>428000</v>
          </cell>
          <cell r="N359">
            <v>428000</v>
          </cell>
          <cell r="O359">
            <v>428000</v>
          </cell>
        </row>
        <row r="360">
          <cell r="A360" t="str">
            <v>13</v>
          </cell>
          <cell r="B360" t="str">
            <v>01</v>
          </cell>
          <cell r="C360" t="str">
            <v>01</v>
          </cell>
          <cell r="D360" t="str">
            <v>01</v>
          </cell>
          <cell r="E360" t="str">
            <v>20</v>
          </cell>
          <cell r="F360" t="str">
            <v>00</v>
          </cell>
          <cell r="G360" t="str">
            <v>0</v>
          </cell>
          <cell r="H360" t="str">
            <v>10</v>
          </cell>
          <cell r="I360" t="str">
            <v>0</v>
          </cell>
          <cell r="J360">
            <v>0</v>
          </cell>
          <cell r="K360">
            <v>1</v>
          </cell>
          <cell r="L360">
            <v>280000</v>
          </cell>
          <cell r="M360">
            <v>0</v>
          </cell>
          <cell r="N360">
            <v>0</v>
          </cell>
          <cell r="O360">
            <v>0</v>
          </cell>
        </row>
        <row r="361">
          <cell r="A361" t="str">
            <v>13</v>
          </cell>
          <cell r="B361" t="str">
            <v>01</v>
          </cell>
          <cell r="C361" t="str">
            <v>01</v>
          </cell>
          <cell r="D361" t="str">
            <v>01</v>
          </cell>
          <cell r="E361" t="str">
            <v>20</v>
          </cell>
          <cell r="F361" t="str">
            <v>00</v>
          </cell>
          <cell r="G361" t="str">
            <v>0</v>
          </cell>
          <cell r="H361" t="str">
            <v>10</v>
          </cell>
          <cell r="I361" t="str">
            <v>1</v>
          </cell>
          <cell r="J361">
            <v>0</v>
          </cell>
          <cell r="K361">
            <v>0</v>
          </cell>
          <cell r="L361">
            <v>86000</v>
          </cell>
          <cell r="M361">
            <v>0</v>
          </cell>
          <cell r="N361">
            <v>0</v>
          </cell>
          <cell r="O361">
            <v>0</v>
          </cell>
        </row>
        <row r="362">
          <cell r="A362" t="str">
            <v>13</v>
          </cell>
          <cell r="B362" t="str">
            <v>01</v>
          </cell>
          <cell r="C362" t="str">
            <v>01</v>
          </cell>
          <cell r="D362" t="str">
            <v>01</v>
          </cell>
          <cell r="E362" t="str">
            <v>14</v>
          </cell>
          <cell r="F362" t="str">
            <v>17</v>
          </cell>
          <cell r="G362" t="str">
            <v>1</v>
          </cell>
          <cell r="H362" t="str">
            <v>93</v>
          </cell>
          <cell r="I362" t="str">
            <v>0</v>
          </cell>
          <cell r="J362">
            <v>14000</v>
          </cell>
          <cell r="K362">
            <v>1</v>
          </cell>
          <cell r="L362">
            <v>0</v>
          </cell>
          <cell r="M362">
            <v>0</v>
          </cell>
          <cell r="N362">
            <v>0</v>
          </cell>
          <cell r="O362">
            <v>0</v>
          </cell>
        </row>
        <row r="363">
          <cell r="A363" t="str">
            <v>13</v>
          </cell>
          <cell r="B363" t="str">
            <v>01</v>
          </cell>
          <cell r="C363" t="str">
            <v>01</v>
          </cell>
          <cell r="D363" t="str">
            <v>01</v>
          </cell>
          <cell r="E363" t="str">
            <v>14</v>
          </cell>
          <cell r="F363" t="str">
            <v>80</v>
          </cell>
          <cell r="G363" t="str">
            <v>1</v>
          </cell>
          <cell r="H363" t="str">
            <v>52</v>
          </cell>
          <cell r="I363" t="str">
            <v>0</v>
          </cell>
          <cell r="J363">
            <v>0</v>
          </cell>
          <cell r="K363">
            <v>600000</v>
          </cell>
          <cell r="L363">
            <v>362037</v>
          </cell>
          <cell r="M363">
            <v>0</v>
          </cell>
          <cell r="N363">
            <v>0</v>
          </cell>
          <cell r="O363">
            <v>0</v>
          </cell>
        </row>
        <row r="364">
          <cell r="A364" t="str">
            <v>13</v>
          </cell>
          <cell r="B364" t="str">
            <v>01</v>
          </cell>
          <cell r="C364" t="str">
            <v>01</v>
          </cell>
          <cell r="D364" t="str">
            <v>02</v>
          </cell>
          <cell r="E364" t="str">
            <v>14</v>
          </cell>
          <cell r="F364" t="str">
            <v>18</v>
          </cell>
          <cell r="G364" t="str">
            <v>0</v>
          </cell>
          <cell r="H364" t="str">
            <v>74</v>
          </cell>
          <cell r="I364" t="str">
            <v>0</v>
          </cell>
          <cell r="J364">
            <v>123052</v>
          </cell>
          <cell r="K364">
            <v>200000</v>
          </cell>
          <cell r="L364">
            <v>165000</v>
          </cell>
          <cell r="M364">
            <v>850000</v>
          </cell>
          <cell r="N364">
            <v>500000</v>
          </cell>
          <cell r="O364">
            <v>350000</v>
          </cell>
        </row>
        <row r="365">
          <cell r="A365" t="str">
            <v>13</v>
          </cell>
          <cell r="B365" t="str">
            <v>01</v>
          </cell>
          <cell r="C365" t="str">
            <v>01</v>
          </cell>
          <cell r="D365" t="str">
            <v>03</v>
          </cell>
          <cell r="E365" t="str">
            <v>14</v>
          </cell>
          <cell r="F365" t="str">
            <v>17</v>
          </cell>
          <cell r="G365" t="str">
            <v>1</v>
          </cell>
          <cell r="H365" t="str">
            <v>93</v>
          </cell>
          <cell r="I365" t="str">
            <v>0</v>
          </cell>
          <cell r="J365">
            <v>2300</v>
          </cell>
          <cell r="K365">
            <v>1</v>
          </cell>
          <cell r="L365">
            <v>0</v>
          </cell>
          <cell r="M365">
            <v>0</v>
          </cell>
          <cell r="N365">
            <v>0</v>
          </cell>
          <cell r="O365">
            <v>0</v>
          </cell>
        </row>
        <row r="366">
          <cell r="A366" t="str">
            <v>13</v>
          </cell>
          <cell r="B366" t="str">
            <v>01</v>
          </cell>
          <cell r="C366" t="str">
            <v>01</v>
          </cell>
          <cell r="D366" t="str">
            <v>03</v>
          </cell>
          <cell r="E366" t="str">
            <v>14</v>
          </cell>
          <cell r="F366" t="str">
            <v>53</v>
          </cell>
          <cell r="G366" t="str">
            <v>1</v>
          </cell>
          <cell r="H366" t="str">
            <v>22</v>
          </cell>
          <cell r="I366" t="str">
            <v>0</v>
          </cell>
          <cell r="J366">
            <v>0</v>
          </cell>
          <cell r="K366">
            <v>462000</v>
          </cell>
          <cell r="L366">
            <v>0</v>
          </cell>
          <cell r="M366">
            <v>0</v>
          </cell>
          <cell r="N366">
            <v>0</v>
          </cell>
          <cell r="O366">
            <v>0</v>
          </cell>
        </row>
        <row r="367">
          <cell r="A367" t="str">
            <v>13</v>
          </cell>
          <cell r="B367" t="str">
            <v>01</v>
          </cell>
          <cell r="C367" t="str">
            <v>01</v>
          </cell>
          <cell r="D367" t="str">
            <v>03</v>
          </cell>
          <cell r="E367" t="str">
            <v>14</v>
          </cell>
          <cell r="F367" t="str">
            <v>53</v>
          </cell>
          <cell r="G367" t="str">
            <v>1</v>
          </cell>
          <cell r="H367" t="str">
            <v>22</v>
          </cell>
          <cell r="I367" t="str">
            <v>1</v>
          </cell>
          <cell r="J367">
            <v>0</v>
          </cell>
          <cell r="K367">
            <v>0</v>
          </cell>
          <cell r="L367">
            <v>500000</v>
          </cell>
          <cell r="M367">
            <v>500000</v>
          </cell>
          <cell r="N367">
            <v>500000</v>
          </cell>
          <cell r="O367">
            <v>500000</v>
          </cell>
        </row>
        <row r="368">
          <cell r="A368">
            <v>13</v>
          </cell>
          <cell r="B368" t="str">
            <v>01</v>
          </cell>
          <cell r="C368" t="str">
            <v>01</v>
          </cell>
          <cell r="D368" t="str">
            <v>03</v>
          </cell>
          <cell r="E368">
            <v>14</v>
          </cell>
          <cell r="F368">
            <v>80</v>
          </cell>
          <cell r="G368">
            <v>1</v>
          </cell>
          <cell r="H368">
            <v>52</v>
          </cell>
          <cell r="I368">
            <v>1</v>
          </cell>
          <cell r="K368">
            <v>1400000</v>
          </cell>
        </row>
        <row r="369">
          <cell r="A369" t="str">
            <v>13</v>
          </cell>
          <cell r="B369" t="str">
            <v>01</v>
          </cell>
          <cell r="C369" t="str">
            <v>01</v>
          </cell>
          <cell r="D369" t="str">
            <v>07</v>
          </cell>
          <cell r="E369" t="str">
            <v>14</v>
          </cell>
          <cell r="F369" t="str">
            <v>80</v>
          </cell>
          <cell r="G369" t="str">
            <v>1</v>
          </cell>
          <cell r="H369" t="str">
            <v>10</v>
          </cell>
          <cell r="I369" t="str">
            <v>1</v>
          </cell>
          <cell r="J369">
            <v>0</v>
          </cell>
          <cell r="K369">
            <v>0</v>
          </cell>
          <cell r="L369">
            <v>500000</v>
          </cell>
          <cell r="M369">
            <v>450000</v>
          </cell>
          <cell r="N369">
            <v>450000</v>
          </cell>
          <cell r="O369">
            <v>450000</v>
          </cell>
        </row>
        <row r="370">
          <cell r="A370" t="str">
            <v>13</v>
          </cell>
          <cell r="B370" t="str">
            <v>01</v>
          </cell>
          <cell r="C370" t="str">
            <v>02</v>
          </cell>
          <cell r="D370" t="str">
            <v>05</v>
          </cell>
          <cell r="E370" t="str">
            <v>14</v>
          </cell>
          <cell r="F370" t="str">
            <v>80</v>
          </cell>
          <cell r="G370" t="str">
            <v>1</v>
          </cell>
          <cell r="H370" t="str">
            <v>22</v>
          </cell>
          <cell r="I370" t="str">
            <v>0</v>
          </cell>
          <cell r="J370">
            <v>22363</v>
          </cell>
          <cell r="K370">
            <v>1</v>
          </cell>
          <cell r="L370">
            <v>0</v>
          </cell>
          <cell r="M370">
            <v>0</v>
          </cell>
          <cell r="N370">
            <v>0</v>
          </cell>
          <cell r="O370">
            <v>0</v>
          </cell>
        </row>
        <row r="371">
          <cell r="A371" t="str">
            <v>13</v>
          </cell>
          <cell r="B371" t="str">
            <v>01</v>
          </cell>
          <cell r="C371" t="str">
            <v>02</v>
          </cell>
          <cell r="D371" t="str">
            <v>09</v>
          </cell>
          <cell r="E371" t="str">
            <v>14</v>
          </cell>
          <cell r="F371" t="str">
            <v>18</v>
          </cell>
          <cell r="G371" t="str">
            <v>0</v>
          </cell>
          <cell r="H371" t="str">
            <v>70</v>
          </cell>
          <cell r="I371" t="str">
            <v>0</v>
          </cell>
          <cell r="J371">
            <v>42496</v>
          </cell>
          <cell r="K371">
            <v>100000</v>
          </cell>
          <cell r="L371">
            <v>85000</v>
          </cell>
          <cell r="M371">
            <v>100000</v>
          </cell>
          <cell r="N371">
            <v>100000</v>
          </cell>
          <cell r="O371">
            <v>100000</v>
          </cell>
        </row>
        <row r="372">
          <cell r="A372" t="str">
            <v>13</v>
          </cell>
          <cell r="B372" t="str">
            <v>01</v>
          </cell>
          <cell r="C372" t="str">
            <v>02</v>
          </cell>
          <cell r="D372" t="str">
            <v>10</v>
          </cell>
          <cell r="E372" t="str">
            <v>14</v>
          </cell>
          <cell r="F372" t="str">
            <v>80</v>
          </cell>
          <cell r="G372" t="str">
            <v>1</v>
          </cell>
          <cell r="H372" t="str">
            <v>10</v>
          </cell>
          <cell r="I372" t="str">
            <v>1</v>
          </cell>
          <cell r="J372">
            <v>0</v>
          </cell>
          <cell r="K372">
            <v>0</v>
          </cell>
          <cell r="L372">
            <v>2514286</v>
          </cell>
          <cell r="M372">
            <v>142857</v>
          </cell>
          <cell r="N372">
            <v>100000</v>
          </cell>
          <cell r="O372">
            <v>100000</v>
          </cell>
        </row>
        <row r="373">
          <cell r="A373" t="str">
            <v>13</v>
          </cell>
          <cell r="B373" t="str">
            <v>01</v>
          </cell>
          <cell r="C373" t="str">
            <v>02</v>
          </cell>
          <cell r="D373" t="str">
            <v>11</v>
          </cell>
          <cell r="E373" t="str">
            <v>20</v>
          </cell>
          <cell r="F373" t="str">
            <v>00</v>
          </cell>
          <cell r="G373" t="str">
            <v>0</v>
          </cell>
          <cell r="H373" t="str">
            <v>29</v>
          </cell>
          <cell r="I373" t="str">
            <v>1</v>
          </cell>
          <cell r="J373">
            <v>0</v>
          </cell>
          <cell r="K373">
            <v>0</v>
          </cell>
          <cell r="L373">
            <v>0</v>
          </cell>
          <cell r="M373">
            <v>2857143</v>
          </cell>
          <cell r="N373">
            <v>0</v>
          </cell>
          <cell r="O373">
            <v>0</v>
          </cell>
        </row>
        <row r="374">
          <cell r="A374" t="str">
            <v>13</v>
          </cell>
          <cell r="B374" t="str">
            <v>01</v>
          </cell>
          <cell r="C374" t="str">
            <v>02</v>
          </cell>
          <cell r="D374" t="str">
            <v>12</v>
          </cell>
          <cell r="E374" t="str">
            <v>20</v>
          </cell>
          <cell r="F374" t="str">
            <v>00</v>
          </cell>
          <cell r="G374" t="str">
            <v>0</v>
          </cell>
          <cell r="H374" t="str">
            <v>29</v>
          </cell>
          <cell r="I374" t="str">
            <v>1</v>
          </cell>
          <cell r="J374">
            <v>0</v>
          </cell>
          <cell r="K374">
            <v>0</v>
          </cell>
          <cell r="L374">
            <v>0</v>
          </cell>
          <cell r="M374">
            <v>1428571</v>
          </cell>
          <cell r="N374">
            <v>0</v>
          </cell>
          <cell r="O374">
            <v>0</v>
          </cell>
        </row>
        <row r="375">
          <cell r="A375" t="str">
            <v>13</v>
          </cell>
          <cell r="B375" t="str">
            <v>01</v>
          </cell>
          <cell r="C375" t="str">
            <v>02</v>
          </cell>
          <cell r="D375" t="str">
            <v>13</v>
          </cell>
          <cell r="E375" t="str">
            <v>20</v>
          </cell>
          <cell r="F375" t="str">
            <v>00</v>
          </cell>
          <cell r="G375" t="str">
            <v>0</v>
          </cell>
          <cell r="H375" t="str">
            <v>29</v>
          </cell>
          <cell r="I375" t="str">
            <v>1</v>
          </cell>
          <cell r="J375">
            <v>0</v>
          </cell>
          <cell r="K375">
            <v>0</v>
          </cell>
          <cell r="L375">
            <v>0</v>
          </cell>
          <cell r="M375">
            <v>1371429</v>
          </cell>
          <cell r="N375">
            <v>0</v>
          </cell>
          <cell r="O375">
            <v>0</v>
          </cell>
        </row>
        <row r="376">
          <cell r="A376" t="str">
            <v>13</v>
          </cell>
          <cell r="B376" t="str">
            <v>01</v>
          </cell>
          <cell r="C376" t="str">
            <v>03</v>
          </cell>
          <cell r="D376" t="str">
            <v>03</v>
          </cell>
          <cell r="E376" t="str">
            <v>14</v>
          </cell>
          <cell r="F376" t="str">
            <v>17</v>
          </cell>
          <cell r="G376" t="str">
            <v>1</v>
          </cell>
          <cell r="H376" t="str">
            <v>52</v>
          </cell>
          <cell r="I376" t="str">
            <v>0</v>
          </cell>
          <cell r="J376">
            <v>588457</v>
          </cell>
          <cell r="K376">
            <v>0</v>
          </cell>
          <cell r="L376">
            <v>0</v>
          </cell>
          <cell r="M376">
            <v>0</v>
          </cell>
          <cell r="N376">
            <v>0</v>
          </cell>
          <cell r="O376">
            <v>0</v>
          </cell>
        </row>
        <row r="377">
          <cell r="A377" t="str">
            <v>13</v>
          </cell>
          <cell r="B377" t="str">
            <v>01</v>
          </cell>
          <cell r="C377" t="str">
            <v>03</v>
          </cell>
          <cell r="D377" t="str">
            <v>04</v>
          </cell>
          <cell r="E377" t="str">
            <v>14</v>
          </cell>
          <cell r="F377" t="str">
            <v>41</v>
          </cell>
          <cell r="G377" t="str">
            <v>1</v>
          </cell>
          <cell r="H377" t="str">
            <v>17</v>
          </cell>
          <cell r="I377" t="str">
            <v>1</v>
          </cell>
          <cell r="J377">
            <v>0</v>
          </cell>
          <cell r="K377">
            <v>0</v>
          </cell>
          <cell r="L377">
            <v>1227565</v>
          </cell>
          <cell r="M377">
            <v>2000000</v>
          </cell>
          <cell r="N377">
            <v>2000000</v>
          </cell>
          <cell r="O377">
            <v>2000000</v>
          </cell>
        </row>
        <row r="378">
          <cell r="A378" t="str">
            <v>13</v>
          </cell>
          <cell r="B378" t="str">
            <v>01</v>
          </cell>
          <cell r="C378" t="str">
            <v>03</v>
          </cell>
          <cell r="D378" t="str">
            <v>12</v>
          </cell>
          <cell r="E378" t="str">
            <v>14</v>
          </cell>
          <cell r="F378" t="str">
            <v>80</v>
          </cell>
          <cell r="G378" t="str">
            <v>1</v>
          </cell>
          <cell r="H378" t="str">
            <v>22</v>
          </cell>
          <cell r="I378" t="str">
            <v>0</v>
          </cell>
          <cell r="J378">
            <v>7143</v>
          </cell>
          <cell r="K378">
            <v>0</v>
          </cell>
          <cell r="L378">
            <v>0</v>
          </cell>
          <cell r="M378">
            <v>0</v>
          </cell>
          <cell r="N378">
            <v>0</v>
          </cell>
          <cell r="O378">
            <v>0</v>
          </cell>
        </row>
        <row r="379">
          <cell r="A379" t="str">
            <v>13</v>
          </cell>
          <cell r="B379" t="str">
            <v>01</v>
          </cell>
          <cell r="C379" t="str">
            <v>03</v>
          </cell>
          <cell r="D379" t="str">
            <v>12</v>
          </cell>
          <cell r="E379" t="str">
            <v>14</v>
          </cell>
          <cell r="F379" t="str">
            <v>80</v>
          </cell>
          <cell r="G379" t="str">
            <v>0</v>
          </cell>
          <cell r="H379" t="str">
            <v>10</v>
          </cell>
          <cell r="I379" t="str">
            <v>0</v>
          </cell>
          <cell r="J379">
            <v>52566</v>
          </cell>
          <cell r="K379">
            <v>0</v>
          </cell>
          <cell r="L379">
            <v>400</v>
          </cell>
          <cell r="M379">
            <v>0</v>
          </cell>
          <cell r="N379">
            <v>0</v>
          </cell>
          <cell r="O379">
            <v>0</v>
          </cell>
        </row>
        <row r="380">
          <cell r="A380" t="str">
            <v>13</v>
          </cell>
          <cell r="B380" t="str">
            <v>01</v>
          </cell>
          <cell r="C380" t="str">
            <v>03</v>
          </cell>
          <cell r="D380" t="str">
            <v>13</v>
          </cell>
          <cell r="E380" t="str">
            <v>14</v>
          </cell>
          <cell r="F380" t="str">
            <v>17</v>
          </cell>
          <cell r="G380" t="str">
            <v>1</v>
          </cell>
          <cell r="H380" t="str">
            <v>93</v>
          </cell>
          <cell r="I380" t="str">
            <v>0</v>
          </cell>
          <cell r="J380">
            <v>1999</v>
          </cell>
          <cell r="K380">
            <v>0</v>
          </cell>
          <cell r="L380">
            <v>6500</v>
          </cell>
          <cell r="M380">
            <v>5000</v>
          </cell>
          <cell r="N380">
            <v>5000</v>
          </cell>
          <cell r="O380">
            <v>5000</v>
          </cell>
        </row>
        <row r="381">
          <cell r="A381" t="str">
            <v>13</v>
          </cell>
          <cell r="B381" t="str">
            <v>01</v>
          </cell>
          <cell r="C381" t="str">
            <v>03</v>
          </cell>
          <cell r="D381" t="str">
            <v>22</v>
          </cell>
          <cell r="E381" t="str">
            <v>14</v>
          </cell>
          <cell r="F381" t="str">
            <v>44</v>
          </cell>
          <cell r="G381" t="str">
            <v>1</v>
          </cell>
          <cell r="H381" t="str">
            <v>29</v>
          </cell>
          <cell r="I381" t="str">
            <v>0</v>
          </cell>
          <cell r="J381">
            <v>199945</v>
          </cell>
          <cell r="K381">
            <v>0</v>
          </cell>
          <cell r="L381">
            <v>0</v>
          </cell>
          <cell r="M381">
            <v>0</v>
          </cell>
          <cell r="N381">
            <v>0</v>
          </cell>
          <cell r="O381">
            <v>0</v>
          </cell>
        </row>
        <row r="382">
          <cell r="A382" t="str">
            <v>13</v>
          </cell>
          <cell r="B382" t="str">
            <v>01</v>
          </cell>
          <cell r="C382" t="str">
            <v>06</v>
          </cell>
          <cell r="D382" t="str">
            <v>01</v>
          </cell>
          <cell r="E382" t="str">
            <v>14</v>
          </cell>
          <cell r="F382" t="str">
            <v>13</v>
          </cell>
          <cell r="G382" t="str">
            <v>1</v>
          </cell>
          <cell r="H382" t="str">
            <v>10</v>
          </cell>
          <cell r="I382" t="str">
            <v>0</v>
          </cell>
          <cell r="J382">
            <v>0</v>
          </cell>
          <cell r="K382">
            <v>0</v>
          </cell>
          <cell r="L382">
            <v>385</v>
          </cell>
          <cell r="M382">
            <v>0</v>
          </cell>
          <cell r="N382">
            <v>0</v>
          </cell>
          <cell r="O382">
            <v>0</v>
          </cell>
        </row>
        <row r="383">
          <cell r="A383" t="str">
            <v>13</v>
          </cell>
          <cell r="B383" t="str">
            <v>01</v>
          </cell>
          <cell r="C383" t="str">
            <v>06</v>
          </cell>
          <cell r="D383" t="str">
            <v>01</v>
          </cell>
          <cell r="E383" t="str">
            <v>14</v>
          </cell>
          <cell r="F383" t="str">
            <v>14</v>
          </cell>
          <cell r="G383" t="str">
            <v>1</v>
          </cell>
          <cell r="H383" t="str">
            <v>10</v>
          </cell>
          <cell r="I383" t="str">
            <v>0</v>
          </cell>
          <cell r="J383">
            <v>0</v>
          </cell>
          <cell r="K383">
            <v>0</v>
          </cell>
          <cell r="L383">
            <v>2327</v>
          </cell>
          <cell r="M383">
            <v>0</v>
          </cell>
          <cell r="N383">
            <v>0</v>
          </cell>
          <cell r="O383">
            <v>0</v>
          </cell>
        </row>
        <row r="384">
          <cell r="A384" t="str">
            <v>13</v>
          </cell>
          <cell r="B384" t="str">
            <v>01</v>
          </cell>
          <cell r="C384" t="str">
            <v>06</v>
          </cell>
          <cell r="D384" t="str">
            <v>01</v>
          </cell>
          <cell r="E384" t="str">
            <v>14</v>
          </cell>
          <cell r="F384" t="str">
            <v>22</v>
          </cell>
          <cell r="G384" t="str">
            <v>1</v>
          </cell>
          <cell r="H384" t="str">
            <v>10</v>
          </cell>
          <cell r="I384" t="str">
            <v>0</v>
          </cell>
          <cell r="J384">
            <v>0</v>
          </cell>
          <cell r="K384">
            <v>0</v>
          </cell>
          <cell r="L384">
            <v>1742</v>
          </cell>
          <cell r="M384">
            <v>0</v>
          </cell>
          <cell r="N384">
            <v>0</v>
          </cell>
          <cell r="O384">
            <v>0</v>
          </cell>
        </row>
        <row r="385">
          <cell r="A385" t="str">
            <v>13</v>
          </cell>
          <cell r="B385" t="str">
            <v>01</v>
          </cell>
          <cell r="C385" t="str">
            <v>06</v>
          </cell>
          <cell r="D385" t="str">
            <v>01</v>
          </cell>
          <cell r="E385" t="str">
            <v>14</v>
          </cell>
          <cell r="F385" t="str">
            <v>84</v>
          </cell>
          <cell r="G385" t="str">
            <v>1</v>
          </cell>
          <cell r="H385" t="str">
            <v>10</v>
          </cell>
          <cell r="I385" t="str">
            <v>0</v>
          </cell>
          <cell r="J385">
            <v>0</v>
          </cell>
          <cell r="K385">
            <v>0</v>
          </cell>
          <cell r="L385">
            <v>3408</v>
          </cell>
          <cell r="M385">
            <v>0</v>
          </cell>
          <cell r="N385">
            <v>0</v>
          </cell>
          <cell r="O385">
            <v>0</v>
          </cell>
        </row>
        <row r="386">
          <cell r="A386" t="str">
            <v>13</v>
          </cell>
          <cell r="B386" t="str">
            <v>01</v>
          </cell>
          <cell r="C386" t="str">
            <v>06</v>
          </cell>
          <cell r="D386" t="str">
            <v>01</v>
          </cell>
          <cell r="E386" t="str">
            <v>14</v>
          </cell>
          <cell r="F386" t="str">
            <v>86</v>
          </cell>
          <cell r="G386" t="str">
            <v>1</v>
          </cell>
          <cell r="H386" t="str">
            <v>10</v>
          </cell>
          <cell r="I386" t="str">
            <v>0</v>
          </cell>
          <cell r="J386">
            <v>0</v>
          </cell>
          <cell r="K386">
            <v>0</v>
          </cell>
          <cell r="L386">
            <v>3931</v>
          </cell>
          <cell r="M386">
            <v>0</v>
          </cell>
          <cell r="N386">
            <v>0</v>
          </cell>
          <cell r="O386">
            <v>0</v>
          </cell>
        </row>
        <row r="387">
          <cell r="A387" t="str">
            <v>14</v>
          </cell>
          <cell r="B387" t="str">
            <v>01</v>
          </cell>
          <cell r="C387" t="str">
            <v>03</v>
          </cell>
          <cell r="D387" t="str">
            <v>01</v>
          </cell>
          <cell r="E387" t="str">
            <v>15</v>
          </cell>
          <cell r="F387" t="str">
            <v>25</v>
          </cell>
          <cell r="G387" t="str">
            <v>0</v>
          </cell>
          <cell r="H387" t="str">
            <v>63</v>
          </cell>
          <cell r="I387" t="str">
            <v>0</v>
          </cell>
          <cell r="J387">
            <v>0</v>
          </cell>
          <cell r="K387">
            <v>2700000</v>
          </cell>
          <cell r="L387">
            <v>800000</v>
          </cell>
          <cell r="M387">
            <v>6000000</v>
          </cell>
          <cell r="N387">
            <v>6000000</v>
          </cell>
          <cell r="O387">
            <v>6000000</v>
          </cell>
        </row>
        <row r="388">
          <cell r="A388" t="str">
            <v>14</v>
          </cell>
          <cell r="B388" t="str">
            <v>01</v>
          </cell>
          <cell r="C388" t="str">
            <v>03</v>
          </cell>
          <cell r="D388" t="str">
            <v>01</v>
          </cell>
          <cell r="E388" t="str">
            <v>14</v>
          </cell>
          <cell r="F388" t="str">
            <v>18</v>
          </cell>
          <cell r="G388" t="str">
            <v>1</v>
          </cell>
          <cell r="H388" t="str">
            <v>22</v>
          </cell>
          <cell r="I388" t="str">
            <v>0</v>
          </cell>
          <cell r="J388">
            <v>0</v>
          </cell>
          <cell r="K388">
            <v>34416</v>
          </cell>
          <cell r="L388">
            <v>0</v>
          </cell>
          <cell r="M388">
            <v>1</v>
          </cell>
          <cell r="N388">
            <v>1</v>
          </cell>
          <cell r="O388">
            <v>1</v>
          </cell>
        </row>
        <row r="389">
          <cell r="A389" t="str">
            <v>14</v>
          </cell>
          <cell r="B389" t="str">
            <v>01</v>
          </cell>
          <cell r="C389" t="str">
            <v>03</v>
          </cell>
          <cell r="D389" t="str">
            <v>01</v>
          </cell>
          <cell r="E389" t="str">
            <v>14</v>
          </cell>
          <cell r="F389" t="str">
            <v>20</v>
          </cell>
          <cell r="G389" t="str">
            <v>1</v>
          </cell>
          <cell r="H389" t="str">
            <v>72</v>
          </cell>
          <cell r="I389" t="str">
            <v>1</v>
          </cell>
          <cell r="J389">
            <v>389766</v>
          </cell>
          <cell r="K389">
            <v>494000</v>
          </cell>
          <cell r="L389">
            <v>202655</v>
          </cell>
          <cell r="M389">
            <v>1</v>
          </cell>
          <cell r="N389">
            <v>1</v>
          </cell>
          <cell r="O389">
            <v>1</v>
          </cell>
        </row>
        <row r="390">
          <cell r="A390" t="str">
            <v>14</v>
          </cell>
          <cell r="B390" t="str">
            <v>01</v>
          </cell>
          <cell r="C390" t="str">
            <v>03</v>
          </cell>
          <cell r="D390" t="str">
            <v>01</v>
          </cell>
          <cell r="E390" t="str">
            <v>14</v>
          </cell>
          <cell r="F390" t="str">
            <v>20</v>
          </cell>
          <cell r="G390" t="str">
            <v>1</v>
          </cell>
          <cell r="H390" t="str">
            <v>72</v>
          </cell>
          <cell r="I390" t="str">
            <v>0</v>
          </cell>
          <cell r="J390">
            <v>8238</v>
          </cell>
          <cell r="K390">
            <v>0</v>
          </cell>
          <cell r="L390">
            <v>0</v>
          </cell>
          <cell r="M390">
            <v>0</v>
          </cell>
          <cell r="N390">
            <v>0</v>
          </cell>
          <cell r="O390">
            <v>0</v>
          </cell>
        </row>
        <row r="391">
          <cell r="A391" t="str">
            <v>14</v>
          </cell>
          <cell r="B391" t="str">
            <v>01</v>
          </cell>
          <cell r="C391" t="str">
            <v>03</v>
          </cell>
          <cell r="D391" t="str">
            <v>02</v>
          </cell>
          <cell r="E391" t="str">
            <v>14</v>
          </cell>
          <cell r="F391" t="str">
            <v>20</v>
          </cell>
          <cell r="G391" t="str">
            <v>1</v>
          </cell>
          <cell r="H391" t="str">
            <v>72</v>
          </cell>
          <cell r="I391" t="str">
            <v>0</v>
          </cell>
          <cell r="J391">
            <v>1850</v>
          </cell>
          <cell r="K391">
            <v>0</v>
          </cell>
          <cell r="L391">
            <v>0</v>
          </cell>
          <cell r="M391">
            <v>0</v>
          </cell>
          <cell r="N391">
            <v>0</v>
          </cell>
          <cell r="O391">
            <v>0</v>
          </cell>
        </row>
        <row r="392">
          <cell r="A392" t="str">
            <v>14</v>
          </cell>
          <cell r="B392" t="str">
            <v>02</v>
          </cell>
          <cell r="C392" t="str">
            <v>04</v>
          </cell>
          <cell r="D392" t="str">
            <v>01</v>
          </cell>
          <cell r="E392" t="str">
            <v>14</v>
          </cell>
          <cell r="F392" t="str">
            <v>20</v>
          </cell>
          <cell r="G392" t="str">
            <v>1</v>
          </cell>
          <cell r="H392" t="str">
            <v>72</v>
          </cell>
          <cell r="I392" t="str">
            <v>1</v>
          </cell>
          <cell r="J392">
            <v>0</v>
          </cell>
          <cell r="K392">
            <v>0</v>
          </cell>
          <cell r="L392">
            <v>0</v>
          </cell>
          <cell r="M392">
            <v>70000</v>
          </cell>
          <cell r="N392">
            <v>70000</v>
          </cell>
          <cell r="O392">
            <v>70000</v>
          </cell>
        </row>
        <row r="393">
          <cell r="A393" t="str">
            <v>14</v>
          </cell>
          <cell r="B393" t="str">
            <v>02</v>
          </cell>
          <cell r="C393" t="str">
            <v>04</v>
          </cell>
          <cell r="D393" t="str">
            <v>03</v>
          </cell>
          <cell r="E393" t="str">
            <v>14</v>
          </cell>
          <cell r="F393" t="str">
            <v>20</v>
          </cell>
          <cell r="G393" t="str">
            <v>1</v>
          </cell>
          <cell r="H393" t="str">
            <v>72</v>
          </cell>
          <cell r="I393" t="str">
            <v>1</v>
          </cell>
          <cell r="J393">
            <v>0</v>
          </cell>
          <cell r="K393">
            <v>0</v>
          </cell>
          <cell r="L393">
            <v>0</v>
          </cell>
          <cell r="M393">
            <v>1500000</v>
          </cell>
          <cell r="N393">
            <v>500000</v>
          </cell>
          <cell r="O393">
            <v>300000</v>
          </cell>
        </row>
        <row r="394">
          <cell r="A394" t="str">
            <v>14</v>
          </cell>
          <cell r="B394" t="str">
            <v>02</v>
          </cell>
          <cell r="C394" t="str">
            <v>04</v>
          </cell>
          <cell r="D394" t="str">
            <v>04</v>
          </cell>
          <cell r="E394" t="str">
            <v>14</v>
          </cell>
          <cell r="F394" t="str">
            <v>20</v>
          </cell>
          <cell r="G394" t="str">
            <v>1</v>
          </cell>
          <cell r="H394" t="str">
            <v>29</v>
          </cell>
          <cell r="I394" t="str">
            <v>1</v>
          </cell>
          <cell r="J394">
            <v>0</v>
          </cell>
          <cell r="K394">
            <v>0</v>
          </cell>
          <cell r="L394">
            <v>50000</v>
          </cell>
          <cell r="M394">
            <v>900000</v>
          </cell>
          <cell r="N394">
            <v>100000</v>
          </cell>
          <cell r="O394">
            <v>150000</v>
          </cell>
        </row>
        <row r="395">
          <cell r="A395" t="str">
            <v>14</v>
          </cell>
          <cell r="B395" t="str">
            <v>02</v>
          </cell>
          <cell r="C395" t="str">
            <v>04</v>
          </cell>
          <cell r="D395" t="str">
            <v>05</v>
          </cell>
          <cell r="E395" t="str">
            <v>14</v>
          </cell>
          <cell r="F395" t="str">
            <v>20</v>
          </cell>
          <cell r="G395" t="str">
            <v>1</v>
          </cell>
          <cell r="H395" t="str">
            <v>10</v>
          </cell>
          <cell r="I395" t="str">
            <v>1</v>
          </cell>
          <cell r="J395">
            <v>0</v>
          </cell>
          <cell r="K395">
            <v>0</v>
          </cell>
          <cell r="L395">
            <v>17000</v>
          </cell>
          <cell r="M395">
            <v>138963</v>
          </cell>
          <cell r="N395">
            <v>50000</v>
          </cell>
          <cell r="O395">
            <v>100000</v>
          </cell>
        </row>
        <row r="396">
          <cell r="A396" t="str">
            <v>14</v>
          </cell>
          <cell r="B396" t="str">
            <v>02</v>
          </cell>
          <cell r="C396" t="str">
            <v>04</v>
          </cell>
          <cell r="D396" t="str">
            <v>05</v>
          </cell>
          <cell r="E396" t="str">
            <v>14</v>
          </cell>
          <cell r="F396" t="str">
            <v>20</v>
          </cell>
          <cell r="G396" t="str">
            <v>1</v>
          </cell>
          <cell r="H396" t="str">
            <v>10</v>
          </cell>
          <cell r="I396" t="str">
            <v>0</v>
          </cell>
          <cell r="J396">
            <v>0</v>
          </cell>
          <cell r="K396">
            <v>0</v>
          </cell>
          <cell r="L396">
            <v>44501</v>
          </cell>
          <cell r="M396">
            <v>0</v>
          </cell>
          <cell r="N396">
            <v>0</v>
          </cell>
          <cell r="O396">
            <v>0</v>
          </cell>
        </row>
        <row r="397">
          <cell r="A397" t="str">
            <v>14</v>
          </cell>
          <cell r="B397" t="str">
            <v>04</v>
          </cell>
          <cell r="C397" t="str">
            <v>03</v>
          </cell>
          <cell r="D397" t="str">
            <v>01</v>
          </cell>
          <cell r="E397" t="str">
            <v>14</v>
          </cell>
          <cell r="F397" t="str">
            <v>20</v>
          </cell>
          <cell r="G397" t="str">
            <v>1</v>
          </cell>
          <cell r="H397" t="str">
            <v>10</v>
          </cell>
          <cell r="I397" t="str">
            <v>0</v>
          </cell>
          <cell r="J397">
            <v>0</v>
          </cell>
          <cell r="K397">
            <v>0</v>
          </cell>
          <cell r="L397">
            <v>10698</v>
          </cell>
          <cell r="M397">
            <v>0</v>
          </cell>
          <cell r="N397">
            <v>0</v>
          </cell>
          <cell r="O397">
            <v>0</v>
          </cell>
        </row>
        <row r="398">
          <cell r="A398" t="str">
            <v>14</v>
          </cell>
          <cell r="B398" t="str">
            <v>04</v>
          </cell>
          <cell r="C398" t="str">
            <v>03</v>
          </cell>
          <cell r="D398" t="str">
            <v>01</v>
          </cell>
          <cell r="E398" t="str">
            <v>14</v>
          </cell>
          <cell r="F398" t="str">
            <v>20</v>
          </cell>
          <cell r="G398" t="str">
            <v>1</v>
          </cell>
          <cell r="H398" t="str">
            <v>10</v>
          </cell>
          <cell r="I398" t="str">
            <v>1</v>
          </cell>
          <cell r="J398">
            <v>0</v>
          </cell>
          <cell r="K398">
            <v>0</v>
          </cell>
          <cell r="L398">
            <v>11500</v>
          </cell>
          <cell r="M398">
            <v>0</v>
          </cell>
          <cell r="N398">
            <v>0</v>
          </cell>
          <cell r="O398">
            <v>0</v>
          </cell>
        </row>
        <row r="399">
          <cell r="A399" t="str">
            <v>14</v>
          </cell>
          <cell r="B399" t="str">
            <v>02</v>
          </cell>
          <cell r="C399" t="str">
            <v>05</v>
          </cell>
          <cell r="D399" t="str">
            <v>01</v>
          </cell>
          <cell r="E399" t="str">
            <v>14</v>
          </cell>
          <cell r="F399" t="str">
            <v>20</v>
          </cell>
          <cell r="G399" t="str">
            <v>1</v>
          </cell>
          <cell r="H399" t="str">
            <v>66</v>
          </cell>
          <cell r="I399" t="str">
            <v>1</v>
          </cell>
          <cell r="J399">
            <v>0</v>
          </cell>
          <cell r="K399">
            <v>0</v>
          </cell>
          <cell r="L399">
            <v>0</v>
          </cell>
          <cell r="M399">
            <v>38375</v>
          </cell>
          <cell r="N399">
            <v>40000</v>
          </cell>
          <cell r="O399">
            <v>45000</v>
          </cell>
        </row>
        <row r="400">
          <cell r="A400" t="str">
            <v>14</v>
          </cell>
          <cell r="B400" t="str">
            <v>02</v>
          </cell>
          <cell r="C400" t="str">
            <v>05</v>
          </cell>
          <cell r="D400" t="str">
            <v>02</v>
          </cell>
          <cell r="E400" t="str">
            <v>14</v>
          </cell>
          <cell r="F400" t="str">
            <v>20</v>
          </cell>
          <cell r="G400" t="str">
            <v>1</v>
          </cell>
          <cell r="H400" t="str">
            <v>72</v>
          </cell>
          <cell r="I400" t="str">
            <v>1</v>
          </cell>
          <cell r="J400">
            <v>0</v>
          </cell>
          <cell r="K400">
            <v>0</v>
          </cell>
          <cell r="L400">
            <v>0</v>
          </cell>
          <cell r="M400">
            <v>15300</v>
          </cell>
          <cell r="N400">
            <v>15000</v>
          </cell>
          <cell r="O400">
            <v>20000</v>
          </cell>
        </row>
        <row r="401">
          <cell r="A401" t="str">
            <v>14</v>
          </cell>
          <cell r="B401" t="str">
            <v>05</v>
          </cell>
          <cell r="C401" t="str">
            <v>01</v>
          </cell>
          <cell r="D401" t="str">
            <v>01</v>
          </cell>
          <cell r="E401" t="str">
            <v>14</v>
          </cell>
          <cell r="F401" t="str">
            <v>20</v>
          </cell>
          <cell r="G401" t="str">
            <v>1</v>
          </cell>
          <cell r="H401" t="str">
            <v>66</v>
          </cell>
          <cell r="I401" t="str">
            <v>1</v>
          </cell>
          <cell r="J401">
            <v>0</v>
          </cell>
          <cell r="K401">
            <v>0</v>
          </cell>
          <cell r="L401">
            <v>0</v>
          </cell>
          <cell r="M401">
            <v>20000</v>
          </cell>
          <cell r="N401">
            <v>10000</v>
          </cell>
          <cell r="O401">
            <v>20000</v>
          </cell>
        </row>
        <row r="402">
          <cell r="A402" t="str">
            <v>14</v>
          </cell>
          <cell r="B402" t="str">
            <v>05</v>
          </cell>
          <cell r="C402" t="str">
            <v>01</v>
          </cell>
          <cell r="D402" t="str">
            <v>01</v>
          </cell>
          <cell r="E402" t="str">
            <v>14</v>
          </cell>
          <cell r="F402" t="str">
            <v>23</v>
          </cell>
          <cell r="G402" t="str">
            <v>1</v>
          </cell>
          <cell r="H402" t="str">
            <v>66</v>
          </cell>
          <cell r="I402" t="str">
            <v>1</v>
          </cell>
          <cell r="J402">
            <v>0</v>
          </cell>
          <cell r="K402">
            <v>0</v>
          </cell>
          <cell r="L402">
            <v>0</v>
          </cell>
          <cell r="M402">
            <v>100000</v>
          </cell>
          <cell r="N402">
            <v>100000</v>
          </cell>
          <cell r="O402">
            <v>100000</v>
          </cell>
        </row>
        <row r="403">
          <cell r="A403" t="str">
            <v>14</v>
          </cell>
          <cell r="B403" t="str">
            <v>02</v>
          </cell>
          <cell r="C403" t="str">
            <v>06</v>
          </cell>
          <cell r="D403" t="str">
            <v>01</v>
          </cell>
          <cell r="E403" t="str">
            <v>20</v>
          </cell>
          <cell r="F403" t="str">
            <v>00</v>
          </cell>
          <cell r="G403" t="str">
            <v>1</v>
          </cell>
          <cell r="H403" t="str">
            <v>27</v>
          </cell>
          <cell r="I403" t="str">
            <v>1</v>
          </cell>
          <cell r="J403">
            <v>0</v>
          </cell>
          <cell r="K403">
            <v>0</v>
          </cell>
          <cell r="L403">
            <v>0</v>
          </cell>
          <cell r="M403">
            <v>150000</v>
          </cell>
          <cell r="N403">
            <v>150000</v>
          </cell>
          <cell r="O403">
            <v>150000</v>
          </cell>
        </row>
        <row r="404">
          <cell r="A404" t="str">
            <v>14</v>
          </cell>
          <cell r="B404" t="str">
            <v>02</v>
          </cell>
          <cell r="C404" t="str">
            <v>06</v>
          </cell>
          <cell r="D404" t="str">
            <v>02</v>
          </cell>
          <cell r="E404" t="str">
            <v>14</v>
          </cell>
          <cell r="F404" t="str">
            <v>20</v>
          </cell>
          <cell r="G404" t="str">
            <v>1</v>
          </cell>
          <cell r="H404" t="str">
            <v>31</v>
          </cell>
          <cell r="I404" t="str">
            <v>1</v>
          </cell>
          <cell r="J404">
            <v>0</v>
          </cell>
          <cell r="K404">
            <v>0</v>
          </cell>
          <cell r="L404">
            <v>15810</v>
          </cell>
          <cell r="M404">
            <v>130000</v>
          </cell>
          <cell r="N404">
            <v>20000</v>
          </cell>
          <cell r="O404">
            <v>30000</v>
          </cell>
        </row>
        <row r="405">
          <cell r="A405" t="str">
            <v>14</v>
          </cell>
          <cell r="B405" t="str">
            <v>02</v>
          </cell>
          <cell r="C405" t="str">
            <v>06</v>
          </cell>
          <cell r="D405" t="str">
            <v>02</v>
          </cell>
          <cell r="E405" t="str">
            <v>14</v>
          </cell>
          <cell r="F405" t="str">
            <v>17</v>
          </cell>
          <cell r="G405" t="str">
            <v>1</v>
          </cell>
          <cell r="H405" t="str">
            <v>66</v>
          </cell>
          <cell r="I405" t="str">
            <v>1</v>
          </cell>
          <cell r="J405">
            <v>0</v>
          </cell>
          <cell r="K405">
            <v>0</v>
          </cell>
          <cell r="L405">
            <v>0</v>
          </cell>
          <cell r="M405">
            <v>50000</v>
          </cell>
          <cell r="N405">
            <v>20000</v>
          </cell>
          <cell r="O405">
            <v>20000</v>
          </cell>
        </row>
        <row r="406">
          <cell r="A406" t="str">
            <v>14</v>
          </cell>
          <cell r="B406" t="str">
            <v>02</v>
          </cell>
          <cell r="C406" t="str">
            <v>06</v>
          </cell>
          <cell r="D406" t="str">
            <v>01</v>
          </cell>
          <cell r="E406" t="str">
            <v>14</v>
          </cell>
          <cell r="F406" t="str">
            <v>17</v>
          </cell>
          <cell r="G406" t="str">
            <v>1</v>
          </cell>
          <cell r="H406" t="str">
            <v>66</v>
          </cell>
          <cell r="I406" t="str">
            <v>1</v>
          </cell>
          <cell r="J406">
            <v>0</v>
          </cell>
          <cell r="K406">
            <v>0</v>
          </cell>
          <cell r="L406">
            <v>0</v>
          </cell>
          <cell r="M406">
            <v>50000</v>
          </cell>
          <cell r="N406">
            <v>50000</v>
          </cell>
          <cell r="O406">
            <v>50000</v>
          </cell>
        </row>
        <row r="407">
          <cell r="A407" t="str">
            <v>14</v>
          </cell>
          <cell r="B407" t="str">
            <v>06</v>
          </cell>
          <cell r="C407" t="str">
            <v>01</v>
          </cell>
          <cell r="D407" t="str">
            <v>01</v>
          </cell>
          <cell r="E407" t="str">
            <v>14</v>
          </cell>
          <cell r="F407" t="str">
            <v>17</v>
          </cell>
          <cell r="G407" t="str">
            <v>1</v>
          </cell>
          <cell r="H407" t="str">
            <v>77</v>
          </cell>
          <cell r="I407" t="str">
            <v>0</v>
          </cell>
          <cell r="J407">
            <v>0</v>
          </cell>
          <cell r="K407">
            <v>160137</v>
          </cell>
          <cell r="L407">
            <v>10000</v>
          </cell>
          <cell r="M407">
            <v>150000</v>
          </cell>
          <cell r="N407">
            <v>150000</v>
          </cell>
          <cell r="O407">
            <v>150000</v>
          </cell>
        </row>
        <row r="408">
          <cell r="A408" t="str">
            <v>14</v>
          </cell>
          <cell r="B408" t="str">
            <v>06</v>
          </cell>
          <cell r="C408" t="str">
            <v>01</v>
          </cell>
          <cell r="D408" t="str">
            <v>01</v>
          </cell>
          <cell r="E408" t="str">
            <v>14</v>
          </cell>
          <cell r="F408" t="str">
            <v>20</v>
          </cell>
          <cell r="G408" t="str">
            <v>0</v>
          </cell>
          <cell r="H408" t="str">
            <v>66</v>
          </cell>
          <cell r="I408" t="str">
            <v>0</v>
          </cell>
          <cell r="J408">
            <v>0</v>
          </cell>
          <cell r="K408">
            <v>8009</v>
          </cell>
          <cell r="L408">
            <v>15159</v>
          </cell>
          <cell r="M408">
            <v>1</v>
          </cell>
          <cell r="N408">
            <v>1</v>
          </cell>
          <cell r="O408">
            <v>1</v>
          </cell>
        </row>
        <row r="409">
          <cell r="A409" t="str">
            <v>14</v>
          </cell>
          <cell r="B409" t="str">
            <v>02</v>
          </cell>
          <cell r="C409" t="str">
            <v>05</v>
          </cell>
          <cell r="D409" t="str">
            <v>01</v>
          </cell>
          <cell r="E409" t="str">
            <v>14</v>
          </cell>
          <cell r="F409" t="str">
            <v>20</v>
          </cell>
          <cell r="G409" t="str">
            <v>1</v>
          </cell>
          <cell r="H409" t="str">
            <v>66</v>
          </cell>
          <cell r="I409" t="str">
            <v>0</v>
          </cell>
          <cell r="J409">
            <v>0</v>
          </cell>
          <cell r="K409">
            <v>0</v>
          </cell>
          <cell r="L409">
            <v>2016</v>
          </cell>
          <cell r="M409">
            <v>0</v>
          </cell>
          <cell r="N409">
            <v>0</v>
          </cell>
          <cell r="O409">
            <v>0</v>
          </cell>
        </row>
        <row r="410">
          <cell r="A410" t="str">
            <v>14</v>
          </cell>
          <cell r="B410" t="str">
            <v>02</v>
          </cell>
          <cell r="C410" t="str">
            <v>05</v>
          </cell>
          <cell r="D410" t="str">
            <v>02</v>
          </cell>
          <cell r="E410" t="str">
            <v>14</v>
          </cell>
          <cell r="F410" t="str">
            <v>20</v>
          </cell>
          <cell r="G410" t="str">
            <v>1</v>
          </cell>
          <cell r="H410" t="str">
            <v>66</v>
          </cell>
          <cell r="I410" t="str">
            <v>0</v>
          </cell>
          <cell r="J410">
            <v>0</v>
          </cell>
          <cell r="K410">
            <v>0</v>
          </cell>
          <cell r="L410">
            <v>14229</v>
          </cell>
          <cell r="M410">
            <v>0</v>
          </cell>
          <cell r="N410">
            <v>0</v>
          </cell>
          <cell r="O410">
            <v>0</v>
          </cell>
        </row>
        <row r="411">
          <cell r="A411" t="str">
            <v>14</v>
          </cell>
          <cell r="B411" t="str">
            <v>06</v>
          </cell>
          <cell r="C411" t="str">
            <v>01</v>
          </cell>
          <cell r="D411" t="str">
            <v>01</v>
          </cell>
          <cell r="E411" t="str">
            <v>14</v>
          </cell>
          <cell r="F411" t="str">
            <v>18</v>
          </cell>
          <cell r="G411" t="str">
            <v>1</v>
          </cell>
          <cell r="H411" t="str">
            <v>77</v>
          </cell>
          <cell r="I411" t="str">
            <v>0</v>
          </cell>
          <cell r="J411">
            <v>0</v>
          </cell>
          <cell r="K411">
            <v>0</v>
          </cell>
          <cell r="L411">
            <v>0</v>
          </cell>
          <cell r="M411">
            <v>9000</v>
          </cell>
          <cell r="N411">
            <v>9000</v>
          </cell>
          <cell r="O411">
            <v>9000</v>
          </cell>
        </row>
        <row r="412">
          <cell r="A412" t="str">
            <v>14</v>
          </cell>
          <cell r="B412" t="str">
            <v>06</v>
          </cell>
          <cell r="C412" t="str">
            <v>01</v>
          </cell>
          <cell r="D412" t="str">
            <v>01</v>
          </cell>
          <cell r="E412" t="str">
            <v>20</v>
          </cell>
          <cell r="F412" t="str">
            <v>04</v>
          </cell>
          <cell r="G412" t="str">
            <v>1</v>
          </cell>
          <cell r="H412" t="str">
            <v>77</v>
          </cell>
          <cell r="I412" t="str">
            <v>0</v>
          </cell>
          <cell r="J412">
            <v>0</v>
          </cell>
          <cell r="K412">
            <v>0</v>
          </cell>
          <cell r="L412">
            <v>0</v>
          </cell>
          <cell r="M412">
            <v>1000</v>
          </cell>
          <cell r="N412">
            <v>1000</v>
          </cell>
          <cell r="O412">
            <v>1000</v>
          </cell>
        </row>
        <row r="413">
          <cell r="A413" t="str">
            <v>14</v>
          </cell>
          <cell r="B413" t="str">
            <v>06</v>
          </cell>
          <cell r="C413" t="str">
            <v>01</v>
          </cell>
          <cell r="D413" t="str">
            <v>02</v>
          </cell>
          <cell r="E413" t="str">
            <v>13</v>
          </cell>
          <cell r="F413" t="str">
            <v>01</v>
          </cell>
          <cell r="G413" t="str">
            <v>1</v>
          </cell>
          <cell r="H413" t="str">
            <v>77</v>
          </cell>
          <cell r="I413" t="str">
            <v>0</v>
          </cell>
          <cell r="J413">
            <v>0</v>
          </cell>
          <cell r="K413">
            <v>0</v>
          </cell>
          <cell r="L413">
            <v>0</v>
          </cell>
          <cell r="M413">
            <v>5000</v>
          </cell>
          <cell r="N413">
            <v>5000</v>
          </cell>
          <cell r="O413">
            <v>5000</v>
          </cell>
        </row>
        <row r="414">
          <cell r="A414" t="str">
            <v>14</v>
          </cell>
          <cell r="B414" t="str">
            <v>06</v>
          </cell>
          <cell r="C414" t="str">
            <v>01</v>
          </cell>
          <cell r="D414" t="str">
            <v>02</v>
          </cell>
          <cell r="E414" t="str">
            <v>13</v>
          </cell>
          <cell r="F414" t="str">
            <v>04</v>
          </cell>
          <cell r="G414" t="str">
            <v>1</v>
          </cell>
          <cell r="H414" t="str">
            <v>77</v>
          </cell>
          <cell r="I414" t="str">
            <v>0</v>
          </cell>
          <cell r="J414">
            <v>0</v>
          </cell>
          <cell r="K414">
            <v>0</v>
          </cell>
          <cell r="L414">
            <v>0</v>
          </cell>
          <cell r="M414">
            <v>2000</v>
          </cell>
          <cell r="N414">
            <v>2000</v>
          </cell>
          <cell r="O414">
            <v>2000</v>
          </cell>
        </row>
        <row r="415">
          <cell r="A415" t="str">
            <v>14</v>
          </cell>
          <cell r="B415" t="str">
            <v>06</v>
          </cell>
          <cell r="C415" t="str">
            <v>01</v>
          </cell>
          <cell r="D415" t="str">
            <v>02</v>
          </cell>
          <cell r="E415" t="str">
            <v>13</v>
          </cell>
          <cell r="F415" t="str">
            <v>09</v>
          </cell>
          <cell r="G415" t="str">
            <v>1</v>
          </cell>
          <cell r="H415" t="str">
            <v>77</v>
          </cell>
          <cell r="I415" t="str">
            <v>0</v>
          </cell>
          <cell r="J415">
            <v>0</v>
          </cell>
          <cell r="K415">
            <v>0</v>
          </cell>
          <cell r="L415">
            <v>0</v>
          </cell>
          <cell r="M415">
            <v>1</v>
          </cell>
          <cell r="N415">
            <v>1</v>
          </cell>
          <cell r="O415">
            <v>1</v>
          </cell>
        </row>
        <row r="416">
          <cell r="A416" t="str">
            <v>14</v>
          </cell>
          <cell r="B416" t="str">
            <v>06</v>
          </cell>
          <cell r="C416" t="str">
            <v>01</v>
          </cell>
          <cell r="D416" t="str">
            <v>02</v>
          </cell>
          <cell r="E416" t="str">
            <v>13</v>
          </cell>
          <cell r="F416" t="str">
            <v>10</v>
          </cell>
          <cell r="G416" t="str">
            <v>1</v>
          </cell>
          <cell r="H416" t="str">
            <v>77</v>
          </cell>
          <cell r="I416" t="str">
            <v>0</v>
          </cell>
          <cell r="J416">
            <v>0</v>
          </cell>
          <cell r="K416">
            <v>0</v>
          </cell>
          <cell r="L416">
            <v>0</v>
          </cell>
          <cell r="M416">
            <v>3001</v>
          </cell>
          <cell r="N416">
            <v>3001</v>
          </cell>
          <cell r="O416">
            <v>3001</v>
          </cell>
        </row>
        <row r="417">
          <cell r="A417" t="str">
            <v>14</v>
          </cell>
          <cell r="B417" t="str">
            <v>06</v>
          </cell>
          <cell r="C417" t="str">
            <v>01</v>
          </cell>
          <cell r="D417" t="str">
            <v>02</v>
          </cell>
          <cell r="E417" t="str">
            <v>14</v>
          </cell>
          <cell r="F417" t="str">
            <v>06</v>
          </cell>
          <cell r="G417" t="str">
            <v>1</v>
          </cell>
          <cell r="H417" t="str">
            <v>77</v>
          </cell>
          <cell r="I417" t="str">
            <v>0</v>
          </cell>
          <cell r="J417">
            <v>0</v>
          </cell>
          <cell r="K417">
            <v>0</v>
          </cell>
          <cell r="L417">
            <v>0</v>
          </cell>
          <cell r="M417">
            <v>1000</v>
          </cell>
          <cell r="N417">
            <v>1000</v>
          </cell>
          <cell r="O417">
            <v>1000</v>
          </cell>
        </row>
        <row r="418">
          <cell r="A418" t="str">
            <v>14</v>
          </cell>
          <cell r="B418" t="str">
            <v>06</v>
          </cell>
          <cell r="C418" t="str">
            <v>01</v>
          </cell>
          <cell r="D418" t="str">
            <v>02</v>
          </cell>
          <cell r="E418" t="str">
            <v>14</v>
          </cell>
          <cell r="F418" t="str">
            <v>17</v>
          </cell>
          <cell r="G418" t="str">
            <v>1</v>
          </cell>
          <cell r="H418" t="str">
            <v>77</v>
          </cell>
          <cell r="I418" t="str">
            <v>0</v>
          </cell>
          <cell r="J418">
            <v>0</v>
          </cell>
          <cell r="K418">
            <v>0</v>
          </cell>
          <cell r="L418">
            <v>0</v>
          </cell>
          <cell r="M418">
            <v>500</v>
          </cell>
          <cell r="N418">
            <v>500</v>
          </cell>
          <cell r="O418">
            <v>500</v>
          </cell>
        </row>
        <row r="419">
          <cell r="A419" t="str">
            <v>14</v>
          </cell>
          <cell r="B419" t="str">
            <v>06</v>
          </cell>
          <cell r="C419" t="str">
            <v>01</v>
          </cell>
          <cell r="D419" t="str">
            <v>02</v>
          </cell>
          <cell r="E419" t="str">
            <v>20</v>
          </cell>
          <cell r="F419" t="str">
            <v>00</v>
          </cell>
          <cell r="G419" t="str">
            <v>1</v>
          </cell>
          <cell r="H419" t="str">
            <v>77</v>
          </cell>
          <cell r="I419" t="str">
            <v>0</v>
          </cell>
          <cell r="J419">
            <v>0</v>
          </cell>
          <cell r="K419">
            <v>0</v>
          </cell>
          <cell r="L419">
            <v>0</v>
          </cell>
          <cell r="M419">
            <v>84752</v>
          </cell>
          <cell r="N419">
            <v>84752</v>
          </cell>
          <cell r="O419">
            <v>84752</v>
          </cell>
        </row>
        <row r="420">
          <cell r="A420" t="str">
            <v>14</v>
          </cell>
          <cell r="B420" t="str">
            <v>06</v>
          </cell>
          <cell r="C420" t="str">
            <v>01</v>
          </cell>
          <cell r="D420" t="str">
            <v>02</v>
          </cell>
          <cell r="E420" t="str">
            <v>20</v>
          </cell>
          <cell r="F420" t="str">
            <v>01</v>
          </cell>
          <cell r="G420" t="str">
            <v>1</v>
          </cell>
          <cell r="H420" t="str">
            <v>77</v>
          </cell>
          <cell r="I420" t="str">
            <v>0</v>
          </cell>
          <cell r="J420">
            <v>0</v>
          </cell>
          <cell r="K420">
            <v>0</v>
          </cell>
          <cell r="L420">
            <v>0</v>
          </cell>
          <cell r="M420">
            <v>1000</v>
          </cell>
          <cell r="N420">
            <v>1000</v>
          </cell>
          <cell r="O420">
            <v>1000</v>
          </cell>
        </row>
        <row r="421">
          <cell r="A421" t="str">
            <v>14</v>
          </cell>
          <cell r="B421" t="str">
            <v>06</v>
          </cell>
          <cell r="C421" t="str">
            <v>02</v>
          </cell>
          <cell r="D421" t="str">
            <v>01</v>
          </cell>
          <cell r="E421" t="str">
            <v>10</v>
          </cell>
          <cell r="F421" t="str">
            <v>02</v>
          </cell>
          <cell r="G421" t="str">
            <v>1</v>
          </cell>
          <cell r="H421" t="str">
            <v>77</v>
          </cell>
          <cell r="I421" t="str">
            <v>0</v>
          </cell>
          <cell r="J421">
            <v>0</v>
          </cell>
          <cell r="K421">
            <v>0</v>
          </cell>
          <cell r="L421">
            <v>0</v>
          </cell>
          <cell r="M421">
            <v>10000</v>
          </cell>
          <cell r="N421">
            <v>10000</v>
          </cell>
          <cell r="O421">
            <v>10000</v>
          </cell>
        </row>
        <row r="422">
          <cell r="A422" t="str">
            <v>14</v>
          </cell>
          <cell r="B422" t="str">
            <v>06</v>
          </cell>
          <cell r="C422" t="str">
            <v>02</v>
          </cell>
          <cell r="D422" t="str">
            <v>01</v>
          </cell>
          <cell r="E422" t="str">
            <v>14</v>
          </cell>
          <cell r="F422" t="str">
            <v>17</v>
          </cell>
          <cell r="G422" t="str">
            <v>1</v>
          </cell>
          <cell r="H422" t="str">
            <v>77</v>
          </cell>
          <cell r="I422" t="str">
            <v>0</v>
          </cell>
          <cell r="J422">
            <v>0</v>
          </cell>
          <cell r="K422">
            <v>0</v>
          </cell>
          <cell r="L422">
            <v>0</v>
          </cell>
          <cell r="M422">
            <v>2000</v>
          </cell>
          <cell r="N422">
            <v>2000</v>
          </cell>
          <cell r="O422">
            <v>2000</v>
          </cell>
        </row>
        <row r="423">
          <cell r="A423" t="str">
            <v>14</v>
          </cell>
          <cell r="B423" t="str">
            <v>06</v>
          </cell>
          <cell r="C423" t="str">
            <v>02</v>
          </cell>
          <cell r="D423" t="str">
            <v>01</v>
          </cell>
          <cell r="E423" t="str">
            <v>14</v>
          </cell>
          <cell r="F423" t="str">
            <v>20</v>
          </cell>
          <cell r="G423" t="str">
            <v>1</v>
          </cell>
          <cell r="H423" t="str">
            <v>77</v>
          </cell>
          <cell r="I423" t="str">
            <v>0</v>
          </cell>
          <cell r="J423">
            <v>0</v>
          </cell>
          <cell r="K423">
            <v>0</v>
          </cell>
          <cell r="L423">
            <v>0</v>
          </cell>
          <cell r="M423">
            <v>30000</v>
          </cell>
          <cell r="N423">
            <v>30000</v>
          </cell>
          <cell r="O423">
            <v>30000</v>
          </cell>
        </row>
        <row r="424">
          <cell r="A424" t="str">
            <v>14</v>
          </cell>
          <cell r="B424" t="str">
            <v>06</v>
          </cell>
          <cell r="C424" t="str">
            <v>02</v>
          </cell>
          <cell r="D424" t="str">
            <v>02</v>
          </cell>
          <cell r="E424" t="str">
            <v>14</v>
          </cell>
          <cell r="F424" t="str">
            <v>02</v>
          </cell>
          <cell r="G424" t="str">
            <v>0</v>
          </cell>
          <cell r="H424" t="str">
            <v>61</v>
          </cell>
          <cell r="I424" t="str">
            <v>0</v>
          </cell>
          <cell r="J424">
            <v>0</v>
          </cell>
          <cell r="K424">
            <v>0</v>
          </cell>
          <cell r="L424">
            <v>0</v>
          </cell>
          <cell r="M424">
            <v>1</v>
          </cell>
          <cell r="N424">
            <v>1</v>
          </cell>
          <cell r="O424">
            <v>1</v>
          </cell>
        </row>
        <row r="425">
          <cell r="A425" t="str">
            <v>14</v>
          </cell>
          <cell r="B425" t="str">
            <v>06</v>
          </cell>
          <cell r="C425" t="str">
            <v>02</v>
          </cell>
          <cell r="D425" t="str">
            <v>02</v>
          </cell>
          <cell r="E425" t="str">
            <v>14</v>
          </cell>
          <cell r="F425" t="str">
            <v>17</v>
          </cell>
          <cell r="G425" t="str">
            <v>0</v>
          </cell>
          <cell r="H425" t="str">
            <v>61</v>
          </cell>
          <cell r="I425" t="str">
            <v>0</v>
          </cell>
          <cell r="J425">
            <v>0</v>
          </cell>
          <cell r="K425">
            <v>19802</v>
          </cell>
          <cell r="L425">
            <v>2000</v>
          </cell>
          <cell r="M425">
            <v>2000</v>
          </cell>
          <cell r="N425">
            <v>2000</v>
          </cell>
          <cell r="O425">
            <v>2000</v>
          </cell>
        </row>
        <row r="426">
          <cell r="A426" t="str">
            <v>14</v>
          </cell>
          <cell r="B426" t="str">
            <v>06</v>
          </cell>
          <cell r="C426" t="str">
            <v>02</v>
          </cell>
          <cell r="D426" t="str">
            <v>02</v>
          </cell>
          <cell r="E426" t="str">
            <v>14</v>
          </cell>
          <cell r="F426" t="str">
            <v>20</v>
          </cell>
          <cell r="G426" t="str">
            <v>1</v>
          </cell>
          <cell r="H426" t="str">
            <v>10</v>
          </cell>
          <cell r="I426" t="str">
            <v>1</v>
          </cell>
          <cell r="J426">
            <v>0</v>
          </cell>
          <cell r="K426">
            <v>0</v>
          </cell>
          <cell r="L426">
            <v>0</v>
          </cell>
          <cell r="M426">
            <v>56827</v>
          </cell>
          <cell r="N426">
            <v>45000</v>
          </cell>
          <cell r="O426">
            <v>50000</v>
          </cell>
        </row>
        <row r="427">
          <cell r="A427" t="str">
            <v>14</v>
          </cell>
          <cell r="B427" t="str">
            <v>06</v>
          </cell>
          <cell r="C427" t="str">
            <v>02</v>
          </cell>
          <cell r="D427" t="str">
            <v>02</v>
          </cell>
          <cell r="E427" t="str">
            <v>14</v>
          </cell>
          <cell r="F427" t="str">
            <v>20</v>
          </cell>
          <cell r="G427" t="str">
            <v>0</v>
          </cell>
          <cell r="H427" t="str">
            <v>66</v>
          </cell>
          <cell r="I427" t="str">
            <v>0</v>
          </cell>
          <cell r="J427">
            <v>0</v>
          </cell>
          <cell r="K427">
            <v>0</v>
          </cell>
          <cell r="L427">
            <v>0</v>
          </cell>
          <cell r="M427">
            <v>10000</v>
          </cell>
          <cell r="N427">
            <v>10000</v>
          </cell>
          <cell r="O427">
            <v>10000</v>
          </cell>
        </row>
        <row r="428">
          <cell r="A428" t="str">
            <v>14</v>
          </cell>
          <cell r="B428" t="str">
            <v>06</v>
          </cell>
          <cell r="C428" t="str">
            <v>02</v>
          </cell>
          <cell r="D428" t="str">
            <v>02</v>
          </cell>
          <cell r="E428" t="str">
            <v>10</v>
          </cell>
          <cell r="F428" t="str">
            <v>02</v>
          </cell>
          <cell r="G428" t="str">
            <v>1</v>
          </cell>
          <cell r="H428" t="str">
            <v>61</v>
          </cell>
          <cell r="I428" t="str">
            <v>0</v>
          </cell>
          <cell r="J428">
            <v>0</v>
          </cell>
          <cell r="K428">
            <v>0</v>
          </cell>
          <cell r="L428">
            <v>0</v>
          </cell>
          <cell r="M428">
            <v>4000</v>
          </cell>
          <cell r="N428">
            <v>4000</v>
          </cell>
          <cell r="O428">
            <v>4000</v>
          </cell>
        </row>
        <row r="429">
          <cell r="A429" t="str">
            <v>14</v>
          </cell>
          <cell r="B429" t="str">
            <v>06</v>
          </cell>
          <cell r="C429" t="str">
            <v>02</v>
          </cell>
          <cell r="D429" t="str">
            <v>02</v>
          </cell>
          <cell r="E429" t="str">
            <v>12</v>
          </cell>
          <cell r="F429" t="str">
            <v>01</v>
          </cell>
          <cell r="G429" t="str">
            <v>1</v>
          </cell>
          <cell r="H429" t="str">
            <v>61</v>
          </cell>
          <cell r="I429" t="str">
            <v>0</v>
          </cell>
          <cell r="J429">
            <v>0</v>
          </cell>
          <cell r="K429">
            <v>0</v>
          </cell>
          <cell r="L429">
            <v>0</v>
          </cell>
          <cell r="M429">
            <v>3000</v>
          </cell>
          <cell r="N429">
            <v>3000</v>
          </cell>
          <cell r="O429">
            <v>3000</v>
          </cell>
        </row>
        <row r="430">
          <cell r="A430" t="str">
            <v>14</v>
          </cell>
          <cell r="B430" t="str">
            <v>06</v>
          </cell>
          <cell r="C430" t="str">
            <v>02</v>
          </cell>
          <cell r="D430" t="str">
            <v>02</v>
          </cell>
          <cell r="E430" t="str">
            <v>13</v>
          </cell>
          <cell r="F430" t="str">
            <v>01</v>
          </cell>
          <cell r="G430" t="str">
            <v>1</v>
          </cell>
          <cell r="H430" t="str">
            <v>61</v>
          </cell>
          <cell r="I430" t="str">
            <v>0</v>
          </cell>
          <cell r="J430">
            <v>0</v>
          </cell>
          <cell r="K430">
            <v>0</v>
          </cell>
          <cell r="L430">
            <v>0</v>
          </cell>
          <cell r="M430">
            <v>1000</v>
          </cell>
          <cell r="N430">
            <v>1000</v>
          </cell>
          <cell r="O430">
            <v>1000</v>
          </cell>
        </row>
        <row r="431">
          <cell r="A431" t="str">
            <v>14</v>
          </cell>
          <cell r="B431" t="str">
            <v>06</v>
          </cell>
          <cell r="C431" t="str">
            <v>02</v>
          </cell>
          <cell r="D431" t="str">
            <v>02</v>
          </cell>
          <cell r="E431" t="str">
            <v>14</v>
          </cell>
          <cell r="F431" t="str">
            <v>06</v>
          </cell>
          <cell r="G431" t="str">
            <v>1</v>
          </cell>
          <cell r="H431" t="str">
            <v>61</v>
          </cell>
          <cell r="I431" t="str">
            <v>0</v>
          </cell>
          <cell r="J431">
            <v>0</v>
          </cell>
          <cell r="K431">
            <v>0</v>
          </cell>
          <cell r="L431">
            <v>0</v>
          </cell>
          <cell r="M431">
            <v>794</v>
          </cell>
          <cell r="N431">
            <v>794</v>
          </cell>
          <cell r="O431">
            <v>794</v>
          </cell>
        </row>
        <row r="432">
          <cell r="A432" t="str">
            <v>14</v>
          </cell>
          <cell r="B432" t="str">
            <v>06</v>
          </cell>
          <cell r="C432" t="str">
            <v>02</v>
          </cell>
          <cell r="D432" t="str">
            <v>02</v>
          </cell>
          <cell r="E432" t="str">
            <v>14</v>
          </cell>
          <cell r="F432" t="str">
            <v>07</v>
          </cell>
          <cell r="G432" t="str">
            <v>1</v>
          </cell>
          <cell r="H432" t="str">
            <v>61</v>
          </cell>
          <cell r="I432" t="str">
            <v>0</v>
          </cell>
          <cell r="J432">
            <v>0</v>
          </cell>
          <cell r="K432">
            <v>0</v>
          </cell>
          <cell r="L432">
            <v>0</v>
          </cell>
          <cell r="M432">
            <v>400</v>
          </cell>
          <cell r="N432">
            <v>400</v>
          </cell>
          <cell r="O432">
            <v>400</v>
          </cell>
        </row>
        <row r="433">
          <cell r="A433" t="str">
            <v>14</v>
          </cell>
          <cell r="B433" t="str">
            <v>06</v>
          </cell>
          <cell r="C433" t="str">
            <v>02</v>
          </cell>
          <cell r="D433" t="str">
            <v>02</v>
          </cell>
          <cell r="E433" t="str">
            <v>14</v>
          </cell>
          <cell r="F433" t="str">
            <v>80</v>
          </cell>
          <cell r="G433" t="str">
            <v>1</v>
          </cell>
          <cell r="H433" t="str">
            <v>61</v>
          </cell>
          <cell r="I433" t="str">
            <v>0</v>
          </cell>
          <cell r="J433">
            <v>0</v>
          </cell>
          <cell r="K433">
            <v>0</v>
          </cell>
          <cell r="L433">
            <v>0</v>
          </cell>
          <cell r="M433">
            <v>3000</v>
          </cell>
          <cell r="N433">
            <v>3000</v>
          </cell>
          <cell r="O433">
            <v>3000</v>
          </cell>
        </row>
        <row r="434">
          <cell r="A434" t="str">
            <v>14</v>
          </cell>
          <cell r="B434" t="str">
            <v>06</v>
          </cell>
          <cell r="C434" t="str">
            <v>02</v>
          </cell>
          <cell r="D434" t="str">
            <v>02</v>
          </cell>
          <cell r="E434" t="str">
            <v>14</v>
          </cell>
          <cell r="F434" t="str">
            <v>20</v>
          </cell>
          <cell r="G434" t="str">
            <v>1</v>
          </cell>
          <cell r="H434" t="str">
            <v>66</v>
          </cell>
          <cell r="I434" t="str">
            <v>0</v>
          </cell>
          <cell r="J434">
            <v>0</v>
          </cell>
          <cell r="K434">
            <v>0</v>
          </cell>
          <cell r="L434">
            <v>0</v>
          </cell>
          <cell r="M434">
            <v>5000</v>
          </cell>
          <cell r="N434">
            <v>5000</v>
          </cell>
          <cell r="O434">
            <v>5000</v>
          </cell>
        </row>
        <row r="435">
          <cell r="A435" t="str">
            <v>14</v>
          </cell>
          <cell r="B435" t="str">
            <v>02</v>
          </cell>
          <cell r="C435" t="str">
            <v>05</v>
          </cell>
          <cell r="D435" t="str">
            <v>02</v>
          </cell>
          <cell r="E435" t="str">
            <v>12</v>
          </cell>
          <cell r="F435" t="str">
            <v>03</v>
          </cell>
          <cell r="G435" t="str">
            <v>1</v>
          </cell>
          <cell r="H435" t="str">
            <v>66</v>
          </cell>
          <cell r="I435" t="str">
            <v>0</v>
          </cell>
          <cell r="J435">
            <v>0</v>
          </cell>
          <cell r="K435">
            <v>0</v>
          </cell>
          <cell r="L435">
            <v>1693</v>
          </cell>
          <cell r="M435">
            <v>0</v>
          </cell>
          <cell r="N435">
            <v>0</v>
          </cell>
          <cell r="O435">
            <v>0</v>
          </cell>
        </row>
        <row r="436">
          <cell r="A436" t="str">
            <v>14</v>
          </cell>
          <cell r="B436" t="str">
            <v>02</v>
          </cell>
          <cell r="C436" t="str">
            <v>05</v>
          </cell>
          <cell r="D436" t="str">
            <v>02</v>
          </cell>
          <cell r="E436" t="str">
            <v>14</v>
          </cell>
          <cell r="F436" t="str">
            <v>01</v>
          </cell>
          <cell r="G436" t="str">
            <v>1</v>
          </cell>
          <cell r="H436" t="str">
            <v>66</v>
          </cell>
          <cell r="I436" t="str">
            <v>0</v>
          </cell>
          <cell r="J436">
            <v>0</v>
          </cell>
          <cell r="K436">
            <v>0</v>
          </cell>
          <cell r="L436">
            <v>2474</v>
          </cell>
          <cell r="M436">
            <v>0</v>
          </cell>
          <cell r="N436">
            <v>0</v>
          </cell>
          <cell r="O436">
            <v>0</v>
          </cell>
        </row>
        <row r="437">
          <cell r="A437" t="str">
            <v>14</v>
          </cell>
          <cell r="B437" t="str">
            <v>02</v>
          </cell>
          <cell r="C437" t="str">
            <v>05</v>
          </cell>
          <cell r="D437" t="str">
            <v>02</v>
          </cell>
          <cell r="E437" t="str">
            <v>20</v>
          </cell>
          <cell r="F437" t="str">
            <v>04</v>
          </cell>
          <cell r="G437" t="str">
            <v>1</v>
          </cell>
          <cell r="H437" t="str">
            <v>66</v>
          </cell>
          <cell r="I437" t="str">
            <v>0</v>
          </cell>
          <cell r="J437">
            <v>0</v>
          </cell>
          <cell r="K437">
            <v>0</v>
          </cell>
          <cell r="L437">
            <v>6600</v>
          </cell>
          <cell r="M437">
            <v>0</v>
          </cell>
          <cell r="N437">
            <v>0</v>
          </cell>
          <cell r="O437">
            <v>0</v>
          </cell>
        </row>
        <row r="438">
          <cell r="A438" t="str">
            <v>14</v>
          </cell>
          <cell r="B438" t="str">
            <v>03</v>
          </cell>
          <cell r="C438" t="str">
            <v>02</v>
          </cell>
          <cell r="D438" t="str">
            <v>01</v>
          </cell>
          <cell r="E438" t="str">
            <v>14</v>
          </cell>
          <cell r="F438" t="str">
            <v>06</v>
          </cell>
          <cell r="G438" t="str">
            <v>0</v>
          </cell>
          <cell r="H438" t="str">
            <v>77</v>
          </cell>
          <cell r="I438" t="str">
            <v>0</v>
          </cell>
          <cell r="J438">
            <v>8499</v>
          </cell>
          <cell r="K438">
            <v>0</v>
          </cell>
          <cell r="L438">
            <v>0</v>
          </cell>
          <cell r="M438">
            <v>0</v>
          </cell>
          <cell r="N438">
            <v>0</v>
          </cell>
          <cell r="O438">
            <v>0</v>
          </cell>
        </row>
        <row r="439">
          <cell r="A439" t="str">
            <v>14</v>
          </cell>
          <cell r="B439" t="str">
            <v>03</v>
          </cell>
          <cell r="C439" t="str">
            <v>02</v>
          </cell>
          <cell r="D439" t="str">
            <v>01</v>
          </cell>
          <cell r="E439" t="str">
            <v>14</v>
          </cell>
          <cell r="F439" t="str">
            <v>18</v>
          </cell>
          <cell r="G439" t="str">
            <v>0</v>
          </cell>
          <cell r="H439" t="str">
            <v>77</v>
          </cell>
          <cell r="I439" t="str">
            <v>0</v>
          </cell>
          <cell r="J439">
            <v>2838</v>
          </cell>
          <cell r="K439">
            <v>0</v>
          </cell>
          <cell r="L439">
            <v>0</v>
          </cell>
          <cell r="M439">
            <v>0</v>
          </cell>
          <cell r="N439">
            <v>0</v>
          </cell>
          <cell r="O439">
            <v>0</v>
          </cell>
        </row>
        <row r="440">
          <cell r="A440" t="str">
            <v>14</v>
          </cell>
          <cell r="B440" t="str">
            <v>03</v>
          </cell>
          <cell r="C440" t="str">
            <v>02</v>
          </cell>
          <cell r="D440" t="str">
            <v>03</v>
          </cell>
          <cell r="E440" t="str">
            <v>14</v>
          </cell>
          <cell r="F440" t="str">
            <v>06</v>
          </cell>
          <cell r="G440" t="str">
            <v>0</v>
          </cell>
          <cell r="H440" t="str">
            <v>77</v>
          </cell>
          <cell r="I440" t="str">
            <v>0</v>
          </cell>
          <cell r="J440">
            <v>190</v>
          </cell>
          <cell r="K440">
            <v>0</v>
          </cell>
          <cell r="L440">
            <v>0</v>
          </cell>
          <cell r="M440">
            <v>0</v>
          </cell>
          <cell r="N440">
            <v>0</v>
          </cell>
          <cell r="O440">
            <v>0</v>
          </cell>
        </row>
        <row r="441">
          <cell r="A441" t="str">
            <v>14</v>
          </cell>
          <cell r="B441" t="str">
            <v>03</v>
          </cell>
          <cell r="C441" t="str">
            <v>02</v>
          </cell>
          <cell r="D441" t="str">
            <v>03</v>
          </cell>
          <cell r="E441" t="str">
            <v>20</v>
          </cell>
          <cell r="F441" t="str">
            <v>04</v>
          </cell>
          <cell r="G441" t="str">
            <v>0</v>
          </cell>
          <cell r="H441" t="str">
            <v>77</v>
          </cell>
          <cell r="I441" t="str">
            <v>0</v>
          </cell>
          <cell r="J441">
            <v>12300</v>
          </cell>
          <cell r="K441">
            <v>0</v>
          </cell>
          <cell r="L441">
            <v>0</v>
          </cell>
          <cell r="M441">
            <v>0</v>
          </cell>
          <cell r="N441">
            <v>0</v>
          </cell>
          <cell r="O441">
            <v>0</v>
          </cell>
        </row>
        <row r="442">
          <cell r="A442" t="str">
            <v>14</v>
          </cell>
          <cell r="B442" t="str">
            <v>03</v>
          </cell>
          <cell r="C442" t="str">
            <v>02</v>
          </cell>
          <cell r="D442" t="str">
            <v>04</v>
          </cell>
          <cell r="E442" t="str">
            <v>13</v>
          </cell>
          <cell r="F442" t="str">
            <v>04</v>
          </cell>
          <cell r="G442" t="str">
            <v>0</v>
          </cell>
          <cell r="H442" t="str">
            <v>77</v>
          </cell>
          <cell r="I442" t="str">
            <v>0</v>
          </cell>
          <cell r="J442">
            <v>2846</v>
          </cell>
          <cell r="K442">
            <v>0</v>
          </cell>
          <cell r="L442">
            <v>0</v>
          </cell>
          <cell r="M442">
            <v>0</v>
          </cell>
          <cell r="N442">
            <v>0</v>
          </cell>
          <cell r="O442">
            <v>0</v>
          </cell>
        </row>
        <row r="443">
          <cell r="A443" t="str">
            <v>14</v>
          </cell>
          <cell r="B443" t="str">
            <v>03</v>
          </cell>
          <cell r="C443" t="str">
            <v>02</v>
          </cell>
          <cell r="D443" t="str">
            <v>04</v>
          </cell>
          <cell r="E443" t="str">
            <v>13</v>
          </cell>
          <cell r="F443" t="str">
            <v>10</v>
          </cell>
          <cell r="G443" t="str">
            <v>0</v>
          </cell>
          <cell r="H443" t="str">
            <v>77</v>
          </cell>
          <cell r="I443" t="str">
            <v>0</v>
          </cell>
          <cell r="J443">
            <v>6454</v>
          </cell>
          <cell r="K443">
            <v>0</v>
          </cell>
          <cell r="L443">
            <v>0</v>
          </cell>
          <cell r="M443">
            <v>0</v>
          </cell>
          <cell r="N443">
            <v>0</v>
          </cell>
          <cell r="O443">
            <v>0</v>
          </cell>
        </row>
        <row r="444">
          <cell r="A444" t="str">
            <v>14</v>
          </cell>
          <cell r="B444" t="str">
            <v>03</v>
          </cell>
          <cell r="C444" t="str">
            <v>03</v>
          </cell>
          <cell r="D444" t="str">
            <v>02</v>
          </cell>
          <cell r="E444" t="str">
            <v>20</v>
          </cell>
          <cell r="F444" t="str">
            <v>00</v>
          </cell>
          <cell r="G444" t="str">
            <v>0</v>
          </cell>
          <cell r="H444" t="str">
            <v>77</v>
          </cell>
          <cell r="I444" t="str">
            <v>0</v>
          </cell>
          <cell r="J444">
            <v>3943</v>
          </cell>
          <cell r="K444">
            <v>0</v>
          </cell>
          <cell r="L444">
            <v>0</v>
          </cell>
          <cell r="M444">
            <v>0</v>
          </cell>
          <cell r="N444">
            <v>0</v>
          </cell>
          <cell r="O444">
            <v>0</v>
          </cell>
        </row>
        <row r="445">
          <cell r="A445" t="str">
            <v>14</v>
          </cell>
          <cell r="B445" t="str">
            <v>03</v>
          </cell>
          <cell r="C445" t="str">
            <v>03</v>
          </cell>
          <cell r="D445" t="str">
            <v>02</v>
          </cell>
          <cell r="E445" t="str">
            <v>13</v>
          </cell>
          <cell r="F445" t="str">
            <v>01</v>
          </cell>
          <cell r="G445" t="str">
            <v>1</v>
          </cell>
          <cell r="H445" t="str">
            <v>61</v>
          </cell>
          <cell r="I445" t="str">
            <v>0</v>
          </cell>
          <cell r="J445">
            <v>765</v>
          </cell>
          <cell r="K445">
            <v>0</v>
          </cell>
          <cell r="L445">
            <v>0</v>
          </cell>
          <cell r="M445">
            <v>0</v>
          </cell>
          <cell r="N445">
            <v>0</v>
          </cell>
          <cell r="O445">
            <v>0</v>
          </cell>
        </row>
        <row r="446">
          <cell r="A446" t="str">
            <v>14</v>
          </cell>
          <cell r="B446" t="str">
            <v>03</v>
          </cell>
          <cell r="C446" t="str">
            <v>03</v>
          </cell>
          <cell r="D446" t="str">
            <v>02</v>
          </cell>
          <cell r="E446" t="str">
            <v>14</v>
          </cell>
          <cell r="F446" t="str">
            <v>06</v>
          </cell>
          <cell r="G446" t="str">
            <v>1</v>
          </cell>
          <cell r="H446" t="str">
            <v>61</v>
          </cell>
          <cell r="I446" t="str">
            <v>0</v>
          </cell>
          <cell r="J446">
            <v>1405</v>
          </cell>
          <cell r="K446">
            <v>0</v>
          </cell>
          <cell r="L446">
            <v>0</v>
          </cell>
          <cell r="M446">
            <v>0</v>
          </cell>
          <cell r="N446">
            <v>0</v>
          </cell>
          <cell r="O446">
            <v>0</v>
          </cell>
        </row>
        <row r="447">
          <cell r="A447" t="str">
            <v>14</v>
          </cell>
          <cell r="B447" t="str">
            <v>03</v>
          </cell>
          <cell r="C447" t="str">
            <v>03</v>
          </cell>
          <cell r="D447" t="str">
            <v>02</v>
          </cell>
          <cell r="E447" t="str">
            <v>14</v>
          </cell>
          <cell r="F447" t="str">
            <v>02</v>
          </cell>
          <cell r="G447" t="str">
            <v>2</v>
          </cell>
          <cell r="H447" t="str">
            <v>77</v>
          </cell>
          <cell r="I447" t="str">
            <v>0</v>
          </cell>
          <cell r="J447">
            <v>3680</v>
          </cell>
          <cell r="K447">
            <v>0</v>
          </cell>
          <cell r="L447">
            <v>0</v>
          </cell>
          <cell r="M447">
            <v>0</v>
          </cell>
          <cell r="N447">
            <v>0</v>
          </cell>
          <cell r="O447">
            <v>0</v>
          </cell>
        </row>
        <row r="448">
          <cell r="A448" t="str">
            <v>14</v>
          </cell>
          <cell r="B448" t="str">
            <v>03</v>
          </cell>
          <cell r="C448" t="str">
            <v>03</v>
          </cell>
          <cell r="D448" t="str">
            <v>02</v>
          </cell>
          <cell r="E448" t="str">
            <v>14</v>
          </cell>
          <cell r="F448" t="str">
            <v>08</v>
          </cell>
          <cell r="G448" t="str">
            <v>2</v>
          </cell>
          <cell r="H448" t="str">
            <v>77</v>
          </cell>
          <cell r="I448" t="str">
            <v>0</v>
          </cell>
          <cell r="J448">
            <v>19</v>
          </cell>
          <cell r="K448">
            <v>0</v>
          </cell>
          <cell r="L448">
            <v>0</v>
          </cell>
          <cell r="M448">
            <v>0</v>
          </cell>
          <cell r="N448">
            <v>0</v>
          </cell>
          <cell r="O448">
            <v>0</v>
          </cell>
        </row>
        <row r="449">
          <cell r="A449" t="str">
            <v>14</v>
          </cell>
          <cell r="B449" t="str">
            <v>03</v>
          </cell>
          <cell r="C449" t="str">
            <v>04</v>
          </cell>
          <cell r="D449" t="str">
            <v>01</v>
          </cell>
          <cell r="E449" t="str">
            <v>14</v>
          </cell>
          <cell r="F449" t="str">
            <v>20</v>
          </cell>
          <cell r="G449" t="str">
            <v>0</v>
          </cell>
          <cell r="H449" t="str">
            <v>66</v>
          </cell>
          <cell r="I449" t="str">
            <v>0</v>
          </cell>
          <cell r="J449">
            <v>8403</v>
          </cell>
          <cell r="K449">
            <v>0</v>
          </cell>
          <cell r="L449">
            <v>0</v>
          </cell>
          <cell r="M449">
            <v>0</v>
          </cell>
          <cell r="N449">
            <v>0</v>
          </cell>
          <cell r="O449">
            <v>0</v>
          </cell>
        </row>
        <row r="450">
          <cell r="A450" t="str">
            <v>14</v>
          </cell>
          <cell r="B450" t="str">
            <v>03</v>
          </cell>
          <cell r="C450" t="str">
            <v>04</v>
          </cell>
          <cell r="D450" t="str">
            <v>02</v>
          </cell>
          <cell r="E450" t="str">
            <v>10</v>
          </cell>
          <cell r="F450" t="str">
            <v>80</v>
          </cell>
          <cell r="G450" t="str">
            <v>0</v>
          </cell>
          <cell r="H450" t="str">
            <v>61</v>
          </cell>
          <cell r="I450" t="str">
            <v>0</v>
          </cell>
          <cell r="J450">
            <v>1000</v>
          </cell>
          <cell r="K450">
            <v>0</v>
          </cell>
          <cell r="L450">
            <v>0</v>
          </cell>
          <cell r="M450">
            <v>0</v>
          </cell>
          <cell r="N450">
            <v>0</v>
          </cell>
          <cell r="O450">
            <v>0</v>
          </cell>
        </row>
        <row r="451">
          <cell r="A451" t="str">
            <v>14</v>
          </cell>
          <cell r="B451" t="str">
            <v>03</v>
          </cell>
          <cell r="C451" t="str">
            <v>04</v>
          </cell>
          <cell r="D451" t="str">
            <v>02</v>
          </cell>
          <cell r="E451" t="str">
            <v>12</v>
          </cell>
          <cell r="F451" t="str">
            <v>01</v>
          </cell>
          <cell r="G451" t="str">
            <v>0</v>
          </cell>
          <cell r="H451" t="str">
            <v>61</v>
          </cell>
          <cell r="I451" t="str">
            <v>0</v>
          </cell>
          <cell r="J451">
            <v>3491</v>
          </cell>
          <cell r="K451">
            <v>0</v>
          </cell>
          <cell r="L451">
            <v>0</v>
          </cell>
          <cell r="M451">
            <v>0</v>
          </cell>
          <cell r="N451">
            <v>0</v>
          </cell>
          <cell r="O451">
            <v>0</v>
          </cell>
        </row>
        <row r="452">
          <cell r="A452" t="str">
            <v>14</v>
          </cell>
          <cell r="B452" t="str">
            <v>03</v>
          </cell>
          <cell r="C452" t="str">
            <v>04</v>
          </cell>
          <cell r="D452" t="str">
            <v>02</v>
          </cell>
          <cell r="E452" t="str">
            <v>14</v>
          </cell>
          <cell r="F452" t="str">
            <v>07</v>
          </cell>
          <cell r="G452" t="str">
            <v>0</v>
          </cell>
          <cell r="H452" t="str">
            <v>61</v>
          </cell>
          <cell r="I452" t="str">
            <v>0</v>
          </cell>
          <cell r="J452">
            <v>5006</v>
          </cell>
          <cell r="K452">
            <v>0</v>
          </cell>
          <cell r="L452">
            <v>0</v>
          </cell>
          <cell r="M452">
            <v>0</v>
          </cell>
          <cell r="N452">
            <v>0</v>
          </cell>
          <cell r="O452">
            <v>0</v>
          </cell>
        </row>
        <row r="453">
          <cell r="A453" t="str">
            <v>14</v>
          </cell>
          <cell r="B453" t="str">
            <v>03</v>
          </cell>
          <cell r="C453" t="str">
            <v>05</v>
          </cell>
          <cell r="D453" t="str">
            <v>01</v>
          </cell>
          <cell r="E453" t="str">
            <v>14</v>
          </cell>
          <cell r="F453" t="str">
            <v>20</v>
          </cell>
          <cell r="G453" t="str">
            <v>0</v>
          </cell>
          <cell r="H453" t="str">
            <v>77</v>
          </cell>
          <cell r="I453" t="str">
            <v>0</v>
          </cell>
          <cell r="J453">
            <v>15862</v>
          </cell>
          <cell r="K453">
            <v>0</v>
          </cell>
          <cell r="L453">
            <v>0</v>
          </cell>
          <cell r="M453">
            <v>0</v>
          </cell>
          <cell r="N453">
            <v>0</v>
          </cell>
          <cell r="O453">
            <v>0</v>
          </cell>
        </row>
        <row r="454">
          <cell r="A454" t="str">
            <v>14</v>
          </cell>
          <cell r="B454" t="str">
            <v>04</v>
          </cell>
          <cell r="C454" t="str">
            <v>03</v>
          </cell>
          <cell r="D454" t="str">
            <v>01</v>
          </cell>
          <cell r="E454" t="str">
            <v>15</v>
          </cell>
          <cell r="F454" t="str">
            <v>06</v>
          </cell>
          <cell r="G454" t="str">
            <v>1</v>
          </cell>
          <cell r="H454" t="str">
            <v>93</v>
          </cell>
          <cell r="I454" t="str">
            <v>0</v>
          </cell>
          <cell r="J454">
            <v>0</v>
          </cell>
          <cell r="K454">
            <v>0</v>
          </cell>
          <cell r="L454">
            <v>1560</v>
          </cell>
          <cell r="M454">
            <v>0</v>
          </cell>
          <cell r="N454">
            <v>0</v>
          </cell>
          <cell r="O454">
            <v>0</v>
          </cell>
        </row>
        <row r="455">
          <cell r="A455" t="str">
            <v>14</v>
          </cell>
          <cell r="B455" t="str">
            <v>05</v>
          </cell>
          <cell r="C455" t="str">
            <v>04</v>
          </cell>
          <cell r="D455" t="str">
            <v>01</v>
          </cell>
          <cell r="E455" t="str">
            <v>12</v>
          </cell>
          <cell r="F455" t="str">
            <v>01</v>
          </cell>
          <cell r="G455" t="str">
            <v>1</v>
          </cell>
          <cell r="H455" t="str">
            <v>66</v>
          </cell>
          <cell r="I455" t="str">
            <v>0</v>
          </cell>
          <cell r="J455">
            <v>0</v>
          </cell>
          <cell r="K455">
            <v>0</v>
          </cell>
          <cell r="L455">
            <v>824</v>
          </cell>
          <cell r="M455">
            <v>0</v>
          </cell>
          <cell r="N455">
            <v>0</v>
          </cell>
          <cell r="O455">
            <v>0</v>
          </cell>
        </row>
        <row r="456">
          <cell r="A456" t="str">
            <v>14</v>
          </cell>
          <cell r="B456" t="str">
            <v>05</v>
          </cell>
          <cell r="C456" t="str">
            <v>04</v>
          </cell>
          <cell r="D456" t="str">
            <v>01</v>
          </cell>
          <cell r="E456" t="str">
            <v>14</v>
          </cell>
          <cell r="F456" t="str">
            <v>18</v>
          </cell>
          <cell r="G456" t="str">
            <v>1</v>
          </cell>
          <cell r="H456" t="str">
            <v>66</v>
          </cell>
          <cell r="I456" t="str">
            <v>0</v>
          </cell>
          <cell r="J456">
            <v>0</v>
          </cell>
          <cell r="K456">
            <v>0</v>
          </cell>
          <cell r="L456">
            <v>811</v>
          </cell>
          <cell r="M456">
            <v>0</v>
          </cell>
          <cell r="N456">
            <v>0</v>
          </cell>
          <cell r="O456">
            <v>0</v>
          </cell>
        </row>
        <row r="457">
          <cell r="A457" t="str">
            <v>14</v>
          </cell>
          <cell r="B457" t="str">
            <v>06</v>
          </cell>
          <cell r="C457" t="str">
            <v>01</v>
          </cell>
          <cell r="D457" t="str">
            <v>03</v>
          </cell>
          <cell r="E457" t="str">
            <v>20</v>
          </cell>
          <cell r="F457" t="str">
            <v>00</v>
          </cell>
          <cell r="G457" t="str">
            <v>1</v>
          </cell>
          <cell r="H457" t="str">
            <v>77</v>
          </cell>
          <cell r="I457" t="str">
            <v>0</v>
          </cell>
          <cell r="J457">
            <v>0</v>
          </cell>
          <cell r="K457">
            <v>0</v>
          </cell>
          <cell r="L457">
            <v>42732</v>
          </cell>
          <cell r="M457">
            <v>0</v>
          </cell>
          <cell r="N457">
            <v>0</v>
          </cell>
          <cell r="O457">
            <v>0</v>
          </cell>
        </row>
        <row r="458">
          <cell r="A458" t="str">
            <v>14</v>
          </cell>
          <cell r="B458" t="str">
            <v>06</v>
          </cell>
          <cell r="C458" t="str">
            <v>01</v>
          </cell>
          <cell r="D458" t="str">
            <v>03</v>
          </cell>
          <cell r="E458" t="str">
            <v>20</v>
          </cell>
          <cell r="F458" t="str">
            <v>01</v>
          </cell>
          <cell r="G458" t="str">
            <v>1</v>
          </cell>
          <cell r="H458" t="str">
            <v>77</v>
          </cell>
          <cell r="I458" t="str">
            <v>0</v>
          </cell>
          <cell r="J458">
            <v>0</v>
          </cell>
          <cell r="K458">
            <v>0</v>
          </cell>
          <cell r="L458">
            <v>572</v>
          </cell>
          <cell r="M458">
            <v>0</v>
          </cell>
          <cell r="N458">
            <v>0</v>
          </cell>
          <cell r="O458">
            <v>0</v>
          </cell>
        </row>
        <row r="459">
          <cell r="A459" t="str">
            <v>14</v>
          </cell>
          <cell r="B459" t="str">
            <v>06</v>
          </cell>
          <cell r="C459" t="str">
            <v>01</v>
          </cell>
          <cell r="D459" t="str">
            <v>04</v>
          </cell>
          <cell r="E459" t="str">
            <v>13</v>
          </cell>
          <cell r="F459" t="str">
            <v>04</v>
          </cell>
          <cell r="G459" t="str">
            <v>1</v>
          </cell>
          <cell r="H459" t="str">
            <v>77</v>
          </cell>
          <cell r="I459" t="str">
            <v>0</v>
          </cell>
          <cell r="J459">
            <v>0</v>
          </cell>
          <cell r="K459">
            <v>0</v>
          </cell>
          <cell r="L459">
            <v>7215</v>
          </cell>
          <cell r="M459">
            <v>0</v>
          </cell>
          <cell r="N459">
            <v>0</v>
          </cell>
          <cell r="O459">
            <v>0</v>
          </cell>
        </row>
        <row r="460">
          <cell r="A460" t="str">
            <v>14</v>
          </cell>
          <cell r="B460" t="str">
            <v>06</v>
          </cell>
          <cell r="C460" t="str">
            <v>01</v>
          </cell>
          <cell r="D460" t="str">
            <v>04</v>
          </cell>
          <cell r="E460" t="str">
            <v>13</v>
          </cell>
          <cell r="F460" t="str">
            <v>10</v>
          </cell>
          <cell r="G460" t="str">
            <v>1</v>
          </cell>
          <cell r="H460" t="str">
            <v>77</v>
          </cell>
          <cell r="I460" t="str">
            <v>0</v>
          </cell>
          <cell r="J460">
            <v>0</v>
          </cell>
          <cell r="K460">
            <v>0</v>
          </cell>
          <cell r="L460">
            <v>1181</v>
          </cell>
          <cell r="M460">
            <v>0</v>
          </cell>
          <cell r="N460">
            <v>0</v>
          </cell>
          <cell r="O460">
            <v>0</v>
          </cell>
        </row>
        <row r="461">
          <cell r="A461" t="str">
            <v>14</v>
          </cell>
          <cell r="B461" t="str">
            <v>06</v>
          </cell>
          <cell r="C461" t="str">
            <v>01</v>
          </cell>
          <cell r="D461" t="str">
            <v>08</v>
          </cell>
          <cell r="E461" t="str">
            <v>13</v>
          </cell>
          <cell r="F461" t="str">
            <v>09</v>
          </cell>
          <cell r="G461" t="str">
            <v>1</v>
          </cell>
          <cell r="H461" t="str">
            <v>77</v>
          </cell>
          <cell r="I461" t="str">
            <v>0</v>
          </cell>
          <cell r="J461">
            <v>0</v>
          </cell>
          <cell r="K461">
            <v>0</v>
          </cell>
          <cell r="L461">
            <v>1012</v>
          </cell>
          <cell r="M461">
            <v>0</v>
          </cell>
          <cell r="N461">
            <v>0</v>
          </cell>
          <cell r="O461">
            <v>0</v>
          </cell>
        </row>
        <row r="462">
          <cell r="A462" t="str">
            <v>14</v>
          </cell>
          <cell r="B462" t="str">
            <v>06</v>
          </cell>
          <cell r="C462" t="str">
            <v>02</v>
          </cell>
          <cell r="D462" t="str">
            <v>02</v>
          </cell>
          <cell r="E462" t="str">
            <v>10</v>
          </cell>
          <cell r="F462" t="str">
            <v>02</v>
          </cell>
          <cell r="G462" t="str">
            <v>1</v>
          </cell>
          <cell r="H462" t="str">
            <v>77</v>
          </cell>
          <cell r="I462" t="str">
            <v>0</v>
          </cell>
          <cell r="J462">
            <v>0</v>
          </cell>
          <cell r="K462">
            <v>0</v>
          </cell>
          <cell r="L462">
            <v>5759</v>
          </cell>
          <cell r="M462">
            <v>0</v>
          </cell>
          <cell r="N462">
            <v>0</v>
          </cell>
          <cell r="O462">
            <v>0</v>
          </cell>
        </row>
        <row r="463">
          <cell r="A463" t="str">
            <v>14</v>
          </cell>
          <cell r="B463" t="str">
            <v>06</v>
          </cell>
          <cell r="C463" t="str">
            <v>02</v>
          </cell>
          <cell r="D463" t="str">
            <v>02</v>
          </cell>
          <cell r="E463" t="str">
            <v>14</v>
          </cell>
          <cell r="F463" t="str">
            <v>20</v>
          </cell>
          <cell r="G463" t="str">
            <v>1</v>
          </cell>
          <cell r="H463" t="str">
            <v>77</v>
          </cell>
          <cell r="I463" t="str">
            <v>0</v>
          </cell>
          <cell r="J463">
            <v>0</v>
          </cell>
          <cell r="K463">
            <v>0</v>
          </cell>
          <cell r="L463">
            <v>58674</v>
          </cell>
          <cell r="M463">
            <v>0</v>
          </cell>
          <cell r="N463">
            <v>0</v>
          </cell>
          <cell r="O463">
            <v>0</v>
          </cell>
        </row>
        <row r="464">
          <cell r="A464" t="str">
            <v>14</v>
          </cell>
          <cell r="B464" t="str">
            <v>06</v>
          </cell>
          <cell r="C464" t="str">
            <v>04</v>
          </cell>
          <cell r="D464" t="str">
            <v>01</v>
          </cell>
          <cell r="E464" t="str">
            <v>14</v>
          </cell>
          <cell r="F464" t="str">
            <v>06</v>
          </cell>
          <cell r="G464" t="str">
            <v>1</v>
          </cell>
          <cell r="H464" t="str">
            <v>77</v>
          </cell>
          <cell r="I464" t="str">
            <v>0</v>
          </cell>
          <cell r="J464">
            <v>0</v>
          </cell>
          <cell r="K464">
            <v>0</v>
          </cell>
          <cell r="L464">
            <v>598</v>
          </cell>
          <cell r="M464">
            <v>0</v>
          </cell>
          <cell r="N464">
            <v>0</v>
          </cell>
          <cell r="O464">
            <v>0</v>
          </cell>
        </row>
        <row r="465">
          <cell r="A465" t="str">
            <v>14</v>
          </cell>
          <cell r="B465" t="str">
            <v>06</v>
          </cell>
          <cell r="C465" t="str">
            <v>04</v>
          </cell>
          <cell r="D465" t="str">
            <v>01</v>
          </cell>
          <cell r="E465" t="str">
            <v>14</v>
          </cell>
          <cell r="F465" t="str">
            <v>18</v>
          </cell>
          <cell r="G465" t="str">
            <v>1</v>
          </cell>
          <cell r="H465" t="str">
            <v>77</v>
          </cell>
          <cell r="I465" t="str">
            <v>0</v>
          </cell>
          <cell r="J465">
            <v>0</v>
          </cell>
          <cell r="K465">
            <v>0</v>
          </cell>
          <cell r="L465">
            <v>1589</v>
          </cell>
          <cell r="M465">
            <v>0</v>
          </cell>
          <cell r="N465">
            <v>0</v>
          </cell>
          <cell r="O465">
            <v>0</v>
          </cell>
        </row>
        <row r="466">
          <cell r="A466" t="str">
            <v>14</v>
          </cell>
          <cell r="B466" t="str">
            <v>06</v>
          </cell>
          <cell r="C466" t="str">
            <v>05</v>
          </cell>
          <cell r="D466" t="str">
            <v>01</v>
          </cell>
          <cell r="E466" t="str">
            <v>12</v>
          </cell>
          <cell r="F466" t="str">
            <v>01</v>
          </cell>
          <cell r="G466" t="str">
            <v>1</v>
          </cell>
          <cell r="H466" t="str">
            <v>61</v>
          </cell>
          <cell r="I466" t="str">
            <v>0</v>
          </cell>
          <cell r="J466">
            <v>0</v>
          </cell>
          <cell r="K466">
            <v>0</v>
          </cell>
          <cell r="L466">
            <v>5008</v>
          </cell>
          <cell r="M466">
            <v>0</v>
          </cell>
          <cell r="N466">
            <v>0</v>
          </cell>
          <cell r="O466">
            <v>0</v>
          </cell>
        </row>
        <row r="467">
          <cell r="A467" t="str">
            <v>14</v>
          </cell>
          <cell r="B467" t="str">
            <v>06</v>
          </cell>
          <cell r="C467" t="str">
            <v>05</v>
          </cell>
          <cell r="D467" t="str">
            <v>01</v>
          </cell>
          <cell r="E467" t="str">
            <v>13</v>
          </cell>
          <cell r="F467" t="str">
            <v>01</v>
          </cell>
          <cell r="G467" t="str">
            <v>1</v>
          </cell>
          <cell r="H467" t="str">
            <v>61</v>
          </cell>
          <cell r="I467" t="str">
            <v>0</v>
          </cell>
          <cell r="J467">
            <v>0</v>
          </cell>
          <cell r="K467">
            <v>0</v>
          </cell>
          <cell r="L467">
            <v>266</v>
          </cell>
          <cell r="M467">
            <v>0</v>
          </cell>
          <cell r="N467">
            <v>0</v>
          </cell>
          <cell r="O467">
            <v>0</v>
          </cell>
        </row>
        <row r="468">
          <cell r="A468" t="str">
            <v>14</v>
          </cell>
          <cell r="B468" t="str">
            <v>06</v>
          </cell>
          <cell r="C468" t="str">
            <v>05</v>
          </cell>
          <cell r="D468" t="str">
            <v>01</v>
          </cell>
          <cell r="E468" t="str">
            <v>14</v>
          </cell>
          <cell r="F468" t="str">
            <v>06</v>
          </cell>
          <cell r="G468" t="str">
            <v>1</v>
          </cell>
          <cell r="H468" t="str">
            <v>61</v>
          </cell>
          <cell r="I468" t="str">
            <v>0</v>
          </cell>
          <cell r="J468">
            <v>0</v>
          </cell>
          <cell r="K468">
            <v>0</v>
          </cell>
          <cell r="L468">
            <v>181</v>
          </cell>
          <cell r="M468">
            <v>0</v>
          </cell>
          <cell r="N468">
            <v>0</v>
          </cell>
          <cell r="O468">
            <v>0</v>
          </cell>
        </row>
        <row r="469">
          <cell r="A469" t="str">
            <v>14</v>
          </cell>
          <cell r="B469" t="str">
            <v>06</v>
          </cell>
          <cell r="C469" t="str">
            <v>05</v>
          </cell>
          <cell r="D469" t="str">
            <v>01</v>
          </cell>
          <cell r="E469" t="str">
            <v>20</v>
          </cell>
          <cell r="F469" t="str">
            <v>04</v>
          </cell>
          <cell r="G469" t="str">
            <v>1</v>
          </cell>
          <cell r="H469" t="str">
            <v>77</v>
          </cell>
          <cell r="I469" t="str">
            <v>0</v>
          </cell>
          <cell r="J469">
            <v>0</v>
          </cell>
          <cell r="K469">
            <v>0</v>
          </cell>
          <cell r="L469">
            <v>11690</v>
          </cell>
          <cell r="M469">
            <v>0</v>
          </cell>
          <cell r="N469">
            <v>0</v>
          </cell>
          <cell r="O469">
            <v>0</v>
          </cell>
        </row>
        <row r="470">
          <cell r="A470" t="str">
            <v>15</v>
          </cell>
          <cell r="B470" t="str">
            <v>01</v>
          </cell>
          <cell r="C470" t="str">
            <v>01</v>
          </cell>
          <cell r="D470" t="str">
            <v>01</v>
          </cell>
          <cell r="E470" t="str">
            <v>14</v>
          </cell>
          <cell r="F470" t="str">
            <v>80</v>
          </cell>
          <cell r="G470" t="str">
            <v>1</v>
          </cell>
          <cell r="H470" t="str">
            <v>61</v>
          </cell>
          <cell r="I470" t="str">
            <v>0</v>
          </cell>
          <cell r="J470">
            <v>90393</v>
          </cell>
          <cell r="K470">
            <v>0</v>
          </cell>
          <cell r="L470">
            <v>4550</v>
          </cell>
          <cell r="M470">
            <v>11150</v>
          </cell>
          <cell r="N470">
            <v>11150</v>
          </cell>
        </row>
        <row r="471">
          <cell r="A471" t="str">
            <v>15</v>
          </cell>
          <cell r="B471" t="str">
            <v>01</v>
          </cell>
          <cell r="C471" t="str">
            <v>01</v>
          </cell>
          <cell r="D471" t="str">
            <v>01</v>
          </cell>
          <cell r="E471" t="str">
            <v>14</v>
          </cell>
          <cell r="F471" t="str">
            <v>01</v>
          </cell>
          <cell r="G471" t="str">
            <v>5</v>
          </cell>
          <cell r="H471" t="str">
            <v>10</v>
          </cell>
          <cell r="I471" t="str">
            <v>0</v>
          </cell>
          <cell r="J471">
            <v>0</v>
          </cell>
          <cell r="K471">
            <v>10</v>
          </cell>
          <cell r="L471">
            <v>0</v>
          </cell>
          <cell r="M471">
            <v>0</v>
          </cell>
          <cell r="N471">
            <v>0</v>
          </cell>
          <cell r="O471">
            <v>0</v>
          </cell>
        </row>
        <row r="472">
          <cell r="A472" t="str">
            <v>15</v>
          </cell>
          <cell r="B472" t="str">
            <v>01</v>
          </cell>
          <cell r="C472" t="str">
            <v>01</v>
          </cell>
          <cell r="D472" t="str">
            <v>01</v>
          </cell>
          <cell r="E472" t="str">
            <v>14</v>
          </cell>
          <cell r="F472" t="str">
            <v>01</v>
          </cell>
          <cell r="G472" t="str">
            <v>4</v>
          </cell>
          <cell r="H472" t="str">
            <v>10</v>
          </cell>
          <cell r="I472" t="str">
            <v>0</v>
          </cell>
          <cell r="J472">
            <v>0</v>
          </cell>
          <cell r="K472">
            <v>50</v>
          </cell>
          <cell r="L472">
            <v>0</v>
          </cell>
          <cell r="M472">
            <v>0</v>
          </cell>
          <cell r="N472">
            <v>0</v>
          </cell>
          <cell r="O472">
            <v>0</v>
          </cell>
        </row>
        <row r="473">
          <cell r="A473" t="str">
            <v>15</v>
          </cell>
          <cell r="B473" t="str">
            <v>01</v>
          </cell>
          <cell r="C473" t="str">
            <v>01</v>
          </cell>
          <cell r="D473" t="str">
            <v>01</v>
          </cell>
          <cell r="E473" t="str">
            <v>14</v>
          </cell>
          <cell r="F473" t="str">
            <v>80</v>
          </cell>
          <cell r="G473" t="str">
            <v>1</v>
          </cell>
          <cell r="H473" t="str">
            <v>22</v>
          </cell>
          <cell r="I473" t="str">
            <v>0</v>
          </cell>
          <cell r="J473">
            <v>0</v>
          </cell>
          <cell r="K473">
            <v>52825</v>
          </cell>
          <cell r="L473">
            <v>0</v>
          </cell>
          <cell r="M473">
            <v>0</v>
          </cell>
          <cell r="N473">
            <v>0</v>
          </cell>
          <cell r="O473">
            <v>0</v>
          </cell>
        </row>
        <row r="474">
          <cell r="A474" t="str">
            <v>15</v>
          </cell>
          <cell r="B474" t="str">
            <v>01</v>
          </cell>
          <cell r="C474" t="str">
            <v>01</v>
          </cell>
          <cell r="D474" t="str">
            <v>01</v>
          </cell>
          <cell r="E474" t="str">
            <v>14</v>
          </cell>
          <cell r="F474" t="str">
            <v>80</v>
          </cell>
          <cell r="G474" t="str">
            <v>1</v>
          </cell>
          <cell r="H474" t="str">
            <v>22</v>
          </cell>
          <cell r="I474" t="str">
            <v>1</v>
          </cell>
          <cell r="J474">
            <v>0</v>
          </cell>
          <cell r="K474">
            <v>500000</v>
          </cell>
          <cell r="L474">
            <v>0</v>
          </cell>
          <cell r="M474">
            <v>0</v>
          </cell>
          <cell r="N474">
            <v>0</v>
          </cell>
          <cell r="O474">
            <v>0</v>
          </cell>
        </row>
        <row r="475">
          <cell r="A475" t="str">
            <v>15</v>
          </cell>
          <cell r="B475" t="str">
            <v>01</v>
          </cell>
          <cell r="C475" t="str">
            <v>01</v>
          </cell>
          <cell r="D475" t="str">
            <v>07</v>
          </cell>
          <cell r="E475" t="str">
            <v>14</v>
          </cell>
          <cell r="F475" t="str">
            <v>01</v>
          </cell>
          <cell r="G475" t="str">
            <v>1</v>
          </cell>
          <cell r="H475" t="str">
            <v>10</v>
          </cell>
          <cell r="I475" t="str">
            <v>0</v>
          </cell>
          <cell r="J475">
            <v>0</v>
          </cell>
          <cell r="K475">
            <v>827</v>
          </cell>
          <cell r="L475">
            <v>0</v>
          </cell>
          <cell r="M475">
            <v>0</v>
          </cell>
          <cell r="N475">
            <v>0</v>
          </cell>
          <cell r="O475">
            <v>0</v>
          </cell>
        </row>
        <row r="476">
          <cell r="A476" t="str">
            <v>15</v>
          </cell>
          <cell r="B476" t="str">
            <v>01</v>
          </cell>
          <cell r="C476" t="str">
            <v>02</v>
          </cell>
          <cell r="D476" t="str">
            <v>01</v>
          </cell>
          <cell r="E476" t="str">
            <v>14</v>
          </cell>
          <cell r="F476" t="str">
            <v>17</v>
          </cell>
          <cell r="G476" t="str">
            <v>1</v>
          </cell>
          <cell r="H476" t="str">
            <v>22</v>
          </cell>
          <cell r="I476" t="str">
            <v>0</v>
          </cell>
          <cell r="J476">
            <v>0</v>
          </cell>
          <cell r="K476">
            <v>0</v>
          </cell>
          <cell r="L476">
            <v>0</v>
          </cell>
          <cell r="M476">
            <v>0</v>
          </cell>
          <cell r="N476">
            <v>0</v>
          </cell>
          <cell r="O476">
            <v>0</v>
          </cell>
        </row>
        <row r="477">
          <cell r="A477" t="str">
            <v>15</v>
          </cell>
          <cell r="B477" t="str">
            <v>01</v>
          </cell>
          <cell r="C477" t="str">
            <v>03</v>
          </cell>
          <cell r="D477" t="str">
            <v>01</v>
          </cell>
          <cell r="E477" t="str">
            <v>15</v>
          </cell>
          <cell r="F477" t="str">
            <v>06</v>
          </cell>
          <cell r="G477" t="str">
            <v>1</v>
          </cell>
          <cell r="H477" t="str">
            <v>93</v>
          </cell>
          <cell r="I477" t="str">
            <v>0</v>
          </cell>
          <cell r="J477">
            <v>0</v>
          </cell>
          <cell r="K477">
            <v>0</v>
          </cell>
          <cell r="L477">
            <v>0</v>
          </cell>
          <cell r="M477">
            <v>500</v>
          </cell>
          <cell r="N477">
            <v>0</v>
          </cell>
          <cell r="O477">
            <v>0</v>
          </cell>
        </row>
        <row r="478">
          <cell r="A478" t="str">
            <v>15</v>
          </cell>
          <cell r="B478" t="str">
            <v>01</v>
          </cell>
          <cell r="C478" t="str">
            <v>03</v>
          </cell>
          <cell r="D478" t="str">
            <v>01</v>
          </cell>
          <cell r="E478" t="str">
            <v>14</v>
          </cell>
          <cell r="F478" t="str">
            <v>01</v>
          </cell>
          <cell r="G478" t="str">
            <v>1</v>
          </cell>
          <cell r="H478" t="str">
            <v>10</v>
          </cell>
          <cell r="I478" t="str">
            <v>0</v>
          </cell>
          <cell r="J478">
            <v>0</v>
          </cell>
          <cell r="K478">
            <v>1500</v>
          </cell>
          <cell r="L478">
            <v>0</v>
          </cell>
          <cell r="M478">
            <v>0</v>
          </cell>
          <cell r="N478">
            <v>0</v>
          </cell>
          <cell r="O478">
            <v>0</v>
          </cell>
        </row>
        <row r="479">
          <cell r="A479" t="str">
            <v>15</v>
          </cell>
          <cell r="B479" t="str">
            <v>01</v>
          </cell>
          <cell r="C479" t="str">
            <v>03</v>
          </cell>
          <cell r="D479" t="str">
            <v>02</v>
          </cell>
          <cell r="E479" t="str">
            <v>14</v>
          </cell>
          <cell r="F479" t="str">
            <v>80</v>
          </cell>
          <cell r="G479" t="str">
            <v>1</v>
          </cell>
          <cell r="H479" t="str">
            <v>61</v>
          </cell>
          <cell r="I479" t="str">
            <v>1</v>
          </cell>
          <cell r="J479">
            <v>0</v>
          </cell>
          <cell r="K479">
            <v>0</v>
          </cell>
          <cell r="L479">
            <v>150000</v>
          </cell>
          <cell r="M479">
            <v>110000</v>
          </cell>
          <cell r="N479">
            <v>100000</v>
          </cell>
          <cell r="O479">
            <v>1</v>
          </cell>
        </row>
        <row r="480">
          <cell r="A480" t="str">
            <v>15</v>
          </cell>
          <cell r="B480" t="str">
            <v>01</v>
          </cell>
          <cell r="C480" t="str">
            <v>03</v>
          </cell>
          <cell r="D480" t="str">
            <v>02</v>
          </cell>
          <cell r="E480" t="str">
            <v>14</v>
          </cell>
          <cell r="F480" t="str">
            <v>80</v>
          </cell>
          <cell r="G480" t="str">
            <v>1</v>
          </cell>
          <cell r="H480" t="str">
            <v>61</v>
          </cell>
          <cell r="I480" t="str">
            <v>0</v>
          </cell>
          <cell r="J480">
            <v>0</v>
          </cell>
          <cell r="K480">
            <v>30000</v>
          </cell>
          <cell r="L480">
            <v>0</v>
          </cell>
          <cell r="M480">
            <v>0</v>
          </cell>
          <cell r="N480">
            <v>0</v>
          </cell>
          <cell r="O480">
            <v>0</v>
          </cell>
        </row>
        <row r="481">
          <cell r="A481" t="str">
            <v>15</v>
          </cell>
          <cell r="B481" t="str">
            <v>01</v>
          </cell>
          <cell r="C481" t="str">
            <v>03</v>
          </cell>
          <cell r="D481" t="str">
            <v>03</v>
          </cell>
          <cell r="E481" t="str">
            <v>14</v>
          </cell>
          <cell r="F481" t="str">
            <v>80</v>
          </cell>
          <cell r="G481" t="str">
            <v>1</v>
          </cell>
          <cell r="H481" t="str">
            <v>10</v>
          </cell>
          <cell r="I481" t="str">
            <v>0</v>
          </cell>
          <cell r="J481">
            <v>83424</v>
          </cell>
          <cell r="K481">
            <v>0</v>
          </cell>
          <cell r="L481">
            <v>85857</v>
          </cell>
          <cell r="M481">
            <v>0</v>
          </cell>
          <cell r="N481">
            <v>0</v>
          </cell>
          <cell r="O481">
            <v>0</v>
          </cell>
        </row>
        <row r="482">
          <cell r="A482" t="str">
            <v>15</v>
          </cell>
          <cell r="B482" t="str">
            <v>01</v>
          </cell>
          <cell r="C482" t="str">
            <v>03</v>
          </cell>
          <cell r="D482" t="str">
            <v>03</v>
          </cell>
          <cell r="E482" t="str">
            <v>14</v>
          </cell>
          <cell r="F482" t="str">
            <v>01</v>
          </cell>
          <cell r="G482" t="str">
            <v>0</v>
          </cell>
          <cell r="H482" t="str">
            <v>10</v>
          </cell>
          <cell r="I482" t="str">
            <v>0</v>
          </cell>
          <cell r="J482">
            <v>0</v>
          </cell>
          <cell r="K482">
            <v>500</v>
          </cell>
          <cell r="L482">
            <v>0</v>
          </cell>
          <cell r="M482">
            <v>0</v>
          </cell>
          <cell r="N482">
            <v>0</v>
          </cell>
          <cell r="O482">
            <v>0</v>
          </cell>
        </row>
        <row r="483">
          <cell r="A483" t="str">
            <v>15</v>
          </cell>
          <cell r="B483" t="str">
            <v>01</v>
          </cell>
          <cell r="C483" t="str">
            <v>03</v>
          </cell>
          <cell r="D483" t="str">
            <v>04</v>
          </cell>
          <cell r="E483" t="str">
            <v>14</v>
          </cell>
          <cell r="F483" t="str">
            <v>01</v>
          </cell>
          <cell r="G483" t="str">
            <v>0</v>
          </cell>
          <cell r="H483" t="str">
            <v>10</v>
          </cell>
          <cell r="I483" t="str">
            <v>0</v>
          </cell>
          <cell r="J483">
            <v>0</v>
          </cell>
          <cell r="K483">
            <v>700</v>
          </cell>
          <cell r="L483">
            <v>0</v>
          </cell>
          <cell r="M483">
            <v>0</v>
          </cell>
          <cell r="N483">
            <v>0</v>
          </cell>
          <cell r="O483">
            <v>0</v>
          </cell>
        </row>
        <row r="484">
          <cell r="A484" t="str">
            <v>15</v>
          </cell>
          <cell r="B484" t="str">
            <v>01</v>
          </cell>
          <cell r="C484" t="str">
            <v>04</v>
          </cell>
          <cell r="D484" t="str">
            <v>01</v>
          </cell>
          <cell r="E484" t="str">
            <v>14</v>
          </cell>
          <cell r="F484" t="str">
            <v>01</v>
          </cell>
          <cell r="G484" t="str">
            <v>0</v>
          </cell>
          <cell r="H484" t="str">
            <v>10</v>
          </cell>
          <cell r="I484" t="str">
            <v>0</v>
          </cell>
          <cell r="J484">
            <v>0</v>
          </cell>
          <cell r="K484">
            <v>200</v>
          </cell>
          <cell r="L484">
            <v>0</v>
          </cell>
          <cell r="M484">
            <v>0</v>
          </cell>
          <cell r="N484">
            <v>0</v>
          </cell>
          <cell r="O484">
            <v>0</v>
          </cell>
        </row>
        <row r="485">
          <cell r="A485" t="str">
            <v>15</v>
          </cell>
          <cell r="B485" t="str">
            <v>01</v>
          </cell>
          <cell r="C485" t="str">
            <v>04</v>
          </cell>
          <cell r="D485" t="str">
            <v>02</v>
          </cell>
          <cell r="E485" t="str">
            <v>14</v>
          </cell>
          <cell r="F485" t="str">
            <v>18</v>
          </cell>
          <cell r="G485" t="str">
            <v>0</v>
          </cell>
          <cell r="H485" t="str">
            <v>52</v>
          </cell>
          <cell r="I485" t="str">
            <v>0</v>
          </cell>
          <cell r="J485">
            <v>0</v>
          </cell>
          <cell r="K485">
            <v>300</v>
          </cell>
          <cell r="L485">
            <v>0</v>
          </cell>
          <cell r="M485">
            <v>0</v>
          </cell>
          <cell r="N485">
            <v>0</v>
          </cell>
          <cell r="O485">
            <v>0</v>
          </cell>
        </row>
        <row r="486">
          <cell r="A486" t="str">
            <v>15</v>
          </cell>
          <cell r="B486" t="str">
            <v>01</v>
          </cell>
          <cell r="C486" t="str">
            <v>05</v>
          </cell>
          <cell r="D486" t="str">
            <v>03</v>
          </cell>
          <cell r="E486" t="str">
            <v>14</v>
          </cell>
          <cell r="F486" t="str">
            <v>01</v>
          </cell>
          <cell r="G486" t="str">
            <v>0</v>
          </cell>
          <cell r="H486" t="str">
            <v>10</v>
          </cell>
          <cell r="I486" t="str">
            <v>0</v>
          </cell>
          <cell r="J486">
            <v>0</v>
          </cell>
          <cell r="K486">
            <v>100</v>
          </cell>
          <cell r="L486">
            <v>0</v>
          </cell>
          <cell r="M486">
            <v>0</v>
          </cell>
          <cell r="N486">
            <v>0</v>
          </cell>
          <cell r="O486">
            <v>0</v>
          </cell>
        </row>
        <row r="487">
          <cell r="A487" t="str">
            <v>15</v>
          </cell>
          <cell r="B487" t="str">
            <v>01</v>
          </cell>
          <cell r="C487" t="str">
            <v>05</v>
          </cell>
          <cell r="D487" t="str">
            <v>03</v>
          </cell>
          <cell r="E487" t="str">
            <v>14</v>
          </cell>
          <cell r="F487" t="str">
            <v>18</v>
          </cell>
          <cell r="G487" t="str">
            <v>0</v>
          </cell>
          <cell r="H487" t="str">
            <v>52</v>
          </cell>
          <cell r="I487" t="str">
            <v>0</v>
          </cell>
          <cell r="J487">
            <v>0</v>
          </cell>
          <cell r="K487">
            <v>2300</v>
          </cell>
          <cell r="L487">
            <v>0</v>
          </cell>
          <cell r="M487">
            <v>0</v>
          </cell>
          <cell r="N487">
            <v>0</v>
          </cell>
          <cell r="O487">
            <v>0</v>
          </cell>
        </row>
        <row r="488">
          <cell r="A488" t="str">
            <v>15</v>
          </cell>
          <cell r="B488" t="str">
            <v>01</v>
          </cell>
          <cell r="C488" t="str">
            <v>05</v>
          </cell>
          <cell r="D488" t="str">
            <v>04</v>
          </cell>
          <cell r="E488" t="str">
            <v>14</v>
          </cell>
          <cell r="F488" t="str">
            <v>01</v>
          </cell>
          <cell r="G488" t="str">
            <v>0</v>
          </cell>
          <cell r="H488" t="str">
            <v>10</v>
          </cell>
          <cell r="I488" t="str">
            <v>0</v>
          </cell>
          <cell r="J488">
            <v>0</v>
          </cell>
          <cell r="K488">
            <v>100</v>
          </cell>
          <cell r="L488">
            <v>0</v>
          </cell>
          <cell r="M488">
            <v>0</v>
          </cell>
          <cell r="N488">
            <v>0</v>
          </cell>
          <cell r="O488">
            <v>0</v>
          </cell>
        </row>
        <row r="489">
          <cell r="A489" t="str">
            <v>15</v>
          </cell>
          <cell r="B489" t="str">
            <v>01</v>
          </cell>
          <cell r="C489" t="str">
            <v>06</v>
          </cell>
          <cell r="D489" t="str">
            <v>02</v>
          </cell>
          <cell r="E489" t="str">
            <v>14</v>
          </cell>
          <cell r="F489" t="str">
            <v>01</v>
          </cell>
          <cell r="G489" t="str">
            <v>0</v>
          </cell>
          <cell r="H489" t="str">
            <v>10</v>
          </cell>
          <cell r="I489" t="str">
            <v>0</v>
          </cell>
          <cell r="J489">
            <v>0</v>
          </cell>
          <cell r="K489">
            <v>3000</v>
          </cell>
          <cell r="L489">
            <v>0</v>
          </cell>
          <cell r="M489">
            <v>0</v>
          </cell>
          <cell r="N489">
            <v>0</v>
          </cell>
          <cell r="O489">
            <v>0</v>
          </cell>
        </row>
        <row r="490">
          <cell r="A490" t="str">
            <v>15</v>
          </cell>
          <cell r="B490" t="str">
            <v>01</v>
          </cell>
          <cell r="C490" t="str">
            <v>07</v>
          </cell>
          <cell r="D490" t="str">
            <v>01</v>
          </cell>
          <cell r="E490" t="str">
            <v>14</v>
          </cell>
          <cell r="F490" t="str">
            <v>18</v>
          </cell>
          <cell r="G490" t="str">
            <v>1</v>
          </cell>
          <cell r="H490" t="str">
            <v>52</v>
          </cell>
          <cell r="I490" t="str">
            <v>0</v>
          </cell>
          <cell r="J490">
            <v>0</v>
          </cell>
          <cell r="K490">
            <v>3000</v>
          </cell>
          <cell r="L490">
            <v>0</v>
          </cell>
          <cell r="M490">
            <v>0</v>
          </cell>
          <cell r="N490">
            <v>0</v>
          </cell>
          <cell r="O490">
            <v>0</v>
          </cell>
        </row>
        <row r="491">
          <cell r="A491" t="str">
            <v>15</v>
          </cell>
          <cell r="B491" t="str">
            <v>01</v>
          </cell>
          <cell r="C491" t="str">
            <v>07</v>
          </cell>
          <cell r="D491" t="str">
            <v>01</v>
          </cell>
          <cell r="E491" t="str">
            <v>14</v>
          </cell>
          <cell r="F491" t="str">
            <v>01</v>
          </cell>
          <cell r="G491" t="str">
            <v>1</v>
          </cell>
          <cell r="H491" t="str">
            <v>10</v>
          </cell>
          <cell r="I491" t="str">
            <v>0</v>
          </cell>
          <cell r="J491">
            <v>0</v>
          </cell>
          <cell r="K491">
            <v>10000</v>
          </cell>
          <cell r="L491">
            <v>0</v>
          </cell>
          <cell r="M491">
            <v>0</v>
          </cell>
          <cell r="N491">
            <v>0</v>
          </cell>
          <cell r="O491">
            <v>0</v>
          </cell>
        </row>
        <row r="492">
          <cell r="A492" t="str">
            <v>15</v>
          </cell>
          <cell r="B492" t="str">
            <v>01</v>
          </cell>
          <cell r="C492" t="str">
            <v>07</v>
          </cell>
          <cell r="D492" t="str">
            <v>01</v>
          </cell>
          <cell r="E492" t="str">
            <v>14</v>
          </cell>
          <cell r="F492" t="str">
            <v>80</v>
          </cell>
          <cell r="G492" t="str">
            <v>1</v>
          </cell>
          <cell r="H492" t="str">
            <v>61</v>
          </cell>
          <cell r="I492" t="str">
            <v>1</v>
          </cell>
          <cell r="J492">
            <v>0</v>
          </cell>
          <cell r="K492">
            <v>0</v>
          </cell>
          <cell r="L492">
            <v>150000</v>
          </cell>
          <cell r="M492">
            <v>150000</v>
          </cell>
          <cell r="N492">
            <v>150000</v>
          </cell>
          <cell r="O492">
            <v>150000</v>
          </cell>
        </row>
        <row r="493">
          <cell r="A493" t="str">
            <v>15</v>
          </cell>
          <cell r="B493" t="str">
            <v>01</v>
          </cell>
          <cell r="C493" t="str">
            <v>07</v>
          </cell>
          <cell r="D493" t="str">
            <v>04</v>
          </cell>
          <cell r="E493" t="str">
            <v>20</v>
          </cell>
          <cell r="F493" t="str">
            <v>05</v>
          </cell>
          <cell r="G493" t="str">
            <v>1</v>
          </cell>
          <cell r="H493" t="str">
            <v>29</v>
          </cell>
          <cell r="I493" t="str">
            <v>0</v>
          </cell>
          <cell r="J493">
            <v>0</v>
          </cell>
          <cell r="K493">
            <v>20000</v>
          </cell>
          <cell r="L493">
            <v>0</v>
          </cell>
          <cell r="M493">
            <v>0</v>
          </cell>
          <cell r="N493">
            <v>0</v>
          </cell>
          <cell r="O493">
            <v>0</v>
          </cell>
        </row>
        <row r="494">
          <cell r="A494" t="str">
            <v>15</v>
          </cell>
          <cell r="B494" t="str">
            <v>01</v>
          </cell>
          <cell r="C494" t="str">
            <v>08</v>
          </cell>
          <cell r="D494" t="str">
            <v>07</v>
          </cell>
          <cell r="E494" t="str">
            <v>14</v>
          </cell>
          <cell r="F494" t="str">
            <v>80</v>
          </cell>
          <cell r="G494" t="str">
            <v>1</v>
          </cell>
          <cell r="H494" t="str">
            <v>22</v>
          </cell>
          <cell r="I494" t="str">
            <v>0</v>
          </cell>
          <cell r="J494">
            <v>1080</v>
          </cell>
          <cell r="K494">
            <v>0</v>
          </cell>
          <cell r="L494">
            <v>0</v>
          </cell>
          <cell r="M494">
            <v>0</v>
          </cell>
          <cell r="N494">
            <v>0</v>
          </cell>
          <cell r="O494">
            <v>0</v>
          </cell>
        </row>
        <row r="495">
          <cell r="A495" t="str">
            <v>15</v>
          </cell>
          <cell r="B495" t="str">
            <v>01</v>
          </cell>
          <cell r="C495" t="str">
            <v>08</v>
          </cell>
          <cell r="D495" t="str">
            <v>07</v>
          </cell>
          <cell r="E495" t="str">
            <v>14</v>
          </cell>
          <cell r="F495" t="str">
            <v>80</v>
          </cell>
          <cell r="G495" t="str">
            <v>1</v>
          </cell>
          <cell r="H495" t="str">
            <v>61</v>
          </cell>
          <cell r="I495" t="str">
            <v>1</v>
          </cell>
          <cell r="J495">
            <v>0</v>
          </cell>
          <cell r="K495">
            <v>54600</v>
          </cell>
          <cell r="L495">
            <v>0</v>
          </cell>
          <cell r="M495">
            <v>0</v>
          </cell>
          <cell r="N495">
            <v>0</v>
          </cell>
          <cell r="O495">
            <v>0</v>
          </cell>
        </row>
        <row r="496">
          <cell r="A496" t="str">
            <v>15</v>
          </cell>
          <cell r="B496" t="str">
            <v>01</v>
          </cell>
          <cell r="C496" t="str">
            <v>08</v>
          </cell>
          <cell r="D496" t="str">
            <v>20</v>
          </cell>
          <cell r="E496" t="str">
            <v>14</v>
          </cell>
          <cell r="F496" t="str">
            <v>18</v>
          </cell>
          <cell r="G496" t="str">
            <v>0</v>
          </cell>
          <cell r="H496" t="str">
            <v>52</v>
          </cell>
          <cell r="I496" t="str">
            <v>0</v>
          </cell>
          <cell r="J496">
            <v>0</v>
          </cell>
          <cell r="K496">
            <v>2000</v>
          </cell>
          <cell r="L496">
            <v>0</v>
          </cell>
          <cell r="M496">
            <v>0</v>
          </cell>
          <cell r="N496">
            <v>0</v>
          </cell>
          <cell r="O496">
            <v>0</v>
          </cell>
        </row>
        <row r="497">
          <cell r="A497" t="str">
            <v>15</v>
          </cell>
          <cell r="B497" t="str">
            <v>01</v>
          </cell>
          <cell r="C497" t="str">
            <v>08</v>
          </cell>
          <cell r="D497" t="str">
            <v>21</v>
          </cell>
          <cell r="E497" t="str">
            <v>14</v>
          </cell>
          <cell r="F497" t="str">
            <v>01</v>
          </cell>
          <cell r="G497" t="str">
            <v>0</v>
          </cell>
          <cell r="H497" t="str">
            <v>10</v>
          </cell>
          <cell r="I497" t="str">
            <v>0</v>
          </cell>
          <cell r="J497">
            <v>0</v>
          </cell>
          <cell r="K497">
            <v>2000</v>
          </cell>
          <cell r="L497">
            <v>0</v>
          </cell>
          <cell r="M497">
            <v>0</v>
          </cell>
          <cell r="N497">
            <v>0</v>
          </cell>
          <cell r="O497">
            <v>0</v>
          </cell>
        </row>
        <row r="498">
          <cell r="A498" t="str">
            <v>16</v>
          </cell>
          <cell r="B498" t="str">
            <v>01</v>
          </cell>
          <cell r="C498" t="str">
            <v>01</v>
          </cell>
          <cell r="D498" t="str">
            <v>01</v>
          </cell>
          <cell r="E498" t="str">
            <v>14</v>
          </cell>
          <cell r="F498" t="str">
            <v>80</v>
          </cell>
          <cell r="G498" t="str">
            <v>1</v>
          </cell>
          <cell r="H498" t="str">
            <v>22</v>
          </cell>
          <cell r="I498" t="str">
            <v>0</v>
          </cell>
          <cell r="J498">
            <v>0</v>
          </cell>
          <cell r="K498">
            <v>4</v>
          </cell>
          <cell r="L498">
            <v>0</v>
          </cell>
          <cell r="M498">
            <v>200000</v>
          </cell>
          <cell r="N498">
            <v>500000</v>
          </cell>
          <cell r="O498">
            <v>400000</v>
          </cell>
        </row>
        <row r="499">
          <cell r="A499" t="str">
            <v>16</v>
          </cell>
          <cell r="B499" t="str">
            <v>01</v>
          </cell>
          <cell r="C499" t="str">
            <v>01</v>
          </cell>
          <cell r="D499" t="str">
            <v>01</v>
          </cell>
          <cell r="E499" t="str">
            <v>14</v>
          </cell>
          <cell r="F499" t="str">
            <v>80</v>
          </cell>
          <cell r="G499" t="str">
            <v>1</v>
          </cell>
          <cell r="H499" t="str">
            <v>22</v>
          </cell>
          <cell r="I499" t="str">
            <v>1</v>
          </cell>
          <cell r="J499">
            <v>0</v>
          </cell>
          <cell r="K499">
            <v>0</v>
          </cell>
          <cell r="L499">
            <v>100000</v>
          </cell>
          <cell r="M499">
            <v>300000</v>
          </cell>
          <cell r="N499">
            <v>500000</v>
          </cell>
          <cell r="O499">
            <v>600000</v>
          </cell>
        </row>
        <row r="500">
          <cell r="A500" t="str">
            <v>17</v>
          </cell>
          <cell r="B500" t="str">
            <v>01</v>
          </cell>
          <cell r="C500" t="str">
            <v>02</v>
          </cell>
          <cell r="D500" t="str">
            <v>01</v>
          </cell>
          <cell r="E500" t="str">
            <v>14</v>
          </cell>
          <cell r="F500" t="str">
            <v>18</v>
          </cell>
          <cell r="G500" t="str">
            <v>1</v>
          </cell>
          <cell r="H500" t="str">
            <v>22</v>
          </cell>
          <cell r="I500" t="str">
            <v>0</v>
          </cell>
          <cell r="J500">
            <v>0</v>
          </cell>
          <cell r="K500">
            <v>1400</v>
          </cell>
          <cell r="L500">
            <v>0</v>
          </cell>
          <cell r="M500">
            <v>0</v>
          </cell>
          <cell r="N500">
            <v>0</v>
          </cell>
          <cell r="O500">
            <v>0</v>
          </cell>
        </row>
        <row r="501">
          <cell r="A501">
            <v>17</v>
          </cell>
          <cell r="B501" t="str">
            <v>01</v>
          </cell>
          <cell r="C501" t="str">
            <v>02</v>
          </cell>
          <cell r="D501" t="str">
            <v>01</v>
          </cell>
          <cell r="E501">
            <v>14</v>
          </cell>
          <cell r="F501">
            <v>80</v>
          </cell>
          <cell r="G501">
            <v>1</v>
          </cell>
          <cell r="H501">
            <v>17</v>
          </cell>
          <cell r="I501">
            <v>1</v>
          </cell>
          <cell r="J501">
            <v>0</v>
          </cell>
          <cell r="K501">
            <v>1000000</v>
          </cell>
        </row>
        <row r="502">
          <cell r="A502" t="str">
            <v>17</v>
          </cell>
          <cell r="B502" t="str">
            <v>01</v>
          </cell>
          <cell r="C502" t="str">
            <v>03</v>
          </cell>
          <cell r="D502" t="str">
            <v>01</v>
          </cell>
          <cell r="E502" t="str">
            <v>14</v>
          </cell>
          <cell r="F502" t="str">
            <v>01</v>
          </cell>
          <cell r="G502" t="str">
            <v>1</v>
          </cell>
          <cell r="H502" t="str">
            <v>10</v>
          </cell>
          <cell r="I502" t="str">
            <v>0</v>
          </cell>
          <cell r="J502">
            <v>0</v>
          </cell>
          <cell r="K502">
            <v>1000</v>
          </cell>
          <cell r="L502">
            <v>0</v>
          </cell>
          <cell r="M502">
            <v>0</v>
          </cell>
          <cell r="N502">
            <v>0</v>
          </cell>
          <cell r="O502">
            <v>0</v>
          </cell>
        </row>
        <row r="503">
          <cell r="A503" t="str">
            <v>17</v>
          </cell>
          <cell r="B503" t="str">
            <v>01</v>
          </cell>
          <cell r="C503" t="str">
            <v>03</v>
          </cell>
          <cell r="D503" t="str">
            <v>03</v>
          </cell>
          <cell r="E503" t="str">
            <v>14</v>
          </cell>
          <cell r="F503" t="str">
            <v>17</v>
          </cell>
          <cell r="G503" t="str">
            <v>1</v>
          </cell>
          <cell r="H503" t="str">
            <v>10</v>
          </cell>
          <cell r="I503" t="str">
            <v>0</v>
          </cell>
          <cell r="J503">
            <v>0</v>
          </cell>
          <cell r="K503">
            <v>1300000</v>
          </cell>
          <cell r="L503">
            <v>0</v>
          </cell>
          <cell r="M503">
            <v>0</v>
          </cell>
          <cell r="N503">
            <v>0</v>
          </cell>
          <cell r="O503">
            <v>0</v>
          </cell>
        </row>
        <row r="504">
          <cell r="A504" t="str">
            <v>17</v>
          </cell>
          <cell r="B504" t="str">
            <v>01</v>
          </cell>
          <cell r="C504" t="str">
            <v>04</v>
          </cell>
          <cell r="D504" t="str">
            <v>02</v>
          </cell>
          <cell r="E504" t="str">
            <v>14</v>
          </cell>
          <cell r="F504" t="str">
            <v>67</v>
          </cell>
          <cell r="G504" t="str">
            <v>0</v>
          </cell>
          <cell r="H504" t="str">
            <v>17</v>
          </cell>
          <cell r="I504" t="str">
            <v>0</v>
          </cell>
          <cell r="J504">
            <v>0</v>
          </cell>
          <cell r="K504">
            <v>200000</v>
          </cell>
          <cell r="L504">
            <v>0</v>
          </cell>
          <cell r="M504">
            <v>0</v>
          </cell>
          <cell r="N504">
            <v>0</v>
          </cell>
          <cell r="O504">
            <v>0</v>
          </cell>
        </row>
        <row r="505">
          <cell r="A505" t="str">
            <v>17</v>
          </cell>
          <cell r="B505" t="str">
            <v>01</v>
          </cell>
          <cell r="C505" t="str">
            <v>04</v>
          </cell>
          <cell r="D505" t="str">
            <v>02</v>
          </cell>
          <cell r="E505" t="str">
            <v>10</v>
          </cell>
          <cell r="F505" t="str">
            <v>02</v>
          </cell>
          <cell r="G505" t="str">
            <v>0</v>
          </cell>
          <cell r="H505" t="str">
            <v>29</v>
          </cell>
          <cell r="I505" t="str">
            <v>0</v>
          </cell>
          <cell r="J505">
            <v>634</v>
          </cell>
          <cell r="K505">
            <v>1</v>
          </cell>
          <cell r="L505">
            <v>0</v>
          </cell>
          <cell r="M505">
            <v>0</v>
          </cell>
          <cell r="N505">
            <v>0</v>
          </cell>
          <cell r="O505">
            <v>0</v>
          </cell>
        </row>
        <row r="506">
          <cell r="A506" t="str">
            <v>17</v>
          </cell>
          <cell r="B506" t="str">
            <v>01</v>
          </cell>
          <cell r="C506" t="str">
            <v>04</v>
          </cell>
          <cell r="D506" t="str">
            <v>02</v>
          </cell>
          <cell r="E506" t="str">
            <v>11</v>
          </cell>
          <cell r="F506" t="str">
            <v>01</v>
          </cell>
          <cell r="G506" t="str">
            <v>0</v>
          </cell>
          <cell r="H506" t="str">
            <v>29</v>
          </cell>
          <cell r="I506" t="str">
            <v>0</v>
          </cell>
          <cell r="J506">
            <v>63139</v>
          </cell>
          <cell r="K506">
            <v>1</v>
          </cell>
          <cell r="L506">
            <v>49559</v>
          </cell>
          <cell r="M506">
            <v>0</v>
          </cell>
          <cell r="N506">
            <v>0</v>
          </cell>
          <cell r="O506">
            <v>0</v>
          </cell>
        </row>
        <row r="507">
          <cell r="A507" t="str">
            <v>17</v>
          </cell>
          <cell r="B507" t="str">
            <v>01</v>
          </cell>
          <cell r="C507" t="str">
            <v>04</v>
          </cell>
          <cell r="D507" t="str">
            <v>02</v>
          </cell>
          <cell r="E507" t="str">
            <v>13</v>
          </cell>
          <cell r="F507" t="str">
            <v>03</v>
          </cell>
          <cell r="G507" t="str">
            <v>0</v>
          </cell>
          <cell r="H507" t="str">
            <v>29</v>
          </cell>
          <cell r="I507" t="str">
            <v>0</v>
          </cell>
          <cell r="J507">
            <v>54698</v>
          </cell>
          <cell r="K507">
            <v>0</v>
          </cell>
          <cell r="L507">
            <v>5850</v>
          </cell>
          <cell r="M507">
            <v>0</v>
          </cell>
          <cell r="N507">
            <v>0</v>
          </cell>
          <cell r="O507">
            <v>0</v>
          </cell>
        </row>
        <row r="508">
          <cell r="A508" t="str">
            <v>17</v>
          </cell>
          <cell r="B508" t="str">
            <v>01</v>
          </cell>
          <cell r="C508" t="str">
            <v>04</v>
          </cell>
          <cell r="D508" t="str">
            <v>02</v>
          </cell>
          <cell r="E508" t="str">
            <v>14</v>
          </cell>
          <cell r="F508" t="str">
            <v>67</v>
          </cell>
          <cell r="G508" t="str">
            <v>0</v>
          </cell>
          <cell r="H508" t="str">
            <v>29</v>
          </cell>
          <cell r="I508" t="str">
            <v>0</v>
          </cell>
          <cell r="J508">
            <v>388728</v>
          </cell>
          <cell r="K508">
            <v>3000000</v>
          </cell>
          <cell r="L508">
            <v>27013</v>
          </cell>
          <cell r="M508">
            <v>0</v>
          </cell>
          <cell r="N508">
            <v>0</v>
          </cell>
          <cell r="O508">
            <v>0</v>
          </cell>
        </row>
        <row r="509">
          <cell r="A509" t="str">
            <v>17</v>
          </cell>
          <cell r="B509" t="str">
            <v>01</v>
          </cell>
          <cell r="C509" t="str">
            <v>04</v>
          </cell>
          <cell r="D509" t="str">
            <v>02</v>
          </cell>
          <cell r="E509" t="str">
            <v>14</v>
          </cell>
          <cell r="F509" t="str">
            <v>27</v>
          </cell>
          <cell r="G509" t="str">
            <v>1</v>
          </cell>
          <cell r="H509" t="str">
            <v>29</v>
          </cell>
          <cell r="I509" t="str">
            <v>1</v>
          </cell>
          <cell r="J509">
            <v>0</v>
          </cell>
          <cell r="K509">
            <v>500000</v>
          </cell>
          <cell r="L509">
            <v>7000000</v>
          </cell>
          <cell r="M509">
            <v>0</v>
          </cell>
          <cell r="N509">
            <v>0</v>
          </cell>
          <cell r="O509">
            <v>0</v>
          </cell>
        </row>
        <row r="510">
          <cell r="A510" t="str">
            <v>17</v>
          </cell>
          <cell r="B510" t="str">
            <v>01</v>
          </cell>
          <cell r="C510" t="str">
            <v>04</v>
          </cell>
          <cell r="D510" t="str">
            <v>02</v>
          </cell>
          <cell r="E510" t="str">
            <v>13</v>
          </cell>
          <cell r="F510" t="str">
            <v>27</v>
          </cell>
          <cell r="G510" t="str">
            <v>0</v>
          </cell>
          <cell r="H510" t="str">
            <v>10</v>
          </cell>
          <cell r="I510" t="str">
            <v>0</v>
          </cell>
          <cell r="J510">
            <v>0</v>
          </cell>
          <cell r="K510">
            <v>0</v>
          </cell>
          <cell r="L510">
            <v>0</v>
          </cell>
          <cell r="M510">
            <v>2850000</v>
          </cell>
          <cell r="N510">
            <v>0</v>
          </cell>
          <cell r="O510">
            <v>0</v>
          </cell>
        </row>
        <row r="511">
          <cell r="A511" t="str">
            <v>17</v>
          </cell>
          <cell r="B511" t="str">
            <v>01</v>
          </cell>
          <cell r="C511" t="str">
            <v>04</v>
          </cell>
          <cell r="D511" t="str">
            <v>04</v>
          </cell>
          <cell r="E511" t="str">
            <v>13</v>
          </cell>
          <cell r="F511" t="str">
            <v>27</v>
          </cell>
          <cell r="G511" t="str">
            <v>1</v>
          </cell>
          <cell r="H511" t="str">
            <v>50</v>
          </cell>
          <cell r="I511" t="str">
            <v>0</v>
          </cell>
          <cell r="J511">
            <v>0</v>
          </cell>
          <cell r="K511">
            <v>3808000</v>
          </cell>
          <cell r="L511">
            <v>0</v>
          </cell>
          <cell r="M511">
            <v>800000</v>
          </cell>
          <cell r="N511">
            <v>0</v>
          </cell>
          <cell r="O511">
            <v>0</v>
          </cell>
        </row>
        <row r="512">
          <cell r="A512" t="str">
            <v>17</v>
          </cell>
          <cell r="B512" t="str">
            <v>01</v>
          </cell>
          <cell r="C512" t="str">
            <v>04</v>
          </cell>
          <cell r="D512" t="str">
            <v>03</v>
          </cell>
          <cell r="E512" t="str">
            <v>13</v>
          </cell>
          <cell r="F512" t="str">
            <v>27</v>
          </cell>
          <cell r="G512" t="str">
            <v>1</v>
          </cell>
          <cell r="H512" t="str">
            <v>50</v>
          </cell>
          <cell r="I512" t="str">
            <v>0</v>
          </cell>
          <cell r="J512">
            <v>0</v>
          </cell>
          <cell r="K512">
            <v>0</v>
          </cell>
          <cell r="L512">
            <v>0</v>
          </cell>
          <cell r="M512">
            <v>1500000</v>
          </cell>
          <cell r="N512">
            <v>0</v>
          </cell>
          <cell r="O512">
            <v>0</v>
          </cell>
        </row>
        <row r="513">
          <cell r="A513" t="str">
            <v>17</v>
          </cell>
          <cell r="B513" t="str">
            <v>01</v>
          </cell>
          <cell r="C513" t="str">
            <v>04</v>
          </cell>
          <cell r="D513" t="str">
            <v>05</v>
          </cell>
          <cell r="E513" t="str">
            <v>14</v>
          </cell>
          <cell r="F513" t="str">
            <v>80</v>
          </cell>
          <cell r="G513" t="str">
            <v>1</v>
          </cell>
          <cell r="H513" t="str">
            <v>50</v>
          </cell>
          <cell r="I513" t="str">
            <v>0</v>
          </cell>
          <cell r="J513">
            <v>0</v>
          </cell>
          <cell r="K513">
            <v>0</v>
          </cell>
          <cell r="L513">
            <v>0</v>
          </cell>
          <cell r="M513">
            <v>208000</v>
          </cell>
          <cell r="N513">
            <v>208000</v>
          </cell>
          <cell r="O513">
            <v>200000</v>
          </cell>
        </row>
        <row r="514">
          <cell r="A514" t="str">
            <v>17</v>
          </cell>
          <cell r="B514" t="str">
            <v>01</v>
          </cell>
          <cell r="C514" t="str">
            <v>04</v>
          </cell>
          <cell r="D514" t="str">
            <v>06</v>
          </cell>
          <cell r="E514" t="str">
            <v>13</v>
          </cell>
          <cell r="F514" t="str">
            <v>27</v>
          </cell>
          <cell r="G514" t="str">
            <v>1</v>
          </cell>
          <cell r="H514" t="str">
            <v>50</v>
          </cell>
          <cell r="I514" t="str">
            <v>0</v>
          </cell>
          <cell r="J514">
            <v>0</v>
          </cell>
          <cell r="K514">
            <v>0</v>
          </cell>
          <cell r="L514">
            <v>0</v>
          </cell>
          <cell r="M514">
            <v>1600000</v>
          </cell>
          <cell r="N514">
            <v>0</v>
          </cell>
          <cell r="O514">
            <v>0</v>
          </cell>
        </row>
        <row r="515">
          <cell r="A515" t="str">
            <v>17</v>
          </cell>
          <cell r="B515" t="str">
            <v>01</v>
          </cell>
          <cell r="C515" t="str">
            <v>04</v>
          </cell>
          <cell r="D515" t="str">
            <v>07</v>
          </cell>
          <cell r="E515" t="str">
            <v>14</v>
          </cell>
          <cell r="F515" t="str">
            <v>80</v>
          </cell>
          <cell r="G515" t="str">
            <v>1</v>
          </cell>
          <cell r="H515" t="str">
            <v>50</v>
          </cell>
          <cell r="I515" t="str">
            <v>0</v>
          </cell>
          <cell r="J515">
            <v>0</v>
          </cell>
          <cell r="K515">
            <v>0</v>
          </cell>
          <cell r="L515">
            <v>0</v>
          </cell>
          <cell r="M515">
            <v>40000</v>
          </cell>
          <cell r="N515">
            <v>40000</v>
          </cell>
          <cell r="O515">
            <v>40000</v>
          </cell>
        </row>
        <row r="516">
          <cell r="A516" t="str">
            <v>17</v>
          </cell>
          <cell r="B516" t="str">
            <v>01</v>
          </cell>
          <cell r="C516" t="str">
            <v>04</v>
          </cell>
          <cell r="D516" t="str">
            <v>09</v>
          </cell>
          <cell r="E516" t="str">
            <v>20</v>
          </cell>
          <cell r="F516" t="str">
            <v>03</v>
          </cell>
          <cell r="G516" t="str">
            <v>1</v>
          </cell>
          <cell r="H516" t="str">
            <v>50</v>
          </cell>
          <cell r="I516" t="str">
            <v>1</v>
          </cell>
          <cell r="J516">
            <v>0</v>
          </cell>
          <cell r="K516">
            <v>952000</v>
          </cell>
          <cell r="L516">
            <v>0</v>
          </cell>
          <cell r="M516">
            <v>1160000</v>
          </cell>
          <cell r="N516">
            <v>1000000</v>
          </cell>
          <cell r="O516">
            <v>500000</v>
          </cell>
        </row>
        <row r="517">
          <cell r="A517" t="str">
            <v>17</v>
          </cell>
          <cell r="B517" t="str">
            <v>01</v>
          </cell>
          <cell r="C517" t="str">
            <v>04</v>
          </cell>
          <cell r="D517" t="str">
            <v>11</v>
          </cell>
          <cell r="E517" t="str">
            <v>14</v>
          </cell>
          <cell r="F517" t="str">
            <v>80</v>
          </cell>
          <cell r="G517" t="str">
            <v>1</v>
          </cell>
          <cell r="H517" t="str">
            <v>50</v>
          </cell>
          <cell r="I517" t="str">
            <v>0</v>
          </cell>
          <cell r="J517">
            <v>0</v>
          </cell>
          <cell r="K517">
            <v>100000</v>
          </cell>
          <cell r="L517">
            <v>720000</v>
          </cell>
          <cell r="M517">
            <v>910000</v>
          </cell>
          <cell r="N517">
            <v>910000</v>
          </cell>
          <cell r="O517">
            <v>500000</v>
          </cell>
        </row>
        <row r="518">
          <cell r="A518" t="str">
            <v>17</v>
          </cell>
          <cell r="B518" t="str">
            <v>01</v>
          </cell>
          <cell r="C518" t="str">
            <v>04</v>
          </cell>
          <cell r="D518" t="str">
            <v>12</v>
          </cell>
          <cell r="E518" t="str">
            <v>14</v>
          </cell>
          <cell r="F518" t="str">
            <v>80</v>
          </cell>
          <cell r="G518" t="str">
            <v>1</v>
          </cell>
          <cell r="H518" t="str">
            <v>50</v>
          </cell>
          <cell r="I518" t="str">
            <v>0</v>
          </cell>
          <cell r="J518">
            <v>0</v>
          </cell>
          <cell r="K518">
            <v>0</v>
          </cell>
          <cell r="L518">
            <v>0</v>
          </cell>
          <cell r="M518">
            <v>50000</v>
          </cell>
          <cell r="N518">
            <v>50000</v>
          </cell>
          <cell r="O518">
            <v>50000</v>
          </cell>
        </row>
        <row r="519">
          <cell r="A519" t="str">
            <v>17</v>
          </cell>
          <cell r="B519" t="str">
            <v>01</v>
          </cell>
          <cell r="C519" t="str">
            <v>05</v>
          </cell>
          <cell r="D519" t="str">
            <v>02</v>
          </cell>
          <cell r="E519" t="str">
            <v>14</v>
          </cell>
          <cell r="F519" t="str">
            <v>18</v>
          </cell>
          <cell r="G519" t="str">
            <v>0</v>
          </cell>
          <cell r="H519" t="str">
            <v>22</v>
          </cell>
          <cell r="I519" t="str">
            <v>0</v>
          </cell>
          <cell r="J519">
            <v>0</v>
          </cell>
          <cell r="K519">
            <v>37395</v>
          </cell>
          <cell r="L519">
            <v>0</v>
          </cell>
          <cell r="M519">
            <v>0</v>
          </cell>
          <cell r="N519">
            <v>0</v>
          </cell>
          <cell r="O519">
            <v>0</v>
          </cell>
        </row>
        <row r="520">
          <cell r="A520" t="str">
            <v>17</v>
          </cell>
          <cell r="B520" t="str">
            <v>01</v>
          </cell>
          <cell r="C520" t="str">
            <v>05</v>
          </cell>
          <cell r="D520" t="str">
            <v>04</v>
          </cell>
          <cell r="E520" t="str">
            <v>14</v>
          </cell>
          <cell r="F520" t="str">
            <v>67</v>
          </cell>
          <cell r="G520" t="str">
            <v>0</v>
          </cell>
          <cell r="H520" t="str">
            <v>17</v>
          </cell>
          <cell r="I520" t="str">
            <v>0</v>
          </cell>
          <cell r="J520">
            <v>0</v>
          </cell>
          <cell r="K520">
            <v>450000</v>
          </cell>
          <cell r="L520">
            <v>0</v>
          </cell>
          <cell r="M520">
            <v>0</v>
          </cell>
          <cell r="N520">
            <v>0</v>
          </cell>
          <cell r="O520">
            <v>0</v>
          </cell>
        </row>
        <row r="521">
          <cell r="A521" t="str">
            <v>17</v>
          </cell>
          <cell r="B521" t="str">
            <v>01</v>
          </cell>
          <cell r="C521" t="str">
            <v>05</v>
          </cell>
          <cell r="D521" t="str">
            <v>04</v>
          </cell>
          <cell r="E521" t="str">
            <v>14</v>
          </cell>
          <cell r="F521" t="str">
            <v>67</v>
          </cell>
          <cell r="G521" t="str">
            <v>0</v>
          </cell>
          <cell r="H521" t="str">
            <v>29</v>
          </cell>
          <cell r="I521" t="str">
            <v>0</v>
          </cell>
          <cell r="J521">
            <v>39224</v>
          </cell>
          <cell r="K521">
            <v>142</v>
          </cell>
          <cell r="L521">
            <v>0</v>
          </cell>
          <cell r="M521">
            <v>0</v>
          </cell>
          <cell r="N521">
            <v>0</v>
          </cell>
          <cell r="O521">
            <v>0</v>
          </cell>
        </row>
        <row r="522">
          <cell r="A522" t="str">
            <v>17</v>
          </cell>
          <cell r="B522" t="str">
            <v>01</v>
          </cell>
          <cell r="C522" t="str">
            <v>06</v>
          </cell>
          <cell r="D522" t="str">
            <v>04</v>
          </cell>
          <cell r="E522" t="str">
            <v>14</v>
          </cell>
          <cell r="F522" t="str">
            <v>17</v>
          </cell>
          <cell r="G522" t="str">
            <v>0</v>
          </cell>
          <cell r="H522" t="str">
            <v>75</v>
          </cell>
          <cell r="I522" t="str">
            <v>0</v>
          </cell>
          <cell r="J522">
            <v>5787</v>
          </cell>
          <cell r="K522">
            <v>1</v>
          </cell>
          <cell r="L522">
            <v>5600</v>
          </cell>
          <cell r="M522">
            <v>0</v>
          </cell>
          <cell r="N522">
            <v>0</v>
          </cell>
          <cell r="O522">
            <v>0</v>
          </cell>
        </row>
        <row r="523">
          <cell r="A523" t="str">
            <v>17</v>
          </cell>
          <cell r="B523" t="str">
            <v>01</v>
          </cell>
          <cell r="C523" t="str">
            <v>06</v>
          </cell>
          <cell r="D523" t="str">
            <v>05</v>
          </cell>
          <cell r="E523" t="str">
            <v>14</v>
          </cell>
          <cell r="F523" t="str">
            <v>17</v>
          </cell>
          <cell r="G523" t="str">
            <v>0</v>
          </cell>
          <cell r="H523" t="str">
            <v>16</v>
          </cell>
          <cell r="I523" t="str">
            <v>0</v>
          </cell>
          <cell r="J523">
            <v>7616</v>
          </cell>
          <cell r="K523">
            <v>0</v>
          </cell>
          <cell r="L523">
            <v>1803</v>
          </cell>
          <cell r="M523">
            <v>0</v>
          </cell>
          <cell r="N523">
            <v>0</v>
          </cell>
          <cell r="O523">
            <v>0</v>
          </cell>
        </row>
        <row r="524">
          <cell r="A524" t="str">
            <v>17</v>
          </cell>
          <cell r="B524" t="str">
            <v>01</v>
          </cell>
          <cell r="C524" t="str">
            <v>06</v>
          </cell>
          <cell r="D524" t="str">
            <v>05</v>
          </cell>
          <cell r="E524" t="str">
            <v>14</v>
          </cell>
          <cell r="F524" t="str">
            <v>17</v>
          </cell>
          <cell r="G524" t="str">
            <v>0</v>
          </cell>
          <cell r="H524" t="str">
            <v>22</v>
          </cell>
          <cell r="I524" t="str">
            <v>0</v>
          </cell>
          <cell r="J524">
            <v>288304</v>
          </cell>
          <cell r="K524">
            <v>0</v>
          </cell>
          <cell r="L524">
            <v>0</v>
          </cell>
          <cell r="M524">
            <v>0</v>
          </cell>
          <cell r="N524">
            <v>0</v>
          </cell>
          <cell r="O524">
            <v>0</v>
          </cell>
        </row>
        <row r="525">
          <cell r="A525" t="str">
            <v>17</v>
          </cell>
          <cell r="B525" t="str">
            <v>01</v>
          </cell>
          <cell r="C525" t="str">
            <v>06</v>
          </cell>
          <cell r="D525" t="str">
            <v>05</v>
          </cell>
          <cell r="E525" t="str">
            <v>14</v>
          </cell>
          <cell r="F525" t="str">
            <v>17</v>
          </cell>
          <cell r="G525" t="str">
            <v>0</v>
          </cell>
          <cell r="H525" t="str">
            <v>10</v>
          </cell>
          <cell r="I525" t="str">
            <v>0</v>
          </cell>
          <cell r="J525">
            <v>105257</v>
          </cell>
          <cell r="K525">
            <v>0</v>
          </cell>
          <cell r="L525">
            <v>0</v>
          </cell>
          <cell r="M525">
            <v>0</v>
          </cell>
          <cell r="N525">
            <v>0</v>
          </cell>
          <cell r="O525">
            <v>0</v>
          </cell>
        </row>
        <row r="526">
          <cell r="A526" t="str">
            <v>18</v>
          </cell>
          <cell r="B526" t="str">
            <v>01</v>
          </cell>
          <cell r="C526" t="str">
            <v>01</v>
          </cell>
          <cell r="D526" t="str">
            <v>01</v>
          </cell>
          <cell r="E526" t="str">
            <v>14</v>
          </cell>
          <cell r="F526" t="str">
            <v>80</v>
          </cell>
          <cell r="G526" t="str">
            <v>1</v>
          </cell>
          <cell r="H526" t="str">
            <v>22</v>
          </cell>
          <cell r="I526" t="str">
            <v>0</v>
          </cell>
          <cell r="J526">
            <v>0</v>
          </cell>
          <cell r="K526">
            <v>0</v>
          </cell>
          <cell r="L526">
            <v>48258</v>
          </cell>
          <cell r="M526">
            <v>0</v>
          </cell>
          <cell r="N526">
            <v>0</v>
          </cell>
          <cell r="O526">
            <v>0</v>
          </cell>
        </row>
        <row r="527">
          <cell r="A527" t="str">
            <v>18</v>
          </cell>
          <cell r="B527" t="str">
            <v>01</v>
          </cell>
          <cell r="C527" t="str">
            <v>01</v>
          </cell>
          <cell r="D527" t="str">
            <v>10</v>
          </cell>
          <cell r="E527" t="str">
            <v>14</v>
          </cell>
          <cell r="F527" t="str">
            <v>80</v>
          </cell>
          <cell r="G527" t="str">
            <v>1</v>
          </cell>
          <cell r="H527" t="str">
            <v>52</v>
          </cell>
          <cell r="I527" t="str">
            <v>1</v>
          </cell>
          <cell r="J527">
            <v>0</v>
          </cell>
          <cell r="K527">
            <v>0</v>
          </cell>
          <cell r="L527">
            <v>0</v>
          </cell>
          <cell r="M527">
            <v>267750</v>
          </cell>
          <cell r="N527">
            <v>200000</v>
          </cell>
          <cell r="O527">
            <v>200000</v>
          </cell>
        </row>
        <row r="528">
          <cell r="A528" t="str">
            <v>18</v>
          </cell>
          <cell r="B528" t="str">
            <v>03</v>
          </cell>
          <cell r="C528" t="str">
            <v>01</v>
          </cell>
          <cell r="D528" t="str">
            <v>10</v>
          </cell>
          <cell r="E528" t="str">
            <v>14</v>
          </cell>
          <cell r="F528" t="str">
            <v>80</v>
          </cell>
          <cell r="G528" t="str">
            <v>1</v>
          </cell>
          <cell r="H528" t="str">
            <v>52</v>
          </cell>
          <cell r="I528" t="str">
            <v>1</v>
          </cell>
          <cell r="J528">
            <v>0</v>
          </cell>
          <cell r="K528">
            <v>0</v>
          </cell>
          <cell r="L528">
            <v>0</v>
          </cell>
          <cell r="M528">
            <v>153000</v>
          </cell>
          <cell r="N528">
            <v>150000</v>
          </cell>
          <cell r="O528">
            <v>100000</v>
          </cell>
        </row>
        <row r="529">
          <cell r="A529" t="str">
            <v>18</v>
          </cell>
          <cell r="B529" t="str">
            <v>05</v>
          </cell>
          <cell r="C529" t="str">
            <v>01</v>
          </cell>
          <cell r="D529" t="str">
            <v>10</v>
          </cell>
          <cell r="E529" t="str">
            <v>14</v>
          </cell>
          <cell r="F529" t="str">
            <v>80</v>
          </cell>
          <cell r="G529" t="str">
            <v>1</v>
          </cell>
          <cell r="H529" t="str">
            <v>52</v>
          </cell>
          <cell r="I529" t="str">
            <v>1</v>
          </cell>
          <cell r="J529">
            <v>0</v>
          </cell>
          <cell r="K529">
            <v>0</v>
          </cell>
          <cell r="L529">
            <v>0</v>
          </cell>
          <cell r="M529">
            <v>306000</v>
          </cell>
          <cell r="N529">
            <v>300000</v>
          </cell>
          <cell r="O529">
            <v>250000</v>
          </cell>
        </row>
        <row r="530">
          <cell r="A530" t="str">
            <v>18</v>
          </cell>
          <cell r="B530" t="str">
            <v>06</v>
          </cell>
          <cell r="C530" t="str">
            <v>01</v>
          </cell>
          <cell r="D530" t="str">
            <v>10</v>
          </cell>
          <cell r="E530" t="str">
            <v>14</v>
          </cell>
          <cell r="F530" t="str">
            <v>80</v>
          </cell>
          <cell r="G530" t="str">
            <v>1</v>
          </cell>
          <cell r="H530" t="str">
            <v>52</v>
          </cell>
          <cell r="I530" t="str">
            <v>1</v>
          </cell>
          <cell r="J530">
            <v>0</v>
          </cell>
          <cell r="K530">
            <v>0</v>
          </cell>
          <cell r="L530">
            <v>0</v>
          </cell>
          <cell r="M530">
            <v>408000</v>
          </cell>
          <cell r="N530">
            <v>350000</v>
          </cell>
          <cell r="O530">
            <v>200000</v>
          </cell>
        </row>
        <row r="531">
          <cell r="A531" t="str">
            <v>18</v>
          </cell>
          <cell r="B531" t="str">
            <v>03</v>
          </cell>
          <cell r="C531" t="str">
            <v>01</v>
          </cell>
          <cell r="D531" t="str">
            <v>11</v>
          </cell>
          <cell r="E531" t="str">
            <v>14</v>
          </cell>
          <cell r="F531" t="str">
            <v>80</v>
          </cell>
          <cell r="G531" t="str">
            <v>1</v>
          </cell>
          <cell r="H531" t="str">
            <v>52</v>
          </cell>
          <cell r="I531" t="str">
            <v>1</v>
          </cell>
          <cell r="J531">
            <v>0</v>
          </cell>
          <cell r="K531">
            <v>1600000</v>
          </cell>
          <cell r="L531">
            <v>0</v>
          </cell>
          <cell r="M531">
            <v>306000</v>
          </cell>
          <cell r="N531">
            <v>250000</v>
          </cell>
          <cell r="O531">
            <v>150000</v>
          </cell>
        </row>
        <row r="532">
          <cell r="A532" t="str">
            <v>18</v>
          </cell>
          <cell r="B532" t="str">
            <v>05</v>
          </cell>
          <cell r="C532" t="str">
            <v>02</v>
          </cell>
          <cell r="D532" t="str">
            <v>10</v>
          </cell>
          <cell r="E532" t="str">
            <v>20</v>
          </cell>
          <cell r="F532" t="str">
            <v>00</v>
          </cell>
          <cell r="G532" t="str">
            <v>1</v>
          </cell>
          <cell r="H532" t="str">
            <v>52</v>
          </cell>
          <cell r="I532" t="str">
            <v>1</v>
          </cell>
          <cell r="J532">
            <v>0</v>
          </cell>
          <cell r="K532">
            <v>0</v>
          </cell>
          <cell r="L532">
            <v>0</v>
          </cell>
          <cell r="M532">
            <v>562000</v>
          </cell>
          <cell r="N532">
            <v>500000</v>
          </cell>
          <cell r="O532">
            <v>200000</v>
          </cell>
        </row>
        <row r="533">
          <cell r="A533" t="str">
            <v>18</v>
          </cell>
          <cell r="B533" t="str">
            <v>06</v>
          </cell>
          <cell r="C533" t="str">
            <v>01</v>
          </cell>
          <cell r="D533" t="str">
            <v>11</v>
          </cell>
          <cell r="E533" t="str">
            <v>14</v>
          </cell>
          <cell r="F533" t="str">
            <v>80</v>
          </cell>
          <cell r="G533" t="str">
            <v>1</v>
          </cell>
          <cell r="H533" t="str">
            <v>52</v>
          </cell>
          <cell r="I533" t="str">
            <v>1</v>
          </cell>
          <cell r="J533">
            <v>0</v>
          </cell>
          <cell r="K533">
            <v>0</v>
          </cell>
          <cell r="L533">
            <v>0</v>
          </cell>
          <cell r="M533">
            <v>102000</v>
          </cell>
          <cell r="N533">
            <v>100000</v>
          </cell>
          <cell r="O533">
            <v>100000</v>
          </cell>
        </row>
        <row r="534">
          <cell r="A534" t="str">
            <v>18</v>
          </cell>
          <cell r="B534" t="str">
            <v>01</v>
          </cell>
          <cell r="C534" t="str">
            <v>01</v>
          </cell>
          <cell r="D534" t="str">
            <v>03</v>
          </cell>
          <cell r="E534" t="str">
            <v>14</v>
          </cell>
          <cell r="F534" t="str">
            <v>80</v>
          </cell>
          <cell r="G534" t="str">
            <v>1</v>
          </cell>
          <cell r="H534" t="str">
            <v>52</v>
          </cell>
          <cell r="I534" t="str">
            <v>1</v>
          </cell>
          <cell r="J534">
            <v>0</v>
          </cell>
          <cell r="K534">
            <v>0</v>
          </cell>
          <cell r="L534">
            <v>0</v>
          </cell>
          <cell r="M534">
            <v>70000</v>
          </cell>
          <cell r="N534">
            <v>70000</v>
          </cell>
          <cell r="O534">
            <v>70000</v>
          </cell>
        </row>
        <row r="535">
          <cell r="A535" t="str">
            <v>18</v>
          </cell>
          <cell r="B535" t="str">
            <v>03</v>
          </cell>
          <cell r="C535" t="str">
            <v>01</v>
          </cell>
          <cell r="D535" t="str">
            <v>12</v>
          </cell>
          <cell r="E535" t="str">
            <v>14</v>
          </cell>
          <cell r="F535" t="str">
            <v>80</v>
          </cell>
          <cell r="G535" t="str">
            <v>1</v>
          </cell>
          <cell r="H535" t="str">
            <v>52</v>
          </cell>
          <cell r="I535" t="str">
            <v>1</v>
          </cell>
          <cell r="J535">
            <v>0</v>
          </cell>
          <cell r="K535">
            <v>0</v>
          </cell>
          <cell r="L535">
            <v>0</v>
          </cell>
          <cell r="M535">
            <v>60000</v>
          </cell>
          <cell r="N535">
            <v>60000</v>
          </cell>
          <cell r="O535">
            <v>60000</v>
          </cell>
        </row>
        <row r="536">
          <cell r="A536" t="str">
            <v>18</v>
          </cell>
          <cell r="B536" t="str">
            <v>05</v>
          </cell>
          <cell r="C536" t="str">
            <v>02</v>
          </cell>
          <cell r="D536" t="str">
            <v>10</v>
          </cell>
          <cell r="E536" t="str">
            <v>20</v>
          </cell>
          <cell r="F536" t="str">
            <v>00</v>
          </cell>
          <cell r="G536" t="str">
            <v>1</v>
          </cell>
          <cell r="H536" t="str">
            <v>52</v>
          </cell>
          <cell r="I536" t="str">
            <v>0</v>
          </cell>
          <cell r="J536">
            <v>0</v>
          </cell>
          <cell r="K536">
            <v>0</v>
          </cell>
          <cell r="L536">
            <v>0</v>
          </cell>
          <cell r="M536">
            <v>50000</v>
          </cell>
          <cell r="N536">
            <v>0</v>
          </cell>
          <cell r="O536">
            <v>0</v>
          </cell>
        </row>
        <row r="537">
          <cell r="A537" t="str">
            <v>18</v>
          </cell>
          <cell r="B537" t="str">
            <v>05</v>
          </cell>
          <cell r="C537" t="str">
            <v>01</v>
          </cell>
          <cell r="D537" t="str">
            <v>11</v>
          </cell>
          <cell r="E537" t="str">
            <v>20</v>
          </cell>
          <cell r="F537" t="str">
            <v>01</v>
          </cell>
          <cell r="G537" t="str">
            <v>1</v>
          </cell>
          <cell r="H537" t="str">
            <v>52</v>
          </cell>
          <cell r="I537" t="str">
            <v>0</v>
          </cell>
          <cell r="J537">
            <v>0</v>
          </cell>
          <cell r="K537">
            <v>0</v>
          </cell>
          <cell r="L537">
            <v>0</v>
          </cell>
          <cell r="M537">
            <v>40800</v>
          </cell>
          <cell r="N537">
            <v>0</v>
          </cell>
          <cell r="O537">
            <v>0</v>
          </cell>
        </row>
        <row r="538">
          <cell r="A538" t="str">
            <v>18</v>
          </cell>
          <cell r="B538" t="str">
            <v>05</v>
          </cell>
          <cell r="C538" t="str">
            <v>01</v>
          </cell>
          <cell r="D538" t="str">
            <v>13</v>
          </cell>
          <cell r="E538" t="str">
            <v>20</v>
          </cell>
          <cell r="F538" t="str">
            <v>00</v>
          </cell>
          <cell r="G538" t="str">
            <v>1</v>
          </cell>
          <cell r="H538" t="str">
            <v>52</v>
          </cell>
          <cell r="I538" t="str">
            <v>0</v>
          </cell>
          <cell r="J538">
            <v>0</v>
          </cell>
          <cell r="K538">
            <v>0</v>
          </cell>
          <cell r="L538">
            <v>0</v>
          </cell>
          <cell r="M538">
            <v>53040</v>
          </cell>
          <cell r="N538">
            <v>0</v>
          </cell>
          <cell r="O538">
            <v>0</v>
          </cell>
        </row>
        <row r="539">
          <cell r="A539" t="str">
            <v>18</v>
          </cell>
          <cell r="B539" t="str">
            <v>01</v>
          </cell>
          <cell r="C539" t="str">
            <v>01</v>
          </cell>
          <cell r="D539" t="str">
            <v>12</v>
          </cell>
          <cell r="E539" t="str">
            <v>14</v>
          </cell>
          <cell r="F539" t="str">
            <v>80</v>
          </cell>
          <cell r="G539" t="str">
            <v>1</v>
          </cell>
          <cell r="H539" t="str">
            <v>52</v>
          </cell>
          <cell r="I539" t="str">
            <v>0</v>
          </cell>
          <cell r="J539">
            <v>0</v>
          </cell>
          <cell r="K539">
            <v>400017</v>
          </cell>
          <cell r="L539">
            <v>60000</v>
          </cell>
          <cell r="M539">
            <v>122400</v>
          </cell>
          <cell r="N539">
            <v>122400</v>
          </cell>
          <cell r="O539">
            <v>150000</v>
          </cell>
        </row>
        <row r="540">
          <cell r="A540" t="str">
            <v>18</v>
          </cell>
          <cell r="B540" t="str">
            <v>01</v>
          </cell>
          <cell r="C540" t="str">
            <v>01</v>
          </cell>
          <cell r="D540" t="str">
            <v>03</v>
          </cell>
          <cell r="E540" t="str">
            <v>14</v>
          </cell>
          <cell r="F540" t="str">
            <v>80</v>
          </cell>
          <cell r="G540" t="str">
            <v>1</v>
          </cell>
          <cell r="H540" t="str">
            <v>52</v>
          </cell>
          <cell r="I540" t="str">
            <v>0</v>
          </cell>
          <cell r="J540">
            <v>0</v>
          </cell>
          <cell r="K540">
            <v>0</v>
          </cell>
          <cell r="L540">
            <v>40000</v>
          </cell>
          <cell r="M540">
            <v>11600</v>
          </cell>
          <cell r="N540">
            <v>11600</v>
          </cell>
          <cell r="O540">
            <v>10000</v>
          </cell>
        </row>
        <row r="541">
          <cell r="A541" t="str">
            <v>18</v>
          </cell>
          <cell r="B541" t="str">
            <v>03</v>
          </cell>
          <cell r="C541" t="str">
            <v>01</v>
          </cell>
          <cell r="D541" t="str">
            <v>12</v>
          </cell>
          <cell r="E541" t="str">
            <v>14</v>
          </cell>
          <cell r="F541" t="str">
            <v>80</v>
          </cell>
          <cell r="G541" t="str">
            <v>1</v>
          </cell>
          <cell r="H541" t="str">
            <v>52</v>
          </cell>
          <cell r="I541" t="str">
            <v>0</v>
          </cell>
          <cell r="J541">
            <v>0</v>
          </cell>
          <cell r="K541">
            <v>0</v>
          </cell>
          <cell r="L541">
            <v>0</v>
          </cell>
          <cell r="M541">
            <v>11400</v>
          </cell>
          <cell r="N541">
            <v>11400</v>
          </cell>
          <cell r="O541">
            <v>15000</v>
          </cell>
        </row>
        <row r="542">
          <cell r="A542" t="str">
            <v>18</v>
          </cell>
          <cell r="B542" t="str">
            <v>06</v>
          </cell>
          <cell r="C542" t="str">
            <v>01</v>
          </cell>
          <cell r="D542" t="str">
            <v>10</v>
          </cell>
          <cell r="E542" t="str">
            <v>14</v>
          </cell>
          <cell r="F542" t="str">
            <v>80</v>
          </cell>
          <cell r="G542" t="str">
            <v>1</v>
          </cell>
          <cell r="H542" t="str">
            <v>22</v>
          </cell>
          <cell r="I542" t="str">
            <v>0</v>
          </cell>
          <cell r="J542">
            <v>0</v>
          </cell>
          <cell r="K542">
            <v>0</v>
          </cell>
          <cell r="L542">
            <v>161000</v>
          </cell>
          <cell r="M542">
            <v>51000</v>
          </cell>
          <cell r="N542">
            <v>0</v>
          </cell>
          <cell r="O542">
            <v>0</v>
          </cell>
        </row>
        <row r="543">
          <cell r="A543" t="str">
            <v>18</v>
          </cell>
          <cell r="B543" t="str">
            <v>06</v>
          </cell>
          <cell r="C543" t="str">
            <v>01</v>
          </cell>
          <cell r="D543" t="str">
            <v>10</v>
          </cell>
          <cell r="E543" t="str">
            <v>20</v>
          </cell>
          <cell r="F543" t="str">
            <v>04</v>
          </cell>
          <cell r="G543" t="str">
            <v>1</v>
          </cell>
          <cell r="H543" t="str">
            <v>22</v>
          </cell>
          <cell r="I543" t="str">
            <v>0</v>
          </cell>
          <cell r="J543">
            <v>0</v>
          </cell>
          <cell r="K543">
            <v>0</v>
          </cell>
          <cell r="L543">
            <v>54800</v>
          </cell>
          <cell r="M543">
            <v>0</v>
          </cell>
          <cell r="N543">
            <v>0</v>
          </cell>
          <cell r="O543">
            <v>0</v>
          </cell>
        </row>
        <row r="544">
          <cell r="A544" t="str">
            <v>18</v>
          </cell>
          <cell r="B544" t="str">
            <v>06</v>
          </cell>
          <cell r="C544" t="str">
            <v>01</v>
          </cell>
          <cell r="D544" t="str">
            <v>10</v>
          </cell>
          <cell r="E544" t="str">
            <v>13</v>
          </cell>
          <cell r="F544" t="str">
            <v>38</v>
          </cell>
          <cell r="G544" t="str">
            <v>1</v>
          </cell>
          <cell r="H544" t="str">
            <v>22</v>
          </cell>
          <cell r="I544" t="str">
            <v>0</v>
          </cell>
          <cell r="J544">
            <v>0</v>
          </cell>
          <cell r="K544">
            <v>0</v>
          </cell>
          <cell r="L544">
            <v>16000</v>
          </cell>
          <cell r="M544">
            <v>0</v>
          </cell>
          <cell r="N544">
            <v>0</v>
          </cell>
          <cell r="O544">
            <v>0</v>
          </cell>
        </row>
        <row r="545">
          <cell r="A545" t="str">
            <v>18</v>
          </cell>
          <cell r="B545" t="str">
            <v>06</v>
          </cell>
          <cell r="C545" t="str">
            <v>01</v>
          </cell>
          <cell r="D545" t="str">
            <v>10</v>
          </cell>
          <cell r="E545" t="str">
            <v>12</v>
          </cell>
          <cell r="F545" t="str">
            <v>10</v>
          </cell>
          <cell r="G545" t="str">
            <v>1</v>
          </cell>
          <cell r="H545" t="str">
            <v>22</v>
          </cell>
          <cell r="I545" t="str">
            <v>0</v>
          </cell>
          <cell r="J545">
            <v>0</v>
          </cell>
          <cell r="K545">
            <v>0</v>
          </cell>
          <cell r="L545">
            <v>11200</v>
          </cell>
          <cell r="M545">
            <v>0</v>
          </cell>
          <cell r="N545">
            <v>0</v>
          </cell>
          <cell r="O545">
            <v>0</v>
          </cell>
        </row>
        <row r="546">
          <cell r="A546" t="str">
            <v>18</v>
          </cell>
          <cell r="B546" t="str">
            <v>06</v>
          </cell>
          <cell r="C546" t="str">
            <v>01</v>
          </cell>
          <cell r="D546" t="str">
            <v>11</v>
          </cell>
          <cell r="E546" t="str">
            <v>14</v>
          </cell>
          <cell r="F546" t="str">
            <v>80</v>
          </cell>
          <cell r="G546" t="str">
            <v>1</v>
          </cell>
          <cell r="H546" t="str">
            <v>22</v>
          </cell>
          <cell r="I546" t="str">
            <v>0</v>
          </cell>
          <cell r="J546">
            <v>0</v>
          </cell>
          <cell r="K546">
            <v>0</v>
          </cell>
          <cell r="L546">
            <v>125000</v>
          </cell>
          <cell r="M546">
            <v>33000</v>
          </cell>
          <cell r="N546">
            <v>0</v>
          </cell>
          <cell r="O546">
            <v>0</v>
          </cell>
        </row>
        <row r="547">
          <cell r="A547" t="str">
            <v>18</v>
          </cell>
          <cell r="B547" t="str">
            <v>06</v>
          </cell>
          <cell r="C547" t="str">
            <v>01</v>
          </cell>
          <cell r="D547" t="str">
            <v>12</v>
          </cell>
          <cell r="E547" t="str">
            <v>14</v>
          </cell>
          <cell r="F547" t="str">
            <v>80</v>
          </cell>
          <cell r="G547" t="str">
            <v>1</v>
          </cell>
          <cell r="H547" t="str">
            <v>22</v>
          </cell>
          <cell r="I547" t="str">
            <v>0</v>
          </cell>
          <cell r="J547">
            <v>0</v>
          </cell>
          <cell r="K547">
            <v>0</v>
          </cell>
          <cell r="L547">
            <v>40000</v>
          </cell>
          <cell r="M547">
            <v>15000</v>
          </cell>
          <cell r="N547">
            <v>0</v>
          </cell>
          <cell r="O547">
            <v>0</v>
          </cell>
        </row>
        <row r="548">
          <cell r="A548" t="str">
            <v>18</v>
          </cell>
          <cell r="B548" t="str">
            <v>04</v>
          </cell>
          <cell r="C548" t="str">
            <v>02</v>
          </cell>
          <cell r="D548" t="str">
            <v>03</v>
          </cell>
          <cell r="E548" t="str">
            <v>13</v>
          </cell>
          <cell r="F548" t="str">
            <v>10</v>
          </cell>
          <cell r="G548" t="str">
            <v>1</v>
          </cell>
          <cell r="H548" t="str">
            <v>28</v>
          </cell>
          <cell r="I548" t="str">
            <v>0</v>
          </cell>
          <cell r="J548">
            <v>0</v>
          </cell>
          <cell r="K548">
            <v>0</v>
          </cell>
          <cell r="L548">
            <v>7685</v>
          </cell>
          <cell r="M548">
            <v>0</v>
          </cell>
          <cell r="N548">
            <v>0</v>
          </cell>
          <cell r="O548">
            <v>0</v>
          </cell>
        </row>
        <row r="549">
          <cell r="A549" t="str">
            <v>18</v>
          </cell>
          <cell r="B549" t="str">
            <v>04</v>
          </cell>
          <cell r="C549" t="str">
            <v>02</v>
          </cell>
          <cell r="D549" t="str">
            <v>03</v>
          </cell>
          <cell r="E549" t="str">
            <v>20</v>
          </cell>
          <cell r="F549" t="str">
            <v>03</v>
          </cell>
          <cell r="G549" t="str">
            <v>1</v>
          </cell>
          <cell r="H549" t="str">
            <v>10</v>
          </cell>
          <cell r="I549" t="str">
            <v>0</v>
          </cell>
          <cell r="J549">
            <v>0</v>
          </cell>
          <cell r="K549">
            <v>0</v>
          </cell>
          <cell r="L549">
            <v>110000</v>
          </cell>
          <cell r="M549">
            <v>0</v>
          </cell>
          <cell r="N549">
            <v>0</v>
          </cell>
          <cell r="O549">
            <v>0</v>
          </cell>
        </row>
        <row r="550">
          <cell r="A550" t="str">
            <v>19</v>
          </cell>
          <cell r="B550" t="str">
            <v>01</v>
          </cell>
          <cell r="C550" t="str">
            <v>02</v>
          </cell>
          <cell r="D550" t="str">
            <v>01</v>
          </cell>
          <cell r="E550" t="str">
            <v>14</v>
          </cell>
          <cell r="F550" t="str">
            <v>17</v>
          </cell>
          <cell r="G550" t="str">
            <v>1</v>
          </cell>
          <cell r="H550" t="str">
            <v>65</v>
          </cell>
          <cell r="I550" t="str">
            <v>0</v>
          </cell>
          <cell r="J550">
            <v>0</v>
          </cell>
          <cell r="K550">
            <v>0</v>
          </cell>
          <cell r="L550">
            <v>9584</v>
          </cell>
          <cell r="M550">
            <v>51000</v>
          </cell>
          <cell r="N550">
            <v>0</v>
          </cell>
          <cell r="O550">
            <v>0</v>
          </cell>
        </row>
        <row r="551">
          <cell r="A551" t="str">
            <v>19</v>
          </cell>
          <cell r="B551" t="str">
            <v>01</v>
          </cell>
          <cell r="C551" t="str">
            <v>02</v>
          </cell>
          <cell r="D551" t="str">
            <v>01</v>
          </cell>
          <cell r="E551" t="str">
            <v>20</v>
          </cell>
          <cell r="F551" t="str">
            <v>05</v>
          </cell>
          <cell r="G551" t="str">
            <v>1</v>
          </cell>
          <cell r="H551" t="str">
            <v>65</v>
          </cell>
          <cell r="I551" t="str">
            <v>0</v>
          </cell>
          <cell r="J551">
            <v>0</v>
          </cell>
          <cell r="K551">
            <v>0</v>
          </cell>
          <cell r="L551">
            <v>35000</v>
          </cell>
          <cell r="M551">
            <v>0</v>
          </cell>
          <cell r="N551">
            <v>0</v>
          </cell>
          <cell r="O551">
            <v>0</v>
          </cell>
        </row>
        <row r="552">
          <cell r="A552" t="str">
            <v>19</v>
          </cell>
          <cell r="B552" t="str">
            <v>01</v>
          </cell>
          <cell r="C552" t="str">
            <v>03</v>
          </cell>
          <cell r="D552" t="str">
            <v>01</v>
          </cell>
          <cell r="E552" t="str">
            <v>20</v>
          </cell>
          <cell r="F552" t="str">
            <v>00</v>
          </cell>
          <cell r="G552" t="str">
            <v>1</v>
          </cell>
          <cell r="H552" t="str">
            <v>65</v>
          </cell>
          <cell r="I552" t="str">
            <v>0</v>
          </cell>
          <cell r="J552">
            <v>0</v>
          </cell>
          <cell r="K552">
            <v>0</v>
          </cell>
          <cell r="L552">
            <v>4850</v>
          </cell>
          <cell r="M552">
            <v>245000</v>
          </cell>
          <cell r="N552">
            <v>0</v>
          </cell>
          <cell r="O552">
            <v>0</v>
          </cell>
        </row>
        <row r="553">
          <cell r="A553" t="str">
            <v>19</v>
          </cell>
          <cell r="B553" t="str">
            <v>01</v>
          </cell>
          <cell r="C553" t="str">
            <v>05</v>
          </cell>
          <cell r="D553" t="str">
            <v>01</v>
          </cell>
          <cell r="E553" t="str">
            <v>20</v>
          </cell>
          <cell r="F553" t="str">
            <v>00</v>
          </cell>
          <cell r="G553" t="str">
            <v>1</v>
          </cell>
          <cell r="H553" t="str">
            <v>65</v>
          </cell>
          <cell r="I553" t="str">
            <v>0</v>
          </cell>
          <cell r="J553">
            <v>0</v>
          </cell>
          <cell r="K553">
            <v>0</v>
          </cell>
          <cell r="L553">
            <v>6500</v>
          </cell>
          <cell r="M553">
            <v>570000</v>
          </cell>
          <cell r="N553">
            <v>0</v>
          </cell>
          <cell r="O553">
            <v>0</v>
          </cell>
        </row>
        <row r="554">
          <cell r="A554" t="str">
            <v>19</v>
          </cell>
          <cell r="B554" t="str">
            <v>01</v>
          </cell>
          <cell r="C554" t="str">
            <v>03</v>
          </cell>
          <cell r="D554" t="str">
            <v>01</v>
          </cell>
          <cell r="E554" t="str">
            <v>14</v>
          </cell>
          <cell r="F554" t="str">
            <v>80</v>
          </cell>
          <cell r="G554" t="str">
            <v>1</v>
          </cell>
          <cell r="H554" t="str">
            <v>10</v>
          </cell>
          <cell r="I554" t="str">
            <v>0</v>
          </cell>
          <cell r="J554">
            <v>0</v>
          </cell>
          <cell r="K554">
            <v>0</v>
          </cell>
          <cell r="L554">
            <v>0</v>
          </cell>
          <cell r="M554">
            <v>1000000</v>
          </cell>
          <cell r="N554">
            <v>1000000</v>
          </cell>
          <cell r="O554">
            <v>1500000</v>
          </cell>
        </row>
        <row r="555">
          <cell r="A555" t="str">
            <v>19</v>
          </cell>
          <cell r="B555" t="str">
            <v>01</v>
          </cell>
          <cell r="C555" t="str">
            <v>03</v>
          </cell>
          <cell r="D555" t="str">
            <v>01</v>
          </cell>
          <cell r="E555" t="str">
            <v>14</v>
          </cell>
          <cell r="F555" t="str">
            <v>80</v>
          </cell>
          <cell r="G555" t="str">
            <v>1</v>
          </cell>
          <cell r="H555" t="str">
            <v>10</v>
          </cell>
          <cell r="I555" t="str">
            <v>1</v>
          </cell>
          <cell r="J555">
            <v>0</v>
          </cell>
          <cell r="K555">
            <v>0</v>
          </cell>
          <cell r="L555">
            <v>214286</v>
          </cell>
          <cell r="M555">
            <v>1000000</v>
          </cell>
          <cell r="N555">
            <v>1000000</v>
          </cell>
          <cell r="O555">
            <v>1000000</v>
          </cell>
        </row>
        <row r="556">
          <cell r="A556" t="str">
            <v>19</v>
          </cell>
          <cell r="B556" t="str">
            <v>01</v>
          </cell>
          <cell r="C556" t="str">
            <v>03</v>
          </cell>
          <cell r="D556" t="str">
            <v>01</v>
          </cell>
          <cell r="E556" t="str">
            <v>14</v>
          </cell>
          <cell r="F556" t="str">
            <v>80</v>
          </cell>
          <cell r="G556" t="str">
            <v>1</v>
          </cell>
          <cell r="H556" t="str">
            <v>22</v>
          </cell>
          <cell r="I556" t="str">
            <v>0</v>
          </cell>
          <cell r="J556">
            <v>0</v>
          </cell>
          <cell r="K556">
            <v>0</v>
          </cell>
          <cell r="L556">
            <v>0</v>
          </cell>
          <cell r="M556">
            <v>1000000</v>
          </cell>
          <cell r="N556">
            <v>1000000</v>
          </cell>
          <cell r="O556">
            <v>1500000</v>
          </cell>
        </row>
        <row r="557">
          <cell r="A557" t="str">
            <v>19</v>
          </cell>
          <cell r="B557" t="str">
            <v>01</v>
          </cell>
          <cell r="C557" t="str">
            <v>03</v>
          </cell>
          <cell r="D557" t="str">
            <v>01</v>
          </cell>
          <cell r="E557" t="str">
            <v>14</v>
          </cell>
          <cell r="F557" t="str">
            <v>80</v>
          </cell>
          <cell r="G557" t="str">
            <v>1</v>
          </cell>
          <cell r="H557" t="str">
            <v>22</v>
          </cell>
          <cell r="I557" t="str">
            <v>1</v>
          </cell>
          <cell r="J557">
            <v>0</v>
          </cell>
          <cell r="K557">
            <v>0</v>
          </cell>
          <cell r="L557">
            <v>0</v>
          </cell>
          <cell r="M557">
            <v>1000000</v>
          </cell>
          <cell r="N557">
            <v>1000000</v>
          </cell>
          <cell r="O557">
            <v>1000000</v>
          </cell>
        </row>
        <row r="558">
          <cell r="A558" t="str">
            <v>19</v>
          </cell>
          <cell r="B558" t="str">
            <v>01</v>
          </cell>
          <cell r="C558" t="str">
            <v>02</v>
          </cell>
          <cell r="D558" t="str">
            <v>01</v>
          </cell>
          <cell r="E558" t="str">
            <v>14</v>
          </cell>
          <cell r="F558" t="str">
            <v>80</v>
          </cell>
          <cell r="G558" t="str">
            <v>1</v>
          </cell>
          <cell r="H558" t="str">
            <v>50</v>
          </cell>
          <cell r="I558" t="str">
            <v>0</v>
          </cell>
          <cell r="J558">
            <v>29841</v>
          </cell>
          <cell r="K558">
            <v>0</v>
          </cell>
          <cell r="L558">
            <v>3520</v>
          </cell>
          <cell r="M558">
            <v>0</v>
          </cell>
          <cell r="N558">
            <v>0</v>
          </cell>
          <cell r="O558">
            <v>0</v>
          </cell>
        </row>
        <row r="559">
          <cell r="A559" t="str">
            <v>19</v>
          </cell>
          <cell r="B559" t="str">
            <v>01</v>
          </cell>
          <cell r="C559" t="str">
            <v>04</v>
          </cell>
          <cell r="D559" t="str">
            <v>08</v>
          </cell>
          <cell r="E559" t="str">
            <v>14</v>
          </cell>
          <cell r="F559" t="str">
            <v>29</v>
          </cell>
          <cell r="G559" t="str">
            <v>1</v>
          </cell>
          <cell r="H559" t="str">
            <v>22</v>
          </cell>
          <cell r="I559" t="str">
            <v>0</v>
          </cell>
          <cell r="J559">
            <v>4730</v>
          </cell>
          <cell r="K559">
            <v>0</v>
          </cell>
          <cell r="L559">
            <v>0</v>
          </cell>
          <cell r="M559">
            <v>0</v>
          </cell>
          <cell r="N559">
            <v>0</v>
          </cell>
          <cell r="O559">
            <v>0</v>
          </cell>
        </row>
        <row r="560">
          <cell r="A560" t="str">
            <v>19</v>
          </cell>
          <cell r="B560" t="str">
            <v>01</v>
          </cell>
          <cell r="C560" t="str">
            <v>05</v>
          </cell>
          <cell r="D560" t="str">
            <v>01</v>
          </cell>
          <cell r="E560" t="str">
            <v>14</v>
          </cell>
          <cell r="F560" t="str">
            <v>17</v>
          </cell>
          <cell r="G560" t="str">
            <v>1</v>
          </cell>
          <cell r="H560" t="str">
            <v>22</v>
          </cell>
          <cell r="I560" t="str">
            <v>0</v>
          </cell>
          <cell r="J560">
            <v>3686</v>
          </cell>
          <cell r="K560">
            <v>0</v>
          </cell>
          <cell r="L560">
            <v>0</v>
          </cell>
          <cell r="M560">
            <v>0</v>
          </cell>
          <cell r="N560">
            <v>0</v>
          </cell>
          <cell r="O560">
            <v>0</v>
          </cell>
        </row>
        <row r="561">
          <cell r="A561" t="str">
            <v>19</v>
          </cell>
          <cell r="B561" t="str">
            <v>01</v>
          </cell>
          <cell r="C561" t="str">
            <v>05</v>
          </cell>
          <cell r="D561" t="str">
            <v>07</v>
          </cell>
          <cell r="E561" t="str">
            <v>14</v>
          </cell>
          <cell r="F561" t="str">
            <v>18</v>
          </cell>
          <cell r="G561" t="str">
            <v>1</v>
          </cell>
          <cell r="H561" t="str">
            <v>10</v>
          </cell>
          <cell r="I561" t="str">
            <v>0</v>
          </cell>
          <cell r="J561">
            <v>626</v>
          </cell>
          <cell r="K561">
            <v>1</v>
          </cell>
          <cell r="L561">
            <v>0</v>
          </cell>
          <cell r="M561">
            <v>0</v>
          </cell>
          <cell r="N561">
            <v>0</v>
          </cell>
          <cell r="O561">
            <v>0</v>
          </cell>
        </row>
        <row r="562">
          <cell r="A562" t="str">
            <v>19</v>
          </cell>
          <cell r="B562" t="str">
            <v>01</v>
          </cell>
          <cell r="C562" t="str">
            <v>05</v>
          </cell>
          <cell r="D562" t="str">
            <v>08</v>
          </cell>
          <cell r="E562" t="str">
            <v>14</v>
          </cell>
          <cell r="F562" t="str">
            <v>15</v>
          </cell>
          <cell r="G562" t="str">
            <v>1</v>
          </cell>
          <cell r="H562" t="str">
            <v>29</v>
          </cell>
          <cell r="I562" t="str">
            <v>0</v>
          </cell>
          <cell r="J562">
            <v>75010</v>
          </cell>
          <cell r="K562">
            <v>1</v>
          </cell>
          <cell r="L562">
            <v>0</v>
          </cell>
          <cell r="M562">
            <v>0</v>
          </cell>
          <cell r="N562">
            <v>0</v>
          </cell>
          <cell r="O562">
            <v>0</v>
          </cell>
        </row>
        <row r="563">
          <cell r="A563">
            <v>20</v>
          </cell>
          <cell r="B563" t="str">
            <v>01</v>
          </cell>
          <cell r="C563" t="str">
            <v>01</v>
          </cell>
          <cell r="D563" t="str">
            <v>00</v>
          </cell>
          <cell r="E563">
            <v>14</v>
          </cell>
          <cell r="F563">
            <v>80</v>
          </cell>
          <cell r="G563">
            <v>1</v>
          </cell>
          <cell r="H563">
            <v>22</v>
          </cell>
          <cell r="I563">
            <v>0</v>
          </cell>
          <cell r="J563">
            <v>193210</v>
          </cell>
          <cell r="K563">
            <v>0</v>
          </cell>
          <cell r="L563">
            <v>0</v>
          </cell>
          <cell r="M563">
            <v>0</v>
          </cell>
          <cell r="N563">
            <v>0</v>
          </cell>
          <cell r="O563">
            <v>0</v>
          </cell>
        </row>
        <row r="564">
          <cell r="A564">
            <v>20</v>
          </cell>
          <cell r="B564" t="str">
            <v>01</v>
          </cell>
          <cell r="C564" t="str">
            <v>01</v>
          </cell>
          <cell r="D564" t="str">
            <v>01</v>
          </cell>
          <cell r="E564">
            <v>14</v>
          </cell>
          <cell r="F564" t="str">
            <v>06</v>
          </cell>
          <cell r="G564" t="str">
            <v>0</v>
          </cell>
          <cell r="H564">
            <v>93</v>
          </cell>
          <cell r="I564" t="str">
            <v>0</v>
          </cell>
          <cell r="J564">
            <v>0</v>
          </cell>
          <cell r="K564">
            <v>0</v>
          </cell>
          <cell r="L564">
            <v>5950</v>
          </cell>
          <cell r="M564">
            <v>0</v>
          </cell>
          <cell r="N564">
            <v>0</v>
          </cell>
          <cell r="O564">
            <v>0</v>
          </cell>
        </row>
        <row r="565">
          <cell r="A565">
            <v>20</v>
          </cell>
          <cell r="B565" t="str">
            <v>01</v>
          </cell>
          <cell r="C565" t="str">
            <v>01</v>
          </cell>
          <cell r="D565" t="str">
            <v>01</v>
          </cell>
          <cell r="E565">
            <v>14</v>
          </cell>
          <cell r="F565" t="str">
            <v>06</v>
          </cell>
          <cell r="G565" t="str">
            <v>0</v>
          </cell>
          <cell r="H565">
            <v>99</v>
          </cell>
          <cell r="I565" t="str">
            <v>0</v>
          </cell>
          <cell r="J565">
            <v>0</v>
          </cell>
          <cell r="K565">
            <v>0</v>
          </cell>
          <cell r="L565">
            <v>4048</v>
          </cell>
          <cell r="M565">
            <v>0</v>
          </cell>
          <cell r="N565">
            <v>0</v>
          </cell>
          <cell r="O565">
            <v>0</v>
          </cell>
        </row>
        <row r="566">
          <cell r="A566">
            <v>20</v>
          </cell>
          <cell r="B566" t="str">
            <v>02</v>
          </cell>
          <cell r="C566" t="str">
            <v>02</v>
          </cell>
          <cell r="D566">
            <v>11</v>
          </cell>
          <cell r="E566">
            <v>14</v>
          </cell>
          <cell r="F566">
            <v>80</v>
          </cell>
          <cell r="G566">
            <v>1</v>
          </cell>
          <cell r="H566">
            <v>10</v>
          </cell>
          <cell r="I566" t="str">
            <v>0</v>
          </cell>
          <cell r="J566">
            <v>91891</v>
          </cell>
          <cell r="K566">
            <v>0</v>
          </cell>
          <cell r="L566">
            <v>0</v>
          </cell>
          <cell r="M566">
            <v>0</v>
          </cell>
          <cell r="N566">
            <v>0</v>
          </cell>
          <cell r="O566">
            <v>0</v>
          </cell>
        </row>
        <row r="567">
          <cell r="A567">
            <v>21</v>
          </cell>
          <cell r="B567" t="str">
            <v>01</v>
          </cell>
          <cell r="C567" t="str">
            <v>01</v>
          </cell>
          <cell r="D567" t="str">
            <v>01</v>
          </cell>
          <cell r="E567">
            <v>14</v>
          </cell>
          <cell r="F567">
            <v>80</v>
          </cell>
          <cell r="G567">
            <v>1</v>
          </cell>
          <cell r="H567">
            <v>50</v>
          </cell>
          <cell r="I567">
            <v>1</v>
          </cell>
          <cell r="L567">
            <v>2500000</v>
          </cell>
          <cell r="M567">
            <v>1000000</v>
          </cell>
        </row>
        <row r="568">
          <cell r="A568" t="str">
            <v>22</v>
          </cell>
          <cell r="B568" t="str">
            <v>01</v>
          </cell>
          <cell r="C568" t="str">
            <v>02</v>
          </cell>
          <cell r="D568" t="str">
            <v>01</v>
          </cell>
          <cell r="E568" t="str">
            <v>14</v>
          </cell>
          <cell r="F568" t="str">
            <v>80</v>
          </cell>
          <cell r="G568" t="str">
            <v>1</v>
          </cell>
          <cell r="H568" t="str">
            <v>10</v>
          </cell>
          <cell r="I568" t="str">
            <v>1</v>
          </cell>
          <cell r="J568">
            <v>0</v>
          </cell>
          <cell r="K568">
            <v>0</v>
          </cell>
          <cell r="L568">
            <v>300000</v>
          </cell>
          <cell r="M568">
            <v>300000</v>
          </cell>
          <cell r="N568">
            <v>300000</v>
          </cell>
          <cell r="O568">
            <v>300000</v>
          </cell>
        </row>
        <row r="569">
          <cell r="A569">
            <v>22</v>
          </cell>
          <cell r="B569" t="str">
            <v>01</v>
          </cell>
          <cell r="C569" t="str">
            <v>02</v>
          </cell>
          <cell r="D569" t="str">
            <v>01</v>
          </cell>
          <cell r="E569">
            <v>14</v>
          </cell>
          <cell r="F569">
            <v>80</v>
          </cell>
          <cell r="G569">
            <v>1</v>
          </cell>
          <cell r="H569">
            <v>22</v>
          </cell>
          <cell r="I569">
            <v>1</v>
          </cell>
          <cell r="K569">
            <v>1130095</v>
          </cell>
        </row>
        <row r="570">
          <cell r="A570" t="str">
            <v>22</v>
          </cell>
          <cell r="B570" t="str">
            <v>01</v>
          </cell>
          <cell r="C570" t="str">
            <v>04</v>
          </cell>
          <cell r="D570" t="str">
            <v>01</v>
          </cell>
          <cell r="E570" t="str">
            <v>20</v>
          </cell>
          <cell r="F570" t="str">
            <v>03</v>
          </cell>
          <cell r="G570" t="str">
            <v>0</v>
          </cell>
          <cell r="H570" t="str">
            <v>10</v>
          </cell>
          <cell r="I570" t="str">
            <v>0</v>
          </cell>
          <cell r="J570">
            <v>0</v>
          </cell>
          <cell r="K570">
            <v>2000000</v>
          </cell>
          <cell r="L570">
            <v>518463</v>
          </cell>
          <cell r="M570">
            <v>425300</v>
          </cell>
          <cell r="N570">
            <v>0</v>
          </cell>
          <cell r="O570">
            <v>0</v>
          </cell>
        </row>
        <row r="571">
          <cell r="A571" t="str">
            <v>22</v>
          </cell>
          <cell r="B571" t="str">
            <v>01</v>
          </cell>
          <cell r="C571" t="str">
            <v>04</v>
          </cell>
          <cell r="D571" t="str">
            <v>01</v>
          </cell>
          <cell r="E571" t="str">
            <v>14</v>
          </cell>
          <cell r="F571" t="str">
            <v>80</v>
          </cell>
          <cell r="G571" t="str">
            <v>1</v>
          </cell>
          <cell r="H571" t="str">
            <v>10</v>
          </cell>
          <cell r="I571" t="str">
            <v>0</v>
          </cell>
          <cell r="J571">
            <v>77095</v>
          </cell>
          <cell r="K571">
            <v>671888</v>
          </cell>
          <cell r="L571">
            <v>831420</v>
          </cell>
          <cell r="M571">
            <v>38000</v>
          </cell>
          <cell r="N571">
            <v>0</v>
          </cell>
          <cell r="O571">
            <v>0</v>
          </cell>
        </row>
        <row r="572">
          <cell r="A572" t="str">
            <v>22</v>
          </cell>
          <cell r="B572" t="str">
            <v>01</v>
          </cell>
          <cell r="C572" t="str">
            <v>04</v>
          </cell>
          <cell r="D572" t="str">
            <v>01</v>
          </cell>
          <cell r="E572" t="str">
            <v>14</v>
          </cell>
          <cell r="F572" t="str">
            <v>80</v>
          </cell>
          <cell r="G572" t="str">
            <v>1</v>
          </cell>
          <cell r="H572" t="str">
            <v>10</v>
          </cell>
          <cell r="I572" t="str">
            <v>1</v>
          </cell>
          <cell r="J572">
            <v>0</v>
          </cell>
          <cell r="K572">
            <v>0</v>
          </cell>
          <cell r="L572">
            <v>150000</v>
          </cell>
          <cell r="M572">
            <v>150000</v>
          </cell>
          <cell r="N572">
            <v>150000</v>
          </cell>
          <cell r="O572">
            <v>150000</v>
          </cell>
        </row>
        <row r="573">
          <cell r="A573" t="str">
            <v>03</v>
          </cell>
          <cell r="B573" t="str">
            <v>01</v>
          </cell>
          <cell r="C573" t="str">
            <v>01</v>
          </cell>
          <cell r="D573" t="str">
            <v>02</v>
          </cell>
          <cell r="E573" t="str">
            <v>14</v>
          </cell>
          <cell r="F573" t="str">
            <v>14</v>
          </cell>
          <cell r="G573" t="str">
            <v>0</v>
          </cell>
          <cell r="H573" t="str">
            <v>99</v>
          </cell>
          <cell r="I573" t="str">
            <v>0</v>
          </cell>
          <cell r="J573">
            <v>0</v>
          </cell>
          <cell r="K573">
            <v>0</v>
          </cell>
          <cell r="L573">
            <v>2975</v>
          </cell>
          <cell r="M573">
            <v>0</v>
          </cell>
          <cell r="N573">
            <v>0</v>
          </cell>
          <cell r="O573">
            <v>0</v>
          </cell>
        </row>
        <row r="574">
          <cell r="A574" t="str">
            <v>03</v>
          </cell>
          <cell r="B574" t="str">
            <v>01</v>
          </cell>
          <cell r="C574" t="str">
            <v>01</v>
          </cell>
          <cell r="D574" t="str">
            <v>02</v>
          </cell>
          <cell r="E574" t="str">
            <v>14</v>
          </cell>
          <cell r="F574" t="str">
            <v>80</v>
          </cell>
          <cell r="G574" t="str">
            <v>1</v>
          </cell>
          <cell r="H574" t="str">
            <v>50</v>
          </cell>
          <cell r="I574" t="str">
            <v>1</v>
          </cell>
          <cell r="J574">
            <v>0</v>
          </cell>
          <cell r="K574">
            <v>0</v>
          </cell>
          <cell r="L574">
            <v>150000</v>
          </cell>
          <cell r="M574">
            <v>800000</v>
          </cell>
          <cell r="N574">
            <v>300000</v>
          </cell>
          <cell r="O574">
            <v>300000</v>
          </cell>
        </row>
        <row r="575">
          <cell r="A575" t="str">
            <v>03</v>
          </cell>
          <cell r="B575" t="str">
            <v>01</v>
          </cell>
          <cell r="C575" t="str">
            <v>01</v>
          </cell>
          <cell r="D575" t="str">
            <v>02</v>
          </cell>
          <cell r="E575" t="str">
            <v>14</v>
          </cell>
          <cell r="F575" t="str">
            <v>80</v>
          </cell>
          <cell r="G575" t="str">
            <v>1</v>
          </cell>
          <cell r="H575" t="str">
            <v>61</v>
          </cell>
          <cell r="I575" t="str">
            <v>1</v>
          </cell>
          <cell r="J575">
            <v>0</v>
          </cell>
          <cell r="K575">
            <v>0</v>
          </cell>
          <cell r="L575">
            <v>150000</v>
          </cell>
          <cell r="M575">
            <v>0</v>
          </cell>
          <cell r="N575">
            <v>0</v>
          </cell>
          <cell r="O575">
            <v>0</v>
          </cell>
        </row>
        <row r="576">
          <cell r="A576" t="str">
            <v>03</v>
          </cell>
          <cell r="B576" t="str">
            <v>01</v>
          </cell>
          <cell r="C576" t="str">
            <v>01</v>
          </cell>
          <cell r="D576" t="str">
            <v>02</v>
          </cell>
          <cell r="E576" t="str">
            <v>14</v>
          </cell>
          <cell r="F576" t="str">
            <v>80</v>
          </cell>
          <cell r="G576" t="str">
            <v>1</v>
          </cell>
          <cell r="H576" t="str">
            <v>10</v>
          </cell>
          <cell r="I576" t="str">
            <v>1</v>
          </cell>
          <cell r="J576">
            <v>0</v>
          </cell>
          <cell r="K576">
            <v>0</v>
          </cell>
          <cell r="L576">
            <v>214286</v>
          </cell>
          <cell r="M576">
            <v>70000</v>
          </cell>
          <cell r="N576">
            <v>150000</v>
          </cell>
          <cell r="O576">
            <v>150000</v>
          </cell>
        </row>
        <row r="577">
          <cell r="A577" t="str">
            <v>03</v>
          </cell>
          <cell r="B577" t="str">
            <v>01</v>
          </cell>
          <cell r="C577" t="str">
            <v>01</v>
          </cell>
          <cell r="D577" t="str">
            <v>04</v>
          </cell>
          <cell r="E577" t="str">
            <v>14</v>
          </cell>
          <cell r="F577" t="str">
            <v>80</v>
          </cell>
          <cell r="G577" t="str">
            <v>0</v>
          </cell>
          <cell r="H577" t="str">
            <v>10</v>
          </cell>
          <cell r="I577" t="str">
            <v>0</v>
          </cell>
          <cell r="J577">
            <v>429</v>
          </cell>
          <cell r="K577">
            <v>0</v>
          </cell>
          <cell r="L577">
            <v>166284</v>
          </cell>
          <cell r="M577">
            <v>0</v>
          </cell>
          <cell r="N577">
            <v>0</v>
          </cell>
          <cell r="O577">
            <v>0</v>
          </cell>
        </row>
        <row r="578">
          <cell r="A578" t="str">
            <v>03</v>
          </cell>
          <cell r="B578" t="str">
            <v>01</v>
          </cell>
          <cell r="C578" t="str">
            <v>01</v>
          </cell>
          <cell r="D578" t="str">
            <v>04</v>
          </cell>
          <cell r="E578" t="str">
            <v>14</v>
          </cell>
          <cell r="F578" t="str">
            <v>80</v>
          </cell>
          <cell r="G578" t="str">
            <v>1</v>
          </cell>
          <cell r="H578" t="str">
            <v>10</v>
          </cell>
          <cell r="I578" t="str">
            <v>0</v>
          </cell>
          <cell r="J578">
            <v>0</v>
          </cell>
          <cell r="K578">
            <v>0</v>
          </cell>
          <cell r="L578">
            <v>711034</v>
          </cell>
          <cell r="M578">
            <v>700000</v>
          </cell>
          <cell r="N578">
            <v>700000</v>
          </cell>
          <cell r="O578">
            <v>700000</v>
          </cell>
        </row>
        <row r="579">
          <cell r="A579" t="str">
            <v>03</v>
          </cell>
          <cell r="B579" t="str">
            <v>01</v>
          </cell>
          <cell r="C579" t="str">
            <v>01</v>
          </cell>
          <cell r="D579" t="str">
            <v>04</v>
          </cell>
          <cell r="E579" t="str">
            <v>14</v>
          </cell>
          <cell r="F579" t="str">
            <v>80</v>
          </cell>
          <cell r="G579" t="str">
            <v>1</v>
          </cell>
          <cell r="H579" t="str">
            <v>22</v>
          </cell>
          <cell r="I579" t="str">
            <v>0</v>
          </cell>
          <cell r="J579">
            <v>0</v>
          </cell>
          <cell r="K579">
            <v>0</v>
          </cell>
          <cell r="L579">
            <v>242594</v>
          </cell>
          <cell r="M579">
            <v>580000</v>
          </cell>
          <cell r="N579">
            <v>580000</v>
          </cell>
          <cell r="O579">
            <v>580000</v>
          </cell>
        </row>
        <row r="580">
          <cell r="A580" t="str">
            <v>03</v>
          </cell>
          <cell r="B580" t="str">
            <v>01</v>
          </cell>
          <cell r="C580" t="str">
            <v>01</v>
          </cell>
          <cell r="D580" t="str">
            <v>04</v>
          </cell>
          <cell r="E580" t="str">
            <v>14</v>
          </cell>
          <cell r="F580" t="str">
            <v>80</v>
          </cell>
          <cell r="G580" t="str">
            <v>1</v>
          </cell>
          <cell r="H580" t="str">
            <v>29</v>
          </cell>
          <cell r="I580" t="str">
            <v>0</v>
          </cell>
          <cell r="J580">
            <v>119340</v>
          </cell>
          <cell r="K580">
            <v>1</v>
          </cell>
          <cell r="L580">
            <v>2000</v>
          </cell>
          <cell r="M580">
            <v>0</v>
          </cell>
          <cell r="N580">
            <v>0</v>
          </cell>
          <cell r="O580">
            <v>0</v>
          </cell>
        </row>
        <row r="581">
          <cell r="A581" t="str">
            <v>03</v>
          </cell>
          <cell r="B581" t="str">
            <v>01</v>
          </cell>
          <cell r="C581" t="str">
            <v>01</v>
          </cell>
          <cell r="D581" t="str">
            <v>04</v>
          </cell>
          <cell r="E581" t="str">
            <v>14</v>
          </cell>
          <cell r="F581" t="str">
            <v>80</v>
          </cell>
          <cell r="G581" t="str">
            <v>1</v>
          </cell>
          <cell r="H581" t="str">
            <v>63</v>
          </cell>
          <cell r="I581" t="str">
            <v>0</v>
          </cell>
          <cell r="J581">
            <v>193152</v>
          </cell>
          <cell r="K581">
            <v>300000</v>
          </cell>
          <cell r="L581">
            <v>234376</v>
          </cell>
          <cell r="M581">
            <v>140000</v>
          </cell>
          <cell r="N581">
            <v>140000</v>
          </cell>
          <cell r="O581">
            <v>140000</v>
          </cell>
        </row>
        <row r="582">
          <cell r="A582" t="str">
            <v>03</v>
          </cell>
          <cell r="B582" t="str">
            <v>01</v>
          </cell>
          <cell r="C582" t="str">
            <v>01</v>
          </cell>
          <cell r="D582" t="str">
            <v>05</v>
          </cell>
          <cell r="E582" t="str">
            <v>14</v>
          </cell>
          <cell r="F582" t="str">
            <v>80</v>
          </cell>
          <cell r="G582" t="str">
            <v>1</v>
          </cell>
          <cell r="H582" t="str">
            <v>63</v>
          </cell>
          <cell r="I582" t="str">
            <v>0</v>
          </cell>
          <cell r="J582">
            <v>0</v>
          </cell>
          <cell r="K582">
            <v>0</v>
          </cell>
          <cell r="L582">
            <v>0</v>
          </cell>
          <cell r="M582">
            <v>60000</v>
          </cell>
          <cell r="N582">
            <v>60000</v>
          </cell>
          <cell r="O582">
            <v>60000</v>
          </cell>
        </row>
        <row r="583">
          <cell r="A583" t="str">
            <v>03</v>
          </cell>
          <cell r="B583" t="str">
            <v>01</v>
          </cell>
          <cell r="C583" t="str">
            <v>01</v>
          </cell>
          <cell r="D583" t="str">
            <v>06</v>
          </cell>
          <cell r="E583" t="str">
            <v>14</v>
          </cell>
          <cell r="F583" t="str">
            <v>80</v>
          </cell>
          <cell r="G583" t="str">
            <v>0</v>
          </cell>
          <cell r="H583" t="str">
            <v>10</v>
          </cell>
          <cell r="I583" t="str">
            <v>0</v>
          </cell>
          <cell r="J583">
            <v>0</v>
          </cell>
          <cell r="K583">
            <v>0</v>
          </cell>
          <cell r="L583">
            <v>0</v>
          </cell>
          <cell r="M583">
            <v>350000</v>
          </cell>
          <cell r="N583">
            <v>300000</v>
          </cell>
          <cell r="O583">
            <v>300000</v>
          </cell>
        </row>
        <row r="584">
          <cell r="A584" t="str">
            <v>03</v>
          </cell>
          <cell r="B584" t="str">
            <v>01</v>
          </cell>
          <cell r="C584" t="str">
            <v>01</v>
          </cell>
          <cell r="D584" t="str">
            <v>06</v>
          </cell>
          <cell r="E584" t="str">
            <v>14</v>
          </cell>
          <cell r="F584" t="str">
            <v>80</v>
          </cell>
          <cell r="G584" t="str">
            <v>0</v>
          </cell>
          <cell r="H584" t="str">
            <v>50</v>
          </cell>
          <cell r="I584" t="str">
            <v>1</v>
          </cell>
          <cell r="J584">
            <v>0</v>
          </cell>
          <cell r="K584">
            <v>0</v>
          </cell>
          <cell r="L584">
            <v>0</v>
          </cell>
          <cell r="M584">
            <v>250000</v>
          </cell>
          <cell r="N584">
            <v>250000</v>
          </cell>
          <cell r="O584">
            <v>0</v>
          </cell>
        </row>
        <row r="585">
          <cell r="A585" t="str">
            <v>03</v>
          </cell>
          <cell r="B585" t="str">
            <v>01</v>
          </cell>
          <cell r="C585" t="str">
            <v>01</v>
          </cell>
          <cell r="D585" t="str">
            <v>06</v>
          </cell>
          <cell r="E585" t="str">
            <v>14</v>
          </cell>
          <cell r="F585" t="str">
            <v>80</v>
          </cell>
          <cell r="G585" t="str">
            <v>0</v>
          </cell>
          <cell r="H585" t="str">
            <v>52</v>
          </cell>
          <cell r="I585" t="str">
            <v>1</v>
          </cell>
          <cell r="J585">
            <v>0</v>
          </cell>
          <cell r="K585">
            <v>0</v>
          </cell>
          <cell r="L585">
            <v>0</v>
          </cell>
          <cell r="M585">
            <v>250000</v>
          </cell>
          <cell r="N585">
            <v>250000</v>
          </cell>
          <cell r="O585">
            <v>0</v>
          </cell>
        </row>
        <row r="586">
          <cell r="A586" t="str">
            <v>03</v>
          </cell>
          <cell r="B586" t="str">
            <v>01</v>
          </cell>
          <cell r="C586" t="str">
            <v>01</v>
          </cell>
          <cell r="D586" t="str">
            <v>06</v>
          </cell>
          <cell r="E586" t="str">
            <v>14</v>
          </cell>
          <cell r="F586" t="str">
            <v>80</v>
          </cell>
          <cell r="G586" t="str">
            <v>0</v>
          </cell>
          <cell r="H586" t="str">
            <v>63</v>
          </cell>
          <cell r="I586" t="str">
            <v>1</v>
          </cell>
          <cell r="J586">
            <v>0</v>
          </cell>
          <cell r="K586">
            <v>0</v>
          </cell>
          <cell r="L586">
            <v>0</v>
          </cell>
          <cell r="M586">
            <v>500000</v>
          </cell>
          <cell r="N586">
            <v>500000</v>
          </cell>
          <cell r="O586">
            <v>0</v>
          </cell>
        </row>
        <row r="587">
          <cell r="A587" t="str">
            <v>03</v>
          </cell>
          <cell r="B587" t="str">
            <v>01</v>
          </cell>
          <cell r="C587" t="str">
            <v>01</v>
          </cell>
          <cell r="D587" t="str">
            <v>04</v>
          </cell>
          <cell r="E587" t="str">
            <v>14</v>
          </cell>
          <cell r="F587" t="str">
            <v>14</v>
          </cell>
          <cell r="G587" t="str">
            <v>0</v>
          </cell>
          <cell r="H587" t="str">
            <v>10</v>
          </cell>
          <cell r="I587" t="str">
            <v>0</v>
          </cell>
          <cell r="J587">
            <v>302647</v>
          </cell>
          <cell r="K587">
            <v>0</v>
          </cell>
          <cell r="L587">
            <v>0</v>
          </cell>
          <cell r="M587">
            <v>0</v>
          </cell>
          <cell r="N587">
            <v>0</v>
          </cell>
          <cell r="O587">
            <v>0</v>
          </cell>
        </row>
        <row r="588">
          <cell r="A588" t="str">
            <v>03</v>
          </cell>
          <cell r="B588" t="str">
            <v>01</v>
          </cell>
          <cell r="C588" t="str">
            <v>01</v>
          </cell>
          <cell r="D588" t="str">
            <v>04</v>
          </cell>
          <cell r="E588" t="str">
            <v>14</v>
          </cell>
          <cell r="F588" t="str">
            <v>14</v>
          </cell>
          <cell r="G588" t="str">
            <v>0</v>
          </cell>
          <cell r="H588" t="str">
            <v>22</v>
          </cell>
          <cell r="I588" t="str">
            <v>0</v>
          </cell>
          <cell r="J588">
            <v>133683</v>
          </cell>
          <cell r="K588">
            <v>0</v>
          </cell>
          <cell r="L588">
            <v>0</v>
          </cell>
          <cell r="M588">
            <v>0</v>
          </cell>
          <cell r="N588">
            <v>0</v>
          </cell>
          <cell r="O588">
            <v>0</v>
          </cell>
        </row>
        <row r="589">
          <cell r="A589" t="str">
            <v>03</v>
          </cell>
          <cell r="B589" t="str">
            <v>01</v>
          </cell>
          <cell r="C589" t="str">
            <v>01</v>
          </cell>
          <cell r="D589" t="str">
            <v>04</v>
          </cell>
          <cell r="E589" t="str">
            <v>14</v>
          </cell>
          <cell r="F589" t="str">
            <v>14</v>
          </cell>
          <cell r="G589" t="str">
            <v>0</v>
          </cell>
          <cell r="H589" t="str">
            <v>29</v>
          </cell>
          <cell r="I589" t="str">
            <v>0</v>
          </cell>
          <cell r="J589">
            <v>2000</v>
          </cell>
          <cell r="K589">
            <v>20000</v>
          </cell>
          <cell r="L589">
            <v>0</v>
          </cell>
          <cell r="M589">
            <v>0</v>
          </cell>
          <cell r="N589">
            <v>0</v>
          </cell>
          <cell r="O589">
            <v>0</v>
          </cell>
        </row>
        <row r="590">
          <cell r="A590" t="str">
            <v>03</v>
          </cell>
          <cell r="B590" t="str">
            <v>01</v>
          </cell>
          <cell r="C590" t="str">
            <v>01</v>
          </cell>
          <cell r="D590" t="str">
            <v>04</v>
          </cell>
          <cell r="E590" t="str">
            <v>14</v>
          </cell>
          <cell r="F590" t="str">
            <v>14</v>
          </cell>
          <cell r="G590" t="str">
            <v>0</v>
          </cell>
          <cell r="H590" t="str">
            <v>99</v>
          </cell>
          <cell r="I590" t="str">
            <v>0</v>
          </cell>
          <cell r="J590">
            <v>116121</v>
          </cell>
          <cell r="K590">
            <v>0</v>
          </cell>
          <cell r="L590">
            <v>0</v>
          </cell>
          <cell r="M590">
            <v>0</v>
          </cell>
          <cell r="N590">
            <v>0</v>
          </cell>
          <cell r="O590">
            <v>0</v>
          </cell>
        </row>
        <row r="591">
          <cell r="A591" t="str">
            <v>03</v>
          </cell>
          <cell r="B591" t="str">
            <v>01</v>
          </cell>
          <cell r="C591" t="str">
            <v>03</v>
          </cell>
          <cell r="D591" t="str">
            <v>12</v>
          </cell>
          <cell r="E591" t="str">
            <v>14</v>
          </cell>
          <cell r="F591" t="str">
            <v>80</v>
          </cell>
          <cell r="G591" t="str">
            <v>1</v>
          </cell>
          <cell r="H591" t="str">
            <v>78</v>
          </cell>
          <cell r="I591" t="str">
            <v>0</v>
          </cell>
          <cell r="J591">
            <v>0</v>
          </cell>
          <cell r="K591">
            <v>0</v>
          </cell>
          <cell r="L591">
            <v>6524</v>
          </cell>
          <cell r="M591">
            <v>0</v>
          </cell>
          <cell r="N591">
            <v>0</v>
          </cell>
          <cell r="O591">
            <v>0</v>
          </cell>
        </row>
        <row r="592">
          <cell r="A592" t="str">
            <v>03</v>
          </cell>
          <cell r="B592" t="str">
            <v>01</v>
          </cell>
          <cell r="C592" t="str">
            <v>03</v>
          </cell>
          <cell r="D592" t="str">
            <v>12</v>
          </cell>
          <cell r="E592" t="str">
            <v>14</v>
          </cell>
          <cell r="F592" t="str">
            <v>80</v>
          </cell>
          <cell r="G592" t="str">
            <v>1</v>
          </cell>
          <cell r="H592" t="str">
            <v>78</v>
          </cell>
          <cell r="I592" t="str">
            <v>1</v>
          </cell>
          <cell r="J592">
            <v>0</v>
          </cell>
          <cell r="K592">
            <v>0</v>
          </cell>
          <cell r="L592">
            <v>0</v>
          </cell>
          <cell r="M592">
            <v>30000</v>
          </cell>
          <cell r="N592">
            <v>30000</v>
          </cell>
          <cell r="O592">
            <v>30000</v>
          </cell>
        </row>
        <row r="593">
          <cell r="A593" t="str">
            <v>03</v>
          </cell>
          <cell r="B593" t="str">
            <v>01</v>
          </cell>
          <cell r="C593" t="str">
            <v>03</v>
          </cell>
          <cell r="D593" t="str">
            <v>12</v>
          </cell>
          <cell r="E593" t="str">
            <v>15</v>
          </cell>
          <cell r="F593" t="str">
            <v>02</v>
          </cell>
          <cell r="G593" t="str">
            <v>0</v>
          </cell>
          <cell r="H593" t="str">
            <v>99</v>
          </cell>
          <cell r="I593" t="str">
            <v>0</v>
          </cell>
          <cell r="J593">
            <v>17308</v>
          </cell>
          <cell r="K593">
            <v>1</v>
          </cell>
          <cell r="L593">
            <v>0</v>
          </cell>
          <cell r="M593">
            <v>0</v>
          </cell>
          <cell r="N593">
            <v>0</v>
          </cell>
          <cell r="O593">
            <v>0</v>
          </cell>
        </row>
        <row r="594">
          <cell r="A594" t="str">
            <v>03</v>
          </cell>
          <cell r="B594" t="str">
            <v>02</v>
          </cell>
          <cell r="C594" t="str">
            <v>07</v>
          </cell>
          <cell r="D594" t="str">
            <v>01</v>
          </cell>
          <cell r="E594" t="str">
            <v>10</v>
          </cell>
          <cell r="F594" t="str">
            <v>13</v>
          </cell>
          <cell r="G594" t="str">
            <v>1</v>
          </cell>
          <cell r="H594" t="str">
            <v>10</v>
          </cell>
          <cell r="I594" t="str">
            <v>0</v>
          </cell>
          <cell r="J594">
            <v>0</v>
          </cell>
          <cell r="K594">
            <v>1</v>
          </cell>
          <cell r="L594">
            <v>830400</v>
          </cell>
          <cell r="M594">
            <v>0</v>
          </cell>
          <cell r="N594">
            <v>0</v>
          </cell>
          <cell r="O594">
            <v>0</v>
          </cell>
        </row>
        <row r="595">
          <cell r="A595" t="str">
            <v>03</v>
          </cell>
          <cell r="B595" t="str">
            <v>02</v>
          </cell>
          <cell r="C595" t="str">
            <v>07</v>
          </cell>
          <cell r="D595" t="str">
            <v>01</v>
          </cell>
          <cell r="E595" t="str">
            <v>14</v>
          </cell>
          <cell r="F595" t="str">
            <v>80</v>
          </cell>
          <cell r="G595" t="str">
            <v>1</v>
          </cell>
          <cell r="H595" t="str">
            <v>10</v>
          </cell>
          <cell r="I595" t="str">
            <v>0</v>
          </cell>
          <cell r="J595">
            <v>0</v>
          </cell>
          <cell r="K595">
            <v>1</v>
          </cell>
          <cell r="L595">
            <v>0</v>
          </cell>
          <cell r="M595">
            <v>200000</v>
          </cell>
          <cell r="N595">
            <v>0</v>
          </cell>
          <cell r="O595">
            <v>0</v>
          </cell>
        </row>
        <row r="596">
          <cell r="A596" t="str">
            <v>03</v>
          </cell>
          <cell r="B596" t="str">
            <v>02</v>
          </cell>
          <cell r="C596" t="str">
            <v>07</v>
          </cell>
          <cell r="D596" t="str">
            <v>01</v>
          </cell>
          <cell r="E596" t="str">
            <v>14</v>
          </cell>
          <cell r="F596" t="str">
            <v>80</v>
          </cell>
          <cell r="G596" t="str">
            <v>1</v>
          </cell>
          <cell r="H596" t="str">
            <v>10</v>
          </cell>
          <cell r="I596" t="str">
            <v>1</v>
          </cell>
          <cell r="J596">
            <v>0</v>
          </cell>
          <cell r="K596">
            <v>0</v>
          </cell>
          <cell r="L596">
            <v>100000</v>
          </cell>
          <cell r="M596">
            <v>100000</v>
          </cell>
          <cell r="N596">
            <v>100000</v>
          </cell>
          <cell r="O596">
            <v>100000</v>
          </cell>
        </row>
        <row r="597">
          <cell r="A597" t="str">
            <v>03</v>
          </cell>
          <cell r="B597" t="str">
            <v>02</v>
          </cell>
          <cell r="C597" t="str">
            <v>01</v>
          </cell>
          <cell r="D597" t="str">
            <v>01</v>
          </cell>
          <cell r="E597" t="str">
            <v>14</v>
          </cell>
          <cell r="F597" t="str">
            <v>80</v>
          </cell>
          <cell r="G597" t="str">
            <v>0</v>
          </cell>
          <cell r="H597" t="str">
            <v>22</v>
          </cell>
          <cell r="I597" t="str">
            <v>0</v>
          </cell>
          <cell r="J597">
            <v>136812</v>
          </cell>
          <cell r="K597">
            <v>1</v>
          </cell>
          <cell r="L597">
            <v>0</v>
          </cell>
          <cell r="M597">
            <v>0</v>
          </cell>
          <cell r="N597">
            <v>0</v>
          </cell>
          <cell r="O597">
            <v>0</v>
          </cell>
        </row>
        <row r="598">
          <cell r="A598" t="str">
            <v>03</v>
          </cell>
          <cell r="B598" t="str">
            <v>05</v>
          </cell>
          <cell r="C598" t="str">
            <v>04</v>
          </cell>
          <cell r="D598" t="str">
            <v>03</v>
          </cell>
          <cell r="E598" t="str">
            <v>13</v>
          </cell>
          <cell r="F598" t="str">
            <v>35</v>
          </cell>
          <cell r="G598" t="str">
            <v>1</v>
          </cell>
          <cell r="H598" t="str">
            <v>10</v>
          </cell>
          <cell r="I598" t="str">
            <v>0</v>
          </cell>
          <cell r="J598">
            <v>1083</v>
          </cell>
          <cell r="K598">
            <v>1</v>
          </cell>
          <cell r="L598">
            <v>19523</v>
          </cell>
          <cell r="M598">
            <v>0</v>
          </cell>
          <cell r="N598">
            <v>0</v>
          </cell>
          <cell r="O598">
            <v>0</v>
          </cell>
        </row>
        <row r="599">
          <cell r="A599" t="str">
            <v>03</v>
          </cell>
          <cell r="B599" t="str">
            <v>05</v>
          </cell>
          <cell r="C599" t="str">
            <v>04</v>
          </cell>
          <cell r="D599" t="str">
            <v>03</v>
          </cell>
          <cell r="E599" t="str">
            <v>13</v>
          </cell>
          <cell r="F599" t="str">
            <v>35</v>
          </cell>
          <cell r="G599" t="str">
            <v>1</v>
          </cell>
          <cell r="H599" t="str">
            <v>66</v>
          </cell>
          <cell r="I599" t="str">
            <v>0</v>
          </cell>
          <cell r="J599">
            <v>0</v>
          </cell>
          <cell r="K599">
            <v>376000</v>
          </cell>
          <cell r="L599">
            <v>200000</v>
          </cell>
          <cell r="M599">
            <v>200000</v>
          </cell>
          <cell r="N599">
            <v>0</v>
          </cell>
          <cell r="O599">
            <v>0</v>
          </cell>
        </row>
        <row r="600">
          <cell r="A600" t="str">
            <v>03</v>
          </cell>
          <cell r="B600" t="str">
            <v>05</v>
          </cell>
          <cell r="C600" t="str">
            <v>01</v>
          </cell>
          <cell r="D600" t="str">
            <v>01</v>
          </cell>
          <cell r="E600" t="str">
            <v>14</v>
          </cell>
          <cell r="F600" t="str">
            <v>80</v>
          </cell>
          <cell r="G600" t="str">
            <v>1</v>
          </cell>
          <cell r="H600" t="str">
            <v>10</v>
          </cell>
          <cell r="I600" t="str">
            <v>1</v>
          </cell>
          <cell r="J600">
            <v>0</v>
          </cell>
          <cell r="K600">
            <v>0</v>
          </cell>
          <cell r="L600">
            <v>0</v>
          </cell>
          <cell r="M600">
            <v>150000</v>
          </cell>
          <cell r="N600">
            <v>150000</v>
          </cell>
          <cell r="O600">
            <v>150000</v>
          </cell>
        </row>
        <row r="601">
          <cell r="A601" t="str">
            <v>11</v>
          </cell>
          <cell r="B601" t="str">
            <v>01</v>
          </cell>
          <cell r="C601" t="str">
            <v>01</v>
          </cell>
          <cell r="D601" t="str">
            <v>01</v>
          </cell>
          <cell r="E601" t="str">
            <v>12</v>
          </cell>
          <cell r="F601" t="str">
            <v>06</v>
          </cell>
          <cell r="G601" t="str">
            <v>0</v>
          </cell>
          <cell r="H601" t="str">
            <v>10</v>
          </cell>
          <cell r="I601" t="str">
            <v>0</v>
          </cell>
          <cell r="J601">
            <v>0</v>
          </cell>
          <cell r="K601">
            <v>0</v>
          </cell>
          <cell r="L601">
            <v>23390</v>
          </cell>
          <cell r="M601">
            <v>0</v>
          </cell>
          <cell r="N601">
            <v>0</v>
          </cell>
          <cell r="O601">
            <v>0</v>
          </cell>
        </row>
        <row r="602">
          <cell r="A602" t="str">
            <v>11</v>
          </cell>
          <cell r="B602" t="str">
            <v>01</v>
          </cell>
          <cell r="C602" t="str">
            <v>01</v>
          </cell>
          <cell r="D602" t="str">
            <v>01</v>
          </cell>
          <cell r="E602" t="str">
            <v>13</v>
          </cell>
          <cell r="F602" t="str">
            <v>18</v>
          </cell>
          <cell r="G602" t="str">
            <v>0</v>
          </cell>
          <cell r="H602" t="str">
            <v>10</v>
          </cell>
          <cell r="I602" t="str">
            <v>0</v>
          </cell>
          <cell r="J602">
            <v>71242</v>
          </cell>
          <cell r="K602">
            <v>0</v>
          </cell>
          <cell r="L602">
            <v>10717</v>
          </cell>
          <cell r="M602">
            <v>0</v>
          </cell>
          <cell r="N602">
            <v>0</v>
          </cell>
          <cell r="O602">
            <v>0</v>
          </cell>
        </row>
        <row r="603">
          <cell r="A603" t="str">
            <v>11</v>
          </cell>
          <cell r="B603" t="str">
            <v>01</v>
          </cell>
          <cell r="C603" t="str">
            <v>02</v>
          </cell>
          <cell r="D603" t="str">
            <v>12</v>
          </cell>
          <cell r="E603" t="str">
            <v>20</v>
          </cell>
          <cell r="F603" t="str">
            <v>01</v>
          </cell>
          <cell r="G603" t="str">
            <v>1</v>
          </cell>
          <cell r="H603" t="str">
            <v>10</v>
          </cell>
          <cell r="I603" t="str">
            <v>0</v>
          </cell>
          <cell r="J603">
            <v>0</v>
          </cell>
          <cell r="K603">
            <v>0</v>
          </cell>
          <cell r="L603">
            <v>19985</v>
          </cell>
          <cell r="M603">
            <v>0</v>
          </cell>
          <cell r="N603">
            <v>0</v>
          </cell>
          <cell r="O603">
            <v>0</v>
          </cell>
        </row>
        <row r="604">
          <cell r="A604" t="str">
            <v>11</v>
          </cell>
          <cell r="B604" t="str">
            <v>01</v>
          </cell>
          <cell r="C604" t="str">
            <v>02</v>
          </cell>
          <cell r="D604" t="str">
            <v>12</v>
          </cell>
          <cell r="E604" t="str">
            <v>20</v>
          </cell>
          <cell r="F604" t="str">
            <v>03</v>
          </cell>
          <cell r="G604" t="str">
            <v>1</v>
          </cell>
          <cell r="H604" t="str">
            <v>10</v>
          </cell>
          <cell r="I604" t="str">
            <v>0</v>
          </cell>
          <cell r="J604">
            <v>0</v>
          </cell>
          <cell r="K604">
            <v>0</v>
          </cell>
          <cell r="L604">
            <v>20000</v>
          </cell>
          <cell r="M604">
            <v>0</v>
          </cell>
          <cell r="N604">
            <v>0</v>
          </cell>
          <cell r="O604">
            <v>0</v>
          </cell>
        </row>
        <row r="605">
          <cell r="A605" t="str">
            <v>11</v>
          </cell>
          <cell r="B605" t="str">
            <v>01</v>
          </cell>
          <cell r="C605" t="str">
            <v>09</v>
          </cell>
          <cell r="D605" t="str">
            <v>01</v>
          </cell>
          <cell r="E605" t="str">
            <v>20</v>
          </cell>
          <cell r="F605" t="str">
            <v>05</v>
          </cell>
          <cell r="G605" t="str">
            <v>1</v>
          </cell>
          <cell r="H605" t="str">
            <v>10</v>
          </cell>
          <cell r="I605" t="str">
            <v>0</v>
          </cell>
          <cell r="J605">
            <v>0</v>
          </cell>
          <cell r="K605">
            <v>0</v>
          </cell>
          <cell r="L605">
            <v>94000</v>
          </cell>
          <cell r="M605">
            <v>0</v>
          </cell>
          <cell r="N605">
            <v>0</v>
          </cell>
          <cell r="O605">
            <v>0</v>
          </cell>
        </row>
        <row r="606">
          <cell r="A606" t="str">
            <v>11</v>
          </cell>
          <cell r="B606" t="str">
            <v>01</v>
          </cell>
          <cell r="C606" t="str">
            <v>01</v>
          </cell>
          <cell r="D606" t="str">
            <v>01</v>
          </cell>
          <cell r="E606" t="str">
            <v>14</v>
          </cell>
          <cell r="F606" t="str">
            <v>08</v>
          </cell>
          <cell r="G606" t="str">
            <v>1</v>
          </cell>
          <cell r="H606" t="str">
            <v>22</v>
          </cell>
          <cell r="I606" t="str">
            <v>0</v>
          </cell>
          <cell r="J606">
            <v>0</v>
          </cell>
          <cell r="K606">
            <v>0</v>
          </cell>
          <cell r="L606">
            <v>54488</v>
          </cell>
          <cell r="M606">
            <v>15000</v>
          </cell>
          <cell r="N606">
            <v>0</v>
          </cell>
          <cell r="O606">
            <v>0</v>
          </cell>
        </row>
        <row r="607">
          <cell r="A607" t="str">
            <v>11</v>
          </cell>
          <cell r="B607" t="str">
            <v>01</v>
          </cell>
          <cell r="C607" t="str">
            <v>02</v>
          </cell>
          <cell r="D607" t="str">
            <v>10</v>
          </cell>
          <cell r="E607" t="str">
            <v>20</v>
          </cell>
          <cell r="F607" t="str">
            <v>01</v>
          </cell>
          <cell r="G607" t="str">
            <v>1</v>
          </cell>
          <cell r="H607" t="str">
            <v>22</v>
          </cell>
          <cell r="I607" t="str">
            <v>0</v>
          </cell>
          <cell r="J607">
            <v>0</v>
          </cell>
          <cell r="K607">
            <v>0</v>
          </cell>
          <cell r="L607">
            <v>44753</v>
          </cell>
          <cell r="M607">
            <v>0</v>
          </cell>
          <cell r="N607">
            <v>0</v>
          </cell>
          <cell r="O607">
            <v>0</v>
          </cell>
        </row>
        <row r="608">
          <cell r="A608" t="str">
            <v>11</v>
          </cell>
          <cell r="B608" t="str">
            <v>01</v>
          </cell>
          <cell r="C608" t="str">
            <v>02</v>
          </cell>
          <cell r="D608" t="str">
            <v>10</v>
          </cell>
          <cell r="E608" t="str">
            <v>20</v>
          </cell>
          <cell r="F608" t="str">
            <v>03</v>
          </cell>
          <cell r="G608" t="str">
            <v>1</v>
          </cell>
          <cell r="H608" t="str">
            <v>22</v>
          </cell>
          <cell r="I608" t="str">
            <v>0</v>
          </cell>
          <cell r="J608">
            <v>0</v>
          </cell>
          <cell r="K608">
            <v>0</v>
          </cell>
          <cell r="L608">
            <v>68408</v>
          </cell>
          <cell r="M608">
            <v>0</v>
          </cell>
          <cell r="N608">
            <v>0</v>
          </cell>
          <cell r="O608">
            <v>0</v>
          </cell>
        </row>
        <row r="609">
          <cell r="A609" t="str">
            <v>11</v>
          </cell>
          <cell r="B609" t="str">
            <v>01</v>
          </cell>
          <cell r="C609" t="str">
            <v>01</v>
          </cell>
          <cell r="D609" t="str">
            <v>11</v>
          </cell>
          <cell r="E609" t="str">
            <v>12</v>
          </cell>
          <cell r="F609" t="str">
            <v>01</v>
          </cell>
          <cell r="G609" t="str">
            <v>1</v>
          </cell>
          <cell r="H609" t="str">
            <v>22</v>
          </cell>
          <cell r="I609" t="str">
            <v>0</v>
          </cell>
          <cell r="J609">
            <v>0</v>
          </cell>
          <cell r="K609">
            <v>0</v>
          </cell>
          <cell r="L609">
            <v>1300</v>
          </cell>
          <cell r="M609">
            <v>0</v>
          </cell>
          <cell r="N609">
            <v>0</v>
          </cell>
          <cell r="O609">
            <v>0</v>
          </cell>
        </row>
        <row r="610">
          <cell r="A610" t="str">
            <v>11</v>
          </cell>
          <cell r="B610" t="str">
            <v>01</v>
          </cell>
          <cell r="C610" t="str">
            <v>01</v>
          </cell>
          <cell r="D610" t="str">
            <v>10</v>
          </cell>
          <cell r="E610" t="str">
            <v>14</v>
          </cell>
          <cell r="F610" t="str">
            <v>80</v>
          </cell>
          <cell r="G610" t="str">
            <v>1</v>
          </cell>
          <cell r="H610" t="str">
            <v>20</v>
          </cell>
          <cell r="I610" t="str">
            <v>0</v>
          </cell>
          <cell r="J610">
            <v>0</v>
          </cell>
          <cell r="K610">
            <v>0</v>
          </cell>
          <cell r="L610">
            <v>0</v>
          </cell>
          <cell r="M610">
            <v>17000</v>
          </cell>
          <cell r="N610">
            <v>10000</v>
          </cell>
          <cell r="O610">
            <v>5000</v>
          </cell>
        </row>
        <row r="611">
          <cell r="A611" t="str">
            <v>11</v>
          </cell>
          <cell r="B611" t="str">
            <v>01</v>
          </cell>
          <cell r="C611" t="str">
            <v>01</v>
          </cell>
          <cell r="D611" t="str">
            <v>11</v>
          </cell>
          <cell r="E611" t="str">
            <v>14</v>
          </cell>
          <cell r="F611" t="str">
            <v>80</v>
          </cell>
          <cell r="G611" t="str">
            <v>1</v>
          </cell>
          <cell r="H611" t="str">
            <v>20</v>
          </cell>
          <cell r="I611" t="str">
            <v>0</v>
          </cell>
          <cell r="J611">
            <v>0</v>
          </cell>
          <cell r="K611">
            <v>0</v>
          </cell>
          <cell r="L611">
            <v>65156</v>
          </cell>
          <cell r="M611">
            <v>0</v>
          </cell>
          <cell r="N611">
            <v>0</v>
          </cell>
          <cell r="O611">
            <v>0</v>
          </cell>
        </row>
        <row r="612">
          <cell r="A612" t="str">
            <v>11</v>
          </cell>
          <cell r="B612" t="str">
            <v>01</v>
          </cell>
          <cell r="C612" t="str">
            <v>01</v>
          </cell>
          <cell r="D612" t="str">
            <v>12</v>
          </cell>
          <cell r="E612" t="str">
            <v>14</v>
          </cell>
          <cell r="F612" t="str">
            <v>80</v>
          </cell>
          <cell r="G612" t="str">
            <v>1</v>
          </cell>
          <cell r="H612" t="str">
            <v>20</v>
          </cell>
          <cell r="I612" t="str">
            <v>0</v>
          </cell>
          <cell r="J612">
            <v>0</v>
          </cell>
          <cell r="K612">
            <v>0</v>
          </cell>
          <cell r="L612">
            <v>0</v>
          </cell>
          <cell r="M612">
            <v>170000</v>
          </cell>
          <cell r="N612">
            <v>170000</v>
          </cell>
          <cell r="O612">
            <v>0</v>
          </cell>
        </row>
        <row r="613">
          <cell r="A613" t="str">
            <v>11</v>
          </cell>
          <cell r="B613" t="str">
            <v>01</v>
          </cell>
          <cell r="C613" t="str">
            <v>01</v>
          </cell>
          <cell r="D613" t="str">
            <v>18</v>
          </cell>
          <cell r="E613" t="str">
            <v>14</v>
          </cell>
          <cell r="F613" t="str">
            <v>80</v>
          </cell>
          <cell r="G613" t="str">
            <v>1</v>
          </cell>
          <cell r="H613" t="str">
            <v>20</v>
          </cell>
          <cell r="I613" t="str">
            <v>0</v>
          </cell>
          <cell r="J613">
            <v>0</v>
          </cell>
          <cell r="K613">
            <v>0</v>
          </cell>
          <cell r="L613">
            <v>0</v>
          </cell>
          <cell r="M613">
            <v>20000</v>
          </cell>
          <cell r="N613">
            <v>20000</v>
          </cell>
          <cell r="O613">
            <v>10000</v>
          </cell>
        </row>
        <row r="614">
          <cell r="A614" t="str">
            <v>11</v>
          </cell>
          <cell r="B614" t="str">
            <v>01</v>
          </cell>
          <cell r="C614" t="str">
            <v>01</v>
          </cell>
          <cell r="D614" t="str">
            <v>13</v>
          </cell>
          <cell r="E614" t="str">
            <v>14</v>
          </cell>
          <cell r="F614" t="str">
            <v>80</v>
          </cell>
          <cell r="G614" t="str">
            <v>1</v>
          </cell>
          <cell r="H614" t="str">
            <v>20</v>
          </cell>
          <cell r="I614" t="str">
            <v>0</v>
          </cell>
          <cell r="J614">
            <v>0</v>
          </cell>
          <cell r="K614">
            <v>0</v>
          </cell>
          <cell r="L614">
            <v>0</v>
          </cell>
          <cell r="M614">
            <v>20000</v>
          </cell>
          <cell r="N614">
            <v>20000</v>
          </cell>
          <cell r="O614">
            <v>0</v>
          </cell>
        </row>
        <row r="615">
          <cell r="A615" t="str">
            <v>11</v>
          </cell>
          <cell r="B615" t="str">
            <v>01</v>
          </cell>
          <cell r="C615" t="str">
            <v>09</v>
          </cell>
          <cell r="D615" t="str">
            <v>01</v>
          </cell>
          <cell r="E615" t="str">
            <v>20</v>
          </cell>
          <cell r="F615" t="str">
            <v>05</v>
          </cell>
          <cell r="G615" t="str">
            <v>1</v>
          </cell>
          <cell r="H615" t="str">
            <v>20</v>
          </cell>
          <cell r="I615" t="str">
            <v>0</v>
          </cell>
          <cell r="J615">
            <v>0</v>
          </cell>
          <cell r="K615">
            <v>0</v>
          </cell>
          <cell r="L615">
            <v>0</v>
          </cell>
          <cell r="M615">
            <v>230000</v>
          </cell>
          <cell r="N615">
            <v>0</v>
          </cell>
          <cell r="O615">
            <v>0</v>
          </cell>
        </row>
        <row r="616">
          <cell r="A616" t="str">
            <v>11</v>
          </cell>
          <cell r="B616" t="str">
            <v>01</v>
          </cell>
          <cell r="C616" t="str">
            <v>09</v>
          </cell>
          <cell r="D616" t="str">
            <v>01</v>
          </cell>
          <cell r="E616" t="str">
            <v>20</v>
          </cell>
          <cell r="F616" t="str">
            <v>06</v>
          </cell>
          <cell r="G616" t="str">
            <v>1</v>
          </cell>
          <cell r="H616" t="str">
            <v>20</v>
          </cell>
          <cell r="I616" t="str">
            <v>0</v>
          </cell>
          <cell r="J616">
            <v>0</v>
          </cell>
          <cell r="K616">
            <v>0</v>
          </cell>
          <cell r="L616">
            <v>0</v>
          </cell>
          <cell r="M616">
            <v>200000</v>
          </cell>
          <cell r="N616">
            <v>200000</v>
          </cell>
        </row>
        <row r="617">
          <cell r="A617" t="str">
            <v>11</v>
          </cell>
          <cell r="B617" t="str">
            <v>01</v>
          </cell>
          <cell r="C617" t="str">
            <v>09</v>
          </cell>
          <cell r="D617" t="str">
            <v>01</v>
          </cell>
          <cell r="E617" t="str">
            <v>20</v>
          </cell>
          <cell r="F617" t="str">
            <v>03</v>
          </cell>
          <cell r="G617" t="str">
            <v>1</v>
          </cell>
          <cell r="H617" t="str">
            <v>20</v>
          </cell>
          <cell r="I617" t="str">
            <v>0</v>
          </cell>
          <cell r="J617">
            <v>0</v>
          </cell>
          <cell r="K617">
            <v>0</v>
          </cell>
          <cell r="L617">
            <v>0</v>
          </cell>
          <cell r="M617">
            <v>30000</v>
          </cell>
          <cell r="N617">
            <v>30000</v>
          </cell>
        </row>
        <row r="618">
          <cell r="A618" t="str">
            <v>11</v>
          </cell>
          <cell r="B618" t="str">
            <v>01</v>
          </cell>
          <cell r="C618" t="str">
            <v>09</v>
          </cell>
          <cell r="D618" t="str">
            <v>11</v>
          </cell>
          <cell r="E618" t="str">
            <v>20</v>
          </cell>
          <cell r="F618" t="str">
            <v>03</v>
          </cell>
          <cell r="G618" t="str">
            <v>1</v>
          </cell>
          <cell r="H618" t="str">
            <v>20</v>
          </cell>
          <cell r="I618" t="str">
            <v>0</v>
          </cell>
          <cell r="J618">
            <v>0</v>
          </cell>
          <cell r="K618">
            <v>0</v>
          </cell>
          <cell r="L618">
            <v>0</v>
          </cell>
          <cell r="M618">
            <v>1000000</v>
          </cell>
          <cell r="N618">
            <v>0</v>
          </cell>
          <cell r="O618">
            <v>0</v>
          </cell>
        </row>
        <row r="619">
          <cell r="A619" t="str">
            <v>11</v>
          </cell>
          <cell r="B619" t="str">
            <v>01</v>
          </cell>
          <cell r="C619" t="str">
            <v>09</v>
          </cell>
          <cell r="D619" t="str">
            <v>12</v>
          </cell>
          <cell r="E619" t="str">
            <v>20</v>
          </cell>
          <cell r="F619" t="str">
            <v>04</v>
          </cell>
          <cell r="G619" t="str">
            <v>1</v>
          </cell>
          <cell r="H619" t="str">
            <v>20</v>
          </cell>
          <cell r="I619" t="str">
            <v>0</v>
          </cell>
          <cell r="J619">
            <v>0</v>
          </cell>
          <cell r="K619">
            <v>0</v>
          </cell>
          <cell r="L619">
            <v>0</v>
          </cell>
          <cell r="M619">
            <v>100000</v>
          </cell>
          <cell r="N619">
            <v>120000</v>
          </cell>
          <cell r="O619">
            <v>0</v>
          </cell>
        </row>
        <row r="620">
          <cell r="A620" t="str">
            <v>11</v>
          </cell>
          <cell r="B620" t="str">
            <v>01</v>
          </cell>
          <cell r="C620" t="str">
            <v>01</v>
          </cell>
          <cell r="D620" t="str">
            <v>19</v>
          </cell>
          <cell r="E620" t="str">
            <v>14</v>
          </cell>
          <cell r="F620" t="str">
            <v>80</v>
          </cell>
          <cell r="G620" t="str">
            <v>1</v>
          </cell>
          <cell r="H620" t="str">
            <v>20</v>
          </cell>
          <cell r="I620" t="str">
            <v>0</v>
          </cell>
          <cell r="J620">
            <v>0</v>
          </cell>
          <cell r="K620">
            <v>0</v>
          </cell>
          <cell r="L620">
            <v>0</v>
          </cell>
          <cell r="M620">
            <v>17652</v>
          </cell>
          <cell r="N620">
            <v>0</v>
          </cell>
          <cell r="O620">
            <v>0</v>
          </cell>
        </row>
        <row r="621">
          <cell r="A621" t="str">
            <v>11</v>
          </cell>
          <cell r="B621" t="str">
            <v>01</v>
          </cell>
          <cell r="C621" t="str">
            <v>01</v>
          </cell>
          <cell r="D621" t="str">
            <v>19</v>
          </cell>
          <cell r="E621" t="str">
            <v>20</v>
          </cell>
          <cell r="F621" t="str">
            <v>01</v>
          </cell>
          <cell r="G621" t="str">
            <v>1</v>
          </cell>
          <cell r="H621" t="str">
            <v>20</v>
          </cell>
          <cell r="I621" t="str">
            <v>0</v>
          </cell>
          <cell r="J621">
            <v>0</v>
          </cell>
          <cell r="K621">
            <v>0</v>
          </cell>
          <cell r="L621">
            <v>0</v>
          </cell>
          <cell r="M621">
            <v>3000000</v>
          </cell>
          <cell r="N621">
            <v>0</v>
          </cell>
          <cell r="O621">
            <v>0</v>
          </cell>
        </row>
        <row r="622">
          <cell r="A622" t="str">
            <v>11</v>
          </cell>
          <cell r="B622" t="str">
            <v>01</v>
          </cell>
          <cell r="C622" t="str">
            <v>02</v>
          </cell>
          <cell r="D622" t="str">
            <v>12</v>
          </cell>
          <cell r="E622" t="str">
            <v>14</v>
          </cell>
          <cell r="F622" t="str">
            <v>18</v>
          </cell>
          <cell r="G622" t="str">
            <v>1</v>
          </cell>
          <cell r="H622" t="str">
            <v>20</v>
          </cell>
          <cell r="I622" t="str">
            <v>0</v>
          </cell>
          <cell r="J622">
            <v>0</v>
          </cell>
          <cell r="K622">
            <v>0</v>
          </cell>
          <cell r="L622">
            <v>0</v>
          </cell>
          <cell r="M622">
            <v>100000</v>
          </cell>
          <cell r="N622">
            <v>50000</v>
          </cell>
          <cell r="O622">
            <v>0</v>
          </cell>
        </row>
        <row r="623">
          <cell r="A623" t="str">
            <v>11</v>
          </cell>
          <cell r="B623" t="str">
            <v>01</v>
          </cell>
          <cell r="C623" t="str">
            <v>02</v>
          </cell>
          <cell r="D623" t="str">
            <v>12</v>
          </cell>
          <cell r="E623" t="str">
            <v>20</v>
          </cell>
          <cell r="F623" t="str">
            <v>01</v>
          </cell>
          <cell r="G623" t="str">
            <v>1</v>
          </cell>
          <cell r="H623" t="str">
            <v>20</v>
          </cell>
          <cell r="I623" t="str">
            <v>0</v>
          </cell>
          <cell r="J623">
            <v>0</v>
          </cell>
          <cell r="K623">
            <v>0</v>
          </cell>
          <cell r="L623">
            <v>0</v>
          </cell>
          <cell r="M623">
            <v>200000</v>
          </cell>
          <cell r="N623">
            <v>100000</v>
          </cell>
          <cell r="O623">
            <v>0</v>
          </cell>
        </row>
        <row r="624">
          <cell r="A624" t="str">
            <v>11</v>
          </cell>
          <cell r="B624" t="str">
            <v>01</v>
          </cell>
          <cell r="C624" t="str">
            <v>01</v>
          </cell>
          <cell r="D624" t="str">
            <v>14</v>
          </cell>
          <cell r="E624" t="str">
            <v>14</v>
          </cell>
          <cell r="F624" t="str">
            <v>80</v>
          </cell>
          <cell r="G624" t="str">
            <v>1</v>
          </cell>
          <cell r="H624" t="str">
            <v>20</v>
          </cell>
          <cell r="I624" t="str">
            <v>0</v>
          </cell>
          <cell r="J624">
            <v>0</v>
          </cell>
          <cell r="K624">
            <v>0</v>
          </cell>
          <cell r="L624">
            <v>0</v>
          </cell>
          <cell r="M624">
            <v>20000</v>
          </cell>
          <cell r="N624">
            <v>20000</v>
          </cell>
          <cell r="O624">
            <v>0</v>
          </cell>
        </row>
        <row r="625">
          <cell r="A625" t="str">
            <v>11</v>
          </cell>
          <cell r="B625" t="str">
            <v>01</v>
          </cell>
          <cell r="C625" t="str">
            <v>01</v>
          </cell>
          <cell r="D625" t="str">
            <v>15</v>
          </cell>
          <cell r="E625" t="str">
            <v>14</v>
          </cell>
          <cell r="F625" t="str">
            <v>18</v>
          </cell>
          <cell r="G625" t="str">
            <v>1</v>
          </cell>
          <cell r="H625" t="str">
            <v>20</v>
          </cell>
          <cell r="I625" t="str">
            <v>0</v>
          </cell>
          <cell r="J625">
            <v>0</v>
          </cell>
          <cell r="K625">
            <v>0</v>
          </cell>
          <cell r="L625">
            <v>0</v>
          </cell>
          <cell r="M625">
            <v>20000</v>
          </cell>
          <cell r="N625">
            <v>20000</v>
          </cell>
          <cell r="O625">
            <v>0</v>
          </cell>
        </row>
        <row r="626">
          <cell r="A626" t="str">
            <v>11</v>
          </cell>
          <cell r="B626" t="str">
            <v>01</v>
          </cell>
          <cell r="C626" t="str">
            <v>01</v>
          </cell>
          <cell r="D626" t="str">
            <v>16</v>
          </cell>
          <cell r="E626" t="str">
            <v>14</v>
          </cell>
          <cell r="F626" t="str">
            <v>80</v>
          </cell>
          <cell r="G626" t="str">
            <v>1</v>
          </cell>
          <cell r="H626" t="str">
            <v>20</v>
          </cell>
          <cell r="I626" t="str">
            <v>0</v>
          </cell>
          <cell r="J626">
            <v>0</v>
          </cell>
          <cell r="K626">
            <v>0</v>
          </cell>
          <cell r="L626">
            <v>0</v>
          </cell>
          <cell r="M626">
            <v>50000</v>
          </cell>
          <cell r="N626">
            <v>50000</v>
          </cell>
          <cell r="O626">
            <v>0</v>
          </cell>
        </row>
        <row r="627">
          <cell r="A627" t="str">
            <v>11</v>
          </cell>
          <cell r="B627" t="str">
            <v>01</v>
          </cell>
          <cell r="C627" t="str">
            <v>01</v>
          </cell>
          <cell r="D627" t="str">
            <v>17</v>
          </cell>
          <cell r="E627" t="str">
            <v>14</v>
          </cell>
          <cell r="F627" t="str">
            <v>80</v>
          </cell>
          <cell r="G627" t="str">
            <v>1</v>
          </cell>
          <cell r="H627" t="str">
            <v>20</v>
          </cell>
          <cell r="I627" t="str">
            <v>0</v>
          </cell>
          <cell r="J627">
            <v>0</v>
          </cell>
          <cell r="K627">
            <v>0</v>
          </cell>
          <cell r="L627">
            <v>0</v>
          </cell>
          <cell r="M627">
            <v>50000</v>
          </cell>
          <cell r="N627">
            <v>0</v>
          </cell>
          <cell r="O627">
            <v>0</v>
          </cell>
        </row>
        <row r="628">
          <cell r="A628" t="str">
            <v>11</v>
          </cell>
          <cell r="B628" t="str">
            <v>01</v>
          </cell>
          <cell r="C628" t="str">
            <v>01</v>
          </cell>
          <cell r="D628" t="str">
            <v>01</v>
          </cell>
          <cell r="E628" t="str">
            <v>14</v>
          </cell>
          <cell r="F628" t="str">
            <v>08</v>
          </cell>
          <cell r="G628" t="str">
            <v>1</v>
          </cell>
          <cell r="H628" t="str">
            <v>20</v>
          </cell>
          <cell r="I628" t="str">
            <v>0</v>
          </cell>
          <cell r="J628">
            <v>0</v>
          </cell>
          <cell r="K628">
            <v>0</v>
          </cell>
          <cell r="L628">
            <v>0</v>
          </cell>
          <cell r="M628">
            <v>75000</v>
          </cell>
          <cell r="N628">
            <v>0</v>
          </cell>
          <cell r="O628">
            <v>0</v>
          </cell>
        </row>
        <row r="629">
          <cell r="A629" t="str">
            <v>11</v>
          </cell>
          <cell r="B629" t="str">
            <v>01</v>
          </cell>
          <cell r="C629" t="str">
            <v>01</v>
          </cell>
          <cell r="D629" t="str">
            <v>20</v>
          </cell>
          <cell r="E629" t="str">
            <v>14</v>
          </cell>
          <cell r="F629" t="str">
            <v>80</v>
          </cell>
          <cell r="G629" t="str">
            <v>1</v>
          </cell>
          <cell r="H629" t="str">
            <v>20</v>
          </cell>
          <cell r="I629" t="str">
            <v>0</v>
          </cell>
          <cell r="J629">
            <v>0</v>
          </cell>
          <cell r="K629">
            <v>0</v>
          </cell>
          <cell r="L629">
            <v>0</v>
          </cell>
          <cell r="M629">
            <v>40000</v>
          </cell>
          <cell r="N629">
            <v>0</v>
          </cell>
          <cell r="O629">
            <v>0</v>
          </cell>
        </row>
        <row r="630">
          <cell r="A630" t="str">
            <v>11</v>
          </cell>
          <cell r="B630" t="str">
            <v>01</v>
          </cell>
          <cell r="C630" t="str">
            <v>01</v>
          </cell>
          <cell r="D630" t="str">
            <v>21</v>
          </cell>
          <cell r="E630" t="str">
            <v>14</v>
          </cell>
          <cell r="F630" t="str">
            <v>80</v>
          </cell>
          <cell r="G630" t="str">
            <v>1</v>
          </cell>
          <cell r="H630" t="str">
            <v>20</v>
          </cell>
          <cell r="I630" t="str">
            <v>0</v>
          </cell>
          <cell r="J630">
            <v>0</v>
          </cell>
          <cell r="K630">
            <v>0</v>
          </cell>
          <cell r="L630">
            <v>0</v>
          </cell>
          <cell r="M630">
            <v>20000</v>
          </cell>
          <cell r="N630">
            <v>20000</v>
          </cell>
          <cell r="O630">
            <v>0</v>
          </cell>
        </row>
        <row r="631">
          <cell r="A631" t="str">
            <v>11</v>
          </cell>
          <cell r="B631" t="str">
            <v>01</v>
          </cell>
          <cell r="C631" t="str">
            <v>01</v>
          </cell>
          <cell r="D631" t="str">
            <v>22</v>
          </cell>
          <cell r="E631" t="str">
            <v>14</v>
          </cell>
          <cell r="F631" t="str">
            <v>80</v>
          </cell>
          <cell r="G631" t="str">
            <v>1</v>
          </cell>
          <cell r="H631" t="str">
            <v>20</v>
          </cell>
          <cell r="I631" t="str">
            <v>0</v>
          </cell>
          <cell r="J631">
            <v>0</v>
          </cell>
          <cell r="K631">
            <v>0</v>
          </cell>
          <cell r="L631">
            <v>0</v>
          </cell>
          <cell r="M631">
            <v>50000</v>
          </cell>
          <cell r="N631">
            <v>50000</v>
          </cell>
          <cell r="O631">
            <v>0</v>
          </cell>
        </row>
        <row r="632">
          <cell r="A632" t="str">
            <v>11</v>
          </cell>
          <cell r="B632" t="str">
            <v>01</v>
          </cell>
          <cell r="C632" t="str">
            <v>01</v>
          </cell>
          <cell r="D632" t="str">
            <v>23</v>
          </cell>
          <cell r="E632" t="str">
            <v>14</v>
          </cell>
          <cell r="F632" t="str">
            <v>80</v>
          </cell>
          <cell r="G632" t="str">
            <v>1</v>
          </cell>
          <cell r="H632" t="str">
            <v>20</v>
          </cell>
          <cell r="I632" t="str">
            <v>0</v>
          </cell>
          <cell r="J632">
            <v>0</v>
          </cell>
          <cell r="K632">
            <v>0</v>
          </cell>
          <cell r="L632">
            <v>0</v>
          </cell>
          <cell r="M632">
            <v>20000</v>
          </cell>
          <cell r="N632">
            <v>20000</v>
          </cell>
          <cell r="O632">
            <v>0</v>
          </cell>
        </row>
        <row r="633">
          <cell r="A633" t="str">
            <v>11</v>
          </cell>
          <cell r="B633" t="str">
            <v>01</v>
          </cell>
          <cell r="C633" t="str">
            <v>01</v>
          </cell>
          <cell r="D633" t="str">
            <v>24</v>
          </cell>
          <cell r="E633" t="str">
            <v>14</v>
          </cell>
          <cell r="F633" t="str">
            <v>80</v>
          </cell>
          <cell r="G633" t="str">
            <v>1</v>
          </cell>
          <cell r="H633" t="str">
            <v>20</v>
          </cell>
          <cell r="I633" t="str">
            <v>0</v>
          </cell>
          <cell r="J633">
            <v>0</v>
          </cell>
          <cell r="K633">
            <v>0</v>
          </cell>
          <cell r="L633">
            <v>0</v>
          </cell>
          <cell r="M633">
            <v>20000</v>
          </cell>
          <cell r="N633">
            <v>20000</v>
          </cell>
          <cell r="O633">
            <v>0</v>
          </cell>
        </row>
        <row r="634">
          <cell r="A634" t="str">
            <v>11</v>
          </cell>
          <cell r="B634" t="str">
            <v>01</v>
          </cell>
          <cell r="C634" t="str">
            <v>01</v>
          </cell>
          <cell r="D634" t="str">
            <v>25</v>
          </cell>
          <cell r="E634" t="str">
            <v>14</v>
          </cell>
          <cell r="F634" t="str">
            <v>80</v>
          </cell>
          <cell r="G634" t="str">
            <v>1</v>
          </cell>
          <cell r="H634" t="str">
            <v>20</v>
          </cell>
          <cell r="I634" t="str">
            <v>0</v>
          </cell>
          <cell r="J634">
            <v>0</v>
          </cell>
          <cell r="K634">
            <v>0</v>
          </cell>
          <cell r="L634">
            <v>0</v>
          </cell>
          <cell r="M634">
            <v>35000</v>
          </cell>
          <cell r="N634">
            <v>35000</v>
          </cell>
          <cell r="O634">
            <v>0</v>
          </cell>
        </row>
        <row r="635">
          <cell r="A635" t="str">
            <v>11</v>
          </cell>
          <cell r="B635" t="str">
            <v>02</v>
          </cell>
          <cell r="C635" t="str">
            <v>01</v>
          </cell>
          <cell r="D635" t="str">
            <v>02</v>
          </cell>
          <cell r="E635" t="str">
            <v>20</v>
          </cell>
          <cell r="F635" t="str">
            <v>00</v>
          </cell>
          <cell r="G635" t="str">
            <v>1</v>
          </cell>
          <cell r="H635" t="str">
            <v>29</v>
          </cell>
          <cell r="I635" t="str">
            <v>0</v>
          </cell>
          <cell r="J635">
            <v>0</v>
          </cell>
          <cell r="K635">
            <v>500047</v>
          </cell>
          <cell r="L635">
            <v>470000</v>
          </cell>
          <cell r="M635">
            <v>30000</v>
          </cell>
          <cell r="N635">
            <v>30000</v>
          </cell>
          <cell r="O635">
            <v>0</v>
          </cell>
        </row>
        <row r="636">
          <cell r="A636" t="str">
            <v>11</v>
          </cell>
          <cell r="B636" t="str">
            <v>01</v>
          </cell>
          <cell r="C636" t="str">
            <v>01</v>
          </cell>
          <cell r="D636" t="str">
            <v>01</v>
          </cell>
          <cell r="E636" t="str">
            <v>14</v>
          </cell>
          <cell r="F636" t="str">
            <v>80</v>
          </cell>
          <cell r="G636" t="str">
            <v>1</v>
          </cell>
          <cell r="H636" t="str">
            <v>22</v>
          </cell>
          <cell r="I636" t="str">
            <v>1</v>
          </cell>
          <cell r="J636">
            <v>0</v>
          </cell>
          <cell r="K636">
            <v>0</v>
          </cell>
          <cell r="L636">
            <v>0</v>
          </cell>
          <cell r="M636">
            <v>300000</v>
          </cell>
          <cell r="N636">
            <v>300000</v>
          </cell>
          <cell r="O636">
            <v>300000</v>
          </cell>
        </row>
        <row r="637">
          <cell r="A637" t="str">
            <v>11</v>
          </cell>
          <cell r="B637" t="str">
            <v>01</v>
          </cell>
          <cell r="C637" t="str">
            <v>01</v>
          </cell>
          <cell r="D637" t="str">
            <v>01</v>
          </cell>
          <cell r="E637" t="str">
            <v>14</v>
          </cell>
          <cell r="F637" t="str">
            <v>80</v>
          </cell>
          <cell r="G637" t="str">
            <v>1</v>
          </cell>
          <cell r="H637" t="str">
            <v>12</v>
          </cell>
          <cell r="I637" t="str">
            <v>1</v>
          </cell>
          <cell r="J637">
            <v>0</v>
          </cell>
          <cell r="K637">
            <v>0</v>
          </cell>
          <cell r="L637">
            <v>0</v>
          </cell>
          <cell r="M637">
            <v>150000</v>
          </cell>
          <cell r="N637">
            <v>150000</v>
          </cell>
          <cell r="O637">
            <v>150000</v>
          </cell>
        </row>
        <row r="638">
          <cell r="A638" t="str">
            <v>11</v>
          </cell>
          <cell r="B638" t="str">
            <v>01</v>
          </cell>
          <cell r="C638" t="str">
            <v>01</v>
          </cell>
          <cell r="D638" t="str">
            <v>01</v>
          </cell>
          <cell r="E638" t="str">
            <v>14</v>
          </cell>
          <cell r="F638" t="str">
            <v>80</v>
          </cell>
          <cell r="G638" t="str">
            <v>1</v>
          </cell>
          <cell r="H638" t="str">
            <v>10</v>
          </cell>
          <cell r="I638" t="str">
            <v>1</v>
          </cell>
          <cell r="J638">
            <v>0</v>
          </cell>
          <cell r="K638">
            <v>0</v>
          </cell>
          <cell r="L638">
            <v>0</v>
          </cell>
          <cell r="M638">
            <v>1571429</v>
          </cell>
          <cell r="N638">
            <v>1500000</v>
          </cell>
          <cell r="O638">
            <v>500000</v>
          </cell>
        </row>
        <row r="639">
          <cell r="A639" t="str">
            <v>11</v>
          </cell>
          <cell r="B639" t="str">
            <v>01</v>
          </cell>
          <cell r="C639" t="str">
            <v>10</v>
          </cell>
          <cell r="D639" t="str">
            <v>01</v>
          </cell>
          <cell r="E639" t="str">
            <v>20</v>
          </cell>
          <cell r="F639" t="str">
            <v>03</v>
          </cell>
          <cell r="G639" t="str">
            <v>0</v>
          </cell>
          <cell r="H639" t="str">
            <v>12</v>
          </cell>
          <cell r="I639" t="str">
            <v>1</v>
          </cell>
          <cell r="J639">
            <v>0</v>
          </cell>
          <cell r="K639">
            <v>0</v>
          </cell>
          <cell r="L639">
            <v>150000</v>
          </cell>
          <cell r="M639">
            <v>150000</v>
          </cell>
          <cell r="N639">
            <v>150000</v>
          </cell>
          <cell r="O639">
            <v>150000</v>
          </cell>
        </row>
        <row r="640">
          <cell r="A640" t="str">
            <v>11</v>
          </cell>
          <cell r="B640" t="str">
            <v>01</v>
          </cell>
          <cell r="C640" t="str">
            <v>10</v>
          </cell>
          <cell r="D640" t="str">
            <v>01</v>
          </cell>
          <cell r="E640" t="str">
            <v>20</v>
          </cell>
          <cell r="F640" t="str">
            <v>05</v>
          </cell>
          <cell r="G640" t="str">
            <v>0</v>
          </cell>
          <cell r="H640" t="str">
            <v>12</v>
          </cell>
          <cell r="I640" t="str">
            <v>1</v>
          </cell>
          <cell r="J640">
            <v>0</v>
          </cell>
          <cell r="K640">
            <v>0</v>
          </cell>
          <cell r="L640">
            <v>600000</v>
          </cell>
          <cell r="M640">
            <v>400000</v>
          </cell>
          <cell r="N640">
            <v>0</v>
          </cell>
          <cell r="O640">
            <v>0</v>
          </cell>
        </row>
        <row r="641">
          <cell r="A641" t="str">
            <v>11</v>
          </cell>
          <cell r="B641" t="str">
            <v>01</v>
          </cell>
          <cell r="C641" t="str">
            <v>10</v>
          </cell>
          <cell r="D641" t="str">
            <v>01</v>
          </cell>
          <cell r="E641" t="str">
            <v>14</v>
          </cell>
          <cell r="F641" t="str">
            <v>18</v>
          </cell>
          <cell r="G641" t="str">
            <v>0</v>
          </cell>
          <cell r="H641" t="str">
            <v>12</v>
          </cell>
          <cell r="I641" t="str">
            <v>1</v>
          </cell>
          <cell r="J641">
            <v>0</v>
          </cell>
          <cell r="K641">
            <v>0</v>
          </cell>
          <cell r="L641">
            <v>50000</v>
          </cell>
          <cell r="M641">
            <v>50000</v>
          </cell>
          <cell r="N641">
            <v>0</v>
          </cell>
          <cell r="O641">
            <v>0</v>
          </cell>
        </row>
        <row r="642">
          <cell r="J642">
            <v>0</v>
          </cell>
          <cell r="K642">
            <v>1362005</v>
          </cell>
          <cell r="L642">
            <v>2415710</v>
          </cell>
          <cell r="M642">
            <v>95000</v>
          </cell>
          <cell r="N642">
            <v>95000</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Revised"/>
      <sheetName val="Budget_01"/>
    </sheetNames>
    <sheetDataSet>
      <sheetData sheetId="0">
        <row r="1">
          <cell r="A1" t="str">
            <v>Min</v>
          </cell>
          <cell r="B1" t="str">
            <v>PG</v>
          </cell>
          <cell r="C1" t="str">
            <v>SP</v>
          </cell>
          <cell r="D1" t="str">
            <v>AC</v>
          </cell>
          <cell r="E1" t="str">
            <v>ItemCat</v>
          </cell>
          <cell r="F1" t="str">
            <v>ItemType</v>
          </cell>
          <cell r="G1" t="str">
            <v>Loc</v>
          </cell>
          <cell r="H1" t="str">
            <v>FS</v>
          </cell>
          <cell r="I1" t="str">
            <v>CI</v>
          </cell>
          <cell r="J1" t="str">
            <v>Amnt12</v>
          </cell>
          <cell r="K1" t="str">
            <v>AmntB</v>
          </cell>
          <cell r="L1" t="str">
            <v>AmntR</v>
          </cell>
          <cell r="M1" t="str">
            <v>AmntN</v>
          </cell>
          <cell r="N1" t="str">
            <v>Amnt10</v>
          </cell>
          <cell r="O1" t="str">
            <v>Amnt11</v>
          </cell>
        </row>
        <row r="2">
          <cell r="A2" t="str">
            <v>01</v>
          </cell>
          <cell r="B2" t="str">
            <v>01</v>
          </cell>
          <cell r="C2" t="str">
            <v>03</v>
          </cell>
          <cell r="D2" t="str">
            <v>03</v>
          </cell>
          <cell r="E2" t="str">
            <v>14</v>
          </cell>
          <cell r="F2" t="str">
            <v>02</v>
          </cell>
          <cell r="G2" t="str">
            <v>1</v>
          </cell>
          <cell r="H2" t="str">
            <v>00</v>
          </cell>
          <cell r="I2" t="str">
            <v>0</v>
          </cell>
          <cell r="J2">
            <v>0</v>
          </cell>
          <cell r="K2">
            <v>1</v>
          </cell>
          <cell r="L2">
            <v>0</v>
          </cell>
          <cell r="M2">
            <v>25500</v>
          </cell>
          <cell r="N2">
            <v>25500</v>
          </cell>
          <cell r="O2">
            <v>25500</v>
          </cell>
        </row>
        <row r="3">
          <cell r="A3" t="str">
            <v>01</v>
          </cell>
          <cell r="B3" t="str">
            <v>01</v>
          </cell>
          <cell r="C3" t="str">
            <v>04</v>
          </cell>
          <cell r="D3" t="str">
            <v>01</v>
          </cell>
          <cell r="E3" t="str">
            <v>12</v>
          </cell>
          <cell r="F3" t="str">
            <v>01</v>
          </cell>
          <cell r="G3" t="str">
            <v>1</v>
          </cell>
          <cell r="H3" t="str">
            <v>00</v>
          </cell>
          <cell r="I3" t="str">
            <v>0</v>
          </cell>
          <cell r="J3">
            <v>0</v>
          </cell>
          <cell r="K3">
            <v>4000</v>
          </cell>
          <cell r="L3">
            <v>4000</v>
          </cell>
          <cell r="M3">
            <v>3000</v>
          </cell>
          <cell r="N3">
            <v>3000</v>
          </cell>
          <cell r="O3">
            <v>3000</v>
          </cell>
        </row>
        <row r="4">
          <cell r="A4" t="str">
            <v>01</v>
          </cell>
          <cell r="B4" t="str">
            <v>01</v>
          </cell>
          <cell r="C4" t="str">
            <v>04</v>
          </cell>
          <cell r="D4" t="str">
            <v>01</v>
          </cell>
          <cell r="E4" t="str">
            <v>12</v>
          </cell>
          <cell r="F4" t="str">
            <v>03</v>
          </cell>
          <cell r="G4" t="str">
            <v>1</v>
          </cell>
          <cell r="H4" t="str">
            <v>00</v>
          </cell>
          <cell r="I4" t="str">
            <v>0</v>
          </cell>
          <cell r="J4">
            <v>0</v>
          </cell>
          <cell r="K4">
            <v>3000</v>
          </cell>
          <cell r="L4">
            <v>3000</v>
          </cell>
          <cell r="M4">
            <v>5000</v>
          </cell>
          <cell r="N4">
            <v>5000</v>
          </cell>
          <cell r="O4">
            <v>5000</v>
          </cell>
        </row>
        <row r="5">
          <cell r="A5" t="str">
            <v>01</v>
          </cell>
          <cell r="B5" t="str">
            <v>01</v>
          </cell>
          <cell r="C5" t="str">
            <v>04</v>
          </cell>
          <cell r="D5" t="str">
            <v>01</v>
          </cell>
          <cell r="E5" t="str">
            <v>13</v>
          </cell>
          <cell r="F5" t="str">
            <v>08</v>
          </cell>
          <cell r="G5" t="str">
            <v>1</v>
          </cell>
          <cell r="H5" t="str">
            <v>00</v>
          </cell>
          <cell r="I5" t="str">
            <v>0</v>
          </cell>
          <cell r="J5">
            <v>0</v>
          </cell>
          <cell r="K5">
            <v>2500</v>
          </cell>
          <cell r="L5">
            <v>1320</v>
          </cell>
          <cell r="M5">
            <v>2500</v>
          </cell>
          <cell r="N5">
            <v>2500</v>
          </cell>
          <cell r="O5">
            <v>2500</v>
          </cell>
        </row>
        <row r="6">
          <cell r="A6" t="str">
            <v>01</v>
          </cell>
          <cell r="B6" t="str">
            <v>01</v>
          </cell>
          <cell r="C6" t="str">
            <v>04</v>
          </cell>
          <cell r="D6" t="str">
            <v>01</v>
          </cell>
          <cell r="E6" t="str">
            <v>14</v>
          </cell>
          <cell r="F6" t="str">
            <v>01</v>
          </cell>
          <cell r="G6" t="str">
            <v>1</v>
          </cell>
          <cell r="H6" t="str">
            <v>00</v>
          </cell>
          <cell r="I6" t="str">
            <v>0</v>
          </cell>
          <cell r="J6">
            <v>0</v>
          </cell>
          <cell r="K6">
            <v>1500</v>
          </cell>
          <cell r="L6">
            <v>0</v>
          </cell>
          <cell r="M6">
            <v>1500</v>
          </cell>
          <cell r="N6">
            <v>1500</v>
          </cell>
          <cell r="O6">
            <v>1500</v>
          </cell>
        </row>
        <row r="7">
          <cell r="A7" t="str">
            <v>01</v>
          </cell>
          <cell r="B7" t="str">
            <v>01</v>
          </cell>
          <cell r="C7" t="str">
            <v>04</v>
          </cell>
          <cell r="D7" t="str">
            <v>01</v>
          </cell>
          <cell r="E7" t="str">
            <v>14</v>
          </cell>
          <cell r="F7" t="str">
            <v>02</v>
          </cell>
          <cell r="G7" t="str">
            <v>1</v>
          </cell>
          <cell r="H7" t="str">
            <v>00</v>
          </cell>
          <cell r="I7" t="str">
            <v>0</v>
          </cell>
          <cell r="J7">
            <v>0</v>
          </cell>
          <cell r="K7">
            <v>2000</v>
          </cell>
          <cell r="L7">
            <v>1299</v>
          </cell>
          <cell r="M7">
            <v>12924</v>
          </cell>
          <cell r="N7">
            <v>12924</v>
          </cell>
          <cell r="O7">
            <v>12924</v>
          </cell>
        </row>
        <row r="8">
          <cell r="A8" t="str">
            <v>01</v>
          </cell>
          <cell r="B8" t="str">
            <v>01</v>
          </cell>
          <cell r="C8" t="str">
            <v>04</v>
          </cell>
          <cell r="D8" t="str">
            <v>01</v>
          </cell>
          <cell r="E8" t="str">
            <v>14</v>
          </cell>
          <cell r="F8" t="str">
            <v>06</v>
          </cell>
          <cell r="G8" t="str">
            <v>1</v>
          </cell>
          <cell r="H8" t="str">
            <v>00</v>
          </cell>
          <cell r="I8" t="str">
            <v>0</v>
          </cell>
          <cell r="J8">
            <v>0</v>
          </cell>
          <cell r="K8">
            <v>1000</v>
          </cell>
          <cell r="L8">
            <v>1233</v>
          </cell>
          <cell r="M8">
            <v>2000</v>
          </cell>
          <cell r="N8">
            <v>2000</v>
          </cell>
          <cell r="O8">
            <v>2000</v>
          </cell>
        </row>
        <row r="9">
          <cell r="A9" t="str">
            <v>01</v>
          </cell>
          <cell r="B9" t="str">
            <v>01</v>
          </cell>
          <cell r="C9" t="str">
            <v>04</v>
          </cell>
          <cell r="D9" t="str">
            <v>01</v>
          </cell>
          <cell r="E9" t="str">
            <v>14</v>
          </cell>
          <cell r="F9" t="str">
            <v>07</v>
          </cell>
          <cell r="G9" t="str">
            <v>1</v>
          </cell>
          <cell r="H9" t="str">
            <v>00</v>
          </cell>
          <cell r="I9" t="str">
            <v>0</v>
          </cell>
          <cell r="J9">
            <v>0</v>
          </cell>
          <cell r="K9">
            <v>1000</v>
          </cell>
          <cell r="L9">
            <v>675</v>
          </cell>
          <cell r="M9">
            <v>2000</v>
          </cell>
          <cell r="N9">
            <v>2000</v>
          </cell>
          <cell r="O9">
            <v>2000</v>
          </cell>
        </row>
        <row r="10">
          <cell r="A10" t="str">
            <v>01</v>
          </cell>
          <cell r="B10" t="str">
            <v>01</v>
          </cell>
          <cell r="C10" t="str">
            <v>04</v>
          </cell>
          <cell r="D10" t="str">
            <v>01</v>
          </cell>
          <cell r="E10" t="str">
            <v>14</v>
          </cell>
          <cell r="F10" t="str">
            <v>22</v>
          </cell>
          <cell r="G10" t="str">
            <v>1</v>
          </cell>
          <cell r="H10" t="str">
            <v>00</v>
          </cell>
          <cell r="I10" t="str">
            <v>0</v>
          </cell>
          <cell r="J10">
            <v>0</v>
          </cell>
          <cell r="K10">
            <v>1000</v>
          </cell>
          <cell r="L10">
            <v>0</v>
          </cell>
          <cell r="M10">
            <v>3000</v>
          </cell>
          <cell r="N10">
            <v>3000</v>
          </cell>
          <cell r="O10">
            <v>3000</v>
          </cell>
        </row>
        <row r="11">
          <cell r="A11" t="str">
            <v>01</v>
          </cell>
          <cell r="B11" t="str">
            <v>01</v>
          </cell>
          <cell r="C11" t="str">
            <v>05</v>
          </cell>
          <cell r="D11" t="str">
            <v>01</v>
          </cell>
          <cell r="E11" t="str">
            <v>12</v>
          </cell>
          <cell r="F11" t="str">
            <v>01</v>
          </cell>
          <cell r="G11" t="str">
            <v>1</v>
          </cell>
          <cell r="H11" t="str">
            <v>00</v>
          </cell>
          <cell r="I11" t="str">
            <v>0</v>
          </cell>
          <cell r="J11">
            <v>0</v>
          </cell>
          <cell r="K11">
            <v>33800</v>
          </cell>
          <cell r="L11">
            <v>0</v>
          </cell>
          <cell r="M11">
            <v>68866</v>
          </cell>
          <cell r="N11">
            <v>68866</v>
          </cell>
          <cell r="O11">
            <v>68866</v>
          </cell>
        </row>
        <row r="12">
          <cell r="A12" t="str">
            <v>01</v>
          </cell>
          <cell r="B12" t="str">
            <v>01</v>
          </cell>
          <cell r="C12" t="str">
            <v>01</v>
          </cell>
          <cell r="D12" t="str">
            <v>01</v>
          </cell>
          <cell r="E12" t="str">
            <v>10</v>
          </cell>
          <cell r="F12" t="str">
            <v>01</v>
          </cell>
          <cell r="G12" t="str">
            <v>2</v>
          </cell>
          <cell r="H12" t="str">
            <v>00</v>
          </cell>
          <cell r="I12" t="str">
            <v>0</v>
          </cell>
          <cell r="J12">
            <v>5591</v>
          </cell>
          <cell r="K12">
            <v>4967</v>
          </cell>
          <cell r="L12">
            <v>5495</v>
          </cell>
          <cell r="M12">
            <v>5971</v>
          </cell>
          <cell r="N12">
            <v>5971</v>
          </cell>
          <cell r="O12">
            <v>5971</v>
          </cell>
        </row>
        <row r="13">
          <cell r="A13" t="str">
            <v>01</v>
          </cell>
          <cell r="B13" t="str">
            <v>01</v>
          </cell>
          <cell r="C13" t="str">
            <v>01</v>
          </cell>
          <cell r="D13" t="str">
            <v>01</v>
          </cell>
          <cell r="E13" t="str">
            <v>10</v>
          </cell>
          <cell r="F13" t="str">
            <v>01</v>
          </cell>
          <cell r="G13" t="str">
            <v>3</v>
          </cell>
          <cell r="H13" t="str">
            <v>00</v>
          </cell>
          <cell r="I13" t="str">
            <v>0</v>
          </cell>
          <cell r="J13">
            <v>6019</v>
          </cell>
          <cell r="K13">
            <v>6633</v>
          </cell>
          <cell r="L13">
            <v>6671</v>
          </cell>
          <cell r="M13">
            <v>7601</v>
          </cell>
          <cell r="N13">
            <v>7601</v>
          </cell>
          <cell r="O13">
            <v>7601</v>
          </cell>
        </row>
        <row r="14">
          <cell r="A14" t="str">
            <v>01</v>
          </cell>
          <cell r="B14" t="str">
            <v>01</v>
          </cell>
          <cell r="C14" t="str">
            <v>01</v>
          </cell>
          <cell r="D14" t="str">
            <v>01</v>
          </cell>
          <cell r="E14" t="str">
            <v>10</v>
          </cell>
          <cell r="F14" t="str">
            <v>01</v>
          </cell>
          <cell r="G14" t="str">
            <v>4</v>
          </cell>
          <cell r="H14" t="str">
            <v>00</v>
          </cell>
          <cell r="I14" t="str">
            <v>0</v>
          </cell>
          <cell r="J14">
            <v>0</v>
          </cell>
          <cell r="K14">
            <v>4716</v>
          </cell>
          <cell r="L14">
            <v>0</v>
          </cell>
          <cell r="M14">
            <v>0</v>
          </cell>
          <cell r="N14">
            <v>0</v>
          </cell>
          <cell r="O14">
            <v>0</v>
          </cell>
        </row>
        <row r="15">
          <cell r="A15" t="str">
            <v>01</v>
          </cell>
          <cell r="B15" t="str">
            <v>01</v>
          </cell>
          <cell r="C15" t="str">
            <v>01</v>
          </cell>
          <cell r="D15" t="str">
            <v>01</v>
          </cell>
          <cell r="E15" t="str">
            <v>10</v>
          </cell>
          <cell r="F15" t="str">
            <v>02</v>
          </cell>
          <cell r="G15" t="str">
            <v>1</v>
          </cell>
          <cell r="H15" t="str">
            <v>00</v>
          </cell>
          <cell r="I15" t="str">
            <v>0</v>
          </cell>
          <cell r="J15">
            <v>0</v>
          </cell>
          <cell r="K15">
            <v>12000</v>
          </cell>
          <cell r="L15">
            <v>39550</v>
          </cell>
          <cell r="M15">
            <v>20000</v>
          </cell>
          <cell r="N15">
            <v>20000</v>
          </cell>
          <cell r="O15">
            <v>20000</v>
          </cell>
        </row>
        <row r="16">
          <cell r="A16" t="str">
            <v>01</v>
          </cell>
          <cell r="B16" t="str">
            <v>01</v>
          </cell>
          <cell r="C16" t="str">
            <v>01</v>
          </cell>
          <cell r="D16" t="str">
            <v>01</v>
          </cell>
          <cell r="E16" t="str">
            <v>10</v>
          </cell>
          <cell r="F16" t="str">
            <v>05</v>
          </cell>
          <cell r="G16" t="str">
            <v>0</v>
          </cell>
          <cell r="H16" t="str">
            <v>00</v>
          </cell>
          <cell r="I16" t="str">
            <v>0</v>
          </cell>
          <cell r="J16">
            <v>30993</v>
          </cell>
          <cell r="K16">
            <v>49636</v>
          </cell>
          <cell r="L16">
            <v>33078</v>
          </cell>
          <cell r="M16">
            <v>62449</v>
          </cell>
          <cell r="N16">
            <v>62449</v>
          </cell>
          <cell r="O16">
            <v>62449</v>
          </cell>
        </row>
        <row r="17">
          <cell r="A17" t="str">
            <v>01</v>
          </cell>
          <cell r="B17" t="str">
            <v>01</v>
          </cell>
          <cell r="C17" t="str">
            <v>01</v>
          </cell>
          <cell r="D17" t="str">
            <v>01</v>
          </cell>
          <cell r="E17" t="str">
            <v>10</v>
          </cell>
          <cell r="F17" t="str">
            <v>21</v>
          </cell>
          <cell r="G17" t="str">
            <v>1</v>
          </cell>
          <cell r="H17" t="str">
            <v>00</v>
          </cell>
          <cell r="I17" t="str">
            <v>0</v>
          </cell>
          <cell r="J17">
            <v>45098</v>
          </cell>
          <cell r="K17">
            <v>72719</v>
          </cell>
          <cell r="L17">
            <v>72719</v>
          </cell>
          <cell r="M17">
            <v>99201</v>
          </cell>
          <cell r="N17">
            <v>99201</v>
          </cell>
          <cell r="O17">
            <v>99201</v>
          </cell>
        </row>
        <row r="18">
          <cell r="A18" t="str">
            <v>01</v>
          </cell>
          <cell r="B18" t="str">
            <v>01</v>
          </cell>
          <cell r="C18" t="str">
            <v>01</v>
          </cell>
          <cell r="D18" t="str">
            <v>01</v>
          </cell>
          <cell r="E18" t="str">
            <v>10</v>
          </cell>
          <cell r="F18" t="str">
            <v>22</v>
          </cell>
          <cell r="G18" t="str">
            <v>1</v>
          </cell>
          <cell r="H18" t="str">
            <v>00</v>
          </cell>
          <cell r="I18" t="str">
            <v>0</v>
          </cell>
          <cell r="J18">
            <v>480082</v>
          </cell>
          <cell r="K18">
            <v>489852</v>
          </cell>
          <cell r="L18">
            <v>469417</v>
          </cell>
          <cell r="M18">
            <v>538839</v>
          </cell>
          <cell r="N18">
            <v>538839</v>
          </cell>
          <cell r="O18">
            <v>538839</v>
          </cell>
        </row>
        <row r="19">
          <cell r="A19" t="str">
            <v>01</v>
          </cell>
          <cell r="B19" t="str">
            <v>01</v>
          </cell>
          <cell r="C19" t="str">
            <v>01</v>
          </cell>
          <cell r="D19" t="str">
            <v>01</v>
          </cell>
          <cell r="E19" t="str">
            <v>10</v>
          </cell>
          <cell r="F19" t="str">
            <v>01</v>
          </cell>
          <cell r="G19" t="str">
            <v>1</v>
          </cell>
          <cell r="H19" t="str">
            <v>00</v>
          </cell>
          <cell r="I19" t="str">
            <v>0</v>
          </cell>
          <cell r="J19">
            <v>443276</v>
          </cell>
          <cell r="K19">
            <v>467658</v>
          </cell>
          <cell r="L19">
            <v>475086</v>
          </cell>
          <cell r="M19">
            <v>510540</v>
          </cell>
          <cell r="N19">
            <v>510540</v>
          </cell>
          <cell r="O19">
            <v>510540</v>
          </cell>
        </row>
        <row r="20">
          <cell r="A20" t="str">
            <v>01</v>
          </cell>
          <cell r="B20" t="str">
            <v>01</v>
          </cell>
          <cell r="C20" t="str">
            <v>01</v>
          </cell>
          <cell r="D20" t="str">
            <v>01</v>
          </cell>
          <cell r="E20" t="str">
            <v>10</v>
          </cell>
          <cell r="F20" t="str">
            <v>26</v>
          </cell>
          <cell r="G20" t="str">
            <v>1</v>
          </cell>
          <cell r="H20" t="str">
            <v>00</v>
          </cell>
          <cell r="I20" t="str">
            <v>0</v>
          </cell>
          <cell r="J20">
            <v>9498</v>
          </cell>
          <cell r="K20">
            <v>9500</v>
          </cell>
          <cell r="L20">
            <v>16906</v>
          </cell>
          <cell r="M20">
            <v>20000</v>
          </cell>
          <cell r="N20">
            <v>20000</v>
          </cell>
          <cell r="O20">
            <v>20000</v>
          </cell>
        </row>
        <row r="21">
          <cell r="A21" t="str">
            <v>01</v>
          </cell>
          <cell r="B21" t="str">
            <v>01</v>
          </cell>
          <cell r="C21" t="str">
            <v>01</v>
          </cell>
          <cell r="D21" t="str">
            <v>01</v>
          </cell>
          <cell r="E21" t="str">
            <v>11</v>
          </cell>
          <cell r="F21" t="str">
            <v>01</v>
          </cell>
          <cell r="G21" t="str">
            <v>0</v>
          </cell>
          <cell r="H21" t="str">
            <v>00</v>
          </cell>
          <cell r="I21" t="str">
            <v>0</v>
          </cell>
          <cell r="J21">
            <v>28666</v>
          </cell>
          <cell r="K21">
            <v>24000</v>
          </cell>
          <cell r="L21">
            <v>98883</v>
          </cell>
          <cell r="M21">
            <v>99000</v>
          </cell>
          <cell r="N21">
            <v>99000</v>
          </cell>
          <cell r="O21">
            <v>99000</v>
          </cell>
        </row>
        <row r="22">
          <cell r="A22" t="str">
            <v>01</v>
          </cell>
          <cell r="B22" t="str">
            <v>01</v>
          </cell>
          <cell r="C22" t="str">
            <v>01</v>
          </cell>
          <cell r="D22" t="str">
            <v>01</v>
          </cell>
          <cell r="E22" t="str">
            <v>12</v>
          </cell>
          <cell r="F22" t="str">
            <v>01</v>
          </cell>
          <cell r="G22" t="str">
            <v>1</v>
          </cell>
          <cell r="H22" t="str">
            <v>00</v>
          </cell>
          <cell r="I22" t="str">
            <v>0</v>
          </cell>
          <cell r="J22">
            <v>30710</v>
          </cell>
          <cell r="K22">
            <v>51400</v>
          </cell>
          <cell r="L22">
            <v>71710</v>
          </cell>
          <cell r="M22">
            <v>137000</v>
          </cell>
          <cell r="N22">
            <v>137000</v>
          </cell>
          <cell r="O22">
            <v>137000</v>
          </cell>
        </row>
        <row r="23">
          <cell r="A23" t="str">
            <v>01</v>
          </cell>
          <cell r="B23" t="str">
            <v>01</v>
          </cell>
          <cell r="C23" t="str">
            <v>01</v>
          </cell>
          <cell r="D23" t="str">
            <v>01</v>
          </cell>
          <cell r="E23" t="str">
            <v>12</v>
          </cell>
          <cell r="F23" t="str">
            <v>03</v>
          </cell>
          <cell r="G23" t="str">
            <v>1</v>
          </cell>
          <cell r="H23" t="str">
            <v>00</v>
          </cell>
          <cell r="I23" t="str">
            <v>0</v>
          </cell>
          <cell r="J23">
            <v>24130</v>
          </cell>
          <cell r="K23">
            <v>15000</v>
          </cell>
          <cell r="L23">
            <v>17500</v>
          </cell>
          <cell r="M23">
            <v>30500</v>
          </cell>
          <cell r="N23">
            <v>30500</v>
          </cell>
          <cell r="O23">
            <v>30500</v>
          </cell>
        </row>
        <row r="24">
          <cell r="A24" t="str">
            <v>01</v>
          </cell>
          <cell r="B24" t="str">
            <v>01</v>
          </cell>
          <cell r="C24" t="str">
            <v>01</v>
          </cell>
          <cell r="D24" t="str">
            <v>01</v>
          </cell>
          <cell r="E24" t="str">
            <v>13</v>
          </cell>
          <cell r="F24" t="str">
            <v>01</v>
          </cell>
          <cell r="G24" t="str">
            <v>1</v>
          </cell>
          <cell r="H24" t="str">
            <v>00</v>
          </cell>
          <cell r="I24" t="str">
            <v>0</v>
          </cell>
          <cell r="J24">
            <v>29392</v>
          </cell>
          <cell r="K24">
            <v>30000</v>
          </cell>
          <cell r="L24">
            <v>36676</v>
          </cell>
          <cell r="M24">
            <v>70000</v>
          </cell>
          <cell r="N24">
            <v>70000</v>
          </cell>
          <cell r="O24">
            <v>70000</v>
          </cell>
        </row>
        <row r="25">
          <cell r="A25" t="str">
            <v>01</v>
          </cell>
          <cell r="B25" t="str">
            <v>01</v>
          </cell>
          <cell r="C25" t="str">
            <v>01</v>
          </cell>
          <cell r="D25" t="str">
            <v>01</v>
          </cell>
          <cell r="E25" t="str">
            <v>13</v>
          </cell>
          <cell r="F25" t="str">
            <v>07</v>
          </cell>
          <cell r="G25" t="str">
            <v>1</v>
          </cell>
          <cell r="H25" t="str">
            <v>00</v>
          </cell>
          <cell r="I25" t="str">
            <v>0</v>
          </cell>
          <cell r="J25">
            <v>392929</v>
          </cell>
          <cell r="K25">
            <v>83942</v>
          </cell>
          <cell r="L25">
            <v>171428</v>
          </cell>
          <cell r="M25">
            <v>102773</v>
          </cell>
          <cell r="N25">
            <v>102773</v>
          </cell>
          <cell r="O25">
            <v>102773</v>
          </cell>
        </row>
        <row r="26">
          <cell r="A26" t="str">
            <v>01</v>
          </cell>
          <cell r="B26" t="str">
            <v>01</v>
          </cell>
          <cell r="C26" t="str">
            <v>01</v>
          </cell>
          <cell r="D26" t="str">
            <v>01</v>
          </cell>
          <cell r="E26" t="str">
            <v>13</v>
          </cell>
          <cell r="F26" t="str">
            <v>08</v>
          </cell>
          <cell r="G26" t="str">
            <v>1</v>
          </cell>
          <cell r="H26" t="str">
            <v>00</v>
          </cell>
          <cell r="I26" t="str">
            <v>0</v>
          </cell>
          <cell r="J26">
            <v>3632</v>
          </cell>
          <cell r="K26">
            <v>10000</v>
          </cell>
          <cell r="L26">
            <v>1843</v>
          </cell>
          <cell r="M26">
            <v>10000</v>
          </cell>
          <cell r="N26">
            <v>10000</v>
          </cell>
          <cell r="O26">
            <v>10000</v>
          </cell>
        </row>
        <row r="27">
          <cell r="A27" t="str">
            <v>01</v>
          </cell>
          <cell r="B27" t="str">
            <v>01</v>
          </cell>
          <cell r="C27" t="str">
            <v>01</v>
          </cell>
          <cell r="D27" t="str">
            <v>01</v>
          </cell>
          <cell r="E27" t="str">
            <v>14</v>
          </cell>
          <cell r="F27" t="str">
            <v>01</v>
          </cell>
          <cell r="G27" t="str">
            <v>1</v>
          </cell>
          <cell r="H27" t="str">
            <v>00</v>
          </cell>
          <cell r="I27" t="str">
            <v>0</v>
          </cell>
          <cell r="J27">
            <v>0</v>
          </cell>
          <cell r="K27">
            <v>10001</v>
          </cell>
          <cell r="L27">
            <v>630</v>
          </cell>
          <cell r="M27">
            <v>10001</v>
          </cell>
          <cell r="N27">
            <v>10001</v>
          </cell>
          <cell r="O27">
            <v>10001</v>
          </cell>
        </row>
        <row r="28">
          <cell r="A28" t="str">
            <v>01</v>
          </cell>
          <cell r="B28" t="str">
            <v>01</v>
          </cell>
          <cell r="C28" t="str">
            <v>01</v>
          </cell>
          <cell r="D28" t="str">
            <v>01</v>
          </cell>
          <cell r="E28" t="str">
            <v>14</v>
          </cell>
          <cell r="F28" t="str">
            <v>02</v>
          </cell>
          <cell r="G28" t="str">
            <v>1</v>
          </cell>
          <cell r="H28" t="str">
            <v>00</v>
          </cell>
          <cell r="I28" t="str">
            <v>0</v>
          </cell>
          <cell r="J28">
            <v>24132</v>
          </cell>
          <cell r="K28">
            <v>26997</v>
          </cell>
          <cell r="L28">
            <v>31808</v>
          </cell>
          <cell r="M28">
            <v>28212</v>
          </cell>
          <cell r="N28">
            <v>28212</v>
          </cell>
          <cell r="O28">
            <v>28212</v>
          </cell>
        </row>
        <row r="29">
          <cell r="A29" t="str">
            <v>01</v>
          </cell>
          <cell r="B29" t="str">
            <v>01</v>
          </cell>
          <cell r="C29" t="str">
            <v>01</v>
          </cell>
          <cell r="D29" t="str">
            <v>01</v>
          </cell>
          <cell r="E29" t="str">
            <v>14</v>
          </cell>
          <cell r="F29" t="str">
            <v>06</v>
          </cell>
          <cell r="G29" t="str">
            <v>1</v>
          </cell>
          <cell r="H29" t="str">
            <v>00</v>
          </cell>
          <cell r="I29" t="str">
            <v>0</v>
          </cell>
          <cell r="J29">
            <v>2779</v>
          </cell>
          <cell r="K29">
            <v>5500</v>
          </cell>
          <cell r="L29">
            <v>5088</v>
          </cell>
          <cell r="M29">
            <v>6000</v>
          </cell>
          <cell r="N29">
            <v>6000</v>
          </cell>
          <cell r="O29">
            <v>6000</v>
          </cell>
        </row>
        <row r="30">
          <cell r="A30" t="str">
            <v>01</v>
          </cell>
          <cell r="B30" t="str">
            <v>01</v>
          </cell>
          <cell r="C30" t="str">
            <v>01</v>
          </cell>
          <cell r="D30" t="str">
            <v>01</v>
          </cell>
          <cell r="E30" t="str">
            <v>14</v>
          </cell>
          <cell r="F30" t="str">
            <v>22</v>
          </cell>
          <cell r="G30" t="str">
            <v>1</v>
          </cell>
          <cell r="H30" t="str">
            <v>00</v>
          </cell>
          <cell r="I30" t="str">
            <v>0</v>
          </cell>
          <cell r="J30">
            <v>73632</v>
          </cell>
          <cell r="K30">
            <v>52800</v>
          </cell>
          <cell r="L30">
            <v>154990</v>
          </cell>
          <cell r="M30">
            <v>130000</v>
          </cell>
          <cell r="N30">
            <v>130000</v>
          </cell>
          <cell r="O30">
            <v>130000</v>
          </cell>
        </row>
        <row r="31">
          <cell r="A31" t="str">
            <v>01</v>
          </cell>
          <cell r="B31" t="str">
            <v>01</v>
          </cell>
          <cell r="C31" t="str">
            <v>01</v>
          </cell>
          <cell r="D31" t="str">
            <v>01</v>
          </cell>
          <cell r="E31" t="str">
            <v>14</v>
          </cell>
          <cell r="F31" t="str">
            <v>90</v>
          </cell>
          <cell r="G31" t="str">
            <v>1</v>
          </cell>
          <cell r="H31" t="str">
            <v>00</v>
          </cell>
          <cell r="I31" t="str">
            <v>0</v>
          </cell>
          <cell r="J31">
            <v>1957755</v>
          </cell>
          <cell r="K31">
            <v>1000000</v>
          </cell>
          <cell r="L31">
            <v>1368420</v>
          </cell>
          <cell r="M31">
            <v>0</v>
          </cell>
          <cell r="N31">
            <v>0</v>
          </cell>
          <cell r="O31">
            <v>0</v>
          </cell>
        </row>
        <row r="32">
          <cell r="A32" t="str">
            <v>01</v>
          </cell>
          <cell r="B32" t="str">
            <v>01</v>
          </cell>
          <cell r="C32" t="str">
            <v>01</v>
          </cell>
          <cell r="D32" t="str">
            <v>01</v>
          </cell>
          <cell r="E32" t="str">
            <v>15</v>
          </cell>
          <cell r="F32" t="str">
            <v>06</v>
          </cell>
          <cell r="G32" t="str">
            <v>1</v>
          </cell>
          <cell r="H32" t="str">
            <v>00</v>
          </cell>
          <cell r="I32" t="str">
            <v>0</v>
          </cell>
          <cell r="J32">
            <v>0</v>
          </cell>
          <cell r="K32">
            <v>0</v>
          </cell>
          <cell r="L32">
            <v>0</v>
          </cell>
          <cell r="M32">
            <v>220000</v>
          </cell>
          <cell r="N32">
            <v>220000</v>
          </cell>
          <cell r="O32">
            <v>220000</v>
          </cell>
        </row>
        <row r="33">
          <cell r="A33" t="str">
            <v>01</v>
          </cell>
          <cell r="B33" t="str">
            <v>01</v>
          </cell>
          <cell r="C33" t="str">
            <v>01</v>
          </cell>
          <cell r="D33" t="str">
            <v>01</v>
          </cell>
          <cell r="E33" t="str">
            <v>15</v>
          </cell>
          <cell r="F33" t="str">
            <v>11</v>
          </cell>
          <cell r="G33" t="str">
            <v>0</v>
          </cell>
          <cell r="H33" t="str">
            <v>00</v>
          </cell>
          <cell r="I33" t="str">
            <v>0</v>
          </cell>
          <cell r="J33">
            <v>0</v>
          </cell>
          <cell r="K33">
            <v>45000</v>
          </cell>
          <cell r="L33">
            <v>0</v>
          </cell>
          <cell r="M33">
            <v>45000</v>
          </cell>
          <cell r="N33">
            <v>45000</v>
          </cell>
          <cell r="O33">
            <v>45000</v>
          </cell>
        </row>
        <row r="34">
          <cell r="A34" t="str">
            <v>01</v>
          </cell>
          <cell r="B34" t="str">
            <v>01</v>
          </cell>
          <cell r="C34" t="str">
            <v>01</v>
          </cell>
          <cell r="D34" t="str">
            <v>01</v>
          </cell>
          <cell r="E34" t="str">
            <v>77</v>
          </cell>
          <cell r="F34" t="str">
            <v>77</v>
          </cell>
          <cell r="G34" t="str">
            <v>1</v>
          </cell>
          <cell r="H34" t="str">
            <v>00</v>
          </cell>
          <cell r="I34" t="str">
            <v>0</v>
          </cell>
          <cell r="J34">
            <v>309843</v>
          </cell>
          <cell r="K34">
            <v>308525</v>
          </cell>
          <cell r="L34">
            <v>314725</v>
          </cell>
          <cell r="M34">
            <v>339378</v>
          </cell>
          <cell r="N34">
            <v>339378</v>
          </cell>
          <cell r="O34">
            <v>339378</v>
          </cell>
        </row>
        <row r="35">
          <cell r="A35" t="str">
            <v>01</v>
          </cell>
          <cell r="B35" t="str">
            <v>01</v>
          </cell>
          <cell r="C35" t="str">
            <v>01</v>
          </cell>
          <cell r="D35" t="str">
            <v>01</v>
          </cell>
          <cell r="E35" t="str">
            <v>11</v>
          </cell>
          <cell r="F35" t="str">
            <v>01</v>
          </cell>
          <cell r="G35" t="str">
            <v>1</v>
          </cell>
          <cell r="H35" t="str">
            <v>00</v>
          </cell>
          <cell r="I35" t="str">
            <v>0</v>
          </cell>
          <cell r="J35">
            <v>19950</v>
          </cell>
          <cell r="K35">
            <v>43200</v>
          </cell>
          <cell r="L35">
            <v>51200</v>
          </cell>
          <cell r="M35">
            <v>159536</v>
          </cell>
          <cell r="N35">
            <v>159536</v>
          </cell>
          <cell r="O35">
            <v>159536</v>
          </cell>
        </row>
        <row r="36">
          <cell r="A36" t="str">
            <v>01</v>
          </cell>
          <cell r="B36" t="str">
            <v>01</v>
          </cell>
          <cell r="C36" t="str">
            <v>02</v>
          </cell>
          <cell r="D36" t="str">
            <v>01</v>
          </cell>
          <cell r="E36" t="str">
            <v>13</v>
          </cell>
          <cell r="F36" t="str">
            <v>07</v>
          </cell>
          <cell r="G36" t="str">
            <v>1</v>
          </cell>
          <cell r="H36" t="str">
            <v>00</v>
          </cell>
          <cell r="I36" t="str">
            <v>0</v>
          </cell>
          <cell r="J36">
            <v>0</v>
          </cell>
          <cell r="K36">
            <v>0</v>
          </cell>
          <cell r="L36">
            <v>0</v>
          </cell>
          <cell r="M36">
            <v>2000</v>
          </cell>
          <cell r="N36">
            <v>2000</v>
          </cell>
          <cell r="O36">
            <v>2000</v>
          </cell>
        </row>
        <row r="37">
          <cell r="A37" t="str">
            <v>01</v>
          </cell>
          <cell r="B37" t="str">
            <v>01</v>
          </cell>
          <cell r="C37" t="str">
            <v>02</v>
          </cell>
          <cell r="D37" t="str">
            <v>01</v>
          </cell>
          <cell r="E37" t="str">
            <v>13</v>
          </cell>
          <cell r="F37" t="str">
            <v>08</v>
          </cell>
          <cell r="G37" t="str">
            <v>1</v>
          </cell>
          <cell r="H37" t="str">
            <v>00</v>
          </cell>
          <cell r="I37" t="str">
            <v>0</v>
          </cell>
          <cell r="J37">
            <v>0</v>
          </cell>
          <cell r="K37">
            <v>0</v>
          </cell>
          <cell r="L37">
            <v>0</v>
          </cell>
          <cell r="M37">
            <v>3000</v>
          </cell>
          <cell r="N37">
            <v>3000</v>
          </cell>
          <cell r="O37">
            <v>3000</v>
          </cell>
        </row>
        <row r="38">
          <cell r="A38" t="str">
            <v>01</v>
          </cell>
          <cell r="B38" t="str">
            <v>01</v>
          </cell>
          <cell r="C38" t="str">
            <v>02</v>
          </cell>
          <cell r="D38" t="str">
            <v>01</v>
          </cell>
          <cell r="E38" t="str">
            <v>14</v>
          </cell>
          <cell r="F38" t="str">
            <v>02</v>
          </cell>
          <cell r="G38" t="str">
            <v>1</v>
          </cell>
          <cell r="H38" t="str">
            <v>00</v>
          </cell>
          <cell r="I38" t="str">
            <v>0</v>
          </cell>
          <cell r="J38">
            <v>0</v>
          </cell>
          <cell r="K38">
            <v>0</v>
          </cell>
          <cell r="L38">
            <v>0</v>
          </cell>
          <cell r="M38">
            <v>8000</v>
          </cell>
          <cell r="N38">
            <v>8000</v>
          </cell>
          <cell r="O38">
            <v>8000</v>
          </cell>
        </row>
        <row r="39">
          <cell r="A39" t="str">
            <v>01</v>
          </cell>
          <cell r="B39" t="str">
            <v>01</v>
          </cell>
          <cell r="C39" t="str">
            <v>01</v>
          </cell>
          <cell r="D39" t="str">
            <v>01</v>
          </cell>
          <cell r="E39" t="str">
            <v>12</v>
          </cell>
          <cell r="F39" t="str">
            <v>02</v>
          </cell>
          <cell r="G39" t="str">
            <v>1</v>
          </cell>
          <cell r="H39" t="str">
            <v>00</v>
          </cell>
          <cell r="I39" t="str">
            <v>0</v>
          </cell>
          <cell r="J39">
            <v>1626993</v>
          </cell>
          <cell r="K39">
            <v>626000</v>
          </cell>
          <cell r="L39">
            <v>1005029</v>
          </cell>
          <cell r="M39">
            <v>1200000</v>
          </cell>
          <cell r="N39">
            <v>1200000</v>
          </cell>
          <cell r="O39">
            <v>1200000</v>
          </cell>
        </row>
        <row r="40">
          <cell r="A40" t="str">
            <v>01</v>
          </cell>
          <cell r="B40" t="str">
            <v>01</v>
          </cell>
          <cell r="C40" t="str">
            <v>01</v>
          </cell>
          <cell r="D40" t="str">
            <v>01</v>
          </cell>
          <cell r="E40" t="str">
            <v>12</v>
          </cell>
          <cell r="F40" t="str">
            <v>04</v>
          </cell>
          <cell r="G40" t="str">
            <v>1</v>
          </cell>
          <cell r="H40" t="str">
            <v>00</v>
          </cell>
          <cell r="I40" t="str">
            <v>0</v>
          </cell>
          <cell r="J40">
            <v>53</v>
          </cell>
          <cell r="K40">
            <v>1000</v>
          </cell>
          <cell r="L40">
            <v>1458</v>
          </cell>
          <cell r="M40">
            <v>2000</v>
          </cell>
          <cell r="N40">
            <v>2000</v>
          </cell>
          <cell r="O40">
            <v>2000</v>
          </cell>
        </row>
        <row r="41">
          <cell r="A41" t="str">
            <v>01</v>
          </cell>
          <cell r="B41" t="str">
            <v>01</v>
          </cell>
          <cell r="C41" t="str">
            <v>01</v>
          </cell>
          <cell r="D41" t="str">
            <v>01</v>
          </cell>
          <cell r="E41" t="str">
            <v>13</v>
          </cell>
          <cell r="F41" t="str">
            <v>09</v>
          </cell>
          <cell r="G41" t="str">
            <v>1</v>
          </cell>
          <cell r="H41" t="str">
            <v>00</v>
          </cell>
          <cell r="I41" t="str">
            <v>0</v>
          </cell>
          <cell r="J41">
            <v>27798</v>
          </cell>
          <cell r="K41">
            <v>15000</v>
          </cell>
          <cell r="L41">
            <v>23162</v>
          </cell>
          <cell r="M41">
            <v>15000</v>
          </cell>
          <cell r="N41">
            <v>15000</v>
          </cell>
          <cell r="O41">
            <v>15000</v>
          </cell>
        </row>
        <row r="42">
          <cell r="A42" t="str">
            <v>01</v>
          </cell>
          <cell r="B42" t="str">
            <v>01</v>
          </cell>
          <cell r="C42" t="str">
            <v>01</v>
          </cell>
          <cell r="D42" t="str">
            <v>01</v>
          </cell>
          <cell r="E42" t="str">
            <v>13</v>
          </cell>
          <cell r="F42" t="str">
            <v>13</v>
          </cell>
          <cell r="G42" t="str">
            <v>1</v>
          </cell>
          <cell r="H42" t="str">
            <v>00</v>
          </cell>
          <cell r="I42" t="str">
            <v>0</v>
          </cell>
          <cell r="J42">
            <v>13651</v>
          </cell>
          <cell r="K42">
            <v>15000</v>
          </cell>
          <cell r="L42">
            <v>15100</v>
          </cell>
          <cell r="M42">
            <v>15000</v>
          </cell>
          <cell r="N42">
            <v>15000</v>
          </cell>
          <cell r="O42">
            <v>15000</v>
          </cell>
        </row>
        <row r="43">
          <cell r="A43" t="str">
            <v>01</v>
          </cell>
          <cell r="B43" t="str">
            <v>01</v>
          </cell>
          <cell r="C43" t="str">
            <v>01</v>
          </cell>
          <cell r="D43" t="str">
            <v>01</v>
          </cell>
          <cell r="E43" t="str">
            <v>14</v>
          </cell>
          <cell r="F43" t="str">
            <v>07</v>
          </cell>
          <cell r="G43" t="str">
            <v>1</v>
          </cell>
          <cell r="H43" t="str">
            <v>00</v>
          </cell>
          <cell r="I43" t="str">
            <v>0</v>
          </cell>
          <cell r="J43">
            <v>6123</v>
          </cell>
          <cell r="K43">
            <v>13900</v>
          </cell>
          <cell r="L43">
            <v>4276</v>
          </cell>
          <cell r="M43">
            <v>10900</v>
          </cell>
          <cell r="N43">
            <v>10900</v>
          </cell>
          <cell r="O43">
            <v>10900</v>
          </cell>
        </row>
        <row r="44">
          <cell r="A44" t="str">
            <v>01</v>
          </cell>
          <cell r="B44" t="str">
            <v>01</v>
          </cell>
          <cell r="C44" t="str">
            <v>01</v>
          </cell>
          <cell r="D44" t="str">
            <v>01</v>
          </cell>
          <cell r="E44" t="str">
            <v>14</v>
          </cell>
          <cell r="F44" t="str">
            <v>08</v>
          </cell>
          <cell r="G44" t="str">
            <v>1</v>
          </cell>
          <cell r="H44" t="str">
            <v>00</v>
          </cell>
          <cell r="I44" t="str">
            <v>0</v>
          </cell>
          <cell r="J44">
            <v>1133</v>
          </cell>
          <cell r="K44">
            <v>5000</v>
          </cell>
          <cell r="L44">
            <v>4796</v>
          </cell>
          <cell r="M44">
            <v>5000</v>
          </cell>
          <cell r="N44">
            <v>5000</v>
          </cell>
          <cell r="O44">
            <v>5000</v>
          </cell>
        </row>
        <row r="45">
          <cell r="A45" t="str">
            <v>01</v>
          </cell>
          <cell r="B45" t="str">
            <v>01</v>
          </cell>
          <cell r="C45" t="str">
            <v>01</v>
          </cell>
          <cell r="D45" t="str">
            <v>01</v>
          </cell>
          <cell r="E45" t="str">
            <v>20</v>
          </cell>
          <cell r="F45" t="str">
            <v>03</v>
          </cell>
          <cell r="G45" t="str">
            <v>1</v>
          </cell>
          <cell r="H45" t="str">
            <v>00</v>
          </cell>
          <cell r="I45" t="str">
            <v>0</v>
          </cell>
          <cell r="J45">
            <v>2800</v>
          </cell>
          <cell r="K45">
            <v>1</v>
          </cell>
          <cell r="L45">
            <v>5405</v>
          </cell>
          <cell r="M45">
            <v>20000</v>
          </cell>
          <cell r="N45">
            <v>20000</v>
          </cell>
          <cell r="O45">
            <v>20000</v>
          </cell>
        </row>
        <row r="46">
          <cell r="A46" t="str">
            <v>01</v>
          </cell>
          <cell r="B46" t="str">
            <v>01</v>
          </cell>
          <cell r="C46" t="str">
            <v>01</v>
          </cell>
          <cell r="D46" t="str">
            <v>01</v>
          </cell>
          <cell r="E46" t="str">
            <v>20</v>
          </cell>
          <cell r="F46" t="str">
            <v>05</v>
          </cell>
          <cell r="G46" t="str">
            <v>1</v>
          </cell>
          <cell r="H46" t="str">
            <v>00</v>
          </cell>
          <cell r="I46" t="str">
            <v>0</v>
          </cell>
          <cell r="J46">
            <v>33509</v>
          </cell>
          <cell r="K46">
            <v>50001</v>
          </cell>
          <cell r="L46">
            <v>119983</v>
          </cell>
          <cell r="M46">
            <v>80001</v>
          </cell>
          <cell r="N46">
            <v>80001</v>
          </cell>
          <cell r="O46">
            <v>80001</v>
          </cell>
        </row>
        <row r="47">
          <cell r="A47" t="str">
            <v>01</v>
          </cell>
          <cell r="B47" t="str">
            <v>01</v>
          </cell>
          <cell r="C47" t="str">
            <v>02</v>
          </cell>
          <cell r="D47" t="str">
            <v>01</v>
          </cell>
          <cell r="E47" t="str">
            <v>10</v>
          </cell>
          <cell r="F47" t="str">
            <v>01</v>
          </cell>
          <cell r="G47" t="str">
            <v>1</v>
          </cell>
          <cell r="H47" t="str">
            <v>00</v>
          </cell>
          <cell r="I47" t="str">
            <v>0</v>
          </cell>
          <cell r="J47">
            <v>93570</v>
          </cell>
          <cell r="K47">
            <v>88752</v>
          </cell>
          <cell r="L47">
            <v>90621</v>
          </cell>
          <cell r="M47">
            <v>100373</v>
          </cell>
          <cell r="N47">
            <v>100373</v>
          </cell>
          <cell r="O47">
            <v>100373</v>
          </cell>
        </row>
        <row r="48">
          <cell r="A48" t="str">
            <v>01</v>
          </cell>
          <cell r="B48" t="str">
            <v>01</v>
          </cell>
          <cell r="C48" t="str">
            <v>02</v>
          </cell>
          <cell r="D48" t="str">
            <v>01</v>
          </cell>
          <cell r="E48" t="str">
            <v>12</v>
          </cell>
          <cell r="F48" t="str">
            <v>01</v>
          </cell>
          <cell r="G48" t="str">
            <v>1</v>
          </cell>
          <cell r="H48" t="str">
            <v>00</v>
          </cell>
          <cell r="I48" t="str">
            <v>0</v>
          </cell>
          <cell r="J48">
            <v>722</v>
          </cell>
          <cell r="K48">
            <v>3000</v>
          </cell>
          <cell r="L48">
            <v>2020</v>
          </cell>
          <cell r="M48">
            <v>5000</v>
          </cell>
          <cell r="N48">
            <v>5000</v>
          </cell>
          <cell r="O48">
            <v>5000</v>
          </cell>
        </row>
        <row r="49">
          <cell r="A49" t="str">
            <v>01</v>
          </cell>
          <cell r="B49" t="str">
            <v>01</v>
          </cell>
          <cell r="C49" t="str">
            <v>02</v>
          </cell>
          <cell r="D49" t="str">
            <v>01</v>
          </cell>
          <cell r="E49" t="str">
            <v>12</v>
          </cell>
          <cell r="F49" t="str">
            <v>02</v>
          </cell>
          <cell r="G49" t="str">
            <v>1</v>
          </cell>
          <cell r="H49" t="str">
            <v>00</v>
          </cell>
          <cell r="I49" t="str">
            <v>0</v>
          </cell>
          <cell r="J49">
            <v>46456</v>
          </cell>
          <cell r="K49">
            <v>49000</v>
          </cell>
          <cell r="L49">
            <v>11405</v>
          </cell>
          <cell r="M49">
            <v>50000</v>
          </cell>
          <cell r="N49">
            <v>50000</v>
          </cell>
          <cell r="O49">
            <v>50000</v>
          </cell>
        </row>
        <row r="50">
          <cell r="A50" t="str">
            <v>01</v>
          </cell>
          <cell r="B50" t="str">
            <v>01</v>
          </cell>
          <cell r="C50" t="str">
            <v>02</v>
          </cell>
          <cell r="D50" t="str">
            <v>01</v>
          </cell>
          <cell r="E50" t="str">
            <v>12</v>
          </cell>
          <cell r="F50" t="str">
            <v>03</v>
          </cell>
          <cell r="G50" t="str">
            <v>1</v>
          </cell>
          <cell r="H50" t="str">
            <v>00</v>
          </cell>
          <cell r="I50" t="str">
            <v>0</v>
          </cell>
          <cell r="J50">
            <v>2567</v>
          </cell>
          <cell r="K50">
            <v>3000</v>
          </cell>
          <cell r="L50">
            <v>3000</v>
          </cell>
          <cell r="M50">
            <v>8000</v>
          </cell>
          <cell r="N50">
            <v>8000</v>
          </cell>
          <cell r="O50">
            <v>8000</v>
          </cell>
        </row>
        <row r="51">
          <cell r="A51" t="str">
            <v>01</v>
          </cell>
          <cell r="B51" t="str">
            <v>01</v>
          </cell>
          <cell r="C51" t="str">
            <v>02</v>
          </cell>
          <cell r="D51" t="str">
            <v>01</v>
          </cell>
          <cell r="E51" t="str">
            <v>13</v>
          </cell>
          <cell r="F51" t="str">
            <v>01</v>
          </cell>
          <cell r="G51" t="str">
            <v>1</v>
          </cell>
          <cell r="H51" t="str">
            <v>00</v>
          </cell>
          <cell r="I51" t="str">
            <v>0</v>
          </cell>
          <cell r="J51">
            <v>2954</v>
          </cell>
          <cell r="K51">
            <v>4000</v>
          </cell>
          <cell r="L51">
            <v>4533</v>
          </cell>
          <cell r="M51">
            <v>6000</v>
          </cell>
          <cell r="N51">
            <v>6000</v>
          </cell>
          <cell r="O51">
            <v>6000</v>
          </cell>
        </row>
        <row r="52">
          <cell r="A52" t="str">
            <v>01</v>
          </cell>
          <cell r="B52" t="str">
            <v>01</v>
          </cell>
          <cell r="C52" t="str">
            <v>02</v>
          </cell>
          <cell r="D52" t="str">
            <v>01</v>
          </cell>
          <cell r="E52" t="str">
            <v>13</v>
          </cell>
          <cell r="F52" t="str">
            <v>09</v>
          </cell>
          <cell r="G52" t="str">
            <v>1</v>
          </cell>
          <cell r="H52" t="str">
            <v>00</v>
          </cell>
          <cell r="I52" t="str">
            <v>0</v>
          </cell>
          <cell r="J52">
            <v>971</v>
          </cell>
          <cell r="K52">
            <v>2000</v>
          </cell>
          <cell r="L52">
            <v>2103</v>
          </cell>
          <cell r="M52">
            <v>5000</v>
          </cell>
          <cell r="N52">
            <v>5000</v>
          </cell>
          <cell r="O52">
            <v>5000</v>
          </cell>
        </row>
        <row r="53">
          <cell r="A53" t="str">
            <v>01</v>
          </cell>
          <cell r="B53" t="str">
            <v>01</v>
          </cell>
          <cell r="C53" t="str">
            <v>02</v>
          </cell>
          <cell r="D53" t="str">
            <v>01</v>
          </cell>
          <cell r="E53" t="str">
            <v>14</v>
          </cell>
          <cell r="F53" t="str">
            <v>06</v>
          </cell>
          <cell r="G53" t="str">
            <v>1</v>
          </cell>
          <cell r="H53" t="str">
            <v>00</v>
          </cell>
          <cell r="I53" t="str">
            <v>0</v>
          </cell>
          <cell r="J53">
            <v>1000</v>
          </cell>
          <cell r="K53">
            <v>2000</v>
          </cell>
          <cell r="L53">
            <v>1694</v>
          </cell>
          <cell r="M53">
            <v>3000</v>
          </cell>
          <cell r="N53">
            <v>3000</v>
          </cell>
          <cell r="O53">
            <v>3000</v>
          </cell>
        </row>
        <row r="54">
          <cell r="A54" t="str">
            <v>01</v>
          </cell>
          <cell r="B54" t="str">
            <v>01</v>
          </cell>
          <cell r="C54" t="str">
            <v>02</v>
          </cell>
          <cell r="D54" t="str">
            <v>01</v>
          </cell>
          <cell r="E54" t="str">
            <v>14</v>
          </cell>
          <cell r="F54" t="str">
            <v>07</v>
          </cell>
          <cell r="G54" t="str">
            <v>1</v>
          </cell>
          <cell r="H54" t="str">
            <v>00</v>
          </cell>
          <cell r="I54" t="str">
            <v>0</v>
          </cell>
          <cell r="J54">
            <v>822</v>
          </cell>
          <cell r="K54">
            <v>2000</v>
          </cell>
          <cell r="L54">
            <v>2199</v>
          </cell>
          <cell r="M54">
            <v>4000</v>
          </cell>
          <cell r="N54">
            <v>4000</v>
          </cell>
          <cell r="O54">
            <v>4000</v>
          </cell>
        </row>
        <row r="55">
          <cell r="A55" t="str">
            <v>01</v>
          </cell>
          <cell r="B55" t="str">
            <v>01</v>
          </cell>
          <cell r="C55" t="str">
            <v>02</v>
          </cell>
          <cell r="D55" t="str">
            <v>01</v>
          </cell>
          <cell r="E55" t="str">
            <v>14</v>
          </cell>
          <cell r="F55" t="str">
            <v>22</v>
          </cell>
          <cell r="G55" t="str">
            <v>1</v>
          </cell>
          <cell r="H55" t="str">
            <v>00</v>
          </cell>
          <cell r="I55" t="str">
            <v>0</v>
          </cell>
          <cell r="J55">
            <v>19</v>
          </cell>
          <cell r="K55">
            <v>2000</v>
          </cell>
          <cell r="L55">
            <v>2000</v>
          </cell>
          <cell r="M55">
            <v>2000</v>
          </cell>
          <cell r="N55">
            <v>2000</v>
          </cell>
          <cell r="O55">
            <v>2000</v>
          </cell>
        </row>
        <row r="56">
          <cell r="A56" t="str">
            <v>01</v>
          </cell>
          <cell r="B56" t="str">
            <v>01</v>
          </cell>
          <cell r="C56" t="str">
            <v>03</v>
          </cell>
          <cell r="D56" t="str">
            <v>01</v>
          </cell>
          <cell r="E56" t="str">
            <v>12</v>
          </cell>
          <cell r="F56" t="str">
            <v>03</v>
          </cell>
          <cell r="G56" t="str">
            <v>1</v>
          </cell>
          <cell r="H56" t="str">
            <v>00</v>
          </cell>
          <cell r="I56" t="str">
            <v>0</v>
          </cell>
          <cell r="J56">
            <v>0</v>
          </cell>
          <cell r="K56">
            <v>2000</v>
          </cell>
          <cell r="L56">
            <v>2000</v>
          </cell>
          <cell r="M56">
            <v>25000</v>
          </cell>
          <cell r="N56">
            <v>25000</v>
          </cell>
          <cell r="O56">
            <v>25000</v>
          </cell>
        </row>
        <row r="57">
          <cell r="A57" t="str">
            <v>01</v>
          </cell>
          <cell r="B57" t="str">
            <v>01</v>
          </cell>
          <cell r="C57" t="str">
            <v>03</v>
          </cell>
          <cell r="D57" t="str">
            <v>01</v>
          </cell>
          <cell r="E57" t="str">
            <v>13</v>
          </cell>
          <cell r="F57" t="str">
            <v>07</v>
          </cell>
          <cell r="G57" t="str">
            <v>1</v>
          </cell>
          <cell r="H57" t="str">
            <v>00</v>
          </cell>
          <cell r="I57" t="str">
            <v>0</v>
          </cell>
          <cell r="J57">
            <v>0</v>
          </cell>
          <cell r="K57">
            <v>32497</v>
          </cell>
          <cell r="L57">
            <v>8000</v>
          </cell>
          <cell r="M57">
            <v>200000</v>
          </cell>
          <cell r="N57">
            <v>200000</v>
          </cell>
          <cell r="O57">
            <v>200000</v>
          </cell>
        </row>
        <row r="58">
          <cell r="A58" t="str">
            <v>01</v>
          </cell>
          <cell r="B58" t="str">
            <v>01</v>
          </cell>
          <cell r="C58" t="str">
            <v>03</v>
          </cell>
          <cell r="D58" t="str">
            <v>01</v>
          </cell>
          <cell r="E58" t="str">
            <v>14</v>
          </cell>
          <cell r="F58" t="str">
            <v>02</v>
          </cell>
          <cell r="G58" t="str">
            <v>1</v>
          </cell>
          <cell r="H58" t="str">
            <v>00</v>
          </cell>
          <cell r="I58" t="str">
            <v>0</v>
          </cell>
          <cell r="J58">
            <v>0</v>
          </cell>
          <cell r="K58">
            <v>1</v>
          </cell>
          <cell r="L58">
            <v>0</v>
          </cell>
          <cell r="M58">
            <v>26475</v>
          </cell>
          <cell r="N58">
            <v>26475</v>
          </cell>
          <cell r="O58">
            <v>26475</v>
          </cell>
        </row>
        <row r="59">
          <cell r="A59" t="str">
            <v>01</v>
          </cell>
          <cell r="B59" t="str">
            <v>01</v>
          </cell>
          <cell r="C59" t="str">
            <v>03</v>
          </cell>
          <cell r="D59" t="str">
            <v>02</v>
          </cell>
          <cell r="E59" t="str">
            <v>13</v>
          </cell>
          <cell r="F59" t="str">
            <v>07</v>
          </cell>
          <cell r="G59" t="str">
            <v>1</v>
          </cell>
          <cell r="H59" t="str">
            <v>00</v>
          </cell>
          <cell r="I59" t="str">
            <v>0</v>
          </cell>
          <cell r="J59">
            <v>0</v>
          </cell>
          <cell r="K59">
            <v>7000</v>
          </cell>
          <cell r="L59">
            <v>56450</v>
          </cell>
          <cell r="M59">
            <v>200000</v>
          </cell>
          <cell r="N59">
            <v>200000</v>
          </cell>
          <cell r="O59">
            <v>200000</v>
          </cell>
        </row>
        <row r="60">
          <cell r="A60" t="str">
            <v>01</v>
          </cell>
          <cell r="B60" t="str">
            <v>01</v>
          </cell>
          <cell r="C60" t="str">
            <v>03</v>
          </cell>
          <cell r="D60" t="str">
            <v>02</v>
          </cell>
          <cell r="E60" t="str">
            <v>14</v>
          </cell>
          <cell r="F60" t="str">
            <v>02</v>
          </cell>
          <cell r="G60" t="str">
            <v>1</v>
          </cell>
          <cell r="H60" t="str">
            <v>00</v>
          </cell>
          <cell r="I60" t="str">
            <v>0</v>
          </cell>
          <cell r="J60">
            <v>0</v>
          </cell>
          <cell r="K60">
            <v>1</v>
          </cell>
          <cell r="L60">
            <v>243301</v>
          </cell>
          <cell r="M60">
            <v>280960</v>
          </cell>
          <cell r="N60">
            <v>280960</v>
          </cell>
          <cell r="O60">
            <v>280960</v>
          </cell>
        </row>
        <row r="61">
          <cell r="A61" t="str">
            <v>01</v>
          </cell>
          <cell r="B61" t="str">
            <v>01</v>
          </cell>
          <cell r="C61" t="str">
            <v>03</v>
          </cell>
          <cell r="D61" t="str">
            <v>03</v>
          </cell>
          <cell r="E61" t="str">
            <v>13</v>
          </cell>
          <cell r="F61" t="str">
            <v>07</v>
          </cell>
          <cell r="G61" t="str">
            <v>1</v>
          </cell>
          <cell r="H61" t="str">
            <v>00</v>
          </cell>
          <cell r="I61" t="str">
            <v>0</v>
          </cell>
          <cell r="J61">
            <v>0</v>
          </cell>
          <cell r="K61">
            <v>3000</v>
          </cell>
          <cell r="L61">
            <v>3000</v>
          </cell>
          <cell r="M61">
            <v>200000</v>
          </cell>
          <cell r="N61">
            <v>200000</v>
          </cell>
          <cell r="O61">
            <v>200000</v>
          </cell>
        </row>
        <row r="62">
          <cell r="A62" t="str">
            <v>02</v>
          </cell>
          <cell r="B62" t="str">
            <v>01</v>
          </cell>
          <cell r="C62" t="str">
            <v>01</v>
          </cell>
          <cell r="D62" t="str">
            <v>01</v>
          </cell>
          <cell r="E62" t="str">
            <v>10</v>
          </cell>
          <cell r="F62" t="str">
            <v>01</v>
          </cell>
          <cell r="G62" t="str">
            <v>1</v>
          </cell>
          <cell r="H62" t="str">
            <v>00</v>
          </cell>
          <cell r="I62" t="str">
            <v>0</v>
          </cell>
          <cell r="J62">
            <v>1134469</v>
          </cell>
          <cell r="K62">
            <v>1191800</v>
          </cell>
          <cell r="L62">
            <v>1195954</v>
          </cell>
          <cell r="M62">
            <v>1191800</v>
          </cell>
          <cell r="N62">
            <v>1191800</v>
          </cell>
          <cell r="O62">
            <v>1191800</v>
          </cell>
        </row>
        <row r="63">
          <cell r="A63" t="str">
            <v>02</v>
          </cell>
          <cell r="B63" t="str">
            <v>01</v>
          </cell>
          <cell r="C63" t="str">
            <v>01</v>
          </cell>
          <cell r="D63" t="str">
            <v>01</v>
          </cell>
          <cell r="E63" t="str">
            <v>10</v>
          </cell>
          <cell r="F63" t="str">
            <v>05</v>
          </cell>
          <cell r="G63" t="str">
            <v>1</v>
          </cell>
          <cell r="H63" t="str">
            <v>00</v>
          </cell>
          <cell r="I63" t="str">
            <v>0</v>
          </cell>
          <cell r="J63">
            <v>241141</v>
          </cell>
          <cell r="K63">
            <v>238400</v>
          </cell>
          <cell r="L63">
            <v>259171</v>
          </cell>
          <cell r="M63">
            <v>241300</v>
          </cell>
          <cell r="N63">
            <v>241300</v>
          </cell>
          <cell r="O63">
            <v>241300</v>
          </cell>
        </row>
        <row r="64">
          <cell r="A64" t="str">
            <v>02</v>
          </cell>
          <cell r="B64" t="str">
            <v>01</v>
          </cell>
          <cell r="C64" t="str">
            <v>01</v>
          </cell>
          <cell r="D64" t="str">
            <v>01</v>
          </cell>
          <cell r="E64" t="str">
            <v>10</v>
          </cell>
          <cell r="F64" t="str">
            <v>28</v>
          </cell>
          <cell r="G64" t="str">
            <v>1</v>
          </cell>
          <cell r="H64" t="str">
            <v>00</v>
          </cell>
          <cell r="I64" t="str">
            <v>0</v>
          </cell>
          <cell r="J64">
            <v>109200</v>
          </cell>
          <cell r="K64">
            <v>129000</v>
          </cell>
          <cell r="L64">
            <v>140647</v>
          </cell>
          <cell r="M64">
            <v>129000</v>
          </cell>
          <cell r="N64">
            <v>129000</v>
          </cell>
          <cell r="O64">
            <v>129000</v>
          </cell>
        </row>
        <row r="65">
          <cell r="A65" t="str">
            <v>02</v>
          </cell>
          <cell r="B65" t="str">
            <v>01</v>
          </cell>
          <cell r="C65" t="str">
            <v>01</v>
          </cell>
          <cell r="D65" t="str">
            <v>01</v>
          </cell>
          <cell r="E65" t="str">
            <v>10</v>
          </cell>
          <cell r="F65" t="str">
            <v>29</v>
          </cell>
          <cell r="G65" t="str">
            <v>1</v>
          </cell>
          <cell r="H65" t="str">
            <v>00</v>
          </cell>
          <cell r="I65" t="str">
            <v>0</v>
          </cell>
          <cell r="J65">
            <v>525615</v>
          </cell>
          <cell r="K65">
            <v>513031</v>
          </cell>
          <cell r="L65">
            <v>546178</v>
          </cell>
          <cell r="M65">
            <v>543031</v>
          </cell>
          <cell r="N65">
            <v>543031</v>
          </cell>
          <cell r="O65">
            <v>543031</v>
          </cell>
        </row>
        <row r="66">
          <cell r="A66" t="str">
            <v>02</v>
          </cell>
          <cell r="B66" t="str">
            <v>01</v>
          </cell>
          <cell r="C66" t="str">
            <v>01</v>
          </cell>
          <cell r="D66" t="str">
            <v>01</v>
          </cell>
          <cell r="E66" t="str">
            <v>10</v>
          </cell>
          <cell r="F66" t="str">
            <v>30</v>
          </cell>
          <cell r="G66" t="str">
            <v>1</v>
          </cell>
          <cell r="H66" t="str">
            <v>00</v>
          </cell>
          <cell r="I66" t="str">
            <v>0</v>
          </cell>
          <cell r="J66">
            <v>109529</v>
          </cell>
          <cell r="K66">
            <v>109536</v>
          </cell>
          <cell r="L66">
            <v>128603</v>
          </cell>
          <cell r="M66">
            <v>109536</v>
          </cell>
          <cell r="N66">
            <v>109536</v>
          </cell>
          <cell r="O66">
            <v>109536</v>
          </cell>
        </row>
        <row r="67">
          <cell r="A67" t="str">
            <v>02</v>
          </cell>
          <cell r="B67" t="str">
            <v>01</v>
          </cell>
          <cell r="C67" t="str">
            <v>01</v>
          </cell>
          <cell r="D67" t="str">
            <v>01</v>
          </cell>
          <cell r="E67" t="str">
            <v>12</v>
          </cell>
          <cell r="F67" t="str">
            <v>01</v>
          </cell>
          <cell r="G67" t="str">
            <v>1</v>
          </cell>
          <cell r="H67" t="str">
            <v>00</v>
          </cell>
          <cell r="I67" t="str">
            <v>0</v>
          </cell>
          <cell r="J67">
            <v>20132</v>
          </cell>
          <cell r="K67">
            <v>95131</v>
          </cell>
          <cell r="L67">
            <v>104060</v>
          </cell>
          <cell r="M67">
            <v>101131</v>
          </cell>
          <cell r="N67">
            <v>101131</v>
          </cell>
          <cell r="O67">
            <v>101131</v>
          </cell>
        </row>
        <row r="68">
          <cell r="A68" t="str">
            <v>02</v>
          </cell>
          <cell r="B68" t="str">
            <v>01</v>
          </cell>
          <cell r="C68" t="str">
            <v>01</v>
          </cell>
          <cell r="D68" t="str">
            <v>01</v>
          </cell>
          <cell r="E68" t="str">
            <v>12</v>
          </cell>
          <cell r="F68" t="str">
            <v>02</v>
          </cell>
          <cell r="G68" t="str">
            <v>1</v>
          </cell>
          <cell r="H68" t="str">
            <v>00</v>
          </cell>
          <cell r="I68" t="str">
            <v>0</v>
          </cell>
          <cell r="J68">
            <v>193104</v>
          </cell>
          <cell r="K68">
            <v>290329</v>
          </cell>
          <cell r="L68">
            <v>294273</v>
          </cell>
          <cell r="M68">
            <v>320329</v>
          </cell>
          <cell r="N68">
            <v>320329</v>
          </cell>
          <cell r="O68">
            <v>320329</v>
          </cell>
        </row>
        <row r="69">
          <cell r="A69" t="str">
            <v>02</v>
          </cell>
          <cell r="B69" t="str">
            <v>01</v>
          </cell>
          <cell r="C69" t="str">
            <v>01</v>
          </cell>
          <cell r="D69" t="str">
            <v>01</v>
          </cell>
          <cell r="E69" t="str">
            <v>14</v>
          </cell>
          <cell r="F69" t="str">
            <v>25</v>
          </cell>
          <cell r="G69" t="str">
            <v>1</v>
          </cell>
          <cell r="H69" t="str">
            <v>00</v>
          </cell>
          <cell r="I69" t="str">
            <v>0</v>
          </cell>
          <cell r="J69">
            <v>8153</v>
          </cell>
          <cell r="K69">
            <v>10000</v>
          </cell>
          <cell r="L69">
            <v>0</v>
          </cell>
          <cell r="M69">
            <v>10000</v>
          </cell>
          <cell r="N69">
            <v>10000</v>
          </cell>
          <cell r="O69">
            <v>10000</v>
          </cell>
        </row>
        <row r="70">
          <cell r="A70" t="str">
            <v>02</v>
          </cell>
          <cell r="B70" t="str">
            <v>01</v>
          </cell>
          <cell r="C70" t="str">
            <v>01</v>
          </cell>
          <cell r="D70" t="str">
            <v>01</v>
          </cell>
          <cell r="E70" t="str">
            <v>14</v>
          </cell>
          <cell r="F70" t="str">
            <v>82</v>
          </cell>
          <cell r="G70" t="str">
            <v>1</v>
          </cell>
          <cell r="H70" t="str">
            <v>00</v>
          </cell>
          <cell r="I70" t="str">
            <v>0</v>
          </cell>
          <cell r="J70">
            <v>4171</v>
          </cell>
          <cell r="K70">
            <v>30000</v>
          </cell>
          <cell r="L70">
            <v>31868</v>
          </cell>
          <cell r="M70">
            <v>40000</v>
          </cell>
          <cell r="N70">
            <v>40000</v>
          </cell>
          <cell r="O70">
            <v>40000</v>
          </cell>
        </row>
        <row r="71">
          <cell r="A71" t="str">
            <v>02</v>
          </cell>
          <cell r="B71" t="str">
            <v>01</v>
          </cell>
          <cell r="C71" t="str">
            <v>01</v>
          </cell>
          <cell r="D71" t="str">
            <v>01</v>
          </cell>
          <cell r="E71" t="str">
            <v>15</v>
          </cell>
          <cell r="F71" t="str">
            <v>10</v>
          </cell>
          <cell r="G71" t="str">
            <v>1</v>
          </cell>
          <cell r="H71" t="str">
            <v>00</v>
          </cell>
          <cell r="I71" t="str">
            <v>0</v>
          </cell>
          <cell r="J71">
            <v>131200</v>
          </cell>
          <cell r="K71">
            <v>117291</v>
          </cell>
          <cell r="L71">
            <v>28537</v>
          </cell>
          <cell r="M71">
            <v>0</v>
          </cell>
          <cell r="N71">
            <v>0</v>
          </cell>
          <cell r="O71">
            <v>0</v>
          </cell>
        </row>
        <row r="72">
          <cell r="A72" t="str">
            <v>02</v>
          </cell>
          <cell r="B72" t="str">
            <v>01</v>
          </cell>
          <cell r="C72" t="str">
            <v>01</v>
          </cell>
          <cell r="D72" t="str">
            <v>02</v>
          </cell>
          <cell r="E72" t="str">
            <v>10</v>
          </cell>
          <cell r="F72" t="str">
            <v>01</v>
          </cell>
          <cell r="G72" t="str">
            <v>1</v>
          </cell>
          <cell r="H72" t="str">
            <v>00</v>
          </cell>
          <cell r="I72" t="str">
            <v>0</v>
          </cell>
          <cell r="J72">
            <v>395103</v>
          </cell>
          <cell r="K72">
            <v>391707</v>
          </cell>
          <cell r="L72">
            <v>499477</v>
          </cell>
          <cell r="M72">
            <v>391707</v>
          </cell>
          <cell r="N72">
            <v>391707</v>
          </cell>
          <cell r="O72">
            <v>391707</v>
          </cell>
        </row>
        <row r="73">
          <cell r="A73" t="str">
            <v>02</v>
          </cell>
          <cell r="B73" t="str">
            <v>01</v>
          </cell>
          <cell r="C73" t="str">
            <v>01</v>
          </cell>
          <cell r="D73" t="str">
            <v>02</v>
          </cell>
          <cell r="E73" t="str">
            <v>10</v>
          </cell>
          <cell r="F73" t="str">
            <v>05</v>
          </cell>
          <cell r="G73" t="str">
            <v>1</v>
          </cell>
          <cell r="H73" t="str">
            <v>00</v>
          </cell>
          <cell r="I73" t="str">
            <v>0</v>
          </cell>
          <cell r="J73">
            <v>58756</v>
          </cell>
          <cell r="K73">
            <v>78341</v>
          </cell>
          <cell r="L73">
            <v>100589</v>
          </cell>
          <cell r="M73">
            <v>81242</v>
          </cell>
          <cell r="N73">
            <v>81242</v>
          </cell>
          <cell r="O73">
            <v>81242</v>
          </cell>
        </row>
        <row r="74">
          <cell r="A74" t="str">
            <v>02</v>
          </cell>
          <cell r="B74" t="str">
            <v>01</v>
          </cell>
          <cell r="C74" t="str">
            <v>01</v>
          </cell>
          <cell r="D74" t="str">
            <v>02</v>
          </cell>
          <cell r="E74" t="str">
            <v>10</v>
          </cell>
          <cell r="F74" t="str">
            <v>29</v>
          </cell>
          <cell r="G74" t="str">
            <v>1</v>
          </cell>
          <cell r="H74" t="str">
            <v>00</v>
          </cell>
          <cell r="I74" t="str">
            <v>0</v>
          </cell>
          <cell r="J74">
            <v>402836</v>
          </cell>
          <cell r="K74">
            <v>315143</v>
          </cell>
          <cell r="L74">
            <v>462586</v>
          </cell>
          <cell r="M74">
            <v>345143</v>
          </cell>
          <cell r="N74">
            <v>345143</v>
          </cell>
          <cell r="O74">
            <v>345143</v>
          </cell>
        </row>
        <row r="75">
          <cell r="A75" t="str">
            <v>02</v>
          </cell>
          <cell r="B75" t="str">
            <v>01</v>
          </cell>
          <cell r="C75" t="str">
            <v>01</v>
          </cell>
          <cell r="D75" t="str">
            <v>02</v>
          </cell>
          <cell r="E75" t="str">
            <v>10</v>
          </cell>
          <cell r="F75" t="str">
            <v>31</v>
          </cell>
          <cell r="G75" t="str">
            <v>1</v>
          </cell>
          <cell r="H75" t="str">
            <v>00</v>
          </cell>
          <cell r="I75" t="str">
            <v>0</v>
          </cell>
          <cell r="J75">
            <v>83102</v>
          </cell>
          <cell r="K75">
            <v>83102</v>
          </cell>
          <cell r="L75">
            <v>95374</v>
          </cell>
          <cell r="M75">
            <v>83102</v>
          </cell>
          <cell r="N75">
            <v>83102</v>
          </cell>
          <cell r="O75">
            <v>83102</v>
          </cell>
        </row>
        <row r="76">
          <cell r="A76" t="str">
            <v>02</v>
          </cell>
          <cell r="B76" t="str">
            <v>01</v>
          </cell>
          <cell r="C76" t="str">
            <v>01</v>
          </cell>
          <cell r="D76" t="str">
            <v>02</v>
          </cell>
          <cell r="E76" t="str">
            <v>10</v>
          </cell>
          <cell r="F76" t="str">
            <v>32</v>
          </cell>
          <cell r="G76" t="str">
            <v>1</v>
          </cell>
          <cell r="H76" t="str">
            <v>00</v>
          </cell>
          <cell r="I76" t="str">
            <v>0</v>
          </cell>
          <cell r="J76">
            <v>5850</v>
          </cell>
          <cell r="K76">
            <v>11304</v>
          </cell>
          <cell r="L76">
            <v>7644</v>
          </cell>
          <cell r="M76">
            <v>11304</v>
          </cell>
          <cell r="N76">
            <v>11304</v>
          </cell>
          <cell r="O76">
            <v>11304</v>
          </cell>
        </row>
        <row r="77">
          <cell r="A77" t="str">
            <v>02</v>
          </cell>
          <cell r="B77" t="str">
            <v>01</v>
          </cell>
          <cell r="C77" t="str">
            <v>01</v>
          </cell>
          <cell r="D77" t="str">
            <v>02</v>
          </cell>
          <cell r="E77" t="str">
            <v>12</v>
          </cell>
          <cell r="F77" t="str">
            <v>01</v>
          </cell>
          <cell r="G77" t="str">
            <v>1</v>
          </cell>
          <cell r="H77" t="str">
            <v>00</v>
          </cell>
          <cell r="I77" t="str">
            <v>0</v>
          </cell>
          <cell r="J77">
            <v>1227</v>
          </cell>
          <cell r="K77">
            <v>48750</v>
          </cell>
          <cell r="L77">
            <v>49301</v>
          </cell>
          <cell r="M77">
            <v>53750</v>
          </cell>
          <cell r="N77">
            <v>53750</v>
          </cell>
          <cell r="O77">
            <v>53750</v>
          </cell>
        </row>
        <row r="78">
          <cell r="A78" t="str">
            <v>02</v>
          </cell>
          <cell r="B78" t="str">
            <v>01</v>
          </cell>
          <cell r="C78" t="str">
            <v>01</v>
          </cell>
          <cell r="D78" t="str">
            <v>02</v>
          </cell>
          <cell r="E78" t="str">
            <v>12</v>
          </cell>
          <cell r="F78" t="str">
            <v>03</v>
          </cell>
          <cell r="G78" t="str">
            <v>1</v>
          </cell>
          <cell r="H78" t="str">
            <v>00</v>
          </cell>
          <cell r="I78" t="str">
            <v>0</v>
          </cell>
          <cell r="J78">
            <v>12276</v>
          </cell>
          <cell r="K78">
            <v>9750</v>
          </cell>
          <cell r="L78">
            <v>17462</v>
          </cell>
          <cell r="M78">
            <v>19750</v>
          </cell>
          <cell r="N78">
            <v>19750</v>
          </cell>
          <cell r="O78">
            <v>19750</v>
          </cell>
        </row>
        <row r="79">
          <cell r="A79" t="str">
            <v>02</v>
          </cell>
          <cell r="B79" t="str">
            <v>01</v>
          </cell>
          <cell r="C79" t="str">
            <v>01</v>
          </cell>
          <cell r="D79" t="str">
            <v>02</v>
          </cell>
          <cell r="E79" t="str">
            <v>12</v>
          </cell>
          <cell r="F79" t="str">
            <v>05</v>
          </cell>
          <cell r="G79" t="str">
            <v>1</v>
          </cell>
          <cell r="H79" t="str">
            <v>00</v>
          </cell>
          <cell r="I79" t="str">
            <v>0</v>
          </cell>
          <cell r="J79">
            <v>2630</v>
          </cell>
          <cell r="K79">
            <v>6000</v>
          </cell>
          <cell r="L79">
            <v>6693</v>
          </cell>
          <cell r="M79">
            <v>6000</v>
          </cell>
          <cell r="N79">
            <v>6000</v>
          </cell>
          <cell r="O79">
            <v>6000</v>
          </cell>
        </row>
        <row r="80">
          <cell r="A80" t="str">
            <v>02</v>
          </cell>
          <cell r="B80" t="str">
            <v>01</v>
          </cell>
          <cell r="C80" t="str">
            <v>01</v>
          </cell>
          <cell r="D80" t="str">
            <v>02</v>
          </cell>
          <cell r="E80" t="str">
            <v>13</v>
          </cell>
          <cell r="F80" t="str">
            <v>01</v>
          </cell>
          <cell r="G80" t="str">
            <v>1</v>
          </cell>
          <cell r="H80" t="str">
            <v>00</v>
          </cell>
          <cell r="I80" t="str">
            <v>0</v>
          </cell>
          <cell r="J80">
            <v>9946</v>
          </cell>
          <cell r="K80">
            <v>23000</v>
          </cell>
          <cell r="L80">
            <v>21263</v>
          </cell>
          <cell r="M80">
            <v>23000</v>
          </cell>
          <cell r="N80">
            <v>23000</v>
          </cell>
          <cell r="O80">
            <v>23000</v>
          </cell>
        </row>
        <row r="81">
          <cell r="A81" t="str">
            <v>02</v>
          </cell>
          <cell r="B81" t="str">
            <v>01</v>
          </cell>
          <cell r="C81" t="str">
            <v>01</v>
          </cell>
          <cell r="D81" t="str">
            <v>02</v>
          </cell>
          <cell r="E81" t="str">
            <v>13</v>
          </cell>
          <cell r="F81" t="str">
            <v>08</v>
          </cell>
          <cell r="G81" t="str">
            <v>1</v>
          </cell>
          <cell r="H81" t="str">
            <v>00</v>
          </cell>
          <cell r="I81" t="str">
            <v>0</v>
          </cell>
          <cell r="J81">
            <v>3978</v>
          </cell>
          <cell r="K81">
            <v>7000</v>
          </cell>
          <cell r="L81">
            <v>5998</v>
          </cell>
          <cell r="M81">
            <v>27000</v>
          </cell>
          <cell r="N81">
            <v>27000</v>
          </cell>
          <cell r="O81">
            <v>27000</v>
          </cell>
        </row>
        <row r="82">
          <cell r="A82" t="str">
            <v>02</v>
          </cell>
          <cell r="B82" t="str">
            <v>01</v>
          </cell>
          <cell r="C82" t="str">
            <v>01</v>
          </cell>
          <cell r="D82" t="str">
            <v>02</v>
          </cell>
          <cell r="E82" t="str">
            <v>13</v>
          </cell>
          <cell r="F82" t="str">
            <v>09</v>
          </cell>
          <cell r="G82" t="str">
            <v>1</v>
          </cell>
          <cell r="H82" t="str">
            <v>00</v>
          </cell>
          <cell r="I82" t="str">
            <v>0</v>
          </cell>
          <cell r="J82">
            <v>2812</v>
          </cell>
          <cell r="K82">
            <v>6000</v>
          </cell>
          <cell r="L82">
            <v>5101</v>
          </cell>
          <cell r="M82">
            <v>6000</v>
          </cell>
          <cell r="N82">
            <v>6000</v>
          </cell>
          <cell r="O82">
            <v>6000</v>
          </cell>
        </row>
        <row r="83">
          <cell r="A83" t="str">
            <v>02</v>
          </cell>
          <cell r="B83" t="str">
            <v>01</v>
          </cell>
          <cell r="C83" t="str">
            <v>01</v>
          </cell>
          <cell r="D83" t="str">
            <v>02</v>
          </cell>
          <cell r="E83" t="str">
            <v>14</v>
          </cell>
          <cell r="F83" t="str">
            <v>02</v>
          </cell>
          <cell r="G83" t="str">
            <v>1</v>
          </cell>
          <cell r="H83" t="str">
            <v>00</v>
          </cell>
          <cell r="I83" t="str">
            <v>0</v>
          </cell>
          <cell r="J83">
            <v>13295</v>
          </cell>
          <cell r="K83">
            <v>13000</v>
          </cell>
          <cell r="L83">
            <v>0</v>
          </cell>
          <cell r="M83">
            <v>23000</v>
          </cell>
          <cell r="N83">
            <v>23000</v>
          </cell>
          <cell r="O83">
            <v>23000</v>
          </cell>
        </row>
        <row r="84">
          <cell r="A84" t="str">
            <v>02</v>
          </cell>
          <cell r="B84" t="str">
            <v>01</v>
          </cell>
          <cell r="C84" t="str">
            <v>01</v>
          </cell>
          <cell r="D84" t="str">
            <v>02</v>
          </cell>
          <cell r="E84" t="str">
            <v>14</v>
          </cell>
          <cell r="F84" t="str">
            <v>05</v>
          </cell>
          <cell r="G84" t="str">
            <v>1</v>
          </cell>
          <cell r="H84" t="str">
            <v>00</v>
          </cell>
          <cell r="I84" t="str">
            <v>0</v>
          </cell>
          <cell r="J84">
            <v>3076</v>
          </cell>
          <cell r="K84">
            <v>1700</v>
          </cell>
          <cell r="L84">
            <v>22210</v>
          </cell>
          <cell r="M84">
            <v>1700</v>
          </cell>
          <cell r="N84">
            <v>1700</v>
          </cell>
          <cell r="O84">
            <v>1700</v>
          </cell>
        </row>
        <row r="85">
          <cell r="A85" t="str">
            <v>02</v>
          </cell>
          <cell r="B85" t="str">
            <v>01</v>
          </cell>
          <cell r="C85" t="str">
            <v>01</v>
          </cell>
          <cell r="D85" t="str">
            <v>02</v>
          </cell>
          <cell r="E85" t="str">
            <v>14</v>
          </cell>
          <cell r="F85" t="str">
            <v>06</v>
          </cell>
          <cell r="G85" t="str">
            <v>1</v>
          </cell>
          <cell r="H85" t="str">
            <v>00</v>
          </cell>
          <cell r="I85" t="str">
            <v>0</v>
          </cell>
          <cell r="J85">
            <v>87070</v>
          </cell>
          <cell r="K85">
            <v>18500</v>
          </cell>
          <cell r="L85">
            <v>800</v>
          </cell>
          <cell r="M85">
            <v>21000</v>
          </cell>
          <cell r="N85">
            <v>21000</v>
          </cell>
          <cell r="O85">
            <v>21000</v>
          </cell>
        </row>
        <row r="86">
          <cell r="A86" t="str">
            <v>02</v>
          </cell>
          <cell r="B86" t="str">
            <v>01</v>
          </cell>
          <cell r="C86" t="str">
            <v>01</v>
          </cell>
          <cell r="D86" t="str">
            <v>02</v>
          </cell>
          <cell r="E86" t="str">
            <v>14</v>
          </cell>
          <cell r="F86" t="str">
            <v>07</v>
          </cell>
          <cell r="G86" t="str">
            <v>1</v>
          </cell>
          <cell r="H86" t="str">
            <v>00</v>
          </cell>
          <cell r="I86" t="str">
            <v>0</v>
          </cell>
          <cell r="J86">
            <v>20134</v>
          </cell>
          <cell r="K86">
            <v>16175</v>
          </cell>
          <cell r="L86">
            <v>27030</v>
          </cell>
          <cell r="M86">
            <v>16175</v>
          </cell>
          <cell r="N86">
            <v>16175</v>
          </cell>
          <cell r="O86">
            <v>16175</v>
          </cell>
        </row>
        <row r="87">
          <cell r="A87" t="str">
            <v>02</v>
          </cell>
          <cell r="B87" t="str">
            <v>01</v>
          </cell>
          <cell r="C87" t="str">
            <v>01</v>
          </cell>
          <cell r="D87" t="str">
            <v>02</v>
          </cell>
          <cell r="E87" t="str">
            <v>14</v>
          </cell>
          <cell r="F87" t="str">
            <v>22</v>
          </cell>
          <cell r="G87" t="str">
            <v>1</v>
          </cell>
          <cell r="H87" t="str">
            <v>00</v>
          </cell>
          <cell r="I87" t="str">
            <v>0</v>
          </cell>
          <cell r="J87">
            <v>27199</v>
          </cell>
          <cell r="K87">
            <v>20000</v>
          </cell>
          <cell r="L87">
            <v>12068</v>
          </cell>
          <cell r="M87">
            <v>30000</v>
          </cell>
          <cell r="N87">
            <v>30000</v>
          </cell>
          <cell r="O87">
            <v>30000</v>
          </cell>
        </row>
        <row r="88">
          <cell r="A88" t="str">
            <v>02</v>
          </cell>
          <cell r="B88" t="str">
            <v>01</v>
          </cell>
          <cell r="C88" t="str">
            <v>01</v>
          </cell>
          <cell r="D88" t="str">
            <v>02</v>
          </cell>
          <cell r="E88" t="str">
            <v>15</v>
          </cell>
          <cell r="F88" t="str">
            <v>02</v>
          </cell>
          <cell r="G88" t="str">
            <v>1</v>
          </cell>
          <cell r="H88" t="str">
            <v>00</v>
          </cell>
          <cell r="I88" t="str">
            <v>0</v>
          </cell>
          <cell r="J88">
            <v>221743</v>
          </cell>
          <cell r="K88">
            <v>199000</v>
          </cell>
          <cell r="L88">
            <v>39999</v>
          </cell>
          <cell r="M88">
            <v>200000</v>
          </cell>
          <cell r="N88">
            <v>200000</v>
          </cell>
          <cell r="O88">
            <v>200000</v>
          </cell>
        </row>
        <row r="89">
          <cell r="A89" t="str">
            <v>02</v>
          </cell>
          <cell r="B89" t="str">
            <v>01</v>
          </cell>
          <cell r="C89" t="str">
            <v>01</v>
          </cell>
          <cell r="D89" t="str">
            <v>02</v>
          </cell>
          <cell r="E89" t="str">
            <v>15</v>
          </cell>
          <cell r="F89" t="str">
            <v>03</v>
          </cell>
          <cell r="G89" t="str">
            <v>1</v>
          </cell>
          <cell r="H89" t="str">
            <v>00</v>
          </cell>
          <cell r="I89" t="str">
            <v>0</v>
          </cell>
          <cell r="J89">
            <v>51026</v>
          </cell>
          <cell r="K89">
            <v>60000</v>
          </cell>
          <cell r="L89">
            <v>113042</v>
          </cell>
          <cell r="M89">
            <v>60000</v>
          </cell>
          <cell r="N89">
            <v>60000</v>
          </cell>
          <cell r="O89">
            <v>60000</v>
          </cell>
        </row>
        <row r="90">
          <cell r="A90" t="str">
            <v>02</v>
          </cell>
          <cell r="B90" t="str">
            <v>01</v>
          </cell>
          <cell r="C90" t="str">
            <v>01</v>
          </cell>
          <cell r="D90" t="str">
            <v>02</v>
          </cell>
          <cell r="E90" t="str">
            <v>15</v>
          </cell>
          <cell r="F90" t="str">
            <v>10</v>
          </cell>
          <cell r="G90" t="str">
            <v>1</v>
          </cell>
          <cell r="H90" t="str">
            <v>00</v>
          </cell>
          <cell r="I90" t="str">
            <v>0</v>
          </cell>
          <cell r="J90">
            <v>50611</v>
          </cell>
          <cell r="K90">
            <v>53010</v>
          </cell>
          <cell r="L90">
            <v>5463</v>
          </cell>
          <cell r="M90">
            <v>0</v>
          </cell>
          <cell r="N90">
            <v>0</v>
          </cell>
          <cell r="O90">
            <v>0</v>
          </cell>
        </row>
        <row r="91">
          <cell r="A91" t="str">
            <v>03</v>
          </cell>
          <cell r="B91" t="str">
            <v>01</v>
          </cell>
          <cell r="C91" t="str">
            <v>01</v>
          </cell>
          <cell r="D91" t="str">
            <v>01</v>
          </cell>
          <cell r="E91" t="str">
            <v>10</v>
          </cell>
          <cell r="F91" t="str">
            <v>01</v>
          </cell>
          <cell r="G91" t="str">
            <v>0</v>
          </cell>
          <cell r="H91" t="str">
            <v>00</v>
          </cell>
          <cell r="I91" t="str">
            <v>0</v>
          </cell>
          <cell r="J91">
            <v>190638</v>
          </cell>
          <cell r="K91">
            <v>264910</v>
          </cell>
          <cell r="L91">
            <v>181457.14983277593</v>
          </cell>
          <cell r="M91">
            <v>303077</v>
          </cell>
          <cell r="N91">
            <v>361118</v>
          </cell>
          <cell r="O91">
            <v>361118</v>
          </cell>
        </row>
        <row r="92">
          <cell r="A92" t="str">
            <v>03</v>
          </cell>
          <cell r="B92" t="str">
            <v>01</v>
          </cell>
          <cell r="C92" t="str">
            <v>01</v>
          </cell>
          <cell r="D92" t="str">
            <v>01</v>
          </cell>
          <cell r="E92" t="str">
            <v>12</v>
          </cell>
          <cell r="F92" t="str">
            <v>01</v>
          </cell>
          <cell r="G92" t="str">
            <v>0</v>
          </cell>
          <cell r="H92" t="str">
            <v>00</v>
          </cell>
          <cell r="I92" t="str">
            <v>0</v>
          </cell>
          <cell r="J92">
            <v>76433.899999999994</v>
          </cell>
          <cell r="K92">
            <v>750</v>
          </cell>
          <cell r="L92">
            <v>654</v>
          </cell>
          <cell r="M92">
            <v>6500</v>
          </cell>
          <cell r="N92">
            <v>6500</v>
          </cell>
          <cell r="O92">
            <v>6500</v>
          </cell>
        </row>
        <row r="93">
          <cell r="A93" t="str">
            <v>03</v>
          </cell>
          <cell r="B93" t="str">
            <v>01</v>
          </cell>
          <cell r="C93" t="str">
            <v>01</v>
          </cell>
          <cell r="D93" t="str">
            <v>01</v>
          </cell>
          <cell r="E93" t="str">
            <v>12</v>
          </cell>
          <cell r="F93" t="str">
            <v>02</v>
          </cell>
          <cell r="G93" t="str">
            <v>0</v>
          </cell>
          <cell r="H93" t="str">
            <v>00</v>
          </cell>
          <cell r="I93" t="str">
            <v>0</v>
          </cell>
          <cell r="J93">
            <v>106955.05</v>
          </cell>
          <cell r="K93">
            <v>245000</v>
          </cell>
          <cell r="L93">
            <v>228905.2576923077</v>
          </cell>
          <cell r="M93">
            <v>130000</v>
          </cell>
          <cell r="N93">
            <v>130000</v>
          </cell>
          <cell r="O93">
            <v>130000</v>
          </cell>
        </row>
        <row r="94">
          <cell r="A94" t="str">
            <v>03</v>
          </cell>
          <cell r="B94" t="str">
            <v>01</v>
          </cell>
          <cell r="C94" t="str">
            <v>01</v>
          </cell>
          <cell r="D94" t="str">
            <v>01</v>
          </cell>
          <cell r="E94" t="str">
            <v>12</v>
          </cell>
          <cell r="F94" t="str">
            <v>03</v>
          </cell>
          <cell r="G94" t="str">
            <v>0</v>
          </cell>
          <cell r="H94" t="str">
            <v>00</v>
          </cell>
          <cell r="I94" t="str">
            <v>0</v>
          </cell>
          <cell r="J94">
            <v>534.9</v>
          </cell>
          <cell r="K94">
            <v>675</v>
          </cell>
          <cell r="L94">
            <v>552.99331103678935</v>
          </cell>
          <cell r="M94">
            <v>5000</v>
          </cell>
          <cell r="N94">
            <v>5000</v>
          </cell>
          <cell r="O94">
            <v>5000</v>
          </cell>
        </row>
        <row r="95">
          <cell r="A95" t="str">
            <v>03</v>
          </cell>
          <cell r="B95" t="str">
            <v>01</v>
          </cell>
          <cell r="C95" t="str">
            <v>01</v>
          </cell>
          <cell r="D95" t="str">
            <v>01</v>
          </cell>
          <cell r="E95" t="str">
            <v>12</v>
          </cell>
          <cell r="F95" t="str">
            <v>05</v>
          </cell>
          <cell r="G95" t="str">
            <v>0</v>
          </cell>
          <cell r="H95" t="str">
            <v>00</v>
          </cell>
          <cell r="I95" t="str">
            <v>0</v>
          </cell>
          <cell r="J95">
            <v>0</v>
          </cell>
          <cell r="K95">
            <v>0</v>
          </cell>
          <cell r="L95">
            <v>0</v>
          </cell>
          <cell r="M95">
            <v>6000</v>
          </cell>
          <cell r="N95">
            <v>6000</v>
          </cell>
          <cell r="O95">
            <v>6000</v>
          </cell>
        </row>
        <row r="96">
          <cell r="A96" t="str">
            <v>03</v>
          </cell>
          <cell r="B96" t="str">
            <v>01</v>
          </cell>
          <cell r="C96" t="str">
            <v>01</v>
          </cell>
          <cell r="D96" t="str">
            <v>01</v>
          </cell>
          <cell r="E96" t="str">
            <v>12</v>
          </cell>
          <cell r="F96" t="str">
            <v>10</v>
          </cell>
          <cell r="G96" t="str">
            <v>0</v>
          </cell>
          <cell r="H96" t="str">
            <v>00</v>
          </cell>
          <cell r="I96" t="str">
            <v>0</v>
          </cell>
          <cell r="J96">
            <v>0</v>
          </cell>
          <cell r="K96">
            <v>0</v>
          </cell>
          <cell r="L96">
            <v>0</v>
          </cell>
          <cell r="M96">
            <v>5000</v>
          </cell>
          <cell r="N96">
            <v>5000</v>
          </cell>
          <cell r="O96">
            <v>5000</v>
          </cell>
        </row>
        <row r="97">
          <cell r="A97" t="str">
            <v>03</v>
          </cell>
          <cell r="B97" t="str">
            <v>01</v>
          </cell>
          <cell r="C97" t="str">
            <v>01</v>
          </cell>
          <cell r="D97" t="str">
            <v>01</v>
          </cell>
          <cell r="E97" t="str">
            <v>13</v>
          </cell>
          <cell r="F97" t="str">
            <v>08</v>
          </cell>
          <cell r="G97" t="str">
            <v>0</v>
          </cell>
          <cell r="H97" t="str">
            <v>00</v>
          </cell>
          <cell r="I97" t="str">
            <v>0</v>
          </cell>
          <cell r="J97">
            <v>654.5</v>
          </cell>
          <cell r="K97">
            <v>700</v>
          </cell>
          <cell r="L97">
            <v>788.79063545150495</v>
          </cell>
          <cell r="M97">
            <v>5000</v>
          </cell>
          <cell r="N97">
            <v>5000</v>
          </cell>
          <cell r="O97">
            <v>5000</v>
          </cell>
        </row>
        <row r="98">
          <cell r="A98" t="str">
            <v>03</v>
          </cell>
          <cell r="B98" t="str">
            <v>01</v>
          </cell>
          <cell r="C98" t="str">
            <v>01</v>
          </cell>
          <cell r="D98" t="str">
            <v>01</v>
          </cell>
          <cell r="E98" t="str">
            <v>14</v>
          </cell>
          <cell r="F98" t="str">
            <v>06</v>
          </cell>
          <cell r="G98" t="str">
            <v>0</v>
          </cell>
          <cell r="H98" t="str">
            <v>00</v>
          </cell>
          <cell r="I98" t="str">
            <v>0</v>
          </cell>
          <cell r="J98">
            <v>2744.26</v>
          </cell>
          <cell r="K98">
            <v>632</v>
          </cell>
          <cell r="L98">
            <v>731.34280936454854</v>
          </cell>
          <cell r="M98">
            <v>5000</v>
          </cell>
          <cell r="N98">
            <v>5000</v>
          </cell>
          <cell r="O98">
            <v>5000</v>
          </cell>
        </row>
        <row r="99">
          <cell r="A99" t="str">
            <v>03</v>
          </cell>
          <cell r="B99" t="str">
            <v>01</v>
          </cell>
          <cell r="C99" t="str">
            <v>01</v>
          </cell>
          <cell r="D99" t="str">
            <v>01</v>
          </cell>
          <cell r="E99" t="str">
            <v>14</v>
          </cell>
          <cell r="F99" t="str">
            <v>07</v>
          </cell>
          <cell r="G99" t="str">
            <v>0</v>
          </cell>
          <cell r="H99" t="str">
            <v>00</v>
          </cell>
          <cell r="I99" t="str">
            <v>0</v>
          </cell>
          <cell r="J99">
            <v>0</v>
          </cell>
          <cell r="K99">
            <v>900</v>
          </cell>
          <cell r="L99">
            <v>860.13043478260875</v>
          </cell>
          <cell r="M99">
            <v>5000</v>
          </cell>
          <cell r="N99">
            <v>5000</v>
          </cell>
          <cell r="O99">
            <v>5000</v>
          </cell>
        </row>
        <row r="100">
          <cell r="A100" t="str">
            <v>03</v>
          </cell>
          <cell r="B100" t="str">
            <v>01</v>
          </cell>
          <cell r="C100" t="str">
            <v>01</v>
          </cell>
          <cell r="D100" t="str">
            <v>01</v>
          </cell>
          <cell r="E100" t="str">
            <v>14</v>
          </cell>
          <cell r="F100" t="str">
            <v>07</v>
          </cell>
          <cell r="G100" t="str">
            <v>1</v>
          </cell>
          <cell r="H100" t="str">
            <v>00</v>
          </cell>
          <cell r="I100" t="str">
            <v>0</v>
          </cell>
          <cell r="J100">
            <v>2060</v>
          </cell>
          <cell r="K100">
            <v>1000</v>
          </cell>
          <cell r="L100">
            <v>1080.8638795986622</v>
          </cell>
          <cell r="M100">
            <v>0</v>
          </cell>
        </row>
        <row r="101">
          <cell r="A101" t="str">
            <v>03</v>
          </cell>
          <cell r="B101" t="str">
            <v>01</v>
          </cell>
          <cell r="C101" t="str">
            <v>01</v>
          </cell>
          <cell r="D101" t="str">
            <v>01</v>
          </cell>
          <cell r="E101" t="str">
            <v>14</v>
          </cell>
          <cell r="F101" t="str">
            <v>22</v>
          </cell>
          <cell r="G101" t="str">
            <v>0</v>
          </cell>
          <cell r="H101" t="str">
            <v>00</v>
          </cell>
          <cell r="I101" t="str">
            <v>0</v>
          </cell>
          <cell r="J101">
            <v>0</v>
          </cell>
          <cell r="K101">
            <v>0</v>
          </cell>
          <cell r="L101">
            <v>0</v>
          </cell>
          <cell r="M101">
            <v>33338</v>
          </cell>
          <cell r="N101">
            <v>33338</v>
          </cell>
          <cell r="O101">
            <v>33338</v>
          </cell>
        </row>
        <row r="102">
          <cell r="A102" t="str">
            <v>03</v>
          </cell>
          <cell r="B102" t="str">
            <v>01</v>
          </cell>
          <cell r="C102" t="str">
            <v>01</v>
          </cell>
          <cell r="D102" t="str">
            <v>01</v>
          </cell>
          <cell r="E102" t="str">
            <v>20</v>
          </cell>
          <cell r="F102" t="str">
            <v>03</v>
          </cell>
          <cell r="G102" t="str">
            <v>0</v>
          </cell>
          <cell r="H102" t="str">
            <v>00</v>
          </cell>
          <cell r="I102" t="str">
            <v>0</v>
          </cell>
          <cell r="J102">
            <v>0</v>
          </cell>
          <cell r="K102">
            <v>1</v>
          </cell>
          <cell r="L102">
            <v>0</v>
          </cell>
          <cell r="M102">
            <v>3000</v>
          </cell>
          <cell r="N102">
            <v>3000</v>
          </cell>
          <cell r="O102">
            <v>3000</v>
          </cell>
        </row>
        <row r="103">
          <cell r="A103" t="str">
            <v>03</v>
          </cell>
          <cell r="B103" t="str">
            <v>01</v>
          </cell>
          <cell r="C103" t="str">
            <v>01</v>
          </cell>
          <cell r="D103" t="str">
            <v>02</v>
          </cell>
          <cell r="E103" t="str">
            <v>12</v>
          </cell>
          <cell r="F103" t="str">
            <v>01</v>
          </cell>
          <cell r="G103" t="str">
            <v>0</v>
          </cell>
          <cell r="H103" t="str">
            <v>00</v>
          </cell>
          <cell r="I103" t="str">
            <v>0</v>
          </cell>
          <cell r="J103">
            <v>0</v>
          </cell>
          <cell r="K103">
            <v>225</v>
          </cell>
          <cell r="L103">
            <v>0</v>
          </cell>
          <cell r="M103">
            <v>1000</v>
          </cell>
          <cell r="N103">
            <v>1000</v>
          </cell>
          <cell r="O103">
            <v>1000</v>
          </cell>
        </row>
        <row r="104">
          <cell r="A104" t="str">
            <v>03</v>
          </cell>
          <cell r="B104" t="str">
            <v>01</v>
          </cell>
          <cell r="C104" t="str">
            <v>01</v>
          </cell>
          <cell r="D104" t="str">
            <v>02</v>
          </cell>
          <cell r="E104" t="str">
            <v>12</v>
          </cell>
          <cell r="F104" t="str">
            <v>01</v>
          </cell>
          <cell r="G104" t="str">
            <v>1</v>
          </cell>
          <cell r="H104" t="str">
            <v>00</v>
          </cell>
          <cell r="I104" t="str">
            <v>0</v>
          </cell>
          <cell r="J104">
            <v>12258.43</v>
          </cell>
          <cell r="L104">
            <v>0</v>
          </cell>
          <cell r="M104">
            <v>0</v>
          </cell>
        </row>
        <row r="105">
          <cell r="A105" t="str">
            <v>03</v>
          </cell>
          <cell r="B105" t="str">
            <v>01</v>
          </cell>
          <cell r="C105" t="str">
            <v>01</v>
          </cell>
          <cell r="D105" t="str">
            <v>02</v>
          </cell>
          <cell r="E105" t="str">
            <v>12</v>
          </cell>
          <cell r="F105" t="str">
            <v>02</v>
          </cell>
          <cell r="G105" t="str">
            <v>0</v>
          </cell>
          <cell r="H105" t="str">
            <v>00</v>
          </cell>
          <cell r="I105" t="str">
            <v>0</v>
          </cell>
          <cell r="J105">
            <v>100000</v>
          </cell>
          <cell r="K105">
            <v>14000</v>
          </cell>
          <cell r="L105">
            <v>14000</v>
          </cell>
          <cell r="M105">
            <v>20000</v>
          </cell>
          <cell r="N105">
            <v>20000</v>
          </cell>
          <cell r="O105">
            <v>20000</v>
          </cell>
        </row>
        <row r="106">
          <cell r="A106" t="str">
            <v>03</v>
          </cell>
          <cell r="B106" t="str">
            <v>01</v>
          </cell>
          <cell r="C106" t="str">
            <v>01</v>
          </cell>
          <cell r="D106" t="str">
            <v>02</v>
          </cell>
          <cell r="E106" t="str">
            <v>12</v>
          </cell>
          <cell r="F106" t="str">
            <v>03</v>
          </cell>
          <cell r="G106" t="str">
            <v>0</v>
          </cell>
          <cell r="H106" t="str">
            <v>00</v>
          </cell>
          <cell r="I106" t="str">
            <v>0</v>
          </cell>
          <cell r="J106">
            <v>874</v>
          </cell>
          <cell r="K106">
            <v>876</v>
          </cell>
          <cell r="L106">
            <v>1529.8871237458193</v>
          </cell>
          <cell r="M106">
            <v>4000</v>
          </cell>
          <cell r="N106">
            <v>4000</v>
          </cell>
          <cell r="O106">
            <v>4000</v>
          </cell>
        </row>
        <row r="107">
          <cell r="A107" t="str">
            <v>03</v>
          </cell>
          <cell r="B107" t="str">
            <v>01</v>
          </cell>
          <cell r="C107" t="str">
            <v>01</v>
          </cell>
          <cell r="D107" t="str">
            <v>02</v>
          </cell>
          <cell r="E107" t="str">
            <v>12</v>
          </cell>
          <cell r="F107" t="str">
            <v>10</v>
          </cell>
          <cell r="G107" t="str">
            <v>1</v>
          </cell>
          <cell r="H107" t="str">
            <v>00</v>
          </cell>
          <cell r="I107" t="str">
            <v>0</v>
          </cell>
          <cell r="J107">
            <v>0</v>
          </cell>
          <cell r="K107">
            <v>0</v>
          </cell>
          <cell r="L107">
            <v>0</v>
          </cell>
          <cell r="M107">
            <v>1500</v>
          </cell>
          <cell r="N107">
            <v>1500</v>
          </cell>
          <cell r="O107">
            <v>1500</v>
          </cell>
        </row>
        <row r="108">
          <cell r="A108" t="str">
            <v>03</v>
          </cell>
          <cell r="B108" t="str">
            <v>01</v>
          </cell>
          <cell r="C108" t="str">
            <v>01</v>
          </cell>
          <cell r="D108" t="str">
            <v>02</v>
          </cell>
          <cell r="E108" t="str">
            <v>13</v>
          </cell>
          <cell r="F108" t="str">
            <v>08</v>
          </cell>
          <cell r="G108" t="str">
            <v>0</v>
          </cell>
          <cell r="H108" t="str">
            <v>00</v>
          </cell>
          <cell r="I108" t="str">
            <v>0</v>
          </cell>
          <cell r="J108">
            <v>1826.5</v>
          </cell>
          <cell r="K108">
            <v>2300</v>
          </cell>
          <cell r="L108">
            <v>2761.5118729096989</v>
          </cell>
          <cell r="M108">
            <v>2300</v>
          </cell>
          <cell r="N108">
            <v>2300</v>
          </cell>
          <cell r="O108">
            <v>2300</v>
          </cell>
        </row>
        <row r="109">
          <cell r="A109" t="str">
            <v>03</v>
          </cell>
          <cell r="B109" t="str">
            <v>01</v>
          </cell>
          <cell r="C109" t="str">
            <v>01</v>
          </cell>
          <cell r="D109" t="str">
            <v>02</v>
          </cell>
          <cell r="E109" t="str">
            <v>14</v>
          </cell>
          <cell r="F109" t="str">
            <v>06</v>
          </cell>
          <cell r="G109" t="str">
            <v>0</v>
          </cell>
          <cell r="H109" t="str">
            <v>00</v>
          </cell>
          <cell r="I109" t="str">
            <v>0</v>
          </cell>
          <cell r="J109">
            <v>5143</v>
          </cell>
          <cell r="K109">
            <v>900</v>
          </cell>
          <cell r="L109">
            <v>1052.1399665551839</v>
          </cell>
          <cell r="M109">
            <v>1900</v>
          </cell>
          <cell r="N109">
            <v>1900</v>
          </cell>
          <cell r="O109">
            <v>1900</v>
          </cell>
        </row>
        <row r="110">
          <cell r="A110" t="str">
            <v>03</v>
          </cell>
          <cell r="B110" t="str">
            <v>01</v>
          </cell>
          <cell r="C110" t="str">
            <v>01</v>
          </cell>
          <cell r="D110" t="str">
            <v>02</v>
          </cell>
          <cell r="E110" t="str">
            <v>14</v>
          </cell>
          <cell r="F110" t="str">
            <v>07</v>
          </cell>
          <cell r="G110" t="str">
            <v>0</v>
          </cell>
          <cell r="H110" t="str">
            <v>00</v>
          </cell>
          <cell r="I110" t="str">
            <v>0</v>
          </cell>
          <cell r="J110">
            <v>145.47999999999999</v>
          </cell>
          <cell r="K110">
            <v>301</v>
          </cell>
          <cell r="L110">
            <v>287.86170568561874</v>
          </cell>
          <cell r="M110">
            <v>2000</v>
          </cell>
          <cell r="N110">
            <v>2000</v>
          </cell>
          <cell r="O110">
            <v>2000</v>
          </cell>
        </row>
        <row r="111">
          <cell r="A111" t="str">
            <v>03</v>
          </cell>
          <cell r="B111" t="str">
            <v>01</v>
          </cell>
          <cell r="C111" t="str">
            <v>01</v>
          </cell>
          <cell r="D111" t="str">
            <v>02</v>
          </cell>
          <cell r="E111" t="str">
            <v>14</v>
          </cell>
          <cell r="F111" t="str">
            <v>14</v>
          </cell>
          <cell r="G111" t="str">
            <v>0</v>
          </cell>
          <cell r="H111" t="str">
            <v>00</v>
          </cell>
          <cell r="I111" t="str">
            <v>0</v>
          </cell>
          <cell r="J111">
            <v>2333956.36</v>
          </cell>
          <cell r="K111">
            <v>1</v>
          </cell>
          <cell r="L111">
            <v>14436.177257525083</v>
          </cell>
          <cell r="M111">
            <v>0</v>
          </cell>
          <cell r="N111">
            <v>0</v>
          </cell>
          <cell r="O111">
            <v>0</v>
          </cell>
        </row>
        <row r="112">
          <cell r="A112" t="str">
            <v>03</v>
          </cell>
          <cell r="B112" t="str">
            <v>01</v>
          </cell>
          <cell r="C112" t="str">
            <v>01</v>
          </cell>
          <cell r="D112" t="str">
            <v>02</v>
          </cell>
          <cell r="E112" t="str">
            <v>14</v>
          </cell>
          <cell r="F112" t="str">
            <v>22</v>
          </cell>
          <cell r="G112" t="str">
            <v>0</v>
          </cell>
          <cell r="H112" t="str">
            <v>00</v>
          </cell>
          <cell r="I112" t="str">
            <v>0</v>
          </cell>
          <cell r="J112">
            <v>62419.68</v>
          </cell>
          <cell r="K112">
            <v>50001</v>
          </cell>
          <cell r="L112">
            <v>61837.836120401334</v>
          </cell>
          <cell r="M112">
            <v>0</v>
          </cell>
          <cell r="N112">
            <v>0</v>
          </cell>
          <cell r="O112">
            <v>0</v>
          </cell>
        </row>
        <row r="113">
          <cell r="A113" t="str">
            <v>03</v>
          </cell>
          <cell r="B113" t="str">
            <v>01</v>
          </cell>
          <cell r="C113" t="str">
            <v>01</v>
          </cell>
          <cell r="D113" t="str">
            <v>02</v>
          </cell>
          <cell r="E113" t="str">
            <v>15</v>
          </cell>
          <cell r="F113" t="str">
            <v>09</v>
          </cell>
          <cell r="G113" t="str">
            <v>0</v>
          </cell>
          <cell r="H113" t="str">
            <v>00</v>
          </cell>
          <cell r="I113" t="str">
            <v>0</v>
          </cell>
          <cell r="J113">
            <v>0</v>
          </cell>
          <cell r="K113">
            <v>5000</v>
          </cell>
          <cell r="L113">
            <v>0</v>
          </cell>
          <cell r="M113">
            <v>0</v>
          </cell>
          <cell r="N113">
            <v>0</v>
          </cell>
          <cell r="O113">
            <v>0</v>
          </cell>
        </row>
        <row r="114">
          <cell r="A114" t="str">
            <v>03</v>
          </cell>
          <cell r="B114" t="str">
            <v>01</v>
          </cell>
          <cell r="C114" t="str">
            <v>01</v>
          </cell>
          <cell r="D114" t="str">
            <v>03</v>
          </cell>
          <cell r="E114" t="str">
            <v>12</v>
          </cell>
          <cell r="F114" t="str">
            <v>02</v>
          </cell>
          <cell r="G114" t="str">
            <v>0</v>
          </cell>
          <cell r="H114" t="str">
            <v>00</v>
          </cell>
          <cell r="I114" t="str">
            <v>0</v>
          </cell>
          <cell r="J114">
            <v>7000</v>
          </cell>
          <cell r="K114">
            <v>7000</v>
          </cell>
          <cell r="L114">
            <v>8232.8618729096997</v>
          </cell>
          <cell r="M114">
            <v>0</v>
          </cell>
          <cell r="N114">
            <v>0</v>
          </cell>
          <cell r="O114">
            <v>0</v>
          </cell>
        </row>
        <row r="115">
          <cell r="A115" t="str">
            <v>03</v>
          </cell>
          <cell r="B115" t="str">
            <v>01</v>
          </cell>
          <cell r="C115" t="str">
            <v>01</v>
          </cell>
          <cell r="D115" t="str">
            <v>03</v>
          </cell>
          <cell r="E115" t="str">
            <v>14</v>
          </cell>
          <cell r="F115" t="str">
            <v>07</v>
          </cell>
          <cell r="G115" t="str">
            <v>0</v>
          </cell>
          <cell r="H115" t="str">
            <v>00</v>
          </cell>
          <cell r="I115" t="str">
            <v>0</v>
          </cell>
          <cell r="J115">
            <v>0</v>
          </cell>
          <cell r="K115">
            <v>30001</v>
          </cell>
          <cell r="L115">
            <v>17083.843311036788</v>
          </cell>
          <cell r="M115">
            <v>0</v>
          </cell>
          <cell r="N115">
            <v>0</v>
          </cell>
          <cell r="O115">
            <v>0</v>
          </cell>
        </row>
        <row r="116">
          <cell r="A116" t="str">
            <v>03</v>
          </cell>
          <cell r="B116" t="str">
            <v>01</v>
          </cell>
          <cell r="C116" t="str">
            <v>01</v>
          </cell>
          <cell r="D116" t="str">
            <v>04</v>
          </cell>
          <cell r="E116" t="str">
            <v>12</v>
          </cell>
          <cell r="F116" t="str">
            <v>01</v>
          </cell>
          <cell r="G116" t="str">
            <v>0</v>
          </cell>
          <cell r="H116" t="str">
            <v>00</v>
          </cell>
          <cell r="I116" t="str">
            <v>0</v>
          </cell>
          <cell r="J116">
            <v>0</v>
          </cell>
          <cell r="K116">
            <v>0</v>
          </cell>
          <cell r="L116">
            <v>0</v>
          </cell>
          <cell r="M116">
            <v>1000</v>
          </cell>
          <cell r="N116">
            <v>0</v>
          </cell>
          <cell r="O116">
            <v>0</v>
          </cell>
        </row>
        <row r="117">
          <cell r="A117" t="str">
            <v>03</v>
          </cell>
          <cell r="B117" t="str">
            <v>01</v>
          </cell>
          <cell r="C117" t="str">
            <v>01</v>
          </cell>
          <cell r="D117" t="str">
            <v>04</v>
          </cell>
          <cell r="E117" t="str">
            <v>12</v>
          </cell>
          <cell r="F117" t="str">
            <v>02</v>
          </cell>
          <cell r="G117" t="str">
            <v>0</v>
          </cell>
          <cell r="H117" t="str">
            <v>00</v>
          </cell>
          <cell r="I117" t="str">
            <v>0</v>
          </cell>
          <cell r="J117">
            <v>0</v>
          </cell>
          <cell r="K117">
            <v>0</v>
          </cell>
          <cell r="L117">
            <v>0</v>
          </cell>
          <cell r="M117">
            <v>0</v>
          </cell>
          <cell r="N117">
            <v>1000</v>
          </cell>
          <cell r="O117">
            <v>1000</v>
          </cell>
        </row>
        <row r="118">
          <cell r="A118" t="str">
            <v>03</v>
          </cell>
          <cell r="B118" t="str">
            <v>01</v>
          </cell>
          <cell r="C118" t="str">
            <v>01</v>
          </cell>
          <cell r="D118" t="str">
            <v>04</v>
          </cell>
          <cell r="E118" t="str">
            <v>12</v>
          </cell>
          <cell r="F118" t="str">
            <v>03</v>
          </cell>
          <cell r="G118" t="str">
            <v>0</v>
          </cell>
          <cell r="H118" t="str">
            <v>00</v>
          </cell>
          <cell r="I118" t="str">
            <v>0</v>
          </cell>
          <cell r="J118">
            <v>0</v>
          </cell>
          <cell r="K118">
            <v>0</v>
          </cell>
          <cell r="L118">
            <v>0</v>
          </cell>
          <cell r="M118">
            <v>2000</v>
          </cell>
          <cell r="N118">
            <v>0</v>
          </cell>
          <cell r="O118">
            <v>0</v>
          </cell>
        </row>
        <row r="119">
          <cell r="A119" t="str">
            <v>03</v>
          </cell>
          <cell r="B119" t="str">
            <v>01</v>
          </cell>
          <cell r="C119" t="str">
            <v>01</v>
          </cell>
          <cell r="D119" t="str">
            <v>04</v>
          </cell>
          <cell r="E119" t="str">
            <v>12</v>
          </cell>
          <cell r="F119" t="str">
            <v>10</v>
          </cell>
          <cell r="G119" t="str">
            <v>1</v>
          </cell>
          <cell r="H119" t="str">
            <v>00</v>
          </cell>
          <cell r="I119" t="str">
            <v>0</v>
          </cell>
          <cell r="J119">
            <v>0</v>
          </cell>
          <cell r="K119">
            <v>0</v>
          </cell>
          <cell r="L119">
            <v>0</v>
          </cell>
          <cell r="M119">
            <v>1500</v>
          </cell>
          <cell r="N119">
            <v>2000</v>
          </cell>
          <cell r="O119">
            <v>2000</v>
          </cell>
        </row>
        <row r="120">
          <cell r="A120" t="str">
            <v>03</v>
          </cell>
          <cell r="B120" t="str">
            <v>01</v>
          </cell>
          <cell r="C120" t="str">
            <v>01</v>
          </cell>
          <cell r="D120" t="str">
            <v>04</v>
          </cell>
          <cell r="E120" t="str">
            <v>13</v>
          </cell>
          <cell r="F120" t="str">
            <v>08</v>
          </cell>
          <cell r="G120" t="str">
            <v>0</v>
          </cell>
          <cell r="H120" t="str">
            <v>00</v>
          </cell>
          <cell r="I120" t="str">
            <v>0</v>
          </cell>
          <cell r="J120">
            <v>0</v>
          </cell>
          <cell r="K120">
            <v>0</v>
          </cell>
          <cell r="L120">
            <v>0</v>
          </cell>
          <cell r="M120">
            <v>2000</v>
          </cell>
          <cell r="N120">
            <v>1500</v>
          </cell>
          <cell r="O120">
            <v>1500</v>
          </cell>
        </row>
        <row r="121">
          <cell r="A121" t="str">
            <v>03</v>
          </cell>
          <cell r="B121" t="str">
            <v>01</v>
          </cell>
          <cell r="C121" t="str">
            <v>01</v>
          </cell>
          <cell r="D121" t="str">
            <v>04</v>
          </cell>
          <cell r="E121" t="str">
            <v>14</v>
          </cell>
          <cell r="F121" t="str">
            <v>06</v>
          </cell>
          <cell r="G121" t="str">
            <v>0</v>
          </cell>
          <cell r="H121" t="str">
            <v>00</v>
          </cell>
          <cell r="I121" t="str">
            <v>0</v>
          </cell>
          <cell r="J121">
            <v>0</v>
          </cell>
          <cell r="K121">
            <v>0</v>
          </cell>
          <cell r="L121">
            <v>0</v>
          </cell>
          <cell r="M121">
            <v>1000</v>
          </cell>
          <cell r="N121">
            <v>2000</v>
          </cell>
          <cell r="O121">
            <v>2000</v>
          </cell>
        </row>
        <row r="122">
          <cell r="A122" t="str">
            <v>03</v>
          </cell>
          <cell r="B122" t="str">
            <v>01</v>
          </cell>
          <cell r="C122" t="str">
            <v>01</v>
          </cell>
          <cell r="D122" t="str">
            <v>04</v>
          </cell>
          <cell r="E122" t="str">
            <v>14</v>
          </cell>
          <cell r="F122" t="str">
            <v>07</v>
          </cell>
          <cell r="G122" t="str">
            <v>0</v>
          </cell>
          <cell r="H122" t="str">
            <v>00</v>
          </cell>
          <cell r="I122" t="str">
            <v>0</v>
          </cell>
          <cell r="J122">
            <v>0</v>
          </cell>
          <cell r="K122">
            <v>0</v>
          </cell>
          <cell r="L122">
            <v>0</v>
          </cell>
          <cell r="M122">
            <v>1000</v>
          </cell>
          <cell r="N122">
            <v>1000</v>
          </cell>
          <cell r="O122">
            <v>1000</v>
          </cell>
        </row>
        <row r="123">
          <cell r="A123" t="str">
            <v>03</v>
          </cell>
          <cell r="B123" t="str">
            <v>01</v>
          </cell>
          <cell r="C123" t="str">
            <v>01</v>
          </cell>
          <cell r="D123" t="str">
            <v>04</v>
          </cell>
          <cell r="E123" t="str">
            <v>14</v>
          </cell>
          <cell r="F123" t="str">
            <v>80</v>
          </cell>
          <cell r="G123" t="str">
            <v>0</v>
          </cell>
          <cell r="H123" t="str">
            <v>00</v>
          </cell>
          <cell r="I123" t="str">
            <v>0</v>
          </cell>
          <cell r="J123">
            <v>0</v>
          </cell>
          <cell r="K123">
            <v>300001</v>
          </cell>
          <cell r="L123">
            <v>581405.5336120401</v>
          </cell>
          <cell r="M123">
            <v>250000</v>
          </cell>
          <cell r="N123">
            <v>1000</v>
          </cell>
          <cell r="O123">
            <v>1000</v>
          </cell>
        </row>
        <row r="124">
          <cell r="A124" t="str">
            <v>03</v>
          </cell>
          <cell r="B124" t="str">
            <v>01</v>
          </cell>
          <cell r="C124" t="str">
            <v>01</v>
          </cell>
          <cell r="D124" t="str">
            <v>04</v>
          </cell>
          <cell r="E124" t="str">
            <v>14</v>
          </cell>
          <cell r="F124" t="str">
            <v>80</v>
          </cell>
          <cell r="G124" t="str">
            <v>1</v>
          </cell>
          <cell r="H124" t="str">
            <v>00</v>
          </cell>
          <cell r="I124" t="str">
            <v>0</v>
          </cell>
          <cell r="J124">
            <v>0</v>
          </cell>
          <cell r="K124">
            <v>250001</v>
          </cell>
          <cell r="L124">
            <v>709855.53110367991</v>
          </cell>
          <cell r="M124">
            <v>154719</v>
          </cell>
          <cell r="N124">
            <v>250000</v>
          </cell>
          <cell r="O124">
            <v>250000</v>
          </cell>
        </row>
        <row r="125">
          <cell r="A125" t="str">
            <v>03</v>
          </cell>
          <cell r="B125" t="str">
            <v>01</v>
          </cell>
          <cell r="C125" t="str">
            <v>01</v>
          </cell>
          <cell r="D125" t="str">
            <v>05</v>
          </cell>
          <cell r="E125" t="str">
            <v>12</v>
          </cell>
          <cell r="F125" t="str">
            <v>02</v>
          </cell>
          <cell r="G125" t="str">
            <v>0</v>
          </cell>
          <cell r="H125" t="str">
            <v>00</v>
          </cell>
          <cell r="I125" t="str">
            <v>0</v>
          </cell>
          <cell r="J125">
            <v>0</v>
          </cell>
          <cell r="K125">
            <v>10500</v>
          </cell>
          <cell r="L125">
            <v>10480</v>
          </cell>
          <cell r="M125">
            <v>0</v>
          </cell>
          <cell r="N125">
            <v>0</v>
          </cell>
          <cell r="O125">
            <v>0</v>
          </cell>
        </row>
        <row r="126">
          <cell r="A126" t="str">
            <v>03</v>
          </cell>
          <cell r="B126" t="str">
            <v>01</v>
          </cell>
          <cell r="C126" t="str">
            <v>01</v>
          </cell>
          <cell r="D126" t="str">
            <v>05</v>
          </cell>
          <cell r="E126" t="str">
            <v>12</v>
          </cell>
          <cell r="F126" t="str">
            <v>02</v>
          </cell>
          <cell r="G126" t="str">
            <v>1</v>
          </cell>
          <cell r="H126" t="str">
            <v>00</v>
          </cell>
          <cell r="I126" t="str">
            <v>0</v>
          </cell>
          <cell r="J126">
            <v>11500</v>
          </cell>
          <cell r="K126">
            <v>0</v>
          </cell>
          <cell r="L126">
            <v>0</v>
          </cell>
          <cell r="M126">
            <v>0</v>
          </cell>
        </row>
        <row r="127">
          <cell r="A127" t="str">
            <v>03</v>
          </cell>
          <cell r="B127" t="str">
            <v>01</v>
          </cell>
          <cell r="C127" t="str">
            <v>01</v>
          </cell>
          <cell r="D127" t="str">
            <v>05</v>
          </cell>
          <cell r="E127" t="str">
            <v>14</v>
          </cell>
          <cell r="F127" t="str">
            <v>11</v>
          </cell>
          <cell r="G127" t="str">
            <v>0</v>
          </cell>
          <cell r="H127" t="str">
            <v>00</v>
          </cell>
          <cell r="I127" t="str">
            <v>0</v>
          </cell>
          <cell r="J127">
            <v>403999.18</v>
          </cell>
          <cell r="K127">
            <v>387763</v>
          </cell>
          <cell r="L127">
            <v>468980.61404682277</v>
          </cell>
          <cell r="M127">
            <v>0</v>
          </cell>
        </row>
        <row r="128">
          <cell r="A128" t="str">
            <v>03</v>
          </cell>
          <cell r="B128" t="str">
            <v>01</v>
          </cell>
          <cell r="C128" t="str">
            <v>01</v>
          </cell>
          <cell r="D128" t="str">
            <v>06</v>
          </cell>
          <cell r="E128" t="str">
            <v>12</v>
          </cell>
          <cell r="F128" t="str">
            <v>01</v>
          </cell>
          <cell r="G128" t="str">
            <v>0</v>
          </cell>
          <cell r="H128" t="str">
            <v>00</v>
          </cell>
          <cell r="I128" t="str">
            <v>0</v>
          </cell>
          <cell r="J128">
            <v>11562.33</v>
          </cell>
          <cell r="K128">
            <v>4749</v>
          </cell>
          <cell r="L128">
            <v>4749</v>
          </cell>
          <cell r="M128">
            <v>0</v>
          </cell>
        </row>
        <row r="129">
          <cell r="A129" t="str">
            <v>03</v>
          </cell>
          <cell r="B129" t="str">
            <v>01</v>
          </cell>
          <cell r="C129" t="str">
            <v>01</v>
          </cell>
          <cell r="D129" t="str">
            <v>06</v>
          </cell>
          <cell r="E129" t="str">
            <v>12</v>
          </cell>
          <cell r="F129" t="str">
            <v>02</v>
          </cell>
          <cell r="G129" t="str">
            <v>0</v>
          </cell>
          <cell r="H129" t="str">
            <v>00</v>
          </cell>
          <cell r="I129" t="str">
            <v>0</v>
          </cell>
          <cell r="J129">
            <v>0</v>
          </cell>
          <cell r="K129">
            <v>7000</v>
          </cell>
          <cell r="L129">
            <v>7000</v>
          </cell>
          <cell r="M129">
            <v>0</v>
          </cell>
        </row>
        <row r="130">
          <cell r="A130" t="str">
            <v>03</v>
          </cell>
          <cell r="B130" t="str">
            <v>01</v>
          </cell>
          <cell r="C130" t="str">
            <v>01</v>
          </cell>
          <cell r="D130" t="str">
            <v>06</v>
          </cell>
          <cell r="E130" t="str">
            <v>12</v>
          </cell>
          <cell r="F130" t="str">
            <v>03</v>
          </cell>
          <cell r="G130" t="str">
            <v>0</v>
          </cell>
          <cell r="H130" t="str">
            <v>00</v>
          </cell>
          <cell r="I130" t="str">
            <v>0</v>
          </cell>
          <cell r="J130">
            <v>9387.44</v>
          </cell>
          <cell r="K130">
            <v>4274</v>
          </cell>
          <cell r="L130">
            <v>5217.4247491638798</v>
          </cell>
          <cell r="M130">
            <v>0</v>
          </cell>
        </row>
        <row r="131">
          <cell r="A131" t="str">
            <v>03</v>
          </cell>
          <cell r="B131" t="str">
            <v>01</v>
          </cell>
          <cell r="C131" t="str">
            <v>01</v>
          </cell>
          <cell r="D131" t="str">
            <v>06</v>
          </cell>
          <cell r="E131" t="str">
            <v>13</v>
          </cell>
          <cell r="F131" t="str">
            <v>05</v>
          </cell>
          <cell r="G131" t="str">
            <v>0</v>
          </cell>
          <cell r="H131" t="str">
            <v>00</v>
          </cell>
          <cell r="I131" t="str">
            <v>0</v>
          </cell>
          <cell r="J131">
            <v>149.13999999999999</v>
          </cell>
          <cell r="K131">
            <v>7598</v>
          </cell>
          <cell r="L131">
            <v>594.11989966555188</v>
          </cell>
          <cell r="M131">
            <v>7598</v>
          </cell>
        </row>
        <row r="132">
          <cell r="A132" t="str">
            <v>03</v>
          </cell>
          <cell r="B132" t="str">
            <v>01</v>
          </cell>
          <cell r="C132" t="str">
            <v>01</v>
          </cell>
          <cell r="D132" t="str">
            <v>06</v>
          </cell>
          <cell r="E132" t="str">
            <v>13</v>
          </cell>
          <cell r="F132" t="str">
            <v>07</v>
          </cell>
          <cell r="G132" t="str">
            <v>0</v>
          </cell>
          <cell r="H132" t="str">
            <v>00</v>
          </cell>
          <cell r="I132" t="str">
            <v>0</v>
          </cell>
          <cell r="J132">
            <v>0</v>
          </cell>
          <cell r="K132">
            <v>30001</v>
          </cell>
          <cell r="L132">
            <v>23458.647658862879</v>
          </cell>
          <cell r="M132">
            <v>0</v>
          </cell>
          <cell r="N132">
            <v>7598</v>
          </cell>
          <cell r="O132">
            <v>7598</v>
          </cell>
        </row>
        <row r="133">
          <cell r="A133" t="str">
            <v>03</v>
          </cell>
          <cell r="B133" t="str">
            <v>01</v>
          </cell>
          <cell r="C133" t="str">
            <v>01</v>
          </cell>
          <cell r="D133" t="str">
            <v>06</v>
          </cell>
          <cell r="E133" t="str">
            <v>13</v>
          </cell>
          <cell r="F133" t="str">
            <v>08</v>
          </cell>
          <cell r="G133" t="str">
            <v>0</v>
          </cell>
          <cell r="H133" t="str">
            <v>00</v>
          </cell>
          <cell r="I133" t="str">
            <v>0</v>
          </cell>
          <cell r="J133">
            <v>902.42</v>
          </cell>
          <cell r="K133">
            <v>2533</v>
          </cell>
          <cell r="L133">
            <v>2095.8690635451508</v>
          </cell>
          <cell r="M133">
            <v>0</v>
          </cell>
        </row>
        <row r="134">
          <cell r="A134" t="str">
            <v>03</v>
          </cell>
          <cell r="B134" t="str">
            <v>01</v>
          </cell>
          <cell r="C134" t="str">
            <v>01</v>
          </cell>
          <cell r="D134" t="str">
            <v>06</v>
          </cell>
          <cell r="E134" t="str">
            <v>13</v>
          </cell>
          <cell r="F134" t="str">
            <v>09</v>
          </cell>
          <cell r="G134" t="str">
            <v>0</v>
          </cell>
          <cell r="H134" t="str">
            <v>00</v>
          </cell>
          <cell r="I134" t="str">
            <v>0</v>
          </cell>
          <cell r="J134">
            <v>2970.63</v>
          </cell>
          <cell r="K134">
            <v>7598</v>
          </cell>
          <cell r="L134">
            <v>7598</v>
          </cell>
          <cell r="M134">
            <v>0</v>
          </cell>
        </row>
        <row r="135">
          <cell r="A135" t="str">
            <v>03</v>
          </cell>
          <cell r="B135" t="str">
            <v>01</v>
          </cell>
          <cell r="C135" t="str">
            <v>01</v>
          </cell>
          <cell r="D135" t="str">
            <v>06</v>
          </cell>
          <cell r="E135" t="str">
            <v>13</v>
          </cell>
          <cell r="F135" t="str">
            <v>10</v>
          </cell>
          <cell r="G135" t="str">
            <v>0</v>
          </cell>
          <cell r="H135" t="str">
            <v>00</v>
          </cell>
          <cell r="I135" t="str">
            <v>0</v>
          </cell>
          <cell r="J135">
            <v>1666.35</v>
          </cell>
          <cell r="K135">
            <v>2533</v>
          </cell>
          <cell r="L135">
            <v>768.75836120401334</v>
          </cell>
          <cell r="M135">
            <v>0</v>
          </cell>
        </row>
        <row r="136">
          <cell r="A136" t="str">
            <v>03</v>
          </cell>
          <cell r="B136" t="str">
            <v>01</v>
          </cell>
          <cell r="C136" t="str">
            <v>01</v>
          </cell>
          <cell r="D136" t="str">
            <v>06</v>
          </cell>
          <cell r="E136" t="str">
            <v>14</v>
          </cell>
          <cell r="F136" t="str">
            <v>02</v>
          </cell>
          <cell r="G136" t="str">
            <v>0</v>
          </cell>
          <cell r="H136" t="str">
            <v>00</v>
          </cell>
          <cell r="I136" t="str">
            <v>0</v>
          </cell>
          <cell r="J136">
            <v>14631.6</v>
          </cell>
          <cell r="K136">
            <v>11397</v>
          </cell>
          <cell r="L136">
            <v>13912.725752508361</v>
          </cell>
          <cell r="M136">
            <v>0</v>
          </cell>
        </row>
        <row r="137">
          <cell r="A137" t="str">
            <v>03</v>
          </cell>
          <cell r="B137" t="str">
            <v>01</v>
          </cell>
          <cell r="C137" t="str">
            <v>01</v>
          </cell>
          <cell r="D137" t="str">
            <v>06</v>
          </cell>
          <cell r="E137" t="str">
            <v>14</v>
          </cell>
          <cell r="F137" t="str">
            <v>05</v>
          </cell>
          <cell r="G137" t="str">
            <v>0</v>
          </cell>
          <cell r="H137" t="str">
            <v>00</v>
          </cell>
          <cell r="I137" t="str">
            <v>0</v>
          </cell>
          <cell r="J137">
            <v>10825.15</v>
          </cell>
          <cell r="K137">
            <v>5468</v>
          </cell>
          <cell r="L137">
            <v>6674.9832775919731</v>
          </cell>
          <cell r="M137">
            <v>0</v>
          </cell>
        </row>
        <row r="138">
          <cell r="A138" t="str">
            <v>03</v>
          </cell>
          <cell r="B138" t="str">
            <v>01</v>
          </cell>
          <cell r="C138" t="str">
            <v>01</v>
          </cell>
          <cell r="D138" t="str">
            <v>06</v>
          </cell>
          <cell r="E138" t="str">
            <v>14</v>
          </cell>
          <cell r="F138" t="str">
            <v>06</v>
          </cell>
          <cell r="G138" t="str">
            <v>0</v>
          </cell>
          <cell r="H138" t="str">
            <v>00</v>
          </cell>
          <cell r="I138" t="str">
            <v>0</v>
          </cell>
          <cell r="J138">
            <v>1170.2</v>
          </cell>
          <cell r="K138">
            <v>1520</v>
          </cell>
          <cell r="L138">
            <v>758.028093645485</v>
          </cell>
          <cell r="M138">
            <v>0</v>
          </cell>
        </row>
        <row r="139">
          <cell r="A139" t="str">
            <v>03</v>
          </cell>
          <cell r="B139" t="str">
            <v>01</v>
          </cell>
          <cell r="C139" t="str">
            <v>01</v>
          </cell>
          <cell r="D139" t="str">
            <v>06</v>
          </cell>
          <cell r="E139" t="str">
            <v>14</v>
          </cell>
          <cell r="F139" t="str">
            <v>07</v>
          </cell>
          <cell r="G139" t="str">
            <v>0</v>
          </cell>
          <cell r="H139" t="str">
            <v>00</v>
          </cell>
          <cell r="I139" t="str">
            <v>0</v>
          </cell>
          <cell r="J139">
            <v>1115.42</v>
          </cell>
          <cell r="K139">
            <v>1139</v>
          </cell>
          <cell r="L139">
            <v>816.24498327759193</v>
          </cell>
          <cell r="M139">
            <v>0</v>
          </cell>
        </row>
        <row r="140">
          <cell r="A140" t="str">
            <v>03</v>
          </cell>
          <cell r="B140" t="str">
            <v>01</v>
          </cell>
          <cell r="C140" t="str">
            <v>01</v>
          </cell>
          <cell r="D140" t="str">
            <v>06</v>
          </cell>
          <cell r="E140" t="str">
            <v>14</v>
          </cell>
          <cell r="F140" t="str">
            <v>13</v>
          </cell>
          <cell r="G140" t="str">
            <v>0</v>
          </cell>
          <cell r="H140" t="str">
            <v>00</v>
          </cell>
          <cell r="I140" t="str">
            <v>0</v>
          </cell>
          <cell r="J140">
            <v>28275.8</v>
          </cell>
          <cell r="K140">
            <v>37989</v>
          </cell>
          <cell r="L140">
            <v>39588.376086956523</v>
          </cell>
          <cell r="M140">
            <v>0</v>
          </cell>
        </row>
        <row r="141">
          <cell r="A141" t="str">
            <v>03</v>
          </cell>
          <cell r="B141" t="str">
            <v>01</v>
          </cell>
          <cell r="C141" t="str">
            <v>01</v>
          </cell>
          <cell r="D141" t="str">
            <v>06</v>
          </cell>
          <cell r="E141" t="str">
            <v>14</v>
          </cell>
          <cell r="F141" t="str">
            <v>15</v>
          </cell>
          <cell r="G141" t="str">
            <v>0</v>
          </cell>
          <cell r="H141" t="str">
            <v>00</v>
          </cell>
          <cell r="I141" t="str">
            <v>0</v>
          </cell>
          <cell r="J141">
            <v>3942.36</v>
          </cell>
          <cell r="K141">
            <v>6332</v>
          </cell>
          <cell r="L141">
            <v>3782.1934782608696</v>
          </cell>
          <cell r="M141">
            <v>0</v>
          </cell>
        </row>
        <row r="142">
          <cell r="A142" t="str">
            <v>03</v>
          </cell>
          <cell r="B142" t="str">
            <v>01</v>
          </cell>
          <cell r="C142" t="str">
            <v>01</v>
          </cell>
          <cell r="D142" t="str">
            <v>06</v>
          </cell>
          <cell r="E142" t="str">
            <v>14</v>
          </cell>
          <cell r="F142" t="str">
            <v>16</v>
          </cell>
          <cell r="G142" t="str">
            <v>0</v>
          </cell>
          <cell r="H142" t="str">
            <v>00</v>
          </cell>
          <cell r="I142" t="str">
            <v>0</v>
          </cell>
          <cell r="J142">
            <v>63589.69</v>
          </cell>
          <cell r="K142">
            <v>75978</v>
          </cell>
          <cell r="L142">
            <v>50640.75919732442</v>
          </cell>
          <cell r="M142">
            <v>0</v>
          </cell>
        </row>
        <row r="143">
          <cell r="A143" t="str">
            <v>03</v>
          </cell>
          <cell r="B143" t="str">
            <v>01</v>
          </cell>
          <cell r="C143" t="str">
            <v>01</v>
          </cell>
          <cell r="D143" t="str">
            <v>06</v>
          </cell>
          <cell r="E143" t="str">
            <v>14</v>
          </cell>
          <cell r="F143" t="str">
            <v>17</v>
          </cell>
          <cell r="G143" t="str">
            <v>0</v>
          </cell>
          <cell r="H143" t="str">
            <v>00</v>
          </cell>
          <cell r="I143" t="str">
            <v>0</v>
          </cell>
          <cell r="J143">
            <v>2885.03</v>
          </cell>
          <cell r="K143">
            <v>3000</v>
          </cell>
          <cell r="L143">
            <v>2970.4285953177259</v>
          </cell>
          <cell r="M143">
            <v>0</v>
          </cell>
        </row>
        <row r="144">
          <cell r="A144" t="str">
            <v>03</v>
          </cell>
          <cell r="B144" t="str">
            <v>01</v>
          </cell>
          <cell r="C144" t="str">
            <v>01</v>
          </cell>
          <cell r="D144" t="str">
            <v>08</v>
          </cell>
          <cell r="E144" t="str">
            <v>10</v>
          </cell>
          <cell r="F144" t="str">
            <v>01</v>
          </cell>
          <cell r="G144" t="str">
            <v>0</v>
          </cell>
          <cell r="H144" t="str">
            <v>00</v>
          </cell>
          <cell r="I144" t="str">
            <v>0</v>
          </cell>
          <cell r="J144">
            <v>130393</v>
          </cell>
          <cell r="K144">
            <v>161116</v>
          </cell>
          <cell r="L144">
            <v>130318.28160535118</v>
          </cell>
          <cell r="M144">
            <v>0</v>
          </cell>
        </row>
        <row r="145">
          <cell r="A145" t="str">
            <v>03</v>
          </cell>
          <cell r="B145" t="str">
            <v>01</v>
          </cell>
          <cell r="C145" t="str">
            <v>01</v>
          </cell>
          <cell r="D145" t="str">
            <v>08</v>
          </cell>
          <cell r="E145" t="str">
            <v>10</v>
          </cell>
          <cell r="F145" t="str">
            <v>26</v>
          </cell>
          <cell r="G145" t="str">
            <v>0</v>
          </cell>
          <cell r="H145" t="str">
            <v>00</v>
          </cell>
          <cell r="I145" t="str">
            <v>0</v>
          </cell>
          <cell r="J145">
            <v>5515.5</v>
          </cell>
          <cell r="K145">
            <v>500</v>
          </cell>
          <cell r="L145">
            <v>10597</v>
          </cell>
          <cell r="M145">
            <v>0</v>
          </cell>
          <cell r="N145">
            <v>52338</v>
          </cell>
          <cell r="O145">
            <v>52338</v>
          </cell>
        </row>
        <row r="146">
          <cell r="A146" t="str">
            <v>03</v>
          </cell>
          <cell r="B146" t="str">
            <v>01</v>
          </cell>
          <cell r="C146" t="str">
            <v>01</v>
          </cell>
          <cell r="D146" t="str">
            <v>08</v>
          </cell>
          <cell r="E146" t="str">
            <v>11</v>
          </cell>
          <cell r="F146" t="str">
            <v>01</v>
          </cell>
          <cell r="G146" t="str">
            <v>0</v>
          </cell>
          <cell r="H146" t="str">
            <v>00</v>
          </cell>
          <cell r="I146" t="str">
            <v>0</v>
          </cell>
          <cell r="J146">
            <v>3384.91</v>
          </cell>
          <cell r="K146">
            <v>4000</v>
          </cell>
          <cell r="L146">
            <v>0</v>
          </cell>
          <cell r="M146">
            <v>0</v>
          </cell>
        </row>
        <row r="147">
          <cell r="A147" t="str">
            <v>03</v>
          </cell>
          <cell r="B147" t="str">
            <v>01</v>
          </cell>
          <cell r="C147" t="str">
            <v>01</v>
          </cell>
          <cell r="D147" t="str">
            <v>08</v>
          </cell>
          <cell r="E147" t="str">
            <v>12</v>
          </cell>
          <cell r="F147" t="str">
            <v>01</v>
          </cell>
          <cell r="G147" t="str">
            <v>0</v>
          </cell>
          <cell r="H147" t="str">
            <v>00</v>
          </cell>
          <cell r="I147" t="str">
            <v>0</v>
          </cell>
          <cell r="J147">
            <v>2976.18</v>
          </cell>
          <cell r="K147">
            <v>7500</v>
          </cell>
          <cell r="L147">
            <v>6706</v>
          </cell>
          <cell r="M147">
            <v>0</v>
          </cell>
        </row>
        <row r="148">
          <cell r="A148" t="str">
            <v>03</v>
          </cell>
          <cell r="B148" t="str">
            <v>01</v>
          </cell>
          <cell r="C148" t="str">
            <v>01</v>
          </cell>
          <cell r="D148" t="str">
            <v>08</v>
          </cell>
          <cell r="E148" t="str">
            <v>12</v>
          </cell>
          <cell r="F148" t="str">
            <v>02</v>
          </cell>
          <cell r="G148" t="str">
            <v>0</v>
          </cell>
          <cell r="H148" t="str">
            <v>00</v>
          </cell>
          <cell r="I148" t="str">
            <v>0</v>
          </cell>
          <cell r="J148">
            <v>0</v>
          </cell>
          <cell r="K148">
            <v>14000</v>
          </cell>
          <cell r="L148">
            <v>0</v>
          </cell>
          <cell r="M148">
            <v>0</v>
          </cell>
        </row>
        <row r="149">
          <cell r="A149" t="str">
            <v>03</v>
          </cell>
          <cell r="B149" t="str">
            <v>01</v>
          </cell>
          <cell r="C149" t="str">
            <v>01</v>
          </cell>
          <cell r="D149" t="str">
            <v>08</v>
          </cell>
          <cell r="E149" t="str">
            <v>12</v>
          </cell>
          <cell r="F149" t="str">
            <v>03</v>
          </cell>
          <cell r="G149" t="str">
            <v>0</v>
          </cell>
          <cell r="H149" t="str">
            <v>00</v>
          </cell>
          <cell r="I149" t="str">
            <v>0</v>
          </cell>
          <cell r="J149">
            <v>1362.31</v>
          </cell>
          <cell r="K149">
            <v>13375</v>
          </cell>
          <cell r="L149">
            <v>5771</v>
          </cell>
          <cell r="M149">
            <v>0</v>
          </cell>
        </row>
        <row r="150">
          <cell r="A150" t="str">
            <v>03</v>
          </cell>
          <cell r="B150" t="str">
            <v>01</v>
          </cell>
          <cell r="C150" t="str">
            <v>01</v>
          </cell>
          <cell r="D150" t="str">
            <v>08</v>
          </cell>
          <cell r="E150" t="str">
            <v>13</v>
          </cell>
          <cell r="F150" t="str">
            <v>01</v>
          </cell>
          <cell r="G150" t="str">
            <v>0</v>
          </cell>
          <cell r="H150" t="str">
            <v>00</v>
          </cell>
          <cell r="I150" t="str">
            <v>0</v>
          </cell>
          <cell r="K150">
            <v>20000</v>
          </cell>
          <cell r="L150">
            <v>724</v>
          </cell>
          <cell r="M150">
            <v>0</v>
          </cell>
        </row>
        <row r="151">
          <cell r="A151" t="str">
            <v>03</v>
          </cell>
          <cell r="B151" t="str">
            <v>01</v>
          </cell>
          <cell r="C151" t="str">
            <v>01</v>
          </cell>
          <cell r="D151" t="str">
            <v>08</v>
          </cell>
          <cell r="E151" t="str">
            <v>13</v>
          </cell>
          <cell r="F151" t="str">
            <v>07</v>
          </cell>
          <cell r="G151" t="str">
            <v>0</v>
          </cell>
          <cell r="H151" t="str">
            <v>00</v>
          </cell>
          <cell r="I151" t="str">
            <v>0</v>
          </cell>
          <cell r="J151">
            <v>0</v>
          </cell>
          <cell r="K151">
            <v>10000</v>
          </cell>
          <cell r="L151">
            <v>0</v>
          </cell>
          <cell r="M151">
            <v>0</v>
          </cell>
        </row>
        <row r="152">
          <cell r="A152" t="str">
            <v>03</v>
          </cell>
          <cell r="B152" t="str">
            <v>01</v>
          </cell>
          <cell r="C152" t="str">
            <v>01</v>
          </cell>
          <cell r="D152" t="str">
            <v>08</v>
          </cell>
          <cell r="E152" t="str">
            <v>13</v>
          </cell>
          <cell r="F152" t="str">
            <v>08</v>
          </cell>
          <cell r="G152" t="str">
            <v>0</v>
          </cell>
          <cell r="H152" t="str">
            <v>00</v>
          </cell>
          <cell r="I152" t="str">
            <v>0</v>
          </cell>
          <cell r="J152">
            <v>1992.68</v>
          </cell>
          <cell r="K152">
            <v>2000</v>
          </cell>
          <cell r="L152">
            <v>621</v>
          </cell>
          <cell r="M152">
            <v>0</v>
          </cell>
        </row>
        <row r="153">
          <cell r="A153" t="str">
            <v>03</v>
          </cell>
          <cell r="B153" t="str">
            <v>01</v>
          </cell>
          <cell r="C153" t="str">
            <v>01</v>
          </cell>
          <cell r="D153" t="str">
            <v>08</v>
          </cell>
          <cell r="E153" t="str">
            <v>13</v>
          </cell>
          <cell r="F153" t="str">
            <v>09</v>
          </cell>
          <cell r="G153" t="str">
            <v>0</v>
          </cell>
          <cell r="H153" t="str">
            <v>00</v>
          </cell>
          <cell r="I153" t="str">
            <v>0</v>
          </cell>
          <cell r="J153">
            <v>5243.65</v>
          </cell>
          <cell r="K153">
            <v>5000</v>
          </cell>
          <cell r="L153">
            <v>3291</v>
          </cell>
          <cell r="M153">
            <v>0</v>
          </cell>
        </row>
        <row r="154">
          <cell r="A154" t="str">
            <v>03</v>
          </cell>
          <cell r="B154" t="str">
            <v>01</v>
          </cell>
          <cell r="C154" t="str">
            <v>01</v>
          </cell>
          <cell r="D154" t="str">
            <v>08</v>
          </cell>
          <cell r="E154" t="str">
            <v>13</v>
          </cell>
          <cell r="F154" t="str">
            <v>38</v>
          </cell>
          <cell r="G154" t="str">
            <v>0</v>
          </cell>
          <cell r="H154" t="str">
            <v>00</v>
          </cell>
          <cell r="I154" t="str">
            <v>0</v>
          </cell>
          <cell r="J154">
            <v>218010.79</v>
          </cell>
          <cell r="K154">
            <v>153774</v>
          </cell>
          <cell r="L154">
            <v>109596</v>
          </cell>
          <cell r="M154">
            <v>0</v>
          </cell>
        </row>
        <row r="155">
          <cell r="A155" t="str">
            <v>03</v>
          </cell>
          <cell r="B155" t="str">
            <v>01</v>
          </cell>
          <cell r="C155" t="str">
            <v>01</v>
          </cell>
          <cell r="D155" t="str">
            <v>08</v>
          </cell>
          <cell r="E155" t="str">
            <v>14</v>
          </cell>
          <cell r="F155" t="str">
            <v>02</v>
          </cell>
          <cell r="G155" t="str">
            <v>0</v>
          </cell>
          <cell r="H155" t="str">
            <v>00</v>
          </cell>
          <cell r="I155" t="str">
            <v>0</v>
          </cell>
          <cell r="J155">
            <v>9307.17</v>
          </cell>
          <cell r="K155">
            <v>22250</v>
          </cell>
          <cell r="L155">
            <v>7680</v>
          </cell>
          <cell r="M155">
            <v>0</v>
          </cell>
        </row>
        <row r="156">
          <cell r="A156" t="str">
            <v>03</v>
          </cell>
          <cell r="B156" t="str">
            <v>01</v>
          </cell>
          <cell r="C156" t="str">
            <v>01</v>
          </cell>
          <cell r="D156" t="str">
            <v>08</v>
          </cell>
          <cell r="E156" t="str">
            <v>14</v>
          </cell>
          <cell r="F156" t="str">
            <v>05</v>
          </cell>
          <cell r="G156" t="str">
            <v>0</v>
          </cell>
          <cell r="H156" t="str">
            <v>00</v>
          </cell>
          <cell r="I156" t="str">
            <v>0</v>
          </cell>
          <cell r="J156">
            <v>740.47</v>
          </cell>
          <cell r="K156">
            <v>3000</v>
          </cell>
          <cell r="L156">
            <v>139</v>
          </cell>
          <cell r="M156">
            <v>0</v>
          </cell>
        </row>
        <row r="157">
          <cell r="A157" t="str">
            <v>03</v>
          </cell>
          <cell r="B157" t="str">
            <v>01</v>
          </cell>
          <cell r="C157" t="str">
            <v>01</v>
          </cell>
          <cell r="D157" t="str">
            <v>08</v>
          </cell>
          <cell r="E157" t="str">
            <v>14</v>
          </cell>
          <cell r="F157" t="str">
            <v>06</v>
          </cell>
          <cell r="G157" t="str">
            <v>0</v>
          </cell>
          <cell r="H157" t="str">
            <v>00</v>
          </cell>
          <cell r="I157" t="str">
            <v>0</v>
          </cell>
          <cell r="J157">
            <v>3204</v>
          </cell>
          <cell r="K157">
            <v>6200</v>
          </cell>
          <cell r="L157">
            <v>291</v>
          </cell>
          <cell r="M157">
            <v>0</v>
          </cell>
        </row>
        <row r="158">
          <cell r="A158" t="str">
            <v>03</v>
          </cell>
          <cell r="B158" t="str">
            <v>01</v>
          </cell>
          <cell r="C158" t="str">
            <v>01</v>
          </cell>
          <cell r="D158" t="str">
            <v>08</v>
          </cell>
          <cell r="E158" t="str">
            <v>14</v>
          </cell>
          <cell r="F158" t="str">
            <v>08</v>
          </cell>
          <cell r="G158" t="str">
            <v>0</v>
          </cell>
          <cell r="H158" t="str">
            <v>00</v>
          </cell>
          <cell r="I158" t="str">
            <v>0</v>
          </cell>
          <cell r="J158">
            <v>0</v>
          </cell>
          <cell r="K158">
            <v>300</v>
          </cell>
          <cell r="L158">
            <v>0</v>
          </cell>
          <cell r="M158">
            <v>0</v>
          </cell>
        </row>
        <row r="159">
          <cell r="A159" t="str">
            <v>03</v>
          </cell>
          <cell r="B159" t="str">
            <v>01</v>
          </cell>
          <cell r="C159" t="str">
            <v>01</v>
          </cell>
          <cell r="D159" t="str">
            <v>08</v>
          </cell>
          <cell r="E159" t="str">
            <v>14</v>
          </cell>
          <cell r="F159" t="str">
            <v>11</v>
          </cell>
          <cell r="G159" t="str">
            <v>0</v>
          </cell>
          <cell r="H159" t="str">
            <v>00</v>
          </cell>
          <cell r="I159" t="str">
            <v>0</v>
          </cell>
          <cell r="J159">
            <v>0</v>
          </cell>
          <cell r="K159">
            <v>150</v>
          </cell>
          <cell r="L159">
            <v>0</v>
          </cell>
          <cell r="M159">
            <v>0</v>
          </cell>
        </row>
        <row r="160">
          <cell r="A160" t="str">
            <v>03</v>
          </cell>
          <cell r="B160" t="str">
            <v>01</v>
          </cell>
          <cell r="C160" t="str">
            <v>01</v>
          </cell>
          <cell r="D160" t="str">
            <v>08</v>
          </cell>
          <cell r="E160" t="str">
            <v>14</v>
          </cell>
          <cell r="F160" t="str">
            <v>13</v>
          </cell>
          <cell r="G160" t="str">
            <v>0</v>
          </cell>
          <cell r="H160" t="str">
            <v>00</v>
          </cell>
          <cell r="I160" t="str">
            <v>0</v>
          </cell>
          <cell r="J160">
            <v>0</v>
          </cell>
          <cell r="K160">
            <v>6000</v>
          </cell>
          <cell r="L160">
            <v>0</v>
          </cell>
          <cell r="M160">
            <v>0</v>
          </cell>
        </row>
        <row r="161">
          <cell r="A161" t="str">
            <v>03</v>
          </cell>
          <cell r="B161" t="str">
            <v>01</v>
          </cell>
          <cell r="C161" t="str">
            <v>01</v>
          </cell>
          <cell r="D161" t="str">
            <v>08</v>
          </cell>
          <cell r="E161" t="str">
            <v>14</v>
          </cell>
          <cell r="F161" t="str">
            <v>17</v>
          </cell>
          <cell r="G161" t="str">
            <v>0</v>
          </cell>
          <cell r="H161" t="str">
            <v>00</v>
          </cell>
          <cell r="I161" t="str">
            <v>0</v>
          </cell>
          <cell r="J161">
            <v>7367.08</v>
          </cell>
          <cell r="K161">
            <v>10000</v>
          </cell>
          <cell r="L161">
            <v>853</v>
          </cell>
          <cell r="M161">
            <v>0</v>
          </cell>
        </row>
        <row r="162">
          <cell r="A162" t="str">
            <v>03</v>
          </cell>
          <cell r="B162" t="str">
            <v>01</v>
          </cell>
          <cell r="C162" t="str">
            <v>01</v>
          </cell>
          <cell r="D162" t="str">
            <v>08</v>
          </cell>
          <cell r="E162" t="str">
            <v>14</v>
          </cell>
          <cell r="F162" t="str">
            <v>81</v>
          </cell>
          <cell r="G162" t="str">
            <v>0</v>
          </cell>
          <cell r="H162" t="str">
            <v>00</v>
          </cell>
          <cell r="I162" t="str">
            <v>0</v>
          </cell>
          <cell r="J162">
            <v>0</v>
          </cell>
          <cell r="K162">
            <v>400</v>
          </cell>
          <cell r="L162">
            <v>0</v>
          </cell>
          <cell r="M162">
            <v>0</v>
          </cell>
        </row>
        <row r="163">
          <cell r="A163" t="str">
            <v>03</v>
          </cell>
          <cell r="B163" t="str">
            <v>01</v>
          </cell>
          <cell r="C163" t="str">
            <v>01</v>
          </cell>
          <cell r="D163" t="str">
            <v>09</v>
          </cell>
          <cell r="E163" t="str">
            <v>10</v>
          </cell>
          <cell r="F163" t="str">
            <v>01</v>
          </cell>
          <cell r="G163" t="str">
            <v>1</v>
          </cell>
          <cell r="H163" t="str">
            <v>00</v>
          </cell>
          <cell r="I163" t="str">
            <v>0</v>
          </cell>
          <cell r="J163">
            <v>61862</v>
          </cell>
          <cell r="K163">
            <v>64390</v>
          </cell>
          <cell r="L163">
            <v>64250.180936454846</v>
          </cell>
          <cell r="M163">
            <v>0</v>
          </cell>
        </row>
        <row r="164">
          <cell r="A164" t="str">
            <v>03</v>
          </cell>
          <cell r="B164" t="str">
            <v>01</v>
          </cell>
          <cell r="C164" t="str">
            <v>01</v>
          </cell>
          <cell r="D164" t="str">
            <v>09</v>
          </cell>
          <cell r="E164" t="str">
            <v>10</v>
          </cell>
          <cell r="F164" t="str">
            <v>26</v>
          </cell>
          <cell r="G164" t="str">
            <v>0</v>
          </cell>
          <cell r="H164" t="str">
            <v>00</v>
          </cell>
          <cell r="I164" t="str">
            <v>0</v>
          </cell>
          <cell r="J164">
            <v>0</v>
          </cell>
          <cell r="K164">
            <v>0</v>
          </cell>
          <cell r="L164">
            <v>0</v>
          </cell>
          <cell r="M164">
            <v>0</v>
          </cell>
        </row>
        <row r="165">
          <cell r="A165" t="str">
            <v>03</v>
          </cell>
          <cell r="B165" t="str">
            <v>01</v>
          </cell>
          <cell r="C165" t="str">
            <v>01</v>
          </cell>
          <cell r="D165" t="str">
            <v>09</v>
          </cell>
          <cell r="E165" t="str">
            <v>12</v>
          </cell>
          <cell r="F165" t="str">
            <v>01</v>
          </cell>
          <cell r="G165" t="str">
            <v>1</v>
          </cell>
          <cell r="H165" t="str">
            <v>00</v>
          </cell>
          <cell r="I165" t="str">
            <v>0</v>
          </cell>
          <cell r="J165">
            <v>575</v>
          </cell>
          <cell r="K165">
            <v>5500</v>
          </cell>
          <cell r="L165">
            <v>5500</v>
          </cell>
          <cell r="M165">
            <v>0</v>
          </cell>
        </row>
        <row r="166">
          <cell r="A166" t="str">
            <v>03</v>
          </cell>
          <cell r="B166" t="str">
            <v>01</v>
          </cell>
          <cell r="C166" t="str">
            <v>01</v>
          </cell>
          <cell r="D166" t="str">
            <v>09</v>
          </cell>
          <cell r="E166" t="str">
            <v>12</v>
          </cell>
          <cell r="F166" t="str">
            <v>05</v>
          </cell>
          <cell r="G166" t="str">
            <v>0</v>
          </cell>
          <cell r="H166" t="str">
            <v>00</v>
          </cell>
          <cell r="I166" t="str">
            <v>0</v>
          </cell>
          <cell r="J166">
            <v>350</v>
          </cell>
          <cell r="K166">
            <v>500</v>
          </cell>
          <cell r="L166">
            <v>0</v>
          </cell>
          <cell r="M166">
            <v>0</v>
          </cell>
        </row>
        <row r="167">
          <cell r="A167" t="str">
            <v>03</v>
          </cell>
          <cell r="B167" t="str">
            <v>01</v>
          </cell>
          <cell r="C167" t="str">
            <v>01</v>
          </cell>
          <cell r="D167" t="str">
            <v>09</v>
          </cell>
          <cell r="E167" t="str">
            <v>12</v>
          </cell>
          <cell r="F167" t="str">
            <v>10</v>
          </cell>
          <cell r="G167" t="str">
            <v>1</v>
          </cell>
          <cell r="H167" t="str">
            <v>00</v>
          </cell>
          <cell r="I167" t="str">
            <v>0</v>
          </cell>
          <cell r="J167">
            <v>4281</v>
          </cell>
          <cell r="K167">
            <v>21500</v>
          </cell>
          <cell r="L167">
            <v>-18827.835284280936</v>
          </cell>
          <cell r="M167">
            <v>0</v>
          </cell>
        </row>
        <row r="168">
          <cell r="A168" t="str">
            <v>03</v>
          </cell>
          <cell r="B168" t="str">
            <v>01</v>
          </cell>
          <cell r="C168" t="str">
            <v>01</v>
          </cell>
          <cell r="D168" t="str">
            <v>09</v>
          </cell>
          <cell r="E168" t="str">
            <v>14</v>
          </cell>
          <cell r="F168" t="str">
            <v>18</v>
          </cell>
          <cell r="G168" t="str">
            <v>0</v>
          </cell>
          <cell r="H168" t="str">
            <v>00</v>
          </cell>
          <cell r="I168" t="str">
            <v>0</v>
          </cell>
          <cell r="J168">
            <v>0</v>
          </cell>
          <cell r="K168">
            <v>1</v>
          </cell>
          <cell r="L168">
            <v>0</v>
          </cell>
          <cell r="M168">
            <v>0</v>
          </cell>
        </row>
        <row r="169">
          <cell r="A169" t="str">
            <v>03</v>
          </cell>
          <cell r="B169" t="str">
            <v>01</v>
          </cell>
          <cell r="C169" t="str">
            <v>01</v>
          </cell>
          <cell r="D169" t="str">
            <v>09</v>
          </cell>
          <cell r="E169" t="str">
            <v>14</v>
          </cell>
          <cell r="F169" t="str">
            <v>22</v>
          </cell>
          <cell r="G169" t="str">
            <v>1</v>
          </cell>
          <cell r="H169" t="str">
            <v>00</v>
          </cell>
          <cell r="I169" t="str">
            <v>0</v>
          </cell>
          <cell r="J169">
            <v>4445</v>
          </cell>
          <cell r="K169">
            <v>36100</v>
          </cell>
          <cell r="L169">
            <v>42751.15602006689</v>
          </cell>
          <cell r="M169">
            <v>0</v>
          </cell>
        </row>
        <row r="170">
          <cell r="A170" t="str">
            <v>03</v>
          </cell>
          <cell r="B170" t="str">
            <v>01</v>
          </cell>
          <cell r="C170" t="str">
            <v>01</v>
          </cell>
          <cell r="D170" t="str">
            <v>09</v>
          </cell>
          <cell r="E170" t="str">
            <v>14</v>
          </cell>
          <cell r="F170" t="str">
            <v>41</v>
          </cell>
          <cell r="G170" t="str">
            <v>1</v>
          </cell>
          <cell r="H170" t="str">
            <v>00</v>
          </cell>
          <cell r="I170" t="str">
            <v>0</v>
          </cell>
          <cell r="J170">
            <v>0</v>
          </cell>
          <cell r="K170">
            <v>500</v>
          </cell>
          <cell r="L170">
            <v>0</v>
          </cell>
          <cell r="M170">
            <v>0</v>
          </cell>
        </row>
        <row r="171">
          <cell r="A171" t="str">
            <v>03</v>
          </cell>
          <cell r="B171" t="str">
            <v>01</v>
          </cell>
          <cell r="C171" t="str">
            <v>02</v>
          </cell>
          <cell r="D171" t="str">
            <v>01</v>
          </cell>
          <cell r="E171" t="str">
            <v>10</v>
          </cell>
          <cell r="F171" t="str">
            <v>01</v>
          </cell>
          <cell r="G171" t="str">
            <v>0</v>
          </cell>
          <cell r="H171" t="str">
            <v>00</v>
          </cell>
          <cell r="I171" t="str">
            <v>0</v>
          </cell>
          <cell r="J171">
            <v>230968</v>
          </cell>
          <cell r="K171">
            <v>265773</v>
          </cell>
          <cell r="L171">
            <v>215916.45802675583</v>
          </cell>
          <cell r="M171">
            <v>402303</v>
          </cell>
        </row>
        <row r="172">
          <cell r="A172" t="str">
            <v>03</v>
          </cell>
          <cell r="B172" t="str">
            <v>01</v>
          </cell>
          <cell r="C172" t="str">
            <v>02</v>
          </cell>
          <cell r="D172" t="str">
            <v>01</v>
          </cell>
          <cell r="E172" t="str">
            <v>10</v>
          </cell>
          <cell r="F172" t="str">
            <v>02</v>
          </cell>
          <cell r="G172" t="str">
            <v>0</v>
          </cell>
          <cell r="H172" t="str">
            <v>00</v>
          </cell>
          <cell r="I172" t="str">
            <v>0</v>
          </cell>
          <cell r="J172">
            <v>9387</v>
          </cell>
          <cell r="K172">
            <v>8004</v>
          </cell>
          <cell r="L172">
            <v>84015.04080267559</v>
          </cell>
          <cell r="M172">
            <v>20000</v>
          </cell>
          <cell r="N172">
            <v>339214</v>
          </cell>
          <cell r="O172">
            <v>339214</v>
          </cell>
        </row>
        <row r="173">
          <cell r="A173" t="str">
            <v>03</v>
          </cell>
          <cell r="B173" t="str">
            <v>01</v>
          </cell>
          <cell r="C173" t="str">
            <v>02</v>
          </cell>
          <cell r="D173" t="str">
            <v>01</v>
          </cell>
          <cell r="E173" t="str">
            <v>10</v>
          </cell>
          <cell r="F173" t="str">
            <v>04</v>
          </cell>
          <cell r="G173" t="str">
            <v>0</v>
          </cell>
          <cell r="H173" t="str">
            <v>00</v>
          </cell>
          <cell r="I173" t="str">
            <v>0</v>
          </cell>
          <cell r="J173">
            <v>0</v>
          </cell>
          <cell r="K173">
            <v>0</v>
          </cell>
          <cell r="L173">
            <v>0</v>
          </cell>
          <cell r="M173">
            <v>73979</v>
          </cell>
          <cell r="N173">
            <v>20000</v>
          </cell>
          <cell r="O173">
            <v>20000</v>
          </cell>
        </row>
        <row r="174">
          <cell r="A174" t="str">
            <v>03</v>
          </cell>
          <cell r="B174" t="str">
            <v>01</v>
          </cell>
          <cell r="C174" t="str">
            <v>02</v>
          </cell>
          <cell r="D174" t="str">
            <v>01</v>
          </cell>
          <cell r="E174" t="str">
            <v>10</v>
          </cell>
          <cell r="F174" t="str">
            <v>05</v>
          </cell>
          <cell r="G174" t="str">
            <v>0</v>
          </cell>
          <cell r="H174" t="str">
            <v>00</v>
          </cell>
          <cell r="I174" t="str">
            <v>0</v>
          </cell>
          <cell r="J174">
            <v>71147</v>
          </cell>
          <cell r="K174">
            <v>91680</v>
          </cell>
          <cell r="L174">
            <v>64277.330100334453</v>
          </cell>
          <cell r="M174">
            <v>111655</v>
          </cell>
          <cell r="N174">
            <v>73979</v>
          </cell>
          <cell r="O174">
            <v>73979</v>
          </cell>
        </row>
        <row r="175">
          <cell r="A175" t="str">
            <v>03</v>
          </cell>
          <cell r="B175" t="str">
            <v>01</v>
          </cell>
          <cell r="C175" t="str">
            <v>02</v>
          </cell>
          <cell r="D175" t="str">
            <v>01</v>
          </cell>
          <cell r="E175" t="str">
            <v>10</v>
          </cell>
          <cell r="F175" t="str">
            <v>26</v>
          </cell>
          <cell r="G175" t="str">
            <v>0</v>
          </cell>
          <cell r="H175" t="str">
            <v>00</v>
          </cell>
          <cell r="I175" t="str">
            <v>0</v>
          </cell>
          <cell r="J175">
            <v>7405.28</v>
          </cell>
          <cell r="K175">
            <v>5652</v>
          </cell>
          <cell r="L175">
            <v>12362.098327759199</v>
          </cell>
          <cell r="M175">
            <v>20000</v>
          </cell>
          <cell r="N175">
            <v>111655</v>
          </cell>
          <cell r="O175">
            <v>111655</v>
          </cell>
        </row>
        <row r="176">
          <cell r="A176" t="str">
            <v>03</v>
          </cell>
          <cell r="B176" t="str">
            <v>01</v>
          </cell>
          <cell r="C176" t="str">
            <v>02</v>
          </cell>
          <cell r="D176" t="str">
            <v>01</v>
          </cell>
          <cell r="E176" t="str">
            <v>11</v>
          </cell>
          <cell r="F176" t="str">
            <v>01</v>
          </cell>
          <cell r="G176" t="str">
            <v>0</v>
          </cell>
          <cell r="H176" t="str">
            <v>00</v>
          </cell>
          <cell r="I176" t="str">
            <v>0</v>
          </cell>
          <cell r="J176">
            <v>56959.62</v>
          </cell>
          <cell r="K176">
            <v>0</v>
          </cell>
          <cell r="L176">
            <v>0</v>
          </cell>
          <cell r="M176">
            <v>30000</v>
          </cell>
          <cell r="N176">
            <v>20000</v>
          </cell>
          <cell r="O176">
            <v>20000</v>
          </cell>
        </row>
        <row r="177">
          <cell r="A177" t="str">
            <v>03</v>
          </cell>
          <cell r="B177" t="str">
            <v>01</v>
          </cell>
          <cell r="C177" t="str">
            <v>02</v>
          </cell>
          <cell r="D177" t="str">
            <v>01</v>
          </cell>
          <cell r="E177" t="str">
            <v>11</v>
          </cell>
          <cell r="F177" t="str">
            <v>01</v>
          </cell>
          <cell r="G177" t="str">
            <v>1</v>
          </cell>
          <cell r="H177" t="str">
            <v>00</v>
          </cell>
          <cell r="I177" t="str">
            <v>0</v>
          </cell>
          <cell r="J177">
            <v>17841</v>
          </cell>
          <cell r="K177">
            <v>36800</v>
          </cell>
          <cell r="L177">
            <v>68980.275752508358</v>
          </cell>
          <cell r="N177">
            <v>30000</v>
          </cell>
          <cell r="O177">
            <v>30000</v>
          </cell>
        </row>
        <row r="178">
          <cell r="A178" t="str">
            <v>03</v>
          </cell>
          <cell r="B178" t="str">
            <v>01</v>
          </cell>
          <cell r="C178" t="str">
            <v>02</v>
          </cell>
          <cell r="D178" t="str">
            <v>01</v>
          </cell>
          <cell r="E178" t="str">
            <v>12</v>
          </cell>
          <cell r="F178" t="str">
            <v>01</v>
          </cell>
          <cell r="G178" t="str">
            <v>0</v>
          </cell>
          <cell r="H178" t="str">
            <v>00</v>
          </cell>
          <cell r="I178" t="str">
            <v>0</v>
          </cell>
          <cell r="J178">
            <v>0</v>
          </cell>
          <cell r="K178">
            <v>0</v>
          </cell>
          <cell r="L178">
            <v>0</v>
          </cell>
          <cell r="M178">
            <v>2000</v>
          </cell>
        </row>
        <row r="179">
          <cell r="A179" t="str">
            <v>03</v>
          </cell>
          <cell r="B179" t="str">
            <v>01</v>
          </cell>
          <cell r="C179" t="str">
            <v>02</v>
          </cell>
          <cell r="D179" t="str">
            <v>01</v>
          </cell>
          <cell r="E179" t="str">
            <v>12</v>
          </cell>
          <cell r="F179" t="str">
            <v>02</v>
          </cell>
          <cell r="G179" t="str">
            <v>0</v>
          </cell>
          <cell r="H179" t="str">
            <v>00</v>
          </cell>
          <cell r="I179" t="str">
            <v>0</v>
          </cell>
          <cell r="J179">
            <v>0</v>
          </cell>
          <cell r="K179">
            <v>0</v>
          </cell>
          <cell r="L179">
            <v>0</v>
          </cell>
          <cell r="M179">
            <v>20000</v>
          </cell>
          <cell r="N179">
            <v>2000</v>
          </cell>
          <cell r="O179">
            <v>2000</v>
          </cell>
        </row>
        <row r="180">
          <cell r="A180" t="str">
            <v>03</v>
          </cell>
          <cell r="B180" t="str">
            <v>01</v>
          </cell>
          <cell r="C180" t="str">
            <v>02</v>
          </cell>
          <cell r="D180" t="str">
            <v>01</v>
          </cell>
          <cell r="E180" t="str">
            <v>12</v>
          </cell>
          <cell r="F180" t="str">
            <v>03</v>
          </cell>
          <cell r="G180" t="str">
            <v>0</v>
          </cell>
          <cell r="H180" t="str">
            <v>00</v>
          </cell>
          <cell r="I180" t="str">
            <v>0</v>
          </cell>
          <cell r="J180">
            <v>0</v>
          </cell>
          <cell r="K180">
            <v>0</v>
          </cell>
          <cell r="L180">
            <v>0</v>
          </cell>
          <cell r="M180">
            <v>30000</v>
          </cell>
          <cell r="N180">
            <v>20000</v>
          </cell>
          <cell r="O180">
            <v>20000</v>
          </cell>
        </row>
        <row r="181">
          <cell r="A181" t="str">
            <v>03</v>
          </cell>
          <cell r="B181" t="str">
            <v>01</v>
          </cell>
          <cell r="C181" t="str">
            <v>02</v>
          </cell>
          <cell r="D181" t="str">
            <v>01</v>
          </cell>
          <cell r="E181" t="str">
            <v>12</v>
          </cell>
          <cell r="F181" t="str">
            <v>04</v>
          </cell>
          <cell r="G181" t="str">
            <v>1</v>
          </cell>
          <cell r="H181" t="str">
            <v>00</v>
          </cell>
          <cell r="I181" t="str">
            <v>0</v>
          </cell>
          <cell r="J181">
            <v>0</v>
          </cell>
          <cell r="K181">
            <v>0</v>
          </cell>
          <cell r="L181">
            <v>0</v>
          </cell>
          <cell r="M181">
            <v>1000</v>
          </cell>
          <cell r="N181">
            <v>30000</v>
          </cell>
          <cell r="O181">
            <v>30000</v>
          </cell>
        </row>
        <row r="182">
          <cell r="A182" t="str">
            <v>03</v>
          </cell>
          <cell r="B182" t="str">
            <v>01</v>
          </cell>
          <cell r="C182" t="str">
            <v>02</v>
          </cell>
          <cell r="D182" t="str">
            <v>01</v>
          </cell>
          <cell r="E182" t="str">
            <v>12</v>
          </cell>
          <cell r="F182" t="str">
            <v>06</v>
          </cell>
          <cell r="G182" t="str">
            <v>1</v>
          </cell>
          <cell r="H182" t="str">
            <v>00</v>
          </cell>
          <cell r="I182" t="str">
            <v>0</v>
          </cell>
          <cell r="J182">
            <v>0</v>
          </cell>
          <cell r="K182">
            <v>0</v>
          </cell>
          <cell r="L182">
            <v>0</v>
          </cell>
          <cell r="M182">
            <v>1000</v>
          </cell>
          <cell r="N182">
            <v>1000</v>
          </cell>
          <cell r="O182">
            <v>1000</v>
          </cell>
        </row>
        <row r="183">
          <cell r="A183" t="str">
            <v>03</v>
          </cell>
          <cell r="B183" t="str">
            <v>01</v>
          </cell>
          <cell r="C183" t="str">
            <v>02</v>
          </cell>
          <cell r="D183" t="str">
            <v>01</v>
          </cell>
          <cell r="E183" t="str">
            <v>12</v>
          </cell>
          <cell r="F183" t="str">
            <v>10</v>
          </cell>
          <cell r="G183" t="str">
            <v>1</v>
          </cell>
          <cell r="H183" t="str">
            <v>00</v>
          </cell>
          <cell r="I183" t="str">
            <v>0</v>
          </cell>
          <cell r="J183">
            <v>0</v>
          </cell>
          <cell r="K183">
            <v>0</v>
          </cell>
          <cell r="L183">
            <v>0</v>
          </cell>
          <cell r="M183">
            <v>15000</v>
          </cell>
          <cell r="N183">
            <v>1000</v>
          </cell>
          <cell r="O183">
            <v>1000</v>
          </cell>
        </row>
        <row r="184">
          <cell r="A184" t="str">
            <v>03</v>
          </cell>
          <cell r="B184" t="str">
            <v>01</v>
          </cell>
          <cell r="C184" t="str">
            <v>02</v>
          </cell>
          <cell r="D184" t="str">
            <v>01</v>
          </cell>
          <cell r="E184" t="str">
            <v>13</v>
          </cell>
          <cell r="F184" t="str">
            <v>01</v>
          </cell>
          <cell r="G184" t="str">
            <v>0</v>
          </cell>
          <cell r="H184" t="str">
            <v>00</v>
          </cell>
          <cell r="I184" t="str">
            <v>0</v>
          </cell>
          <cell r="J184">
            <v>0</v>
          </cell>
          <cell r="K184">
            <v>0</v>
          </cell>
          <cell r="L184">
            <v>0</v>
          </cell>
          <cell r="M184">
            <v>30000</v>
          </cell>
          <cell r="N184">
            <v>15000</v>
          </cell>
          <cell r="O184">
            <v>15000</v>
          </cell>
        </row>
        <row r="185">
          <cell r="A185" t="str">
            <v>03</v>
          </cell>
          <cell r="B185" t="str">
            <v>01</v>
          </cell>
          <cell r="C185" t="str">
            <v>02</v>
          </cell>
          <cell r="D185" t="str">
            <v>01</v>
          </cell>
          <cell r="E185" t="str">
            <v>13</v>
          </cell>
          <cell r="F185" t="str">
            <v>07</v>
          </cell>
          <cell r="G185" t="str">
            <v>0</v>
          </cell>
          <cell r="H185" t="str">
            <v>00</v>
          </cell>
          <cell r="I185" t="str">
            <v>0</v>
          </cell>
          <cell r="J185">
            <v>0</v>
          </cell>
          <cell r="K185">
            <v>0</v>
          </cell>
          <cell r="L185">
            <v>0</v>
          </cell>
          <cell r="M185">
            <v>60000</v>
          </cell>
          <cell r="N185">
            <v>30000</v>
          </cell>
          <cell r="O185">
            <v>30000</v>
          </cell>
        </row>
        <row r="186">
          <cell r="A186" t="str">
            <v>03</v>
          </cell>
          <cell r="B186" t="str">
            <v>01</v>
          </cell>
          <cell r="C186" t="str">
            <v>02</v>
          </cell>
          <cell r="D186" t="str">
            <v>01</v>
          </cell>
          <cell r="E186" t="str">
            <v>13</v>
          </cell>
          <cell r="F186" t="str">
            <v>08</v>
          </cell>
          <cell r="G186" t="str">
            <v>1</v>
          </cell>
          <cell r="H186" t="str">
            <v>00</v>
          </cell>
          <cell r="I186" t="str">
            <v>0</v>
          </cell>
          <cell r="J186">
            <v>0</v>
          </cell>
          <cell r="K186">
            <v>0</v>
          </cell>
          <cell r="L186">
            <v>0</v>
          </cell>
          <cell r="M186">
            <v>9000</v>
          </cell>
          <cell r="N186">
            <v>60000</v>
          </cell>
          <cell r="O186">
            <v>60000</v>
          </cell>
        </row>
        <row r="187">
          <cell r="A187" t="str">
            <v>03</v>
          </cell>
          <cell r="B187" t="str">
            <v>01</v>
          </cell>
          <cell r="C187" t="str">
            <v>02</v>
          </cell>
          <cell r="D187" t="str">
            <v>01</v>
          </cell>
          <cell r="E187" t="str">
            <v>13</v>
          </cell>
          <cell r="F187" t="str">
            <v>09</v>
          </cell>
          <cell r="G187" t="str">
            <v>0</v>
          </cell>
          <cell r="H187" t="str">
            <v>00</v>
          </cell>
          <cell r="I187" t="str">
            <v>0</v>
          </cell>
          <cell r="J187">
            <v>0</v>
          </cell>
          <cell r="K187">
            <v>0</v>
          </cell>
          <cell r="L187">
            <v>0</v>
          </cell>
          <cell r="M187">
            <v>25000</v>
          </cell>
          <cell r="N187">
            <v>9000</v>
          </cell>
          <cell r="O187">
            <v>9000</v>
          </cell>
        </row>
        <row r="188">
          <cell r="A188" t="str">
            <v>03</v>
          </cell>
          <cell r="B188" t="str">
            <v>01</v>
          </cell>
          <cell r="C188" t="str">
            <v>02</v>
          </cell>
          <cell r="D188" t="str">
            <v>01</v>
          </cell>
          <cell r="E188" t="str">
            <v>14</v>
          </cell>
          <cell r="F188" t="str">
            <v>01</v>
          </cell>
          <cell r="G188" t="str">
            <v>0</v>
          </cell>
          <cell r="H188" t="str">
            <v>00</v>
          </cell>
          <cell r="I188" t="str">
            <v>0</v>
          </cell>
          <cell r="J188">
            <v>0</v>
          </cell>
          <cell r="K188">
            <v>0</v>
          </cell>
          <cell r="L188">
            <v>0</v>
          </cell>
          <cell r="M188">
            <v>10000</v>
          </cell>
          <cell r="N188">
            <v>25000</v>
          </cell>
          <cell r="O188">
            <v>25000</v>
          </cell>
        </row>
        <row r="189">
          <cell r="A189" t="str">
            <v>03</v>
          </cell>
          <cell r="B189" t="str">
            <v>01</v>
          </cell>
          <cell r="C189" t="str">
            <v>02</v>
          </cell>
          <cell r="D189" t="str">
            <v>01</v>
          </cell>
          <cell r="E189" t="str">
            <v>14</v>
          </cell>
          <cell r="F189" t="str">
            <v>02</v>
          </cell>
          <cell r="G189" t="str">
            <v>0</v>
          </cell>
          <cell r="H189" t="str">
            <v>00</v>
          </cell>
          <cell r="I189" t="str">
            <v>0</v>
          </cell>
          <cell r="J189">
            <v>0</v>
          </cell>
          <cell r="K189">
            <v>0</v>
          </cell>
          <cell r="L189">
            <v>0</v>
          </cell>
          <cell r="M189">
            <v>40000</v>
          </cell>
          <cell r="N189">
            <v>10000</v>
          </cell>
          <cell r="O189">
            <v>10000</v>
          </cell>
        </row>
        <row r="190">
          <cell r="A190" t="str">
            <v>03</v>
          </cell>
          <cell r="B190" t="str">
            <v>01</v>
          </cell>
          <cell r="C190" t="str">
            <v>02</v>
          </cell>
          <cell r="D190" t="str">
            <v>01</v>
          </cell>
          <cell r="E190" t="str">
            <v>14</v>
          </cell>
          <cell r="F190" t="str">
            <v>05</v>
          </cell>
          <cell r="G190" t="str">
            <v>0</v>
          </cell>
          <cell r="H190" t="str">
            <v>00</v>
          </cell>
          <cell r="I190" t="str">
            <v>0</v>
          </cell>
          <cell r="J190">
            <v>0</v>
          </cell>
          <cell r="K190">
            <v>0</v>
          </cell>
          <cell r="L190">
            <v>0</v>
          </cell>
          <cell r="M190">
            <v>4000</v>
          </cell>
          <cell r="N190">
            <v>40000</v>
          </cell>
          <cell r="O190">
            <v>40000</v>
          </cell>
        </row>
        <row r="191">
          <cell r="A191" t="str">
            <v>03</v>
          </cell>
          <cell r="B191" t="str">
            <v>01</v>
          </cell>
          <cell r="C191" t="str">
            <v>02</v>
          </cell>
          <cell r="D191" t="str">
            <v>01</v>
          </cell>
          <cell r="E191" t="str">
            <v>14</v>
          </cell>
          <cell r="F191" t="str">
            <v>06</v>
          </cell>
          <cell r="G191" t="str">
            <v>0</v>
          </cell>
          <cell r="H191" t="str">
            <v>00</v>
          </cell>
          <cell r="I191" t="str">
            <v>0</v>
          </cell>
          <cell r="J191">
            <v>0</v>
          </cell>
          <cell r="K191">
            <v>0</v>
          </cell>
          <cell r="L191">
            <v>0</v>
          </cell>
          <cell r="M191">
            <v>9000</v>
          </cell>
          <cell r="N191">
            <v>4000</v>
          </cell>
          <cell r="O191">
            <v>4000</v>
          </cell>
        </row>
        <row r="192">
          <cell r="A192" t="str">
            <v>03</v>
          </cell>
          <cell r="B192" t="str">
            <v>01</v>
          </cell>
          <cell r="C192" t="str">
            <v>02</v>
          </cell>
          <cell r="D192" t="str">
            <v>01</v>
          </cell>
          <cell r="E192" t="str">
            <v>14</v>
          </cell>
          <cell r="F192" t="str">
            <v>07</v>
          </cell>
          <cell r="G192" t="str">
            <v>0</v>
          </cell>
          <cell r="H192" t="str">
            <v>00</v>
          </cell>
          <cell r="I192" t="str">
            <v>0</v>
          </cell>
          <cell r="J192">
            <v>0</v>
          </cell>
          <cell r="K192">
            <v>0</v>
          </cell>
          <cell r="L192">
            <v>0</v>
          </cell>
          <cell r="M192">
            <v>40886</v>
          </cell>
          <cell r="N192">
            <v>9000</v>
          </cell>
          <cell r="O192">
            <v>9000</v>
          </cell>
        </row>
        <row r="193">
          <cell r="A193" t="str">
            <v>03</v>
          </cell>
          <cell r="B193" t="str">
            <v>01</v>
          </cell>
          <cell r="C193" t="str">
            <v>02</v>
          </cell>
          <cell r="D193" t="str">
            <v>01</v>
          </cell>
          <cell r="E193" t="str">
            <v>14</v>
          </cell>
          <cell r="F193" t="str">
            <v>08</v>
          </cell>
          <cell r="G193" t="str">
            <v>0</v>
          </cell>
          <cell r="H193" t="str">
            <v>00</v>
          </cell>
          <cell r="I193" t="str">
            <v>0</v>
          </cell>
          <cell r="J193">
            <v>0</v>
          </cell>
          <cell r="K193">
            <v>0</v>
          </cell>
          <cell r="L193">
            <v>0</v>
          </cell>
          <cell r="M193">
            <v>5500</v>
          </cell>
          <cell r="N193">
            <v>40886</v>
          </cell>
          <cell r="O193">
            <v>40886</v>
          </cell>
        </row>
        <row r="194">
          <cell r="A194" t="str">
            <v>03</v>
          </cell>
          <cell r="B194" t="str">
            <v>01</v>
          </cell>
          <cell r="C194" t="str">
            <v>02</v>
          </cell>
          <cell r="D194" t="str">
            <v>01</v>
          </cell>
          <cell r="E194" t="str">
            <v>14</v>
          </cell>
          <cell r="F194" t="str">
            <v>13</v>
          </cell>
          <cell r="G194" t="str">
            <v>0</v>
          </cell>
          <cell r="H194" t="str">
            <v>00</v>
          </cell>
          <cell r="I194" t="str">
            <v>0</v>
          </cell>
          <cell r="J194">
            <v>0</v>
          </cell>
          <cell r="K194">
            <v>0</v>
          </cell>
          <cell r="L194">
            <v>0</v>
          </cell>
          <cell r="M194">
            <v>6000</v>
          </cell>
          <cell r="N194">
            <v>5500</v>
          </cell>
          <cell r="O194">
            <v>5500</v>
          </cell>
        </row>
        <row r="195">
          <cell r="A195" t="str">
            <v>03</v>
          </cell>
          <cell r="B195" t="str">
            <v>01</v>
          </cell>
          <cell r="C195" t="str">
            <v>02</v>
          </cell>
          <cell r="D195" t="str">
            <v>01</v>
          </cell>
          <cell r="E195" t="str">
            <v>14</v>
          </cell>
          <cell r="F195" t="str">
            <v>14</v>
          </cell>
          <cell r="G195" t="str">
            <v>0</v>
          </cell>
          <cell r="H195" t="str">
            <v>00</v>
          </cell>
          <cell r="I195" t="str">
            <v>0</v>
          </cell>
          <cell r="J195">
            <v>0</v>
          </cell>
          <cell r="K195">
            <v>0</v>
          </cell>
          <cell r="L195">
            <v>0</v>
          </cell>
          <cell r="M195">
            <v>86455</v>
          </cell>
          <cell r="N195">
            <v>6000</v>
          </cell>
          <cell r="O195">
            <v>6000</v>
          </cell>
        </row>
        <row r="196">
          <cell r="A196" t="str">
            <v>03</v>
          </cell>
          <cell r="B196" t="str">
            <v>01</v>
          </cell>
          <cell r="C196" t="str">
            <v>02</v>
          </cell>
          <cell r="D196" t="str">
            <v>01</v>
          </cell>
          <cell r="E196" t="str">
            <v>14</v>
          </cell>
          <cell r="F196" t="str">
            <v>22</v>
          </cell>
          <cell r="G196" t="str">
            <v>0</v>
          </cell>
          <cell r="H196" t="str">
            <v>00</v>
          </cell>
          <cell r="I196" t="str">
            <v>0</v>
          </cell>
          <cell r="J196">
            <v>0</v>
          </cell>
          <cell r="K196">
            <v>0</v>
          </cell>
          <cell r="L196">
            <v>0</v>
          </cell>
          <cell r="M196">
            <v>50000</v>
          </cell>
          <cell r="N196">
            <v>86455</v>
          </cell>
          <cell r="O196">
            <v>86455</v>
          </cell>
        </row>
        <row r="197">
          <cell r="A197" t="str">
            <v>03</v>
          </cell>
          <cell r="B197" t="str">
            <v>01</v>
          </cell>
          <cell r="C197" t="str">
            <v>02</v>
          </cell>
          <cell r="D197" t="str">
            <v>01</v>
          </cell>
          <cell r="E197" t="str">
            <v>20</v>
          </cell>
          <cell r="F197" t="str">
            <v>03</v>
          </cell>
          <cell r="G197" t="str">
            <v>0</v>
          </cell>
          <cell r="H197" t="str">
            <v>00</v>
          </cell>
          <cell r="I197" t="str">
            <v>0</v>
          </cell>
          <cell r="J197">
            <v>0</v>
          </cell>
          <cell r="K197">
            <v>0</v>
          </cell>
          <cell r="L197">
            <v>0</v>
          </cell>
          <cell r="M197">
            <v>6000</v>
          </cell>
          <cell r="N197">
            <v>50000</v>
          </cell>
          <cell r="O197">
            <v>50000</v>
          </cell>
        </row>
        <row r="198">
          <cell r="A198" t="str">
            <v>03</v>
          </cell>
          <cell r="B198" t="str">
            <v>01</v>
          </cell>
          <cell r="C198" t="str">
            <v>02</v>
          </cell>
          <cell r="D198" t="str">
            <v>02</v>
          </cell>
          <cell r="E198" t="str">
            <v>12</v>
          </cell>
          <cell r="F198" t="str">
            <v>01</v>
          </cell>
          <cell r="G198" t="str">
            <v>0</v>
          </cell>
          <cell r="H198" t="str">
            <v>00</v>
          </cell>
          <cell r="I198" t="str">
            <v>0</v>
          </cell>
          <cell r="J198">
            <v>228</v>
          </cell>
          <cell r="K198">
            <v>545</v>
          </cell>
          <cell r="L198">
            <v>2536</v>
          </cell>
          <cell r="M198">
            <v>0</v>
          </cell>
          <cell r="N198">
            <v>6000</v>
          </cell>
          <cell r="O198">
            <v>6000</v>
          </cell>
        </row>
        <row r="199">
          <cell r="A199" t="str">
            <v>03</v>
          </cell>
          <cell r="B199" t="str">
            <v>01</v>
          </cell>
          <cell r="C199" t="str">
            <v>02</v>
          </cell>
          <cell r="D199" t="str">
            <v>02</v>
          </cell>
          <cell r="E199" t="str">
            <v>12</v>
          </cell>
          <cell r="F199" t="str">
            <v>02</v>
          </cell>
          <cell r="G199" t="str">
            <v>0</v>
          </cell>
          <cell r="H199" t="str">
            <v>00</v>
          </cell>
          <cell r="I199" t="str">
            <v>0</v>
          </cell>
          <cell r="J199">
            <v>44783</v>
          </cell>
          <cell r="K199">
            <v>700</v>
          </cell>
          <cell r="L199">
            <v>0</v>
          </cell>
          <cell r="M199">
            <v>0</v>
          </cell>
        </row>
        <row r="200">
          <cell r="A200" t="str">
            <v>03</v>
          </cell>
          <cell r="B200" t="str">
            <v>01</v>
          </cell>
          <cell r="C200" t="str">
            <v>02</v>
          </cell>
          <cell r="D200" t="str">
            <v>02</v>
          </cell>
          <cell r="E200" t="str">
            <v>12</v>
          </cell>
          <cell r="F200" t="str">
            <v>06</v>
          </cell>
          <cell r="G200" t="str">
            <v>0</v>
          </cell>
          <cell r="H200" t="str">
            <v>00</v>
          </cell>
          <cell r="I200" t="str">
            <v>0</v>
          </cell>
          <cell r="J200">
            <v>24264.38</v>
          </cell>
          <cell r="K200">
            <v>1000</v>
          </cell>
          <cell r="L200">
            <v>1923.733110367893</v>
          </cell>
          <cell r="M200">
            <v>0</v>
          </cell>
        </row>
        <row r="201">
          <cell r="A201" t="str">
            <v>03</v>
          </cell>
          <cell r="B201" t="str">
            <v>01</v>
          </cell>
          <cell r="C201" t="str">
            <v>02</v>
          </cell>
          <cell r="D201" t="str">
            <v>02</v>
          </cell>
          <cell r="E201" t="str">
            <v>13</v>
          </cell>
          <cell r="F201" t="str">
            <v>07</v>
          </cell>
          <cell r="G201" t="str">
            <v>0</v>
          </cell>
          <cell r="H201" t="str">
            <v>00</v>
          </cell>
          <cell r="I201" t="str">
            <v>0</v>
          </cell>
          <cell r="J201">
            <v>25832.15</v>
          </cell>
          <cell r="K201">
            <v>10001</v>
          </cell>
          <cell r="L201">
            <v>71018.501672240804</v>
          </cell>
          <cell r="M201">
            <v>0</v>
          </cell>
        </row>
        <row r="202">
          <cell r="A202" t="str">
            <v>03</v>
          </cell>
          <cell r="B202" t="str">
            <v>01</v>
          </cell>
          <cell r="C202" t="str">
            <v>02</v>
          </cell>
          <cell r="D202" t="str">
            <v>02</v>
          </cell>
          <cell r="E202" t="str">
            <v>13</v>
          </cell>
          <cell r="F202" t="str">
            <v>08</v>
          </cell>
          <cell r="G202" t="str">
            <v>0</v>
          </cell>
          <cell r="H202" t="str">
            <v>00</v>
          </cell>
          <cell r="I202" t="str">
            <v>0</v>
          </cell>
          <cell r="J202">
            <v>6395.76</v>
          </cell>
          <cell r="L202">
            <v>0</v>
          </cell>
          <cell r="M202">
            <v>0</v>
          </cell>
        </row>
        <row r="203">
          <cell r="A203" t="str">
            <v>03</v>
          </cell>
          <cell r="B203" t="str">
            <v>01</v>
          </cell>
          <cell r="C203" t="str">
            <v>02</v>
          </cell>
          <cell r="D203" t="str">
            <v>02</v>
          </cell>
          <cell r="E203" t="str">
            <v>13</v>
          </cell>
          <cell r="F203" t="str">
            <v>08</v>
          </cell>
          <cell r="G203" t="str">
            <v>1</v>
          </cell>
          <cell r="H203" t="str">
            <v>00</v>
          </cell>
          <cell r="I203" t="str">
            <v>0</v>
          </cell>
          <cell r="J203">
            <v>345.22</v>
          </cell>
          <cell r="K203">
            <v>5700</v>
          </cell>
          <cell r="L203">
            <v>6938.0518394648825</v>
          </cell>
          <cell r="M203">
            <v>0</v>
          </cell>
        </row>
        <row r="204">
          <cell r="A204" t="str">
            <v>03</v>
          </cell>
          <cell r="B204" t="str">
            <v>01</v>
          </cell>
          <cell r="C204" t="str">
            <v>02</v>
          </cell>
          <cell r="D204" t="str">
            <v>02</v>
          </cell>
          <cell r="E204" t="str">
            <v>14</v>
          </cell>
          <cell r="F204" t="str">
            <v>06</v>
          </cell>
          <cell r="G204" t="str">
            <v>0</v>
          </cell>
          <cell r="H204" t="str">
            <v>00</v>
          </cell>
          <cell r="I204" t="str">
            <v>0</v>
          </cell>
          <cell r="J204">
            <v>6695</v>
          </cell>
          <cell r="K204">
            <v>8121</v>
          </cell>
          <cell r="L204">
            <v>9299.2722408026766</v>
          </cell>
          <cell r="M204">
            <v>0</v>
          </cell>
        </row>
        <row r="205">
          <cell r="A205" t="str">
            <v>03</v>
          </cell>
          <cell r="B205" t="str">
            <v>01</v>
          </cell>
          <cell r="C205" t="str">
            <v>02</v>
          </cell>
          <cell r="D205" t="str">
            <v>02</v>
          </cell>
          <cell r="E205" t="str">
            <v>14</v>
          </cell>
          <cell r="F205" t="str">
            <v>06</v>
          </cell>
          <cell r="G205" t="str">
            <v>1</v>
          </cell>
          <cell r="H205" t="str">
            <v>00</v>
          </cell>
          <cell r="I205" t="str">
            <v>0</v>
          </cell>
          <cell r="J205">
            <v>3184.47</v>
          </cell>
          <cell r="K205">
            <v>0</v>
          </cell>
          <cell r="L205">
            <v>0</v>
          </cell>
          <cell r="M205">
            <v>0</v>
          </cell>
        </row>
        <row r="206">
          <cell r="A206" t="str">
            <v>03</v>
          </cell>
          <cell r="B206" t="str">
            <v>01</v>
          </cell>
          <cell r="C206" t="str">
            <v>02</v>
          </cell>
          <cell r="D206" t="str">
            <v>02</v>
          </cell>
          <cell r="E206" t="str">
            <v>14</v>
          </cell>
          <cell r="F206" t="str">
            <v>07</v>
          </cell>
          <cell r="G206" t="str">
            <v>0</v>
          </cell>
          <cell r="H206" t="str">
            <v>00</v>
          </cell>
          <cell r="I206" t="str">
            <v>0</v>
          </cell>
          <cell r="J206">
            <v>4717.72</v>
          </cell>
          <cell r="K206">
            <v>6363</v>
          </cell>
          <cell r="L206">
            <v>7549.835785953177</v>
          </cell>
          <cell r="M206">
            <v>0</v>
          </cell>
        </row>
        <row r="207">
          <cell r="A207" t="str">
            <v>03</v>
          </cell>
          <cell r="B207" t="str">
            <v>01</v>
          </cell>
          <cell r="C207" t="str">
            <v>02</v>
          </cell>
          <cell r="D207" t="str">
            <v>02</v>
          </cell>
          <cell r="E207" t="str">
            <v>14</v>
          </cell>
          <cell r="F207" t="str">
            <v>11</v>
          </cell>
          <cell r="G207" t="str">
            <v>0</v>
          </cell>
          <cell r="H207" t="str">
            <v>00</v>
          </cell>
          <cell r="I207" t="str">
            <v>0</v>
          </cell>
          <cell r="J207">
            <v>0</v>
          </cell>
          <cell r="K207">
            <v>0</v>
          </cell>
          <cell r="L207">
            <v>0</v>
          </cell>
          <cell r="M207">
            <v>287763</v>
          </cell>
        </row>
        <row r="208">
          <cell r="A208" t="str">
            <v>03</v>
          </cell>
          <cell r="B208" t="str">
            <v>01</v>
          </cell>
          <cell r="C208" t="str">
            <v>02</v>
          </cell>
          <cell r="D208" t="str">
            <v>03</v>
          </cell>
          <cell r="E208" t="str">
            <v>12</v>
          </cell>
          <cell r="F208" t="str">
            <v>01</v>
          </cell>
          <cell r="G208" t="str">
            <v>0</v>
          </cell>
          <cell r="H208" t="str">
            <v>00</v>
          </cell>
          <cell r="I208" t="str">
            <v>0</v>
          </cell>
          <cell r="J208">
            <v>0</v>
          </cell>
          <cell r="K208">
            <v>0</v>
          </cell>
          <cell r="L208">
            <v>0</v>
          </cell>
          <cell r="M208">
            <v>4749</v>
          </cell>
          <cell r="N208">
            <v>287763</v>
          </cell>
          <cell r="O208">
            <v>287763</v>
          </cell>
        </row>
        <row r="209">
          <cell r="A209" t="str">
            <v>03</v>
          </cell>
          <cell r="B209" t="str">
            <v>01</v>
          </cell>
          <cell r="C209" t="str">
            <v>02</v>
          </cell>
          <cell r="D209" t="str">
            <v>03</v>
          </cell>
          <cell r="E209" t="str">
            <v>12</v>
          </cell>
          <cell r="F209" t="str">
            <v>02</v>
          </cell>
          <cell r="G209" t="str">
            <v>0</v>
          </cell>
          <cell r="H209" t="str">
            <v>00</v>
          </cell>
          <cell r="I209" t="str">
            <v>0</v>
          </cell>
          <cell r="J209">
            <v>0</v>
          </cell>
          <cell r="K209">
            <v>0</v>
          </cell>
          <cell r="L209">
            <v>0</v>
          </cell>
          <cell r="M209">
            <v>7000</v>
          </cell>
          <cell r="N209">
            <v>4749</v>
          </cell>
          <cell r="O209">
            <v>4749</v>
          </cell>
        </row>
        <row r="210">
          <cell r="A210" t="str">
            <v>03</v>
          </cell>
          <cell r="B210" t="str">
            <v>01</v>
          </cell>
          <cell r="C210" t="str">
            <v>02</v>
          </cell>
          <cell r="D210" t="str">
            <v>03</v>
          </cell>
          <cell r="E210" t="str">
            <v>12</v>
          </cell>
          <cell r="F210" t="str">
            <v>03</v>
          </cell>
          <cell r="G210" t="str">
            <v>0</v>
          </cell>
          <cell r="H210" t="str">
            <v>00</v>
          </cell>
          <cell r="I210" t="str">
            <v>0</v>
          </cell>
          <cell r="J210">
            <v>0</v>
          </cell>
          <cell r="K210">
            <v>0</v>
          </cell>
          <cell r="L210">
            <v>0</v>
          </cell>
          <cell r="M210">
            <v>4274</v>
          </cell>
          <cell r="N210">
            <v>7000</v>
          </cell>
          <cell r="O210">
            <v>7000</v>
          </cell>
        </row>
        <row r="211">
          <cell r="A211" t="str">
            <v>03</v>
          </cell>
          <cell r="B211" t="str">
            <v>01</v>
          </cell>
          <cell r="C211" t="str">
            <v>02</v>
          </cell>
          <cell r="D211" t="str">
            <v>03</v>
          </cell>
          <cell r="E211" t="str">
            <v>13</v>
          </cell>
          <cell r="F211" t="str">
            <v>07</v>
          </cell>
          <cell r="G211" t="str">
            <v>0</v>
          </cell>
          <cell r="H211" t="str">
            <v>00</v>
          </cell>
          <cell r="I211" t="str">
            <v>0</v>
          </cell>
          <cell r="J211">
            <v>0</v>
          </cell>
          <cell r="K211">
            <v>0</v>
          </cell>
          <cell r="L211">
            <v>0</v>
          </cell>
          <cell r="M211">
            <v>30001</v>
          </cell>
          <cell r="N211">
            <v>4274</v>
          </cell>
          <cell r="O211">
            <v>4274</v>
          </cell>
        </row>
        <row r="212">
          <cell r="A212" t="str">
            <v>03</v>
          </cell>
          <cell r="B212" t="str">
            <v>01</v>
          </cell>
          <cell r="C212" t="str">
            <v>02</v>
          </cell>
          <cell r="D212" t="str">
            <v>03</v>
          </cell>
          <cell r="E212" t="str">
            <v>13</v>
          </cell>
          <cell r="F212" t="str">
            <v>08</v>
          </cell>
          <cell r="G212" t="str">
            <v>0</v>
          </cell>
          <cell r="H212" t="str">
            <v>00</v>
          </cell>
          <cell r="I212" t="str">
            <v>0</v>
          </cell>
          <cell r="J212">
            <v>0</v>
          </cell>
          <cell r="K212">
            <v>0</v>
          </cell>
          <cell r="L212">
            <v>0</v>
          </cell>
          <cell r="M212">
            <v>2533</v>
          </cell>
          <cell r="N212">
            <v>30001</v>
          </cell>
          <cell r="O212">
            <v>30001</v>
          </cell>
        </row>
        <row r="213">
          <cell r="A213" t="str">
            <v>03</v>
          </cell>
          <cell r="B213" t="str">
            <v>01</v>
          </cell>
          <cell r="C213" t="str">
            <v>02</v>
          </cell>
          <cell r="D213" t="str">
            <v>03</v>
          </cell>
          <cell r="E213" t="str">
            <v>13</v>
          </cell>
          <cell r="F213" t="str">
            <v>09</v>
          </cell>
          <cell r="G213" t="str">
            <v>0</v>
          </cell>
          <cell r="H213" t="str">
            <v>00</v>
          </cell>
          <cell r="I213" t="str">
            <v>0</v>
          </cell>
          <cell r="J213">
            <v>0</v>
          </cell>
          <cell r="K213">
            <v>0</v>
          </cell>
          <cell r="L213">
            <v>0</v>
          </cell>
          <cell r="M213">
            <v>7598</v>
          </cell>
          <cell r="N213">
            <v>2533</v>
          </cell>
          <cell r="O213">
            <v>2533</v>
          </cell>
        </row>
        <row r="214">
          <cell r="A214" t="str">
            <v>03</v>
          </cell>
          <cell r="B214" t="str">
            <v>01</v>
          </cell>
          <cell r="C214" t="str">
            <v>02</v>
          </cell>
          <cell r="D214" t="str">
            <v>03</v>
          </cell>
          <cell r="E214" t="str">
            <v>13</v>
          </cell>
          <cell r="F214" t="str">
            <v>10</v>
          </cell>
          <cell r="G214" t="str">
            <v>0</v>
          </cell>
          <cell r="H214" t="str">
            <v>00</v>
          </cell>
          <cell r="I214" t="str">
            <v>0</v>
          </cell>
          <cell r="J214">
            <v>0</v>
          </cell>
          <cell r="K214">
            <v>0</v>
          </cell>
          <cell r="L214">
            <v>0</v>
          </cell>
          <cell r="M214">
            <v>2533</v>
          </cell>
          <cell r="N214">
            <v>7598</v>
          </cell>
          <cell r="O214">
            <v>7598</v>
          </cell>
        </row>
        <row r="215">
          <cell r="A215" t="str">
            <v>03</v>
          </cell>
          <cell r="B215" t="str">
            <v>01</v>
          </cell>
          <cell r="C215" t="str">
            <v>02</v>
          </cell>
          <cell r="D215" t="str">
            <v>03</v>
          </cell>
          <cell r="E215" t="str">
            <v>14</v>
          </cell>
          <cell r="F215" t="str">
            <v>02</v>
          </cell>
          <cell r="G215" t="str">
            <v>0</v>
          </cell>
          <cell r="H215" t="str">
            <v>00</v>
          </cell>
          <cell r="I215" t="str">
            <v>0</v>
          </cell>
          <cell r="J215">
            <v>0</v>
          </cell>
          <cell r="K215">
            <v>0</v>
          </cell>
          <cell r="L215">
            <v>0</v>
          </cell>
          <cell r="M215">
            <v>11397</v>
          </cell>
          <cell r="N215">
            <v>2533</v>
          </cell>
          <cell r="O215">
            <v>2533</v>
          </cell>
        </row>
        <row r="216">
          <cell r="A216" t="str">
            <v>03</v>
          </cell>
          <cell r="B216" t="str">
            <v>01</v>
          </cell>
          <cell r="C216" t="str">
            <v>02</v>
          </cell>
          <cell r="D216" t="str">
            <v>03</v>
          </cell>
          <cell r="E216" t="str">
            <v>14</v>
          </cell>
          <cell r="F216" t="str">
            <v>05</v>
          </cell>
          <cell r="G216" t="str">
            <v>0</v>
          </cell>
          <cell r="H216" t="str">
            <v>00</v>
          </cell>
          <cell r="I216" t="str">
            <v>0</v>
          </cell>
          <cell r="J216">
            <v>0</v>
          </cell>
          <cell r="K216">
            <v>0</v>
          </cell>
          <cell r="L216">
            <v>0</v>
          </cell>
          <cell r="M216">
            <v>5468</v>
          </cell>
          <cell r="N216">
            <v>11397</v>
          </cell>
          <cell r="O216">
            <v>11397</v>
          </cell>
        </row>
        <row r="217">
          <cell r="A217" t="str">
            <v>03</v>
          </cell>
          <cell r="B217" t="str">
            <v>01</v>
          </cell>
          <cell r="C217" t="str">
            <v>02</v>
          </cell>
          <cell r="D217" t="str">
            <v>03</v>
          </cell>
          <cell r="E217" t="str">
            <v>14</v>
          </cell>
          <cell r="F217" t="str">
            <v>06</v>
          </cell>
          <cell r="G217" t="str">
            <v>0</v>
          </cell>
          <cell r="H217" t="str">
            <v>00</v>
          </cell>
          <cell r="I217" t="str">
            <v>0</v>
          </cell>
          <cell r="J217">
            <v>2957</v>
          </cell>
          <cell r="K217">
            <v>600</v>
          </cell>
          <cell r="L217">
            <v>740.25418060200661</v>
          </cell>
          <cell r="M217">
            <v>1520</v>
          </cell>
          <cell r="N217">
            <v>5468</v>
          </cell>
          <cell r="O217">
            <v>5468</v>
          </cell>
        </row>
        <row r="218">
          <cell r="A218" t="str">
            <v>03</v>
          </cell>
          <cell r="B218" t="str">
            <v>01</v>
          </cell>
          <cell r="C218" t="str">
            <v>02</v>
          </cell>
          <cell r="D218" t="str">
            <v>03</v>
          </cell>
          <cell r="E218" t="str">
            <v>14</v>
          </cell>
          <cell r="F218" t="str">
            <v>07</v>
          </cell>
          <cell r="G218" t="str">
            <v>0</v>
          </cell>
          <cell r="H218" t="str">
            <v>00</v>
          </cell>
          <cell r="I218" t="str">
            <v>0</v>
          </cell>
          <cell r="J218">
            <v>420</v>
          </cell>
          <cell r="K218">
            <v>600</v>
          </cell>
          <cell r="L218">
            <v>622.5752508361204</v>
          </cell>
          <cell r="M218">
            <v>1139</v>
          </cell>
          <cell r="N218">
            <v>1520</v>
          </cell>
          <cell r="O218">
            <v>1520</v>
          </cell>
        </row>
        <row r="219">
          <cell r="A219" t="str">
            <v>03</v>
          </cell>
          <cell r="B219" t="str">
            <v>01</v>
          </cell>
          <cell r="C219" t="str">
            <v>02</v>
          </cell>
          <cell r="D219" t="str">
            <v>03</v>
          </cell>
          <cell r="E219" t="str">
            <v>14</v>
          </cell>
          <cell r="F219" t="str">
            <v>13</v>
          </cell>
          <cell r="G219" t="str">
            <v>0</v>
          </cell>
          <cell r="H219" t="str">
            <v>00</v>
          </cell>
          <cell r="I219" t="str">
            <v>0</v>
          </cell>
          <cell r="J219">
            <v>0</v>
          </cell>
          <cell r="K219">
            <v>0</v>
          </cell>
          <cell r="L219">
            <v>0</v>
          </cell>
          <cell r="M219">
            <v>37989</v>
          </cell>
          <cell r="N219">
            <v>1139</v>
          </cell>
          <cell r="O219">
            <v>1139</v>
          </cell>
        </row>
        <row r="220">
          <cell r="A220" t="str">
            <v>03</v>
          </cell>
          <cell r="B220" t="str">
            <v>01</v>
          </cell>
          <cell r="C220" t="str">
            <v>02</v>
          </cell>
          <cell r="D220" t="str">
            <v>03</v>
          </cell>
          <cell r="E220" t="str">
            <v>14</v>
          </cell>
          <cell r="F220" t="str">
            <v>15</v>
          </cell>
          <cell r="G220" t="str">
            <v>0</v>
          </cell>
          <cell r="H220" t="str">
            <v>00</v>
          </cell>
          <cell r="I220" t="str">
            <v>0</v>
          </cell>
          <cell r="J220">
            <v>0</v>
          </cell>
          <cell r="K220">
            <v>0</v>
          </cell>
          <cell r="L220">
            <v>0</v>
          </cell>
          <cell r="M220">
            <v>6332</v>
          </cell>
          <cell r="N220">
            <v>37989</v>
          </cell>
          <cell r="O220">
            <v>37989</v>
          </cell>
        </row>
        <row r="221">
          <cell r="A221" t="str">
            <v>03</v>
          </cell>
          <cell r="B221" t="str">
            <v>01</v>
          </cell>
          <cell r="C221" t="str">
            <v>02</v>
          </cell>
          <cell r="D221" t="str">
            <v>03</v>
          </cell>
          <cell r="E221" t="str">
            <v>14</v>
          </cell>
          <cell r="F221" t="str">
            <v>16</v>
          </cell>
          <cell r="G221" t="str">
            <v>0</v>
          </cell>
          <cell r="H221" t="str">
            <v>00</v>
          </cell>
          <cell r="I221" t="str">
            <v>0</v>
          </cell>
          <cell r="J221">
            <v>0</v>
          </cell>
          <cell r="K221">
            <v>0</v>
          </cell>
          <cell r="L221">
            <v>0</v>
          </cell>
          <cell r="M221">
            <v>45978</v>
          </cell>
          <cell r="N221">
            <v>6332</v>
          </cell>
          <cell r="O221">
            <v>6332</v>
          </cell>
        </row>
        <row r="222">
          <cell r="A222" t="str">
            <v>03</v>
          </cell>
          <cell r="B222" t="str">
            <v>01</v>
          </cell>
          <cell r="C222" t="str">
            <v>02</v>
          </cell>
          <cell r="D222" t="str">
            <v>03</v>
          </cell>
          <cell r="E222" t="str">
            <v>14</v>
          </cell>
          <cell r="F222" t="str">
            <v>17</v>
          </cell>
          <cell r="G222" t="str">
            <v>0</v>
          </cell>
          <cell r="H222" t="str">
            <v>00</v>
          </cell>
          <cell r="I222" t="str">
            <v>0</v>
          </cell>
          <cell r="J222">
            <v>0</v>
          </cell>
          <cell r="K222">
            <v>0</v>
          </cell>
          <cell r="L222">
            <v>0</v>
          </cell>
          <cell r="M222">
            <v>3000</v>
          </cell>
          <cell r="N222">
            <v>45978</v>
          </cell>
          <cell r="O222">
            <v>45978</v>
          </cell>
        </row>
        <row r="223">
          <cell r="A223" t="str">
            <v>03</v>
          </cell>
          <cell r="B223" t="str">
            <v>01</v>
          </cell>
          <cell r="C223" t="str">
            <v>02</v>
          </cell>
          <cell r="D223" t="str">
            <v>04</v>
          </cell>
          <cell r="E223" t="str">
            <v>12</v>
          </cell>
          <cell r="F223" t="str">
            <v>10</v>
          </cell>
          <cell r="G223" t="str">
            <v>1</v>
          </cell>
          <cell r="H223" t="str">
            <v>00</v>
          </cell>
          <cell r="I223" t="str">
            <v>0</v>
          </cell>
          <cell r="J223">
            <v>0</v>
          </cell>
          <cell r="K223">
            <v>16764</v>
          </cell>
          <cell r="L223">
            <v>0</v>
          </cell>
          <cell r="M223">
            <v>0</v>
          </cell>
          <cell r="N223">
            <v>3000</v>
          </cell>
          <cell r="O223">
            <v>3000</v>
          </cell>
        </row>
        <row r="224">
          <cell r="A224" t="str">
            <v>03</v>
          </cell>
          <cell r="B224" t="str">
            <v>01</v>
          </cell>
          <cell r="C224" t="str">
            <v>02</v>
          </cell>
          <cell r="D224" t="str">
            <v>05</v>
          </cell>
          <cell r="E224" t="str">
            <v>13</v>
          </cell>
          <cell r="F224" t="str">
            <v>01</v>
          </cell>
          <cell r="G224" t="str">
            <v>0</v>
          </cell>
          <cell r="H224" t="str">
            <v>00</v>
          </cell>
          <cell r="I224" t="str">
            <v>0</v>
          </cell>
          <cell r="J224">
            <v>47093</v>
          </cell>
          <cell r="K224">
            <v>52378</v>
          </cell>
          <cell r="L224">
            <v>38739.903678929768</v>
          </cell>
          <cell r="M224">
            <v>0</v>
          </cell>
        </row>
        <row r="225">
          <cell r="A225" t="str">
            <v>03</v>
          </cell>
          <cell r="B225" t="str">
            <v>01</v>
          </cell>
          <cell r="C225" t="str">
            <v>02</v>
          </cell>
          <cell r="D225" t="str">
            <v>05</v>
          </cell>
          <cell r="E225" t="str">
            <v>13</v>
          </cell>
          <cell r="F225" t="str">
            <v>09</v>
          </cell>
          <cell r="G225" t="str">
            <v>0</v>
          </cell>
          <cell r="H225" t="str">
            <v>00</v>
          </cell>
          <cell r="I225" t="str">
            <v>0</v>
          </cell>
          <cell r="J225">
            <v>23441.29</v>
          </cell>
          <cell r="K225">
            <v>18500</v>
          </cell>
          <cell r="L225">
            <v>17140.973745819399</v>
          </cell>
          <cell r="M225">
            <v>0</v>
          </cell>
        </row>
        <row r="226">
          <cell r="A226" t="str">
            <v>03</v>
          </cell>
          <cell r="B226" t="str">
            <v>01</v>
          </cell>
          <cell r="C226" t="str">
            <v>02</v>
          </cell>
          <cell r="D226" t="str">
            <v>05</v>
          </cell>
          <cell r="E226" t="str">
            <v>14</v>
          </cell>
          <cell r="F226" t="str">
            <v>08</v>
          </cell>
          <cell r="G226" t="str">
            <v>0</v>
          </cell>
          <cell r="H226" t="str">
            <v>00</v>
          </cell>
          <cell r="I226" t="str">
            <v>0</v>
          </cell>
          <cell r="J226">
            <v>3897.55</v>
          </cell>
          <cell r="K226">
            <v>0</v>
          </cell>
          <cell r="L226">
            <v>0</v>
          </cell>
          <cell r="M226">
            <v>0</v>
          </cell>
        </row>
        <row r="227">
          <cell r="A227" t="str">
            <v>03</v>
          </cell>
          <cell r="B227" t="str">
            <v>01</v>
          </cell>
          <cell r="C227" t="str">
            <v>02</v>
          </cell>
          <cell r="D227" t="str">
            <v>05</v>
          </cell>
          <cell r="E227" t="str">
            <v>14</v>
          </cell>
          <cell r="F227" t="str">
            <v>08</v>
          </cell>
          <cell r="G227" t="str">
            <v>1</v>
          </cell>
          <cell r="H227" t="str">
            <v>00</v>
          </cell>
          <cell r="I227" t="str">
            <v>0</v>
          </cell>
          <cell r="J227">
            <v>0</v>
          </cell>
          <cell r="K227">
            <v>5500</v>
          </cell>
          <cell r="L227">
            <v>3455</v>
          </cell>
          <cell r="M227">
            <v>0</v>
          </cell>
        </row>
        <row r="228">
          <cell r="A228" t="str">
            <v>03</v>
          </cell>
          <cell r="B228" t="str">
            <v>01</v>
          </cell>
          <cell r="C228" t="str">
            <v>02</v>
          </cell>
          <cell r="D228" t="str">
            <v>05</v>
          </cell>
          <cell r="E228" t="str">
            <v>14</v>
          </cell>
          <cell r="F228" t="str">
            <v>13</v>
          </cell>
          <cell r="G228" t="str">
            <v>0</v>
          </cell>
          <cell r="H228" t="str">
            <v>00</v>
          </cell>
          <cell r="I228" t="str">
            <v>0</v>
          </cell>
          <cell r="J228">
            <v>4000.5</v>
          </cell>
          <cell r="K228">
            <v>6001</v>
          </cell>
          <cell r="L228">
            <v>4043.0769230769229</v>
          </cell>
          <cell r="M228">
            <v>0</v>
          </cell>
        </row>
        <row r="229">
          <cell r="A229" t="str">
            <v>03</v>
          </cell>
          <cell r="B229" t="str">
            <v>01</v>
          </cell>
          <cell r="C229" t="str">
            <v>02</v>
          </cell>
          <cell r="D229" t="str">
            <v>05</v>
          </cell>
          <cell r="E229" t="str">
            <v>20</v>
          </cell>
          <cell r="F229" t="str">
            <v>05</v>
          </cell>
          <cell r="G229" t="str">
            <v>0</v>
          </cell>
          <cell r="H229" t="str">
            <v>00</v>
          </cell>
          <cell r="I229" t="str">
            <v>0</v>
          </cell>
          <cell r="J229">
            <v>20000</v>
          </cell>
          <cell r="K229">
            <v>2</v>
          </cell>
          <cell r="L229">
            <v>24414.715719063544</v>
          </cell>
          <cell r="M229">
            <v>0</v>
          </cell>
        </row>
        <row r="230">
          <cell r="A230" t="str">
            <v>03</v>
          </cell>
          <cell r="B230" t="str">
            <v>01</v>
          </cell>
          <cell r="C230" t="str">
            <v>02</v>
          </cell>
          <cell r="D230" t="str">
            <v>06</v>
          </cell>
          <cell r="E230" t="str">
            <v>12</v>
          </cell>
          <cell r="F230" t="str">
            <v>03</v>
          </cell>
          <cell r="G230" t="str">
            <v>0</v>
          </cell>
          <cell r="H230" t="str">
            <v>00</v>
          </cell>
          <cell r="I230" t="str">
            <v>0</v>
          </cell>
          <cell r="J230">
            <v>44106.23</v>
          </cell>
          <cell r="K230">
            <v>35551</v>
          </cell>
          <cell r="L230">
            <v>39810.550000000003</v>
          </cell>
          <cell r="M230">
            <v>0</v>
          </cell>
        </row>
        <row r="231">
          <cell r="A231" t="str">
            <v>03</v>
          </cell>
          <cell r="B231" t="str">
            <v>01</v>
          </cell>
          <cell r="C231" t="str">
            <v>02</v>
          </cell>
          <cell r="D231" t="str">
            <v>06</v>
          </cell>
          <cell r="E231" t="str">
            <v>12</v>
          </cell>
          <cell r="F231" t="str">
            <v>03</v>
          </cell>
          <cell r="G231" t="str">
            <v>1</v>
          </cell>
          <cell r="H231" t="str">
            <v>00</v>
          </cell>
          <cell r="I231" t="str">
            <v>0</v>
          </cell>
          <cell r="J231">
            <v>1666.45</v>
          </cell>
          <cell r="K231">
            <v>0</v>
          </cell>
          <cell r="L231">
            <v>0</v>
          </cell>
          <cell r="M231">
            <v>0</v>
          </cell>
        </row>
        <row r="232">
          <cell r="A232" t="str">
            <v>03</v>
          </cell>
          <cell r="B232" t="str">
            <v>01</v>
          </cell>
          <cell r="C232" t="str">
            <v>02</v>
          </cell>
          <cell r="D232" t="str">
            <v>06</v>
          </cell>
          <cell r="E232" t="str">
            <v>14</v>
          </cell>
          <cell r="F232" t="str">
            <v>02</v>
          </cell>
          <cell r="G232" t="str">
            <v>0</v>
          </cell>
          <cell r="H232" t="str">
            <v>00</v>
          </cell>
          <cell r="I232" t="str">
            <v>0</v>
          </cell>
          <cell r="J232">
            <v>60140</v>
          </cell>
          <cell r="K232">
            <v>35641</v>
          </cell>
          <cell r="L232">
            <v>38627.303010033444</v>
          </cell>
          <cell r="M232">
            <v>0</v>
          </cell>
        </row>
        <row r="233">
          <cell r="A233" t="str">
            <v>03</v>
          </cell>
          <cell r="B233" t="str">
            <v>01</v>
          </cell>
          <cell r="C233" t="str">
            <v>02</v>
          </cell>
          <cell r="D233" t="str">
            <v>06</v>
          </cell>
          <cell r="E233" t="str">
            <v>14</v>
          </cell>
          <cell r="F233" t="str">
            <v>05</v>
          </cell>
          <cell r="G233" t="str">
            <v>0</v>
          </cell>
          <cell r="H233" t="str">
            <v>00</v>
          </cell>
          <cell r="I233" t="str">
            <v>0</v>
          </cell>
          <cell r="J233">
            <v>14847</v>
          </cell>
          <cell r="K233">
            <v>2851</v>
          </cell>
          <cell r="L233">
            <v>8286.5498327759196</v>
          </cell>
          <cell r="M233">
            <v>0</v>
          </cell>
        </row>
        <row r="234">
          <cell r="A234" t="str">
            <v>03</v>
          </cell>
          <cell r="B234" t="str">
            <v>01</v>
          </cell>
          <cell r="C234" t="str">
            <v>02</v>
          </cell>
          <cell r="D234" t="str">
            <v>07</v>
          </cell>
          <cell r="E234" t="str">
            <v>10</v>
          </cell>
          <cell r="F234" t="str">
            <v>26</v>
          </cell>
          <cell r="G234" t="str">
            <v>0</v>
          </cell>
          <cell r="H234" t="str">
            <v>00</v>
          </cell>
          <cell r="I234" t="str">
            <v>0</v>
          </cell>
          <cell r="J234">
            <v>1246</v>
          </cell>
          <cell r="K234">
            <v>1320</v>
          </cell>
          <cell r="L234">
            <v>0</v>
          </cell>
          <cell r="M234">
            <v>0</v>
          </cell>
        </row>
        <row r="235">
          <cell r="A235" t="str">
            <v>03</v>
          </cell>
          <cell r="B235" t="str">
            <v>01</v>
          </cell>
          <cell r="C235" t="str">
            <v>02</v>
          </cell>
          <cell r="D235" t="str">
            <v>07</v>
          </cell>
          <cell r="E235" t="str">
            <v>12</v>
          </cell>
          <cell r="F235" t="str">
            <v>01</v>
          </cell>
          <cell r="G235" t="str">
            <v>0</v>
          </cell>
          <cell r="H235" t="str">
            <v>00</v>
          </cell>
          <cell r="I235" t="str">
            <v>0</v>
          </cell>
          <cell r="J235">
            <v>836.5</v>
          </cell>
          <cell r="K235">
            <v>0</v>
          </cell>
          <cell r="L235">
            <v>0</v>
          </cell>
          <cell r="M235">
            <v>0</v>
          </cell>
        </row>
        <row r="236">
          <cell r="A236" t="str">
            <v>03</v>
          </cell>
          <cell r="B236" t="str">
            <v>01</v>
          </cell>
          <cell r="C236" t="str">
            <v>02</v>
          </cell>
          <cell r="D236" t="str">
            <v>08</v>
          </cell>
          <cell r="E236" t="str">
            <v>10</v>
          </cell>
          <cell r="F236" t="str">
            <v>32</v>
          </cell>
          <cell r="G236" t="str">
            <v>1</v>
          </cell>
          <cell r="H236" t="str">
            <v>00</v>
          </cell>
          <cell r="I236" t="str">
            <v>0</v>
          </cell>
          <cell r="J236">
            <v>0</v>
          </cell>
          <cell r="K236">
            <v>500</v>
          </cell>
          <cell r="L236">
            <v>0</v>
          </cell>
          <cell r="M236">
            <v>0</v>
          </cell>
        </row>
        <row r="237">
          <cell r="A237" t="str">
            <v>03</v>
          </cell>
          <cell r="B237" t="str">
            <v>01</v>
          </cell>
          <cell r="C237" t="str">
            <v>02</v>
          </cell>
          <cell r="D237" t="str">
            <v>08</v>
          </cell>
          <cell r="E237" t="str">
            <v>12</v>
          </cell>
          <cell r="F237" t="str">
            <v>04</v>
          </cell>
          <cell r="G237" t="str">
            <v>1</v>
          </cell>
          <cell r="H237" t="str">
            <v>00</v>
          </cell>
          <cell r="I237" t="str">
            <v>0</v>
          </cell>
          <cell r="J237">
            <v>0</v>
          </cell>
          <cell r="K237">
            <v>10500</v>
          </cell>
          <cell r="L237">
            <v>64.088628762541802</v>
          </cell>
          <cell r="M237">
            <v>0</v>
          </cell>
        </row>
        <row r="238">
          <cell r="A238" t="str">
            <v>03</v>
          </cell>
          <cell r="B238" t="str">
            <v>01</v>
          </cell>
          <cell r="C238" t="str">
            <v>03</v>
          </cell>
          <cell r="D238" t="str">
            <v>01</v>
          </cell>
          <cell r="E238" t="str">
            <v>10</v>
          </cell>
          <cell r="F238" t="str">
            <v>01</v>
          </cell>
          <cell r="G238" t="str">
            <v>0</v>
          </cell>
          <cell r="H238" t="str">
            <v>00</v>
          </cell>
          <cell r="I238" t="str">
            <v>0</v>
          </cell>
          <cell r="J238">
            <v>585553</v>
          </cell>
          <cell r="K238">
            <v>131989</v>
          </cell>
          <cell r="L238">
            <v>119865.32859531773</v>
          </cell>
          <cell r="M238">
            <v>97441</v>
          </cell>
        </row>
        <row r="239">
          <cell r="A239" t="str">
            <v>03</v>
          </cell>
          <cell r="B239" t="str">
            <v>01</v>
          </cell>
          <cell r="C239" t="str">
            <v>03</v>
          </cell>
          <cell r="D239" t="str">
            <v>01</v>
          </cell>
          <cell r="E239" t="str">
            <v>10</v>
          </cell>
          <cell r="F239" t="str">
            <v>01</v>
          </cell>
          <cell r="G239" t="str">
            <v>1</v>
          </cell>
          <cell r="H239" t="str">
            <v>00</v>
          </cell>
          <cell r="I239" t="str">
            <v>0</v>
          </cell>
          <cell r="J239">
            <v>0</v>
          </cell>
          <cell r="K239">
            <v>0</v>
          </cell>
          <cell r="L239">
            <v>0</v>
          </cell>
          <cell r="M239">
            <v>26044</v>
          </cell>
          <cell r="N239">
            <v>153747</v>
          </cell>
          <cell r="O239">
            <v>153747</v>
          </cell>
        </row>
        <row r="240">
          <cell r="A240" t="str">
            <v>03</v>
          </cell>
          <cell r="B240" t="str">
            <v>01</v>
          </cell>
          <cell r="C240" t="str">
            <v>03</v>
          </cell>
          <cell r="D240" t="str">
            <v>01</v>
          </cell>
          <cell r="E240" t="str">
            <v>10</v>
          </cell>
          <cell r="F240" t="str">
            <v>01</v>
          </cell>
          <cell r="G240" t="str">
            <v>4</v>
          </cell>
          <cell r="H240" t="str">
            <v>00</v>
          </cell>
          <cell r="I240" t="str">
            <v>0</v>
          </cell>
          <cell r="J240">
            <v>146286</v>
          </cell>
          <cell r="K240">
            <v>7793</v>
          </cell>
          <cell r="L240">
            <v>11429.138795986622</v>
          </cell>
          <cell r="M240">
            <v>11077</v>
          </cell>
          <cell r="N240">
            <v>11077</v>
          </cell>
          <cell r="O240">
            <v>11077</v>
          </cell>
        </row>
        <row r="241">
          <cell r="A241" t="str">
            <v>03</v>
          </cell>
          <cell r="B241" t="str">
            <v>01</v>
          </cell>
          <cell r="C241" t="str">
            <v>03</v>
          </cell>
          <cell r="D241" t="str">
            <v>01</v>
          </cell>
          <cell r="E241" t="str">
            <v>10</v>
          </cell>
          <cell r="F241" t="str">
            <v>01</v>
          </cell>
          <cell r="G241" t="str">
            <v>5</v>
          </cell>
          <cell r="H241" t="str">
            <v>00</v>
          </cell>
          <cell r="I241" t="str">
            <v>0</v>
          </cell>
          <cell r="J241">
            <v>69686</v>
          </cell>
          <cell r="K241">
            <v>7052</v>
          </cell>
          <cell r="L241">
            <v>8971.7732441471562</v>
          </cell>
          <cell r="M241">
            <v>8369</v>
          </cell>
          <cell r="N241">
            <v>8369</v>
          </cell>
          <cell r="O241">
            <v>8369</v>
          </cell>
        </row>
        <row r="242">
          <cell r="A242" t="str">
            <v>03</v>
          </cell>
          <cell r="B242" t="str">
            <v>01</v>
          </cell>
          <cell r="C242" t="str">
            <v>03</v>
          </cell>
          <cell r="D242" t="str">
            <v>01</v>
          </cell>
          <cell r="E242" t="str">
            <v>10</v>
          </cell>
          <cell r="F242" t="str">
            <v>01</v>
          </cell>
          <cell r="G242" t="str">
            <v>6</v>
          </cell>
          <cell r="H242" t="str">
            <v>00</v>
          </cell>
          <cell r="I242" t="str">
            <v>0</v>
          </cell>
          <cell r="J242">
            <v>86300</v>
          </cell>
          <cell r="K242">
            <v>6776</v>
          </cell>
          <cell r="L242">
            <v>11267.26923076923</v>
          </cell>
          <cell r="M242">
            <v>8368</v>
          </cell>
          <cell r="N242">
            <v>8368</v>
          </cell>
          <cell r="O242">
            <v>8368</v>
          </cell>
        </row>
        <row r="243">
          <cell r="A243" t="str">
            <v>03</v>
          </cell>
          <cell r="B243" t="str">
            <v>01</v>
          </cell>
          <cell r="C243" t="str">
            <v>03</v>
          </cell>
          <cell r="D243" t="str">
            <v>01</v>
          </cell>
          <cell r="E243" t="str">
            <v>10</v>
          </cell>
          <cell r="F243" t="str">
            <v>02</v>
          </cell>
          <cell r="G243" t="str">
            <v>0</v>
          </cell>
          <cell r="H243" t="str">
            <v>00</v>
          </cell>
          <cell r="I243" t="str">
            <v>0</v>
          </cell>
          <cell r="K243">
            <v>1</v>
          </cell>
          <cell r="L243">
            <v>12504.008862876253</v>
          </cell>
        </row>
        <row r="244">
          <cell r="A244" t="str">
            <v>03</v>
          </cell>
          <cell r="B244" t="str">
            <v>01</v>
          </cell>
          <cell r="C244" t="str">
            <v>03</v>
          </cell>
          <cell r="D244" t="str">
            <v>01</v>
          </cell>
          <cell r="E244" t="str">
            <v>10</v>
          </cell>
          <cell r="F244" t="str">
            <v>15</v>
          </cell>
          <cell r="G244" t="str">
            <v>0</v>
          </cell>
          <cell r="H244" t="str">
            <v>00</v>
          </cell>
          <cell r="I244" t="str">
            <v>0</v>
          </cell>
          <cell r="J244">
            <v>0</v>
          </cell>
          <cell r="K244">
            <v>365809</v>
          </cell>
          <cell r="L244">
            <v>469520.32575250836</v>
          </cell>
          <cell r="M244">
            <v>477609</v>
          </cell>
          <cell r="N244">
            <v>477609</v>
          </cell>
          <cell r="O244">
            <v>477609</v>
          </cell>
        </row>
        <row r="245">
          <cell r="A245" t="str">
            <v>03</v>
          </cell>
          <cell r="B245" t="str">
            <v>01</v>
          </cell>
          <cell r="C245" t="str">
            <v>03</v>
          </cell>
          <cell r="D245" t="str">
            <v>01</v>
          </cell>
          <cell r="E245" t="str">
            <v>10</v>
          </cell>
          <cell r="F245" t="str">
            <v>15</v>
          </cell>
          <cell r="G245" t="str">
            <v>4</v>
          </cell>
          <cell r="H245" t="str">
            <v>00</v>
          </cell>
          <cell r="I245" t="str">
            <v>0</v>
          </cell>
          <cell r="J245">
            <v>0</v>
          </cell>
          <cell r="K245">
            <v>110770</v>
          </cell>
          <cell r="L245">
            <v>134073.25267558527</v>
          </cell>
          <cell r="M245">
            <v>142278</v>
          </cell>
          <cell r="N245">
            <v>142278</v>
          </cell>
          <cell r="O245">
            <v>142278</v>
          </cell>
        </row>
        <row r="246">
          <cell r="A246" t="str">
            <v>03</v>
          </cell>
          <cell r="B246" t="str">
            <v>01</v>
          </cell>
          <cell r="C246" t="str">
            <v>03</v>
          </cell>
          <cell r="D246" t="str">
            <v>01</v>
          </cell>
          <cell r="E246" t="str">
            <v>10</v>
          </cell>
          <cell r="F246" t="str">
            <v>15</v>
          </cell>
          <cell r="G246" t="str">
            <v>5</v>
          </cell>
          <cell r="H246" t="str">
            <v>00</v>
          </cell>
          <cell r="I246" t="str">
            <v>0</v>
          </cell>
          <cell r="J246">
            <v>0</v>
          </cell>
          <cell r="K246">
            <v>52702</v>
          </cell>
          <cell r="L246">
            <v>59345.447658862875</v>
          </cell>
          <cell r="M246">
            <v>66143</v>
          </cell>
          <cell r="N246">
            <v>66143</v>
          </cell>
          <cell r="O246">
            <v>66143</v>
          </cell>
        </row>
        <row r="247">
          <cell r="A247" t="str">
            <v>03</v>
          </cell>
          <cell r="B247" t="str">
            <v>01</v>
          </cell>
          <cell r="C247" t="str">
            <v>03</v>
          </cell>
          <cell r="D247" t="str">
            <v>01</v>
          </cell>
          <cell r="E247" t="str">
            <v>10</v>
          </cell>
          <cell r="F247" t="str">
            <v>15</v>
          </cell>
          <cell r="G247" t="str">
            <v>6</v>
          </cell>
          <cell r="H247" t="str">
            <v>00</v>
          </cell>
          <cell r="I247" t="str">
            <v>0</v>
          </cell>
          <cell r="J247">
            <v>0</v>
          </cell>
          <cell r="K247">
            <v>65761</v>
          </cell>
          <cell r="L247">
            <v>82009.371906354514</v>
          </cell>
          <cell r="M247">
            <v>86055</v>
          </cell>
          <cell r="N247">
            <v>86055</v>
          </cell>
          <cell r="O247">
            <v>86055</v>
          </cell>
        </row>
        <row r="248">
          <cell r="A248" t="str">
            <v>03</v>
          </cell>
          <cell r="B248" t="str">
            <v>01</v>
          </cell>
          <cell r="C248" t="str">
            <v>03</v>
          </cell>
          <cell r="D248" t="str">
            <v>01</v>
          </cell>
          <cell r="E248" t="str">
            <v>12</v>
          </cell>
          <cell r="F248" t="str">
            <v>01</v>
          </cell>
          <cell r="G248" t="str">
            <v>0</v>
          </cell>
          <cell r="H248" t="str">
            <v>00</v>
          </cell>
          <cell r="I248" t="str">
            <v>0</v>
          </cell>
          <cell r="J248">
            <v>3000</v>
          </cell>
          <cell r="K248">
            <v>750</v>
          </cell>
          <cell r="L248">
            <v>746</v>
          </cell>
          <cell r="M248">
            <v>1100</v>
          </cell>
          <cell r="N248">
            <v>1100</v>
          </cell>
          <cell r="O248">
            <v>1100</v>
          </cell>
        </row>
        <row r="249">
          <cell r="A249" t="str">
            <v>03</v>
          </cell>
          <cell r="B249" t="str">
            <v>01</v>
          </cell>
          <cell r="C249" t="str">
            <v>03</v>
          </cell>
          <cell r="D249" t="str">
            <v>01</v>
          </cell>
          <cell r="E249" t="str">
            <v>12</v>
          </cell>
          <cell r="F249" t="str">
            <v>02</v>
          </cell>
          <cell r="G249" t="str">
            <v>0</v>
          </cell>
          <cell r="H249" t="str">
            <v>00</v>
          </cell>
          <cell r="I249" t="str">
            <v>0</v>
          </cell>
          <cell r="J249">
            <v>7000</v>
          </cell>
          <cell r="K249">
            <v>7000</v>
          </cell>
          <cell r="L249">
            <v>3922</v>
          </cell>
          <cell r="M249">
            <v>10000</v>
          </cell>
          <cell r="N249">
            <v>10000</v>
          </cell>
          <cell r="O249">
            <v>10000</v>
          </cell>
        </row>
        <row r="250">
          <cell r="A250" t="str">
            <v>03</v>
          </cell>
          <cell r="B250" t="str">
            <v>01</v>
          </cell>
          <cell r="C250" t="str">
            <v>03</v>
          </cell>
          <cell r="D250" t="str">
            <v>01</v>
          </cell>
          <cell r="E250" t="str">
            <v>12</v>
          </cell>
          <cell r="F250" t="str">
            <v>06</v>
          </cell>
          <cell r="G250" t="str">
            <v>0</v>
          </cell>
          <cell r="H250" t="str">
            <v>00</v>
          </cell>
          <cell r="I250" t="str">
            <v>0</v>
          </cell>
          <cell r="J250">
            <v>472.96</v>
          </cell>
          <cell r="K250">
            <v>600</v>
          </cell>
          <cell r="L250">
            <v>600</v>
          </cell>
          <cell r="M250">
            <v>1200</v>
          </cell>
          <cell r="N250">
            <v>1200</v>
          </cell>
          <cell r="O250">
            <v>1200</v>
          </cell>
        </row>
        <row r="251">
          <cell r="A251" t="str">
            <v>03</v>
          </cell>
          <cell r="B251" t="str">
            <v>01</v>
          </cell>
          <cell r="C251" t="str">
            <v>03</v>
          </cell>
          <cell r="D251" t="str">
            <v>01</v>
          </cell>
          <cell r="E251" t="str">
            <v>13</v>
          </cell>
          <cell r="F251" t="str">
            <v>08</v>
          </cell>
          <cell r="G251" t="str">
            <v>0</v>
          </cell>
          <cell r="H251" t="str">
            <v>00</v>
          </cell>
          <cell r="I251" t="str">
            <v>0</v>
          </cell>
          <cell r="J251">
            <v>290</v>
          </cell>
          <cell r="K251">
            <v>500</v>
          </cell>
          <cell r="L251">
            <v>647</v>
          </cell>
          <cell r="M251">
            <v>1500</v>
          </cell>
          <cell r="N251">
            <v>1500</v>
          </cell>
          <cell r="O251">
            <v>1500</v>
          </cell>
        </row>
        <row r="252">
          <cell r="A252" t="str">
            <v>03</v>
          </cell>
          <cell r="B252" t="str">
            <v>01</v>
          </cell>
          <cell r="C252" t="str">
            <v>03</v>
          </cell>
          <cell r="D252" t="str">
            <v>01</v>
          </cell>
          <cell r="E252" t="str">
            <v>14</v>
          </cell>
          <cell r="F252" t="str">
            <v>06</v>
          </cell>
          <cell r="G252" t="str">
            <v>0</v>
          </cell>
          <cell r="H252" t="str">
            <v>00</v>
          </cell>
          <cell r="I252" t="str">
            <v>0</v>
          </cell>
          <cell r="J252">
            <v>4438.87</v>
          </cell>
          <cell r="K252">
            <v>480</v>
          </cell>
          <cell r="L252">
            <v>493.64113712374581</v>
          </cell>
          <cell r="M252">
            <v>1480</v>
          </cell>
          <cell r="N252">
            <v>1480</v>
          </cell>
          <cell r="O252">
            <v>1480</v>
          </cell>
        </row>
        <row r="253">
          <cell r="A253" t="str">
            <v>03</v>
          </cell>
          <cell r="B253" t="str">
            <v>01</v>
          </cell>
          <cell r="C253" t="str">
            <v>03</v>
          </cell>
          <cell r="D253" t="str">
            <v>01</v>
          </cell>
          <cell r="E253" t="str">
            <v>14</v>
          </cell>
          <cell r="F253" t="str">
            <v>07</v>
          </cell>
          <cell r="G253" t="str">
            <v>0</v>
          </cell>
          <cell r="H253" t="str">
            <v>00</v>
          </cell>
          <cell r="I253" t="str">
            <v>0</v>
          </cell>
          <cell r="J253">
            <v>89354.08</v>
          </cell>
          <cell r="K253">
            <v>9000</v>
          </cell>
          <cell r="L253">
            <v>8997.8115384615394</v>
          </cell>
          <cell r="M253">
            <v>1400</v>
          </cell>
          <cell r="N253">
            <v>1400</v>
          </cell>
          <cell r="O253">
            <v>1400</v>
          </cell>
        </row>
        <row r="254">
          <cell r="A254" t="str">
            <v>03</v>
          </cell>
          <cell r="B254" t="str">
            <v>01</v>
          </cell>
          <cell r="C254" t="str">
            <v>03</v>
          </cell>
          <cell r="D254" t="str">
            <v>01</v>
          </cell>
          <cell r="E254" t="str">
            <v>14</v>
          </cell>
          <cell r="F254" t="str">
            <v>11</v>
          </cell>
          <cell r="G254" t="str">
            <v>0</v>
          </cell>
          <cell r="H254" t="str">
            <v>00</v>
          </cell>
          <cell r="I254" t="str">
            <v>0</v>
          </cell>
          <cell r="J254">
            <v>0</v>
          </cell>
          <cell r="K254">
            <v>600</v>
          </cell>
          <cell r="L254">
            <v>0</v>
          </cell>
          <cell r="M254">
            <v>0</v>
          </cell>
        </row>
        <row r="255">
          <cell r="A255" t="str">
            <v>03</v>
          </cell>
          <cell r="B255" t="str">
            <v>01</v>
          </cell>
          <cell r="C255" t="str">
            <v>03</v>
          </cell>
          <cell r="D255" t="str">
            <v>01</v>
          </cell>
          <cell r="E255" t="str">
            <v>14</v>
          </cell>
          <cell r="F255" t="str">
            <v>43</v>
          </cell>
          <cell r="G255" t="str">
            <v>0</v>
          </cell>
          <cell r="H255" t="str">
            <v>00</v>
          </cell>
          <cell r="I255" t="str">
            <v>0</v>
          </cell>
          <cell r="J255">
            <v>0</v>
          </cell>
          <cell r="K255">
            <v>0</v>
          </cell>
          <cell r="L255">
            <v>0</v>
          </cell>
          <cell r="M255">
            <v>1000000</v>
          </cell>
          <cell r="N255">
            <v>0</v>
          </cell>
          <cell r="O255">
            <v>0</v>
          </cell>
        </row>
        <row r="256">
          <cell r="A256" t="str">
            <v>03</v>
          </cell>
          <cell r="B256" t="str">
            <v>01</v>
          </cell>
          <cell r="C256" t="str">
            <v>03</v>
          </cell>
          <cell r="D256" t="str">
            <v>01</v>
          </cell>
          <cell r="E256" t="str">
            <v>14</v>
          </cell>
          <cell r="F256" t="str">
            <v>46</v>
          </cell>
          <cell r="G256" t="str">
            <v>0</v>
          </cell>
          <cell r="H256" t="str">
            <v>00</v>
          </cell>
          <cell r="I256" t="str">
            <v>0</v>
          </cell>
          <cell r="J256">
            <v>0</v>
          </cell>
          <cell r="K256">
            <v>0</v>
          </cell>
          <cell r="L256">
            <v>0</v>
          </cell>
          <cell r="M256">
            <v>500000</v>
          </cell>
          <cell r="N256">
            <v>500000</v>
          </cell>
          <cell r="O256">
            <v>500000</v>
          </cell>
        </row>
        <row r="257">
          <cell r="A257" t="str">
            <v>03</v>
          </cell>
          <cell r="B257" t="str">
            <v>01</v>
          </cell>
          <cell r="C257" t="str">
            <v>03</v>
          </cell>
          <cell r="D257" t="str">
            <v>01</v>
          </cell>
          <cell r="E257" t="str">
            <v>15</v>
          </cell>
          <cell r="F257" t="str">
            <v>01</v>
          </cell>
          <cell r="G257" t="str">
            <v>0</v>
          </cell>
          <cell r="H257" t="str">
            <v>00</v>
          </cell>
          <cell r="I257" t="str">
            <v>0</v>
          </cell>
          <cell r="J257">
            <v>0</v>
          </cell>
          <cell r="K257">
            <v>0</v>
          </cell>
          <cell r="L257">
            <v>0</v>
          </cell>
          <cell r="M257">
            <v>20867</v>
          </cell>
          <cell r="N257">
            <v>20867</v>
          </cell>
          <cell r="O257">
            <v>20867</v>
          </cell>
        </row>
        <row r="258">
          <cell r="A258" t="str">
            <v>03</v>
          </cell>
          <cell r="B258" t="str">
            <v>01</v>
          </cell>
          <cell r="C258" t="str">
            <v>03</v>
          </cell>
          <cell r="D258" t="str">
            <v>01</v>
          </cell>
          <cell r="E258" t="str">
            <v>15</v>
          </cell>
          <cell r="F258" t="str">
            <v>02</v>
          </cell>
          <cell r="G258" t="str">
            <v>0</v>
          </cell>
          <cell r="H258" t="str">
            <v>00</v>
          </cell>
          <cell r="I258" t="str">
            <v>0</v>
          </cell>
          <cell r="J258">
            <v>0</v>
          </cell>
          <cell r="K258">
            <v>0</v>
          </cell>
          <cell r="L258">
            <v>0</v>
          </cell>
          <cell r="M258">
            <v>70000</v>
          </cell>
          <cell r="N258">
            <v>70000</v>
          </cell>
          <cell r="O258">
            <v>70000</v>
          </cell>
        </row>
        <row r="259">
          <cell r="A259" t="str">
            <v>03</v>
          </cell>
          <cell r="B259" t="str">
            <v>01</v>
          </cell>
          <cell r="C259" t="str">
            <v>03</v>
          </cell>
          <cell r="D259" t="str">
            <v>02</v>
          </cell>
          <cell r="E259" t="str">
            <v>10</v>
          </cell>
          <cell r="F259" t="str">
            <v>26</v>
          </cell>
          <cell r="G259" t="str">
            <v>4</v>
          </cell>
          <cell r="H259" t="str">
            <v>00</v>
          </cell>
          <cell r="I259" t="str">
            <v>0</v>
          </cell>
          <cell r="J259">
            <v>0</v>
          </cell>
          <cell r="K259">
            <v>0</v>
          </cell>
          <cell r="L259">
            <v>0</v>
          </cell>
          <cell r="M259">
            <v>2500</v>
          </cell>
          <cell r="N259">
            <v>2500</v>
          </cell>
          <cell r="O259">
            <v>2500</v>
          </cell>
        </row>
        <row r="260">
          <cell r="A260" t="str">
            <v>03</v>
          </cell>
          <cell r="B260" t="str">
            <v>01</v>
          </cell>
          <cell r="C260" t="str">
            <v>03</v>
          </cell>
          <cell r="D260" t="str">
            <v>02</v>
          </cell>
          <cell r="E260" t="str">
            <v>10</v>
          </cell>
          <cell r="F260" t="str">
            <v>26</v>
          </cell>
          <cell r="G260" t="str">
            <v>5</v>
          </cell>
          <cell r="H260" t="str">
            <v>00</v>
          </cell>
          <cell r="I260" t="str">
            <v>0</v>
          </cell>
          <cell r="J260">
            <v>0</v>
          </cell>
          <cell r="K260">
            <v>0</v>
          </cell>
          <cell r="L260">
            <v>0</v>
          </cell>
          <cell r="M260">
            <v>2500</v>
          </cell>
          <cell r="N260">
            <v>2500</v>
          </cell>
          <cell r="O260">
            <v>2500</v>
          </cell>
        </row>
        <row r="261">
          <cell r="A261" t="str">
            <v>03</v>
          </cell>
          <cell r="B261" t="str">
            <v>01</v>
          </cell>
          <cell r="C261" t="str">
            <v>03</v>
          </cell>
          <cell r="D261" t="str">
            <v>02</v>
          </cell>
          <cell r="E261" t="str">
            <v>10</v>
          </cell>
          <cell r="F261" t="str">
            <v>26</v>
          </cell>
          <cell r="G261" t="str">
            <v>6</v>
          </cell>
          <cell r="H261" t="str">
            <v>00</v>
          </cell>
          <cell r="I261" t="str">
            <v>0</v>
          </cell>
          <cell r="J261">
            <v>0</v>
          </cell>
          <cell r="K261">
            <v>0</v>
          </cell>
          <cell r="L261">
            <v>0</v>
          </cell>
          <cell r="M261">
            <v>2500</v>
          </cell>
          <cell r="N261">
            <v>2500</v>
          </cell>
          <cell r="O261">
            <v>2500</v>
          </cell>
        </row>
        <row r="262">
          <cell r="A262" t="str">
            <v>03</v>
          </cell>
          <cell r="B262" t="str">
            <v>01</v>
          </cell>
          <cell r="C262" t="str">
            <v>03</v>
          </cell>
          <cell r="D262" t="str">
            <v>02</v>
          </cell>
          <cell r="E262" t="str">
            <v>12</v>
          </cell>
          <cell r="F262" t="str">
            <v>01</v>
          </cell>
          <cell r="G262" t="str">
            <v>4</v>
          </cell>
          <cell r="H262" t="str">
            <v>00</v>
          </cell>
          <cell r="I262" t="str">
            <v>0</v>
          </cell>
          <cell r="J262">
            <v>0</v>
          </cell>
          <cell r="K262">
            <v>0</v>
          </cell>
          <cell r="L262">
            <v>0</v>
          </cell>
          <cell r="M262">
            <v>1000</v>
          </cell>
          <cell r="N262">
            <v>1000</v>
          </cell>
          <cell r="O262">
            <v>1000</v>
          </cell>
        </row>
        <row r="263">
          <cell r="A263" t="str">
            <v>03</v>
          </cell>
          <cell r="B263" t="str">
            <v>01</v>
          </cell>
          <cell r="C263" t="str">
            <v>03</v>
          </cell>
          <cell r="D263" t="str">
            <v>02</v>
          </cell>
          <cell r="E263" t="str">
            <v>12</v>
          </cell>
          <cell r="F263" t="str">
            <v>01</v>
          </cell>
          <cell r="G263" t="str">
            <v>5</v>
          </cell>
          <cell r="H263" t="str">
            <v>00</v>
          </cell>
          <cell r="I263" t="str">
            <v>0</v>
          </cell>
          <cell r="J263">
            <v>0</v>
          </cell>
          <cell r="K263">
            <v>0</v>
          </cell>
          <cell r="L263">
            <v>0</v>
          </cell>
          <cell r="M263">
            <v>2250</v>
          </cell>
          <cell r="N263">
            <v>2250</v>
          </cell>
          <cell r="O263">
            <v>2250</v>
          </cell>
        </row>
        <row r="264">
          <cell r="A264" t="str">
            <v>03</v>
          </cell>
          <cell r="B264" t="str">
            <v>01</v>
          </cell>
          <cell r="C264" t="str">
            <v>03</v>
          </cell>
          <cell r="D264" t="str">
            <v>02</v>
          </cell>
          <cell r="E264" t="str">
            <v>12</v>
          </cell>
          <cell r="F264" t="str">
            <v>01</v>
          </cell>
          <cell r="G264" t="str">
            <v>6</v>
          </cell>
          <cell r="H264" t="str">
            <v>00</v>
          </cell>
          <cell r="I264" t="str">
            <v>0</v>
          </cell>
          <cell r="J264">
            <v>0</v>
          </cell>
          <cell r="K264">
            <v>0</v>
          </cell>
          <cell r="L264">
            <v>0</v>
          </cell>
          <cell r="M264">
            <v>2250</v>
          </cell>
          <cell r="N264">
            <v>2250</v>
          </cell>
          <cell r="O264">
            <v>2250</v>
          </cell>
        </row>
        <row r="265">
          <cell r="A265" t="str">
            <v>03</v>
          </cell>
          <cell r="B265" t="str">
            <v>01</v>
          </cell>
          <cell r="C265" t="str">
            <v>03</v>
          </cell>
          <cell r="D265" t="str">
            <v>02</v>
          </cell>
          <cell r="E265" t="str">
            <v>12</v>
          </cell>
          <cell r="F265" t="str">
            <v>03</v>
          </cell>
          <cell r="G265" t="str">
            <v>4</v>
          </cell>
          <cell r="H265" t="str">
            <v>00</v>
          </cell>
          <cell r="I265" t="str">
            <v>0</v>
          </cell>
          <cell r="J265">
            <v>0</v>
          </cell>
          <cell r="K265">
            <v>0</v>
          </cell>
          <cell r="L265">
            <v>0</v>
          </cell>
          <cell r="M265">
            <v>1500</v>
          </cell>
          <cell r="N265">
            <v>1500</v>
          </cell>
          <cell r="O265">
            <v>1500</v>
          </cell>
        </row>
        <row r="266">
          <cell r="A266" t="str">
            <v>03</v>
          </cell>
          <cell r="B266" t="str">
            <v>01</v>
          </cell>
          <cell r="C266" t="str">
            <v>03</v>
          </cell>
          <cell r="D266" t="str">
            <v>02</v>
          </cell>
          <cell r="E266" t="str">
            <v>12</v>
          </cell>
          <cell r="F266" t="str">
            <v>03</v>
          </cell>
          <cell r="G266" t="str">
            <v>5</v>
          </cell>
          <cell r="H266" t="str">
            <v>00</v>
          </cell>
          <cell r="I266" t="str">
            <v>0</v>
          </cell>
          <cell r="J266">
            <v>0</v>
          </cell>
          <cell r="K266">
            <v>0</v>
          </cell>
          <cell r="L266">
            <v>0</v>
          </cell>
          <cell r="M266">
            <v>1500</v>
          </cell>
          <cell r="N266">
            <v>1500</v>
          </cell>
          <cell r="O266">
            <v>1500</v>
          </cell>
        </row>
        <row r="267">
          <cell r="A267" t="str">
            <v>03</v>
          </cell>
          <cell r="B267" t="str">
            <v>01</v>
          </cell>
          <cell r="C267" t="str">
            <v>03</v>
          </cell>
          <cell r="D267" t="str">
            <v>02</v>
          </cell>
          <cell r="E267" t="str">
            <v>12</v>
          </cell>
          <cell r="F267" t="str">
            <v>03</v>
          </cell>
          <cell r="G267" t="str">
            <v>6</v>
          </cell>
          <cell r="H267" t="str">
            <v>00</v>
          </cell>
          <cell r="I267" t="str">
            <v>0</v>
          </cell>
          <cell r="J267">
            <v>0</v>
          </cell>
          <cell r="K267">
            <v>0</v>
          </cell>
          <cell r="L267">
            <v>0</v>
          </cell>
          <cell r="M267">
            <v>1500</v>
          </cell>
          <cell r="N267">
            <v>1500</v>
          </cell>
          <cell r="O267">
            <v>1500</v>
          </cell>
        </row>
        <row r="268">
          <cell r="A268" t="str">
            <v>03</v>
          </cell>
          <cell r="B268" t="str">
            <v>01</v>
          </cell>
          <cell r="C268" t="str">
            <v>03</v>
          </cell>
          <cell r="D268" t="str">
            <v>02</v>
          </cell>
          <cell r="E268" t="str">
            <v>13</v>
          </cell>
          <cell r="F268" t="str">
            <v>01</v>
          </cell>
          <cell r="G268" t="str">
            <v>4</v>
          </cell>
          <cell r="H268" t="str">
            <v>00</v>
          </cell>
          <cell r="I268" t="str">
            <v>0</v>
          </cell>
          <cell r="J268">
            <v>0</v>
          </cell>
          <cell r="K268">
            <v>0</v>
          </cell>
          <cell r="L268">
            <v>0</v>
          </cell>
          <cell r="M268">
            <v>3000</v>
          </cell>
          <cell r="N268">
            <v>3000</v>
          </cell>
          <cell r="O268">
            <v>3000</v>
          </cell>
        </row>
        <row r="269">
          <cell r="A269" t="str">
            <v>03</v>
          </cell>
          <cell r="B269" t="str">
            <v>01</v>
          </cell>
          <cell r="C269" t="str">
            <v>03</v>
          </cell>
          <cell r="D269" t="str">
            <v>02</v>
          </cell>
          <cell r="E269" t="str">
            <v>13</v>
          </cell>
          <cell r="F269" t="str">
            <v>01</v>
          </cell>
          <cell r="G269" t="str">
            <v>5</v>
          </cell>
          <cell r="H269" t="str">
            <v>00</v>
          </cell>
          <cell r="I269" t="str">
            <v>0</v>
          </cell>
          <cell r="J269">
            <v>0</v>
          </cell>
          <cell r="K269">
            <v>0</v>
          </cell>
          <cell r="L269">
            <v>0</v>
          </cell>
          <cell r="M269">
            <v>1500</v>
          </cell>
          <cell r="N269">
            <v>1500</v>
          </cell>
          <cell r="O269">
            <v>1500</v>
          </cell>
        </row>
        <row r="270">
          <cell r="A270" t="str">
            <v>03</v>
          </cell>
          <cell r="B270" t="str">
            <v>01</v>
          </cell>
          <cell r="C270" t="str">
            <v>03</v>
          </cell>
          <cell r="D270" t="str">
            <v>02</v>
          </cell>
          <cell r="E270" t="str">
            <v>13</v>
          </cell>
          <cell r="F270" t="str">
            <v>01</v>
          </cell>
          <cell r="G270" t="str">
            <v>6</v>
          </cell>
          <cell r="H270" t="str">
            <v>00</v>
          </cell>
          <cell r="I270" t="str">
            <v>0</v>
          </cell>
          <cell r="J270">
            <v>0</v>
          </cell>
          <cell r="K270">
            <v>0</v>
          </cell>
          <cell r="L270">
            <v>0</v>
          </cell>
          <cell r="M270">
            <v>1500</v>
          </cell>
          <cell r="N270">
            <v>1500</v>
          </cell>
          <cell r="O270">
            <v>1500</v>
          </cell>
        </row>
        <row r="271">
          <cell r="A271" t="str">
            <v>03</v>
          </cell>
          <cell r="B271" t="str">
            <v>01</v>
          </cell>
          <cell r="C271" t="str">
            <v>03</v>
          </cell>
          <cell r="D271" t="str">
            <v>02</v>
          </cell>
          <cell r="E271" t="str">
            <v>13</v>
          </cell>
          <cell r="F271" t="str">
            <v>07</v>
          </cell>
          <cell r="G271" t="str">
            <v>4</v>
          </cell>
          <cell r="H271" t="str">
            <v>00</v>
          </cell>
          <cell r="I271" t="str">
            <v>0</v>
          </cell>
          <cell r="J271">
            <v>0</v>
          </cell>
          <cell r="K271">
            <v>0</v>
          </cell>
          <cell r="L271">
            <v>0</v>
          </cell>
          <cell r="M271">
            <v>5000</v>
          </cell>
          <cell r="N271">
            <v>5000</v>
          </cell>
          <cell r="O271">
            <v>5000</v>
          </cell>
        </row>
        <row r="272">
          <cell r="A272" t="str">
            <v>03</v>
          </cell>
          <cell r="B272" t="str">
            <v>01</v>
          </cell>
          <cell r="C272" t="str">
            <v>03</v>
          </cell>
          <cell r="D272" t="str">
            <v>02</v>
          </cell>
          <cell r="E272" t="str">
            <v>13</v>
          </cell>
          <cell r="F272" t="str">
            <v>07</v>
          </cell>
          <cell r="G272" t="str">
            <v>5</v>
          </cell>
          <cell r="H272" t="str">
            <v>00</v>
          </cell>
          <cell r="I272" t="str">
            <v>0</v>
          </cell>
          <cell r="J272">
            <v>0</v>
          </cell>
          <cell r="K272">
            <v>0</v>
          </cell>
          <cell r="L272">
            <v>0</v>
          </cell>
          <cell r="M272">
            <v>5000</v>
          </cell>
          <cell r="N272">
            <v>5000</v>
          </cell>
          <cell r="O272">
            <v>5000</v>
          </cell>
        </row>
        <row r="273">
          <cell r="A273" t="str">
            <v>03</v>
          </cell>
          <cell r="B273" t="str">
            <v>01</v>
          </cell>
          <cell r="C273" t="str">
            <v>03</v>
          </cell>
          <cell r="D273" t="str">
            <v>02</v>
          </cell>
          <cell r="E273" t="str">
            <v>13</v>
          </cell>
          <cell r="F273" t="str">
            <v>07</v>
          </cell>
          <cell r="G273" t="str">
            <v>6</v>
          </cell>
          <cell r="H273" t="str">
            <v>00</v>
          </cell>
          <cell r="I273" t="str">
            <v>0</v>
          </cell>
          <cell r="J273">
            <v>0</v>
          </cell>
          <cell r="K273">
            <v>0</v>
          </cell>
          <cell r="L273">
            <v>0</v>
          </cell>
          <cell r="M273">
            <v>5000</v>
          </cell>
          <cell r="N273">
            <v>5000</v>
          </cell>
          <cell r="O273">
            <v>5000</v>
          </cell>
        </row>
        <row r="274">
          <cell r="A274" t="str">
            <v>03</v>
          </cell>
          <cell r="B274" t="str">
            <v>01</v>
          </cell>
          <cell r="C274" t="str">
            <v>03</v>
          </cell>
          <cell r="D274" t="str">
            <v>02</v>
          </cell>
          <cell r="E274" t="str">
            <v>13</v>
          </cell>
          <cell r="F274" t="str">
            <v>08</v>
          </cell>
          <cell r="G274" t="str">
            <v>4</v>
          </cell>
          <cell r="H274" t="str">
            <v>00</v>
          </cell>
          <cell r="I274" t="str">
            <v>0</v>
          </cell>
          <cell r="J274">
            <v>0</v>
          </cell>
          <cell r="K274">
            <v>0</v>
          </cell>
          <cell r="L274">
            <v>0</v>
          </cell>
          <cell r="M274">
            <v>1050</v>
          </cell>
          <cell r="N274">
            <v>1050</v>
          </cell>
          <cell r="O274">
            <v>1050</v>
          </cell>
        </row>
        <row r="275">
          <cell r="A275" t="str">
            <v>03</v>
          </cell>
          <cell r="B275" t="str">
            <v>01</v>
          </cell>
          <cell r="C275" t="str">
            <v>03</v>
          </cell>
          <cell r="D275" t="str">
            <v>02</v>
          </cell>
          <cell r="E275" t="str">
            <v>13</v>
          </cell>
          <cell r="F275" t="str">
            <v>08</v>
          </cell>
          <cell r="G275" t="str">
            <v>5</v>
          </cell>
          <cell r="H275" t="str">
            <v>00</v>
          </cell>
          <cell r="I275" t="str">
            <v>0</v>
          </cell>
          <cell r="J275">
            <v>0</v>
          </cell>
          <cell r="K275">
            <v>0</v>
          </cell>
          <cell r="L275">
            <v>0</v>
          </cell>
          <cell r="M275">
            <v>1050</v>
          </cell>
          <cell r="N275">
            <v>1050</v>
          </cell>
          <cell r="O275">
            <v>1050</v>
          </cell>
        </row>
        <row r="276">
          <cell r="A276" t="str">
            <v>03</v>
          </cell>
          <cell r="B276" t="str">
            <v>01</v>
          </cell>
          <cell r="C276" t="str">
            <v>03</v>
          </cell>
          <cell r="D276" t="str">
            <v>02</v>
          </cell>
          <cell r="E276" t="str">
            <v>13</v>
          </cell>
          <cell r="F276" t="str">
            <v>08</v>
          </cell>
          <cell r="G276" t="str">
            <v>6</v>
          </cell>
          <cell r="H276" t="str">
            <v>00</v>
          </cell>
          <cell r="I276" t="str">
            <v>0</v>
          </cell>
          <cell r="J276">
            <v>0</v>
          </cell>
          <cell r="K276">
            <v>0</v>
          </cell>
          <cell r="L276">
            <v>0</v>
          </cell>
          <cell r="M276">
            <v>1050</v>
          </cell>
          <cell r="N276">
            <v>1050</v>
          </cell>
          <cell r="O276">
            <v>1050</v>
          </cell>
        </row>
        <row r="277">
          <cell r="A277" t="str">
            <v>03</v>
          </cell>
          <cell r="B277" t="str">
            <v>01</v>
          </cell>
          <cell r="C277" t="str">
            <v>03</v>
          </cell>
          <cell r="D277" t="str">
            <v>02</v>
          </cell>
          <cell r="E277" t="str">
            <v>13</v>
          </cell>
          <cell r="F277" t="str">
            <v>09</v>
          </cell>
          <cell r="G277" t="str">
            <v>4</v>
          </cell>
          <cell r="H277" t="str">
            <v>00</v>
          </cell>
          <cell r="I277" t="str">
            <v>0</v>
          </cell>
          <cell r="J277">
            <v>0</v>
          </cell>
          <cell r="K277">
            <v>0</v>
          </cell>
          <cell r="L277">
            <v>0</v>
          </cell>
          <cell r="M277">
            <v>1000</v>
          </cell>
          <cell r="N277">
            <v>1000</v>
          </cell>
          <cell r="O277">
            <v>1000</v>
          </cell>
        </row>
        <row r="278">
          <cell r="A278" t="str">
            <v>03</v>
          </cell>
          <cell r="B278" t="str">
            <v>01</v>
          </cell>
          <cell r="C278" t="str">
            <v>03</v>
          </cell>
          <cell r="D278" t="str">
            <v>02</v>
          </cell>
          <cell r="E278" t="str">
            <v>13</v>
          </cell>
          <cell r="F278" t="str">
            <v>09</v>
          </cell>
          <cell r="G278" t="str">
            <v>5</v>
          </cell>
          <cell r="H278" t="str">
            <v>00</v>
          </cell>
          <cell r="I278" t="str">
            <v>0</v>
          </cell>
          <cell r="J278">
            <v>0</v>
          </cell>
          <cell r="K278">
            <v>0</v>
          </cell>
          <cell r="L278">
            <v>0</v>
          </cell>
          <cell r="M278">
            <v>1000</v>
          </cell>
          <cell r="N278">
            <v>1000</v>
          </cell>
          <cell r="O278">
            <v>1000</v>
          </cell>
        </row>
        <row r="279">
          <cell r="A279" t="str">
            <v>03</v>
          </cell>
          <cell r="B279" t="str">
            <v>01</v>
          </cell>
          <cell r="C279" t="str">
            <v>03</v>
          </cell>
          <cell r="D279" t="str">
            <v>02</v>
          </cell>
          <cell r="E279" t="str">
            <v>13</v>
          </cell>
          <cell r="F279" t="str">
            <v>09</v>
          </cell>
          <cell r="G279" t="str">
            <v>6</v>
          </cell>
          <cell r="H279" t="str">
            <v>00</v>
          </cell>
          <cell r="I279" t="str">
            <v>0</v>
          </cell>
          <cell r="J279">
            <v>0</v>
          </cell>
          <cell r="K279">
            <v>0</v>
          </cell>
          <cell r="L279">
            <v>0</v>
          </cell>
          <cell r="M279">
            <v>1000</v>
          </cell>
          <cell r="N279">
            <v>1000</v>
          </cell>
          <cell r="O279">
            <v>1000</v>
          </cell>
        </row>
        <row r="280">
          <cell r="A280" t="str">
            <v>03</v>
          </cell>
          <cell r="B280" t="str">
            <v>01</v>
          </cell>
          <cell r="C280" t="str">
            <v>03</v>
          </cell>
          <cell r="D280" t="str">
            <v>02</v>
          </cell>
          <cell r="E280" t="str">
            <v>14</v>
          </cell>
          <cell r="F280" t="str">
            <v>02</v>
          </cell>
          <cell r="G280" t="str">
            <v>4</v>
          </cell>
          <cell r="H280" t="str">
            <v>00</v>
          </cell>
          <cell r="I280" t="str">
            <v>0</v>
          </cell>
          <cell r="J280">
            <v>0</v>
          </cell>
          <cell r="K280">
            <v>0</v>
          </cell>
          <cell r="L280">
            <v>0</v>
          </cell>
          <cell r="M280">
            <v>1900</v>
          </cell>
          <cell r="N280">
            <v>1900</v>
          </cell>
          <cell r="O280">
            <v>1900</v>
          </cell>
        </row>
        <row r="281">
          <cell r="A281" t="str">
            <v>03</v>
          </cell>
          <cell r="B281" t="str">
            <v>01</v>
          </cell>
          <cell r="C281" t="str">
            <v>03</v>
          </cell>
          <cell r="D281" t="str">
            <v>02</v>
          </cell>
          <cell r="E281" t="str">
            <v>14</v>
          </cell>
          <cell r="F281" t="str">
            <v>05</v>
          </cell>
          <cell r="G281" t="str">
            <v>4</v>
          </cell>
          <cell r="H281" t="str">
            <v>00</v>
          </cell>
          <cell r="I281" t="str">
            <v>0</v>
          </cell>
          <cell r="J281">
            <v>0</v>
          </cell>
          <cell r="K281">
            <v>0</v>
          </cell>
          <cell r="L281">
            <v>0</v>
          </cell>
          <cell r="M281">
            <v>1050</v>
          </cell>
          <cell r="N281">
            <v>1050</v>
          </cell>
          <cell r="O281">
            <v>1050</v>
          </cell>
        </row>
        <row r="282">
          <cell r="A282" t="str">
            <v>03</v>
          </cell>
          <cell r="B282" t="str">
            <v>01</v>
          </cell>
          <cell r="C282" t="str">
            <v>03</v>
          </cell>
          <cell r="D282" t="str">
            <v>02</v>
          </cell>
          <cell r="E282" t="str">
            <v>14</v>
          </cell>
          <cell r="F282" t="str">
            <v>06</v>
          </cell>
          <cell r="G282" t="str">
            <v>4</v>
          </cell>
          <cell r="H282" t="str">
            <v>00</v>
          </cell>
          <cell r="I282" t="str">
            <v>0</v>
          </cell>
          <cell r="J282">
            <v>0</v>
          </cell>
          <cell r="K282">
            <v>0</v>
          </cell>
          <cell r="L282">
            <v>0</v>
          </cell>
          <cell r="M282">
            <v>1000</v>
          </cell>
          <cell r="N282">
            <v>1000</v>
          </cell>
          <cell r="O282">
            <v>1000</v>
          </cell>
        </row>
        <row r="283">
          <cell r="A283" t="str">
            <v>03</v>
          </cell>
          <cell r="B283" t="str">
            <v>01</v>
          </cell>
          <cell r="C283" t="str">
            <v>03</v>
          </cell>
          <cell r="D283" t="str">
            <v>02</v>
          </cell>
          <cell r="E283" t="str">
            <v>14</v>
          </cell>
          <cell r="F283" t="str">
            <v>06</v>
          </cell>
          <cell r="G283" t="str">
            <v>5</v>
          </cell>
          <cell r="H283" t="str">
            <v>00</v>
          </cell>
          <cell r="I283" t="str">
            <v>0</v>
          </cell>
          <cell r="J283">
            <v>0</v>
          </cell>
          <cell r="K283">
            <v>0</v>
          </cell>
          <cell r="L283">
            <v>0</v>
          </cell>
          <cell r="M283">
            <v>1000</v>
          </cell>
          <cell r="N283">
            <v>1000</v>
          </cell>
          <cell r="O283">
            <v>1000</v>
          </cell>
        </row>
        <row r="284">
          <cell r="A284" t="str">
            <v>03</v>
          </cell>
          <cell r="B284" t="str">
            <v>01</v>
          </cell>
          <cell r="C284" t="str">
            <v>03</v>
          </cell>
          <cell r="D284" t="str">
            <v>02</v>
          </cell>
          <cell r="E284" t="str">
            <v>14</v>
          </cell>
          <cell r="F284" t="str">
            <v>06</v>
          </cell>
          <cell r="G284" t="str">
            <v>6</v>
          </cell>
          <cell r="H284" t="str">
            <v>00</v>
          </cell>
          <cell r="I284" t="str">
            <v>0</v>
          </cell>
          <cell r="J284">
            <v>0</v>
          </cell>
          <cell r="K284">
            <v>0</v>
          </cell>
          <cell r="L284">
            <v>0</v>
          </cell>
          <cell r="M284">
            <v>1000</v>
          </cell>
          <cell r="N284">
            <v>1000</v>
          </cell>
          <cell r="O284">
            <v>1000</v>
          </cell>
        </row>
        <row r="285">
          <cell r="A285" t="str">
            <v>03</v>
          </cell>
          <cell r="B285" t="str">
            <v>01</v>
          </cell>
          <cell r="C285" t="str">
            <v>03</v>
          </cell>
          <cell r="D285" t="str">
            <v>02</v>
          </cell>
          <cell r="E285" t="str">
            <v>14</v>
          </cell>
          <cell r="F285" t="str">
            <v>07</v>
          </cell>
          <cell r="G285" t="str">
            <v>4</v>
          </cell>
          <cell r="H285" t="str">
            <v>00</v>
          </cell>
          <cell r="I285" t="str">
            <v>0</v>
          </cell>
          <cell r="J285">
            <v>0</v>
          </cell>
          <cell r="K285">
            <v>0</v>
          </cell>
          <cell r="L285">
            <v>0</v>
          </cell>
          <cell r="M285">
            <v>2400</v>
          </cell>
          <cell r="N285">
            <v>2400</v>
          </cell>
          <cell r="O285">
            <v>2400</v>
          </cell>
        </row>
        <row r="286">
          <cell r="A286" t="str">
            <v>03</v>
          </cell>
          <cell r="B286" t="str">
            <v>01</v>
          </cell>
          <cell r="C286" t="str">
            <v>03</v>
          </cell>
          <cell r="D286" t="str">
            <v>02</v>
          </cell>
          <cell r="E286" t="str">
            <v>14</v>
          </cell>
          <cell r="F286" t="str">
            <v>07</v>
          </cell>
          <cell r="G286" t="str">
            <v>5</v>
          </cell>
          <cell r="H286" t="str">
            <v>00</v>
          </cell>
          <cell r="I286" t="str">
            <v>0</v>
          </cell>
          <cell r="J286">
            <v>0</v>
          </cell>
          <cell r="K286">
            <v>0</v>
          </cell>
          <cell r="L286">
            <v>0</v>
          </cell>
          <cell r="M286">
            <v>2400</v>
          </cell>
          <cell r="N286">
            <v>2400</v>
          </cell>
          <cell r="O286">
            <v>2400</v>
          </cell>
        </row>
        <row r="287">
          <cell r="A287" t="str">
            <v>03</v>
          </cell>
          <cell r="B287" t="str">
            <v>01</v>
          </cell>
          <cell r="C287" t="str">
            <v>03</v>
          </cell>
          <cell r="D287" t="str">
            <v>02</v>
          </cell>
          <cell r="E287" t="str">
            <v>14</v>
          </cell>
          <cell r="F287" t="str">
            <v>07</v>
          </cell>
          <cell r="G287" t="str">
            <v>6</v>
          </cell>
          <cell r="H287" t="str">
            <v>00</v>
          </cell>
          <cell r="I287" t="str">
            <v>0</v>
          </cell>
          <cell r="J287">
            <v>0</v>
          </cell>
          <cell r="K287">
            <v>0</v>
          </cell>
          <cell r="L287">
            <v>0</v>
          </cell>
          <cell r="M287">
            <v>2400</v>
          </cell>
          <cell r="N287">
            <v>2400</v>
          </cell>
          <cell r="O287">
            <v>2400</v>
          </cell>
        </row>
        <row r="288">
          <cell r="A288" t="str">
            <v>03</v>
          </cell>
          <cell r="B288" t="str">
            <v>01</v>
          </cell>
          <cell r="C288" t="str">
            <v>03</v>
          </cell>
          <cell r="D288" t="str">
            <v>02</v>
          </cell>
          <cell r="E288" t="str">
            <v>14</v>
          </cell>
          <cell r="F288" t="str">
            <v>80</v>
          </cell>
          <cell r="G288" t="str">
            <v>0</v>
          </cell>
          <cell r="H288" t="str">
            <v>00</v>
          </cell>
          <cell r="I288" t="str">
            <v>0</v>
          </cell>
          <cell r="J288">
            <v>237445</v>
          </cell>
          <cell r="K288">
            <v>250001</v>
          </cell>
          <cell r="L288">
            <v>371792.44247491634</v>
          </cell>
          <cell r="M288">
            <v>0</v>
          </cell>
        </row>
        <row r="289">
          <cell r="A289" t="str">
            <v>03</v>
          </cell>
          <cell r="B289" t="str">
            <v>01</v>
          </cell>
          <cell r="C289" t="str">
            <v>03</v>
          </cell>
          <cell r="D289" t="str">
            <v>02</v>
          </cell>
          <cell r="E289" t="str">
            <v>14</v>
          </cell>
          <cell r="F289" t="str">
            <v>80</v>
          </cell>
          <cell r="G289" t="str">
            <v>1</v>
          </cell>
          <cell r="H289" t="str">
            <v>00</v>
          </cell>
          <cell r="I289" t="str">
            <v>0</v>
          </cell>
          <cell r="J289">
            <v>0</v>
          </cell>
          <cell r="K289">
            <v>200000</v>
          </cell>
          <cell r="L289">
            <v>244146.21722408029</v>
          </cell>
          <cell r="M289">
            <v>0</v>
          </cell>
        </row>
        <row r="290">
          <cell r="A290" t="str">
            <v>03</v>
          </cell>
          <cell r="B290" t="str">
            <v>01</v>
          </cell>
          <cell r="C290" t="str">
            <v>03</v>
          </cell>
          <cell r="D290" t="str">
            <v>02</v>
          </cell>
          <cell r="E290" t="str">
            <v>15</v>
          </cell>
          <cell r="F290" t="str">
            <v>02</v>
          </cell>
          <cell r="G290" t="str">
            <v>4</v>
          </cell>
          <cell r="H290" t="str">
            <v>00</v>
          </cell>
          <cell r="I290" t="str">
            <v>0</v>
          </cell>
          <cell r="J290">
            <v>0</v>
          </cell>
          <cell r="K290">
            <v>0</v>
          </cell>
          <cell r="L290">
            <v>0</v>
          </cell>
          <cell r="M290">
            <v>1500</v>
          </cell>
          <cell r="N290">
            <v>1500</v>
          </cell>
          <cell r="O290">
            <v>1500</v>
          </cell>
        </row>
        <row r="291">
          <cell r="A291" t="str">
            <v>03</v>
          </cell>
          <cell r="B291" t="str">
            <v>01</v>
          </cell>
          <cell r="C291" t="str">
            <v>03</v>
          </cell>
          <cell r="D291" t="str">
            <v>02</v>
          </cell>
          <cell r="E291" t="str">
            <v>15</v>
          </cell>
          <cell r="F291" t="str">
            <v>02</v>
          </cell>
          <cell r="G291" t="str">
            <v>5</v>
          </cell>
          <cell r="H291" t="str">
            <v>00</v>
          </cell>
          <cell r="I291" t="str">
            <v>0</v>
          </cell>
          <cell r="J291">
            <v>0</v>
          </cell>
          <cell r="K291">
            <v>0</v>
          </cell>
          <cell r="L291">
            <v>0</v>
          </cell>
          <cell r="M291">
            <v>1500</v>
          </cell>
          <cell r="N291">
            <v>1500</v>
          </cell>
          <cell r="O291">
            <v>1500</v>
          </cell>
        </row>
        <row r="292">
          <cell r="A292" t="str">
            <v>03</v>
          </cell>
          <cell r="B292" t="str">
            <v>01</v>
          </cell>
          <cell r="C292" t="str">
            <v>03</v>
          </cell>
          <cell r="D292" t="str">
            <v>02</v>
          </cell>
          <cell r="E292" t="str">
            <v>15</v>
          </cell>
          <cell r="F292" t="str">
            <v>02</v>
          </cell>
          <cell r="G292" t="str">
            <v>6</v>
          </cell>
          <cell r="H292" t="str">
            <v>00</v>
          </cell>
          <cell r="I292" t="str">
            <v>0</v>
          </cell>
          <cell r="J292">
            <v>0</v>
          </cell>
          <cell r="K292">
            <v>0</v>
          </cell>
          <cell r="L292">
            <v>0</v>
          </cell>
          <cell r="M292">
            <v>1500</v>
          </cell>
          <cell r="N292">
            <v>1500</v>
          </cell>
          <cell r="O292">
            <v>1500</v>
          </cell>
        </row>
        <row r="293">
          <cell r="A293" t="str">
            <v>03</v>
          </cell>
          <cell r="B293" t="str">
            <v>01</v>
          </cell>
          <cell r="C293" t="str">
            <v>03</v>
          </cell>
          <cell r="D293" t="str">
            <v>03</v>
          </cell>
          <cell r="E293" t="str">
            <v>10</v>
          </cell>
          <cell r="F293" t="str">
            <v>26</v>
          </cell>
          <cell r="G293" t="str">
            <v>0</v>
          </cell>
          <cell r="H293" t="str">
            <v>00</v>
          </cell>
          <cell r="I293" t="str">
            <v>0</v>
          </cell>
          <cell r="J293">
            <v>0</v>
          </cell>
          <cell r="K293">
            <v>0</v>
          </cell>
          <cell r="L293">
            <v>0</v>
          </cell>
          <cell r="M293">
            <v>10000</v>
          </cell>
          <cell r="N293">
            <v>10000</v>
          </cell>
          <cell r="O293">
            <v>10000</v>
          </cell>
        </row>
        <row r="294">
          <cell r="A294" t="str">
            <v>03</v>
          </cell>
          <cell r="B294" t="str">
            <v>01</v>
          </cell>
          <cell r="C294" t="str">
            <v>03</v>
          </cell>
          <cell r="D294" t="str">
            <v>03</v>
          </cell>
          <cell r="E294" t="str">
            <v>10</v>
          </cell>
          <cell r="F294" t="str">
            <v>26</v>
          </cell>
          <cell r="G294" t="str">
            <v>4</v>
          </cell>
          <cell r="H294" t="str">
            <v>00</v>
          </cell>
          <cell r="I294" t="str">
            <v>0</v>
          </cell>
          <cell r="J294">
            <v>277.60000000000002</v>
          </cell>
          <cell r="K294">
            <v>250</v>
          </cell>
          <cell r="L294">
            <v>507.89933110367895</v>
          </cell>
          <cell r="M294">
            <v>0</v>
          </cell>
        </row>
        <row r="295">
          <cell r="A295" t="str">
            <v>03</v>
          </cell>
          <cell r="B295" t="str">
            <v>01</v>
          </cell>
          <cell r="C295" t="str">
            <v>03</v>
          </cell>
          <cell r="D295" t="str">
            <v>03</v>
          </cell>
          <cell r="E295" t="str">
            <v>10</v>
          </cell>
          <cell r="F295" t="str">
            <v>26</v>
          </cell>
          <cell r="G295" t="str">
            <v>5</v>
          </cell>
          <cell r="H295" t="str">
            <v>00</v>
          </cell>
          <cell r="I295" t="str">
            <v>0</v>
          </cell>
          <cell r="J295">
            <v>3609.19</v>
          </cell>
          <cell r="K295">
            <v>2500</v>
          </cell>
          <cell r="L295">
            <v>2807.0331103678932</v>
          </cell>
          <cell r="M295">
            <v>0</v>
          </cell>
        </row>
        <row r="296">
          <cell r="A296" t="str">
            <v>03</v>
          </cell>
          <cell r="B296" t="str">
            <v>01</v>
          </cell>
          <cell r="C296" t="str">
            <v>03</v>
          </cell>
          <cell r="D296" t="str">
            <v>03</v>
          </cell>
          <cell r="E296" t="str">
            <v>10</v>
          </cell>
          <cell r="F296" t="str">
            <v>26</v>
          </cell>
          <cell r="G296" t="str">
            <v>6</v>
          </cell>
          <cell r="H296" t="str">
            <v>00</v>
          </cell>
          <cell r="I296" t="str">
            <v>0</v>
          </cell>
          <cell r="J296">
            <v>3185.35</v>
          </cell>
          <cell r="K296">
            <v>2500</v>
          </cell>
          <cell r="L296">
            <v>2977.5943143812706</v>
          </cell>
          <cell r="M296">
            <v>0</v>
          </cell>
        </row>
        <row r="297">
          <cell r="A297" t="str">
            <v>03</v>
          </cell>
          <cell r="B297" t="str">
            <v>01</v>
          </cell>
          <cell r="C297" t="str">
            <v>03</v>
          </cell>
          <cell r="D297" t="str">
            <v>03</v>
          </cell>
          <cell r="E297" t="str">
            <v>11</v>
          </cell>
          <cell r="F297" t="str">
            <v>01</v>
          </cell>
          <cell r="G297" t="str">
            <v>5</v>
          </cell>
          <cell r="H297" t="str">
            <v>00</v>
          </cell>
          <cell r="I297" t="str">
            <v>0</v>
          </cell>
          <cell r="J297">
            <v>3670</v>
          </cell>
          <cell r="K297">
            <v>4800</v>
          </cell>
          <cell r="L297">
            <v>3752.8591973244147</v>
          </cell>
          <cell r="M297">
            <v>0</v>
          </cell>
        </row>
        <row r="298">
          <cell r="A298" t="str">
            <v>03</v>
          </cell>
          <cell r="B298" t="str">
            <v>01</v>
          </cell>
          <cell r="C298" t="str">
            <v>03</v>
          </cell>
          <cell r="D298" t="str">
            <v>03</v>
          </cell>
          <cell r="E298" t="str">
            <v>12</v>
          </cell>
          <cell r="F298" t="str">
            <v>01</v>
          </cell>
          <cell r="G298" t="str">
            <v>0</v>
          </cell>
          <cell r="H298" t="str">
            <v>00</v>
          </cell>
          <cell r="I298" t="str">
            <v>0</v>
          </cell>
          <cell r="J298">
            <v>0</v>
          </cell>
          <cell r="K298">
            <v>0</v>
          </cell>
          <cell r="L298">
            <v>0</v>
          </cell>
          <cell r="M298">
            <v>7000</v>
          </cell>
          <cell r="N298">
            <v>7000</v>
          </cell>
          <cell r="O298">
            <v>7000</v>
          </cell>
        </row>
        <row r="299">
          <cell r="A299" t="str">
            <v>03</v>
          </cell>
          <cell r="B299" t="str">
            <v>01</v>
          </cell>
          <cell r="C299" t="str">
            <v>03</v>
          </cell>
          <cell r="D299" t="str">
            <v>03</v>
          </cell>
          <cell r="E299" t="str">
            <v>12</v>
          </cell>
          <cell r="F299" t="str">
            <v>01</v>
          </cell>
          <cell r="G299" t="str">
            <v>4</v>
          </cell>
          <cell r="H299" t="str">
            <v>00</v>
          </cell>
          <cell r="I299" t="str">
            <v>0</v>
          </cell>
          <cell r="J299">
            <v>1735</v>
          </cell>
          <cell r="K299">
            <v>600</v>
          </cell>
          <cell r="L299">
            <v>505.38461538461536</v>
          </cell>
          <cell r="M299">
            <v>0</v>
          </cell>
        </row>
        <row r="300">
          <cell r="A300" t="str">
            <v>03</v>
          </cell>
          <cell r="B300" t="str">
            <v>01</v>
          </cell>
          <cell r="C300" t="str">
            <v>03</v>
          </cell>
          <cell r="D300" t="str">
            <v>03</v>
          </cell>
          <cell r="E300" t="str">
            <v>12</v>
          </cell>
          <cell r="F300" t="str">
            <v>01</v>
          </cell>
          <cell r="G300" t="str">
            <v>5</v>
          </cell>
          <cell r="H300" t="str">
            <v>00</v>
          </cell>
          <cell r="I300" t="str">
            <v>0</v>
          </cell>
          <cell r="J300">
            <v>2393.9</v>
          </cell>
          <cell r="K300">
            <v>2250</v>
          </cell>
          <cell r="L300">
            <v>349.13043478260869</v>
          </cell>
          <cell r="M300">
            <v>0</v>
          </cell>
        </row>
        <row r="301">
          <cell r="A301" t="str">
            <v>03</v>
          </cell>
          <cell r="B301" t="str">
            <v>01</v>
          </cell>
          <cell r="C301" t="str">
            <v>03</v>
          </cell>
          <cell r="D301" t="str">
            <v>03</v>
          </cell>
          <cell r="E301" t="str">
            <v>12</v>
          </cell>
          <cell r="F301" t="str">
            <v>01</v>
          </cell>
          <cell r="G301" t="str">
            <v>6</v>
          </cell>
          <cell r="H301" t="str">
            <v>00</v>
          </cell>
          <cell r="I301" t="str">
            <v>0</v>
          </cell>
          <cell r="J301">
            <v>1244</v>
          </cell>
          <cell r="K301">
            <v>2250</v>
          </cell>
          <cell r="L301">
            <v>2382.8762541806018</v>
          </cell>
          <cell r="M301">
            <v>0</v>
          </cell>
        </row>
        <row r="302">
          <cell r="A302" t="str">
            <v>03</v>
          </cell>
          <cell r="B302" t="str">
            <v>01</v>
          </cell>
          <cell r="C302" t="str">
            <v>03</v>
          </cell>
          <cell r="D302" t="str">
            <v>03</v>
          </cell>
          <cell r="E302" t="str">
            <v>12</v>
          </cell>
          <cell r="F302" t="str">
            <v>03</v>
          </cell>
          <cell r="G302" t="str">
            <v>4</v>
          </cell>
          <cell r="H302" t="str">
            <v>00</v>
          </cell>
          <cell r="I302" t="str">
            <v>0</v>
          </cell>
          <cell r="J302">
            <v>1423.22</v>
          </cell>
          <cell r="K302">
            <v>675</v>
          </cell>
          <cell r="L302">
            <v>1194.1603678929766</v>
          </cell>
          <cell r="M302">
            <v>0</v>
          </cell>
        </row>
        <row r="303">
          <cell r="A303" t="str">
            <v>03</v>
          </cell>
          <cell r="B303" t="str">
            <v>01</v>
          </cell>
          <cell r="C303" t="str">
            <v>03</v>
          </cell>
          <cell r="D303" t="str">
            <v>03</v>
          </cell>
          <cell r="E303" t="str">
            <v>12</v>
          </cell>
          <cell r="F303" t="str">
            <v>03</v>
          </cell>
          <cell r="G303" t="str">
            <v>5</v>
          </cell>
          <cell r="H303" t="str">
            <v>00</v>
          </cell>
          <cell r="I303" t="str">
            <v>0</v>
          </cell>
          <cell r="J303">
            <v>842.14</v>
          </cell>
          <cell r="K303">
            <v>675</v>
          </cell>
          <cell r="L303">
            <v>1050.1379598662206</v>
          </cell>
          <cell r="M303">
            <v>0</v>
          </cell>
        </row>
        <row r="304">
          <cell r="A304" t="str">
            <v>03</v>
          </cell>
          <cell r="B304" t="str">
            <v>01</v>
          </cell>
          <cell r="C304" t="str">
            <v>03</v>
          </cell>
          <cell r="D304" t="str">
            <v>03</v>
          </cell>
          <cell r="E304" t="str">
            <v>12</v>
          </cell>
          <cell r="F304" t="str">
            <v>03</v>
          </cell>
          <cell r="G304" t="str">
            <v>6</v>
          </cell>
          <cell r="H304" t="str">
            <v>00</v>
          </cell>
          <cell r="I304" t="str">
            <v>0</v>
          </cell>
          <cell r="J304">
            <v>2624</v>
          </cell>
          <cell r="K304">
            <v>675</v>
          </cell>
          <cell r="L304">
            <v>2981.7692307692305</v>
          </cell>
          <cell r="M304">
            <v>0</v>
          </cell>
        </row>
        <row r="305">
          <cell r="A305" t="str">
            <v>03</v>
          </cell>
          <cell r="B305" t="str">
            <v>01</v>
          </cell>
          <cell r="C305" t="str">
            <v>03</v>
          </cell>
          <cell r="D305" t="str">
            <v>03</v>
          </cell>
          <cell r="E305" t="str">
            <v>12</v>
          </cell>
          <cell r="F305" t="str">
            <v>06</v>
          </cell>
          <cell r="G305" t="str">
            <v>0</v>
          </cell>
          <cell r="H305" t="str">
            <v>00</v>
          </cell>
          <cell r="I305" t="str">
            <v>0</v>
          </cell>
          <cell r="J305">
            <v>0</v>
          </cell>
          <cell r="K305">
            <v>0</v>
          </cell>
          <cell r="L305">
            <v>0</v>
          </cell>
          <cell r="M305">
            <v>2500</v>
          </cell>
          <cell r="N305">
            <v>2500</v>
          </cell>
          <cell r="O305">
            <v>2500</v>
          </cell>
        </row>
        <row r="306">
          <cell r="A306" t="str">
            <v>03</v>
          </cell>
          <cell r="B306" t="str">
            <v>01</v>
          </cell>
          <cell r="C306" t="str">
            <v>03</v>
          </cell>
          <cell r="D306" t="str">
            <v>03</v>
          </cell>
          <cell r="E306" t="str">
            <v>13</v>
          </cell>
          <cell r="F306" t="str">
            <v>01</v>
          </cell>
          <cell r="G306" t="str">
            <v>4</v>
          </cell>
          <cell r="H306" t="str">
            <v>00</v>
          </cell>
          <cell r="I306" t="str">
            <v>0</v>
          </cell>
          <cell r="J306">
            <v>3281.66</v>
          </cell>
          <cell r="K306">
            <v>4125</v>
          </cell>
          <cell r="L306">
            <v>3046.2118729096987</v>
          </cell>
          <cell r="M306">
            <v>0</v>
          </cell>
        </row>
        <row r="307">
          <cell r="A307" t="str">
            <v>03</v>
          </cell>
          <cell r="B307" t="str">
            <v>01</v>
          </cell>
          <cell r="C307" t="str">
            <v>03</v>
          </cell>
          <cell r="D307" t="str">
            <v>03</v>
          </cell>
          <cell r="E307" t="str">
            <v>13</v>
          </cell>
          <cell r="F307" t="str">
            <v>01</v>
          </cell>
          <cell r="G307" t="str">
            <v>5</v>
          </cell>
          <cell r="H307" t="str">
            <v>00</v>
          </cell>
          <cell r="I307" t="str">
            <v>0</v>
          </cell>
          <cell r="J307">
            <v>318.89999999999998</v>
          </cell>
          <cell r="K307">
            <v>375</v>
          </cell>
          <cell r="L307">
            <v>221.56354515050168</v>
          </cell>
          <cell r="M307">
            <v>0</v>
          </cell>
        </row>
        <row r="308">
          <cell r="A308" t="str">
            <v>03</v>
          </cell>
          <cell r="B308" t="str">
            <v>01</v>
          </cell>
          <cell r="C308" t="str">
            <v>03</v>
          </cell>
          <cell r="D308" t="str">
            <v>03</v>
          </cell>
          <cell r="E308" t="str">
            <v>13</v>
          </cell>
          <cell r="F308" t="str">
            <v>01</v>
          </cell>
          <cell r="G308" t="str">
            <v>6</v>
          </cell>
          <cell r="H308" t="str">
            <v>00</v>
          </cell>
          <cell r="I308" t="str">
            <v>0</v>
          </cell>
          <cell r="J308">
            <v>333.8</v>
          </cell>
          <cell r="K308">
            <v>375</v>
          </cell>
          <cell r="L308">
            <v>2128.3528428093646</v>
          </cell>
          <cell r="M308">
            <v>0</v>
          </cell>
        </row>
        <row r="309">
          <cell r="A309" t="str">
            <v>03</v>
          </cell>
          <cell r="B309" t="str">
            <v>01</v>
          </cell>
          <cell r="C309" t="str">
            <v>03</v>
          </cell>
          <cell r="D309" t="str">
            <v>03</v>
          </cell>
          <cell r="E309" t="str">
            <v>13</v>
          </cell>
          <cell r="F309" t="str">
            <v>07</v>
          </cell>
          <cell r="G309" t="str">
            <v>4</v>
          </cell>
          <cell r="H309" t="str">
            <v>00</v>
          </cell>
          <cell r="I309" t="str">
            <v>0</v>
          </cell>
          <cell r="J309">
            <v>1352.42</v>
          </cell>
          <cell r="K309">
            <v>20000</v>
          </cell>
          <cell r="L309">
            <v>31121.377090301005</v>
          </cell>
          <cell r="M309">
            <v>0</v>
          </cell>
        </row>
        <row r="310">
          <cell r="A310" t="str">
            <v>03</v>
          </cell>
          <cell r="B310" t="str">
            <v>01</v>
          </cell>
          <cell r="C310" t="str">
            <v>03</v>
          </cell>
          <cell r="D310" t="str">
            <v>03</v>
          </cell>
          <cell r="E310" t="str">
            <v>13</v>
          </cell>
          <cell r="F310" t="str">
            <v>07</v>
          </cell>
          <cell r="G310" t="str">
            <v>5</v>
          </cell>
          <cell r="H310" t="str">
            <v>00</v>
          </cell>
          <cell r="I310" t="str">
            <v>0</v>
          </cell>
          <cell r="J310">
            <v>0</v>
          </cell>
          <cell r="K310">
            <v>30000</v>
          </cell>
          <cell r="L310">
            <v>1464.8829431438128</v>
          </cell>
          <cell r="M310">
            <v>0</v>
          </cell>
        </row>
        <row r="311">
          <cell r="A311" t="str">
            <v>03</v>
          </cell>
          <cell r="B311" t="str">
            <v>01</v>
          </cell>
          <cell r="C311" t="str">
            <v>03</v>
          </cell>
          <cell r="D311" t="str">
            <v>03</v>
          </cell>
          <cell r="E311" t="str">
            <v>13</v>
          </cell>
          <cell r="F311" t="str">
            <v>07</v>
          </cell>
          <cell r="G311" t="str">
            <v>6</v>
          </cell>
          <cell r="H311" t="str">
            <v>00</v>
          </cell>
          <cell r="I311" t="str">
            <v>0</v>
          </cell>
          <cell r="J311">
            <v>0</v>
          </cell>
          <cell r="K311">
            <v>30000</v>
          </cell>
          <cell r="L311">
            <v>320</v>
          </cell>
          <cell r="M311">
            <v>0</v>
          </cell>
        </row>
        <row r="312">
          <cell r="A312" t="str">
            <v>03</v>
          </cell>
          <cell r="B312" t="str">
            <v>01</v>
          </cell>
          <cell r="C312" t="str">
            <v>03</v>
          </cell>
          <cell r="D312" t="str">
            <v>03</v>
          </cell>
          <cell r="E312" t="str">
            <v>13</v>
          </cell>
          <cell r="F312" t="str">
            <v>08</v>
          </cell>
          <cell r="G312" t="str">
            <v>4</v>
          </cell>
          <cell r="H312" t="str">
            <v>00</v>
          </cell>
          <cell r="I312" t="str">
            <v>0</v>
          </cell>
          <cell r="J312">
            <v>0</v>
          </cell>
          <cell r="K312">
            <v>500</v>
          </cell>
          <cell r="L312">
            <v>144.53511705685619</v>
          </cell>
          <cell r="M312">
            <v>0</v>
          </cell>
        </row>
        <row r="313">
          <cell r="A313" t="str">
            <v>03</v>
          </cell>
          <cell r="B313" t="str">
            <v>01</v>
          </cell>
          <cell r="C313" t="str">
            <v>03</v>
          </cell>
          <cell r="D313" t="str">
            <v>03</v>
          </cell>
          <cell r="E313" t="str">
            <v>13</v>
          </cell>
          <cell r="F313" t="str">
            <v>08</v>
          </cell>
          <cell r="G313" t="str">
            <v>5</v>
          </cell>
          <cell r="H313" t="str">
            <v>00</v>
          </cell>
          <cell r="I313" t="str">
            <v>0</v>
          </cell>
          <cell r="J313">
            <v>132.08000000000001</v>
          </cell>
          <cell r="K313">
            <v>500</v>
          </cell>
          <cell r="L313">
            <v>0</v>
          </cell>
          <cell r="M313">
            <v>0</v>
          </cell>
        </row>
        <row r="314">
          <cell r="A314" t="str">
            <v>03</v>
          </cell>
          <cell r="B314" t="str">
            <v>01</v>
          </cell>
          <cell r="C314" t="str">
            <v>03</v>
          </cell>
          <cell r="D314" t="str">
            <v>03</v>
          </cell>
          <cell r="E314" t="str">
            <v>13</v>
          </cell>
          <cell r="F314" t="str">
            <v>08</v>
          </cell>
          <cell r="G314" t="str">
            <v>6</v>
          </cell>
          <cell r="H314" t="str">
            <v>00</v>
          </cell>
          <cell r="I314" t="str">
            <v>0</v>
          </cell>
          <cell r="J314">
            <v>0</v>
          </cell>
          <cell r="K314">
            <v>500</v>
          </cell>
          <cell r="L314">
            <v>195.31772575250835</v>
          </cell>
          <cell r="M314">
            <v>0</v>
          </cell>
        </row>
        <row r="315">
          <cell r="A315" t="str">
            <v>03</v>
          </cell>
          <cell r="B315" t="str">
            <v>01</v>
          </cell>
          <cell r="C315" t="str">
            <v>03</v>
          </cell>
          <cell r="D315" t="str">
            <v>03</v>
          </cell>
          <cell r="E315" t="str">
            <v>13</v>
          </cell>
          <cell r="F315" t="str">
            <v>09</v>
          </cell>
          <cell r="G315" t="str">
            <v>4</v>
          </cell>
          <cell r="H315" t="str">
            <v>00</v>
          </cell>
          <cell r="I315" t="str">
            <v>0</v>
          </cell>
          <cell r="J315">
            <v>355</v>
          </cell>
          <cell r="K315">
            <v>1000</v>
          </cell>
          <cell r="L315">
            <v>480.96989966555185</v>
          </cell>
          <cell r="M315">
            <v>0</v>
          </cell>
        </row>
        <row r="316">
          <cell r="A316" t="str">
            <v>03</v>
          </cell>
          <cell r="B316" t="str">
            <v>01</v>
          </cell>
          <cell r="C316" t="str">
            <v>03</v>
          </cell>
          <cell r="D316" t="str">
            <v>03</v>
          </cell>
          <cell r="E316" t="str">
            <v>13</v>
          </cell>
          <cell r="F316" t="str">
            <v>09</v>
          </cell>
          <cell r="G316" t="str">
            <v>5</v>
          </cell>
          <cell r="H316" t="str">
            <v>00</v>
          </cell>
          <cell r="I316" t="str">
            <v>0</v>
          </cell>
          <cell r="J316">
            <v>348.15</v>
          </cell>
          <cell r="K316">
            <v>1000</v>
          </cell>
          <cell r="L316">
            <v>0</v>
          </cell>
          <cell r="M316">
            <v>0</v>
          </cell>
        </row>
        <row r="317">
          <cell r="A317" t="str">
            <v>03</v>
          </cell>
          <cell r="B317" t="str">
            <v>01</v>
          </cell>
          <cell r="C317" t="str">
            <v>03</v>
          </cell>
          <cell r="D317" t="str">
            <v>03</v>
          </cell>
          <cell r="E317" t="str">
            <v>13</v>
          </cell>
          <cell r="F317" t="str">
            <v>09</v>
          </cell>
          <cell r="G317" t="str">
            <v>6</v>
          </cell>
          <cell r="H317" t="str">
            <v>00</v>
          </cell>
          <cell r="I317" t="str">
            <v>0</v>
          </cell>
          <cell r="J317">
            <v>0</v>
          </cell>
          <cell r="K317">
            <v>1000</v>
          </cell>
          <cell r="L317">
            <v>125.73578595317726</v>
          </cell>
          <cell r="M317">
            <v>0</v>
          </cell>
        </row>
        <row r="318">
          <cell r="A318" t="str">
            <v>03</v>
          </cell>
          <cell r="B318" t="str">
            <v>01</v>
          </cell>
          <cell r="C318" t="str">
            <v>03</v>
          </cell>
          <cell r="D318" t="str">
            <v>03</v>
          </cell>
          <cell r="E318" t="str">
            <v>14</v>
          </cell>
          <cell r="F318" t="str">
            <v>02</v>
          </cell>
          <cell r="G318" t="str">
            <v>4</v>
          </cell>
          <cell r="H318" t="str">
            <v>00</v>
          </cell>
          <cell r="I318" t="str">
            <v>0</v>
          </cell>
          <cell r="J318">
            <v>624.84</v>
          </cell>
          <cell r="K318">
            <v>900</v>
          </cell>
          <cell r="L318">
            <v>617.87541806020067</v>
          </cell>
          <cell r="M318">
            <v>0</v>
          </cell>
        </row>
        <row r="319">
          <cell r="A319" t="str">
            <v>03</v>
          </cell>
          <cell r="B319" t="str">
            <v>01</v>
          </cell>
          <cell r="C319" t="str">
            <v>03</v>
          </cell>
          <cell r="D319" t="str">
            <v>03</v>
          </cell>
          <cell r="E319" t="str">
            <v>14</v>
          </cell>
          <cell r="F319" t="str">
            <v>02</v>
          </cell>
          <cell r="G319" t="str">
            <v>5</v>
          </cell>
          <cell r="H319" t="str">
            <v>00</v>
          </cell>
          <cell r="I319" t="str">
            <v>0</v>
          </cell>
          <cell r="J319">
            <v>105.6</v>
          </cell>
          <cell r="K319">
            <v>144</v>
          </cell>
          <cell r="L319">
            <v>48.219063545150505</v>
          </cell>
          <cell r="M319">
            <v>0</v>
          </cell>
        </row>
        <row r="320">
          <cell r="A320" t="str">
            <v>03</v>
          </cell>
          <cell r="B320" t="str">
            <v>01</v>
          </cell>
          <cell r="C320" t="str">
            <v>03</v>
          </cell>
          <cell r="D320" t="str">
            <v>03</v>
          </cell>
          <cell r="E320" t="str">
            <v>14</v>
          </cell>
          <cell r="F320" t="str">
            <v>02</v>
          </cell>
          <cell r="G320" t="str">
            <v>6</v>
          </cell>
          <cell r="H320" t="str">
            <v>00</v>
          </cell>
          <cell r="I320" t="str">
            <v>0</v>
          </cell>
          <cell r="J320">
            <v>143</v>
          </cell>
          <cell r="K320">
            <v>144</v>
          </cell>
          <cell r="L320">
            <v>174.56521739130434</v>
          </cell>
          <cell r="M320">
            <v>0</v>
          </cell>
        </row>
        <row r="321">
          <cell r="A321" t="str">
            <v>03</v>
          </cell>
          <cell r="B321" t="str">
            <v>01</v>
          </cell>
          <cell r="C321" t="str">
            <v>03</v>
          </cell>
          <cell r="D321" t="str">
            <v>03</v>
          </cell>
          <cell r="E321" t="str">
            <v>14</v>
          </cell>
          <cell r="F321" t="str">
            <v>05</v>
          </cell>
          <cell r="G321" t="str">
            <v>4</v>
          </cell>
          <cell r="H321" t="str">
            <v>00</v>
          </cell>
          <cell r="I321" t="str">
            <v>0</v>
          </cell>
          <cell r="J321">
            <v>199.37</v>
          </cell>
          <cell r="K321">
            <v>300</v>
          </cell>
          <cell r="L321">
            <v>379.74648829431436</v>
          </cell>
          <cell r="M321">
            <v>0</v>
          </cell>
        </row>
        <row r="322">
          <cell r="A322" t="str">
            <v>03</v>
          </cell>
          <cell r="B322" t="str">
            <v>01</v>
          </cell>
          <cell r="C322" t="str">
            <v>03</v>
          </cell>
          <cell r="D322" t="str">
            <v>03</v>
          </cell>
          <cell r="E322" t="str">
            <v>14</v>
          </cell>
          <cell r="F322" t="str">
            <v>05</v>
          </cell>
          <cell r="G322" t="str">
            <v>5</v>
          </cell>
          <cell r="H322" t="str">
            <v>00</v>
          </cell>
          <cell r="I322" t="str">
            <v>0</v>
          </cell>
          <cell r="J322">
            <v>138</v>
          </cell>
          <cell r="K322">
            <v>300</v>
          </cell>
          <cell r="L322">
            <v>146.48829431438128</v>
          </cell>
          <cell r="M322">
            <v>0</v>
          </cell>
        </row>
        <row r="323">
          <cell r="A323" t="str">
            <v>03</v>
          </cell>
          <cell r="B323" t="str">
            <v>01</v>
          </cell>
          <cell r="C323" t="str">
            <v>03</v>
          </cell>
          <cell r="D323" t="str">
            <v>03</v>
          </cell>
          <cell r="E323" t="str">
            <v>14</v>
          </cell>
          <cell r="F323" t="str">
            <v>05</v>
          </cell>
          <cell r="G323" t="str">
            <v>6</v>
          </cell>
          <cell r="H323" t="str">
            <v>00</v>
          </cell>
          <cell r="I323" t="str">
            <v>0</v>
          </cell>
          <cell r="J323">
            <v>0</v>
          </cell>
          <cell r="K323">
            <v>300</v>
          </cell>
          <cell r="L323">
            <v>90.334448160535118</v>
          </cell>
          <cell r="M323">
            <v>0</v>
          </cell>
        </row>
        <row r="324">
          <cell r="A324" t="str">
            <v>03</v>
          </cell>
          <cell r="B324" t="str">
            <v>01</v>
          </cell>
          <cell r="C324" t="str">
            <v>03</v>
          </cell>
          <cell r="D324" t="str">
            <v>03</v>
          </cell>
          <cell r="E324" t="str">
            <v>14</v>
          </cell>
          <cell r="F324" t="str">
            <v>06</v>
          </cell>
          <cell r="G324" t="str">
            <v>0</v>
          </cell>
          <cell r="H324" t="str">
            <v>00</v>
          </cell>
          <cell r="I324" t="str">
            <v>0</v>
          </cell>
          <cell r="J324">
            <v>1052.82</v>
          </cell>
          <cell r="L324">
            <v>0</v>
          </cell>
          <cell r="M324">
            <v>3000</v>
          </cell>
          <cell r="N324">
            <v>3000</v>
          </cell>
          <cell r="O324">
            <v>3000</v>
          </cell>
        </row>
        <row r="325">
          <cell r="A325" t="str">
            <v>03</v>
          </cell>
          <cell r="B325" t="str">
            <v>01</v>
          </cell>
          <cell r="C325" t="str">
            <v>03</v>
          </cell>
          <cell r="D325" t="str">
            <v>03</v>
          </cell>
          <cell r="E325" t="str">
            <v>14</v>
          </cell>
          <cell r="F325" t="str">
            <v>06</v>
          </cell>
          <cell r="G325" t="str">
            <v>4</v>
          </cell>
          <cell r="H325" t="str">
            <v>00</v>
          </cell>
          <cell r="I325" t="str">
            <v>0</v>
          </cell>
          <cell r="J325">
            <v>223.1</v>
          </cell>
          <cell r="K325">
            <v>480</v>
          </cell>
          <cell r="L325">
            <v>257.69732441471569</v>
          </cell>
          <cell r="M325">
            <v>0</v>
          </cell>
        </row>
        <row r="326">
          <cell r="A326" t="str">
            <v>03</v>
          </cell>
          <cell r="B326" t="str">
            <v>01</v>
          </cell>
          <cell r="C326" t="str">
            <v>03</v>
          </cell>
          <cell r="D326" t="str">
            <v>03</v>
          </cell>
          <cell r="E326" t="str">
            <v>14</v>
          </cell>
          <cell r="F326" t="str">
            <v>06</v>
          </cell>
          <cell r="G326" t="str">
            <v>5</v>
          </cell>
          <cell r="H326" t="str">
            <v>00</v>
          </cell>
          <cell r="I326" t="str">
            <v>0</v>
          </cell>
          <cell r="J326">
            <v>300</v>
          </cell>
          <cell r="K326">
            <v>300</v>
          </cell>
          <cell r="L326">
            <v>24.414715719063544</v>
          </cell>
          <cell r="M326">
            <v>0</v>
          </cell>
        </row>
        <row r="327">
          <cell r="A327" t="str">
            <v>03</v>
          </cell>
          <cell r="B327" t="str">
            <v>01</v>
          </cell>
          <cell r="C327" t="str">
            <v>03</v>
          </cell>
          <cell r="D327" t="str">
            <v>03</v>
          </cell>
          <cell r="E327" t="str">
            <v>14</v>
          </cell>
          <cell r="F327" t="str">
            <v>06</v>
          </cell>
          <cell r="G327" t="str">
            <v>6</v>
          </cell>
          <cell r="H327" t="str">
            <v>00</v>
          </cell>
          <cell r="I327" t="str">
            <v>0</v>
          </cell>
          <cell r="J327">
            <v>113.3</v>
          </cell>
          <cell r="K327">
            <v>300</v>
          </cell>
          <cell r="L327">
            <v>223.27257525083613</v>
          </cell>
          <cell r="M327">
            <v>0</v>
          </cell>
        </row>
        <row r="328">
          <cell r="A328" t="str">
            <v>03</v>
          </cell>
          <cell r="B328" t="str">
            <v>01</v>
          </cell>
          <cell r="C328" t="str">
            <v>03</v>
          </cell>
          <cell r="D328" t="str">
            <v>03</v>
          </cell>
          <cell r="E328" t="str">
            <v>14</v>
          </cell>
          <cell r="F328" t="str">
            <v>07</v>
          </cell>
          <cell r="G328" t="str">
            <v>0</v>
          </cell>
          <cell r="H328" t="str">
            <v>00</v>
          </cell>
          <cell r="I328" t="str">
            <v>0</v>
          </cell>
          <cell r="J328">
            <v>320</v>
          </cell>
          <cell r="L328">
            <v>0</v>
          </cell>
          <cell r="M328">
            <v>43408</v>
          </cell>
          <cell r="N328">
            <v>43408</v>
          </cell>
          <cell r="O328">
            <v>43408</v>
          </cell>
        </row>
        <row r="329">
          <cell r="A329" t="str">
            <v>03</v>
          </cell>
          <cell r="B329" t="str">
            <v>01</v>
          </cell>
          <cell r="C329" t="str">
            <v>03</v>
          </cell>
          <cell r="D329" t="str">
            <v>03</v>
          </cell>
          <cell r="E329" t="str">
            <v>14</v>
          </cell>
          <cell r="F329" t="str">
            <v>07</v>
          </cell>
          <cell r="G329" t="str">
            <v>4</v>
          </cell>
          <cell r="H329" t="str">
            <v>00</v>
          </cell>
          <cell r="I329" t="str">
            <v>0</v>
          </cell>
          <cell r="J329">
            <v>73.5</v>
          </cell>
          <cell r="K329">
            <v>480</v>
          </cell>
          <cell r="L329">
            <v>0</v>
          </cell>
          <cell r="M329">
            <v>0</v>
          </cell>
        </row>
        <row r="330">
          <cell r="A330" t="str">
            <v>03</v>
          </cell>
          <cell r="B330" t="str">
            <v>01</v>
          </cell>
          <cell r="C330" t="str">
            <v>03</v>
          </cell>
          <cell r="D330" t="str">
            <v>03</v>
          </cell>
          <cell r="E330" t="str">
            <v>14</v>
          </cell>
          <cell r="F330" t="str">
            <v>07</v>
          </cell>
          <cell r="G330" t="str">
            <v>5</v>
          </cell>
          <cell r="H330" t="str">
            <v>00</v>
          </cell>
          <cell r="I330" t="str">
            <v>0</v>
          </cell>
          <cell r="J330">
            <v>20</v>
          </cell>
          <cell r="K330">
            <v>480</v>
          </cell>
          <cell r="L330">
            <v>0</v>
          </cell>
          <cell r="M330">
            <v>0</v>
          </cell>
        </row>
        <row r="331">
          <cell r="A331" t="str">
            <v>03</v>
          </cell>
          <cell r="B331" t="str">
            <v>01</v>
          </cell>
          <cell r="C331" t="str">
            <v>03</v>
          </cell>
          <cell r="D331" t="str">
            <v>03</v>
          </cell>
          <cell r="E331" t="str">
            <v>14</v>
          </cell>
          <cell r="F331" t="str">
            <v>07</v>
          </cell>
          <cell r="G331" t="str">
            <v>6</v>
          </cell>
          <cell r="H331" t="str">
            <v>00</v>
          </cell>
          <cell r="I331" t="str">
            <v>0</v>
          </cell>
          <cell r="J331">
            <v>0</v>
          </cell>
          <cell r="K331">
            <v>480</v>
          </cell>
          <cell r="L331">
            <v>0</v>
          </cell>
          <cell r="M331">
            <v>0</v>
          </cell>
        </row>
        <row r="332">
          <cell r="A332" t="str">
            <v>03</v>
          </cell>
          <cell r="B332" t="str">
            <v>01</v>
          </cell>
          <cell r="C332" t="str">
            <v>03</v>
          </cell>
          <cell r="D332" t="str">
            <v>03</v>
          </cell>
          <cell r="E332" t="str">
            <v>15</v>
          </cell>
          <cell r="F332" t="str">
            <v>02</v>
          </cell>
          <cell r="G332" t="str">
            <v>4</v>
          </cell>
          <cell r="H332" t="str">
            <v>00</v>
          </cell>
          <cell r="I332" t="str">
            <v>0</v>
          </cell>
          <cell r="J332">
            <v>0</v>
          </cell>
          <cell r="K332">
            <v>41500</v>
          </cell>
          <cell r="L332">
            <v>6108.5618729096986</v>
          </cell>
          <cell r="M332">
            <v>0</v>
          </cell>
        </row>
        <row r="333">
          <cell r="A333" t="str">
            <v>03</v>
          </cell>
          <cell r="B333" t="str">
            <v>01</v>
          </cell>
          <cell r="C333" t="str">
            <v>03</v>
          </cell>
          <cell r="D333" t="str">
            <v>03</v>
          </cell>
          <cell r="E333" t="str">
            <v>15</v>
          </cell>
          <cell r="F333" t="str">
            <v>02</v>
          </cell>
          <cell r="G333" t="str">
            <v>5</v>
          </cell>
          <cell r="H333" t="str">
            <v>00</v>
          </cell>
          <cell r="I333" t="str">
            <v>0</v>
          </cell>
          <cell r="J333">
            <v>900</v>
          </cell>
          <cell r="K333">
            <v>1500</v>
          </cell>
          <cell r="L333">
            <v>0</v>
          </cell>
          <cell r="M333">
            <v>0</v>
          </cell>
        </row>
        <row r="334">
          <cell r="A334" t="str">
            <v>03</v>
          </cell>
          <cell r="B334" t="str">
            <v>01</v>
          </cell>
          <cell r="C334" t="str">
            <v>03</v>
          </cell>
          <cell r="D334" t="str">
            <v>03</v>
          </cell>
          <cell r="E334" t="str">
            <v>15</v>
          </cell>
          <cell r="F334" t="str">
            <v>02</v>
          </cell>
          <cell r="G334" t="str">
            <v>6</v>
          </cell>
          <cell r="H334" t="str">
            <v>00</v>
          </cell>
          <cell r="I334" t="str">
            <v>0</v>
          </cell>
          <cell r="J334">
            <v>1270</v>
          </cell>
          <cell r="K334">
            <v>1500</v>
          </cell>
          <cell r="L334">
            <v>1039.7006688963211</v>
          </cell>
          <cell r="M334">
            <v>0</v>
          </cell>
        </row>
        <row r="335">
          <cell r="A335" t="str">
            <v>03</v>
          </cell>
          <cell r="B335" t="str">
            <v>01</v>
          </cell>
          <cell r="C335" t="str">
            <v>03</v>
          </cell>
          <cell r="D335" t="str">
            <v>04</v>
          </cell>
          <cell r="E335" t="str">
            <v>15</v>
          </cell>
          <cell r="F335" t="str">
            <v>01</v>
          </cell>
          <cell r="G335" t="str">
            <v>0</v>
          </cell>
          <cell r="H335" t="str">
            <v>00</v>
          </cell>
          <cell r="I335" t="str">
            <v>0</v>
          </cell>
          <cell r="J335">
            <v>26076</v>
          </cell>
          <cell r="K335">
            <v>40000</v>
          </cell>
          <cell r="L335">
            <v>35000</v>
          </cell>
          <cell r="M335">
            <v>0</v>
          </cell>
        </row>
        <row r="336">
          <cell r="A336" t="str">
            <v>03</v>
          </cell>
          <cell r="B336" t="str">
            <v>01</v>
          </cell>
          <cell r="C336" t="str">
            <v>03</v>
          </cell>
          <cell r="D336" t="str">
            <v>05</v>
          </cell>
          <cell r="E336" t="str">
            <v>10</v>
          </cell>
          <cell r="F336" t="str">
            <v>26</v>
          </cell>
          <cell r="G336" t="str">
            <v>0</v>
          </cell>
          <cell r="H336" t="str">
            <v>00</v>
          </cell>
          <cell r="I336" t="str">
            <v>0</v>
          </cell>
          <cell r="J336">
            <v>12393.51</v>
          </cell>
          <cell r="K336">
            <v>10000</v>
          </cell>
          <cell r="L336">
            <v>477</v>
          </cell>
          <cell r="M336">
            <v>0</v>
          </cell>
        </row>
        <row r="337">
          <cell r="A337" t="str">
            <v>03</v>
          </cell>
          <cell r="B337" t="str">
            <v>01</v>
          </cell>
          <cell r="C337" t="str">
            <v>03</v>
          </cell>
          <cell r="D337" t="str">
            <v>05</v>
          </cell>
          <cell r="E337" t="str">
            <v>12</v>
          </cell>
          <cell r="F337" t="str">
            <v>01</v>
          </cell>
          <cell r="G337" t="str">
            <v>0</v>
          </cell>
          <cell r="H337" t="str">
            <v>00</v>
          </cell>
          <cell r="I337" t="str">
            <v>0</v>
          </cell>
          <cell r="J337">
            <v>10836</v>
          </cell>
          <cell r="K337">
            <v>8625</v>
          </cell>
          <cell r="L337">
            <v>8387.9563545150486</v>
          </cell>
          <cell r="M337">
            <v>0</v>
          </cell>
        </row>
        <row r="338">
          <cell r="A338" t="str">
            <v>03</v>
          </cell>
          <cell r="B338" t="str">
            <v>01</v>
          </cell>
          <cell r="C338" t="str">
            <v>03</v>
          </cell>
          <cell r="D338" t="str">
            <v>05</v>
          </cell>
          <cell r="E338" t="str">
            <v>12</v>
          </cell>
          <cell r="F338" t="str">
            <v>06</v>
          </cell>
          <cell r="G338" t="str">
            <v>0</v>
          </cell>
          <cell r="H338" t="str">
            <v>00</v>
          </cell>
          <cell r="I338" t="str">
            <v>0</v>
          </cell>
          <cell r="J338">
            <v>2000</v>
          </cell>
          <cell r="K338">
            <v>2500</v>
          </cell>
          <cell r="L338">
            <v>11391.845317725754</v>
          </cell>
          <cell r="M338">
            <v>0</v>
          </cell>
        </row>
        <row r="339">
          <cell r="A339" t="str">
            <v>03</v>
          </cell>
          <cell r="B339" t="str">
            <v>01</v>
          </cell>
          <cell r="C339" t="str">
            <v>03</v>
          </cell>
          <cell r="D339" t="str">
            <v>05</v>
          </cell>
          <cell r="E339" t="str">
            <v>14</v>
          </cell>
          <cell r="F339" t="str">
            <v>06</v>
          </cell>
          <cell r="G339" t="str">
            <v>0</v>
          </cell>
          <cell r="H339" t="str">
            <v>00</v>
          </cell>
          <cell r="I339" t="str">
            <v>0</v>
          </cell>
          <cell r="J339">
            <v>452</v>
          </cell>
          <cell r="K339">
            <v>1080</v>
          </cell>
          <cell r="L339">
            <v>1077.714381270903</v>
          </cell>
          <cell r="M339">
            <v>0</v>
          </cell>
        </row>
        <row r="340">
          <cell r="A340" t="str">
            <v>03</v>
          </cell>
          <cell r="B340" t="str">
            <v>01</v>
          </cell>
          <cell r="C340" t="str">
            <v>03</v>
          </cell>
          <cell r="D340" t="str">
            <v>05</v>
          </cell>
          <cell r="E340" t="str">
            <v>14</v>
          </cell>
          <cell r="F340" t="str">
            <v>07</v>
          </cell>
          <cell r="G340" t="str">
            <v>0</v>
          </cell>
          <cell r="H340" t="str">
            <v>00</v>
          </cell>
          <cell r="I340" t="str">
            <v>0</v>
          </cell>
          <cell r="J340">
            <v>1167.2</v>
          </cell>
          <cell r="K340">
            <v>2400</v>
          </cell>
          <cell r="L340">
            <v>0</v>
          </cell>
          <cell r="M340">
            <v>0</v>
          </cell>
        </row>
        <row r="341">
          <cell r="A341" t="str">
            <v>03</v>
          </cell>
          <cell r="B341" t="str">
            <v>01</v>
          </cell>
          <cell r="C341" t="str">
            <v>03</v>
          </cell>
          <cell r="D341" t="str">
            <v>06</v>
          </cell>
          <cell r="E341" t="str">
            <v>15</v>
          </cell>
          <cell r="F341" t="str">
            <v>02</v>
          </cell>
          <cell r="G341" t="str">
            <v>0</v>
          </cell>
          <cell r="H341" t="str">
            <v>00</v>
          </cell>
          <cell r="I341" t="str">
            <v>0</v>
          </cell>
          <cell r="J341">
            <v>9478</v>
          </cell>
          <cell r="K341">
            <v>25000</v>
          </cell>
          <cell r="L341">
            <v>300.30100334448161</v>
          </cell>
          <cell r="M341">
            <v>0</v>
          </cell>
        </row>
        <row r="342">
          <cell r="A342" t="str">
            <v>03</v>
          </cell>
          <cell r="B342" t="str">
            <v>01</v>
          </cell>
          <cell r="C342" t="str">
            <v>04</v>
          </cell>
          <cell r="D342" t="str">
            <v>01</v>
          </cell>
          <cell r="E342" t="str">
            <v>10</v>
          </cell>
          <cell r="F342" t="str">
            <v>01</v>
          </cell>
          <cell r="G342" t="str">
            <v>0</v>
          </cell>
          <cell r="H342" t="str">
            <v>00</v>
          </cell>
          <cell r="I342" t="str">
            <v>0</v>
          </cell>
          <cell r="J342">
            <v>237160</v>
          </cell>
          <cell r="K342">
            <v>327566</v>
          </cell>
          <cell r="L342">
            <v>184406.10568561874</v>
          </cell>
          <cell r="M342">
            <v>100280</v>
          </cell>
          <cell r="N342">
            <v>182634</v>
          </cell>
          <cell r="O342">
            <v>182634</v>
          </cell>
        </row>
        <row r="343">
          <cell r="A343" t="str">
            <v>03</v>
          </cell>
          <cell r="B343" t="str">
            <v>01</v>
          </cell>
          <cell r="C343" t="str">
            <v>04</v>
          </cell>
          <cell r="D343" t="str">
            <v>01</v>
          </cell>
          <cell r="E343" t="str">
            <v>10</v>
          </cell>
          <cell r="F343" t="str">
            <v>11</v>
          </cell>
          <cell r="G343" t="str">
            <v>0</v>
          </cell>
          <cell r="H343" t="str">
            <v>00</v>
          </cell>
          <cell r="I343" t="str">
            <v>0</v>
          </cell>
          <cell r="J343">
            <v>0</v>
          </cell>
          <cell r="K343">
            <v>1</v>
          </cell>
          <cell r="L343">
            <v>0</v>
          </cell>
        </row>
        <row r="344">
          <cell r="A344" t="str">
            <v>03</v>
          </cell>
          <cell r="B344" t="str">
            <v>01</v>
          </cell>
          <cell r="C344" t="str">
            <v>04</v>
          </cell>
          <cell r="D344" t="str">
            <v>01</v>
          </cell>
          <cell r="E344" t="str">
            <v>10</v>
          </cell>
          <cell r="F344" t="str">
            <v>26</v>
          </cell>
          <cell r="G344" t="str">
            <v>0</v>
          </cell>
          <cell r="H344" t="str">
            <v>00</v>
          </cell>
          <cell r="I344" t="str">
            <v>0</v>
          </cell>
          <cell r="J344">
            <v>4416.6899999999996</v>
          </cell>
          <cell r="K344">
            <v>1500</v>
          </cell>
          <cell r="L344">
            <v>314</v>
          </cell>
        </row>
        <row r="345">
          <cell r="A345" t="str">
            <v>03</v>
          </cell>
          <cell r="B345" t="str">
            <v>01</v>
          </cell>
          <cell r="C345" t="str">
            <v>04</v>
          </cell>
          <cell r="D345" t="str">
            <v>01</v>
          </cell>
          <cell r="E345" t="str">
            <v>12</v>
          </cell>
          <cell r="F345" t="str">
            <v>01</v>
          </cell>
          <cell r="G345" t="str">
            <v>0</v>
          </cell>
          <cell r="H345" t="str">
            <v>00</v>
          </cell>
          <cell r="I345" t="str">
            <v>0</v>
          </cell>
          <cell r="J345">
            <v>322</v>
          </cell>
          <cell r="K345">
            <v>1125</v>
          </cell>
          <cell r="L345">
            <v>5932.3974916387961</v>
          </cell>
        </row>
        <row r="346">
          <cell r="A346" t="str">
            <v>03</v>
          </cell>
          <cell r="B346" t="str">
            <v>01</v>
          </cell>
          <cell r="C346" t="str">
            <v>04</v>
          </cell>
          <cell r="D346" t="str">
            <v>01</v>
          </cell>
          <cell r="E346" t="str">
            <v>12</v>
          </cell>
          <cell r="F346" t="str">
            <v>02</v>
          </cell>
          <cell r="G346" t="str">
            <v>0</v>
          </cell>
          <cell r="H346" t="str">
            <v>00</v>
          </cell>
          <cell r="I346" t="str">
            <v>0</v>
          </cell>
          <cell r="J346">
            <v>24500</v>
          </cell>
          <cell r="K346">
            <v>24500</v>
          </cell>
          <cell r="L346">
            <v>3173.913043478261</v>
          </cell>
        </row>
        <row r="347">
          <cell r="A347" t="str">
            <v>03</v>
          </cell>
          <cell r="B347" t="str">
            <v>01</v>
          </cell>
          <cell r="C347" t="str">
            <v>04</v>
          </cell>
          <cell r="D347" t="str">
            <v>01</v>
          </cell>
          <cell r="E347" t="str">
            <v>12</v>
          </cell>
          <cell r="F347" t="str">
            <v>03</v>
          </cell>
          <cell r="G347" t="str">
            <v>0</v>
          </cell>
          <cell r="H347" t="str">
            <v>00</v>
          </cell>
          <cell r="I347" t="str">
            <v>0</v>
          </cell>
          <cell r="J347">
            <v>0</v>
          </cell>
          <cell r="K347">
            <v>0</v>
          </cell>
          <cell r="L347">
            <v>0</v>
          </cell>
        </row>
        <row r="348">
          <cell r="A348" t="str">
            <v>03</v>
          </cell>
          <cell r="B348" t="str">
            <v>01</v>
          </cell>
          <cell r="C348" t="str">
            <v>04</v>
          </cell>
          <cell r="D348" t="str">
            <v>01</v>
          </cell>
          <cell r="E348" t="str">
            <v>12</v>
          </cell>
          <cell r="F348" t="str">
            <v>06</v>
          </cell>
          <cell r="G348" t="str">
            <v>0</v>
          </cell>
          <cell r="H348" t="str">
            <v>00</v>
          </cell>
          <cell r="I348" t="str">
            <v>0</v>
          </cell>
          <cell r="J348">
            <v>19286.259999999998</v>
          </cell>
          <cell r="K348">
            <v>0</v>
          </cell>
          <cell r="L348">
            <v>0</v>
          </cell>
        </row>
        <row r="349">
          <cell r="A349" t="str">
            <v>03</v>
          </cell>
          <cell r="B349" t="str">
            <v>01</v>
          </cell>
          <cell r="C349" t="str">
            <v>04</v>
          </cell>
          <cell r="D349" t="str">
            <v>01</v>
          </cell>
          <cell r="E349" t="str">
            <v>13</v>
          </cell>
          <cell r="F349" t="str">
            <v>07</v>
          </cell>
          <cell r="G349" t="str">
            <v>0</v>
          </cell>
          <cell r="H349" t="str">
            <v>00</v>
          </cell>
          <cell r="I349" t="str">
            <v>0</v>
          </cell>
          <cell r="J349">
            <v>0</v>
          </cell>
        </row>
        <row r="350">
          <cell r="A350" t="str">
            <v>03</v>
          </cell>
          <cell r="B350" t="str">
            <v>01</v>
          </cell>
          <cell r="C350" t="str">
            <v>04</v>
          </cell>
          <cell r="D350" t="str">
            <v>01</v>
          </cell>
          <cell r="E350" t="str">
            <v>13</v>
          </cell>
          <cell r="F350" t="str">
            <v>08</v>
          </cell>
          <cell r="G350" t="str">
            <v>0</v>
          </cell>
          <cell r="H350" t="str">
            <v>00</v>
          </cell>
          <cell r="I350" t="str">
            <v>0</v>
          </cell>
          <cell r="J350">
            <v>0</v>
          </cell>
          <cell r="M350">
            <v>1000</v>
          </cell>
          <cell r="N350">
            <v>1000</v>
          </cell>
          <cell r="O350">
            <v>1000</v>
          </cell>
        </row>
        <row r="351">
          <cell r="A351" t="str">
            <v>03</v>
          </cell>
          <cell r="B351" t="str">
            <v>01</v>
          </cell>
          <cell r="C351" t="str">
            <v>04</v>
          </cell>
          <cell r="D351" t="str">
            <v>01</v>
          </cell>
          <cell r="E351" t="str">
            <v>14</v>
          </cell>
          <cell r="F351" t="str">
            <v>01</v>
          </cell>
          <cell r="G351" t="str">
            <v>0</v>
          </cell>
          <cell r="H351" t="str">
            <v>00</v>
          </cell>
          <cell r="I351" t="str">
            <v>0</v>
          </cell>
          <cell r="J351">
            <v>0</v>
          </cell>
          <cell r="K351">
            <v>0</v>
          </cell>
          <cell r="L351">
            <v>0</v>
          </cell>
        </row>
        <row r="352">
          <cell r="A352" t="str">
            <v>03</v>
          </cell>
          <cell r="B352" t="str">
            <v>01</v>
          </cell>
          <cell r="C352" t="str">
            <v>04</v>
          </cell>
          <cell r="D352" t="str">
            <v>01</v>
          </cell>
          <cell r="E352" t="str">
            <v>14</v>
          </cell>
          <cell r="F352" t="str">
            <v>02</v>
          </cell>
          <cell r="G352" t="str">
            <v>0</v>
          </cell>
          <cell r="H352" t="str">
            <v>00</v>
          </cell>
          <cell r="I352" t="str">
            <v>0</v>
          </cell>
        </row>
        <row r="353">
          <cell r="A353" t="str">
            <v>03</v>
          </cell>
          <cell r="B353" t="str">
            <v>01</v>
          </cell>
          <cell r="C353" t="str">
            <v>04</v>
          </cell>
          <cell r="D353" t="str">
            <v>01</v>
          </cell>
          <cell r="E353" t="str">
            <v>14</v>
          </cell>
          <cell r="F353" t="str">
            <v>05</v>
          </cell>
          <cell r="G353" t="str">
            <v>0</v>
          </cell>
          <cell r="H353" t="str">
            <v>00</v>
          </cell>
          <cell r="I353" t="str">
            <v>0</v>
          </cell>
        </row>
        <row r="354">
          <cell r="A354" t="str">
            <v>03</v>
          </cell>
          <cell r="B354" t="str">
            <v>01</v>
          </cell>
          <cell r="C354" t="str">
            <v>04</v>
          </cell>
          <cell r="D354" t="str">
            <v>01</v>
          </cell>
          <cell r="E354" t="str">
            <v>14</v>
          </cell>
          <cell r="F354" t="str">
            <v>06</v>
          </cell>
          <cell r="G354" t="str">
            <v>0</v>
          </cell>
          <cell r="H354" t="str">
            <v>00</v>
          </cell>
          <cell r="I354" t="str">
            <v>0</v>
          </cell>
          <cell r="J354">
            <v>0</v>
          </cell>
          <cell r="M354">
            <v>2000</v>
          </cell>
          <cell r="N354">
            <v>2000</v>
          </cell>
          <cell r="O354">
            <v>2000</v>
          </cell>
        </row>
        <row r="355">
          <cell r="A355" t="str">
            <v>03</v>
          </cell>
          <cell r="B355" t="str">
            <v>01</v>
          </cell>
          <cell r="C355" t="str">
            <v>04</v>
          </cell>
          <cell r="D355" t="str">
            <v>01</v>
          </cell>
          <cell r="E355" t="str">
            <v>14</v>
          </cell>
          <cell r="F355" t="str">
            <v>07</v>
          </cell>
          <cell r="G355" t="str">
            <v>0</v>
          </cell>
          <cell r="H355" t="str">
            <v>00</v>
          </cell>
          <cell r="I355" t="str">
            <v>0</v>
          </cell>
          <cell r="J355">
            <v>883.84</v>
          </cell>
          <cell r="K355">
            <v>0</v>
          </cell>
          <cell r="L355">
            <v>0</v>
          </cell>
          <cell r="M355">
            <v>1140</v>
          </cell>
          <cell r="N355">
            <v>1140</v>
          </cell>
          <cell r="O355">
            <v>1140</v>
          </cell>
        </row>
        <row r="356">
          <cell r="A356" t="str">
            <v>03</v>
          </cell>
          <cell r="B356" t="str">
            <v>01</v>
          </cell>
          <cell r="C356" t="str">
            <v>04</v>
          </cell>
          <cell r="D356" t="str">
            <v>01</v>
          </cell>
          <cell r="E356" t="str">
            <v>14</v>
          </cell>
          <cell r="F356" t="str">
            <v>13</v>
          </cell>
          <cell r="G356" t="str">
            <v>0</v>
          </cell>
          <cell r="H356" t="str">
            <v>00</v>
          </cell>
          <cell r="I356" t="str">
            <v>0</v>
          </cell>
          <cell r="J356">
            <v>0</v>
          </cell>
        </row>
        <row r="357">
          <cell r="A357" t="str">
            <v>03</v>
          </cell>
          <cell r="B357" t="str">
            <v>01</v>
          </cell>
          <cell r="C357" t="str">
            <v>04</v>
          </cell>
          <cell r="D357" t="str">
            <v>01</v>
          </cell>
          <cell r="E357" t="str">
            <v>14</v>
          </cell>
          <cell r="F357" t="str">
            <v>17</v>
          </cell>
          <cell r="G357" t="str">
            <v>0</v>
          </cell>
          <cell r="H357" t="str">
            <v>00</v>
          </cell>
          <cell r="I357" t="str">
            <v>0</v>
          </cell>
          <cell r="J357">
            <v>0</v>
          </cell>
          <cell r="M357">
            <v>30000</v>
          </cell>
          <cell r="N357">
            <v>30000</v>
          </cell>
          <cell r="O357">
            <v>30000</v>
          </cell>
        </row>
        <row r="358">
          <cell r="A358" t="str">
            <v>03</v>
          </cell>
          <cell r="B358" t="str">
            <v>01</v>
          </cell>
          <cell r="C358" t="str">
            <v>04</v>
          </cell>
          <cell r="D358" t="str">
            <v>01</v>
          </cell>
          <cell r="E358" t="str">
            <v>14</v>
          </cell>
          <cell r="F358" t="str">
            <v>18</v>
          </cell>
          <cell r="G358" t="str">
            <v>0</v>
          </cell>
          <cell r="H358" t="str">
            <v>00</v>
          </cell>
          <cell r="I358" t="str">
            <v>0</v>
          </cell>
          <cell r="J358">
            <v>0</v>
          </cell>
        </row>
        <row r="359">
          <cell r="A359" t="str">
            <v>03</v>
          </cell>
          <cell r="B359" t="str">
            <v>01</v>
          </cell>
          <cell r="C359" t="str">
            <v>04</v>
          </cell>
          <cell r="D359" t="str">
            <v>01</v>
          </cell>
          <cell r="E359" t="str">
            <v>14</v>
          </cell>
          <cell r="F359" t="str">
            <v>22</v>
          </cell>
          <cell r="G359" t="str">
            <v>0</v>
          </cell>
          <cell r="H359" t="str">
            <v>00</v>
          </cell>
          <cell r="I359" t="str">
            <v>0</v>
          </cell>
          <cell r="J359">
            <v>1406.42</v>
          </cell>
          <cell r="K359">
            <v>2000</v>
          </cell>
          <cell r="L359">
            <v>1611.4322742474915</v>
          </cell>
        </row>
        <row r="360">
          <cell r="A360" t="str">
            <v>03</v>
          </cell>
          <cell r="B360" t="str">
            <v>01</v>
          </cell>
          <cell r="C360" t="str">
            <v>04</v>
          </cell>
          <cell r="D360" t="str">
            <v>01</v>
          </cell>
          <cell r="E360" t="str">
            <v>14</v>
          </cell>
          <cell r="F360" t="str">
            <v>80</v>
          </cell>
          <cell r="G360" t="str">
            <v>0</v>
          </cell>
          <cell r="H360" t="str">
            <v>00</v>
          </cell>
          <cell r="I360" t="str">
            <v>0</v>
          </cell>
          <cell r="J360">
            <v>99148</v>
          </cell>
          <cell r="L360">
            <v>0</v>
          </cell>
        </row>
        <row r="361">
          <cell r="A361" t="str">
            <v>03</v>
          </cell>
          <cell r="B361" t="str">
            <v>01</v>
          </cell>
          <cell r="C361" t="str">
            <v>04</v>
          </cell>
          <cell r="D361" t="str">
            <v>01</v>
          </cell>
          <cell r="E361" t="str">
            <v>15</v>
          </cell>
          <cell r="F361" t="str">
            <v>03</v>
          </cell>
          <cell r="G361" t="str">
            <v>0</v>
          </cell>
          <cell r="H361" t="str">
            <v>00</v>
          </cell>
          <cell r="I361" t="str">
            <v>0</v>
          </cell>
          <cell r="J361">
            <v>0</v>
          </cell>
        </row>
        <row r="362">
          <cell r="A362" t="str">
            <v>03</v>
          </cell>
          <cell r="B362" t="str">
            <v>01</v>
          </cell>
          <cell r="C362" t="str">
            <v>04</v>
          </cell>
          <cell r="D362" t="str">
            <v>01</v>
          </cell>
          <cell r="E362" t="str">
            <v>20</v>
          </cell>
          <cell r="F362" t="str">
            <v>03</v>
          </cell>
          <cell r="G362" t="str">
            <v>0</v>
          </cell>
          <cell r="H362" t="str">
            <v>00</v>
          </cell>
          <cell r="I362" t="str">
            <v>0</v>
          </cell>
          <cell r="J362">
            <v>0</v>
          </cell>
          <cell r="K362">
            <v>0</v>
          </cell>
          <cell r="L362">
            <v>0</v>
          </cell>
        </row>
        <row r="363">
          <cell r="A363" t="str">
            <v>03</v>
          </cell>
          <cell r="B363" t="str">
            <v>01</v>
          </cell>
          <cell r="C363" t="str">
            <v>04</v>
          </cell>
          <cell r="D363" t="str">
            <v>01</v>
          </cell>
          <cell r="E363" t="str">
            <v>20</v>
          </cell>
          <cell r="F363" t="str">
            <v>05</v>
          </cell>
          <cell r="G363" t="str">
            <v>0</v>
          </cell>
          <cell r="H363" t="str">
            <v>00</v>
          </cell>
          <cell r="I363" t="str">
            <v>0</v>
          </cell>
          <cell r="J363">
            <v>0</v>
          </cell>
        </row>
        <row r="364">
          <cell r="A364" t="str">
            <v>03</v>
          </cell>
          <cell r="B364" t="str">
            <v>01</v>
          </cell>
          <cell r="C364" t="str">
            <v>04</v>
          </cell>
          <cell r="D364" t="str">
            <v>02</v>
          </cell>
          <cell r="E364" t="str">
            <v>12</v>
          </cell>
          <cell r="F364" t="str">
            <v>03</v>
          </cell>
          <cell r="G364" t="str">
            <v>0</v>
          </cell>
          <cell r="H364" t="str">
            <v>00</v>
          </cell>
          <cell r="I364" t="str">
            <v>0</v>
          </cell>
          <cell r="J364">
            <v>7124.57</v>
          </cell>
          <cell r="K364">
            <v>10192</v>
          </cell>
          <cell r="L364">
            <v>4257.7555183946488</v>
          </cell>
        </row>
        <row r="365">
          <cell r="A365" t="str">
            <v>03</v>
          </cell>
          <cell r="B365" t="str">
            <v>01</v>
          </cell>
          <cell r="C365" t="str">
            <v>04</v>
          </cell>
          <cell r="D365" t="str">
            <v>02</v>
          </cell>
          <cell r="E365" t="str">
            <v>12</v>
          </cell>
          <cell r="F365" t="str">
            <v>06</v>
          </cell>
          <cell r="G365" t="str">
            <v>0</v>
          </cell>
          <cell r="H365" t="str">
            <v>00</v>
          </cell>
          <cell r="I365" t="str">
            <v>0</v>
          </cell>
          <cell r="J365">
            <v>460</v>
          </cell>
          <cell r="K365">
            <v>1000</v>
          </cell>
          <cell r="L365">
            <v>4882.9431438127094</v>
          </cell>
        </row>
        <row r="366">
          <cell r="A366" t="str">
            <v>03</v>
          </cell>
          <cell r="B366" t="str">
            <v>01</v>
          </cell>
          <cell r="C366" t="str">
            <v>04</v>
          </cell>
          <cell r="D366" t="str">
            <v>02</v>
          </cell>
          <cell r="E366" t="str">
            <v>13</v>
          </cell>
          <cell r="F366" t="str">
            <v>07</v>
          </cell>
          <cell r="G366" t="str">
            <v>0</v>
          </cell>
          <cell r="H366" t="str">
            <v>00</v>
          </cell>
          <cell r="I366" t="str">
            <v>0</v>
          </cell>
          <cell r="J366">
            <v>0</v>
          </cell>
          <cell r="K366">
            <v>1</v>
          </cell>
          <cell r="L366">
            <v>7877.9573578595318</v>
          </cell>
        </row>
        <row r="367">
          <cell r="A367" t="str">
            <v>03</v>
          </cell>
          <cell r="B367" t="str">
            <v>01</v>
          </cell>
          <cell r="C367" t="str">
            <v>04</v>
          </cell>
          <cell r="D367" t="str">
            <v>02</v>
          </cell>
          <cell r="E367" t="str">
            <v>13</v>
          </cell>
          <cell r="F367" t="str">
            <v>08</v>
          </cell>
          <cell r="G367" t="str">
            <v>0</v>
          </cell>
          <cell r="H367" t="str">
            <v>00</v>
          </cell>
          <cell r="I367" t="str">
            <v>0</v>
          </cell>
          <cell r="J367">
            <v>223.6</v>
          </cell>
          <cell r="K367">
            <v>1500</v>
          </cell>
          <cell r="L367">
            <v>3043.2821070234113</v>
          </cell>
        </row>
        <row r="368">
          <cell r="A368" t="str">
            <v>03</v>
          </cell>
          <cell r="B368" t="str">
            <v>01</v>
          </cell>
          <cell r="C368" t="str">
            <v>04</v>
          </cell>
          <cell r="D368" t="str">
            <v>02</v>
          </cell>
          <cell r="E368" t="str">
            <v>14</v>
          </cell>
          <cell r="F368" t="str">
            <v>02</v>
          </cell>
          <cell r="G368" t="str">
            <v>0</v>
          </cell>
          <cell r="H368" t="str">
            <v>00</v>
          </cell>
          <cell r="I368" t="str">
            <v>0</v>
          </cell>
          <cell r="J368">
            <v>9281.59</v>
          </cell>
          <cell r="K368">
            <v>9000</v>
          </cell>
          <cell r="L368">
            <v>0</v>
          </cell>
        </row>
        <row r="369">
          <cell r="A369" t="str">
            <v>03</v>
          </cell>
          <cell r="B369" t="str">
            <v>01</v>
          </cell>
          <cell r="C369" t="str">
            <v>04</v>
          </cell>
          <cell r="D369" t="str">
            <v>02</v>
          </cell>
          <cell r="E369" t="str">
            <v>14</v>
          </cell>
          <cell r="F369" t="str">
            <v>05</v>
          </cell>
          <cell r="G369" t="str">
            <v>0</v>
          </cell>
          <cell r="H369" t="str">
            <v>00</v>
          </cell>
          <cell r="I369" t="str">
            <v>0</v>
          </cell>
          <cell r="J369">
            <v>414.46</v>
          </cell>
          <cell r="K369">
            <v>1000</v>
          </cell>
          <cell r="L369">
            <v>3193.0908026755851</v>
          </cell>
        </row>
        <row r="370">
          <cell r="A370" t="str">
            <v>03</v>
          </cell>
          <cell r="B370" t="str">
            <v>01</v>
          </cell>
          <cell r="C370" t="str">
            <v>04</v>
          </cell>
          <cell r="D370" t="str">
            <v>02</v>
          </cell>
          <cell r="E370" t="str">
            <v>14</v>
          </cell>
          <cell r="F370" t="str">
            <v>06</v>
          </cell>
          <cell r="G370" t="str">
            <v>0</v>
          </cell>
          <cell r="H370" t="str">
            <v>00</v>
          </cell>
          <cell r="I370" t="str">
            <v>0</v>
          </cell>
          <cell r="J370">
            <v>811</v>
          </cell>
          <cell r="K370">
            <v>1200</v>
          </cell>
          <cell r="L370">
            <v>1485.7209030100335</v>
          </cell>
        </row>
        <row r="371">
          <cell r="A371" t="str">
            <v>03</v>
          </cell>
          <cell r="B371" t="str">
            <v>01</v>
          </cell>
          <cell r="C371" t="str">
            <v>04</v>
          </cell>
          <cell r="D371" t="str">
            <v>02</v>
          </cell>
          <cell r="E371" t="str">
            <v>14</v>
          </cell>
          <cell r="F371" t="str">
            <v>07</v>
          </cell>
          <cell r="G371" t="str">
            <v>0</v>
          </cell>
          <cell r="H371" t="str">
            <v>00</v>
          </cell>
          <cell r="I371" t="str">
            <v>0</v>
          </cell>
          <cell r="J371">
            <v>0</v>
          </cell>
          <cell r="K371">
            <v>3300</v>
          </cell>
          <cell r="L371">
            <v>0</v>
          </cell>
        </row>
        <row r="372">
          <cell r="A372" t="str">
            <v>03</v>
          </cell>
          <cell r="B372" t="str">
            <v>01</v>
          </cell>
          <cell r="C372" t="str">
            <v>04</v>
          </cell>
          <cell r="D372" t="str">
            <v>02</v>
          </cell>
          <cell r="E372" t="str">
            <v>14</v>
          </cell>
          <cell r="F372" t="str">
            <v>13</v>
          </cell>
          <cell r="G372" t="str">
            <v>0</v>
          </cell>
          <cell r="H372" t="str">
            <v>00</v>
          </cell>
          <cell r="I372" t="str">
            <v>0</v>
          </cell>
          <cell r="J372">
            <v>1857</v>
          </cell>
          <cell r="K372">
            <v>8000</v>
          </cell>
          <cell r="L372">
            <v>0</v>
          </cell>
        </row>
        <row r="373">
          <cell r="A373" t="str">
            <v>03</v>
          </cell>
          <cell r="B373" t="str">
            <v>01</v>
          </cell>
          <cell r="C373" t="str">
            <v>04</v>
          </cell>
          <cell r="D373" t="str">
            <v>02</v>
          </cell>
          <cell r="E373" t="str">
            <v>14</v>
          </cell>
          <cell r="F373" t="str">
            <v>17</v>
          </cell>
          <cell r="G373" t="str">
            <v>0</v>
          </cell>
          <cell r="H373" t="str">
            <v>00</v>
          </cell>
          <cell r="I373" t="str">
            <v>0</v>
          </cell>
          <cell r="J373">
            <v>330</v>
          </cell>
          <cell r="K373">
            <v>3000</v>
          </cell>
          <cell r="L373">
            <v>10891.575585284279</v>
          </cell>
        </row>
        <row r="374">
          <cell r="A374" t="str">
            <v>03</v>
          </cell>
          <cell r="B374" t="str">
            <v>01</v>
          </cell>
          <cell r="C374" t="str">
            <v>04</v>
          </cell>
          <cell r="D374" t="str">
            <v>02</v>
          </cell>
          <cell r="E374" t="str">
            <v>15</v>
          </cell>
          <cell r="F374" t="str">
            <v>03</v>
          </cell>
          <cell r="G374" t="str">
            <v>0</v>
          </cell>
          <cell r="H374" t="str">
            <v>00</v>
          </cell>
          <cell r="I374" t="str">
            <v>0</v>
          </cell>
          <cell r="J374">
            <v>44999.02</v>
          </cell>
          <cell r="K374">
            <v>45000</v>
          </cell>
          <cell r="L374">
            <v>0</v>
          </cell>
        </row>
        <row r="375">
          <cell r="A375" t="str">
            <v>03</v>
          </cell>
          <cell r="B375" t="str">
            <v>01</v>
          </cell>
          <cell r="C375" t="str">
            <v>04</v>
          </cell>
          <cell r="D375" t="str">
            <v>02</v>
          </cell>
          <cell r="E375" t="str">
            <v>20</v>
          </cell>
          <cell r="F375" t="str">
            <v>03</v>
          </cell>
          <cell r="G375" t="str">
            <v>0</v>
          </cell>
          <cell r="H375" t="str">
            <v>00</v>
          </cell>
          <cell r="I375" t="str">
            <v>0</v>
          </cell>
          <cell r="J375">
            <v>0</v>
          </cell>
          <cell r="K375">
            <v>2</v>
          </cell>
          <cell r="L375">
            <v>10889.329431438126</v>
          </cell>
        </row>
        <row r="376">
          <cell r="A376" t="str">
            <v>03</v>
          </cell>
          <cell r="B376" t="str">
            <v>01</v>
          </cell>
          <cell r="C376" t="str">
            <v>04</v>
          </cell>
          <cell r="D376" t="str">
            <v>03</v>
          </cell>
          <cell r="E376" t="str">
            <v>13</v>
          </cell>
          <cell r="F376" t="str">
            <v>08</v>
          </cell>
          <cell r="G376" t="str">
            <v>0</v>
          </cell>
          <cell r="H376" t="str">
            <v>00</v>
          </cell>
          <cell r="I376" t="str">
            <v>0</v>
          </cell>
          <cell r="J376">
            <v>0</v>
          </cell>
          <cell r="K376">
            <v>450</v>
          </cell>
          <cell r="L376">
            <v>0</v>
          </cell>
        </row>
        <row r="377">
          <cell r="A377" t="str">
            <v>03</v>
          </cell>
          <cell r="B377" t="str">
            <v>01</v>
          </cell>
          <cell r="C377" t="str">
            <v>04</v>
          </cell>
          <cell r="D377" t="str">
            <v>03</v>
          </cell>
          <cell r="E377" t="str">
            <v>14</v>
          </cell>
          <cell r="F377" t="str">
            <v>06</v>
          </cell>
          <cell r="G377" t="str">
            <v>0</v>
          </cell>
          <cell r="H377" t="str">
            <v>00</v>
          </cell>
          <cell r="I377" t="str">
            <v>0</v>
          </cell>
          <cell r="J377">
            <v>0</v>
          </cell>
          <cell r="K377">
            <v>300</v>
          </cell>
          <cell r="L377">
            <v>354.01337792642141</v>
          </cell>
        </row>
        <row r="378">
          <cell r="A378" t="str">
            <v>03</v>
          </cell>
          <cell r="B378" t="str">
            <v>01</v>
          </cell>
          <cell r="C378" t="str">
            <v>04</v>
          </cell>
          <cell r="D378" t="str">
            <v>03</v>
          </cell>
          <cell r="E378" t="str">
            <v>14</v>
          </cell>
          <cell r="F378" t="str">
            <v>07</v>
          </cell>
          <cell r="G378" t="str">
            <v>0</v>
          </cell>
          <cell r="H378" t="str">
            <v>00</v>
          </cell>
          <cell r="I378" t="str">
            <v>0</v>
          </cell>
          <cell r="J378">
            <v>1833.83</v>
          </cell>
          <cell r="K378">
            <v>2401</v>
          </cell>
          <cell r="L378">
            <v>0</v>
          </cell>
        </row>
        <row r="379">
          <cell r="A379" t="str">
            <v>03</v>
          </cell>
          <cell r="B379" t="str">
            <v>01</v>
          </cell>
          <cell r="C379" t="str">
            <v>04</v>
          </cell>
          <cell r="D379" t="str">
            <v>04</v>
          </cell>
          <cell r="E379" t="str">
            <v>13</v>
          </cell>
          <cell r="F379" t="str">
            <v>08</v>
          </cell>
          <cell r="G379" t="str">
            <v>0</v>
          </cell>
          <cell r="H379" t="str">
            <v>00</v>
          </cell>
          <cell r="I379" t="str">
            <v>0</v>
          </cell>
          <cell r="J379">
            <v>0</v>
          </cell>
          <cell r="K379">
            <v>2000</v>
          </cell>
          <cell r="L379">
            <v>2386.550668896321</v>
          </cell>
        </row>
        <row r="380">
          <cell r="A380" t="str">
            <v>03</v>
          </cell>
          <cell r="B380" t="str">
            <v>01</v>
          </cell>
          <cell r="C380" t="str">
            <v>04</v>
          </cell>
          <cell r="D380" t="str">
            <v>04</v>
          </cell>
          <cell r="E380" t="str">
            <v>14</v>
          </cell>
          <cell r="F380" t="str">
            <v>06</v>
          </cell>
          <cell r="G380" t="str">
            <v>0</v>
          </cell>
          <cell r="H380" t="str">
            <v>00</v>
          </cell>
          <cell r="I380" t="str">
            <v>0</v>
          </cell>
          <cell r="J380">
            <v>591.72</v>
          </cell>
          <cell r="K380">
            <v>600</v>
          </cell>
          <cell r="L380">
            <v>877.09866220735785</v>
          </cell>
        </row>
        <row r="381">
          <cell r="A381" t="str">
            <v>03</v>
          </cell>
          <cell r="B381" t="str">
            <v>01</v>
          </cell>
          <cell r="C381" t="str">
            <v>04</v>
          </cell>
          <cell r="D381" t="str">
            <v>04</v>
          </cell>
          <cell r="E381" t="str">
            <v>14</v>
          </cell>
          <cell r="F381" t="str">
            <v>07</v>
          </cell>
          <cell r="G381" t="str">
            <v>0</v>
          </cell>
          <cell r="H381" t="str">
            <v>00</v>
          </cell>
          <cell r="I381" t="str">
            <v>0</v>
          </cell>
          <cell r="J381">
            <v>0</v>
          </cell>
          <cell r="K381">
            <v>300</v>
          </cell>
          <cell r="L381">
            <v>0</v>
          </cell>
        </row>
        <row r="382">
          <cell r="A382" t="str">
            <v>03</v>
          </cell>
          <cell r="B382" t="str">
            <v>01</v>
          </cell>
          <cell r="C382" t="str">
            <v>04</v>
          </cell>
          <cell r="D382" t="str">
            <v>05</v>
          </cell>
          <cell r="E382" t="str">
            <v>13</v>
          </cell>
          <cell r="F382" t="str">
            <v>08</v>
          </cell>
          <cell r="G382" t="str">
            <v>0</v>
          </cell>
          <cell r="H382" t="str">
            <v>00</v>
          </cell>
          <cell r="I382" t="str">
            <v>0</v>
          </cell>
          <cell r="J382">
            <v>169.05</v>
          </cell>
          <cell r="K382">
            <v>1000</v>
          </cell>
          <cell r="L382">
            <v>0</v>
          </cell>
        </row>
        <row r="383">
          <cell r="A383" t="str">
            <v>03</v>
          </cell>
          <cell r="B383" t="str">
            <v>01</v>
          </cell>
          <cell r="C383" t="str">
            <v>04</v>
          </cell>
          <cell r="D383" t="str">
            <v>05</v>
          </cell>
          <cell r="E383" t="str">
            <v>14</v>
          </cell>
          <cell r="F383" t="str">
            <v>06</v>
          </cell>
          <cell r="G383" t="str">
            <v>0</v>
          </cell>
          <cell r="H383" t="str">
            <v>00</v>
          </cell>
          <cell r="I383" t="str">
            <v>0</v>
          </cell>
          <cell r="J383">
            <v>276.77999999999997</v>
          </cell>
          <cell r="K383">
            <v>420</v>
          </cell>
          <cell r="L383">
            <v>578.01839464882937</v>
          </cell>
        </row>
        <row r="384">
          <cell r="A384" t="str">
            <v>03</v>
          </cell>
          <cell r="B384" t="str">
            <v>01</v>
          </cell>
          <cell r="C384" t="str">
            <v>04</v>
          </cell>
          <cell r="D384" t="str">
            <v>05</v>
          </cell>
          <cell r="E384" t="str">
            <v>14</v>
          </cell>
          <cell r="F384" t="str">
            <v>07</v>
          </cell>
          <cell r="G384" t="str">
            <v>0</v>
          </cell>
          <cell r="H384" t="str">
            <v>00</v>
          </cell>
          <cell r="I384" t="str">
            <v>0</v>
          </cell>
          <cell r="J384">
            <v>0</v>
          </cell>
          <cell r="K384">
            <v>145</v>
          </cell>
          <cell r="L384">
            <v>0</v>
          </cell>
        </row>
        <row r="385">
          <cell r="A385" t="str">
            <v>03</v>
          </cell>
          <cell r="B385" t="str">
            <v>01</v>
          </cell>
          <cell r="C385" t="str">
            <v>04</v>
          </cell>
          <cell r="D385" t="str">
            <v>05</v>
          </cell>
          <cell r="E385" t="str">
            <v>14</v>
          </cell>
          <cell r="F385" t="str">
            <v>17</v>
          </cell>
          <cell r="G385" t="str">
            <v>0</v>
          </cell>
          <cell r="H385" t="str">
            <v>00</v>
          </cell>
          <cell r="I385" t="str">
            <v>0</v>
          </cell>
          <cell r="K385">
            <v>60000</v>
          </cell>
          <cell r="L385">
            <v>18339.260200668898</v>
          </cell>
        </row>
        <row r="386">
          <cell r="A386" t="str">
            <v>03</v>
          </cell>
          <cell r="B386" t="str">
            <v>01</v>
          </cell>
          <cell r="C386" t="str">
            <v>04</v>
          </cell>
          <cell r="D386" t="str">
            <v>19</v>
          </cell>
          <cell r="E386" t="str">
            <v>10</v>
          </cell>
          <cell r="F386" t="str">
            <v>02</v>
          </cell>
          <cell r="G386" t="str">
            <v>0</v>
          </cell>
          <cell r="H386" t="str">
            <v>00</v>
          </cell>
          <cell r="I386" t="str">
            <v>0</v>
          </cell>
          <cell r="J386">
            <v>2601</v>
          </cell>
          <cell r="L386">
            <v>0</v>
          </cell>
        </row>
        <row r="387">
          <cell r="A387" t="str">
            <v>03</v>
          </cell>
          <cell r="B387" t="str">
            <v>01</v>
          </cell>
          <cell r="C387" t="str">
            <v>04</v>
          </cell>
          <cell r="D387" t="str">
            <v>19</v>
          </cell>
          <cell r="E387" t="str">
            <v>12</v>
          </cell>
          <cell r="F387" t="str">
            <v>01</v>
          </cell>
          <cell r="G387" t="str">
            <v>0</v>
          </cell>
          <cell r="H387" t="str">
            <v>00</v>
          </cell>
          <cell r="I387" t="str">
            <v>0</v>
          </cell>
          <cell r="J387">
            <v>375</v>
          </cell>
          <cell r="L387">
            <v>0</v>
          </cell>
        </row>
        <row r="388">
          <cell r="A388" t="str">
            <v>03</v>
          </cell>
          <cell r="B388" t="str">
            <v>01</v>
          </cell>
          <cell r="C388" t="str">
            <v>04</v>
          </cell>
          <cell r="D388" t="str">
            <v>20</v>
          </cell>
          <cell r="E388" t="str">
            <v>12</v>
          </cell>
          <cell r="F388" t="str">
            <v>01</v>
          </cell>
          <cell r="G388" t="str">
            <v>0</v>
          </cell>
          <cell r="H388" t="str">
            <v>00</v>
          </cell>
          <cell r="I388" t="str">
            <v>0</v>
          </cell>
          <cell r="J388">
            <v>335</v>
          </cell>
          <cell r="L388">
            <v>0</v>
          </cell>
        </row>
        <row r="389">
          <cell r="A389" t="str">
            <v>03</v>
          </cell>
          <cell r="B389" t="str">
            <v>01</v>
          </cell>
          <cell r="C389" t="str">
            <v>04</v>
          </cell>
          <cell r="D389" t="str">
            <v>21</v>
          </cell>
          <cell r="E389" t="str">
            <v>13</v>
          </cell>
          <cell r="F389" t="str">
            <v>08</v>
          </cell>
          <cell r="G389" t="str">
            <v>0</v>
          </cell>
          <cell r="H389" t="str">
            <v>00</v>
          </cell>
          <cell r="I389" t="str">
            <v>0</v>
          </cell>
          <cell r="J389">
            <v>2264.96</v>
          </cell>
          <cell r="L389">
            <v>0</v>
          </cell>
        </row>
        <row r="390">
          <cell r="A390" t="str">
            <v>03</v>
          </cell>
          <cell r="B390" t="str">
            <v>01</v>
          </cell>
          <cell r="C390" t="str">
            <v>04</v>
          </cell>
          <cell r="D390" t="str">
            <v>21</v>
          </cell>
          <cell r="E390" t="str">
            <v>14</v>
          </cell>
          <cell r="F390" t="str">
            <v>06</v>
          </cell>
          <cell r="G390" t="str">
            <v>0</v>
          </cell>
          <cell r="H390" t="str">
            <v>00</v>
          </cell>
          <cell r="I390" t="str">
            <v>0</v>
          </cell>
          <cell r="J390">
            <v>534.23</v>
          </cell>
          <cell r="L390">
            <v>0</v>
          </cell>
        </row>
        <row r="391">
          <cell r="A391" t="str">
            <v>03</v>
          </cell>
          <cell r="B391" t="str">
            <v>02</v>
          </cell>
          <cell r="C391" t="str">
            <v>01</v>
          </cell>
          <cell r="D391" t="str">
            <v>01</v>
          </cell>
          <cell r="E391" t="str">
            <v>10</v>
          </cell>
          <cell r="F391" t="str">
            <v>01</v>
          </cell>
          <cell r="G391" t="str">
            <v>0</v>
          </cell>
          <cell r="H391" t="str">
            <v>00</v>
          </cell>
          <cell r="I391" t="str">
            <v>0</v>
          </cell>
          <cell r="J391">
            <v>108558</v>
          </cell>
          <cell r="K391">
            <v>214189</v>
          </cell>
          <cell r="L391">
            <v>160159</v>
          </cell>
          <cell r="M391">
            <v>62400</v>
          </cell>
          <cell r="N391">
            <v>75277</v>
          </cell>
          <cell r="O391">
            <v>75277</v>
          </cell>
        </row>
        <row r="392">
          <cell r="A392" t="str">
            <v>03</v>
          </cell>
          <cell r="B392" t="str">
            <v>02</v>
          </cell>
          <cell r="C392" t="str">
            <v>01</v>
          </cell>
          <cell r="D392" t="str">
            <v>02</v>
          </cell>
          <cell r="E392" t="str">
            <v>10</v>
          </cell>
          <cell r="F392" t="str">
            <v>01</v>
          </cell>
          <cell r="G392" t="str">
            <v>0</v>
          </cell>
          <cell r="H392" t="str">
            <v>00</v>
          </cell>
          <cell r="I392" t="str">
            <v>0</v>
          </cell>
          <cell r="J392">
            <v>0</v>
          </cell>
          <cell r="K392">
            <v>0</v>
          </cell>
          <cell r="L392">
            <v>0</v>
          </cell>
          <cell r="M392">
            <v>223671</v>
          </cell>
          <cell r="N392">
            <v>249457</v>
          </cell>
          <cell r="O392">
            <v>249457</v>
          </cell>
        </row>
        <row r="393">
          <cell r="A393" t="str">
            <v>03</v>
          </cell>
          <cell r="B393" t="str">
            <v>02</v>
          </cell>
          <cell r="C393" t="str">
            <v>01</v>
          </cell>
          <cell r="D393" t="str">
            <v>03</v>
          </cell>
          <cell r="E393" t="str">
            <v>10</v>
          </cell>
          <cell r="F393" t="str">
            <v>01</v>
          </cell>
          <cell r="G393" t="str">
            <v>0</v>
          </cell>
          <cell r="H393" t="str">
            <v>00</v>
          </cell>
          <cell r="I393" t="str">
            <v>0</v>
          </cell>
          <cell r="J393">
            <v>0</v>
          </cell>
          <cell r="K393">
            <v>0</v>
          </cell>
          <cell r="L393">
            <v>0</v>
          </cell>
          <cell r="M393">
            <v>60007</v>
          </cell>
          <cell r="N393">
            <v>72391</v>
          </cell>
          <cell r="O393">
            <v>72391</v>
          </cell>
        </row>
        <row r="394">
          <cell r="A394" t="str">
            <v>03</v>
          </cell>
          <cell r="B394" t="str">
            <v>02</v>
          </cell>
          <cell r="C394" t="str">
            <v>01</v>
          </cell>
          <cell r="D394" t="str">
            <v>04</v>
          </cell>
          <cell r="E394" t="str">
            <v>10</v>
          </cell>
          <cell r="F394" t="str">
            <v>01</v>
          </cell>
          <cell r="G394" t="str">
            <v>0</v>
          </cell>
          <cell r="H394" t="str">
            <v>00</v>
          </cell>
          <cell r="I394" t="str">
            <v>0</v>
          </cell>
          <cell r="J394">
            <v>0</v>
          </cell>
          <cell r="K394">
            <v>0</v>
          </cell>
          <cell r="L394">
            <v>0</v>
          </cell>
          <cell r="M394">
            <v>68700</v>
          </cell>
          <cell r="N394">
            <v>111360</v>
          </cell>
          <cell r="O394">
            <v>111360</v>
          </cell>
        </row>
        <row r="395">
          <cell r="A395" t="str">
            <v>03</v>
          </cell>
          <cell r="B395" t="str">
            <v>02</v>
          </cell>
          <cell r="C395" t="str">
            <v>01</v>
          </cell>
          <cell r="D395" t="str">
            <v>05</v>
          </cell>
          <cell r="E395" t="str">
            <v>10</v>
          </cell>
          <cell r="F395" t="str">
            <v>01</v>
          </cell>
          <cell r="G395" t="str">
            <v>0</v>
          </cell>
          <cell r="H395" t="str">
            <v>00</v>
          </cell>
          <cell r="I395" t="str">
            <v>0</v>
          </cell>
          <cell r="J395">
            <v>0</v>
          </cell>
          <cell r="K395">
            <v>0</v>
          </cell>
          <cell r="L395">
            <v>0</v>
          </cell>
          <cell r="M395">
            <v>46169</v>
          </cell>
          <cell r="N395">
            <v>38421</v>
          </cell>
          <cell r="O395">
            <v>38421</v>
          </cell>
        </row>
        <row r="396">
          <cell r="A396" t="str">
            <v>03</v>
          </cell>
          <cell r="B396" t="str">
            <v>02</v>
          </cell>
          <cell r="C396" t="str">
            <v>01</v>
          </cell>
          <cell r="D396" t="str">
            <v>01</v>
          </cell>
          <cell r="E396" t="str">
            <v>10</v>
          </cell>
          <cell r="F396" t="str">
            <v>05</v>
          </cell>
          <cell r="G396" t="str">
            <v>0</v>
          </cell>
          <cell r="H396" t="str">
            <v>00</v>
          </cell>
          <cell r="I396" t="str">
            <v>0</v>
          </cell>
          <cell r="J396">
            <v>27059</v>
          </cell>
          <cell r="K396">
            <v>42611</v>
          </cell>
          <cell r="L396">
            <v>42611</v>
          </cell>
          <cell r="M396">
            <v>0</v>
          </cell>
          <cell r="N396">
            <v>0</v>
          </cell>
          <cell r="O396">
            <v>0</v>
          </cell>
        </row>
        <row r="397">
          <cell r="A397" t="str">
            <v>03</v>
          </cell>
          <cell r="B397" t="str">
            <v>02</v>
          </cell>
          <cell r="C397" t="str">
            <v>01</v>
          </cell>
          <cell r="D397" t="str">
            <v>02</v>
          </cell>
          <cell r="E397" t="str">
            <v>10</v>
          </cell>
          <cell r="F397" t="str">
            <v>05</v>
          </cell>
          <cell r="G397" t="str">
            <v>0</v>
          </cell>
          <cell r="H397" t="str">
            <v>00</v>
          </cell>
          <cell r="I397" t="str">
            <v>0</v>
          </cell>
          <cell r="J397">
            <v>0</v>
          </cell>
          <cell r="K397">
            <v>0</v>
          </cell>
          <cell r="L397">
            <v>0</v>
          </cell>
          <cell r="M397">
            <v>54691</v>
          </cell>
          <cell r="N397">
            <v>54691</v>
          </cell>
          <cell r="O397">
            <v>54691</v>
          </cell>
        </row>
        <row r="398">
          <cell r="A398" t="str">
            <v>03</v>
          </cell>
          <cell r="B398" t="str">
            <v>02</v>
          </cell>
          <cell r="C398" t="str">
            <v>01</v>
          </cell>
          <cell r="D398" t="str">
            <v>01</v>
          </cell>
          <cell r="E398" t="str">
            <v>10</v>
          </cell>
          <cell r="F398" t="str">
            <v>11</v>
          </cell>
          <cell r="G398" t="str">
            <v>1</v>
          </cell>
          <cell r="H398" t="str">
            <v>00</v>
          </cell>
          <cell r="I398" t="str">
            <v>0</v>
          </cell>
          <cell r="J398">
            <v>24000</v>
          </cell>
          <cell r="K398">
            <v>24000</v>
          </cell>
          <cell r="L398">
            <v>15178</v>
          </cell>
          <cell r="M398">
            <v>15000</v>
          </cell>
          <cell r="N398">
            <v>15000</v>
          </cell>
          <cell r="O398">
            <v>15000</v>
          </cell>
        </row>
        <row r="399">
          <cell r="A399" t="str">
            <v>03</v>
          </cell>
          <cell r="B399" t="str">
            <v>02</v>
          </cell>
          <cell r="C399" t="str">
            <v>01</v>
          </cell>
          <cell r="D399" t="str">
            <v>01</v>
          </cell>
          <cell r="E399" t="str">
            <v>10</v>
          </cell>
          <cell r="F399" t="str">
            <v>26</v>
          </cell>
          <cell r="G399" t="str">
            <v>0</v>
          </cell>
          <cell r="H399" t="str">
            <v>00</v>
          </cell>
          <cell r="I399" t="str">
            <v>0</v>
          </cell>
          <cell r="J399">
            <v>7128</v>
          </cell>
          <cell r="K399">
            <v>12675</v>
          </cell>
          <cell r="L399">
            <v>20000</v>
          </cell>
          <cell r="M399">
            <v>0</v>
          </cell>
          <cell r="N399">
            <v>0</v>
          </cell>
          <cell r="O399">
            <v>0</v>
          </cell>
        </row>
        <row r="400">
          <cell r="A400" t="str">
            <v>03</v>
          </cell>
          <cell r="B400" t="str">
            <v>02</v>
          </cell>
          <cell r="C400" t="str">
            <v>01</v>
          </cell>
          <cell r="D400" t="str">
            <v>02</v>
          </cell>
          <cell r="E400" t="str">
            <v>10</v>
          </cell>
          <cell r="F400" t="str">
            <v>26</v>
          </cell>
          <cell r="G400" t="str">
            <v>0</v>
          </cell>
          <cell r="H400" t="str">
            <v>00</v>
          </cell>
          <cell r="I400" t="str">
            <v>0</v>
          </cell>
          <cell r="J400">
            <v>0</v>
          </cell>
          <cell r="K400">
            <v>0</v>
          </cell>
          <cell r="L400">
            <v>0</v>
          </cell>
          <cell r="M400">
            <v>15000</v>
          </cell>
          <cell r="N400">
            <v>15000</v>
          </cell>
          <cell r="O400">
            <v>15000</v>
          </cell>
        </row>
        <row r="401">
          <cell r="A401" t="str">
            <v>03</v>
          </cell>
          <cell r="B401" t="str">
            <v>02</v>
          </cell>
          <cell r="C401" t="str">
            <v>01</v>
          </cell>
          <cell r="D401" t="str">
            <v>01</v>
          </cell>
          <cell r="E401" t="str">
            <v>12</v>
          </cell>
          <cell r="F401" t="str">
            <v>01</v>
          </cell>
          <cell r="G401" t="str">
            <v>0</v>
          </cell>
          <cell r="H401" t="str">
            <v>00</v>
          </cell>
          <cell r="I401" t="str">
            <v>0</v>
          </cell>
          <cell r="J401">
            <v>932</v>
          </cell>
          <cell r="K401">
            <v>750</v>
          </cell>
          <cell r="L401">
            <v>0</v>
          </cell>
          <cell r="M401">
            <v>0</v>
          </cell>
          <cell r="N401">
            <v>0</v>
          </cell>
          <cell r="O401">
            <v>0</v>
          </cell>
        </row>
        <row r="402">
          <cell r="A402" t="str">
            <v>03</v>
          </cell>
          <cell r="B402" t="str">
            <v>02</v>
          </cell>
          <cell r="C402" t="str">
            <v>01</v>
          </cell>
          <cell r="D402" t="str">
            <v>02</v>
          </cell>
          <cell r="E402" t="str">
            <v>12</v>
          </cell>
          <cell r="F402" t="str">
            <v>01</v>
          </cell>
          <cell r="G402" t="str">
            <v>0</v>
          </cell>
          <cell r="H402" t="str">
            <v>00</v>
          </cell>
          <cell r="I402" t="str">
            <v>0</v>
          </cell>
          <cell r="J402">
            <v>0</v>
          </cell>
          <cell r="K402">
            <v>375</v>
          </cell>
          <cell r="L402">
            <v>0</v>
          </cell>
          <cell r="M402">
            <v>0</v>
          </cell>
          <cell r="N402">
            <v>0</v>
          </cell>
          <cell r="O402">
            <v>0</v>
          </cell>
        </row>
        <row r="403">
          <cell r="A403" t="str">
            <v>03</v>
          </cell>
          <cell r="B403" t="str">
            <v>02</v>
          </cell>
          <cell r="C403" t="str">
            <v>01</v>
          </cell>
          <cell r="D403" t="str">
            <v>03</v>
          </cell>
          <cell r="E403" t="str">
            <v>12</v>
          </cell>
          <cell r="F403" t="str">
            <v>01</v>
          </cell>
          <cell r="G403" t="str">
            <v>0</v>
          </cell>
          <cell r="H403" t="str">
            <v>00</v>
          </cell>
          <cell r="I403" t="str">
            <v>0</v>
          </cell>
          <cell r="J403">
            <v>222</v>
          </cell>
          <cell r="K403">
            <v>375</v>
          </cell>
          <cell r="L403">
            <v>0</v>
          </cell>
          <cell r="M403">
            <v>0</v>
          </cell>
          <cell r="N403">
            <v>0</v>
          </cell>
          <cell r="O403">
            <v>0</v>
          </cell>
        </row>
        <row r="404">
          <cell r="A404" t="str">
            <v>03</v>
          </cell>
          <cell r="B404" t="str">
            <v>02</v>
          </cell>
          <cell r="C404" t="str">
            <v>01</v>
          </cell>
          <cell r="D404" t="str">
            <v>01</v>
          </cell>
          <cell r="E404" t="str">
            <v>12</v>
          </cell>
          <cell r="F404" t="str">
            <v>02</v>
          </cell>
          <cell r="G404" t="str">
            <v>0</v>
          </cell>
          <cell r="H404" t="str">
            <v>00</v>
          </cell>
          <cell r="I404" t="str">
            <v>0</v>
          </cell>
          <cell r="J404">
            <v>4092</v>
          </cell>
          <cell r="K404">
            <v>13990</v>
          </cell>
          <cell r="L404">
            <v>4056</v>
          </cell>
          <cell r="M404">
            <v>10000</v>
          </cell>
          <cell r="N404">
            <v>10000</v>
          </cell>
          <cell r="O404">
            <v>10000</v>
          </cell>
        </row>
        <row r="405">
          <cell r="A405" t="str">
            <v>03</v>
          </cell>
          <cell r="B405" t="str">
            <v>02</v>
          </cell>
          <cell r="C405" t="str">
            <v>01</v>
          </cell>
          <cell r="D405" t="str">
            <v>03</v>
          </cell>
          <cell r="E405" t="str">
            <v>12</v>
          </cell>
          <cell r="F405" t="str">
            <v>02</v>
          </cell>
          <cell r="G405" t="str">
            <v>0</v>
          </cell>
          <cell r="H405" t="str">
            <v>00</v>
          </cell>
          <cell r="I405" t="str">
            <v>0</v>
          </cell>
          <cell r="J405">
            <v>33</v>
          </cell>
          <cell r="K405">
            <v>3990</v>
          </cell>
          <cell r="L405">
            <v>0</v>
          </cell>
          <cell r="M405">
            <v>0</v>
          </cell>
          <cell r="N405">
            <v>0</v>
          </cell>
          <cell r="O405">
            <v>0</v>
          </cell>
        </row>
        <row r="406">
          <cell r="A406" t="str">
            <v>03</v>
          </cell>
          <cell r="B406" t="str">
            <v>02</v>
          </cell>
          <cell r="C406" t="str">
            <v>01</v>
          </cell>
          <cell r="D406" t="str">
            <v>01</v>
          </cell>
          <cell r="E406" t="str">
            <v>12</v>
          </cell>
          <cell r="F406" t="str">
            <v>03</v>
          </cell>
          <cell r="G406" t="str">
            <v>0</v>
          </cell>
          <cell r="H406" t="str">
            <v>00</v>
          </cell>
          <cell r="I406" t="str">
            <v>0</v>
          </cell>
          <cell r="J406">
            <v>0</v>
          </cell>
          <cell r="K406">
            <v>0</v>
          </cell>
          <cell r="L406">
            <v>0</v>
          </cell>
          <cell r="M406">
            <v>10000</v>
          </cell>
          <cell r="N406">
            <v>10000</v>
          </cell>
          <cell r="O406">
            <v>10000</v>
          </cell>
        </row>
        <row r="407">
          <cell r="A407" t="str">
            <v>03</v>
          </cell>
          <cell r="B407" t="str">
            <v>02</v>
          </cell>
          <cell r="C407" t="str">
            <v>01</v>
          </cell>
          <cell r="D407" t="str">
            <v>03</v>
          </cell>
          <cell r="E407" t="str">
            <v>12</v>
          </cell>
          <cell r="F407" t="str">
            <v>03</v>
          </cell>
          <cell r="G407" t="str">
            <v>0</v>
          </cell>
          <cell r="H407" t="str">
            <v>00</v>
          </cell>
          <cell r="I407" t="str">
            <v>0</v>
          </cell>
          <cell r="J407">
            <v>11656</v>
          </cell>
          <cell r="K407">
            <v>1075</v>
          </cell>
          <cell r="L407">
            <v>514</v>
          </cell>
          <cell r="M407">
            <v>0</v>
          </cell>
          <cell r="N407">
            <v>0</v>
          </cell>
          <cell r="O407">
            <v>0</v>
          </cell>
        </row>
        <row r="408">
          <cell r="A408" t="str">
            <v>03</v>
          </cell>
          <cell r="B408" t="str">
            <v>02</v>
          </cell>
          <cell r="C408" t="str">
            <v>01</v>
          </cell>
          <cell r="D408" t="str">
            <v>04</v>
          </cell>
          <cell r="E408" t="str">
            <v>12</v>
          </cell>
          <cell r="F408" t="str">
            <v>03</v>
          </cell>
          <cell r="G408" t="str">
            <v>0</v>
          </cell>
          <cell r="H408" t="str">
            <v>00</v>
          </cell>
          <cell r="I408" t="str">
            <v>0</v>
          </cell>
          <cell r="J408">
            <v>0</v>
          </cell>
          <cell r="K408">
            <v>150</v>
          </cell>
          <cell r="L408">
            <v>0</v>
          </cell>
          <cell r="M408">
            <v>0</v>
          </cell>
          <cell r="N408">
            <v>0</v>
          </cell>
          <cell r="O408">
            <v>0</v>
          </cell>
        </row>
        <row r="409">
          <cell r="A409" t="str">
            <v>03</v>
          </cell>
          <cell r="B409" t="str">
            <v>02</v>
          </cell>
          <cell r="C409" t="str">
            <v>01</v>
          </cell>
          <cell r="D409" t="str">
            <v>04</v>
          </cell>
          <cell r="E409" t="str">
            <v>13</v>
          </cell>
          <cell r="F409" t="str">
            <v>08</v>
          </cell>
          <cell r="G409" t="str">
            <v>0</v>
          </cell>
          <cell r="H409" t="str">
            <v>00</v>
          </cell>
          <cell r="I409" t="str">
            <v>0</v>
          </cell>
          <cell r="J409">
            <v>170</v>
          </cell>
          <cell r="K409">
            <v>2000</v>
          </cell>
          <cell r="L409">
            <v>2334</v>
          </cell>
          <cell r="M409">
            <v>0</v>
          </cell>
          <cell r="N409">
            <v>0</v>
          </cell>
          <cell r="O409">
            <v>0</v>
          </cell>
        </row>
        <row r="410">
          <cell r="A410" t="str">
            <v>03</v>
          </cell>
          <cell r="B410" t="str">
            <v>02</v>
          </cell>
          <cell r="C410" t="str">
            <v>01</v>
          </cell>
          <cell r="D410" t="str">
            <v>02</v>
          </cell>
          <cell r="E410" t="str">
            <v>14</v>
          </cell>
          <cell r="F410" t="str">
            <v>06</v>
          </cell>
          <cell r="G410" t="str">
            <v>0</v>
          </cell>
          <cell r="H410" t="str">
            <v>00</v>
          </cell>
          <cell r="I410" t="str">
            <v>0</v>
          </cell>
          <cell r="J410">
            <v>1396</v>
          </cell>
          <cell r="K410">
            <v>1500</v>
          </cell>
          <cell r="L410">
            <v>1398</v>
          </cell>
          <cell r="M410">
            <v>0</v>
          </cell>
          <cell r="N410">
            <v>0</v>
          </cell>
          <cell r="O410">
            <v>0</v>
          </cell>
        </row>
        <row r="411">
          <cell r="A411" t="str">
            <v>03</v>
          </cell>
          <cell r="B411" t="str">
            <v>02</v>
          </cell>
          <cell r="C411" t="str">
            <v>01</v>
          </cell>
          <cell r="D411" t="str">
            <v>04</v>
          </cell>
          <cell r="E411" t="str">
            <v>14</v>
          </cell>
          <cell r="F411" t="str">
            <v>06</v>
          </cell>
          <cell r="G411" t="str">
            <v>0</v>
          </cell>
          <cell r="H411" t="str">
            <v>00</v>
          </cell>
          <cell r="I411" t="str">
            <v>0</v>
          </cell>
          <cell r="J411">
            <v>530</v>
          </cell>
          <cell r="K411">
            <v>750</v>
          </cell>
          <cell r="L411">
            <v>617</v>
          </cell>
          <cell r="M411">
            <v>0</v>
          </cell>
          <cell r="N411">
            <v>0</v>
          </cell>
          <cell r="O411">
            <v>0</v>
          </cell>
        </row>
        <row r="412">
          <cell r="A412" t="str">
            <v>03</v>
          </cell>
          <cell r="B412" t="str">
            <v>02</v>
          </cell>
          <cell r="C412" t="str">
            <v>01</v>
          </cell>
          <cell r="D412" t="str">
            <v>01</v>
          </cell>
          <cell r="E412" t="str">
            <v>14</v>
          </cell>
          <cell r="F412" t="str">
            <v>13</v>
          </cell>
          <cell r="G412" t="str">
            <v>0</v>
          </cell>
          <cell r="H412" t="str">
            <v>00</v>
          </cell>
          <cell r="I412" t="str">
            <v>0</v>
          </cell>
          <cell r="J412">
            <v>0</v>
          </cell>
          <cell r="K412">
            <v>0</v>
          </cell>
          <cell r="L412">
            <v>0</v>
          </cell>
          <cell r="M412">
            <v>18000</v>
          </cell>
          <cell r="N412">
            <v>18000</v>
          </cell>
          <cell r="O412">
            <v>18000</v>
          </cell>
        </row>
        <row r="413">
          <cell r="A413" t="str">
            <v>03</v>
          </cell>
          <cell r="B413" t="str">
            <v>02</v>
          </cell>
          <cell r="C413" t="str">
            <v>01</v>
          </cell>
          <cell r="D413" t="str">
            <v>01</v>
          </cell>
          <cell r="E413" t="str">
            <v>14</v>
          </cell>
          <cell r="F413" t="str">
            <v>80</v>
          </cell>
          <cell r="G413" t="str">
            <v>1</v>
          </cell>
          <cell r="H413" t="str">
            <v>00</v>
          </cell>
          <cell r="I413" t="str">
            <v>0</v>
          </cell>
          <cell r="J413">
            <v>2</v>
          </cell>
          <cell r="K413">
            <v>37611</v>
          </cell>
          <cell r="L413">
            <v>37611</v>
          </cell>
          <cell r="M413">
            <v>95121</v>
          </cell>
          <cell r="N413">
            <v>0</v>
          </cell>
          <cell r="O413">
            <v>0</v>
          </cell>
        </row>
        <row r="414">
          <cell r="A414" t="str">
            <v>03</v>
          </cell>
          <cell r="B414" t="str">
            <v>02</v>
          </cell>
          <cell r="C414" t="str">
            <v>02</v>
          </cell>
          <cell r="D414" t="str">
            <v>01</v>
          </cell>
          <cell r="E414" t="str">
            <v>10</v>
          </cell>
          <cell r="F414" t="str">
            <v>01</v>
          </cell>
          <cell r="G414" t="str">
            <v>0</v>
          </cell>
          <cell r="H414" t="str">
            <v>00</v>
          </cell>
          <cell r="I414" t="str">
            <v>0</v>
          </cell>
          <cell r="J414">
            <v>61480</v>
          </cell>
          <cell r="K414">
            <v>79477</v>
          </cell>
          <cell r="L414">
            <v>80971</v>
          </cell>
          <cell r="M414">
            <v>0</v>
          </cell>
          <cell r="N414">
            <v>0</v>
          </cell>
          <cell r="O414">
            <v>0</v>
          </cell>
        </row>
        <row r="415">
          <cell r="A415" t="str">
            <v>03</v>
          </cell>
          <cell r="B415" t="str">
            <v>02</v>
          </cell>
          <cell r="C415" t="str">
            <v>02</v>
          </cell>
          <cell r="D415" t="str">
            <v>01</v>
          </cell>
          <cell r="E415" t="str">
            <v>10</v>
          </cell>
          <cell r="F415" t="str">
            <v>02</v>
          </cell>
          <cell r="G415" t="str">
            <v>0</v>
          </cell>
          <cell r="H415" t="str">
            <v>00</v>
          </cell>
          <cell r="I415" t="str">
            <v>0</v>
          </cell>
          <cell r="J415">
            <v>0</v>
          </cell>
          <cell r="K415">
            <v>0</v>
          </cell>
          <cell r="L415">
            <v>0</v>
          </cell>
          <cell r="M415">
            <v>10000</v>
          </cell>
          <cell r="N415">
            <v>10000</v>
          </cell>
          <cell r="O415">
            <v>10000</v>
          </cell>
        </row>
        <row r="416">
          <cell r="A416" t="str">
            <v>03</v>
          </cell>
          <cell r="B416" t="str">
            <v>02</v>
          </cell>
          <cell r="C416" t="str">
            <v>02</v>
          </cell>
          <cell r="D416" t="str">
            <v>01</v>
          </cell>
          <cell r="E416" t="str">
            <v>12</v>
          </cell>
          <cell r="F416" t="str">
            <v>01</v>
          </cell>
          <cell r="G416" t="str">
            <v>0</v>
          </cell>
          <cell r="H416" t="str">
            <v>00</v>
          </cell>
          <cell r="I416" t="str">
            <v>0</v>
          </cell>
          <cell r="J416">
            <v>159</v>
          </cell>
          <cell r="K416">
            <v>750</v>
          </cell>
          <cell r="L416">
            <v>0</v>
          </cell>
          <cell r="M416">
            <v>7000</v>
          </cell>
          <cell r="N416">
            <v>7000</v>
          </cell>
          <cell r="O416">
            <v>7000</v>
          </cell>
        </row>
        <row r="417">
          <cell r="A417" t="str">
            <v>03</v>
          </cell>
          <cell r="B417" t="str">
            <v>02</v>
          </cell>
          <cell r="C417" t="str">
            <v>02</v>
          </cell>
          <cell r="D417" t="str">
            <v>01</v>
          </cell>
          <cell r="E417" t="str">
            <v>12</v>
          </cell>
          <cell r="F417" t="str">
            <v>02</v>
          </cell>
          <cell r="G417" t="str">
            <v>0</v>
          </cell>
          <cell r="H417" t="str">
            <v>00</v>
          </cell>
          <cell r="I417" t="str">
            <v>0</v>
          </cell>
          <cell r="J417">
            <v>0</v>
          </cell>
          <cell r="K417">
            <v>0</v>
          </cell>
          <cell r="L417">
            <v>0</v>
          </cell>
          <cell r="M417">
            <v>6603</v>
          </cell>
          <cell r="N417">
            <v>6603</v>
          </cell>
          <cell r="O417">
            <v>6603</v>
          </cell>
        </row>
        <row r="418">
          <cell r="A418" t="str">
            <v>03</v>
          </cell>
          <cell r="B418" t="str">
            <v>02</v>
          </cell>
          <cell r="C418" t="str">
            <v>02</v>
          </cell>
          <cell r="D418" t="str">
            <v>01</v>
          </cell>
          <cell r="E418" t="str">
            <v>12</v>
          </cell>
          <cell r="F418" t="str">
            <v>03</v>
          </cell>
          <cell r="G418" t="str">
            <v>0</v>
          </cell>
          <cell r="H418" t="str">
            <v>00</v>
          </cell>
          <cell r="I418" t="str">
            <v>0</v>
          </cell>
          <cell r="J418">
            <v>0</v>
          </cell>
          <cell r="K418">
            <v>150</v>
          </cell>
          <cell r="L418">
            <v>38</v>
          </cell>
          <cell r="M418">
            <v>9000</v>
          </cell>
          <cell r="N418">
            <v>9000</v>
          </cell>
          <cell r="O418">
            <v>9000</v>
          </cell>
        </row>
        <row r="419">
          <cell r="A419" t="str">
            <v>03</v>
          </cell>
          <cell r="B419" t="str">
            <v>02</v>
          </cell>
          <cell r="C419" t="str">
            <v>02</v>
          </cell>
          <cell r="D419" t="str">
            <v>01</v>
          </cell>
          <cell r="E419" t="str">
            <v>13</v>
          </cell>
          <cell r="F419" t="str">
            <v>01</v>
          </cell>
          <cell r="G419" t="str">
            <v>0</v>
          </cell>
          <cell r="H419" t="str">
            <v>00</v>
          </cell>
          <cell r="I419" t="str">
            <v>0</v>
          </cell>
          <cell r="J419">
            <v>0</v>
          </cell>
          <cell r="K419">
            <v>0</v>
          </cell>
          <cell r="L419">
            <v>0</v>
          </cell>
          <cell r="M419">
            <v>8000</v>
          </cell>
          <cell r="N419">
            <v>8000</v>
          </cell>
          <cell r="O419">
            <v>8000</v>
          </cell>
        </row>
        <row r="420">
          <cell r="A420" t="str">
            <v>03</v>
          </cell>
          <cell r="B420" t="str">
            <v>02</v>
          </cell>
          <cell r="C420" t="str">
            <v>02</v>
          </cell>
          <cell r="D420" t="str">
            <v>01</v>
          </cell>
          <cell r="E420" t="str">
            <v>13</v>
          </cell>
          <cell r="F420" t="str">
            <v>05</v>
          </cell>
          <cell r="G420" t="str">
            <v>0</v>
          </cell>
          <cell r="H420" t="str">
            <v>00</v>
          </cell>
          <cell r="I420" t="str">
            <v>0</v>
          </cell>
          <cell r="J420">
            <v>0</v>
          </cell>
          <cell r="K420">
            <v>0</v>
          </cell>
          <cell r="L420">
            <v>0</v>
          </cell>
          <cell r="M420">
            <v>30000</v>
          </cell>
          <cell r="N420">
            <v>30000</v>
          </cell>
          <cell r="O420">
            <v>30000</v>
          </cell>
        </row>
        <row r="421">
          <cell r="A421" t="str">
            <v>03</v>
          </cell>
          <cell r="B421" t="str">
            <v>02</v>
          </cell>
          <cell r="C421" t="str">
            <v>02</v>
          </cell>
          <cell r="D421" t="str">
            <v>01</v>
          </cell>
          <cell r="E421" t="str">
            <v>13</v>
          </cell>
          <cell r="F421" t="str">
            <v>08</v>
          </cell>
          <cell r="G421" t="str">
            <v>0</v>
          </cell>
          <cell r="H421" t="str">
            <v>00</v>
          </cell>
          <cell r="I421" t="str">
            <v>0</v>
          </cell>
          <cell r="J421">
            <v>0</v>
          </cell>
          <cell r="K421">
            <v>0</v>
          </cell>
          <cell r="L421">
            <v>0</v>
          </cell>
          <cell r="M421">
            <v>5000</v>
          </cell>
          <cell r="N421">
            <v>5000</v>
          </cell>
          <cell r="O421">
            <v>5000</v>
          </cell>
        </row>
        <row r="422">
          <cell r="A422" t="str">
            <v>03</v>
          </cell>
          <cell r="B422" t="str">
            <v>02</v>
          </cell>
          <cell r="C422" t="str">
            <v>02</v>
          </cell>
          <cell r="D422" t="str">
            <v>02</v>
          </cell>
          <cell r="E422" t="str">
            <v>13</v>
          </cell>
          <cell r="F422" t="str">
            <v>08</v>
          </cell>
          <cell r="G422" t="str">
            <v>0</v>
          </cell>
          <cell r="H422" t="str">
            <v>00</v>
          </cell>
          <cell r="I422" t="str">
            <v>0</v>
          </cell>
          <cell r="J422">
            <v>27</v>
          </cell>
          <cell r="K422">
            <v>13000</v>
          </cell>
          <cell r="L422">
            <v>9482</v>
          </cell>
          <cell r="M422">
            <v>0</v>
          </cell>
          <cell r="N422">
            <v>0</v>
          </cell>
          <cell r="O422">
            <v>0</v>
          </cell>
        </row>
        <row r="423">
          <cell r="A423" t="str">
            <v>03</v>
          </cell>
          <cell r="B423" t="str">
            <v>02</v>
          </cell>
          <cell r="C423" t="str">
            <v>02</v>
          </cell>
          <cell r="D423" t="str">
            <v>01</v>
          </cell>
          <cell r="E423" t="str">
            <v>13</v>
          </cell>
          <cell r="F423" t="str">
            <v>09</v>
          </cell>
          <cell r="G423" t="str">
            <v>0</v>
          </cell>
          <cell r="H423" t="str">
            <v>00</v>
          </cell>
          <cell r="I423" t="str">
            <v>0</v>
          </cell>
          <cell r="J423">
            <v>0</v>
          </cell>
          <cell r="K423">
            <v>0</v>
          </cell>
          <cell r="L423">
            <v>0</v>
          </cell>
          <cell r="M423">
            <v>3000</v>
          </cell>
          <cell r="N423">
            <v>3000</v>
          </cell>
          <cell r="O423">
            <v>3000</v>
          </cell>
        </row>
        <row r="424">
          <cell r="A424" t="str">
            <v>03</v>
          </cell>
          <cell r="B424" t="str">
            <v>02</v>
          </cell>
          <cell r="C424" t="str">
            <v>02</v>
          </cell>
          <cell r="D424" t="str">
            <v>01</v>
          </cell>
          <cell r="E424" t="str">
            <v>14</v>
          </cell>
          <cell r="F424" t="str">
            <v>02</v>
          </cell>
          <cell r="G424" t="str">
            <v>0</v>
          </cell>
          <cell r="H424" t="str">
            <v>00</v>
          </cell>
          <cell r="I424" t="str">
            <v>0</v>
          </cell>
          <cell r="J424">
            <v>0</v>
          </cell>
          <cell r="K424">
            <v>0</v>
          </cell>
          <cell r="L424">
            <v>0</v>
          </cell>
          <cell r="M424">
            <v>17138</v>
          </cell>
          <cell r="N424">
            <v>26300</v>
          </cell>
          <cell r="O424">
            <v>26300</v>
          </cell>
        </row>
        <row r="425">
          <cell r="A425" t="str">
            <v>03</v>
          </cell>
          <cell r="B425" t="str">
            <v>02</v>
          </cell>
          <cell r="C425" t="str">
            <v>02</v>
          </cell>
          <cell r="D425" t="str">
            <v>01</v>
          </cell>
          <cell r="E425" t="str">
            <v>14</v>
          </cell>
          <cell r="F425" t="str">
            <v>05</v>
          </cell>
          <cell r="G425" t="str">
            <v>0</v>
          </cell>
          <cell r="H425" t="str">
            <v>00</v>
          </cell>
          <cell r="I425" t="str">
            <v>0</v>
          </cell>
          <cell r="J425">
            <v>0</v>
          </cell>
          <cell r="K425">
            <v>0</v>
          </cell>
          <cell r="L425">
            <v>0</v>
          </cell>
          <cell r="M425">
            <v>4500</v>
          </cell>
          <cell r="N425">
            <v>4500</v>
          </cell>
          <cell r="O425">
            <v>4500</v>
          </cell>
        </row>
        <row r="426">
          <cell r="A426" t="str">
            <v>03</v>
          </cell>
          <cell r="B426" t="str">
            <v>02</v>
          </cell>
          <cell r="C426" t="str">
            <v>02</v>
          </cell>
          <cell r="D426" t="str">
            <v>01</v>
          </cell>
          <cell r="E426" t="str">
            <v>14</v>
          </cell>
          <cell r="F426" t="str">
            <v>06</v>
          </cell>
          <cell r="G426" t="str">
            <v>0</v>
          </cell>
          <cell r="H426" t="str">
            <v>00</v>
          </cell>
          <cell r="I426" t="str">
            <v>0</v>
          </cell>
          <cell r="J426">
            <v>749</v>
          </cell>
          <cell r="K426">
            <v>750</v>
          </cell>
          <cell r="L426">
            <v>448</v>
          </cell>
          <cell r="M426">
            <v>7000</v>
          </cell>
          <cell r="N426">
            <v>7000</v>
          </cell>
          <cell r="O426">
            <v>7000</v>
          </cell>
        </row>
        <row r="427">
          <cell r="A427" t="str">
            <v>03</v>
          </cell>
          <cell r="B427" t="str">
            <v>02</v>
          </cell>
          <cell r="C427" t="str">
            <v>02</v>
          </cell>
          <cell r="D427" t="str">
            <v>02</v>
          </cell>
          <cell r="E427" t="str">
            <v>14</v>
          </cell>
          <cell r="F427" t="str">
            <v>06</v>
          </cell>
          <cell r="G427" t="str">
            <v>0</v>
          </cell>
          <cell r="H427" t="str">
            <v>00</v>
          </cell>
          <cell r="I427" t="str">
            <v>0</v>
          </cell>
          <cell r="J427">
            <v>629</v>
          </cell>
          <cell r="K427">
            <v>750</v>
          </cell>
          <cell r="L427">
            <v>686</v>
          </cell>
          <cell r="M427">
            <v>0</v>
          </cell>
          <cell r="N427">
            <v>0</v>
          </cell>
          <cell r="O427">
            <v>0</v>
          </cell>
        </row>
        <row r="428">
          <cell r="A428" t="str">
            <v>03</v>
          </cell>
          <cell r="B428" t="str">
            <v>02</v>
          </cell>
          <cell r="C428" t="str">
            <v>02</v>
          </cell>
          <cell r="D428" t="str">
            <v>01</v>
          </cell>
          <cell r="E428" t="str">
            <v>14</v>
          </cell>
          <cell r="F428" t="str">
            <v>07</v>
          </cell>
          <cell r="G428" t="str">
            <v>0</v>
          </cell>
          <cell r="H428" t="str">
            <v>00</v>
          </cell>
          <cell r="I428" t="str">
            <v>0</v>
          </cell>
          <cell r="J428">
            <v>0</v>
          </cell>
          <cell r="K428">
            <v>0</v>
          </cell>
          <cell r="L428">
            <v>0</v>
          </cell>
          <cell r="M428">
            <v>2000</v>
          </cell>
          <cell r="N428">
            <v>2000</v>
          </cell>
          <cell r="O428">
            <v>2000</v>
          </cell>
        </row>
        <row r="429">
          <cell r="A429" t="str">
            <v>03</v>
          </cell>
          <cell r="B429" t="str">
            <v>02</v>
          </cell>
          <cell r="C429" t="str">
            <v>02</v>
          </cell>
          <cell r="D429" t="str">
            <v>03</v>
          </cell>
          <cell r="E429" t="str">
            <v>14</v>
          </cell>
          <cell r="F429" t="str">
            <v>07</v>
          </cell>
          <cell r="G429" t="str">
            <v>0</v>
          </cell>
          <cell r="H429" t="str">
            <v>00</v>
          </cell>
          <cell r="I429" t="str">
            <v>0</v>
          </cell>
          <cell r="J429">
            <v>2759</v>
          </cell>
          <cell r="K429">
            <v>3750</v>
          </cell>
          <cell r="L429">
            <v>0</v>
          </cell>
          <cell r="M429">
            <v>0</v>
          </cell>
          <cell r="N429">
            <v>0</v>
          </cell>
          <cell r="O429">
            <v>0</v>
          </cell>
        </row>
        <row r="430">
          <cell r="A430" t="str">
            <v>03</v>
          </cell>
          <cell r="B430" t="str">
            <v>02</v>
          </cell>
          <cell r="C430" t="str">
            <v>02</v>
          </cell>
          <cell r="D430" t="str">
            <v>01</v>
          </cell>
          <cell r="E430" t="str">
            <v>14</v>
          </cell>
          <cell r="F430" t="str">
            <v>08</v>
          </cell>
          <cell r="G430" t="str">
            <v>0</v>
          </cell>
          <cell r="H430" t="str">
            <v>00</v>
          </cell>
          <cell r="I430" t="str">
            <v>0</v>
          </cell>
          <cell r="J430">
            <v>0</v>
          </cell>
          <cell r="K430">
            <v>0</v>
          </cell>
          <cell r="L430">
            <v>0</v>
          </cell>
          <cell r="M430">
            <v>500</v>
          </cell>
          <cell r="N430">
            <v>500</v>
          </cell>
          <cell r="O430">
            <v>500</v>
          </cell>
        </row>
        <row r="431">
          <cell r="A431" t="str">
            <v>03</v>
          </cell>
          <cell r="B431" t="str">
            <v>02</v>
          </cell>
          <cell r="C431" t="str">
            <v>02</v>
          </cell>
          <cell r="D431" t="str">
            <v>01</v>
          </cell>
          <cell r="E431" t="str">
            <v>14</v>
          </cell>
          <cell r="F431" t="str">
            <v>11</v>
          </cell>
          <cell r="G431" t="str">
            <v>0</v>
          </cell>
          <cell r="H431" t="str">
            <v>00</v>
          </cell>
          <cell r="I431" t="str">
            <v>0</v>
          </cell>
          <cell r="J431">
            <v>0</v>
          </cell>
          <cell r="K431">
            <v>0</v>
          </cell>
          <cell r="L431">
            <v>0</v>
          </cell>
          <cell r="M431">
            <v>1500</v>
          </cell>
          <cell r="N431">
            <v>1500</v>
          </cell>
          <cell r="O431">
            <v>1500</v>
          </cell>
        </row>
        <row r="432">
          <cell r="A432" t="str">
            <v>03</v>
          </cell>
          <cell r="B432" t="str">
            <v>02</v>
          </cell>
          <cell r="C432" t="str">
            <v>02</v>
          </cell>
          <cell r="D432" t="str">
            <v>01</v>
          </cell>
          <cell r="E432" t="str">
            <v>14</v>
          </cell>
          <cell r="F432" t="str">
            <v>13</v>
          </cell>
          <cell r="G432" t="str">
            <v>0</v>
          </cell>
          <cell r="H432" t="str">
            <v>00</v>
          </cell>
          <cell r="I432" t="str">
            <v>0</v>
          </cell>
          <cell r="J432">
            <v>0</v>
          </cell>
          <cell r="K432">
            <v>0</v>
          </cell>
          <cell r="L432">
            <v>0</v>
          </cell>
          <cell r="M432">
            <v>140000</v>
          </cell>
          <cell r="N432">
            <v>140000</v>
          </cell>
          <cell r="O432">
            <v>140000</v>
          </cell>
        </row>
        <row r="433">
          <cell r="A433" t="str">
            <v>03</v>
          </cell>
          <cell r="B433" t="str">
            <v>02</v>
          </cell>
          <cell r="C433" t="str">
            <v>02</v>
          </cell>
          <cell r="D433" t="str">
            <v>01</v>
          </cell>
          <cell r="E433" t="str">
            <v>14</v>
          </cell>
          <cell r="F433" t="str">
            <v>22</v>
          </cell>
          <cell r="G433" t="str">
            <v>0</v>
          </cell>
          <cell r="H433" t="str">
            <v>00</v>
          </cell>
          <cell r="I433" t="str">
            <v>0</v>
          </cell>
          <cell r="J433">
            <v>0</v>
          </cell>
          <cell r="K433">
            <v>0</v>
          </cell>
          <cell r="L433">
            <v>0</v>
          </cell>
          <cell r="M433">
            <v>5000</v>
          </cell>
          <cell r="N433">
            <v>5000</v>
          </cell>
          <cell r="O433">
            <v>5000</v>
          </cell>
        </row>
        <row r="434">
          <cell r="A434" t="str">
            <v>03</v>
          </cell>
          <cell r="B434" t="str">
            <v>02</v>
          </cell>
          <cell r="C434" t="str">
            <v>02</v>
          </cell>
          <cell r="D434" t="str">
            <v>01</v>
          </cell>
          <cell r="E434" t="str">
            <v>20</v>
          </cell>
          <cell r="F434" t="str">
            <v>03</v>
          </cell>
          <cell r="G434" t="str">
            <v>0</v>
          </cell>
          <cell r="H434" t="str">
            <v>00</v>
          </cell>
          <cell r="I434" t="str">
            <v>0</v>
          </cell>
          <cell r="J434">
            <v>0</v>
          </cell>
          <cell r="K434">
            <v>0</v>
          </cell>
          <cell r="L434">
            <v>0</v>
          </cell>
          <cell r="M434">
            <v>5000</v>
          </cell>
          <cell r="N434">
            <v>5000</v>
          </cell>
          <cell r="O434">
            <v>5000</v>
          </cell>
        </row>
        <row r="435">
          <cell r="A435" t="str">
            <v>03</v>
          </cell>
          <cell r="B435" t="str">
            <v>02</v>
          </cell>
          <cell r="C435" t="str">
            <v>03</v>
          </cell>
          <cell r="D435" t="str">
            <v>01</v>
          </cell>
          <cell r="E435" t="str">
            <v>10</v>
          </cell>
          <cell r="F435" t="str">
            <v>01</v>
          </cell>
          <cell r="G435" t="str">
            <v>0</v>
          </cell>
          <cell r="H435" t="str">
            <v>00</v>
          </cell>
          <cell r="I435" t="str">
            <v>0</v>
          </cell>
          <cell r="J435">
            <v>116401</v>
          </cell>
          <cell r="K435">
            <v>121266</v>
          </cell>
          <cell r="L435">
            <v>124631</v>
          </cell>
          <cell r="M435">
            <v>0</v>
          </cell>
          <cell r="N435">
            <v>0</v>
          </cell>
          <cell r="O435">
            <v>0</v>
          </cell>
        </row>
        <row r="436">
          <cell r="A436" t="str">
            <v>03</v>
          </cell>
          <cell r="B436" t="str">
            <v>02</v>
          </cell>
          <cell r="C436" t="str">
            <v>03</v>
          </cell>
          <cell r="D436" t="str">
            <v>01</v>
          </cell>
          <cell r="E436" t="str">
            <v>10</v>
          </cell>
          <cell r="F436" t="str">
            <v>02</v>
          </cell>
          <cell r="G436" t="str">
            <v>0</v>
          </cell>
          <cell r="H436" t="str">
            <v>00</v>
          </cell>
          <cell r="I436" t="str">
            <v>0</v>
          </cell>
          <cell r="J436">
            <v>0</v>
          </cell>
          <cell r="K436">
            <v>0</v>
          </cell>
          <cell r="L436">
            <v>38708</v>
          </cell>
          <cell r="M436">
            <v>0</v>
          </cell>
          <cell r="N436">
            <v>0</v>
          </cell>
          <cell r="O436">
            <v>0</v>
          </cell>
        </row>
        <row r="437">
          <cell r="A437" t="str">
            <v>03</v>
          </cell>
          <cell r="B437" t="str">
            <v>02</v>
          </cell>
          <cell r="C437" t="str">
            <v>03</v>
          </cell>
          <cell r="D437" t="str">
            <v>03</v>
          </cell>
          <cell r="E437" t="str">
            <v>10</v>
          </cell>
          <cell r="F437" t="str">
            <v>02</v>
          </cell>
          <cell r="G437" t="str">
            <v>0</v>
          </cell>
          <cell r="H437" t="str">
            <v>00</v>
          </cell>
          <cell r="I437" t="str">
            <v>0</v>
          </cell>
          <cell r="J437">
            <v>0</v>
          </cell>
          <cell r="K437">
            <v>0</v>
          </cell>
          <cell r="L437">
            <v>0</v>
          </cell>
          <cell r="M437">
            <v>0</v>
          </cell>
          <cell r="N437">
            <v>0</v>
          </cell>
          <cell r="O437">
            <v>0</v>
          </cell>
        </row>
        <row r="438">
          <cell r="A438" t="str">
            <v>03</v>
          </cell>
          <cell r="B438" t="str">
            <v>02</v>
          </cell>
          <cell r="C438" t="str">
            <v>03</v>
          </cell>
          <cell r="D438" t="str">
            <v>01</v>
          </cell>
          <cell r="E438" t="str">
            <v>10</v>
          </cell>
          <cell r="F438" t="str">
            <v>04</v>
          </cell>
          <cell r="G438" t="str">
            <v>0</v>
          </cell>
          <cell r="H438" t="str">
            <v>00</v>
          </cell>
          <cell r="I438" t="str">
            <v>0</v>
          </cell>
          <cell r="J438">
            <v>0</v>
          </cell>
          <cell r="K438">
            <v>0</v>
          </cell>
          <cell r="L438">
            <v>0</v>
          </cell>
          <cell r="M438">
            <v>0</v>
          </cell>
          <cell r="N438">
            <v>0</v>
          </cell>
          <cell r="O438">
            <v>0</v>
          </cell>
        </row>
        <row r="439">
          <cell r="A439" t="str">
            <v>03</v>
          </cell>
          <cell r="B439" t="str">
            <v>02</v>
          </cell>
          <cell r="C439" t="str">
            <v>03</v>
          </cell>
          <cell r="D439" t="str">
            <v>01</v>
          </cell>
          <cell r="E439" t="str">
            <v>10</v>
          </cell>
          <cell r="F439" t="str">
            <v>26</v>
          </cell>
          <cell r="G439" t="str">
            <v>0</v>
          </cell>
          <cell r="H439" t="str">
            <v>00</v>
          </cell>
          <cell r="I439" t="str">
            <v>0</v>
          </cell>
          <cell r="J439">
            <v>0</v>
          </cell>
          <cell r="K439">
            <v>2500</v>
          </cell>
          <cell r="L439">
            <v>0</v>
          </cell>
          <cell r="M439">
            <v>0</v>
          </cell>
          <cell r="N439">
            <v>0</v>
          </cell>
          <cell r="O439">
            <v>0</v>
          </cell>
        </row>
        <row r="440">
          <cell r="A440" t="str">
            <v>03</v>
          </cell>
          <cell r="B440" t="str">
            <v>02</v>
          </cell>
          <cell r="C440" t="str">
            <v>03</v>
          </cell>
          <cell r="D440" t="str">
            <v>01</v>
          </cell>
          <cell r="E440" t="str">
            <v>12</v>
          </cell>
          <cell r="F440" t="str">
            <v>01</v>
          </cell>
          <cell r="G440" t="str">
            <v>0</v>
          </cell>
          <cell r="H440" t="str">
            <v>00</v>
          </cell>
          <cell r="I440" t="str">
            <v>0</v>
          </cell>
          <cell r="J440">
            <v>448</v>
          </cell>
          <cell r="K440">
            <v>375</v>
          </cell>
          <cell r="L440">
            <v>0</v>
          </cell>
          <cell r="M440">
            <v>0</v>
          </cell>
          <cell r="N440">
            <v>0</v>
          </cell>
          <cell r="O440">
            <v>0</v>
          </cell>
        </row>
        <row r="441">
          <cell r="A441" t="str">
            <v>03</v>
          </cell>
          <cell r="B441" t="str">
            <v>02</v>
          </cell>
          <cell r="C441" t="str">
            <v>03</v>
          </cell>
          <cell r="D441" t="str">
            <v>02</v>
          </cell>
          <cell r="E441" t="str">
            <v>12</v>
          </cell>
          <cell r="F441" t="str">
            <v>01</v>
          </cell>
          <cell r="G441" t="str">
            <v>0</v>
          </cell>
          <cell r="H441" t="str">
            <v>00</v>
          </cell>
          <cell r="I441" t="str">
            <v>0</v>
          </cell>
          <cell r="J441">
            <v>0</v>
          </cell>
          <cell r="K441">
            <v>375</v>
          </cell>
          <cell r="L441">
            <v>0</v>
          </cell>
          <cell r="M441">
            <v>0</v>
          </cell>
          <cell r="N441">
            <v>0</v>
          </cell>
          <cell r="O441">
            <v>0</v>
          </cell>
        </row>
        <row r="442">
          <cell r="A442" t="str">
            <v>03</v>
          </cell>
          <cell r="B442" t="str">
            <v>02</v>
          </cell>
          <cell r="C442" t="str">
            <v>03</v>
          </cell>
          <cell r="D442" t="str">
            <v>04</v>
          </cell>
          <cell r="E442" t="str">
            <v>12</v>
          </cell>
          <cell r="F442" t="str">
            <v>01</v>
          </cell>
          <cell r="G442" t="str">
            <v>0</v>
          </cell>
          <cell r="H442" t="str">
            <v>00</v>
          </cell>
          <cell r="I442" t="str">
            <v>0</v>
          </cell>
          <cell r="J442">
            <v>0</v>
          </cell>
          <cell r="K442">
            <v>750</v>
          </cell>
          <cell r="L442">
            <v>0</v>
          </cell>
          <cell r="M442">
            <v>0</v>
          </cell>
          <cell r="N442">
            <v>0</v>
          </cell>
          <cell r="O442">
            <v>0</v>
          </cell>
        </row>
        <row r="443">
          <cell r="A443" t="str">
            <v>03</v>
          </cell>
          <cell r="B443" t="str">
            <v>02</v>
          </cell>
          <cell r="C443" t="str">
            <v>03</v>
          </cell>
          <cell r="D443" t="str">
            <v>01</v>
          </cell>
          <cell r="E443" t="str">
            <v>12</v>
          </cell>
          <cell r="F443" t="str">
            <v>03</v>
          </cell>
          <cell r="G443" t="str">
            <v>0</v>
          </cell>
          <cell r="H443" t="str">
            <v>00</v>
          </cell>
          <cell r="I443" t="str">
            <v>0</v>
          </cell>
          <cell r="J443">
            <v>8602</v>
          </cell>
          <cell r="K443">
            <v>9000</v>
          </cell>
          <cell r="L443">
            <v>10155</v>
          </cell>
          <cell r="M443">
            <v>0</v>
          </cell>
          <cell r="N443">
            <v>0</v>
          </cell>
          <cell r="O443">
            <v>0</v>
          </cell>
        </row>
        <row r="444">
          <cell r="A444" t="str">
            <v>03</v>
          </cell>
          <cell r="B444" t="str">
            <v>02</v>
          </cell>
          <cell r="C444" t="str">
            <v>03</v>
          </cell>
          <cell r="D444" t="str">
            <v>02</v>
          </cell>
          <cell r="E444" t="str">
            <v>12</v>
          </cell>
          <cell r="F444" t="str">
            <v>03</v>
          </cell>
          <cell r="G444" t="str">
            <v>0</v>
          </cell>
          <cell r="H444" t="str">
            <v>00</v>
          </cell>
          <cell r="I444" t="str">
            <v>0</v>
          </cell>
          <cell r="J444">
            <v>9899</v>
          </cell>
          <cell r="K444">
            <v>9000</v>
          </cell>
          <cell r="L444">
            <v>6700</v>
          </cell>
          <cell r="M444">
            <v>0</v>
          </cell>
          <cell r="N444">
            <v>0</v>
          </cell>
          <cell r="O444">
            <v>0</v>
          </cell>
        </row>
        <row r="445">
          <cell r="A445" t="str">
            <v>03</v>
          </cell>
          <cell r="B445" t="str">
            <v>02</v>
          </cell>
          <cell r="C445" t="str">
            <v>03</v>
          </cell>
          <cell r="D445" t="str">
            <v>01</v>
          </cell>
          <cell r="E445" t="str">
            <v>13</v>
          </cell>
          <cell r="F445" t="str">
            <v>01</v>
          </cell>
          <cell r="G445" t="str">
            <v>0</v>
          </cell>
          <cell r="H445" t="str">
            <v>00</v>
          </cell>
          <cell r="I445" t="str">
            <v>0</v>
          </cell>
          <cell r="J445">
            <v>7292</v>
          </cell>
          <cell r="K445">
            <v>5250</v>
          </cell>
          <cell r="L445">
            <v>8090</v>
          </cell>
          <cell r="M445">
            <v>0</v>
          </cell>
          <cell r="N445">
            <v>0</v>
          </cell>
          <cell r="O445">
            <v>0</v>
          </cell>
        </row>
        <row r="446">
          <cell r="A446" t="str">
            <v>03</v>
          </cell>
          <cell r="B446" t="str">
            <v>02</v>
          </cell>
          <cell r="C446" t="str">
            <v>03</v>
          </cell>
          <cell r="D446" t="str">
            <v>01</v>
          </cell>
          <cell r="E446" t="str">
            <v>13</v>
          </cell>
          <cell r="F446" t="str">
            <v>07</v>
          </cell>
          <cell r="G446" t="str">
            <v>0</v>
          </cell>
          <cell r="H446" t="str">
            <v>00</v>
          </cell>
          <cell r="I446" t="str">
            <v>0</v>
          </cell>
          <cell r="J446">
            <v>0</v>
          </cell>
          <cell r="K446">
            <v>150000</v>
          </cell>
          <cell r="L446">
            <v>83996</v>
          </cell>
          <cell r="M446">
            <v>0</v>
          </cell>
          <cell r="N446">
            <v>0</v>
          </cell>
          <cell r="O446">
            <v>0</v>
          </cell>
        </row>
        <row r="447">
          <cell r="A447" t="str">
            <v>03</v>
          </cell>
          <cell r="B447" t="str">
            <v>02</v>
          </cell>
          <cell r="C447" t="str">
            <v>03</v>
          </cell>
          <cell r="D447" t="str">
            <v>01</v>
          </cell>
          <cell r="E447" t="str">
            <v>13</v>
          </cell>
          <cell r="F447" t="str">
            <v>08</v>
          </cell>
          <cell r="G447" t="str">
            <v>0</v>
          </cell>
          <cell r="H447" t="str">
            <v>00</v>
          </cell>
          <cell r="I447" t="str">
            <v>0</v>
          </cell>
          <cell r="J447">
            <v>226</v>
          </cell>
          <cell r="K447">
            <v>3036</v>
          </cell>
          <cell r="L447">
            <v>3561</v>
          </cell>
          <cell r="M447">
            <v>0</v>
          </cell>
          <cell r="N447">
            <v>0</v>
          </cell>
          <cell r="O447">
            <v>0</v>
          </cell>
        </row>
        <row r="448">
          <cell r="A448" t="str">
            <v>03</v>
          </cell>
          <cell r="B448" t="str">
            <v>02</v>
          </cell>
          <cell r="C448" t="str">
            <v>03</v>
          </cell>
          <cell r="D448" t="str">
            <v>02</v>
          </cell>
          <cell r="E448" t="str">
            <v>13</v>
          </cell>
          <cell r="F448" t="str">
            <v>08</v>
          </cell>
          <cell r="G448" t="str">
            <v>0</v>
          </cell>
          <cell r="H448" t="str">
            <v>00</v>
          </cell>
          <cell r="I448" t="str">
            <v>0</v>
          </cell>
          <cell r="J448">
            <v>1993</v>
          </cell>
          <cell r="K448">
            <v>3000</v>
          </cell>
          <cell r="L448">
            <v>3094</v>
          </cell>
          <cell r="M448">
            <v>0</v>
          </cell>
          <cell r="N448">
            <v>0</v>
          </cell>
          <cell r="O448">
            <v>0</v>
          </cell>
        </row>
        <row r="449">
          <cell r="A449" t="str">
            <v>03</v>
          </cell>
          <cell r="B449" t="str">
            <v>02</v>
          </cell>
          <cell r="C449" t="str">
            <v>03</v>
          </cell>
          <cell r="D449" t="str">
            <v>03</v>
          </cell>
          <cell r="E449" t="str">
            <v>13</v>
          </cell>
          <cell r="F449" t="str">
            <v>08</v>
          </cell>
          <cell r="G449" t="str">
            <v>0</v>
          </cell>
          <cell r="H449" t="str">
            <v>00</v>
          </cell>
          <cell r="I449" t="str">
            <v>0</v>
          </cell>
          <cell r="J449">
            <v>281</v>
          </cell>
          <cell r="K449">
            <v>500</v>
          </cell>
          <cell r="L449">
            <v>531</v>
          </cell>
          <cell r="M449">
            <v>0</v>
          </cell>
          <cell r="N449">
            <v>0</v>
          </cell>
          <cell r="O449">
            <v>0</v>
          </cell>
        </row>
        <row r="450">
          <cell r="A450" t="str">
            <v>03</v>
          </cell>
          <cell r="B450" t="str">
            <v>02</v>
          </cell>
          <cell r="C450" t="str">
            <v>03</v>
          </cell>
          <cell r="D450" t="str">
            <v>01</v>
          </cell>
          <cell r="E450" t="str">
            <v>13</v>
          </cell>
          <cell r="F450" t="str">
            <v>09</v>
          </cell>
          <cell r="G450" t="str">
            <v>0</v>
          </cell>
          <cell r="H450" t="str">
            <v>00</v>
          </cell>
          <cell r="I450" t="str">
            <v>0</v>
          </cell>
          <cell r="J450">
            <v>3230</v>
          </cell>
          <cell r="K450">
            <v>3000</v>
          </cell>
          <cell r="L450">
            <v>2589</v>
          </cell>
          <cell r="M450">
            <v>0</v>
          </cell>
          <cell r="N450">
            <v>0</v>
          </cell>
          <cell r="O450">
            <v>0</v>
          </cell>
        </row>
        <row r="451">
          <cell r="A451" t="str">
            <v>03</v>
          </cell>
          <cell r="B451" t="str">
            <v>02</v>
          </cell>
          <cell r="C451" t="str">
            <v>03</v>
          </cell>
          <cell r="D451" t="str">
            <v>01</v>
          </cell>
          <cell r="E451" t="str">
            <v>14</v>
          </cell>
          <cell r="F451" t="str">
            <v>02</v>
          </cell>
          <cell r="G451" t="str">
            <v>0</v>
          </cell>
          <cell r="H451" t="str">
            <v>00</v>
          </cell>
          <cell r="I451" t="str">
            <v>0</v>
          </cell>
          <cell r="J451">
            <v>26175</v>
          </cell>
          <cell r="K451">
            <v>25001</v>
          </cell>
          <cell r="L451">
            <v>39010</v>
          </cell>
          <cell r="M451">
            <v>0</v>
          </cell>
          <cell r="N451">
            <v>0</v>
          </cell>
          <cell r="O451">
            <v>0</v>
          </cell>
        </row>
        <row r="452">
          <cell r="A452" t="str">
            <v>03</v>
          </cell>
          <cell r="B452" t="str">
            <v>02</v>
          </cell>
          <cell r="C452" t="str">
            <v>03</v>
          </cell>
          <cell r="D452" t="str">
            <v>01</v>
          </cell>
          <cell r="E452" t="str">
            <v>14</v>
          </cell>
          <cell r="F452" t="str">
            <v>05</v>
          </cell>
          <cell r="G452" t="str">
            <v>0</v>
          </cell>
          <cell r="H452" t="str">
            <v>00</v>
          </cell>
          <cell r="I452" t="str">
            <v>0</v>
          </cell>
          <cell r="J452">
            <v>6368</v>
          </cell>
          <cell r="K452">
            <v>1500</v>
          </cell>
          <cell r="L452">
            <v>2285</v>
          </cell>
          <cell r="M452">
            <v>0</v>
          </cell>
          <cell r="N452">
            <v>0</v>
          </cell>
          <cell r="O452">
            <v>0</v>
          </cell>
        </row>
        <row r="453">
          <cell r="A453" t="str">
            <v>03</v>
          </cell>
          <cell r="B453" t="str">
            <v>02</v>
          </cell>
          <cell r="C453" t="str">
            <v>03</v>
          </cell>
          <cell r="D453" t="str">
            <v>01</v>
          </cell>
          <cell r="E453" t="str">
            <v>14</v>
          </cell>
          <cell r="F453" t="str">
            <v>06</v>
          </cell>
          <cell r="G453" t="str">
            <v>0</v>
          </cell>
          <cell r="H453" t="str">
            <v>00</v>
          </cell>
          <cell r="I453" t="str">
            <v>0</v>
          </cell>
          <cell r="J453">
            <v>71</v>
          </cell>
          <cell r="K453">
            <v>150</v>
          </cell>
          <cell r="L453">
            <v>134</v>
          </cell>
          <cell r="M453">
            <v>0</v>
          </cell>
          <cell r="N453">
            <v>0</v>
          </cell>
          <cell r="O453">
            <v>0</v>
          </cell>
        </row>
        <row r="454">
          <cell r="A454" t="str">
            <v>03</v>
          </cell>
          <cell r="B454" t="str">
            <v>02</v>
          </cell>
          <cell r="C454" t="str">
            <v>03</v>
          </cell>
          <cell r="D454" t="str">
            <v>02</v>
          </cell>
          <cell r="E454" t="str">
            <v>14</v>
          </cell>
          <cell r="F454" t="str">
            <v>06</v>
          </cell>
          <cell r="G454" t="str">
            <v>0</v>
          </cell>
          <cell r="H454" t="str">
            <v>00</v>
          </cell>
          <cell r="I454" t="str">
            <v>0</v>
          </cell>
          <cell r="J454">
            <v>1303</v>
          </cell>
          <cell r="K454">
            <v>1500</v>
          </cell>
          <cell r="L454">
            <v>1783</v>
          </cell>
          <cell r="M454">
            <v>0</v>
          </cell>
          <cell r="N454">
            <v>0</v>
          </cell>
          <cell r="O454">
            <v>0</v>
          </cell>
        </row>
        <row r="455">
          <cell r="A455" t="str">
            <v>03</v>
          </cell>
          <cell r="B455" t="str">
            <v>02</v>
          </cell>
          <cell r="C455" t="str">
            <v>03</v>
          </cell>
          <cell r="D455" t="str">
            <v>03</v>
          </cell>
          <cell r="E455" t="str">
            <v>14</v>
          </cell>
          <cell r="F455" t="str">
            <v>06</v>
          </cell>
          <cell r="G455" t="str">
            <v>0</v>
          </cell>
          <cell r="H455" t="str">
            <v>00</v>
          </cell>
          <cell r="I455" t="str">
            <v>0</v>
          </cell>
          <cell r="J455">
            <v>1385</v>
          </cell>
          <cell r="K455">
            <v>1500</v>
          </cell>
          <cell r="L455">
            <v>1760</v>
          </cell>
          <cell r="M455">
            <v>0</v>
          </cell>
          <cell r="N455">
            <v>0</v>
          </cell>
          <cell r="O455">
            <v>0</v>
          </cell>
        </row>
        <row r="456">
          <cell r="A456" t="str">
            <v>03</v>
          </cell>
          <cell r="B456" t="str">
            <v>02</v>
          </cell>
          <cell r="C456" t="str">
            <v>03</v>
          </cell>
          <cell r="D456" t="str">
            <v>01</v>
          </cell>
          <cell r="E456" t="str">
            <v>14</v>
          </cell>
          <cell r="F456" t="str">
            <v>08</v>
          </cell>
          <cell r="G456" t="str">
            <v>0</v>
          </cell>
          <cell r="H456" t="str">
            <v>00</v>
          </cell>
          <cell r="I456" t="str">
            <v>0</v>
          </cell>
          <cell r="J456">
            <v>456</v>
          </cell>
          <cell r="K456">
            <v>500</v>
          </cell>
          <cell r="L456">
            <v>0</v>
          </cell>
          <cell r="M456">
            <v>0</v>
          </cell>
          <cell r="N456">
            <v>0</v>
          </cell>
          <cell r="O456">
            <v>0</v>
          </cell>
        </row>
        <row r="457">
          <cell r="A457" t="str">
            <v>03</v>
          </cell>
          <cell r="B457" t="str">
            <v>02</v>
          </cell>
          <cell r="C457" t="str">
            <v>03</v>
          </cell>
          <cell r="D457" t="str">
            <v>01</v>
          </cell>
          <cell r="E457" t="str">
            <v>14</v>
          </cell>
          <cell r="F457" t="str">
            <v>11</v>
          </cell>
          <cell r="G457" t="str">
            <v>0</v>
          </cell>
          <cell r="H457" t="str">
            <v>00</v>
          </cell>
          <cell r="I457" t="str">
            <v>0</v>
          </cell>
          <cell r="J457">
            <v>1088</v>
          </cell>
          <cell r="K457">
            <v>1000</v>
          </cell>
          <cell r="L457">
            <v>1033</v>
          </cell>
          <cell r="M457">
            <v>0</v>
          </cell>
          <cell r="N457">
            <v>0</v>
          </cell>
          <cell r="O457">
            <v>0</v>
          </cell>
        </row>
        <row r="458">
          <cell r="A458" t="str">
            <v>03</v>
          </cell>
          <cell r="B458" t="str">
            <v>02</v>
          </cell>
          <cell r="C458" t="str">
            <v>03</v>
          </cell>
          <cell r="D458" t="str">
            <v>02</v>
          </cell>
          <cell r="E458" t="str">
            <v>14</v>
          </cell>
          <cell r="F458" t="str">
            <v>11</v>
          </cell>
          <cell r="G458" t="str">
            <v>0</v>
          </cell>
          <cell r="H458" t="str">
            <v>00</v>
          </cell>
          <cell r="I458" t="str">
            <v>0</v>
          </cell>
          <cell r="J458">
            <v>5234</v>
          </cell>
          <cell r="K458">
            <v>2000</v>
          </cell>
          <cell r="L458">
            <v>1927</v>
          </cell>
          <cell r="M458">
            <v>0</v>
          </cell>
          <cell r="N458">
            <v>0</v>
          </cell>
          <cell r="O458">
            <v>0</v>
          </cell>
        </row>
        <row r="459">
          <cell r="A459" t="str">
            <v>03</v>
          </cell>
          <cell r="B459" t="str">
            <v>02</v>
          </cell>
          <cell r="C459" t="str">
            <v>03</v>
          </cell>
          <cell r="D459" t="str">
            <v>01</v>
          </cell>
          <cell r="E459" t="str">
            <v>14</v>
          </cell>
          <cell r="F459" t="str">
            <v>22</v>
          </cell>
          <cell r="G459" t="str">
            <v>0</v>
          </cell>
          <cell r="H459" t="str">
            <v>00</v>
          </cell>
          <cell r="I459" t="str">
            <v>0</v>
          </cell>
          <cell r="J459">
            <v>10019</v>
          </cell>
          <cell r="K459">
            <v>10000</v>
          </cell>
          <cell r="L459">
            <v>16648</v>
          </cell>
          <cell r="M459">
            <v>0</v>
          </cell>
          <cell r="N459">
            <v>0</v>
          </cell>
          <cell r="O459">
            <v>0</v>
          </cell>
        </row>
        <row r="460">
          <cell r="A460" t="str">
            <v>03</v>
          </cell>
          <cell r="B460" t="str">
            <v>02</v>
          </cell>
          <cell r="C460" t="str">
            <v>03</v>
          </cell>
          <cell r="D460" t="str">
            <v>01</v>
          </cell>
          <cell r="E460" t="str">
            <v>20</v>
          </cell>
          <cell r="F460" t="str">
            <v>03</v>
          </cell>
          <cell r="G460" t="str">
            <v>0</v>
          </cell>
          <cell r="H460" t="str">
            <v>00</v>
          </cell>
          <cell r="I460" t="str">
            <v>0</v>
          </cell>
          <cell r="J460">
            <v>50059</v>
          </cell>
          <cell r="K460">
            <v>10001</v>
          </cell>
          <cell r="L460">
            <v>7751</v>
          </cell>
          <cell r="M460">
            <v>0</v>
          </cell>
          <cell r="N460">
            <v>0</v>
          </cell>
          <cell r="O460">
            <v>0</v>
          </cell>
        </row>
        <row r="461">
          <cell r="A461" t="str">
            <v>03</v>
          </cell>
          <cell r="B461" t="str">
            <v>02</v>
          </cell>
          <cell r="C461" t="str">
            <v>03</v>
          </cell>
          <cell r="D461" t="str">
            <v>03</v>
          </cell>
          <cell r="E461" t="str">
            <v>20</v>
          </cell>
          <cell r="F461" t="str">
            <v>03</v>
          </cell>
          <cell r="G461" t="str">
            <v>0</v>
          </cell>
          <cell r="H461" t="str">
            <v>00</v>
          </cell>
          <cell r="I461" t="str">
            <v>0</v>
          </cell>
          <cell r="J461">
            <v>0</v>
          </cell>
          <cell r="K461">
            <v>7601</v>
          </cell>
          <cell r="L461">
            <v>5668</v>
          </cell>
          <cell r="M461">
            <v>0</v>
          </cell>
          <cell r="N461">
            <v>0</v>
          </cell>
          <cell r="O461">
            <v>0</v>
          </cell>
        </row>
        <row r="462">
          <cell r="A462" t="str">
            <v>03</v>
          </cell>
          <cell r="B462" t="str">
            <v>02</v>
          </cell>
          <cell r="C462" t="str">
            <v>03</v>
          </cell>
          <cell r="D462" t="str">
            <v>02</v>
          </cell>
          <cell r="E462" t="str">
            <v>20</v>
          </cell>
          <cell r="F462" t="str">
            <v>05</v>
          </cell>
          <cell r="G462" t="str">
            <v>0</v>
          </cell>
          <cell r="H462" t="str">
            <v>00</v>
          </cell>
          <cell r="I462" t="str">
            <v>0</v>
          </cell>
          <cell r="J462">
            <v>0</v>
          </cell>
          <cell r="K462">
            <v>50000</v>
          </cell>
          <cell r="L462">
            <v>51799</v>
          </cell>
          <cell r="M462">
            <v>0</v>
          </cell>
          <cell r="N462">
            <v>0</v>
          </cell>
          <cell r="O462">
            <v>0</v>
          </cell>
        </row>
        <row r="463">
          <cell r="A463" t="str">
            <v>03</v>
          </cell>
          <cell r="B463" t="str">
            <v>02</v>
          </cell>
          <cell r="C463" t="str">
            <v>04</v>
          </cell>
          <cell r="D463" t="str">
            <v>01</v>
          </cell>
          <cell r="E463" t="str">
            <v>10</v>
          </cell>
          <cell r="F463" t="str">
            <v>01</v>
          </cell>
          <cell r="G463" t="str">
            <v>0</v>
          </cell>
          <cell r="H463" t="str">
            <v>00</v>
          </cell>
          <cell r="I463" t="str">
            <v>0</v>
          </cell>
          <cell r="J463">
            <v>12625</v>
          </cell>
          <cell r="K463">
            <v>54543</v>
          </cell>
          <cell r="L463">
            <v>32616</v>
          </cell>
          <cell r="M463">
            <v>0</v>
          </cell>
          <cell r="N463">
            <v>0</v>
          </cell>
          <cell r="O463">
            <v>0</v>
          </cell>
        </row>
        <row r="464">
          <cell r="A464" t="str">
            <v>03</v>
          </cell>
          <cell r="B464" t="str">
            <v>02</v>
          </cell>
          <cell r="C464" t="str">
            <v>04</v>
          </cell>
          <cell r="D464" t="str">
            <v>01</v>
          </cell>
          <cell r="E464" t="str">
            <v>12</v>
          </cell>
          <cell r="F464" t="str">
            <v>01</v>
          </cell>
          <cell r="G464" t="str">
            <v>0</v>
          </cell>
          <cell r="H464" t="str">
            <v>00</v>
          </cell>
          <cell r="I464" t="str">
            <v>0</v>
          </cell>
          <cell r="J464">
            <v>0</v>
          </cell>
          <cell r="K464">
            <v>750</v>
          </cell>
          <cell r="L464">
            <v>0</v>
          </cell>
          <cell r="M464">
            <v>0</v>
          </cell>
          <cell r="N464">
            <v>0</v>
          </cell>
          <cell r="O464">
            <v>0</v>
          </cell>
        </row>
        <row r="465">
          <cell r="A465" t="str">
            <v>03</v>
          </cell>
          <cell r="B465" t="str">
            <v>02</v>
          </cell>
          <cell r="C465" t="str">
            <v>04</v>
          </cell>
          <cell r="D465" t="str">
            <v>02</v>
          </cell>
          <cell r="E465" t="str">
            <v>12</v>
          </cell>
          <cell r="F465" t="str">
            <v>01</v>
          </cell>
          <cell r="G465" t="str">
            <v>0</v>
          </cell>
          <cell r="H465" t="str">
            <v>00</v>
          </cell>
          <cell r="I465" t="str">
            <v>0</v>
          </cell>
          <cell r="J465">
            <v>0</v>
          </cell>
          <cell r="K465">
            <v>375</v>
          </cell>
          <cell r="L465">
            <v>0</v>
          </cell>
          <cell r="M465">
            <v>0</v>
          </cell>
          <cell r="N465">
            <v>0</v>
          </cell>
          <cell r="O465">
            <v>0</v>
          </cell>
        </row>
        <row r="466">
          <cell r="A466" t="str">
            <v>03</v>
          </cell>
          <cell r="B466" t="str">
            <v>02</v>
          </cell>
          <cell r="C466" t="str">
            <v>04</v>
          </cell>
          <cell r="D466" t="str">
            <v>03</v>
          </cell>
          <cell r="E466" t="str">
            <v>12</v>
          </cell>
          <cell r="F466" t="str">
            <v>01</v>
          </cell>
          <cell r="G466" t="str">
            <v>0</v>
          </cell>
          <cell r="H466" t="str">
            <v>00</v>
          </cell>
          <cell r="I466" t="str">
            <v>0</v>
          </cell>
          <cell r="J466">
            <v>0</v>
          </cell>
          <cell r="K466">
            <v>750</v>
          </cell>
          <cell r="L466">
            <v>0</v>
          </cell>
          <cell r="M466">
            <v>0</v>
          </cell>
          <cell r="N466">
            <v>0</v>
          </cell>
          <cell r="O466">
            <v>0</v>
          </cell>
        </row>
        <row r="467">
          <cell r="A467" t="str">
            <v>03</v>
          </cell>
          <cell r="B467" t="str">
            <v>02</v>
          </cell>
          <cell r="C467" t="str">
            <v>04</v>
          </cell>
          <cell r="D467" t="str">
            <v>01</v>
          </cell>
          <cell r="E467" t="str">
            <v>13</v>
          </cell>
          <cell r="F467" t="str">
            <v>08</v>
          </cell>
          <cell r="G467" t="str">
            <v>0</v>
          </cell>
          <cell r="H467" t="str">
            <v>00</v>
          </cell>
          <cell r="I467" t="str">
            <v>0</v>
          </cell>
          <cell r="J467">
            <v>0</v>
          </cell>
          <cell r="K467">
            <v>1000</v>
          </cell>
          <cell r="L467">
            <v>0</v>
          </cell>
          <cell r="M467">
            <v>0</v>
          </cell>
          <cell r="N467">
            <v>0</v>
          </cell>
          <cell r="O467">
            <v>0</v>
          </cell>
        </row>
        <row r="468">
          <cell r="A468" t="str">
            <v>03</v>
          </cell>
          <cell r="B468" t="str">
            <v>02</v>
          </cell>
          <cell r="C468" t="str">
            <v>04</v>
          </cell>
          <cell r="D468" t="str">
            <v>02</v>
          </cell>
          <cell r="E468" t="str">
            <v>13</v>
          </cell>
          <cell r="F468" t="str">
            <v>08</v>
          </cell>
          <cell r="G468" t="str">
            <v>0</v>
          </cell>
          <cell r="H468" t="str">
            <v>00</v>
          </cell>
          <cell r="I468" t="str">
            <v>0</v>
          </cell>
          <cell r="J468">
            <v>0</v>
          </cell>
          <cell r="K468">
            <v>500</v>
          </cell>
          <cell r="L468">
            <v>0</v>
          </cell>
          <cell r="M468">
            <v>0</v>
          </cell>
          <cell r="N468">
            <v>0</v>
          </cell>
          <cell r="O468">
            <v>0</v>
          </cell>
        </row>
        <row r="469">
          <cell r="A469" t="str">
            <v>03</v>
          </cell>
          <cell r="B469" t="str">
            <v>02</v>
          </cell>
          <cell r="C469" t="str">
            <v>04</v>
          </cell>
          <cell r="D469" t="str">
            <v>03</v>
          </cell>
          <cell r="E469" t="str">
            <v>13</v>
          </cell>
          <cell r="F469" t="str">
            <v>08</v>
          </cell>
          <cell r="G469" t="str">
            <v>0</v>
          </cell>
          <cell r="H469" t="str">
            <v>00</v>
          </cell>
          <cell r="I469" t="str">
            <v>0</v>
          </cell>
          <cell r="J469">
            <v>0</v>
          </cell>
          <cell r="K469">
            <v>500</v>
          </cell>
          <cell r="L469">
            <v>0</v>
          </cell>
          <cell r="M469">
            <v>0</v>
          </cell>
          <cell r="N469">
            <v>0</v>
          </cell>
          <cell r="O469">
            <v>0</v>
          </cell>
        </row>
        <row r="470">
          <cell r="A470" t="str">
            <v>03</v>
          </cell>
          <cell r="B470" t="str">
            <v>02</v>
          </cell>
          <cell r="C470" t="str">
            <v>04</v>
          </cell>
          <cell r="D470" t="str">
            <v>01</v>
          </cell>
          <cell r="E470" t="str">
            <v>14</v>
          </cell>
          <cell r="F470" t="str">
            <v>06</v>
          </cell>
          <cell r="G470" t="str">
            <v>0</v>
          </cell>
          <cell r="H470" t="str">
            <v>00</v>
          </cell>
          <cell r="I470" t="str">
            <v>0</v>
          </cell>
          <cell r="J470">
            <v>350</v>
          </cell>
          <cell r="K470">
            <v>375</v>
          </cell>
          <cell r="L470">
            <v>0</v>
          </cell>
          <cell r="M470">
            <v>0</v>
          </cell>
          <cell r="N470">
            <v>0</v>
          </cell>
          <cell r="O470">
            <v>0</v>
          </cell>
        </row>
        <row r="471">
          <cell r="A471" t="str">
            <v>03</v>
          </cell>
          <cell r="B471" t="str">
            <v>02</v>
          </cell>
          <cell r="C471" t="str">
            <v>04</v>
          </cell>
          <cell r="D471" t="str">
            <v>02</v>
          </cell>
          <cell r="E471" t="str">
            <v>14</v>
          </cell>
          <cell r="F471" t="str">
            <v>06</v>
          </cell>
          <cell r="G471" t="str">
            <v>0</v>
          </cell>
          <cell r="H471" t="str">
            <v>00</v>
          </cell>
          <cell r="I471" t="str">
            <v>0</v>
          </cell>
          <cell r="J471">
            <v>0</v>
          </cell>
          <cell r="K471">
            <v>750</v>
          </cell>
          <cell r="L471">
            <v>0</v>
          </cell>
          <cell r="M471">
            <v>0</v>
          </cell>
          <cell r="N471">
            <v>0</v>
          </cell>
          <cell r="O471">
            <v>0</v>
          </cell>
        </row>
        <row r="472">
          <cell r="A472" t="str">
            <v>03</v>
          </cell>
          <cell r="B472" t="str">
            <v>02</v>
          </cell>
          <cell r="C472" t="str">
            <v>04</v>
          </cell>
          <cell r="D472" t="str">
            <v>03</v>
          </cell>
          <cell r="E472" t="str">
            <v>14</v>
          </cell>
          <cell r="F472" t="str">
            <v>06</v>
          </cell>
          <cell r="G472" t="str">
            <v>0</v>
          </cell>
          <cell r="H472" t="str">
            <v>00</v>
          </cell>
          <cell r="I472" t="str">
            <v>0</v>
          </cell>
          <cell r="J472">
            <v>0</v>
          </cell>
          <cell r="K472">
            <v>750</v>
          </cell>
          <cell r="L472">
            <v>0</v>
          </cell>
          <cell r="M472">
            <v>0</v>
          </cell>
          <cell r="N472">
            <v>0</v>
          </cell>
          <cell r="O472">
            <v>0</v>
          </cell>
        </row>
        <row r="473">
          <cell r="A473" t="str">
            <v>03</v>
          </cell>
          <cell r="B473" t="str">
            <v>02</v>
          </cell>
          <cell r="C473" t="str">
            <v>04</v>
          </cell>
          <cell r="D473" t="str">
            <v>01</v>
          </cell>
          <cell r="E473" t="str">
            <v>14</v>
          </cell>
          <cell r="F473" t="str">
            <v>07</v>
          </cell>
          <cell r="G473" t="str">
            <v>0</v>
          </cell>
          <cell r="H473" t="str">
            <v>00</v>
          </cell>
          <cell r="I473" t="str">
            <v>0</v>
          </cell>
          <cell r="J473">
            <v>322</v>
          </cell>
          <cell r="K473">
            <v>525</v>
          </cell>
          <cell r="L473">
            <v>0</v>
          </cell>
          <cell r="M473">
            <v>0</v>
          </cell>
          <cell r="N473">
            <v>0</v>
          </cell>
          <cell r="O473">
            <v>0</v>
          </cell>
        </row>
        <row r="474">
          <cell r="A474" t="str">
            <v>03</v>
          </cell>
          <cell r="B474" t="str">
            <v>02</v>
          </cell>
          <cell r="C474" t="str">
            <v>04</v>
          </cell>
          <cell r="D474" t="str">
            <v>01</v>
          </cell>
          <cell r="E474" t="str">
            <v>20</v>
          </cell>
          <cell r="F474" t="str">
            <v>03</v>
          </cell>
          <cell r="G474" t="str">
            <v>0</v>
          </cell>
          <cell r="H474" t="str">
            <v>00</v>
          </cell>
          <cell r="I474" t="str">
            <v>0</v>
          </cell>
          <cell r="J474">
            <v>0</v>
          </cell>
          <cell r="K474">
            <v>1</v>
          </cell>
          <cell r="L474">
            <v>0</v>
          </cell>
          <cell r="M474">
            <v>0</v>
          </cell>
          <cell r="N474">
            <v>0</v>
          </cell>
          <cell r="O474">
            <v>0</v>
          </cell>
        </row>
        <row r="475">
          <cell r="A475" t="str">
            <v>03</v>
          </cell>
          <cell r="B475" t="str">
            <v>02</v>
          </cell>
          <cell r="C475" t="str">
            <v>05</v>
          </cell>
          <cell r="D475" t="str">
            <v>01</v>
          </cell>
          <cell r="E475" t="str">
            <v>10</v>
          </cell>
          <cell r="F475" t="str">
            <v>01</v>
          </cell>
          <cell r="G475" t="str">
            <v>0</v>
          </cell>
          <cell r="H475" t="str">
            <v>00</v>
          </cell>
          <cell r="I475" t="str">
            <v>0</v>
          </cell>
          <cell r="J475">
            <v>17787</v>
          </cell>
          <cell r="K475">
            <v>32543</v>
          </cell>
          <cell r="L475">
            <v>35452</v>
          </cell>
          <cell r="M475">
            <v>0</v>
          </cell>
          <cell r="N475">
            <v>0</v>
          </cell>
          <cell r="O475">
            <v>0</v>
          </cell>
        </row>
        <row r="476">
          <cell r="A476" t="str">
            <v>03</v>
          </cell>
          <cell r="B476" t="str">
            <v>02</v>
          </cell>
          <cell r="C476" t="str">
            <v>05</v>
          </cell>
          <cell r="D476" t="str">
            <v>01</v>
          </cell>
          <cell r="E476" t="str">
            <v>12</v>
          </cell>
          <cell r="F476" t="str">
            <v>01</v>
          </cell>
          <cell r="G476" t="str">
            <v>0</v>
          </cell>
          <cell r="H476" t="str">
            <v>00</v>
          </cell>
          <cell r="I476" t="str">
            <v>0</v>
          </cell>
          <cell r="J476">
            <v>0</v>
          </cell>
          <cell r="K476">
            <v>375</v>
          </cell>
          <cell r="L476">
            <v>0</v>
          </cell>
          <cell r="M476">
            <v>0</v>
          </cell>
          <cell r="N476">
            <v>0</v>
          </cell>
          <cell r="O476">
            <v>0</v>
          </cell>
        </row>
        <row r="477">
          <cell r="A477" t="str">
            <v>03</v>
          </cell>
          <cell r="B477" t="str">
            <v>02</v>
          </cell>
          <cell r="C477" t="str">
            <v>05</v>
          </cell>
          <cell r="D477" t="str">
            <v>02</v>
          </cell>
          <cell r="E477" t="str">
            <v>12</v>
          </cell>
          <cell r="F477" t="str">
            <v>01</v>
          </cell>
          <cell r="G477" t="str">
            <v>0</v>
          </cell>
          <cell r="H477" t="str">
            <v>00</v>
          </cell>
          <cell r="I477" t="str">
            <v>0</v>
          </cell>
          <cell r="J477">
            <v>0</v>
          </cell>
          <cell r="K477">
            <v>750</v>
          </cell>
          <cell r="L477">
            <v>0</v>
          </cell>
          <cell r="M477">
            <v>0</v>
          </cell>
          <cell r="N477">
            <v>0</v>
          </cell>
          <cell r="O477">
            <v>0</v>
          </cell>
        </row>
        <row r="478">
          <cell r="A478" t="str">
            <v>03</v>
          </cell>
          <cell r="B478" t="str">
            <v>02</v>
          </cell>
          <cell r="C478" t="str">
            <v>05</v>
          </cell>
          <cell r="D478" t="str">
            <v>01</v>
          </cell>
          <cell r="E478" t="str">
            <v>13</v>
          </cell>
          <cell r="F478" t="str">
            <v>08</v>
          </cell>
          <cell r="G478" t="str">
            <v>0</v>
          </cell>
          <cell r="H478" t="str">
            <v>00</v>
          </cell>
          <cell r="I478" t="str">
            <v>0</v>
          </cell>
          <cell r="J478">
            <v>0</v>
          </cell>
          <cell r="K478">
            <v>500</v>
          </cell>
          <cell r="L478">
            <v>434</v>
          </cell>
          <cell r="M478">
            <v>0</v>
          </cell>
          <cell r="N478">
            <v>0</v>
          </cell>
          <cell r="O478">
            <v>0</v>
          </cell>
        </row>
        <row r="479">
          <cell r="A479" t="str">
            <v>03</v>
          </cell>
          <cell r="B479" t="str">
            <v>02</v>
          </cell>
          <cell r="C479" t="str">
            <v>05</v>
          </cell>
          <cell r="D479" t="str">
            <v>02</v>
          </cell>
          <cell r="E479" t="str">
            <v>13</v>
          </cell>
          <cell r="F479" t="str">
            <v>08</v>
          </cell>
          <cell r="G479" t="str">
            <v>0</v>
          </cell>
          <cell r="H479" t="str">
            <v>00</v>
          </cell>
          <cell r="I479" t="str">
            <v>0</v>
          </cell>
          <cell r="J479">
            <v>0</v>
          </cell>
          <cell r="K479">
            <v>500</v>
          </cell>
          <cell r="L479">
            <v>0</v>
          </cell>
          <cell r="M479">
            <v>0</v>
          </cell>
          <cell r="N479">
            <v>0</v>
          </cell>
          <cell r="O479">
            <v>0</v>
          </cell>
        </row>
        <row r="480">
          <cell r="A480" t="str">
            <v>03</v>
          </cell>
          <cell r="B480" t="str">
            <v>02</v>
          </cell>
          <cell r="C480" t="str">
            <v>05</v>
          </cell>
          <cell r="D480" t="str">
            <v>01</v>
          </cell>
          <cell r="E480" t="str">
            <v>14</v>
          </cell>
          <cell r="F480" t="str">
            <v>06</v>
          </cell>
          <cell r="G480" t="str">
            <v>0</v>
          </cell>
          <cell r="H480" t="str">
            <v>00</v>
          </cell>
          <cell r="I480" t="str">
            <v>0</v>
          </cell>
          <cell r="J480">
            <v>0</v>
          </cell>
          <cell r="K480">
            <v>1500</v>
          </cell>
          <cell r="L480">
            <v>1586</v>
          </cell>
          <cell r="M480">
            <v>0</v>
          </cell>
          <cell r="N480">
            <v>0</v>
          </cell>
          <cell r="O480">
            <v>0</v>
          </cell>
        </row>
        <row r="481">
          <cell r="A481" t="str">
            <v>03</v>
          </cell>
          <cell r="B481" t="str">
            <v>02</v>
          </cell>
          <cell r="C481" t="str">
            <v>05</v>
          </cell>
          <cell r="D481" t="str">
            <v>02</v>
          </cell>
          <cell r="E481" t="str">
            <v>14</v>
          </cell>
          <cell r="F481" t="str">
            <v>06</v>
          </cell>
          <cell r="G481" t="str">
            <v>0</v>
          </cell>
          <cell r="H481" t="str">
            <v>00</v>
          </cell>
          <cell r="I481" t="str">
            <v>0</v>
          </cell>
          <cell r="J481">
            <v>1433</v>
          </cell>
          <cell r="K481">
            <v>1500</v>
          </cell>
          <cell r="L481">
            <v>547</v>
          </cell>
          <cell r="M481">
            <v>0</v>
          </cell>
          <cell r="N481">
            <v>0</v>
          </cell>
          <cell r="O481">
            <v>0</v>
          </cell>
        </row>
        <row r="482">
          <cell r="A482" t="str">
            <v>03</v>
          </cell>
          <cell r="B482" t="str">
            <v>02</v>
          </cell>
          <cell r="C482" t="str">
            <v>05</v>
          </cell>
          <cell r="D482" t="str">
            <v>02</v>
          </cell>
          <cell r="E482" t="str">
            <v>14</v>
          </cell>
          <cell r="F482" t="str">
            <v>07</v>
          </cell>
          <cell r="G482" t="str">
            <v>0</v>
          </cell>
          <cell r="H482" t="str">
            <v>00</v>
          </cell>
          <cell r="I482" t="str">
            <v>0</v>
          </cell>
          <cell r="J482">
            <v>4569</v>
          </cell>
          <cell r="K482">
            <v>7500</v>
          </cell>
          <cell r="L482">
            <v>188</v>
          </cell>
          <cell r="M482">
            <v>0</v>
          </cell>
          <cell r="N482">
            <v>0</v>
          </cell>
          <cell r="O482">
            <v>0</v>
          </cell>
        </row>
        <row r="483">
          <cell r="A483" t="str">
            <v>03</v>
          </cell>
          <cell r="B483" t="str">
            <v>02</v>
          </cell>
          <cell r="C483" t="str">
            <v>05</v>
          </cell>
          <cell r="D483" t="str">
            <v>01</v>
          </cell>
          <cell r="E483" t="str">
            <v>20</v>
          </cell>
          <cell r="F483" t="str">
            <v>03</v>
          </cell>
          <cell r="G483" t="str">
            <v>0</v>
          </cell>
          <cell r="H483" t="str">
            <v>00</v>
          </cell>
          <cell r="I483" t="str">
            <v>0</v>
          </cell>
          <cell r="J483">
            <v>0</v>
          </cell>
          <cell r="K483">
            <v>1</v>
          </cell>
          <cell r="L483">
            <v>0</v>
          </cell>
          <cell r="M483">
            <v>0</v>
          </cell>
          <cell r="N483">
            <v>0</v>
          </cell>
          <cell r="O483">
            <v>0</v>
          </cell>
        </row>
        <row r="484">
          <cell r="A484" t="str">
            <v>03</v>
          </cell>
          <cell r="B484" t="str">
            <v>02</v>
          </cell>
          <cell r="C484" t="str">
            <v>06</v>
          </cell>
          <cell r="D484" t="str">
            <v>01</v>
          </cell>
          <cell r="E484" t="str">
            <v>10</v>
          </cell>
          <cell r="F484" t="str">
            <v>01</v>
          </cell>
          <cell r="G484" t="str">
            <v>0</v>
          </cell>
          <cell r="H484" t="str">
            <v>00</v>
          </cell>
          <cell r="I484" t="str">
            <v>0</v>
          </cell>
          <cell r="J484">
            <v>41386</v>
          </cell>
          <cell r="K484">
            <v>42937</v>
          </cell>
          <cell r="L484">
            <v>1401</v>
          </cell>
          <cell r="M484">
            <v>0</v>
          </cell>
          <cell r="N484">
            <v>0</v>
          </cell>
          <cell r="O484">
            <v>0</v>
          </cell>
        </row>
        <row r="485">
          <cell r="A485" t="str">
            <v>03</v>
          </cell>
          <cell r="B485" t="str">
            <v>02</v>
          </cell>
          <cell r="C485" t="str">
            <v>06</v>
          </cell>
          <cell r="D485" t="str">
            <v>01</v>
          </cell>
          <cell r="E485" t="str">
            <v>12</v>
          </cell>
          <cell r="F485" t="str">
            <v>01</v>
          </cell>
          <cell r="G485" t="str">
            <v>0</v>
          </cell>
          <cell r="H485" t="str">
            <v>00</v>
          </cell>
          <cell r="I485" t="str">
            <v>0</v>
          </cell>
          <cell r="J485">
            <v>0</v>
          </cell>
          <cell r="K485">
            <v>375</v>
          </cell>
          <cell r="L485">
            <v>0</v>
          </cell>
          <cell r="M485">
            <v>0</v>
          </cell>
          <cell r="N485">
            <v>0</v>
          </cell>
          <cell r="O485">
            <v>0</v>
          </cell>
        </row>
        <row r="486">
          <cell r="A486" t="str">
            <v>03</v>
          </cell>
          <cell r="B486" t="str">
            <v>02</v>
          </cell>
          <cell r="C486" t="str">
            <v>06</v>
          </cell>
          <cell r="D486" t="str">
            <v>02</v>
          </cell>
          <cell r="E486" t="str">
            <v>12</v>
          </cell>
          <cell r="F486" t="str">
            <v>01</v>
          </cell>
          <cell r="G486" t="str">
            <v>0</v>
          </cell>
          <cell r="H486" t="str">
            <v>00</v>
          </cell>
          <cell r="I486" t="str">
            <v>0</v>
          </cell>
          <cell r="J486">
            <v>0</v>
          </cell>
          <cell r="K486">
            <v>375</v>
          </cell>
          <cell r="L486">
            <v>0</v>
          </cell>
          <cell r="M486">
            <v>0</v>
          </cell>
          <cell r="N486">
            <v>0</v>
          </cell>
          <cell r="O486">
            <v>0</v>
          </cell>
        </row>
        <row r="487">
          <cell r="A487" t="str">
            <v>03</v>
          </cell>
          <cell r="B487" t="str">
            <v>02</v>
          </cell>
          <cell r="C487" t="str">
            <v>06</v>
          </cell>
          <cell r="D487" t="str">
            <v>03</v>
          </cell>
          <cell r="E487" t="str">
            <v>12</v>
          </cell>
          <cell r="F487" t="str">
            <v>01</v>
          </cell>
          <cell r="G487" t="str">
            <v>0</v>
          </cell>
          <cell r="H487" t="str">
            <v>00</v>
          </cell>
          <cell r="I487" t="str">
            <v>0</v>
          </cell>
          <cell r="J487">
            <v>0</v>
          </cell>
          <cell r="K487">
            <v>1125</v>
          </cell>
          <cell r="L487">
            <v>0</v>
          </cell>
          <cell r="M487">
            <v>0</v>
          </cell>
          <cell r="N487">
            <v>0</v>
          </cell>
          <cell r="O487">
            <v>0</v>
          </cell>
        </row>
        <row r="488">
          <cell r="A488" t="str">
            <v>03</v>
          </cell>
          <cell r="B488" t="str">
            <v>02</v>
          </cell>
          <cell r="C488" t="str">
            <v>06</v>
          </cell>
          <cell r="D488" t="str">
            <v>04</v>
          </cell>
          <cell r="E488" t="str">
            <v>12</v>
          </cell>
          <cell r="F488" t="str">
            <v>01</v>
          </cell>
          <cell r="G488" t="str">
            <v>0</v>
          </cell>
          <cell r="H488" t="str">
            <v>00</v>
          </cell>
          <cell r="I488" t="str">
            <v>0</v>
          </cell>
          <cell r="J488">
            <v>0</v>
          </cell>
          <cell r="K488">
            <v>375</v>
          </cell>
          <cell r="L488">
            <v>0</v>
          </cell>
          <cell r="M488">
            <v>0</v>
          </cell>
          <cell r="N488">
            <v>0</v>
          </cell>
          <cell r="O488">
            <v>0</v>
          </cell>
        </row>
        <row r="489">
          <cell r="A489" t="str">
            <v>03</v>
          </cell>
          <cell r="B489" t="str">
            <v>02</v>
          </cell>
          <cell r="C489" t="str">
            <v>06</v>
          </cell>
          <cell r="D489" t="str">
            <v>05</v>
          </cell>
          <cell r="E489" t="str">
            <v>12</v>
          </cell>
          <cell r="F489" t="str">
            <v>01</v>
          </cell>
          <cell r="G489" t="str">
            <v>0</v>
          </cell>
          <cell r="H489" t="str">
            <v>00</v>
          </cell>
          <cell r="I489" t="str">
            <v>0</v>
          </cell>
          <cell r="J489">
            <v>0</v>
          </cell>
          <cell r="K489">
            <v>1500</v>
          </cell>
          <cell r="L489">
            <v>0</v>
          </cell>
          <cell r="M489">
            <v>0</v>
          </cell>
          <cell r="N489">
            <v>0</v>
          </cell>
          <cell r="O489">
            <v>0</v>
          </cell>
        </row>
        <row r="490">
          <cell r="A490" t="str">
            <v>03</v>
          </cell>
          <cell r="B490" t="str">
            <v>02</v>
          </cell>
          <cell r="C490" t="str">
            <v>06</v>
          </cell>
          <cell r="D490" t="str">
            <v>01</v>
          </cell>
          <cell r="E490" t="str">
            <v>14</v>
          </cell>
          <cell r="F490" t="str">
            <v>06</v>
          </cell>
          <cell r="G490" t="str">
            <v>0</v>
          </cell>
          <cell r="H490" t="str">
            <v>00</v>
          </cell>
          <cell r="I490" t="str">
            <v>0</v>
          </cell>
          <cell r="J490">
            <v>1249</v>
          </cell>
          <cell r="K490">
            <v>1500</v>
          </cell>
          <cell r="L490">
            <v>1146</v>
          </cell>
          <cell r="M490">
            <v>0</v>
          </cell>
          <cell r="N490">
            <v>0</v>
          </cell>
          <cell r="O490">
            <v>0</v>
          </cell>
        </row>
        <row r="491">
          <cell r="A491" t="str">
            <v>03</v>
          </cell>
          <cell r="B491" t="str">
            <v>02</v>
          </cell>
          <cell r="C491" t="str">
            <v>06</v>
          </cell>
          <cell r="D491" t="str">
            <v>02</v>
          </cell>
          <cell r="E491" t="str">
            <v>14</v>
          </cell>
          <cell r="F491" t="str">
            <v>06</v>
          </cell>
          <cell r="G491" t="str">
            <v>0</v>
          </cell>
          <cell r="H491" t="str">
            <v>00</v>
          </cell>
          <cell r="I491" t="str">
            <v>0</v>
          </cell>
          <cell r="J491">
            <v>1154</v>
          </cell>
          <cell r="K491">
            <v>1500</v>
          </cell>
          <cell r="L491">
            <v>0</v>
          </cell>
          <cell r="M491">
            <v>0</v>
          </cell>
          <cell r="N491">
            <v>0</v>
          </cell>
          <cell r="O491">
            <v>0</v>
          </cell>
        </row>
        <row r="492">
          <cell r="A492" t="str">
            <v>03</v>
          </cell>
          <cell r="B492" t="str">
            <v>02</v>
          </cell>
          <cell r="C492" t="str">
            <v>06</v>
          </cell>
          <cell r="D492" t="str">
            <v>03</v>
          </cell>
          <cell r="E492" t="str">
            <v>14</v>
          </cell>
          <cell r="F492" t="str">
            <v>06</v>
          </cell>
          <cell r="G492" t="str">
            <v>0</v>
          </cell>
          <cell r="H492" t="str">
            <v>00</v>
          </cell>
          <cell r="I492" t="str">
            <v>0</v>
          </cell>
          <cell r="J492">
            <v>2962</v>
          </cell>
          <cell r="K492">
            <v>1500</v>
          </cell>
          <cell r="L492">
            <v>955</v>
          </cell>
          <cell r="M492">
            <v>0</v>
          </cell>
          <cell r="N492">
            <v>0</v>
          </cell>
          <cell r="O492">
            <v>0</v>
          </cell>
        </row>
        <row r="493">
          <cell r="A493" t="str">
            <v>03</v>
          </cell>
          <cell r="B493" t="str">
            <v>02</v>
          </cell>
          <cell r="C493" t="str">
            <v>06</v>
          </cell>
          <cell r="D493" t="str">
            <v>04</v>
          </cell>
          <cell r="E493" t="str">
            <v>14</v>
          </cell>
          <cell r="F493" t="str">
            <v>06</v>
          </cell>
          <cell r="G493" t="str">
            <v>0</v>
          </cell>
          <cell r="H493" t="str">
            <v>00</v>
          </cell>
          <cell r="I493" t="str">
            <v>0</v>
          </cell>
          <cell r="J493">
            <v>0</v>
          </cell>
          <cell r="K493">
            <v>1875</v>
          </cell>
          <cell r="L493">
            <v>0</v>
          </cell>
          <cell r="M493">
            <v>0</v>
          </cell>
          <cell r="N493">
            <v>0</v>
          </cell>
          <cell r="O493">
            <v>0</v>
          </cell>
        </row>
        <row r="494">
          <cell r="A494" t="str">
            <v>03</v>
          </cell>
          <cell r="B494" t="str">
            <v>02</v>
          </cell>
          <cell r="C494" t="str">
            <v>06</v>
          </cell>
          <cell r="D494" t="str">
            <v>04</v>
          </cell>
          <cell r="E494" t="str">
            <v>14</v>
          </cell>
          <cell r="F494" t="str">
            <v>07</v>
          </cell>
          <cell r="G494" t="str">
            <v>0</v>
          </cell>
          <cell r="H494" t="str">
            <v>00</v>
          </cell>
          <cell r="I494" t="str">
            <v>0</v>
          </cell>
          <cell r="J494">
            <v>500</v>
          </cell>
          <cell r="K494">
            <v>525</v>
          </cell>
          <cell r="L494">
            <v>578</v>
          </cell>
          <cell r="M494">
            <v>0</v>
          </cell>
          <cell r="N494">
            <v>0</v>
          </cell>
          <cell r="O494">
            <v>0</v>
          </cell>
        </row>
        <row r="495">
          <cell r="A495" t="str">
            <v>03</v>
          </cell>
          <cell r="B495" t="str">
            <v>02</v>
          </cell>
          <cell r="C495" t="str">
            <v>06</v>
          </cell>
          <cell r="D495" t="str">
            <v>05</v>
          </cell>
          <cell r="E495" t="str">
            <v>14</v>
          </cell>
          <cell r="F495" t="str">
            <v>06</v>
          </cell>
          <cell r="G495" t="str">
            <v>0</v>
          </cell>
          <cell r="H495" t="str">
            <v>00</v>
          </cell>
          <cell r="I495" t="str">
            <v>0</v>
          </cell>
          <cell r="J495">
            <v>0</v>
          </cell>
          <cell r="K495">
            <v>1500</v>
          </cell>
          <cell r="L495">
            <v>0</v>
          </cell>
          <cell r="M495">
            <v>0</v>
          </cell>
          <cell r="N495">
            <v>0</v>
          </cell>
          <cell r="O495">
            <v>0</v>
          </cell>
        </row>
        <row r="496">
          <cell r="A496" t="str">
            <v>03</v>
          </cell>
          <cell r="B496" t="str">
            <v>02</v>
          </cell>
          <cell r="C496" t="str">
            <v>06</v>
          </cell>
          <cell r="D496" t="str">
            <v>01</v>
          </cell>
          <cell r="E496" t="str">
            <v>20</v>
          </cell>
          <cell r="F496" t="str">
            <v>03</v>
          </cell>
          <cell r="G496" t="str">
            <v>0</v>
          </cell>
          <cell r="H496" t="str">
            <v>00</v>
          </cell>
          <cell r="I496" t="str">
            <v>0</v>
          </cell>
          <cell r="J496">
            <v>0</v>
          </cell>
          <cell r="K496">
            <v>1</v>
          </cell>
          <cell r="L496">
            <v>0</v>
          </cell>
          <cell r="M496">
            <v>0</v>
          </cell>
          <cell r="N496">
            <v>0</v>
          </cell>
          <cell r="O496">
            <v>0</v>
          </cell>
        </row>
        <row r="497">
          <cell r="A497" t="str">
            <v>03</v>
          </cell>
          <cell r="B497" t="str">
            <v>02</v>
          </cell>
          <cell r="C497" t="str">
            <v>06</v>
          </cell>
          <cell r="D497" t="str">
            <v>03</v>
          </cell>
          <cell r="E497" t="str">
            <v>20</v>
          </cell>
          <cell r="F497" t="str">
            <v>03</v>
          </cell>
          <cell r="G497" t="str">
            <v>0</v>
          </cell>
          <cell r="H497" t="str">
            <v>00</v>
          </cell>
          <cell r="I497" t="str">
            <v>0</v>
          </cell>
          <cell r="J497">
            <v>0</v>
          </cell>
          <cell r="K497">
            <v>1</v>
          </cell>
          <cell r="L497">
            <v>0</v>
          </cell>
          <cell r="M497">
            <v>0</v>
          </cell>
          <cell r="N497">
            <v>0</v>
          </cell>
          <cell r="O497">
            <v>0</v>
          </cell>
        </row>
        <row r="498">
          <cell r="A498" t="str">
            <v>03</v>
          </cell>
          <cell r="B498" t="str">
            <v>02</v>
          </cell>
          <cell r="C498" t="str">
            <v>07</v>
          </cell>
          <cell r="D498" t="str">
            <v>01</v>
          </cell>
          <cell r="E498" t="str">
            <v>10</v>
          </cell>
          <cell r="F498" t="str">
            <v>01</v>
          </cell>
          <cell r="G498" t="str">
            <v>0</v>
          </cell>
          <cell r="H498" t="str">
            <v>00</v>
          </cell>
          <cell r="I498" t="str">
            <v>0</v>
          </cell>
          <cell r="J498">
            <v>13671</v>
          </cell>
          <cell r="K498">
            <v>18141</v>
          </cell>
          <cell r="L498">
            <v>202</v>
          </cell>
          <cell r="M498">
            <v>0</v>
          </cell>
          <cell r="N498">
            <v>0</v>
          </cell>
          <cell r="O498">
            <v>0</v>
          </cell>
        </row>
        <row r="499">
          <cell r="A499" t="str">
            <v>03</v>
          </cell>
          <cell r="B499" t="str">
            <v>02</v>
          </cell>
          <cell r="C499" t="str">
            <v>07</v>
          </cell>
          <cell r="D499" t="str">
            <v>02</v>
          </cell>
          <cell r="E499" t="str">
            <v>12</v>
          </cell>
          <cell r="F499" t="str">
            <v>01</v>
          </cell>
          <cell r="G499" t="str">
            <v>0</v>
          </cell>
          <cell r="H499" t="str">
            <v>00</v>
          </cell>
          <cell r="I499" t="str">
            <v>0</v>
          </cell>
          <cell r="J499">
            <v>0</v>
          </cell>
          <cell r="K499">
            <v>2250</v>
          </cell>
          <cell r="L499">
            <v>0</v>
          </cell>
          <cell r="M499">
            <v>0</v>
          </cell>
          <cell r="N499">
            <v>0</v>
          </cell>
          <cell r="O499">
            <v>0</v>
          </cell>
        </row>
        <row r="500">
          <cell r="A500" t="str">
            <v>03</v>
          </cell>
          <cell r="B500" t="str">
            <v>02</v>
          </cell>
          <cell r="C500" t="str">
            <v>07</v>
          </cell>
          <cell r="D500" t="str">
            <v>01</v>
          </cell>
          <cell r="E500" t="str">
            <v>12</v>
          </cell>
          <cell r="F500" t="str">
            <v>02</v>
          </cell>
          <cell r="G500" t="str">
            <v>0</v>
          </cell>
          <cell r="H500" t="str">
            <v>00</v>
          </cell>
          <cell r="I500" t="str">
            <v>0</v>
          </cell>
          <cell r="J500">
            <v>0</v>
          </cell>
          <cell r="K500">
            <v>1400</v>
          </cell>
          <cell r="L500">
            <v>0</v>
          </cell>
          <cell r="M500">
            <v>0</v>
          </cell>
          <cell r="N500">
            <v>0</v>
          </cell>
          <cell r="O500">
            <v>0</v>
          </cell>
        </row>
        <row r="501">
          <cell r="A501" t="str">
            <v>03</v>
          </cell>
          <cell r="B501" t="str">
            <v>02</v>
          </cell>
          <cell r="C501" t="str">
            <v>07</v>
          </cell>
          <cell r="D501" t="str">
            <v>01</v>
          </cell>
          <cell r="E501" t="str">
            <v>13</v>
          </cell>
          <cell r="F501" t="str">
            <v>08</v>
          </cell>
          <cell r="G501" t="str">
            <v>0</v>
          </cell>
          <cell r="H501" t="str">
            <v>00</v>
          </cell>
          <cell r="I501" t="str">
            <v>0</v>
          </cell>
          <cell r="J501">
            <v>645</v>
          </cell>
          <cell r="K501">
            <v>1000</v>
          </cell>
          <cell r="L501">
            <v>0</v>
          </cell>
          <cell r="M501">
            <v>0</v>
          </cell>
          <cell r="N501">
            <v>0</v>
          </cell>
          <cell r="O501">
            <v>0</v>
          </cell>
        </row>
        <row r="502">
          <cell r="A502" t="str">
            <v>03</v>
          </cell>
          <cell r="B502" t="str">
            <v>02</v>
          </cell>
          <cell r="C502" t="str">
            <v>07</v>
          </cell>
          <cell r="D502" t="str">
            <v>01</v>
          </cell>
          <cell r="E502" t="str">
            <v>14</v>
          </cell>
          <cell r="F502" t="str">
            <v>06</v>
          </cell>
          <cell r="G502" t="str">
            <v>0</v>
          </cell>
          <cell r="H502" t="str">
            <v>00</v>
          </cell>
          <cell r="I502" t="str">
            <v>0</v>
          </cell>
          <cell r="J502">
            <v>0</v>
          </cell>
          <cell r="K502">
            <v>1500</v>
          </cell>
          <cell r="L502">
            <v>1133</v>
          </cell>
          <cell r="M502">
            <v>0</v>
          </cell>
          <cell r="N502">
            <v>0</v>
          </cell>
          <cell r="O502">
            <v>0</v>
          </cell>
        </row>
        <row r="503">
          <cell r="A503" t="str">
            <v>03</v>
          </cell>
          <cell r="B503" t="str">
            <v>02</v>
          </cell>
          <cell r="C503" t="str">
            <v>07</v>
          </cell>
          <cell r="D503" t="str">
            <v>02</v>
          </cell>
          <cell r="E503" t="str">
            <v>14</v>
          </cell>
          <cell r="F503" t="str">
            <v>06</v>
          </cell>
          <cell r="G503" t="str">
            <v>0</v>
          </cell>
          <cell r="H503" t="str">
            <v>00</v>
          </cell>
          <cell r="I503" t="str">
            <v>0</v>
          </cell>
          <cell r="J503">
            <v>0</v>
          </cell>
          <cell r="K503">
            <v>1050</v>
          </cell>
          <cell r="L503">
            <v>693</v>
          </cell>
          <cell r="M503">
            <v>0</v>
          </cell>
          <cell r="N503">
            <v>0</v>
          </cell>
          <cell r="O503">
            <v>0</v>
          </cell>
        </row>
        <row r="504">
          <cell r="A504" t="str">
            <v>03</v>
          </cell>
          <cell r="B504" t="str">
            <v>03</v>
          </cell>
          <cell r="C504" t="str">
            <v>01</v>
          </cell>
          <cell r="D504" t="str">
            <v>01</v>
          </cell>
          <cell r="E504" t="str">
            <v>10</v>
          </cell>
          <cell r="F504" t="str">
            <v>01</v>
          </cell>
          <cell r="G504" t="str">
            <v>3</v>
          </cell>
          <cell r="H504" t="str">
            <v>00</v>
          </cell>
          <cell r="I504" t="str">
            <v>0</v>
          </cell>
          <cell r="J504">
            <v>316695</v>
          </cell>
          <cell r="K504">
            <v>99877</v>
          </cell>
          <cell r="L504">
            <v>120359</v>
          </cell>
          <cell r="M504">
            <v>121032</v>
          </cell>
          <cell r="N504">
            <v>129204</v>
          </cell>
          <cell r="O504">
            <v>129204</v>
          </cell>
        </row>
        <row r="505">
          <cell r="A505" t="str">
            <v>03</v>
          </cell>
          <cell r="B505" t="str">
            <v>03</v>
          </cell>
          <cell r="C505" t="str">
            <v>01</v>
          </cell>
          <cell r="D505" t="str">
            <v>01</v>
          </cell>
          <cell r="E505" t="str">
            <v>10</v>
          </cell>
          <cell r="F505" t="str">
            <v>02</v>
          </cell>
          <cell r="G505" t="str">
            <v>3</v>
          </cell>
          <cell r="H505" t="str">
            <v>00</v>
          </cell>
          <cell r="I505" t="str">
            <v>0</v>
          </cell>
          <cell r="J505">
            <v>0</v>
          </cell>
          <cell r="K505">
            <v>0</v>
          </cell>
          <cell r="L505">
            <v>0</v>
          </cell>
          <cell r="M505">
            <v>1000</v>
          </cell>
          <cell r="N505">
            <v>1000</v>
          </cell>
          <cell r="O505">
            <v>1000</v>
          </cell>
        </row>
        <row r="506">
          <cell r="A506" t="str">
            <v>03</v>
          </cell>
          <cell r="B506" t="str">
            <v>03</v>
          </cell>
          <cell r="C506" t="str">
            <v>01</v>
          </cell>
          <cell r="D506" t="str">
            <v>01</v>
          </cell>
          <cell r="E506" t="str">
            <v>10</v>
          </cell>
          <cell r="F506" t="str">
            <v>04</v>
          </cell>
          <cell r="G506" t="str">
            <v>3</v>
          </cell>
          <cell r="H506" t="str">
            <v>00</v>
          </cell>
          <cell r="I506" t="str">
            <v>0</v>
          </cell>
          <cell r="J506">
            <v>0</v>
          </cell>
          <cell r="K506">
            <v>1</v>
          </cell>
          <cell r="L506">
            <v>0</v>
          </cell>
          <cell r="M506">
            <v>201</v>
          </cell>
          <cell r="N506">
            <v>201</v>
          </cell>
          <cell r="O506">
            <v>201</v>
          </cell>
        </row>
        <row r="507">
          <cell r="A507" t="str">
            <v>03</v>
          </cell>
          <cell r="B507" t="str">
            <v>03</v>
          </cell>
          <cell r="C507" t="str">
            <v>01</v>
          </cell>
          <cell r="D507" t="str">
            <v>01</v>
          </cell>
          <cell r="E507" t="str">
            <v>10</v>
          </cell>
          <cell r="F507" t="str">
            <v>05</v>
          </cell>
          <cell r="G507" t="str">
            <v>0</v>
          </cell>
          <cell r="H507" t="str">
            <v>00</v>
          </cell>
          <cell r="I507" t="str">
            <v>0</v>
          </cell>
          <cell r="J507">
            <v>8031</v>
          </cell>
          <cell r="K507">
            <v>19307</v>
          </cell>
          <cell r="L507">
            <v>6559</v>
          </cell>
          <cell r="M507">
            <v>12920</v>
          </cell>
          <cell r="N507">
            <v>12920</v>
          </cell>
          <cell r="O507">
            <v>12920</v>
          </cell>
        </row>
        <row r="508">
          <cell r="A508" t="str">
            <v>03</v>
          </cell>
          <cell r="B508" t="str">
            <v>03</v>
          </cell>
          <cell r="C508" t="str">
            <v>01</v>
          </cell>
          <cell r="D508" t="str">
            <v>01</v>
          </cell>
          <cell r="E508" t="str">
            <v>10</v>
          </cell>
          <cell r="F508" t="str">
            <v>10</v>
          </cell>
          <cell r="G508" t="str">
            <v>0</v>
          </cell>
          <cell r="H508" t="str">
            <v>00</v>
          </cell>
          <cell r="I508" t="str">
            <v>0</v>
          </cell>
          <cell r="J508">
            <v>0</v>
          </cell>
          <cell r="K508">
            <v>0</v>
          </cell>
          <cell r="L508">
            <v>0</v>
          </cell>
          <cell r="M508">
            <v>200</v>
          </cell>
          <cell r="N508">
            <v>200</v>
          </cell>
          <cell r="O508">
            <v>200</v>
          </cell>
        </row>
        <row r="509">
          <cell r="A509" t="str">
            <v>03</v>
          </cell>
          <cell r="B509" t="str">
            <v>03</v>
          </cell>
          <cell r="C509" t="str">
            <v>01</v>
          </cell>
          <cell r="D509" t="str">
            <v>01</v>
          </cell>
          <cell r="E509" t="str">
            <v>10</v>
          </cell>
          <cell r="F509" t="str">
            <v>10</v>
          </cell>
          <cell r="G509" t="str">
            <v>3</v>
          </cell>
          <cell r="H509" t="str">
            <v>00</v>
          </cell>
          <cell r="I509" t="str">
            <v>0</v>
          </cell>
          <cell r="J509">
            <v>229</v>
          </cell>
          <cell r="K509">
            <v>7000</v>
          </cell>
          <cell r="L509">
            <v>4124</v>
          </cell>
          <cell r="M509">
            <v>134</v>
          </cell>
          <cell r="N509">
            <v>134</v>
          </cell>
          <cell r="O509">
            <v>134</v>
          </cell>
        </row>
        <row r="510">
          <cell r="A510" t="str">
            <v>03</v>
          </cell>
          <cell r="B510" t="str">
            <v>03</v>
          </cell>
          <cell r="C510" t="str">
            <v>01</v>
          </cell>
          <cell r="D510" t="str">
            <v>01</v>
          </cell>
          <cell r="E510" t="str">
            <v>10</v>
          </cell>
          <cell r="F510" t="str">
            <v>15</v>
          </cell>
          <cell r="G510" t="str">
            <v>3</v>
          </cell>
          <cell r="H510" t="str">
            <v>00</v>
          </cell>
          <cell r="I510" t="str">
            <v>0</v>
          </cell>
          <cell r="J510">
            <v>0</v>
          </cell>
          <cell r="K510">
            <v>157543</v>
          </cell>
          <cell r="L510">
            <v>185485</v>
          </cell>
          <cell r="M510">
            <v>211536</v>
          </cell>
          <cell r="N510">
            <v>211536</v>
          </cell>
          <cell r="O510">
            <v>211536</v>
          </cell>
        </row>
        <row r="511">
          <cell r="A511" t="str">
            <v>03</v>
          </cell>
          <cell r="B511" t="str">
            <v>03</v>
          </cell>
          <cell r="C511" t="str">
            <v>01</v>
          </cell>
          <cell r="D511" t="str">
            <v>01</v>
          </cell>
          <cell r="E511" t="str">
            <v>10</v>
          </cell>
          <cell r="F511" t="str">
            <v>26</v>
          </cell>
          <cell r="G511" t="str">
            <v>3</v>
          </cell>
          <cell r="H511" t="str">
            <v>00</v>
          </cell>
          <cell r="I511" t="str">
            <v>0</v>
          </cell>
          <cell r="J511">
            <v>813</v>
          </cell>
          <cell r="K511">
            <v>1375</v>
          </cell>
          <cell r="L511">
            <v>882</v>
          </cell>
          <cell r="M511">
            <v>3000</v>
          </cell>
          <cell r="N511">
            <v>3000</v>
          </cell>
          <cell r="O511">
            <v>3000</v>
          </cell>
        </row>
        <row r="512">
          <cell r="A512" t="str">
            <v>03</v>
          </cell>
          <cell r="B512" t="str">
            <v>03</v>
          </cell>
          <cell r="C512" t="str">
            <v>01</v>
          </cell>
          <cell r="D512" t="str">
            <v>01</v>
          </cell>
          <cell r="E512" t="str">
            <v>11</v>
          </cell>
          <cell r="F512" t="str">
            <v>01</v>
          </cell>
          <cell r="G512" t="str">
            <v>3</v>
          </cell>
          <cell r="H512" t="str">
            <v>00</v>
          </cell>
          <cell r="I512" t="str">
            <v>0</v>
          </cell>
          <cell r="J512">
            <v>0</v>
          </cell>
          <cell r="K512">
            <v>1</v>
          </cell>
          <cell r="L512">
            <v>0</v>
          </cell>
          <cell r="M512">
            <v>400</v>
          </cell>
          <cell r="N512">
            <v>400</v>
          </cell>
          <cell r="O512">
            <v>400</v>
          </cell>
        </row>
        <row r="513">
          <cell r="A513" t="str">
            <v>03</v>
          </cell>
          <cell r="B513" t="str">
            <v>03</v>
          </cell>
          <cell r="C513" t="str">
            <v>01</v>
          </cell>
          <cell r="D513" t="str">
            <v>01</v>
          </cell>
          <cell r="E513" t="str">
            <v>12</v>
          </cell>
          <cell r="F513" t="str">
            <v>01</v>
          </cell>
          <cell r="G513" t="str">
            <v>0</v>
          </cell>
          <cell r="H513" t="str">
            <v>00</v>
          </cell>
          <cell r="I513" t="str">
            <v>0</v>
          </cell>
          <cell r="J513">
            <v>0</v>
          </cell>
          <cell r="K513">
            <v>0</v>
          </cell>
          <cell r="L513">
            <v>0</v>
          </cell>
          <cell r="M513">
            <v>10172</v>
          </cell>
          <cell r="N513">
            <v>2000</v>
          </cell>
          <cell r="O513">
            <v>2000</v>
          </cell>
        </row>
        <row r="514">
          <cell r="A514" t="str">
            <v>03</v>
          </cell>
          <cell r="B514" t="str">
            <v>03</v>
          </cell>
          <cell r="C514" t="str">
            <v>01</v>
          </cell>
          <cell r="D514" t="str">
            <v>01</v>
          </cell>
          <cell r="E514" t="str">
            <v>12</v>
          </cell>
          <cell r="F514" t="str">
            <v>01</v>
          </cell>
          <cell r="G514" t="str">
            <v>3</v>
          </cell>
          <cell r="H514" t="str">
            <v>00</v>
          </cell>
          <cell r="I514" t="str">
            <v>0</v>
          </cell>
          <cell r="J514">
            <v>6524</v>
          </cell>
          <cell r="K514">
            <v>5000</v>
          </cell>
          <cell r="L514">
            <v>5000</v>
          </cell>
          <cell r="M514">
            <v>6500</v>
          </cell>
          <cell r="N514">
            <v>6500</v>
          </cell>
          <cell r="O514">
            <v>6500</v>
          </cell>
        </row>
        <row r="515">
          <cell r="A515" t="str">
            <v>03</v>
          </cell>
          <cell r="B515" t="str">
            <v>03</v>
          </cell>
          <cell r="C515" t="str">
            <v>01</v>
          </cell>
          <cell r="D515" t="str">
            <v>01</v>
          </cell>
          <cell r="E515" t="str">
            <v>12</v>
          </cell>
          <cell r="F515" t="str">
            <v>02</v>
          </cell>
          <cell r="G515" t="str">
            <v>0</v>
          </cell>
          <cell r="H515" t="str">
            <v>00</v>
          </cell>
          <cell r="I515" t="str">
            <v>0</v>
          </cell>
          <cell r="J515">
            <v>0</v>
          </cell>
          <cell r="K515">
            <v>0</v>
          </cell>
          <cell r="L515">
            <v>0</v>
          </cell>
          <cell r="M515">
            <v>20000</v>
          </cell>
          <cell r="N515">
            <v>20000</v>
          </cell>
          <cell r="O515">
            <v>20000</v>
          </cell>
        </row>
        <row r="516">
          <cell r="A516" t="str">
            <v>03</v>
          </cell>
          <cell r="B516" t="str">
            <v>03</v>
          </cell>
          <cell r="C516" t="str">
            <v>01</v>
          </cell>
          <cell r="D516" t="str">
            <v>01</v>
          </cell>
          <cell r="E516" t="str">
            <v>12</v>
          </cell>
          <cell r="F516" t="str">
            <v>02</v>
          </cell>
          <cell r="G516" t="str">
            <v>3</v>
          </cell>
          <cell r="H516" t="str">
            <v>00</v>
          </cell>
          <cell r="I516" t="str">
            <v>0</v>
          </cell>
          <cell r="J516">
            <v>0</v>
          </cell>
          <cell r="K516">
            <v>62</v>
          </cell>
          <cell r="L516">
            <v>206</v>
          </cell>
          <cell r="M516">
            <v>400</v>
          </cell>
          <cell r="N516">
            <v>400</v>
          </cell>
          <cell r="O516">
            <v>400</v>
          </cell>
        </row>
        <row r="517">
          <cell r="A517" t="str">
            <v>03</v>
          </cell>
          <cell r="B517" t="str">
            <v>03</v>
          </cell>
          <cell r="C517" t="str">
            <v>01</v>
          </cell>
          <cell r="D517" t="str">
            <v>01</v>
          </cell>
          <cell r="E517" t="str">
            <v>12</v>
          </cell>
          <cell r="F517" t="str">
            <v>03</v>
          </cell>
          <cell r="G517" t="str">
            <v>0</v>
          </cell>
          <cell r="H517" t="str">
            <v>00</v>
          </cell>
          <cell r="I517" t="str">
            <v>0</v>
          </cell>
          <cell r="J517">
            <v>0</v>
          </cell>
          <cell r="K517">
            <v>0</v>
          </cell>
          <cell r="L517">
            <v>0</v>
          </cell>
          <cell r="M517">
            <v>3000</v>
          </cell>
          <cell r="N517">
            <v>3000</v>
          </cell>
          <cell r="O517">
            <v>3000</v>
          </cell>
        </row>
        <row r="518">
          <cell r="A518" t="str">
            <v>03</v>
          </cell>
          <cell r="B518" t="str">
            <v>03</v>
          </cell>
          <cell r="C518" t="str">
            <v>01</v>
          </cell>
          <cell r="D518" t="str">
            <v>01</v>
          </cell>
          <cell r="E518" t="str">
            <v>12</v>
          </cell>
          <cell r="F518" t="str">
            <v>03</v>
          </cell>
          <cell r="G518" t="str">
            <v>3</v>
          </cell>
          <cell r="H518" t="str">
            <v>00</v>
          </cell>
          <cell r="I518" t="str">
            <v>0</v>
          </cell>
          <cell r="J518">
            <v>6323</v>
          </cell>
          <cell r="K518">
            <v>8000</v>
          </cell>
          <cell r="L518">
            <v>2738</v>
          </cell>
          <cell r="M518">
            <v>5000</v>
          </cell>
          <cell r="N518">
            <v>5000</v>
          </cell>
          <cell r="O518">
            <v>5000</v>
          </cell>
        </row>
        <row r="519">
          <cell r="A519" t="str">
            <v>03</v>
          </cell>
          <cell r="B519" t="str">
            <v>03</v>
          </cell>
          <cell r="C519" t="str">
            <v>01</v>
          </cell>
          <cell r="D519" t="str">
            <v>01</v>
          </cell>
          <cell r="E519" t="str">
            <v>12</v>
          </cell>
          <cell r="F519" t="str">
            <v>04</v>
          </cell>
          <cell r="G519" t="str">
            <v>0</v>
          </cell>
          <cell r="H519" t="str">
            <v>00</v>
          </cell>
          <cell r="I519" t="str">
            <v>0</v>
          </cell>
          <cell r="J519">
            <v>0</v>
          </cell>
          <cell r="K519">
            <v>0</v>
          </cell>
          <cell r="L519">
            <v>0</v>
          </cell>
          <cell r="M519">
            <v>50</v>
          </cell>
          <cell r="N519">
            <v>50</v>
          </cell>
          <cell r="O519">
            <v>50</v>
          </cell>
        </row>
        <row r="520">
          <cell r="A520" t="str">
            <v>03</v>
          </cell>
          <cell r="B520" t="str">
            <v>03</v>
          </cell>
          <cell r="C520" t="str">
            <v>01</v>
          </cell>
          <cell r="D520" t="str">
            <v>01</v>
          </cell>
          <cell r="E520" t="str">
            <v>12</v>
          </cell>
          <cell r="F520" t="str">
            <v>04</v>
          </cell>
          <cell r="G520" t="str">
            <v>3</v>
          </cell>
          <cell r="H520" t="str">
            <v>00</v>
          </cell>
          <cell r="I520" t="str">
            <v>0</v>
          </cell>
          <cell r="J520">
            <v>0</v>
          </cell>
          <cell r="K520">
            <v>100</v>
          </cell>
          <cell r="L520">
            <v>0</v>
          </cell>
          <cell r="M520">
            <v>50</v>
          </cell>
          <cell r="N520">
            <v>50</v>
          </cell>
          <cell r="O520">
            <v>50</v>
          </cell>
        </row>
        <row r="521">
          <cell r="A521" t="str">
            <v>03</v>
          </cell>
          <cell r="B521" t="str">
            <v>03</v>
          </cell>
          <cell r="C521" t="str">
            <v>01</v>
          </cell>
          <cell r="D521" t="str">
            <v>01</v>
          </cell>
          <cell r="E521" t="str">
            <v>12</v>
          </cell>
          <cell r="F521" t="str">
            <v>06</v>
          </cell>
          <cell r="G521" t="str">
            <v>0</v>
          </cell>
          <cell r="H521" t="str">
            <v>00</v>
          </cell>
          <cell r="I521" t="str">
            <v>0</v>
          </cell>
          <cell r="J521">
            <v>0</v>
          </cell>
          <cell r="K521">
            <v>200</v>
          </cell>
          <cell r="L521">
            <v>0</v>
          </cell>
          <cell r="M521">
            <v>200</v>
          </cell>
          <cell r="N521">
            <v>200</v>
          </cell>
          <cell r="O521">
            <v>200</v>
          </cell>
        </row>
        <row r="522">
          <cell r="A522" t="str">
            <v>03</v>
          </cell>
          <cell r="B522" t="str">
            <v>03</v>
          </cell>
          <cell r="C522" t="str">
            <v>01</v>
          </cell>
          <cell r="D522" t="str">
            <v>01</v>
          </cell>
          <cell r="E522" t="str">
            <v>12</v>
          </cell>
          <cell r="F522" t="str">
            <v>06</v>
          </cell>
          <cell r="G522" t="str">
            <v>3</v>
          </cell>
          <cell r="H522" t="str">
            <v>00</v>
          </cell>
          <cell r="I522" t="str">
            <v>0</v>
          </cell>
          <cell r="J522">
            <v>0</v>
          </cell>
          <cell r="K522">
            <v>400</v>
          </cell>
          <cell r="L522">
            <v>117</v>
          </cell>
          <cell r="M522">
            <v>200</v>
          </cell>
          <cell r="N522">
            <v>200</v>
          </cell>
          <cell r="O522">
            <v>200</v>
          </cell>
        </row>
        <row r="523">
          <cell r="A523" t="str">
            <v>03</v>
          </cell>
          <cell r="B523" t="str">
            <v>03</v>
          </cell>
          <cell r="C523" t="str">
            <v>01</v>
          </cell>
          <cell r="D523" t="str">
            <v>01</v>
          </cell>
          <cell r="E523" t="str">
            <v>13</v>
          </cell>
          <cell r="F523" t="str">
            <v>01</v>
          </cell>
          <cell r="G523" t="str">
            <v>0</v>
          </cell>
          <cell r="H523" t="str">
            <v>00</v>
          </cell>
          <cell r="I523" t="str">
            <v>0</v>
          </cell>
          <cell r="J523">
            <v>0</v>
          </cell>
          <cell r="K523">
            <v>7250</v>
          </cell>
          <cell r="L523">
            <v>6774</v>
          </cell>
          <cell r="M523">
            <v>7250</v>
          </cell>
          <cell r="N523">
            <v>7250</v>
          </cell>
          <cell r="O523">
            <v>7250</v>
          </cell>
        </row>
        <row r="524">
          <cell r="A524" t="str">
            <v>03</v>
          </cell>
          <cell r="B524" t="str">
            <v>03</v>
          </cell>
          <cell r="C524" t="str">
            <v>01</v>
          </cell>
          <cell r="D524" t="str">
            <v>01</v>
          </cell>
          <cell r="E524" t="str">
            <v>13</v>
          </cell>
          <cell r="F524" t="str">
            <v>01</v>
          </cell>
          <cell r="G524" t="str">
            <v>3</v>
          </cell>
          <cell r="H524" t="str">
            <v>00</v>
          </cell>
          <cell r="I524" t="str">
            <v>0</v>
          </cell>
          <cell r="J524">
            <v>8775</v>
          </cell>
          <cell r="K524">
            <v>6000</v>
          </cell>
          <cell r="L524">
            <v>5000</v>
          </cell>
          <cell r="M524">
            <v>10000</v>
          </cell>
          <cell r="N524">
            <v>10000</v>
          </cell>
          <cell r="O524">
            <v>10000</v>
          </cell>
        </row>
        <row r="525">
          <cell r="A525" t="str">
            <v>03</v>
          </cell>
          <cell r="B525" t="str">
            <v>03</v>
          </cell>
          <cell r="C525" t="str">
            <v>01</v>
          </cell>
          <cell r="D525" t="str">
            <v>01</v>
          </cell>
          <cell r="E525" t="str">
            <v>13</v>
          </cell>
          <cell r="F525" t="str">
            <v>07</v>
          </cell>
          <cell r="G525" t="str">
            <v>0</v>
          </cell>
          <cell r="H525" t="str">
            <v>00</v>
          </cell>
          <cell r="I525" t="str">
            <v>0</v>
          </cell>
          <cell r="J525">
            <v>0</v>
          </cell>
          <cell r="K525">
            <v>0</v>
          </cell>
          <cell r="L525">
            <v>0</v>
          </cell>
          <cell r="M525">
            <v>200</v>
          </cell>
          <cell r="N525">
            <v>200</v>
          </cell>
          <cell r="O525">
            <v>200</v>
          </cell>
        </row>
        <row r="526">
          <cell r="A526" t="str">
            <v>03</v>
          </cell>
          <cell r="B526" t="str">
            <v>03</v>
          </cell>
          <cell r="C526" t="str">
            <v>01</v>
          </cell>
          <cell r="D526" t="str">
            <v>01</v>
          </cell>
          <cell r="E526" t="str">
            <v>13</v>
          </cell>
          <cell r="F526" t="str">
            <v>07</v>
          </cell>
          <cell r="G526" t="str">
            <v>3</v>
          </cell>
          <cell r="H526" t="str">
            <v>00</v>
          </cell>
          <cell r="I526" t="str">
            <v>0</v>
          </cell>
          <cell r="J526">
            <v>0</v>
          </cell>
          <cell r="K526">
            <v>1</v>
          </cell>
          <cell r="L526">
            <v>0</v>
          </cell>
          <cell r="M526">
            <v>5000</v>
          </cell>
          <cell r="N526">
            <v>5000</v>
          </cell>
          <cell r="O526">
            <v>5000</v>
          </cell>
        </row>
        <row r="527">
          <cell r="A527" t="str">
            <v>03</v>
          </cell>
          <cell r="B527" t="str">
            <v>03</v>
          </cell>
          <cell r="C527" t="str">
            <v>01</v>
          </cell>
          <cell r="D527" t="str">
            <v>01</v>
          </cell>
          <cell r="E527" t="str">
            <v>13</v>
          </cell>
          <cell r="F527" t="str">
            <v>08</v>
          </cell>
          <cell r="G527" t="str">
            <v>0</v>
          </cell>
          <cell r="H527" t="str">
            <v>00</v>
          </cell>
          <cell r="I527" t="str">
            <v>0</v>
          </cell>
          <cell r="J527">
            <v>0</v>
          </cell>
          <cell r="K527">
            <v>500</v>
          </cell>
          <cell r="L527">
            <v>7578</v>
          </cell>
          <cell r="M527">
            <v>875</v>
          </cell>
          <cell r="N527">
            <v>875</v>
          </cell>
          <cell r="O527">
            <v>875</v>
          </cell>
        </row>
        <row r="528">
          <cell r="A528" t="str">
            <v>03</v>
          </cell>
          <cell r="B528" t="str">
            <v>03</v>
          </cell>
          <cell r="C528" t="str">
            <v>01</v>
          </cell>
          <cell r="D528" t="str">
            <v>01</v>
          </cell>
          <cell r="E528" t="str">
            <v>13</v>
          </cell>
          <cell r="F528" t="str">
            <v>08</v>
          </cell>
          <cell r="G528" t="str">
            <v>3</v>
          </cell>
          <cell r="H528" t="str">
            <v>00</v>
          </cell>
          <cell r="I528" t="str">
            <v>0</v>
          </cell>
          <cell r="J528">
            <v>126</v>
          </cell>
          <cell r="K528">
            <v>750</v>
          </cell>
          <cell r="L528">
            <v>0</v>
          </cell>
          <cell r="M528">
            <v>750</v>
          </cell>
          <cell r="N528">
            <v>750</v>
          </cell>
          <cell r="O528">
            <v>750</v>
          </cell>
        </row>
        <row r="529">
          <cell r="A529" t="str">
            <v>03</v>
          </cell>
          <cell r="B529" t="str">
            <v>03</v>
          </cell>
          <cell r="C529" t="str">
            <v>01</v>
          </cell>
          <cell r="D529" t="str">
            <v>01</v>
          </cell>
          <cell r="E529" t="str">
            <v>13</v>
          </cell>
          <cell r="F529" t="str">
            <v>09</v>
          </cell>
          <cell r="G529" t="str">
            <v>0</v>
          </cell>
          <cell r="H529" t="str">
            <v>00</v>
          </cell>
          <cell r="I529" t="str">
            <v>0</v>
          </cell>
          <cell r="J529">
            <v>0</v>
          </cell>
          <cell r="K529">
            <v>4000</v>
          </cell>
          <cell r="L529">
            <v>2040</v>
          </cell>
          <cell r="M529">
            <v>4000</v>
          </cell>
          <cell r="N529">
            <v>4000</v>
          </cell>
          <cell r="O529">
            <v>4000</v>
          </cell>
        </row>
        <row r="530">
          <cell r="A530" t="str">
            <v>03</v>
          </cell>
          <cell r="B530" t="str">
            <v>03</v>
          </cell>
          <cell r="C530" t="str">
            <v>01</v>
          </cell>
          <cell r="D530" t="str">
            <v>01</v>
          </cell>
          <cell r="E530" t="str">
            <v>13</v>
          </cell>
          <cell r="F530" t="str">
            <v>09</v>
          </cell>
          <cell r="G530" t="str">
            <v>3</v>
          </cell>
          <cell r="H530" t="str">
            <v>00</v>
          </cell>
          <cell r="I530" t="str">
            <v>0</v>
          </cell>
          <cell r="J530">
            <v>3000</v>
          </cell>
          <cell r="K530">
            <v>5000</v>
          </cell>
          <cell r="L530">
            <v>1880</v>
          </cell>
          <cell r="M530">
            <v>4000</v>
          </cell>
          <cell r="N530">
            <v>4000</v>
          </cell>
          <cell r="O530">
            <v>4000</v>
          </cell>
        </row>
        <row r="531">
          <cell r="A531" t="str">
            <v>03</v>
          </cell>
          <cell r="B531" t="str">
            <v>03</v>
          </cell>
          <cell r="C531" t="str">
            <v>01</v>
          </cell>
          <cell r="D531" t="str">
            <v>01</v>
          </cell>
          <cell r="E531" t="str">
            <v>13</v>
          </cell>
          <cell r="F531" t="str">
            <v>12</v>
          </cell>
          <cell r="G531" t="str">
            <v>0</v>
          </cell>
          <cell r="H531" t="str">
            <v>00</v>
          </cell>
          <cell r="I531" t="str">
            <v>0</v>
          </cell>
          <cell r="J531">
            <v>0</v>
          </cell>
          <cell r="K531">
            <v>0</v>
          </cell>
          <cell r="L531">
            <v>0</v>
          </cell>
          <cell r="M531">
            <v>10000</v>
          </cell>
          <cell r="N531">
            <v>10000</v>
          </cell>
          <cell r="O531">
            <v>10000</v>
          </cell>
        </row>
        <row r="532">
          <cell r="A532" t="str">
            <v>03</v>
          </cell>
          <cell r="B532" t="str">
            <v>03</v>
          </cell>
          <cell r="C532" t="str">
            <v>01</v>
          </cell>
          <cell r="D532" t="str">
            <v>01</v>
          </cell>
          <cell r="E532" t="str">
            <v>13</v>
          </cell>
          <cell r="F532" t="str">
            <v>12</v>
          </cell>
          <cell r="G532" t="str">
            <v>3</v>
          </cell>
          <cell r="H532" t="str">
            <v>00</v>
          </cell>
          <cell r="I532" t="str">
            <v>0</v>
          </cell>
          <cell r="J532">
            <v>9884</v>
          </cell>
          <cell r="K532">
            <v>10000</v>
          </cell>
          <cell r="L532">
            <v>5824</v>
          </cell>
          <cell r="M532">
            <v>5000</v>
          </cell>
          <cell r="N532">
            <v>5000</v>
          </cell>
          <cell r="O532">
            <v>5000</v>
          </cell>
        </row>
        <row r="533">
          <cell r="A533" t="str">
            <v>03</v>
          </cell>
          <cell r="B533" t="str">
            <v>03</v>
          </cell>
          <cell r="C533" t="str">
            <v>01</v>
          </cell>
          <cell r="D533" t="str">
            <v>01</v>
          </cell>
          <cell r="E533" t="str">
            <v>14</v>
          </cell>
          <cell r="F533" t="str">
            <v>02</v>
          </cell>
          <cell r="G533" t="str">
            <v>0</v>
          </cell>
          <cell r="H533" t="str">
            <v>00</v>
          </cell>
          <cell r="I533" t="str">
            <v>0</v>
          </cell>
          <cell r="J533">
            <v>0</v>
          </cell>
          <cell r="K533">
            <v>3000</v>
          </cell>
          <cell r="L533">
            <v>0</v>
          </cell>
          <cell r="M533">
            <v>300</v>
          </cell>
          <cell r="N533">
            <v>300</v>
          </cell>
          <cell r="O533">
            <v>300</v>
          </cell>
        </row>
        <row r="534">
          <cell r="A534" t="str">
            <v>03</v>
          </cell>
          <cell r="B534" t="str">
            <v>03</v>
          </cell>
          <cell r="C534" t="str">
            <v>01</v>
          </cell>
          <cell r="D534" t="str">
            <v>01</v>
          </cell>
          <cell r="E534" t="str">
            <v>14</v>
          </cell>
          <cell r="F534" t="str">
            <v>02</v>
          </cell>
          <cell r="G534" t="str">
            <v>3</v>
          </cell>
          <cell r="H534" t="str">
            <v>00</v>
          </cell>
          <cell r="I534" t="str">
            <v>0</v>
          </cell>
          <cell r="J534">
            <v>793</v>
          </cell>
          <cell r="K534">
            <v>2000</v>
          </cell>
          <cell r="L534">
            <v>1398</v>
          </cell>
          <cell r="M534">
            <v>500</v>
          </cell>
          <cell r="N534">
            <v>500</v>
          </cell>
          <cell r="O534">
            <v>500</v>
          </cell>
        </row>
        <row r="535">
          <cell r="A535" t="str">
            <v>03</v>
          </cell>
          <cell r="B535" t="str">
            <v>03</v>
          </cell>
          <cell r="C535" t="str">
            <v>01</v>
          </cell>
          <cell r="D535" t="str">
            <v>01</v>
          </cell>
          <cell r="E535" t="str">
            <v>14</v>
          </cell>
          <cell r="F535" t="str">
            <v>05</v>
          </cell>
          <cell r="G535" t="str">
            <v>0</v>
          </cell>
          <cell r="H535" t="str">
            <v>00</v>
          </cell>
          <cell r="I535" t="str">
            <v>0</v>
          </cell>
          <cell r="J535">
            <v>0</v>
          </cell>
          <cell r="K535">
            <v>100</v>
          </cell>
          <cell r="L535">
            <v>336</v>
          </cell>
          <cell r="M535">
            <v>200</v>
          </cell>
          <cell r="N535">
            <v>200</v>
          </cell>
          <cell r="O535">
            <v>200</v>
          </cell>
        </row>
        <row r="536">
          <cell r="A536" t="str">
            <v>03</v>
          </cell>
          <cell r="B536" t="str">
            <v>03</v>
          </cell>
          <cell r="C536" t="str">
            <v>01</v>
          </cell>
          <cell r="D536" t="str">
            <v>01</v>
          </cell>
          <cell r="E536" t="str">
            <v>14</v>
          </cell>
          <cell r="F536" t="str">
            <v>05</v>
          </cell>
          <cell r="G536" t="str">
            <v>3</v>
          </cell>
          <cell r="H536" t="str">
            <v>00</v>
          </cell>
          <cell r="I536" t="str">
            <v>0</v>
          </cell>
          <cell r="J536">
            <v>244</v>
          </cell>
          <cell r="K536">
            <v>500</v>
          </cell>
          <cell r="L536">
            <v>97</v>
          </cell>
          <cell r="M536">
            <v>300</v>
          </cell>
          <cell r="N536">
            <v>300</v>
          </cell>
          <cell r="O536">
            <v>300</v>
          </cell>
        </row>
        <row r="537">
          <cell r="A537" t="str">
            <v>03</v>
          </cell>
          <cell r="B537" t="str">
            <v>03</v>
          </cell>
          <cell r="C537" t="str">
            <v>01</v>
          </cell>
          <cell r="D537" t="str">
            <v>01</v>
          </cell>
          <cell r="E537" t="str">
            <v>14</v>
          </cell>
          <cell r="F537" t="str">
            <v>06</v>
          </cell>
          <cell r="G537" t="str">
            <v>0</v>
          </cell>
          <cell r="H537" t="str">
            <v>00</v>
          </cell>
          <cell r="I537" t="str">
            <v>0</v>
          </cell>
          <cell r="J537">
            <v>0</v>
          </cell>
          <cell r="K537">
            <v>400</v>
          </cell>
          <cell r="L537">
            <v>85</v>
          </cell>
          <cell r="M537">
            <v>1000</v>
          </cell>
          <cell r="N537">
            <v>1000</v>
          </cell>
          <cell r="O537">
            <v>1000</v>
          </cell>
        </row>
        <row r="538">
          <cell r="A538" t="str">
            <v>03</v>
          </cell>
          <cell r="B538" t="str">
            <v>03</v>
          </cell>
          <cell r="C538" t="str">
            <v>01</v>
          </cell>
          <cell r="D538" t="str">
            <v>01</v>
          </cell>
          <cell r="E538" t="str">
            <v>14</v>
          </cell>
          <cell r="F538" t="str">
            <v>06</v>
          </cell>
          <cell r="G538" t="str">
            <v>3</v>
          </cell>
          <cell r="H538" t="str">
            <v>00</v>
          </cell>
          <cell r="I538" t="str">
            <v>0</v>
          </cell>
          <cell r="J538">
            <v>334</v>
          </cell>
          <cell r="K538">
            <v>1000</v>
          </cell>
          <cell r="L538">
            <v>228</v>
          </cell>
          <cell r="M538">
            <v>1000</v>
          </cell>
          <cell r="N538">
            <v>1000</v>
          </cell>
          <cell r="O538">
            <v>1000</v>
          </cell>
        </row>
        <row r="539">
          <cell r="A539" t="str">
            <v>03</v>
          </cell>
          <cell r="B539" t="str">
            <v>03</v>
          </cell>
          <cell r="C539" t="str">
            <v>01</v>
          </cell>
          <cell r="D539" t="str">
            <v>01</v>
          </cell>
          <cell r="E539" t="str">
            <v>14</v>
          </cell>
          <cell r="F539" t="str">
            <v>07</v>
          </cell>
          <cell r="G539" t="str">
            <v>0</v>
          </cell>
          <cell r="H539" t="str">
            <v>00</v>
          </cell>
          <cell r="I539" t="str">
            <v>0</v>
          </cell>
          <cell r="J539">
            <v>0</v>
          </cell>
          <cell r="K539">
            <v>3000</v>
          </cell>
          <cell r="L539">
            <v>1206</v>
          </cell>
          <cell r="M539">
            <v>2000</v>
          </cell>
          <cell r="N539">
            <v>2000</v>
          </cell>
          <cell r="O539">
            <v>2000</v>
          </cell>
        </row>
        <row r="540">
          <cell r="A540" t="str">
            <v>03</v>
          </cell>
          <cell r="B540" t="str">
            <v>03</v>
          </cell>
          <cell r="C540" t="str">
            <v>01</v>
          </cell>
          <cell r="D540" t="str">
            <v>01</v>
          </cell>
          <cell r="E540" t="str">
            <v>14</v>
          </cell>
          <cell r="F540" t="str">
            <v>07</v>
          </cell>
          <cell r="G540" t="str">
            <v>3</v>
          </cell>
          <cell r="H540" t="str">
            <v>00</v>
          </cell>
          <cell r="I540" t="str">
            <v>0</v>
          </cell>
          <cell r="J540">
            <v>261</v>
          </cell>
          <cell r="K540">
            <v>1400</v>
          </cell>
          <cell r="L540">
            <v>1408</v>
          </cell>
          <cell r="M540">
            <v>2000</v>
          </cell>
          <cell r="N540">
            <v>2000</v>
          </cell>
          <cell r="O540">
            <v>2000</v>
          </cell>
        </row>
        <row r="541">
          <cell r="A541" t="str">
            <v>03</v>
          </cell>
          <cell r="B541" t="str">
            <v>03</v>
          </cell>
          <cell r="C541" t="str">
            <v>01</v>
          </cell>
          <cell r="D541" t="str">
            <v>01</v>
          </cell>
          <cell r="E541" t="str">
            <v>14</v>
          </cell>
          <cell r="F541" t="str">
            <v>08</v>
          </cell>
          <cell r="G541" t="str">
            <v>0</v>
          </cell>
          <cell r="H541" t="str">
            <v>00</v>
          </cell>
          <cell r="I541" t="str">
            <v>0</v>
          </cell>
          <cell r="J541">
            <v>0</v>
          </cell>
          <cell r="K541">
            <v>300</v>
          </cell>
          <cell r="L541">
            <v>0</v>
          </cell>
          <cell r="M541">
            <v>200</v>
          </cell>
          <cell r="N541">
            <v>200</v>
          </cell>
          <cell r="O541">
            <v>200</v>
          </cell>
        </row>
        <row r="542">
          <cell r="A542" t="str">
            <v>03</v>
          </cell>
          <cell r="B542" t="str">
            <v>03</v>
          </cell>
          <cell r="C542" t="str">
            <v>01</v>
          </cell>
          <cell r="D542" t="str">
            <v>01</v>
          </cell>
          <cell r="E542" t="str">
            <v>14</v>
          </cell>
          <cell r="F542" t="str">
            <v>08</v>
          </cell>
          <cell r="G542" t="str">
            <v>3</v>
          </cell>
          <cell r="H542" t="str">
            <v>00</v>
          </cell>
          <cell r="I542" t="str">
            <v>0</v>
          </cell>
          <cell r="J542">
            <v>0</v>
          </cell>
          <cell r="K542">
            <v>200</v>
          </cell>
          <cell r="L542">
            <v>72</v>
          </cell>
          <cell r="M542">
            <v>200</v>
          </cell>
          <cell r="N542">
            <v>200</v>
          </cell>
          <cell r="O542">
            <v>200</v>
          </cell>
        </row>
        <row r="543">
          <cell r="A543" t="str">
            <v>03</v>
          </cell>
          <cell r="B543" t="str">
            <v>03</v>
          </cell>
          <cell r="C543" t="str">
            <v>01</v>
          </cell>
          <cell r="D543" t="str">
            <v>01</v>
          </cell>
          <cell r="E543" t="str">
            <v>14</v>
          </cell>
          <cell r="F543" t="str">
            <v>13</v>
          </cell>
          <cell r="G543" t="str">
            <v>0</v>
          </cell>
          <cell r="H543" t="str">
            <v>00</v>
          </cell>
          <cell r="I543" t="str">
            <v>0</v>
          </cell>
          <cell r="J543">
            <v>0</v>
          </cell>
          <cell r="K543">
            <v>2000</v>
          </cell>
          <cell r="L543">
            <v>0</v>
          </cell>
          <cell r="M543">
            <v>400</v>
          </cell>
          <cell r="N543">
            <v>400</v>
          </cell>
          <cell r="O543">
            <v>400</v>
          </cell>
        </row>
        <row r="544">
          <cell r="A544" t="str">
            <v>03</v>
          </cell>
          <cell r="B544" t="str">
            <v>03</v>
          </cell>
          <cell r="C544" t="str">
            <v>01</v>
          </cell>
          <cell r="D544" t="str">
            <v>01</v>
          </cell>
          <cell r="E544" t="str">
            <v>14</v>
          </cell>
          <cell r="F544" t="str">
            <v>13</v>
          </cell>
          <cell r="G544" t="str">
            <v>3</v>
          </cell>
          <cell r="H544" t="str">
            <v>00</v>
          </cell>
          <cell r="I544" t="str">
            <v>0</v>
          </cell>
          <cell r="J544">
            <v>0</v>
          </cell>
          <cell r="K544">
            <v>0</v>
          </cell>
          <cell r="L544">
            <v>0</v>
          </cell>
          <cell r="M544">
            <v>2000</v>
          </cell>
          <cell r="N544">
            <v>2000</v>
          </cell>
          <cell r="O544">
            <v>2000</v>
          </cell>
        </row>
        <row r="545">
          <cell r="A545" t="str">
            <v>03</v>
          </cell>
          <cell r="B545" t="str">
            <v>03</v>
          </cell>
          <cell r="C545" t="str">
            <v>01</v>
          </cell>
          <cell r="D545" t="str">
            <v>01</v>
          </cell>
          <cell r="E545" t="str">
            <v>14</v>
          </cell>
          <cell r="F545" t="str">
            <v>16</v>
          </cell>
          <cell r="G545" t="str">
            <v>0</v>
          </cell>
          <cell r="H545" t="str">
            <v>00</v>
          </cell>
          <cell r="I545" t="str">
            <v>0</v>
          </cell>
          <cell r="J545">
            <v>0</v>
          </cell>
          <cell r="K545">
            <v>0</v>
          </cell>
          <cell r="L545">
            <v>0</v>
          </cell>
          <cell r="M545">
            <v>1000</v>
          </cell>
          <cell r="N545">
            <v>1000</v>
          </cell>
          <cell r="O545">
            <v>1000</v>
          </cell>
        </row>
        <row r="546">
          <cell r="A546" t="str">
            <v>03</v>
          </cell>
          <cell r="B546" t="str">
            <v>03</v>
          </cell>
          <cell r="C546" t="str">
            <v>01</v>
          </cell>
          <cell r="D546" t="str">
            <v>01</v>
          </cell>
          <cell r="E546" t="str">
            <v>14</v>
          </cell>
          <cell r="F546" t="str">
            <v>16</v>
          </cell>
          <cell r="G546" t="str">
            <v>3</v>
          </cell>
          <cell r="H546" t="str">
            <v>00</v>
          </cell>
          <cell r="I546" t="str">
            <v>0</v>
          </cell>
          <cell r="J546">
            <v>407</v>
          </cell>
          <cell r="K546">
            <v>1000</v>
          </cell>
          <cell r="L546">
            <v>1011</v>
          </cell>
          <cell r="M546">
            <v>500</v>
          </cell>
          <cell r="N546">
            <v>500</v>
          </cell>
          <cell r="O546">
            <v>500</v>
          </cell>
        </row>
        <row r="547">
          <cell r="A547" t="str">
            <v>03</v>
          </cell>
          <cell r="B547" t="str">
            <v>03</v>
          </cell>
          <cell r="C547" t="str">
            <v>01</v>
          </cell>
          <cell r="D547" t="str">
            <v>01</v>
          </cell>
          <cell r="E547" t="str">
            <v>14</v>
          </cell>
          <cell r="F547" t="str">
            <v>17</v>
          </cell>
          <cell r="G547" t="str">
            <v>3</v>
          </cell>
          <cell r="H547" t="str">
            <v>00</v>
          </cell>
          <cell r="I547" t="str">
            <v>0</v>
          </cell>
          <cell r="J547">
            <v>0</v>
          </cell>
          <cell r="K547">
            <v>1</v>
          </cell>
          <cell r="L547">
            <v>0</v>
          </cell>
          <cell r="M547">
            <v>400</v>
          </cell>
          <cell r="N547">
            <v>400</v>
          </cell>
          <cell r="O547">
            <v>400</v>
          </cell>
        </row>
        <row r="548">
          <cell r="A548" t="str">
            <v>03</v>
          </cell>
          <cell r="B548" t="str">
            <v>03</v>
          </cell>
          <cell r="C548" t="str">
            <v>01</v>
          </cell>
          <cell r="D548" t="str">
            <v>01</v>
          </cell>
          <cell r="E548" t="str">
            <v>14</v>
          </cell>
          <cell r="F548" t="str">
            <v>18</v>
          </cell>
          <cell r="G548" t="str">
            <v>3</v>
          </cell>
          <cell r="H548" t="str">
            <v>00</v>
          </cell>
          <cell r="I548" t="str">
            <v>0</v>
          </cell>
          <cell r="J548">
            <v>0</v>
          </cell>
          <cell r="K548">
            <v>0</v>
          </cell>
          <cell r="L548">
            <v>0</v>
          </cell>
          <cell r="M548">
            <v>1000</v>
          </cell>
          <cell r="N548">
            <v>1000</v>
          </cell>
          <cell r="O548">
            <v>1000</v>
          </cell>
        </row>
        <row r="549">
          <cell r="A549" t="str">
            <v>03</v>
          </cell>
          <cell r="B549" t="str">
            <v>03</v>
          </cell>
          <cell r="C549" t="str">
            <v>01</v>
          </cell>
          <cell r="D549" t="str">
            <v>01</v>
          </cell>
          <cell r="E549" t="str">
            <v>14</v>
          </cell>
          <cell r="F549" t="str">
            <v>22</v>
          </cell>
          <cell r="G549" t="str">
            <v>0</v>
          </cell>
          <cell r="H549" t="str">
            <v>00</v>
          </cell>
          <cell r="I549" t="str">
            <v>0</v>
          </cell>
          <cell r="J549">
            <v>0</v>
          </cell>
          <cell r="K549">
            <v>4802</v>
          </cell>
          <cell r="L549">
            <v>318</v>
          </cell>
          <cell r="M549">
            <v>1000</v>
          </cell>
          <cell r="N549">
            <v>1000</v>
          </cell>
          <cell r="O549">
            <v>1000</v>
          </cell>
        </row>
        <row r="550">
          <cell r="A550" t="str">
            <v>03</v>
          </cell>
          <cell r="B550" t="str">
            <v>03</v>
          </cell>
          <cell r="C550" t="str">
            <v>01</v>
          </cell>
          <cell r="D550" t="str">
            <v>01</v>
          </cell>
          <cell r="E550" t="str">
            <v>14</v>
          </cell>
          <cell r="F550" t="str">
            <v>22</v>
          </cell>
          <cell r="G550" t="str">
            <v>3</v>
          </cell>
          <cell r="H550" t="str">
            <v>00</v>
          </cell>
          <cell r="I550" t="str">
            <v>0</v>
          </cell>
          <cell r="J550">
            <v>1291</v>
          </cell>
          <cell r="K550">
            <v>5000</v>
          </cell>
          <cell r="L550">
            <v>229</v>
          </cell>
          <cell r="M550">
            <v>3000</v>
          </cell>
          <cell r="N550">
            <v>3000</v>
          </cell>
          <cell r="O550">
            <v>3000</v>
          </cell>
        </row>
        <row r="551">
          <cell r="A551" t="str">
            <v>03</v>
          </cell>
          <cell r="B551" t="str">
            <v>03</v>
          </cell>
          <cell r="C551" t="str">
            <v>01</v>
          </cell>
          <cell r="D551" t="str">
            <v>01</v>
          </cell>
          <cell r="E551" t="str">
            <v>15</v>
          </cell>
          <cell r="F551" t="str">
            <v>02</v>
          </cell>
          <cell r="G551" t="str">
            <v>0</v>
          </cell>
          <cell r="H551" t="str">
            <v>00</v>
          </cell>
          <cell r="I551" t="str">
            <v>0</v>
          </cell>
          <cell r="J551">
            <v>0</v>
          </cell>
          <cell r="K551">
            <v>0</v>
          </cell>
          <cell r="L551">
            <v>0</v>
          </cell>
          <cell r="M551">
            <v>400</v>
          </cell>
          <cell r="N551">
            <v>400</v>
          </cell>
          <cell r="O551">
            <v>400</v>
          </cell>
        </row>
        <row r="552">
          <cell r="A552" t="str">
            <v>03</v>
          </cell>
          <cell r="B552" t="str">
            <v>03</v>
          </cell>
          <cell r="C552" t="str">
            <v>01</v>
          </cell>
          <cell r="D552" t="str">
            <v>01</v>
          </cell>
          <cell r="E552" t="str">
            <v>15</v>
          </cell>
          <cell r="F552" t="str">
            <v>02</v>
          </cell>
          <cell r="G552" t="str">
            <v>3</v>
          </cell>
          <cell r="H552" t="str">
            <v>00</v>
          </cell>
          <cell r="I552" t="str">
            <v>0</v>
          </cell>
          <cell r="J552">
            <v>40000</v>
          </cell>
          <cell r="K552">
            <v>82662</v>
          </cell>
          <cell r="L552">
            <v>64452</v>
          </cell>
          <cell r="M552">
            <v>82662</v>
          </cell>
          <cell r="N552">
            <v>82662</v>
          </cell>
          <cell r="O552">
            <v>82662</v>
          </cell>
        </row>
        <row r="553">
          <cell r="A553" t="str">
            <v>03</v>
          </cell>
          <cell r="B553" t="str">
            <v>03</v>
          </cell>
          <cell r="C553" t="str">
            <v>01</v>
          </cell>
          <cell r="D553" t="str">
            <v>01</v>
          </cell>
          <cell r="E553" t="str">
            <v>15</v>
          </cell>
          <cell r="F553" t="str">
            <v>06</v>
          </cell>
          <cell r="G553" t="str">
            <v>3</v>
          </cell>
          <cell r="H553" t="str">
            <v>00</v>
          </cell>
          <cell r="I553" t="str">
            <v>0</v>
          </cell>
          <cell r="J553">
            <v>0</v>
          </cell>
          <cell r="K553">
            <v>3000</v>
          </cell>
          <cell r="L553">
            <v>5985</v>
          </cell>
          <cell r="M553">
            <v>5000</v>
          </cell>
          <cell r="N553">
            <v>5000</v>
          </cell>
          <cell r="O553">
            <v>5000</v>
          </cell>
        </row>
        <row r="554">
          <cell r="A554" t="str">
            <v>03</v>
          </cell>
          <cell r="B554" t="str">
            <v>03</v>
          </cell>
          <cell r="C554" t="str">
            <v>01</v>
          </cell>
          <cell r="D554" t="str">
            <v>01</v>
          </cell>
          <cell r="E554" t="str">
            <v>20</v>
          </cell>
          <cell r="F554" t="str">
            <v>01</v>
          </cell>
          <cell r="G554" t="str">
            <v>3</v>
          </cell>
          <cell r="H554" t="str">
            <v>00</v>
          </cell>
          <cell r="I554" t="str">
            <v>0</v>
          </cell>
          <cell r="J554">
            <v>0</v>
          </cell>
          <cell r="K554">
            <v>268</v>
          </cell>
          <cell r="L554">
            <v>0</v>
          </cell>
          <cell r="M554">
            <v>268</v>
          </cell>
          <cell r="N554">
            <v>268</v>
          </cell>
          <cell r="O554">
            <v>268</v>
          </cell>
        </row>
        <row r="555">
          <cell r="A555" t="str">
            <v>03</v>
          </cell>
          <cell r="B555" t="str">
            <v>03</v>
          </cell>
          <cell r="C555" t="str">
            <v>01</v>
          </cell>
          <cell r="D555" t="str">
            <v>01</v>
          </cell>
          <cell r="E555" t="str">
            <v>20</v>
          </cell>
          <cell r="F555" t="str">
            <v>04</v>
          </cell>
          <cell r="G555" t="str">
            <v>3</v>
          </cell>
          <cell r="H555" t="str">
            <v>00</v>
          </cell>
          <cell r="I555" t="str">
            <v>0</v>
          </cell>
          <cell r="J555">
            <v>0</v>
          </cell>
          <cell r="K555">
            <v>0</v>
          </cell>
          <cell r="L555">
            <v>0</v>
          </cell>
          <cell r="M555">
            <v>400</v>
          </cell>
          <cell r="N555">
            <v>400</v>
          </cell>
          <cell r="O555">
            <v>400</v>
          </cell>
        </row>
        <row r="556">
          <cell r="A556" t="str">
            <v>03</v>
          </cell>
          <cell r="B556" t="str">
            <v>03</v>
          </cell>
          <cell r="C556" t="str">
            <v>01</v>
          </cell>
          <cell r="D556" t="str">
            <v>01</v>
          </cell>
          <cell r="E556" t="str">
            <v>20</v>
          </cell>
          <cell r="F556" t="str">
            <v>05</v>
          </cell>
          <cell r="G556" t="str">
            <v>3</v>
          </cell>
          <cell r="H556" t="str">
            <v>00</v>
          </cell>
          <cell r="I556" t="str">
            <v>0</v>
          </cell>
          <cell r="J556">
            <v>0</v>
          </cell>
          <cell r="K556">
            <v>0</v>
          </cell>
          <cell r="L556">
            <v>0</v>
          </cell>
          <cell r="M556">
            <v>400</v>
          </cell>
          <cell r="N556">
            <v>400</v>
          </cell>
          <cell r="O556">
            <v>400</v>
          </cell>
        </row>
        <row r="557">
          <cell r="A557" t="str">
            <v>03</v>
          </cell>
          <cell r="B557" t="str">
            <v>03</v>
          </cell>
          <cell r="C557" t="str">
            <v>01</v>
          </cell>
          <cell r="D557" t="str">
            <v>01</v>
          </cell>
          <cell r="E557" t="str">
            <v>20</v>
          </cell>
          <cell r="F557" t="str">
            <v>06</v>
          </cell>
          <cell r="G557" t="str">
            <v>3</v>
          </cell>
          <cell r="H557" t="str">
            <v>00</v>
          </cell>
          <cell r="I557" t="str">
            <v>0</v>
          </cell>
          <cell r="J557">
            <v>0</v>
          </cell>
          <cell r="K557">
            <v>0</v>
          </cell>
          <cell r="L557">
            <v>0</v>
          </cell>
          <cell r="M557">
            <v>400</v>
          </cell>
          <cell r="N557">
            <v>400</v>
          </cell>
          <cell r="O557">
            <v>400</v>
          </cell>
        </row>
        <row r="558">
          <cell r="A558" t="str">
            <v>03</v>
          </cell>
          <cell r="B558" t="str">
            <v>03</v>
          </cell>
          <cell r="C558" t="str">
            <v>01</v>
          </cell>
          <cell r="D558" t="str">
            <v>01</v>
          </cell>
          <cell r="E558" t="str">
            <v>20</v>
          </cell>
          <cell r="F558" t="str">
            <v>08</v>
          </cell>
          <cell r="G558" t="str">
            <v>3</v>
          </cell>
          <cell r="H558" t="str">
            <v>00</v>
          </cell>
          <cell r="I558" t="str">
            <v>0</v>
          </cell>
          <cell r="J558">
            <v>0</v>
          </cell>
          <cell r="K558">
            <v>870000</v>
          </cell>
          <cell r="L558">
            <v>97304</v>
          </cell>
          <cell r="M558">
            <v>400</v>
          </cell>
          <cell r="N558">
            <v>400</v>
          </cell>
          <cell r="O558">
            <v>400</v>
          </cell>
        </row>
        <row r="559">
          <cell r="A559" t="str">
            <v>03</v>
          </cell>
          <cell r="B559" t="str">
            <v>04</v>
          </cell>
          <cell r="C559" t="str">
            <v>01</v>
          </cell>
          <cell r="D559" t="str">
            <v>01</v>
          </cell>
          <cell r="E559" t="str">
            <v>10</v>
          </cell>
          <cell r="F559" t="str">
            <v>01</v>
          </cell>
          <cell r="G559" t="str">
            <v>2</v>
          </cell>
          <cell r="H559" t="str">
            <v>00</v>
          </cell>
          <cell r="I559" t="str">
            <v>0</v>
          </cell>
          <cell r="J559">
            <v>348542</v>
          </cell>
          <cell r="K559">
            <v>115930</v>
          </cell>
          <cell r="L559">
            <v>110000</v>
          </cell>
          <cell r="M559">
            <v>128234</v>
          </cell>
          <cell r="N559">
            <v>158602</v>
          </cell>
          <cell r="O559">
            <v>158602</v>
          </cell>
        </row>
        <row r="560">
          <cell r="A560" t="str">
            <v>03</v>
          </cell>
          <cell r="B560" t="str">
            <v>04</v>
          </cell>
          <cell r="C560" t="str">
            <v>01</v>
          </cell>
          <cell r="D560" t="str">
            <v>01</v>
          </cell>
          <cell r="E560" t="str">
            <v>10</v>
          </cell>
          <cell r="F560" t="str">
            <v>05</v>
          </cell>
          <cell r="G560" t="str">
            <v>0</v>
          </cell>
          <cell r="H560" t="str">
            <v>00</v>
          </cell>
          <cell r="I560" t="str">
            <v>0</v>
          </cell>
          <cell r="J560">
            <v>5411</v>
          </cell>
          <cell r="K560">
            <v>28420</v>
          </cell>
          <cell r="L560">
            <v>13982</v>
          </cell>
          <cell r="M560">
            <v>15860</v>
          </cell>
          <cell r="N560">
            <v>15860</v>
          </cell>
          <cell r="O560">
            <v>15860</v>
          </cell>
        </row>
        <row r="561">
          <cell r="A561" t="str">
            <v>03</v>
          </cell>
          <cell r="B561" t="str">
            <v>04</v>
          </cell>
          <cell r="C561" t="str">
            <v>01</v>
          </cell>
          <cell r="D561" t="str">
            <v>01</v>
          </cell>
          <cell r="E561" t="str">
            <v>10</v>
          </cell>
          <cell r="F561" t="str">
            <v>10</v>
          </cell>
          <cell r="G561" t="str">
            <v>0</v>
          </cell>
          <cell r="H561" t="str">
            <v>00</v>
          </cell>
          <cell r="I561" t="str">
            <v>0</v>
          </cell>
          <cell r="J561">
            <v>0</v>
          </cell>
          <cell r="K561">
            <v>5145</v>
          </cell>
          <cell r="L561">
            <v>0</v>
          </cell>
          <cell r="M561">
            <v>3145</v>
          </cell>
          <cell r="N561">
            <v>3145</v>
          </cell>
          <cell r="O561">
            <v>3145</v>
          </cell>
        </row>
        <row r="562">
          <cell r="A562" t="str">
            <v>03</v>
          </cell>
          <cell r="B562" t="str">
            <v>04</v>
          </cell>
          <cell r="C562" t="str">
            <v>01</v>
          </cell>
          <cell r="D562" t="str">
            <v>01</v>
          </cell>
          <cell r="E562" t="str">
            <v>10</v>
          </cell>
          <cell r="F562" t="str">
            <v>15</v>
          </cell>
          <cell r="G562" t="str">
            <v>2</v>
          </cell>
          <cell r="H562" t="str">
            <v>00</v>
          </cell>
          <cell r="I562" t="str">
            <v>0</v>
          </cell>
          <cell r="J562">
            <v>0</v>
          </cell>
          <cell r="K562">
            <v>263008</v>
          </cell>
          <cell r="L562">
            <v>273173</v>
          </cell>
          <cell r="M562">
            <v>289308</v>
          </cell>
          <cell r="N562">
            <v>289308</v>
          </cell>
          <cell r="O562">
            <v>289308</v>
          </cell>
        </row>
        <row r="563">
          <cell r="A563" t="str">
            <v>03</v>
          </cell>
          <cell r="B563" t="str">
            <v>04</v>
          </cell>
          <cell r="C563" t="str">
            <v>01</v>
          </cell>
          <cell r="D563" t="str">
            <v>01</v>
          </cell>
          <cell r="E563" t="str">
            <v>10</v>
          </cell>
          <cell r="F563" t="str">
            <v>26</v>
          </cell>
          <cell r="G563" t="str">
            <v>2</v>
          </cell>
          <cell r="H563" t="str">
            <v>00</v>
          </cell>
          <cell r="I563" t="str">
            <v>0</v>
          </cell>
          <cell r="J563">
            <v>0</v>
          </cell>
          <cell r="K563">
            <v>25</v>
          </cell>
          <cell r="L563">
            <v>301</v>
          </cell>
          <cell r="M563">
            <v>5000</v>
          </cell>
          <cell r="N563">
            <v>25</v>
          </cell>
          <cell r="O563">
            <v>25</v>
          </cell>
        </row>
        <row r="564">
          <cell r="A564" t="str">
            <v>03</v>
          </cell>
          <cell r="B564" t="str">
            <v>04</v>
          </cell>
          <cell r="C564" t="str">
            <v>01</v>
          </cell>
          <cell r="D564" t="str">
            <v>01</v>
          </cell>
          <cell r="E564" t="str">
            <v>12</v>
          </cell>
          <cell r="F564" t="str">
            <v>01</v>
          </cell>
          <cell r="G564" t="str">
            <v>0</v>
          </cell>
          <cell r="H564" t="str">
            <v>00</v>
          </cell>
          <cell r="I564" t="str">
            <v>0</v>
          </cell>
          <cell r="J564">
            <v>0</v>
          </cell>
          <cell r="K564">
            <v>3500</v>
          </cell>
          <cell r="L564">
            <v>2641</v>
          </cell>
          <cell r="M564">
            <v>3676</v>
          </cell>
          <cell r="N564">
            <v>3676</v>
          </cell>
          <cell r="O564">
            <v>3676</v>
          </cell>
        </row>
        <row r="565">
          <cell r="A565" t="str">
            <v>03</v>
          </cell>
          <cell r="B565" t="str">
            <v>04</v>
          </cell>
          <cell r="C565" t="str">
            <v>01</v>
          </cell>
          <cell r="D565" t="str">
            <v>01</v>
          </cell>
          <cell r="E565" t="str">
            <v>12</v>
          </cell>
          <cell r="F565" t="str">
            <v>03</v>
          </cell>
          <cell r="G565" t="str">
            <v>0</v>
          </cell>
          <cell r="H565" t="str">
            <v>00</v>
          </cell>
          <cell r="I565" t="str">
            <v>0</v>
          </cell>
          <cell r="J565">
            <v>0</v>
          </cell>
          <cell r="K565">
            <v>2000</v>
          </cell>
          <cell r="L565">
            <v>1000</v>
          </cell>
          <cell r="M565">
            <v>9581</v>
          </cell>
          <cell r="N565">
            <v>2000</v>
          </cell>
          <cell r="O565">
            <v>2000</v>
          </cell>
        </row>
        <row r="566">
          <cell r="A566" t="str">
            <v>03</v>
          </cell>
          <cell r="B566" t="str">
            <v>04</v>
          </cell>
          <cell r="C566" t="str">
            <v>01</v>
          </cell>
          <cell r="D566" t="str">
            <v>01</v>
          </cell>
          <cell r="E566" t="str">
            <v>12</v>
          </cell>
          <cell r="F566" t="str">
            <v>04</v>
          </cell>
          <cell r="G566" t="str">
            <v>0</v>
          </cell>
          <cell r="H566" t="str">
            <v>00</v>
          </cell>
          <cell r="I566" t="str">
            <v>0</v>
          </cell>
          <cell r="J566">
            <v>0</v>
          </cell>
          <cell r="K566">
            <v>50</v>
          </cell>
          <cell r="L566">
            <v>0</v>
          </cell>
          <cell r="M566">
            <v>1050</v>
          </cell>
          <cell r="N566">
            <v>50</v>
          </cell>
          <cell r="O566">
            <v>50</v>
          </cell>
        </row>
        <row r="567">
          <cell r="A567" t="str">
            <v>03</v>
          </cell>
          <cell r="B567" t="str">
            <v>04</v>
          </cell>
          <cell r="C567" t="str">
            <v>01</v>
          </cell>
          <cell r="D567" t="str">
            <v>03</v>
          </cell>
          <cell r="E567" t="str">
            <v>10</v>
          </cell>
          <cell r="F567" t="str">
            <v>02</v>
          </cell>
          <cell r="G567" t="str">
            <v>2</v>
          </cell>
          <cell r="H567" t="str">
            <v>00</v>
          </cell>
          <cell r="I567" t="str">
            <v>0</v>
          </cell>
          <cell r="J567">
            <v>0</v>
          </cell>
          <cell r="K567">
            <v>1</v>
          </cell>
          <cell r="L567">
            <v>3162</v>
          </cell>
          <cell r="M567">
            <v>1</v>
          </cell>
          <cell r="N567">
            <v>1</v>
          </cell>
          <cell r="O567">
            <v>1</v>
          </cell>
        </row>
        <row r="568">
          <cell r="A568" t="str">
            <v>03</v>
          </cell>
          <cell r="B568" t="str">
            <v>04</v>
          </cell>
          <cell r="C568" t="str">
            <v>01</v>
          </cell>
          <cell r="D568" t="str">
            <v>03</v>
          </cell>
          <cell r="E568" t="str">
            <v>10</v>
          </cell>
          <cell r="F568" t="str">
            <v>26</v>
          </cell>
          <cell r="G568" t="str">
            <v>2</v>
          </cell>
          <cell r="H568" t="str">
            <v>00</v>
          </cell>
          <cell r="I568" t="str">
            <v>0</v>
          </cell>
          <cell r="J568">
            <v>48</v>
          </cell>
          <cell r="K568">
            <v>125</v>
          </cell>
          <cell r="L568">
            <v>0</v>
          </cell>
          <cell r="M568">
            <v>2125</v>
          </cell>
          <cell r="N568">
            <v>125</v>
          </cell>
          <cell r="O568">
            <v>125</v>
          </cell>
        </row>
        <row r="569">
          <cell r="A569" t="str">
            <v>03</v>
          </cell>
          <cell r="B569" t="str">
            <v>04</v>
          </cell>
          <cell r="C569" t="str">
            <v>01</v>
          </cell>
          <cell r="D569" t="str">
            <v>03</v>
          </cell>
          <cell r="E569" t="str">
            <v>11</v>
          </cell>
          <cell r="F569" t="str">
            <v>01</v>
          </cell>
          <cell r="G569" t="str">
            <v>2</v>
          </cell>
          <cell r="H569" t="str">
            <v>00</v>
          </cell>
          <cell r="I569" t="str">
            <v>0</v>
          </cell>
          <cell r="J569">
            <v>0</v>
          </cell>
          <cell r="K569">
            <v>4214</v>
          </cell>
          <cell r="L569">
            <v>0</v>
          </cell>
          <cell r="M569">
            <v>4214</v>
          </cell>
          <cell r="N569">
            <v>4214</v>
          </cell>
          <cell r="O569">
            <v>4214</v>
          </cell>
        </row>
        <row r="570">
          <cell r="A570" t="str">
            <v>03</v>
          </cell>
          <cell r="B570" t="str">
            <v>04</v>
          </cell>
          <cell r="C570" t="str">
            <v>01</v>
          </cell>
          <cell r="D570" t="str">
            <v>03</v>
          </cell>
          <cell r="E570" t="str">
            <v>12</v>
          </cell>
          <cell r="F570" t="str">
            <v>01</v>
          </cell>
          <cell r="G570" t="str">
            <v>2</v>
          </cell>
          <cell r="H570" t="str">
            <v>00</v>
          </cell>
          <cell r="I570" t="str">
            <v>0</v>
          </cell>
          <cell r="J570">
            <v>15419</v>
          </cell>
          <cell r="K570">
            <v>6000</v>
          </cell>
          <cell r="L570">
            <v>4000</v>
          </cell>
          <cell r="M570">
            <v>10000</v>
          </cell>
          <cell r="N570">
            <v>2000</v>
          </cell>
          <cell r="O570">
            <v>2000</v>
          </cell>
        </row>
        <row r="571">
          <cell r="A571" t="str">
            <v>03</v>
          </cell>
          <cell r="B571" t="str">
            <v>04</v>
          </cell>
          <cell r="C571" t="str">
            <v>01</v>
          </cell>
          <cell r="D571" t="str">
            <v>03</v>
          </cell>
          <cell r="E571" t="str">
            <v>12</v>
          </cell>
          <cell r="F571" t="str">
            <v>02</v>
          </cell>
          <cell r="G571" t="str">
            <v>2</v>
          </cell>
          <cell r="H571" t="str">
            <v>00</v>
          </cell>
          <cell r="I571" t="str">
            <v>0</v>
          </cell>
          <cell r="J571">
            <v>0</v>
          </cell>
          <cell r="K571">
            <v>1</v>
          </cell>
          <cell r="L571">
            <v>0</v>
          </cell>
          <cell r="M571">
            <v>1</v>
          </cell>
          <cell r="N571">
            <v>1</v>
          </cell>
          <cell r="O571">
            <v>1</v>
          </cell>
        </row>
        <row r="572">
          <cell r="A572" t="str">
            <v>03</v>
          </cell>
          <cell r="B572" t="str">
            <v>04</v>
          </cell>
          <cell r="C572" t="str">
            <v>01</v>
          </cell>
          <cell r="D572" t="str">
            <v>03</v>
          </cell>
          <cell r="E572" t="str">
            <v>12</v>
          </cell>
          <cell r="F572" t="str">
            <v>03</v>
          </cell>
          <cell r="G572" t="str">
            <v>2</v>
          </cell>
          <cell r="H572" t="str">
            <v>00</v>
          </cell>
          <cell r="I572" t="str">
            <v>0</v>
          </cell>
          <cell r="J572">
            <v>5945</v>
          </cell>
          <cell r="K572">
            <v>5000</v>
          </cell>
          <cell r="L572">
            <v>2500</v>
          </cell>
          <cell r="M572">
            <v>5000</v>
          </cell>
          <cell r="N572">
            <v>5000</v>
          </cell>
          <cell r="O572">
            <v>5000</v>
          </cell>
        </row>
        <row r="573">
          <cell r="A573" t="str">
            <v>03</v>
          </cell>
          <cell r="B573" t="str">
            <v>04</v>
          </cell>
          <cell r="C573" t="str">
            <v>01</v>
          </cell>
          <cell r="D573" t="str">
            <v>03</v>
          </cell>
          <cell r="E573" t="str">
            <v>12</v>
          </cell>
          <cell r="F573" t="str">
            <v>06</v>
          </cell>
          <cell r="G573" t="str">
            <v>2</v>
          </cell>
          <cell r="H573" t="str">
            <v>00</v>
          </cell>
          <cell r="I573" t="str">
            <v>0</v>
          </cell>
          <cell r="J573">
            <v>1770</v>
          </cell>
          <cell r="K573">
            <v>1500</v>
          </cell>
          <cell r="L573">
            <v>251</v>
          </cell>
          <cell r="M573">
            <v>1000</v>
          </cell>
          <cell r="N573">
            <v>1000</v>
          </cell>
          <cell r="O573">
            <v>1000</v>
          </cell>
        </row>
        <row r="574">
          <cell r="A574" t="str">
            <v>03</v>
          </cell>
          <cell r="B574" t="str">
            <v>04</v>
          </cell>
          <cell r="C574" t="str">
            <v>01</v>
          </cell>
          <cell r="D574" t="str">
            <v>03</v>
          </cell>
          <cell r="E574" t="str">
            <v>13</v>
          </cell>
          <cell r="F574" t="str">
            <v>01</v>
          </cell>
          <cell r="G574" t="str">
            <v>2</v>
          </cell>
          <cell r="H574" t="str">
            <v>00</v>
          </cell>
          <cell r="I574" t="str">
            <v>0</v>
          </cell>
          <cell r="J574">
            <v>9896</v>
          </cell>
          <cell r="K574">
            <v>4500</v>
          </cell>
          <cell r="L574">
            <v>2500</v>
          </cell>
          <cell r="M574">
            <v>8000</v>
          </cell>
          <cell r="N574">
            <v>6113</v>
          </cell>
          <cell r="O574">
            <v>6113</v>
          </cell>
        </row>
        <row r="575">
          <cell r="A575" t="str">
            <v>03</v>
          </cell>
          <cell r="B575" t="str">
            <v>04</v>
          </cell>
          <cell r="C575" t="str">
            <v>01</v>
          </cell>
          <cell r="D575" t="str">
            <v>03</v>
          </cell>
          <cell r="E575" t="str">
            <v>13</v>
          </cell>
          <cell r="F575" t="str">
            <v>07</v>
          </cell>
          <cell r="G575" t="str">
            <v>2</v>
          </cell>
          <cell r="H575" t="str">
            <v>00</v>
          </cell>
          <cell r="I575" t="str">
            <v>0</v>
          </cell>
          <cell r="J575">
            <v>1977</v>
          </cell>
          <cell r="K575">
            <v>1</v>
          </cell>
          <cell r="L575">
            <v>0</v>
          </cell>
          <cell r="M575">
            <v>2000</v>
          </cell>
          <cell r="N575">
            <v>2000</v>
          </cell>
          <cell r="O575">
            <v>2000</v>
          </cell>
        </row>
        <row r="576">
          <cell r="A576" t="str">
            <v>03</v>
          </cell>
          <cell r="B576" t="str">
            <v>04</v>
          </cell>
          <cell r="C576" t="str">
            <v>01</v>
          </cell>
          <cell r="D576" t="str">
            <v>03</v>
          </cell>
          <cell r="E576" t="str">
            <v>13</v>
          </cell>
          <cell r="F576" t="str">
            <v>08</v>
          </cell>
          <cell r="G576" t="str">
            <v>2</v>
          </cell>
          <cell r="H576" t="str">
            <v>00</v>
          </cell>
          <cell r="I576" t="str">
            <v>0</v>
          </cell>
          <cell r="J576">
            <v>2196</v>
          </cell>
          <cell r="K576">
            <v>1500</v>
          </cell>
          <cell r="L576">
            <v>800</v>
          </cell>
          <cell r="M576">
            <v>1000</v>
          </cell>
          <cell r="N576">
            <v>1000</v>
          </cell>
          <cell r="O576">
            <v>1000</v>
          </cell>
        </row>
        <row r="577">
          <cell r="A577" t="str">
            <v>03</v>
          </cell>
          <cell r="B577" t="str">
            <v>04</v>
          </cell>
          <cell r="C577" t="str">
            <v>01</v>
          </cell>
          <cell r="D577" t="str">
            <v>03</v>
          </cell>
          <cell r="E577" t="str">
            <v>13</v>
          </cell>
          <cell r="F577" t="str">
            <v>09</v>
          </cell>
          <cell r="G577" t="str">
            <v>2</v>
          </cell>
          <cell r="H577" t="str">
            <v>00</v>
          </cell>
          <cell r="I577" t="str">
            <v>0</v>
          </cell>
          <cell r="J577">
            <v>5231</v>
          </cell>
          <cell r="K577">
            <v>4000</v>
          </cell>
          <cell r="L577">
            <v>4000</v>
          </cell>
          <cell r="M577">
            <v>3000</v>
          </cell>
          <cell r="N577">
            <v>3000</v>
          </cell>
          <cell r="O577">
            <v>3000</v>
          </cell>
        </row>
        <row r="578">
          <cell r="A578" t="str">
            <v>03</v>
          </cell>
          <cell r="B578" t="str">
            <v>04</v>
          </cell>
          <cell r="C578" t="str">
            <v>01</v>
          </cell>
          <cell r="D578" t="str">
            <v>03</v>
          </cell>
          <cell r="E578" t="str">
            <v>13</v>
          </cell>
          <cell r="F578" t="str">
            <v>12</v>
          </cell>
          <cell r="G578" t="str">
            <v>2</v>
          </cell>
          <cell r="H578" t="str">
            <v>00</v>
          </cell>
          <cell r="I578" t="str">
            <v>0</v>
          </cell>
          <cell r="J578">
            <v>0</v>
          </cell>
          <cell r="K578">
            <v>7000</v>
          </cell>
          <cell r="L578">
            <v>0</v>
          </cell>
          <cell r="M578">
            <v>2000</v>
          </cell>
          <cell r="N578">
            <v>2000</v>
          </cell>
          <cell r="O578">
            <v>2000</v>
          </cell>
        </row>
        <row r="579">
          <cell r="A579" t="str">
            <v>03</v>
          </cell>
          <cell r="B579" t="str">
            <v>04</v>
          </cell>
          <cell r="C579" t="str">
            <v>01</v>
          </cell>
          <cell r="D579" t="str">
            <v>03</v>
          </cell>
          <cell r="E579" t="str">
            <v>14</v>
          </cell>
          <cell r="F579" t="str">
            <v>02</v>
          </cell>
          <cell r="G579" t="str">
            <v>2</v>
          </cell>
          <cell r="H579" t="str">
            <v>00</v>
          </cell>
          <cell r="I579" t="str">
            <v>0</v>
          </cell>
          <cell r="J579">
            <v>6500</v>
          </cell>
          <cell r="K579">
            <v>8500</v>
          </cell>
          <cell r="L579">
            <v>8700</v>
          </cell>
          <cell r="M579">
            <v>10000</v>
          </cell>
          <cell r="N579">
            <v>8500</v>
          </cell>
          <cell r="O579">
            <v>8500</v>
          </cell>
        </row>
        <row r="580">
          <cell r="A580" t="str">
            <v>03</v>
          </cell>
          <cell r="B580" t="str">
            <v>04</v>
          </cell>
          <cell r="C580" t="str">
            <v>01</v>
          </cell>
          <cell r="D580" t="str">
            <v>03</v>
          </cell>
          <cell r="E580" t="str">
            <v>14</v>
          </cell>
          <cell r="F580" t="str">
            <v>05</v>
          </cell>
          <cell r="G580" t="str">
            <v>2</v>
          </cell>
          <cell r="H580" t="str">
            <v>00</v>
          </cell>
          <cell r="I580" t="str">
            <v>0</v>
          </cell>
          <cell r="J580">
            <v>1040</v>
          </cell>
          <cell r="K580">
            <v>1000</v>
          </cell>
          <cell r="L580">
            <v>700</v>
          </cell>
          <cell r="M580">
            <v>5000</v>
          </cell>
          <cell r="N580">
            <v>1000</v>
          </cell>
          <cell r="O580">
            <v>1000</v>
          </cell>
        </row>
        <row r="581">
          <cell r="A581" t="str">
            <v>03</v>
          </cell>
          <cell r="B581" t="str">
            <v>04</v>
          </cell>
          <cell r="C581" t="str">
            <v>01</v>
          </cell>
          <cell r="D581" t="str">
            <v>03</v>
          </cell>
          <cell r="E581" t="str">
            <v>14</v>
          </cell>
          <cell r="F581" t="str">
            <v>06</v>
          </cell>
          <cell r="G581" t="str">
            <v>2</v>
          </cell>
          <cell r="H581" t="str">
            <v>00</v>
          </cell>
          <cell r="I581" t="str">
            <v>0</v>
          </cell>
          <cell r="J581">
            <v>1621</v>
          </cell>
          <cell r="K581">
            <v>2000</v>
          </cell>
          <cell r="L581">
            <v>1000</v>
          </cell>
          <cell r="M581">
            <v>2000</v>
          </cell>
          <cell r="N581">
            <v>2000</v>
          </cell>
          <cell r="O581">
            <v>2000</v>
          </cell>
        </row>
        <row r="582">
          <cell r="A582" t="str">
            <v>03</v>
          </cell>
          <cell r="B582" t="str">
            <v>04</v>
          </cell>
          <cell r="C582" t="str">
            <v>01</v>
          </cell>
          <cell r="D582" t="str">
            <v>03</v>
          </cell>
          <cell r="E582" t="str">
            <v>14</v>
          </cell>
          <cell r="F582" t="str">
            <v>07</v>
          </cell>
          <cell r="G582" t="str">
            <v>2</v>
          </cell>
          <cell r="H582" t="str">
            <v>00</v>
          </cell>
          <cell r="I582" t="str">
            <v>0</v>
          </cell>
          <cell r="J582">
            <v>1480</v>
          </cell>
          <cell r="K582">
            <v>2000</v>
          </cell>
          <cell r="L582">
            <v>1000</v>
          </cell>
          <cell r="M582">
            <v>1000</v>
          </cell>
          <cell r="N582">
            <v>1000</v>
          </cell>
          <cell r="O582">
            <v>1000</v>
          </cell>
        </row>
        <row r="583">
          <cell r="A583" t="str">
            <v>03</v>
          </cell>
          <cell r="B583" t="str">
            <v>04</v>
          </cell>
          <cell r="C583" t="str">
            <v>01</v>
          </cell>
          <cell r="D583" t="str">
            <v>03</v>
          </cell>
          <cell r="E583" t="str">
            <v>14</v>
          </cell>
          <cell r="F583" t="str">
            <v>08</v>
          </cell>
          <cell r="G583" t="str">
            <v>2</v>
          </cell>
          <cell r="H583" t="str">
            <v>00</v>
          </cell>
          <cell r="I583" t="str">
            <v>0</v>
          </cell>
          <cell r="J583">
            <v>460</v>
          </cell>
          <cell r="K583">
            <v>500</v>
          </cell>
          <cell r="L583">
            <v>0</v>
          </cell>
          <cell r="M583">
            <v>2300</v>
          </cell>
          <cell r="N583">
            <v>300</v>
          </cell>
          <cell r="O583">
            <v>300</v>
          </cell>
        </row>
        <row r="584">
          <cell r="A584" t="str">
            <v>03</v>
          </cell>
          <cell r="B584" t="str">
            <v>04</v>
          </cell>
          <cell r="C584" t="str">
            <v>01</v>
          </cell>
          <cell r="D584" t="str">
            <v>03</v>
          </cell>
          <cell r="E584" t="str">
            <v>14</v>
          </cell>
          <cell r="F584" t="str">
            <v>22</v>
          </cell>
          <cell r="G584" t="str">
            <v>2</v>
          </cell>
          <cell r="H584" t="str">
            <v>00</v>
          </cell>
          <cell r="I584" t="str">
            <v>0</v>
          </cell>
          <cell r="J584">
            <v>11608</v>
          </cell>
          <cell r="K584">
            <v>5000</v>
          </cell>
          <cell r="L584">
            <v>4000</v>
          </cell>
          <cell r="M584">
            <v>10000</v>
          </cell>
          <cell r="N584">
            <v>4000</v>
          </cell>
          <cell r="O584">
            <v>4000</v>
          </cell>
        </row>
        <row r="585">
          <cell r="A585" t="str">
            <v>03</v>
          </cell>
          <cell r="B585" t="str">
            <v>04</v>
          </cell>
          <cell r="C585" t="str">
            <v>01</v>
          </cell>
          <cell r="D585" t="str">
            <v>03</v>
          </cell>
          <cell r="E585" t="str">
            <v>15</v>
          </cell>
          <cell r="F585" t="str">
            <v>02</v>
          </cell>
          <cell r="G585" t="str">
            <v>2</v>
          </cell>
          <cell r="H585" t="str">
            <v>00</v>
          </cell>
          <cell r="I585" t="str">
            <v>0</v>
          </cell>
          <cell r="J585">
            <v>0</v>
          </cell>
          <cell r="K585">
            <v>24080</v>
          </cell>
          <cell r="L585">
            <v>20000</v>
          </cell>
          <cell r="M585">
            <v>35505</v>
          </cell>
          <cell r="N585">
            <v>44080</v>
          </cell>
          <cell r="O585">
            <v>44080</v>
          </cell>
        </row>
        <row r="586">
          <cell r="A586" t="str">
            <v>03</v>
          </cell>
          <cell r="B586" t="str">
            <v>04</v>
          </cell>
          <cell r="C586" t="str">
            <v>01</v>
          </cell>
          <cell r="D586" t="str">
            <v>03</v>
          </cell>
          <cell r="E586" t="str">
            <v>20</v>
          </cell>
          <cell r="F586" t="str">
            <v>01</v>
          </cell>
          <cell r="G586" t="str">
            <v>2</v>
          </cell>
          <cell r="H586" t="str">
            <v>00</v>
          </cell>
          <cell r="I586" t="str">
            <v>0</v>
          </cell>
          <cell r="J586">
            <v>0</v>
          </cell>
          <cell r="K586">
            <v>5000</v>
          </cell>
          <cell r="L586">
            <v>4500</v>
          </cell>
          <cell r="M586">
            <v>0</v>
          </cell>
          <cell r="N586">
            <v>0</v>
          </cell>
          <cell r="O586">
            <v>0</v>
          </cell>
        </row>
        <row r="587">
          <cell r="A587" t="str">
            <v>03</v>
          </cell>
          <cell r="B587" t="str">
            <v>05</v>
          </cell>
          <cell r="C587" t="str">
            <v>01</v>
          </cell>
          <cell r="D587" t="str">
            <v>01</v>
          </cell>
          <cell r="E587" t="str">
            <v>10</v>
          </cell>
          <cell r="F587" t="str">
            <v>01</v>
          </cell>
          <cell r="G587" t="str">
            <v>1</v>
          </cell>
          <cell r="H587" t="str">
            <v>00</v>
          </cell>
          <cell r="I587" t="str">
            <v>0</v>
          </cell>
          <cell r="J587">
            <v>81463</v>
          </cell>
          <cell r="K587">
            <v>52813</v>
          </cell>
          <cell r="L587">
            <v>55098</v>
          </cell>
          <cell r="M587">
            <v>58559</v>
          </cell>
          <cell r="N587">
            <v>58559</v>
          </cell>
          <cell r="O587">
            <v>58559</v>
          </cell>
        </row>
        <row r="588">
          <cell r="A588" t="str">
            <v>03</v>
          </cell>
          <cell r="B588" t="str">
            <v>05</v>
          </cell>
          <cell r="C588" t="str">
            <v>01</v>
          </cell>
          <cell r="D588" t="str">
            <v>01</v>
          </cell>
          <cell r="E588" t="str">
            <v>14</v>
          </cell>
          <cell r="F588" t="str">
            <v>22</v>
          </cell>
          <cell r="G588" t="str">
            <v>1</v>
          </cell>
          <cell r="H588" t="str">
            <v>00</v>
          </cell>
          <cell r="I588" t="str">
            <v>0</v>
          </cell>
          <cell r="J588">
            <v>1100</v>
          </cell>
          <cell r="K588">
            <v>21</v>
          </cell>
          <cell r="L588">
            <v>406</v>
          </cell>
          <cell r="M588">
            <v>1020</v>
          </cell>
          <cell r="N588">
            <v>1020</v>
          </cell>
          <cell r="O588">
            <v>1020</v>
          </cell>
        </row>
        <row r="589">
          <cell r="A589" t="str">
            <v>03</v>
          </cell>
          <cell r="B589" t="str">
            <v>05</v>
          </cell>
          <cell r="C589" t="str">
            <v>02</v>
          </cell>
          <cell r="D589" t="str">
            <v>01</v>
          </cell>
          <cell r="E589" t="str">
            <v>10</v>
          </cell>
          <cell r="F589" t="str">
            <v>01</v>
          </cell>
          <cell r="G589" t="str">
            <v>1</v>
          </cell>
          <cell r="H589" t="str">
            <v>00</v>
          </cell>
          <cell r="I589" t="str">
            <v>0</v>
          </cell>
          <cell r="J589">
            <v>76519</v>
          </cell>
          <cell r="K589">
            <v>86876</v>
          </cell>
          <cell r="L589">
            <v>71820</v>
          </cell>
          <cell r="M589">
            <v>96919</v>
          </cell>
          <cell r="N589">
            <v>97772</v>
          </cell>
          <cell r="O589">
            <v>97772</v>
          </cell>
        </row>
        <row r="590">
          <cell r="A590" t="str">
            <v>03</v>
          </cell>
          <cell r="B590" t="str">
            <v>05</v>
          </cell>
          <cell r="C590" t="str">
            <v>02</v>
          </cell>
          <cell r="D590" t="str">
            <v>01</v>
          </cell>
          <cell r="E590" t="str">
            <v>10</v>
          </cell>
          <cell r="F590" t="str">
            <v>01</v>
          </cell>
          <cell r="G590" t="str">
            <v>2</v>
          </cell>
          <cell r="H590" t="str">
            <v>00</v>
          </cell>
          <cell r="I590" t="str">
            <v>0</v>
          </cell>
          <cell r="J590">
            <v>646</v>
          </cell>
          <cell r="K590">
            <v>5856</v>
          </cell>
          <cell r="L590">
            <v>6791</v>
          </cell>
          <cell r="M590">
            <v>8113</v>
          </cell>
          <cell r="N590">
            <v>8113</v>
          </cell>
          <cell r="O590">
            <v>8113</v>
          </cell>
        </row>
        <row r="591">
          <cell r="A591" t="str">
            <v>03</v>
          </cell>
          <cell r="B591" t="str">
            <v>05</v>
          </cell>
          <cell r="C591" t="str">
            <v>02</v>
          </cell>
          <cell r="D591" t="str">
            <v>01</v>
          </cell>
          <cell r="E591" t="str">
            <v>10</v>
          </cell>
          <cell r="F591" t="str">
            <v>05</v>
          </cell>
          <cell r="G591" t="str">
            <v>0</v>
          </cell>
          <cell r="H591" t="str">
            <v>00</v>
          </cell>
          <cell r="I591" t="str">
            <v>0</v>
          </cell>
          <cell r="J591">
            <v>29139</v>
          </cell>
          <cell r="K591">
            <v>37280</v>
          </cell>
          <cell r="L591">
            <v>32655</v>
          </cell>
          <cell r="M591">
            <v>32559</v>
          </cell>
          <cell r="N591">
            <v>57111</v>
          </cell>
          <cell r="O591">
            <v>57111</v>
          </cell>
        </row>
        <row r="592">
          <cell r="A592" t="str">
            <v>03</v>
          </cell>
          <cell r="B592" t="str">
            <v>05</v>
          </cell>
          <cell r="C592" t="str">
            <v>02</v>
          </cell>
          <cell r="D592" t="str">
            <v>01</v>
          </cell>
          <cell r="E592" t="str">
            <v>10</v>
          </cell>
          <cell r="F592" t="str">
            <v>26</v>
          </cell>
          <cell r="G592" t="str">
            <v>1</v>
          </cell>
          <cell r="H592" t="str">
            <v>00</v>
          </cell>
          <cell r="I592" t="str">
            <v>0</v>
          </cell>
          <cell r="J592">
            <v>6611</v>
          </cell>
          <cell r="K592">
            <v>500</v>
          </cell>
          <cell r="L592">
            <v>7344</v>
          </cell>
          <cell r="M592">
            <v>500</v>
          </cell>
          <cell r="N592">
            <v>500</v>
          </cell>
          <cell r="O592">
            <v>500</v>
          </cell>
        </row>
        <row r="593">
          <cell r="A593" t="str">
            <v>03</v>
          </cell>
          <cell r="B593" t="str">
            <v>05</v>
          </cell>
          <cell r="C593" t="str">
            <v>02</v>
          </cell>
          <cell r="D593" t="str">
            <v>01</v>
          </cell>
          <cell r="E593" t="str">
            <v>11</v>
          </cell>
          <cell r="F593" t="str">
            <v>01</v>
          </cell>
          <cell r="G593" t="str">
            <v>1</v>
          </cell>
          <cell r="H593" t="str">
            <v>00</v>
          </cell>
          <cell r="I593" t="str">
            <v>0</v>
          </cell>
          <cell r="J593">
            <v>19062</v>
          </cell>
          <cell r="K593">
            <v>4800</v>
          </cell>
          <cell r="L593">
            <v>11004</v>
          </cell>
          <cell r="M593">
            <v>12653</v>
          </cell>
          <cell r="N593">
            <v>12653</v>
          </cell>
          <cell r="O593">
            <v>12653</v>
          </cell>
        </row>
        <row r="594">
          <cell r="A594" t="str">
            <v>03</v>
          </cell>
          <cell r="B594" t="str">
            <v>05</v>
          </cell>
          <cell r="C594" t="str">
            <v>02</v>
          </cell>
          <cell r="D594" t="str">
            <v>01</v>
          </cell>
          <cell r="E594" t="str">
            <v>12</v>
          </cell>
          <cell r="F594" t="str">
            <v>01</v>
          </cell>
          <cell r="G594" t="str">
            <v>1</v>
          </cell>
          <cell r="H594" t="str">
            <v>00</v>
          </cell>
          <cell r="I594" t="str">
            <v>0</v>
          </cell>
          <cell r="J594">
            <v>404</v>
          </cell>
          <cell r="K594">
            <v>375</v>
          </cell>
          <cell r="L594">
            <v>0</v>
          </cell>
          <cell r="M594">
            <v>375</v>
          </cell>
          <cell r="N594">
            <v>375</v>
          </cell>
          <cell r="O594">
            <v>375</v>
          </cell>
        </row>
        <row r="595">
          <cell r="A595" t="str">
            <v>03</v>
          </cell>
          <cell r="B595" t="str">
            <v>05</v>
          </cell>
          <cell r="C595" t="str">
            <v>02</v>
          </cell>
          <cell r="D595" t="str">
            <v>01</v>
          </cell>
          <cell r="E595" t="str">
            <v>12</v>
          </cell>
          <cell r="F595" t="str">
            <v>02</v>
          </cell>
          <cell r="G595" t="str">
            <v>1</v>
          </cell>
          <cell r="H595" t="str">
            <v>00</v>
          </cell>
          <cell r="I595" t="str">
            <v>0</v>
          </cell>
          <cell r="J595">
            <v>798</v>
          </cell>
          <cell r="K595">
            <v>1050</v>
          </cell>
          <cell r="L595">
            <v>1464</v>
          </cell>
          <cell r="M595">
            <v>1550</v>
          </cell>
          <cell r="N595">
            <v>1550</v>
          </cell>
          <cell r="O595">
            <v>1550</v>
          </cell>
        </row>
        <row r="596">
          <cell r="A596" t="str">
            <v>03</v>
          </cell>
          <cell r="B596" t="str">
            <v>05</v>
          </cell>
          <cell r="C596" t="str">
            <v>02</v>
          </cell>
          <cell r="D596" t="str">
            <v>01</v>
          </cell>
          <cell r="E596" t="str">
            <v>12</v>
          </cell>
          <cell r="F596" t="str">
            <v>03</v>
          </cell>
          <cell r="G596" t="str">
            <v>1</v>
          </cell>
          <cell r="H596" t="str">
            <v>00</v>
          </cell>
          <cell r="I596" t="str">
            <v>0</v>
          </cell>
          <cell r="J596">
            <v>4783</v>
          </cell>
          <cell r="K596">
            <v>3375</v>
          </cell>
          <cell r="L596">
            <v>4206</v>
          </cell>
          <cell r="M596">
            <v>5375</v>
          </cell>
          <cell r="N596">
            <v>5375</v>
          </cell>
          <cell r="O596">
            <v>5375</v>
          </cell>
        </row>
        <row r="597">
          <cell r="A597" t="str">
            <v>03</v>
          </cell>
          <cell r="B597" t="str">
            <v>05</v>
          </cell>
          <cell r="C597" t="str">
            <v>02</v>
          </cell>
          <cell r="D597" t="str">
            <v>01</v>
          </cell>
          <cell r="E597" t="str">
            <v>12</v>
          </cell>
          <cell r="F597" t="str">
            <v>04</v>
          </cell>
          <cell r="G597" t="str">
            <v>1</v>
          </cell>
          <cell r="H597" t="str">
            <v>00</v>
          </cell>
          <cell r="I597" t="str">
            <v>0</v>
          </cell>
          <cell r="J597">
            <v>299</v>
          </cell>
          <cell r="K597">
            <v>600</v>
          </cell>
          <cell r="L597">
            <v>63</v>
          </cell>
          <cell r="M597">
            <v>600</v>
          </cell>
          <cell r="N597">
            <v>600</v>
          </cell>
          <cell r="O597">
            <v>600</v>
          </cell>
        </row>
        <row r="598">
          <cell r="A598" t="str">
            <v>03</v>
          </cell>
          <cell r="B598" t="str">
            <v>05</v>
          </cell>
          <cell r="C598" t="str">
            <v>02</v>
          </cell>
          <cell r="D598" t="str">
            <v>01</v>
          </cell>
          <cell r="E598" t="str">
            <v>12</v>
          </cell>
          <cell r="F598" t="str">
            <v>06</v>
          </cell>
          <cell r="G598" t="str">
            <v>1</v>
          </cell>
          <cell r="H598" t="str">
            <v>00</v>
          </cell>
          <cell r="I598" t="str">
            <v>0</v>
          </cell>
          <cell r="J598">
            <v>0</v>
          </cell>
          <cell r="K598">
            <v>500</v>
          </cell>
          <cell r="L598">
            <v>0</v>
          </cell>
          <cell r="M598">
            <v>500</v>
          </cell>
          <cell r="N598">
            <v>500</v>
          </cell>
          <cell r="O598">
            <v>500</v>
          </cell>
        </row>
        <row r="599">
          <cell r="A599" t="str">
            <v>03</v>
          </cell>
          <cell r="B599" t="str">
            <v>05</v>
          </cell>
          <cell r="C599" t="str">
            <v>02</v>
          </cell>
          <cell r="D599" t="str">
            <v>01</v>
          </cell>
          <cell r="E599" t="str">
            <v>12</v>
          </cell>
          <cell r="F599" t="str">
            <v>10</v>
          </cell>
          <cell r="G599" t="str">
            <v>1</v>
          </cell>
          <cell r="H599" t="str">
            <v>00</v>
          </cell>
          <cell r="I599" t="str">
            <v>0</v>
          </cell>
          <cell r="J599">
            <v>0</v>
          </cell>
          <cell r="K599">
            <v>121</v>
          </cell>
          <cell r="L599">
            <v>0</v>
          </cell>
          <cell r="M599">
            <v>2647</v>
          </cell>
          <cell r="N599">
            <v>2647</v>
          </cell>
          <cell r="O599">
            <v>2647</v>
          </cell>
        </row>
        <row r="600">
          <cell r="A600" t="str">
            <v>03</v>
          </cell>
          <cell r="B600" t="str">
            <v>05</v>
          </cell>
          <cell r="C600" t="str">
            <v>02</v>
          </cell>
          <cell r="D600" t="str">
            <v>01</v>
          </cell>
          <cell r="E600" t="str">
            <v>13</v>
          </cell>
          <cell r="F600" t="str">
            <v>01</v>
          </cell>
          <cell r="G600" t="str">
            <v>1</v>
          </cell>
          <cell r="H600" t="str">
            <v>00</v>
          </cell>
          <cell r="I600" t="str">
            <v>0</v>
          </cell>
          <cell r="J600">
            <v>2573</v>
          </cell>
          <cell r="K600">
            <v>500</v>
          </cell>
          <cell r="L600">
            <v>6368</v>
          </cell>
          <cell r="M600">
            <v>4500</v>
          </cell>
          <cell r="N600">
            <v>4500</v>
          </cell>
          <cell r="O600">
            <v>4500</v>
          </cell>
        </row>
        <row r="601">
          <cell r="A601" t="str">
            <v>03</v>
          </cell>
          <cell r="B601" t="str">
            <v>05</v>
          </cell>
          <cell r="C601" t="str">
            <v>02</v>
          </cell>
          <cell r="D601" t="str">
            <v>01</v>
          </cell>
          <cell r="E601" t="str">
            <v>13</v>
          </cell>
          <cell r="F601" t="str">
            <v>01</v>
          </cell>
          <cell r="G601" t="str">
            <v>2</v>
          </cell>
          <cell r="H601" t="str">
            <v>00</v>
          </cell>
          <cell r="I601" t="str">
            <v>0</v>
          </cell>
          <cell r="J601">
            <v>247</v>
          </cell>
          <cell r="K601">
            <v>250</v>
          </cell>
          <cell r="L601">
            <v>143</v>
          </cell>
          <cell r="M601">
            <v>250</v>
          </cell>
          <cell r="N601">
            <v>250</v>
          </cell>
          <cell r="O601">
            <v>250</v>
          </cell>
        </row>
        <row r="602">
          <cell r="A602" t="str">
            <v>03</v>
          </cell>
          <cell r="B602" t="str">
            <v>05</v>
          </cell>
          <cell r="C602" t="str">
            <v>02</v>
          </cell>
          <cell r="D602" t="str">
            <v>01</v>
          </cell>
          <cell r="E602" t="str">
            <v>13</v>
          </cell>
          <cell r="F602" t="str">
            <v>07</v>
          </cell>
          <cell r="G602" t="str">
            <v>1</v>
          </cell>
          <cell r="H602" t="str">
            <v>00</v>
          </cell>
          <cell r="I602" t="str">
            <v>0</v>
          </cell>
          <cell r="J602">
            <v>0</v>
          </cell>
          <cell r="K602">
            <v>1</v>
          </cell>
          <cell r="L602">
            <v>0</v>
          </cell>
          <cell r="M602">
            <v>3000</v>
          </cell>
          <cell r="N602">
            <v>3000</v>
          </cell>
          <cell r="O602">
            <v>3000</v>
          </cell>
        </row>
        <row r="603">
          <cell r="A603" t="str">
            <v>03</v>
          </cell>
          <cell r="B603" t="str">
            <v>05</v>
          </cell>
          <cell r="C603" t="str">
            <v>02</v>
          </cell>
          <cell r="D603" t="str">
            <v>01</v>
          </cell>
          <cell r="E603" t="str">
            <v>13</v>
          </cell>
          <cell r="F603" t="str">
            <v>08</v>
          </cell>
          <cell r="G603" t="str">
            <v>1</v>
          </cell>
          <cell r="H603" t="str">
            <v>00</v>
          </cell>
          <cell r="I603" t="str">
            <v>0</v>
          </cell>
          <cell r="J603">
            <v>317</v>
          </cell>
          <cell r="K603">
            <v>500</v>
          </cell>
          <cell r="L603">
            <v>15921</v>
          </cell>
          <cell r="M603">
            <v>800</v>
          </cell>
          <cell r="N603">
            <v>800</v>
          </cell>
          <cell r="O603">
            <v>800</v>
          </cell>
        </row>
        <row r="604">
          <cell r="A604" t="str">
            <v>03</v>
          </cell>
          <cell r="B604" t="str">
            <v>05</v>
          </cell>
          <cell r="C604" t="str">
            <v>02</v>
          </cell>
          <cell r="D604" t="str">
            <v>01</v>
          </cell>
          <cell r="E604" t="str">
            <v>13</v>
          </cell>
          <cell r="F604" t="str">
            <v>09</v>
          </cell>
          <cell r="G604" t="str">
            <v>1</v>
          </cell>
          <cell r="H604" t="str">
            <v>00</v>
          </cell>
          <cell r="I604" t="str">
            <v>0</v>
          </cell>
          <cell r="J604">
            <v>7767</v>
          </cell>
          <cell r="K604">
            <v>2500</v>
          </cell>
          <cell r="L604">
            <v>2464</v>
          </cell>
          <cell r="M604">
            <v>3000</v>
          </cell>
          <cell r="N604">
            <v>3000</v>
          </cell>
          <cell r="O604">
            <v>3000</v>
          </cell>
        </row>
        <row r="605">
          <cell r="A605" t="str">
            <v>03</v>
          </cell>
          <cell r="B605" t="str">
            <v>05</v>
          </cell>
          <cell r="C605" t="str">
            <v>02</v>
          </cell>
          <cell r="D605" t="str">
            <v>01</v>
          </cell>
          <cell r="E605" t="str">
            <v>14</v>
          </cell>
          <cell r="F605" t="str">
            <v>02</v>
          </cell>
          <cell r="G605" t="str">
            <v>1</v>
          </cell>
          <cell r="H605" t="str">
            <v>00</v>
          </cell>
          <cell r="I605" t="str">
            <v>0</v>
          </cell>
          <cell r="J605">
            <v>23316</v>
          </cell>
          <cell r="K605">
            <v>10000</v>
          </cell>
          <cell r="L605">
            <v>26387</v>
          </cell>
          <cell r="M605">
            <v>13823</v>
          </cell>
          <cell r="N605">
            <v>13823</v>
          </cell>
          <cell r="O605">
            <v>13823</v>
          </cell>
        </row>
        <row r="606">
          <cell r="A606" t="str">
            <v>03</v>
          </cell>
          <cell r="B606" t="str">
            <v>05</v>
          </cell>
          <cell r="C606" t="str">
            <v>02</v>
          </cell>
          <cell r="D606" t="str">
            <v>01</v>
          </cell>
          <cell r="E606" t="str">
            <v>14</v>
          </cell>
          <cell r="F606" t="str">
            <v>05</v>
          </cell>
          <cell r="G606" t="str">
            <v>1</v>
          </cell>
          <cell r="H606" t="str">
            <v>00</v>
          </cell>
          <cell r="I606" t="str">
            <v>0</v>
          </cell>
          <cell r="J606">
            <v>280</v>
          </cell>
          <cell r="K606">
            <v>120</v>
          </cell>
          <cell r="L606">
            <v>0</v>
          </cell>
          <cell r="M606">
            <v>120</v>
          </cell>
          <cell r="N606">
            <v>120</v>
          </cell>
          <cell r="O606">
            <v>120</v>
          </cell>
        </row>
        <row r="607">
          <cell r="A607" t="str">
            <v>03</v>
          </cell>
          <cell r="B607" t="str">
            <v>05</v>
          </cell>
          <cell r="C607" t="str">
            <v>02</v>
          </cell>
          <cell r="D607" t="str">
            <v>01</v>
          </cell>
          <cell r="E607" t="str">
            <v>14</v>
          </cell>
          <cell r="F607" t="str">
            <v>06</v>
          </cell>
          <cell r="G607" t="str">
            <v>1</v>
          </cell>
          <cell r="H607" t="str">
            <v>00</v>
          </cell>
          <cell r="I607" t="str">
            <v>0</v>
          </cell>
          <cell r="J607">
            <v>3285</v>
          </cell>
          <cell r="K607">
            <v>1250</v>
          </cell>
          <cell r="L607">
            <v>754</v>
          </cell>
          <cell r="M607">
            <v>3250</v>
          </cell>
          <cell r="N607">
            <v>3250</v>
          </cell>
          <cell r="O607">
            <v>3250</v>
          </cell>
        </row>
        <row r="608">
          <cell r="A608" t="str">
            <v>03</v>
          </cell>
          <cell r="B608" t="str">
            <v>05</v>
          </cell>
          <cell r="C608" t="str">
            <v>02</v>
          </cell>
          <cell r="D608" t="str">
            <v>01</v>
          </cell>
          <cell r="E608" t="str">
            <v>14</v>
          </cell>
          <cell r="F608" t="str">
            <v>07</v>
          </cell>
          <cell r="G608" t="str">
            <v>1</v>
          </cell>
          <cell r="H608" t="str">
            <v>00</v>
          </cell>
          <cell r="I608" t="str">
            <v>0</v>
          </cell>
          <cell r="J608">
            <v>828</v>
          </cell>
          <cell r="K608">
            <v>500</v>
          </cell>
          <cell r="L608">
            <v>591</v>
          </cell>
          <cell r="M608">
            <v>500</v>
          </cell>
          <cell r="N608">
            <v>500</v>
          </cell>
          <cell r="O608">
            <v>500</v>
          </cell>
        </row>
        <row r="609">
          <cell r="A609" t="str">
            <v>03</v>
          </cell>
          <cell r="B609" t="str">
            <v>05</v>
          </cell>
          <cell r="C609" t="str">
            <v>02</v>
          </cell>
          <cell r="D609" t="str">
            <v>01</v>
          </cell>
          <cell r="E609" t="str">
            <v>14</v>
          </cell>
          <cell r="F609" t="str">
            <v>13</v>
          </cell>
          <cell r="G609" t="str">
            <v>1</v>
          </cell>
          <cell r="H609" t="str">
            <v>00</v>
          </cell>
          <cell r="I609" t="str">
            <v>0</v>
          </cell>
          <cell r="J609">
            <v>50500</v>
          </cell>
          <cell r="K609">
            <v>44733</v>
          </cell>
          <cell r="L609">
            <v>25349</v>
          </cell>
          <cell r="M609">
            <v>5550</v>
          </cell>
          <cell r="N609">
            <v>5550</v>
          </cell>
          <cell r="O609">
            <v>5550</v>
          </cell>
        </row>
        <row r="610">
          <cell r="A610" t="str">
            <v>03</v>
          </cell>
          <cell r="B610" t="str">
            <v>05</v>
          </cell>
          <cell r="C610" t="str">
            <v>02</v>
          </cell>
          <cell r="D610" t="str">
            <v>01</v>
          </cell>
          <cell r="E610" t="str">
            <v>15</v>
          </cell>
          <cell r="F610" t="str">
            <v>03</v>
          </cell>
          <cell r="G610" t="str">
            <v>1</v>
          </cell>
          <cell r="H610" t="str">
            <v>00</v>
          </cell>
          <cell r="I610" t="str">
            <v>0</v>
          </cell>
          <cell r="J610">
            <v>2067</v>
          </cell>
          <cell r="K610">
            <v>1500</v>
          </cell>
          <cell r="L610">
            <v>566</v>
          </cell>
          <cell r="M610">
            <v>1500</v>
          </cell>
          <cell r="N610">
            <v>1500</v>
          </cell>
          <cell r="O610">
            <v>1500</v>
          </cell>
        </row>
        <row r="611">
          <cell r="A611" t="str">
            <v>03</v>
          </cell>
          <cell r="B611" t="str">
            <v>05</v>
          </cell>
          <cell r="C611" t="str">
            <v>02</v>
          </cell>
          <cell r="D611" t="str">
            <v>01</v>
          </cell>
          <cell r="E611" t="str">
            <v>15</v>
          </cell>
          <cell r="F611" t="str">
            <v>04</v>
          </cell>
          <cell r="G611" t="str">
            <v>1</v>
          </cell>
          <cell r="H611" t="str">
            <v>00</v>
          </cell>
          <cell r="I611" t="str">
            <v>0</v>
          </cell>
          <cell r="J611">
            <v>1935</v>
          </cell>
          <cell r="K611">
            <v>2300</v>
          </cell>
          <cell r="L611">
            <v>0</v>
          </cell>
          <cell r="M611">
            <v>3120</v>
          </cell>
          <cell r="N611">
            <v>3120</v>
          </cell>
          <cell r="O611">
            <v>3120</v>
          </cell>
        </row>
        <row r="612">
          <cell r="A612" t="str">
            <v>03</v>
          </cell>
          <cell r="B612" t="str">
            <v>05</v>
          </cell>
          <cell r="C612" t="str">
            <v>02</v>
          </cell>
          <cell r="D612" t="str">
            <v>02</v>
          </cell>
          <cell r="E612" t="str">
            <v>13</v>
          </cell>
          <cell r="F612" t="str">
            <v>04</v>
          </cell>
          <cell r="G612" t="str">
            <v>1</v>
          </cell>
          <cell r="H612" t="str">
            <v>00</v>
          </cell>
          <cell r="I612" t="str">
            <v>0</v>
          </cell>
          <cell r="J612">
            <v>5135</v>
          </cell>
          <cell r="K612">
            <v>5000</v>
          </cell>
          <cell r="L612">
            <v>4184</v>
          </cell>
          <cell r="M612">
            <v>2000</v>
          </cell>
          <cell r="N612">
            <v>6000</v>
          </cell>
          <cell r="O612">
            <v>6000</v>
          </cell>
        </row>
        <row r="613">
          <cell r="A613" t="str">
            <v>03</v>
          </cell>
          <cell r="B613" t="str">
            <v>05</v>
          </cell>
          <cell r="C613" t="str">
            <v>03</v>
          </cell>
          <cell r="D613" t="str">
            <v>01</v>
          </cell>
          <cell r="E613" t="str">
            <v>10</v>
          </cell>
          <cell r="F613" t="str">
            <v>01</v>
          </cell>
          <cell r="G613" t="str">
            <v>1</v>
          </cell>
          <cell r="H613" t="str">
            <v>00</v>
          </cell>
          <cell r="I613" t="str">
            <v>0</v>
          </cell>
          <cell r="J613">
            <v>139778</v>
          </cell>
          <cell r="K613">
            <v>205154</v>
          </cell>
          <cell r="L613">
            <v>181699</v>
          </cell>
          <cell r="M613">
            <v>205427</v>
          </cell>
          <cell r="N613">
            <v>248746</v>
          </cell>
          <cell r="O613">
            <v>248746</v>
          </cell>
        </row>
        <row r="614">
          <cell r="A614" t="str">
            <v>03</v>
          </cell>
          <cell r="B614" t="str">
            <v>05</v>
          </cell>
          <cell r="C614" t="str">
            <v>03</v>
          </cell>
          <cell r="D614" t="str">
            <v>01</v>
          </cell>
          <cell r="E614" t="str">
            <v>10</v>
          </cell>
          <cell r="F614" t="str">
            <v>26</v>
          </cell>
          <cell r="G614" t="str">
            <v>1</v>
          </cell>
          <cell r="H614" t="str">
            <v>00</v>
          </cell>
          <cell r="I614" t="str">
            <v>0</v>
          </cell>
          <cell r="J614">
            <v>0</v>
          </cell>
          <cell r="K614">
            <v>500</v>
          </cell>
          <cell r="L614">
            <v>0</v>
          </cell>
          <cell r="M614">
            <v>500</v>
          </cell>
          <cell r="N614">
            <v>500</v>
          </cell>
          <cell r="O614">
            <v>500</v>
          </cell>
        </row>
        <row r="615">
          <cell r="A615" t="str">
            <v>03</v>
          </cell>
          <cell r="B615" t="str">
            <v>05</v>
          </cell>
          <cell r="C615" t="str">
            <v>03</v>
          </cell>
          <cell r="D615" t="str">
            <v>01</v>
          </cell>
          <cell r="E615" t="str">
            <v>13</v>
          </cell>
          <cell r="F615" t="str">
            <v>01</v>
          </cell>
          <cell r="G615" t="str">
            <v>1</v>
          </cell>
          <cell r="H615" t="str">
            <v>00</v>
          </cell>
          <cell r="I615" t="str">
            <v>0</v>
          </cell>
          <cell r="J615">
            <v>3966</v>
          </cell>
          <cell r="K615">
            <v>1000</v>
          </cell>
          <cell r="L615">
            <v>1178</v>
          </cell>
          <cell r="M615">
            <v>1000</v>
          </cell>
          <cell r="N615">
            <v>1000</v>
          </cell>
          <cell r="O615">
            <v>1000</v>
          </cell>
        </row>
        <row r="616">
          <cell r="A616" t="str">
            <v>03</v>
          </cell>
          <cell r="B616" t="str">
            <v>05</v>
          </cell>
          <cell r="C616" t="str">
            <v>03</v>
          </cell>
          <cell r="D616" t="str">
            <v>01</v>
          </cell>
          <cell r="E616" t="str">
            <v>14</v>
          </cell>
          <cell r="F616" t="str">
            <v>06</v>
          </cell>
          <cell r="G616" t="str">
            <v>1</v>
          </cell>
          <cell r="H616" t="str">
            <v>00</v>
          </cell>
          <cell r="I616" t="str">
            <v>0</v>
          </cell>
          <cell r="J616">
            <v>462</v>
          </cell>
          <cell r="K616">
            <v>500</v>
          </cell>
          <cell r="L616">
            <v>572</v>
          </cell>
          <cell r="M616">
            <v>1500</v>
          </cell>
          <cell r="N616">
            <v>1500</v>
          </cell>
          <cell r="O616">
            <v>1500</v>
          </cell>
        </row>
        <row r="617">
          <cell r="A617" t="str">
            <v>03</v>
          </cell>
          <cell r="B617" t="str">
            <v>05</v>
          </cell>
          <cell r="C617" t="str">
            <v>03</v>
          </cell>
          <cell r="D617" t="str">
            <v>01</v>
          </cell>
          <cell r="E617" t="str">
            <v>14</v>
          </cell>
          <cell r="F617" t="str">
            <v>07</v>
          </cell>
          <cell r="G617" t="str">
            <v>1</v>
          </cell>
          <cell r="H617" t="str">
            <v>00</v>
          </cell>
          <cell r="I617" t="str">
            <v>0</v>
          </cell>
          <cell r="J617">
            <v>0</v>
          </cell>
          <cell r="K617">
            <v>500</v>
          </cell>
          <cell r="L617">
            <v>450</v>
          </cell>
          <cell r="M617">
            <v>500</v>
          </cell>
          <cell r="N617">
            <v>500</v>
          </cell>
          <cell r="O617">
            <v>500</v>
          </cell>
        </row>
        <row r="618">
          <cell r="A618" t="str">
            <v>03</v>
          </cell>
          <cell r="B618" t="str">
            <v>05</v>
          </cell>
          <cell r="C618" t="str">
            <v>03</v>
          </cell>
          <cell r="D618" t="str">
            <v>02</v>
          </cell>
          <cell r="E618" t="str">
            <v>13</v>
          </cell>
          <cell r="F618" t="str">
            <v>35</v>
          </cell>
          <cell r="G618" t="str">
            <v>1</v>
          </cell>
          <cell r="H618" t="str">
            <v>00</v>
          </cell>
          <cell r="I618" t="str">
            <v>0</v>
          </cell>
          <cell r="J618">
            <v>372</v>
          </cell>
          <cell r="K618">
            <v>1</v>
          </cell>
          <cell r="L618">
            <v>0</v>
          </cell>
          <cell r="M618">
            <v>1</v>
          </cell>
          <cell r="N618">
            <v>1</v>
          </cell>
          <cell r="O618">
            <v>1</v>
          </cell>
        </row>
        <row r="619">
          <cell r="A619" t="str">
            <v>03</v>
          </cell>
          <cell r="B619" t="str">
            <v>05</v>
          </cell>
          <cell r="C619" t="str">
            <v>04</v>
          </cell>
          <cell r="D619" t="str">
            <v>01</v>
          </cell>
          <cell r="E619" t="str">
            <v>10</v>
          </cell>
          <cell r="F619" t="str">
            <v>01</v>
          </cell>
          <cell r="G619" t="str">
            <v>1</v>
          </cell>
          <cell r="H619" t="str">
            <v>00</v>
          </cell>
          <cell r="I619" t="str">
            <v>0</v>
          </cell>
          <cell r="J619">
            <v>154833</v>
          </cell>
          <cell r="K619">
            <v>146373</v>
          </cell>
          <cell r="L619">
            <v>123868</v>
          </cell>
          <cell r="M619">
            <v>140639</v>
          </cell>
          <cell r="N619">
            <v>57915</v>
          </cell>
          <cell r="O619">
            <v>57915</v>
          </cell>
        </row>
        <row r="620">
          <cell r="A620" t="str">
            <v>03</v>
          </cell>
          <cell r="B620" t="str">
            <v>05</v>
          </cell>
          <cell r="C620" t="str">
            <v>04</v>
          </cell>
          <cell r="D620" t="str">
            <v>01</v>
          </cell>
          <cell r="E620" t="str">
            <v>13</v>
          </cell>
          <cell r="F620" t="str">
            <v>01</v>
          </cell>
          <cell r="G620" t="str">
            <v>1</v>
          </cell>
          <cell r="H620" t="str">
            <v>00</v>
          </cell>
          <cell r="I620" t="str">
            <v>0</v>
          </cell>
          <cell r="J620">
            <v>703</v>
          </cell>
          <cell r="K620">
            <v>750</v>
          </cell>
          <cell r="L620">
            <v>789</v>
          </cell>
          <cell r="M620">
            <v>750</v>
          </cell>
          <cell r="N620">
            <v>750</v>
          </cell>
          <cell r="O620">
            <v>750</v>
          </cell>
        </row>
        <row r="621">
          <cell r="A621" t="str">
            <v>03</v>
          </cell>
          <cell r="B621" t="str">
            <v>05</v>
          </cell>
          <cell r="C621" t="str">
            <v>04</v>
          </cell>
          <cell r="D621" t="str">
            <v>02</v>
          </cell>
          <cell r="E621" t="str">
            <v>13</v>
          </cell>
          <cell r="F621" t="str">
            <v>35</v>
          </cell>
          <cell r="G621" t="str">
            <v>1</v>
          </cell>
          <cell r="H621" t="str">
            <v>00</v>
          </cell>
          <cell r="I621" t="str">
            <v>0</v>
          </cell>
          <cell r="J621">
            <v>0</v>
          </cell>
          <cell r="K621">
            <v>1</v>
          </cell>
          <cell r="L621">
            <v>6564</v>
          </cell>
          <cell r="M621">
            <v>5000</v>
          </cell>
          <cell r="N621">
            <v>15000</v>
          </cell>
          <cell r="O621">
            <v>15000</v>
          </cell>
        </row>
        <row r="622">
          <cell r="A622" t="str">
            <v>03</v>
          </cell>
          <cell r="B622" t="str">
            <v>05</v>
          </cell>
          <cell r="C622" t="str">
            <v>04</v>
          </cell>
          <cell r="D622" t="str">
            <v>02</v>
          </cell>
          <cell r="E622" t="str">
            <v>13</v>
          </cell>
          <cell r="F622" t="str">
            <v>35</v>
          </cell>
          <cell r="G622" t="str">
            <v>2</v>
          </cell>
          <cell r="H622" t="str">
            <v>00</v>
          </cell>
          <cell r="I622" t="str">
            <v>0</v>
          </cell>
          <cell r="J622">
            <v>0</v>
          </cell>
          <cell r="K622">
            <v>4000</v>
          </cell>
          <cell r="L622">
            <v>2560</v>
          </cell>
          <cell r="M622">
            <v>4000</v>
          </cell>
          <cell r="N622">
            <v>4000</v>
          </cell>
          <cell r="O622">
            <v>4000</v>
          </cell>
        </row>
        <row r="623">
          <cell r="A623" t="str">
            <v>03</v>
          </cell>
          <cell r="B623" t="str">
            <v>01</v>
          </cell>
          <cell r="C623" t="str">
            <v>02</v>
          </cell>
          <cell r="D623" t="str">
            <v>01</v>
          </cell>
          <cell r="E623" t="str">
            <v>10</v>
          </cell>
          <cell r="F623" t="str">
            <v>01</v>
          </cell>
          <cell r="G623" t="str">
            <v>1</v>
          </cell>
          <cell r="H623" t="str">
            <v>00</v>
          </cell>
          <cell r="I623" t="str">
            <v>0</v>
          </cell>
          <cell r="J623">
            <v>0</v>
          </cell>
          <cell r="K623">
            <v>0</v>
          </cell>
          <cell r="L623">
            <v>0</v>
          </cell>
          <cell r="M623">
            <v>5187</v>
          </cell>
          <cell r="N623">
            <v>0</v>
          </cell>
          <cell r="O623">
            <v>0</v>
          </cell>
        </row>
        <row r="624">
          <cell r="A624" t="str">
            <v>04</v>
          </cell>
          <cell r="B624" t="str">
            <v>01</v>
          </cell>
          <cell r="C624" t="str">
            <v>01</v>
          </cell>
          <cell r="D624" t="str">
            <v>01</v>
          </cell>
          <cell r="E624" t="str">
            <v>10</v>
          </cell>
          <cell r="F624" t="str">
            <v>01</v>
          </cell>
          <cell r="G624" t="str">
            <v>1</v>
          </cell>
          <cell r="H624" t="str">
            <v>00</v>
          </cell>
          <cell r="I624" t="str">
            <v>0</v>
          </cell>
          <cell r="J624">
            <v>72104</v>
          </cell>
          <cell r="K624">
            <v>114750</v>
          </cell>
          <cell r="L624">
            <v>72573</v>
          </cell>
          <cell r="M624">
            <v>127064</v>
          </cell>
          <cell r="N624">
            <v>127064</v>
          </cell>
          <cell r="O624">
            <v>127064</v>
          </cell>
        </row>
        <row r="625">
          <cell r="A625" t="str">
            <v>04</v>
          </cell>
          <cell r="B625" t="str">
            <v>01</v>
          </cell>
          <cell r="C625" t="str">
            <v>01</v>
          </cell>
          <cell r="D625" t="str">
            <v>01</v>
          </cell>
          <cell r="E625" t="str">
            <v>10</v>
          </cell>
          <cell r="F625" t="str">
            <v>05</v>
          </cell>
          <cell r="G625" t="str">
            <v>0</v>
          </cell>
          <cell r="H625" t="str">
            <v>00</v>
          </cell>
          <cell r="I625" t="str">
            <v>0</v>
          </cell>
          <cell r="J625">
            <v>5525</v>
          </cell>
          <cell r="K625">
            <v>15210</v>
          </cell>
          <cell r="L625">
            <v>4211</v>
          </cell>
          <cell r="M625">
            <v>12706</v>
          </cell>
          <cell r="N625">
            <v>12706</v>
          </cell>
          <cell r="O625">
            <v>12706</v>
          </cell>
        </row>
        <row r="626">
          <cell r="A626" t="str">
            <v>04</v>
          </cell>
          <cell r="B626" t="str">
            <v>01</v>
          </cell>
          <cell r="C626" t="str">
            <v>01</v>
          </cell>
          <cell r="D626" t="str">
            <v>01</v>
          </cell>
          <cell r="E626" t="str">
            <v>14</v>
          </cell>
          <cell r="F626" t="str">
            <v>22</v>
          </cell>
          <cell r="G626" t="str">
            <v>1</v>
          </cell>
          <cell r="H626" t="str">
            <v>00</v>
          </cell>
          <cell r="I626" t="str">
            <v>0</v>
          </cell>
          <cell r="J626">
            <v>0</v>
          </cell>
          <cell r="K626">
            <v>1500</v>
          </cell>
          <cell r="L626">
            <v>500</v>
          </cell>
          <cell r="M626">
            <v>3500</v>
          </cell>
          <cell r="N626">
            <v>3500</v>
          </cell>
          <cell r="O626">
            <v>3500</v>
          </cell>
        </row>
        <row r="627">
          <cell r="A627" t="str">
            <v>04</v>
          </cell>
          <cell r="B627" t="str">
            <v>01</v>
          </cell>
          <cell r="C627" t="str">
            <v>01</v>
          </cell>
          <cell r="D627" t="str">
            <v>02</v>
          </cell>
          <cell r="E627" t="str">
            <v>10</v>
          </cell>
          <cell r="F627" t="str">
            <v>02</v>
          </cell>
          <cell r="G627" t="str">
            <v>1</v>
          </cell>
          <cell r="H627" t="str">
            <v>00</v>
          </cell>
          <cell r="I627" t="str">
            <v>0</v>
          </cell>
          <cell r="J627">
            <v>0</v>
          </cell>
          <cell r="K627">
            <v>1</v>
          </cell>
          <cell r="L627">
            <v>0</v>
          </cell>
          <cell r="M627">
            <v>1300</v>
          </cell>
          <cell r="N627">
            <v>1300</v>
          </cell>
          <cell r="O627">
            <v>1300</v>
          </cell>
        </row>
        <row r="628">
          <cell r="A628" t="str">
            <v>04</v>
          </cell>
          <cell r="B628" t="str">
            <v>01</v>
          </cell>
          <cell r="C628" t="str">
            <v>01</v>
          </cell>
          <cell r="D628" t="str">
            <v>02</v>
          </cell>
          <cell r="E628" t="str">
            <v>10</v>
          </cell>
          <cell r="F628" t="str">
            <v>26</v>
          </cell>
          <cell r="G628" t="str">
            <v>1</v>
          </cell>
          <cell r="H628" t="str">
            <v>00</v>
          </cell>
          <cell r="I628" t="str">
            <v>0</v>
          </cell>
          <cell r="J628">
            <v>3761</v>
          </cell>
          <cell r="K628">
            <v>500</v>
          </cell>
          <cell r="L628">
            <v>4879</v>
          </cell>
          <cell r="M628">
            <v>6100</v>
          </cell>
          <cell r="N628">
            <v>6100</v>
          </cell>
          <cell r="O628">
            <v>6100</v>
          </cell>
        </row>
        <row r="629">
          <cell r="A629" t="str">
            <v>04</v>
          </cell>
          <cell r="B629" t="str">
            <v>01</v>
          </cell>
          <cell r="C629" t="str">
            <v>01</v>
          </cell>
          <cell r="D629" t="str">
            <v>02</v>
          </cell>
          <cell r="E629" t="str">
            <v>11</v>
          </cell>
          <cell r="F629" t="str">
            <v>01</v>
          </cell>
          <cell r="G629" t="str">
            <v>1</v>
          </cell>
          <cell r="H629" t="str">
            <v>00</v>
          </cell>
          <cell r="I629" t="str">
            <v>0</v>
          </cell>
          <cell r="J629">
            <v>4875</v>
          </cell>
          <cell r="K629">
            <v>26584</v>
          </cell>
          <cell r="L629">
            <v>3858</v>
          </cell>
          <cell r="M629">
            <v>7000</v>
          </cell>
          <cell r="N629">
            <v>7000</v>
          </cell>
          <cell r="O629">
            <v>7000</v>
          </cell>
        </row>
        <row r="630">
          <cell r="A630" t="str">
            <v>04</v>
          </cell>
          <cell r="B630" t="str">
            <v>01</v>
          </cell>
          <cell r="C630" t="str">
            <v>01</v>
          </cell>
          <cell r="D630" t="str">
            <v>02</v>
          </cell>
          <cell r="E630" t="str">
            <v>12</v>
          </cell>
          <cell r="F630" t="str">
            <v>01</v>
          </cell>
          <cell r="G630" t="str">
            <v>1</v>
          </cell>
          <cell r="H630" t="str">
            <v>00</v>
          </cell>
          <cell r="I630" t="str">
            <v>0</v>
          </cell>
          <cell r="J630">
            <v>0</v>
          </cell>
          <cell r="K630">
            <v>500</v>
          </cell>
          <cell r="L630">
            <v>500</v>
          </cell>
          <cell r="M630">
            <v>2700</v>
          </cell>
          <cell r="N630">
            <v>2700</v>
          </cell>
          <cell r="O630">
            <v>2700</v>
          </cell>
        </row>
        <row r="631">
          <cell r="A631" t="str">
            <v>04</v>
          </cell>
          <cell r="B631" t="str">
            <v>01</v>
          </cell>
          <cell r="C631" t="str">
            <v>01</v>
          </cell>
          <cell r="D631" t="str">
            <v>02</v>
          </cell>
          <cell r="E631" t="str">
            <v>12</v>
          </cell>
          <cell r="F631" t="str">
            <v>02</v>
          </cell>
          <cell r="G631" t="str">
            <v>1</v>
          </cell>
          <cell r="H631" t="str">
            <v>00</v>
          </cell>
          <cell r="I631" t="str">
            <v>0</v>
          </cell>
          <cell r="J631">
            <v>2192</v>
          </cell>
          <cell r="K631">
            <v>4900</v>
          </cell>
          <cell r="L631">
            <v>1442</v>
          </cell>
          <cell r="M631">
            <v>5000</v>
          </cell>
          <cell r="N631">
            <v>5000</v>
          </cell>
          <cell r="O631">
            <v>5000</v>
          </cell>
        </row>
        <row r="632">
          <cell r="A632" t="str">
            <v>04</v>
          </cell>
          <cell r="B632" t="str">
            <v>01</v>
          </cell>
          <cell r="C632" t="str">
            <v>01</v>
          </cell>
          <cell r="D632" t="str">
            <v>02</v>
          </cell>
          <cell r="E632" t="str">
            <v>12</v>
          </cell>
          <cell r="F632" t="str">
            <v>03</v>
          </cell>
          <cell r="G632" t="str">
            <v>1</v>
          </cell>
          <cell r="H632" t="str">
            <v>00</v>
          </cell>
          <cell r="I632" t="str">
            <v>0</v>
          </cell>
          <cell r="J632">
            <v>3446</v>
          </cell>
          <cell r="K632">
            <v>3000</v>
          </cell>
          <cell r="L632">
            <v>2697</v>
          </cell>
          <cell r="M632">
            <v>3000</v>
          </cell>
          <cell r="N632">
            <v>3000</v>
          </cell>
          <cell r="O632">
            <v>3000</v>
          </cell>
        </row>
        <row r="633">
          <cell r="A633" t="str">
            <v>04</v>
          </cell>
          <cell r="B633" t="str">
            <v>01</v>
          </cell>
          <cell r="C633" t="str">
            <v>01</v>
          </cell>
          <cell r="D633" t="str">
            <v>02</v>
          </cell>
          <cell r="E633" t="str">
            <v>12</v>
          </cell>
          <cell r="F633" t="str">
            <v>06</v>
          </cell>
          <cell r="G633" t="str">
            <v>1</v>
          </cell>
          <cell r="H633" t="str">
            <v>00</v>
          </cell>
          <cell r="I633" t="str">
            <v>0</v>
          </cell>
          <cell r="J633">
            <v>50</v>
          </cell>
          <cell r="K633">
            <v>2000</v>
          </cell>
          <cell r="L633">
            <v>2000</v>
          </cell>
          <cell r="M633">
            <v>4000</v>
          </cell>
          <cell r="N633">
            <v>4000</v>
          </cell>
          <cell r="O633">
            <v>4000</v>
          </cell>
        </row>
        <row r="634">
          <cell r="A634" t="str">
            <v>04</v>
          </cell>
          <cell r="B634" t="str">
            <v>01</v>
          </cell>
          <cell r="C634" t="str">
            <v>01</v>
          </cell>
          <cell r="D634" t="str">
            <v>02</v>
          </cell>
          <cell r="E634" t="str">
            <v>13</v>
          </cell>
          <cell r="F634" t="str">
            <v>01</v>
          </cell>
          <cell r="G634" t="str">
            <v>1</v>
          </cell>
          <cell r="H634" t="str">
            <v>00</v>
          </cell>
          <cell r="I634" t="str">
            <v>0</v>
          </cell>
          <cell r="J634">
            <v>3137</v>
          </cell>
          <cell r="K634">
            <v>1000</v>
          </cell>
          <cell r="L634">
            <v>4679</v>
          </cell>
          <cell r="M634">
            <v>5000</v>
          </cell>
          <cell r="N634">
            <v>5000</v>
          </cell>
          <cell r="O634">
            <v>5000</v>
          </cell>
        </row>
        <row r="635">
          <cell r="A635" t="str">
            <v>04</v>
          </cell>
          <cell r="B635" t="str">
            <v>01</v>
          </cell>
          <cell r="C635" t="str">
            <v>01</v>
          </cell>
          <cell r="D635" t="str">
            <v>02</v>
          </cell>
          <cell r="E635" t="str">
            <v>13</v>
          </cell>
          <cell r="F635" t="str">
            <v>07</v>
          </cell>
          <cell r="G635" t="str">
            <v>1</v>
          </cell>
          <cell r="H635" t="str">
            <v>00</v>
          </cell>
          <cell r="I635" t="str">
            <v>0</v>
          </cell>
          <cell r="J635">
            <v>536</v>
          </cell>
          <cell r="K635">
            <v>1</v>
          </cell>
          <cell r="L635">
            <v>51</v>
          </cell>
          <cell r="M635">
            <v>2500</v>
          </cell>
          <cell r="N635">
            <v>2500</v>
          </cell>
          <cell r="O635">
            <v>2500</v>
          </cell>
        </row>
        <row r="636">
          <cell r="A636" t="str">
            <v>04</v>
          </cell>
          <cell r="B636" t="str">
            <v>01</v>
          </cell>
          <cell r="C636" t="str">
            <v>01</v>
          </cell>
          <cell r="D636" t="str">
            <v>02</v>
          </cell>
          <cell r="E636" t="str">
            <v>13</v>
          </cell>
          <cell r="F636" t="str">
            <v>08</v>
          </cell>
          <cell r="G636" t="str">
            <v>1</v>
          </cell>
          <cell r="H636" t="str">
            <v>00</v>
          </cell>
          <cell r="I636" t="str">
            <v>0</v>
          </cell>
          <cell r="J636">
            <v>1861</v>
          </cell>
          <cell r="K636">
            <v>1000</v>
          </cell>
          <cell r="L636">
            <v>1000</v>
          </cell>
          <cell r="M636">
            <v>2000</v>
          </cell>
          <cell r="N636">
            <v>2000</v>
          </cell>
          <cell r="O636">
            <v>2000</v>
          </cell>
        </row>
        <row r="637">
          <cell r="A637" t="str">
            <v>04</v>
          </cell>
          <cell r="B637" t="str">
            <v>01</v>
          </cell>
          <cell r="C637" t="str">
            <v>01</v>
          </cell>
          <cell r="D637" t="str">
            <v>02</v>
          </cell>
          <cell r="E637" t="str">
            <v>13</v>
          </cell>
          <cell r="F637" t="str">
            <v>09</v>
          </cell>
          <cell r="G637" t="str">
            <v>1</v>
          </cell>
          <cell r="H637" t="str">
            <v>00</v>
          </cell>
          <cell r="I637" t="str">
            <v>0</v>
          </cell>
          <cell r="J637">
            <v>3913</v>
          </cell>
          <cell r="K637">
            <v>1000</v>
          </cell>
          <cell r="L637">
            <v>2238</v>
          </cell>
          <cell r="M637">
            <v>2500</v>
          </cell>
          <cell r="N637">
            <v>2500</v>
          </cell>
          <cell r="O637">
            <v>2500</v>
          </cell>
        </row>
        <row r="638">
          <cell r="A638" t="str">
            <v>04</v>
          </cell>
          <cell r="B638" t="str">
            <v>01</v>
          </cell>
          <cell r="C638" t="str">
            <v>01</v>
          </cell>
          <cell r="D638" t="str">
            <v>02</v>
          </cell>
          <cell r="E638" t="str">
            <v>14</v>
          </cell>
          <cell r="F638" t="str">
            <v>01</v>
          </cell>
          <cell r="G638" t="str">
            <v>1</v>
          </cell>
          <cell r="H638" t="str">
            <v>00</v>
          </cell>
          <cell r="I638" t="str">
            <v>0</v>
          </cell>
          <cell r="J638">
            <v>0</v>
          </cell>
          <cell r="K638">
            <v>1</v>
          </cell>
          <cell r="L638">
            <v>0</v>
          </cell>
          <cell r="M638">
            <v>1000</v>
          </cell>
          <cell r="N638">
            <v>1000</v>
          </cell>
          <cell r="O638">
            <v>1000</v>
          </cell>
        </row>
        <row r="639">
          <cell r="A639" t="str">
            <v>04</v>
          </cell>
          <cell r="B639" t="str">
            <v>01</v>
          </cell>
          <cell r="C639" t="str">
            <v>01</v>
          </cell>
          <cell r="D639" t="str">
            <v>02</v>
          </cell>
          <cell r="E639" t="str">
            <v>14</v>
          </cell>
          <cell r="F639" t="str">
            <v>02</v>
          </cell>
          <cell r="G639" t="str">
            <v>1</v>
          </cell>
          <cell r="H639" t="str">
            <v>00</v>
          </cell>
          <cell r="I639" t="str">
            <v>0</v>
          </cell>
          <cell r="J639">
            <v>3107</v>
          </cell>
          <cell r="K639">
            <v>3000</v>
          </cell>
          <cell r="L639">
            <v>4490</v>
          </cell>
          <cell r="M639">
            <v>5000</v>
          </cell>
          <cell r="N639">
            <v>5000</v>
          </cell>
          <cell r="O639">
            <v>5000</v>
          </cell>
        </row>
        <row r="640">
          <cell r="A640" t="str">
            <v>04</v>
          </cell>
          <cell r="B640" t="str">
            <v>01</v>
          </cell>
          <cell r="C640" t="str">
            <v>01</v>
          </cell>
          <cell r="D640" t="str">
            <v>02</v>
          </cell>
          <cell r="E640" t="str">
            <v>14</v>
          </cell>
          <cell r="F640" t="str">
            <v>05</v>
          </cell>
          <cell r="G640" t="str">
            <v>1</v>
          </cell>
          <cell r="H640" t="str">
            <v>00</v>
          </cell>
          <cell r="I640" t="str">
            <v>0</v>
          </cell>
          <cell r="J640">
            <v>328</v>
          </cell>
          <cell r="K640">
            <v>800</v>
          </cell>
          <cell r="L640">
            <v>1023</v>
          </cell>
          <cell r="M640">
            <v>1500</v>
          </cell>
          <cell r="N640">
            <v>1500</v>
          </cell>
          <cell r="O640">
            <v>1500</v>
          </cell>
        </row>
        <row r="641">
          <cell r="A641" t="str">
            <v>04</v>
          </cell>
          <cell r="B641" t="str">
            <v>01</v>
          </cell>
          <cell r="C641" t="str">
            <v>01</v>
          </cell>
          <cell r="D641" t="str">
            <v>02</v>
          </cell>
          <cell r="E641" t="str">
            <v>14</v>
          </cell>
          <cell r="F641" t="str">
            <v>06</v>
          </cell>
          <cell r="G641" t="str">
            <v>1</v>
          </cell>
          <cell r="H641" t="str">
            <v>00</v>
          </cell>
          <cell r="I641" t="str">
            <v>0</v>
          </cell>
          <cell r="J641">
            <v>283</v>
          </cell>
          <cell r="K641">
            <v>1500</v>
          </cell>
          <cell r="L641">
            <v>468</v>
          </cell>
          <cell r="M641">
            <v>2000</v>
          </cell>
          <cell r="N641">
            <v>2000</v>
          </cell>
          <cell r="O641">
            <v>2000</v>
          </cell>
        </row>
        <row r="642">
          <cell r="A642" t="str">
            <v>04</v>
          </cell>
          <cell r="B642" t="str">
            <v>01</v>
          </cell>
          <cell r="C642" t="str">
            <v>01</v>
          </cell>
          <cell r="D642" t="str">
            <v>02</v>
          </cell>
          <cell r="E642" t="str">
            <v>14</v>
          </cell>
          <cell r="F642" t="str">
            <v>07</v>
          </cell>
          <cell r="G642" t="str">
            <v>1</v>
          </cell>
          <cell r="H642" t="str">
            <v>00</v>
          </cell>
          <cell r="I642" t="str">
            <v>0</v>
          </cell>
          <cell r="J642">
            <v>556</v>
          </cell>
          <cell r="K642">
            <v>2250</v>
          </cell>
          <cell r="L642">
            <v>2486</v>
          </cell>
          <cell r="M642">
            <v>5000</v>
          </cell>
          <cell r="N642">
            <v>5000</v>
          </cell>
          <cell r="O642">
            <v>5000</v>
          </cell>
        </row>
        <row r="643">
          <cell r="A643" t="str">
            <v>04</v>
          </cell>
          <cell r="B643" t="str">
            <v>01</v>
          </cell>
          <cell r="C643" t="str">
            <v>01</v>
          </cell>
          <cell r="D643" t="str">
            <v>02</v>
          </cell>
          <cell r="E643" t="str">
            <v>14</v>
          </cell>
          <cell r="F643" t="str">
            <v>09</v>
          </cell>
          <cell r="G643" t="str">
            <v>1</v>
          </cell>
          <cell r="H643" t="str">
            <v>00</v>
          </cell>
          <cell r="I643" t="str">
            <v>0</v>
          </cell>
          <cell r="J643">
            <v>0</v>
          </cell>
          <cell r="K643">
            <v>2000</v>
          </cell>
          <cell r="L643">
            <v>3526</v>
          </cell>
          <cell r="M643">
            <v>5000</v>
          </cell>
          <cell r="N643">
            <v>5000</v>
          </cell>
          <cell r="O643">
            <v>5000</v>
          </cell>
        </row>
        <row r="644">
          <cell r="A644" t="str">
            <v>04</v>
          </cell>
          <cell r="B644" t="str">
            <v>01</v>
          </cell>
          <cell r="C644" t="str">
            <v>01</v>
          </cell>
          <cell r="D644" t="str">
            <v>02</v>
          </cell>
          <cell r="E644" t="str">
            <v>14</v>
          </cell>
          <cell r="F644" t="str">
            <v>11</v>
          </cell>
          <cell r="G644" t="str">
            <v>1</v>
          </cell>
          <cell r="H644" t="str">
            <v>00</v>
          </cell>
          <cell r="I644" t="str">
            <v>0</v>
          </cell>
          <cell r="J644">
            <v>2470</v>
          </cell>
          <cell r="K644">
            <v>2500</v>
          </cell>
          <cell r="L644">
            <v>2201</v>
          </cell>
          <cell r="M644">
            <v>2420</v>
          </cell>
          <cell r="N644">
            <v>2420</v>
          </cell>
          <cell r="O644">
            <v>2420</v>
          </cell>
        </row>
        <row r="645">
          <cell r="A645" t="str">
            <v>04</v>
          </cell>
          <cell r="B645" t="str">
            <v>01</v>
          </cell>
          <cell r="C645" t="str">
            <v>01</v>
          </cell>
          <cell r="D645" t="str">
            <v>02</v>
          </cell>
          <cell r="E645" t="str">
            <v>14</v>
          </cell>
          <cell r="F645" t="str">
            <v>13</v>
          </cell>
          <cell r="G645" t="str">
            <v>1</v>
          </cell>
          <cell r="H645" t="str">
            <v>00</v>
          </cell>
          <cell r="I645" t="str">
            <v>0</v>
          </cell>
          <cell r="J645">
            <v>63</v>
          </cell>
          <cell r="K645">
            <v>2000</v>
          </cell>
          <cell r="L645">
            <v>44</v>
          </cell>
          <cell r="M645">
            <v>2000</v>
          </cell>
          <cell r="N645">
            <v>2000</v>
          </cell>
          <cell r="O645">
            <v>2000</v>
          </cell>
        </row>
        <row r="646">
          <cell r="A646" t="str">
            <v>04</v>
          </cell>
          <cell r="B646" t="str">
            <v>02</v>
          </cell>
          <cell r="C646" t="str">
            <v>01</v>
          </cell>
          <cell r="D646" t="str">
            <v>01</v>
          </cell>
          <cell r="E646" t="str">
            <v>10</v>
          </cell>
          <cell r="F646" t="str">
            <v>01</v>
          </cell>
          <cell r="G646" t="str">
            <v>1</v>
          </cell>
          <cell r="H646" t="str">
            <v>00</v>
          </cell>
          <cell r="I646" t="str">
            <v>0</v>
          </cell>
          <cell r="J646">
            <v>0</v>
          </cell>
          <cell r="K646">
            <v>150001</v>
          </cell>
          <cell r="L646">
            <v>0</v>
          </cell>
          <cell r="M646">
            <v>150001</v>
          </cell>
          <cell r="N646">
            <v>150001</v>
          </cell>
          <cell r="O646">
            <v>150001</v>
          </cell>
        </row>
        <row r="647">
          <cell r="A647" t="str">
            <v>04</v>
          </cell>
          <cell r="B647" t="str">
            <v>02</v>
          </cell>
          <cell r="C647" t="str">
            <v>01</v>
          </cell>
          <cell r="D647" t="str">
            <v>02</v>
          </cell>
          <cell r="E647" t="str">
            <v>12</v>
          </cell>
          <cell r="F647" t="str">
            <v>06</v>
          </cell>
          <cell r="G647" t="str">
            <v>1</v>
          </cell>
          <cell r="H647" t="str">
            <v>00</v>
          </cell>
          <cell r="I647" t="str">
            <v>0</v>
          </cell>
          <cell r="J647">
            <v>0</v>
          </cell>
          <cell r="K647">
            <v>5500</v>
          </cell>
          <cell r="L647">
            <v>80</v>
          </cell>
          <cell r="M647">
            <v>5640</v>
          </cell>
          <cell r="N647">
            <v>5640</v>
          </cell>
          <cell r="O647">
            <v>5640</v>
          </cell>
        </row>
        <row r="648">
          <cell r="A648" t="str">
            <v>04</v>
          </cell>
          <cell r="B648" t="str">
            <v>02</v>
          </cell>
          <cell r="C648" t="str">
            <v>01</v>
          </cell>
          <cell r="D648" t="str">
            <v>02</v>
          </cell>
          <cell r="E648" t="str">
            <v>14</v>
          </cell>
          <cell r="F648" t="str">
            <v>06</v>
          </cell>
          <cell r="G648" t="str">
            <v>1</v>
          </cell>
          <cell r="H648" t="str">
            <v>00</v>
          </cell>
          <cell r="I648" t="str">
            <v>0</v>
          </cell>
          <cell r="J648">
            <v>0</v>
          </cell>
          <cell r="K648">
            <v>501</v>
          </cell>
          <cell r="L648">
            <v>0</v>
          </cell>
          <cell r="M648">
            <v>89</v>
          </cell>
          <cell r="N648">
            <v>89</v>
          </cell>
          <cell r="O648">
            <v>89</v>
          </cell>
        </row>
        <row r="649">
          <cell r="A649" t="str">
            <v>04</v>
          </cell>
          <cell r="B649" t="str">
            <v>02</v>
          </cell>
          <cell r="C649" t="str">
            <v>01</v>
          </cell>
          <cell r="D649" t="str">
            <v>02</v>
          </cell>
          <cell r="E649" t="str">
            <v>14</v>
          </cell>
          <cell r="F649" t="str">
            <v>13</v>
          </cell>
          <cell r="G649" t="str">
            <v>1</v>
          </cell>
          <cell r="H649" t="str">
            <v>00</v>
          </cell>
          <cell r="I649" t="str">
            <v>0</v>
          </cell>
          <cell r="J649">
            <v>0</v>
          </cell>
          <cell r="K649">
            <v>36000</v>
          </cell>
          <cell r="L649">
            <v>20000</v>
          </cell>
          <cell r="M649">
            <v>13979</v>
          </cell>
          <cell r="N649">
            <v>13979</v>
          </cell>
          <cell r="O649">
            <v>13979</v>
          </cell>
        </row>
        <row r="650">
          <cell r="A650" t="str">
            <v>04</v>
          </cell>
          <cell r="B650" t="str">
            <v>02</v>
          </cell>
          <cell r="C650" t="str">
            <v>01</v>
          </cell>
          <cell r="D650" t="str">
            <v>02</v>
          </cell>
          <cell r="E650" t="str">
            <v>14</v>
          </cell>
          <cell r="F650" t="str">
            <v>80</v>
          </cell>
          <cell r="G650" t="str">
            <v>1</v>
          </cell>
          <cell r="H650" t="str">
            <v>00</v>
          </cell>
          <cell r="I650" t="str">
            <v>0</v>
          </cell>
          <cell r="J650">
            <v>0</v>
          </cell>
          <cell r="K650">
            <v>1</v>
          </cell>
          <cell r="L650">
            <v>0</v>
          </cell>
          <cell r="M650">
            <v>1</v>
          </cell>
          <cell r="N650">
            <v>1</v>
          </cell>
          <cell r="O650">
            <v>1</v>
          </cell>
        </row>
        <row r="651">
          <cell r="A651" t="str">
            <v>05</v>
          </cell>
          <cell r="B651" t="str">
            <v>01</v>
          </cell>
          <cell r="C651" t="str">
            <v>01</v>
          </cell>
          <cell r="D651" t="str">
            <v>01</v>
          </cell>
          <cell r="E651" t="str">
            <v>10</v>
          </cell>
          <cell r="F651" t="str">
            <v>01</v>
          </cell>
          <cell r="G651" t="str">
            <v>0</v>
          </cell>
          <cell r="H651" t="str">
            <v>00</v>
          </cell>
          <cell r="I651" t="str">
            <v>0</v>
          </cell>
          <cell r="J651">
            <v>132753</v>
          </cell>
          <cell r="K651">
            <v>187978</v>
          </cell>
          <cell r="L651">
            <v>177095</v>
          </cell>
          <cell r="M651">
            <v>126511</v>
          </cell>
          <cell r="N651">
            <v>144519</v>
          </cell>
          <cell r="O651">
            <v>144519</v>
          </cell>
        </row>
        <row r="652">
          <cell r="A652" t="str">
            <v>05</v>
          </cell>
          <cell r="B652" t="str">
            <v>01</v>
          </cell>
          <cell r="C652" t="str">
            <v>01</v>
          </cell>
          <cell r="D652" t="str">
            <v>03</v>
          </cell>
          <cell r="E652" t="str">
            <v>10</v>
          </cell>
          <cell r="F652" t="str">
            <v>02</v>
          </cell>
          <cell r="G652" t="str">
            <v>0</v>
          </cell>
          <cell r="H652" t="str">
            <v>00</v>
          </cell>
          <cell r="I652" t="str">
            <v>0</v>
          </cell>
          <cell r="J652">
            <v>0</v>
          </cell>
          <cell r="K652">
            <v>500</v>
          </cell>
          <cell r="L652">
            <v>1943</v>
          </cell>
          <cell r="M652">
            <v>0</v>
          </cell>
          <cell r="N652">
            <v>0</v>
          </cell>
          <cell r="O652">
            <v>0</v>
          </cell>
        </row>
        <row r="653">
          <cell r="A653" t="str">
            <v>05</v>
          </cell>
          <cell r="B653" t="str">
            <v>01</v>
          </cell>
          <cell r="C653" t="str">
            <v>01</v>
          </cell>
          <cell r="D653" t="str">
            <v>03</v>
          </cell>
          <cell r="E653" t="str">
            <v>10</v>
          </cell>
          <cell r="F653" t="str">
            <v>04</v>
          </cell>
          <cell r="G653" t="str">
            <v>0</v>
          </cell>
          <cell r="H653" t="str">
            <v>00</v>
          </cell>
          <cell r="I653" t="str">
            <v>0</v>
          </cell>
          <cell r="J653">
            <v>0</v>
          </cell>
          <cell r="K653">
            <v>100</v>
          </cell>
          <cell r="L653">
            <v>0</v>
          </cell>
          <cell r="M653">
            <v>0</v>
          </cell>
          <cell r="N653">
            <v>0</v>
          </cell>
          <cell r="O653">
            <v>0</v>
          </cell>
        </row>
        <row r="654">
          <cell r="A654" t="str">
            <v>05</v>
          </cell>
          <cell r="B654" t="str">
            <v>01</v>
          </cell>
          <cell r="C654" t="str">
            <v>01</v>
          </cell>
          <cell r="D654" t="str">
            <v>01</v>
          </cell>
          <cell r="E654" t="str">
            <v>10</v>
          </cell>
          <cell r="F654" t="str">
            <v>05</v>
          </cell>
          <cell r="G654" t="str">
            <v>0</v>
          </cell>
          <cell r="H654" t="str">
            <v>00</v>
          </cell>
          <cell r="I654" t="str">
            <v>0</v>
          </cell>
          <cell r="J654">
            <v>32656</v>
          </cell>
          <cell r="K654">
            <v>43045</v>
          </cell>
          <cell r="L654">
            <v>48311</v>
          </cell>
          <cell r="M654">
            <v>82862</v>
          </cell>
          <cell r="N654">
            <v>82862</v>
          </cell>
          <cell r="O654">
            <v>82862</v>
          </cell>
        </row>
        <row r="655">
          <cell r="A655" t="str">
            <v>05</v>
          </cell>
          <cell r="B655" t="str">
            <v>01</v>
          </cell>
          <cell r="C655" t="str">
            <v>01</v>
          </cell>
          <cell r="D655" t="str">
            <v>03</v>
          </cell>
          <cell r="E655" t="str">
            <v>10</v>
          </cell>
          <cell r="F655" t="str">
            <v>26</v>
          </cell>
          <cell r="G655" t="str">
            <v>0</v>
          </cell>
          <cell r="H655" t="str">
            <v>00</v>
          </cell>
          <cell r="I655" t="str">
            <v>0</v>
          </cell>
          <cell r="J655">
            <v>1169</v>
          </cell>
          <cell r="K655">
            <v>1000</v>
          </cell>
          <cell r="L655">
            <v>3013</v>
          </cell>
          <cell r="M655">
            <v>1000</v>
          </cell>
          <cell r="N655">
            <v>1000</v>
          </cell>
          <cell r="O655">
            <v>1000</v>
          </cell>
        </row>
        <row r="656">
          <cell r="A656" t="str">
            <v>05</v>
          </cell>
          <cell r="B656" t="str">
            <v>01</v>
          </cell>
          <cell r="C656" t="str">
            <v>01</v>
          </cell>
          <cell r="D656" t="str">
            <v>03</v>
          </cell>
          <cell r="E656" t="str">
            <v>11</v>
          </cell>
          <cell r="F656" t="str">
            <v>01</v>
          </cell>
          <cell r="G656" t="str">
            <v>0</v>
          </cell>
          <cell r="H656" t="str">
            <v>00</v>
          </cell>
          <cell r="I656" t="str">
            <v>0</v>
          </cell>
          <cell r="J656">
            <v>1925</v>
          </cell>
          <cell r="K656">
            <v>4000</v>
          </cell>
          <cell r="L656">
            <v>13866</v>
          </cell>
          <cell r="M656">
            <v>4000</v>
          </cell>
          <cell r="N656">
            <v>4000</v>
          </cell>
          <cell r="O656">
            <v>4000</v>
          </cell>
        </row>
        <row r="657">
          <cell r="A657" t="str">
            <v>05</v>
          </cell>
          <cell r="B657" t="str">
            <v>01</v>
          </cell>
          <cell r="C657" t="str">
            <v>01</v>
          </cell>
          <cell r="D657" t="str">
            <v>02</v>
          </cell>
          <cell r="E657" t="str">
            <v>12</v>
          </cell>
          <cell r="F657" t="str">
            <v>01</v>
          </cell>
          <cell r="G657" t="str">
            <v>0</v>
          </cell>
          <cell r="H657" t="str">
            <v>00</v>
          </cell>
          <cell r="I657" t="str">
            <v>0</v>
          </cell>
          <cell r="J657">
            <v>0</v>
          </cell>
          <cell r="K657">
            <v>150</v>
          </cell>
          <cell r="L657">
            <v>60</v>
          </cell>
          <cell r="M657">
            <v>200</v>
          </cell>
          <cell r="N657">
            <v>200</v>
          </cell>
          <cell r="O657">
            <v>200</v>
          </cell>
        </row>
        <row r="658">
          <cell r="A658" t="str">
            <v>05</v>
          </cell>
          <cell r="B658" t="str">
            <v>01</v>
          </cell>
          <cell r="C658" t="str">
            <v>01</v>
          </cell>
          <cell r="D658" t="str">
            <v>03</v>
          </cell>
          <cell r="E658" t="str">
            <v>12</v>
          </cell>
          <cell r="F658" t="str">
            <v>01</v>
          </cell>
          <cell r="G658" t="str">
            <v>0</v>
          </cell>
          <cell r="H658" t="str">
            <v>00</v>
          </cell>
          <cell r="I658" t="str">
            <v>0</v>
          </cell>
          <cell r="J658">
            <v>100</v>
          </cell>
          <cell r="K658">
            <v>7000</v>
          </cell>
          <cell r="L658">
            <v>8077</v>
          </cell>
          <cell r="M658">
            <v>1000</v>
          </cell>
          <cell r="N658">
            <v>1000</v>
          </cell>
          <cell r="O658">
            <v>1000</v>
          </cell>
        </row>
        <row r="659">
          <cell r="A659" t="str">
            <v>05</v>
          </cell>
          <cell r="B659" t="str">
            <v>01</v>
          </cell>
          <cell r="C659" t="str">
            <v>01</v>
          </cell>
          <cell r="D659" t="str">
            <v>03</v>
          </cell>
          <cell r="E659" t="str">
            <v>12</v>
          </cell>
          <cell r="F659" t="str">
            <v>02</v>
          </cell>
          <cell r="G659" t="str">
            <v>0</v>
          </cell>
          <cell r="H659" t="str">
            <v>00</v>
          </cell>
          <cell r="I659" t="str">
            <v>0</v>
          </cell>
          <cell r="J659">
            <v>0</v>
          </cell>
          <cell r="K659">
            <v>500</v>
          </cell>
          <cell r="L659">
            <v>245</v>
          </cell>
          <cell r="M659">
            <v>5000</v>
          </cell>
          <cell r="N659">
            <v>5000</v>
          </cell>
          <cell r="O659">
            <v>5000</v>
          </cell>
        </row>
        <row r="660">
          <cell r="A660" t="str">
            <v>05</v>
          </cell>
          <cell r="B660" t="str">
            <v>01</v>
          </cell>
          <cell r="C660" t="str">
            <v>01</v>
          </cell>
          <cell r="D660" t="str">
            <v>02</v>
          </cell>
          <cell r="E660" t="str">
            <v>12</v>
          </cell>
          <cell r="F660" t="str">
            <v>03</v>
          </cell>
          <cell r="G660" t="str">
            <v>0</v>
          </cell>
          <cell r="H660" t="str">
            <v>00</v>
          </cell>
          <cell r="I660" t="str">
            <v>0</v>
          </cell>
          <cell r="J660">
            <v>50</v>
          </cell>
          <cell r="K660">
            <v>112</v>
          </cell>
          <cell r="L660">
            <v>0</v>
          </cell>
          <cell r="M660">
            <v>50000</v>
          </cell>
          <cell r="N660">
            <v>0</v>
          </cell>
          <cell r="O660">
            <v>0</v>
          </cell>
        </row>
        <row r="661">
          <cell r="A661" t="str">
            <v>05</v>
          </cell>
          <cell r="B661" t="str">
            <v>01</v>
          </cell>
          <cell r="C661" t="str">
            <v>01</v>
          </cell>
          <cell r="D661" t="str">
            <v>03</v>
          </cell>
          <cell r="E661" t="str">
            <v>12</v>
          </cell>
          <cell r="F661" t="str">
            <v>03</v>
          </cell>
          <cell r="G661" t="str">
            <v>0</v>
          </cell>
          <cell r="H661" t="str">
            <v>00</v>
          </cell>
          <cell r="I661" t="str">
            <v>0</v>
          </cell>
          <cell r="J661">
            <v>7395</v>
          </cell>
          <cell r="K661">
            <v>4000</v>
          </cell>
          <cell r="L661">
            <v>12605</v>
          </cell>
          <cell r="M661">
            <v>4000</v>
          </cell>
          <cell r="N661">
            <v>4000</v>
          </cell>
          <cell r="O661">
            <v>4000</v>
          </cell>
        </row>
        <row r="662">
          <cell r="A662" t="str">
            <v>05</v>
          </cell>
          <cell r="B662" t="str">
            <v>01</v>
          </cell>
          <cell r="C662" t="str">
            <v>01</v>
          </cell>
          <cell r="D662" t="str">
            <v>03</v>
          </cell>
          <cell r="E662" t="str">
            <v>13</v>
          </cell>
          <cell r="F662" t="str">
            <v>01</v>
          </cell>
          <cell r="G662" t="str">
            <v>0</v>
          </cell>
          <cell r="H662" t="str">
            <v>00</v>
          </cell>
          <cell r="I662" t="str">
            <v>0</v>
          </cell>
          <cell r="J662">
            <v>7457</v>
          </cell>
          <cell r="K662">
            <v>7000</v>
          </cell>
          <cell r="L662">
            <v>8396</v>
          </cell>
          <cell r="M662">
            <v>5000</v>
          </cell>
          <cell r="N662">
            <v>5000</v>
          </cell>
          <cell r="O662">
            <v>5000</v>
          </cell>
        </row>
        <row r="663">
          <cell r="A663" t="str">
            <v>05</v>
          </cell>
          <cell r="B663" t="str">
            <v>01</v>
          </cell>
          <cell r="C663" t="str">
            <v>01</v>
          </cell>
          <cell r="D663" t="str">
            <v>03</v>
          </cell>
          <cell r="E663" t="str">
            <v>13</v>
          </cell>
          <cell r="F663" t="str">
            <v>08</v>
          </cell>
          <cell r="G663" t="str">
            <v>0</v>
          </cell>
          <cell r="H663" t="str">
            <v>00</v>
          </cell>
          <cell r="I663" t="str">
            <v>0</v>
          </cell>
          <cell r="J663">
            <v>3076</v>
          </cell>
          <cell r="K663">
            <v>3000</v>
          </cell>
          <cell r="L663">
            <v>3704</v>
          </cell>
          <cell r="M663">
            <v>2000</v>
          </cell>
          <cell r="N663">
            <v>2000</v>
          </cell>
          <cell r="O663">
            <v>2000</v>
          </cell>
        </row>
        <row r="664">
          <cell r="A664" t="str">
            <v>05</v>
          </cell>
          <cell r="B664" t="str">
            <v>01</v>
          </cell>
          <cell r="C664" t="str">
            <v>01</v>
          </cell>
          <cell r="D664" t="str">
            <v>03</v>
          </cell>
          <cell r="E664" t="str">
            <v>13</v>
          </cell>
          <cell r="F664" t="str">
            <v>09</v>
          </cell>
          <cell r="G664" t="str">
            <v>0</v>
          </cell>
          <cell r="H664" t="str">
            <v>00</v>
          </cell>
          <cell r="I664" t="str">
            <v>0</v>
          </cell>
          <cell r="J664">
            <v>10746</v>
          </cell>
          <cell r="K664">
            <v>2000</v>
          </cell>
          <cell r="L664">
            <v>2000</v>
          </cell>
          <cell r="M664">
            <v>500</v>
          </cell>
          <cell r="N664">
            <v>500</v>
          </cell>
          <cell r="O664">
            <v>500</v>
          </cell>
        </row>
        <row r="665">
          <cell r="A665" t="str">
            <v>05</v>
          </cell>
          <cell r="B665" t="str">
            <v>01</v>
          </cell>
          <cell r="C665" t="str">
            <v>01</v>
          </cell>
          <cell r="D665" t="str">
            <v>03</v>
          </cell>
          <cell r="E665" t="str">
            <v>14</v>
          </cell>
          <cell r="F665" t="str">
            <v>01</v>
          </cell>
          <cell r="G665" t="str">
            <v>0</v>
          </cell>
          <cell r="H665" t="str">
            <v>00</v>
          </cell>
          <cell r="I665" t="str">
            <v>0</v>
          </cell>
          <cell r="J665">
            <v>0</v>
          </cell>
          <cell r="K665">
            <v>500</v>
          </cell>
          <cell r="L665">
            <v>194</v>
          </cell>
          <cell r="M665">
            <v>200</v>
          </cell>
          <cell r="N665">
            <v>200</v>
          </cell>
          <cell r="O665">
            <v>200</v>
          </cell>
        </row>
        <row r="666">
          <cell r="A666" t="str">
            <v>05</v>
          </cell>
          <cell r="B666" t="str">
            <v>01</v>
          </cell>
          <cell r="C666" t="str">
            <v>01</v>
          </cell>
          <cell r="D666" t="str">
            <v>03</v>
          </cell>
          <cell r="E666" t="str">
            <v>14</v>
          </cell>
          <cell r="F666" t="str">
            <v>02</v>
          </cell>
          <cell r="G666" t="str">
            <v>0</v>
          </cell>
          <cell r="H666" t="str">
            <v>00</v>
          </cell>
          <cell r="I666" t="str">
            <v>0</v>
          </cell>
          <cell r="J666">
            <v>5098</v>
          </cell>
          <cell r="K666">
            <v>10000</v>
          </cell>
          <cell r="L666">
            <v>10000</v>
          </cell>
          <cell r="M666">
            <v>9000</v>
          </cell>
          <cell r="N666">
            <v>9000</v>
          </cell>
          <cell r="O666">
            <v>9000</v>
          </cell>
        </row>
        <row r="667">
          <cell r="A667" t="str">
            <v>05</v>
          </cell>
          <cell r="B667" t="str">
            <v>01</v>
          </cell>
          <cell r="C667" t="str">
            <v>01</v>
          </cell>
          <cell r="D667" t="str">
            <v>03</v>
          </cell>
          <cell r="E667" t="str">
            <v>14</v>
          </cell>
          <cell r="F667" t="str">
            <v>05</v>
          </cell>
          <cell r="G667" t="str">
            <v>0</v>
          </cell>
          <cell r="H667" t="str">
            <v>00</v>
          </cell>
          <cell r="I667" t="str">
            <v>0</v>
          </cell>
          <cell r="J667">
            <v>311</v>
          </cell>
          <cell r="K667">
            <v>500</v>
          </cell>
          <cell r="L667">
            <v>131</v>
          </cell>
          <cell r="M667">
            <v>150</v>
          </cell>
          <cell r="N667">
            <v>150</v>
          </cell>
          <cell r="O667">
            <v>150</v>
          </cell>
        </row>
        <row r="668">
          <cell r="A668" t="str">
            <v>05</v>
          </cell>
          <cell r="B668" t="str">
            <v>01</v>
          </cell>
          <cell r="C668" t="str">
            <v>01</v>
          </cell>
          <cell r="D668" t="str">
            <v>03</v>
          </cell>
          <cell r="E668" t="str">
            <v>14</v>
          </cell>
          <cell r="F668" t="str">
            <v>06</v>
          </cell>
          <cell r="G668" t="str">
            <v>0</v>
          </cell>
          <cell r="H668" t="str">
            <v>00</v>
          </cell>
          <cell r="I668" t="str">
            <v>0</v>
          </cell>
          <cell r="J668">
            <v>2191</v>
          </cell>
          <cell r="K668">
            <v>1000</v>
          </cell>
          <cell r="L668">
            <v>2130</v>
          </cell>
          <cell r="M668">
            <v>2000</v>
          </cell>
          <cell r="N668">
            <v>2000</v>
          </cell>
          <cell r="O668">
            <v>2000</v>
          </cell>
        </row>
        <row r="669">
          <cell r="A669" t="str">
            <v>05</v>
          </cell>
          <cell r="B669" t="str">
            <v>01</v>
          </cell>
          <cell r="C669" t="str">
            <v>01</v>
          </cell>
          <cell r="D669" t="str">
            <v>03</v>
          </cell>
          <cell r="E669" t="str">
            <v>14</v>
          </cell>
          <cell r="F669" t="str">
            <v>07</v>
          </cell>
          <cell r="G669" t="str">
            <v>0</v>
          </cell>
          <cell r="H669" t="str">
            <v>00</v>
          </cell>
          <cell r="I669" t="str">
            <v>0</v>
          </cell>
          <cell r="J669">
            <v>12135</v>
          </cell>
          <cell r="K669">
            <v>4000</v>
          </cell>
          <cell r="L669">
            <v>8723</v>
          </cell>
          <cell r="M669">
            <v>4000</v>
          </cell>
          <cell r="N669">
            <v>4000</v>
          </cell>
          <cell r="O669">
            <v>4000</v>
          </cell>
        </row>
        <row r="670">
          <cell r="A670" t="str">
            <v>05</v>
          </cell>
          <cell r="B670" t="str">
            <v>01</v>
          </cell>
          <cell r="C670" t="str">
            <v>01</v>
          </cell>
          <cell r="D670" t="str">
            <v>03</v>
          </cell>
          <cell r="E670" t="str">
            <v>14</v>
          </cell>
          <cell r="F670" t="str">
            <v>08</v>
          </cell>
          <cell r="G670" t="str">
            <v>0</v>
          </cell>
          <cell r="H670" t="str">
            <v>00</v>
          </cell>
          <cell r="I670" t="str">
            <v>0</v>
          </cell>
          <cell r="J670">
            <v>0</v>
          </cell>
          <cell r="K670">
            <v>2000</v>
          </cell>
          <cell r="L670">
            <v>0</v>
          </cell>
          <cell r="M670">
            <v>50</v>
          </cell>
          <cell r="N670">
            <v>50</v>
          </cell>
          <cell r="O670">
            <v>50</v>
          </cell>
        </row>
        <row r="671">
          <cell r="A671" t="str">
            <v>05</v>
          </cell>
          <cell r="B671" t="str">
            <v>01</v>
          </cell>
          <cell r="C671" t="str">
            <v>01</v>
          </cell>
          <cell r="D671" t="str">
            <v>03</v>
          </cell>
          <cell r="E671" t="str">
            <v>14</v>
          </cell>
          <cell r="F671" t="str">
            <v>11</v>
          </cell>
          <cell r="G671" t="str">
            <v>0</v>
          </cell>
          <cell r="H671" t="str">
            <v>00</v>
          </cell>
          <cell r="I671" t="str">
            <v>0</v>
          </cell>
          <cell r="J671">
            <v>6133</v>
          </cell>
          <cell r="K671">
            <v>5000</v>
          </cell>
          <cell r="L671">
            <v>7292</v>
          </cell>
          <cell r="M671">
            <v>3000</v>
          </cell>
          <cell r="N671">
            <v>3000</v>
          </cell>
          <cell r="O671">
            <v>3000</v>
          </cell>
        </row>
        <row r="672">
          <cell r="A672" t="str">
            <v>05</v>
          </cell>
          <cell r="B672" t="str">
            <v>01</v>
          </cell>
          <cell r="C672" t="str">
            <v>01</v>
          </cell>
          <cell r="D672" t="str">
            <v>03</v>
          </cell>
          <cell r="E672" t="str">
            <v>14</v>
          </cell>
          <cell r="F672" t="str">
            <v>13</v>
          </cell>
          <cell r="G672" t="str">
            <v>0</v>
          </cell>
          <cell r="H672" t="str">
            <v>00</v>
          </cell>
          <cell r="I672" t="str">
            <v>0</v>
          </cell>
          <cell r="J672">
            <v>31456</v>
          </cell>
          <cell r="K672">
            <v>30000</v>
          </cell>
          <cell r="L672">
            <v>31671</v>
          </cell>
          <cell r="M672">
            <v>30000</v>
          </cell>
          <cell r="N672">
            <v>30000</v>
          </cell>
          <cell r="O672">
            <v>30000</v>
          </cell>
        </row>
        <row r="673">
          <cell r="A673" t="str">
            <v>05</v>
          </cell>
          <cell r="B673" t="str">
            <v>01</v>
          </cell>
          <cell r="C673" t="str">
            <v>01</v>
          </cell>
          <cell r="D673" t="str">
            <v>03</v>
          </cell>
          <cell r="E673" t="str">
            <v>14</v>
          </cell>
          <cell r="F673" t="str">
            <v>17</v>
          </cell>
          <cell r="G673" t="str">
            <v>0</v>
          </cell>
          <cell r="H673" t="str">
            <v>00</v>
          </cell>
          <cell r="I673" t="str">
            <v>0</v>
          </cell>
          <cell r="J673">
            <v>64138</v>
          </cell>
          <cell r="K673">
            <v>30780</v>
          </cell>
          <cell r="L673">
            <v>2318</v>
          </cell>
          <cell r="M673">
            <v>1000</v>
          </cell>
          <cell r="N673">
            <v>1000</v>
          </cell>
          <cell r="O673">
            <v>1000</v>
          </cell>
        </row>
        <row r="674">
          <cell r="A674" t="str">
            <v>05</v>
          </cell>
          <cell r="B674" t="str">
            <v>01</v>
          </cell>
          <cell r="C674" t="str">
            <v>01</v>
          </cell>
          <cell r="D674" t="str">
            <v>03</v>
          </cell>
          <cell r="E674" t="str">
            <v>14</v>
          </cell>
          <cell r="F674" t="str">
            <v>18</v>
          </cell>
          <cell r="G674" t="str">
            <v>0</v>
          </cell>
          <cell r="H674" t="str">
            <v>00</v>
          </cell>
          <cell r="I674" t="str">
            <v>0</v>
          </cell>
          <cell r="J674">
            <v>0</v>
          </cell>
          <cell r="K674">
            <v>500</v>
          </cell>
          <cell r="L674">
            <v>0</v>
          </cell>
          <cell r="M674">
            <v>500</v>
          </cell>
          <cell r="N674">
            <v>500</v>
          </cell>
          <cell r="O674">
            <v>500</v>
          </cell>
        </row>
        <row r="675">
          <cell r="A675" t="str">
            <v>05</v>
          </cell>
          <cell r="B675" t="str">
            <v>01</v>
          </cell>
          <cell r="C675" t="str">
            <v>01</v>
          </cell>
          <cell r="D675" t="str">
            <v>03</v>
          </cell>
          <cell r="E675" t="str">
            <v>20</v>
          </cell>
          <cell r="F675" t="str">
            <v>01</v>
          </cell>
          <cell r="G675" t="str">
            <v>0</v>
          </cell>
          <cell r="H675" t="str">
            <v>00</v>
          </cell>
          <cell r="I675" t="str">
            <v>0</v>
          </cell>
          <cell r="J675">
            <v>0</v>
          </cell>
          <cell r="K675">
            <v>1000</v>
          </cell>
          <cell r="L675">
            <v>0</v>
          </cell>
          <cell r="M675">
            <v>500</v>
          </cell>
          <cell r="N675">
            <v>500</v>
          </cell>
          <cell r="O675">
            <v>500</v>
          </cell>
        </row>
        <row r="676">
          <cell r="A676" t="str">
            <v>05</v>
          </cell>
          <cell r="B676" t="str">
            <v>01</v>
          </cell>
          <cell r="C676" t="str">
            <v>01</v>
          </cell>
          <cell r="D676" t="str">
            <v>03</v>
          </cell>
          <cell r="E676" t="str">
            <v>20</v>
          </cell>
          <cell r="F676" t="str">
            <v>05</v>
          </cell>
          <cell r="G676" t="str">
            <v>0</v>
          </cell>
          <cell r="H676" t="str">
            <v>00</v>
          </cell>
          <cell r="I676" t="str">
            <v>0</v>
          </cell>
          <cell r="J676">
            <v>0</v>
          </cell>
          <cell r="K676">
            <v>500</v>
          </cell>
          <cell r="L676">
            <v>0</v>
          </cell>
          <cell r="M676">
            <v>17000</v>
          </cell>
          <cell r="N676">
            <v>17000</v>
          </cell>
          <cell r="O676">
            <v>17000</v>
          </cell>
        </row>
        <row r="677">
          <cell r="A677" t="str">
            <v>05</v>
          </cell>
          <cell r="B677" t="str">
            <v>01</v>
          </cell>
          <cell r="C677" t="str">
            <v>02</v>
          </cell>
          <cell r="D677" t="str">
            <v>01</v>
          </cell>
          <cell r="E677" t="str">
            <v>10</v>
          </cell>
          <cell r="F677" t="str">
            <v>01</v>
          </cell>
          <cell r="G677" t="str">
            <v>0</v>
          </cell>
          <cell r="H677" t="str">
            <v>00</v>
          </cell>
          <cell r="I677" t="str">
            <v>0</v>
          </cell>
          <cell r="J677">
            <v>158132</v>
          </cell>
          <cell r="K677">
            <v>179220</v>
          </cell>
          <cell r="L677">
            <v>110819</v>
          </cell>
          <cell r="M677">
            <v>395973</v>
          </cell>
          <cell r="N677">
            <v>432926</v>
          </cell>
          <cell r="O677">
            <v>432926</v>
          </cell>
        </row>
        <row r="678">
          <cell r="A678" t="str">
            <v>05</v>
          </cell>
          <cell r="B678" t="str">
            <v>01</v>
          </cell>
          <cell r="C678" t="str">
            <v>02</v>
          </cell>
          <cell r="D678" t="str">
            <v>01</v>
          </cell>
          <cell r="E678" t="str">
            <v>10</v>
          </cell>
          <cell r="F678" t="str">
            <v>26</v>
          </cell>
          <cell r="G678" t="str">
            <v>0</v>
          </cell>
          <cell r="H678" t="str">
            <v>00</v>
          </cell>
          <cell r="I678" t="str">
            <v>0</v>
          </cell>
          <cell r="J678">
            <v>0</v>
          </cell>
          <cell r="K678">
            <v>200</v>
          </cell>
          <cell r="L678">
            <v>0</v>
          </cell>
          <cell r="M678">
            <v>0</v>
          </cell>
          <cell r="N678">
            <v>0</v>
          </cell>
          <cell r="O678">
            <v>0</v>
          </cell>
        </row>
        <row r="679">
          <cell r="A679" t="str">
            <v>05</v>
          </cell>
          <cell r="B679" t="str">
            <v>01</v>
          </cell>
          <cell r="C679" t="str">
            <v>02</v>
          </cell>
          <cell r="D679" t="str">
            <v>03</v>
          </cell>
          <cell r="E679" t="str">
            <v>11</v>
          </cell>
          <cell r="F679" t="str">
            <v>01</v>
          </cell>
          <cell r="G679" t="str">
            <v>0</v>
          </cell>
          <cell r="H679" t="str">
            <v>00</v>
          </cell>
          <cell r="I679" t="str">
            <v>0</v>
          </cell>
          <cell r="J679">
            <v>0</v>
          </cell>
          <cell r="K679">
            <v>100</v>
          </cell>
          <cell r="L679">
            <v>0</v>
          </cell>
          <cell r="M679">
            <v>100</v>
          </cell>
          <cell r="N679">
            <v>100</v>
          </cell>
          <cell r="O679">
            <v>100</v>
          </cell>
        </row>
        <row r="680">
          <cell r="A680" t="str">
            <v>05</v>
          </cell>
          <cell r="B680" t="str">
            <v>01</v>
          </cell>
          <cell r="C680" t="str">
            <v>02</v>
          </cell>
          <cell r="D680" t="str">
            <v>11</v>
          </cell>
          <cell r="E680" t="str">
            <v>12</v>
          </cell>
          <cell r="F680" t="str">
            <v>01</v>
          </cell>
          <cell r="G680" t="str">
            <v>0</v>
          </cell>
          <cell r="H680" t="str">
            <v>00</v>
          </cell>
          <cell r="I680" t="str">
            <v>0</v>
          </cell>
          <cell r="J680">
            <v>15638</v>
          </cell>
          <cell r="K680">
            <v>30000</v>
          </cell>
          <cell r="L680">
            <v>294</v>
          </cell>
          <cell r="M680">
            <v>300</v>
          </cell>
          <cell r="N680">
            <v>300</v>
          </cell>
          <cell r="O680">
            <v>300</v>
          </cell>
        </row>
        <row r="681">
          <cell r="A681" t="str">
            <v>05</v>
          </cell>
          <cell r="B681" t="str">
            <v>01</v>
          </cell>
          <cell r="C681" t="str">
            <v>02</v>
          </cell>
          <cell r="D681" t="str">
            <v>11</v>
          </cell>
          <cell r="E681" t="str">
            <v>12</v>
          </cell>
          <cell r="F681" t="str">
            <v>02</v>
          </cell>
          <cell r="G681" t="str">
            <v>0</v>
          </cell>
          <cell r="H681" t="str">
            <v>00</v>
          </cell>
          <cell r="I681" t="str">
            <v>0</v>
          </cell>
          <cell r="J681">
            <v>41534</v>
          </cell>
          <cell r="K681">
            <v>40000</v>
          </cell>
          <cell r="L681">
            <v>168575</v>
          </cell>
          <cell r="M681">
            <v>5000</v>
          </cell>
          <cell r="N681">
            <v>5000</v>
          </cell>
          <cell r="O681">
            <v>5000</v>
          </cell>
        </row>
        <row r="682">
          <cell r="A682" t="str">
            <v>05</v>
          </cell>
          <cell r="B682" t="str">
            <v>01</v>
          </cell>
          <cell r="C682" t="str">
            <v>02</v>
          </cell>
          <cell r="D682" t="str">
            <v>03</v>
          </cell>
          <cell r="E682" t="str">
            <v>12</v>
          </cell>
          <cell r="F682" t="str">
            <v>03</v>
          </cell>
          <cell r="G682" t="str">
            <v>0</v>
          </cell>
          <cell r="H682" t="str">
            <v>00</v>
          </cell>
          <cell r="I682" t="str">
            <v>0</v>
          </cell>
          <cell r="J682">
            <v>0</v>
          </cell>
          <cell r="K682">
            <v>300</v>
          </cell>
          <cell r="L682">
            <v>0</v>
          </cell>
          <cell r="M682">
            <v>6000</v>
          </cell>
          <cell r="N682">
            <v>6000</v>
          </cell>
          <cell r="O682">
            <v>6000</v>
          </cell>
        </row>
        <row r="683">
          <cell r="A683" t="str">
            <v>05</v>
          </cell>
          <cell r="B683" t="str">
            <v>01</v>
          </cell>
          <cell r="C683" t="str">
            <v>02</v>
          </cell>
          <cell r="D683" t="str">
            <v>03</v>
          </cell>
          <cell r="E683" t="str">
            <v>13</v>
          </cell>
          <cell r="F683" t="str">
            <v>01</v>
          </cell>
          <cell r="G683" t="str">
            <v>0</v>
          </cell>
          <cell r="H683" t="str">
            <v>00</v>
          </cell>
          <cell r="I683" t="str">
            <v>0</v>
          </cell>
          <cell r="J683">
            <v>0</v>
          </cell>
          <cell r="K683">
            <v>500</v>
          </cell>
          <cell r="L683">
            <v>0</v>
          </cell>
          <cell r="M683">
            <v>500</v>
          </cell>
          <cell r="N683">
            <v>500</v>
          </cell>
          <cell r="O683">
            <v>500</v>
          </cell>
        </row>
        <row r="684">
          <cell r="A684" t="str">
            <v>05</v>
          </cell>
          <cell r="B684" t="str">
            <v>01</v>
          </cell>
          <cell r="C684" t="str">
            <v>02</v>
          </cell>
          <cell r="D684" t="str">
            <v>03</v>
          </cell>
          <cell r="E684" t="str">
            <v>13</v>
          </cell>
          <cell r="F684" t="str">
            <v>08</v>
          </cell>
          <cell r="G684" t="str">
            <v>0</v>
          </cell>
          <cell r="H684" t="str">
            <v>00</v>
          </cell>
          <cell r="I684" t="str">
            <v>0</v>
          </cell>
          <cell r="J684">
            <v>0</v>
          </cell>
          <cell r="K684">
            <v>1000</v>
          </cell>
          <cell r="L684">
            <v>582</v>
          </cell>
          <cell r="M684">
            <v>500</v>
          </cell>
          <cell r="N684">
            <v>500</v>
          </cell>
          <cell r="O684">
            <v>500</v>
          </cell>
        </row>
        <row r="685">
          <cell r="A685" t="str">
            <v>05</v>
          </cell>
          <cell r="B685" t="str">
            <v>01</v>
          </cell>
          <cell r="C685" t="str">
            <v>02</v>
          </cell>
          <cell r="D685" t="str">
            <v>03</v>
          </cell>
          <cell r="E685" t="str">
            <v>13</v>
          </cell>
          <cell r="F685" t="str">
            <v>09</v>
          </cell>
          <cell r="G685" t="str">
            <v>0</v>
          </cell>
          <cell r="H685" t="str">
            <v>00</v>
          </cell>
          <cell r="I685" t="str">
            <v>0</v>
          </cell>
          <cell r="J685">
            <v>0</v>
          </cell>
          <cell r="K685">
            <v>5000</v>
          </cell>
          <cell r="L685">
            <v>0</v>
          </cell>
          <cell r="M685">
            <v>1000</v>
          </cell>
          <cell r="N685">
            <v>1000</v>
          </cell>
          <cell r="O685">
            <v>1000</v>
          </cell>
        </row>
        <row r="686">
          <cell r="A686" t="str">
            <v>05</v>
          </cell>
          <cell r="B686" t="str">
            <v>01</v>
          </cell>
          <cell r="C686" t="str">
            <v>02</v>
          </cell>
          <cell r="D686" t="str">
            <v>03</v>
          </cell>
          <cell r="E686" t="str">
            <v>14</v>
          </cell>
          <cell r="F686" t="str">
            <v>01</v>
          </cell>
          <cell r="G686" t="str">
            <v>0</v>
          </cell>
          <cell r="H686" t="str">
            <v>00</v>
          </cell>
          <cell r="I686" t="str">
            <v>0</v>
          </cell>
          <cell r="J686">
            <v>0</v>
          </cell>
          <cell r="K686">
            <v>200</v>
          </cell>
          <cell r="L686">
            <v>0</v>
          </cell>
          <cell r="M686">
            <v>60790</v>
          </cell>
          <cell r="N686">
            <v>0</v>
          </cell>
          <cell r="O686">
            <v>0</v>
          </cell>
        </row>
        <row r="687">
          <cell r="A687" t="str">
            <v>05</v>
          </cell>
          <cell r="B687" t="str">
            <v>01</v>
          </cell>
          <cell r="C687" t="str">
            <v>02</v>
          </cell>
          <cell r="D687" t="str">
            <v>03</v>
          </cell>
          <cell r="E687" t="str">
            <v>14</v>
          </cell>
          <cell r="F687" t="str">
            <v>02</v>
          </cell>
          <cell r="G687" t="str">
            <v>0</v>
          </cell>
          <cell r="H687" t="str">
            <v>00</v>
          </cell>
          <cell r="I687" t="str">
            <v>0</v>
          </cell>
          <cell r="J687">
            <v>0</v>
          </cell>
          <cell r="K687">
            <v>700</v>
          </cell>
          <cell r="L687">
            <v>698</v>
          </cell>
          <cell r="M687">
            <v>830</v>
          </cell>
          <cell r="N687">
            <v>830</v>
          </cell>
          <cell r="O687">
            <v>830</v>
          </cell>
        </row>
        <row r="688">
          <cell r="A688" t="str">
            <v>05</v>
          </cell>
          <cell r="B688" t="str">
            <v>01</v>
          </cell>
          <cell r="C688" t="str">
            <v>02</v>
          </cell>
          <cell r="D688" t="str">
            <v>03</v>
          </cell>
          <cell r="E688" t="str">
            <v>14</v>
          </cell>
          <cell r="F688" t="str">
            <v>05</v>
          </cell>
          <cell r="G688" t="str">
            <v>0</v>
          </cell>
          <cell r="H688" t="str">
            <v>00</v>
          </cell>
          <cell r="I688" t="str">
            <v>0</v>
          </cell>
          <cell r="J688">
            <v>0</v>
          </cell>
          <cell r="K688">
            <v>300</v>
          </cell>
          <cell r="L688">
            <v>0</v>
          </cell>
          <cell r="M688">
            <v>0</v>
          </cell>
          <cell r="N688">
            <v>0</v>
          </cell>
          <cell r="O688">
            <v>0</v>
          </cell>
        </row>
        <row r="689">
          <cell r="A689" t="str">
            <v>05</v>
          </cell>
          <cell r="B689" t="str">
            <v>01</v>
          </cell>
          <cell r="C689" t="str">
            <v>02</v>
          </cell>
          <cell r="D689" t="str">
            <v>03</v>
          </cell>
          <cell r="E689" t="str">
            <v>14</v>
          </cell>
          <cell r="F689" t="str">
            <v>06</v>
          </cell>
          <cell r="G689" t="str">
            <v>0</v>
          </cell>
          <cell r="H689" t="str">
            <v>00</v>
          </cell>
          <cell r="I689" t="str">
            <v>0</v>
          </cell>
          <cell r="J689">
            <v>0</v>
          </cell>
          <cell r="K689">
            <v>1000</v>
          </cell>
          <cell r="L689">
            <v>1315</v>
          </cell>
          <cell r="M689">
            <v>1387</v>
          </cell>
          <cell r="N689">
            <v>1387</v>
          </cell>
          <cell r="O689">
            <v>1387</v>
          </cell>
        </row>
        <row r="690">
          <cell r="A690" t="str">
            <v>05</v>
          </cell>
          <cell r="B690" t="str">
            <v>01</v>
          </cell>
          <cell r="C690" t="str">
            <v>02</v>
          </cell>
          <cell r="D690" t="str">
            <v>03</v>
          </cell>
          <cell r="E690" t="str">
            <v>14</v>
          </cell>
          <cell r="F690" t="str">
            <v>07</v>
          </cell>
          <cell r="G690" t="str">
            <v>0</v>
          </cell>
          <cell r="H690" t="str">
            <v>00</v>
          </cell>
          <cell r="I690" t="str">
            <v>0</v>
          </cell>
          <cell r="J690">
            <v>0</v>
          </cell>
          <cell r="K690">
            <v>200</v>
          </cell>
          <cell r="L690">
            <v>0</v>
          </cell>
          <cell r="M690">
            <v>200</v>
          </cell>
          <cell r="N690">
            <v>200</v>
          </cell>
          <cell r="O690">
            <v>200</v>
          </cell>
        </row>
        <row r="691">
          <cell r="A691" t="str">
            <v>05</v>
          </cell>
          <cell r="B691" t="str">
            <v>01</v>
          </cell>
          <cell r="C691" t="str">
            <v>02</v>
          </cell>
          <cell r="D691" t="str">
            <v>03</v>
          </cell>
          <cell r="E691" t="str">
            <v>14</v>
          </cell>
          <cell r="F691" t="str">
            <v>08</v>
          </cell>
          <cell r="G691" t="str">
            <v>0</v>
          </cell>
          <cell r="H691" t="str">
            <v>00</v>
          </cell>
          <cell r="I691" t="str">
            <v>0</v>
          </cell>
          <cell r="J691">
            <v>0</v>
          </cell>
          <cell r="K691">
            <v>100</v>
          </cell>
          <cell r="L691">
            <v>0</v>
          </cell>
          <cell r="M691">
            <v>0</v>
          </cell>
          <cell r="N691">
            <v>0</v>
          </cell>
          <cell r="O691">
            <v>0</v>
          </cell>
        </row>
        <row r="692">
          <cell r="A692" t="str">
            <v>05</v>
          </cell>
          <cell r="B692" t="str">
            <v>01</v>
          </cell>
          <cell r="C692" t="str">
            <v>02</v>
          </cell>
          <cell r="D692" t="str">
            <v>03</v>
          </cell>
          <cell r="E692" t="str">
            <v>14</v>
          </cell>
          <cell r="F692" t="str">
            <v>11</v>
          </cell>
          <cell r="G692" t="str">
            <v>0</v>
          </cell>
          <cell r="H692" t="str">
            <v>00</v>
          </cell>
          <cell r="I692" t="str">
            <v>0</v>
          </cell>
          <cell r="J692">
            <v>0</v>
          </cell>
          <cell r="K692">
            <v>300</v>
          </cell>
          <cell r="L692">
            <v>0</v>
          </cell>
          <cell r="M692">
            <v>300</v>
          </cell>
          <cell r="N692">
            <v>300</v>
          </cell>
          <cell r="O692">
            <v>300</v>
          </cell>
        </row>
        <row r="693">
          <cell r="A693" t="str">
            <v>05</v>
          </cell>
          <cell r="B693" t="str">
            <v>01</v>
          </cell>
          <cell r="C693" t="str">
            <v>02</v>
          </cell>
          <cell r="D693" t="str">
            <v>03</v>
          </cell>
          <cell r="E693" t="str">
            <v>14</v>
          </cell>
          <cell r="F693" t="str">
            <v>13</v>
          </cell>
          <cell r="G693" t="str">
            <v>0</v>
          </cell>
          <cell r="H693" t="str">
            <v>00</v>
          </cell>
          <cell r="I693" t="str">
            <v>0</v>
          </cell>
          <cell r="J693">
            <v>0</v>
          </cell>
          <cell r="K693">
            <v>500</v>
          </cell>
          <cell r="L693">
            <v>0</v>
          </cell>
          <cell r="M693">
            <v>0</v>
          </cell>
          <cell r="N693">
            <v>0</v>
          </cell>
          <cell r="O693">
            <v>0</v>
          </cell>
        </row>
        <row r="694">
          <cell r="A694" t="str">
            <v>05</v>
          </cell>
          <cell r="B694" t="str">
            <v>01</v>
          </cell>
          <cell r="C694" t="str">
            <v>02</v>
          </cell>
          <cell r="D694" t="str">
            <v>03</v>
          </cell>
          <cell r="E694" t="str">
            <v>14</v>
          </cell>
          <cell r="F694" t="str">
            <v>17</v>
          </cell>
          <cell r="G694" t="str">
            <v>0</v>
          </cell>
          <cell r="H694" t="str">
            <v>00</v>
          </cell>
          <cell r="I694" t="str">
            <v>0</v>
          </cell>
          <cell r="J694">
            <v>0</v>
          </cell>
          <cell r="K694">
            <v>100</v>
          </cell>
          <cell r="L694">
            <v>0</v>
          </cell>
          <cell r="M694">
            <v>0</v>
          </cell>
          <cell r="N694">
            <v>0</v>
          </cell>
          <cell r="O694">
            <v>0</v>
          </cell>
        </row>
        <row r="695">
          <cell r="A695" t="str">
            <v>05</v>
          </cell>
          <cell r="B695" t="str">
            <v>01</v>
          </cell>
          <cell r="C695" t="str">
            <v>02</v>
          </cell>
          <cell r="D695" t="str">
            <v>03</v>
          </cell>
          <cell r="E695" t="str">
            <v>14</v>
          </cell>
          <cell r="F695" t="str">
            <v>18</v>
          </cell>
          <cell r="G695" t="str">
            <v>0</v>
          </cell>
          <cell r="H695" t="str">
            <v>00</v>
          </cell>
          <cell r="I695" t="str">
            <v>0</v>
          </cell>
          <cell r="J695">
            <v>0</v>
          </cell>
          <cell r="K695">
            <v>200</v>
          </cell>
          <cell r="L695">
            <v>0</v>
          </cell>
          <cell r="M695">
            <v>200</v>
          </cell>
          <cell r="N695">
            <v>200</v>
          </cell>
          <cell r="O695">
            <v>200</v>
          </cell>
        </row>
        <row r="696">
          <cell r="A696" t="str">
            <v>05</v>
          </cell>
          <cell r="B696" t="str">
            <v>01</v>
          </cell>
          <cell r="C696" t="str">
            <v>02</v>
          </cell>
          <cell r="D696" t="str">
            <v>03</v>
          </cell>
          <cell r="E696" t="str">
            <v>20</v>
          </cell>
          <cell r="F696" t="str">
            <v>01</v>
          </cell>
          <cell r="G696" t="str">
            <v>0</v>
          </cell>
          <cell r="H696" t="str">
            <v>00</v>
          </cell>
          <cell r="I696" t="str">
            <v>0</v>
          </cell>
          <cell r="J696">
            <v>0</v>
          </cell>
          <cell r="K696">
            <v>300</v>
          </cell>
          <cell r="L696">
            <v>0</v>
          </cell>
          <cell r="M696">
            <v>0</v>
          </cell>
          <cell r="N696">
            <v>0</v>
          </cell>
          <cell r="O696">
            <v>0</v>
          </cell>
        </row>
        <row r="697">
          <cell r="A697" t="str">
            <v>05</v>
          </cell>
          <cell r="B697" t="str">
            <v>01</v>
          </cell>
          <cell r="C697" t="str">
            <v>03</v>
          </cell>
          <cell r="D697" t="str">
            <v>01</v>
          </cell>
          <cell r="E697" t="str">
            <v>10</v>
          </cell>
          <cell r="F697" t="str">
            <v>01</v>
          </cell>
          <cell r="G697" t="str">
            <v>0</v>
          </cell>
          <cell r="H697" t="str">
            <v>00</v>
          </cell>
          <cell r="I697" t="str">
            <v>0</v>
          </cell>
          <cell r="J697">
            <v>92372</v>
          </cell>
          <cell r="K697">
            <v>87562</v>
          </cell>
          <cell r="L697">
            <v>121319</v>
          </cell>
          <cell r="M697">
            <v>113621</v>
          </cell>
          <cell r="N697">
            <v>142104</v>
          </cell>
          <cell r="O697">
            <v>142104</v>
          </cell>
        </row>
        <row r="698">
          <cell r="A698" t="str">
            <v>05</v>
          </cell>
          <cell r="B698" t="str">
            <v>01</v>
          </cell>
          <cell r="C698" t="str">
            <v>03</v>
          </cell>
          <cell r="D698" t="str">
            <v>03</v>
          </cell>
          <cell r="E698" t="str">
            <v>11</v>
          </cell>
          <cell r="F698" t="str">
            <v>01</v>
          </cell>
          <cell r="G698" t="str">
            <v>0</v>
          </cell>
          <cell r="H698" t="str">
            <v>00</v>
          </cell>
          <cell r="I698" t="str">
            <v>0</v>
          </cell>
          <cell r="J698">
            <v>0</v>
          </cell>
          <cell r="K698">
            <v>100</v>
          </cell>
          <cell r="L698">
            <v>0</v>
          </cell>
          <cell r="M698">
            <v>100</v>
          </cell>
          <cell r="N698">
            <v>100</v>
          </cell>
          <cell r="O698">
            <v>100</v>
          </cell>
        </row>
        <row r="699">
          <cell r="A699" t="str">
            <v>05</v>
          </cell>
          <cell r="B699" t="str">
            <v>01</v>
          </cell>
          <cell r="C699" t="str">
            <v>03</v>
          </cell>
          <cell r="D699" t="str">
            <v>03</v>
          </cell>
          <cell r="E699" t="str">
            <v>12</v>
          </cell>
          <cell r="F699" t="str">
            <v>03</v>
          </cell>
          <cell r="G699" t="str">
            <v>0</v>
          </cell>
          <cell r="H699" t="str">
            <v>00</v>
          </cell>
          <cell r="I699" t="str">
            <v>0</v>
          </cell>
          <cell r="J699">
            <v>0</v>
          </cell>
          <cell r="K699">
            <v>200</v>
          </cell>
          <cell r="L699">
            <v>0</v>
          </cell>
          <cell r="M699">
            <v>0</v>
          </cell>
          <cell r="N699">
            <v>0</v>
          </cell>
          <cell r="O699">
            <v>0</v>
          </cell>
        </row>
        <row r="700">
          <cell r="A700" t="str">
            <v>05</v>
          </cell>
          <cell r="B700" t="str">
            <v>01</v>
          </cell>
          <cell r="C700" t="str">
            <v>03</v>
          </cell>
          <cell r="D700" t="str">
            <v>03</v>
          </cell>
          <cell r="E700" t="str">
            <v>13</v>
          </cell>
          <cell r="F700" t="str">
            <v>01</v>
          </cell>
          <cell r="G700" t="str">
            <v>0</v>
          </cell>
          <cell r="H700" t="str">
            <v>00</v>
          </cell>
          <cell r="I700" t="str">
            <v>0</v>
          </cell>
          <cell r="J700">
            <v>0</v>
          </cell>
          <cell r="K700">
            <v>300</v>
          </cell>
          <cell r="L700">
            <v>0</v>
          </cell>
          <cell r="M700">
            <v>300</v>
          </cell>
          <cell r="N700">
            <v>300</v>
          </cell>
          <cell r="O700">
            <v>300</v>
          </cell>
        </row>
        <row r="701">
          <cell r="A701" t="str">
            <v>05</v>
          </cell>
          <cell r="B701" t="str">
            <v>01</v>
          </cell>
          <cell r="C701" t="str">
            <v>03</v>
          </cell>
          <cell r="D701" t="str">
            <v>03</v>
          </cell>
          <cell r="E701" t="str">
            <v>13</v>
          </cell>
          <cell r="F701" t="str">
            <v>08</v>
          </cell>
          <cell r="G701" t="str">
            <v>0</v>
          </cell>
          <cell r="H701" t="str">
            <v>00</v>
          </cell>
          <cell r="I701" t="str">
            <v>0</v>
          </cell>
          <cell r="J701">
            <v>0</v>
          </cell>
          <cell r="K701">
            <v>500</v>
          </cell>
          <cell r="L701">
            <v>0</v>
          </cell>
          <cell r="M701">
            <v>0</v>
          </cell>
          <cell r="N701">
            <v>0</v>
          </cell>
          <cell r="O701">
            <v>0</v>
          </cell>
        </row>
        <row r="702">
          <cell r="A702" t="str">
            <v>05</v>
          </cell>
          <cell r="B702" t="str">
            <v>01</v>
          </cell>
          <cell r="C702" t="str">
            <v>03</v>
          </cell>
          <cell r="D702" t="str">
            <v>03</v>
          </cell>
          <cell r="E702" t="str">
            <v>13</v>
          </cell>
          <cell r="F702" t="str">
            <v>09</v>
          </cell>
          <cell r="G702" t="str">
            <v>0</v>
          </cell>
          <cell r="H702" t="str">
            <v>00</v>
          </cell>
          <cell r="I702" t="str">
            <v>0</v>
          </cell>
          <cell r="J702">
            <v>0</v>
          </cell>
          <cell r="K702">
            <v>200</v>
          </cell>
          <cell r="L702">
            <v>0</v>
          </cell>
          <cell r="M702">
            <v>0</v>
          </cell>
          <cell r="N702">
            <v>0</v>
          </cell>
          <cell r="O702">
            <v>0</v>
          </cell>
        </row>
        <row r="703">
          <cell r="A703" t="str">
            <v>05</v>
          </cell>
          <cell r="B703" t="str">
            <v>01</v>
          </cell>
          <cell r="C703" t="str">
            <v>03</v>
          </cell>
          <cell r="D703" t="str">
            <v>03</v>
          </cell>
          <cell r="E703" t="str">
            <v>14</v>
          </cell>
          <cell r="F703" t="str">
            <v>02</v>
          </cell>
          <cell r="G703" t="str">
            <v>0</v>
          </cell>
          <cell r="H703" t="str">
            <v>00</v>
          </cell>
          <cell r="I703" t="str">
            <v>0</v>
          </cell>
          <cell r="J703">
            <v>0</v>
          </cell>
          <cell r="K703">
            <v>500</v>
          </cell>
          <cell r="L703">
            <v>0</v>
          </cell>
          <cell r="M703">
            <v>500</v>
          </cell>
          <cell r="N703">
            <v>500</v>
          </cell>
          <cell r="O703">
            <v>500</v>
          </cell>
        </row>
        <row r="704">
          <cell r="A704" t="str">
            <v>05</v>
          </cell>
          <cell r="B704" t="str">
            <v>01</v>
          </cell>
          <cell r="C704" t="str">
            <v>03</v>
          </cell>
          <cell r="D704" t="str">
            <v>03</v>
          </cell>
          <cell r="E704" t="str">
            <v>14</v>
          </cell>
          <cell r="F704" t="str">
            <v>05</v>
          </cell>
          <cell r="G704" t="str">
            <v>0</v>
          </cell>
          <cell r="H704" t="str">
            <v>00</v>
          </cell>
          <cell r="I704" t="str">
            <v>0</v>
          </cell>
          <cell r="J704">
            <v>0</v>
          </cell>
          <cell r="K704">
            <v>100</v>
          </cell>
          <cell r="L704">
            <v>0</v>
          </cell>
          <cell r="M704">
            <v>0</v>
          </cell>
          <cell r="N704">
            <v>0</v>
          </cell>
          <cell r="O704">
            <v>0</v>
          </cell>
        </row>
        <row r="705">
          <cell r="A705" t="str">
            <v>05</v>
          </cell>
          <cell r="B705" t="str">
            <v>01</v>
          </cell>
          <cell r="C705" t="str">
            <v>03</v>
          </cell>
          <cell r="D705" t="str">
            <v>03</v>
          </cell>
          <cell r="E705" t="str">
            <v>14</v>
          </cell>
          <cell r="F705" t="str">
            <v>07</v>
          </cell>
          <cell r="G705" t="str">
            <v>0</v>
          </cell>
          <cell r="H705" t="str">
            <v>00</v>
          </cell>
          <cell r="I705" t="str">
            <v>0</v>
          </cell>
          <cell r="J705">
            <v>0</v>
          </cell>
          <cell r="K705">
            <v>300</v>
          </cell>
          <cell r="L705">
            <v>0</v>
          </cell>
          <cell r="M705">
            <v>300</v>
          </cell>
          <cell r="N705">
            <v>300</v>
          </cell>
          <cell r="O705">
            <v>300</v>
          </cell>
        </row>
        <row r="706">
          <cell r="A706" t="str">
            <v>05</v>
          </cell>
          <cell r="B706" t="str">
            <v>01</v>
          </cell>
          <cell r="C706" t="str">
            <v>03</v>
          </cell>
          <cell r="D706" t="str">
            <v>03</v>
          </cell>
          <cell r="E706" t="str">
            <v>14</v>
          </cell>
          <cell r="F706" t="str">
            <v>13</v>
          </cell>
          <cell r="G706" t="str">
            <v>0</v>
          </cell>
          <cell r="H706" t="str">
            <v>00</v>
          </cell>
          <cell r="I706" t="str">
            <v>0</v>
          </cell>
          <cell r="J706">
            <v>0</v>
          </cell>
          <cell r="K706">
            <v>400</v>
          </cell>
          <cell r="L706">
            <v>0</v>
          </cell>
          <cell r="M706">
            <v>0</v>
          </cell>
          <cell r="N706">
            <v>0</v>
          </cell>
          <cell r="O706">
            <v>0</v>
          </cell>
        </row>
        <row r="707">
          <cell r="A707" t="str">
            <v>05</v>
          </cell>
          <cell r="B707" t="str">
            <v>01</v>
          </cell>
          <cell r="C707" t="str">
            <v>03</v>
          </cell>
          <cell r="D707" t="str">
            <v>03</v>
          </cell>
          <cell r="E707" t="str">
            <v>14</v>
          </cell>
          <cell r="F707" t="str">
            <v>17</v>
          </cell>
          <cell r="G707" t="str">
            <v>0</v>
          </cell>
          <cell r="H707" t="str">
            <v>00</v>
          </cell>
          <cell r="I707" t="str">
            <v>0</v>
          </cell>
          <cell r="J707">
            <v>0</v>
          </cell>
          <cell r="K707">
            <v>300</v>
          </cell>
          <cell r="L707">
            <v>0</v>
          </cell>
          <cell r="M707">
            <v>0</v>
          </cell>
          <cell r="N707">
            <v>0</v>
          </cell>
          <cell r="O707">
            <v>0</v>
          </cell>
        </row>
        <row r="708">
          <cell r="A708" t="str">
            <v>05</v>
          </cell>
          <cell r="B708" t="str">
            <v>01</v>
          </cell>
          <cell r="C708" t="str">
            <v>03</v>
          </cell>
          <cell r="D708" t="str">
            <v>03</v>
          </cell>
          <cell r="E708" t="str">
            <v>20</v>
          </cell>
          <cell r="F708" t="str">
            <v>01</v>
          </cell>
          <cell r="G708" t="str">
            <v>0</v>
          </cell>
          <cell r="H708" t="str">
            <v>00</v>
          </cell>
          <cell r="I708" t="str">
            <v>0</v>
          </cell>
          <cell r="J708">
            <v>0</v>
          </cell>
          <cell r="K708">
            <v>100</v>
          </cell>
          <cell r="L708">
            <v>0</v>
          </cell>
          <cell r="M708">
            <v>0</v>
          </cell>
          <cell r="N708">
            <v>0</v>
          </cell>
          <cell r="O708">
            <v>0</v>
          </cell>
        </row>
        <row r="709">
          <cell r="A709" t="str">
            <v>05</v>
          </cell>
          <cell r="B709" t="str">
            <v>01</v>
          </cell>
          <cell r="C709" t="str">
            <v>04</v>
          </cell>
          <cell r="D709" t="str">
            <v>01</v>
          </cell>
          <cell r="E709" t="str">
            <v>10</v>
          </cell>
          <cell r="F709" t="str">
            <v>01</v>
          </cell>
          <cell r="G709" t="str">
            <v>0</v>
          </cell>
          <cell r="H709" t="str">
            <v>00</v>
          </cell>
          <cell r="I709" t="str">
            <v>0</v>
          </cell>
          <cell r="J709">
            <v>60311</v>
          </cell>
          <cell r="K709">
            <v>119171</v>
          </cell>
          <cell r="L709">
            <v>130478</v>
          </cell>
          <cell r="M709">
            <v>81726</v>
          </cell>
          <cell r="N709">
            <v>109072</v>
          </cell>
          <cell r="O709">
            <v>109072</v>
          </cell>
        </row>
        <row r="710">
          <cell r="A710" t="str">
            <v>05</v>
          </cell>
          <cell r="B710" t="str">
            <v>01</v>
          </cell>
          <cell r="C710" t="str">
            <v>04</v>
          </cell>
          <cell r="D710" t="str">
            <v>01</v>
          </cell>
          <cell r="E710" t="str">
            <v>10</v>
          </cell>
          <cell r="F710" t="str">
            <v>11</v>
          </cell>
          <cell r="G710" t="str">
            <v>0</v>
          </cell>
          <cell r="H710" t="str">
            <v>00</v>
          </cell>
          <cell r="I710" t="str">
            <v>0</v>
          </cell>
          <cell r="J710">
            <v>0</v>
          </cell>
          <cell r="K710">
            <v>200</v>
          </cell>
          <cell r="L710">
            <v>0</v>
          </cell>
          <cell r="M710">
            <v>0</v>
          </cell>
          <cell r="N710">
            <v>0</v>
          </cell>
          <cell r="O710">
            <v>0</v>
          </cell>
        </row>
        <row r="711">
          <cell r="A711" t="str">
            <v>05</v>
          </cell>
          <cell r="B711" t="str">
            <v>01</v>
          </cell>
          <cell r="C711" t="str">
            <v>04</v>
          </cell>
          <cell r="D711" t="str">
            <v>01</v>
          </cell>
          <cell r="E711" t="str">
            <v>11</v>
          </cell>
          <cell r="F711" t="str">
            <v>01</v>
          </cell>
          <cell r="G711" t="str">
            <v>0</v>
          </cell>
          <cell r="H711" t="str">
            <v>00</v>
          </cell>
          <cell r="I711" t="str">
            <v>0</v>
          </cell>
          <cell r="J711">
            <v>0</v>
          </cell>
          <cell r="K711">
            <v>100</v>
          </cell>
          <cell r="L711">
            <v>0</v>
          </cell>
          <cell r="M711">
            <v>100</v>
          </cell>
          <cell r="N711">
            <v>100</v>
          </cell>
          <cell r="O711">
            <v>100</v>
          </cell>
        </row>
        <row r="712">
          <cell r="A712" t="str">
            <v>05</v>
          </cell>
          <cell r="B712" t="str">
            <v>01</v>
          </cell>
          <cell r="C712" t="str">
            <v>04</v>
          </cell>
          <cell r="D712" t="str">
            <v>01</v>
          </cell>
          <cell r="E712" t="str">
            <v>12</v>
          </cell>
          <cell r="F712" t="str">
            <v>03</v>
          </cell>
          <cell r="G712" t="str">
            <v>0</v>
          </cell>
          <cell r="H712" t="str">
            <v>00</v>
          </cell>
          <cell r="I712" t="str">
            <v>0</v>
          </cell>
          <cell r="J712">
            <v>0</v>
          </cell>
          <cell r="K712">
            <v>300</v>
          </cell>
          <cell r="L712">
            <v>0</v>
          </cell>
          <cell r="M712">
            <v>0</v>
          </cell>
          <cell r="N712">
            <v>0</v>
          </cell>
          <cell r="O712">
            <v>0</v>
          </cell>
        </row>
        <row r="713">
          <cell r="A713" t="str">
            <v>05</v>
          </cell>
          <cell r="B713" t="str">
            <v>01</v>
          </cell>
          <cell r="C713" t="str">
            <v>04</v>
          </cell>
          <cell r="D713" t="str">
            <v>01</v>
          </cell>
          <cell r="E713" t="str">
            <v>13</v>
          </cell>
          <cell r="F713" t="str">
            <v>01</v>
          </cell>
          <cell r="G713" t="str">
            <v>0</v>
          </cell>
          <cell r="H713" t="str">
            <v>00</v>
          </cell>
          <cell r="I713" t="str">
            <v>0</v>
          </cell>
          <cell r="J713">
            <v>0</v>
          </cell>
          <cell r="K713">
            <v>500</v>
          </cell>
          <cell r="L713">
            <v>0</v>
          </cell>
          <cell r="M713">
            <v>400</v>
          </cell>
          <cell r="N713">
            <v>400</v>
          </cell>
          <cell r="O713">
            <v>400</v>
          </cell>
        </row>
        <row r="714">
          <cell r="A714" t="str">
            <v>05</v>
          </cell>
          <cell r="B714" t="str">
            <v>01</v>
          </cell>
          <cell r="C714" t="str">
            <v>04</v>
          </cell>
          <cell r="D714" t="str">
            <v>01</v>
          </cell>
          <cell r="E714" t="str">
            <v>13</v>
          </cell>
          <cell r="F714" t="str">
            <v>08</v>
          </cell>
          <cell r="G714" t="str">
            <v>0</v>
          </cell>
          <cell r="H714" t="str">
            <v>00</v>
          </cell>
          <cell r="I714" t="str">
            <v>0</v>
          </cell>
          <cell r="J714">
            <v>0</v>
          </cell>
          <cell r="K714">
            <v>200</v>
          </cell>
          <cell r="L714">
            <v>0</v>
          </cell>
          <cell r="M714">
            <v>0</v>
          </cell>
          <cell r="N714">
            <v>0</v>
          </cell>
          <cell r="O714">
            <v>0</v>
          </cell>
        </row>
        <row r="715">
          <cell r="A715" t="str">
            <v>05</v>
          </cell>
          <cell r="B715" t="str">
            <v>01</v>
          </cell>
          <cell r="C715" t="str">
            <v>04</v>
          </cell>
          <cell r="D715" t="str">
            <v>01</v>
          </cell>
          <cell r="E715" t="str">
            <v>13</v>
          </cell>
          <cell r="F715" t="str">
            <v>09</v>
          </cell>
          <cell r="G715" t="str">
            <v>0</v>
          </cell>
          <cell r="H715" t="str">
            <v>00</v>
          </cell>
          <cell r="I715" t="str">
            <v>0</v>
          </cell>
          <cell r="J715">
            <v>0</v>
          </cell>
          <cell r="K715">
            <v>600</v>
          </cell>
          <cell r="L715">
            <v>0</v>
          </cell>
          <cell r="M715">
            <v>0</v>
          </cell>
          <cell r="N715">
            <v>0</v>
          </cell>
          <cell r="O715">
            <v>0</v>
          </cell>
        </row>
        <row r="716">
          <cell r="A716" t="str">
            <v>05</v>
          </cell>
          <cell r="B716" t="str">
            <v>01</v>
          </cell>
          <cell r="C716" t="str">
            <v>04</v>
          </cell>
          <cell r="D716" t="str">
            <v>01</v>
          </cell>
          <cell r="E716" t="str">
            <v>14</v>
          </cell>
          <cell r="F716" t="str">
            <v>02</v>
          </cell>
          <cell r="G716" t="str">
            <v>0</v>
          </cell>
          <cell r="H716" t="str">
            <v>00</v>
          </cell>
          <cell r="I716" t="str">
            <v>0</v>
          </cell>
          <cell r="J716">
            <v>0</v>
          </cell>
          <cell r="K716">
            <v>200</v>
          </cell>
          <cell r="L716">
            <v>0</v>
          </cell>
          <cell r="M716">
            <v>200</v>
          </cell>
          <cell r="N716">
            <v>200</v>
          </cell>
          <cell r="O716">
            <v>200</v>
          </cell>
        </row>
        <row r="717">
          <cell r="A717" t="str">
            <v>05</v>
          </cell>
          <cell r="B717" t="str">
            <v>01</v>
          </cell>
          <cell r="C717" t="str">
            <v>04</v>
          </cell>
          <cell r="D717" t="str">
            <v>01</v>
          </cell>
          <cell r="E717" t="str">
            <v>14</v>
          </cell>
          <cell r="F717" t="str">
            <v>05</v>
          </cell>
          <cell r="G717" t="str">
            <v>0</v>
          </cell>
          <cell r="H717" t="str">
            <v>00</v>
          </cell>
          <cell r="I717" t="str">
            <v>0</v>
          </cell>
          <cell r="J717">
            <v>0</v>
          </cell>
          <cell r="K717">
            <v>300</v>
          </cell>
          <cell r="L717">
            <v>0</v>
          </cell>
          <cell r="M717">
            <v>0</v>
          </cell>
          <cell r="N717">
            <v>0</v>
          </cell>
          <cell r="O717">
            <v>0</v>
          </cell>
        </row>
        <row r="718">
          <cell r="A718" t="str">
            <v>05</v>
          </cell>
          <cell r="B718" t="str">
            <v>01</v>
          </cell>
          <cell r="C718" t="str">
            <v>04</v>
          </cell>
          <cell r="D718" t="str">
            <v>01</v>
          </cell>
          <cell r="E718" t="str">
            <v>14</v>
          </cell>
          <cell r="F718" t="str">
            <v>07</v>
          </cell>
          <cell r="G718" t="str">
            <v>0</v>
          </cell>
          <cell r="H718" t="str">
            <v>00</v>
          </cell>
          <cell r="I718" t="str">
            <v>0</v>
          </cell>
          <cell r="J718">
            <v>0</v>
          </cell>
          <cell r="K718">
            <v>200</v>
          </cell>
          <cell r="L718">
            <v>0</v>
          </cell>
          <cell r="M718">
            <v>200</v>
          </cell>
          <cell r="N718">
            <v>200</v>
          </cell>
          <cell r="O718">
            <v>200</v>
          </cell>
        </row>
        <row r="719">
          <cell r="A719" t="str">
            <v>05</v>
          </cell>
          <cell r="B719" t="str">
            <v>01</v>
          </cell>
          <cell r="C719" t="str">
            <v>04</v>
          </cell>
          <cell r="D719" t="str">
            <v>01</v>
          </cell>
          <cell r="E719" t="str">
            <v>14</v>
          </cell>
          <cell r="F719" t="str">
            <v>13</v>
          </cell>
          <cell r="G719" t="str">
            <v>0</v>
          </cell>
          <cell r="H719" t="str">
            <v>00</v>
          </cell>
          <cell r="I719" t="str">
            <v>0</v>
          </cell>
          <cell r="J719">
            <v>0</v>
          </cell>
          <cell r="K719">
            <v>682</v>
          </cell>
          <cell r="L719">
            <v>0</v>
          </cell>
          <cell r="M719">
            <v>0</v>
          </cell>
          <cell r="N719">
            <v>0</v>
          </cell>
          <cell r="O719">
            <v>0</v>
          </cell>
        </row>
        <row r="720">
          <cell r="A720" t="str">
            <v>05</v>
          </cell>
          <cell r="B720" t="str">
            <v>01</v>
          </cell>
          <cell r="C720" t="str">
            <v>04</v>
          </cell>
          <cell r="D720" t="str">
            <v>01</v>
          </cell>
          <cell r="E720" t="str">
            <v>14</v>
          </cell>
          <cell r="F720" t="str">
            <v>17</v>
          </cell>
          <cell r="G720" t="str">
            <v>0</v>
          </cell>
          <cell r="H720" t="str">
            <v>00</v>
          </cell>
          <cell r="I720" t="str">
            <v>0</v>
          </cell>
          <cell r="J720">
            <v>0</v>
          </cell>
          <cell r="K720">
            <v>100</v>
          </cell>
          <cell r="L720">
            <v>0</v>
          </cell>
          <cell r="M720">
            <v>0</v>
          </cell>
          <cell r="N720">
            <v>0</v>
          </cell>
          <cell r="O720">
            <v>0</v>
          </cell>
        </row>
        <row r="721">
          <cell r="A721" t="str">
            <v>05</v>
          </cell>
          <cell r="B721" t="str">
            <v>01</v>
          </cell>
          <cell r="C721" t="str">
            <v>04</v>
          </cell>
          <cell r="D721" t="str">
            <v>01</v>
          </cell>
          <cell r="E721" t="str">
            <v>20</v>
          </cell>
          <cell r="F721" t="str">
            <v>01</v>
          </cell>
          <cell r="G721" t="str">
            <v>0</v>
          </cell>
          <cell r="H721" t="str">
            <v>00</v>
          </cell>
          <cell r="I721" t="str">
            <v>0</v>
          </cell>
          <cell r="J721">
            <v>0</v>
          </cell>
          <cell r="K721">
            <v>500</v>
          </cell>
          <cell r="L721">
            <v>0</v>
          </cell>
          <cell r="M721">
            <v>0</v>
          </cell>
          <cell r="N721">
            <v>0</v>
          </cell>
          <cell r="O721">
            <v>0</v>
          </cell>
        </row>
        <row r="722">
          <cell r="A722" t="str">
            <v>06</v>
          </cell>
          <cell r="B722" t="str">
            <v>01</v>
          </cell>
          <cell r="C722" t="str">
            <v>09</v>
          </cell>
          <cell r="D722" t="str">
            <v>01</v>
          </cell>
          <cell r="E722" t="str">
            <v>15</v>
          </cell>
          <cell r="F722" t="str">
            <v>05</v>
          </cell>
          <cell r="G722" t="str">
            <v>1</v>
          </cell>
          <cell r="H722" t="str">
            <v>00</v>
          </cell>
          <cell r="I722" t="str">
            <v>0</v>
          </cell>
          <cell r="J722">
            <v>1393156</v>
          </cell>
          <cell r="K722">
            <v>3378297</v>
          </cell>
          <cell r="L722">
            <v>941498</v>
          </cell>
          <cell r="M722">
            <v>3378297</v>
          </cell>
          <cell r="N722">
            <v>3378297</v>
          </cell>
          <cell r="O722">
            <v>3378297</v>
          </cell>
        </row>
        <row r="723">
          <cell r="A723" t="str">
            <v>06</v>
          </cell>
          <cell r="B723" t="str">
            <v>01</v>
          </cell>
          <cell r="C723" t="str">
            <v>09</v>
          </cell>
          <cell r="D723" t="str">
            <v>01</v>
          </cell>
          <cell r="E723" t="str">
            <v>15</v>
          </cell>
          <cell r="F723" t="str">
            <v>10</v>
          </cell>
          <cell r="G723" t="str">
            <v>1</v>
          </cell>
          <cell r="H723" t="str">
            <v>00</v>
          </cell>
          <cell r="I723" t="str">
            <v>0</v>
          </cell>
          <cell r="J723">
            <v>4957276</v>
          </cell>
          <cell r="K723">
            <v>4552000</v>
          </cell>
          <cell r="L723">
            <v>5286353</v>
          </cell>
          <cell r="M723">
            <v>5552000</v>
          </cell>
          <cell r="N723">
            <v>5552000</v>
          </cell>
          <cell r="O723">
            <v>5552000</v>
          </cell>
        </row>
        <row r="724">
          <cell r="A724" t="str">
            <v>06</v>
          </cell>
          <cell r="B724" t="str">
            <v>01</v>
          </cell>
          <cell r="C724" t="str">
            <v>10</v>
          </cell>
          <cell r="D724" t="str">
            <v>01</v>
          </cell>
          <cell r="E724" t="str">
            <v>14</v>
          </cell>
          <cell r="F724" t="str">
            <v>03</v>
          </cell>
          <cell r="G724" t="str">
            <v>0</v>
          </cell>
          <cell r="H724" t="str">
            <v>00</v>
          </cell>
          <cell r="I724" t="str">
            <v>0</v>
          </cell>
          <cell r="J724">
            <v>676107</v>
          </cell>
          <cell r="K724">
            <v>330000</v>
          </cell>
          <cell r="L724">
            <v>759499</v>
          </cell>
          <cell r="M724">
            <v>770000</v>
          </cell>
          <cell r="N724">
            <v>770000</v>
          </cell>
          <cell r="O724">
            <v>770000</v>
          </cell>
        </row>
        <row r="725">
          <cell r="A725" t="str">
            <v>06</v>
          </cell>
          <cell r="B725" t="str">
            <v>01</v>
          </cell>
          <cell r="C725" t="str">
            <v>10</v>
          </cell>
          <cell r="D725" t="str">
            <v>01</v>
          </cell>
          <cell r="E725" t="str">
            <v>14</v>
          </cell>
          <cell r="F725" t="str">
            <v>10</v>
          </cell>
          <cell r="G725" t="str">
            <v>0</v>
          </cell>
          <cell r="H725" t="str">
            <v>00</v>
          </cell>
          <cell r="I725" t="str">
            <v>0</v>
          </cell>
          <cell r="J725">
            <v>439268</v>
          </cell>
          <cell r="K725">
            <v>500000</v>
          </cell>
          <cell r="L725">
            <v>159817</v>
          </cell>
          <cell r="M725">
            <v>0</v>
          </cell>
          <cell r="N725">
            <v>0</v>
          </cell>
          <cell r="O725">
            <v>0</v>
          </cell>
        </row>
        <row r="726">
          <cell r="A726" t="str">
            <v>06</v>
          </cell>
          <cell r="B726" t="str">
            <v>01</v>
          </cell>
          <cell r="C726" t="str">
            <v>10</v>
          </cell>
          <cell r="D726" t="str">
            <v>01</v>
          </cell>
          <cell r="E726" t="str">
            <v>14</v>
          </cell>
          <cell r="F726" t="str">
            <v>25</v>
          </cell>
          <cell r="G726" t="str">
            <v>1</v>
          </cell>
          <cell r="H726" t="str">
            <v>00</v>
          </cell>
          <cell r="I726" t="str">
            <v>0</v>
          </cell>
          <cell r="J726">
            <v>0</v>
          </cell>
          <cell r="K726">
            <v>149750</v>
          </cell>
          <cell r="L726">
            <v>26948</v>
          </cell>
          <cell r="M726">
            <v>0</v>
          </cell>
          <cell r="N726">
            <v>0</v>
          </cell>
          <cell r="O726">
            <v>0</v>
          </cell>
        </row>
        <row r="727">
          <cell r="A727" t="str">
            <v>06</v>
          </cell>
          <cell r="B727" t="str">
            <v>01</v>
          </cell>
          <cell r="C727" t="str">
            <v>10</v>
          </cell>
          <cell r="D727" t="str">
            <v>01</v>
          </cell>
          <cell r="E727" t="str">
            <v>14</v>
          </cell>
          <cell r="F727" t="str">
            <v>68</v>
          </cell>
          <cell r="G727" t="str">
            <v>0</v>
          </cell>
          <cell r="H727" t="str">
            <v>00</v>
          </cell>
          <cell r="I727" t="str">
            <v>0</v>
          </cell>
          <cell r="J727">
            <v>0</v>
          </cell>
          <cell r="K727">
            <v>500000</v>
          </cell>
          <cell r="L727">
            <v>0</v>
          </cell>
          <cell r="M727">
            <v>0</v>
          </cell>
          <cell r="N727">
            <v>0</v>
          </cell>
          <cell r="O727">
            <v>0</v>
          </cell>
        </row>
        <row r="728">
          <cell r="A728" t="str">
            <v>06</v>
          </cell>
          <cell r="B728" t="str">
            <v>01</v>
          </cell>
          <cell r="C728" t="str">
            <v>10</v>
          </cell>
          <cell r="D728" t="str">
            <v>01</v>
          </cell>
          <cell r="E728" t="str">
            <v>14</v>
          </cell>
          <cell r="F728" t="str">
            <v>69</v>
          </cell>
          <cell r="G728" t="str">
            <v>0</v>
          </cell>
          <cell r="H728" t="str">
            <v>00</v>
          </cell>
          <cell r="I728" t="str">
            <v>0</v>
          </cell>
          <cell r="J728">
            <v>0</v>
          </cell>
          <cell r="K728">
            <v>250000</v>
          </cell>
          <cell r="L728">
            <v>0</v>
          </cell>
          <cell r="M728">
            <v>0</v>
          </cell>
          <cell r="N728">
            <v>0</v>
          </cell>
          <cell r="O728">
            <v>0</v>
          </cell>
        </row>
        <row r="729">
          <cell r="A729" t="str">
            <v>06</v>
          </cell>
          <cell r="B729" t="str">
            <v>01</v>
          </cell>
          <cell r="C729" t="str">
            <v>10</v>
          </cell>
          <cell r="D729" t="str">
            <v>01</v>
          </cell>
          <cell r="E729" t="str">
            <v>14</v>
          </cell>
          <cell r="F729" t="str">
            <v>70</v>
          </cell>
          <cell r="G729" t="str">
            <v>0</v>
          </cell>
          <cell r="H729" t="str">
            <v>00</v>
          </cell>
          <cell r="I729" t="str">
            <v>0</v>
          </cell>
          <cell r="J729">
            <v>1163028</v>
          </cell>
          <cell r="K729">
            <v>2000000</v>
          </cell>
          <cell r="L729">
            <v>741289</v>
          </cell>
          <cell r="M729">
            <v>2000000</v>
          </cell>
          <cell r="N729">
            <v>2000000</v>
          </cell>
          <cell r="O729">
            <v>2000000</v>
          </cell>
        </row>
        <row r="730">
          <cell r="A730" t="str">
            <v>06</v>
          </cell>
          <cell r="B730" t="str">
            <v>01</v>
          </cell>
          <cell r="C730" t="str">
            <v>10</v>
          </cell>
          <cell r="D730" t="str">
            <v>01</v>
          </cell>
          <cell r="E730" t="str">
            <v>14</v>
          </cell>
          <cell r="F730" t="str">
            <v>71</v>
          </cell>
          <cell r="G730" t="str">
            <v>0</v>
          </cell>
          <cell r="H730" t="str">
            <v>00</v>
          </cell>
          <cell r="I730" t="str">
            <v>0</v>
          </cell>
          <cell r="J730">
            <v>530163</v>
          </cell>
          <cell r="K730">
            <v>1000000</v>
          </cell>
          <cell r="L730">
            <v>36794</v>
          </cell>
          <cell r="M730">
            <v>0</v>
          </cell>
          <cell r="N730">
            <v>0</v>
          </cell>
          <cell r="O730">
            <v>0</v>
          </cell>
        </row>
        <row r="731">
          <cell r="A731" t="str">
            <v>06</v>
          </cell>
          <cell r="B731" t="str">
            <v>01</v>
          </cell>
          <cell r="C731" t="str">
            <v>10</v>
          </cell>
          <cell r="D731" t="str">
            <v>01</v>
          </cell>
          <cell r="E731" t="str">
            <v>14</v>
          </cell>
          <cell r="F731" t="str">
            <v>91</v>
          </cell>
          <cell r="G731" t="str">
            <v>0</v>
          </cell>
          <cell r="H731" t="str">
            <v>00</v>
          </cell>
          <cell r="I731" t="str">
            <v>0</v>
          </cell>
          <cell r="J731">
            <v>0</v>
          </cell>
          <cell r="K731">
            <v>2000000</v>
          </cell>
          <cell r="L731">
            <v>2204738</v>
          </cell>
          <cell r="M731">
            <v>0</v>
          </cell>
          <cell r="N731">
            <v>0</v>
          </cell>
          <cell r="O731">
            <v>0</v>
          </cell>
        </row>
        <row r="732">
          <cell r="A732" t="str">
            <v>06</v>
          </cell>
          <cell r="B732" t="str">
            <v>01</v>
          </cell>
          <cell r="C732" t="str">
            <v>10</v>
          </cell>
          <cell r="D732" t="str">
            <v>01</v>
          </cell>
          <cell r="E732" t="str">
            <v>15</v>
          </cell>
          <cell r="F732" t="str">
            <v>01</v>
          </cell>
          <cell r="G732" t="str">
            <v>0</v>
          </cell>
          <cell r="H732" t="str">
            <v>00</v>
          </cell>
          <cell r="I732" t="str">
            <v>0</v>
          </cell>
          <cell r="J732">
            <v>5531942</v>
          </cell>
          <cell r="K732">
            <v>3975487</v>
          </cell>
          <cell r="L732">
            <v>3583984</v>
          </cell>
          <cell r="M732">
            <v>4000000</v>
          </cell>
          <cell r="N732">
            <v>4000000</v>
          </cell>
          <cell r="O732">
            <v>4000000</v>
          </cell>
        </row>
        <row r="733">
          <cell r="A733" t="str">
            <v>06</v>
          </cell>
          <cell r="B733" t="str">
            <v>01</v>
          </cell>
          <cell r="C733" t="str">
            <v>10</v>
          </cell>
          <cell r="D733" t="str">
            <v>01</v>
          </cell>
          <cell r="E733" t="str">
            <v>15</v>
          </cell>
          <cell r="F733" t="str">
            <v>03</v>
          </cell>
          <cell r="G733" t="str">
            <v>1</v>
          </cell>
          <cell r="H733" t="str">
            <v>00</v>
          </cell>
          <cell r="I733" t="str">
            <v>0</v>
          </cell>
          <cell r="J733">
            <v>108917</v>
          </cell>
          <cell r="K733">
            <v>112000</v>
          </cell>
          <cell r="L733">
            <v>212000</v>
          </cell>
          <cell r="M733">
            <v>532000</v>
          </cell>
          <cell r="N733">
            <v>532000</v>
          </cell>
          <cell r="O733">
            <v>532000</v>
          </cell>
        </row>
        <row r="734">
          <cell r="A734" t="str">
            <v>06</v>
          </cell>
          <cell r="B734" t="str">
            <v>01</v>
          </cell>
          <cell r="C734" t="str">
            <v>10</v>
          </cell>
          <cell r="D734" t="str">
            <v>01</v>
          </cell>
          <cell r="E734" t="str">
            <v>14</v>
          </cell>
          <cell r="F734" t="str">
            <v>92</v>
          </cell>
          <cell r="G734" t="str">
            <v>1</v>
          </cell>
          <cell r="H734" t="str">
            <v>00</v>
          </cell>
          <cell r="I734" t="str">
            <v>0</v>
          </cell>
          <cell r="J734">
            <v>0</v>
          </cell>
          <cell r="K734">
            <v>0</v>
          </cell>
          <cell r="L734">
            <v>0</v>
          </cell>
          <cell r="M734">
            <v>1000000</v>
          </cell>
          <cell r="N734">
            <v>1000000</v>
          </cell>
          <cell r="O734">
            <v>1000000</v>
          </cell>
        </row>
        <row r="735">
          <cell r="A735" t="str">
            <v>06</v>
          </cell>
          <cell r="B735" t="str">
            <v>01</v>
          </cell>
          <cell r="C735" t="str">
            <v>10</v>
          </cell>
          <cell r="D735" t="str">
            <v>01</v>
          </cell>
          <cell r="E735" t="str">
            <v>15</v>
          </cell>
          <cell r="F735" t="str">
            <v>20</v>
          </cell>
          <cell r="G735" t="str">
            <v>0</v>
          </cell>
          <cell r="H735" t="str">
            <v>00</v>
          </cell>
          <cell r="I735" t="str">
            <v>0</v>
          </cell>
          <cell r="J735">
            <v>8865</v>
          </cell>
          <cell r="K735">
            <v>1000</v>
          </cell>
          <cell r="L735">
            <v>3181</v>
          </cell>
          <cell r="M735">
            <v>76000</v>
          </cell>
          <cell r="N735">
            <v>76000</v>
          </cell>
          <cell r="O735">
            <v>76000</v>
          </cell>
        </row>
        <row r="736">
          <cell r="A736" t="str">
            <v>06</v>
          </cell>
          <cell r="B736" t="str">
            <v>01</v>
          </cell>
          <cell r="C736" t="str">
            <v>10</v>
          </cell>
          <cell r="D736" t="str">
            <v>01</v>
          </cell>
          <cell r="E736" t="str">
            <v>15</v>
          </cell>
          <cell r="F736" t="str">
            <v>22</v>
          </cell>
          <cell r="G736" t="str">
            <v>0</v>
          </cell>
          <cell r="H736" t="str">
            <v>00</v>
          </cell>
          <cell r="I736" t="str">
            <v>0</v>
          </cell>
          <cell r="J736">
            <v>0</v>
          </cell>
          <cell r="K736">
            <v>75000</v>
          </cell>
          <cell r="L736">
            <v>0</v>
          </cell>
          <cell r="M736">
            <v>0</v>
          </cell>
          <cell r="N736">
            <v>0</v>
          </cell>
          <cell r="O736">
            <v>0</v>
          </cell>
        </row>
        <row r="737">
          <cell r="A737" t="str">
            <v>06</v>
          </cell>
          <cell r="B737" t="str">
            <v>01</v>
          </cell>
          <cell r="C737" t="str">
            <v>10</v>
          </cell>
          <cell r="D737" t="str">
            <v>01</v>
          </cell>
          <cell r="E737" t="str">
            <v>15</v>
          </cell>
          <cell r="F737" t="str">
            <v>26</v>
          </cell>
          <cell r="G737" t="str">
            <v>0</v>
          </cell>
          <cell r="H737" t="str">
            <v>00</v>
          </cell>
          <cell r="I737" t="str">
            <v>0</v>
          </cell>
          <cell r="J737">
            <v>23150</v>
          </cell>
          <cell r="K737">
            <v>100000</v>
          </cell>
          <cell r="L737">
            <v>0</v>
          </cell>
          <cell r="M737">
            <v>100000</v>
          </cell>
          <cell r="N737">
            <v>100000</v>
          </cell>
          <cell r="O737">
            <v>100000</v>
          </cell>
        </row>
        <row r="738">
          <cell r="A738" t="str">
            <v>06</v>
          </cell>
          <cell r="B738" t="str">
            <v>01</v>
          </cell>
          <cell r="C738" t="str">
            <v>10</v>
          </cell>
          <cell r="D738" t="str">
            <v>01</v>
          </cell>
          <cell r="E738" t="str">
            <v>15</v>
          </cell>
          <cell r="F738" t="str">
            <v>27</v>
          </cell>
          <cell r="G738" t="str">
            <v>0</v>
          </cell>
          <cell r="H738" t="str">
            <v>00</v>
          </cell>
          <cell r="I738" t="str">
            <v>0</v>
          </cell>
          <cell r="J738">
            <v>0</v>
          </cell>
          <cell r="K738">
            <v>1000000</v>
          </cell>
          <cell r="L738">
            <v>308847</v>
          </cell>
          <cell r="M738">
            <v>850000</v>
          </cell>
          <cell r="N738">
            <v>850000</v>
          </cell>
          <cell r="O738">
            <v>850000</v>
          </cell>
        </row>
        <row r="739">
          <cell r="A739" t="str">
            <v>06</v>
          </cell>
          <cell r="B739" t="str">
            <v>01</v>
          </cell>
          <cell r="C739" t="str">
            <v>10</v>
          </cell>
          <cell r="D739" t="str">
            <v>01</v>
          </cell>
          <cell r="E739" t="str">
            <v>15</v>
          </cell>
          <cell r="F739" t="str">
            <v>28</v>
          </cell>
          <cell r="G739" t="str">
            <v>0</v>
          </cell>
          <cell r="H739" t="str">
            <v>00</v>
          </cell>
          <cell r="I739" t="str">
            <v>0</v>
          </cell>
          <cell r="J739">
            <v>0</v>
          </cell>
          <cell r="K739">
            <v>1000000</v>
          </cell>
          <cell r="L739">
            <v>667947</v>
          </cell>
          <cell r="M739">
            <v>750000</v>
          </cell>
          <cell r="N739">
            <v>750000</v>
          </cell>
          <cell r="O739">
            <v>750000</v>
          </cell>
        </row>
        <row r="740">
          <cell r="A740" t="str">
            <v>06</v>
          </cell>
          <cell r="B740" t="str">
            <v>01</v>
          </cell>
          <cell r="C740" t="str">
            <v>10</v>
          </cell>
          <cell r="D740" t="str">
            <v>01</v>
          </cell>
          <cell r="E740" t="str">
            <v>20</v>
          </cell>
          <cell r="F740" t="str">
            <v>06</v>
          </cell>
          <cell r="G740" t="str">
            <v>0</v>
          </cell>
          <cell r="H740" t="str">
            <v>00</v>
          </cell>
          <cell r="I740" t="str">
            <v>0</v>
          </cell>
          <cell r="J740">
            <v>0</v>
          </cell>
          <cell r="K740">
            <v>1</v>
          </cell>
          <cell r="L740">
            <v>0</v>
          </cell>
          <cell r="M740">
            <v>0</v>
          </cell>
          <cell r="N740">
            <v>0</v>
          </cell>
          <cell r="O740">
            <v>0</v>
          </cell>
        </row>
        <row r="741">
          <cell r="A741" t="str">
            <v>06</v>
          </cell>
          <cell r="B741" t="str">
            <v>01</v>
          </cell>
          <cell r="C741" t="str">
            <v>10</v>
          </cell>
          <cell r="D741" t="str">
            <v>01</v>
          </cell>
          <cell r="E741" t="str">
            <v>18</v>
          </cell>
          <cell r="F741" t="str">
            <v>00</v>
          </cell>
          <cell r="G741" t="str">
            <v>0</v>
          </cell>
          <cell r="H741" t="str">
            <v>00</v>
          </cell>
          <cell r="I741" t="str">
            <v>0</v>
          </cell>
          <cell r="J741">
            <v>0</v>
          </cell>
          <cell r="K741">
            <v>1</v>
          </cell>
          <cell r="L741">
            <v>0</v>
          </cell>
          <cell r="M741">
            <v>0</v>
          </cell>
          <cell r="N741">
            <v>0</v>
          </cell>
          <cell r="O741">
            <v>0</v>
          </cell>
        </row>
        <row r="742">
          <cell r="A742" t="str">
            <v>06</v>
          </cell>
          <cell r="B742" t="str">
            <v>01</v>
          </cell>
          <cell r="C742" t="str">
            <v>10</v>
          </cell>
          <cell r="D742" t="str">
            <v>01</v>
          </cell>
          <cell r="E742" t="str">
            <v>21</v>
          </cell>
          <cell r="F742" t="str">
            <v>02</v>
          </cell>
          <cell r="G742" t="str">
            <v>0</v>
          </cell>
          <cell r="H742" t="str">
            <v>00</v>
          </cell>
          <cell r="I742" t="str">
            <v>0</v>
          </cell>
          <cell r="J742">
            <v>1050206</v>
          </cell>
          <cell r="K742">
            <v>26000000</v>
          </cell>
          <cell r="L742">
            <v>29162776</v>
          </cell>
          <cell r="M742">
            <v>2000000</v>
          </cell>
          <cell r="N742">
            <v>2000000</v>
          </cell>
          <cell r="O742">
            <v>2000000</v>
          </cell>
        </row>
        <row r="743">
          <cell r="A743" t="str">
            <v>06</v>
          </cell>
          <cell r="B743" t="str">
            <v>01</v>
          </cell>
          <cell r="C743" t="str">
            <v>10</v>
          </cell>
          <cell r="D743" t="str">
            <v>02</v>
          </cell>
          <cell r="E743" t="str">
            <v>15</v>
          </cell>
          <cell r="F743" t="str">
            <v>01</v>
          </cell>
          <cell r="G743" t="str">
            <v>0</v>
          </cell>
          <cell r="H743" t="str">
            <v>00</v>
          </cell>
          <cell r="I743" t="str">
            <v>0</v>
          </cell>
          <cell r="J743">
            <v>0</v>
          </cell>
          <cell r="K743">
            <v>1</v>
          </cell>
          <cell r="L743">
            <v>0</v>
          </cell>
          <cell r="M743">
            <v>0</v>
          </cell>
          <cell r="N743">
            <v>0</v>
          </cell>
          <cell r="O743">
            <v>0</v>
          </cell>
        </row>
        <row r="744">
          <cell r="A744" t="str">
            <v>06</v>
          </cell>
          <cell r="B744" t="str">
            <v>01</v>
          </cell>
          <cell r="C744" t="str">
            <v>11</v>
          </cell>
          <cell r="D744" t="str">
            <v>01</v>
          </cell>
          <cell r="E744" t="str">
            <v>10</v>
          </cell>
          <cell r="F744" t="str">
            <v>14</v>
          </cell>
          <cell r="G744" t="str">
            <v>0</v>
          </cell>
          <cell r="H744" t="str">
            <v>00</v>
          </cell>
          <cell r="I744" t="str">
            <v>0</v>
          </cell>
          <cell r="J744">
            <v>2736499</v>
          </cell>
          <cell r="K744">
            <v>1</v>
          </cell>
          <cell r="L744">
            <v>0</v>
          </cell>
          <cell r="M744">
            <v>0</v>
          </cell>
          <cell r="N744">
            <v>0</v>
          </cell>
          <cell r="O744">
            <v>0</v>
          </cell>
        </row>
        <row r="745">
          <cell r="A745" t="str">
            <v>06</v>
          </cell>
          <cell r="B745" t="str">
            <v>01</v>
          </cell>
          <cell r="C745" t="str">
            <v>11</v>
          </cell>
          <cell r="D745" t="str">
            <v>01</v>
          </cell>
          <cell r="E745" t="str">
            <v>15</v>
          </cell>
          <cell r="F745" t="str">
            <v>25</v>
          </cell>
          <cell r="G745" t="str">
            <v>0</v>
          </cell>
          <cell r="H745" t="str">
            <v>00</v>
          </cell>
          <cell r="I745" t="str">
            <v>0</v>
          </cell>
          <cell r="J745">
            <v>0</v>
          </cell>
          <cell r="K745">
            <v>1</v>
          </cell>
          <cell r="L745">
            <v>0</v>
          </cell>
          <cell r="M745">
            <v>0</v>
          </cell>
          <cell r="N745">
            <v>0</v>
          </cell>
          <cell r="O745">
            <v>0</v>
          </cell>
        </row>
        <row r="746">
          <cell r="A746" t="str">
            <v>06</v>
          </cell>
          <cell r="B746" t="str">
            <v>01</v>
          </cell>
          <cell r="C746" t="str">
            <v>12</v>
          </cell>
          <cell r="D746" t="str">
            <v>01</v>
          </cell>
          <cell r="E746" t="str">
            <v>17</v>
          </cell>
          <cell r="F746" t="str">
            <v>10</v>
          </cell>
          <cell r="G746" t="str">
            <v>0</v>
          </cell>
          <cell r="H746" t="str">
            <v>00</v>
          </cell>
          <cell r="I746" t="str">
            <v>0</v>
          </cell>
          <cell r="J746">
            <v>1745116</v>
          </cell>
          <cell r="K746">
            <v>1956198</v>
          </cell>
          <cell r="L746">
            <v>1956198</v>
          </cell>
          <cell r="M746">
            <v>1796080</v>
          </cell>
          <cell r="N746">
            <v>1796080</v>
          </cell>
          <cell r="O746">
            <v>1796080</v>
          </cell>
        </row>
        <row r="747">
          <cell r="A747" t="str">
            <v>06</v>
          </cell>
          <cell r="B747" t="str">
            <v>01</v>
          </cell>
          <cell r="C747" t="str">
            <v>12</v>
          </cell>
          <cell r="D747" t="str">
            <v>01</v>
          </cell>
          <cell r="E747" t="str">
            <v>14</v>
          </cell>
          <cell r="F747" t="str">
            <v>17</v>
          </cell>
          <cell r="G747" t="str">
            <v>0</v>
          </cell>
          <cell r="H747" t="str">
            <v>00</v>
          </cell>
          <cell r="I747" t="str">
            <v>0</v>
          </cell>
          <cell r="J747">
            <v>0</v>
          </cell>
          <cell r="K747">
            <v>1</v>
          </cell>
          <cell r="L747">
            <v>0</v>
          </cell>
          <cell r="M747">
            <v>0</v>
          </cell>
          <cell r="N747">
            <v>0</v>
          </cell>
          <cell r="O747">
            <v>0</v>
          </cell>
        </row>
        <row r="748">
          <cell r="A748" t="str">
            <v>06</v>
          </cell>
          <cell r="B748" t="str">
            <v>01</v>
          </cell>
          <cell r="C748" t="str">
            <v>12</v>
          </cell>
          <cell r="D748" t="str">
            <v>01</v>
          </cell>
          <cell r="E748" t="str">
            <v>17</v>
          </cell>
          <cell r="F748" t="str">
            <v>11</v>
          </cell>
          <cell r="G748" t="str">
            <v>1</v>
          </cell>
          <cell r="H748" t="str">
            <v>00</v>
          </cell>
          <cell r="I748" t="str">
            <v>0</v>
          </cell>
          <cell r="J748">
            <v>2054571</v>
          </cell>
          <cell r="K748">
            <v>3250829</v>
          </cell>
          <cell r="L748">
            <v>3250829</v>
          </cell>
          <cell r="M748">
            <v>3920000</v>
          </cell>
          <cell r="N748">
            <v>3920000</v>
          </cell>
          <cell r="O748">
            <v>3920000</v>
          </cell>
        </row>
        <row r="749">
          <cell r="A749" t="str">
            <v>06</v>
          </cell>
          <cell r="B749" t="str">
            <v>01</v>
          </cell>
          <cell r="C749" t="str">
            <v>12</v>
          </cell>
          <cell r="D749" t="str">
            <v>01</v>
          </cell>
          <cell r="E749" t="str">
            <v>17</v>
          </cell>
          <cell r="F749" t="str">
            <v>12</v>
          </cell>
          <cell r="G749" t="str">
            <v>0</v>
          </cell>
          <cell r="H749" t="str">
            <v>00</v>
          </cell>
          <cell r="I749" t="str">
            <v>0</v>
          </cell>
          <cell r="J749">
            <v>6335832</v>
          </cell>
          <cell r="K749">
            <v>7000000</v>
          </cell>
          <cell r="L749">
            <v>7000000</v>
          </cell>
          <cell r="M749">
            <v>7000000</v>
          </cell>
          <cell r="N749">
            <v>7000000</v>
          </cell>
          <cell r="O749">
            <v>7000000</v>
          </cell>
        </row>
        <row r="750">
          <cell r="A750" t="str">
            <v>06</v>
          </cell>
          <cell r="B750" t="str">
            <v>01</v>
          </cell>
          <cell r="C750" t="str">
            <v>12</v>
          </cell>
          <cell r="D750" t="str">
            <v>01</v>
          </cell>
          <cell r="E750" t="str">
            <v>17</v>
          </cell>
          <cell r="F750" t="str">
            <v>13</v>
          </cell>
          <cell r="G750" t="str">
            <v>1</v>
          </cell>
          <cell r="H750" t="str">
            <v>00</v>
          </cell>
          <cell r="I750" t="str">
            <v>0</v>
          </cell>
          <cell r="J750">
            <v>4654372</v>
          </cell>
          <cell r="K750">
            <v>6533912</v>
          </cell>
          <cell r="L750">
            <v>6183912</v>
          </cell>
          <cell r="M750">
            <v>11695839</v>
          </cell>
          <cell r="N750">
            <v>11695839</v>
          </cell>
          <cell r="O750">
            <v>11695839</v>
          </cell>
        </row>
        <row r="751">
          <cell r="A751" t="str">
            <v>06</v>
          </cell>
          <cell r="B751" t="str">
            <v>01</v>
          </cell>
          <cell r="C751" t="str">
            <v>12</v>
          </cell>
          <cell r="D751" t="str">
            <v>01</v>
          </cell>
          <cell r="E751" t="str">
            <v>17</v>
          </cell>
          <cell r="F751" t="str">
            <v>15</v>
          </cell>
          <cell r="G751" t="str">
            <v>1</v>
          </cell>
          <cell r="H751" t="str">
            <v>00</v>
          </cell>
          <cell r="I751" t="str">
            <v>0</v>
          </cell>
          <cell r="J751">
            <v>304691</v>
          </cell>
          <cell r="K751">
            <v>500000</v>
          </cell>
          <cell r="L751">
            <v>500000</v>
          </cell>
          <cell r="M751">
            <v>600000</v>
          </cell>
          <cell r="N751">
            <v>600000</v>
          </cell>
          <cell r="O751">
            <v>600000</v>
          </cell>
        </row>
        <row r="752">
          <cell r="A752" t="str">
            <v>06</v>
          </cell>
          <cell r="B752" t="str">
            <v>01</v>
          </cell>
          <cell r="C752" t="str">
            <v>12</v>
          </cell>
          <cell r="D752" t="str">
            <v>01</v>
          </cell>
          <cell r="E752" t="str">
            <v>17</v>
          </cell>
          <cell r="F752" t="str">
            <v>16</v>
          </cell>
          <cell r="G752" t="str">
            <v>0</v>
          </cell>
          <cell r="H752" t="str">
            <v>00</v>
          </cell>
          <cell r="I752" t="str">
            <v>0</v>
          </cell>
          <cell r="J752">
            <v>497792</v>
          </cell>
          <cell r="K752">
            <v>1860000</v>
          </cell>
          <cell r="L752">
            <v>1860000</v>
          </cell>
          <cell r="M752">
            <v>1860000</v>
          </cell>
          <cell r="N752">
            <v>1860000</v>
          </cell>
          <cell r="O752">
            <v>1860000</v>
          </cell>
        </row>
        <row r="753">
          <cell r="A753" t="str">
            <v>06</v>
          </cell>
          <cell r="B753" t="str">
            <v>01</v>
          </cell>
          <cell r="C753" t="str">
            <v>12</v>
          </cell>
          <cell r="D753" t="str">
            <v>01</v>
          </cell>
          <cell r="E753" t="str">
            <v>17</v>
          </cell>
          <cell r="F753" t="str">
            <v>17</v>
          </cell>
          <cell r="G753" t="str">
            <v>1</v>
          </cell>
          <cell r="H753" t="str">
            <v>00</v>
          </cell>
          <cell r="I753" t="str">
            <v>0</v>
          </cell>
          <cell r="J753">
            <v>0</v>
          </cell>
          <cell r="K753">
            <v>2</v>
          </cell>
          <cell r="L753">
            <v>0</v>
          </cell>
          <cell r="M753">
            <v>0</v>
          </cell>
          <cell r="N753">
            <v>0</v>
          </cell>
          <cell r="O753">
            <v>0</v>
          </cell>
        </row>
        <row r="754">
          <cell r="A754" t="str">
            <v>06</v>
          </cell>
          <cell r="B754" t="str">
            <v>01</v>
          </cell>
          <cell r="C754" t="str">
            <v>12</v>
          </cell>
          <cell r="D754" t="str">
            <v>01</v>
          </cell>
          <cell r="E754" t="str">
            <v>17</v>
          </cell>
          <cell r="F754" t="str">
            <v>18</v>
          </cell>
          <cell r="G754" t="str">
            <v>1</v>
          </cell>
          <cell r="H754" t="str">
            <v>00</v>
          </cell>
          <cell r="I754" t="str">
            <v>0</v>
          </cell>
          <cell r="J754">
            <v>0</v>
          </cell>
          <cell r="K754">
            <v>1</v>
          </cell>
          <cell r="L754">
            <v>0</v>
          </cell>
          <cell r="M754">
            <v>0</v>
          </cell>
          <cell r="N754">
            <v>0</v>
          </cell>
          <cell r="O754">
            <v>0</v>
          </cell>
        </row>
        <row r="755">
          <cell r="A755" t="str">
            <v>06</v>
          </cell>
          <cell r="B755" t="str">
            <v>01</v>
          </cell>
          <cell r="C755" t="str">
            <v>13</v>
          </cell>
          <cell r="D755" t="str">
            <v>01</v>
          </cell>
          <cell r="E755" t="str">
            <v>18</v>
          </cell>
          <cell r="F755" t="str">
            <v>20</v>
          </cell>
          <cell r="G755" t="str">
            <v>0</v>
          </cell>
          <cell r="H755" t="str">
            <v>00</v>
          </cell>
          <cell r="I755" t="str">
            <v>0</v>
          </cell>
          <cell r="J755">
            <v>0</v>
          </cell>
          <cell r="K755">
            <v>9329096</v>
          </cell>
          <cell r="L755">
            <v>0</v>
          </cell>
          <cell r="M755">
            <v>8750000</v>
          </cell>
          <cell r="N755">
            <v>13238371</v>
          </cell>
          <cell r="O755">
            <v>16238371</v>
          </cell>
        </row>
        <row r="756">
          <cell r="A756" t="str">
            <v>06</v>
          </cell>
          <cell r="B756" t="str">
            <v>01</v>
          </cell>
          <cell r="C756" t="str">
            <v>13</v>
          </cell>
          <cell r="D756" t="str">
            <v>01</v>
          </cell>
          <cell r="E756" t="str">
            <v>18</v>
          </cell>
          <cell r="F756" t="str">
            <v>00</v>
          </cell>
          <cell r="G756" t="str">
            <v>0</v>
          </cell>
          <cell r="H756" t="str">
            <v>00</v>
          </cell>
          <cell r="I756" t="str">
            <v>0</v>
          </cell>
          <cell r="J756">
            <v>0</v>
          </cell>
          <cell r="K756">
            <v>0</v>
          </cell>
          <cell r="L756">
            <v>0</v>
          </cell>
          <cell r="M756">
            <v>0</v>
          </cell>
          <cell r="N756">
            <v>0</v>
          </cell>
          <cell r="O756">
            <v>0</v>
          </cell>
        </row>
        <row r="757">
          <cell r="A757" t="str">
            <v>06</v>
          </cell>
          <cell r="B757" t="str">
            <v>01</v>
          </cell>
          <cell r="C757" t="str">
            <v>01</v>
          </cell>
          <cell r="D757" t="str">
            <v>01</v>
          </cell>
          <cell r="E757" t="str">
            <v>10</v>
          </cell>
          <cell r="F757" t="str">
            <v>01</v>
          </cell>
          <cell r="G757" t="str">
            <v>0</v>
          </cell>
          <cell r="H757" t="str">
            <v>00</v>
          </cell>
          <cell r="I757" t="str">
            <v>0</v>
          </cell>
          <cell r="J757">
            <v>61510</v>
          </cell>
          <cell r="K757">
            <v>60949</v>
          </cell>
          <cell r="L757">
            <v>59574</v>
          </cell>
          <cell r="M757">
            <v>51907</v>
          </cell>
          <cell r="N757">
            <v>60949</v>
          </cell>
          <cell r="O757">
            <v>60949</v>
          </cell>
        </row>
        <row r="758">
          <cell r="A758" t="str">
            <v>06</v>
          </cell>
          <cell r="B758" t="str">
            <v>01</v>
          </cell>
          <cell r="C758" t="str">
            <v>01</v>
          </cell>
          <cell r="D758" t="str">
            <v>01</v>
          </cell>
          <cell r="E758" t="str">
            <v>10</v>
          </cell>
          <cell r="F758" t="str">
            <v>01</v>
          </cell>
          <cell r="G758" t="str">
            <v>1</v>
          </cell>
          <cell r="H758" t="str">
            <v>00</v>
          </cell>
          <cell r="I758" t="str">
            <v>0</v>
          </cell>
          <cell r="J758">
            <v>0</v>
          </cell>
          <cell r="K758">
            <v>57944</v>
          </cell>
          <cell r="L758">
            <v>24271</v>
          </cell>
          <cell r="M758">
            <v>102205</v>
          </cell>
          <cell r="N758">
            <v>57944</v>
          </cell>
          <cell r="O758">
            <v>57944</v>
          </cell>
        </row>
        <row r="759">
          <cell r="A759" t="str">
            <v>06</v>
          </cell>
          <cell r="B759" t="str">
            <v>01</v>
          </cell>
          <cell r="C759" t="str">
            <v>01</v>
          </cell>
          <cell r="D759" t="str">
            <v>01</v>
          </cell>
          <cell r="E759" t="str">
            <v>10</v>
          </cell>
          <cell r="F759" t="str">
            <v>05</v>
          </cell>
          <cell r="G759" t="str">
            <v>0</v>
          </cell>
          <cell r="H759" t="str">
            <v>00</v>
          </cell>
          <cell r="I759" t="str">
            <v>0</v>
          </cell>
          <cell r="J759">
            <v>118342</v>
          </cell>
          <cell r="K759">
            <v>13318</v>
          </cell>
          <cell r="L759">
            <v>127234</v>
          </cell>
          <cell r="M759">
            <v>13318</v>
          </cell>
          <cell r="N759">
            <v>13318</v>
          </cell>
          <cell r="O759">
            <v>13318</v>
          </cell>
        </row>
        <row r="760">
          <cell r="A760" t="str">
            <v>06</v>
          </cell>
          <cell r="B760" t="str">
            <v>01</v>
          </cell>
          <cell r="C760" t="str">
            <v>01</v>
          </cell>
          <cell r="D760" t="str">
            <v>01</v>
          </cell>
          <cell r="E760" t="str">
            <v>10</v>
          </cell>
          <cell r="F760" t="str">
            <v>11</v>
          </cell>
          <cell r="G760" t="str">
            <v>1</v>
          </cell>
          <cell r="H760" t="str">
            <v>00</v>
          </cell>
          <cell r="I760" t="str">
            <v>0</v>
          </cell>
          <cell r="J760">
            <v>10092</v>
          </cell>
          <cell r="K760">
            <v>30000</v>
          </cell>
          <cell r="L760">
            <v>10063</v>
          </cell>
          <cell r="M760">
            <v>1500</v>
          </cell>
          <cell r="N760">
            <v>30000</v>
          </cell>
          <cell r="O760">
            <v>30000</v>
          </cell>
        </row>
        <row r="761">
          <cell r="A761" t="str">
            <v>06</v>
          </cell>
          <cell r="B761" t="str">
            <v>01</v>
          </cell>
          <cell r="C761" t="str">
            <v>01</v>
          </cell>
          <cell r="D761" t="str">
            <v>01</v>
          </cell>
          <cell r="E761" t="str">
            <v>10</v>
          </cell>
          <cell r="F761" t="str">
            <v>26</v>
          </cell>
          <cell r="G761" t="str">
            <v>1</v>
          </cell>
          <cell r="H761" t="str">
            <v>00</v>
          </cell>
          <cell r="I761" t="str">
            <v>0</v>
          </cell>
          <cell r="J761">
            <v>0</v>
          </cell>
          <cell r="K761">
            <v>250</v>
          </cell>
          <cell r="L761">
            <v>0</v>
          </cell>
          <cell r="M761">
            <v>1</v>
          </cell>
          <cell r="N761">
            <v>250</v>
          </cell>
          <cell r="O761">
            <v>250</v>
          </cell>
        </row>
        <row r="762">
          <cell r="A762" t="str">
            <v>06</v>
          </cell>
          <cell r="B762" t="str">
            <v>01</v>
          </cell>
          <cell r="C762" t="str">
            <v>01</v>
          </cell>
          <cell r="D762" t="str">
            <v>01</v>
          </cell>
          <cell r="E762" t="str">
            <v>12</v>
          </cell>
          <cell r="F762" t="str">
            <v>01</v>
          </cell>
          <cell r="G762" t="str">
            <v>1</v>
          </cell>
          <cell r="H762" t="str">
            <v>00</v>
          </cell>
          <cell r="I762" t="str">
            <v>0</v>
          </cell>
          <cell r="J762">
            <v>1169</v>
          </cell>
          <cell r="K762">
            <v>1200</v>
          </cell>
          <cell r="L762">
            <v>372</v>
          </cell>
          <cell r="M762">
            <v>1</v>
          </cell>
          <cell r="N762">
            <v>1200</v>
          </cell>
          <cell r="O762">
            <v>1200</v>
          </cell>
        </row>
        <row r="763">
          <cell r="A763" t="str">
            <v>06</v>
          </cell>
          <cell r="B763" t="str">
            <v>01</v>
          </cell>
          <cell r="C763" t="str">
            <v>01</v>
          </cell>
          <cell r="D763" t="str">
            <v>01</v>
          </cell>
          <cell r="E763" t="str">
            <v>12</v>
          </cell>
          <cell r="F763" t="str">
            <v>02</v>
          </cell>
          <cell r="G763" t="str">
            <v>1</v>
          </cell>
          <cell r="H763" t="str">
            <v>00</v>
          </cell>
          <cell r="I763" t="str">
            <v>0</v>
          </cell>
          <cell r="J763">
            <v>121660</v>
          </cell>
          <cell r="K763">
            <v>50000</v>
          </cell>
          <cell r="L763">
            <v>153176</v>
          </cell>
          <cell r="M763">
            <v>31123</v>
          </cell>
          <cell r="N763">
            <v>50000</v>
          </cell>
          <cell r="O763">
            <v>50000</v>
          </cell>
        </row>
        <row r="764">
          <cell r="A764" t="str">
            <v>06</v>
          </cell>
          <cell r="B764" t="str">
            <v>01</v>
          </cell>
          <cell r="C764" t="str">
            <v>01</v>
          </cell>
          <cell r="D764" t="str">
            <v>01</v>
          </cell>
          <cell r="E764" t="str">
            <v>14</v>
          </cell>
          <cell r="F764" t="str">
            <v>08</v>
          </cell>
          <cell r="G764" t="str">
            <v>1</v>
          </cell>
          <cell r="H764" t="str">
            <v>00</v>
          </cell>
          <cell r="I764" t="str">
            <v>0</v>
          </cell>
          <cell r="J764">
            <v>301</v>
          </cell>
          <cell r="K764">
            <v>211</v>
          </cell>
          <cell r="L764">
            <v>0</v>
          </cell>
          <cell r="M764">
            <v>211</v>
          </cell>
          <cell r="N764">
            <v>211</v>
          </cell>
          <cell r="O764">
            <v>211</v>
          </cell>
        </row>
        <row r="765">
          <cell r="A765" t="str">
            <v>06</v>
          </cell>
          <cell r="B765" t="str">
            <v>01</v>
          </cell>
          <cell r="C765" t="str">
            <v>01</v>
          </cell>
          <cell r="D765" t="str">
            <v>01</v>
          </cell>
          <cell r="E765" t="str">
            <v>14</v>
          </cell>
          <cell r="F765" t="str">
            <v>22</v>
          </cell>
          <cell r="G765" t="str">
            <v>1</v>
          </cell>
          <cell r="H765" t="str">
            <v>00</v>
          </cell>
          <cell r="I765" t="str">
            <v>0</v>
          </cell>
          <cell r="J765">
            <v>13221</v>
          </cell>
          <cell r="K765">
            <v>5000</v>
          </cell>
          <cell r="L765">
            <v>12321</v>
          </cell>
          <cell r="M765">
            <v>5000</v>
          </cell>
          <cell r="N765">
            <v>5000</v>
          </cell>
          <cell r="O765">
            <v>5000</v>
          </cell>
        </row>
        <row r="766">
          <cell r="A766" t="str">
            <v>06</v>
          </cell>
          <cell r="B766" t="str">
            <v>01</v>
          </cell>
          <cell r="C766" t="str">
            <v>01</v>
          </cell>
          <cell r="D766" t="str">
            <v>02</v>
          </cell>
          <cell r="E766" t="str">
            <v>10</v>
          </cell>
          <cell r="F766" t="str">
            <v>26</v>
          </cell>
          <cell r="G766" t="str">
            <v>1</v>
          </cell>
          <cell r="H766" t="str">
            <v>00</v>
          </cell>
          <cell r="I766" t="str">
            <v>0</v>
          </cell>
          <cell r="J766">
            <v>213</v>
          </cell>
          <cell r="K766">
            <v>250</v>
          </cell>
          <cell r="L766">
            <v>292</v>
          </cell>
          <cell r="M766">
            <v>1</v>
          </cell>
          <cell r="N766">
            <v>250</v>
          </cell>
          <cell r="O766">
            <v>250</v>
          </cell>
        </row>
        <row r="767">
          <cell r="A767" t="str">
            <v>06</v>
          </cell>
          <cell r="B767" t="str">
            <v>01</v>
          </cell>
          <cell r="C767" t="str">
            <v>01</v>
          </cell>
          <cell r="D767" t="str">
            <v>02</v>
          </cell>
          <cell r="E767" t="str">
            <v>12</v>
          </cell>
          <cell r="F767" t="str">
            <v>01</v>
          </cell>
          <cell r="G767" t="str">
            <v>1</v>
          </cell>
          <cell r="H767" t="str">
            <v>00</v>
          </cell>
          <cell r="I767" t="str">
            <v>0</v>
          </cell>
          <cell r="J767">
            <v>2354</v>
          </cell>
          <cell r="K767">
            <v>2000</v>
          </cell>
          <cell r="L767">
            <v>89</v>
          </cell>
          <cell r="M767">
            <v>1</v>
          </cell>
          <cell r="N767">
            <v>2000</v>
          </cell>
          <cell r="O767">
            <v>2000</v>
          </cell>
        </row>
        <row r="768">
          <cell r="A768" t="str">
            <v>06</v>
          </cell>
          <cell r="B768" t="str">
            <v>01</v>
          </cell>
          <cell r="C768" t="str">
            <v>01</v>
          </cell>
          <cell r="D768" t="str">
            <v>02</v>
          </cell>
          <cell r="E768" t="str">
            <v>12</v>
          </cell>
          <cell r="F768" t="str">
            <v>02</v>
          </cell>
          <cell r="G768" t="str">
            <v>1</v>
          </cell>
          <cell r="H768" t="str">
            <v>00</v>
          </cell>
          <cell r="I768" t="str">
            <v>0</v>
          </cell>
          <cell r="J768">
            <v>213028</v>
          </cell>
          <cell r="K768">
            <v>5250</v>
          </cell>
          <cell r="L768">
            <v>41113</v>
          </cell>
          <cell r="M768">
            <v>10000</v>
          </cell>
          <cell r="N768">
            <v>5250</v>
          </cell>
          <cell r="O768">
            <v>5250</v>
          </cell>
        </row>
        <row r="769">
          <cell r="A769" t="str">
            <v>06</v>
          </cell>
          <cell r="B769" t="str">
            <v>01</v>
          </cell>
          <cell r="C769" t="str">
            <v>01</v>
          </cell>
          <cell r="D769" t="str">
            <v>02</v>
          </cell>
          <cell r="E769" t="str">
            <v>14</v>
          </cell>
          <cell r="F769" t="str">
            <v>80</v>
          </cell>
          <cell r="G769" t="str">
            <v>1</v>
          </cell>
          <cell r="H769" t="str">
            <v>00</v>
          </cell>
          <cell r="I769" t="str">
            <v>0</v>
          </cell>
          <cell r="J769">
            <v>0</v>
          </cell>
          <cell r="K769">
            <v>1</v>
          </cell>
          <cell r="L769">
            <v>900630</v>
          </cell>
          <cell r="M769">
            <v>439082</v>
          </cell>
          <cell r="N769">
            <v>1</v>
          </cell>
          <cell r="O769">
            <v>1</v>
          </cell>
        </row>
        <row r="770">
          <cell r="A770" t="str">
            <v>06</v>
          </cell>
          <cell r="B770" t="str">
            <v>01</v>
          </cell>
          <cell r="C770" t="str">
            <v>02</v>
          </cell>
          <cell r="D770" t="str">
            <v>01</v>
          </cell>
          <cell r="E770" t="str">
            <v>10</v>
          </cell>
          <cell r="F770" t="str">
            <v>02</v>
          </cell>
          <cell r="G770" t="str">
            <v>1</v>
          </cell>
          <cell r="H770" t="str">
            <v>00</v>
          </cell>
          <cell r="I770" t="str">
            <v>0</v>
          </cell>
          <cell r="J770">
            <v>0</v>
          </cell>
          <cell r="K770">
            <v>0</v>
          </cell>
          <cell r="L770">
            <v>73405</v>
          </cell>
          <cell r="M770">
            <v>0</v>
          </cell>
          <cell r="N770">
            <v>1</v>
          </cell>
          <cell r="O770">
            <v>1</v>
          </cell>
        </row>
        <row r="771">
          <cell r="A771" t="str">
            <v>06</v>
          </cell>
          <cell r="B771" t="str">
            <v>01</v>
          </cell>
          <cell r="C771" t="str">
            <v>02</v>
          </cell>
          <cell r="D771" t="str">
            <v>01</v>
          </cell>
          <cell r="E771" t="str">
            <v>12</v>
          </cell>
          <cell r="F771" t="str">
            <v>01</v>
          </cell>
          <cell r="G771" t="str">
            <v>1</v>
          </cell>
          <cell r="H771" t="str">
            <v>00</v>
          </cell>
          <cell r="I771" t="str">
            <v>0</v>
          </cell>
          <cell r="J771">
            <v>0</v>
          </cell>
          <cell r="K771">
            <v>1</v>
          </cell>
          <cell r="L771">
            <v>3952</v>
          </cell>
          <cell r="M771">
            <v>1</v>
          </cell>
          <cell r="N771">
            <v>1</v>
          </cell>
          <cell r="O771">
            <v>1</v>
          </cell>
        </row>
        <row r="772">
          <cell r="A772" t="str">
            <v>06</v>
          </cell>
          <cell r="B772" t="str">
            <v>01</v>
          </cell>
          <cell r="C772" t="str">
            <v>02</v>
          </cell>
          <cell r="D772" t="str">
            <v>01</v>
          </cell>
          <cell r="E772" t="str">
            <v>12</v>
          </cell>
          <cell r="F772" t="str">
            <v>02</v>
          </cell>
          <cell r="G772" t="str">
            <v>1</v>
          </cell>
          <cell r="H772" t="str">
            <v>00</v>
          </cell>
          <cell r="I772" t="str">
            <v>0</v>
          </cell>
          <cell r="J772">
            <v>119</v>
          </cell>
          <cell r="K772">
            <v>3500</v>
          </cell>
          <cell r="L772">
            <v>10955</v>
          </cell>
          <cell r="M772">
            <v>3500</v>
          </cell>
          <cell r="N772">
            <v>3500</v>
          </cell>
          <cell r="O772">
            <v>3500</v>
          </cell>
        </row>
        <row r="773">
          <cell r="A773" t="str">
            <v>06</v>
          </cell>
          <cell r="B773" t="str">
            <v>01</v>
          </cell>
          <cell r="C773" t="str">
            <v>02</v>
          </cell>
          <cell r="D773" t="str">
            <v>01</v>
          </cell>
          <cell r="E773" t="str">
            <v>14</v>
          </cell>
          <cell r="F773" t="str">
            <v>22</v>
          </cell>
          <cell r="G773" t="str">
            <v>1</v>
          </cell>
          <cell r="H773" t="str">
            <v>00</v>
          </cell>
          <cell r="I773" t="str">
            <v>0</v>
          </cell>
          <cell r="J773">
            <v>1888</v>
          </cell>
          <cell r="K773">
            <v>1</v>
          </cell>
          <cell r="L773">
            <v>0</v>
          </cell>
          <cell r="M773">
            <v>1</v>
          </cell>
          <cell r="N773">
            <v>1</v>
          </cell>
          <cell r="O773">
            <v>1</v>
          </cell>
        </row>
        <row r="774">
          <cell r="A774" t="str">
            <v>06</v>
          </cell>
          <cell r="B774" t="str">
            <v>01</v>
          </cell>
          <cell r="C774" t="str">
            <v>02</v>
          </cell>
          <cell r="D774" t="str">
            <v>01</v>
          </cell>
          <cell r="E774" t="str">
            <v>10</v>
          </cell>
          <cell r="F774" t="str">
            <v>01</v>
          </cell>
          <cell r="G774" t="str">
            <v>1</v>
          </cell>
          <cell r="H774" t="str">
            <v>00</v>
          </cell>
          <cell r="I774" t="str">
            <v>0</v>
          </cell>
          <cell r="J774">
            <v>137870</v>
          </cell>
          <cell r="K774">
            <v>133935</v>
          </cell>
          <cell r="L774">
            <v>127583</v>
          </cell>
          <cell r="M774">
            <v>159581</v>
          </cell>
          <cell r="N774">
            <v>133935</v>
          </cell>
          <cell r="O774">
            <v>133935</v>
          </cell>
        </row>
        <row r="775">
          <cell r="A775" t="str">
            <v>06</v>
          </cell>
          <cell r="B775" t="str">
            <v>01</v>
          </cell>
          <cell r="C775" t="str">
            <v>02</v>
          </cell>
          <cell r="D775" t="str">
            <v>02</v>
          </cell>
          <cell r="E775" t="str">
            <v>10</v>
          </cell>
          <cell r="F775" t="str">
            <v>26</v>
          </cell>
          <cell r="G775" t="str">
            <v>1</v>
          </cell>
          <cell r="H775" t="str">
            <v>00</v>
          </cell>
          <cell r="I775" t="str">
            <v>0</v>
          </cell>
          <cell r="J775">
            <v>250</v>
          </cell>
          <cell r="K775">
            <v>6250</v>
          </cell>
          <cell r="L775">
            <v>32095</v>
          </cell>
          <cell r="M775">
            <v>2250</v>
          </cell>
          <cell r="N775">
            <v>6250</v>
          </cell>
          <cell r="O775">
            <v>6250</v>
          </cell>
        </row>
        <row r="776">
          <cell r="A776" t="str">
            <v>06</v>
          </cell>
          <cell r="B776" t="str">
            <v>01</v>
          </cell>
          <cell r="C776" t="str">
            <v>02</v>
          </cell>
          <cell r="D776" t="str">
            <v>02</v>
          </cell>
          <cell r="E776" t="str">
            <v>14</v>
          </cell>
          <cell r="F776" t="str">
            <v>80</v>
          </cell>
          <cell r="G776" t="str">
            <v>1</v>
          </cell>
          <cell r="H776" t="str">
            <v>00</v>
          </cell>
          <cell r="I776" t="str">
            <v>0</v>
          </cell>
          <cell r="J776">
            <v>0</v>
          </cell>
          <cell r="K776">
            <v>1</v>
          </cell>
          <cell r="L776">
            <v>0</v>
          </cell>
          <cell r="M776">
            <v>1</v>
          </cell>
          <cell r="N776">
            <v>1</v>
          </cell>
          <cell r="O776">
            <v>1</v>
          </cell>
        </row>
        <row r="777">
          <cell r="A777" t="str">
            <v>06</v>
          </cell>
          <cell r="B777" t="str">
            <v>01</v>
          </cell>
          <cell r="C777" t="str">
            <v>02</v>
          </cell>
          <cell r="D777" t="str">
            <v>03</v>
          </cell>
          <cell r="E777" t="str">
            <v>11</v>
          </cell>
          <cell r="F777" t="str">
            <v>01</v>
          </cell>
          <cell r="G777" t="str">
            <v>1</v>
          </cell>
          <cell r="H777" t="str">
            <v>00</v>
          </cell>
          <cell r="I777" t="str">
            <v>0</v>
          </cell>
          <cell r="J777">
            <v>235752</v>
          </cell>
          <cell r="K777">
            <v>2801</v>
          </cell>
          <cell r="L777">
            <v>130538</v>
          </cell>
          <cell r="M777">
            <v>1</v>
          </cell>
          <cell r="N777">
            <v>2801</v>
          </cell>
          <cell r="O777">
            <v>2801</v>
          </cell>
        </row>
        <row r="778">
          <cell r="A778" t="str">
            <v>06</v>
          </cell>
          <cell r="B778" t="str">
            <v>01</v>
          </cell>
          <cell r="C778" t="str">
            <v>02</v>
          </cell>
          <cell r="D778" t="str">
            <v>03</v>
          </cell>
          <cell r="E778" t="str">
            <v>14</v>
          </cell>
          <cell r="F778" t="str">
            <v>06</v>
          </cell>
          <cell r="G778" t="str">
            <v>1</v>
          </cell>
          <cell r="H778" t="str">
            <v>00</v>
          </cell>
          <cell r="I778" t="str">
            <v>0</v>
          </cell>
          <cell r="J778">
            <v>74365</v>
          </cell>
          <cell r="K778">
            <v>3056</v>
          </cell>
          <cell r="L778">
            <v>34546</v>
          </cell>
          <cell r="M778">
            <v>3056</v>
          </cell>
          <cell r="N778">
            <v>3056</v>
          </cell>
          <cell r="O778">
            <v>3056</v>
          </cell>
        </row>
        <row r="779">
          <cell r="A779" t="str">
            <v>06</v>
          </cell>
          <cell r="B779" t="str">
            <v>01</v>
          </cell>
          <cell r="C779" t="str">
            <v>02</v>
          </cell>
          <cell r="D779" t="str">
            <v>04</v>
          </cell>
          <cell r="E779" t="str">
            <v>13</v>
          </cell>
          <cell r="F779" t="str">
            <v>01</v>
          </cell>
          <cell r="G779" t="str">
            <v>1</v>
          </cell>
          <cell r="H779" t="str">
            <v>00</v>
          </cell>
          <cell r="I779" t="str">
            <v>0</v>
          </cell>
          <cell r="J779">
            <v>35645</v>
          </cell>
          <cell r="K779">
            <v>10000</v>
          </cell>
          <cell r="L779">
            <v>27327</v>
          </cell>
          <cell r="M779">
            <v>10000</v>
          </cell>
          <cell r="N779">
            <v>10000</v>
          </cell>
          <cell r="O779">
            <v>10000</v>
          </cell>
        </row>
        <row r="780">
          <cell r="A780" t="str">
            <v>06</v>
          </cell>
          <cell r="B780" t="str">
            <v>01</v>
          </cell>
          <cell r="C780" t="str">
            <v>02</v>
          </cell>
          <cell r="D780" t="str">
            <v>04</v>
          </cell>
          <cell r="E780" t="str">
            <v>13</v>
          </cell>
          <cell r="F780" t="str">
            <v>09</v>
          </cell>
          <cell r="G780" t="str">
            <v>1</v>
          </cell>
          <cell r="H780" t="str">
            <v>00</v>
          </cell>
          <cell r="I780" t="str">
            <v>0</v>
          </cell>
          <cell r="J780">
            <v>10818</v>
          </cell>
          <cell r="K780">
            <v>12000</v>
          </cell>
          <cell r="L780">
            <v>11728</v>
          </cell>
          <cell r="M780">
            <v>5000</v>
          </cell>
          <cell r="N780">
            <v>12000</v>
          </cell>
          <cell r="O780">
            <v>12000</v>
          </cell>
        </row>
        <row r="781">
          <cell r="A781" t="str">
            <v>06</v>
          </cell>
          <cell r="B781" t="str">
            <v>01</v>
          </cell>
          <cell r="C781" t="str">
            <v>02</v>
          </cell>
          <cell r="D781" t="str">
            <v>04</v>
          </cell>
          <cell r="E781" t="str">
            <v>20</v>
          </cell>
          <cell r="F781" t="str">
            <v>00</v>
          </cell>
          <cell r="G781" t="str">
            <v>5</v>
          </cell>
          <cell r="H781" t="str">
            <v>00</v>
          </cell>
          <cell r="I781" t="str">
            <v>0</v>
          </cell>
          <cell r="J781">
            <v>0</v>
          </cell>
          <cell r="K781">
            <v>1</v>
          </cell>
          <cell r="L781">
            <v>0</v>
          </cell>
          <cell r="M781">
            <v>1</v>
          </cell>
          <cell r="N781">
            <v>1</v>
          </cell>
          <cell r="O781">
            <v>1</v>
          </cell>
        </row>
        <row r="782">
          <cell r="A782" t="str">
            <v>06</v>
          </cell>
          <cell r="B782" t="str">
            <v>01</v>
          </cell>
          <cell r="C782" t="str">
            <v>02</v>
          </cell>
          <cell r="D782" t="str">
            <v>04</v>
          </cell>
          <cell r="E782" t="str">
            <v>20</v>
          </cell>
          <cell r="F782" t="str">
            <v>05</v>
          </cell>
          <cell r="G782" t="str">
            <v>1</v>
          </cell>
          <cell r="H782" t="str">
            <v>00</v>
          </cell>
          <cell r="I782" t="str">
            <v>0</v>
          </cell>
          <cell r="J782">
            <v>55000</v>
          </cell>
          <cell r="K782">
            <v>1</v>
          </cell>
          <cell r="L782">
            <v>0</v>
          </cell>
          <cell r="M782">
            <v>1</v>
          </cell>
          <cell r="N782">
            <v>1</v>
          </cell>
          <cell r="O782">
            <v>1</v>
          </cell>
        </row>
        <row r="783">
          <cell r="A783" t="str">
            <v>06</v>
          </cell>
          <cell r="B783" t="str">
            <v>01</v>
          </cell>
          <cell r="C783" t="str">
            <v>02</v>
          </cell>
          <cell r="D783" t="str">
            <v>05</v>
          </cell>
          <cell r="E783" t="str">
            <v>12</v>
          </cell>
          <cell r="F783" t="str">
            <v>03</v>
          </cell>
          <cell r="G783" t="str">
            <v>1</v>
          </cell>
          <cell r="H783" t="str">
            <v>00</v>
          </cell>
          <cell r="I783" t="str">
            <v>0</v>
          </cell>
          <cell r="J783">
            <v>74013</v>
          </cell>
          <cell r="K783">
            <v>21625</v>
          </cell>
          <cell r="L783">
            <v>70832</v>
          </cell>
          <cell r="M783">
            <v>21625</v>
          </cell>
          <cell r="N783">
            <v>21625</v>
          </cell>
          <cell r="O783">
            <v>21625</v>
          </cell>
        </row>
        <row r="784">
          <cell r="A784" t="str">
            <v>06</v>
          </cell>
          <cell r="B784" t="str">
            <v>01</v>
          </cell>
          <cell r="C784" t="str">
            <v>02</v>
          </cell>
          <cell r="D784" t="str">
            <v>05</v>
          </cell>
          <cell r="E784" t="str">
            <v>13</v>
          </cell>
          <cell r="F784" t="str">
            <v>07</v>
          </cell>
          <cell r="G784" t="str">
            <v>1</v>
          </cell>
          <cell r="H784" t="str">
            <v>00</v>
          </cell>
          <cell r="I784" t="str">
            <v>0</v>
          </cell>
          <cell r="J784">
            <v>29169</v>
          </cell>
          <cell r="K784">
            <v>1</v>
          </cell>
          <cell r="L784">
            <v>57607</v>
          </cell>
          <cell r="M784">
            <v>1</v>
          </cell>
          <cell r="N784">
            <v>1</v>
          </cell>
          <cell r="O784">
            <v>1</v>
          </cell>
        </row>
        <row r="785">
          <cell r="A785" t="str">
            <v>06</v>
          </cell>
          <cell r="B785" t="str">
            <v>01</v>
          </cell>
          <cell r="C785" t="str">
            <v>02</v>
          </cell>
          <cell r="D785" t="str">
            <v>05</v>
          </cell>
          <cell r="E785" t="str">
            <v>14</v>
          </cell>
          <cell r="F785" t="str">
            <v>02</v>
          </cell>
          <cell r="G785" t="str">
            <v>1</v>
          </cell>
          <cell r="H785" t="str">
            <v>00</v>
          </cell>
          <cell r="I785" t="str">
            <v>0</v>
          </cell>
          <cell r="J785">
            <v>98667</v>
          </cell>
          <cell r="K785">
            <v>35030</v>
          </cell>
          <cell r="L785">
            <v>132345</v>
          </cell>
          <cell r="M785">
            <v>35030</v>
          </cell>
          <cell r="N785">
            <v>35030</v>
          </cell>
          <cell r="O785">
            <v>35030</v>
          </cell>
        </row>
        <row r="786">
          <cell r="A786" t="str">
            <v>06</v>
          </cell>
          <cell r="B786" t="str">
            <v>01</v>
          </cell>
          <cell r="C786" t="str">
            <v>02</v>
          </cell>
          <cell r="D786" t="str">
            <v>05</v>
          </cell>
          <cell r="E786" t="str">
            <v>14</v>
          </cell>
          <cell r="F786" t="str">
            <v>05</v>
          </cell>
          <cell r="G786" t="str">
            <v>1</v>
          </cell>
          <cell r="H786" t="str">
            <v>00</v>
          </cell>
          <cell r="I786" t="str">
            <v>0</v>
          </cell>
          <cell r="J786">
            <v>951</v>
          </cell>
          <cell r="K786">
            <v>2400</v>
          </cell>
          <cell r="L786">
            <v>2378</v>
          </cell>
          <cell r="M786">
            <v>2400</v>
          </cell>
          <cell r="N786">
            <v>2400</v>
          </cell>
          <cell r="O786">
            <v>2400</v>
          </cell>
        </row>
        <row r="787">
          <cell r="A787" t="str">
            <v>06</v>
          </cell>
          <cell r="B787" t="str">
            <v>01</v>
          </cell>
          <cell r="C787" t="str">
            <v>02</v>
          </cell>
          <cell r="D787" t="str">
            <v>05</v>
          </cell>
          <cell r="E787" t="str">
            <v>20</v>
          </cell>
          <cell r="F787" t="str">
            <v>00</v>
          </cell>
          <cell r="G787" t="str">
            <v>1</v>
          </cell>
          <cell r="H787" t="str">
            <v>00</v>
          </cell>
          <cell r="I787" t="str">
            <v>0</v>
          </cell>
          <cell r="J787">
            <v>0</v>
          </cell>
          <cell r="K787">
            <v>1</v>
          </cell>
          <cell r="L787">
            <v>0</v>
          </cell>
          <cell r="M787">
            <v>1</v>
          </cell>
          <cell r="N787">
            <v>1</v>
          </cell>
          <cell r="O787">
            <v>1</v>
          </cell>
        </row>
        <row r="788">
          <cell r="A788" t="str">
            <v>06</v>
          </cell>
          <cell r="B788" t="str">
            <v>01</v>
          </cell>
          <cell r="C788" t="str">
            <v>02</v>
          </cell>
          <cell r="D788" t="str">
            <v>05</v>
          </cell>
          <cell r="E788" t="str">
            <v>20</v>
          </cell>
          <cell r="F788" t="str">
            <v>01</v>
          </cell>
          <cell r="G788" t="str">
            <v>1</v>
          </cell>
          <cell r="H788" t="str">
            <v>00</v>
          </cell>
          <cell r="I788" t="str">
            <v>0</v>
          </cell>
          <cell r="J788">
            <v>17799</v>
          </cell>
          <cell r="K788">
            <v>1</v>
          </cell>
          <cell r="L788">
            <v>0</v>
          </cell>
          <cell r="M788">
            <v>1</v>
          </cell>
          <cell r="N788">
            <v>1</v>
          </cell>
          <cell r="O788">
            <v>1</v>
          </cell>
        </row>
        <row r="789">
          <cell r="A789" t="str">
            <v>06</v>
          </cell>
          <cell r="B789" t="str">
            <v>01</v>
          </cell>
          <cell r="C789" t="str">
            <v>02</v>
          </cell>
          <cell r="D789" t="str">
            <v>08</v>
          </cell>
          <cell r="E789" t="str">
            <v>14</v>
          </cell>
          <cell r="F789" t="str">
            <v>01</v>
          </cell>
          <cell r="G789" t="str">
            <v>1</v>
          </cell>
          <cell r="H789" t="str">
            <v>00</v>
          </cell>
          <cell r="I789" t="str">
            <v>0</v>
          </cell>
          <cell r="J789">
            <v>0</v>
          </cell>
          <cell r="K789">
            <v>2</v>
          </cell>
          <cell r="L789">
            <v>4363</v>
          </cell>
          <cell r="M789">
            <v>2</v>
          </cell>
          <cell r="N789">
            <v>2</v>
          </cell>
          <cell r="O789">
            <v>2</v>
          </cell>
        </row>
        <row r="790">
          <cell r="A790" t="str">
            <v>06</v>
          </cell>
          <cell r="B790" t="str">
            <v>01</v>
          </cell>
          <cell r="C790" t="str">
            <v>02</v>
          </cell>
          <cell r="D790" t="str">
            <v>08</v>
          </cell>
          <cell r="E790" t="str">
            <v>14</v>
          </cell>
          <cell r="F790" t="str">
            <v>18</v>
          </cell>
          <cell r="G790" t="str">
            <v>1</v>
          </cell>
          <cell r="H790" t="str">
            <v>00</v>
          </cell>
          <cell r="I790" t="str">
            <v>0</v>
          </cell>
          <cell r="J790">
            <v>0</v>
          </cell>
          <cell r="K790">
            <v>1</v>
          </cell>
          <cell r="L790">
            <v>0</v>
          </cell>
          <cell r="M790">
            <v>1</v>
          </cell>
          <cell r="N790">
            <v>1</v>
          </cell>
          <cell r="O790">
            <v>1</v>
          </cell>
        </row>
        <row r="791">
          <cell r="A791" t="str">
            <v>06</v>
          </cell>
          <cell r="B791" t="str">
            <v>01</v>
          </cell>
          <cell r="C791" t="str">
            <v>02</v>
          </cell>
          <cell r="D791" t="str">
            <v>09</v>
          </cell>
          <cell r="E791" t="str">
            <v>14</v>
          </cell>
          <cell r="F791" t="str">
            <v>07</v>
          </cell>
          <cell r="G791" t="str">
            <v>1</v>
          </cell>
          <cell r="H791" t="str">
            <v>00</v>
          </cell>
          <cell r="I791" t="str">
            <v>0</v>
          </cell>
          <cell r="J791">
            <v>40310</v>
          </cell>
          <cell r="K791">
            <v>10375</v>
          </cell>
          <cell r="L791">
            <v>50768</v>
          </cell>
          <cell r="M791">
            <v>35000</v>
          </cell>
          <cell r="N791">
            <v>10375</v>
          </cell>
          <cell r="O791">
            <v>10375</v>
          </cell>
        </row>
        <row r="792">
          <cell r="A792" t="str">
            <v>06</v>
          </cell>
          <cell r="B792" t="str">
            <v>01</v>
          </cell>
          <cell r="C792" t="str">
            <v>03</v>
          </cell>
          <cell r="D792" t="str">
            <v>01</v>
          </cell>
          <cell r="E792" t="str">
            <v>10</v>
          </cell>
          <cell r="F792" t="str">
            <v>01</v>
          </cell>
          <cell r="G792" t="str">
            <v>1</v>
          </cell>
          <cell r="H792" t="str">
            <v>00</v>
          </cell>
          <cell r="I792" t="str">
            <v>0</v>
          </cell>
          <cell r="J792">
            <v>230009</v>
          </cell>
          <cell r="K792">
            <v>282732</v>
          </cell>
          <cell r="L792">
            <v>215366</v>
          </cell>
          <cell r="M792">
            <v>206524</v>
          </cell>
          <cell r="N792">
            <v>282732</v>
          </cell>
          <cell r="O792">
            <v>282732</v>
          </cell>
        </row>
        <row r="793">
          <cell r="A793" t="str">
            <v>06</v>
          </cell>
          <cell r="B793" t="str">
            <v>01</v>
          </cell>
          <cell r="C793" t="str">
            <v>03</v>
          </cell>
          <cell r="D793" t="str">
            <v>01</v>
          </cell>
          <cell r="E793" t="str">
            <v>10</v>
          </cell>
          <cell r="F793" t="str">
            <v>26</v>
          </cell>
          <cell r="G793" t="str">
            <v>1</v>
          </cell>
          <cell r="H793" t="str">
            <v>00</v>
          </cell>
          <cell r="I793" t="str">
            <v>0</v>
          </cell>
          <cell r="J793">
            <v>0</v>
          </cell>
          <cell r="K793">
            <v>2400</v>
          </cell>
          <cell r="L793">
            <v>4532</v>
          </cell>
          <cell r="M793">
            <v>2400</v>
          </cell>
          <cell r="N793">
            <v>2400</v>
          </cell>
          <cell r="O793">
            <v>2400</v>
          </cell>
        </row>
        <row r="794">
          <cell r="A794" t="str">
            <v>06</v>
          </cell>
          <cell r="B794" t="str">
            <v>01</v>
          </cell>
          <cell r="C794" t="str">
            <v>03</v>
          </cell>
          <cell r="D794" t="str">
            <v>01</v>
          </cell>
          <cell r="E794" t="str">
            <v>12</v>
          </cell>
          <cell r="F794" t="str">
            <v>01</v>
          </cell>
          <cell r="G794" t="str">
            <v>1</v>
          </cell>
          <cell r="H794" t="str">
            <v>00</v>
          </cell>
          <cell r="I794" t="str">
            <v>0</v>
          </cell>
          <cell r="J794">
            <v>3791</v>
          </cell>
          <cell r="K794">
            <v>3000</v>
          </cell>
          <cell r="L794">
            <v>149</v>
          </cell>
          <cell r="M794">
            <v>3000</v>
          </cell>
          <cell r="N794">
            <v>3000</v>
          </cell>
          <cell r="O794">
            <v>3000</v>
          </cell>
        </row>
        <row r="795">
          <cell r="A795" t="str">
            <v>06</v>
          </cell>
          <cell r="B795" t="str">
            <v>01</v>
          </cell>
          <cell r="C795" t="str">
            <v>03</v>
          </cell>
          <cell r="D795" t="str">
            <v>01</v>
          </cell>
          <cell r="E795" t="str">
            <v>12</v>
          </cell>
          <cell r="F795" t="str">
            <v>02</v>
          </cell>
          <cell r="G795" t="str">
            <v>1</v>
          </cell>
          <cell r="H795" t="str">
            <v>00</v>
          </cell>
          <cell r="I795" t="str">
            <v>0</v>
          </cell>
          <cell r="J795">
            <v>12484</v>
          </cell>
          <cell r="K795">
            <v>10500</v>
          </cell>
          <cell r="L795">
            <v>9155</v>
          </cell>
          <cell r="M795">
            <v>10500</v>
          </cell>
          <cell r="N795">
            <v>10500</v>
          </cell>
          <cell r="O795">
            <v>10500</v>
          </cell>
        </row>
        <row r="796">
          <cell r="A796" t="str">
            <v>06</v>
          </cell>
          <cell r="B796" t="str">
            <v>01</v>
          </cell>
          <cell r="C796" t="str">
            <v>03</v>
          </cell>
          <cell r="D796" t="str">
            <v>01</v>
          </cell>
          <cell r="E796" t="str">
            <v>14</v>
          </cell>
          <cell r="F796" t="str">
            <v>01</v>
          </cell>
          <cell r="G796" t="str">
            <v>1</v>
          </cell>
          <cell r="H796" t="str">
            <v>00</v>
          </cell>
          <cell r="I796" t="str">
            <v>0</v>
          </cell>
          <cell r="J796">
            <v>0</v>
          </cell>
          <cell r="K796">
            <v>1</v>
          </cell>
          <cell r="L796">
            <v>0</v>
          </cell>
          <cell r="M796">
            <v>1</v>
          </cell>
          <cell r="N796">
            <v>1</v>
          </cell>
          <cell r="O796">
            <v>1</v>
          </cell>
        </row>
        <row r="797">
          <cell r="A797" t="str">
            <v>06</v>
          </cell>
          <cell r="B797" t="str">
            <v>01</v>
          </cell>
          <cell r="C797" t="str">
            <v>03</v>
          </cell>
          <cell r="D797" t="str">
            <v>01</v>
          </cell>
          <cell r="E797" t="str">
            <v>14</v>
          </cell>
          <cell r="F797" t="str">
            <v>06</v>
          </cell>
          <cell r="G797" t="str">
            <v>1</v>
          </cell>
          <cell r="H797" t="str">
            <v>00</v>
          </cell>
          <cell r="I797" t="str">
            <v>0</v>
          </cell>
          <cell r="J797">
            <v>2257</v>
          </cell>
          <cell r="K797">
            <v>1</v>
          </cell>
          <cell r="L797">
            <v>0</v>
          </cell>
          <cell r="M797">
            <v>1</v>
          </cell>
          <cell r="N797">
            <v>1</v>
          </cell>
          <cell r="O797">
            <v>1</v>
          </cell>
        </row>
        <row r="798">
          <cell r="A798" t="str">
            <v>06</v>
          </cell>
          <cell r="B798" t="str">
            <v>01</v>
          </cell>
          <cell r="C798" t="str">
            <v>03</v>
          </cell>
          <cell r="D798" t="str">
            <v>01</v>
          </cell>
          <cell r="E798" t="str">
            <v>14</v>
          </cell>
          <cell r="F798" t="str">
            <v>07</v>
          </cell>
          <cell r="G798" t="str">
            <v>1</v>
          </cell>
          <cell r="H798" t="str">
            <v>00</v>
          </cell>
          <cell r="I798" t="str">
            <v>0</v>
          </cell>
          <cell r="J798">
            <v>0</v>
          </cell>
          <cell r="K798">
            <v>1</v>
          </cell>
          <cell r="L798">
            <v>0</v>
          </cell>
          <cell r="M798">
            <v>1</v>
          </cell>
          <cell r="N798">
            <v>1</v>
          </cell>
          <cell r="O798">
            <v>1</v>
          </cell>
        </row>
        <row r="799">
          <cell r="A799" t="str">
            <v>06</v>
          </cell>
          <cell r="B799" t="str">
            <v>01</v>
          </cell>
          <cell r="C799" t="str">
            <v>03</v>
          </cell>
          <cell r="D799" t="str">
            <v>01</v>
          </cell>
          <cell r="E799" t="str">
            <v>14</v>
          </cell>
          <cell r="F799" t="str">
            <v>17</v>
          </cell>
          <cell r="G799" t="str">
            <v>1</v>
          </cell>
          <cell r="H799" t="str">
            <v>00</v>
          </cell>
          <cell r="I799" t="str">
            <v>0</v>
          </cell>
          <cell r="J799">
            <v>46195</v>
          </cell>
          <cell r="K799">
            <v>1</v>
          </cell>
          <cell r="L799">
            <v>0</v>
          </cell>
          <cell r="M799">
            <v>1</v>
          </cell>
          <cell r="N799">
            <v>1</v>
          </cell>
          <cell r="O799">
            <v>1</v>
          </cell>
        </row>
        <row r="800">
          <cell r="A800" t="str">
            <v>06</v>
          </cell>
          <cell r="B800" t="str">
            <v>01</v>
          </cell>
          <cell r="C800" t="str">
            <v>03</v>
          </cell>
          <cell r="D800" t="str">
            <v>01</v>
          </cell>
          <cell r="E800" t="str">
            <v>14</v>
          </cell>
          <cell r="F800" t="str">
            <v>18</v>
          </cell>
          <cell r="G800" t="str">
            <v>1</v>
          </cell>
          <cell r="H800" t="str">
            <v>00</v>
          </cell>
          <cell r="I800" t="str">
            <v>0</v>
          </cell>
          <cell r="J800">
            <v>100</v>
          </cell>
          <cell r="K800">
            <v>1753</v>
          </cell>
          <cell r="L800">
            <v>282</v>
          </cell>
          <cell r="M800">
            <v>1753</v>
          </cell>
          <cell r="N800">
            <v>1753</v>
          </cell>
          <cell r="O800">
            <v>1753</v>
          </cell>
        </row>
        <row r="801">
          <cell r="A801" t="str">
            <v>06</v>
          </cell>
          <cell r="B801" t="str">
            <v>01</v>
          </cell>
          <cell r="C801" t="str">
            <v>03</v>
          </cell>
          <cell r="D801" t="str">
            <v>01</v>
          </cell>
          <cell r="E801" t="str">
            <v>20</v>
          </cell>
          <cell r="F801" t="str">
            <v>03</v>
          </cell>
          <cell r="G801" t="str">
            <v>1</v>
          </cell>
          <cell r="H801" t="str">
            <v>00</v>
          </cell>
          <cell r="I801" t="str">
            <v>0</v>
          </cell>
          <cell r="J801">
            <v>0</v>
          </cell>
          <cell r="K801">
            <v>1</v>
          </cell>
          <cell r="L801">
            <v>0</v>
          </cell>
          <cell r="M801">
            <v>1</v>
          </cell>
          <cell r="N801">
            <v>1</v>
          </cell>
          <cell r="O801">
            <v>1</v>
          </cell>
        </row>
        <row r="802">
          <cell r="A802" t="str">
            <v>06</v>
          </cell>
          <cell r="B802" t="str">
            <v>01</v>
          </cell>
          <cell r="C802" t="str">
            <v>04</v>
          </cell>
          <cell r="D802" t="str">
            <v>01</v>
          </cell>
          <cell r="E802" t="str">
            <v>10</v>
          </cell>
          <cell r="F802" t="str">
            <v>01</v>
          </cell>
          <cell r="G802" t="str">
            <v>0</v>
          </cell>
          <cell r="H802" t="str">
            <v>00</v>
          </cell>
          <cell r="I802" t="str">
            <v>0</v>
          </cell>
          <cell r="J802">
            <v>0</v>
          </cell>
          <cell r="K802">
            <v>83612</v>
          </cell>
          <cell r="L802">
            <v>48426</v>
          </cell>
          <cell r="M802">
            <v>80041</v>
          </cell>
          <cell r="N802">
            <v>83612</v>
          </cell>
          <cell r="O802">
            <v>83612</v>
          </cell>
        </row>
        <row r="803">
          <cell r="A803" t="str">
            <v>06</v>
          </cell>
          <cell r="B803" t="str">
            <v>01</v>
          </cell>
          <cell r="C803" t="str">
            <v>04</v>
          </cell>
          <cell r="D803" t="str">
            <v>01</v>
          </cell>
          <cell r="E803" t="str">
            <v>10</v>
          </cell>
          <cell r="F803" t="str">
            <v>01</v>
          </cell>
          <cell r="G803" t="str">
            <v>1</v>
          </cell>
          <cell r="H803" t="str">
            <v>00</v>
          </cell>
          <cell r="I803" t="str">
            <v>0</v>
          </cell>
          <cell r="J803">
            <v>41878</v>
          </cell>
          <cell r="K803">
            <v>49057</v>
          </cell>
          <cell r="L803">
            <v>62857</v>
          </cell>
          <cell r="M803">
            <v>55600</v>
          </cell>
          <cell r="N803">
            <v>49057</v>
          </cell>
          <cell r="O803">
            <v>49057</v>
          </cell>
        </row>
        <row r="804">
          <cell r="A804" t="str">
            <v>06</v>
          </cell>
          <cell r="B804" t="str">
            <v>01</v>
          </cell>
          <cell r="C804" t="str">
            <v>04</v>
          </cell>
          <cell r="D804" t="str">
            <v>01</v>
          </cell>
          <cell r="E804" t="str">
            <v>10</v>
          </cell>
          <cell r="F804" t="str">
            <v>01</v>
          </cell>
          <cell r="G804" t="str">
            <v>2</v>
          </cell>
          <cell r="H804" t="str">
            <v>00</v>
          </cell>
          <cell r="I804" t="str">
            <v>0</v>
          </cell>
          <cell r="J804">
            <v>0</v>
          </cell>
          <cell r="K804">
            <v>12062</v>
          </cell>
          <cell r="L804">
            <v>12607</v>
          </cell>
          <cell r="M804">
            <v>10999</v>
          </cell>
          <cell r="N804">
            <v>12062</v>
          </cell>
          <cell r="O804">
            <v>12062</v>
          </cell>
        </row>
        <row r="805">
          <cell r="A805" t="str">
            <v>06</v>
          </cell>
          <cell r="B805" t="str">
            <v>01</v>
          </cell>
          <cell r="C805" t="str">
            <v>04</v>
          </cell>
          <cell r="D805" t="str">
            <v>01</v>
          </cell>
          <cell r="E805" t="str">
            <v>10</v>
          </cell>
          <cell r="F805" t="str">
            <v>01</v>
          </cell>
          <cell r="G805" t="str">
            <v>3</v>
          </cell>
          <cell r="H805" t="str">
            <v>00</v>
          </cell>
          <cell r="I805" t="str">
            <v>0</v>
          </cell>
          <cell r="J805">
            <v>0</v>
          </cell>
          <cell r="K805">
            <v>23157</v>
          </cell>
          <cell r="L805">
            <v>16967</v>
          </cell>
          <cell r="M805">
            <v>17076</v>
          </cell>
          <cell r="N805">
            <v>23157</v>
          </cell>
          <cell r="O805">
            <v>23157</v>
          </cell>
        </row>
        <row r="806">
          <cell r="A806" t="str">
            <v>06</v>
          </cell>
          <cell r="B806" t="str">
            <v>01</v>
          </cell>
          <cell r="C806" t="str">
            <v>04</v>
          </cell>
          <cell r="D806" t="str">
            <v>01</v>
          </cell>
          <cell r="E806" t="str">
            <v>12</v>
          </cell>
          <cell r="F806" t="str">
            <v>01</v>
          </cell>
          <cell r="G806" t="str">
            <v>1</v>
          </cell>
          <cell r="H806" t="str">
            <v>00</v>
          </cell>
          <cell r="I806" t="str">
            <v>0</v>
          </cell>
          <cell r="J806">
            <v>1004</v>
          </cell>
          <cell r="K806">
            <v>1600</v>
          </cell>
          <cell r="L806">
            <v>6633</v>
          </cell>
          <cell r="M806">
            <v>1600</v>
          </cell>
          <cell r="N806">
            <v>1600</v>
          </cell>
          <cell r="O806">
            <v>1600</v>
          </cell>
        </row>
        <row r="807">
          <cell r="A807" t="str">
            <v>06</v>
          </cell>
          <cell r="B807" t="str">
            <v>01</v>
          </cell>
          <cell r="C807" t="str">
            <v>04</v>
          </cell>
          <cell r="D807" t="str">
            <v>01</v>
          </cell>
          <cell r="E807" t="str">
            <v>12</v>
          </cell>
          <cell r="F807" t="str">
            <v>02</v>
          </cell>
          <cell r="G807" t="str">
            <v>1</v>
          </cell>
          <cell r="H807" t="str">
            <v>00</v>
          </cell>
          <cell r="I807" t="str">
            <v>0</v>
          </cell>
          <cell r="J807">
            <v>315</v>
          </cell>
          <cell r="K807">
            <v>2100</v>
          </cell>
          <cell r="L807">
            <v>36092</v>
          </cell>
          <cell r="M807">
            <v>2100</v>
          </cell>
          <cell r="N807">
            <v>2100</v>
          </cell>
          <cell r="O807">
            <v>2100</v>
          </cell>
        </row>
        <row r="808">
          <cell r="A808" t="str">
            <v>06</v>
          </cell>
          <cell r="B808" t="str">
            <v>01</v>
          </cell>
          <cell r="C808" t="str">
            <v>04</v>
          </cell>
          <cell r="D808" t="str">
            <v>01</v>
          </cell>
          <cell r="E808" t="str">
            <v>14</v>
          </cell>
          <cell r="F808" t="str">
            <v>18</v>
          </cell>
          <cell r="G808" t="str">
            <v>1</v>
          </cell>
          <cell r="H808" t="str">
            <v>00</v>
          </cell>
          <cell r="I808" t="str">
            <v>0</v>
          </cell>
          <cell r="J808">
            <v>0</v>
          </cell>
          <cell r="K808">
            <v>1</v>
          </cell>
          <cell r="L808">
            <v>0</v>
          </cell>
          <cell r="M808">
            <v>1</v>
          </cell>
          <cell r="N808">
            <v>1</v>
          </cell>
          <cell r="O808">
            <v>1</v>
          </cell>
        </row>
        <row r="809">
          <cell r="A809" t="str">
            <v>06</v>
          </cell>
          <cell r="B809" t="str">
            <v>01</v>
          </cell>
          <cell r="C809" t="str">
            <v>05</v>
          </cell>
          <cell r="D809" t="str">
            <v>01</v>
          </cell>
          <cell r="E809" t="str">
            <v>10</v>
          </cell>
          <cell r="F809" t="str">
            <v>01</v>
          </cell>
          <cell r="G809" t="str">
            <v>1</v>
          </cell>
          <cell r="H809" t="str">
            <v>00</v>
          </cell>
          <cell r="I809" t="str">
            <v>0</v>
          </cell>
          <cell r="J809">
            <v>131491</v>
          </cell>
          <cell r="K809">
            <v>180782</v>
          </cell>
          <cell r="L809">
            <v>152587</v>
          </cell>
          <cell r="M809">
            <v>192929</v>
          </cell>
          <cell r="N809">
            <v>180782</v>
          </cell>
          <cell r="O809">
            <v>180782</v>
          </cell>
        </row>
        <row r="810">
          <cell r="A810" t="str">
            <v>06</v>
          </cell>
          <cell r="B810" t="str">
            <v>01</v>
          </cell>
          <cell r="C810" t="str">
            <v>05</v>
          </cell>
          <cell r="D810" t="str">
            <v>01</v>
          </cell>
          <cell r="E810" t="str">
            <v>10</v>
          </cell>
          <cell r="F810" t="str">
            <v>04</v>
          </cell>
          <cell r="G810" t="str">
            <v>1</v>
          </cell>
          <cell r="H810" t="str">
            <v>00</v>
          </cell>
          <cell r="I810" t="str">
            <v>0</v>
          </cell>
          <cell r="J810">
            <v>0</v>
          </cell>
          <cell r="K810">
            <v>1</v>
          </cell>
          <cell r="L810">
            <v>0</v>
          </cell>
          <cell r="M810">
            <v>1</v>
          </cell>
          <cell r="N810">
            <v>1</v>
          </cell>
          <cell r="O810">
            <v>1</v>
          </cell>
        </row>
        <row r="811">
          <cell r="A811" t="str">
            <v>06</v>
          </cell>
          <cell r="B811" t="str">
            <v>01</v>
          </cell>
          <cell r="C811" t="str">
            <v>05</v>
          </cell>
          <cell r="D811" t="str">
            <v>01</v>
          </cell>
          <cell r="E811" t="str">
            <v>10</v>
          </cell>
          <cell r="F811" t="str">
            <v>05</v>
          </cell>
          <cell r="G811" t="str">
            <v>0</v>
          </cell>
          <cell r="H811" t="str">
            <v>00</v>
          </cell>
          <cell r="I811" t="str">
            <v>0</v>
          </cell>
          <cell r="J811">
            <v>0</v>
          </cell>
          <cell r="K811">
            <v>1</v>
          </cell>
          <cell r="L811">
            <v>0</v>
          </cell>
          <cell r="M811">
            <v>1</v>
          </cell>
          <cell r="N811">
            <v>1</v>
          </cell>
          <cell r="O811">
            <v>1</v>
          </cell>
        </row>
        <row r="812">
          <cell r="A812" t="str">
            <v>06</v>
          </cell>
          <cell r="B812" t="str">
            <v>01</v>
          </cell>
          <cell r="C812" t="str">
            <v>05</v>
          </cell>
          <cell r="D812" t="str">
            <v>01</v>
          </cell>
          <cell r="E812" t="str">
            <v>10</v>
          </cell>
          <cell r="F812" t="str">
            <v>26</v>
          </cell>
          <cell r="G812" t="str">
            <v>1</v>
          </cell>
          <cell r="H812" t="str">
            <v>00</v>
          </cell>
          <cell r="I812" t="str">
            <v>0</v>
          </cell>
          <cell r="J812">
            <v>0</v>
          </cell>
          <cell r="K812">
            <v>3250</v>
          </cell>
          <cell r="L812">
            <v>2653</v>
          </cell>
          <cell r="M812">
            <v>1</v>
          </cell>
          <cell r="N812">
            <v>3250</v>
          </cell>
          <cell r="O812">
            <v>3250</v>
          </cell>
        </row>
        <row r="813">
          <cell r="A813" t="str">
            <v>06</v>
          </cell>
          <cell r="B813" t="str">
            <v>01</v>
          </cell>
          <cell r="C813" t="str">
            <v>05</v>
          </cell>
          <cell r="D813" t="str">
            <v>01</v>
          </cell>
          <cell r="E813" t="str">
            <v>11</v>
          </cell>
          <cell r="F813" t="str">
            <v>01</v>
          </cell>
          <cell r="G813" t="str">
            <v>1</v>
          </cell>
          <cell r="H813" t="str">
            <v>00</v>
          </cell>
          <cell r="I813" t="str">
            <v>0</v>
          </cell>
          <cell r="J813">
            <v>1517</v>
          </cell>
          <cell r="K813">
            <v>4680</v>
          </cell>
          <cell r="L813">
            <v>5460</v>
          </cell>
          <cell r="M813">
            <v>1</v>
          </cell>
          <cell r="N813">
            <v>4680</v>
          </cell>
          <cell r="O813">
            <v>4680</v>
          </cell>
        </row>
        <row r="814">
          <cell r="A814" t="str">
            <v>06</v>
          </cell>
          <cell r="B814" t="str">
            <v>01</v>
          </cell>
          <cell r="C814" t="str">
            <v>05</v>
          </cell>
          <cell r="D814" t="str">
            <v>01</v>
          </cell>
          <cell r="E814" t="str">
            <v>12</v>
          </cell>
          <cell r="F814" t="str">
            <v>01</v>
          </cell>
          <cell r="G814" t="str">
            <v>1</v>
          </cell>
          <cell r="H814" t="str">
            <v>00</v>
          </cell>
          <cell r="I814" t="str">
            <v>0</v>
          </cell>
          <cell r="J814">
            <v>654</v>
          </cell>
          <cell r="K814">
            <v>6400</v>
          </cell>
          <cell r="L814">
            <v>145</v>
          </cell>
          <cell r="M814">
            <v>1</v>
          </cell>
          <cell r="N814">
            <v>6400</v>
          </cell>
          <cell r="O814">
            <v>6400</v>
          </cell>
        </row>
        <row r="815">
          <cell r="A815" t="str">
            <v>06</v>
          </cell>
          <cell r="B815" t="str">
            <v>01</v>
          </cell>
          <cell r="C815" t="str">
            <v>05</v>
          </cell>
          <cell r="D815" t="str">
            <v>01</v>
          </cell>
          <cell r="E815" t="str">
            <v>12</v>
          </cell>
          <cell r="F815" t="str">
            <v>02</v>
          </cell>
          <cell r="G815" t="str">
            <v>1</v>
          </cell>
          <cell r="H815" t="str">
            <v>00</v>
          </cell>
          <cell r="I815" t="str">
            <v>0</v>
          </cell>
          <cell r="J815">
            <v>5942</v>
          </cell>
          <cell r="K815">
            <v>4725</v>
          </cell>
          <cell r="L815">
            <v>1</v>
          </cell>
          <cell r="M815">
            <v>2725</v>
          </cell>
          <cell r="N815">
            <v>4725</v>
          </cell>
          <cell r="O815">
            <v>4725</v>
          </cell>
        </row>
        <row r="816">
          <cell r="A816" t="str">
            <v>06</v>
          </cell>
          <cell r="B816" t="str">
            <v>01</v>
          </cell>
          <cell r="C816" t="str">
            <v>05</v>
          </cell>
          <cell r="D816" t="str">
            <v>01</v>
          </cell>
          <cell r="E816" t="str">
            <v>12</v>
          </cell>
          <cell r="F816" t="str">
            <v>03</v>
          </cell>
          <cell r="G816" t="str">
            <v>1</v>
          </cell>
          <cell r="H816" t="str">
            <v>00</v>
          </cell>
          <cell r="I816" t="str">
            <v>0</v>
          </cell>
          <cell r="J816">
            <v>5535</v>
          </cell>
          <cell r="K816">
            <v>7574</v>
          </cell>
          <cell r="L816">
            <v>1</v>
          </cell>
          <cell r="M816">
            <v>2574</v>
          </cell>
          <cell r="N816">
            <v>7574</v>
          </cell>
          <cell r="O816">
            <v>7574</v>
          </cell>
        </row>
        <row r="817">
          <cell r="A817" t="str">
            <v>06</v>
          </cell>
          <cell r="B817" t="str">
            <v>01</v>
          </cell>
          <cell r="C817" t="str">
            <v>05</v>
          </cell>
          <cell r="D817" t="str">
            <v>01</v>
          </cell>
          <cell r="E817" t="str">
            <v>13</v>
          </cell>
          <cell r="F817" t="str">
            <v>01</v>
          </cell>
          <cell r="G817" t="str">
            <v>1</v>
          </cell>
          <cell r="H817" t="str">
            <v>00</v>
          </cell>
          <cell r="I817" t="str">
            <v>0</v>
          </cell>
          <cell r="J817">
            <v>2548</v>
          </cell>
          <cell r="K817">
            <v>2550</v>
          </cell>
          <cell r="L817">
            <v>2619</v>
          </cell>
          <cell r="M817">
            <v>0</v>
          </cell>
          <cell r="N817">
            <v>2550</v>
          </cell>
          <cell r="O817">
            <v>2550</v>
          </cell>
        </row>
        <row r="818">
          <cell r="A818" t="str">
            <v>06</v>
          </cell>
          <cell r="B818" t="str">
            <v>01</v>
          </cell>
          <cell r="C818" t="str">
            <v>05</v>
          </cell>
          <cell r="D818" t="str">
            <v>01</v>
          </cell>
          <cell r="E818" t="str">
            <v>13</v>
          </cell>
          <cell r="F818" t="str">
            <v>08</v>
          </cell>
          <cell r="G818" t="str">
            <v>1</v>
          </cell>
          <cell r="H818" t="str">
            <v>00</v>
          </cell>
          <cell r="I818" t="str">
            <v>0</v>
          </cell>
          <cell r="J818">
            <v>0</v>
          </cell>
          <cell r="K818">
            <v>2000</v>
          </cell>
          <cell r="L818">
            <v>1813</v>
          </cell>
          <cell r="M818">
            <v>0</v>
          </cell>
          <cell r="N818">
            <v>2000</v>
          </cell>
          <cell r="O818">
            <v>2000</v>
          </cell>
        </row>
        <row r="819">
          <cell r="A819" t="str">
            <v>06</v>
          </cell>
          <cell r="B819" t="str">
            <v>01</v>
          </cell>
          <cell r="C819" t="str">
            <v>05</v>
          </cell>
          <cell r="D819" t="str">
            <v>01</v>
          </cell>
          <cell r="E819" t="str">
            <v>14</v>
          </cell>
          <cell r="F819" t="str">
            <v>01</v>
          </cell>
          <cell r="G819" t="str">
            <v>1</v>
          </cell>
          <cell r="H819" t="str">
            <v>00</v>
          </cell>
          <cell r="I819" t="str">
            <v>0</v>
          </cell>
          <cell r="J819">
            <v>0</v>
          </cell>
          <cell r="K819">
            <v>1</v>
          </cell>
          <cell r="L819">
            <v>0</v>
          </cell>
          <cell r="M819">
            <v>0</v>
          </cell>
          <cell r="N819">
            <v>1</v>
          </cell>
          <cell r="O819">
            <v>1</v>
          </cell>
        </row>
        <row r="820">
          <cell r="A820" t="str">
            <v>06</v>
          </cell>
          <cell r="B820" t="str">
            <v>01</v>
          </cell>
          <cell r="C820" t="str">
            <v>05</v>
          </cell>
          <cell r="D820" t="str">
            <v>01</v>
          </cell>
          <cell r="E820" t="str">
            <v>14</v>
          </cell>
          <cell r="F820" t="str">
            <v>02</v>
          </cell>
          <cell r="G820" t="str">
            <v>1</v>
          </cell>
          <cell r="H820" t="str">
            <v>00</v>
          </cell>
          <cell r="I820" t="str">
            <v>0</v>
          </cell>
          <cell r="J820">
            <v>7846</v>
          </cell>
          <cell r="K820">
            <v>10000</v>
          </cell>
          <cell r="L820">
            <v>9503</v>
          </cell>
          <cell r="M820">
            <v>0</v>
          </cell>
          <cell r="N820">
            <v>10000</v>
          </cell>
          <cell r="O820">
            <v>10000</v>
          </cell>
        </row>
        <row r="821">
          <cell r="A821" t="str">
            <v>06</v>
          </cell>
          <cell r="B821" t="str">
            <v>01</v>
          </cell>
          <cell r="C821" t="str">
            <v>05</v>
          </cell>
          <cell r="D821" t="str">
            <v>01</v>
          </cell>
          <cell r="E821" t="str">
            <v>14</v>
          </cell>
          <cell r="F821" t="str">
            <v>05</v>
          </cell>
          <cell r="G821" t="str">
            <v>1</v>
          </cell>
          <cell r="H821" t="str">
            <v>00</v>
          </cell>
          <cell r="I821" t="str">
            <v>0</v>
          </cell>
          <cell r="J821">
            <v>0</v>
          </cell>
          <cell r="K821">
            <v>300</v>
          </cell>
          <cell r="L821">
            <v>0</v>
          </cell>
          <cell r="M821">
            <v>0</v>
          </cell>
          <cell r="N821">
            <v>300</v>
          </cell>
          <cell r="O821">
            <v>300</v>
          </cell>
        </row>
        <row r="822">
          <cell r="A822" t="str">
            <v>06</v>
          </cell>
          <cell r="B822" t="str">
            <v>01</v>
          </cell>
          <cell r="C822" t="str">
            <v>05</v>
          </cell>
          <cell r="D822" t="str">
            <v>01</v>
          </cell>
          <cell r="E822" t="str">
            <v>14</v>
          </cell>
          <cell r="F822" t="str">
            <v>06</v>
          </cell>
          <cell r="G822" t="str">
            <v>1</v>
          </cell>
          <cell r="H822" t="str">
            <v>00</v>
          </cell>
          <cell r="I822" t="str">
            <v>0</v>
          </cell>
          <cell r="J822">
            <v>5838</v>
          </cell>
          <cell r="K822">
            <v>7050</v>
          </cell>
          <cell r="L822">
            <v>6353</v>
          </cell>
          <cell r="M822">
            <v>0</v>
          </cell>
          <cell r="N822">
            <v>7050</v>
          </cell>
          <cell r="O822">
            <v>7050</v>
          </cell>
        </row>
        <row r="823">
          <cell r="A823" t="str">
            <v>06</v>
          </cell>
          <cell r="B823" t="str">
            <v>01</v>
          </cell>
          <cell r="C823" t="str">
            <v>05</v>
          </cell>
          <cell r="D823" t="str">
            <v>01</v>
          </cell>
          <cell r="E823" t="str">
            <v>14</v>
          </cell>
          <cell r="F823" t="str">
            <v>07</v>
          </cell>
          <cell r="G823" t="str">
            <v>1</v>
          </cell>
          <cell r="H823" t="str">
            <v>00</v>
          </cell>
          <cell r="I823" t="str">
            <v>0</v>
          </cell>
          <cell r="J823">
            <v>1082</v>
          </cell>
          <cell r="K823">
            <v>2476</v>
          </cell>
          <cell r="L823">
            <v>2000</v>
          </cell>
          <cell r="M823">
            <v>0</v>
          </cell>
          <cell r="N823">
            <v>2476</v>
          </cell>
          <cell r="O823">
            <v>2476</v>
          </cell>
        </row>
        <row r="824">
          <cell r="A824" t="str">
            <v>06</v>
          </cell>
          <cell r="B824" t="str">
            <v>01</v>
          </cell>
          <cell r="C824" t="str">
            <v>05</v>
          </cell>
          <cell r="D824" t="str">
            <v>01</v>
          </cell>
          <cell r="E824" t="str">
            <v>14</v>
          </cell>
          <cell r="F824" t="str">
            <v>08</v>
          </cell>
          <cell r="G824" t="str">
            <v>1</v>
          </cell>
          <cell r="H824" t="str">
            <v>00</v>
          </cell>
          <cell r="I824" t="str">
            <v>0</v>
          </cell>
          <cell r="J824">
            <v>0</v>
          </cell>
          <cell r="K824">
            <v>200</v>
          </cell>
          <cell r="L824">
            <v>0</v>
          </cell>
          <cell r="M824">
            <v>0</v>
          </cell>
          <cell r="N824">
            <v>200</v>
          </cell>
          <cell r="O824">
            <v>200</v>
          </cell>
        </row>
        <row r="825">
          <cell r="A825" t="str">
            <v>06</v>
          </cell>
          <cell r="B825" t="str">
            <v>01</v>
          </cell>
          <cell r="C825" t="str">
            <v>05</v>
          </cell>
          <cell r="D825" t="str">
            <v>01</v>
          </cell>
          <cell r="E825" t="str">
            <v>14</v>
          </cell>
          <cell r="F825" t="str">
            <v>13</v>
          </cell>
          <cell r="G825" t="str">
            <v>1</v>
          </cell>
          <cell r="H825" t="str">
            <v>00</v>
          </cell>
          <cell r="I825" t="str">
            <v>0</v>
          </cell>
          <cell r="J825">
            <v>34145</v>
          </cell>
          <cell r="K825">
            <v>34788</v>
          </cell>
          <cell r="L825">
            <v>39836</v>
          </cell>
          <cell r="M825">
            <v>34788</v>
          </cell>
          <cell r="N825">
            <v>34788</v>
          </cell>
          <cell r="O825">
            <v>34788</v>
          </cell>
        </row>
        <row r="826">
          <cell r="A826" t="str">
            <v>06</v>
          </cell>
          <cell r="B826" t="str">
            <v>01</v>
          </cell>
          <cell r="C826" t="str">
            <v>05</v>
          </cell>
          <cell r="D826" t="str">
            <v>01</v>
          </cell>
          <cell r="E826" t="str">
            <v>14</v>
          </cell>
          <cell r="F826" t="str">
            <v>18</v>
          </cell>
          <cell r="G826" t="str">
            <v>1</v>
          </cell>
          <cell r="H826" t="str">
            <v>00</v>
          </cell>
          <cell r="I826" t="str">
            <v>0</v>
          </cell>
          <cell r="J826">
            <v>0</v>
          </cell>
          <cell r="K826">
            <v>1</v>
          </cell>
          <cell r="L826">
            <v>0</v>
          </cell>
          <cell r="M826">
            <v>0</v>
          </cell>
          <cell r="N826">
            <v>1</v>
          </cell>
          <cell r="O826">
            <v>1</v>
          </cell>
        </row>
        <row r="827">
          <cell r="A827" t="str">
            <v>06</v>
          </cell>
          <cell r="B827" t="str">
            <v>01</v>
          </cell>
          <cell r="C827" t="str">
            <v>05</v>
          </cell>
          <cell r="D827" t="str">
            <v>01</v>
          </cell>
          <cell r="E827" t="str">
            <v>14</v>
          </cell>
          <cell r="F827" t="str">
            <v>81</v>
          </cell>
          <cell r="G827" t="str">
            <v>1</v>
          </cell>
          <cell r="H827" t="str">
            <v>00</v>
          </cell>
          <cell r="I827" t="str">
            <v>0</v>
          </cell>
          <cell r="J827">
            <v>0</v>
          </cell>
          <cell r="K827">
            <v>1</v>
          </cell>
          <cell r="L827">
            <v>0</v>
          </cell>
          <cell r="M827">
            <v>0</v>
          </cell>
          <cell r="N827">
            <v>1</v>
          </cell>
          <cell r="O827">
            <v>1</v>
          </cell>
        </row>
        <row r="828">
          <cell r="A828" t="str">
            <v>06</v>
          </cell>
          <cell r="B828" t="str">
            <v>01</v>
          </cell>
          <cell r="C828" t="str">
            <v>05</v>
          </cell>
          <cell r="D828" t="str">
            <v>01</v>
          </cell>
          <cell r="E828" t="str">
            <v>15</v>
          </cell>
          <cell r="F828" t="str">
            <v>03</v>
          </cell>
          <cell r="G828" t="str">
            <v>1</v>
          </cell>
          <cell r="H828" t="str">
            <v>00</v>
          </cell>
          <cell r="I828" t="str">
            <v>0</v>
          </cell>
          <cell r="J828">
            <v>0</v>
          </cell>
          <cell r="K828">
            <v>1</v>
          </cell>
          <cell r="L828">
            <v>0</v>
          </cell>
          <cell r="M828">
            <v>0</v>
          </cell>
          <cell r="N828">
            <v>1</v>
          </cell>
          <cell r="O828">
            <v>1</v>
          </cell>
        </row>
        <row r="829">
          <cell r="A829" t="str">
            <v>06</v>
          </cell>
          <cell r="B829" t="str">
            <v>01</v>
          </cell>
          <cell r="C829" t="str">
            <v>05</v>
          </cell>
          <cell r="D829" t="str">
            <v>01</v>
          </cell>
          <cell r="E829" t="str">
            <v>20</v>
          </cell>
          <cell r="F829" t="str">
            <v>05</v>
          </cell>
          <cell r="G829" t="str">
            <v>1</v>
          </cell>
          <cell r="H829" t="str">
            <v>00</v>
          </cell>
          <cell r="I829" t="str">
            <v>0</v>
          </cell>
          <cell r="J829">
            <v>0</v>
          </cell>
          <cell r="K829">
            <v>1</v>
          </cell>
          <cell r="L829">
            <v>0</v>
          </cell>
          <cell r="M829">
            <v>0</v>
          </cell>
          <cell r="N829">
            <v>1</v>
          </cell>
          <cell r="O829">
            <v>1</v>
          </cell>
        </row>
        <row r="830">
          <cell r="A830" t="str">
            <v>06</v>
          </cell>
          <cell r="B830" t="str">
            <v>01</v>
          </cell>
          <cell r="C830" t="str">
            <v>05</v>
          </cell>
          <cell r="D830" t="str">
            <v>03</v>
          </cell>
          <cell r="E830" t="str">
            <v>12</v>
          </cell>
          <cell r="F830" t="str">
            <v>01</v>
          </cell>
          <cell r="G830" t="str">
            <v>2</v>
          </cell>
          <cell r="H830" t="str">
            <v>00</v>
          </cell>
          <cell r="I830" t="str">
            <v>0</v>
          </cell>
          <cell r="J830">
            <v>0</v>
          </cell>
          <cell r="K830">
            <v>225</v>
          </cell>
          <cell r="L830">
            <v>0</v>
          </cell>
          <cell r="M830">
            <v>225</v>
          </cell>
          <cell r="N830">
            <v>225</v>
          </cell>
          <cell r="O830">
            <v>225</v>
          </cell>
        </row>
        <row r="831">
          <cell r="A831" t="str">
            <v>06</v>
          </cell>
          <cell r="B831" t="str">
            <v>01</v>
          </cell>
          <cell r="C831" t="str">
            <v>05</v>
          </cell>
          <cell r="D831" t="str">
            <v>03</v>
          </cell>
          <cell r="E831" t="str">
            <v>12</v>
          </cell>
          <cell r="F831" t="str">
            <v>01</v>
          </cell>
          <cell r="G831" t="str">
            <v>3</v>
          </cell>
          <cell r="H831" t="str">
            <v>00</v>
          </cell>
          <cell r="I831" t="str">
            <v>0</v>
          </cell>
          <cell r="J831">
            <v>329</v>
          </cell>
          <cell r="K831">
            <v>375</v>
          </cell>
          <cell r="L831">
            <v>432</v>
          </cell>
          <cell r="M831">
            <v>375</v>
          </cell>
          <cell r="N831">
            <v>375</v>
          </cell>
          <cell r="O831">
            <v>375</v>
          </cell>
        </row>
        <row r="832">
          <cell r="A832" t="str">
            <v>06</v>
          </cell>
          <cell r="B832" t="str">
            <v>01</v>
          </cell>
          <cell r="C832" t="str">
            <v>05</v>
          </cell>
          <cell r="D832" t="str">
            <v>03</v>
          </cell>
          <cell r="E832" t="str">
            <v>12</v>
          </cell>
          <cell r="F832" t="str">
            <v>03</v>
          </cell>
          <cell r="G832" t="str">
            <v>2</v>
          </cell>
          <cell r="H832" t="str">
            <v>00</v>
          </cell>
          <cell r="I832" t="str">
            <v>0</v>
          </cell>
          <cell r="J832">
            <v>850</v>
          </cell>
          <cell r="K832">
            <v>1000</v>
          </cell>
          <cell r="L832">
            <v>553</v>
          </cell>
          <cell r="M832">
            <v>1000</v>
          </cell>
          <cell r="N832">
            <v>1000</v>
          </cell>
          <cell r="O832">
            <v>1000</v>
          </cell>
        </row>
        <row r="833">
          <cell r="A833" t="str">
            <v>06</v>
          </cell>
          <cell r="B833" t="str">
            <v>01</v>
          </cell>
          <cell r="C833" t="str">
            <v>05</v>
          </cell>
          <cell r="D833" t="str">
            <v>03</v>
          </cell>
          <cell r="E833" t="str">
            <v>12</v>
          </cell>
          <cell r="F833" t="str">
            <v>03</v>
          </cell>
          <cell r="G833" t="str">
            <v>3</v>
          </cell>
          <cell r="H833" t="str">
            <v>00</v>
          </cell>
          <cell r="I833" t="str">
            <v>0</v>
          </cell>
          <cell r="J833">
            <v>1676</v>
          </cell>
          <cell r="K833">
            <v>1125</v>
          </cell>
          <cell r="L833">
            <v>1745</v>
          </cell>
          <cell r="M833">
            <v>1125</v>
          </cell>
          <cell r="N833">
            <v>1125</v>
          </cell>
          <cell r="O833">
            <v>1125</v>
          </cell>
        </row>
        <row r="834">
          <cell r="A834" t="str">
            <v>06</v>
          </cell>
          <cell r="B834" t="str">
            <v>01</v>
          </cell>
          <cell r="C834" t="str">
            <v>05</v>
          </cell>
          <cell r="D834" t="str">
            <v>03</v>
          </cell>
          <cell r="E834" t="str">
            <v>13</v>
          </cell>
          <cell r="F834" t="str">
            <v>01</v>
          </cell>
          <cell r="G834" t="str">
            <v>2</v>
          </cell>
          <cell r="H834" t="str">
            <v>00</v>
          </cell>
          <cell r="I834" t="str">
            <v>0</v>
          </cell>
          <cell r="J834">
            <v>750</v>
          </cell>
          <cell r="K834">
            <v>800</v>
          </cell>
          <cell r="L834">
            <v>555</v>
          </cell>
          <cell r="M834">
            <v>1</v>
          </cell>
          <cell r="N834">
            <v>800</v>
          </cell>
          <cell r="O834">
            <v>800</v>
          </cell>
        </row>
        <row r="835">
          <cell r="A835" t="str">
            <v>06</v>
          </cell>
          <cell r="B835" t="str">
            <v>01</v>
          </cell>
          <cell r="C835" t="str">
            <v>05</v>
          </cell>
          <cell r="D835" t="str">
            <v>03</v>
          </cell>
          <cell r="E835" t="str">
            <v>13</v>
          </cell>
          <cell r="F835" t="str">
            <v>01</v>
          </cell>
          <cell r="G835" t="str">
            <v>3</v>
          </cell>
          <cell r="H835" t="str">
            <v>00</v>
          </cell>
          <cell r="I835" t="str">
            <v>0</v>
          </cell>
          <cell r="J835">
            <v>538</v>
          </cell>
          <cell r="K835">
            <v>450</v>
          </cell>
          <cell r="L835">
            <v>506</v>
          </cell>
          <cell r="M835">
            <v>1</v>
          </cell>
          <cell r="N835">
            <v>450</v>
          </cell>
          <cell r="O835">
            <v>450</v>
          </cell>
        </row>
        <row r="836">
          <cell r="A836" t="str">
            <v>06</v>
          </cell>
          <cell r="B836" t="str">
            <v>01</v>
          </cell>
          <cell r="C836" t="str">
            <v>05</v>
          </cell>
          <cell r="D836" t="str">
            <v>03</v>
          </cell>
          <cell r="E836" t="str">
            <v>13</v>
          </cell>
          <cell r="F836" t="str">
            <v>08</v>
          </cell>
          <cell r="G836" t="str">
            <v>2</v>
          </cell>
          <cell r="H836" t="str">
            <v>00</v>
          </cell>
          <cell r="I836" t="str">
            <v>0</v>
          </cell>
          <cell r="J836">
            <v>300</v>
          </cell>
          <cell r="K836">
            <v>300</v>
          </cell>
          <cell r="L836">
            <v>0</v>
          </cell>
          <cell r="M836">
            <v>1</v>
          </cell>
          <cell r="N836">
            <v>300</v>
          </cell>
          <cell r="O836">
            <v>300</v>
          </cell>
        </row>
        <row r="837">
          <cell r="A837" t="str">
            <v>06</v>
          </cell>
          <cell r="B837" t="str">
            <v>01</v>
          </cell>
          <cell r="C837" t="str">
            <v>05</v>
          </cell>
          <cell r="D837" t="str">
            <v>03</v>
          </cell>
          <cell r="E837" t="str">
            <v>13</v>
          </cell>
          <cell r="F837" t="str">
            <v>09</v>
          </cell>
          <cell r="G837" t="str">
            <v>2</v>
          </cell>
          <cell r="H837" t="str">
            <v>00</v>
          </cell>
          <cell r="I837" t="str">
            <v>0</v>
          </cell>
          <cell r="J837">
            <v>0</v>
          </cell>
          <cell r="K837">
            <v>500</v>
          </cell>
          <cell r="L837">
            <v>286</v>
          </cell>
          <cell r="M837">
            <v>1</v>
          </cell>
          <cell r="N837">
            <v>500</v>
          </cell>
          <cell r="O837">
            <v>500</v>
          </cell>
        </row>
        <row r="838">
          <cell r="A838" t="str">
            <v>06</v>
          </cell>
          <cell r="B838" t="str">
            <v>01</v>
          </cell>
          <cell r="C838" t="str">
            <v>05</v>
          </cell>
          <cell r="D838" t="str">
            <v>03</v>
          </cell>
          <cell r="E838" t="str">
            <v>14</v>
          </cell>
          <cell r="F838" t="str">
            <v>02</v>
          </cell>
          <cell r="G838" t="str">
            <v>2</v>
          </cell>
          <cell r="H838" t="str">
            <v>00</v>
          </cell>
          <cell r="I838" t="str">
            <v>0</v>
          </cell>
          <cell r="J838">
            <v>291</v>
          </cell>
          <cell r="K838">
            <v>500</v>
          </cell>
          <cell r="L838">
            <v>202</v>
          </cell>
          <cell r="M838">
            <v>500</v>
          </cell>
          <cell r="N838">
            <v>500</v>
          </cell>
          <cell r="O838">
            <v>500</v>
          </cell>
        </row>
        <row r="839">
          <cell r="A839" t="str">
            <v>06</v>
          </cell>
          <cell r="B839" t="str">
            <v>01</v>
          </cell>
          <cell r="C839" t="str">
            <v>05</v>
          </cell>
          <cell r="D839" t="str">
            <v>03</v>
          </cell>
          <cell r="E839" t="str">
            <v>14</v>
          </cell>
          <cell r="F839" t="str">
            <v>02</v>
          </cell>
          <cell r="G839" t="str">
            <v>3</v>
          </cell>
          <cell r="H839" t="str">
            <v>00</v>
          </cell>
          <cell r="I839" t="str">
            <v>0</v>
          </cell>
          <cell r="J839">
            <v>237</v>
          </cell>
          <cell r="K839">
            <v>500</v>
          </cell>
          <cell r="L839">
            <v>195</v>
          </cell>
          <cell r="M839">
            <v>500</v>
          </cell>
          <cell r="N839">
            <v>500</v>
          </cell>
          <cell r="O839">
            <v>500</v>
          </cell>
        </row>
        <row r="840">
          <cell r="A840" t="str">
            <v>06</v>
          </cell>
          <cell r="B840" t="str">
            <v>01</v>
          </cell>
          <cell r="C840" t="str">
            <v>05</v>
          </cell>
          <cell r="D840" t="str">
            <v>03</v>
          </cell>
          <cell r="E840" t="str">
            <v>14</v>
          </cell>
          <cell r="F840" t="str">
            <v>05</v>
          </cell>
          <cell r="G840" t="str">
            <v>2</v>
          </cell>
          <cell r="H840" t="str">
            <v>00</v>
          </cell>
          <cell r="I840" t="str">
            <v>0</v>
          </cell>
          <cell r="J840">
            <v>153</v>
          </cell>
          <cell r="K840">
            <v>200</v>
          </cell>
          <cell r="L840">
            <v>127</v>
          </cell>
          <cell r="M840">
            <v>200</v>
          </cell>
          <cell r="N840">
            <v>200</v>
          </cell>
          <cell r="O840">
            <v>200</v>
          </cell>
        </row>
        <row r="841">
          <cell r="A841" t="str">
            <v>06</v>
          </cell>
          <cell r="B841" t="str">
            <v>01</v>
          </cell>
          <cell r="C841" t="str">
            <v>05</v>
          </cell>
          <cell r="D841" t="str">
            <v>03</v>
          </cell>
          <cell r="E841" t="str">
            <v>14</v>
          </cell>
          <cell r="F841" t="str">
            <v>06</v>
          </cell>
          <cell r="G841" t="str">
            <v>2</v>
          </cell>
          <cell r="H841" t="str">
            <v>00</v>
          </cell>
          <cell r="I841" t="str">
            <v>0</v>
          </cell>
          <cell r="J841">
            <v>736</v>
          </cell>
          <cell r="K841">
            <v>500</v>
          </cell>
          <cell r="L841">
            <v>209</v>
          </cell>
          <cell r="M841">
            <v>500</v>
          </cell>
          <cell r="N841">
            <v>500</v>
          </cell>
          <cell r="O841">
            <v>500</v>
          </cell>
        </row>
        <row r="842">
          <cell r="A842" t="str">
            <v>06</v>
          </cell>
          <cell r="B842" t="str">
            <v>01</v>
          </cell>
          <cell r="C842" t="str">
            <v>05</v>
          </cell>
          <cell r="D842" t="str">
            <v>03</v>
          </cell>
          <cell r="E842" t="str">
            <v>14</v>
          </cell>
          <cell r="F842" t="str">
            <v>06</v>
          </cell>
          <cell r="G842" t="str">
            <v>3</v>
          </cell>
          <cell r="H842" t="str">
            <v>00</v>
          </cell>
          <cell r="I842" t="str">
            <v>0</v>
          </cell>
          <cell r="J842">
            <v>20</v>
          </cell>
          <cell r="K842">
            <v>375</v>
          </cell>
          <cell r="L842">
            <v>0</v>
          </cell>
          <cell r="M842">
            <v>375</v>
          </cell>
          <cell r="N842">
            <v>375</v>
          </cell>
          <cell r="O842">
            <v>375</v>
          </cell>
        </row>
        <row r="843">
          <cell r="A843" t="str">
            <v>06</v>
          </cell>
          <cell r="B843" t="str">
            <v>01</v>
          </cell>
          <cell r="C843" t="str">
            <v>05</v>
          </cell>
          <cell r="D843" t="str">
            <v>03</v>
          </cell>
          <cell r="E843" t="str">
            <v>14</v>
          </cell>
          <cell r="F843" t="str">
            <v>07</v>
          </cell>
          <cell r="G843" t="str">
            <v>2</v>
          </cell>
          <cell r="H843" t="str">
            <v>00</v>
          </cell>
          <cell r="I843" t="str">
            <v>0</v>
          </cell>
          <cell r="J843">
            <v>200</v>
          </cell>
          <cell r="K843">
            <v>300</v>
          </cell>
          <cell r="L843">
            <v>83</v>
          </cell>
          <cell r="M843">
            <v>300</v>
          </cell>
          <cell r="N843">
            <v>300</v>
          </cell>
          <cell r="O843">
            <v>300</v>
          </cell>
        </row>
        <row r="844">
          <cell r="A844" t="str">
            <v>06</v>
          </cell>
          <cell r="B844" t="str">
            <v>01</v>
          </cell>
          <cell r="C844" t="str">
            <v>05</v>
          </cell>
          <cell r="D844" t="str">
            <v>03</v>
          </cell>
          <cell r="E844" t="str">
            <v>14</v>
          </cell>
          <cell r="F844" t="str">
            <v>07</v>
          </cell>
          <cell r="G844" t="str">
            <v>3</v>
          </cell>
          <cell r="H844" t="str">
            <v>00</v>
          </cell>
          <cell r="I844" t="str">
            <v>0</v>
          </cell>
          <cell r="J844">
            <v>29</v>
          </cell>
          <cell r="K844">
            <v>75</v>
          </cell>
          <cell r="L844">
            <v>35</v>
          </cell>
          <cell r="M844">
            <v>75</v>
          </cell>
          <cell r="N844">
            <v>75</v>
          </cell>
          <cell r="O844">
            <v>75</v>
          </cell>
        </row>
        <row r="845">
          <cell r="A845" t="str">
            <v>06</v>
          </cell>
          <cell r="B845" t="str">
            <v>01</v>
          </cell>
          <cell r="C845" t="str">
            <v>05</v>
          </cell>
          <cell r="D845" t="str">
            <v>03</v>
          </cell>
          <cell r="E845" t="str">
            <v>14</v>
          </cell>
          <cell r="F845" t="str">
            <v>13</v>
          </cell>
          <cell r="G845" t="str">
            <v>3</v>
          </cell>
          <cell r="H845" t="str">
            <v>00</v>
          </cell>
          <cell r="I845" t="str">
            <v>0</v>
          </cell>
          <cell r="J845">
            <v>4800</v>
          </cell>
          <cell r="K845">
            <v>4800</v>
          </cell>
          <cell r="L845">
            <v>5600</v>
          </cell>
          <cell r="M845">
            <v>1</v>
          </cell>
          <cell r="N845">
            <v>4800</v>
          </cell>
          <cell r="O845">
            <v>4800</v>
          </cell>
        </row>
        <row r="846">
          <cell r="A846" t="str">
            <v>06</v>
          </cell>
          <cell r="B846" t="str">
            <v>01</v>
          </cell>
          <cell r="C846" t="str">
            <v>05</v>
          </cell>
          <cell r="D846" t="str">
            <v>04</v>
          </cell>
          <cell r="E846" t="str">
            <v>14</v>
          </cell>
          <cell r="F846" t="str">
            <v>13</v>
          </cell>
          <cell r="G846" t="str">
            <v>1</v>
          </cell>
          <cell r="H846" t="str">
            <v>00</v>
          </cell>
          <cell r="I846" t="str">
            <v>0</v>
          </cell>
          <cell r="J846">
            <v>27600</v>
          </cell>
          <cell r="K846">
            <v>30000</v>
          </cell>
          <cell r="L846">
            <v>32200</v>
          </cell>
          <cell r="M846">
            <v>30000</v>
          </cell>
          <cell r="N846">
            <v>30000</v>
          </cell>
          <cell r="O846">
            <v>30000</v>
          </cell>
        </row>
        <row r="847">
          <cell r="A847" t="str">
            <v>06</v>
          </cell>
          <cell r="B847" t="str">
            <v>01</v>
          </cell>
          <cell r="C847" t="str">
            <v>05</v>
          </cell>
          <cell r="D847" t="str">
            <v>04</v>
          </cell>
          <cell r="E847" t="str">
            <v>14</v>
          </cell>
          <cell r="F847" t="str">
            <v>18</v>
          </cell>
          <cell r="G847" t="str">
            <v>1</v>
          </cell>
          <cell r="H847" t="str">
            <v>00</v>
          </cell>
          <cell r="I847" t="str">
            <v>0</v>
          </cell>
          <cell r="J847">
            <v>0</v>
          </cell>
          <cell r="K847">
            <v>1</v>
          </cell>
          <cell r="L847">
            <v>0</v>
          </cell>
          <cell r="M847">
            <v>1</v>
          </cell>
          <cell r="N847">
            <v>1</v>
          </cell>
          <cell r="O847">
            <v>1</v>
          </cell>
        </row>
        <row r="848">
          <cell r="A848" t="str">
            <v>06</v>
          </cell>
          <cell r="B848" t="str">
            <v>01</v>
          </cell>
          <cell r="C848" t="str">
            <v>05</v>
          </cell>
          <cell r="D848" t="str">
            <v>04</v>
          </cell>
          <cell r="E848" t="str">
            <v>20</v>
          </cell>
          <cell r="F848" t="str">
            <v>08</v>
          </cell>
          <cell r="G848" t="str">
            <v>1</v>
          </cell>
          <cell r="H848" t="str">
            <v>00</v>
          </cell>
          <cell r="I848" t="str">
            <v>0</v>
          </cell>
          <cell r="J848">
            <v>0</v>
          </cell>
          <cell r="K848">
            <v>1</v>
          </cell>
          <cell r="L848">
            <v>2500000</v>
          </cell>
          <cell r="M848">
            <v>1</v>
          </cell>
          <cell r="N848">
            <v>1</v>
          </cell>
          <cell r="O848">
            <v>1</v>
          </cell>
        </row>
        <row r="849">
          <cell r="A849" t="str">
            <v>06</v>
          </cell>
          <cell r="B849" t="str">
            <v>01</v>
          </cell>
          <cell r="C849" t="str">
            <v>05</v>
          </cell>
          <cell r="D849" t="str">
            <v>13</v>
          </cell>
          <cell r="E849" t="str">
            <v>14</v>
          </cell>
          <cell r="F849" t="str">
            <v>07</v>
          </cell>
          <cell r="G849" t="str">
            <v>0</v>
          </cell>
          <cell r="H849" t="str">
            <v>00</v>
          </cell>
          <cell r="I849" t="str">
            <v>0</v>
          </cell>
          <cell r="J849">
            <v>260</v>
          </cell>
          <cell r="K849">
            <v>375</v>
          </cell>
          <cell r="L849">
            <v>0</v>
          </cell>
          <cell r="M849">
            <v>1</v>
          </cell>
          <cell r="N849">
            <v>375</v>
          </cell>
          <cell r="O849">
            <v>375</v>
          </cell>
        </row>
        <row r="850">
          <cell r="A850" t="str">
            <v>06</v>
          </cell>
          <cell r="B850" t="str">
            <v>01</v>
          </cell>
          <cell r="C850" t="str">
            <v>06</v>
          </cell>
          <cell r="D850" t="str">
            <v>01</v>
          </cell>
          <cell r="E850" t="str">
            <v>10</v>
          </cell>
          <cell r="F850" t="str">
            <v>01</v>
          </cell>
          <cell r="G850" t="str">
            <v>1</v>
          </cell>
          <cell r="H850" t="str">
            <v>00</v>
          </cell>
          <cell r="I850" t="str">
            <v>0</v>
          </cell>
          <cell r="J850">
            <v>227406</v>
          </cell>
          <cell r="K850">
            <v>306483</v>
          </cell>
          <cell r="L850">
            <v>224547</v>
          </cell>
          <cell r="M850">
            <v>221107</v>
          </cell>
          <cell r="N850">
            <v>306483</v>
          </cell>
          <cell r="O850">
            <v>306483</v>
          </cell>
        </row>
        <row r="851">
          <cell r="A851" t="str">
            <v>06</v>
          </cell>
          <cell r="B851" t="str">
            <v>01</v>
          </cell>
          <cell r="C851" t="str">
            <v>06</v>
          </cell>
          <cell r="D851" t="str">
            <v>01</v>
          </cell>
          <cell r="E851" t="str">
            <v>10</v>
          </cell>
          <cell r="F851" t="str">
            <v>11</v>
          </cell>
          <cell r="G851" t="str">
            <v>1</v>
          </cell>
          <cell r="H851" t="str">
            <v>00</v>
          </cell>
          <cell r="I851" t="str">
            <v>0</v>
          </cell>
          <cell r="J851">
            <v>0</v>
          </cell>
          <cell r="K851">
            <v>1</v>
          </cell>
          <cell r="L851">
            <v>0</v>
          </cell>
          <cell r="M851">
            <v>1</v>
          </cell>
          <cell r="N851">
            <v>1</v>
          </cell>
          <cell r="O851">
            <v>1</v>
          </cell>
        </row>
        <row r="852">
          <cell r="A852" t="str">
            <v>06</v>
          </cell>
          <cell r="B852" t="str">
            <v>01</v>
          </cell>
          <cell r="C852" t="str">
            <v>06</v>
          </cell>
          <cell r="D852" t="str">
            <v>01</v>
          </cell>
          <cell r="E852" t="str">
            <v>10</v>
          </cell>
          <cell r="F852" t="str">
            <v>26</v>
          </cell>
          <cell r="G852" t="str">
            <v>1</v>
          </cell>
          <cell r="H852" t="str">
            <v>00</v>
          </cell>
          <cell r="I852" t="str">
            <v>0</v>
          </cell>
          <cell r="J852">
            <v>0</v>
          </cell>
          <cell r="K852">
            <v>4000</v>
          </cell>
          <cell r="L852">
            <v>7087</v>
          </cell>
          <cell r="M852">
            <v>2000</v>
          </cell>
          <cell r="N852">
            <v>4000</v>
          </cell>
          <cell r="O852">
            <v>4000</v>
          </cell>
        </row>
        <row r="853">
          <cell r="A853" t="str">
            <v>06</v>
          </cell>
          <cell r="B853" t="str">
            <v>01</v>
          </cell>
          <cell r="C853" t="str">
            <v>06</v>
          </cell>
          <cell r="D853" t="str">
            <v>01</v>
          </cell>
          <cell r="E853" t="str">
            <v>11</v>
          </cell>
          <cell r="F853" t="str">
            <v>01</v>
          </cell>
          <cell r="G853" t="str">
            <v>1</v>
          </cell>
          <cell r="H853" t="str">
            <v>00</v>
          </cell>
          <cell r="I853" t="str">
            <v>0</v>
          </cell>
          <cell r="J853">
            <v>0</v>
          </cell>
          <cell r="K853">
            <v>1</v>
          </cell>
          <cell r="L853">
            <v>0</v>
          </cell>
          <cell r="M853">
            <v>1</v>
          </cell>
          <cell r="N853">
            <v>1</v>
          </cell>
          <cell r="O853">
            <v>1</v>
          </cell>
        </row>
        <row r="854">
          <cell r="A854" t="str">
            <v>06</v>
          </cell>
          <cell r="B854" t="str">
            <v>01</v>
          </cell>
          <cell r="C854" t="str">
            <v>06</v>
          </cell>
          <cell r="D854" t="str">
            <v>01</v>
          </cell>
          <cell r="E854" t="str">
            <v>12</v>
          </cell>
          <cell r="F854" t="str">
            <v>01</v>
          </cell>
          <cell r="G854" t="str">
            <v>1</v>
          </cell>
          <cell r="H854" t="str">
            <v>00</v>
          </cell>
          <cell r="I854" t="str">
            <v>0</v>
          </cell>
          <cell r="J854">
            <v>3599</v>
          </cell>
          <cell r="K854">
            <v>4100</v>
          </cell>
          <cell r="L854">
            <v>2002</v>
          </cell>
          <cell r="M854">
            <v>2100</v>
          </cell>
          <cell r="N854">
            <v>4100</v>
          </cell>
          <cell r="O854">
            <v>4100</v>
          </cell>
        </row>
        <row r="855">
          <cell r="A855" t="str">
            <v>06</v>
          </cell>
          <cell r="B855" t="str">
            <v>01</v>
          </cell>
          <cell r="C855" t="str">
            <v>06</v>
          </cell>
          <cell r="D855" t="str">
            <v>01</v>
          </cell>
          <cell r="E855" t="str">
            <v>12</v>
          </cell>
          <cell r="F855" t="str">
            <v>02</v>
          </cell>
          <cell r="G855" t="str">
            <v>1</v>
          </cell>
          <cell r="H855" t="str">
            <v>00</v>
          </cell>
          <cell r="I855" t="str">
            <v>0</v>
          </cell>
          <cell r="J855">
            <v>4253</v>
          </cell>
          <cell r="K855">
            <v>6615</v>
          </cell>
          <cell r="L855">
            <v>5080</v>
          </cell>
          <cell r="M855">
            <v>2615</v>
          </cell>
          <cell r="N855">
            <v>10615</v>
          </cell>
          <cell r="O855">
            <v>10615</v>
          </cell>
        </row>
        <row r="856">
          <cell r="A856" t="str">
            <v>06</v>
          </cell>
          <cell r="B856" t="str">
            <v>01</v>
          </cell>
          <cell r="C856" t="str">
            <v>06</v>
          </cell>
          <cell r="D856" t="str">
            <v>01</v>
          </cell>
          <cell r="E856" t="str">
            <v>13</v>
          </cell>
          <cell r="F856" t="str">
            <v>04</v>
          </cell>
          <cell r="G856" t="str">
            <v>1</v>
          </cell>
          <cell r="H856" t="str">
            <v>00</v>
          </cell>
          <cell r="I856" t="str">
            <v>0</v>
          </cell>
          <cell r="J856">
            <v>3853</v>
          </cell>
          <cell r="K856">
            <v>4000</v>
          </cell>
          <cell r="L856">
            <v>49191</v>
          </cell>
          <cell r="M856">
            <v>300000</v>
          </cell>
          <cell r="N856">
            <v>0</v>
          </cell>
          <cell r="O856">
            <v>0</v>
          </cell>
        </row>
        <row r="857">
          <cell r="A857" t="str">
            <v>06</v>
          </cell>
          <cell r="B857" t="str">
            <v>01</v>
          </cell>
          <cell r="C857" t="str">
            <v>06</v>
          </cell>
          <cell r="D857" t="str">
            <v>01</v>
          </cell>
          <cell r="E857" t="str">
            <v>13</v>
          </cell>
          <cell r="F857" t="str">
            <v>08</v>
          </cell>
          <cell r="G857" t="str">
            <v>1</v>
          </cell>
          <cell r="H857" t="str">
            <v>00</v>
          </cell>
          <cell r="I857" t="str">
            <v>0</v>
          </cell>
          <cell r="J857">
            <v>0</v>
          </cell>
          <cell r="K857">
            <v>1</v>
          </cell>
          <cell r="L857">
            <v>0</v>
          </cell>
          <cell r="M857">
            <v>1</v>
          </cell>
          <cell r="N857">
            <v>1</v>
          </cell>
          <cell r="O857">
            <v>1</v>
          </cell>
        </row>
        <row r="858">
          <cell r="A858" t="str">
            <v>06</v>
          </cell>
          <cell r="B858" t="str">
            <v>01</v>
          </cell>
          <cell r="C858" t="str">
            <v>06</v>
          </cell>
          <cell r="D858" t="str">
            <v>01</v>
          </cell>
          <cell r="E858" t="str">
            <v>13</v>
          </cell>
          <cell r="F858" t="str">
            <v>10</v>
          </cell>
          <cell r="G858" t="str">
            <v>1</v>
          </cell>
          <cell r="H858" t="str">
            <v>00</v>
          </cell>
          <cell r="I858" t="str">
            <v>0</v>
          </cell>
          <cell r="J858">
            <v>6176</v>
          </cell>
          <cell r="K858">
            <v>1000</v>
          </cell>
          <cell r="L858">
            <v>771</v>
          </cell>
          <cell r="M858">
            <v>1</v>
          </cell>
          <cell r="N858">
            <v>1000</v>
          </cell>
          <cell r="O858">
            <v>1000</v>
          </cell>
        </row>
        <row r="859">
          <cell r="A859" t="str">
            <v>06</v>
          </cell>
          <cell r="B859" t="str">
            <v>01</v>
          </cell>
          <cell r="C859" t="str">
            <v>06</v>
          </cell>
          <cell r="D859" t="str">
            <v>01</v>
          </cell>
          <cell r="E859" t="str">
            <v>13</v>
          </cell>
          <cell r="F859" t="str">
            <v>11</v>
          </cell>
          <cell r="G859" t="str">
            <v>1</v>
          </cell>
          <cell r="H859" t="str">
            <v>00</v>
          </cell>
          <cell r="I859" t="str">
            <v>0</v>
          </cell>
          <cell r="J859">
            <v>8925</v>
          </cell>
          <cell r="K859">
            <v>5000</v>
          </cell>
          <cell r="L859">
            <v>3243</v>
          </cell>
          <cell r="M859">
            <v>1</v>
          </cell>
          <cell r="N859">
            <v>5000</v>
          </cell>
          <cell r="O859">
            <v>5000</v>
          </cell>
        </row>
        <row r="860">
          <cell r="A860" t="str">
            <v>06</v>
          </cell>
          <cell r="B860" t="str">
            <v>01</v>
          </cell>
          <cell r="C860" t="str">
            <v>06</v>
          </cell>
          <cell r="D860" t="str">
            <v>01</v>
          </cell>
          <cell r="E860" t="str">
            <v>14</v>
          </cell>
          <cell r="F860" t="str">
            <v>01</v>
          </cell>
          <cell r="G860" t="str">
            <v>1</v>
          </cell>
          <cell r="H860" t="str">
            <v>00</v>
          </cell>
          <cell r="I860" t="str">
            <v>0</v>
          </cell>
          <cell r="J860">
            <v>0</v>
          </cell>
          <cell r="K860">
            <v>1</v>
          </cell>
          <cell r="L860">
            <v>0</v>
          </cell>
          <cell r="M860">
            <v>1</v>
          </cell>
          <cell r="N860">
            <v>1</v>
          </cell>
          <cell r="O860">
            <v>1</v>
          </cell>
        </row>
        <row r="861">
          <cell r="A861" t="str">
            <v>06</v>
          </cell>
          <cell r="B861" t="str">
            <v>01</v>
          </cell>
          <cell r="C861" t="str">
            <v>06</v>
          </cell>
          <cell r="D861" t="str">
            <v>01</v>
          </cell>
          <cell r="E861" t="str">
            <v>14</v>
          </cell>
          <cell r="F861" t="str">
            <v>07</v>
          </cell>
          <cell r="G861" t="str">
            <v>1</v>
          </cell>
          <cell r="H861" t="str">
            <v>00</v>
          </cell>
          <cell r="I861" t="str">
            <v>0</v>
          </cell>
          <cell r="J861">
            <v>79652</v>
          </cell>
          <cell r="K861">
            <v>53054</v>
          </cell>
          <cell r="L861">
            <v>41858</v>
          </cell>
          <cell r="M861">
            <v>1</v>
          </cell>
          <cell r="N861">
            <v>53054</v>
          </cell>
          <cell r="O861">
            <v>53054</v>
          </cell>
        </row>
        <row r="862">
          <cell r="A862" t="str">
            <v>06</v>
          </cell>
          <cell r="B862" t="str">
            <v>01</v>
          </cell>
          <cell r="C862" t="str">
            <v>06</v>
          </cell>
          <cell r="D862" t="str">
            <v>01</v>
          </cell>
          <cell r="E862" t="str">
            <v>14</v>
          </cell>
          <cell r="F862" t="str">
            <v>18</v>
          </cell>
          <cell r="G862" t="str">
            <v>1</v>
          </cell>
          <cell r="H862" t="str">
            <v>00</v>
          </cell>
          <cell r="I862" t="str">
            <v>0</v>
          </cell>
          <cell r="J862">
            <v>69029</v>
          </cell>
          <cell r="K862">
            <v>1</v>
          </cell>
          <cell r="L862">
            <v>0</v>
          </cell>
          <cell r="M862">
            <v>1</v>
          </cell>
          <cell r="N862">
            <v>1</v>
          </cell>
          <cell r="O862">
            <v>1</v>
          </cell>
        </row>
        <row r="863">
          <cell r="A863" t="str">
            <v>06</v>
          </cell>
          <cell r="B863" t="str">
            <v>01</v>
          </cell>
          <cell r="C863" t="str">
            <v>06</v>
          </cell>
          <cell r="D863" t="str">
            <v>01</v>
          </cell>
          <cell r="E863" t="str">
            <v>14</v>
          </cell>
          <cell r="F863" t="str">
            <v>35</v>
          </cell>
          <cell r="G863" t="str">
            <v>1</v>
          </cell>
          <cell r="H863" t="str">
            <v>00</v>
          </cell>
          <cell r="I863" t="str">
            <v>0</v>
          </cell>
          <cell r="J863">
            <v>104782</v>
          </cell>
          <cell r="K863">
            <v>50000</v>
          </cell>
          <cell r="L863">
            <v>57969</v>
          </cell>
          <cell r="M863">
            <v>50000</v>
          </cell>
          <cell r="N863">
            <v>50000</v>
          </cell>
          <cell r="O863">
            <v>50000</v>
          </cell>
        </row>
        <row r="864">
          <cell r="A864" t="str">
            <v>06</v>
          </cell>
          <cell r="B864" t="str">
            <v>01</v>
          </cell>
          <cell r="C864" t="str">
            <v>06</v>
          </cell>
          <cell r="D864" t="str">
            <v>01</v>
          </cell>
          <cell r="E864" t="str">
            <v>14</v>
          </cell>
          <cell r="F864" t="str">
            <v>50</v>
          </cell>
          <cell r="G864" t="str">
            <v>1</v>
          </cell>
          <cell r="H864" t="str">
            <v>00</v>
          </cell>
          <cell r="I864" t="str">
            <v>0</v>
          </cell>
          <cell r="J864">
            <v>19718</v>
          </cell>
          <cell r="K864">
            <v>1</v>
          </cell>
          <cell r="L864">
            <v>0</v>
          </cell>
          <cell r="M864">
            <v>0</v>
          </cell>
          <cell r="N864">
            <v>0</v>
          </cell>
          <cell r="O864">
            <v>0</v>
          </cell>
        </row>
        <row r="865">
          <cell r="A865" t="str">
            <v>06</v>
          </cell>
          <cell r="B865" t="str">
            <v>01</v>
          </cell>
          <cell r="C865" t="str">
            <v>06</v>
          </cell>
          <cell r="D865" t="str">
            <v>01</v>
          </cell>
          <cell r="E865" t="str">
            <v>14</v>
          </cell>
          <cell r="F865" t="str">
            <v>80</v>
          </cell>
          <cell r="G865" t="str">
            <v>1</v>
          </cell>
          <cell r="H865" t="str">
            <v>00</v>
          </cell>
          <cell r="I865" t="str">
            <v>0</v>
          </cell>
          <cell r="J865">
            <v>0</v>
          </cell>
          <cell r="K865">
            <v>1</v>
          </cell>
          <cell r="L865">
            <v>0</v>
          </cell>
          <cell r="M865">
            <v>1</v>
          </cell>
          <cell r="N865">
            <v>1</v>
          </cell>
          <cell r="O865">
            <v>1</v>
          </cell>
        </row>
        <row r="866">
          <cell r="A866" t="str">
            <v>06</v>
          </cell>
          <cell r="B866" t="str">
            <v>01</v>
          </cell>
          <cell r="C866" t="str">
            <v>06</v>
          </cell>
          <cell r="D866" t="str">
            <v>01</v>
          </cell>
          <cell r="E866" t="str">
            <v>20</v>
          </cell>
          <cell r="F866" t="str">
            <v>03</v>
          </cell>
          <cell r="G866" t="str">
            <v>1</v>
          </cell>
          <cell r="H866" t="str">
            <v>00</v>
          </cell>
          <cell r="I866" t="str">
            <v>0</v>
          </cell>
          <cell r="J866">
            <v>0</v>
          </cell>
          <cell r="K866">
            <v>33600</v>
          </cell>
          <cell r="L866">
            <v>51441</v>
          </cell>
          <cell r="M866">
            <v>1</v>
          </cell>
          <cell r="N866">
            <v>33600</v>
          </cell>
          <cell r="O866">
            <v>33600</v>
          </cell>
        </row>
        <row r="867">
          <cell r="A867" t="str">
            <v>06</v>
          </cell>
          <cell r="B867" t="str">
            <v>01</v>
          </cell>
          <cell r="C867" t="str">
            <v>06</v>
          </cell>
          <cell r="D867" t="str">
            <v>01</v>
          </cell>
          <cell r="E867" t="str">
            <v>20</v>
          </cell>
          <cell r="F867" t="str">
            <v>04</v>
          </cell>
          <cell r="G867" t="str">
            <v>0</v>
          </cell>
          <cell r="H867" t="str">
            <v>00</v>
          </cell>
          <cell r="I867" t="str">
            <v>0</v>
          </cell>
          <cell r="J867">
            <v>0</v>
          </cell>
          <cell r="K867">
            <v>1</v>
          </cell>
          <cell r="L867">
            <v>3203</v>
          </cell>
          <cell r="M867">
            <v>1</v>
          </cell>
          <cell r="N867">
            <v>1</v>
          </cell>
          <cell r="O867">
            <v>1</v>
          </cell>
        </row>
        <row r="868">
          <cell r="A868" t="str">
            <v>06</v>
          </cell>
          <cell r="B868" t="str">
            <v>01</v>
          </cell>
          <cell r="C868" t="str">
            <v>06</v>
          </cell>
          <cell r="D868" t="str">
            <v>02</v>
          </cell>
          <cell r="E868" t="str">
            <v>14</v>
          </cell>
          <cell r="F868" t="str">
            <v>18</v>
          </cell>
          <cell r="G868" t="str">
            <v>1</v>
          </cell>
          <cell r="H868" t="str">
            <v>00</v>
          </cell>
          <cell r="I868" t="str">
            <v>0</v>
          </cell>
          <cell r="J868">
            <v>0</v>
          </cell>
          <cell r="K868">
            <v>1</v>
          </cell>
          <cell r="L868">
            <v>0</v>
          </cell>
          <cell r="M868">
            <v>1</v>
          </cell>
          <cell r="N868">
            <v>1</v>
          </cell>
          <cell r="O868">
            <v>1</v>
          </cell>
        </row>
        <row r="869">
          <cell r="A869" t="str">
            <v>06</v>
          </cell>
          <cell r="B869" t="str">
            <v>01</v>
          </cell>
          <cell r="C869" t="str">
            <v>07</v>
          </cell>
          <cell r="D869" t="str">
            <v>01</v>
          </cell>
          <cell r="E869" t="str">
            <v>10</v>
          </cell>
          <cell r="F869" t="str">
            <v>01</v>
          </cell>
          <cell r="G869" t="str">
            <v>1</v>
          </cell>
          <cell r="H869" t="str">
            <v>00</v>
          </cell>
          <cell r="I869" t="str">
            <v>0</v>
          </cell>
          <cell r="J869">
            <v>441184</v>
          </cell>
          <cell r="K869">
            <v>742209</v>
          </cell>
          <cell r="L869">
            <v>572944</v>
          </cell>
          <cell r="M869">
            <v>752154</v>
          </cell>
          <cell r="N869">
            <v>742209</v>
          </cell>
          <cell r="O869">
            <v>742209</v>
          </cell>
        </row>
        <row r="870">
          <cell r="A870" t="str">
            <v>06</v>
          </cell>
          <cell r="B870" t="str">
            <v>01</v>
          </cell>
          <cell r="C870" t="str">
            <v>07</v>
          </cell>
          <cell r="D870" t="str">
            <v>01</v>
          </cell>
          <cell r="E870" t="str">
            <v>10</v>
          </cell>
          <cell r="F870" t="str">
            <v>01</v>
          </cell>
          <cell r="G870" t="str">
            <v>2</v>
          </cell>
          <cell r="H870" t="str">
            <v>00</v>
          </cell>
          <cell r="I870" t="str">
            <v>0</v>
          </cell>
          <cell r="J870">
            <v>92809</v>
          </cell>
          <cell r="K870">
            <v>97831</v>
          </cell>
          <cell r="L870">
            <v>99135</v>
          </cell>
          <cell r="M870">
            <v>72673</v>
          </cell>
          <cell r="N870">
            <v>97831</v>
          </cell>
          <cell r="O870">
            <v>97831</v>
          </cell>
        </row>
        <row r="871">
          <cell r="A871" t="str">
            <v>06</v>
          </cell>
          <cell r="B871" t="str">
            <v>01</v>
          </cell>
          <cell r="C871" t="str">
            <v>07</v>
          </cell>
          <cell r="D871" t="str">
            <v>01</v>
          </cell>
          <cell r="E871" t="str">
            <v>10</v>
          </cell>
          <cell r="F871" t="str">
            <v>01</v>
          </cell>
          <cell r="G871" t="str">
            <v>3</v>
          </cell>
          <cell r="H871" t="str">
            <v>00</v>
          </cell>
          <cell r="I871" t="str">
            <v>0</v>
          </cell>
          <cell r="J871">
            <v>85344</v>
          </cell>
          <cell r="K871">
            <v>89674</v>
          </cell>
          <cell r="L871">
            <v>91912</v>
          </cell>
          <cell r="M871">
            <v>61609</v>
          </cell>
          <cell r="N871">
            <v>89674</v>
          </cell>
          <cell r="O871">
            <v>89674</v>
          </cell>
        </row>
        <row r="872">
          <cell r="A872" t="str">
            <v>06</v>
          </cell>
          <cell r="B872" t="str">
            <v>01</v>
          </cell>
          <cell r="C872" t="str">
            <v>07</v>
          </cell>
          <cell r="D872" t="str">
            <v>01</v>
          </cell>
          <cell r="E872" t="str">
            <v>10</v>
          </cell>
          <cell r="F872" t="str">
            <v>01</v>
          </cell>
          <cell r="G872" t="str">
            <v>4</v>
          </cell>
          <cell r="H872" t="str">
            <v>00</v>
          </cell>
          <cell r="I872" t="str">
            <v>0</v>
          </cell>
          <cell r="J872">
            <v>38560</v>
          </cell>
          <cell r="K872">
            <v>40109</v>
          </cell>
          <cell r="L872">
            <v>37204</v>
          </cell>
          <cell r="M872">
            <v>37965</v>
          </cell>
          <cell r="N872">
            <v>40109</v>
          </cell>
          <cell r="O872">
            <v>40109</v>
          </cell>
        </row>
        <row r="873">
          <cell r="A873" t="str">
            <v>06</v>
          </cell>
          <cell r="B873" t="str">
            <v>01</v>
          </cell>
          <cell r="C873" t="str">
            <v>07</v>
          </cell>
          <cell r="D873" t="str">
            <v>01</v>
          </cell>
          <cell r="E873" t="str">
            <v>10</v>
          </cell>
          <cell r="F873" t="str">
            <v>01</v>
          </cell>
          <cell r="G873" t="str">
            <v>5</v>
          </cell>
          <cell r="H873" t="str">
            <v>00</v>
          </cell>
          <cell r="I873" t="str">
            <v>0</v>
          </cell>
          <cell r="J873">
            <v>30293</v>
          </cell>
          <cell r="K873">
            <v>31155</v>
          </cell>
          <cell r="L873">
            <v>30983</v>
          </cell>
          <cell r="M873">
            <v>28433</v>
          </cell>
          <cell r="N873">
            <v>31155</v>
          </cell>
          <cell r="O873">
            <v>31155</v>
          </cell>
        </row>
        <row r="874">
          <cell r="A874" t="str">
            <v>06</v>
          </cell>
          <cell r="B874" t="str">
            <v>01</v>
          </cell>
          <cell r="C874" t="str">
            <v>07</v>
          </cell>
          <cell r="D874" t="str">
            <v>01</v>
          </cell>
          <cell r="E874" t="str">
            <v>10</v>
          </cell>
          <cell r="F874" t="str">
            <v>01</v>
          </cell>
          <cell r="G874" t="str">
            <v>6</v>
          </cell>
          <cell r="H874" t="str">
            <v>00</v>
          </cell>
          <cell r="I874" t="str">
            <v>0</v>
          </cell>
          <cell r="J874">
            <v>31608</v>
          </cell>
          <cell r="K874">
            <v>32781</v>
          </cell>
          <cell r="L874">
            <v>32881</v>
          </cell>
          <cell r="M874">
            <v>30143</v>
          </cell>
          <cell r="N874">
            <v>32781</v>
          </cell>
          <cell r="O874">
            <v>32781</v>
          </cell>
        </row>
        <row r="875">
          <cell r="A875" t="str">
            <v>06</v>
          </cell>
          <cell r="B875" t="str">
            <v>01</v>
          </cell>
          <cell r="C875" t="str">
            <v>07</v>
          </cell>
          <cell r="D875" t="str">
            <v>01</v>
          </cell>
          <cell r="E875" t="str">
            <v>10</v>
          </cell>
          <cell r="F875" t="str">
            <v>26</v>
          </cell>
          <cell r="G875" t="str">
            <v>1</v>
          </cell>
          <cell r="H875" t="str">
            <v>00</v>
          </cell>
          <cell r="I875" t="str">
            <v>0</v>
          </cell>
          <cell r="J875">
            <v>20156</v>
          </cell>
          <cell r="K875">
            <v>9999</v>
          </cell>
          <cell r="L875">
            <v>17171</v>
          </cell>
          <cell r="M875">
            <v>2500</v>
          </cell>
          <cell r="N875">
            <v>9999</v>
          </cell>
          <cell r="O875">
            <v>9999</v>
          </cell>
        </row>
        <row r="876">
          <cell r="A876" t="str">
            <v>06</v>
          </cell>
          <cell r="B876" t="str">
            <v>01</v>
          </cell>
          <cell r="C876" t="str">
            <v>07</v>
          </cell>
          <cell r="D876" t="str">
            <v>01</v>
          </cell>
          <cell r="E876" t="str">
            <v>10</v>
          </cell>
          <cell r="F876" t="str">
            <v>28</v>
          </cell>
          <cell r="G876" t="str">
            <v>0</v>
          </cell>
          <cell r="H876" t="str">
            <v>00</v>
          </cell>
          <cell r="I876" t="str">
            <v>0</v>
          </cell>
          <cell r="J876">
            <v>0</v>
          </cell>
          <cell r="K876">
            <v>1</v>
          </cell>
          <cell r="L876">
            <v>0</v>
          </cell>
          <cell r="M876">
            <v>1</v>
          </cell>
          <cell r="N876">
            <v>1</v>
          </cell>
          <cell r="O876">
            <v>1</v>
          </cell>
        </row>
        <row r="877">
          <cell r="A877" t="str">
            <v>06</v>
          </cell>
          <cell r="B877" t="str">
            <v>01</v>
          </cell>
          <cell r="C877" t="str">
            <v>07</v>
          </cell>
          <cell r="D877" t="str">
            <v>01</v>
          </cell>
          <cell r="E877" t="str">
            <v>10</v>
          </cell>
          <cell r="F877" t="str">
            <v>28</v>
          </cell>
          <cell r="G877" t="str">
            <v>5</v>
          </cell>
          <cell r="H877" t="str">
            <v>00</v>
          </cell>
          <cell r="I877" t="str">
            <v>0</v>
          </cell>
          <cell r="J877">
            <v>0</v>
          </cell>
          <cell r="K877">
            <v>4026</v>
          </cell>
          <cell r="L877">
            <v>4381</v>
          </cell>
          <cell r="M877">
            <v>4026</v>
          </cell>
          <cell r="N877">
            <v>4026</v>
          </cell>
          <cell r="O877">
            <v>4026</v>
          </cell>
        </row>
        <row r="878">
          <cell r="A878" t="str">
            <v>06</v>
          </cell>
          <cell r="B878" t="str">
            <v>01</v>
          </cell>
          <cell r="C878" t="str">
            <v>07</v>
          </cell>
          <cell r="D878" t="str">
            <v>01</v>
          </cell>
          <cell r="E878" t="str">
            <v>11</v>
          </cell>
          <cell r="F878" t="str">
            <v>01</v>
          </cell>
          <cell r="G878" t="str">
            <v>1</v>
          </cell>
          <cell r="H878" t="str">
            <v>00</v>
          </cell>
          <cell r="I878" t="str">
            <v>0</v>
          </cell>
          <cell r="J878">
            <v>0</v>
          </cell>
          <cell r="K878">
            <v>1</v>
          </cell>
          <cell r="L878">
            <v>0</v>
          </cell>
          <cell r="M878">
            <v>1</v>
          </cell>
          <cell r="N878">
            <v>1</v>
          </cell>
          <cell r="O878">
            <v>1</v>
          </cell>
        </row>
        <row r="879">
          <cell r="A879" t="str">
            <v>06</v>
          </cell>
          <cell r="B879" t="str">
            <v>01</v>
          </cell>
          <cell r="C879" t="str">
            <v>07</v>
          </cell>
          <cell r="D879" t="str">
            <v>01</v>
          </cell>
          <cell r="E879" t="str">
            <v>12</v>
          </cell>
          <cell r="F879" t="str">
            <v>01</v>
          </cell>
          <cell r="G879" t="str">
            <v>1</v>
          </cell>
          <cell r="H879" t="str">
            <v>00</v>
          </cell>
          <cell r="I879" t="str">
            <v>0</v>
          </cell>
          <cell r="J879">
            <v>9918</v>
          </cell>
          <cell r="K879">
            <v>3500</v>
          </cell>
          <cell r="L879">
            <v>3263</v>
          </cell>
          <cell r="M879">
            <v>1</v>
          </cell>
          <cell r="N879">
            <v>3500</v>
          </cell>
          <cell r="O879">
            <v>3500</v>
          </cell>
        </row>
        <row r="880">
          <cell r="A880" t="str">
            <v>06</v>
          </cell>
          <cell r="B880" t="str">
            <v>01</v>
          </cell>
          <cell r="C880" t="str">
            <v>07</v>
          </cell>
          <cell r="D880" t="str">
            <v>01</v>
          </cell>
          <cell r="E880" t="str">
            <v>12</v>
          </cell>
          <cell r="F880" t="str">
            <v>02</v>
          </cell>
          <cell r="G880" t="str">
            <v>1</v>
          </cell>
          <cell r="H880" t="str">
            <v>00</v>
          </cell>
          <cell r="I880" t="str">
            <v>0</v>
          </cell>
          <cell r="J880">
            <v>47700</v>
          </cell>
          <cell r="K880">
            <v>10000</v>
          </cell>
          <cell r="L880">
            <v>18370</v>
          </cell>
          <cell r="M880">
            <v>1</v>
          </cell>
          <cell r="N880">
            <v>10000</v>
          </cell>
          <cell r="O880">
            <v>10000</v>
          </cell>
        </row>
        <row r="881">
          <cell r="A881" t="str">
            <v>06</v>
          </cell>
          <cell r="B881" t="str">
            <v>01</v>
          </cell>
          <cell r="C881" t="str">
            <v>07</v>
          </cell>
          <cell r="D881" t="str">
            <v>01</v>
          </cell>
          <cell r="E881" t="str">
            <v>13</v>
          </cell>
          <cell r="F881" t="str">
            <v>01</v>
          </cell>
          <cell r="G881" t="str">
            <v>1</v>
          </cell>
          <cell r="H881" t="str">
            <v>00</v>
          </cell>
          <cell r="I881" t="str">
            <v>0</v>
          </cell>
          <cell r="J881">
            <v>0</v>
          </cell>
          <cell r="K881">
            <v>1</v>
          </cell>
          <cell r="L881">
            <v>0</v>
          </cell>
          <cell r="M881">
            <v>1</v>
          </cell>
          <cell r="N881">
            <v>1</v>
          </cell>
          <cell r="O881">
            <v>1</v>
          </cell>
        </row>
        <row r="882">
          <cell r="A882" t="str">
            <v>06</v>
          </cell>
          <cell r="B882" t="str">
            <v>01</v>
          </cell>
          <cell r="C882" t="str">
            <v>07</v>
          </cell>
          <cell r="D882" t="str">
            <v>01</v>
          </cell>
          <cell r="E882" t="str">
            <v>13</v>
          </cell>
          <cell r="F882" t="str">
            <v>09</v>
          </cell>
          <cell r="G882" t="str">
            <v>1</v>
          </cell>
          <cell r="H882" t="str">
            <v>00</v>
          </cell>
          <cell r="I882" t="str">
            <v>0</v>
          </cell>
          <cell r="J882">
            <v>5</v>
          </cell>
          <cell r="K882">
            <v>1</v>
          </cell>
          <cell r="L882">
            <v>6650</v>
          </cell>
          <cell r="M882">
            <v>1</v>
          </cell>
          <cell r="N882">
            <v>1</v>
          </cell>
          <cell r="O882">
            <v>1</v>
          </cell>
        </row>
        <row r="883">
          <cell r="A883" t="str">
            <v>06</v>
          </cell>
          <cell r="B883" t="str">
            <v>01</v>
          </cell>
          <cell r="C883" t="str">
            <v>07</v>
          </cell>
          <cell r="D883" t="str">
            <v>01</v>
          </cell>
          <cell r="E883" t="str">
            <v>13</v>
          </cell>
          <cell r="F883" t="str">
            <v>38</v>
          </cell>
          <cell r="G883" t="str">
            <v>1</v>
          </cell>
          <cell r="H883" t="str">
            <v>00</v>
          </cell>
          <cell r="I883" t="str">
            <v>0</v>
          </cell>
          <cell r="J883">
            <v>0</v>
          </cell>
          <cell r="K883">
            <v>1</v>
          </cell>
          <cell r="L883">
            <v>0</v>
          </cell>
          <cell r="M883">
            <v>1</v>
          </cell>
          <cell r="N883">
            <v>1</v>
          </cell>
          <cell r="O883">
            <v>1</v>
          </cell>
        </row>
        <row r="884">
          <cell r="A884" t="str">
            <v>06</v>
          </cell>
          <cell r="B884" t="str">
            <v>01</v>
          </cell>
          <cell r="C884" t="str">
            <v>07</v>
          </cell>
          <cell r="D884" t="str">
            <v>01</v>
          </cell>
          <cell r="E884" t="str">
            <v>14</v>
          </cell>
          <cell r="F884" t="str">
            <v>01</v>
          </cell>
          <cell r="G884" t="str">
            <v>1</v>
          </cell>
          <cell r="H884" t="str">
            <v>00</v>
          </cell>
          <cell r="I884" t="str">
            <v>0</v>
          </cell>
          <cell r="J884">
            <v>0</v>
          </cell>
          <cell r="K884">
            <v>1</v>
          </cell>
          <cell r="L884">
            <v>834</v>
          </cell>
          <cell r="M884">
            <v>1</v>
          </cell>
          <cell r="N884">
            <v>1</v>
          </cell>
          <cell r="O884">
            <v>1</v>
          </cell>
        </row>
        <row r="885">
          <cell r="A885" t="str">
            <v>06</v>
          </cell>
          <cell r="B885" t="str">
            <v>01</v>
          </cell>
          <cell r="C885" t="str">
            <v>07</v>
          </cell>
          <cell r="D885" t="str">
            <v>01</v>
          </cell>
          <cell r="E885" t="str">
            <v>14</v>
          </cell>
          <cell r="F885" t="str">
            <v>06</v>
          </cell>
          <cell r="G885" t="str">
            <v>1</v>
          </cell>
          <cell r="H885" t="str">
            <v>00</v>
          </cell>
          <cell r="I885" t="str">
            <v>0</v>
          </cell>
          <cell r="J885">
            <v>0</v>
          </cell>
          <cell r="K885">
            <v>1</v>
          </cell>
          <cell r="L885">
            <v>0</v>
          </cell>
          <cell r="M885">
            <v>1</v>
          </cell>
          <cell r="N885">
            <v>1</v>
          </cell>
          <cell r="O885">
            <v>1</v>
          </cell>
        </row>
        <row r="886">
          <cell r="A886" t="str">
            <v>06</v>
          </cell>
          <cell r="B886" t="str">
            <v>01</v>
          </cell>
          <cell r="C886" t="str">
            <v>07</v>
          </cell>
          <cell r="D886" t="str">
            <v>01</v>
          </cell>
          <cell r="E886" t="str">
            <v>14</v>
          </cell>
          <cell r="F886" t="str">
            <v>07</v>
          </cell>
          <cell r="G886" t="str">
            <v>1</v>
          </cell>
          <cell r="H886" t="str">
            <v>00</v>
          </cell>
          <cell r="I886" t="str">
            <v>0</v>
          </cell>
          <cell r="J886">
            <v>0</v>
          </cell>
          <cell r="K886">
            <v>1</v>
          </cell>
          <cell r="L886">
            <v>0</v>
          </cell>
          <cell r="M886">
            <v>1</v>
          </cell>
          <cell r="N886">
            <v>1</v>
          </cell>
          <cell r="O886">
            <v>1</v>
          </cell>
        </row>
        <row r="887">
          <cell r="A887" t="str">
            <v>06</v>
          </cell>
          <cell r="B887" t="str">
            <v>01</v>
          </cell>
          <cell r="C887" t="str">
            <v>07</v>
          </cell>
          <cell r="D887" t="str">
            <v>01</v>
          </cell>
          <cell r="E887" t="str">
            <v>14</v>
          </cell>
          <cell r="F887" t="str">
            <v>17</v>
          </cell>
          <cell r="G887" t="str">
            <v>1</v>
          </cell>
          <cell r="H887" t="str">
            <v>00</v>
          </cell>
          <cell r="I887" t="str">
            <v>0</v>
          </cell>
          <cell r="J887">
            <v>0</v>
          </cell>
          <cell r="K887">
            <v>1</v>
          </cell>
          <cell r="L887">
            <v>0</v>
          </cell>
          <cell r="M887">
            <v>1</v>
          </cell>
          <cell r="N887">
            <v>1</v>
          </cell>
          <cell r="O887">
            <v>1</v>
          </cell>
        </row>
        <row r="888">
          <cell r="A888" t="str">
            <v>06</v>
          </cell>
          <cell r="B888" t="str">
            <v>01</v>
          </cell>
          <cell r="C888" t="str">
            <v>07</v>
          </cell>
          <cell r="D888" t="str">
            <v>01</v>
          </cell>
          <cell r="E888" t="str">
            <v>14</v>
          </cell>
          <cell r="F888" t="str">
            <v>31</v>
          </cell>
          <cell r="G888" t="str">
            <v>1</v>
          </cell>
          <cell r="H888" t="str">
            <v>00</v>
          </cell>
          <cell r="I888" t="str">
            <v>0</v>
          </cell>
          <cell r="J888">
            <v>17068</v>
          </cell>
          <cell r="K888">
            <v>5000</v>
          </cell>
          <cell r="L888">
            <v>13594</v>
          </cell>
          <cell r="M888">
            <v>5000</v>
          </cell>
          <cell r="N888">
            <v>5000</v>
          </cell>
          <cell r="O888">
            <v>5000</v>
          </cell>
        </row>
        <row r="889">
          <cell r="A889" t="str">
            <v>06</v>
          </cell>
          <cell r="B889" t="str">
            <v>01</v>
          </cell>
          <cell r="C889" t="str">
            <v>07</v>
          </cell>
          <cell r="D889" t="str">
            <v>01</v>
          </cell>
          <cell r="E889" t="str">
            <v>14</v>
          </cell>
          <cell r="F889" t="str">
            <v>36</v>
          </cell>
          <cell r="G889" t="str">
            <v>1</v>
          </cell>
          <cell r="H889" t="str">
            <v>00</v>
          </cell>
          <cell r="I889" t="str">
            <v>0</v>
          </cell>
          <cell r="J889">
            <v>0</v>
          </cell>
          <cell r="K889">
            <v>1</v>
          </cell>
          <cell r="L889">
            <v>0</v>
          </cell>
          <cell r="M889">
            <v>1</v>
          </cell>
          <cell r="N889">
            <v>1</v>
          </cell>
          <cell r="O889">
            <v>1</v>
          </cell>
        </row>
        <row r="890">
          <cell r="A890" t="str">
            <v>06</v>
          </cell>
          <cell r="B890" t="str">
            <v>01</v>
          </cell>
          <cell r="C890" t="str">
            <v>07</v>
          </cell>
          <cell r="D890" t="str">
            <v>01</v>
          </cell>
          <cell r="E890" t="str">
            <v>14</v>
          </cell>
          <cell r="F890" t="str">
            <v>80</v>
          </cell>
          <cell r="G890" t="str">
            <v>1</v>
          </cell>
          <cell r="H890" t="str">
            <v>00</v>
          </cell>
          <cell r="I890" t="str">
            <v>0</v>
          </cell>
          <cell r="J890">
            <v>0</v>
          </cell>
          <cell r="K890">
            <v>1</v>
          </cell>
          <cell r="L890">
            <v>0</v>
          </cell>
          <cell r="M890">
            <v>1</v>
          </cell>
          <cell r="N890">
            <v>1</v>
          </cell>
          <cell r="O890">
            <v>1</v>
          </cell>
        </row>
        <row r="891">
          <cell r="A891" t="str">
            <v>06</v>
          </cell>
          <cell r="B891" t="str">
            <v>01</v>
          </cell>
          <cell r="C891" t="str">
            <v>07</v>
          </cell>
          <cell r="D891" t="str">
            <v>03</v>
          </cell>
          <cell r="E891" t="str">
            <v>12</v>
          </cell>
          <cell r="F891" t="str">
            <v>01</v>
          </cell>
          <cell r="G891" t="str">
            <v>1</v>
          </cell>
          <cell r="H891" t="str">
            <v>00</v>
          </cell>
          <cell r="I891" t="str">
            <v>0</v>
          </cell>
          <cell r="J891">
            <v>1762</v>
          </cell>
          <cell r="K891">
            <v>1750</v>
          </cell>
          <cell r="L891">
            <v>0</v>
          </cell>
          <cell r="M891">
            <v>1750</v>
          </cell>
          <cell r="N891">
            <v>1750</v>
          </cell>
          <cell r="O891">
            <v>1750</v>
          </cell>
        </row>
        <row r="892">
          <cell r="A892" t="str">
            <v>06</v>
          </cell>
          <cell r="B892" t="str">
            <v>01</v>
          </cell>
          <cell r="C892" t="str">
            <v>07</v>
          </cell>
          <cell r="D892" t="str">
            <v>05</v>
          </cell>
          <cell r="E892" t="str">
            <v>20</v>
          </cell>
          <cell r="F892" t="str">
            <v>05</v>
          </cell>
          <cell r="G892" t="str">
            <v>6</v>
          </cell>
          <cell r="H892" t="str">
            <v>00</v>
          </cell>
          <cell r="I892" t="str">
            <v>0</v>
          </cell>
          <cell r="J892">
            <v>0</v>
          </cell>
          <cell r="K892">
            <v>1</v>
          </cell>
          <cell r="L892">
            <v>0</v>
          </cell>
          <cell r="M892">
            <v>1</v>
          </cell>
          <cell r="N892">
            <v>1</v>
          </cell>
          <cell r="O892">
            <v>1</v>
          </cell>
        </row>
        <row r="893">
          <cell r="A893" t="str">
            <v>06</v>
          </cell>
          <cell r="B893" t="str">
            <v>01</v>
          </cell>
          <cell r="C893" t="str">
            <v>07</v>
          </cell>
          <cell r="D893" t="str">
            <v>15</v>
          </cell>
          <cell r="E893" t="str">
            <v>10</v>
          </cell>
          <cell r="F893" t="str">
            <v>26</v>
          </cell>
          <cell r="G893" t="str">
            <v>2</v>
          </cell>
          <cell r="H893" t="str">
            <v>00</v>
          </cell>
          <cell r="I893" t="str">
            <v>0</v>
          </cell>
          <cell r="J893">
            <v>0</v>
          </cell>
          <cell r="K893">
            <v>875</v>
          </cell>
          <cell r="L893">
            <v>3641</v>
          </cell>
          <cell r="M893">
            <v>875</v>
          </cell>
          <cell r="N893">
            <v>875</v>
          </cell>
          <cell r="O893">
            <v>875</v>
          </cell>
        </row>
        <row r="894">
          <cell r="A894" t="str">
            <v>06</v>
          </cell>
          <cell r="B894" t="str">
            <v>01</v>
          </cell>
          <cell r="C894" t="str">
            <v>07</v>
          </cell>
          <cell r="D894" t="str">
            <v>15</v>
          </cell>
          <cell r="E894" t="str">
            <v>11</v>
          </cell>
          <cell r="F894" t="str">
            <v>01</v>
          </cell>
          <cell r="G894" t="str">
            <v>2</v>
          </cell>
          <cell r="H894" t="str">
            <v>00</v>
          </cell>
          <cell r="I894" t="str">
            <v>0</v>
          </cell>
          <cell r="J894">
            <v>8469</v>
          </cell>
          <cell r="K894">
            <v>12500</v>
          </cell>
          <cell r="L894">
            <v>10714</v>
          </cell>
          <cell r="M894">
            <v>2500</v>
          </cell>
          <cell r="N894">
            <v>12500</v>
          </cell>
          <cell r="O894">
            <v>12500</v>
          </cell>
        </row>
        <row r="895">
          <cell r="A895" t="str">
            <v>06</v>
          </cell>
          <cell r="B895" t="str">
            <v>01</v>
          </cell>
          <cell r="C895" t="str">
            <v>07</v>
          </cell>
          <cell r="D895" t="str">
            <v>15</v>
          </cell>
          <cell r="E895" t="str">
            <v>12</v>
          </cell>
          <cell r="F895" t="str">
            <v>01</v>
          </cell>
          <cell r="G895" t="str">
            <v>2</v>
          </cell>
          <cell r="H895" t="str">
            <v>00</v>
          </cell>
          <cell r="I895" t="str">
            <v>0</v>
          </cell>
          <cell r="J895">
            <v>6268</v>
          </cell>
          <cell r="K895">
            <v>6500</v>
          </cell>
          <cell r="L895">
            <v>20580</v>
          </cell>
          <cell r="M895">
            <v>2500</v>
          </cell>
          <cell r="N895">
            <v>6500</v>
          </cell>
          <cell r="O895">
            <v>6500</v>
          </cell>
        </row>
        <row r="896">
          <cell r="A896" t="str">
            <v>06</v>
          </cell>
          <cell r="B896" t="str">
            <v>01</v>
          </cell>
          <cell r="C896" t="str">
            <v>07</v>
          </cell>
          <cell r="D896" t="str">
            <v>15</v>
          </cell>
          <cell r="E896" t="str">
            <v>12</v>
          </cell>
          <cell r="F896" t="str">
            <v>03</v>
          </cell>
          <cell r="G896" t="str">
            <v>2</v>
          </cell>
          <cell r="H896" t="str">
            <v>00</v>
          </cell>
          <cell r="I896" t="str">
            <v>0</v>
          </cell>
          <cell r="J896">
            <v>4323</v>
          </cell>
          <cell r="K896">
            <v>6750</v>
          </cell>
          <cell r="L896">
            <v>3796</v>
          </cell>
          <cell r="M896">
            <v>3800</v>
          </cell>
          <cell r="N896">
            <v>6750</v>
          </cell>
          <cell r="O896">
            <v>6750</v>
          </cell>
        </row>
        <row r="897">
          <cell r="A897" t="str">
            <v>06</v>
          </cell>
          <cell r="B897" t="str">
            <v>01</v>
          </cell>
          <cell r="C897" t="str">
            <v>07</v>
          </cell>
          <cell r="D897" t="str">
            <v>15</v>
          </cell>
          <cell r="E897" t="str">
            <v>13</v>
          </cell>
          <cell r="F897" t="str">
            <v>07</v>
          </cell>
          <cell r="G897" t="str">
            <v>2</v>
          </cell>
          <cell r="H897" t="str">
            <v>00</v>
          </cell>
          <cell r="I897" t="str">
            <v>0</v>
          </cell>
          <cell r="J897">
            <v>0</v>
          </cell>
          <cell r="K897">
            <v>5000</v>
          </cell>
          <cell r="L897">
            <v>9181</v>
          </cell>
          <cell r="M897">
            <v>2500</v>
          </cell>
          <cell r="N897">
            <v>5000</v>
          </cell>
          <cell r="O897">
            <v>5000</v>
          </cell>
        </row>
        <row r="898">
          <cell r="A898" t="str">
            <v>06</v>
          </cell>
          <cell r="B898" t="str">
            <v>01</v>
          </cell>
          <cell r="C898" t="str">
            <v>07</v>
          </cell>
          <cell r="D898" t="str">
            <v>15</v>
          </cell>
          <cell r="E898" t="str">
            <v>13</v>
          </cell>
          <cell r="F898" t="str">
            <v>08</v>
          </cell>
          <cell r="G898" t="str">
            <v>2</v>
          </cell>
          <cell r="H898" t="str">
            <v>00</v>
          </cell>
          <cell r="I898" t="str">
            <v>0</v>
          </cell>
          <cell r="J898">
            <v>1491</v>
          </cell>
          <cell r="K898">
            <v>1500</v>
          </cell>
          <cell r="L898">
            <v>939</v>
          </cell>
          <cell r="M898">
            <v>1500</v>
          </cell>
          <cell r="N898">
            <v>1500</v>
          </cell>
          <cell r="O898">
            <v>1500</v>
          </cell>
        </row>
        <row r="899">
          <cell r="A899" t="str">
            <v>06</v>
          </cell>
          <cell r="B899" t="str">
            <v>01</v>
          </cell>
          <cell r="C899" t="str">
            <v>07</v>
          </cell>
          <cell r="D899" t="str">
            <v>15</v>
          </cell>
          <cell r="E899" t="str">
            <v>13</v>
          </cell>
          <cell r="F899" t="str">
            <v>09</v>
          </cell>
          <cell r="G899" t="str">
            <v>2</v>
          </cell>
          <cell r="H899" t="str">
            <v>00</v>
          </cell>
          <cell r="I899" t="str">
            <v>0</v>
          </cell>
          <cell r="J899">
            <v>4091</v>
          </cell>
          <cell r="K899">
            <v>2800</v>
          </cell>
          <cell r="L899">
            <v>692</v>
          </cell>
          <cell r="M899">
            <v>1500</v>
          </cell>
          <cell r="N899">
            <v>2800</v>
          </cell>
          <cell r="O899">
            <v>2800</v>
          </cell>
        </row>
        <row r="900">
          <cell r="A900" t="str">
            <v>06</v>
          </cell>
          <cell r="B900" t="str">
            <v>01</v>
          </cell>
          <cell r="C900" t="str">
            <v>07</v>
          </cell>
          <cell r="D900" t="str">
            <v>15</v>
          </cell>
          <cell r="E900" t="str">
            <v>14</v>
          </cell>
          <cell r="F900" t="str">
            <v>02</v>
          </cell>
          <cell r="G900" t="str">
            <v>2</v>
          </cell>
          <cell r="H900" t="str">
            <v>00</v>
          </cell>
          <cell r="I900" t="str">
            <v>0</v>
          </cell>
          <cell r="J900">
            <v>3262</v>
          </cell>
          <cell r="K900">
            <v>4500</v>
          </cell>
          <cell r="L900">
            <v>3877</v>
          </cell>
          <cell r="M900">
            <v>4000</v>
          </cell>
          <cell r="N900">
            <v>4500</v>
          </cell>
          <cell r="O900">
            <v>4500</v>
          </cell>
        </row>
        <row r="901">
          <cell r="A901" t="str">
            <v>06</v>
          </cell>
          <cell r="B901" t="str">
            <v>01</v>
          </cell>
          <cell r="C901" t="str">
            <v>07</v>
          </cell>
          <cell r="D901" t="str">
            <v>15</v>
          </cell>
          <cell r="E901" t="str">
            <v>14</v>
          </cell>
          <cell r="F901" t="str">
            <v>05</v>
          </cell>
          <cell r="G901" t="str">
            <v>2</v>
          </cell>
          <cell r="H901" t="str">
            <v>00</v>
          </cell>
          <cell r="I901" t="str">
            <v>0</v>
          </cell>
          <cell r="J901">
            <v>778</v>
          </cell>
          <cell r="K901">
            <v>1200</v>
          </cell>
          <cell r="L901">
            <v>166</v>
          </cell>
          <cell r="M901">
            <v>500</v>
          </cell>
          <cell r="N901">
            <v>1200</v>
          </cell>
          <cell r="O901">
            <v>1200</v>
          </cell>
        </row>
        <row r="902">
          <cell r="A902" t="str">
            <v>06</v>
          </cell>
          <cell r="B902" t="str">
            <v>01</v>
          </cell>
          <cell r="C902" t="str">
            <v>07</v>
          </cell>
          <cell r="D902" t="str">
            <v>15</v>
          </cell>
          <cell r="E902" t="str">
            <v>14</v>
          </cell>
          <cell r="F902" t="str">
            <v>06</v>
          </cell>
          <cell r="G902" t="str">
            <v>2</v>
          </cell>
          <cell r="H902" t="str">
            <v>00</v>
          </cell>
          <cell r="I902" t="str">
            <v>0</v>
          </cell>
          <cell r="J902">
            <v>2641</v>
          </cell>
          <cell r="K902">
            <v>3200</v>
          </cell>
          <cell r="L902">
            <v>2560</v>
          </cell>
          <cell r="M902">
            <v>2600</v>
          </cell>
          <cell r="N902">
            <v>3200</v>
          </cell>
          <cell r="O902">
            <v>3200</v>
          </cell>
        </row>
        <row r="903">
          <cell r="A903" t="str">
            <v>06</v>
          </cell>
          <cell r="B903" t="str">
            <v>01</v>
          </cell>
          <cell r="C903" t="str">
            <v>07</v>
          </cell>
          <cell r="D903" t="str">
            <v>15</v>
          </cell>
          <cell r="E903" t="str">
            <v>14</v>
          </cell>
          <cell r="F903" t="str">
            <v>07</v>
          </cell>
          <cell r="G903" t="str">
            <v>2</v>
          </cell>
          <cell r="H903" t="str">
            <v>00</v>
          </cell>
          <cell r="I903" t="str">
            <v>0</v>
          </cell>
          <cell r="J903">
            <v>1332</v>
          </cell>
          <cell r="K903">
            <v>1500</v>
          </cell>
          <cell r="L903">
            <v>122</v>
          </cell>
          <cell r="M903">
            <v>200</v>
          </cell>
          <cell r="N903">
            <v>1500</v>
          </cell>
          <cell r="O903">
            <v>1500</v>
          </cell>
        </row>
        <row r="904">
          <cell r="A904" t="str">
            <v>06</v>
          </cell>
          <cell r="B904" t="str">
            <v>01</v>
          </cell>
          <cell r="C904" t="str">
            <v>07</v>
          </cell>
          <cell r="D904" t="str">
            <v>15</v>
          </cell>
          <cell r="E904" t="str">
            <v>14</v>
          </cell>
          <cell r="F904" t="str">
            <v>17</v>
          </cell>
          <cell r="G904" t="str">
            <v>2</v>
          </cell>
          <cell r="H904" t="str">
            <v>00</v>
          </cell>
          <cell r="I904" t="str">
            <v>0</v>
          </cell>
          <cell r="J904">
            <v>0</v>
          </cell>
          <cell r="K904">
            <v>1</v>
          </cell>
          <cell r="L904">
            <v>0</v>
          </cell>
          <cell r="M904">
            <v>1</v>
          </cell>
          <cell r="N904">
            <v>1</v>
          </cell>
          <cell r="O904">
            <v>1</v>
          </cell>
        </row>
        <row r="905">
          <cell r="A905" t="str">
            <v>06</v>
          </cell>
          <cell r="B905" t="str">
            <v>01</v>
          </cell>
          <cell r="C905" t="str">
            <v>07</v>
          </cell>
          <cell r="D905" t="str">
            <v>15</v>
          </cell>
          <cell r="E905" t="str">
            <v>20</v>
          </cell>
          <cell r="F905" t="str">
            <v>00</v>
          </cell>
          <cell r="G905" t="str">
            <v>2</v>
          </cell>
          <cell r="H905" t="str">
            <v>00</v>
          </cell>
          <cell r="I905" t="str">
            <v>0</v>
          </cell>
          <cell r="J905">
            <v>0</v>
          </cell>
          <cell r="K905">
            <v>1</v>
          </cell>
          <cell r="L905">
            <v>0</v>
          </cell>
          <cell r="M905">
            <v>1</v>
          </cell>
          <cell r="N905">
            <v>1</v>
          </cell>
          <cell r="O905">
            <v>1</v>
          </cell>
        </row>
        <row r="906">
          <cell r="A906" t="str">
            <v>06</v>
          </cell>
          <cell r="B906" t="str">
            <v>01</v>
          </cell>
          <cell r="C906" t="str">
            <v>07</v>
          </cell>
          <cell r="D906" t="str">
            <v>15</v>
          </cell>
          <cell r="E906" t="str">
            <v>20</v>
          </cell>
          <cell r="F906" t="str">
            <v>01</v>
          </cell>
          <cell r="G906" t="str">
            <v>2</v>
          </cell>
          <cell r="H906" t="str">
            <v>00</v>
          </cell>
          <cell r="I906" t="str">
            <v>0</v>
          </cell>
          <cell r="J906">
            <v>0</v>
          </cell>
          <cell r="K906">
            <v>1</v>
          </cell>
          <cell r="L906">
            <v>0</v>
          </cell>
          <cell r="M906">
            <v>1</v>
          </cell>
          <cell r="N906">
            <v>1</v>
          </cell>
          <cell r="O906">
            <v>1</v>
          </cell>
        </row>
        <row r="907">
          <cell r="A907" t="str">
            <v>06</v>
          </cell>
          <cell r="B907" t="str">
            <v>01</v>
          </cell>
          <cell r="C907" t="str">
            <v>07</v>
          </cell>
          <cell r="D907" t="str">
            <v>25</v>
          </cell>
          <cell r="E907" t="str">
            <v>10</v>
          </cell>
          <cell r="F907" t="str">
            <v>02</v>
          </cell>
          <cell r="G907" t="str">
            <v>3</v>
          </cell>
          <cell r="H907" t="str">
            <v>00</v>
          </cell>
          <cell r="I907" t="str">
            <v>0</v>
          </cell>
          <cell r="J907">
            <v>0</v>
          </cell>
          <cell r="K907">
            <v>5000</v>
          </cell>
          <cell r="L907">
            <v>7460</v>
          </cell>
          <cell r="M907">
            <v>1500</v>
          </cell>
          <cell r="N907">
            <v>5000</v>
          </cell>
          <cell r="O907">
            <v>5000</v>
          </cell>
        </row>
        <row r="908">
          <cell r="A908" t="str">
            <v>06</v>
          </cell>
          <cell r="B908" t="str">
            <v>01</v>
          </cell>
          <cell r="C908" t="str">
            <v>07</v>
          </cell>
          <cell r="D908" t="str">
            <v>25</v>
          </cell>
          <cell r="E908" t="str">
            <v>10</v>
          </cell>
          <cell r="F908" t="str">
            <v>26</v>
          </cell>
          <cell r="G908" t="str">
            <v>3</v>
          </cell>
          <cell r="H908" t="str">
            <v>00</v>
          </cell>
          <cell r="I908" t="str">
            <v>0</v>
          </cell>
          <cell r="J908">
            <v>250</v>
          </cell>
          <cell r="K908">
            <v>2500</v>
          </cell>
          <cell r="L908">
            <v>2766</v>
          </cell>
          <cell r="M908">
            <v>1500</v>
          </cell>
          <cell r="N908">
            <v>2500</v>
          </cell>
          <cell r="O908">
            <v>2500</v>
          </cell>
        </row>
        <row r="909">
          <cell r="A909" t="str">
            <v>06</v>
          </cell>
          <cell r="B909" t="str">
            <v>01</v>
          </cell>
          <cell r="C909" t="str">
            <v>07</v>
          </cell>
          <cell r="D909" t="str">
            <v>25</v>
          </cell>
          <cell r="E909" t="str">
            <v>11</v>
          </cell>
          <cell r="F909" t="str">
            <v>01</v>
          </cell>
          <cell r="G909" t="str">
            <v>3</v>
          </cell>
          <cell r="H909" t="str">
            <v>00</v>
          </cell>
          <cell r="I909" t="str">
            <v>0</v>
          </cell>
          <cell r="J909">
            <v>3581</v>
          </cell>
          <cell r="K909">
            <v>5280</v>
          </cell>
          <cell r="L909">
            <v>0</v>
          </cell>
          <cell r="M909">
            <v>2500</v>
          </cell>
          <cell r="N909">
            <v>5280</v>
          </cell>
          <cell r="O909">
            <v>5280</v>
          </cell>
        </row>
        <row r="910">
          <cell r="A910" t="str">
            <v>06</v>
          </cell>
          <cell r="B910" t="str">
            <v>01</v>
          </cell>
          <cell r="C910" t="str">
            <v>07</v>
          </cell>
          <cell r="D910" t="str">
            <v>25</v>
          </cell>
          <cell r="E910" t="str">
            <v>12</v>
          </cell>
          <cell r="F910" t="str">
            <v>01</v>
          </cell>
          <cell r="G910" t="str">
            <v>3</v>
          </cell>
          <cell r="H910" t="str">
            <v>00</v>
          </cell>
          <cell r="I910" t="str">
            <v>0</v>
          </cell>
          <cell r="J910">
            <v>8424</v>
          </cell>
          <cell r="K910">
            <v>8000</v>
          </cell>
          <cell r="L910">
            <v>8864</v>
          </cell>
          <cell r="M910">
            <v>2500</v>
          </cell>
          <cell r="N910">
            <v>8000</v>
          </cell>
          <cell r="O910">
            <v>8000</v>
          </cell>
        </row>
        <row r="911">
          <cell r="A911" t="str">
            <v>06</v>
          </cell>
          <cell r="B911" t="str">
            <v>01</v>
          </cell>
          <cell r="C911" t="str">
            <v>07</v>
          </cell>
          <cell r="D911" t="str">
            <v>25</v>
          </cell>
          <cell r="E911" t="str">
            <v>12</v>
          </cell>
          <cell r="F911" t="str">
            <v>03</v>
          </cell>
          <cell r="G911" t="str">
            <v>3</v>
          </cell>
          <cell r="H911" t="str">
            <v>00</v>
          </cell>
          <cell r="I911" t="str">
            <v>0</v>
          </cell>
          <cell r="J911">
            <v>4779</v>
          </cell>
          <cell r="K911">
            <v>4500</v>
          </cell>
          <cell r="L911">
            <v>2460</v>
          </cell>
          <cell r="M911">
            <v>2460</v>
          </cell>
          <cell r="N911">
            <v>4500</v>
          </cell>
          <cell r="O911">
            <v>4500</v>
          </cell>
        </row>
        <row r="912">
          <cell r="A912" t="str">
            <v>06</v>
          </cell>
          <cell r="B912" t="str">
            <v>01</v>
          </cell>
          <cell r="C912" t="str">
            <v>07</v>
          </cell>
          <cell r="D912" t="str">
            <v>25</v>
          </cell>
          <cell r="E912" t="str">
            <v>13</v>
          </cell>
          <cell r="F912" t="str">
            <v>07</v>
          </cell>
          <cell r="G912" t="str">
            <v>3</v>
          </cell>
          <cell r="H912" t="str">
            <v>00</v>
          </cell>
          <cell r="I912" t="str">
            <v>0</v>
          </cell>
          <cell r="J912">
            <v>0</v>
          </cell>
          <cell r="K912">
            <v>5000</v>
          </cell>
          <cell r="L912">
            <v>5337</v>
          </cell>
          <cell r="M912">
            <v>2500</v>
          </cell>
          <cell r="N912">
            <v>5000</v>
          </cell>
          <cell r="O912">
            <v>5000</v>
          </cell>
        </row>
        <row r="913">
          <cell r="A913" t="str">
            <v>06</v>
          </cell>
          <cell r="B913" t="str">
            <v>01</v>
          </cell>
          <cell r="C913" t="str">
            <v>07</v>
          </cell>
          <cell r="D913" t="str">
            <v>25</v>
          </cell>
          <cell r="E913" t="str">
            <v>13</v>
          </cell>
          <cell r="F913" t="str">
            <v>08</v>
          </cell>
          <cell r="G913" t="str">
            <v>3</v>
          </cell>
          <cell r="H913" t="str">
            <v>00</v>
          </cell>
          <cell r="I913" t="str">
            <v>0</v>
          </cell>
          <cell r="J913">
            <v>180</v>
          </cell>
          <cell r="K913">
            <v>700</v>
          </cell>
          <cell r="L913">
            <v>21</v>
          </cell>
          <cell r="M913">
            <v>700</v>
          </cell>
          <cell r="N913">
            <v>700</v>
          </cell>
          <cell r="O913">
            <v>700</v>
          </cell>
        </row>
        <row r="914">
          <cell r="A914" t="str">
            <v>06</v>
          </cell>
          <cell r="B914" t="str">
            <v>01</v>
          </cell>
          <cell r="C914" t="str">
            <v>07</v>
          </cell>
          <cell r="D914" t="str">
            <v>25</v>
          </cell>
          <cell r="E914" t="str">
            <v>13</v>
          </cell>
          <cell r="F914" t="str">
            <v>09</v>
          </cell>
          <cell r="G914" t="str">
            <v>3</v>
          </cell>
          <cell r="H914" t="str">
            <v>00</v>
          </cell>
          <cell r="I914" t="str">
            <v>0</v>
          </cell>
          <cell r="J914">
            <v>3154</v>
          </cell>
          <cell r="K914">
            <v>2500</v>
          </cell>
          <cell r="L914">
            <v>2086</v>
          </cell>
          <cell r="M914">
            <v>1500</v>
          </cell>
          <cell r="N914">
            <v>2500</v>
          </cell>
          <cell r="O914">
            <v>2500</v>
          </cell>
        </row>
        <row r="915">
          <cell r="A915" t="str">
            <v>06</v>
          </cell>
          <cell r="B915" t="str">
            <v>01</v>
          </cell>
          <cell r="C915" t="str">
            <v>07</v>
          </cell>
          <cell r="D915" t="str">
            <v>25</v>
          </cell>
          <cell r="E915" t="str">
            <v>14</v>
          </cell>
          <cell r="F915" t="str">
            <v>02</v>
          </cell>
          <cell r="G915" t="str">
            <v>3</v>
          </cell>
          <cell r="H915" t="str">
            <v>00</v>
          </cell>
          <cell r="I915" t="str">
            <v>0</v>
          </cell>
          <cell r="J915">
            <v>2344</v>
          </cell>
          <cell r="K915">
            <v>2500</v>
          </cell>
          <cell r="L915">
            <v>2383</v>
          </cell>
          <cell r="M915">
            <v>2500</v>
          </cell>
          <cell r="N915">
            <v>2500</v>
          </cell>
          <cell r="O915">
            <v>2500</v>
          </cell>
        </row>
        <row r="916">
          <cell r="A916" t="str">
            <v>06</v>
          </cell>
          <cell r="B916" t="str">
            <v>01</v>
          </cell>
          <cell r="C916" t="str">
            <v>07</v>
          </cell>
          <cell r="D916" t="str">
            <v>25</v>
          </cell>
          <cell r="E916" t="str">
            <v>14</v>
          </cell>
          <cell r="F916" t="str">
            <v>05</v>
          </cell>
          <cell r="G916" t="str">
            <v>3</v>
          </cell>
          <cell r="H916" t="str">
            <v>00</v>
          </cell>
          <cell r="I916" t="str">
            <v>0</v>
          </cell>
          <cell r="J916">
            <v>232</v>
          </cell>
          <cell r="K916">
            <v>500</v>
          </cell>
          <cell r="L916">
            <v>263</v>
          </cell>
          <cell r="M916">
            <v>300</v>
          </cell>
          <cell r="N916">
            <v>500</v>
          </cell>
          <cell r="O916">
            <v>500</v>
          </cell>
        </row>
        <row r="917">
          <cell r="A917" t="str">
            <v>06</v>
          </cell>
          <cell r="B917" t="str">
            <v>01</v>
          </cell>
          <cell r="C917" t="str">
            <v>07</v>
          </cell>
          <cell r="D917" t="str">
            <v>25</v>
          </cell>
          <cell r="E917" t="str">
            <v>14</v>
          </cell>
          <cell r="F917" t="str">
            <v>06</v>
          </cell>
          <cell r="G917" t="str">
            <v>3</v>
          </cell>
          <cell r="H917" t="str">
            <v>00</v>
          </cell>
          <cell r="I917" t="str">
            <v>0</v>
          </cell>
          <cell r="J917">
            <v>2767</v>
          </cell>
          <cell r="K917">
            <v>1500</v>
          </cell>
          <cell r="L917">
            <v>642</v>
          </cell>
          <cell r="M917">
            <v>700</v>
          </cell>
          <cell r="N917">
            <v>1500</v>
          </cell>
          <cell r="O917">
            <v>1500</v>
          </cell>
        </row>
        <row r="918">
          <cell r="A918" t="str">
            <v>06</v>
          </cell>
          <cell r="B918" t="str">
            <v>01</v>
          </cell>
          <cell r="C918" t="str">
            <v>07</v>
          </cell>
          <cell r="D918" t="str">
            <v>25</v>
          </cell>
          <cell r="E918" t="str">
            <v>14</v>
          </cell>
          <cell r="F918" t="str">
            <v>07</v>
          </cell>
          <cell r="G918" t="str">
            <v>3</v>
          </cell>
          <cell r="H918" t="str">
            <v>00</v>
          </cell>
          <cell r="I918" t="str">
            <v>0</v>
          </cell>
          <cell r="J918">
            <v>426</v>
          </cell>
          <cell r="K918">
            <v>850</v>
          </cell>
          <cell r="L918">
            <v>326</v>
          </cell>
          <cell r="M918">
            <v>500</v>
          </cell>
          <cell r="N918">
            <v>850</v>
          </cell>
          <cell r="O918">
            <v>850</v>
          </cell>
        </row>
        <row r="919">
          <cell r="A919" t="str">
            <v>06</v>
          </cell>
          <cell r="B919" t="str">
            <v>01</v>
          </cell>
          <cell r="C919" t="str">
            <v>07</v>
          </cell>
          <cell r="D919" t="str">
            <v>25</v>
          </cell>
          <cell r="E919" t="str">
            <v>14</v>
          </cell>
          <cell r="F919" t="str">
            <v>17</v>
          </cell>
          <cell r="G919" t="str">
            <v>3</v>
          </cell>
          <cell r="H919" t="str">
            <v>00</v>
          </cell>
          <cell r="I919" t="str">
            <v>0</v>
          </cell>
          <cell r="J919">
            <v>0</v>
          </cell>
          <cell r="K919">
            <v>1</v>
          </cell>
          <cell r="L919">
            <v>0</v>
          </cell>
          <cell r="M919">
            <v>1</v>
          </cell>
          <cell r="N919">
            <v>1</v>
          </cell>
          <cell r="O919">
            <v>1</v>
          </cell>
        </row>
        <row r="920">
          <cell r="A920" t="str">
            <v>06</v>
          </cell>
          <cell r="B920" t="str">
            <v>01</v>
          </cell>
          <cell r="C920" t="str">
            <v>07</v>
          </cell>
          <cell r="D920" t="str">
            <v>25</v>
          </cell>
          <cell r="E920" t="str">
            <v>20</v>
          </cell>
          <cell r="F920" t="str">
            <v>01</v>
          </cell>
          <cell r="G920" t="str">
            <v>3</v>
          </cell>
          <cell r="H920" t="str">
            <v>00</v>
          </cell>
          <cell r="I920" t="str">
            <v>0</v>
          </cell>
          <cell r="J920">
            <v>0</v>
          </cell>
          <cell r="K920">
            <v>5001</v>
          </cell>
          <cell r="L920">
            <v>5833</v>
          </cell>
          <cell r="M920">
            <v>1</v>
          </cell>
          <cell r="N920">
            <v>5001</v>
          </cell>
          <cell r="O920">
            <v>5001</v>
          </cell>
        </row>
        <row r="921">
          <cell r="A921" t="str">
            <v>06</v>
          </cell>
          <cell r="B921" t="str">
            <v>01</v>
          </cell>
          <cell r="C921" t="str">
            <v>07</v>
          </cell>
          <cell r="D921" t="str">
            <v>25</v>
          </cell>
          <cell r="E921" t="str">
            <v>20</v>
          </cell>
          <cell r="F921" t="str">
            <v>05</v>
          </cell>
          <cell r="G921" t="str">
            <v>3</v>
          </cell>
          <cell r="H921" t="str">
            <v>00</v>
          </cell>
          <cell r="I921" t="str">
            <v>0</v>
          </cell>
          <cell r="J921">
            <v>0</v>
          </cell>
          <cell r="K921">
            <v>1</v>
          </cell>
          <cell r="L921">
            <v>0</v>
          </cell>
          <cell r="M921">
            <v>1</v>
          </cell>
          <cell r="N921">
            <v>1</v>
          </cell>
          <cell r="O921">
            <v>1</v>
          </cell>
        </row>
        <row r="922">
          <cell r="A922" t="str">
            <v>06</v>
          </cell>
          <cell r="B922" t="str">
            <v>01</v>
          </cell>
          <cell r="C922" t="str">
            <v>07</v>
          </cell>
          <cell r="D922" t="str">
            <v>35</v>
          </cell>
          <cell r="E922" t="str">
            <v>10</v>
          </cell>
          <cell r="F922" t="str">
            <v>26</v>
          </cell>
          <cell r="G922" t="str">
            <v>4</v>
          </cell>
          <cell r="H922" t="str">
            <v>00</v>
          </cell>
          <cell r="I922" t="str">
            <v>0</v>
          </cell>
          <cell r="J922">
            <v>0</v>
          </cell>
          <cell r="K922">
            <v>500</v>
          </cell>
          <cell r="L922">
            <v>459</v>
          </cell>
          <cell r="M922">
            <v>500</v>
          </cell>
          <cell r="N922">
            <v>500</v>
          </cell>
          <cell r="O922">
            <v>500</v>
          </cell>
        </row>
        <row r="923">
          <cell r="A923" t="str">
            <v>06</v>
          </cell>
          <cell r="B923" t="str">
            <v>01</v>
          </cell>
          <cell r="C923" t="str">
            <v>07</v>
          </cell>
          <cell r="D923" t="str">
            <v>35</v>
          </cell>
          <cell r="E923" t="str">
            <v>11</v>
          </cell>
          <cell r="F923" t="str">
            <v>01</v>
          </cell>
          <cell r="G923" t="str">
            <v>4</v>
          </cell>
          <cell r="H923" t="str">
            <v>00</v>
          </cell>
          <cell r="I923" t="str">
            <v>0</v>
          </cell>
          <cell r="J923">
            <v>2383</v>
          </cell>
          <cell r="K923">
            <v>4900</v>
          </cell>
          <cell r="L923">
            <v>3304</v>
          </cell>
          <cell r="M923">
            <v>2500</v>
          </cell>
          <cell r="N923">
            <v>4900</v>
          </cell>
          <cell r="O923">
            <v>4900</v>
          </cell>
        </row>
        <row r="924">
          <cell r="A924" t="str">
            <v>06</v>
          </cell>
          <cell r="B924" t="str">
            <v>01</v>
          </cell>
          <cell r="C924" t="str">
            <v>07</v>
          </cell>
          <cell r="D924" t="str">
            <v>35</v>
          </cell>
          <cell r="E924" t="str">
            <v>12</v>
          </cell>
          <cell r="F924" t="str">
            <v>01</v>
          </cell>
          <cell r="G924" t="str">
            <v>4</v>
          </cell>
          <cell r="H924" t="str">
            <v>00</v>
          </cell>
          <cell r="I924" t="str">
            <v>0</v>
          </cell>
          <cell r="J924">
            <v>6256</v>
          </cell>
          <cell r="K924">
            <v>6200</v>
          </cell>
          <cell r="L924">
            <v>7338</v>
          </cell>
          <cell r="M924">
            <v>2500</v>
          </cell>
          <cell r="N924">
            <v>6200</v>
          </cell>
          <cell r="O924">
            <v>6200</v>
          </cell>
        </row>
        <row r="925">
          <cell r="A925" t="str">
            <v>06</v>
          </cell>
          <cell r="B925" t="str">
            <v>01</v>
          </cell>
          <cell r="C925" t="str">
            <v>07</v>
          </cell>
          <cell r="D925" t="str">
            <v>35</v>
          </cell>
          <cell r="E925" t="str">
            <v>12</v>
          </cell>
          <cell r="F925" t="str">
            <v>03</v>
          </cell>
          <cell r="G925" t="str">
            <v>4</v>
          </cell>
          <cell r="H925" t="str">
            <v>00</v>
          </cell>
          <cell r="I925" t="str">
            <v>0</v>
          </cell>
          <cell r="J925">
            <v>1413</v>
          </cell>
          <cell r="K925">
            <v>2000</v>
          </cell>
          <cell r="L925">
            <v>1655</v>
          </cell>
          <cell r="M925">
            <v>2000</v>
          </cell>
          <cell r="N925">
            <v>2000</v>
          </cell>
          <cell r="O925">
            <v>2000</v>
          </cell>
        </row>
        <row r="926">
          <cell r="A926" t="str">
            <v>06</v>
          </cell>
          <cell r="B926" t="str">
            <v>01</v>
          </cell>
          <cell r="C926" t="str">
            <v>07</v>
          </cell>
          <cell r="D926" t="str">
            <v>35</v>
          </cell>
          <cell r="E926" t="str">
            <v>13</v>
          </cell>
          <cell r="F926" t="str">
            <v>07</v>
          </cell>
          <cell r="G926" t="str">
            <v>4</v>
          </cell>
          <cell r="H926" t="str">
            <v>00</v>
          </cell>
          <cell r="I926" t="str">
            <v>0</v>
          </cell>
          <cell r="J926">
            <v>0</v>
          </cell>
          <cell r="K926">
            <v>5001</v>
          </cell>
          <cell r="L926">
            <v>3214</v>
          </cell>
          <cell r="M926">
            <v>2500</v>
          </cell>
          <cell r="N926">
            <v>5001</v>
          </cell>
          <cell r="O926">
            <v>5001</v>
          </cell>
        </row>
        <row r="927">
          <cell r="A927" t="str">
            <v>06</v>
          </cell>
          <cell r="B927" t="str">
            <v>01</v>
          </cell>
          <cell r="C927" t="str">
            <v>07</v>
          </cell>
          <cell r="D927" t="str">
            <v>35</v>
          </cell>
          <cell r="E927" t="str">
            <v>13</v>
          </cell>
          <cell r="F927" t="str">
            <v>08</v>
          </cell>
          <cell r="G927" t="str">
            <v>4</v>
          </cell>
          <cell r="H927" t="str">
            <v>00</v>
          </cell>
          <cell r="I927" t="str">
            <v>0</v>
          </cell>
          <cell r="J927">
            <v>400</v>
          </cell>
          <cell r="K927">
            <v>3000</v>
          </cell>
          <cell r="L927">
            <v>5250</v>
          </cell>
          <cell r="M927">
            <v>1500</v>
          </cell>
          <cell r="N927">
            <v>3000</v>
          </cell>
          <cell r="O927">
            <v>3000</v>
          </cell>
        </row>
        <row r="928">
          <cell r="A928" t="str">
            <v>06</v>
          </cell>
          <cell r="B928" t="str">
            <v>01</v>
          </cell>
          <cell r="C928" t="str">
            <v>07</v>
          </cell>
          <cell r="D928" t="str">
            <v>35</v>
          </cell>
          <cell r="E928" t="str">
            <v>13</v>
          </cell>
          <cell r="F928" t="str">
            <v>09</v>
          </cell>
          <cell r="G928" t="str">
            <v>4</v>
          </cell>
          <cell r="H928" t="str">
            <v>00</v>
          </cell>
          <cell r="I928" t="str">
            <v>0</v>
          </cell>
          <cell r="J928">
            <v>4299</v>
          </cell>
          <cell r="K928">
            <v>3500</v>
          </cell>
          <cell r="L928">
            <v>3496</v>
          </cell>
          <cell r="M928">
            <v>1500</v>
          </cell>
          <cell r="N928">
            <v>3500</v>
          </cell>
          <cell r="O928">
            <v>3500</v>
          </cell>
        </row>
        <row r="929">
          <cell r="A929" t="str">
            <v>06</v>
          </cell>
          <cell r="B929" t="str">
            <v>01</v>
          </cell>
          <cell r="C929" t="str">
            <v>07</v>
          </cell>
          <cell r="D929" t="str">
            <v>35</v>
          </cell>
          <cell r="E929" t="str">
            <v>14</v>
          </cell>
          <cell r="F929" t="str">
            <v>02</v>
          </cell>
          <cell r="G929" t="str">
            <v>4</v>
          </cell>
          <cell r="H929" t="str">
            <v>00</v>
          </cell>
          <cell r="I929" t="str">
            <v>0</v>
          </cell>
          <cell r="J929">
            <v>1137</v>
          </cell>
          <cell r="K929">
            <v>2500</v>
          </cell>
          <cell r="L929">
            <v>1577</v>
          </cell>
          <cell r="M929">
            <v>2000</v>
          </cell>
          <cell r="N929">
            <v>2500</v>
          </cell>
          <cell r="O929">
            <v>2500</v>
          </cell>
        </row>
        <row r="930">
          <cell r="A930" t="str">
            <v>06</v>
          </cell>
          <cell r="B930" t="str">
            <v>01</v>
          </cell>
          <cell r="C930" t="str">
            <v>07</v>
          </cell>
          <cell r="D930" t="str">
            <v>35</v>
          </cell>
          <cell r="E930" t="str">
            <v>14</v>
          </cell>
          <cell r="F930" t="str">
            <v>05</v>
          </cell>
          <cell r="G930" t="str">
            <v>4</v>
          </cell>
          <cell r="H930" t="str">
            <v>00</v>
          </cell>
          <cell r="I930" t="str">
            <v>0</v>
          </cell>
          <cell r="J930">
            <v>224</v>
          </cell>
          <cell r="K930">
            <v>300</v>
          </cell>
          <cell r="L930">
            <v>170</v>
          </cell>
          <cell r="M930">
            <v>200</v>
          </cell>
          <cell r="N930">
            <v>300</v>
          </cell>
          <cell r="O930">
            <v>300</v>
          </cell>
        </row>
        <row r="931">
          <cell r="A931" t="str">
            <v>06</v>
          </cell>
          <cell r="B931" t="str">
            <v>01</v>
          </cell>
          <cell r="C931" t="str">
            <v>07</v>
          </cell>
          <cell r="D931" t="str">
            <v>35</v>
          </cell>
          <cell r="E931" t="str">
            <v>14</v>
          </cell>
          <cell r="F931" t="str">
            <v>06</v>
          </cell>
          <cell r="G931" t="str">
            <v>4</v>
          </cell>
          <cell r="H931" t="str">
            <v>00</v>
          </cell>
          <cell r="I931" t="str">
            <v>0</v>
          </cell>
          <cell r="J931">
            <v>629</v>
          </cell>
          <cell r="K931">
            <v>2000</v>
          </cell>
          <cell r="L931">
            <v>3267</v>
          </cell>
          <cell r="M931">
            <v>2000</v>
          </cell>
          <cell r="N931">
            <v>2000</v>
          </cell>
          <cell r="O931">
            <v>2000</v>
          </cell>
        </row>
        <row r="932">
          <cell r="A932" t="str">
            <v>06</v>
          </cell>
          <cell r="B932" t="str">
            <v>01</v>
          </cell>
          <cell r="C932" t="str">
            <v>07</v>
          </cell>
          <cell r="D932" t="str">
            <v>35</v>
          </cell>
          <cell r="E932" t="str">
            <v>14</v>
          </cell>
          <cell r="F932" t="str">
            <v>17</v>
          </cell>
          <cell r="G932" t="str">
            <v>4</v>
          </cell>
          <cell r="H932" t="str">
            <v>00</v>
          </cell>
          <cell r="I932" t="str">
            <v>0</v>
          </cell>
          <cell r="J932">
            <v>0</v>
          </cell>
          <cell r="K932">
            <v>1001</v>
          </cell>
          <cell r="L932">
            <v>1167</v>
          </cell>
          <cell r="M932">
            <v>1</v>
          </cell>
          <cell r="N932">
            <v>1001</v>
          </cell>
          <cell r="O932">
            <v>1001</v>
          </cell>
        </row>
        <row r="933">
          <cell r="A933" t="str">
            <v>06</v>
          </cell>
          <cell r="B933" t="str">
            <v>01</v>
          </cell>
          <cell r="C933" t="str">
            <v>07</v>
          </cell>
          <cell r="D933" t="str">
            <v>35</v>
          </cell>
          <cell r="E933" t="str">
            <v>20</v>
          </cell>
          <cell r="F933" t="str">
            <v>01</v>
          </cell>
          <cell r="G933" t="str">
            <v>4</v>
          </cell>
          <cell r="H933" t="str">
            <v>00</v>
          </cell>
          <cell r="I933" t="str">
            <v>0</v>
          </cell>
          <cell r="J933">
            <v>3763</v>
          </cell>
          <cell r="K933">
            <v>2001</v>
          </cell>
          <cell r="L933">
            <v>992</v>
          </cell>
          <cell r="M933">
            <v>1</v>
          </cell>
          <cell r="N933">
            <v>2001</v>
          </cell>
          <cell r="O933">
            <v>2001</v>
          </cell>
        </row>
        <row r="934">
          <cell r="A934" t="str">
            <v>06</v>
          </cell>
          <cell r="B934" t="str">
            <v>01</v>
          </cell>
          <cell r="C934" t="str">
            <v>07</v>
          </cell>
          <cell r="D934" t="str">
            <v>45</v>
          </cell>
          <cell r="E934" t="str">
            <v>10</v>
          </cell>
          <cell r="F934" t="str">
            <v>26</v>
          </cell>
          <cell r="G934" t="str">
            <v>5</v>
          </cell>
          <cell r="H934" t="str">
            <v>00</v>
          </cell>
          <cell r="I934" t="str">
            <v>0</v>
          </cell>
          <cell r="J934">
            <v>3874</v>
          </cell>
          <cell r="K934">
            <v>2000</v>
          </cell>
          <cell r="L934">
            <v>0</v>
          </cell>
          <cell r="M934">
            <v>1500</v>
          </cell>
          <cell r="N934">
            <v>2000</v>
          </cell>
          <cell r="O934">
            <v>2000</v>
          </cell>
        </row>
        <row r="935">
          <cell r="A935" t="str">
            <v>06</v>
          </cell>
          <cell r="B935" t="str">
            <v>01</v>
          </cell>
          <cell r="C935" t="str">
            <v>07</v>
          </cell>
          <cell r="D935" t="str">
            <v>45</v>
          </cell>
          <cell r="E935" t="str">
            <v>11</v>
          </cell>
          <cell r="F935" t="str">
            <v>01</v>
          </cell>
          <cell r="G935" t="str">
            <v>5</v>
          </cell>
          <cell r="H935" t="str">
            <v>00</v>
          </cell>
          <cell r="I935" t="str">
            <v>0</v>
          </cell>
          <cell r="J935">
            <v>10529</v>
          </cell>
          <cell r="K935">
            <v>2966</v>
          </cell>
          <cell r="L935">
            <v>6159</v>
          </cell>
          <cell r="M935">
            <v>2500</v>
          </cell>
          <cell r="N935">
            <v>2966</v>
          </cell>
          <cell r="O935">
            <v>2966</v>
          </cell>
        </row>
        <row r="936">
          <cell r="A936" t="str">
            <v>06</v>
          </cell>
          <cell r="B936" t="str">
            <v>01</v>
          </cell>
          <cell r="C936" t="str">
            <v>07</v>
          </cell>
          <cell r="D936" t="str">
            <v>45</v>
          </cell>
          <cell r="E936" t="str">
            <v>12</v>
          </cell>
          <cell r="F936" t="str">
            <v>01</v>
          </cell>
          <cell r="G936" t="str">
            <v>5</v>
          </cell>
          <cell r="H936" t="str">
            <v>00</v>
          </cell>
          <cell r="I936" t="str">
            <v>0</v>
          </cell>
          <cell r="J936">
            <v>2619</v>
          </cell>
          <cell r="K936">
            <v>5000</v>
          </cell>
          <cell r="L936">
            <v>5535</v>
          </cell>
          <cell r="M936">
            <v>2500</v>
          </cell>
          <cell r="N936">
            <v>5000</v>
          </cell>
          <cell r="O936">
            <v>5000</v>
          </cell>
        </row>
        <row r="937">
          <cell r="A937" t="str">
            <v>06</v>
          </cell>
          <cell r="B937" t="str">
            <v>01</v>
          </cell>
          <cell r="C937" t="str">
            <v>07</v>
          </cell>
          <cell r="D937" t="str">
            <v>45</v>
          </cell>
          <cell r="E937" t="str">
            <v>12</v>
          </cell>
          <cell r="F937" t="str">
            <v>03</v>
          </cell>
          <cell r="G937" t="str">
            <v>5</v>
          </cell>
          <cell r="H937" t="str">
            <v>00</v>
          </cell>
          <cell r="I937" t="str">
            <v>0</v>
          </cell>
          <cell r="J937">
            <v>1500</v>
          </cell>
          <cell r="K937">
            <v>3000</v>
          </cell>
          <cell r="L937">
            <v>1060</v>
          </cell>
          <cell r="M937">
            <v>1100</v>
          </cell>
          <cell r="N937">
            <v>3000</v>
          </cell>
          <cell r="O937">
            <v>3000</v>
          </cell>
        </row>
        <row r="938">
          <cell r="A938" t="str">
            <v>06</v>
          </cell>
          <cell r="B938" t="str">
            <v>01</v>
          </cell>
          <cell r="C938" t="str">
            <v>07</v>
          </cell>
          <cell r="D938" t="str">
            <v>45</v>
          </cell>
          <cell r="E938" t="str">
            <v>13</v>
          </cell>
          <cell r="F938" t="str">
            <v>07</v>
          </cell>
          <cell r="G938" t="str">
            <v>5</v>
          </cell>
          <cell r="H938" t="str">
            <v>00</v>
          </cell>
          <cell r="I938" t="str">
            <v>0</v>
          </cell>
          <cell r="J938">
            <v>0</v>
          </cell>
          <cell r="K938">
            <v>2000</v>
          </cell>
          <cell r="L938">
            <v>187</v>
          </cell>
          <cell r="M938">
            <v>2000</v>
          </cell>
          <cell r="N938">
            <v>2000</v>
          </cell>
          <cell r="O938">
            <v>2000</v>
          </cell>
        </row>
        <row r="939">
          <cell r="A939" t="str">
            <v>06</v>
          </cell>
          <cell r="B939" t="str">
            <v>01</v>
          </cell>
          <cell r="C939" t="str">
            <v>07</v>
          </cell>
          <cell r="D939" t="str">
            <v>45</v>
          </cell>
          <cell r="E939" t="str">
            <v>13</v>
          </cell>
          <cell r="F939" t="str">
            <v>08</v>
          </cell>
          <cell r="G939" t="str">
            <v>5</v>
          </cell>
          <cell r="H939" t="str">
            <v>00</v>
          </cell>
          <cell r="I939" t="str">
            <v>0</v>
          </cell>
          <cell r="J939">
            <v>500</v>
          </cell>
          <cell r="K939">
            <v>2000</v>
          </cell>
          <cell r="L939">
            <v>0</v>
          </cell>
          <cell r="M939">
            <v>1500</v>
          </cell>
          <cell r="N939">
            <v>2000</v>
          </cell>
          <cell r="O939">
            <v>2000</v>
          </cell>
        </row>
        <row r="940">
          <cell r="A940" t="str">
            <v>06</v>
          </cell>
          <cell r="B940" t="str">
            <v>01</v>
          </cell>
          <cell r="C940" t="str">
            <v>07</v>
          </cell>
          <cell r="D940" t="str">
            <v>45</v>
          </cell>
          <cell r="E940" t="str">
            <v>13</v>
          </cell>
          <cell r="F940" t="str">
            <v>09</v>
          </cell>
          <cell r="G940" t="str">
            <v>5</v>
          </cell>
          <cell r="H940" t="str">
            <v>00</v>
          </cell>
          <cell r="I940" t="str">
            <v>0</v>
          </cell>
          <cell r="J940">
            <v>4000</v>
          </cell>
          <cell r="K940">
            <v>4000</v>
          </cell>
          <cell r="L940">
            <v>2709</v>
          </cell>
          <cell r="M940">
            <v>1500</v>
          </cell>
          <cell r="N940">
            <v>4000</v>
          </cell>
          <cell r="O940">
            <v>4000</v>
          </cell>
        </row>
        <row r="941">
          <cell r="A941" t="str">
            <v>06</v>
          </cell>
          <cell r="B941" t="str">
            <v>01</v>
          </cell>
          <cell r="C941" t="str">
            <v>07</v>
          </cell>
          <cell r="D941" t="str">
            <v>45</v>
          </cell>
          <cell r="E941" t="str">
            <v>14</v>
          </cell>
          <cell r="F941" t="str">
            <v>02</v>
          </cell>
          <cell r="G941" t="str">
            <v>5</v>
          </cell>
          <cell r="H941" t="str">
            <v>00</v>
          </cell>
          <cell r="I941" t="str">
            <v>0</v>
          </cell>
          <cell r="J941">
            <v>2438</v>
          </cell>
          <cell r="K941">
            <v>3000</v>
          </cell>
          <cell r="L941">
            <v>3288</v>
          </cell>
          <cell r="M941">
            <v>3000</v>
          </cell>
          <cell r="N941">
            <v>3000</v>
          </cell>
          <cell r="O941">
            <v>3000</v>
          </cell>
        </row>
        <row r="942">
          <cell r="A942" t="str">
            <v>06</v>
          </cell>
          <cell r="B942" t="str">
            <v>01</v>
          </cell>
          <cell r="C942" t="str">
            <v>07</v>
          </cell>
          <cell r="D942" t="str">
            <v>45</v>
          </cell>
          <cell r="E942" t="str">
            <v>14</v>
          </cell>
          <cell r="F942" t="str">
            <v>05</v>
          </cell>
          <cell r="G942" t="str">
            <v>5</v>
          </cell>
          <cell r="H942" t="str">
            <v>00</v>
          </cell>
          <cell r="I942" t="str">
            <v>0</v>
          </cell>
          <cell r="J942">
            <v>0</v>
          </cell>
          <cell r="K942">
            <v>100</v>
          </cell>
          <cell r="L942">
            <v>0</v>
          </cell>
          <cell r="M942">
            <v>100</v>
          </cell>
          <cell r="N942">
            <v>100</v>
          </cell>
          <cell r="O942">
            <v>100</v>
          </cell>
        </row>
        <row r="943">
          <cell r="A943" t="str">
            <v>06</v>
          </cell>
          <cell r="B943" t="str">
            <v>01</v>
          </cell>
          <cell r="C943" t="str">
            <v>07</v>
          </cell>
          <cell r="D943" t="str">
            <v>45</v>
          </cell>
          <cell r="E943" t="str">
            <v>14</v>
          </cell>
          <cell r="F943" t="str">
            <v>06</v>
          </cell>
          <cell r="G943" t="str">
            <v>5</v>
          </cell>
          <cell r="H943" t="str">
            <v>00</v>
          </cell>
          <cell r="I943" t="str">
            <v>0</v>
          </cell>
          <cell r="J943">
            <v>482</v>
          </cell>
          <cell r="K943">
            <v>3000</v>
          </cell>
          <cell r="L943">
            <v>772</v>
          </cell>
          <cell r="M943">
            <v>1000</v>
          </cell>
          <cell r="N943">
            <v>3000</v>
          </cell>
          <cell r="O943">
            <v>3000</v>
          </cell>
        </row>
        <row r="944">
          <cell r="A944" t="str">
            <v>06</v>
          </cell>
          <cell r="B944" t="str">
            <v>01</v>
          </cell>
          <cell r="C944" t="str">
            <v>07</v>
          </cell>
          <cell r="D944" t="str">
            <v>45</v>
          </cell>
          <cell r="E944" t="str">
            <v>14</v>
          </cell>
          <cell r="F944" t="str">
            <v>17</v>
          </cell>
          <cell r="G944" t="str">
            <v>5</v>
          </cell>
          <cell r="H944" t="str">
            <v>00</v>
          </cell>
          <cell r="I944" t="str">
            <v>0</v>
          </cell>
          <cell r="J944">
            <v>0</v>
          </cell>
          <cell r="K944">
            <v>1</v>
          </cell>
          <cell r="L944">
            <v>0</v>
          </cell>
          <cell r="M944">
            <v>1</v>
          </cell>
          <cell r="N944">
            <v>1</v>
          </cell>
          <cell r="O944">
            <v>1</v>
          </cell>
        </row>
        <row r="945">
          <cell r="A945" t="str">
            <v>06</v>
          </cell>
          <cell r="B945" t="str">
            <v>01</v>
          </cell>
          <cell r="C945" t="str">
            <v>07</v>
          </cell>
          <cell r="D945" t="str">
            <v>45</v>
          </cell>
          <cell r="E945" t="str">
            <v>20</v>
          </cell>
          <cell r="F945" t="str">
            <v>00</v>
          </cell>
          <cell r="G945" t="str">
            <v>5</v>
          </cell>
          <cell r="H945" t="str">
            <v>00</v>
          </cell>
          <cell r="I945" t="str">
            <v>0</v>
          </cell>
          <cell r="J945">
            <v>0</v>
          </cell>
          <cell r="K945">
            <v>1</v>
          </cell>
          <cell r="L945">
            <v>0</v>
          </cell>
          <cell r="M945">
            <v>1</v>
          </cell>
          <cell r="N945">
            <v>1</v>
          </cell>
          <cell r="O945">
            <v>1</v>
          </cell>
        </row>
        <row r="946">
          <cell r="A946" t="str">
            <v>06</v>
          </cell>
          <cell r="B946" t="str">
            <v>01</v>
          </cell>
          <cell r="C946" t="str">
            <v>07</v>
          </cell>
          <cell r="D946" t="str">
            <v>45</v>
          </cell>
          <cell r="E946" t="str">
            <v>20</v>
          </cell>
          <cell r="F946" t="str">
            <v>01</v>
          </cell>
          <cell r="G946" t="str">
            <v>5</v>
          </cell>
          <cell r="H946" t="str">
            <v>00</v>
          </cell>
          <cell r="I946" t="str">
            <v>0</v>
          </cell>
          <cell r="J946">
            <v>0</v>
          </cell>
          <cell r="K946">
            <v>1</v>
          </cell>
          <cell r="L946">
            <v>0</v>
          </cell>
          <cell r="M946">
            <v>1</v>
          </cell>
          <cell r="N946">
            <v>1</v>
          </cell>
          <cell r="O946">
            <v>1</v>
          </cell>
        </row>
        <row r="947">
          <cell r="A947" t="str">
            <v>06</v>
          </cell>
          <cell r="B947" t="str">
            <v>01</v>
          </cell>
          <cell r="C947" t="str">
            <v>07</v>
          </cell>
          <cell r="D947" t="str">
            <v>45</v>
          </cell>
          <cell r="E947" t="str">
            <v>20</v>
          </cell>
          <cell r="F947" t="str">
            <v>05</v>
          </cell>
          <cell r="G947" t="str">
            <v>5</v>
          </cell>
          <cell r="H947" t="str">
            <v>00</v>
          </cell>
          <cell r="I947" t="str">
            <v>0</v>
          </cell>
          <cell r="J947">
            <v>0</v>
          </cell>
          <cell r="K947">
            <v>1</v>
          </cell>
          <cell r="L947">
            <v>0</v>
          </cell>
          <cell r="M947">
            <v>1</v>
          </cell>
          <cell r="N947">
            <v>1</v>
          </cell>
          <cell r="O947">
            <v>1</v>
          </cell>
        </row>
        <row r="948">
          <cell r="A948" t="str">
            <v>06</v>
          </cell>
          <cell r="B948" t="str">
            <v>01</v>
          </cell>
          <cell r="C948" t="str">
            <v>07</v>
          </cell>
          <cell r="D948" t="str">
            <v>55</v>
          </cell>
          <cell r="E948" t="str">
            <v>10</v>
          </cell>
          <cell r="F948" t="str">
            <v>26</v>
          </cell>
          <cell r="G948" t="str">
            <v>6</v>
          </cell>
          <cell r="H948" t="str">
            <v>00</v>
          </cell>
          <cell r="I948" t="str">
            <v>0</v>
          </cell>
          <cell r="J948">
            <v>4261</v>
          </cell>
          <cell r="K948">
            <v>4500</v>
          </cell>
          <cell r="L948">
            <v>3751</v>
          </cell>
          <cell r="M948">
            <v>1500</v>
          </cell>
          <cell r="N948">
            <v>4500</v>
          </cell>
          <cell r="O948">
            <v>4500</v>
          </cell>
        </row>
        <row r="949">
          <cell r="A949" t="str">
            <v>06</v>
          </cell>
          <cell r="B949" t="str">
            <v>01</v>
          </cell>
          <cell r="C949" t="str">
            <v>07</v>
          </cell>
          <cell r="D949" t="str">
            <v>55</v>
          </cell>
          <cell r="E949" t="str">
            <v>11</v>
          </cell>
          <cell r="F949" t="str">
            <v>01</v>
          </cell>
          <cell r="G949" t="str">
            <v>6</v>
          </cell>
          <cell r="H949" t="str">
            <v>00</v>
          </cell>
          <cell r="I949" t="str">
            <v>0</v>
          </cell>
          <cell r="J949">
            <v>5482</v>
          </cell>
          <cell r="K949">
            <v>6400</v>
          </cell>
          <cell r="L949">
            <v>5534</v>
          </cell>
          <cell r="M949">
            <v>2500</v>
          </cell>
          <cell r="N949">
            <v>6400</v>
          </cell>
          <cell r="O949">
            <v>6400</v>
          </cell>
        </row>
        <row r="950">
          <cell r="A950" t="str">
            <v>06</v>
          </cell>
          <cell r="B950" t="str">
            <v>01</v>
          </cell>
          <cell r="C950" t="str">
            <v>07</v>
          </cell>
          <cell r="D950" t="str">
            <v>55</v>
          </cell>
          <cell r="E950" t="str">
            <v>12</v>
          </cell>
          <cell r="F950" t="str">
            <v>01</v>
          </cell>
          <cell r="G950" t="str">
            <v>6</v>
          </cell>
          <cell r="H950" t="str">
            <v>00</v>
          </cell>
          <cell r="I950" t="str">
            <v>0</v>
          </cell>
          <cell r="J950">
            <v>8327</v>
          </cell>
          <cell r="K950">
            <v>2500</v>
          </cell>
          <cell r="L950">
            <v>2781</v>
          </cell>
          <cell r="M950">
            <v>2500</v>
          </cell>
          <cell r="N950">
            <v>2500</v>
          </cell>
          <cell r="O950">
            <v>2500</v>
          </cell>
        </row>
        <row r="951">
          <cell r="A951" t="str">
            <v>06</v>
          </cell>
          <cell r="B951" t="str">
            <v>01</v>
          </cell>
          <cell r="C951" t="str">
            <v>07</v>
          </cell>
          <cell r="D951" t="str">
            <v>55</v>
          </cell>
          <cell r="E951" t="str">
            <v>12</v>
          </cell>
          <cell r="F951" t="str">
            <v>03</v>
          </cell>
          <cell r="G951" t="str">
            <v>6</v>
          </cell>
          <cell r="H951" t="str">
            <v>00</v>
          </cell>
          <cell r="I951" t="str">
            <v>0</v>
          </cell>
          <cell r="J951">
            <v>1738</v>
          </cell>
          <cell r="K951">
            <v>1500</v>
          </cell>
          <cell r="L951">
            <v>1748</v>
          </cell>
          <cell r="M951">
            <v>1500</v>
          </cell>
          <cell r="N951">
            <v>1500</v>
          </cell>
          <cell r="O951">
            <v>1500</v>
          </cell>
        </row>
        <row r="952">
          <cell r="A952" t="str">
            <v>06</v>
          </cell>
          <cell r="B952" t="str">
            <v>01</v>
          </cell>
          <cell r="C952" t="str">
            <v>07</v>
          </cell>
          <cell r="D952" t="str">
            <v>55</v>
          </cell>
          <cell r="E952" t="str">
            <v>13</v>
          </cell>
          <cell r="F952" t="str">
            <v>07</v>
          </cell>
          <cell r="G952" t="str">
            <v>6</v>
          </cell>
          <cell r="H952" t="str">
            <v>00</v>
          </cell>
          <cell r="I952" t="str">
            <v>0</v>
          </cell>
          <cell r="J952">
            <v>0</v>
          </cell>
          <cell r="K952">
            <v>1</v>
          </cell>
          <cell r="L952">
            <v>0</v>
          </cell>
          <cell r="M952">
            <v>1</v>
          </cell>
          <cell r="N952">
            <v>1</v>
          </cell>
          <cell r="O952">
            <v>1</v>
          </cell>
        </row>
        <row r="953">
          <cell r="A953" t="str">
            <v>06</v>
          </cell>
          <cell r="B953" t="str">
            <v>01</v>
          </cell>
          <cell r="C953" t="str">
            <v>07</v>
          </cell>
          <cell r="D953" t="str">
            <v>55</v>
          </cell>
          <cell r="E953" t="str">
            <v>13</v>
          </cell>
          <cell r="F953" t="str">
            <v>08</v>
          </cell>
          <cell r="G953" t="str">
            <v>6</v>
          </cell>
          <cell r="H953" t="str">
            <v>00</v>
          </cell>
          <cell r="I953" t="str">
            <v>0</v>
          </cell>
          <cell r="J953">
            <v>0</v>
          </cell>
          <cell r="K953">
            <v>400</v>
          </cell>
          <cell r="L953">
            <v>0</v>
          </cell>
          <cell r="M953">
            <v>400</v>
          </cell>
          <cell r="N953">
            <v>400</v>
          </cell>
          <cell r="O953">
            <v>400</v>
          </cell>
        </row>
        <row r="954">
          <cell r="A954" t="str">
            <v>06</v>
          </cell>
          <cell r="B954" t="str">
            <v>01</v>
          </cell>
          <cell r="C954" t="str">
            <v>07</v>
          </cell>
          <cell r="D954" t="str">
            <v>55</v>
          </cell>
          <cell r="E954" t="str">
            <v>13</v>
          </cell>
          <cell r="F954" t="str">
            <v>09</v>
          </cell>
          <cell r="G954" t="str">
            <v>6</v>
          </cell>
          <cell r="H954" t="str">
            <v>00</v>
          </cell>
          <cell r="I954" t="str">
            <v>0</v>
          </cell>
          <cell r="J954">
            <v>1137</v>
          </cell>
          <cell r="K954">
            <v>1500</v>
          </cell>
          <cell r="L954">
            <v>1038</v>
          </cell>
          <cell r="M954">
            <v>1500</v>
          </cell>
          <cell r="N954">
            <v>1500</v>
          </cell>
          <cell r="O954">
            <v>1500</v>
          </cell>
        </row>
        <row r="955">
          <cell r="A955" t="str">
            <v>06</v>
          </cell>
          <cell r="B955" t="str">
            <v>01</v>
          </cell>
          <cell r="C955" t="str">
            <v>07</v>
          </cell>
          <cell r="D955" t="str">
            <v>55</v>
          </cell>
          <cell r="E955" t="str">
            <v>14</v>
          </cell>
          <cell r="F955" t="str">
            <v>02</v>
          </cell>
          <cell r="G955" t="str">
            <v>6</v>
          </cell>
          <cell r="H955" t="str">
            <v>00</v>
          </cell>
          <cell r="I955" t="str">
            <v>0</v>
          </cell>
          <cell r="J955">
            <v>691</v>
          </cell>
          <cell r="K955">
            <v>800</v>
          </cell>
          <cell r="L955">
            <v>461</v>
          </cell>
          <cell r="M955">
            <v>800</v>
          </cell>
          <cell r="N955">
            <v>800</v>
          </cell>
          <cell r="O955">
            <v>800</v>
          </cell>
        </row>
        <row r="956">
          <cell r="A956" t="str">
            <v>06</v>
          </cell>
          <cell r="B956" t="str">
            <v>01</v>
          </cell>
          <cell r="C956" t="str">
            <v>07</v>
          </cell>
          <cell r="D956" t="str">
            <v>55</v>
          </cell>
          <cell r="E956" t="str">
            <v>14</v>
          </cell>
          <cell r="F956" t="str">
            <v>05</v>
          </cell>
          <cell r="G956" t="str">
            <v>6</v>
          </cell>
          <cell r="H956" t="str">
            <v>00</v>
          </cell>
          <cell r="I956" t="str">
            <v>0</v>
          </cell>
          <cell r="J956">
            <v>50</v>
          </cell>
          <cell r="K956">
            <v>200</v>
          </cell>
          <cell r="L956">
            <v>0</v>
          </cell>
          <cell r="M956">
            <v>100</v>
          </cell>
          <cell r="N956">
            <v>200</v>
          </cell>
          <cell r="O956">
            <v>200</v>
          </cell>
        </row>
        <row r="957">
          <cell r="A957" t="str">
            <v>06</v>
          </cell>
          <cell r="B957" t="str">
            <v>01</v>
          </cell>
          <cell r="C957" t="str">
            <v>07</v>
          </cell>
          <cell r="D957" t="str">
            <v>55</v>
          </cell>
          <cell r="E957" t="str">
            <v>14</v>
          </cell>
          <cell r="F957" t="str">
            <v>06</v>
          </cell>
          <cell r="G957" t="str">
            <v>6</v>
          </cell>
          <cell r="H957" t="str">
            <v>00</v>
          </cell>
          <cell r="I957" t="str">
            <v>0</v>
          </cell>
          <cell r="J957">
            <v>847</v>
          </cell>
          <cell r="K957">
            <v>1000</v>
          </cell>
          <cell r="L957">
            <v>872</v>
          </cell>
          <cell r="M957">
            <v>1000</v>
          </cell>
          <cell r="N957">
            <v>1000</v>
          </cell>
          <cell r="O957">
            <v>1000</v>
          </cell>
        </row>
        <row r="958">
          <cell r="A958" t="str">
            <v>06</v>
          </cell>
          <cell r="B958" t="str">
            <v>01</v>
          </cell>
          <cell r="C958" t="str">
            <v>07</v>
          </cell>
          <cell r="D958" t="str">
            <v>55</v>
          </cell>
          <cell r="E958" t="str">
            <v>14</v>
          </cell>
          <cell r="F958" t="str">
            <v>17</v>
          </cell>
          <cell r="G958" t="str">
            <v>6</v>
          </cell>
          <cell r="H958" t="str">
            <v>00</v>
          </cell>
          <cell r="I958" t="str">
            <v>0</v>
          </cell>
          <cell r="J958">
            <v>0</v>
          </cell>
          <cell r="K958">
            <v>1</v>
          </cell>
          <cell r="L958">
            <v>0</v>
          </cell>
          <cell r="M958">
            <v>1</v>
          </cell>
          <cell r="N958">
            <v>1</v>
          </cell>
          <cell r="O958">
            <v>1</v>
          </cell>
        </row>
        <row r="959">
          <cell r="A959" t="str">
            <v>06</v>
          </cell>
          <cell r="B959" t="str">
            <v>01</v>
          </cell>
          <cell r="C959" t="str">
            <v>07</v>
          </cell>
          <cell r="D959" t="str">
            <v>55</v>
          </cell>
          <cell r="E959" t="str">
            <v>20</v>
          </cell>
          <cell r="F959" t="str">
            <v>01</v>
          </cell>
          <cell r="G959" t="str">
            <v>6</v>
          </cell>
          <cell r="H959" t="str">
            <v>00</v>
          </cell>
          <cell r="I959" t="str">
            <v>0</v>
          </cell>
          <cell r="J959">
            <v>0</v>
          </cell>
          <cell r="K959">
            <v>1</v>
          </cell>
          <cell r="L959">
            <v>0</v>
          </cell>
          <cell r="M959">
            <v>1</v>
          </cell>
          <cell r="N959">
            <v>1</v>
          </cell>
          <cell r="O959">
            <v>1</v>
          </cell>
        </row>
        <row r="960">
          <cell r="A960" t="str">
            <v>06</v>
          </cell>
          <cell r="B960" t="str">
            <v>01</v>
          </cell>
          <cell r="C960" t="str">
            <v>08</v>
          </cell>
          <cell r="D960" t="str">
            <v>01</v>
          </cell>
          <cell r="E960" t="str">
            <v>10</v>
          </cell>
          <cell r="F960" t="str">
            <v>01</v>
          </cell>
          <cell r="G960" t="str">
            <v>1</v>
          </cell>
          <cell r="H960" t="str">
            <v>00</v>
          </cell>
          <cell r="I960" t="str">
            <v>0</v>
          </cell>
          <cell r="J960">
            <v>0</v>
          </cell>
          <cell r="K960">
            <v>30880</v>
          </cell>
          <cell r="L960">
            <v>22945</v>
          </cell>
          <cell r="M960">
            <v>46833</v>
          </cell>
          <cell r="N960">
            <v>30880</v>
          </cell>
          <cell r="O960">
            <v>30880</v>
          </cell>
        </row>
        <row r="961">
          <cell r="A961" t="str">
            <v>06</v>
          </cell>
          <cell r="B961" t="str">
            <v>01</v>
          </cell>
          <cell r="C961" t="str">
            <v>08</v>
          </cell>
          <cell r="D961" t="str">
            <v>01</v>
          </cell>
          <cell r="E961" t="str">
            <v>10</v>
          </cell>
          <cell r="F961" t="str">
            <v>26</v>
          </cell>
          <cell r="G961" t="str">
            <v>1</v>
          </cell>
          <cell r="H961" t="str">
            <v>00</v>
          </cell>
          <cell r="I961" t="str">
            <v>0</v>
          </cell>
          <cell r="J961">
            <v>1</v>
          </cell>
          <cell r="K961">
            <v>500</v>
          </cell>
          <cell r="L961">
            <v>0</v>
          </cell>
          <cell r="M961">
            <v>1</v>
          </cell>
          <cell r="N961">
            <v>500</v>
          </cell>
          <cell r="O961">
            <v>500</v>
          </cell>
        </row>
        <row r="962">
          <cell r="A962" t="str">
            <v>06</v>
          </cell>
          <cell r="B962" t="str">
            <v>01</v>
          </cell>
          <cell r="C962" t="str">
            <v>08</v>
          </cell>
          <cell r="D962" t="str">
            <v>01</v>
          </cell>
          <cell r="E962" t="str">
            <v>12</v>
          </cell>
          <cell r="F962" t="str">
            <v>01</v>
          </cell>
          <cell r="G962" t="str">
            <v>1</v>
          </cell>
          <cell r="H962" t="str">
            <v>00</v>
          </cell>
          <cell r="I962" t="str">
            <v>0</v>
          </cell>
          <cell r="J962">
            <v>500</v>
          </cell>
          <cell r="K962">
            <v>1600</v>
          </cell>
          <cell r="L962">
            <v>545</v>
          </cell>
          <cell r="M962">
            <v>1</v>
          </cell>
          <cell r="N962">
            <v>1600</v>
          </cell>
          <cell r="O962">
            <v>1600</v>
          </cell>
        </row>
        <row r="963">
          <cell r="A963" t="str">
            <v>06</v>
          </cell>
          <cell r="B963" t="str">
            <v>01</v>
          </cell>
          <cell r="C963" t="str">
            <v>08</v>
          </cell>
          <cell r="D963" t="str">
            <v>01</v>
          </cell>
          <cell r="E963" t="str">
            <v>12</v>
          </cell>
          <cell r="F963" t="str">
            <v>02</v>
          </cell>
          <cell r="G963" t="str">
            <v>1</v>
          </cell>
          <cell r="H963" t="str">
            <v>00</v>
          </cell>
          <cell r="I963" t="str">
            <v>0</v>
          </cell>
          <cell r="J963">
            <v>1600</v>
          </cell>
          <cell r="K963">
            <v>700</v>
          </cell>
          <cell r="L963">
            <v>98</v>
          </cell>
          <cell r="M963">
            <v>1</v>
          </cell>
          <cell r="N963">
            <v>700</v>
          </cell>
          <cell r="O963">
            <v>700</v>
          </cell>
        </row>
        <row r="964">
          <cell r="A964" t="str">
            <v>06</v>
          </cell>
          <cell r="B964" t="str">
            <v>01</v>
          </cell>
          <cell r="C964" t="str">
            <v>08</v>
          </cell>
          <cell r="D964" t="str">
            <v>01</v>
          </cell>
          <cell r="E964" t="str">
            <v>14</v>
          </cell>
          <cell r="F964" t="str">
            <v>01</v>
          </cell>
          <cell r="G964" t="str">
            <v>1</v>
          </cell>
          <cell r="H964" t="str">
            <v>00</v>
          </cell>
          <cell r="I964" t="str">
            <v>0</v>
          </cell>
          <cell r="J964">
            <v>1</v>
          </cell>
          <cell r="K964">
            <v>1</v>
          </cell>
          <cell r="L964">
            <v>0</v>
          </cell>
          <cell r="M964">
            <v>1</v>
          </cell>
          <cell r="N964">
            <v>1</v>
          </cell>
          <cell r="O964">
            <v>1</v>
          </cell>
        </row>
        <row r="965">
          <cell r="A965" t="str">
            <v>06</v>
          </cell>
          <cell r="B965" t="str">
            <v>01</v>
          </cell>
          <cell r="C965" t="str">
            <v>08</v>
          </cell>
          <cell r="D965" t="str">
            <v>01</v>
          </cell>
          <cell r="E965" t="str">
            <v>14</v>
          </cell>
          <cell r="F965" t="str">
            <v>06</v>
          </cell>
          <cell r="G965" t="str">
            <v>1</v>
          </cell>
          <cell r="H965" t="str">
            <v>00</v>
          </cell>
          <cell r="I965" t="str">
            <v>0</v>
          </cell>
          <cell r="J965">
            <v>850</v>
          </cell>
          <cell r="K965">
            <v>850</v>
          </cell>
          <cell r="L965">
            <v>635</v>
          </cell>
          <cell r="M965">
            <v>1</v>
          </cell>
          <cell r="N965">
            <v>850</v>
          </cell>
          <cell r="O965">
            <v>850</v>
          </cell>
        </row>
        <row r="966">
          <cell r="A966" t="str">
            <v>06</v>
          </cell>
          <cell r="B966" t="str">
            <v>01</v>
          </cell>
          <cell r="C966" t="str">
            <v>08</v>
          </cell>
          <cell r="D966" t="str">
            <v>01</v>
          </cell>
          <cell r="E966" t="str">
            <v>14</v>
          </cell>
          <cell r="F966" t="str">
            <v>07</v>
          </cell>
          <cell r="G966" t="str">
            <v>1</v>
          </cell>
          <cell r="H966" t="str">
            <v>00</v>
          </cell>
          <cell r="I966" t="str">
            <v>0</v>
          </cell>
          <cell r="J966">
            <v>2000</v>
          </cell>
          <cell r="K966">
            <v>2000</v>
          </cell>
          <cell r="L966">
            <v>431</v>
          </cell>
          <cell r="M966">
            <v>1</v>
          </cell>
          <cell r="N966">
            <v>2000</v>
          </cell>
          <cell r="O966">
            <v>2000</v>
          </cell>
        </row>
        <row r="967">
          <cell r="A967" t="str">
            <v>06</v>
          </cell>
          <cell r="B967" t="str">
            <v>01</v>
          </cell>
          <cell r="C967" t="str">
            <v>08</v>
          </cell>
          <cell r="D967" t="str">
            <v>01</v>
          </cell>
          <cell r="E967" t="str">
            <v>14</v>
          </cell>
          <cell r="F967" t="str">
            <v>18</v>
          </cell>
          <cell r="G967" t="str">
            <v>1</v>
          </cell>
          <cell r="H967" t="str">
            <v>00</v>
          </cell>
          <cell r="I967" t="str">
            <v>0</v>
          </cell>
          <cell r="J967">
            <v>1</v>
          </cell>
          <cell r="K967">
            <v>1</v>
          </cell>
          <cell r="L967">
            <v>0</v>
          </cell>
          <cell r="M967">
            <v>1</v>
          </cell>
          <cell r="N967">
            <v>1</v>
          </cell>
          <cell r="O967">
            <v>1</v>
          </cell>
        </row>
        <row r="968">
          <cell r="A968" t="str">
            <v>06</v>
          </cell>
          <cell r="B968" t="str">
            <v>01</v>
          </cell>
          <cell r="C968" t="str">
            <v>08</v>
          </cell>
          <cell r="D968" t="str">
            <v>01</v>
          </cell>
          <cell r="E968" t="str">
            <v>14</v>
          </cell>
          <cell r="F968" t="str">
            <v>80</v>
          </cell>
          <cell r="G968" t="str">
            <v>1</v>
          </cell>
          <cell r="H968" t="str">
            <v>00</v>
          </cell>
          <cell r="I968" t="str">
            <v>0</v>
          </cell>
          <cell r="J968">
            <v>1</v>
          </cell>
          <cell r="K968">
            <v>10006</v>
          </cell>
          <cell r="L968">
            <v>2135</v>
          </cell>
          <cell r="M968">
            <v>1</v>
          </cell>
          <cell r="N968">
            <v>10005</v>
          </cell>
          <cell r="O968">
            <v>10005</v>
          </cell>
        </row>
        <row r="969">
          <cell r="A969" t="str">
            <v>06</v>
          </cell>
          <cell r="B969" t="str">
            <v>01</v>
          </cell>
          <cell r="C969" t="str">
            <v>08</v>
          </cell>
          <cell r="D969" t="str">
            <v>01</v>
          </cell>
          <cell r="E969" t="str">
            <v>20</v>
          </cell>
          <cell r="F969" t="str">
            <v>03</v>
          </cell>
          <cell r="G969" t="str">
            <v>1</v>
          </cell>
          <cell r="H969" t="str">
            <v>00</v>
          </cell>
          <cell r="I969" t="str">
            <v>0</v>
          </cell>
          <cell r="J969">
            <v>700</v>
          </cell>
          <cell r="K969">
            <v>1</v>
          </cell>
          <cell r="L969">
            <v>0</v>
          </cell>
          <cell r="M969">
            <v>1</v>
          </cell>
          <cell r="N969">
            <v>0</v>
          </cell>
          <cell r="O969">
            <v>0</v>
          </cell>
        </row>
        <row r="970">
          <cell r="A970" t="str">
            <v>07</v>
          </cell>
          <cell r="B970" t="str">
            <v>01</v>
          </cell>
          <cell r="C970" t="str">
            <v>01</v>
          </cell>
          <cell r="D970" t="str">
            <v>01</v>
          </cell>
          <cell r="E970" t="str">
            <v>10</v>
          </cell>
          <cell r="F970" t="str">
            <v>01</v>
          </cell>
          <cell r="G970" t="str">
            <v>0</v>
          </cell>
          <cell r="H970" t="str">
            <v>00</v>
          </cell>
          <cell r="I970" t="str">
            <v>0</v>
          </cell>
          <cell r="J970">
            <v>30094.38</v>
          </cell>
          <cell r="K970">
            <v>30197</v>
          </cell>
          <cell r="L970">
            <v>82784</v>
          </cell>
          <cell r="M970">
            <v>33575</v>
          </cell>
          <cell r="N970">
            <v>33575</v>
          </cell>
          <cell r="O970">
            <v>33575</v>
          </cell>
        </row>
        <row r="971">
          <cell r="A971" t="str">
            <v>07</v>
          </cell>
          <cell r="B971" t="str">
            <v>01</v>
          </cell>
          <cell r="C971" t="str">
            <v>01</v>
          </cell>
          <cell r="D971" t="str">
            <v>01</v>
          </cell>
          <cell r="E971" t="str">
            <v>10</v>
          </cell>
          <cell r="F971" t="str">
            <v>05</v>
          </cell>
          <cell r="G971" t="str">
            <v>0</v>
          </cell>
          <cell r="H971" t="str">
            <v>00</v>
          </cell>
          <cell r="I971" t="str">
            <v>0</v>
          </cell>
          <cell r="J971">
            <v>55564.58</v>
          </cell>
          <cell r="K971">
            <v>212323</v>
          </cell>
          <cell r="L971">
            <v>49673</v>
          </cell>
          <cell r="M971">
            <v>93602</v>
          </cell>
          <cell r="N971">
            <v>93602</v>
          </cell>
          <cell r="O971">
            <v>93602</v>
          </cell>
        </row>
        <row r="972">
          <cell r="A972" t="str">
            <v>07</v>
          </cell>
          <cell r="B972" t="str">
            <v>01</v>
          </cell>
          <cell r="C972" t="str">
            <v>01</v>
          </cell>
          <cell r="D972" t="str">
            <v>02</v>
          </cell>
          <cell r="E972" t="str">
            <v>10</v>
          </cell>
          <cell r="F972" t="str">
            <v>01</v>
          </cell>
          <cell r="G972" t="str">
            <v>1</v>
          </cell>
          <cell r="H972" t="str">
            <v>00</v>
          </cell>
          <cell r="I972" t="str">
            <v>0</v>
          </cell>
          <cell r="J972">
            <v>0</v>
          </cell>
          <cell r="K972">
            <v>44000</v>
          </cell>
          <cell r="L972">
            <v>42998</v>
          </cell>
          <cell r="M972">
            <v>48400</v>
          </cell>
          <cell r="N972">
            <v>48400</v>
          </cell>
          <cell r="O972">
            <v>48400</v>
          </cell>
        </row>
        <row r="973">
          <cell r="A973" t="str">
            <v>07</v>
          </cell>
          <cell r="B973" t="str">
            <v>01</v>
          </cell>
          <cell r="C973" t="str">
            <v>02</v>
          </cell>
          <cell r="D973" t="str">
            <v>02</v>
          </cell>
          <cell r="E973" t="str">
            <v>10</v>
          </cell>
          <cell r="F973" t="str">
            <v>01</v>
          </cell>
          <cell r="G973" t="str">
            <v>1</v>
          </cell>
          <cell r="H973" t="str">
            <v>00</v>
          </cell>
          <cell r="I973" t="str">
            <v>0</v>
          </cell>
          <cell r="J973">
            <v>314790.48</v>
          </cell>
          <cell r="K973">
            <v>409450</v>
          </cell>
          <cell r="L973">
            <v>315492</v>
          </cell>
          <cell r="M973">
            <v>326922</v>
          </cell>
          <cell r="N973">
            <v>460855</v>
          </cell>
          <cell r="O973">
            <v>460855</v>
          </cell>
        </row>
        <row r="974">
          <cell r="A974" t="str">
            <v>07</v>
          </cell>
          <cell r="B974" t="str">
            <v>01</v>
          </cell>
          <cell r="C974" t="str">
            <v>02</v>
          </cell>
          <cell r="D974" t="str">
            <v>02</v>
          </cell>
          <cell r="E974" t="str">
            <v>10</v>
          </cell>
          <cell r="F974" t="str">
            <v>02</v>
          </cell>
          <cell r="G974" t="str">
            <v>0</v>
          </cell>
          <cell r="H974" t="str">
            <v>00</v>
          </cell>
          <cell r="I974" t="str">
            <v>0</v>
          </cell>
          <cell r="J974">
            <v>0</v>
          </cell>
          <cell r="K974">
            <v>1</v>
          </cell>
          <cell r="L974">
            <v>39455</v>
          </cell>
          <cell r="M974">
            <v>1</v>
          </cell>
          <cell r="N974">
            <v>1</v>
          </cell>
          <cell r="O974">
            <v>1</v>
          </cell>
        </row>
        <row r="975">
          <cell r="A975" t="str">
            <v>07</v>
          </cell>
          <cell r="B975" t="str">
            <v>01</v>
          </cell>
          <cell r="C975" t="str">
            <v>02</v>
          </cell>
          <cell r="D975" t="str">
            <v>02</v>
          </cell>
          <cell r="E975" t="str">
            <v>10</v>
          </cell>
          <cell r="F975" t="str">
            <v>26</v>
          </cell>
          <cell r="G975" t="str">
            <v>0</v>
          </cell>
          <cell r="H975" t="str">
            <v>00</v>
          </cell>
          <cell r="I975" t="str">
            <v>0</v>
          </cell>
          <cell r="J975">
            <v>0</v>
          </cell>
          <cell r="K975">
            <v>1500</v>
          </cell>
          <cell r="L975">
            <v>7063</v>
          </cell>
          <cell r="M975">
            <v>1500</v>
          </cell>
          <cell r="N975">
            <v>1500</v>
          </cell>
          <cell r="O975">
            <v>1500</v>
          </cell>
        </row>
        <row r="976">
          <cell r="A976" t="str">
            <v>07</v>
          </cell>
          <cell r="B976" t="str">
            <v>01</v>
          </cell>
          <cell r="C976" t="str">
            <v>02</v>
          </cell>
          <cell r="D976" t="str">
            <v>02</v>
          </cell>
          <cell r="E976" t="str">
            <v>11</v>
          </cell>
          <cell r="F976" t="str">
            <v>01</v>
          </cell>
          <cell r="G976" t="str">
            <v>0</v>
          </cell>
          <cell r="H976" t="str">
            <v>00</v>
          </cell>
          <cell r="I976" t="str">
            <v>0</v>
          </cell>
          <cell r="J976">
            <v>3151.88</v>
          </cell>
          <cell r="K976">
            <v>3200</v>
          </cell>
          <cell r="L976">
            <v>4303</v>
          </cell>
          <cell r="M976">
            <v>3200</v>
          </cell>
          <cell r="N976">
            <v>3200</v>
          </cell>
          <cell r="O976">
            <v>3200</v>
          </cell>
        </row>
        <row r="977">
          <cell r="A977" t="str">
            <v>07</v>
          </cell>
          <cell r="B977" t="str">
            <v>01</v>
          </cell>
          <cell r="C977" t="str">
            <v>02</v>
          </cell>
          <cell r="D977" t="str">
            <v>02</v>
          </cell>
          <cell r="E977" t="str">
            <v>12</v>
          </cell>
          <cell r="F977" t="str">
            <v>01</v>
          </cell>
          <cell r="G977" t="str">
            <v>0</v>
          </cell>
          <cell r="H977" t="str">
            <v>00</v>
          </cell>
          <cell r="I977" t="str">
            <v>0</v>
          </cell>
          <cell r="J977">
            <v>16371</v>
          </cell>
          <cell r="K977">
            <v>3000</v>
          </cell>
          <cell r="L977">
            <v>34486</v>
          </cell>
          <cell r="M977">
            <v>3000</v>
          </cell>
          <cell r="N977">
            <v>3000</v>
          </cell>
          <cell r="O977">
            <v>3000</v>
          </cell>
        </row>
        <row r="978">
          <cell r="A978" t="str">
            <v>07</v>
          </cell>
          <cell r="B978" t="str">
            <v>01</v>
          </cell>
          <cell r="C978" t="str">
            <v>02</v>
          </cell>
          <cell r="D978" t="str">
            <v>02</v>
          </cell>
          <cell r="E978" t="str">
            <v>12</v>
          </cell>
          <cell r="F978" t="str">
            <v>02</v>
          </cell>
          <cell r="G978" t="str">
            <v>0</v>
          </cell>
          <cell r="H978" t="str">
            <v>00</v>
          </cell>
          <cell r="I978" t="str">
            <v>0</v>
          </cell>
          <cell r="J978">
            <v>359899.68</v>
          </cell>
          <cell r="K978">
            <v>50000</v>
          </cell>
          <cell r="L978">
            <v>402282</v>
          </cell>
          <cell r="M978">
            <v>50000</v>
          </cell>
          <cell r="N978">
            <v>50000</v>
          </cell>
          <cell r="O978">
            <v>50000</v>
          </cell>
        </row>
        <row r="979">
          <cell r="A979" t="str">
            <v>07</v>
          </cell>
          <cell r="B979" t="str">
            <v>01</v>
          </cell>
          <cell r="C979" t="str">
            <v>02</v>
          </cell>
          <cell r="D979" t="str">
            <v>02</v>
          </cell>
          <cell r="E979" t="str">
            <v>12</v>
          </cell>
          <cell r="F979" t="str">
            <v>03</v>
          </cell>
          <cell r="G979" t="str">
            <v>0</v>
          </cell>
          <cell r="H979" t="str">
            <v>00</v>
          </cell>
          <cell r="I979" t="str">
            <v>0</v>
          </cell>
          <cell r="J979">
            <v>26910.75</v>
          </cell>
          <cell r="K979">
            <v>5050</v>
          </cell>
          <cell r="L979">
            <v>28575</v>
          </cell>
          <cell r="M979">
            <v>5050</v>
          </cell>
          <cell r="N979">
            <v>5050</v>
          </cell>
          <cell r="O979">
            <v>5050</v>
          </cell>
        </row>
        <row r="980">
          <cell r="A980" t="str">
            <v>07</v>
          </cell>
          <cell r="B980" t="str">
            <v>01</v>
          </cell>
          <cell r="C980" t="str">
            <v>02</v>
          </cell>
          <cell r="D980" t="str">
            <v>02</v>
          </cell>
          <cell r="E980" t="str">
            <v>13</v>
          </cell>
          <cell r="F980" t="str">
            <v>01</v>
          </cell>
          <cell r="G980" t="str">
            <v>0</v>
          </cell>
          <cell r="H980" t="str">
            <v>00</v>
          </cell>
          <cell r="I980" t="str">
            <v>0</v>
          </cell>
          <cell r="J980">
            <v>38707.99</v>
          </cell>
          <cell r="K980">
            <v>6750</v>
          </cell>
          <cell r="L980">
            <v>36372</v>
          </cell>
          <cell r="M980">
            <v>6750</v>
          </cell>
          <cell r="N980">
            <v>6750</v>
          </cell>
          <cell r="O980">
            <v>6750</v>
          </cell>
        </row>
        <row r="981">
          <cell r="A981" t="str">
            <v>07</v>
          </cell>
          <cell r="B981" t="str">
            <v>01</v>
          </cell>
          <cell r="C981" t="str">
            <v>02</v>
          </cell>
          <cell r="D981" t="str">
            <v>02</v>
          </cell>
          <cell r="E981" t="str">
            <v>13</v>
          </cell>
          <cell r="F981" t="str">
            <v>08</v>
          </cell>
          <cell r="G981" t="str">
            <v>0</v>
          </cell>
          <cell r="H981" t="str">
            <v>00</v>
          </cell>
          <cell r="I981" t="str">
            <v>0</v>
          </cell>
          <cell r="J981">
            <v>674.77</v>
          </cell>
          <cell r="K981">
            <v>4000</v>
          </cell>
          <cell r="L981">
            <v>251</v>
          </cell>
          <cell r="M981">
            <v>4000</v>
          </cell>
          <cell r="N981">
            <v>4000</v>
          </cell>
          <cell r="O981">
            <v>4000</v>
          </cell>
        </row>
        <row r="982">
          <cell r="A982" t="str">
            <v>07</v>
          </cell>
          <cell r="B982" t="str">
            <v>01</v>
          </cell>
          <cell r="C982" t="str">
            <v>02</v>
          </cell>
          <cell r="D982" t="str">
            <v>02</v>
          </cell>
          <cell r="E982" t="str">
            <v>13</v>
          </cell>
          <cell r="F982" t="str">
            <v>09</v>
          </cell>
          <cell r="G982" t="str">
            <v>0</v>
          </cell>
          <cell r="H982" t="str">
            <v>00</v>
          </cell>
          <cell r="I982" t="str">
            <v>0</v>
          </cell>
          <cell r="J982">
            <v>14281.93</v>
          </cell>
          <cell r="K982">
            <v>7000</v>
          </cell>
          <cell r="L982">
            <v>4175</v>
          </cell>
          <cell r="M982">
            <v>7000</v>
          </cell>
          <cell r="N982">
            <v>7000</v>
          </cell>
          <cell r="O982">
            <v>7000</v>
          </cell>
        </row>
        <row r="983">
          <cell r="A983" t="str">
            <v>07</v>
          </cell>
          <cell r="B983" t="str">
            <v>01</v>
          </cell>
          <cell r="C983" t="str">
            <v>02</v>
          </cell>
          <cell r="D983" t="str">
            <v>02</v>
          </cell>
          <cell r="E983" t="str">
            <v>14</v>
          </cell>
          <cell r="F983" t="str">
            <v>02</v>
          </cell>
          <cell r="G983" t="str">
            <v>0</v>
          </cell>
          <cell r="H983" t="str">
            <v>00</v>
          </cell>
          <cell r="I983" t="str">
            <v>0</v>
          </cell>
          <cell r="J983">
            <v>25916.57</v>
          </cell>
          <cell r="K983">
            <v>21000</v>
          </cell>
          <cell r="L983">
            <v>43328</v>
          </cell>
          <cell r="M983">
            <v>21000</v>
          </cell>
          <cell r="N983">
            <v>21000</v>
          </cell>
          <cell r="O983">
            <v>21000</v>
          </cell>
        </row>
        <row r="984">
          <cell r="A984" t="str">
            <v>07</v>
          </cell>
          <cell r="B984" t="str">
            <v>01</v>
          </cell>
          <cell r="C984" t="str">
            <v>02</v>
          </cell>
          <cell r="D984" t="str">
            <v>02</v>
          </cell>
          <cell r="E984" t="str">
            <v>14</v>
          </cell>
          <cell r="F984" t="str">
            <v>05</v>
          </cell>
          <cell r="G984" t="str">
            <v>0</v>
          </cell>
          <cell r="H984" t="str">
            <v>00</v>
          </cell>
          <cell r="I984" t="str">
            <v>0</v>
          </cell>
          <cell r="J984">
            <v>0</v>
          </cell>
          <cell r="K984">
            <v>1293</v>
          </cell>
          <cell r="L984">
            <v>1733</v>
          </cell>
          <cell r="M984">
            <v>1293</v>
          </cell>
          <cell r="N984">
            <v>1293</v>
          </cell>
          <cell r="O984">
            <v>1293</v>
          </cell>
        </row>
        <row r="985">
          <cell r="A985" t="str">
            <v>07</v>
          </cell>
          <cell r="B985" t="str">
            <v>01</v>
          </cell>
          <cell r="C985" t="str">
            <v>02</v>
          </cell>
          <cell r="D985" t="str">
            <v>02</v>
          </cell>
          <cell r="E985" t="str">
            <v>14</v>
          </cell>
          <cell r="F985" t="str">
            <v>06</v>
          </cell>
          <cell r="G985" t="str">
            <v>0</v>
          </cell>
          <cell r="H985" t="str">
            <v>00</v>
          </cell>
          <cell r="I985" t="str">
            <v>0</v>
          </cell>
          <cell r="J985">
            <v>19802.98</v>
          </cell>
          <cell r="K985">
            <v>9000</v>
          </cell>
          <cell r="L985">
            <v>3544</v>
          </cell>
          <cell r="M985">
            <v>9000</v>
          </cell>
          <cell r="N985">
            <v>9000</v>
          </cell>
          <cell r="O985">
            <v>9000</v>
          </cell>
        </row>
        <row r="986">
          <cell r="A986" t="str">
            <v>07</v>
          </cell>
          <cell r="B986" t="str">
            <v>01</v>
          </cell>
          <cell r="C986" t="str">
            <v>02</v>
          </cell>
          <cell r="D986" t="str">
            <v>02</v>
          </cell>
          <cell r="E986" t="str">
            <v>14</v>
          </cell>
          <cell r="F986" t="str">
            <v>07</v>
          </cell>
          <cell r="G986" t="str">
            <v>0</v>
          </cell>
          <cell r="H986" t="str">
            <v>00</v>
          </cell>
          <cell r="I986" t="str">
            <v>0</v>
          </cell>
          <cell r="J986">
            <v>6215.07</v>
          </cell>
          <cell r="K986">
            <v>3000</v>
          </cell>
          <cell r="L986">
            <v>3496</v>
          </cell>
          <cell r="M986">
            <v>3000</v>
          </cell>
          <cell r="N986">
            <v>3000</v>
          </cell>
          <cell r="O986">
            <v>3000</v>
          </cell>
        </row>
        <row r="987">
          <cell r="A987" t="str">
            <v>07</v>
          </cell>
          <cell r="B987" t="str">
            <v>01</v>
          </cell>
          <cell r="C987" t="str">
            <v>02</v>
          </cell>
          <cell r="D987" t="str">
            <v>02</v>
          </cell>
          <cell r="E987" t="str">
            <v>14</v>
          </cell>
          <cell r="F987" t="str">
            <v>08</v>
          </cell>
          <cell r="G987" t="str">
            <v>0</v>
          </cell>
          <cell r="H987" t="str">
            <v>00</v>
          </cell>
          <cell r="I987" t="str">
            <v>0</v>
          </cell>
          <cell r="J987">
            <v>0</v>
          </cell>
          <cell r="K987">
            <v>1500</v>
          </cell>
          <cell r="L987">
            <v>853</v>
          </cell>
          <cell r="M987">
            <v>1500</v>
          </cell>
          <cell r="N987">
            <v>1500</v>
          </cell>
          <cell r="O987">
            <v>1500</v>
          </cell>
        </row>
        <row r="988">
          <cell r="A988" t="str">
            <v>07</v>
          </cell>
          <cell r="B988" t="str">
            <v>01</v>
          </cell>
          <cell r="C988" t="str">
            <v>02</v>
          </cell>
          <cell r="D988" t="str">
            <v>02</v>
          </cell>
          <cell r="E988" t="str">
            <v>14</v>
          </cell>
          <cell r="F988" t="str">
            <v>11</v>
          </cell>
          <cell r="G988" t="str">
            <v>0</v>
          </cell>
          <cell r="H988" t="str">
            <v>00</v>
          </cell>
          <cell r="I988" t="str">
            <v>0</v>
          </cell>
          <cell r="J988">
            <v>28759.42</v>
          </cell>
          <cell r="K988">
            <v>36000</v>
          </cell>
          <cell r="L988">
            <v>0</v>
          </cell>
          <cell r="M988">
            <v>36000</v>
          </cell>
          <cell r="N988">
            <v>36000</v>
          </cell>
          <cell r="O988">
            <v>36000</v>
          </cell>
        </row>
        <row r="989">
          <cell r="A989" t="str">
            <v>07</v>
          </cell>
          <cell r="B989" t="str">
            <v>01</v>
          </cell>
          <cell r="C989" t="str">
            <v>02</v>
          </cell>
          <cell r="D989" t="str">
            <v>02</v>
          </cell>
          <cell r="E989" t="str">
            <v>14</v>
          </cell>
          <cell r="F989" t="str">
            <v>13</v>
          </cell>
          <cell r="G989" t="str">
            <v>0</v>
          </cell>
          <cell r="H989" t="str">
            <v>00</v>
          </cell>
          <cell r="I989" t="str">
            <v>0</v>
          </cell>
          <cell r="J989">
            <v>103500</v>
          </cell>
          <cell r="K989">
            <v>207467</v>
          </cell>
          <cell r="L989">
            <v>209010</v>
          </cell>
          <cell r="M989">
            <v>207467</v>
          </cell>
          <cell r="N989">
            <v>207467</v>
          </cell>
          <cell r="O989">
            <v>207467</v>
          </cell>
        </row>
        <row r="990">
          <cell r="A990" t="str">
            <v>07</v>
          </cell>
          <cell r="B990" t="str">
            <v>01</v>
          </cell>
          <cell r="C990" t="str">
            <v>02</v>
          </cell>
          <cell r="D990" t="str">
            <v>02</v>
          </cell>
          <cell r="E990" t="str">
            <v>14</v>
          </cell>
          <cell r="F990" t="str">
            <v>17</v>
          </cell>
          <cell r="G990" t="str">
            <v>0</v>
          </cell>
          <cell r="H990" t="str">
            <v>00</v>
          </cell>
          <cell r="I990" t="str">
            <v>0</v>
          </cell>
          <cell r="J990">
            <v>0</v>
          </cell>
          <cell r="K990">
            <v>210000</v>
          </cell>
          <cell r="L990">
            <v>167</v>
          </cell>
          <cell r="M990">
            <v>210000</v>
          </cell>
          <cell r="N990">
            <v>210000</v>
          </cell>
          <cell r="O990">
            <v>210000</v>
          </cell>
        </row>
        <row r="991">
          <cell r="A991" t="str">
            <v>07</v>
          </cell>
          <cell r="B991" t="str">
            <v>01</v>
          </cell>
          <cell r="C991" t="str">
            <v>02</v>
          </cell>
          <cell r="D991" t="str">
            <v>02</v>
          </cell>
          <cell r="E991" t="str">
            <v>14</v>
          </cell>
          <cell r="F991" t="str">
            <v>22</v>
          </cell>
          <cell r="G991" t="str">
            <v>0</v>
          </cell>
          <cell r="H991" t="str">
            <v>00</v>
          </cell>
          <cell r="I991" t="str">
            <v>0</v>
          </cell>
          <cell r="J991">
            <v>41530.11</v>
          </cell>
          <cell r="K991">
            <v>50000</v>
          </cell>
          <cell r="L991">
            <v>47958</v>
          </cell>
          <cell r="M991">
            <v>50000</v>
          </cell>
          <cell r="N991">
            <v>50000</v>
          </cell>
          <cell r="O991">
            <v>50000</v>
          </cell>
        </row>
        <row r="992">
          <cell r="A992" t="str">
            <v>07</v>
          </cell>
          <cell r="B992" t="str">
            <v>01</v>
          </cell>
          <cell r="C992" t="str">
            <v>02</v>
          </cell>
          <cell r="D992" t="str">
            <v>02</v>
          </cell>
          <cell r="E992" t="str">
            <v>14</v>
          </cell>
          <cell r="F992" t="str">
            <v>65</v>
          </cell>
          <cell r="G992" t="str">
            <v>0</v>
          </cell>
          <cell r="H992" t="str">
            <v>00</v>
          </cell>
          <cell r="I992" t="str">
            <v>0</v>
          </cell>
          <cell r="J992">
            <v>3819.93</v>
          </cell>
          <cell r="K992">
            <v>3000</v>
          </cell>
          <cell r="L992">
            <v>3517</v>
          </cell>
          <cell r="M992">
            <v>3000</v>
          </cell>
          <cell r="N992">
            <v>3000</v>
          </cell>
          <cell r="O992">
            <v>3000</v>
          </cell>
        </row>
        <row r="993">
          <cell r="A993" t="str">
            <v>07</v>
          </cell>
          <cell r="B993" t="str">
            <v>01</v>
          </cell>
          <cell r="C993" t="str">
            <v>02</v>
          </cell>
          <cell r="D993" t="str">
            <v>02</v>
          </cell>
          <cell r="E993" t="str">
            <v>14</v>
          </cell>
          <cell r="F993" t="str">
            <v>80</v>
          </cell>
          <cell r="G993" t="str">
            <v>0</v>
          </cell>
          <cell r="H993" t="str">
            <v>00</v>
          </cell>
          <cell r="I993" t="str">
            <v>0</v>
          </cell>
          <cell r="J993">
            <v>0</v>
          </cell>
          <cell r="K993">
            <v>1</v>
          </cell>
          <cell r="L993">
            <v>0</v>
          </cell>
          <cell r="M993">
            <v>2</v>
          </cell>
          <cell r="N993">
            <v>1</v>
          </cell>
          <cell r="O993">
            <v>1</v>
          </cell>
        </row>
        <row r="994">
          <cell r="A994" t="str">
            <v>07</v>
          </cell>
          <cell r="B994" t="str">
            <v>01</v>
          </cell>
          <cell r="C994" t="str">
            <v>02</v>
          </cell>
          <cell r="D994" t="str">
            <v>03</v>
          </cell>
          <cell r="E994" t="str">
            <v>11</v>
          </cell>
          <cell r="F994" t="str">
            <v>01</v>
          </cell>
          <cell r="G994" t="str">
            <v>0</v>
          </cell>
          <cell r="H994" t="str">
            <v>00</v>
          </cell>
          <cell r="I994" t="str">
            <v>0</v>
          </cell>
          <cell r="J994">
            <v>11207.14</v>
          </cell>
          <cell r="K994">
            <v>16000</v>
          </cell>
          <cell r="L994">
            <v>2372</v>
          </cell>
          <cell r="M994">
            <v>16000</v>
          </cell>
          <cell r="N994">
            <v>16000</v>
          </cell>
          <cell r="O994">
            <v>16000</v>
          </cell>
        </row>
        <row r="995">
          <cell r="A995" t="str">
            <v>07</v>
          </cell>
          <cell r="B995" t="str">
            <v>01</v>
          </cell>
          <cell r="C995" t="str">
            <v>02</v>
          </cell>
          <cell r="D995" t="str">
            <v>03</v>
          </cell>
          <cell r="E995" t="str">
            <v>12</v>
          </cell>
          <cell r="F995" t="str">
            <v>01</v>
          </cell>
          <cell r="G995" t="str">
            <v>0</v>
          </cell>
          <cell r="H995" t="str">
            <v>00</v>
          </cell>
          <cell r="I995" t="str">
            <v>0</v>
          </cell>
          <cell r="J995">
            <v>0</v>
          </cell>
          <cell r="K995">
            <v>6000</v>
          </cell>
          <cell r="L995">
            <v>41116</v>
          </cell>
          <cell r="M995">
            <v>6000</v>
          </cell>
          <cell r="N995">
            <v>6000</v>
          </cell>
          <cell r="O995">
            <v>6000</v>
          </cell>
        </row>
        <row r="996">
          <cell r="A996" t="str">
            <v>07</v>
          </cell>
          <cell r="B996" t="str">
            <v>01</v>
          </cell>
          <cell r="C996" t="str">
            <v>02</v>
          </cell>
          <cell r="D996" t="str">
            <v>03</v>
          </cell>
          <cell r="E996" t="str">
            <v>12</v>
          </cell>
          <cell r="F996" t="str">
            <v>03</v>
          </cell>
          <cell r="G996" t="str">
            <v>0</v>
          </cell>
          <cell r="H996" t="str">
            <v>00</v>
          </cell>
          <cell r="I996" t="str">
            <v>0</v>
          </cell>
          <cell r="J996">
            <v>0</v>
          </cell>
          <cell r="K996">
            <v>1500</v>
          </cell>
          <cell r="L996">
            <v>0</v>
          </cell>
          <cell r="M996">
            <v>1500</v>
          </cell>
          <cell r="N996">
            <v>1500</v>
          </cell>
          <cell r="O996">
            <v>1500</v>
          </cell>
        </row>
        <row r="997">
          <cell r="A997" t="str">
            <v>07</v>
          </cell>
          <cell r="B997" t="str">
            <v>01</v>
          </cell>
          <cell r="C997" t="str">
            <v>02</v>
          </cell>
          <cell r="D997" t="str">
            <v>03</v>
          </cell>
          <cell r="E997" t="str">
            <v>13</v>
          </cell>
          <cell r="F997" t="str">
            <v>09</v>
          </cell>
          <cell r="G997" t="str">
            <v>0</v>
          </cell>
          <cell r="H997" t="str">
            <v>00</v>
          </cell>
          <cell r="I997" t="str">
            <v>0</v>
          </cell>
          <cell r="J997">
            <v>0</v>
          </cell>
          <cell r="K997">
            <v>1500</v>
          </cell>
          <cell r="L997">
            <v>0</v>
          </cell>
          <cell r="M997">
            <v>1500</v>
          </cell>
          <cell r="N997">
            <v>1500</v>
          </cell>
          <cell r="O997">
            <v>1500</v>
          </cell>
        </row>
        <row r="998">
          <cell r="A998" t="str">
            <v>07</v>
          </cell>
          <cell r="B998" t="str">
            <v>01</v>
          </cell>
          <cell r="C998" t="str">
            <v>02</v>
          </cell>
          <cell r="D998" t="str">
            <v>03</v>
          </cell>
          <cell r="E998" t="str">
            <v>14</v>
          </cell>
          <cell r="F998" t="str">
            <v>02</v>
          </cell>
          <cell r="G998" t="str">
            <v>0</v>
          </cell>
          <cell r="H998" t="str">
            <v>00</v>
          </cell>
          <cell r="I998" t="str">
            <v>0</v>
          </cell>
          <cell r="J998">
            <v>0</v>
          </cell>
          <cell r="K998">
            <v>1000</v>
          </cell>
          <cell r="L998">
            <v>1065</v>
          </cell>
          <cell r="M998">
            <v>1000</v>
          </cell>
          <cell r="N998">
            <v>1000</v>
          </cell>
          <cell r="O998">
            <v>1000</v>
          </cell>
        </row>
        <row r="999">
          <cell r="A999" t="str">
            <v>07</v>
          </cell>
          <cell r="B999" t="str">
            <v>01</v>
          </cell>
          <cell r="C999" t="str">
            <v>02</v>
          </cell>
          <cell r="D999" t="str">
            <v>03</v>
          </cell>
          <cell r="E999" t="str">
            <v>14</v>
          </cell>
          <cell r="F999" t="str">
            <v>05</v>
          </cell>
          <cell r="G999" t="str">
            <v>0</v>
          </cell>
          <cell r="H999" t="str">
            <v>00</v>
          </cell>
          <cell r="I999" t="str">
            <v>0</v>
          </cell>
          <cell r="J999">
            <v>0</v>
          </cell>
          <cell r="K999">
            <v>200</v>
          </cell>
          <cell r="L999">
            <v>0</v>
          </cell>
          <cell r="M999">
            <v>200</v>
          </cell>
          <cell r="N999">
            <v>200</v>
          </cell>
          <cell r="O999">
            <v>200</v>
          </cell>
        </row>
        <row r="1000">
          <cell r="A1000" t="str">
            <v>07</v>
          </cell>
          <cell r="B1000" t="str">
            <v>01</v>
          </cell>
          <cell r="C1000" t="str">
            <v>02</v>
          </cell>
          <cell r="D1000" t="str">
            <v>03</v>
          </cell>
          <cell r="E1000" t="str">
            <v>14</v>
          </cell>
          <cell r="F1000" t="str">
            <v>06</v>
          </cell>
          <cell r="G1000" t="str">
            <v>0</v>
          </cell>
          <cell r="H1000" t="str">
            <v>00</v>
          </cell>
          <cell r="I1000" t="str">
            <v>0</v>
          </cell>
          <cell r="J1000">
            <v>0</v>
          </cell>
          <cell r="K1000">
            <v>3750</v>
          </cell>
          <cell r="L1000">
            <v>0</v>
          </cell>
          <cell r="M1000">
            <v>3750</v>
          </cell>
          <cell r="N1000">
            <v>3750</v>
          </cell>
          <cell r="O1000">
            <v>3750</v>
          </cell>
        </row>
        <row r="1001">
          <cell r="A1001" t="str">
            <v>07</v>
          </cell>
          <cell r="B1001" t="str">
            <v>01</v>
          </cell>
          <cell r="C1001" t="str">
            <v>02</v>
          </cell>
          <cell r="D1001" t="str">
            <v>03</v>
          </cell>
          <cell r="E1001" t="str">
            <v>14</v>
          </cell>
          <cell r="F1001" t="str">
            <v>07</v>
          </cell>
          <cell r="G1001" t="str">
            <v>0</v>
          </cell>
          <cell r="H1001" t="str">
            <v>00</v>
          </cell>
          <cell r="I1001" t="str">
            <v>0</v>
          </cell>
          <cell r="J1001">
            <v>0</v>
          </cell>
          <cell r="K1001">
            <v>3000</v>
          </cell>
          <cell r="L1001">
            <v>0</v>
          </cell>
          <cell r="M1001">
            <v>3000</v>
          </cell>
          <cell r="N1001">
            <v>3000</v>
          </cell>
          <cell r="O1001">
            <v>3000</v>
          </cell>
        </row>
        <row r="1002">
          <cell r="A1002" t="str">
            <v>07</v>
          </cell>
          <cell r="B1002" t="str">
            <v>01</v>
          </cell>
          <cell r="C1002" t="str">
            <v>02</v>
          </cell>
          <cell r="D1002" t="str">
            <v>03</v>
          </cell>
          <cell r="E1002" t="str">
            <v>14</v>
          </cell>
          <cell r="F1002" t="str">
            <v>13</v>
          </cell>
          <cell r="G1002" t="str">
            <v>0</v>
          </cell>
          <cell r="H1002" t="str">
            <v>00</v>
          </cell>
          <cell r="I1002" t="str">
            <v>0</v>
          </cell>
          <cell r="J1002">
            <v>2932.5</v>
          </cell>
          <cell r="K1002">
            <v>5000</v>
          </cell>
          <cell r="L1002">
            <v>4483</v>
          </cell>
          <cell r="M1002">
            <v>5000</v>
          </cell>
          <cell r="N1002">
            <v>5000</v>
          </cell>
          <cell r="O1002">
            <v>5000</v>
          </cell>
        </row>
        <row r="1003">
          <cell r="A1003" t="str">
            <v>07</v>
          </cell>
          <cell r="B1003" t="str">
            <v>01</v>
          </cell>
          <cell r="C1003" t="str">
            <v>02</v>
          </cell>
          <cell r="D1003" t="str">
            <v>03</v>
          </cell>
          <cell r="E1003" t="str">
            <v>14</v>
          </cell>
          <cell r="F1003" t="str">
            <v>17</v>
          </cell>
          <cell r="G1003" t="str">
            <v>0</v>
          </cell>
          <cell r="H1003" t="str">
            <v>00</v>
          </cell>
          <cell r="I1003" t="str">
            <v>0</v>
          </cell>
          <cell r="J1003">
            <v>0</v>
          </cell>
          <cell r="K1003">
            <v>1</v>
          </cell>
          <cell r="L1003">
            <v>0</v>
          </cell>
          <cell r="M1003">
            <v>1</v>
          </cell>
          <cell r="N1003">
            <v>1</v>
          </cell>
          <cell r="O1003">
            <v>1</v>
          </cell>
        </row>
        <row r="1004">
          <cell r="A1004" t="str">
            <v>07</v>
          </cell>
          <cell r="B1004" t="str">
            <v>01</v>
          </cell>
          <cell r="C1004" t="str">
            <v>02</v>
          </cell>
          <cell r="D1004" t="str">
            <v>03</v>
          </cell>
          <cell r="E1004" t="str">
            <v>14</v>
          </cell>
          <cell r="F1004" t="str">
            <v>22</v>
          </cell>
          <cell r="G1004" t="str">
            <v>0</v>
          </cell>
          <cell r="H1004" t="str">
            <v>00</v>
          </cell>
          <cell r="I1004" t="str">
            <v>0</v>
          </cell>
          <cell r="J1004">
            <v>0</v>
          </cell>
          <cell r="K1004">
            <v>5000</v>
          </cell>
          <cell r="L1004">
            <v>0</v>
          </cell>
          <cell r="M1004">
            <v>5000</v>
          </cell>
          <cell r="N1004">
            <v>5000</v>
          </cell>
          <cell r="O1004">
            <v>5000</v>
          </cell>
        </row>
        <row r="1005">
          <cell r="A1005" t="str">
            <v>07</v>
          </cell>
          <cell r="B1005" t="str">
            <v>01</v>
          </cell>
          <cell r="C1005" t="str">
            <v>04</v>
          </cell>
          <cell r="D1005" t="str">
            <v>01</v>
          </cell>
          <cell r="E1005" t="str">
            <v>10</v>
          </cell>
          <cell r="F1005" t="str">
            <v>01</v>
          </cell>
          <cell r="G1005" t="str">
            <v>1</v>
          </cell>
          <cell r="H1005" t="str">
            <v>00</v>
          </cell>
          <cell r="I1005" t="str">
            <v>0</v>
          </cell>
          <cell r="J1005">
            <v>250651.97</v>
          </cell>
          <cell r="K1005">
            <v>343862</v>
          </cell>
          <cell r="L1005">
            <v>206062</v>
          </cell>
          <cell r="M1005">
            <v>205865</v>
          </cell>
          <cell r="N1005">
            <v>375839</v>
          </cell>
          <cell r="O1005">
            <v>375839</v>
          </cell>
        </row>
        <row r="1006">
          <cell r="A1006" t="str">
            <v>07</v>
          </cell>
          <cell r="B1006" t="str">
            <v>01</v>
          </cell>
          <cell r="C1006" t="str">
            <v>04</v>
          </cell>
          <cell r="D1006" t="str">
            <v>01</v>
          </cell>
          <cell r="E1006" t="str">
            <v>10</v>
          </cell>
          <cell r="F1006" t="str">
            <v>01</v>
          </cell>
          <cell r="G1006" t="str">
            <v>2</v>
          </cell>
          <cell r="H1006" t="str">
            <v>00</v>
          </cell>
          <cell r="I1006" t="str">
            <v>0</v>
          </cell>
          <cell r="J1006">
            <v>19850.03</v>
          </cell>
          <cell r="K1006">
            <v>15772</v>
          </cell>
          <cell r="L1006">
            <v>15638</v>
          </cell>
          <cell r="M1006">
            <v>17351</v>
          </cell>
          <cell r="N1006">
            <v>17351</v>
          </cell>
          <cell r="O1006">
            <v>17351</v>
          </cell>
        </row>
        <row r="1007">
          <cell r="A1007" t="str">
            <v>07</v>
          </cell>
          <cell r="B1007" t="str">
            <v>01</v>
          </cell>
          <cell r="C1007" t="str">
            <v>04</v>
          </cell>
          <cell r="D1007" t="str">
            <v>01</v>
          </cell>
          <cell r="E1007" t="str">
            <v>10</v>
          </cell>
          <cell r="F1007" t="str">
            <v>02</v>
          </cell>
          <cell r="G1007" t="str">
            <v>2</v>
          </cell>
          <cell r="H1007" t="str">
            <v>00</v>
          </cell>
          <cell r="I1007" t="str">
            <v>0</v>
          </cell>
          <cell r="J1007">
            <v>0</v>
          </cell>
          <cell r="K1007">
            <v>1</v>
          </cell>
          <cell r="L1007">
            <v>0</v>
          </cell>
          <cell r="M1007">
            <v>1</v>
          </cell>
          <cell r="N1007">
            <v>1</v>
          </cell>
          <cell r="O1007">
            <v>1</v>
          </cell>
        </row>
        <row r="1008">
          <cell r="A1008" t="str">
            <v>07</v>
          </cell>
          <cell r="B1008" t="str">
            <v>01</v>
          </cell>
          <cell r="C1008" t="str">
            <v>04</v>
          </cell>
          <cell r="D1008" t="str">
            <v>02</v>
          </cell>
          <cell r="E1008" t="str">
            <v>10</v>
          </cell>
          <cell r="F1008" t="str">
            <v>26</v>
          </cell>
          <cell r="G1008" t="str">
            <v>0</v>
          </cell>
          <cell r="H1008" t="str">
            <v>00</v>
          </cell>
          <cell r="I1008" t="str">
            <v>0</v>
          </cell>
          <cell r="J1008">
            <v>0</v>
          </cell>
          <cell r="K1008">
            <v>1</v>
          </cell>
          <cell r="L1008">
            <v>0</v>
          </cell>
          <cell r="M1008">
            <v>1</v>
          </cell>
          <cell r="N1008">
            <v>1</v>
          </cell>
          <cell r="O1008">
            <v>1</v>
          </cell>
        </row>
        <row r="1009">
          <cell r="A1009" t="str">
            <v>07</v>
          </cell>
          <cell r="B1009" t="str">
            <v>01</v>
          </cell>
          <cell r="C1009" t="str">
            <v>04</v>
          </cell>
          <cell r="D1009" t="str">
            <v>02</v>
          </cell>
          <cell r="E1009" t="str">
            <v>11</v>
          </cell>
          <cell r="F1009" t="str">
            <v>01</v>
          </cell>
          <cell r="G1009" t="str">
            <v>0</v>
          </cell>
          <cell r="H1009" t="str">
            <v>00</v>
          </cell>
          <cell r="I1009" t="str">
            <v>0</v>
          </cell>
          <cell r="J1009">
            <v>36945.449999999997</v>
          </cell>
          <cell r="K1009">
            <v>8000</v>
          </cell>
          <cell r="L1009">
            <v>32809</v>
          </cell>
          <cell r="M1009">
            <v>8000</v>
          </cell>
          <cell r="N1009">
            <v>8000</v>
          </cell>
          <cell r="O1009">
            <v>8000</v>
          </cell>
        </row>
        <row r="1010">
          <cell r="A1010" t="str">
            <v>07</v>
          </cell>
          <cell r="B1010" t="str">
            <v>01</v>
          </cell>
          <cell r="C1010" t="str">
            <v>04</v>
          </cell>
          <cell r="D1010" t="str">
            <v>02</v>
          </cell>
          <cell r="E1010" t="str">
            <v>12</v>
          </cell>
          <cell r="F1010" t="str">
            <v>01</v>
          </cell>
          <cell r="G1010" t="str">
            <v>2</v>
          </cell>
          <cell r="H1010" t="str">
            <v>00</v>
          </cell>
          <cell r="I1010" t="str">
            <v>0</v>
          </cell>
          <cell r="J1010">
            <v>0</v>
          </cell>
          <cell r="K1010">
            <v>1</v>
          </cell>
          <cell r="L1010">
            <v>0</v>
          </cell>
          <cell r="M1010">
            <v>1</v>
          </cell>
          <cell r="N1010">
            <v>1</v>
          </cell>
          <cell r="O1010">
            <v>1</v>
          </cell>
        </row>
        <row r="1011">
          <cell r="A1011" t="str">
            <v>07</v>
          </cell>
          <cell r="B1011" t="str">
            <v>01</v>
          </cell>
          <cell r="C1011" t="str">
            <v>04</v>
          </cell>
          <cell r="D1011" t="str">
            <v>02</v>
          </cell>
          <cell r="E1011" t="str">
            <v>12</v>
          </cell>
          <cell r="F1011" t="str">
            <v>02</v>
          </cell>
          <cell r="G1011" t="str">
            <v>0</v>
          </cell>
          <cell r="H1011" t="str">
            <v>00</v>
          </cell>
          <cell r="I1011" t="str">
            <v>0</v>
          </cell>
          <cell r="J1011">
            <v>0</v>
          </cell>
          <cell r="K1011">
            <v>1</v>
          </cell>
          <cell r="L1011">
            <v>0</v>
          </cell>
          <cell r="M1011">
            <v>1</v>
          </cell>
          <cell r="N1011">
            <v>1</v>
          </cell>
          <cell r="O1011">
            <v>1</v>
          </cell>
        </row>
        <row r="1012">
          <cell r="A1012" t="str">
            <v>07</v>
          </cell>
          <cell r="B1012" t="str">
            <v>01</v>
          </cell>
          <cell r="C1012" t="str">
            <v>04</v>
          </cell>
          <cell r="D1012" t="str">
            <v>02</v>
          </cell>
          <cell r="E1012" t="str">
            <v>12</v>
          </cell>
          <cell r="F1012" t="str">
            <v>03</v>
          </cell>
          <cell r="G1012" t="str">
            <v>0</v>
          </cell>
          <cell r="H1012" t="str">
            <v>00</v>
          </cell>
          <cell r="I1012" t="str">
            <v>0</v>
          </cell>
          <cell r="J1012">
            <v>6332.29</v>
          </cell>
          <cell r="K1012">
            <v>7500</v>
          </cell>
          <cell r="L1012">
            <v>13304</v>
          </cell>
          <cell r="M1012">
            <v>7500</v>
          </cell>
          <cell r="N1012">
            <v>7500</v>
          </cell>
          <cell r="O1012">
            <v>7500</v>
          </cell>
        </row>
        <row r="1013">
          <cell r="A1013" t="str">
            <v>07</v>
          </cell>
          <cell r="B1013" t="str">
            <v>01</v>
          </cell>
          <cell r="C1013" t="str">
            <v>04</v>
          </cell>
          <cell r="D1013" t="str">
            <v>02</v>
          </cell>
          <cell r="E1013" t="str">
            <v>13</v>
          </cell>
          <cell r="F1013" t="str">
            <v>01</v>
          </cell>
          <cell r="G1013" t="str">
            <v>0</v>
          </cell>
          <cell r="H1013" t="str">
            <v>00</v>
          </cell>
          <cell r="I1013" t="str">
            <v>0</v>
          </cell>
          <cell r="J1013">
            <v>2423.41</v>
          </cell>
          <cell r="K1013">
            <v>2700</v>
          </cell>
          <cell r="L1013">
            <v>7424</v>
          </cell>
          <cell r="M1013">
            <v>2700</v>
          </cell>
          <cell r="N1013">
            <v>2700</v>
          </cell>
          <cell r="O1013">
            <v>2700</v>
          </cell>
        </row>
        <row r="1014">
          <cell r="A1014" t="str">
            <v>07</v>
          </cell>
          <cell r="B1014" t="str">
            <v>01</v>
          </cell>
          <cell r="C1014" t="str">
            <v>04</v>
          </cell>
          <cell r="D1014" t="str">
            <v>02</v>
          </cell>
          <cell r="E1014" t="str">
            <v>13</v>
          </cell>
          <cell r="F1014" t="str">
            <v>01</v>
          </cell>
          <cell r="G1014" t="str">
            <v>2</v>
          </cell>
          <cell r="H1014" t="str">
            <v>00</v>
          </cell>
          <cell r="I1014" t="str">
            <v>0</v>
          </cell>
          <cell r="J1014">
            <v>0</v>
          </cell>
          <cell r="K1014">
            <v>0</v>
          </cell>
          <cell r="L1014">
            <v>0</v>
          </cell>
          <cell r="M1014">
            <v>0</v>
          </cell>
          <cell r="N1014">
            <v>0</v>
          </cell>
          <cell r="O1014">
            <v>0</v>
          </cell>
        </row>
        <row r="1015">
          <cell r="A1015" t="str">
            <v>07</v>
          </cell>
          <cell r="B1015" t="str">
            <v>01</v>
          </cell>
          <cell r="C1015" t="str">
            <v>04</v>
          </cell>
          <cell r="D1015" t="str">
            <v>02</v>
          </cell>
          <cell r="E1015" t="str">
            <v>13</v>
          </cell>
          <cell r="F1015" t="str">
            <v>08</v>
          </cell>
          <cell r="G1015" t="str">
            <v>2</v>
          </cell>
          <cell r="H1015" t="str">
            <v>00</v>
          </cell>
          <cell r="I1015" t="str">
            <v>0</v>
          </cell>
          <cell r="J1015">
            <v>0</v>
          </cell>
          <cell r="K1015">
            <v>1</v>
          </cell>
          <cell r="L1015">
            <v>0</v>
          </cell>
          <cell r="M1015">
            <v>1</v>
          </cell>
          <cell r="N1015">
            <v>1</v>
          </cell>
          <cell r="O1015">
            <v>1</v>
          </cell>
        </row>
        <row r="1016">
          <cell r="A1016" t="str">
            <v>07</v>
          </cell>
          <cell r="B1016" t="str">
            <v>01</v>
          </cell>
          <cell r="C1016" t="str">
            <v>04</v>
          </cell>
          <cell r="D1016" t="str">
            <v>02</v>
          </cell>
          <cell r="E1016" t="str">
            <v>13</v>
          </cell>
          <cell r="F1016" t="str">
            <v>09</v>
          </cell>
          <cell r="G1016" t="str">
            <v>2</v>
          </cell>
          <cell r="H1016" t="str">
            <v>00</v>
          </cell>
          <cell r="I1016" t="str">
            <v>0</v>
          </cell>
          <cell r="J1016">
            <v>0</v>
          </cell>
          <cell r="K1016">
            <v>1</v>
          </cell>
          <cell r="L1016">
            <v>0</v>
          </cell>
          <cell r="M1016">
            <v>1</v>
          </cell>
          <cell r="N1016">
            <v>1</v>
          </cell>
          <cell r="O1016">
            <v>1</v>
          </cell>
        </row>
        <row r="1017">
          <cell r="A1017" t="str">
            <v>07</v>
          </cell>
          <cell r="B1017" t="str">
            <v>01</v>
          </cell>
          <cell r="C1017" t="str">
            <v>04</v>
          </cell>
          <cell r="D1017" t="str">
            <v>02</v>
          </cell>
          <cell r="E1017" t="str">
            <v>13</v>
          </cell>
          <cell r="F1017" t="str">
            <v>38</v>
          </cell>
          <cell r="G1017" t="str">
            <v>0</v>
          </cell>
          <cell r="H1017" t="str">
            <v>00</v>
          </cell>
          <cell r="I1017" t="str">
            <v>0</v>
          </cell>
          <cell r="J1017">
            <v>0</v>
          </cell>
          <cell r="K1017">
            <v>1</v>
          </cell>
          <cell r="L1017">
            <v>0</v>
          </cell>
          <cell r="M1017">
            <v>1</v>
          </cell>
          <cell r="N1017">
            <v>1</v>
          </cell>
          <cell r="O1017">
            <v>1</v>
          </cell>
        </row>
        <row r="1018">
          <cell r="A1018" t="str">
            <v>07</v>
          </cell>
          <cell r="B1018" t="str">
            <v>01</v>
          </cell>
          <cell r="C1018" t="str">
            <v>04</v>
          </cell>
          <cell r="D1018" t="str">
            <v>02</v>
          </cell>
          <cell r="E1018" t="str">
            <v>14</v>
          </cell>
          <cell r="F1018" t="str">
            <v>02</v>
          </cell>
          <cell r="G1018" t="str">
            <v>0</v>
          </cell>
          <cell r="H1018" t="str">
            <v>00</v>
          </cell>
          <cell r="I1018" t="str">
            <v>0</v>
          </cell>
          <cell r="J1018">
            <v>0</v>
          </cell>
          <cell r="K1018">
            <v>10000</v>
          </cell>
          <cell r="L1018">
            <v>11768</v>
          </cell>
          <cell r="M1018">
            <v>10000</v>
          </cell>
          <cell r="N1018">
            <v>10000</v>
          </cell>
          <cell r="O1018">
            <v>10000</v>
          </cell>
        </row>
        <row r="1019">
          <cell r="A1019" t="str">
            <v>07</v>
          </cell>
          <cell r="B1019" t="str">
            <v>01</v>
          </cell>
          <cell r="C1019" t="str">
            <v>04</v>
          </cell>
          <cell r="D1019" t="str">
            <v>02</v>
          </cell>
          <cell r="E1019" t="str">
            <v>14</v>
          </cell>
          <cell r="F1019" t="str">
            <v>02</v>
          </cell>
          <cell r="G1019" t="str">
            <v>2</v>
          </cell>
          <cell r="H1019" t="str">
            <v>00</v>
          </cell>
          <cell r="I1019" t="str">
            <v>0</v>
          </cell>
          <cell r="J1019">
            <v>0</v>
          </cell>
          <cell r="K1019">
            <v>1</v>
          </cell>
          <cell r="L1019">
            <v>0</v>
          </cell>
          <cell r="M1019">
            <v>1</v>
          </cell>
          <cell r="N1019">
            <v>1</v>
          </cell>
          <cell r="O1019">
            <v>1</v>
          </cell>
        </row>
        <row r="1020">
          <cell r="A1020" t="str">
            <v>07</v>
          </cell>
          <cell r="B1020" t="str">
            <v>01</v>
          </cell>
          <cell r="C1020" t="str">
            <v>04</v>
          </cell>
          <cell r="D1020" t="str">
            <v>02</v>
          </cell>
          <cell r="E1020" t="str">
            <v>14</v>
          </cell>
          <cell r="F1020" t="str">
            <v>05</v>
          </cell>
          <cell r="G1020" t="str">
            <v>0</v>
          </cell>
          <cell r="H1020" t="str">
            <v>00</v>
          </cell>
          <cell r="I1020" t="str">
            <v>0</v>
          </cell>
          <cell r="J1020">
            <v>1047.55</v>
          </cell>
          <cell r="K1020">
            <v>1000</v>
          </cell>
          <cell r="L1020">
            <v>983</v>
          </cell>
          <cell r="M1020">
            <v>1000</v>
          </cell>
          <cell r="N1020">
            <v>1000</v>
          </cell>
          <cell r="O1020">
            <v>1000</v>
          </cell>
        </row>
        <row r="1021">
          <cell r="A1021" t="str">
            <v>07</v>
          </cell>
          <cell r="B1021" t="str">
            <v>01</v>
          </cell>
          <cell r="C1021" t="str">
            <v>04</v>
          </cell>
          <cell r="D1021" t="str">
            <v>02</v>
          </cell>
          <cell r="E1021" t="str">
            <v>14</v>
          </cell>
          <cell r="F1021" t="str">
            <v>05</v>
          </cell>
          <cell r="G1021" t="str">
            <v>2</v>
          </cell>
          <cell r="H1021" t="str">
            <v>00</v>
          </cell>
          <cell r="I1021" t="str">
            <v>0</v>
          </cell>
          <cell r="J1021">
            <v>0</v>
          </cell>
          <cell r="K1021">
            <v>1</v>
          </cell>
          <cell r="L1021">
            <v>0</v>
          </cell>
          <cell r="M1021">
            <v>1</v>
          </cell>
          <cell r="N1021">
            <v>1</v>
          </cell>
          <cell r="O1021">
            <v>1</v>
          </cell>
        </row>
        <row r="1022">
          <cell r="A1022" t="str">
            <v>07</v>
          </cell>
          <cell r="B1022" t="str">
            <v>01</v>
          </cell>
          <cell r="C1022" t="str">
            <v>04</v>
          </cell>
          <cell r="D1022" t="str">
            <v>02</v>
          </cell>
          <cell r="E1022" t="str">
            <v>14</v>
          </cell>
          <cell r="F1022" t="str">
            <v>06</v>
          </cell>
          <cell r="G1022" t="str">
            <v>2</v>
          </cell>
          <cell r="H1022" t="str">
            <v>00</v>
          </cell>
          <cell r="I1022" t="str">
            <v>0</v>
          </cell>
          <cell r="J1022">
            <v>0</v>
          </cell>
          <cell r="K1022">
            <v>1</v>
          </cell>
          <cell r="L1022">
            <v>0</v>
          </cell>
          <cell r="M1022">
            <v>1</v>
          </cell>
          <cell r="N1022">
            <v>1</v>
          </cell>
          <cell r="O1022">
            <v>1</v>
          </cell>
        </row>
        <row r="1023">
          <cell r="A1023" t="str">
            <v>07</v>
          </cell>
          <cell r="B1023" t="str">
            <v>01</v>
          </cell>
          <cell r="C1023" t="str">
            <v>04</v>
          </cell>
          <cell r="D1023" t="str">
            <v>02</v>
          </cell>
          <cell r="E1023" t="str">
            <v>14</v>
          </cell>
          <cell r="F1023" t="str">
            <v>07</v>
          </cell>
          <cell r="G1023" t="str">
            <v>2</v>
          </cell>
          <cell r="H1023" t="str">
            <v>00</v>
          </cell>
          <cell r="I1023" t="str">
            <v>0</v>
          </cell>
          <cell r="J1023">
            <v>0</v>
          </cell>
          <cell r="K1023">
            <v>1</v>
          </cell>
          <cell r="L1023">
            <v>0</v>
          </cell>
          <cell r="M1023">
            <v>1</v>
          </cell>
          <cell r="N1023">
            <v>1</v>
          </cell>
          <cell r="O1023">
            <v>1</v>
          </cell>
        </row>
        <row r="1024">
          <cell r="A1024" t="str">
            <v>07</v>
          </cell>
          <cell r="B1024" t="str">
            <v>01</v>
          </cell>
          <cell r="C1024" t="str">
            <v>04</v>
          </cell>
          <cell r="D1024" t="str">
            <v>02</v>
          </cell>
          <cell r="E1024" t="str">
            <v>14</v>
          </cell>
          <cell r="F1024" t="str">
            <v>08</v>
          </cell>
          <cell r="G1024" t="str">
            <v>0</v>
          </cell>
          <cell r="H1024" t="str">
            <v>00</v>
          </cell>
          <cell r="I1024" t="str">
            <v>0</v>
          </cell>
          <cell r="J1024">
            <v>0</v>
          </cell>
          <cell r="K1024">
            <v>3000</v>
          </cell>
          <cell r="L1024">
            <v>0</v>
          </cell>
          <cell r="M1024">
            <v>3000</v>
          </cell>
          <cell r="N1024">
            <v>3000</v>
          </cell>
          <cell r="O1024">
            <v>3000</v>
          </cell>
        </row>
        <row r="1025">
          <cell r="A1025" t="str">
            <v>07</v>
          </cell>
          <cell r="B1025" t="str">
            <v>01</v>
          </cell>
          <cell r="C1025" t="str">
            <v>04</v>
          </cell>
          <cell r="D1025" t="str">
            <v>02</v>
          </cell>
          <cell r="E1025" t="str">
            <v>14</v>
          </cell>
          <cell r="F1025" t="str">
            <v>13</v>
          </cell>
          <cell r="G1025" t="str">
            <v>0</v>
          </cell>
          <cell r="H1025" t="str">
            <v>00</v>
          </cell>
          <cell r="I1025" t="str">
            <v>0</v>
          </cell>
          <cell r="J1025">
            <v>5704.64</v>
          </cell>
          <cell r="K1025">
            <v>3000</v>
          </cell>
          <cell r="L1025">
            <v>3261</v>
          </cell>
          <cell r="M1025">
            <v>3000</v>
          </cell>
          <cell r="N1025">
            <v>3000</v>
          </cell>
          <cell r="O1025">
            <v>3000</v>
          </cell>
        </row>
        <row r="1026">
          <cell r="A1026" t="str">
            <v>07</v>
          </cell>
          <cell r="B1026" t="str">
            <v>01</v>
          </cell>
          <cell r="C1026" t="str">
            <v>04</v>
          </cell>
          <cell r="D1026" t="str">
            <v>02</v>
          </cell>
          <cell r="E1026" t="str">
            <v>14</v>
          </cell>
          <cell r="F1026" t="str">
            <v>13</v>
          </cell>
          <cell r="G1026" t="str">
            <v>2</v>
          </cell>
          <cell r="H1026" t="str">
            <v>00</v>
          </cell>
          <cell r="I1026" t="str">
            <v>0</v>
          </cell>
          <cell r="J1026">
            <v>0</v>
          </cell>
          <cell r="K1026">
            <v>1</v>
          </cell>
          <cell r="L1026">
            <v>0</v>
          </cell>
          <cell r="M1026">
            <v>1</v>
          </cell>
          <cell r="N1026">
            <v>1</v>
          </cell>
          <cell r="O1026">
            <v>1</v>
          </cell>
        </row>
        <row r="1027">
          <cell r="A1027" t="str">
            <v>07</v>
          </cell>
          <cell r="B1027" t="str">
            <v>01</v>
          </cell>
          <cell r="C1027" t="str">
            <v>04</v>
          </cell>
          <cell r="D1027" t="str">
            <v>02</v>
          </cell>
          <cell r="E1027" t="str">
            <v>14</v>
          </cell>
          <cell r="F1027" t="str">
            <v>17</v>
          </cell>
          <cell r="G1027" t="str">
            <v>0</v>
          </cell>
          <cell r="H1027" t="str">
            <v>00</v>
          </cell>
          <cell r="I1027" t="str">
            <v>0</v>
          </cell>
          <cell r="J1027">
            <v>0</v>
          </cell>
          <cell r="K1027">
            <v>1</v>
          </cell>
          <cell r="L1027">
            <v>0</v>
          </cell>
          <cell r="M1027">
            <v>264695</v>
          </cell>
          <cell r="N1027">
            <v>1</v>
          </cell>
          <cell r="O1027">
            <v>1</v>
          </cell>
        </row>
        <row r="1028">
          <cell r="A1028" t="str">
            <v>07</v>
          </cell>
          <cell r="B1028" t="str">
            <v>01</v>
          </cell>
          <cell r="C1028" t="str">
            <v>04</v>
          </cell>
          <cell r="D1028" t="str">
            <v>02</v>
          </cell>
          <cell r="E1028" t="str">
            <v>14</v>
          </cell>
          <cell r="F1028" t="str">
            <v>65</v>
          </cell>
          <cell r="G1028" t="str">
            <v>0</v>
          </cell>
          <cell r="H1028" t="str">
            <v>00</v>
          </cell>
          <cell r="I1028" t="str">
            <v>0</v>
          </cell>
          <cell r="J1028">
            <v>0</v>
          </cell>
          <cell r="K1028">
            <v>1</v>
          </cell>
          <cell r="L1028">
            <v>0</v>
          </cell>
          <cell r="M1028">
            <v>1</v>
          </cell>
          <cell r="N1028">
            <v>1</v>
          </cell>
          <cell r="O1028">
            <v>1</v>
          </cell>
        </row>
        <row r="1029">
          <cell r="A1029" t="str">
            <v>07</v>
          </cell>
          <cell r="B1029" t="str">
            <v>01</v>
          </cell>
          <cell r="C1029" t="str">
            <v>04</v>
          </cell>
          <cell r="D1029" t="str">
            <v>02</v>
          </cell>
          <cell r="E1029" t="str">
            <v>14</v>
          </cell>
          <cell r="F1029" t="str">
            <v>80</v>
          </cell>
          <cell r="G1029" t="str">
            <v>0</v>
          </cell>
          <cell r="H1029" t="str">
            <v>00</v>
          </cell>
          <cell r="I1029" t="str">
            <v>0</v>
          </cell>
          <cell r="J1029">
            <v>0</v>
          </cell>
          <cell r="K1029">
            <v>1</v>
          </cell>
          <cell r="L1029">
            <v>0</v>
          </cell>
          <cell r="M1029">
            <v>1</v>
          </cell>
          <cell r="N1029">
            <v>1</v>
          </cell>
          <cell r="O1029">
            <v>1</v>
          </cell>
        </row>
        <row r="1030">
          <cell r="A1030" t="str">
            <v>07</v>
          </cell>
          <cell r="B1030" t="str">
            <v>01</v>
          </cell>
          <cell r="C1030" t="str">
            <v>04</v>
          </cell>
          <cell r="D1030" t="str">
            <v>02</v>
          </cell>
          <cell r="E1030" t="str">
            <v>20</v>
          </cell>
          <cell r="F1030" t="str">
            <v>05</v>
          </cell>
          <cell r="G1030" t="str">
            <v>0</v>
          </cell>
          <cell r="H1030" t="str">
            <v>00</v>
          </cell>
          <cell r="I1030" t="str">
            <v>0</v>
          </cell>
          <cell r="J1030">
            <v>0</v>
          </cell>
          <cell r="K1030">
            <v>1</v>
          </cell>
          <cell r="L1030">
            <v>0</v>
          </cell>
          <cell r="M1030">
            <v>1</v>
          </cell>
          <cell r="N1030">
            <v>1</v>
          </cell>
          <cell r="O1030">
            <v>1</v>
          </cell>
        </row>
        <row r="1031">
          <cell r="A1031" t="str">
            <v>07</v>
          </cell>
          <cell r="B1031" t="str">
            <v>01</v>
          </cell>
          <cell r="C1031" t="str">
            <v>04</v>
          </cell>
          <cell r="D1031" t="str">
            <v>92</v>
          </cell>
          <cell r="E1031" t="str">
            <v>10</v>
          </cell>
          <cell r="F1031" t="str">
            <v>02</v>
          </cell>
          <cell r="G1031" t="str">
            <v>0</v>
          </cell>
          <cell r="H1031" t="str">
            <v>00</v>
          </cell>
          <cell r="I1031" t="str">
            <v>0</v>
          </cell>
          <cell r="K1031">
            <v>10000</v>
          </cell>
          <cell r="L1031">
            <v>34565</v>
          </cell>
          <cell r="M1031">
            <v>10000</v>
          </cell>
          <cell r="N1031">
            <v>10000</v>
          </cell>
          <cell r="O1031">
            <v>10000</v>
          </cell>
        </row>
        <row r="1032">
          <cell r="A1032" t="str">
            <v>07</v>
          </cell>
          <cell r="B1032" t="str">
            <v>01</v>
          </cell>
          <cell r="C1032" t="str">
            <v>04</v>
          </cell>
          <cell r="D1032" t="str">
            <v>92</v>
          </cell>
          <cell r="E1032" t="str">
            <v>10</v>
          </cell>
          <cell r="F1032" t="str">
            <v>26</v>
          </cell>
          <cell r="G1032" t="str">
            <v>0</v>
          </cell>
          <cell r="H1032" t="str">
            <v>00</v>
          </cell>
          <cell r="I1032" t="str">
            <v>0</v>
          </cell>
          <cell r="K1032">
            <v>1000</v>
          </cell>
          <cell r="L1032">
            <v>0</v>
          </cell>
          <cell r="M1032">
            <v>1000</v>
          </cell>
          <cell r="N1032">
            <v>1000</v>
          </cell>
          <cell r="O1032">
            <v>1000</v>
          </cell>
        </row>
        <row r="1033">
          <cell r="A1033" t="str">
            <v>07</v>
          </cell>
          <cell r="B1033" t="str">
            <v>01</v>
          </cell>
          <cell r="C1033" t="str">
            <v>04</v>
          </cell>
          <cell r="D1033" t="str">
            <v>92</v>
          </cell>
          <cell r="E1033" t="str">
            <v>12</v>
          </cell>
          <cell r="F1033" t="str">
            <v>01</v>
          </cell>
          <cell r="G1033" t="str">
            <v>0</v>
          </cell>
          <cell r="H1033" t="str">
            <v>00</v>
          </cell>
          <cell r="I1033" t="str">
            <v>0</v>
          </cell>
          <cell r="K1033">
            <v>7501</v>
          </cell>
          <cell r="L1033">
            <v>9755</v>
          </cell>
          <cell r="M1033">
            <v>7501</v>
          </cell>
          <cell r="N1033">
            <v>7501</v>
          </cell>
          <cell r="O1033">
            <v>7501</v>
          </cell>
        </row>
        <row r="1034">
          <cell r="A1034" t="str">
            <v>07</v>
          </cell>
          <cell r="B1034" t="str">
            <v>01</v>
          </cell>
          <cell r="C1034" t="str">
            <v>04</v>
          </cell>
          <cell r="D1034" t="str">
            <v>92</v>
          </cell>
          <cell r="E1034" t="str">
            <v>12</v>
          </cell>
          <cell r="F1034" t="str">
            <v>02</v>
          </cell>
          <cell r="G1034" t="str">
            <v>0</v>
          </cell>
          <cell r="H1034" t="str">
            <v>00</v>
          </cell>
          <cell r="I1034" t="str">
            <v>0</v>
          </cell>
          <cell r="K1034">
            <v>7496</v>
          </cell>
          <cell r="L1034">
            <v>152489</v>
          </cell>
          <cell r="M1034">
            <v>7496</v>
          </cell>
          <cell r="N1034">
            <v>7496</v>
          </cell>
          <cell r="O1034">
            <v>7496</v>
          </cell>
        </row>
        <row r="1035">
          <cell r="A1035" t="str">
            <v>07</v>
          </cell>
          <cell r="B1035" t="str">
            <v>01</v>
          </cell>
          <cell r="C1035" t="str">
            <v>04</v>
          </cell>
          <cell r="D1035" t="str">
            <v>92</v>
          </cell>
          <cell r="E1035" t="str">
            <v>13</v>
          </cell>
          <cell r="F1035" t="str">
            <v>08</v>
          </cell>
          <cell r="G1035" t="str">
            <v>0</v>
          </cell>
          <cell r="H1035" t="str">
            <v>00</v>
          </cell>
          <cell r="I1035" t="str">
            <v>0</v>
          </cell>
          <cell r="K1035">
            <v>1000</v>
          </cell>
          <cell r="L1035">
            <v>177</v>
          </cell>
          <cell r="M1035">
            <v>1000</v>
          </cell>
          <cell r="N1035">
            <v>1000</v>
          </cell>
          <cell r="O1035">
            <v>1000</v>
          </cell>
        </row>
        <row r="1036">
          <cell r="A1036" t="str">
            <v>07</v>
          </cell>
          <cell r="B1036" t="str">
            <v>01</v>
          </cell>
          <cell r="C1036" t="str">
            <v>04</v>
          </cell>
          <cell r="D1036" t="str">
            <v>92</v>
          </cell>
          <cell r="E1036" t="str">
            <v>13</v>
          </cell>
          <cell r="F1036" t="str">
            <v>09</v>
          </cell>
          <cell r="G1036" t="str">
            <v>0</v>
          </cell>
          <cell r="H1036" t="str">
            <v>00</v>
          </cell>
          <cell r="I1036" t="str">
            <v>0</v>
          </cell>
          <cell r="K1036">
            <v>1000</v>
          </cell>
          <cell r="L1036">
            <v>3708</v>
          </cell>
          <cell r="M1036">
            <v>1000</v>
          </cell>
          <cell r="N1036">
            <v>1000</v>
          </cell>
          <cell r="O1036">
            <v>1000</v>
          </cell>
        </row>
        <row r="1037">
          <cell r="A1037" t="str">
            <v>07</v>
          </cell>
          <cell r="B1037" t="str">
            <v>01</v>
          </cell>
          <cell r="C1037" t="str">
            <v>04</v>
          </cell>
          <cell r="D1037" t="str">
            <v>92</v>
          </cell>
          <cell r="E1037" t="str">
            <v>13</v>
          </cell>
          <cell r="F1037" t="str">
            <v>38</v>
          </cell>
          <cell r="G1037" t="str">
            <v>0</v>
          </cell>
          <cell r="H1037" t="str">
            <v>00</v>
          </cell>
          <cell r="I1037" t="str">
            <v>0</v>
          </cell>
          <cell r="K1037">
            <v>400000</v>
          </cell>
          <cell r="L1037">
            <v>388282</v>
          </cell>
          <cell r="M1037">
            <v>400000</v>
          </cell>
          <cell r="N1037">
            <v>400000</v>
          </cell>
          <cell r="O1037">
            <v>400000</v>
          </cell>
        </row>
        <row r="1038">
          <cell r="A1038" t="str">
            <v>07</v>
          </cell>
          <cell r="B1038" t="str">
            <v>01</v>
          </cell>
          <cell r="C1038" t="str">
            <v>04</v>
          </cell>
          <cell r="D1038" t="str">
            <v>92</v>
          </cell>
          <cell r="E1038" t="str">
            <v>14</v>
          </cell>
          <cell r="F1038" t="str">
            <v>06</v>
          </cell>
          <cell r="G1038" t="str">
            <v>0</v>
          </cell>
          <cell r="H1038" t="str">
            <v>00</v>
          </cell>
          <cell r="I1038" t="str">
            <v>0</v>
          </cell>
          <cell r="K1038">
            <v>5500</v>
          </cell>
          <cell r="L1038">
            <v>10567</v>
          </cell>
          <cell r="M1038">
            <v>5500</v>
          </cell>
          <cell r="N1038">
            <v>5500</v>
          </cell>
          <cell r="O1038">
            <v>5500</v>
          </cell>
        </row>
        <row r="1039">
          <cell r="A1039" t="str">
            <v>07</v>
          </cell>
          <cell r="B1039" t="str">
            <v>01</v>
          </cell>
          <cell r="C1039" t="str">
            <v>04</v>
          </cell>
          <cell r="D1039" t="str">
            <v>92</v>
          </cell>
          <cell r="E1039" t="str">
            <v>14</v>
          </cell>
          <cell r="F1039" t="str">
            <v>07</v>
          </cell>
          <cell r="G1039" t="str">
            <v>0</v>
          </cell>
          <cell r="H1039" t="str">
            <v>00</v>
          </cell>
          <cell r="I1039" t="str">
            <v>0</v>
          </cell>
          <cell r="J1039">
            <v>0</v>
          </cell>
          <cell r="K1039">
            <v>12500</v>
          </cell>
          <cell r="L1039">
            <v>50633</v>
          </cell>
          <cell r="M1039">
            <v>12500</v>
          </cell>
          <cell r="N1039">
            <v>12500</v>
          </cell>
          <cell r="O1039">
            <v>12500</v>
          </cell>
        </row>
        <row r="1040">
          <cell r="A1040" t="str">
            <v>07</v>
          </cell>
          <cell r="B1040" t="str">
            <v>01</v>
          </cell>
          <cell r="C1040" t="str">
            <v>04</v>
          </cell>
          <cell r="D1040" t="str">
            <v>92</v>
          </cell>
          <cell r="E1040" t="str">
            <v>14</v>
          </cell>
          <cell r="F1040" t="str">
            <v>15</v>
          </cell>
          <cell r="G1040" t="str">
            <v>0</v>
          </cell>
          <cell r="H1040" t="str">
            <v>00</v>
          </cell>
          <cell r="I1040" t="str">
            <v>0</v>
          </cell>
          <cell r="K1040">
            <v>1</v>
          </cell>
          <cell r="L1040">
            <v>0</v>
          </cell>
          <cell r="M1040">
            <v>1</v>
          </cell>
          <cell r="N1040">
            <v>1</v>
          </cell>
          <cell r="O1040">
            <v>1</v>
          </cell>
        </row>
        <row r="1041">
          <cell r="A1041" t="str">
            <v>07</v>
          </cell>
          <cell r="B1041" t="str">
            <v>01</v>
          </cell>
          <cell r="C1041" t="str">
            <v>04</v>
          </cell>
          <cell r="D1041" t="str">
            <v>92</v>
          </cell>
          <cell r="E1041" t="str">
            <v>14</v>
          </cell>
          <cell r="F1041" t="str">
            <v>17</v>
          </cell>
          <cell r="G1041" t="str">
            <v>0</v>
          </cell>
          <cell r="H1041" t="str">
            <v>00</v>
          </cell>
          <cell r="I1041" t="str">
            <v>0</v>
          </cell>
          <cell r="K1041">
            <v>1</v>
          </cell>
          <cell r="L1041">
            <v>0</v>
          </cell>
          <cell r="M1041">
            <v>1</v>
          </cell>
          <cell r="N1041">
            <v>1</v>
          </cell>
          <cell r="O1041">
            <v>1</v>
          </cell>
        </row>
        <row r="1042">
          <cell r="A1042" t="str">
            <v>07</v>
          </cell>
          <cell r="B1042" t="str">
            <v>01</v>
          </cell>
          <cell r="C1042" t="str">
            <v>04</v>
          </cell>
          <cell r="D1042" t="str">
            <v>92</v>
          </cell>
          <cell r="E1042" t="str">
            <v>14</v>
          </cell>
          <cell r="F1042" t="str">
            <v>65</v>
          </cell>
          <cell r="G1042" t="str">
            <v>0</v>
          </cell>
          <cell r="H1042" t="str">
            <v>00</v>
          </cell>
          <cell r="I1042" t="str">
            <v>0</v>
          </cell>
          <cell r="K1042">
            <v>4000</v>
          </cell>
          <cell r="L1042">
            <v>4178</v>
          </cell>
          <cell r="M1042">
            <v>4000</v>
          </cell>
          <cell r="N1042">
            <v>4000</v>
          </cell>
          <cell r="O1042">
            <v>4000</v>
          </cell>
        </row>
        <row r="1043">
          <cell r="A1043" t="str">
            <v>07</v>
          </cell>
          <cell r="B1043" t="str">
            <v>01</v>
          </cell>
          <cell r="C1043" t="str">
            <v>04</v>
          </cell>
          <cell r="D1043" t="str">
            <v>92</v>
          </cell>
          <cell r="E1043" t="str">
            <v>14</v>
          </cell>
          <cell r="F1043" t="str">
            <v>80</v>
          </cell>
          <cell r="G1043" t="str">
            <v>0</v>
          </cell>
          <cell r="H1043" t="str">
            <v>00</v>
          </cell>
          <cell r="I1043" t="str">
            <v>0</v>
          </cell>
          <cell r="K1043">
            <v>1</v>
          </cell>
          <cell r="L1043">
            <v>0</v>
          </cell>
          <cell r="M1043">
            <v>1</v>
          </cell>
          <cell r="N1043">
            <v>1</v>
          </cell>
          <cell r="O1043">
            <v>1</v>
          </cell>
        </row>
        <row r="1044">
          <cell r="A1044" t="str">
            <v>07</v>
          </cell>
          <cell r="B1044" t="str">
            <v>01</v>
          </cell>
          <cell r="C1044" t="str">
            <v>04</v>
          </cell>
          <cell r="D1044" t="str">
            <v>92</v>
          </cell>
          <cell r="E1044" t="str">
            <v>20</v>
          </cell>
          <cell r="F1044" t="str">
            <v>01</v>
          </cell>
          <cell r="G1044" t="str">
            <v>0</v>
          </cell>
          <cell r="H1044" t="str">
            <v>00</v>
          </cell>
          <cell r="I1044" t="str">
            <v>0</v>
          </cell>
          <cell r="K1044">
            <v>100000</v>
          </cell>
          <cell r="L1044">
            <v>100000</v>
          </cell>
          <cell r="M1044">
            <v>100000</v>
          </cell>
          <cell r="N1044">
            <v>100000</v>
          </cell>
          <cell r="O1044">
            <v>100000</v>
          </cell>
        </row>
        <row r="1045">
          <cell r="A1045" t="str">
            <v>07</v>
          </cell>
          <cell r="B1045" t="str">
            <v>01</v>
          </cell>
          <cell r="C1045" t="str">
            <v>04</v>
          </cell>
          <cell r="D1045" t="str">
            <v>92</v>
          </cell>
          <cell r="E1045" t="str">
            <v>20</v>
          </cell>
          <cell r="F1045" t="str">
            <v>03</v>
          </cell>
          <cell r="G1045" t="str">
            <v>0</v>
          </cell>
          <cell r="H1045" t="str">
            <v>00</v>
          </cell>
          <cell r="I1045" t="str">
            <v>0</v>
          </cell>
          <cell r="K1045">
            <v>150000</v>
          </cell>
          <cell r="L1045">
            <v>150000</v>
          </cell>
          <cell r="M1045">
            <v>150000</v>
          </cell>
          <cell r="N1045">
            <v>150000</v>
          </cell>
          <cell r="O1045">
            <v>150000</v>
          </cell>
        </row>
        <row r="1046">
          <cell r="A1046" t="str">
            <v>07</v>
          </cell>
          <cell r="B1046" t="str">
            <v>01</v>
          </cell>
          <cell r="C1046" t="str">
            <v>03</v>
          </cell>
          <cell r="D1046" t="str">
            <v>01</v>
          </cell>
          <cell r="E1046" t="str">
            <v>10</v>
          </cell>
          <cell r="F1046" t="str">
            <v>01</v>
          </cell>
          <cell r="G1046" t="str">
            <v>9</v>
          </cell>
          <cell r="H1046" t="str">
            <v>00</v>
          </cell>
          <cell r="I1046" t="str">
            <v>0</v>
          </cell>
          <cell r="J1046">
            <v>382926.48</v>
          </cell>
          <cell r="K1046">
            <v>593782</v>
          </cell>
          <cell r="L1046">
            <v>389129</v>
          </cell>
          <cell r="M1046">
            <v>819297</v>
          </cell>
          <cell r="N1046">
            <v>819297</v>
          </cell>
          <cell r="O1046">
            <v>819297</v>
          </cell>
        </row>
        <row r="1047">
          <cell r="A1047" t="str">
            <v>07</v>
          </cell>
          <cell r="B1047" t="str">
            <v>01</v>
          </cell>
          <cell r="C1047" t="str">
            <v>03</v>
          </cell>
          <cell r="D1047" t="str">
            <v>01</v>
          </cell>
          <cell r="E1047" t="str">
            <v>10</v>
          </cell>
          <cell r="F1047" t="str">
            <v>02</v>
          </cell>
          <cell r="G1047" t="str">
            <v>9</v>
          </cell>
          <cell r="H1047" t="str">
            <v>00</v>
          </cell>
          <cell r="I1047" t="str">
            <v>0</v>
          </cell>
          <cell r="J1047">
            <v>0</v>
          </cell>
          <cell r="K1047">
            <v>1</v>
          </cell>
          <cell r="L1047">
            <v>0</v>
          </cell>
          <cell r="M1047">
            <v>1</v>
          </cell>
          <cell r="N1047">
            <v>1</v>
          </cell>
          <cell r="O1047">
            <v>1</v>
          </cell>
        </row>
        <row r="1048">
          <cell r="A1048" t="str">
            <v>07</v>
          </cell>
          <cell r="B1048" t="str">
            <v>01</v>
          </cell>
          <cell r="C1048" t="str">
            <v>03</v>
          </cell>
          <cell r="D1048" t="str">
            <v>01</v>
          </cell>
          <cell r="E1048" t="str">
            <v>10</v>
          </cell>
          <cell r="F1048" t="str">
            <v>26</v>
          </cell>
          <cell r="G1048" t="str">
            <v>9</v>
          </cell>
          <cell r="H1048" t="str">
            <v>00</v>
          </cell>
          <cell r="I1048" t="str">
            <v>0</v>
          </cell>
          <cell r="J1048">
            <v>20195.55</v>
          </cell>
          <cell r="K1048">
            <v>56800</v>
          </cell>
          <cell r="L1048">
            <v>33911</v>
          </cell>
          <cell r="M1048">
            <v>28476</v>
          </cell>
          <cell r="N1048">
            <v>28476</v>
          </cell>
          <cell r="O1048">
            <v>28476</v>
          </cell>
        </row>
        <row r="1049">
          <cell r="A1049" t="str">
            <v>07</v>
          </cell>
          <cell r="B1049" t="str">
            <v>01</v>
          </cell>
          <cell r="C1049" t="str">
            <v>03</v>
          </cell>
          <cell r="D1049" t="str">
            <v>01</v>
          </cell>
          <cell r="E1049" t="str">
            <v>10</v>
          </cell>
          <cell r="F1049" t="str">
            <v>30</v>
          </cell>
          <cell r="G1049" t="str">
            <v>9</v>
          </cell>
          <cell r="H1049" t="str">
            <v>00</v>
          </cell>
          <cell r="I1049" t="str">
            <v>0</v>
          </cell>
          <cell r="J1049">
            <v>119043.8</v>
          </cell>
          <cell r="K1049">
            <v>133340</v>
          </cell>
          <cell r="L1049">
            <v>112415</v>
          </cell>
          <cell r="M1049">
            <v>133340</v>
          </cell>
          <cell r="N1049">
            <v>133340</v>
          </cell>
          <cell r="O1049">
            <v>133340</v>
          </cell>
        </row>
        <row r="1050">
          <cell r="A1050" t="str">
            <v>07</v>
          </cell>
          <cell r="B1050" t="str">
            <v>01</v>
          </cell>
          <cell r="C1050" t="str">
            <v>03</v>
          </cell>
          <cell r="D1050" t="str">
            <v>01</v>
          </cell>
          <cell r="E1050" t="str">
            <v>10</v>
          </cell>
          <cell r="F1050" t="str">
            <v>32</v>
          </cell>
          <cell r="G1050" t="str">
            <v>9</v>
          </cell>
          <cell r="H1050" t="str">
            <v>00</v>
          </cell>
          <cell r="I1050" t="str">
            <v>0</v>
          </cell>
          <cell r="J1050">
            <v>271266.45</v>
          </cell>
          <cell r="K1050">
            <v>234569</v>
          </cell>
          <cell r="L1050">
            <v>273514</v>
          </cell>
          <cell r="M1050">
            <v>117597</v>
          </cell>
          <cell r="N1050">
            <v>117597</v>
          </cell>
          <cell r="O1050">
            <v>117597</v>
          </cell>
        </row>
        <row r="1051">
          <cell r="A1051" t="str">
            <v>07</v>
          </cell>
          <cell r="B1051" t="str">
            <v>01</v>
          </cell>
          <cell r="C1051" t="str">
            <v>03</v>
          </cell>
          <cell r="D1051" t="str">
            <v>01</v>
          </cell>
          <cell r="E1051" t="str">
            <v>11</v>
          </cell>
          <cell r="F1051" t="str">
            <v>01</v>
          </cell>
          <cell r="G1051" t="str">
            <v>9</v>
          </cell>
          <cell r="H1051" t="str">
            <v>00</v>
          </cell>
          <cell r="I1051" t="str">
            <v>0</v>
          </cell>
          <cell r="J1051">
            <v>154034.81</v>
          </cell>
          <cell r="K1051">
            <v>162030</v>
          </cell>
          <cell r="L1051">
            <v>108551</v>
          </cell>
          <cell r="M1051">
            <v>81231</v>
          </cell>
          <cell r="N1051">
            <v>81231</v>
          </cell>
          <cell r="O1051">
            <v>81231</v>
          </cell>
        </row>
        <row r="1052">
          <cell r="A1052" t="str">
            <v>07</v>
          </cell>
          <cell r="B1052" t="str">
            <v>01</v>
          </cell>
          <cell r="C1052" t="str">
            <v>03</v>
          </cell>
          <cell r="D1052" t="str">
            <v>01</v>
          </cell>
          <cell r="E1052" t="str">
            <v>12</v>
          </cell>
          <cell r="F1052" t="str">
            <v>01</v>
          </cell>
          <cell r="G1052" t="str">
            <v>9</v>
          </cell>
          <cell r="H1052" t="str">
            <v>00</v>
          </cell>
          <cell r="I1052" t="str">
            <v>0</v>
          </cell>
          <cell r="J1052">
            <v>28190.62</v>
          </cell>
          <cell r="K1052">
            <v>15000</v>
          </cell>
          <cell r="L1052">
            <v>103946</v>
          </cell>
          <cell r="M1052">
            <v>7520</v>
          </cell>
          <cell r="N1052">
            <v>7520</v>
          </cell>
          <cell r="O1052">
            <v>7520</v>
          </cell>
        </row>
        <row r="1053">
          <cell r="A1053" t="str">
            <v>07</v>
          </cell>
          <cell r="B1053" t="str">
            <v>01</v>
          </cell>
          <cell r="C1053" t="str">
            <v>03</v>
          </cell>
          <cell r="D1053" t="str">
            <v>01</v>
          </cell>
          <cell r="E1053" t="str">
            <v>12</v>
          </cell>
          <cell r="F1053" t="str">
            <v>02</v>
          </cell>
          <cell r="G1053" t="str">
            <v>9</v>
          </cell>
          <cell r="H1053" t="str">
            <v>00</v>
          </cell>
          <cell r="I1053" t="str">
            <v>0</v>
          </cell>
          <cell r="J1053">
            <v>327923.65000000002</v>
          </cell>
          <cell r="K1053">
            <v>54000</v>
          </cell>
          <cell r="L1053">
            <v>188976</v>
          </cell>
          <cell r="M1053">
            <v>27072</v>
          </cell>
          <cell r="N1053">
            <v>27072</v>
          </cell>
          <cell r="O1053">
            <v>27072</v>
          </cell>
        </row>
        <row r="1054">
          <cell r="A1054" t="str">
            <v>07</v>
          </cell>
          <cell r="B1054" t="str">
            <v>01</v>
          </cell>
          <cell r="C1054" t="str">
            <v>03</v>
          </cell>
          <cell r="D1054" t="str">
            <v>01</v>
          </cell>
          <cell r="E1054" t="str">
            <v>12</v>
          </cell>
          <cell r="F1054" t="str">
            <v>03</v>
          </cell>
          <cell r="G1054" t="str">
            <v>9</v>
          </cell>
          <cell r="H1054" t="str">
            <v>00</v>
          </cell>
          <cell r="I1054" t="str">
            <v>0</v>
          </cell>
          <cell r="J1054">
            <v>53617.58</v>
          </cell>
          <cell r="K1054">
            <v>18750</v>
          </cell>
          <cell r="L1054">
            <v>40140</v>
          </cell>
          <cell r="M1054">
            <v>9400</v>
          </cell>
          <cell r="N1054">
            <v>9400</v>
          </cell>
          <cell r="O1054">
            <v>9400</v>
          </cell>
        </row>
        <row r="1055">
          <cell r="A1055" t="str">
            <v>07</v>
          </cell>
          <cell r="B1055" t="str">
            <v>01</v>
          </cell>
          <cell r="C1055" t="str">
            <v>03</v>
          </cell>
          <cell r="D1055" t="str">
            <v>01</v>
          </cell>
          <cell r="E1055" t="str">
            <v>12</v>
          </cell>
          <cell r="F1055" t="str">
            <v>06</v>
          </cell>
          <cell r="G1055" t="str">
            <v>9</v>
          </cell>
          <cell r="H1055" t="str">
            <v>00</v>
          </cell>
          <cell r="I1055" t="str">
            <v>0</v>
          </cell>
          <cell r="J1055">
            <v>9677.27</v>
          </cell>
          <cell r="K1055">
            <v>4000</v>
          </cell>
          <cell r="L1055">
            <v>5060</v>
          </cell>
          <cell r="M1055">
            <v>2005</v>
          </cell>
          <cell r="N1055">
            <v>2005</v>
          </cell>
          <cell r="O1055">
            <v>2005</v>
          </cell>
        </row>
        <row r="1056">
          <cell r="A1056" t="str">
            <v>07</v>
          </cell>
          <cell r="B1056" t="str">
            <v>01</v>
          </cell>
          <cell r="C1056" t="str">
            <v>03</v>
          </cell>
          <cell r="D1056" t="str">
            <v>01</v>
          </cell>
          <cell r="E1056" t="str">
            <v>13</v>
          </cell>
          <cell r="F1056" t="str">
            <v>01</v>
          </cell>
          <cell r="G1056" t="str">
            <v>9</v>
          </cell>
          <cell r="H1056" t="str">
            <v>00</v>
          </cell>
          <cell r="I1056" t="str">
            <v>0</v>
          </cell>
          <cell r="J1056">
            <v>3588.69</v>
          </cell>
          <cell r="K1056">
            <v>3750</v>
          </cell>
          <cell r="L1056">
            <v>7963</v>
          </cell>
          <cell r="M1056">
            <v>1880</v>
          </cell>
          <cell r="N1056">
            <v>1880</v>
          </cell>
          <cell r="O1056">
            <v>1880</v>
          </cell>
        </row>
        <row r="1057">
          <cell r="A1057" t="str">
            <v>07</v>
          </cell>
          <cell r="B1057" t="str">
            <v>01</v>
          </cell>
          <cell r="C1057" t="str">
            <v>03</v>
          </cell>
          <cell r="D1057" t="str">
            <v>01</v>
          </cell>
          <cell r="E1057" t="str">
            <v>13</v>
          </cell>
          <cell r="F1057" t="str">
            <v>07</v>
          </cell>
          <cell r="G1057" t="str">
            <v>9</v>
          </cell>
          <cell r="H1057" t="str">
            <v>00</v>
          </cell>
          <cell r="I1057" t="str">
            <v>0</v>
          </cell>
          <cell r="J1057">
            <v>0</v>
          </cell>
          <cell r="K1057">
            <v>1</v>
          </cell>
          <cell r="L1057">
            <v>4520</v>
          </cell>
          <cell r="M1057">
            <v>1</v>
          </cell>
          <cell r="N1057">
            <v>1</v>
          </cell>
          <cell r="O1057">
            <v>1</v>
          </cell>
        </row>
        <row r="1058">
          <cell r="A1058" t="str">
            <v>07</v>
          </cell>
          <cell r="B1058" t="str">
            <v>01</v>
          </cell>
          <cell r="C1058" t="str">
            <v>03</v>
          </cell>
          <cell r="D1058" t="str">
            <v>01</v>
          </cell>
          <cell r="E1058" t="str">
            <v>13</v>
          </cell>
          <cell r="F1058" t="str">
            <v>08</v>
          </cell>
          <cell r="G1058" t="str">
            <v>9</v>
          </cell>
          <cell r="H1058" t="str">
            <v>00</v>
          </cell>
          <cell r="I1058" t="str">
            <v>0</v>
          </cell>
          <cell r="J1058">
            <v>5000</v>
          </cell>
          <cell r="K1058">
            <v>5000</v>
          </cell>
          <cell r="L1058">
            <v>6661</v>
          </cell>
          <cell r="M1058">
            <v>2507</v>
          </cell>
          <cell r="N1058">
            <v>2507</v>
          </cell>
          <cell r="O1058">
            <v>2507</v>
          </cell>
        </row>
        <row r="1059">
          <cell r="A1059" t="str">
            <v>07</v>
          </cell>
          <cell r="B1059" t="str">
            <v>01</v>
          </cell>
          <cell r="C1059" t="str">
            <v>03</v>
          </cell>
          <cell r="D1059" t="str">
            <v>01</v>
          </cell>
          <cell r="E1059" t="str">
            <v>13</v>
          </cell>
          <cell r="F1059" t="str">
            <v>09</v>
          </cell>
          <cell r="G1059" t="str">
            <v>9</v>
          </cell>
          <cell r="H1059" t="str">
            <v>00</v>
          </cell>
          <cell r="I1059" t="str">
            <v>0</v>
          </cell>
          <cell r="J1059">
            <v>6278.6</v>
          </cell>
          <cell r="K1059">
            <v>10000</v>
          </cell>
          <cell r="L1059">
            <v>2157</v>
          </cell>
          <cell r="M1059">
            <v>5013</v>
          </cell>
          <cell r="N1059">
            <v>5013</v>
          </cell>
          <cell r="O1059">
            <v>5013</v>
          </cell>
        </row>
        <row r="1060">
          <cell r="A1060" t="str">
            <v>07</v>
          </cell>
          <cell r="B1060" t="str">
            <v>01</v>
          </cell>
          <cell r="C1060" t="str">
            <v>03</v>
          </cell>
          <cell r="D1060" t="str">
            <v>01</v>
          </cell>
          <cell r="E1060" t="str">
            <v>14</v>
          </cell>
          <cell r="F1060" t="str">
            <v>02</v>
          </cell>
          <cell r="G1060" t="str">
            <v>9</v>
          </cell>
          <cell r="H1060" t="str">
            <v>00</v>
          </cell>
          <cell r="I1060" t="str">
            <v>0</v>
          </cell>
          <cell r="J1060">
            <v>20000</v>
          </cell>
          <cell r="K1060">
            <v>20000</v>
          </cell>
          <cell r="L1060">
            <v>26642</v>
          </cell>
          <cell r="M1060">
            <v>10027</v>
          </cell>
          <cell r="N1060">
            <v>10027</v>
          </cell>
          <cell r="O1060">
            <v>10027</v>
          </cell>
        </row>
        <row r="1061">
          <cell r="A1061" t="str">
            <v>07</v>
          </cell>
          <cell r="B1061" t="str">
            <v>01</v>
          </cell>
          <cell r="C1061" t="str">
            <v>03</v>
          </cell>
          <cell r="D1061" t="str">
            <v>01</v>
          </cell>
          <cell r="E1061" t="str">
            <v>14</v>
          </cell>
          <cell r="F1061" t="str">
            <v>05</v>
          </cell>
          <cell r="G1061" t="str">
            <v>9</v>
          </cell>
          <cell r="H1061" t="str">
            <v>00</v>
          </cell>
          <cell r="I1061" t="str">
            <v>0</v>
          </cell>
          <cell r="J1061">
            <v>9820.42</v>
          </cell>
          <cell r="K1061">
            <v>10000</v>
          </cell>
          <cell r="L1061">
            <v>956</v>
          </cell>
          <cell r="M1061">
            <v>5013</v>
          </cell>
          <cell r="N1061">
            <v>5013</v>
          </cell>
          <cell r="O1061">
            <v>5013</v>
          </cell>
        </row>
        <row r="1062">
          <cell r="A1062" t="str">
            <v>07</v>
          </cell>
          <cell r="B1062" t="str">
            <v>01</v>
          </cell>
          <cell r="C1062" t="str">
            <v>03</v>
          </cell>
          <cell r="D1062" t="str">
            <v>01</v>
          </cell>
          <cell r="E1062" t="str">
            <v>14</v>
          </cell>
          <cell r="F1062" t="str">
            <v>06</v>
          </cell>
          <cell r="G1062" t="str">
            <v>9</v>
          </cell>
          <cell r="H1062" t="str">
            <v>00</v>
          </cell>
          <cell r="I1062" t="str">
            <v>0</v>
          </cell>
          <cell r="J1062">
            <v>7022.19</v>
          </cell>
          <cell r="K1062">
            <v>4500</v>
          </cell>
          <cell r="L1062">
            <v>6884</v>
          </cell>
          <cell r="M1062">
            <v>2256</v>
          </cell>
          <cell r="N1062">
            <v>2256</v>
          </cell>
          <cell r="O1062">
            <v>2256</v>
          </cell>
        </row>
        <row r="1063">
          <cell r="A1063" t="str">
            <v>07</v>
          </cell>
          <cell r="B1063" t="str">
            <v>01</v>
          </cell>
          <cell r="C1063" t="str">
            <v>03</v>
          </cell>
          <cell r="D1063" t="str">
            <v>01</v>
          </cell>
          <cell r="E1063" t="str">
            <v>14</v>
          </cell>
          <cell r="F1063" t="str">
            <v>07</v>
          </cell>
          <cell r="G1063" t="str">
            <v>9</v>
          </cell>
          <cell r="H1063" t="str">
            <v>00</v>
          </cell>
          <cell r="I1063" t="str">
            <v>0</v>
          </cell>
          <cell r="J1063">
            <v>900</v>
          </cell>
          <cell r="K1063">
            <v>900</v>
          </cell>
          <cell r="L1063">
            <v>4661</v>
          </cell>
          <cell r="M1063">
            <v>451</v>
          </cell>
          <cell r="N1063">
            <v>451</v>
          </cell>
          <cell r="O1063">
            <v>451</v>
          </cell>
        </row>
        <row r="1064">
          <cell r="A1064" t="str">
            <v>07</v>
          </cell>
          <cell r="B1064" t="str">
            <v>01</v>
          </cell>
          <cell r="C1064" t="str">
            <v>03</v>
          </cell>
          <cell r="D1064" t="str">
            <v>01</v>
          </cell>
          <cell r="E1064" t="str">
            <v>14</v>
          </cell>
          <cell r="F1064" t="str">
            <v>08</v>
          </cell>
          <cell r="G1064" t="str">
            <v>9</v>
          </cell>
          <cell r="H1064" t="str">
            <v>00</v>
          </cell>
          <cell r="I1064" t="str">
            <v>0</v>
          </cell>
          <cell r="J1064">
            <v>0</v>
          </cell>
          <cell r="K1064">
            <v>1500</v>
          </cell>
          <cell r="L1064">
            <v>0</v>
          </cell>
          <cell r="M1064">
            <v>752</v>
          </cell>
          <cell r="N1064">
            <v>752</v>
          </cell>
          <cell r="O1064">
            <v>752</v>
          </cell>
        </row>
        <row r="1065">
          <cell r="A1065" t="str">
            <v>07</v>
          </cell>
          <cell r="B1065" t="str">
            <v>01</v>
          </cell>
          <cell r="C1065" t="str">
            <v>03</v>
          </cell>
          <cell r="D1065" t="str">
            <v>01</v>
          </cell>
          <cell r="E1065" t="str">
            <v>14</v>
          </cell>
          <cell r="F1065" t="str">
            <v>13</v>
          </cell>
          <cell r="G1065" t="str">
            <v>9</v>
          </cell>
          <cell r="H1065" t="str">
            <v>00</v>
          </cell>
          <cell r="I1065" t="str">
            <v>0</v>
          </cell>
          <cell r="J1065">
            <v>6000</v>
          </cell>
          <cell r="K1065">
            <v>6000</v>
          </cell>
          <cell r="L1065">
            <v>54863</v>
          </cell>
          <cell r="M1065">
            <v>3008</v>
          </cell>
          <cell r="N1065">
            <v>3008</v>
          </cell>
          <cell r="O1065">
            <v>3008</v>
          </cell>
        </row>
        <row r="1066">
          <cell r="A1066" t="str">
            <v>07</v>
          </cell>
          <cell r="B1066" t="str">
            <v>01</v>
          </cell>
          <cell r="C1066" t="str">
            <v>03</v>
          </cell>
          <cell r="D1066" t="str">
            <v>01</v>
          </cell>
          <cell r="E1066" t="str">
            <v>14</v>
          </cell>
          <cell r="F1066" t="str">
            <v>15</v>
          </cell>
          <cell r="G1066" t="str">
            <v>9</v>
          </cell>
          <cell r="H1066" t="str">
            <v>00</v>
          </cell>
          <cell r="I1066" t="str">
            <v>0</v>
          </cell>
          <cell r="J1066">
            <v>32265.71</v>
          </cell>
          <cell r="K1066">
            <v>32542</v>
          </cell>
          <cell r="L1066">
            <v>26183</v>
          </cell>
          <cell r="M1066">
            <v>16314</v>
          </cell>
          <cell r="N1066">
            <v>16314</v>
          </cell>
          <cell r="O1066">
            <v>16314</v>
          </cell>
        </row>
        <row r="1067">
          <cell r="A1067" t="str">
            <v>07</v>
          </cell>
          <cell r="B1067" t="str">
            <v>01</v>
          </cell>
          <cell r="C1067" t="str">
            <v>03</v>
          </cell>
          <cell r="D1067" t="str">
            <v>01</v>
          </cell>
          <cell r="E1067" t="str">
            <v>14</v>
          </cell>
          <cell r="F1067" t="str">
            <v>17</v>
          </cell>
          <cell r="G1067" t="str">
            <v>9</v>
          </cell>
          <cell r="H1067" t="str">
            <v>00</v>
          </cell>
          <cell r="I1067" t="str">
            <v>0</v>
          </cell>
          <cell r="J1067">
            <v>0</v>
          </cell>
          <cell r="K1067">
            <v>1</v>
          </cell>
          <cell r="L1067">
            <v>0</v>
          </cell>
          <cell r="M1067">
            <v>1</v>
          </cell>
          <cell r="N1067">
            <v>1</v>
          </cell>
          <cell r="O1067">
            <v>1</v>
          </cell>
        </row>
        <row r="1068">
          <cell r="A1068" t="str">
            <v>07</v>
          </cell>
          <cell r="B1068" t="str">
            <v>01</v>
          </cell>
          <cell r="C1068" t="str">
            <v>03</v>
          </cell>
          <cell r="D1068" t="str">
            <v>01</v>
          </cell>
          <cell r="E1068" t="str">
            <v>14</v>
          </cell>
          <cell r="F1068" t="str">
            <v>22</v>
          </cell>
          <cell r="G1068" t="str">
            <v>9</v>
          </cell>
          <cell r="H1068" t="str">
            <v>00</v>
          </cell>
          <cell r="I1068" t="str">
            <v>0</v>
          </cell>
          <cell r="J1068">
            <v>19977.84</v>
          </cell>
          <cell r="K1068">
            <v>20000</v>
          </cell>
          <cell r="L1068">
            <v>31308</v>
          </cell>
          <cell r="M1068">
            <v>10027</v>
          </cell>
          <cell r="N1068">
            <v>10027</v>
          </cell>
          <cell r="O1068">
            <v>10027</v>
          </cell>
        </row>
        <row r="1069">
          <cell r="A1069" t="str">
            <v>07</v>
          </cell>
          <cell r="B1069" t="str">
            <v>01</v>
          </cell>
          <cell r="C1069" t="str">
            <v>03</v>
          </cell>
          <cell r="D1069" t="str">
            <v>01</v>
          </cell>
          <cell r="E1069" t="str">
            <v>14</v>
          </cell>
          <cell r="F1069" t="str">
            <v>39</v>
          </cell>
          <cell r="G1069" t="str">
            <v>9</v>
          </cell>
          <cell r="H1069" t="str">
            <v>00</v>
          </cell>
          <cell r="I1069" t="str">
            <v>0</v>
          </cell>
          <cell r="J1069">
            <v>0</v>
          </cell>
          <cell r="K1069">
            <v>1</v>
          </cell>
          <cell r="L1069">
            <v>0</v>
          </cell>
          <cell r="M1069">
            <v>1</v>
          </cell>
          <cell r="N1069">
            <v>1</v>
          </cell>
          <cell r="O1069">
            <v>1</v>
          </cell>
        </row>
        <row r="1070">
          <cell r="A1070" t="str">
            <v>07</v>
          </cell>
          <cell r="B1070" t="str">
            <v>01</v>
          </cell>
          <cell r="C1070" t="str">
            <v>03</v>
          </cell>
          <cell r="D1070" t="str">
            <v>01</v>
          </cell>
          <cell r="E1070" t="str">
            <v>14</v>
          </cell>
          <cell r="F1070" t="str">
            <v>65</v>
          </cell>
          <cell r="G1070" t="str">
            <v>9</v>
          </cell>
          <cell r="H1070" t="str">
            <v>00</v>
          </cell>
          <cell r="I1070" t="str">
            <v>0</v>
          </cell>
          <cell r="J1070">
            <v>12527.65</v>
          </cell>
          <cell r="K1070">
            <v>6000</v>
          </cell>
          <cell r="L1070">
            <v>7993</v>
          </cell>
          <cell r="M1070">
            <v>3008</v>
          </cell>
          <cell r="N1070">
            <v>3008</v>
          </cell>
          <cell r="O1070">
            <v>3008</v>
          </cell>
        </row>
        <row r="1071">
          <cell r="A1071" t="str">
            <v>07</v>
          </cell>
          <cell r="B1071" t="str">
            <v>01</v>
          </cell>
          <cell r="C1071" t="str">
            <v>03</v>
          </cell>
          <cell r="D1071" t="str">
            <v>01</v>
          </cell>
          <cell r="E1071" t="str">
            <v>14</v>
          </cell>
          <cell r="F1071" t="str">
            <v>80</v>
          </cell>
          <cell r="G1071" t="str">
            <v>9</v>
          </cell>
          <cell r="H1071" t="str">
            <v>00</v>
          </cell>
          <cell r="I1071" t="str">
            <v>0</v>
          </cell>
          <cell r="J1071">
            <v>0</v>
          </cell>
          <cell r="K1071">
            <v>1</v>
          </cell>
          <cell r="L1071">
            <v>0</v>
          </cell>
          <cell r="M1071">
            <v>1</v>
          </cell>
          <cell r="N1071">
            <v>1</v>
          </cell>
          <cell r="O1071">
            <v>1</v>
          </cell>
        </row>
        <row r="1072">
          <cell r="A1072" t="str">
            <v>07</v>
          </cell>
          <cell r="B1072" t="str">
            <v>01</v>
          </cell>
          <cell r="C1072" t="str">
            <v>03</v>
          </cell>
          <cell r="D1072" t="str">
            <v>01</v>
          </cell>
          <cell r="E1072" t="str">
            <v>20</v>
          </cell>
          <cell r="F1072" t="str">
            <v>01</v>
          </cell>
          <cell r="G1072" t="str">
            <v>9</v>
          </cell>
          <cell r="H1072" t="str">
            <v>00</v>
          </cell>
          <cell r="I1072" t="str">
            <v>0</v>
          </cell>
          <cell r="J1072">
            <v>0</v>
          </cell>
          <cell r="K1072">
            <v>1</v>
          </cell>
          <cell r="L1072">
            <v>12673</v>
          </cell>
          <cell r="M1072">
            <v>1</v>
          </cell>
          <cell r="N1072">
            <v>1</v>
          </cell>
          <cell r="O1072">
            <v>1</v>
          </cell>
        </row>
        <row r="1073">
          <cell r="A1073" t="str">
            <v>07</v>
          </cell>
          <cell r="B1073" t="str">
            <v>01</v>
          </cell>
          <cell r="C1073" t="str">
            <v>03</v>
          </cell>
          <cell r="D1073" t="str">
            <v>01</v>
          </cell>
          <cell r="E1073" t="str">
            <v>20</v>
          </cell>
          <cell r="F1073" t="str">
            <v>03</v>
          </cell>
          <cell r="G1073" t="str">
            <v>9</v>
          </cell>
          <cell r="H1073" t="str">
            <v>00</v>
          </cell>
          <cell r="I1073" t="str">
            <v>0</v>
          </cell>
          <cell r="J1073">
            <v>0</v>
          </cell>
          <cell r="K1073">
            <v>1</v>
          </cell>
          <cell r="L1073">
            <v>3694</v>
          </cell>
          <cell r="M1073">
            <v>1</v>
          </cell>
          <cell r="N1073">
            <v>1</v>
          </cell>
          <cell r="O1073">
            <v>1</v>
          </cell>
        </row>
        <row r="1074">
          <cell r="A1074" t="str">
            <v>07</v>
          </cell>
          <cell r="B1074" t="str">
            <v>01</v>
          </cell>
          <cell r="C1074" t="str">
            <v>03</v>
          </cell>
          <cell r="D1074" t="str">
            <v>02</v>
          </cell>
          <cell r="E1074" t="str">
            <v>10</v>
          </cell>
          <cell r="F1074" t="str">
            <v>01</v>
          </cell>
          <cell r="G1074" t="str">
            <v>9</v>
          </cell>
          <cell r="H1074" t="str">
            <v>00</v>
          </cell>
          <cell r="I1074" t="str">
            <v>0</v>
          </cell>
          <cell r="J1074">
            <v>303136.59999999998</v>
          </cell>
          <cell r="K1074">
            <v>350047</v>
          </cell>
          <cell r="L1074">
            <v>342748</v>
          </cell>
          <cell r="M1074">
            <v>385052</v>
          </cell>
          <cell r="N1074">
            <v>385052</v>
          </cell>
          <cell r="O1074">
            <v>385052</v>
          </cell>
        </row>
        <row r="1075">
          <cell r="A1075" t="str">
            <v>07</v>
          </cell>
          <cell r="B1075" t="str">
            <v>01</v>
          </cell>
          <cell r="C1075" t="str">
            <v>03</v>
          </cell>
          <cell r="D1075" t="str">
            <v>02</v>
          </cell>
          <cell r="E1075" t="str">
            <v>10</v>
          </cell>
          <cell r="F1075" t="str">
            <v>26</v>
          </cell>
          <cell r="G1075" t="str">
            <v>9</v>
          </cell>
          <cell r="H1075" t="str">
            <v>00</v>
          </cell>
          <cell r="I1075" t="str">
            <v>0</v>
          </cell>
          <cell r="J1075">
            <v>1896.21</v>
          </cell>
          <cell r="K1075">
            <v>71812</v>
          </cell>
          <cell r="L1075">
            <v>0</v>
          </cell>
          <cell r="M1075">
            <v>36002</v>
          </cell>
          <cell r="N1075">
            <v>36002</v>
          </cell>
          <cell r="O1075">
            <v>36002</v>
          </cell>
        </row>
        <row r="1076">
          <cell r="A1076" t="str">
            <v>07</v>
          </cell>
          <cell r="B1076" t="str">
            <v>01</v>
          </cell>
          <cell r="C1076" t="str">
            <v>03</v>
          </cell>
          <cell r="D1076" t="str">
            <v>02</v>
          </cell>
          <cell r="E1076" t="str">
            <v>10</v>
          </cell>
          <cell r="F1076" t="str">
            <v>30</v>
          </cell>
          <cell r="G1076" t="str">
            <v>9</v>
          </cell>
          <cell r="H1076" t="str">
            <v>00</v>
          </cell>
          <cell r="I1076" t="str">
            <v>0</v>
          </cell>
          <cell r="J1076">
            <v>62192.85</v>
          </cell>
          <cell r="K1076">
            <v>86500</v>
          </cell>
          <cell r="L1076">
            <v>80707</v>
          </cell>
          <cell r="M1076">
            <v>86500</v>
          </cell>
          <cell r="N1076">
            <v>86500</v>
          </cell>
          <cell r="O1076">
            <v>86500</v>
          </cell>
        </row>
        <row r="1077">
          <cell r="A1077" t="str">
            <v>07</v>
          </cell>
          <cell r="B1077" t="str">
            <v>01</v>
          </cell>
          <cell r="C1077" t="str">
            <v>03</v>
          </cell>
          <cell r="D1077" t="str">
            <v>02</v>
          </cell>
          <cell r="E1077" t="str">
            <v>10</v>
          </cell>
          <cell r="F1077" t="str">
            <v>32</v>
          </cell>
          <cell r="G1077" t="str">
            <v>9</v>
          </cell>
          <cell r="H1077" t="str">
            <v>00</v>
          </cell>
          <cell r="I1077" t="str">
            <v>0</v>
          </cell>
          <cell r="J1077">
            <v>206257.89</v>
          </cell>
          <cell r="K1077">
            <v>239450</v>
          </cell>
          <cell r="L1077">
            <v>260994</v>
          </cell>
          <cell r="M1077">
            <v>120044</v>
          </cell>
          <cell r="N1077">
            <v>120044</v>
          </cell>
          <cell r="O1077">
            <v>120044</v>
          </cell>
        </row>
        <row r="1078">
          <cell r="A1078" t="str">
            <v>07</v>
          </cell>
          <cell r="B1078" t="str">
            <v>01</v>
          </cell>
          <cell r="C1078" t="str">
            <v>03</v>
          </cell>
          <cell r="D1078" t="str">
            <v>02</v>
          </cell>
          <cell r="E1078" t="str">
            <v>11</v>
          </cell>
          <cell r="F1078" t="str">
            <v>01</v>
          </cell>
          <cell r="G1078" t="str">
            <v>9</v>
          </cell>
          <cell r="H1078" t="str">
            <v>00</v>
          </cell>
          <cell r="I1078" t="str">
            <v>0</v>
          </cell>
          <cell r="J1078">
            <v>2074</v>
          </cell>
          <cell r="K1078">
            <v>2074</v>
          </cell>
          <cell r="L1078">
            <v>2763</v>
          </cell>
          <cell r="M1078">
            <v>1040</v>
          </cell>
          <cell r="N1078">
            <v>1040</v>
          </cell>
          <cell r="O1078">
            <v>1040</v>
          </cell>
        </row>
        <row r="1079">
          <cell r="A1079" t="str">
            <v>07</v>
          </cell>
          <cell r="B1079" t="str">
            <v>01</v>
          </cell>
          <cell r="C1079" t="str">
            <v>03</v>
          </cell>
          <cell r="D1079" t="str">
            <v>02</v>
          </cell>
          <cell r="E1079" t="str">
            <v>12</v>
          </cell>
          <cell r="F1079" t="str">
            <v>01</v>
          </cell>
          <cell r="G1079" t="str">
            <v>9</v>
          </cell>
          <cell r="H1079" t="str">
            <v>00</v>
          </cell>
          <cell r="I1079" t="str">
            <v>0</v>
          </cell>
          <cell r="J1079">
            <v>29300</v>
          </cell>
          <cell r="K1079">
            <v>19300</v>
          </cell>
          <cell r="L1079">
            <v>38851</v>
          </cell>
          <cell r="M1079">
            <v>9676</v>
          </cell>
          <cell r="N1079">
            <v>9676</v>
          </cell>
          <cell r="O1079">
            <v>9676</v>
          </cell>
        </row>
        <row r="1080">
          <cell r="A1080" t="str">
            <v>07</v>
          </cell>
          <cell r="B1080" t="str">
            <v>01</v>
          </cell>
          <cell r="C1080" t="str">
            <v>03</v>
          </cell>
          <cell r="D1080" t="str">
            <v>02</v>
          </cell>
          <cell r="E1080" t="str">
            <v>12</v>
          </cell>
          <cell r="F1080" t="str">
            <v>02</v>
          </cell>
          <cell r="G1080" t="str">
            <v>9</v>
          </cell>
          <cell r="H1080" t="str">
            <v>00</v>
          </cell>
          <cell r="I1080" t="str">
            <v>0</v>
          </cell>
          <cell r="J1080">
            <v>36336</v>
          </cell>
          <cell r="K1080">
            <v>31336</v>
          </cell>
          <cell r="L1080">
            <v>3329</v>
          </cell>
          <cell r="M1080">
            <v>15710</v>
          </cell>
          <cell r="N1080">
            <v>15710</v>
          </cell>
          <cell r="O1080">
            <v>15710</v>
          </cell>
        </row>
        <row r="1081">
          <cell r="A1081" t="str">
            <v>07</v>
          </cell>
          <cell r="B1081" t="str">
            <v>01</v>
          </cell>
          <cell r="C1081" t="str">
            <v>03</v>
          </cell>
          <cell r="D1081" t="str">
            <v>02</v>
          </cell>
          <cell r="E1081" t="str">
            <v>12</v>
          </cell>
          <cell r="F1081" t="str">
            <v>03</v>
          </cell>
          <cell r="G1081" t="str">
            <v>9</v>
          </cell>
          <cell r="H1081" t="str">
            <v>00</v>
          </cell>
          <cell r="I1081" t="str">
            <v>0</v>
          </cell>
          <cell r="J1081">
            <v>18372.560000000001</v>
          </cell>
          <cell r="K1081">
            <v>27750</v>
          </cell>
          <cell r="L1081">
            <v>25879</v>
          </cell>
          <cell r="M1081">
            <v>13912</v>
          </cell>
          <cell r="N1081">
            <v>13912</v>
          </cell>
          <cell r="O1081">
            <v>13912</v>
          </cell>
        </row>
        <row r="1082">
          <cell r="A1082" t="str">
            <v>07</v>
          </cell>
          <cell r="B1082" t="str">
            <v>01</v>
          </cell>
          <cell r="C1082" t="str">
            <v>03</v>
          </cell>
          <cell r="D1082" t="str">
            <v>02</v>
          </cell>
          <cell r="E1082" t="str">
            <v>12</v>
          </cell>
          <cell r="F1082" t="str">
            <v>06</v>
          </cell>
          <cell r="G1082" t="str">
            <v>9</v>
          </cell>
          <cell r="H1082" t="str">
            <v>00</v>
          </cell>
          <cell r="I1082" t="str">
            <v>0</v>
          </cell>
          <cell r="J1082">
            <v>1982.8</v>
          </cell>
          <cell r="K1082">
            <v>5000</v>
          </cell>
          <cell r="L1082">
            <v>0</v>
          </cell>
          <cell r="M1082">
            <v>2507</v>
          </cell>
          <cell r="N1082">
            <v>2507</v>
          </cell>
          <cell r="O1082">
            <v>2507</v>
          </cell>
        </row>
        <row r="1083">
          <cell r="A1083" t="str">
            <v>07</v>
          </cell>
          <cell r="B1083" t="str">
            <v>01</v>
          </cell>
          <cell r="C1083" t="str">
            <v>03</v>
          </cell>
          <cell r="D1083" t="str">
            <v>02</v>
          </cell>
          <cell r="E1083" t="str">
            <v>13</v>
          </cell>
          <cell r="F1083" t="str">
            <v>01</v>
          </cell>
          <cell r="G1083" t="str">
            <v>9</v>
          </cell>
          <cell r="H1083" t="str">
            <v>00</v>
          </cell>
          <cell r="I1083" t="str">
            <v>0</v>
          </cell>
          <cell r="J1083">
            <v>11875</v>
          </cell>
          <cell r="K1083">
            <v>1875</v>
          </cell>
          <cell r="L1083">
            <v>37207</v>
          </cell>
          <cell r="M1083">
            <v>940</v>
          </cell>
          <cell r="N1083">
            <v>940</v>
          </cell>
          <cell r="O1083">
            <v>940</v>
          </cell>
        </row>
        <row r="1084">
          <cell r="A1084" t="str">
            <v>07</v>
          </cell>
          <cell r="B1084" t="str">
            <v>01</v>
          </cell>
          <cell r="C1084" t="str">
            <v>03</v>
          </cell>
          <cell r="D1084" t="str">
            <v>02</v>
          </cell>
          <cell r="E1084" t="str">
            <v>13</v>
          </cell>
          <cell r="F1084" t="str">
            <v>07</v>
          </cell>
          <cell r="G1084" t="str">
            <v>9</v>
          </cell>
          <cell r="H1084" t="str">
            <v>00</v>
          </cell>
          <cell r="I1084" t="str">
            <v>0</v>
          </cell>
          <cell r="J1084">
            <v>0</v>
          </cell>
          <cell r="K1084">
            <v>1</v>
          </cell>
          <cell r="L1084">
            <v>502</v>
          </cell>
          <cell r="M1084">
            <v>1</v>
          </cell>
          <cell r="N1084">
            <v>1</v>
          </cell>
          <cell r="O1084">
            <v>1</v>
          </cell>
        </row>
        <row r="1085">
          <cell r="A1085" t="str">
            <v>07</v>
          </cell>
          <cell r="B1085" t="str">
            <v>01</v>
          </cell>
          <cell r="C1085" t="str">
            <v>03</v>
          </cell>
          <cell r="D1085" t="str">
            <v>02</v>
          </cell>
          <cell r="E1085" t="str">
            <v>13</v>
          </cell>
          <cell r="F1085" t="str">
            <v>08</v>
          </cell>
          <cell r="G1085" t="str">
            <v>9</v>
          </cell>
          <cell r="H1085" t="str">
            <v>00</v>
          </cell>
          <cell r="I1085" t="str">
            <v>0</v>
          </cell>
          <cell r="J1085">
            <v>1610.55</v>
          </cell>
          <cell r="K1085">
            <v>3112</v>
          </cell>
          <cell r="L1085">
            <v>0</v>
          </cell>
          <cell r="M1085">
            <v>1560</v>
          </cell>
          <cell r="N1085">
            <v>1560</v>
          </cell>
          <cell r="O1085">
            <v>1560</v>
          </cell>
        </row>
        <row r="1086">
          <cell r="A1086" t="str">
            <v>07</v>
          </cell>
          <cell r="B1086" t="str">
            <v>01</v>
          </cell>
          <cell r="C1086" t="str">
            <v>03</v>
          </cell>
          <cell r="D1086" t="str">
            <v>02</v>
          </cell>
          <cell r="E1086" t="str">
            <v>13</v>
          </cell>
          <cell r="F1086" t="str">
            <v>09</v>
          </cell>
          <cell r="G1086" t="str">
            <v>9</v>
          </cell>
          <cell r="H1086" t="str">
            <v>00</v>
          </cell>
          <cell r="I1086" t="str">
            <v>0</v>
          </cell>
          <cell r="J1086">
            <v>0</v>
          </cell>
          <cell r="K1086">
            <v>8300</v>
          </cell>
          <cell r="L1086">
            <v>3208</v>
          </cell>
          <cell r="M1086">
            <v>4161</v>
          </cell>
          <cell r="N1086">
            <v>4161</v>
          </cell>
          <cell r="O1086">
            <v>4161</v>
          </cell>
        </row>
        <row r="1087">
          <cell r="A1087" t="str">
            <v>07</v>
          </cell>
          <cell r="B1087" t="str">
            <v>01</v>
          </cell>
          <cell r="C1087" t="str">
            <v>03</v>
          </cell>
          <cell r="D1087" t="str">
            <v>02</v>
          </cell>
          <cell r="E1087" t="str">
            <v>14</v>
          </cell>
          <cell r="F1087" t="str">
            <v>02</v>
          </cell>
          <cell r="G1087" t="str">
            <v>9</v>
          </cell>
          <cell r="H1087" t="str">
            <v>00</v>
          </cell>
          <cell r="I1087" t="str">
            <v>0</v>
          </cell>
          <cell r="J1087">
            <v>15747.16</v>
          </cell>
          <cell r="K1087">
            <v>39419</v>
          </cell>
          <cell r="L1087">
            <v>30979</v>
          </cell>
          <cell r="M1087">
            <v>19762</v>
          </cell>
          <cell r="N1087">
            <v>19762</v>
          </cell>
          <cell r="O1087">
            <v>19762</v>
          </cell>
        </row>
        <row r="1088">
          <cell r="A1088" t="str">
            <v>07</v>
          </cell>
          <cell r="B1088" t="str">
            <v>01</v>
          </cell>
          <cell r="C1088" t="str">
            <v>03</v>
          </cell>
          <cell r="D1088" t="str">
            <v>02</v>
          </cell>
          <cell r="E1088" t="str">
            <v>14</v>
          </cell>
          <cell r="F1088" t="str">
            <v>05</v>
          </cell>
          <cell r="G1088" t="str">
            <v>9</v>
          </cell>
          <cell r="H1088" t="str">
            <v>00</v>
          </cell>
          <cell r="I1088" t="str">
            <v>0</v>
          </cell>
          <cell r="J1088">
            <v>4703.92</v>
          </cell>
          <cell r="K1088">
            <v>10373</v>
          </cell>
          <cell r="L1088">
            <v>9728</v>
          </cell>
          <cell r="M1088">
            <v>5200</v>
          </cell>
          <cell r="N1088">
            <v>5200</v>
          </cell>
          <cell r="O1088">
            <v>5200</v>
          </cell>
        </row>
        <row r="1089">
          <cell r="A1089" t="str">
            <v>07</v>
          </cell>
          <cell r="B1089" t="str">
            <v>01</v>
          </cell>
          <cell r="C1089" t="str">
            <v>03</v>
          </cell>
          <cell r="D1089" t="str">
            <v>02</v>
          </cell>
          <cell r="E1089" t="str">
            <v>14</v>
          </cell>
          <cell r="F1089" t="str">
            <v>06</v>
          </cell>
          <cell r="G1089" t="str">
            <v>9</v>
          </cell>
          <cell r="H1089" t="str">
            <v>00</v>
          </cell>
          <cell r="I1089" t="str">
            <v>0</v>
          </cell>
          <cell r="J1089">
            <v>1284.73</v>
          </cell>
          <cell r="K1089">
            <v>4500</v>
          </cell>
          <cell r="L1089">
            <v>7047</v>
          </cell>
          <cell r="M1089">
            <v>2256</v>
          </cell>
          <cell r="N1089">
            <v>2256</v>
          </cell>
          <cell r="O1089">
            <v>2256</v>
          </cell>
        </row>
        <row r="1090">
          <cell r="A1090" t="str">
            <v>07</v>
          </cell>
          <cell r="B1090" t="str">
            <v>01</v>
          </cell>
          <cell r="C1090" t="str">
            <v>03</v>
          </cell>
          <cell r="D1090" t="str">
            <v>02</v>
          </cell>
          <cell r="E1090" t="str">
            <v>14</v>
          </cell>
          <cell r="F1090" t="str">
            <v>07</v>
          </cell>
          <cell r="G1090" t="str">
            <v>9</v>
          </cell>
          <cell r="H1090" t="str">
            <v>00</v>
          </cell>
          <cell r="I1090" t="str">
            <v>0</v>
          </cell>
          <cell r="J1090">
            <v>2279.7399999999998</v>
          </cell>
          <cell r="K1090">
            <v>1800</v>
          </cell>
          <cell r="L1090">
            <v>0</v>
          </cell>
          <cell r="M1090">
            <v>902</v>
          </cell>
          <cell r="N1090">
            <v>902</v>
          </cell>
          <cell r="O1090">
            <v>902</v>
          </cell>
        </row>
        <row r="1091">
          <cell r="A1091" t="str">
            <v>07</v>
          </cell>
          <cell r="B1091" t="str">
            <v>01</v>
          </cell>
          <cell r="C1091" t="str">
            <v>03</v>
          </cell>
          <cell r="D1091" t="str">
            <v>02</v>
          </cell>
          <cell r="E1091" t="str">
            <v>14</v>
          </cell>
          <cell r="F1091" t="str">
            <v>13</v>
          </cell>
          <cell r="G1091" t="str">
            <v>9</v>
          </cell>
          <cell r="H1091" t="str">
            <v>00</v>
          </cell>
          <cell r="I1091" t="str">
            <v>0</v>
          </cell>
          <cell r="J1091">
            <v>80246.87</v>
          </cell>
          <cell r="K1091">
            <v>109430</v>
          </cell>
          <cell r="L1091">
            <v>102714</v>
          </cell>
          <cell r="M1091">
            <v>54861</v>
          </cell>
          <cell r="N1091">
            <v>54861</v>
          </cell>
          <cell r="O1091">
            <v>54861</v>
          </cell>
        </row>
        <row r="1092">
          <cell r="A1092" t="str">
            <v>07</v>
          </cell>
          <cell r="B1092" t="str">
            <v>01</v>
          </cell>
          <cell r="C1092" t="str">
            <v>03</v>
          </cell>
          <cell r="D1092" t="str">
            <v>02</v>
          </cell>
          <cell r="E1092" t="str">
            <v>14</v>
          </cell>
          <cell r="F1092" t="str">
            <v>15</v>
          </cell>
          <cell r="G1092" t="str">
            <v>9</v>
          </cell>
          <cell r="H1092" t="str">
            <v>00</v>
          </cell>
          <cell r="I1092" t="str">
            <v>0</v>
          </cell>
          <cell r="J1092">
            <v>101551.86</v>
          </cell>
          <cell r="K1092">
            <v>142686</v>
          </cell>
          <cell r="L1092">
            <v>154936</v>
          </cell>
          <cell r="M1092">
            <v>71533</v>
          </cell>
          <cell r="N1092">
            <v>71533</v>
          </cell>
          <cell r="O1092">
            <v>71533</v>
          </cell>
        </row>
        <row r="1093">
          <cell r="A1093" t="str">
            <v>07</v>
          </cell>
          <cell r="B1093" t="str">
            <v>01</v>
          </cell>
          <cell r="C1093" t="str">
            <v>03</v>
          </cell>
          <cell r="D1093" t="str">
            <v>02</v>
          </cell>
          <cell r="E1093" t="str">
            <v>14</v>
          </cell>
          <cell r="F1093" t="str">
            <v>22</v>
          </cell>
          <cell r="G1093" t="str">
            <v>9</v>
          </cell>
          <cell r="H1093" t="str">
            <v>00</v>
          </cell>
          <cell r="I1093" t="str">
            <v>0</v>
          </cell>
          <cell r="J1093">
            <v>13404.48</v>
          </cell>
          <cell r="K1093">
            <v>15000</v>
          </cell>
          <cell r="L1093">
            <v>47250</v>
          </cell>
          <cell r="M1093">
            <v>7520</v>
          </cell>
          <cell r="N1093">
            <v>7520</v>
          </cell>
          <cell r="O1093">
            <v>7520</v>
          </cell>
        </row>
        <row r="1094">
          <cell r="A1094" t="str">
            <v>07</v>
          </cell>
          <cell r="B1094" t="str">
            <v>01</v>
          </cell>
          <cell r="C1094" t="str">
            <v>03</v>
          </cell>
          <cell r="D1094" t="str">
            <v>02</v>
          </cell>
          <cell r="E1094" t="str">
            <v>14</v>
          </cell>
          <cell r="F1094" t="str">
            <v>39</v>
          </cell>
          <cell r="G1094" t="str">
            <v>9</v>
          </cell>
          <cell r="H1094" t="str">
            <v>00</v>
          </cell>
          <cell r="I1094" t="str">
            <v>0</v>
          </cell>
          <cell r="J1094">
            <v>0</v>
          </cell>
          <cell r="K1094">
            <v>6224</v>
          </cell>
          <cell r="L1094">
            <v>0</v>
          </cell>
          <cell r="M1094">
            <v>3120</v>
          </cell>
          <cell r="N1094">
            <v>3120</v>
          </cell>
          <cell r="O1094">
            <v>3120</v>
          </cell>
        </row>
        <row r="1095">
          <cell r="A1095" t="str">
            <v>07</v>
          </cell>
          <cell r="B1095" t="str">
            <v>01</v>
          </cell>
          <cell r="C1095" t="str">
            <v>03</v>
          </cell>
          <cell r="D1095" t="str">
            <v>02</v>
          </cell>
          <cell r="E1095" t="str">
            <v>14</v>
          </cell>
          <cell r="F1095" t="str">
            <v>65</v>
          </cell>
          <cell r="G1095" t="str">
            <v>9</v>
          </cell>
          <cell r="H1095" t="str">
            <v>00</v>
          </cell>
          <cell r="I1095" t="str">
            <v>0</v>
          </cell>
          <cell r="J1095">
            <v>1101.73</v>
          </cell>
          <cell r="K1095">
            <v>12448</v>
          </cell>
          <cell r="L1095">
            <v>6820</v>
          </cell>
          <cell r="M1095">
            <v>6241</v>
          </cell>
          <cell r="N1095">
            <v>6241</v>
          </cell>
          <cell r="O1095">
            <v>6241</v>
          </cell>
        </row>
        <row r="1096">
          <cell r="A1096" t="str">
            <v>07</v>
          </cell>
          <cell r="B1096" t="str">
            <v>01</v>
          </cell>
          <cell r="C1096" t="str">
            <v>03</v>
          </cell>
          <cell r="D1096" t="str">
            <v>02</v>
          </cell>
          <cell r="E1096" t="str">
            <v>14</v>
          </cell>
          <cell r="F1096" t="str">
            <v>80</v>
          </cell>
          <cell r="G1096" t="str">
            <v>9</v>
          </cell>
          <cell r="H1096" t="str">
            <v>00</v>
          </cell>
          <cell r="I1096" t="str">
            <v>0</v>
          </cell>
          <cell r="J1096">
            <v>19597.53</v>
          </cell>
          <cell r="K1096">
            <v>1</v>
          </cell>
          <cell r="L1096">
            <v>0</v>
          </cell>
          <cell r="M1096">
            <v>1</v>
          </cell>
          <cell r="N1096">
            <v>1</v>
          </cell>
          <cell r="O1096">
            <v>1</v>
          </cell>
        </row>
        <row r="1097">
          <cell r="A1097" t="str">
            <v>07</v>
          </cell>
          <cell r="B1097" t="str">
            <v>01</v>
          </cell>
          <cell r="C1097" t="str">
            <v>03</v>
          </cell>
          <cell r="D1097" t="str">
            <v>02</v>
          </cell>
          <cell r="E1097" t="str">
            <v>20</v>
          </cell>
          <cell r="F1097" t="str">
            <v>01</v>
          </cell>
          <cell r="G1097" t="str">
            <v>9</v>
          </cell>
          <cell r="H1097" t="str">
            <v>00</v>
          </cell>
          <cell r="I1097" t="str">
            <v>0</v>
          </cell>
          <cell r="J1097">
            <v>0</v>
          </cell>
          <cell r="K1097">
            <v>1</v>
          </cell>
          <cell r="L1097">
            <v>20441</v>
          </cell>
          <cell r="M1097">
            <v>1</v>
          </cell>
          <cell r="N1097">
            <v>1</v>
          </cell>
          <cell r="O1097">
            <v>1</v>
          </cell>
        </row>
        <row r="1098">
          <cell r="A1098" t="str">
            <v>07</v>
          </cell>
          <cell r="B1098" t="str">
            <v>01</v>
          </cell>
          <cell r="C1098" t="str">
            <v>03</v>
          </cell>
          <cell r="D1098" t="str">
            <v>02</v>
          </cell>
          <cell r="E1098" t="str">
            <v>20</v>
          </cell>
          <cell r="F1098" t="str">
            <v>03</v>
          </cell>
          <cell r="G1098" t="str">
            <v>9</v>
          </cell>
          <cell r="H1098" t="str">
            <v>00</v>
          </cell>
          <cell r="I1098" t="str">
            <v>0</v>
          </cell>
          <cell r="J1098">
            <v>0</v>
          </cell>
          <cell r="K1098">
            <v>1</v>
          </cell>
          <cell r="L1098">
            <v>0</v>
          </cell>
          <cell r="M1098">
            <v>1</v>
          </cell>
          <cell r="N1098">
            <v>1</v>
          </cell>
          <cell r="O1098">
            <v>1</v>
          </cell>
        </row>
        <row r="1099">
          <cell r="A1099" t="str">
            <v>07</v>
          </cell>
          <cell r="B1099" t="str">
            <v>01</v>
          </cell>
          <cell r="C1099" t="str">
            <v>03</v>
          </cell>
          <cell r="D1099" t="str">
            <v>02</v>
          </cell>
          <cell r="E1099" t="str">
            <v>20</v>
          </cell>
          <cell r="F1099" t="str">
            <v>05</v>
          </cell>
          <cell r="G1099" t="str">
            <v>9</v>
          </cell>
          <cell r="H1099" t="str">
            <v>00</v>
          </cell>
          <cell r="I1099" t="str">
            <v>0</v>
          </cell>
          <cell r="J1099">
            <v>0</v>
          </cell>
          <cell r="K1099">
            <v>1</v>
          </cell>
          <cell r="L1099">
            <v>0</v>
          </cell>
          <cell r="M1099">
            <v>1</v>
          </cell>
          <cell r="N1099">
            <v>1</v>
          </cell>
          <cell r="O1099">
            <v>1</v>
          </cell>
        </row>
        <row r="1100">
          <cell r="A1100" t="str">
            <v>07</v>
          </cell>
          <cell r="B1100" t="str">
            <v>01</v>
          </cell>
          <cell r="C1100" t="str">
            <v>03</v>
          </cell>
          <cell r="D1100" t="str">
            <v>03</v>
          </cell>
          <cell r="E1100" t="str">
            <v>10</v>
          </cell>
          <cell r="F1100" t="str">
            <v>01</v>
          </cell>
          <cell r="G1100" t="str">
            <v>9</v>
          </cell>
          <cell r="H1100" t="str">
            <v>00</v>
          </cell>
          <cell r="I1100" t="str">
            <v>0</v>
          </cell>
          <cell r="J1100">
            <v>108314.76</v>
          </cell>
          <cell r="K1100">
            <v>111891</v>
          </cell>
          <cell r="L1100">
            <v>121317</v>
          </cell>
          <cell r="M1100">
            <v>123080</v>
          </cell>
          <cell r="N1100">
            <v>123080</v>
          </cell>
          <cell r="O1100">
            <v>123080</v>
          </cell>
        </row>
        <row r="1101">
          <cell r="A1101" t="str">
            <v>07</v>
          </cell>
          <cell r="B1101" t="str">
            <v>01</v>
          </cell>
          <cell r="C1101" t="str">
            <v>03</v>
          </cell>
          <cell r="D1101" t="str">
            <v>03</v>
          </cell>
          <cell r="E1101" t="str">
            <v>10</v>
          </cell>
          <cell r="F1101" t="str">
            <v>30</v>
          </cell>
          <cell r="G1101" t="str">
            <v>9</v>
          </cell>
          <cell r="H1101" t="str">
            <v>00</v>
          </cell>
          <cell r="I1101" t="str">
            <v>0</v>
          </cell>
          <cell r="J1101">
            <v>44267.73</v>
          </cell>
          <cell r="K1101">
            <v>49956</v>
          </cell>
          <cell r="L1101">
            <v>51720</v>
          </cell>
          <cell r="M1101">
            <v>49956</v>
          </cell>
          <cell r="N1101">
            <v>49956</v>
          </cell>
          <cell r="O1101">
            <v>49956</v>
          </cell>
        </row>
        <row r="1102">
          <cell r="A1102" t="str">
            <v>07</v>
          </cell>
          <cell r="B1102" t="str">
            <v>01</v>
          </cell>
          <cell r="C1102" t="str">
            <v>03</v>
          </cell>
          <cell r="D1102" t="str">
            <v>03</v>
          </cell>
          <cell r="E1102" t="str">
            <v>10</v>
          </cell>
          <cell r="F1102" t="str">
            <v>32</v>
          </cell>
          <cell r="G1102" t="str">
            <v>9</v>
          </cell>
          <cell r="H1102" t="str">
            <v>00</v>
          </cell>
          <cell r="I1102" t="str">
            <v>0</v>
          </cell>
          <cell r="J1102">
            <v>0</v>
          </cell>
          <cell r="K1102">
            <v>1</v>
          </cell>
          <cell r="L1102">
            <v>16952</v>
          </cell>
          <cell r="M1102">
            <v>1</v>
          </cell>
          <cell r="N1102">
            <v>1</v>
          </cell>
          <cell r="O1102">
            <v>1</v>
          </cell>
        </row>
        <row r="1103">
          <cell r="A1103" t="str">
            <v>07</v>
          </cell>
          <cell r="B1103" t="str">
            <v>01</v>
          </cell>
          <cell r="C1103" t="str">
            <v>03</v>
          </cell>
          <cell r="D1103" t="str">
            <v>03</v>
          </cell>
          <cell r="E1103" t="str">
            <v>12</v>
          </cell>
          <cell r="F1103" t="str">
            <v>01</v>
          </cell>
          <cell r="G1103" t="str">
            <v>9</v>
          </cell>
          <cell r="H1103" t="str">
            <v>00</v>
          </cell>
          <cell r="I1103" t="str">
            <v>0</v>
          </cell>
          <cell r="J1103">
            <v>7687.43</v>
          </cell>
          <cell r="K1103">
            <v>2250</v>
          </cell>
          <cell r="L1103">
            <v>0</v>
          </cell>
          <cell r="M1103">
            <v>1128</v>
          </cell>
          <cell r="N1103">
            <v>1128</v>
          </cell>
          <cell r="O1103">
            <v>1128</v>
          </cell>
        </row>
        <row r="1104">
          <cell r="A1104" t="str">
            <v>07</v>
          </cell>
          <cell r="B1104" t="str">
            <v>01</v>
          </cell>
          <cell r="C1104" t="str">
            <v>03</v>
          </cell>
          <cell r="D1104" t="str">
            <v>03</v>
          </cell>
          <cell r="E1104" t="str">
            <v>12</v>
          </cell>
          <cell r="F1104" t="str">
            <v>02</v>
          </cell>
          <cell r="G1104" t="str">
            <v>9</v>
          </cell>
          <cell r="H1104" t="str">
            <v>00</v>
          </cell>
          <cell r="I1104" t="str">
            <v>0</v>
          </cell>
          <cell r="J1104">
            <v>0</v>
          </cell>
          <cell r="K1104">
            <v>1582</v>
          </cell>
          <cell r="L1104">
            <v>6293</v>
          </cell>
          <cell r="M1104">
            <v>793</v>
          </cell>
          <cell r="N1104">
            <v>793</v>
          </cell>
          <cell r="O1104">
            <v>793</v>
          </cell>
        </row>
        <row r="1105">
          <cell r="A1105" t="str">
            <v>07</v>
          </cell>
          <cell r="B1105" t="str">
            <v>01</v>
          </cell>
          <cell r="C1105" t="str">
            <v>03</v>
          </cell>
          <cell r="D1105" t="str">
            <v>03</v>
          </cell>
          <cell r="E1105" t="str">
            <v>12</v>
          </cell>
          <cell r="F1105" t="str">
            <v>03</v>
          </cell>
          <cell r="G1105" t="str">
            <v>9</v>
          </cell>
          <cell r="H1105" t="str">
            <v>00</v>
          </cell>
          <cell r="I1105" t="str">
            <v>0</v>
          </cell>
          <cell r="J1105">
            <v>10640.42</v>
          </cell>
          <cell r="K1105">
            <v>9000</v>
          </cell>
          <cell r="L1105">
            <v>12151</v>
          </cell>
          <cell r="M1105">
            <v>4512</v>
          </cell>
          <cell r="N1105">
            <v>4512</v>
          </cell>
          <cell r="O1105">
            <v>4512</v>
          </cell>
        </row>
        <row r="1106">
          <cell r="A1106" t="str">
            <v>07</v>
          </cell>
          <cell r="B1106" t="str">
            <v>01</v>
          </cell>
          <cell r="C1106" t="str">
            <v>03</v>
          </cell>
          <cell r="D1106" t="str">
            <v>03</v>
          </cell>
          <cell r="E1106" t="str">
            <v>12</v>
          </cell>
          <cell r="F1106" t="str">
            <v>06</v>
          </cell>
          <cell r="G1106" t="str">
            <v>9</v>
          </cell>
          <cell r="H1106" t="str">
            <v>00</v>
          </cell>
          <cell r="I1106" t="str">
            <v>0</v>
          </cell>
          <cell r="J1106">
            <v>1533.93</v>
          </cell>
          <cell r="K1106">
            <v>1500</v>
          </cell>
          <cell r="L1106">
            <v>0</v>
          </cell>
          <cell r="M1106">
            <v>752</v>
          </cell>
          <cell r="N1106">
            <v>752</v>
          </cell>
          <cell r="O1106">
            <v>752</v>
          </cell>
        </row>
        <row r="1107">
          <cell r="A1107" t="str">
            <v>07</v>
          </cell>
          <cell r="B1107" t="str">
            <v>01</v>
          </cell>
          <cell r="C1107" t="str">
            <v>03</v>
          </cell>
          <cell r="D1107" t="str">
            <v>03</v>
          </cell>
          <cell r="E1107" t="str">
            <v>13</v>
          </cell>
          <cell r="F1107" t="str">
            <v>01</v>
          </cell>
          <cell r="G1107" t="str">
            <v>9</v>
          </cell>
          <cell r="H1107" t="str">
            <v>00</v>
          </cell>
          <cell r="I1107" t="str">
            <v>0</v>
          </cell>
          <cell r="J1107">
            <v>6957.85</v>
          </cell>
          <cell r="K1107">
            <v>1875</v>
          </cell>
          <cell r="L1107">
            <v>7327</v>
          </cell>
          <cell r="M1107">
            <v>940</v>
          </cell>
          <cell r="N1107">
            <v>940</v>
          </cell>
          <cell r="O1107">
            <v>940</v>
          </cell>
        </row>
        <row r="1108">
          <cell r="A1108" t="str">
            <v>07</v>
          </cell>
          <cell r="B1108" t="str">
            <v>01</v>
          </cell>
          <cell r="C1108" t="str">
            <v>03</v>
          </cell>
          <cell r="D1108" t="str">
            <v>03</v>
          </cell>
          <cell r="E1108" t="str">
            <v>13</v>
          </cell>
          <cell r="F1108" t="str">
            <v>08</v>
          </cell>
          <cell r="G1108" t="str">
            <v>9</v>
          </cell>
          <cell r="H1108" t="str">
            <v>00</v>
          </cell>
          <cell r="I1108" t="str">
            <v>0</v>
          </cell>
          <cell r="J1108">
            <v>1535.89</v>
          </cell>
          <cell r="K1108">
            <v>2000</v>
          </cell>
          <cell r="L1108">
            <v>847</v>
          </cell>
          <cell r="M1108">
            <v>1003</v>
          </cell>
          <cell r="N1108">
            <v>1003</v>
          </cell>
          <cell r="O1108">
            <v>1003</v>
          </cell>
        </row>
        <row r="1109">
          <cell r="A1109" t="str">
            <v>07</v>
          </cell>
          <cell r="B1109" t="str">
            <v>01</v>
          </cell>
          <cell r="C1109" t="str">
            <v>03</v>
          </cell>
          <cell r="D1109" t="str">
            <v>03</v>
          </cell>
          <cell r="E1109" t="str">
            <v>13</v>
          </cell>
          <cell r="F1109" t="str">
            <v>09</v>
          </cell>
          <cell r="G1109" t="str">
            <v>9</v>
          </cell>
          <cell r="H1109" t="str">
            <v>00</v>
          </cell>
          <cell r="I1109" t="str">
            <v>0</v>
          </cell>
          <cell r="J1109">
            <v>8160.42</v>
          </cell>
          <cell r="K1109">
            <v>2000</v>
          </cell>
          <cell r="L1109">
            <v>5334</v>
          </cell>
          <cell r="M1109">
            <v>1003</v>
          </cell>
          <cell r="N1109">
            <v>1003</v>
          </cell>
          <cell r="O1109">
            <v>1003</v>
          </cell>
        </row>
        <row r="1110">
          <cell r="A1110" t="str">
            <v>07</v>
          </cell>
          <cell r="B1110" t="str">
            <v>01</v>
          </cell>
          <cell r="C1110" t="str">
            <v>03</v>
          </cell>
          <cell r="D1110" t="str">
            <v>03</v>
          </cell>
          <cell r="E1110" t="str">
            <v>14</v>
          </cell>
          <cell r="F1110" t="str">
            <v>02</v>
          </cell>
          <cell r="G1110" t="str">
            <v>9</v>
          </cell>
          <cell r="H1110" t="str">
            <v>00</v>
          </cell>
          <cell r="I1110" t="str">
            <v>0</v>
          </cell>
          <cell r="J1110">
            <v>0</v>
          </cell>
          <cell r="K1110">
            <v>6500</v>
          </cell>
          <cell r="L1110">
            <v>0</v>
          </cell>
          <cell r="M1110">
            <v>3259</v>
          </cell>
          <cell r="N1110">
            <v>3259</v>
          </cell>
          <cell r="O1110">
            <v>3259</v>
          </cell>
        </row>
        <row r="1111">
          <cell r="A1111" t="str">
            <v>07</v>
          </cell>
          <cell r="B1111" t="str">
            <v>01</v>
          </cell>
          <cell r="C1111" t="str">
            <v>03</v>
          </cell>
          <cell r="D1111" t="str">
            <v>03</v>
          </cell>
          <cell r="E1111" t="str">
            <v>14</v>
          </cell>
          <cell r="F1111" t="str">
            <v>05</v>
          </cell>
          <cell r="G1111" t="str">
            <v>9</v>
          </cell>
          <cell r="H1111" t="str">
            <v>00</v>
          </cell>
          <cell r="I1111" t="str">
            <v>0</v>
          </cell>
          <cell r="J1111">
            <v>0</v>
          </cell>
          <cell r="K1111">
            <v>2000</v>
          </cell>
          <cell r="L1111">
            <v>0</v>
          </cell>
          <cell r="M1111">
            <v>1003</v>
          </cell>
          <cell r="N1111">
            <v>1003</v>
          </cell>
          <cell r="O1111">
            <v>1003</v>
          </cell>
        </row>
        <row r="1112">
          <cell r="A1112" t="str">
            <v>07</v>
          </cell>
          <cell r="B1112" t="str">
            <v>01</v>
          </cell>
          <cell r="C1112" t="str">
            <v>03</v>
          </cell>
          <cell r="D1112" t="str">
            <v>03</v>
          </cell>
          <cell r="E1112" t="str">
            <v>14</v>
          </cell>
          <cell r="F1112" t="str">
            <v>06</v>
          </cell>
          <cell r="G1112" t="str">
            <v>9</v>
          </cell>
          <cell r="H1112" t="str">
            <v>00</v>
          </cell>
          <cell r="I1112" t="str">
            <v>0</v>
          </cell>
          <cell r="J1112">
            <v>1644.79</v>
          </cell>
          <cell r="K1112">
            <v>1125</v>
          </cell>
          <cell r="L1112">
            <v>1592</v>
          </cell>
          <cell r="M1112">
            <v>564</v>
          </cell>
          <cell r="N1112">
            <v>564</v>
          </cell>
          <cell r="O1112">
            <v>564</v>
          </cell>
        </row>
        <row r="1113">
          <cell r="A1113" t="str">
            <v>07</v>
          </cell>
          <cell r="B1113" t="str">
            <v>01</v>
          </cell>
          <cell r="C1113" t="str">
            <v>03</v>
          </cell>
          <cell r="D1113" t="str">
            <v>03</v>
          </cell>
          <cell r="E1113" t="str">
            <v>14</v>
          </cell>
          <cell r="F1113" t="str">
            <v>07</v>
          </cell>
          <cell r="G1113" t="str">
            <v>9</v>
          </cell>
          <cell r="H1113" t="str">
            <v>00</v>
          </cell>
          <cell r="I1113" t="str">
            <v>0</v>
          </cell>
          <cell r="J1113">
            <v>0</v>
          </cell>
          <cell r="K1113">
            <v>300</v>
          </cell>
          <cell r="L1113">
            <v>602</v>
          </cell>
          <cell r="M1113">
            <v>150</v>
          </cell>
          <cell r="N1113">
            <v>150</v>
          </cell>
          <cell r="O1113">
            <v>150</v>
          </cell>
        </row>
        <row r="1114">
          <cell r="A1114" t="str">
            <v>07</v>
          </cell>
          <cell r="B1114" t="str">
            <v>01</v>
          </cell>
          <cell r="C1114" t="str">
            <v>03</v>
          </cell>
          <cell r="D1114" t="str">
            <v>03</v>
          </cell>
          <cell r="E1114" t="str">
            <v>14</v>
          </cell>
          <cell r="F1114" t="str">
            <v>13</v>
          </cell>
          <cell r="G1114" t="str">
            <v>9</v>
          </cell>
          <cell r="H1114" t="str">
            <v>00</v>
          </cell>
          <cell r="I1114" t="str">
            <v>0</v>
          </cell>
          <cell r="J1114">
            <v>13912.05</v>
          </cell>
          <cell r="K1114">
            <v>17000</v>
          </cell>
          <cell r="L1114">
            <v>18377</v>
          </cell>
          <cell r="M1114">
            <v>8523</v>
          </cell>
          <cell r="N1114">
            <v>8523</v>
          </cell>
          <cell r="O1114">
            <v>8523</v>
          </cell>
        </row>
        <row r="1115">
          <cell r="A1115" t="str">
            <v>07</v>
          </cell>
          <cell r="B1115" t="str">
            <v>01</v>
          </cell>
          <cell r="C1115" t="str">
            <v>03</v>
          </cell>
          <cell r="D1115" t="str">
            <v>03</v>
          </cell>
          <cell r="E1115" t="str">
            <v>14</v>
          </cell>
          <cell r="F1115" t="str">
            <v>15</v>
          </cell>
          <cell r="G1115" t="str">
            <v>9</v>
          </cell>
          <cell r="H1115" t="str">
            <v>00</v>
          </cell>
          <cell r="I1115" t="str">
            <v>0</v>
          </cell>
          <cell r="J1115">
            <v>11519.99</v>
          </cell>
          <cell r="K1115">
            <v>15000</v>
          </cell>
          <cell r="L1115">
            <v>14799</v>
          </cell>
          <cell r="M1115">
            <v>7520</v>
          </cell>
          <cell r="N1115">
            <v>7520</v>
          </cell>
          <cell r="O1115">
            <v>7520</v>
          </cell>
        </row>
        <row r="1116">
          <cell r="A1116" t="str">
            <v>07</v>
          </cell>
          <cell r="B1116" t="str">
            <v>01</v>
          </cell>
          <cell r="C1116" t="str">
            <v>03</v>
          </cell>
          <cell r="D1116" t="str">
            <v>03</v>
          </cell>
          <cell r="E1116" t="str">
            <v>14</v>
          </cell>
          <cell r="F1116" t="str">
            <v>22</v>
          </cell>
          <cell r="G1116" t="str">
            <v>9</v>
          </cell>
          <cell r="H1116" t="str">
            <v>00</v>
          </cell>
          <cell r="I1116" t="str">
            <v>0</v>
          </cell>
          <cell r="J1116">
            <v>4306.42</v>
          </cell>
          <cell r="K1116">
            <v>3500</v>
          </cell>
          <cell r="L1116">
            <v>1778</v>
          </cell>
          <cell r="M1116">
            <v>1755</v>
          </cell>
          <cell r="N1116">
            <v>1755</v>
          </cell>
          <cell r="O1116">
            <v>1755</v>
          </cell>
        </row>
        <row r="1117">
          <cell r="A1117" t="str">
            <v>07</v>
          </cell>
          <cell r="B1117" t="str">
            <v>01</v>
          </cell>
          <cell r="C1117" t="str">
            <v>03</v>
          </cell>
          <cell r="D1117" t="str">
            <v>03</v>
          </cell>
          <cell r="E1117" t="str">
            <v>14</v>
          </cell>
          <cell r="F1117" t="str">
            <v>39</v>
          </cell>
          <cell r="G1117" t="str">
            <v>9</v>
          </cell>
          <cell r="H1117" t="str">
            <v>00</v>
          </cell>
          <cell r="I1117" t="str">
            <v>0</v>
          </cell>
          <cell r="J1117">
            <v>0</v>
          </cell>
          <cell r="K1117">
            <v>1</v>
          </cell>
          <cell r="L1117">
            <v>0</v>
          </cell>
          <cell r="M1117">
            <v>1</v>
          </cell>
          <cell r="N1117">
            <v>1</v>
          </cell>
          <cell r="O1117">
            <v>1</v>
          </cell>
        </row>
        <row r="1118">
          <cell r="A1118" t="str">
            <v>07</v>
          </cell>
          <cell r="B1118" t="str">
            <v>01</v>
          </cell>
          <cell r="C1118" t="str">
            <v>03</v>
          </cell>
          <cell r="D1118" t="str">
            <v>03</v>
          </cell>
          <cell r="E1118" t="str">
            <v>14</v>
          </cell>
          <cell r="F1118" t="str">
            <v>65</v>
          </cell>
          <cell r="G1118" t="str">
            <v>9</v>
          </cell>
          <cell r="H1118" t="str">
            <v>00</v>
          </cell>
          <cell r="I1118" t="str">
            <v>0</v>
          </cell>
          <cell r="J1118">
            <v>1623.45</v>
          </cell>
          <cell r="K1118">
            <v>1500</v>
          </cell>
          <cell r="L1118">
            <v>2365</v>
          </cell>
          <cell r="M1118">
            <v>752</v>
          </cell>
          <cell r="N1118">
            <v>752</v>
          </cell>
          <cell r="O1118">
            <v>752</v>
          </cell>
        </row>
        <row r="1119">
          <cell r="A1119" t="str">
            <v>07</v>
          </cell>
          <cell r="B1119" t="str">
            <v>01</v>
          </cell>
          <cell r="C1119" t="str">
            <v>03</v>
          </cell>
          <cell r="D1119" t="str">
            <v>03</v>
          </cell>
          <cell r="E1119" t="str">
            <v>14</v>
          </cell>
          <cell r="F1119" t="str">
            <v>80</v>
          </cell>
          <cell r="G1119" t="str">
            <v>9</v>
          </cell>
          <cell r="H1119" t="str">
            <v>00</v>
          </cell>
          <cell r="I1119" t="str">
            <v>0</v>
          </cell>
          <cell r="J1119">
            <v>0</v>
          </cell>
          <cell r="K1119">
            <v>1</v>
          </cell>
          <cell r="L1119">
            <v>0</v>
          </cell>
          <cell r="M1119">
            <v>1</v>
          </cell>
          <cell r="N1119">
            <v>1</v>
          </cell>
          <cell r="O1119">
            <v>1</v>
          </cell>
        </row>
        <row r="1120">
          <cell r="A1120" t="str">
            <v>07</v>
          </cell>
          <cell r="B1120" t="str">
            <v>01</v>
          </cell>
          <cell r="C1120" t="str">
            <v>03</v>
          </cell>
          <cell r="D1120" t="str">
            <v>03</v>
          </cell>
          <cell r="E1120" t="str">
            <v>20</v>
          </cell>
          <cell r="F1120" t="str">
            <v>05</v>
          </cell>
          <cell r="G1120" t="str">
            <v>9</v>
          </cell>
          <cell r="H1120" t="str">
            <v>00</v>
          </cell>
          <cell r="I1120" t="str">
            <v>0</v>
          </cell>
          <cell r="J1120">
            <v>0</v>
          </cell>
          <cell r="K1120">
            <v>1</v>
          </cell>
          <cell r="L1120">
            <v>0</v>
          </cell>
          <cell r="M1120">
            <v>1</v>
          </cell>
          <cell r="N1120">
            <v>1</v>
          </cell>
          <cell r="O1120">
            <v>1</v>
          </cell>
        </row>
        <row r="1121">
          <cell r="A1121" t="str">
            <v>07</v>
          </cell>
          <cell r="B1121" t="str">
            <v>01</v>
          </cell>
          <cell r="C1121" t="str">
            <v>03</v>
          </cell>
          <cell r="D1121" t="str">
            <v>04</v>
          </cell>
          <cell r="E1121" t="str">
            <v>10</v>
          </cell>
          <cell r="F1121" t="str">
            <v>01</v>
          </cell>
          <cell r="G1121" t="str">
            <v>9</v>
          </cell>
          <cell r="H1121" t="str">
            <v>00</v>
          </cell>
          <cell r="I1121" t="str">
            <v>0</v>
          </cell>
          <cell r="J1121">
            <v>379902.43</v>
          </cell>
          <cell r="K1121">
            <v>491596</v>
          </cell>
          <cell r="L1121">
            <v>445638</v>
          </cell>
          <cell r="M1121">
            <v>579968</v>
          </cell>
          <cell r="N1121">
            <v>540756</v>
          </cell>
          <cell r="O1121">
            <v>540756</v>
          </cell>
        </row>
        <row r="1122">
          <cell r="A1122" t="str">
            <v>07</v>
          </cell>
          <cell r="B1122" t="str">
            <v>01</v>
          </cell>
          <cell r="C1122" t="str">
            <v>03</v>
          </cell>
          <cell r="D1122" t="str">
            <v>04</v>
          </cell>
          <cell r="E1122" t="str">
            <v>10</v>
          </cell>
          <cell r="F1122" t="str">
            <v>02</v>
          </cell>
          <cell r="G1122" t="str">
            <v>9</v>
          </cell>
          <cell r="H1122" t="str">
            <v>00</v>
          </cell>
          <cell r="I1122" t="str">
            <v>0</v>
          </cell>
          <cell r="J1122">
            <v>0</v>
          </cell>
          <cell r="K1122">
            <v>1</v>
          </cell>
          <cell r="L1122">
            <v>7014</v>
          </cell>
          <cell r="M1122">
            <v>1</v>
          </cell>
          <cell r="N1122">
            <v>1</v>
          </cell>
          <cell r="O1122">
            <v>1</v>
          </cell>
        </row>
        <row r="1123">
          <cell r="A1123" t="str">
            <v>07</v>
          </cell>
          <cell r="B1123" t="str">
            <v>01</v>
          </cell>
          <cell r="C1123" t="str">
            <v>03</v>
          </cell>
          <cell r="D1123" t="str">
            <v>04</v>
          </cell>
          <cell r="E1123" t="str">
            <v>10</v>
          </cell>
          <cell r="F1123" t="str">
            <v>26</v>
          </cell>
          <cell r="G1123" t="str">
            <v>9</v>
          </cell>
          <cell r="H1123" t="str">
            <v>00</v>
          </cell>
          <cell r="I1123" t="str">
            <v>0</v>
          </cell>
          <cell r="J1123">
            <v>25679.77</v>
          </cell>
          <cell r="K1123">
            <v>72818</v>
          </cell>
          <cell r="L1123">
            <v>0</v>
          </cell>
          <cell r="M1123">
            <v>36506</v>
          </cell>
          <cell r="N1123">
            <v>36506</v>
          </cell>
          <cell r="O1123">
            <v>36506</v>
          </cell>
        </row>
        <row r="1124">
          <cell r="A1124" t="str">
            <v>07</v>
          </cell>
          <cell r="B1124" t="str">
            <v>01</v>
          </cell>
          <cell r="C1124" t="str">
            <v>03</v>
          </cell>
          <cell r="D1124" t="str">
            <v>04</v>
          </cell>
          <cell r="E1124" t="str">
            <v>10</v>
          </cell>
          <cell r="F1124" t="str">
            <v>30</v>
          </cell>
          <cell r="G1124" t="str">
            <v>9</v>
          </cell>
          <cell r="H1124" t="str">
            <v>00</v>
          </cell>
          <cell r="I1124" t="str">
            <v>0</v>
          </cell>
          <cell r="J1124">
            <v>110530.21</v>
          </cell>
          <cell r="K1124">
            <v>126679</v>
          </cell>
          <cell r="L1124">
            <v>117817</v>
          </cell>
          <cell r="M1124">
            <v>126679</v>
          </cell>
          <cell r="N1124">
            <v>126679</v>
          </cell>
          <cell r="O1124">
            <v>126679</v>
          </cell>
        </row>
        <row r="1125">
          <cell r="A1125" t="str">
            <v>07</v>
          </cell>
          <cell r="B1125" t="str">
            <v>01</v>
          </cell>
          <cell r="C1125" t="str">
            <v>03</v>
          </cell>
          <cell r="D1125" t="str">
            <v>04</v>
          </cell>
          <cell r="E1125" t="str">
            <v>10</v>
          </cell>
          <cell r="F1125" t="str">
            <v>32</v>
          </cell>
          <cell r="G1125" t="str">
            <v>9</v>
          </cell>
          <cell r="H1125" t="str">
            <v>00</v>
          </cell>
          <cell r="I1125" t="str">
            <v>0</v>
          </cell>
          <cell r="J1125">
            <v>99351</v>
          </cell>
          <cell r="K1125">
            <v>99351</v>
          </cell>
          <cell r="L1125">
            <v>276491</v>
          </cell>
          <cell r="M1125">
            <v>49808</v>
          </cell>
          <cell r="N1125">
            <v>49808</v>
          </cell>
          <cell r="O1125">
            <v>49808</v>
          </cell>
        </row>
        <row r="1126">
          <cell r="A1126" t="str">
            <v>07</v>
          </cell>
          <cell r="B1126" t="str">
            <v>01</v>
          </cell>
          <cell r="C1126" t="str">
            <v>03</v>
          </cell>
          <cell r="D1126" t="str">
            <v>04</v>
          </cell>
          <cell r="E1126" t="str">
            <v>11</v>
          </cell>
          <cell r="F1126" t="str">
            <v>01</v>
          </cell>
          <cell r="G1126" t="str">
            <v>9</v>
          </cell>
          <cell r="H1126" t="str">
            <v>00</v>
          </cell>
          <cell r="I1126" t="str">
            <v>0</v>
          </cell>
          <cell r="J1126">
            <v>52539</v>
          </cell>
          <cell r="K1126">
            <v>52539</v>
          </cell>
          <cell r="L1126">
            <v>113795</v>
          </cell>
          <cell r="M1126">
            <v>26340</v>
          </cell>
          <cell r="N1126">
            <v>26340</v>
          </cell>
          <cell r="O1126">
            <v>26340</v>
          </cell>
        </row>
        <row r="1127">
          <cell r="A1127" t="str">
            <v>07</v>
          </cell>
          <cell r="B1127" t="str">
            <v>01</v>
          </cell>
          <cell r="C1127" t="str">
            <v>03</v>
          </cell>
          <cell r="D1127" t="str">
            <v>04</v>
          </cell>
          <cell r="E1127" t="str">
            <v>12</v>
          </cell>
          <cell r="F1127" t="str">
            <v>01</v>
          </cell>
          <cell r="G1127" t="str">
            <v>9</v>
          </cell>
          <cell r="H1127" t="str">
            <v>00</v>
          </cell>
          <cell r="I1127" t="str">
            <v>0</v>
          </cell>
          <cell r="J1127">
            <v>2890</v>
          </cell>
          <cell r="K1127">
            <v>2890</v>
          </cell>
          <cell r="L1127">
            <v>29183</v>
          </cell>
          <cell r="M1127">
            <v>1449</v>
          </cell>
          <cell r="N1127">
            <v>1449</v>
          </cell>
          <cell r="O1127">
            <v>1449</v>
          </cell>
        </row>
        <row r="1128">
          <cell r="A1128" t="str">
            <v>07</v>
          </cell>
          <cell r="B1128" t="str">
            <v>01</v>
          </cell>
          <cell r="C1128" t="str">
            <v>03</v>
          </cell>
          <cell r="D1128" t="str">
            <v>04</v>
          </cell>
          <cell r="E1128" t="str">
            <v>12</v>
          </cell>
          <cell r="F1128" t="str">
            <v>02</v>
          </cell>
          <cell r="G1128" t="str">
            <v>9</v>
          </cell>
          <cell r="H1128" t="str">
            <v>00</v>
          </cell>
          <cell r="I1128" t="str">
            <v>0</v>
          </cell>
          <cell r="J1128">
            <v>19585</v>
          </cell>
          <cell r="K1128">
            <v>19585</v>
          </cell>
          <cell r="L1128">
            <v>177783</v>
          </cell>
          <cell r="M1128">
            <v>9819</v>
          </cell>
          <cell r="N1128">
            <v>9819</v>
          </cell>
          <cell r="O1128">
            <v>9819</v>
          </cell>
        </row>
        <row r="1129">
          <cell r="A1129" t="str">
            <v>07</v>
          </cell>
          <cell r="B1129" t="str">
            <v>01</v>
          </cell>
          <cell r="C1129" t="str">
            <v>03</v>
          </cell>
          <cell r="D1129" t="str">
            <v>04</v>
          </cell>
          <cell r="E1129" t="str">
            <v>12</v>
          </cell>
          <cell r="F1129" t="str">
            <v>03</v>
          </cell>
          <cell r="G1129" t="str">
            <v>9</v>
          </cell>
          <cell r="H1129" t="str">
            <v>00</v>
          </cell>
          <cell r="I1129" t="str">
            <v>0</v>
          </cell>
          <cell r="J1129">
            <v>28475.22</v>
          </cell>
          <cell r="K1129">
            <v>30612</v>
          </cell>
          <cell r="L1129">
            <v>27868</v>
          </cell>
          <cell r="M1129">
            <v>15347</v>
          </cell>
          <cell r="N1129">
            <v>15347</v>
          </cell>
          <cell r="O1129">
            <v>15347</v>
          </cell>
        </row>
        <row r="1130">
          <cell r="A1130" t="str">
            <v>07</v>
          </cell>
          <cell r="B1130" t="str">
            <v>01</v>
          </cell>
          <cell r="C1130" t="str">
            <v>03</v>
          </cell>
          <cell r="D1130" t="str">
            <v>04</v>
          </cell>
          <cell r="E1130" t="str">
            <v>12</v>
          </cell>
          <cell r="F1130" t="str">
            <v>06</v>
          </cell>
          <cell r="G1130" t="str">
            <v>9</v>
          </cell>
          <cell r="H1130" t="str">
            <v>00</v>
          </cell>
          <cell r="I1130" t="str">
            <v>0</v>
          </cell>
          <cell r="J1130">
            <v>0</v>
          </cell>
          <cell r="K1130">
            <v>5918</v>
          </cell>
          <cell r="L1130">
            <v>0</v>
          </cell>
          <cell r="M1130">
            <v>2967</v>
          </cell>
          <cell r="N1130">
            <v>2967</v>
          </cell>
          <cell r="O1130">
            <v>2967</v>
          </cell>
        </row>
        <row r="1131">
          <cell r="A1131" t="str">
            <v>07</v>
          </cell>
          <cell r="B1131" t="str">
            <v>01</v>
          </cell>
          <cell r="C1131" t="str">
            <v>03</v>
          </cell>
          <cell r="D1131" t="str">
            <v>04</v>
          </cell>
          <cell r="E1131" t="str">
            <v>13</v>
          </cell>
          <cell r="F1131" t="str">
            <v>01</v>
          </cell>
          <cell r="G1131" t="str">
            <v>9</v>
          </cell>
          <cell r="H1131" t="str">
            <v>00</v>
          </cell>
          <cell r="I1131" t="str">
            <v>0</v>
          </cell>
          <cell r="J1131">
            <v>2625</v>
          </cell>
          <cell r="K1131">
            <v>2625</v>
          </cell>
          <cell r="L1131">
            <v>7198</v>
          </cell>
          <cell r="M1131">
            <v>1316</v>
          </cell>
          <cell r="N1131">
            <v>1316</v>
          </cell>
          <cell r="O1131">
            <v>1316</v>
          </cell>
        </row>
        <row r="1132">
          <cell r="A1132" t="str">
            <v>07</v>
          </cell>
          <cell r="B1132" t="str">
            <v>01</v>
          </cell>
          <cell r="C1132" t="str">
            <v>03</v>
          </cell>
          <cell r="D1132" t="str">
            <v>04</v>
          </cell>
          <cell r="E1132" t="str">
            <v>13</v>
          </cell>
          <cell r="F1132" t="str">
            <v>07</v>
          </cell>
          <cell r="G1132" t="str">
            <v>9</v>
          </cell>
          <cell r="H1132" t="str">
            <v>00</v>
          </cell>
          <cell r="I1132" t="str">
            <v>0</v>
          </cell>
          <cell r="J1132">
            <v>0</v>
          </cell>
          <cell r="K1132">
            <v>1</v>
          </cell>
          <cell r="L1132">
            <v>64448</v>
          </cell>
          <cell r="M1132">
            <v>1</v>
          </cell>
          <cell r="N1132">
            <v>1</v>
          </cell>
          <cell r="O1132">
            <v>1</v>
          </cell>
        </row>
        <row r="1133">
          <cell r="A1133" t="str">
            <v>07</v>
          </cell>
          <cell r="B1133" t="str">
            <v>01</v>
          </cell>
          <cell r="C1133" t="str">
            <v>03</v>
          </cell>
          <cell r="D1133" t="str">
            <v>04</v>
          </cell>
          <cell r="E1133" t="str">
            <v>13</v>
          </cell>
          <cell r="F1133" t="str">
            <v>08</v>
          </cell>
          <cell r="G1133" t="str">
            <v>9</v>
          </cell>
          <cell r="H1133" t="str">
            <v>00</v>
          </cell>
          <cell r="I1133" t="str">
            <v>0</v>
          </cell>
          <cell r="J1133">
            <v>2072.41</v>
          </cell>
          <cell r="K1133">
            <v>4081</v>
          </cell>
          <cell r="L1133">
            <v>2264</v>
          </cell>
          <cell r="M1133">
            <v>2046</v>
          </cell>
          <cell r="N1133">
            <v>2046</v>
          </cell>
          <cell r="O1133">
            <v>2046</v>
          </cell>
        </row>
        <row r="1134">
          <cell r="A1134" t="str">
            <v>07</v>
          </cell>
          <cell r="B1134" t="str">
            <v>01</v>
          </cell>
          <cell r="C1134" t="str">
            <v>03</v>
          </cell>
          <cell r="D1134" t="str">
            <v>04</v>
          </cell>
          <cell r="E1134" t="str">
            <v>13</v>
          </cell>
          <cell r="F1134" t="str">
            <v>09</v>
          </cell>
          <cell r="G1134" t="str">
            <v>9</v>
          </cell>
          <cell r="H1134" t="str">
            <v>00</v>
          </cell>
          <cell r="I1134" t="str">
            <v>0</v>
          </cell>
          <cell r="J1134">
            <v>23361.88</v>
          </cell>
          <cell r="K1134">
            <v>25510</v>
          </cell>
          <cell r="L1134">
            <v>23169</v>
          </cell>
          <cell r="M1134">
            <v>12789</v>
          </cell>
          <cell r="N1134">
            <v>12789</v>
          </cell>
          <cell r="O1134">
            <v>12789</v>
          </cell>
        </row>
        <row r="1135">
          <cell r="A1135" t="str">
            <v>07</v>
          </cell>
          <cell r="B1135" t="str">
            <v>01</v>
          </cell>
          <cell r="C1135" t="str">
            <v>03</v>
          </cell>
          <cell r="D1135" t="str">
            <v>04</v>
          </cell>
          <cell r="E1135" t="str">
            <v>14</v>
          </cell>
          <cell r="F1135" t="str">
            <v>02</v>
          </cell>
          <cell r="G1135" t="str">
            <v>9</v>
          </cell>
          <cell r="H1135" t="str">
            <v>00</v>
          </cell>
          <cell r="I1135" t="str">
            <v>0</v>
          </cell>
          <cell r="J1135">
            <v>57142</v>
          </cell>
          <cell r="K1135">
            <v>57142</v>
          </cell>
          <cell r="L1135">
            <v>40465</v>
          </cell>
          <cell r="M1135">
            <v>28647</v>
          </cell>
          <cell r="N1135">
            <v>28647</v>
          </cell>
          <cell r="O1135">
            <v>28647</v>
          </cell>
        </row>
        <row r="1136">
          <cell r="A1136" t="str">
            <v>07</v>
          </cell>
          <cell r="B1136" t="str">
            <v>01</v>
          </cell>
          <cell r="C1136" t="str">
            <v>03</v>
          </cell>
          <cell r="D1136" t="str">
            <v>04</v>
          </cell>
          <cell r="E1136" t="str">
            <v>14</v>
          </cell>
          <cell r="F1136" t="str">
            <v>05</v>
          </cell>
          <cell r="G1136" t="str">
            <v>9</v>
          </cell>
          <cell r="H1136" t="str">
            <v>00</v>
          </cell>
          <cell r="I1136" t="str">
            <v>0</v>
          </cell>
          <cell r="J1136">
            <v>0</v>
          </cell>
          <cell r="K1136">
            <v>4081</v>
          </cell>
          <cell r="L1136">
            <v>6763</v>
          </cell>
          <cell r="M1136">
            <v>2046</v>
          </cell>
          <cell r="N1136">
            <v>2046</v>
          </cell>
          <cell r="O1136">
            <v>2046</v>
          </cell>
        </row>
        <row r="1137">
          <cell r="A1137" t="str">
            <v>07</v>
          </cell>
          <cell r="B1137" t="str">
            <v>01</v>
          </cell>
          <cell r="C1137" t="str">
            <v>03</v>
          </cell>
          <cell r="D1137" t="str">
            <v>04</v>
          </cell>
          <cell r="E1137" t="str">
            <v>14</v>
          </cell>
          <cell r="F1137" t="str">
            <v>06</v>
          </cell>
          <cell r="G1137" t="str">
            <v>9</v>
          </cell>
          <cell r="H1137" t="str">
            <v>00</v>
          </cell>
          <cell r="I1137" t="str">
            <v>0</v>
          </cell>
          <cell r="J1137">
            <v>36719.81</v>
          </cell>
          <cell r="K1137">
            <v>4500</v>
          </cell>
          <cell r="L1137">
            <v>27743</v>
          </cell>
          <cell r="M1137">
            <v>2256</v>
          </cell>
          <cell r="N1137">
            <v>2256</v>
          </cell>
          <cell r="O1137">
            <v>2256</v>
          </cell>
        </row>
        <row r="1138">
          <cell r="A1138" t="str">
            <v>07</v>
          </cell>
          <cell r="B1138" t="str">
            <v>01</v>
          </cell>
          <cell r="C1138" t="str">
            <v>03</v>
          </cell>
          <cell r="D1138" t="str">
            <v>04</v>
          </cell>
          <cell r="E1138" t="str">
            <v>14</v>
          </cell>
          <cell r="F1138" t="str">
            <v>07</v>
          </cell>
          <cell r="G1138" t="str">
            <v>9</v>
          </cell>
          <cell r="H1138" t="str">
            <v>00</v>
          </cell>
          <cell r="I1138" t="str">
            <v>0</v>
          </cell>
          <cell r="J1138">
            <v>3783.18</v>
          </cell>
          <cell r="K1138">
            <v>4100</v>
          </cell>
          <cell r="L1138">
            <v>3773</v>
          </cell>
          <cell r="M1138">
            <v>2055</v>
          </cell>
          <cell r="N1138">
            <v>2055</v>
          </cell>
          <cell r="O1138">
            <v>2055</v>
          </cell>
        </row>
        <row r="1139">
          <cell r="A1139" t="str">
            <v>07</v>
          </cell>
          <cell r="B1139" t="str">
            <v>01</v>
          </cell>
          <cell r="C1139" t="str">
            <v>03</v>
          </cell>
          <cell r="D1139" t="str">
            <v>04</v>
          </cell>
          <cell r="E1139" t="str">
            <v>14</v>
          </cell>
          <cell r="F1139" t="str">
            <v>08</v>
          </cell>
          <cell r="G1139" t="str">
            <v>9</v>
          </cell>
          <cell r="H1139" t="str">
            <v>00</v>
          </cell>
          <cell r="I1139" t="str">
            <v>0</v>
          </cell>
          <cell r="J1139">
            <v>0</v>
          </cell>
          <cell r="K1139">
            <v>1020</v>
          </cell>
          <cell r="L1139">
            <v>0</v>
          </cell>
          <cell r="M1139">
            <v>511</v>
          </cell>
          <cell r="N1139">
            <v>511</v>
          </cell>
          <cell r="O1139">
            <v>511</v>
          </cell>
        </row>
        <row r="1140">
          <cell r="A1140" t="str">
            <v>07</v>
          </cell>
          <cell r="B1140" t="str">
            <v>01</v>
          </cell>
          <cell r="C1140" t="str">
            <v>03</v>
          </cell>
          <cell r="D1140" t="str">
            <v>04</v>
          </cell>
          <cell r="E1140" t="str">
            <v>14</v>
          </cell>
          <cell r="F1140" t="str">
            <v>11</v>
          </cell>
          <cell r="G1140" t="str">
            <v>9</v>
          </cell>
          <cell r="H1140" t="str">
            <v>00</v>
          </cell>
          <cell r="I1140" t="str">
            <v>0</v>
          </cell>
          <cell r="J1140">
            <v>93920.66</v>
          </cell>
          <cell r="K1140">
            <v>105863</v>
          </cell>
          <cell r="L1140">
            <v>380</v>
          </cell>
          <cell r="M1140">
            <v>53073</v>
          </cell>
          <cell r="N1140">
            <v>53073</v>
          </cell>
          <cell r="O1140">
            <v>53073</v>
          </cell>
        </row>
        <row r="1141">
          <cell r="A1141" t="str">
            <v>07</v>
          </cell>
          <cell r="B1141" t="str">
            <v>01</v>
          </cell>
          <cell r="C1141" t="str">
            <v>03</v>
          </cell>
          <cell r="D1141" t="str">
            <v>04</v>
          </cell>
          <cell r="E1141" t="str">
            <v>14</v>
          </cell>
          <cell r="F1141" t="str">
            <v>13</v>
          </cell>
          <cell r="G1141" t="str">
            <v>9</v>
          </cell>
          <cell r="H1141" t="str">
            <v>00</v>
          </cell>
          <cell r="I1141" t="str">
            <v>0</v>
          </cell>
          <cell r="J1141">
            <v>13980</v>
          </cell>
          <cell r="K1141">
            <v>13980</v>
          </cell>
          <cell r="L1141">
            <v>23950</v>
          </cell>
          <cell r="M1141">
            <v>7009</v>
          </cell>
          <cell r="N1141">
            <v>7009</v>
          </cell>
          <cell r="O1141">
            <v>7009</v>
          </cell>
        </row>
        <row r="1142">
          <cell r="A1142" t="str">
            <v>07</v>
          </cell>
          <cell r="B1142" t="str">
            <v>01</v>
          </cell>
          <cell r="C1142" t="str">
            <v>03</v>
          </cell>
          <cell r="D1142" t="str">
            <v>04</v>
          </cell>
          <cell r="E1142" t="str">
            <v>14</v>
          </cell>
          <cell r="F1142" t="str">
            <v>15</v>
          </cell>
          <cell r="G1142" t="str">
            <v>9</v>
          </cell>
          <cell r="H1142" t="str">
            <v>00</v>
          </cell>
          <cell r="I1142" t="str">
            <v>0</v>
          </cell>
          <cell r="J1142">
            <v>113673.9</v>
          </cell>
          <cell r="K1142">
            <v>116154</v>
          </cell>
          <cell r="L1142">
            <v>107697</v>
          </cell>
          <cell r="M1142">
            <v>58232</v>
          </cell>
          <cell r="N1142">
            <v>58232</v>
          </cell>
          <cell r="O1142">
            <v>58232</v>
          </cell>
        </row>
        <row r="1143">
          <cell r="A1143" t="str">
            <v>07</v>
          </cell>
          <cell r="B1143" t="str">
            <v>01</v>
          </cell>
          <cell r="C1143" t="str">
            <v>03</v>
          </cell>
          <cell r="D1143" t="str">
            <v>04</v>
          </cell>
          <cell r="E1143" t="str">
            <v>14</v>
          </cell>
          <cell r="F1143" t="str">
            <v>22</v>
          </cell>
          <cell r="G1143" t="str">
            <v>9</v>
          </cell>
          <cell r="H1143" t="str">
            <v>00</v>
          </cell>
          <cell r="I1143" t="str">
            <v>0</v>
          </cell>
          <cell r="J1143">
            <v>2010.34</v>
          </cell>
          <cell r="K1143">
            <v>15000</v>
          </cell>
          <cell r="L1143">
            <v>49101</v>
          </cell>
          <cell r="M1143">
            <v>7520</v>
          </cell>
          <cell r="N1143">
            <v>7520</v>
          </cell>
          <cell r="O1143">
            <v>7520</v>
          </cell>
        </row>
        <row r="1144">
          <cell r="A1144" t="str">
            <v>07</v>
          </cell>
          <cell r="B1144" t="str">
            <v>01</v>
          </cell>
          <cell r="C1144" t="str">
            <v>03</v>
          </cell>
          <cell r="D1144" t="str">
            <v>04</v>
          </cell>
          <cell r="E1144" t="str">
            <v>14</v>
          </cell>
          <cell r="F1144" t="str">
            <v>39</v>
          </cell>
          <cell r="G1144" t="str">
            <v>9</v>
          </cell>
          <cell r="H1144" t="str">
            <v>00</v>
          </cell>
          <cell r="I1144" t="str">
            <v>0</v>
          </cell>
          <cell r="J1144">
            <v>0</v>
          </cell>
          <cell r="K1144">
            <v>1</v>
          </cell>
          <cell r="L1144">
            <v>0</v>
          </cell>
          <cell r="M1144">
            <v>1</v>
          </cell>
          <cell r="N1144">
            <v>1</v>
          </cell>
          <cell r="O1144">
            <v>1</v>
          </cell>
        </row>
        <row r="1145">
          <cell r="A1145" t="str">
            <v>07</v>
          </cell>
          <cell r="B1145" t="str">
            <v>01</v>
          </cell>
          <cell r="C1145" t="str">
            <v>03</v>
          </cell>
          <cell r="D1145" t="str">
            <v>04</v>
          </cell>
          <cell r="E1145" t="str">
            <v>14</v>
          </cell>
          <cell r="F1145" t="str">
            <v>65</v>
          </cell>
          <cell r="G1145" t="str">
            <v>9</v>
          </cell>
          <cell r="H1145" t="str">
            <v>00</v>
          </cell>
          <cell r="I1145" t="str">
            <v>0</v>
          </cell>
          <cell r="J1145">
            <v>2158.9699999999998</v>
          </cell>
          <cell r="K1145">
            <v>5100</v>
          </cell>
          <cell r="L1145">
            <v>1826</v>
          </cell>
          <cell r="M1145">
            <v>2557</v>
          </cell>
          <cell r="N1145">
            <v>2557</v>
          </cell>
          <cell r="O1145">
            <v>2557</v>
          </cell>
        </row>
        <row r="1146">
          <cell r="A1146" t="str">
            <v>07</v>
          </cell>
          <cell r="B1146" t="str">
            <v>01</v>
          </cell>
          <cell r="C1146" t="str">
            <v>03</v>
          </cell>
          <cell r="D1146" t="str">
            <v>04</v>
          </cell>
          <cell r="E1146" t="str">
            <v>14</v>
          </cell>
          <cell r="F1146" t="str">
            <v>80</v>
          </cell>
          <cell r="G1146" t="str">
            <v>9</v>
          </cell>
          <cell r="H1146" t="str">
            <v>00</v>
          </cell>
          <cell r="I1146" t="str">
            <v>0</v>
          </cell>
          <cell r="J1146">
            <v>0</v>
          </cell>
          <cell r="K1146">
            <v>1</v>
          </cell>
          <cell r="L1146">
            <v>0</v>
          </cell>
          <cell r="M1146">
            <v>1</v>
          </cell>
          <cell r="N1146">
            <v>1</v>
          </cell>
          <cell r="O1146">
            <v>1</v>
          </cell>
        </row>
        <row r="1147">
          <cell r="A1147" t="str">
            <v>07</v>
          </cell>
          <cell r="B1147" t="str">
            <v>01</v>
          </cell>
          <cell r="C1147" t="str">
            <v>03</v>
          </cell>
          <cell r="D1147" t="str">
            <v>04</v>
          </cell>
          <cell r="E1147" t="str">
            <v>20</v>
          </cell>
          <cell r="F1147" t="str">
            <v>01</v>
          </cell>
          <cell r="G1147" t="str">
            <v>9</v>
          </cell>
          <cell r="H1147" t="str">
            <v>00</v>
          </cell>
          <cell r="I1147" t="str">
            <v>0</v>
          </cell>
          <cell r="J1147">
            <v>0</v>
          </cell>
          <cell r="K1147">
            <v>1</v>
          </cell>
          <cell r="L1147">
            <v>0</v>
          </cell>
          <cell r="M1147">
            <v>1</v>
          </cell>
          <cell r="N1147">
            <v>1</v>
          </cell>
          <cell r="O1147">
            <v>1</v>
          </cell>
        </row>
        <row r="1148">
          <cell r="A1148" t="str">
            <v>07</v>
          </cell>
          <cell r="B1148" t="str">
            <v>01</v>
          </cell>
          <cell r="C1148" t="str">
            <v>03</v>
          </cell>
          <cell r="D1148" t="str">
            <v>04</v>
          </cell>
          <cell r="E1148" t="str">
            <v>20</v>
          </cell>
          <cell r="F1148" t="str">
            <v>05</v>
          </cell>
          <cell r="G1148" t="str">
            <v>9</v>
          </cell>
          <cell r="H1148" t="str">
            <v>00</v>
          </cell>
          <cell r="I1148" t="str">
            <v>0</v>
          </cell>
          <cell r="J1148">
            <v>0</v>
          </cell>
          <cell r="K1148">
            <v>1</v>
          </cell>
          <cell r="L1148">
            <v>0</v>
          </cell>
          <cell r="M1148">
            <v>1</v>
          </cell>
          <cell r="N1148">
            <v>1</v>
          </cell>
          <cell r="O1148">
            <v>1</v>
          </cell>
        </row>
        <row r="1149">
          <cell r="A1149" t="str">
            <v>07</v>
          </cell>
          <cell r="B1149" t="str">
            <v>01</v>
          </cell>
          <cell r="C1149" t="str">
            <v>03</v>
          </cell>
          <cell r="D1149" t="str">
            <v>05</v>
          </cell>
          <cell r="E1149" t="str">
            <v>14</v>
          </cell>
          <cell r="F1149" t="str">
            <v>39</v>
          </cell>
          <cell r="G1149" t="str">
            <v>9</v>
          </cell>
          <cell r="H1149" t="str">
            <v>00</v>
          </cell>
          <cell r="I1149" t="str">
            <v>0</v>
          </cell>
          <cell r="J1149">
            <v>0</v>
          </cell>
          <cell r="K1149">
            <v>1</v>
          </cell>
          <cell r="L1149">
            <v>0</v>
          </cell>
          <cell r="M1149">
            <v>1</v>
          </cell>
          <cell r="N1149">
            <v>1</v>
          </cell>
          <cell r="O1149">
            <v>1</v>
          </cell>
        </row>
        <row r="1150">
          <cell r="A1150" t="str">
            <v>07</v>
          </cell>
          <cell r="B1150" t="str">
            <v>01</v>
          </cell>
          <cell r="C1150" t="str">
            <v>03</v>
          </cell>
          <cell r="D1150" t="str">
            <v>05</v>
          </cell>
          <cell r="E1150" t="str">
            <v>12</v>
          </cell>
          <cell r="F1150" t="str">
            <v>01</v>
          </cell>
          <cell r="G1150" t="str">
            <v>9</v>
          </cell>
          <cell r="H1150" t="str">
            <v>00</v>
          </cell>
          <cell r="I1150" t="str">
            <v>0</v>
          </cell>
          <cell r="J1150">
            <v>4475.2</v>
          </cell>
          <cell r="K1150">
            <v>15000</v>
          </cell>
          <cell r="L1150">
            <v>0</v>
          </cell>
          <cell r="M1150">
            <v>7520</v>
          </cell>
          <cell r="N1150">
            <v>7520</v>
          </cell>
          <cell r="O1150">
            <v>7520</v>
          </cell>
        </row>
        <row r="1151">
          <cell r="A1151" t="str">
            <v>07</v>
          </cell>
          <cell r="B1151" t="str">
            <v>01</v>
          </cell>
          <cell r="C1151" t="str">
            <v>03</v>
          </cell>
          <cell r="D1151" t="str">
            <v>05</v>
          </cell>
          <cell r="E1151" t="str">
            <v>12</v>
          </cell>
          <cell r="F1151" t="str">
            <v>02</v>
          </cell>
          <cell r="G1151" t="str">
            <v>9</v>
          </cell>
          <cell r="H1151" t="str">
            <v>00</v>
          </cell>
          <cell r="I1151" t="str">
            <v>0</v>
          </cell>
          <cell r="J1151">
            <v>15000</v>
          </cell>
          <cell r="K1151">
            <v>15000</v>
          </cell>
          <cell r="L1151">
            <v>200000</v>
          </cell>
          <cell r="M1151">
            <v>7520</v>
          </cell>
          <cell r="N1151">
            <v>7520</v>
          </cell>
          <cell r="O1151">
            <v>7520</v>
          </cell>
        </row>
        <row r="1152">
          <cell r="A1152" t="str">
            <v>07</v>
          </cell>
          <cell r="B1152" t="str">
            <v>01</v>
          </cell>
          <cell r="C1152" t="str">
            <v>03</v>
          </cell>
          <cell r="D1152" t="str">
            <v>05</v>
          </cell>
          <cell r="E1152" t="str">
            <v>14</v>
          </cell>
          <cell r="F1152" t="str">
            <v>15</v>
          </cell>
          <cell r="G1152" t="str">
            <v>9</v>
          </cell>
          <cell r="H1152" t="str">
            <v>00</v>
          </cell>
          <cell r="I1152" t="str">
            <v>0</v>
          </cell>
          <cell r="J1152">
            <v>9812.61</v>
          </cell>
          <cell r="K1152">
            <v>10000</v>
          </cell>
          <cell r="L1152">
            <v>0</v>
          </cell>
          <cell r="M1152">
            <v>5013</v>
          </cell>
          <cell r="N1152">
            <v>5013</v>
          </cell>
          <cell r="O1152">
            <v>5013</v>
          </cell>
        </row>
        <row r="1153">
          <cell r="A1153" t="str">
            <v>07</v>
          </cell>
          <cell r="B1153" t="str">
            <v>01</v>
          </cell>
          <cell r="C1153" t="str">
            <v>03</v>
          </cell>
          <cell r="D1153" t="str">
            <v>05</v>
          </cell>
          <cell r="E1153" t="str">
            <v>20</v>
          </cell>
          <cell r="F1153" t="str">
            <v>05</v>
          </cell>
          <cell r="G1153" t="str">
            <v>9</v>
          </cell>
          <cell r="H1153" t="str">
            <v>00</v>
          </cell>
          <cell r="I1153" t="str">
            <v>0</v>
          </cell>
          <cell r="J1153">
            <v>0</v>
          </cell>
          <cell r="K1153">
            <v>1</v>
          </cell>
          <cell r="L1153">
            <v>14187</v>
          </cell>
          <cell r="M1153">
            <v>1</v>
          </cell>
          <cell r="N1153">
            <v>1</v>
          </cell>
          <cell r="O1153">
            <v>1</v>
          </cell>
        </row>
        <row r="1154">
          <cell r="A1154" t="str">
            <v>07</v>
          </cell>
          <cell r="B1154" t="str">
            <v>01</v>
          </cell>
          <cell r="C1154" t="str">
            <v>03</v>
          </cell>
          <cell r="D1154" t="str">
            <v>05</v>
          </cell>
          <cell r="E1154" t="str">
            <v>10</v>
          </cell>
          <cell r="F1154" t="str">
            <v>26</v>
          </cell>
          <cell r="G1154" t="str">
            <v>9</v>
          </cell>
          <cell r="H1154" t="str">
            <v>00</v>
          </cell>
          <cell r="I1154" t="str">
            <v>0</v>
          </cell>
          <cell r="J1154">
            <v>0</v>
          </cell>
          <cell r="K1154">
            <v>1</v>
          </cell>
          <cell r="L1154">
            <v>100000</v>
          </cell>
          <cell r="M1154">
            <v>1</v>
          </cell>
          <cell r="N1154">
            <v>1</v>
          </cell>
          <cell r="O1154">
            <v>1</v>
          </cell>
        </row>
        <row r="1155">
          <cell r="A1155" t="str">
            <v>07</v>
          </cell>
          <cell r="B1155" t="str">
            <v>01</v>
          </cell>
          <cell r="C1155" t="str">
            <v>03</v>
          </cell>
          <cell r="D1155" t="str">
            <v>05</v>
          </cell>
          <cell r="E1155" t="str">
            <v>10</v>
          </cell>
          <cell r="F1155" t="str">
            <v>30</v>
          </cell>
          <cell r="G1155" t="str">
            <v>9</v>
          </cell>
          <cell r="H1155" t="str">
            <v>00</v>
          </cell>
          <cell r="I1155" t="str">
            <v>0</v>
          </cell>
          <cell r="J1155">
            <v>0</v>
          </cell>
          <cell r="K1155">
            <v>1</v>
          </cell>
          <cell r="L1155">
            <v>160067</v>
          </cell>
          <cell r="M1155">
            <v>474324</v>
          </cell>
          <cell r="N1155">
            <v>474324</v>
          </cell>
          <cell r="O1155">
            <v>474324</v>
          </cell>
        </row>
        <row r="1156">
          <cell r="A1156" t="str">
            <v>07</v>
          </cell>
          <cell r="B1156" t="str">
            <v>01</v>
          </cell>
          <cell r="C1156" t="str">
            <v>03</v>
          </cell>
          <cell r="D1156" t="str">
            <v>05</v>
          </cell>
          <cell r="E1156" t="str">
            <v>14</v>
          </cell>
          <cell r="F1156" t="str">
            <v>06</v>
          </cell>
          <cell r="G1156" t="str">
            <v>9</v>
          </cell>
          <cell r="H1156" t="str">
            <v>00</v>
          </cell>
          <cell r="I1156" t="str">
            <v>0</v>
          </cell>
          <cell r="J1156">
            <v>10000</v>
          </cell>
          <cell r="K1156">
            <v>10000</v>
          </cell>
          <cell r="L1156">
            <v>50407</v>
          </cell>
          <cell r="M1156">
            <v>5013</v>
          </cell>
          <cell r="N1156">
            <v>5013</v>
          </cell>
          <cell r="O1156">
            <v>5013</v>
          </cell>
        </row>
        <row r="1157">
          <cell r="A1157" t="str">
            <v>07</v>
          </cell>
          <cell r="B1157" t="str">
            <v>01</v>
          </cell>
          <cell r="C1157" t="str">
            <v>03</v>
          </cell>
          <cell r="D1157" t="str">
            <v>05</v>
          </cell>
          <cell r="E1157" t="str">
            <v>10</v>
          </cell>
          <cell r="F1157" t="str">
            <v>32</v>
          </cell>
          <cell r="G1157" t="str">
            <v>9</v>
          </cell>
          <cell r="H1157" t="str">
            <v>00</v>
          </cell>
          <cell r="I1157" t="str">
            <v>0</v>
          </cell>
          <cell r="J1157">
            <v>151816.45000000001</v>
          </cell>
          <cell r="K1157">
            <v>209997</v>
          </cell>
          <cell r="L1157">
            <v>400000</v>
          </cell>
          <cell r="M1157">
            <v>105279</v>
          </cell>
          <cell r="N1157">
            <v>105279</v>
          </cell>
          <cell r="O1157">
            <v>105279</v>
          </cell>
        </row>
        <row r="1158">
          <cell r="A1158" t="str">
            <v>07</v>
          </cell>
          <cell r="B1158" t="str">
            <v>01</v>
          </cell>
          <cell r="C1158" t="str">
            <v>03</v>
          </cell>
          <cell r="D1158" t="str">
            <v>05</v>
          </cell>
          <cell r="E1158" t="str">
            <v>14</v>
          </cell>
          <cell r="F1158" t="str">
            <v>65</v>
          </cell>
          <cell r="G1158" t="str">
            <v>9</v>
          </cell>
          <cell r="H1158" t="str">
            <v>00</v>
          </cell>
          <cell r="I1158" t="str">
            <v>0</v>
          </cell>
          <cell r="J1158">
            <v>0</v>
          </cell>
          <cell r="K1158">
            <v>500</v>
          </cell>
          <cell r="L1158">
            <v>0</v>
          </cell>
          <cell r="M1158">
            <v>251</v>
          </cell>
          <cell r="N1158">
            <v>251</v>
          </cell>
          <cell r="O1158">
            <v>251</v>
          </cell>
        </row>
        <row r="1159">
          <cell r="A1159" t="str">
            <v>07</v>
          </cell>
          <cell r="B1159" t="str">
            <v>01</v>
          </cell>
          <cell r="C1159" t="str">
            <v>03</v>
          </cell>
          <cell r="D1159" t="str">
            <v>05</v>
          </cell>
          <cell r="E1159" t="str">
            <v>10</v>
          </cell>
          <cell r="F1159" t="str">
            <v>02</v>
          </cell>
          <cell r="G1159" t="str">
            <v>9</v>
          </cell>
          <cell r="H1159" t="str">
            <v>00</v>
          </cell>
          <cell r="I1159" t="str">
            <v>0</v>
          </cell>
          <cell r="J1159">
            <v>0</v>
          </cell>
          <cell r="K1159">
            <v>1</v>
          </cell>
          <cell r="L1159">
            <v>0</v>
          </cell>
          <cell r="M1159">
            <v>1</v>
          </cell>
          <cell r="N1159">
            <v>1</v>
          </cell>
          <cell r="O1159">
            <v>1</v>
          </cell>
        </row>
        <row r="1160">
          <cell r="A1160" t="str">
            <v>07</v>
          </cell>
          <cell r="B1160" t="str">
            <v>01</v>
          </cell>
          <cell r="C1160" t="str">
            <v>03</v>
          </cell>
          <cell r="D1160" t="str">
            <v>05</v>
          </cell>
          <cell r="E1160" t="str">
            <v>14</v>
          </cell>
          <cell r="F1160" t="str">
            <v>07</v>
          </cell>
          <cell r="G1160" t="str">
            <v>9</v>
          </cell>
          <cell r="H1160" t="str">
            <v>00</v>
          </cell>
          <cell r="I1160" t="str">
            <v>0</v>
          </cell>
          <cell r="J1160">
            <v>928.4</v>
          </cell>
          <cell r="K1160">
            <v>4000</v>
          </cell>
          <cell r="L1160">
            <v>20448</v>
          </cell>
          <cell r="M1160">
            <v>2005</v>
          </cell>
          <cell r="N1160">
            <v>2005</v>
          </cell>
          <cell r="O1160">
            <v>2005</v>
          </cell>
        </row>
        <row r="1161">
          <cell r="A1161" t="str">
            <v>07</v>
          </cell>
          <cell r="B1161" t="str">
            <v>01</v>
          </cell>
          <cell r="C1161" t="str">
            <v>03</v>
          </cell>
          <cell r="D1161" t="str">
            <v>05</v>
          </cell>
          <cell r="E1161" t="str">
            <v>14</v>
          </cell>
          <cell r="F1161" t="str">
            <v>22</v>
          </cell>
          <cell r="G1161" t="str">
            <v>9</v>
          </cell>
          <cell r="H1161" t="str">
            <v>00</v>
          </cell>
          <cell r="I1161" t="str">
            <v>0</v>
          </cell>
          <cell r="J1161">
            <v>9990</v>
          </cell>
          <cell r="K1161">
            <v>10000</v>
          </cell>
          <cell r="L1161">
            <v>8992</v>
          </cell>
          <cell r="M1161">
            <v>5013</v>
          </cell>
          <cell r="N1161">
            <v>5013</v>
          </cell>
          <cell r="O1161">
            <v>5013</v>
          </cell>
        </row>
        <row r="1162">
          <cell r="A1162" t="str">
            <v>07</v>
          </cell>
          <cell r="B1162" t="str">
            <v>01</v>
          </cell>
          <cell r="C1162" t="str">
            <v>03</v>
          </cell>
          <cell r="D1162" t="str">
            <v>05</v>
          </cell>
          <cell r="E1162" t="str">
            <v>13</v>
          </cell>
          <cell r="F1162" t="str">
            <v>07</v>
          </cell>
          <cell r="G1162" t="str">
            <v>9</v>
          </cell>
          <cell r="H1162" t="str">
            <v>00</v>
          </cell>
          <cell r="I1162" t="str">
            <v>0</v>
          </cell>
          <cell r="J1162">
            <v>0</v>
          </cell>
          <cell r="K1162">
            <v>1</v>
          </cell>
          <cell r="L1162">
            <v>0</v>
          </cell>
          <cell r="M1162">
            <v>1</v>
          </cell>
          <cell r="N1162">
            <v>1</v>
          </cell>
          <cell r="O1162">
            <v>1</v>
          </cell>
        </row>
        <row r="1163">
          <cell r="A1163" t="str">
            <v>07</v>
          </cell>
          <cell r="B1163" t="str">
            <v>01</v>
          </cell>
          <cell r="C1163" t="str">
            <v>03</v>
          </cell>
          <cell r="D1163" t="str">
            <v>05</v>
          </cell>
          <cell r="E1163" t="str">
            <v>13</v>
          </cell>
          <cell r="F1163" t="str">
            <v>08</v>
          </cell>
          <cell r="G1163" t="str">
            <v>9</v>
          </cell>
          <cell r="H1163" t="str">
            <v>00</v>
          </cell>
          <cell r="I1163" t="str">
            <v>0</v>
          </cell>
          <cell r="J1163">
            <v>0</v>
          </cell>
          <cell r="K1163">
            <v>1</v>
          </cell>
          <cell r="L1163">
            <v>17792</v>
          </cell>
          <cell r="M1163">
            <v>1</v>
          </cell>
          <cell r="N1163">
            <v>1</v>
          </cell>
          <cell r="O1163">
            <v>1</v>
          </cell>
        </row>
        <row r="1164">
          <cell r="A1164" t="str">
            <v>07</v>
          </cell>
          <cell r="B1164" t="str">
            <v>01</v>
          </cell>
          <cell r="C1164" t="str">
            <v>03</v>
          </cell>
          <cell r="D1164" t="str">
            <v>05</v>
          </cell>
          <cell r="E1164" t="str">
            <v>13</v>
          </cell>
          <cell r="F1164" t="str">
            <v>09</v>
          </cell>
          <cell r="G1164" t="str">
            <v>9</v>
          </cell>
          <cell r="H1164" t="str">
            <v>00</v>
          </cell>
          <cell r="I1164" t="str">
            <v>0</v>
          </cell>
          <cell r="K1164">
            <v>2000</v>
          </cell>
          <cell r="L1164">
            <v>0</v>
          </cell>
          <cell r="M1164">
            <v>1003</v>
          </cell>
          <cell r="N1164">
            <v>1003</v>
          </cell>
          <cell r="O1164">
            <v>1003</v>
          </cell>
        </row>
        <row r="1165">
          <cell r="A1165" t="str">
            <v>07</v>
          </cell>
          <cell r="B1165" t="str">
            <v>01</v>
          </cell>
          <cell r="C1165" t="str">
            <v>03</v>
          </cell>
          <cell r="D1165" t="str">
            <v>05</v>
          </cell>
          <cell r="E1165" t="str">
            <v>14</v>
          </cell>
          <cell r="F1165" t="str">
            <v>08</v>
          </cell>
          <cell r="G1165" t="str">
            <v>9</v>
          </cell>
          <cell r="H1165" t="str">
            <v>00</v>
          </cell>
          <cell r="I1165" t="str">
            <v>0</v>
          </cell>
          <cell r="J1165">
            <v>0</v>
          </cell>
          <cell r="K1165">
            <v>500</v>
          </cell>
          <cell r="L1165">
            <v>0</v>
          </cell>
          <cell r="M1165">
            <v>251</v>
          </cell>
          <cell r="N1165">
            <v>251</v>
          </cell>
          <cell r="O1165">
            <v>251</v>
          </cell>
        </row>
        <row r="1166">
          <cell r="A1166" t="str">
            <v>07</v>
          </cell>
          <cell r="B1166" t="str">
            <v>01</v>
          </cell>
          <cell r="C1166" t="str">
            <v>03</v>
          </cell>
          <cell r="D1166" t="str">
            <v>05</v>
          </cell>
          <cell r="E1166" t="str">
            <v>14</v>
          </cell>
          <cell r="F1166" t="str">
            <v>80</v>
          </cell>
          <cell r="G1166" t="str">
            <v>9</v>
          </cell>
          <cell r="H1166" t="str">
            <v>00</v>
          </cell>
          <cell r="I1166" t="str">
            <v>0</v>
          </cell>
          <cell r="J1166">
            <v>0</v>
          </cell>
          <cell r="K1166">
            <v>1</v>
          </cell>
          <cell r="L1166">
            <v>0</v>
          </cell>
          <cell r="M1166">
            <v>1</v>
          </cell>
          <cell r="N1166">
            <v>1</v>
          </cell>
          <cell r="O1166">
            <v>1</v>
          </cell>
        </row>
        <row r="1167">
          <cell r="A1167" t="str">
            <v>07</v>
          </cell>
          <cell r="B1167" t="str">
            <v>01</v>
          </cell>
          <cell r="C1167" t="str">
            <v>03</v>
          </cell>
          <cell r="D1167" t="str">
            <v>05</v>
          </cell>
          <cell r="E1167" t="str">
            <v>11</v>
          </cell>
          <cell r="F1167" t="str">
            <v>01</v>
          </cell>
          <cell r="G1167" t="str">
            <v>9</v>
          </cell>
          <cell r="H1167" t="str">
            <v>00</v>
          </cell>
          <cell r="I1167" t="str">
            <v>0</v>
          </cell>
          <cell r="J1167">
            <v>99117.56</v>
          </cell>
          <cell r="K1167">
            <v>144000</v>
          </cell>
          <cell r="L1167">
            <v>29253</v>
          </cell>
          <cell r="M1167">
            <v>72192</v>
          </cell>
          <cell r="N1167">
            <v>72192</v>
          </cell>
          <cell r="O1167">
            <v>72192</v>
          </cell>
        </row>
        <row r="1168">
          <cell r="A1168" t="str">
            <v>07</v>
          </cell>
          <cell r="B1168" t="str">
            <v>01</v>
          </cell>
          <cell r="C1168" t="str">
            <v>03</v>
          </cell>
          <cell r="D1168" t="str">
            <v>05</v>
          </cell>
          <cell r="E1168" t="str">
            <v>14</v>
          </cell>
          <cell r="F1168" t="str">
            <v>13</v>
          </cell>
          <cell r="G1168" t="str">
            <v>9</v>
          </cell>
          <cell r="H1168" t="str">
            <v>00</v>
          </cell>
          <cell r="I1168" t="str">
            <v>0</v>
          </cell>
          <cell r="J1168">
            <v>5794.12</v>
          </cell>
          <cell r="K1168">
            <v>20000</v>
          </cell>
          <cell r="L1168">
            <v>432000</v>
          </cell>
          <cell r="M1168">
            <v>10027</v>
          </cell>
          <cell r="N1168">
            <v>10027</v>
          </cell>
          <cell r="O1168">
            <v>10027</v>
          </cell>
        </row>
        <row r="1169">
          <cell r="A1169" t="str">
            <v>07</v>
          </cell>
          <cell r="B1169" t="str">
            <v>01</v>
          </cell>
          <cell r="C1169" t="str">
            <v>03</v>
          </cell>
          <cell r="D1169" t="str">
            <v>05</v>
          </cell>
          <cell r="E1169" t="str">
            <v>12</v>
          </cell>
          <cell r="F1169" t="str">
            <v>03</v>
          </cell>
          <cell r="G1169" t="str">
            <v>9</v>
          </cell>
          <cell r="H1169" t="str">
            <v>00</v>
          </cell>
          <cell r="I1169" t="str">
            <v>0</v>
          </cell>
          <cell r="J1169">
            <v>4843.29</v>
          </cell>
          <cell r="K1169">
            <v>10000</v>
          </cell>
          <cell r="L1169">
            <v>742</v>
          </cell>
          <cell r="M1169">
            <v>5013</v>
          </cell>
          <cell r="N1169">
            <v>5013</v>
          </cell>
          <cell r="O1169">
            <v>5013</v>
          </cell>
        </row>
        <row r="1170">
          <cell r="A1170" t="str">
            <v>07</v>
          </cell>
          <cell r="B1170" t="str">
            <v>01</v>
          </cell>
          <cell r="C1170" t="str">
            <v>03</v>
          </cell>
          <cell r="D1170" t="str">
            <v>05</v>
          </cell>
          <cell r="E1170" t="str">
            <v>14</v>
          </cell>
          <cell r="F1170" t="str">
            <v>11</v>
          </cell>
          <cell r="G1170" t="str">
            <v>9</v>
          </cell>
          <cell r="H1170" t="str">
            <v>00</v>
          </cell>
          <cell r="I1170" t="str">
            <v>0</v>
          </cell>
          <cell r="J1170">
            <v>0</v>
          </cell>
          <cell r="K1170">
            <v>1</v>
          </cell>
          <cell r="L1170">
            <v>0</v>
          </cell>
          <cell r="M1170">
            <v>1</v>
          </cell>
          <cell r="N1170">
            <v>1</v>
          </cell>
          <cell r="O1170">
            <v>1</v>
          </cell>
        </row>
        <row r="1171">
          <cell r="A1171" t="str">
            <v>07</v>
          </cell>
          <cell r="B1171" t="str">
            <v>01</v>
          </cell>
          <cell r="C1171" t="str">
            <v>03</v>
          </cell>
          <cell r="D1171" t="str">
            <v>05</v>
          </cell>
          <cell r="E1171" t="str">
            <v>12</v>
          </cell>
          <cell r="F1171" t="str">
            <v>06</v>
          </cell>
          <cell r="G1171" t="str">
            <v>9</v>
          </cell>
          <cell r="H1171" t="str">
            <v>00</v>
          </cell>
          <cell r="I1171" t="str">
            <v>0</v>
          </cell>
          <cell r="J1171">
            <v>13499.87</v>
          </cell>
          <cell r="K1171">
            <v>1</v>
          </cell>
          <cell r="L1171">
            <v>0</v>
          </cell>
          <cell r="M1171">
            <v>1</v>
          </cell>
          <cell r="N1171">
            <v>1</v>
          </cell>
          <cell r="O1171">
            <v>1</v>
          </cell>
        </row>
        <row r="1172">
          <cell r="A1172" t="str">
            <v>07</v>
          </cell>
          <cell r="B1172" t="str">
            <v>01</v>
          </cell>
          <cell r="C1172" t="str">
            <v>03</v>
          </cell>
          <cell r="D1172" t="str">
            <v>05</v>
          </cell>
          <cell r="E1172" t="str">
            <v>14</v>
          </cell>
          <cell r="F1172" t="str">
            <v>02</v>
          </cell>
          <cell r="G1172" t="str">
            <v>9</v>
          </cell>
          <cell r="H1172" t="str">
            <v>00</v>
          </cell>
          <cell r="I1172" t="str">
            <v>0</v>
          </cell>
          <cell r="J1172">
            <v>15000</v>
          </cell>
          <cell r="K1172">
            <v>15000</v>
          </cell>
          <cell r="L1172">
            <v>0</v>
          </cell>
          <cell r="M1172">
            <v>7520</v>
          </cell>
          <cell r="N1172">
            <v>7520</v>
          </cell>
          <cell r="O1172">
            <v>7520</v>
          </cell>
        </row>
        <row r="1173">
          <cell r="A1173" t="str">
            <v>07</v>
          </cell>
          <cell r="B1173" t="str">
            <v>01</v>
          </cell>
          <cell r="C1173" t="str">
            <v>03</v>
          </cell>
          <cell r="D1173" t="str">
            <v>05</v>
          </cell>
          <cell r="E1173" t="str">
            <v>13</v>
          </cell>
          <cell r="F1173" t="str">
            <v>01</v>
          </cell>
          <cell r="G1173" t="str">
            <v>9</v>
          </cell>
          <cell r="H1173" t="str">
            <v>00</v>
          </cell>
          <cell r="I1173" t="str">
            <v>0</v>
          </cell>
          <cell r="J1173">
            <v>0</v>
          </cell>
          <cell r="K1173">
            <v>2000</v>
          </cell>
          <cell r="L1173">
            <v>1884</v>
          </cell>
          <cell r="M1173">
            <v>1003</v>
          </cell>
          <cell r="N1173">
            <v>1003</v>
          </cell>
          <cell r="O1173">
            <v>1003</v>
          </cell>
        </row>
        <row r="1174">
          <cell r="A1174" t="str">
            <v>07</v>
          </cell>
          <cell r="B1174" t="str">
            <v>01</v>
          </cell>
          <cell r="C1174" t="str">
            <v>03</v>
          </cell>
          <cell r="D1174" t="str">
            <v>05</v>
          </cell>
          <cell r="E1174" t="str">
            <v>10</v>
          </cell>
          <cell r="F1174" t="str">
            <v>01</v>
          </cell>
          <cell r="G1174" t="str">
            <v>9</v>
          </cell>
          <cell r="H1174" t="str">
            <v>00</v>
          </cell>
          <cell r="I1174" t="str">
            <v>0</v>
          </cell>
          <cell r="J1174">
            <v>186331.39</v>
          </cell>
          <cell r="K1174">
            <v>366948</v>
          </cell>
          <cell r="L1174">
            <v>96893</v>
          </cell>
          <cell r="M1174">
            <v>541144</v>
          </cell>
          <cell r="N1174">
            <v>541144</v>
          </cell>
          <cell r="O1174">
            <v>541144</v>
          </cell>
        </row>
        <row r="1175">
          <cell r="A1175" t="str">
            <v>07</v>
          </cell>
          <cell r="B1175" t="str">
            <v>01</v>
          </cell>
          <cell r="C1175" t="str">
            <v>03</v>
          </cell>
          <cell r="D1175" t="str">
            <v>05</v>
          </cell>
          <cell r="E1175" t="str">
            <v>14</v>
          </cell>
          <cell r="F1175" t="str">
            <v>05</v>
          </cell>
          <cell r="G1175" t="str">
            <v>9</v>
          </cell>
          <cell r="H1175" t="str">
            <v>00</v>
          </cell>
          <cell r="I1175" t="str">
            <v>0</v>
          </cell>
          <cell r="J1175">
            <v>0</v>
          </cell>
          <cell r="K1175">
            <v>5000</v>
          </cell>
          <cell r="L1175">
            <v>0</v>
          </cell>
          <cell r="M1175">
            <v>2507</v>
          </cell>
          <cell r="N1175">
            <v>2507</v>
          </cell>
          <cell r="O1175">
            <v>2507</v>
          </cell>
        </row>
        <row r="1176">
          <cell r="A1176" t="str">
            <v>07</v>
          </cell>
          <cell r="B1176" t="str">
            <v>01</v>
          </cell>
          <cell r="C1176" t="str">
            <v>03</v>
          </cell>
          <cell r="D1176" t="str">
            <v>06</v>
          </cell>
          <cell r="E1176" t="str">
            <v>10</v>
          </cell>
          <cell r="F1176" t="str">
            <v>01</v>
          </cell>
          <cell r="G1176" t="str">
            <v>9</v>
          </cell>
          <cell r="H1176" t="str">
            <v>00</v>
          </cell>
          <cell r="I1176" t="str">
            <v>0</v>
          </cell>
          <cell r="J1176">
            <v>0</v>
          </cell>
          <cell r="K1176">
            <v>287310</v>
          </cell>
          <cell r="L1176">
            <v>263800</v>
          </cell>
          <cell r="M1176">
            <v>566745</v>
          </cell>
          <cell r="N1176">
            <v>566745</v>
          </cell>
          <cell r="O1176">
            <v>566745</v>
          </cell>
        </row>
        <row r="1177">
          <cell r="A1177" t="str">
            <v>07</v>
          </cell>
          <cell r="B1177" t="str">
            <v>01</v>
          </cell>
          <cell r="C1177" t="str">
            <v>03</v>
          </cell>
          <cell r="D1177" t="str">
            <v>06</v>
          </cell>
          <cell r="E1177" t="str">
            <v>10</v>
          </cell>
          <cell r="F1177" t="str">
            <v>02</v>
          </cell>
          <cell r="G1177" t="str">
            <v>9</v>
          </cell>
          <cell r="H1177" t="str">
            <v>00</v>
          </cell>
          <cell r="I1177" t="str">
            <v>0</v>
          </cell>
          <cell r="J1177">
            <v>0</v>
          </cell>
          <cell r="K1177">
            <v>1</v>
          </cell>
          <cell r="L1177">
            <v>0</v>
          </cell>
          <cell r="M1177">
            <v>1</v>
          </cell>
          <cell r="N1177">
            <v>1</v>
          </cell>
          <cell r="O1177">
            <v>1</v>
          </cell>
        </row>
        <row r="1178">
          <cell r="A1178" t="str">
            <v>07</v>
          </cell>
          <cell r="B1178" t="str">
            <v>01</v>
          </cell>
          <cell r="C1178" t="str">
            <v>03</v>
          </cell>
          <cell r="D1178" t="str">
            <v>06</v>
          </cell>
          <cell r="E1178" t="str">
            <v>10</v>
          </cell>
          <cell r="F1178" t="str">
            <v>26</v>
          </cell>
          <cell r="G1178" t="str">
            <v>9</v>
          </cell>
          <cell r="H1178" t="str">
            <v>00</v>
          </cell>
          <cell r="I1178" t="str">
            <v>0</v>
          </cell>
          <cell r="J1178">
            <v>0</v>
          </cell>
          <cell r="K1178">
            <v>50000</v>
          </cell>
          <cell r="L1178">
            <v>0</v>
          </cell>
          <cell r="M1178">
            <v>25067</v>
          </cell>
          <cell r="N1178">
            <v>25067</v>
          </cell>
          <cell r="O1178">
            <v>25067</v>
          </cell>
        </row>
        <row r="1179">
          <cell r="A1179" t="str">
            <v>07</v>
          </cell>
          <cell r="B1179" t="str">
            <v>01</v>
          </cell>
          <cell r="C1179" t="str">
            <v>03</v>
          </cell>
          <cell r="D1179" t="str">
            <v>06</v>
          </cell>
          <cell r="E1179" t="str">
            <v>10</v>
          </cell>
          <cell r="F1179" t="str">
            <v>30</v>
          </cell>
          <cell r="G1179" t="str">
            <v>9</v>
          </cell>
          <cell r="H1179" t="str">
            <v>00</v>
          </cell>
          <cell r="I1179" t="str">
            <v>0</v>
          </cell>
          <cell r="J1179">
            <v>0</v>
          </cell>
          <cell r="K1179">
            <v>120000</v>
          </cell>
          <cell r="L1179">
            <v>134107</v>
          </cell>
          <cell r="M1179">
            <v>232320</v>
          </cell>
          <cell r="N1179">
            <v>232320</v>
          </cell>
          <cell r="O1179">
            <v>232320</v>
          </cell>
        </row>
        <row r="1180">
          <cell r="A1180" t="str">
            <v>07</v>
          </cell>
          <cell r="B1180" t="str">
            <v>01</v>
          </cell>
          <cell r="C1180" t="str">
            <v>03</v>
          </cell>
          <cell r="D1180" t="str">
            <v>06</v>
          </cell>
          <cell r="E1180" t="str">
            <v>10</v>
          </cell>
          <cell r="F1180" t="str">
            <v>32</v>
          </cell>
          <cell r="G1180" t="str">
            <v>9</v>
          </cell>
          <cell r="H1180" t="str">
            <v>00</v>
          </cell>
          <cell r="I1180" t="str">
            <v>0</v>
          </cell>
          <cell r="J1180">
            <v>0</v>
          </cell>
          <cell r="K1180">
            <v>92396</v>
          </cell>
          <cell r="L1180">
            <v>205037</v>
          </cell>
          <cell r="M1180">
            <v>46321</v>
          </cell>
          <cell r="N1180">
            <v>46321</v>
          </cell>
          <cell r="O1180">
            <v>46321</v>
          </cell>
        </row>
        <row r="1181">
          <cell r="A1181" t="str">
            <v>07</v>
          </cell>
          <cell r="B1181" t="str">
            <v>01</v>
          </cell>
          <cell r="C1181" t="str">
            <v>03</v>
          </cell>
          <cell r="D1181" t="str">
            <v>06</v>
          </cell>
          <cell r="E1181" t="str">
            <v>11</v>
          </cell>
          <cell r="F1181" t="str">
            <v>01</v>
          </cell>
          <cell r="G1181" t="str">
            <v>9</v>
          </cell>
          <cell r="H1181" t="str">
            <v>00</v>
          </cell>
          <cell r="I1181" t="str">
            <v>0</v>
          </cell>
          <cell r="J1181">
            <v>0</v>
          </cell>
          <cell r="K1181">
            <v>48861</v>
          </cell>
          <cell r="L1181">
            <v>0</v>
          </cell>
          <cell r="M1181">
            <v>24496</v>
          </cell>
          <cell r="N1181">
            <v>24496</v>
          </cell>
          <cell r="O1181">
            <v>24496</v>
          </cell>
        </row>
        <row r="1182">
          <cell r="A1182" t="str">
            <v>07</v>
          </cell>
          <cell r="B1182" t="str">
            <v>01</v>
          </cell>
          <cell r="C1182" t="str">
            <v>03</v>
          </cell>
          <cell r="D1182" t="str">
            <v>06</v>
          </cell>
          <cell r="E1182" t="str">
            <v>12</v>
          </cell>
          <cell r="F1182" t="str">
            <v>01</v>
          </cell>
          <cell r="G1182" t="str">
            <v>9</v>
          </cell>
          <cell r="H1182" t="str">
            <v>00</v>
          </cell>
          <cell r="I1182" t="str">
            <v>0</v>
          </cell>
          <cell r="J1182">
            <v>0</v>
          </cell>
          <cell r="K1182">
            <v>2688</v>
          </cell>
          <cell r="L1182">
            <v>62318</v>
          </cell>
          <cell r="M1182">
            <v>1348</v>
          </cell>
          <cell r="N1182">
            <v>1348</v>
          </cell>
          <cell r="O1182">
            <v>1348</v>
          </cell>
        </row>
        <row r="1183">
          <cell r="A1183" t="str">
            <v>07</v>
          </cell>
          <cell r="B1183" t="str">
            <v>01</v>
          </cell>
          <cell r="C1183" t="str">
            <v>03</v>
          </cell>
          <cell r="D1183" t="str">
            <v>06</v>
          </cell>
          <cell r="E1183" t="str">
            <v>12</v>
          </cell>
          <cell r="F1183" t="str">
            <v>02</v>
          </cell>
          <cell r="G1183" t="str">
            <v>9</v>
          </cell>
          <cell r="H1183" t="str">
            <v>00</v>
          </cell>
          <cell r="I1183" t="str">
            <v>0</v>
          </cell>
          <cell r="J1183">
            <v>0</v>
          </cell>
          <cell r="K1183">
            <v>20000</v>
          </cell>
          <cell r="L1183">
            <v>12019</v>
          </cell>
          <cell r="M1183">
            <v>10027</v>
          </cell>
          <cell r="N1183">
            <v>10027</v>
          </cell>
          <cell r="O1183">
            <v>10027</v>
          </cell>
        </row>
        <row r="1184">
          <cell r="A1184" t="str">
            <v>07</v>
          </cell>
          <cell r="B1184" t="str">
            <v>01</v>
          </cell>
          <cell r="C1184" t="str">
            <v>03</v>
          </cell>
          <cell r="D1184" t="str">
            <v>06</v>
          </cell>
          <cell r="E1184" t="str">
            <v>12</v>
          </cell>
          <cell r="F1184" t="str">
            <v>03</v>
          </cell>
          <cell r="G1184" t="str">
            <v>9</v>
          </cell>
          <cell r="H1184" t="str">
            <v>00</v>
          </cell>
          <cell r="I1184" t="str">
            <v>0</v>
          </cell>
          <cell r="J1184">
            <v>0</v>
          </cell>
          <cell r="K1184">
            <v>25000</v>
          </cell>
          <cell r="L1184">
            <v>15940</v>
          </cell>
          <cell r="M1184">
            <v>12533</v>
          </cell>
          <cell r="N1184">
            <v>12533</v>
          </cell>
          <cell r="O1184">
            <v>12533</v>
          </cell>
        </row>
        <row r="1185">
          <cell r="A1185" t="str">
            <v>07</v>
          </cell>
          <cell r="B1185" t="str">
            <v>01</v>
          </cell>
          <cell r="C1185" t="str">
            <v>03</v>
          </cell>
          <cell r="D1185" t="str">
            <v>06</v>
          </cell>
          <cell r="E1185" t="str">
            <v>12</v>
          </cell>
          <cell r="F1185" t="str">
            <v>06</v>
          </cell>
          <cell r="G1185" t="str">
            <v>9</v>
          </cell>
          <cell r="H1185" t="str">
            <v>00</v>
          </cell>
          <cell r="I1185" t="str">
            <v>0</v>
          </cell>
          <cell r="J1185">
            <v>0</v>
          </cell>
          <cell r="K1185">
            <v>5504</v>
          </cell>
          <cell r="L1185">
            <v>115</v>
          </cell>
          <cell r="M1185">
            <v>2759</v>
          </cell>
          <cell r="N1185">
            <v>2759</v>
          </cell>
          <cell r="O1185">
            <v>2759</v>
          </cell>
        </row>
        <row r="1186">
          <cell r="A1186" t="str">
            <v>07</v>
          </cell>
          <cell r="B1186" t="str">
            <v>01</v>
          </cell>
          <cell r="C1186" t="str">
            <v>03</v>
          </cell>
          <cell r="D1186" t="str">
            <v>06</v>
          </cell>
          <cell r="E1186" t="str">
            <v>13</v>
          </cell>
          <cell r="F1186" t="str">
            <v>01</v>
          </cell>
          <cell r="G1186" t="str">
            <v>9</v>
          </cell>
          <cell r="H1186" t="str">
            <v>00</v>
          </cell>
          <cell r="I1186" t="str">
            <v>0</v>
          </cell>
          <cell r="J1186">
            <v>0</v>
          </cell>
          <cell r="K1186">
            <v>2441</v>
          </cell>
          <cell r="L1186">
            <v>5527</v>
          </cell>
          <cell r="M1186">
            <v>1224</v>
          </cell>
          <cell r="N1186">
            <v>1224</v>
          </cell>
          <cell r="O1186">
            <v>1224</v>
          </cell>
        </row>
        <row r="1187">
          <cell r="A1187" t="str">
            <v>07</v>
          </cell>
          <cell r="B1187" t="str">
            <v>01</v>
          </cell>
          <cell r="C1187" t="str">
            <v>03</v>
          </cell>
          <cell r="D1187" t="str">
            <v>06</v>
          </cell>
          <cell r="E1187" t="str">
            <v>13</v>
          </cell>
          <cell r="F1187" t="str">
            <v>07</v>
          </cell>
          <cell r="G1187" t="str">
            <v>9</v>
          </cell>
          <cell r="H1187" t="str">
            <v>00</v>
          </cell>
          <cell r="I1187" t="str">
            <v>0</v>
          </cell>
          <cell r="J1187">
            <v>0</v>
          </cell>
          <cell r="K1187">
            <v>1</v>
          </cell>
          <cell r="L1187">
            <v>3624</v>
          </cell>
          <cell r="M1187">
            <v>1</v>
          </cell>
          <cell r="N1187">
            <v>1</v>
          </cell>
          <cell r="O1187">
            <v>1</v>
          </cell>
        </row>
        <row r="1188">
          <cell r="A1188" t="str">
            <v>07</v>
          </cell>
          <cell r="B1188" t="str">
            <v>01</v>
          </cell>
          <cell r="C1188" t="str">
            <v>03</v>
          </cell>
          <cell r="D1188" t="str">
            <v>06</v>
          </cell>
          <cell r="E1188" t="str">
            <v>13</v>
          </cell>
          <cell r="F1188" t="str">
            <v>08</v>
          </cell>
          <cell r="G1188" t="str">
            <v>9</v>
          </cell>
          <cell r="H1188" t="str">
            <v>00</v>
          </cell>
          <cell r="I1188" t="str">
            <v>0</v>
          </cell>
          <cell r="J1188">
            <v>0</v>
          </cell>
          <cell r="K1188">
            <v>3795</v>
          </cell>
          <cell r="L1188">
            <v>517</v>
          </cell>
          <cell r="M1188">
            <v>1903</v>
          </cell>
          <cell r="N1188">
            <v>1903</v>
          </cell>
          <cell r="O1188">
            <v>1903</v>
          </cell>
        </row>
        <row r="1189">
          <cell r="A1189" t="str">
            <v>07</v>
          </cell>
          <cell r="B1189" t="str">
            <v>01</v>
          </cell>
          <cell r="C1189" t="str">
            <v>03</v>
          </cell>
          <cell r="D1189" t="str">
            <v>06</v>
          </cell>
          <cell r="E1189" t="str">
            <v>13</v>
          </cell>
          <cell r="F1189" t="str">
            <v>09</v>
          </cell>
          <cell r="G1189" t="str">
            <v>9</v>
          </cell>
          <cell r="H1189" t="str">
            <v>00</v>
          </cell>
          <cell r="I1189" t="str">
            <v>0</v>
          </cell>
          <cell r="J1189">
            <v>0</v>
          </cell>
          <cell r="K1189">
            <v>15000</v>
          </cell>
          <cell r="L1189">
            <v>3647</v>
          </cell>
          <cell r="M1189">
            <v>7520</v>
          </cell>
          <cell r="N1189">
            <v>7520</v>
          </cell>
          <cell r="O1189">
            <v>7520</v>
          </cell>
        </row>
        <row r="1190">
          <cell r="A1190" t="str">
            <v>07</v>
          </cell>
          <cell r="B1190" t="str">
            <v>01</v>
          </cell>
          <cell r="C1190" t="str">
            <v>03</v>
          </cell>
          <cell r="D1190" t="str">
            <v>06</v>
          </cell>
          <cell r="E1190" t="str">
            <v>14</v>
          </cell>
          <cell r="F1190" t="str">
            <v>02</v>
          </cell>
          <cell r="G1190" t="str">
            <v>9</v>
          </cell>
          <cell r="H1190" t="str">
            <v>00</v>
          </cell>
          <cell r="I1190" t="str">
            <v>0</v>
          </cell>
          <cell r="J1190">
            <v>0</v>
          </cell>
          <cell r="K1190">
            <v>53142</v>
          </cell>
          <cell r="L1190">
            <v>528</v>
          </cell>
          <cell r="M1190">
            <v>26642</v>
          </cell>
          <cell r="N1190">
            <v>26642</v>
          </cell>
          <cell r="O1190">
            <v>26642</v>
          </cell>
        </row>
        <row r="1191">
          <cell r="A1191" t="str">
            <v>07</v>
          </cell>
          <cell r="B1191" t="str">
            <v>01</v>
          </cell>
          <cell r="C1191" t="str">
            <v>03</v>
          </cell>
          <cell r="D1191" t="str">
            <v>06</v>
          </cell>
          <cell r="E1191" t="str">
            <v>14</v>
          </cell>
          <cell r="F1191" t="str">
            <v>05</v>
          </cell>
          <cell r="G1191" t="str">
            <v>9</v>
          </cell>
          <cell r="H1191" t="str">
            <v>00</v>
          </cell>
          <cell r="I1191" t="str">
            <v>0</v>
          </cell>
          <cell r="J1191">
            <v>0</v>
          </cell>
          <cell r="K1191">
            <v>3225</v>
          </cell>
          <cell r="L1191">
            <v>0</v>
          </cell>
          <cell r="M1191">
            <v>1617</v>
          </cell>
          <cell r="N1191">
            <v>1617</v>
          </cell>
          <cell r="O1191">
            <v>1617</v>
          </cell>
        </row>
        <row r="1192">
          <cell r="A1192" t="str">
            <v>07</v>
          </cell>
          <cell r="B1192" t="str">
            <v>01</v>
          </cell>
          <cell r="C1192" t="str">
            <v>03</v>
          </cell>
          <cell r="D1192" t="str">
            <v>06</v>
          </cell>
          <cell r="E1192" t="str">
            <v>14</v>
          </cell>
          <cell r="F1192" t="str">
            <v>06</v>
          </cell>
          <cell r="G1192" t="str">
            <v>9</v>
          </cell>
          <cell r="H1192" t="str">
            <v>00</v>
          </cell>
          <cell r="I1192" t="str">
            <v>0</v>
          </cell>
          <cell r="J1192">
            <v>0</v>
          </cell>
          <cell r="K1192">
            <v>4185</v>
          </cell>
          <cell r="L1192">
            <v>26423</v>
          </cell>
          <cell r="M1192">
            <v>2098</v>
          </cell>
          <cell r="N1192">
            <v>2098</v>
          </cell>
          <cell r="O1192">
            <v>2098</v>
          </cell>
        </row>
        <row r="1193">
          <cell r="A1193" t="str">
            <v>07</v>
          </cell>
          <cell r="B1193" t="str">
            <v>01</v>
          </cell>
          <cell r="C1193" t="str">
            <v>03</v>
          </cell>
          <cell r="D1193" t="str">
            <v>06</v>
          </cell>
          <cell r="E1193" t="str">
            <v>14</v>
          </cell>
          <cell r="F1193" t="str">
            <v>07</v>
          </cell>
          <cell r="G1193" t="str">
            <v>9</v>
          </cell>
          <cell r="H1193" t="str">
            <v>00</v>
          </cell>
          <cell r="I1193" t="str">
            <v>0</v>
          </cell>
          <cell r="J1193">
            <v>0</v>
          </cell>
          <cell r="K1193">
            <v>3813</v>
          </cell>
          <cell r="L1193">
            <v>94</v>
          </cell>
          <cell r="M1193">
            <v>1912</v>
          </cell>
          <cell r="N1193">
            <v>1912</v>
          </cell>
          <cell r="O1193">
            <v>1912</v>
          </cell>
        </row>
        <row r="1194">
          <cell r="A1194" t="str">
            <v>07</v>
          </cell>
          <cell r="B1194" t="str">
            <v>01</v>
          </cell>
          <cell r="C1194" t="str">
            <v>03</v>
          </cell>
          <cell r="D1194" t="str">
            <v>06</v>
          </cell>
          <cell r="E1194" t="str">
            <v>14</v>
          </cell>
          <cell r="F1194" t="str">
            <v>08</v>
          </cell>
          <cell r="G1194" t="str">
            <v>9</v>
          </cell>
          <cell r="H1194" t="str">
            <v>00</v>
          </cell>
          <cell r="I1194" t="str">
            <v>0</v>
          </cell>
          <cell r="J1194">
            <v>0</v>
          </cell>
          <cell r="K1194">
            <v>949</v>
          </cell>
          <cell r="L1194">
            <v>0</v>
          </cell>
          <cell r="M1194">
            <v>476</v>
          </cell>
          <cell r="N1194">
            <v>476</v>
          </cell>
          <cell r="O1194">
            <v>476</v>
          </cell>
        </row>
        <row r="1195">
          <cell r="A1195" t="str">
            <v>07</v>
          </cell>
          <cell r="B1195" t="str">
            <v>01</v>
          </cell>
          <cell r="C1195" t="str">
            <v>03</v>
          </cell>
          <cell r="D1195" t="str">
            <v>06</v>
          </cell>
          <cell r="E1195" t="str">
            <v>14</v>
          </cell>
          <cell r="F1195" t="str">
            <v>11</v>
          </cell>
          <cell r="G1195" t="str">
            <v>9</v>
          </cell>
          <cell r="H1195" t="str">
            <v>00</v>
          </cell>
          <cell r="I1195" t="str">
            <v>0</v>
          </cell>
          <cell r="J1195">
            <v>0</v>
          </cell>
          <cell r="K1195">
            <v>15000</v>
          </cell>
          <cell r="L1195">
            <v>83</v>
          </cell>
          <cell r="M1195">
            <v>7520</v>
          </cell>
          <cell r="N1195">
            <v>7520</v>
          </cell>
          <cell r="O1195">
            <v>7520</v>
          </cell>
        </row>
        <row r="1196">
          <cell r="A1196" t="str">
            <v>07</v>
          </cell>
          <cell r="B1196" t="str">
            <v>01</v>
          </cell>
          <cell r="C1196" t="str">
            <v>03</v>
          </cell>
          <cell r="D1196" t="str">
            <v>06</v>
          </cell>
          <cell r="E1196" t="str">
            <v>14</v>
          </cell>
          <cell r="F1196" t="str">
            <v>13</v>
          </cell>
          <cell r="G1196" t="str">
            <v>9</v>
          </cell>
          <cell r="H1196" t="str">
            <v>00</v>
          </cell>
          <cell r="I1196" t="str">
            <v>0</v>
          </cell>
          <cell r="J1196">
            <v>0</v>
          </cell>
          <cell r="K1196">
            <v>15000</v>
          </cell>
          <cell r="L1196">
            <v>288955</v>
          </cell>
          <cell r="M1196">
            <v>7520</v>
          </cell>
          <cell r="N1196">
            <v>7520</v>
          </cell>
          <cell r="O1196">
            <v>7520</v>
          </cell>
        </row>
        <row r="1197">
          <cell r="A1197" t="str">
            <v>07</v>
          </cell>
          <cell r="B1197" t="str">
            <v>01</v>
          </cell>
          <cell r="C1197" t="str">
            <v>03</v>
          </cell>
          <cell r="D1197" t="str">
            <v>06</v>
          </cell>
          <cell r="E1197" t="str">
            <v>14</v>
          </cell>
          <cell r="F1197" t="str">
            <v>15</v>
          </cell>
          <cell r="G1197" t="str">
            <v>9</v>
          </cell>
          <cell r="H1197" t="str">
            <v>00</v>
          </cell>
          <cell r="I1197" t="str">
            <v>0</v>
          </cell>
          <cell r="J1197">
            <v>0</v>
          </cell>
          <cell r="K1197">
            <v>75000</v>
          </cell>
          <cell r="L1197">
            <v>4767</v>
          </cell>
          <cell r="M1197">
            <v>37600</v>
          </cell>
          <cell r="N1197">
            <v>37600</v>
          </cell>
          <cell r="O1197">
            <v>37600</v>
          </cell>
        </row>
        <row r="1198">
          <cell r="A1198" t="str">
            <v>07</v>
          </cell>
          <cell r="B1198" t="str">
            <v>01</v>
          </cell>
          <cell r="C1198" t="str">
            <v>03</v>
          </cell>
          <cell r="D1198" t="str">
            <v>06</v>
          </cell>
          <cell r="E1198" t="str">
            <v>14</v>
          </cell>
          <cell r="F1198" t="str">
            <v>22</v>
          </cell>
          <cell r="G1198" t="str">
            <v>9</v>
          </cell>
          <cell r="H1198" t="str">
            <v>00</v>
          </cell>
          <cell r="I1198" t="str">
            <v>0</v>
          </cell>
          <cell r="J1198">
            <v>0</v>
          </cell>
          <cell r="K1198">
            <v>15000</v>
          </cell>
          <cell r="L1198">
            <v>184677</v>
          </cell>
          <cell r="M1198">
            <v>7520</v>
          </cell>
          <cell r="N1198">
            <v>7520</v>
          </cell>
          <cell r="O1198">
            <v>7520</v>
          </cell>
        </row>
        <row r="1199">
          <cell r="A1199" t="str">
            <v>07</v>
          </cell>
          <cell r="B1199" t="str">
            <v>01</v>
          </cell>
          <cell r="C1199" t="str">
            <v>03</v>
          </cell>
          <cell r="D1199" t="str">
            <v>06</v>
          </cell>
          <cell r="E1199" t="str">
            <v>14</v>
          </cell>
          <cell r="F1199" t="str">
            <v>39</v>
          </cell>
          <cell r="G1199" t="str">
            <v>9</v>
          </cell>
          <cell r="H1199" t="str">
            <v>00</v>
          </cell>
          <cell r="I1199" t="str">
            <v>0</v>
          </cell>
          <cell r="J1199">
            <v>0</v>
          </cell>
          <cell r="K1199">
            <v>1</v>
          </cell>
          <cell r="L1199">
            <v>0</v>
          </cell>
          <cell r="M1199">
            <v>1</v>
          </cell>
          <cell r="N1199">
            <v>1</v>
          </cell>
          <cell r="O1199">
            <v>1</v>
          </cell>
        </row>
        <row r="1200">
          <cell r="A1200" t="str">
            <v>07</v>
          </cell>
          <cell r="B1200" t="str">
            <v>01</v>
          </cell>
          <cell r="C1200" t="str">
            <v>03</v>
          </cell>
          <cell r="D1200" t="str">
            <v>06</v>
          </cell>
          <cell r="E1200" t="str">
            <v>14</v>
          </cell>
          <cell r="F1200" t="str">
            <v>65</v>
          </cell>
          <cell r="G1200" t="str">
            <v>9</v>
          </cell>
          <cell r="H1200" t="str">
            <v>00</v>
          </cell>
          <cell r="I1200" t="str">
            <v>0</v>
          </cell>
          <cell r="J1200">
            <v>0</v>
          </cell>
          <cell r="K1200">
            <v>4000</v>
          </cell>
          <cell r="L1200">
            <v>215</v>
          </cell>
          <cell r="M1200">
            <v>2005</v>
          </cell>
          <cell r="N1200">
            <v>2005</v>
          </cell>
          <cell r="O1200">
            <v>2005</v>
          </cell>
        </row>
        <row r="1201">
          <cell r="A1201" t="str">
            <v>07</v>
          </cell>
          <cell r="B1201" t="str">
            <v>01</v>
          </cell>
          <cell r="C1201" t="str">
            <v>03</v>
          </cell>
          <cell r="D1201" t="str">
            <v>06</v>
          </cell>
          <cell r="E1201" t="str">
            <v>14</v>
          </cell>
          <cell r="F1201" t="str">
            <v>80</v>
          </cell>
          <cell r="G1201" t="str">
            <v>9</v>
          </cell>
          <cell r="H1201" t="str">
            <v>00</v>
          </cell>
          <cell r="I1201" t="str">
            <v>0</v>
          </cell>
          <cell r="J1201">
            <v>0</v>
          </cell>
          <cell r="K1201">
            <v>1</v>
          </cell>
          <cell r="L1201">
            <v>0</v>
          </cell>
          <cell r="M1201">
            <v>1</v>
          </cell>
          <cell r="N1201">
            <v>1</v>
          </cell>
          <cell r="O1201">
            <v>1</v>
          </cell>
        </row>
        <row r="1202">
          <cell r="A1202" t="str">
            <v>07</v>
          </cell>
          <cell r="B1202" t="str">
            <v>01</v>
          </cell>
          <cell r="C1202" t="str">
            <v>03</v>
          </cell>
          <cell r="D1202" t="str">
            <v>06</v>
          </cell>
          <cell r="E1202" t="str">
            <v>20</v>
          </cell>
          <cell r="F1202" t="str">
            <v>01</v>
          </cell>
          <cell r="G1202" t="str">
            <v>9</v>
          </cell>
          <cell r="H1202" t="str">
            <v>00</v>
          </cell>
          <cell r="I1202" t="str">
            <v>0</v>
          </cell>
          <cell r="J1202">
            <v>0</v>
          </cell>
          <cell r="K1202">
            <v>1</v>
          </cell>
          <cell r="L1202">
            <v>177432</v>
          </cell>
          <cell r="M1202">
            <v>1</v>
          </cell>
          <cell r="N1202">
            <v>1</v>
          </cell>
          <cell r="O1202">
            <v>1</v>
          </cell>
        </row>
        <row r="1203">
          <cell r="A1203" t="str">
            <v>07</v>
          </cell>
          <cell r="B1203" t="str">
            <v>01</v>
          </cell>
          <cell r="C1203" t="str">
            <v>03</v>
          </cell>
          <cell r="D1203" t="str">
            <v>06</v>
          </cell>
          <cell r="E1203" t="str">
            <v>20</v>
          </cell>
          <cell r="F1203" t="str">
            <v>03</v>
          </cell>
          <cell r="G1203" t="str">
            <v>9</v>
          </cell>
          <cell r="H1203" t="str">
            <v>00</v>
          </cell>
          <cell r="I1203" t="str">
            <v>0</v>
          </cell>
          <cell r="J1203">
            <v>0</v>
          </cell>
          <cell r="K1203">
            <v>1</v>
          </cell>
          <cell r="L1203">
            <v>0.1187956204</v>
          </cell>
          <cell r="M1203">
            <v>1</v>
          </cell>
          <cell r="N1203">
            <v>1</v>
          </cell>
          <cell r="O1203">
            <v>1</v>
          </cell>
        </row>
        <row r="1204">
          <cell r="A1204" t="str">
            <v>07</v>
          </cell>
          <cell r="B1204" t="str">
            <v>01</v>
          </cell>
          <cell r="C1204" t="str">
            <v>03</v>
          </cell>
          <cell r="D1204" t="str">
            <v>06</v>
          </cell>
          <cell r="E1204" t="str">
            <v>20</v>
          </cell>
          <cell r="F1204" t="str">
            <v>05</v>
          </cell>
          <cell r="G1204" t="str">
            <v>9</v>
          </cell>
          <cell r="H1204" t="str">
            <v>00</v>
          </cell>
          <cell r="I1204" t="str">
            <v>0</v>
          </cell>
          <cell r="J1204">
            <v>0</v>
          </cell>
          <cell r="L1204">
            <v>0</v>
          </cell>
          <cell r="M1204">
            <v>0</v>
          </cell>
          <cell r="N1204">
            <v>0</v>
          </cell>
          <cell r="O1204">
            <v>0</v>
          </cell>
        </row>
        <row r="1205">
          <cell r="A1205" t="str">
            <v>07</v>
          </cell>
          <cell r="B1205" t="str">
            <v>01</v>
          </cell>
          <cell r="C1205" t="str">
            <v>03</v>
          </cell>
          <cell r="D1205" t="str">
            <v>07</v>
          </cell>
          <cell r="E1205" t="str">
            <v>10</v>
          </cell>
          <cell r="F1205" t="str">
            <v>01</v>
          </cell>
          <cell r="G1205" t="str">
            <v>9</v>
          </cell>
          <cell r="H1205" t="str">
            <v>00</v>
          </cell>
          <cell r="I1205" t="str">
            <v>0</v>
          </cell>
          <cell r="J1205">
            <v>0</v>
          </cell>
          <cell r="K1205">
            <v>360286</v>
          </cell>
          <cell r="L1205">
            <v>110000</v>
          </cell>
          <cell r="M1205">
            <v>725562</v>
          </cell>
          <cell r="N1205">
            <v>725562</v>
          </cell>
          <cell r="O1205">
            <v>725562</v>
          </cell>
        </row>
        <row r="1206">
          <cell r="A1206" t="str">
            <v>07</v>
          </cell>
          <cell r="B1206" t="str">
            <v>01</v>
          </cell>
          <cell r="C1206" t="str">
            <v>03</v>
          </cell>
          <cell r="D1206" t="str">
            <v>07</v>
          </cell>
          <cell r="E1206" t="str">
            <v>10</v>
          </cell>
          <cell r="F1206" t="str">
            <v>02</v>
          </cell>
          <cell r="G1206" t="str">
            <v>9</v>
          </cell>
          <cell r="H1206" t="str">
            <v>00</v>
          </cell>
          <cell r="I1206" t="str">
            <v>0</v>
          </cell>
          <cell r="J1206">
            <v>0</v>
          </cell>
          <cell r="K1206">
            <v>1</v>
          </cell>
          <cell r="L1206">
            <v>1</v>
          </cell>
          <cell r="M1206">
            <v>1</v>
          </cell>
          <cell r="N1206">
            <v>1</v>
          </cell>
          <cell r="O1206">
            <v>1</v>
          </cell>
        </row>
        <row r="1207">
          <cell r="A1207" t="str">
            <v>07</v>
          </cell>
          <cell r="B1207" t="str">
            <v>01</v>
          </cell>
          <cell r="C1207" t="str">
            <v>03</v>
          </cell>
          <cell r="D1207" t="str">
            <v>07</v>
          </cell>
          <cell r="E1207" t="str">
            <v>10</v>
          </cell>
          <cell r="F1207" t="str">
            <v>26</v>
          </cell>
          <cell r="G1207" t="str">
            <v>9</v>
          </cell>
          <cell r="H1207" t="str">
            <v>00</v>
          </cell>
          <cell r="I1207" t="str">
            <v>0</v>
          </cell>
          <cell r="J1207">
            <v>0</v>
          </cell>
          <cell r="K1207">
            <v>45000</v>
          </cell>
          <cell r="L1207">
            <v>11250</v>
          </cell>
          <cell r="M1207">
            <v>22560</v>
          </cell>
          <cell r="N1207">
            <v>22560</v>
          </cell>
          <cell r="O1207">
            <v>22560</v>
          </cell>
        </row>
        <row r="1208">
          <cell r="A1208" t="str">
            <v>07</v>
          </cell>
          <cell r="B1208" t="str">
            <v>01</v>
          </cell>
          <cell r="C1208" t="str">
            <v>03</v>
          </cell>
          <cell r="D1208" t="str">
            <v>07</v>
          </cell>
          <cell r="E1208" t="str">
            <v>10</v>
          </cell>
          <cell r="F1208" t="str">
            <v>30</v>
          </cell>
          <cell r="G1208" t="str">
            <v>9</v>
          </cell>
          <cell r="H1208" t="str">
            <v>00</v>
          </cell>
          <cell r="I1208" t="str">
            <v>0</v>
          </cell>
          <cell r="J1208">
            <v>0</v>
          </cell>
          <cell r="K1208">
            <v>105000</v>
          </cell>
          <cell r="L1208">
            <v>35474</v>
          </cell>
          <cell r="M1208">
            <v>212844</v>
          </cell>
          <cell r="N1208">
            <v>212844</v>
          </cell>
          <cell r="O1208">
            <v>212844</v>
          </cell>
        </row>
        <row r="1209">
          <cell r="A1209" t="str">
            <v>07</v>
          </cell>
          <cell r="B1209" t="str">
            <v>01</v>
          </cell>
          <cell r="C1209" t="str">
            <v>03</v>
          </cell>
          <cell r="D1209" t="str">
            <v>07</v>
          </cell>
          <cell r="E1209" t="str">
            <v>10</v>
          </cell>
          <cell r="F1209" t="str">
            <v>32</v>
          </cell>
          <cell r="G1209" t="str">
            <v>9</v>
          </cell>
          <cell r="H1209" t="str">
            <v>00</v>
          </cell>
          <cell r="I1209" t="str">
            <v>0</v>
          </cell>
          <cell r="J1209">
            <v>0</v>
          </cell>
          <cell r="K1209">
            <v>90000</v>
          </cell>
          <cell r="L1209">
            <v>91047</v>
          </cell>
          <cell r="M1209">
            <v>45120</v>
          </cell>
          <cell r="N1209">
            <v>45120</v>
          </cell>
          <cell r="O1209">
            <v>45120</v>
          </cell>
        </row>
        <row r="1210">
          <cell r="A1210" t="str">
            <v>07</v>
          </cell>
          <cell r="B1210" t="str">
            <v>01</v>
          </cell>
          <cell r="C1210" t="str">
            <v>03</v>
          </cell>
          <cell r="D1210" t="str">
            <v>07</v>
          </cell>
          <cell r="E1210" t="str">
            <v>11</v>
          </cell>
          <cell r="F1210" t="str">
            <v>01</v>
          </cell>
          <cell r="G1210" t="str">
            <v>9</v>
          </cell>
          <cell r="H1210" t="str">
            <v>00</v>
          </cell>
          <cell r="I1210" t="str">
            <v>0</v>
          </cell>
          <cell r="J1210">
            <v>0</v>
          </cell>
          <cell r="K1210">
            <v>50000</v>
          </cell>
          <cell r="L1210">
            <v>13652</v>
          </cell>
          <cell r="M1210">
            <v>25067</v>
          </cell>
          <cell r="N1210">
            <v>25067</v>
          </cell>
          <cell r="O1210">
            <v>25067</v>
          </cell>
        </row>
        <row r="1211">
          <cell r="A1211" t="str">
            <v>07</v>
          </cell>
          <cell r="B1211" t="str">
            <v>01</v>
          </cell>
          <cell r="C1211" t="str">
            <v>03</v>
          </cell>
          <cell r="D1211" t="str">
            <v>07</v>
          </cell>
          <cell r="E1211" t="str">
            <v>12</v>
          </cell>
          <cell r="F1211" t="str">
            <v>01</v>
          </cell>
          <cell r="G1211" t="str">
            <v>9</v>
          </cell>
          <cell r="H1211" t="str">
            <v>00</v>
          </cell>
          <cell r="I1211" t="str">
            <v>0</v>
          </cell>
          <cell r="J1211">
            <v>0</v>
          </cell>
          <cell r="K1211">
            <v>2000</v>
          </cell>
          <cell r="L1211">
            <v>500</v>
          </cell>
          <cell r="M1211">
            <v>1003</v>
          </cell>
          <cell r="N1211">
            <v>1003</v>
          </cell>
          <cell r="O1211">
            <v>1003</v>
          </cell>
        </row>
        <row r="1212">
          <cell r="A1212" t="str">
            <v>07</v>
          </cell>
          <cell r="B1212" t="str">
            <v>01</v>
          </cell>
          <cell r="C1212" t="str">
            <v>03</v>
          </cell>
          <cell r="D1212" t="str">
            <v>07</v>
          </cell>
          <cell r="E1212" t="str">
            <v>12</v>
          </cell>
          <cell r="F1212" t="str">
            <v>02</v>
          </cell>
          <cell r="G1212" t="str">
            <v>9</v>
          </cell>
          <cell r="H1212" t="str">
            <v>00</v>
          </cell>
          <cell r="I1212" t="str">
            <v>0</v>
          </cell>
          <cell r="J1212">
            <v>0</v>
          </cell>
          <cell r="K1212">
            <v>20000</v>
          </cell>
          <cell r="L1212">
            <v>47016</v>
          </cell>
          <cell r="M1212">
            <v>10027</v>
          </cell>
          <cell r="N1212">
            <v>10027</v>
          </cell>
          <cell r="O1212">
            <v>10027</v>
          </cell>
        </row>
        <row r="1213">
          <cell r="A1213" t="str">
            <v>07</v>
          </cell>
          <cell r="B1213" t="str">
            <v>01</v>
          </cell>
          <cell r="C1213" t="str">
            <v>03</v>
          </cell>
          <cell r="D1213" t="str">
            <v>07</v>
          </cell>
          <cell r="E1213" t="str">
            <v>12</v>
          </cell>
          <cell r="F1213" t="str">
            <v>03</v>
          </cell>
          <cell r="G1213" t="str">
            <v>9</v>
          </cell>
          <cell r="H1213" t="str">
            <v>00</v>
          </cell>
          <cell r="I1213" t="str">
            <v>0</v>
          </cell>
          <cell r="J1213">
            <v>0</v>
          </cell>
          <cell r="K1213">
            <v>20000</v>
          </cell>
          <cell r="L1213">
            <v>5000</v>
          </cell>
          <cell r="M1213">
            <v>10027</v>
          </cell>
          <cell r="N1213">
            <v>10027</v>
          </cell>
          <cell r="O1213">
            <v>10027</v>
          </cell>
        </row>
        <row r="1214">
          <cell r="A1214" t="str">
            <v>07</v>
          </cell>
          <cell r="B1214" t="str">
            <v>01</v>
          </cell>
          <cell r="C1214" t="str">
            <v>03</v>
          </cell>
          <cell r="D1214" t="str">
            <v>07</v>
          </cell>
          <cell r="E1214" t="str">
            <v>12</v>
          </cell>
          <cell r="F1214" t="str">
            <v>06</v>
          </cell>
          <cell r="G1214" t="str">
            <v>9</v>
          </cell>
          <cell r="H1214" t="str">
            <v>00</v>
          </cell>
          <cell r="I1214" t="str">
            <v>0</v>
          </cell>
          <cell r="J1214">
            <v>0</v>
          </cell>
          <cell r="K1214">
            <v>5000</v>
          </cell>
          <cell r="L1214">
            <v>1250</v>
          </cell>
          <cell r="M1214">
            <v>2507</v>
          </cell>
          <cell r="N1214">
            <v>2507</v>
          </cell>
          <cell r="O1214">
            <v>2507</v>
          </cell>
        </row>
        <row r="1215">
          <cell r="A1215" t="str">
            <v>07</v>
          </cell>
          <cell r="B1215" t="str">
            <v>01</v>
          </cell>
          <cell r="C1215" t="str">
            <v>03</v>
          </cell>
          <cell r="D1215" t="str">
            <v>07</v>
          </cell>
          <cell r="E1215" t="str">
            <v>13</v>
          </cell>
          <cell r="F1215" t="str">
            <v>01</v>
          </cell>
          <cell r="G1215" t="str">
            <v>9</v>
          </cell>
          <cell r="H1215" t="str">
            <v>00</v>
          </cell>
          <cell r="I1215" t="str">
            <v>0</v>
          </cell>
          <cell r="J1215">
            <v>0</v>
          </cell>
          <cell r="K1215">
            <v>2000</v>
          </cell>
          <cell r="L1215">
            <v>2000</v>
          </cell>
          <cell r="M1215">
            <v>1003</v>
          </cell>
          <cell r="N1215">
            <v>1003</v>
          </cell>
          <cell r="O1215">
            <v>1003</v>
          </cell>
        </row>
        <row r="1216">
          <cell r="A1216" t="str">
            <v>07</v>
          </cell>
          <cell r="B1216" t="str">
            <v>01</v>
          </cell>
          <cell r="C1216" t="str">
            <v>03</v>
          </cell>
          <cell r="D1216" t="str">
            <v>07</v>
          </cell>
          <cell r="E1216" t="str">
            <v>13</v>
          </cell>
          <cell r="F1216" t="str">
            <v>07</v>
          </cell>
          <cell r="G1216" t="str">
            <v>9</v>
          </cell>
          <cell r="H1216" t="str">
            <v>00</v>
          </cell>
          <cell r="I1216" t="str">
            <v>0</v>
          </cell>
          <cell r="J1216">
            <v>0</v>
          </cell>
          <cell r="K1216">
            <v>1</v>
          </cell>
          <cell r="L1216">
            <v>0</v>
          </cell>
          <cell r="M1216">
            <v>1</v>
          </cell>
          <cell r="N1216">
            <v>1</v>
          </cell>
          <cell r="O1216">
            <v>1</v>
          </cell>
        </row>
        <row r="1217">
          <cell r="A1217" t="str">
            <v>07</v>
          </cell>
          <cell r="B1217" t="str">
            <v>01</v>
          </cell>
          <cell r="C1217" t="str">
            <v>03</v>
          </cell>
          <cell r="D1217" t="str">
            <v>07</v>
          </cell>
          <cell r="E1217" t="str">
            <v>13</v>
          </cell>
          <cell r="F1217" t="str">
            <v>08</v>
          </cell>
          <cell r="G1217" t="str">
            <v>9</v>
          </cell>
          <cell r="H1217" t="str">
            <v>00</v>
          </cell>
          <cell r="I1217" t="str">
            <v>0</v>
          </cell>
          <cell r="J1217">
            <v>0</v>
          </cell>
          <cell r="K1217">
            <v>3500</v>
          </cell>
          <cell r="L1217">
            <v>875</v>
          </cell>
          <cell r="M1217">
            <v>1755</v>
          </cell>
          <cell r="N1217">
            <v>1755</v>
          </cell>
          <cell r="O1217">
            <v>1755</v>
          </cell>
        </row>
        <row r="1218">
          <cell r="A1218" t="str">
            <v>07</v>
          </cell>
          <cell r="B1218" t="str">
            <v>01</v>
          </cell>
          <cell r="C1218" t="str">
            <v>03</v>
          </cell>
          <cell r="D1218" t="str">
            <v>07</v>
          </cell>
          <cell r="E1218" t="str">
            <v>13</v>
          </cell>
          <cell r="F1218" t="str">
            <v>09</v>
          </cell>
          <cell r="G1218" t="str">
            <v>9</v>
          </cell>
          <cell r="H1218" t="str">
            <v>00</v>
          </cell>
          <cell r="I1218" t="str">
            <v>0</v>
          </cell>
          <cell r="J1218">
            <v>0</v>
          </cell>
          <cell r="K1218">
            <v>15000</v>
          </cell>
          <cell r="L1218">
            <v>3750</v>
          </cell>
          <cell r="M1218">
            <v>7520</v>
          </cell>
          <cell r="N1218">
            <v>7520</v>
          </cell>
          <cell r="O1218">
            <v>7520</v>
          </cell>
        </row>
        <row r="1219">
          <cell r="A1219" t="str">
            <v>07</v>
          </cell>
          <cell r="B1219" t="str">
            <v>01</v>
          </cell>
          <cell r="C1219" t="str">
            <v>03</v>
          </cell>
          <cell r="D1219" t="str">
            <v>07</v>
          </cell>
          <cell r="E1219" t="str">
            <v>14</v>
          </cell>
          <cell r="F1219" t="str">
            <v>02</v>
          </cell>
          <cell r="G1219" t="str">
            <v>9</v>
          </cell>
          <cell r="H1219" t="str">
            <v>00</v>
          </cell>
          <cell r="I1219" t="str">
            <v>0</v>
          </cell>
          <cell r="J1219">
            <v>0</v>
          </cell>
          <cell r="K1219">
            <v>50000</v>
          </cell>
          <cell r="L1219">
            <v>12500</v>
          </cell>
          <cell r="M1219">
            <v>25067</v>
          </cell>
          <cell r="N1219">
            <v>25067</v>
          </cell>
          <cell r="O1219">
            <v>25067</v>
          </cell>
        </row>
        <row r="1220">
          <cell r="A1220" t="str">
            <v>07</v>
          </cell>
          <cell r="B1220" t="str">
            <v>01</v>
          </cell>
          <cell r="C1220" t="str">
            <v>03</v>
          </cell>
          <cell r="D1220" t="str">
            <v>07</v>
          </cell>
          <cell r="E1220" t="str">
            <v>14</v>
          </cell>
          <cell r="F1220" t="str">
            <v>05</v>
          </cell>
          <cell r="G1220" t="str">
            <v>9</v>
          </cell>
          <cell r="H1220" t="str">
            <v>00</v>
          </cell>
          <cell r="I1220" t="str">
            <v>0</v>
          </cell>
          <cell r="J1220">
            <v>0</v>
          </cell>
          <cell r="K1220">
            <v>3000</v>
          </cell>
          <cell r="L1220">
            <v>750</v>
          </cell>
          <cell r="M1220">
            <v>1504</v>
          </cell>
          <cell r="N1220">
            <v>1504</v>
          </cell>
          <cell r="O1220">
            <v>1504</v>
          </cell>
        </row>
        <row r="1221">
          <cell r="A1221" t="str">
            <v>07</v>
          </cell>
          <cell r="B1221" t="str">
            <v>01</v>
          </cell>
          <cell r="C1221" t="str">
            <v>03</v>
          </cell>
          <cell r="D1221" t="str">
            <v>07</v>
          </cell>
          <cell r="E1221" t="str">
            <v>14</v>
          </cell>
          <cell r="F1221" t="str">
            <v>06</v>
          </cell>
          <cell r="G1221" t="str">
            <v>9</v>
          </cell>
          <cell r="H1221" t="str">
            <v>00</v>
          </cell>
          <cell r="I1221" t="str">
            <v>0</v>
          </cell>
          <cell r="J1221">
            <v>0</v>
          </cell>
          <cell r="K1221">
            <v>4000</v>
          </cell>
          <cell r="L1221">
            <v>4000</v>
          </cell>
          <cell r="M1221">
            <v>2005</v>
          </cell>
          <cell r="N1221">
            <v>2005</v>
          </cell>
          <cell r="O1221">
            <v>2005</v>
          </cell>
        </row>
        <row r="1222">
          <cell r="A1222" t="str">
            <v>07</v>
          </cell>
          <cell r="B1222" t="str">
            <v>01</v>
          </cell>
          <cell r="C1222" t="str">
            <v>03</v>
          </cell>
          <cell r="D1222" t="str">
            <v>07</v>
          </cell>
          <cell r="E1222" t="str">
            <v>14</v>
          </cell>
          <cell r="F1222" t="str">
            <v>07</v>
          </cell>
          <cell r="G1222" t="str">
            <v>9</v>
          </cell>
          <cell r="H1222" t="str">
            <v>00</v>
          </cell>
          <cell r="I1222" t="str">
            <v>0</v>
          </cell>
          <cell r="J1222">
            <v>0</v>
          </cell>
          <cell r="K1222">
            <v>3000</v>
          </cell>
          <cell r="L1222">
            <v>750</v>
          </cell>
          <cell r="M1222">
            <v>1504</v>
          </cell>
          <cell r="N1222">
            <v>1504</v>
          </cell>
          <cell r="O1222">
            <v>1504</v>
          </cell>
        </row>
        <row r="1223">
          <cell r="A1223" t="str">
            <v>07</v>
          </cell>
          <cell r="B1223" t="str">
            <v>01</v>
          </cell>
          <cell r="C1223" t="str">
            <v>03</v>
          </cell>
          <cell r="D1223" t="str">
            <v>07</v>
          </cell>
          <cell r="E1223" t="str">
            <v>14</v>
          </cell>
          <cell r="F1223" t="str">
            <v>08</v>
          </cell>
          <cell r="G1223" t="str">
            <v>9</v>
          </cell>
          <cell r="H1223" t="str">
            <v>00</v>
          </cell>
          <cell r="I1223" t="str">
            <v>0</v>
          </cell>
          <cell r="J1223">
            <v>0</v>
          </cell>
          <cell r="K1223">
            <v>0</v>
          </cell>
          <cell r="L1223">
            <v>0</v>
          </cell>
          <cell r="M1223">
            <v>0</v>
          </cell>
          <cell r="N1223">
            <v>0</v>
          </cell>
          <cell r="O1223">
            <v>0</v>
          </cell>
        </row>
        <row r="1224">
          <cell r="A1224" t="str">
            <v>07</v>
          </cell>
          <cell r="B1224" t="str">
            <v>01</v>
          </cell>
          <cell r="C1224" t="str">
            <v>03</v>
          </cell>
          <cell r="D1224" t="str">
            <v>07</v>
          </cell>
          <cell r="E1224" t="str">
            <v>14</v>
          </cell>
          <cell r="F1224" t="str">
            <v>11</v>
          </cell>
          <cell r="G1224" t="str">
            <v>9</v>
          </cell>
          <cell r="H1224" t="str">
            <v>00</v>
          </cell>
          <cell r="I1224" t="str">
            <v>0</v>
          </cell>
          <cell r="J1224">
            <v>0</v>
          </cell>
          <cell r="K1224">
            <v>10000</v>
          </cell>
          <cell r="L1224">
            <v>2500</v>
          </cell>
          <cell r="M1224">
            <v>5013</v>
          </cell>
          <cell r="N1224">
            <v>5013</v>
          </cell>
          <cell r="O1224">
            <v>5013</v>
          </cell>
        </row>
        <row r="1225">
          <cell r="A1225" t="str">
            <v>07</v>
          </cell>
          <cell r="B1225" t="str">
            <v>01</v>
          </cell>
          <cell r="C1225" t="str">
            <v>03</v>
          </cell>
          <cell r="D1225" t="str">
            <v>07</v>
          </cell>
          <cell r="E1225" t="str">
            <v>14</v>
          </cell>
          <cell r="F1225" t="str">
            <v>13</v>
          </cell>
          <cell r="G1225" t="str">
            <v>9</v>
          </cell>
          <cell r="H1225" t="str">
            <v>00</v>
          </cell>
          <cell r="I1225" t="str">
            <v>0</v>
          </cell>
          <cell r="J1225">
            <v>0</v>
          </cell>
          <cell r="K1225">
            <v>15000</v>
          </cell>
          <cell r="L1225">
            <v>3750</v>
          </cell>
          <cell r="M1225">
            <v>7520</v>
          </cell>
          <cell r="N1225">
            <v>7520</v>
          </cell>
          <cell r="O1225">
            <v>7520</v>
          </cell>
        </row>
        <row r="1226">
          <cell r="A1226" t="str">
            <v>07</v>
          </cell>
          <cell r="B1226" t="str">
            <v>01</v>
          </cell>
          <cell r="C1226" t="str">
            <v>03</v>
          </cell>
          <cell r="D1226" t="str">
            <v>07</v>
          </cell>
          <cell r="E1226" t="str">
            <v>14</v>
          </cell>
          <cell r="F1226" t="str">
            <v>15</v>
          </cell>
          <cell r="G1226" t="str">
            <v>9</v>
          </cell>
          <cell r="H1226" t="str">
            <v>00</v>
          </cell>
          <cell r="I1226" t="str">
            <v>0</v>
          </cell>
          <cell r="J1226">
            <v>0</v>
          </cell>
          <cell r="K1226">
            <v>39500</v>
          </cell>
          <cell r="L1226">
            <v>9875</v>
          </cell>
          <cell r="M1226">
            <v>21757</v>
          </cell>
          <cell r="N1226">
            <v>21757</v>
          </cell>
          <cell r="O1226">
            <v>21757</v>
          </cell>
        </row>
        <row r="1227">
          <cell r="A1227" t="str">
            <v>07</v>
          </cell>
          <cell r="B1227" t="str">
            <v>01</v>
          </cell>
          <cell r="C1227" t="str">
            <v>03</v>
          </cell>
          <cell r="D1227" t="str">
            <v>07</v>
          </cell>
          <cell r="E1227" t="str">
            <v>14</v>
          </cell>
          <cell r="F1227" t="str">
            <v>17</v>
          </cell>
          <cell r="G1227" t="str">
            <v>9</v>
          </cell>
          <cell r="H1227" t="str">
            <v>00</v>
          </cell>
          <cell r="I1227" t="str">
            <v>0</v>
          </cell>
          <cell r="J1227">
            <v>0</v>
          </cell>
          <cell r="L1227">
            <v>0</v>
          </cell>
          <cell r="M1227">
            <v>0</v>
          </cell>
          <cell r="N1227">
            <v>0</v>
          </cell>
          <cell r="O1227">
            <v>0</v>
          </cell>
        </row>
        <row r="1228">
          <cell r="A1228" t="str">
            <v>07</v>
          </cell>
          <cell r="B1228" t="str">
            <v>01</v>
          </cell>
          <cell r="C1228" t="str">
            <v>03</v>
          </cell>
          <cell r="D1228" t="str">
            <v>07</v>
          </cell>
          <cell r="E1228" t="str">
            <v>14</v>
          </cell>
          <cell r="F1228" t="str">
            <v>22</v>
          </cell>
          <cell r="G1228" t="str">
            <v>9</v>
          </cell>
          <cell r="H1228" t="str">
            <v>00</v>
          </cell>
          <cell r="I1228" t="str">
            <v>0</v>
          </cell>
          <cell r="J1228">
            <v>0</v>
          </cell>
          <cell r="K1228">
            <v>15000</v>
          </cell>
          <cell r="L1228">
            <v>15000</v>
          </cell>
          <cell r="M1228">
            <v>7520</v>
          </cell>
          <cell r="N1228">
            <v>7520</v>
          </cell>
          <cell r="O1228">
            <v>7520</v>
          </cell>
        </row>
        <row r="1229">
          <cell r="A1229" t="str">
            <v>07</v>
          </cell>
          <cell r="B1229" t="str">
            <v>01</v>
          </cell>
          <cell r="C1229" t="str">
            <v>03</v>
          </cell>
          <cell r="D1229" t="str">
            <v>07</v>
          </cell>
          <cell r="E1229" t="str">
            <v>14</v>
          </cell>
          <cell r="F1229" t="str">
            <v>39</v>
          </cell>
          <cell r="G1229" t="str">
            <v>9</v>
          </cell>
          <cell r="H1229" t="str">
            <v>00</v>
          </cell>
          <cell r="I1229" t="str">
            <v>0</v>
          </cell>
          <cell r="J1229">
            <v>0</v>
          </cell>
          <cell r="K1229">
            <v>1</v>
          </cell>
          <cell r="L1229">
            <v>0</v>
          </cell>
          <cell r="M1229">
            <v>1</v>
          </cell>
          <cell r="N1229">
            <v>1</v>
          </cell>
          <cell r="O1229">
            <v>1</v>
          </cell>
        </row>
        <row r="1230">
          <cell r="A1230" t="str">
            <v>07</v>
          </cell>
          <cell r="B1230" t="str">
            <v>01</v>
          </cell>
          <cell r="C1230" t="str">
            <v>03</v>
          </cell>
          <cell r="D1230" t="str">
            <v>07</v>
          </cell>
          <cell r="E1230" t="str">
            <v>14</v>
          </cell>
          <cell r="F1230" t="str">
            <v>65</v>
          </cell>
          <cell r="G1230" t="str">
            <v>9</v>
          </cell>
          <cell r="H1230" t="str">
            <v>00</v>
          </cell>
          <cell r="I1230" t="str">
            <v>0</v>
          </cell>
          <cell r="J1230">
            <v>0</v>
          </cell>
          <cell r="K1230">
            <v>3000</v>
          </cell>
          <cell r="L1230">
            <v>750</v>
          </cell>
          <cell r="M1230">
            <v>1504</v>
          </cell>
          <cell r="N1230">
            <v>1504</v>
          </cell>
          <cell r="O1230">
            <v>1504</v>
          </cell>
        </row>
        <row r="1231">
          <cell r="A1231" t="str">
            <v>07</v>
          </cell>
          <cell r="B1231" t="str">
            <v>01</v>
          </cell>
          <cell r="C1231" t="str">
            <v>03</v>
          </cell>
          <cell r="D1231" t="str">
            <v>07</v>
          </cell>
          <cell r="E1231" t="str">
            <v>14</v>
          </cell>
          <cell r="F1231" t="str">
            <v>80</v>
          </cell>
          <cell r="G1231" t="str">
            <v>9</v>
          </cell>
          <cell r="H1231" t="str">
            <v>00</v>
          </cell>
          <cell r="I1231" t="str">
            <v>0</v>
          </cell>
          <cell r="J1231">
            <v>0</v>
          </cell>
          <cell r="K1231">
            <v>1</v>
          </cell>
          <cell r="L1231">
            <v>0</v>
          </cell>
          <cell r="M1231">
            <v>1</v>
          </cell>
          <cell r="N1231">
            <v>1</v>
          </cell>
          <cell r="O1231">
            <v>1</v>
          </cell>
        </row>
        <row r="1232">
          <cell r="A1232" t="str">
            <v>07</v>
          </cell>
          <cell r="B1232" t="str">
            <v>01</v>
          </cell>
          <cell r="C1232" t="str">
            <v>03</v>
          </cell>
          <cell r="D1232" t="str">
            <v>07</v>
          </cell>
          <cell r="E1232" t="str">
            <v>20</v>
          </cell>
          <cell r="F1232" t="str">
            <v>01</v>
          </cell>
          <cell r="G1232" t="str">
            <v>9</v>
          </cell>
          <cell r="H1232" t="str">
            <v>00</v>
          </cell>
          <cell r="I1232" t="str">
            <v>0</v>
          </cell>
          <cell r="J1232">
            <v>0</v>
          </cell>
          <cell r="K1232">
            <v>1</v>
          </cell>
          <cell r="L1232">
            <v>0</v>
          </cell>
          <cell r="M1232">
            <v>1</v>
          </cell>
          <cell r="N1232">
            <v>1</v>
          </cell>
          <cell r="O1232">
            <v>1</v>
          </cell>
        </row>
        <row r="1233">
          <cell r="A1233" t="str">
            <v>07</v>
          </cell>
          <cell r="B1233" t="str">
            <v>01</v>
          </cell>
          <cell r="C1233" t="str">
            <v>03</v>
          </cell>
          <cell r="D1233" t="str">
            <v>08</v>
          </cell>
          <cell r="E1233" t="str">
            <v>10</v>
          </cell>
          <cell r="F1233" t="str">
            <v>01</v>
          </cell>
          <cell r="G1233" t="str">
            <v>9</v>
          </cell>
          <cell r="H1233" t="str">
            <v>00</v>
          </cell>
          <cell r="I1233" t="str">
            <v>0</v>
          </cell>
          <cell r="J1233">
            <v>0</v>
          </cell>
          <cell r="K1233">
            <v>4</v>
          </cell>
          <cell r="L1233">
            <v>0</v>
          </cell>
          <cell r="M1233">
            <v>4</v>
          </cell>
          <cell r="N1233">
            <v>4</v>
          </cell>
          <cell r="O1233">
            <v>4</v>
          </cell>
        </row>
        <row r="1234">
          <cell r="A1234" t="str">
            <v>07</v>
          </cell>
          <cell r="B1234" t="str">
            <v>01</v>
          </cell>
          <cell r="C1234" t="str">
            <v>03</v>
          </cell>
          <cell r="D1234" t="str">
            <v>08</v>
          </cell>
          <cell r="E1234" t="str">
            <v>10</v>
          </cell>
          <cell r="F1234" t="str">
            <v>02</v>
          </cell>
          <cell r="G1234" t="str">
            <v>9</v>
          </cell>
          <cell r="H1234" t="str">
            <v>00</v>
          </cell>
          <cell r="I1234" t="str">
            <v>0</v>
          </cell>
          <cell r="J1234">
            <v>0</v>
          </cell>
          <cell r="K1234">
            <v>1</v>
          </cell>
          <cell r="L1234">
            <v>0</v>
          </cell>
          <cell r="M1234">
            <v>1</v>
          </cell>
          <cell r="N1234">
            <v>1</v>
          </cell>
          <cell r="O1234">
            <v>1</v>
          </cell>
        </row>
        <row r="1235">
          <cell r="A1235" t="str">
            <v>07</v>
          </cell>
          <cell r="B1235" t="str">
            <v>01</v>
          </cell>
          <cell r="C1235" t="str">
            <v>03</v>
          </cell>
          <cell r="D1235" t="str">
            <v>08</v>
          </cell>
          <cell r="E1235" t="str">
            <v>10</v>
          </cell>
          <cell r="F1235" t="str">
            <v>26</v>
          </cell>
          <cell r="G1235" t="str">
            <v>9</v>
          </cell>
          <cell r="H1235" t="str">
            <v>00</v>
          </cell>
          <cell r="I1235" t="str">
            <v>0</v>
          </cell>
          <cell r="J1235">
            <v>0</v>
          </cell>
          <cell r="K1235">
            <v>1</v>
          </cell>
          <cell r="L1235">
            <v>0</v>
          </cell>
          <cell r="M1235">
            <v>1</v>
          </cell>
          <cell r="N1235">
            <v>1</v>
          </cell>
          <cell r="O1235">
            <v>1</v>
          </cell>
        </row>
        <row r="1236">
          <cell r="A1236" t="str">
            <v>07</v>
          </cell>
          <cell r="B1236" t="str">
            <v>01</v>
          </cell>
          <cell r="C1236" t="str">
            <v>03</v>
          </cell>
          <cell r="D1236" t="str">
            <v>08</v>
          </cell>
          <cell r="E1236" t="str">
            <v>10</v>
          </cell>
          <cell r="F1236" t="str">
            <v>30</v>
          </cell>
          <cell r="G1236" t="str">
            <v>9</v>
          </cell>
          <cell r="H1236" t="str">
            <v>00</v>
          </cell>
          <cell r="I1236" t="str">
            <v>0</v>
          </cell>
          <cell r="J1236">
            <v>0</v>
          </cell>
          <cell r="K1236">
            <v>1</v>
          </cell>
          <cell r="L1236">
            <v>0</v>
          </cell>
          <cell r="M1236">
            <v>1</v>
          </cell>
          <cell r="N1236">
            <v>1</v>
          </cell>
          <cell r="O1236">
            <v>1</v>
          </cell>
        </row>
        <row r="1237">
          <cell r="A1237" t="str">
            <v>07</v>
          </cell>
          <cell r="B1237" t="str">
            <v>01</v>
          </cell>
          <cell r="C1237" t="str">
            <v>03</v>
          </cell>
          <cell r="D1237" t="str">
            <v>08</v>
          </cell>
          <cell r="E1237" t="str">
            <v>10</v>
          </cell>
          <cell r="F1237" t="str">
            <v>32</v>
          </cell>
          <cell r="G1237" t="str">
            <v>9</v>
          </cell>
          <cell r="H1237" t="str">
            <v>00</v>
          </cell>
          <cell r="I1237" t="str">
            <v>0</v>
          </cell>
          <cell r="J1237">
            <v>0</v>
          </cell>
          <cell r="K1237">
            <v>1</v>
          </cell>
          <cell r="L1237">
            <v>0</v>
          </cell>
          <cell r="M1237">
            <v>1</v>
          </cell>
          <cell r="N1237">
            <v>1</v>
          </cell>
          <cell r="O1237">
            <v>1</v>
          </cell>
        </row>
        <row r="1238">
          <cell r="A1238" t="str">
            <v>07</v>
          </cell>
          <cell r="B1238" t="str">
            <v>01</v>
          </cell>
          <cell r="C1238" t="str">
            <v>03</v>
          </cell>
          <cell r="D1238" t="str">
            <v>08</v>
          </cell>
          <cell r="E1238" t="str">
            <v>11</v>
          </cell>
          <cell r="F1238" t="str">
            <v>01</v>
          </cell>
          <cell r="G1238" t="str">
            <v>9</v>
          </cell>
          <cell r="H1238" t="str">
            <v>00</v>
          </cell>
          <cell r="I1238" t="str">
            <v>0</v>
          </cell>
          <cell r="J1238">
            <v>0</v>
          </cell>
          <cell r="L1238">
            <v>0</v>
          </cell>
          <cell r="M1238">
            <v>0</v>
          </cell>
          <cell r="N1238">
            <v>0</v>
          </cell>
          <cell r="O1238">
            <v>0</v>
          </cell>
        </row>
        <row r="1239">
          <cell r="A1239" t="str">
            <v>07</v>
          </cell>
          <cell r="B1239" t="str">
            <v>01</v>
          </cell>
          <cell r="C1239" t="str">
            <v>03</v>
          </cell>
          <cell r="D1239" t="str">
            <v>08</v>
          </cell>
          <cell r="E1239" t="str">
            <v>12</v>
          </cell>
          <cell r="F1239" t="str">
            <v>01</v>
          </cell>
          <cell r="G1239" t="str">
            <v>9</v>
          </cell>
          <cell r="H1239" t="str">
            <v>00</v>
          </cell>
          <cell r="I1239" t="str">
            <v>0</v>
          </cell>
          <cell r="J1239">
            <v>0</v>
          </cell>
          <cell r="L1239">
            <v>0</v>
          </cell>
        </row>
        <row r="1240">
          <cell r="A1240" t="str">
            <v>07</v>
          </cell>
          <cell r="B1240" t="str">
            <v>01</v>
          </cell>
          <cell r="C1240" t="str">
            <v>03</v>
          </cell>
          <cell r="D1240" t="str">
            <v>08</v>
          </cell>
          <cell r="E1240" t="str">
            <v>12</v>
          </cell>
          <cell r="F1240" t="str">
            <v>02</v>
          </cell>
          <cell r="G1240" t="str">
            <v>9</v>
          </cell>
          <cell r="H1240" t="str">
            <v>00</v>
          </cell>
          <cell r="I1240" t="str">
            <v>0</v>
          </cell>
          <cell r="J1240">
            <v>0</v>
          </cell>
          <cell r="K1240">
            <v>1</v>
          </cell>
          <cell r="L1240">
            <v>0</v>
          </cell>
          <cell r="M1240">
            <v>1</v>
          </cell>
          <cell r="N1240">
            <v>1</v>
          </cell>
          <cell r="O1240">
            <v>1</v>
          </cell>
        </row>
        <row r="1241">
          <cell r="A1241" t="str">
            <v>07</v>
          </cell>
          <cell r="B1241" t="str">
            <v>01</v>
          </cell>
          <cell r="C1241" t="str">
            <v>03</v>
          </cell>
          <cell r="D1241" t="str">
            <v>08</v>
          </cell>
          <cell r="E1241" t="str">
            <v>12</v>
          </cell>
          <cell r="F1241" t="str">
            <v>03</v>
          </cell>
          <cell r="G1241" t="str">
            <v>9</v>
          </cell>
          <cell r="H1241" t="str">
            <v>00</v>
          </cell>
          <cell r="I1241" t="str">
            <v>0</v>
          </cell>
          <cell r="J1241">
            <v>0</v>
          </cell>
          <cell r="L1241">
            <v>0</v>
          </cell>
          <cell r="M1241">
            <v>0</v>
          </cell>
          <cell r="N1241">
            <v>0</v>
          </cell>
          <cell r="O1241">
            <v>0</v>
          </cell>
        </row>
        <row r="1242">
          <cell r="A1242" t="str">
            <v>07</v>
          </cell>
          <cell r="B1242" t="str">
            <v>01</v>
          </cell>
          <cell r="C1242" t="str">
            <v>03</v>
          </cell>
          <cell r="D1242" t="str">
            <v>08</v>
          </cell>
          <cell r="E1242" t="str">
            <v>12</v>
          </cell>
          <cell r="F1242" t="str">
            <v>06</v>
          </cell>
          <cell r="G1242" t="str">
            <v>9</v>
          </cell>
          <cell r="H1242" t="str">
            <v>00</v>
          </cell>
          <cell r="I1242" t="str">
            <v>0</v>
          </cell>
          <cell r="J1242">
            <v>0</v>
          </cell>
          <cell r="L1242">
            <v>0</v>
          </cell>
          <cell r="M1242">
            <v>0</v>
          </cell>
          <cell r="N1242">
            <v>0</v>
          </cell>
          <cell r="O1242">
            <v>0</v>
          </cell>
        </row>
        <row r="1243">
          <cell r="A1243" t="str">
            <v>07</v>
          </cell>
          <cell r="B1243" t="str">
            <v>01</v>
          </cell>
          <cell r="C1243" t="str">
            <v>03</v>
          </cell>
          <cell r="D1243" t="str">
            <v>08</v>
          </cell>
          <cell r="E1243" t="str">
            <v>13</v>
          </cell>
          <cell r="F1243" t="str">
            <v>01</v>
          </cell>
          <cell r="G1243" t="str">
            <v>9</v>
          </cell>
          <cell r="H1243" t="str">
            <v>00</v>
          </cell>
          <cell r="I1243" t="str">
            <v>0</v>
          </cell>
          <cell r="J1243">
            <v>0</v>
          </cell>
          <cell r="L1243">
            <v>0</v>
          </cell>
          <cell r="M1243">
            <v>0</v>
          </cell>
          <cell r="N1243">
            <v>0</v>
          </cell>
          <cell r="O1243">
            <v>0</v>
          </cell>
        </row>
        <row r="1244">
          <cell r="A1244" t="str">
            <v>07</v>
          </cell>
          <cell r="B1244" t="str">
            <v>01</v>
          </cell>
          <cell r="C1244" t="str">
            <v>03</v>
          </cell>
          <cell r="D1244" t="str">
            <v>08</v>
          </cell>
          <cell r="E1244" t="str">
            <v>13</v>
          </cell>
          <cell r="F1244" t="str">
            <v>07</v>
          </cell>
          <cell r="G1244" t="str">
            <v>9</v>
          </cell>
          <cell r="H1244" t="str">
            <v>00</v>
          </cell>
          <cell r="I1244" t="str">
            <v>0</v>
          </cell>
          <cell r="J1244">
            <v>0</v>
          </cell>
          <cell r="L1244">
            <v>0</v>
          </cell>
          <cell r="M1244">
            <v>0</v>
          </cell>
          <cell r="N1244">
            <v>0</v>
          </cell>
          <cell r="O1244">
            <v>0</v>
          </cell>
        </row>
        <row r="1245">
          <cell r="A1245" t="str">
            <v>07</v>
          </cell>
          <cell r="B1245" t="str">
            <v>01</v>
          </cell>
          <cell r="C1245" t="str">
            <v>03</v>
          </cell>
          <cell r="D1245" t="str">
            <v>08</v>
          </cell>
          <cell r="E1245" t="str">
            <v>13</v>
          </cell>
          <cell r="F1245" t="str">
            <v>08</v>
          </cell>
          <cell r="G1245" t="str">
            <v>9</v>
          </cell>
          <cell r="H1245" t="str">
            <v>00</v>
          </cell>
          <cell r="I1245" t="str">
            <v>0</v>
          </cell>
          <cell r="J1245">
            <v>0</v>
          </cell>
          <cell r="L1245">
            <v>0</v>
          </cell>
          <cell r="M1245">
            <v>0</v>
          </cell>
          <cell r="N1245">
            <v>0</v>
          </cell>
          <cell r="O1245">
            <v>0</v>
          </cell>
        </row>
        <row r="1246">
          <cell r="A1246" t="str">
            <v>07</v>
          </cell>
          <cell r="B1246" t="str">
            <v>01</v>
          </cell>
          <cell r="C1246" t="str">
            <v>03</v>
          </cell>
          <cell r="D1246" t="str">
            <v>08</v>
          </cell>
          <cell r="E1246" t="str">
            <v>13</v>
          </cell>
          <cell r="F1246" t="str">
            <v>09</v>
          </cell>
          <cell r="G1246" t="str">
            <v>9</v>
          </cell>
          <cell r="H1246" t="str">
            <v>00</v>
          </cell>
          <cell r="I1246" t="str">
            <v>0</v>
          </cell>
          <cell r="J1246">
            <v>0</v>
          </cell>
          <cell r="L1246">
            <v>0</v>
          </cell>
          <cell r="M1246">
            <v>0</v>
          </cell>
          <cell r="N1246">
            <v>0</v>
          </cell>
          <cell r="O1246">
            <v>0</v>
          </cell>
        </row>
        <row r="1247">
          <cell r="A1247" t="str">
            <v>07</v>
          </cell>
          <cell r="B1247" t="str">
            <v>01</v>
          </cell>
          <cell r="C1247" t="str">
            <v>03</v>
          </cell>
          <cell r="D1247" t="str">
            <v>08</v>
          </cell>
          <cell r="E1247" t="str">
            <v>14</v>
          </cell>
          <cell r="F1247" t="str">
            <v>02</v>
          </cell>
          <cell r="G1247" t="str">
            <v>9</v>
          </cell>
          <cell r="H1247" t="str">
            <v>00</v>
          </cell>
          <cell r="I1247" t="str">
            <v>0</v>
          </cell>
          <cell r="J1247">
            <v>0</v>
          </cell>
          <cell r="L1247">
            <v>0</v>
          </cell>
          <cell r="M1247">
            <v>0</v>
          </cell>
          <cell r="N1247">
            <v>0</v>
          </cell>
          <cell r="O1247">
            <v>0</v>
          </cell>
        </row>
        <row r="1248">
          <cell r="A1248" t="str">
            <v>07</v>
          </cell>
          <cell r="B1248" t="str">
            <v>01</v>
          </cell>
          <cell r="C1248" t="str">
            <v>03</v>
          </cell>
          <cell r="D1248" t="str">
            <v>08</v>
          </cell>
          <cell r="E1248" t="str">
            <v>14</v>
          </cell>
          <cell r="F1248" t="str">
            <v>05</v>
          </cell>
          <cell r="G1248" t="str">
            <v>9</v>
          </cell>
          <cell r="H1248" t="str">
            <v>00</v>
          </cell>
          <cell r="I1248" t="str">
            <v>0</v>
          </cell>
          <cell r="J1248">
            <v>0</v>
          </cell>
          <cell r="L1248">
            <v>0</v>
          </cell>
          <cell r="M1248">
            <v>0</v>
          </cell>
          <cell r="N1248">
            <v>0</v>
          </cell>
          <cell r="O1248">
            <v>0</v>
          </cell>
        </row>
        <row r="1249">
          <cell r="A1249" t="str">
            <v>07</v>
          </cell>
          <cell r="B1249" t="str">
            <v>01</v>
          </cell>
          <cell r="C1249" t="str">
            <v>03</v>
          </cell>
          <cell r="D1249" t="str">
            <v>08</v>
          </cell>
          <cell r="E1249" t="str">
            <v>14</v>
          </cell>
          <cell r="F1249" t="str">
            <v>06</v>
          </cell>
          <cell r="G1249" t="str">
            <v>9</v>
          </cell>
          <cell r="H1249" t="str">
            <v>00</v>
          </cell>
          <cell r="I1249" t="str">
            <v>0</v>
          </cell>
          <cell r="J1249">
            <v>0</v>
          </cell>
          <cell r="L1249">
            <v>0</v>
          </cell>
          <cell r="M1249">
            <v>0</v>
          </cell>
          <cell r="N1249">
            <v>0</v>
          </cell>
          <cell r="O1249">
            <v>0</v>
          </cell>
        </row>
        <row r="1250">
          <cell r="A1250" t="str">
            <v>07</v>
          </cell>
          <cell r="B1250" t="str">
            <v>01</v>
          </cell>
          <cell r="C1250" t="str">
            <v>03</v>
          </cell>
          <cell r="D1250" t="str">
            <v>08</v>
          </cell>
          <cell r="E1250" t="str">
            <v>14</v>
          </cell>
          <cell r="F1250" t="str">
            <v>07</v>
          </cell>
          <cell r="G1250" t="str">
            <v>9</v>
          </cell>
          <cell r="H1250" t="str">
            <v>00</v>
          </cell>
          <cell r="I1250" t="str">
            <v>0</v>
          </cell>
          <cell r="J1250">
            <v>0</v>
          </cell>
          <cell r="L1250">
            <v>0</v>
          </cell>
          <cell r="M1250">
            <v>0</v>
          </cell>
          <cell r="N1250">
            <v>0</v>
          </cell>
          <cell r="O1250">
            <v>0</v>
          </cell>
        </row>
        <row r="1251">
          <cell r="A1251" t="str">
            <v>07</v>
          </cell>
          <cell r="B1251" t="str">
            <v>01</v>
          </cell>
          <cell r="C1251" t="str">
            <v>03</v>
          </cell>
          <cell r="D1251" t="str">
            <v>08</v>
          </cell>
          <cell r="E1251" t="str">
            <v>14</v>
          </cell>
          <cell r="F1251" t="str">
            <v>08</v>
          </cell>
          <cell r="G1251" t="str">
            <v>9</v>
          </cell>
          <cell r="H1251" t="str">
            <v>00</v>
          </cell>
          <cell r="I1251" t="str">
            <v>0</v>
          </cell>
          <cell r="J1251">
            <v>0</v>
          </cell>
          <cell r="L1251">
            <v>0</v>
          </cell>
          <cell r="M1251">
            <v>0</v>
          </cell>
          <cell r="N1251">
            <v>0</v>
          </cell>
          <cell r="O1251">
            <v>0</v>
          </cell>
        </row>
        <row r="1252">
          <cell r="A1252" t="str">
            <v>07</v>
          </cell>
          <cell r="B1252" t="str">
            <v>01</v>
          </cell>
          <cell r="C1252" t="str">
            <v>03</v>
          </cell>
          <cell r="D1252" t="str">
            <v>08</v>
          </cell>
          <cell r="E1252" t="str">
            <v>14</v>
          </cell>
          <cell r="F1252" t="str">
            <v>13</v>
          </cell>
          <cell r="G1252" t="str">
            <v>9</v>
          </cell>
          <cell r="H1252" t="str">
            <v>00</v>
          </cell>
          <cell r="I1252" t="str">
            <v>0</v>
          </cell>
          <cell r="J1252">
            <v>0</v>
          </cell>
          <cell r="L1252">
            <v>0</v>
          </cell>
          <cell r="M1252">
            <v>0</v>
          </cell>
          <cell r="N1252">
            <v>0</v>
          </cell>
          <cell r="O1252">
            <v>0</v>
          </cell>
        </row>
        <row r="1253">
          <cell r="A1253" t="str">
            <v>07</v>
          </cell>
          <cell r="B1253" t="str">
            <v>01</v>
          </cell>
          <cell r="C1253" t="str">
            <v>03</v>
          </cell>
          <cell r="D1253" t="str">
            <v>08</v>
          </cell>
          <cell r="E1253" t="str">
            <v>14</v>
          </cell>
          <cell r="F1253" t="str">
            <v>15</v>
          </cell>
          <cell r="G1253" t="str">
            <v>9</v>
          </cell>
          <cell r="H1253" t="str">
            <v>00</v>
          </cell>
          <cell r="I1253" t="str">
            <v>0</v>
          </cell>
          <cell r="J1253">
            <v>0</v>
          </cell>
          <cell r="L1253">
            <v>0</v>
          </cell>
          <cell r="M1253">
            <v>0</v>
          </cell>
          <cell r="N1253">
            <v>0</v>
          </cell>
          <cell r="O1253">
            <v>0</v>
          </cell>
        </row>
        <row r="1254">
          <cell r="A1254" t="str">
            <v>07</v>
          </cell>
          <cell r="B1254" t="str">
            <v>01</v>
          </cell>
          <cell r="C1254" t="str">
            <v>03</v>
          </cell>
          <cell r="D1254" t="str">
            <v>08</v>
          </cell>
          <cell r="E1254" t="str">
            <v>14</v>
          </cell>
          <cell r="F1254" t="str">
            <v>17</v>
          </cell>
          <cell r="G1254" t="str">
            <v>9</v>
          </cell>
          <cell r="H1254" t="str">
            <v>00</v>
          </cell>
          <cell r="I1254" t="str">
            <v>0</v>
          </cell>
          <cell r="J1254">
            <v>0</v>
          </cell>
          <cell r="L1254">
            <v>0</v>
          </cell>
          <cell r="M1254">
            <v>0</v>
          </cell>
          <cell r="N1254">
            <v>0</v>
          </cell>
          <cell r="O1254">
            <v>0</v>
          </cell>
        </row>
        <row r="1255">
          <cell r="A1255" t="str">
            <v>07</v>
          </cell>
          <cell r="B1255" t="str">
            <v>01</v>
          </cell>
          <cell r="C1255" t="str">
            <v>03</v>
          </cell>
          <cell r="D1255" t="str">
            <v>08</v>
          </cell>
          <cell r="E1255" t="str">
            <v>14</v>
          </cell>
          <cell r="F1255" t="str">
            <v>22</v>
          </cell>
          <cell r="G1255" t="str">
            <v>9</v>
          </cell>
          <cell r="H1255" t="str">
            <v>00</v>
          </cell>
          <cell r="I1255" t="str">
            <v>0</v>
          </cell>
          <cell r="J1255">
            <v>0</v>
          </cell>
          <cell r="L1255">
            <v>0</v>
          </cell>
          <cell r="M1255">
            <v>0</v>
          </cell>
          <cell r="N1255">
            <v>0</v>
          </cell>
          <cell r="O1255">
            <v>0</v>
          </cell>
        </row>
        <row r="1256">
          <cell r="A1256" t="str">
            <v>07</v>
          </cell>
          <cell r="B1256" t="str">
            <v>01</v>
          </cell>
          <cell r="C1256" t="str">
            <v>03</v>
          </cell>
          <cell r="D1256" t="str">
            <v>08</v>
          </cell>
          <cell r="E1256" t="str">
            <v>14</v>
          </cell>
          <cell r="F1256" t="str">
            <v>39</v>
          </cell>
          <cell r="G1256" t="str">
            <v>9</v>
          </cell>
          <cell r="H1256" t="str">
            <v>00</v>
          </cell>
          <cell r="I1256" t="str">
            <v>0</v>
          </cell>
          <cell r="J1256">
            <v>0</v>
          </cell>
          <cell r="L1256">
            <v>0</v>
          </cell>
          <cell r="M1256">
            <v>0</v>
          </cell>
          <cell r="N1256">
            <v>0</v>
          </cell>
          <cell r="O1256">
            <v>0</v>
          </cell>
        </row>
        <row r="1257">
          <cell r="A1257" t="str">
            <v>07</v>
          </cell>
          <cell r="B1257" t="str">
            <v>01</v>
          </cell>
          <cell r="C1257" t="str">
            <v>03</v>
          </cell>
          <cell r="D1257" t="str">
            <v>08</v>
          </cell>
          <cell r="E1257" t="str">
            <v>14</v>
          </cell>
          <cell r="F1257" t="str">
            <v>65</v>
          </cell>
          <cell r="G1257" t="str">
            <v>9</v>
          </cell>
          <cell r="H1257" t="str">
            <v>00</v>
          </cell>
          <cell r="I1257" t="str">
            <v>0</v>
          </cell>
          <cell r="J1257">
            <v>313.83999999999997</v>
          </cell>
          <cell r="L1257">
            <v>0</v>
          </cell>
          <cell r="M1257">
            <v>0</v>
          </cell>
          <cell r="N1257">
            <v>0</v>
          </cell>
          <cell r="O1257">
            <v>0</v>
          </cell>
        </row>
        <row r="1258">
          <cell r="A1258" t="str">
            <v>07</v>
          </cell>
          <cell r="B1258" t="str">
            <v>01</v>
          </cell>
          <cell r="C1258" t="str">
            <v>03</v>
          </cell>
          <cell r="D1258" t="str">
            <v>08</v>
          </cell>
          <cell r="E1258" t="str">
            <v>14</v>
          </cell>
          <cell r="F1258" t="str">
            <v>80</v>
          </cell>
          <cell r="G1258" t="str">
            <v>9</v>
          </cell>
          <cell r="H1258" t="str">
            <v>00</v>
          </cell>
          <cell r="I1258" t="str">
            <v>0</v>
          </cell>
          <cell r="J1258">
            <v>0</v>
          </cell>
          <cell r="K1258">
            <v>1</v>
          </cell>
          <cell r="L1258">
            <v>0</v>
          </cell>
          <cell r="M1258">
            <v>1</v>
          </cell>
          <cell r="N1258">
            <v>1</v>
          </cell>
          <cell r="O1258">
            <v>1</v>
          </cell>
        </row>
        <row r="1259">
          <cell r="A1259" t="str">
            <v>07</v>
          </cell>
          <cell r="B1259" t="str">
            <v>01</v>
          </cell>
          <cell r="C1259" t="str">
            <v>03</v>
          </cell>
          <cell r="D1259" t="str">
            <v>08</v>
          </cell>
          <cell r="E1259" t="str">
            <v>20</v>
          </cell>
          <cell r="F1259" t="str">
            <v>01</v>
          </cell>
          <cell r="G1259" t="str">
            <v>9</v>
          </cell>
          <cell r="H1259" t="str">
            <v>00</v>
          </cell>
          <cell r="I1259" t="str">
            <v>0</v>
          </cell>
          <cell r="J1259">
            <v>0</v>
          </cell>
          <cell r="L1259">
            <v>0</v>
          </cell>
          <cell r="M1259">
            <v>0</v>
          </cell>
          <cell r="N1259">
            <v>0</v>
          </cell>
          <cell r="O1259">
            <v>0</v>
          </cell>
        </row>
        <row r="1260">
          <cell r="A1260" t="str">
            <v>07</v>
          </cell>
          <cell r="B1260" t="str">
            <v>01</v>
          </cell>
          <cell r="C1260" t="str">
            <v>03</v>
          </cell>
          <cell r="D1260" t="str">
            <v>08</v>
          </cell>
          <cell r="E1260" t="str">
            <v>20</v>
          </cell>
          <cell r="F1260" t="str">
            <v>03</v>
          </cell>
          <cell r="G1260" t="str">
            <v>9</v>
          </cell>
          <cell r="H1260" t="str">
            <v>00</v>
          </cell>
          <cell r="I1260" t="str">
            <v>0</v>
          </cell>
          <cell r="J1260">
            <v>0</v>
          </cell>
          <cell r="L1260">
            <v>0</v>
          </cell>
          <cell r="M1260">
            <v>0</v>
          </cell>
          <cell r="N1260">
            <v>0</v>
          </cell>
          <cell r="O1260">
            <v>0</v>
          </cell>
        </row>
        <row r="1261">
          <cell r="A1261" t="str">
            <v>07</v>
          </cell>
          <cell r="B1261" t="str">
            <v>01</v>
          </cell>
          <cell r="C1261" t="str">
            <v>03</v>
          </cell>
          <cell r="D1261" t="str">
            <v>09</v>
          </cell>
          <cell r="E1261" t="str">
            <v>10</v>
          </cell>
          <cell r="F1261" t="str">
            <v>01</v>
          </cell>
          <cell r="G1261" t="str">
            <v>9</v>
          </cell>
          <cell r="H1261" t="str">
            <v>00</v>
          </cell>
          <cell r="I1261" t="str">
            <v>0</v>
          </cell>
          <cell r="K1261">
            <v>1</v>
          </cell>
          <cell r="L1261">
            <v>0</v>
          </cell>
          <cell r="M1261">
            <v>1</v>
          </cell>
          <cell r="N1261">
            <v>1</v>
          </cell>
          <cell r="O1261">
            <v>1</v>
          </cell>
        </row>
        <row r="1262">
          <cell r="A1262" t="str">
            <v>07</v>
          </cell>
          <cell r="B1262" t="str">
            <v>01</v>
          </cell>
          <cell r="C1262" t="str">
            <v>03</v>
          </cell>
          <cell r="D1262" t="str">
            <v>09</v>
          </cell>
          <cell r="E1262" t="str">
            <v>10</v>
          </cell>
          <cell r="F1262" t="str">
            <v>26</v>
          </cell>
          <cell r="G1262" t="str">
            <v>9</v>
          </cell>
          <cell r="H1262" t="str">
            <v>00</v>
          </cell>
          <cell r="I1262" t="str">
            <v>0</v>
          </cell>
          <cell r="K1262">
            <v>1</v>
          </cell>
          <cell r="L1262">
            <v>0</v>
          </cell>
          <cell r="M1262">
            <v>1</v>
          </cell>
          <cell r="N1262">
            <v>1</v>
          </cell>
          <cell r="O1262">
            <v>1</v>
          </cell>
        </row>
        <row r="1263">
          <cell r="A1263" t="str">
            <v>07</v>
          </cell>
          <cell r="B1263" t="str">
            <v>01</v>
          </cell>
          <cell r="C1263" t="str">
            <v>03</v>
          </cell>
          <cell r="D1263" t="str">
            <v>09</v>
          </cell>
          <cell r="E1263" t="str">
            <v>10</v>
          </cell>
          <cell r="F1263" t="str">
            <v>30</v>
          </cell>
          <cell r="G1263" t="str">
            <v>9</v>
          </cell>
          <cell r="H1263" t="str">
            <v>00</v>
          </cell>
          <cell r="I1263" t="str">
            <v>0</v>
          </cell>
          <cell r="K1263">
            <v>1</v>
          </cell>
          <cell r="L1263">
            <v>0</v>
          </cell>
          <cell r="M1263">
            <v>1</v>
          </cell>
          <cell r="N1263">
            <v>1</v>
          </cell>
          <cell r="O1263">
            <v>1</v>
          </cell>
        </row>
        <row r="1264">
          <cell r="A1264" t="str">
            <v>07</v>
          </cell>
          <cell r="B1264" t="str">
            <v>01</v>
          </cell>
          <cell r="C1264" t="str">
            <v>03</v>
          </cell>
          <cell r="D1264" t="str">
            <v>09</v>
          </cell>
          <cell r="E1264" t="str">
            <v>10</v>
          </cell>
          <cell r="F1264" t="str">
            <v>32</v>
          </cell>
          <cell r="G1264" t="str">
            <v>9</v>
          </cell>
          <cell r="H1264" t="str">
            <v>00</v>
          </cell>
          <cell r="I1264" t="str">
            <v>0</v>
          </cell>
          <cell r="K1264">
            <v>1</v>
          </cell>
          <cell r="L1264">
            <v>0</v>
          </cell>
          <cell r="M1264">
            <v>1</v>
          </cell>
          <cell r="N1264">
            <v>1</v>
          </cell>
          <cell r="O1264">
            <v>1</v>
          </cell>
        </row>
        <row r="1265">
          <cell r="A1265" t="str">
            <v>07</v>
          </cell>
          <cell r="B1265" t="str">
            <v>01</v>
          </cell>
          <cell r="C1265" t="str">
            <v>03</v>
          </cell>
          <cell r="D1265" t="str">
            <v>09</v>
          </cell>
          <cell r="E1265" t="str">
            <v>11</v>
          </cell>
          <cell r="F1265" t="str">
            <v>01</v>
          </cell>
          <cell r="G1265" t="str">
            <v>9</v>
          </cell>
          <cell r="H1265" t="str">
            <v>00</v>
          </cell>
          <cell r="I1265" t="str">
            <v>0</v>
          </cell>
          <cell r="K1265">
            <v>1</v>
          </cell>
          <cell r="L1265">
            <v>0</v>
          </cell>
          <cell r="M1265">
            <v>1</v>
          </cell>
          <cell r="N1265">
            <v>1</v>
          </cell>
          <cell r="O1265">
            <v>1</v>
          </cell>
        </row>
        <row r="1266">
          <cell r="A1266" t="str">
            <v>07</v>
          </cell>
          <cell r="B1266" t="str">
            <v>01</v>
          </cell>
          <cell r="C1266" t="str">
            <v>03</v>
          </cell>
          <cell r="D1266" t="str">
            <v>09</v>
          </cell>
          <cell r="E1266" t="str">
            <v>12</v>
          </cell>
          <cell r="F1266" t="str">
            <v>01</v>
          </cell>
          <cell r="G1266" t="str">
            <v>9</v>
          </cell>
          <cell r="H1266" t="str">
            <v>00</v>
          </cell>
          <cell r="I1266" t="str">
            <v>0</v>
          </cell>
          <cell r="J1266">
            <v>0</v>
          </cell>
          <cell r="K1266">
            <v>1</v>
          </cell>
          <cell r="L1266">
            <v>0</v>
          </cell>
          <cell r="M1266">
            <v>1</v>
          </cell>
          <cell r="N1266">
            <v>1</v>
          </cell>
          <cell r="O1266">
            <v>1</v>
          </cell>
        </row>
        <row r="1267">
          <cell r="A1267" t="str">
            <v>07</v>
          </cell>
          <cell r="B1267" t="str">
            <v>01</v>
          </cell>
          <cell r="C1267" t="str">
            <v>03</v>
          </cell>
          <cell r="D1267" t="str">
            <v>09</v>
          </cell>
          <cell r="E1267" t="str">
            <v>12</v>
          </cell>
          <cell r="F1267" t="str">
            <v>02</v>
          </cell>
          <cell r="G1267" t="str">
            <v>9</v>
          </cell>
          <cell r="H1267" t="str">
            <v>00</v>
          </cell>
          <cell r="I1267" t="str">
            <v>0</v>
          </cell>
          <cell r="K1267">
            <v>1</v>
          </cell>
          <cell r="L1267">
            <v>0</v>
          </cell>
          <cell r="M1267">
            <v>1</v>
          </cell>
          <cell r="N1267">
            <v>1</v>
          </cell>
          <cell r="O1267">
            <v>1</v>
          </cell>
        </row>
        <row r="1268">
          <cell r="A1268" t="str">
            <v>07</v>
          </cell>
          <cell r="B1268" t="str">
            <v>01</v>
          </cell>
          <cell r="C1268" t="str">
            <v>03</v>
          </cell>
          <cell r="D1268" t="str">
            <v>09</v>
          </cell>
          <cell r="E1268" t="str">
            <v>12</v>
          </cell>
          <cell r="F1268" t="str">
            <v>03</v>
          </cell>
          <cell r="G1268" t="str">
            <v>9</v>
          </cell>
          <cell r="H1268" t="str">
            <v>00</v>
          </cell>
          <cell r="I1268" t="str">
            <v>0</v>
          </cell>
          <cell r="K1268">
            <v>1</v>
          </cell>
          <cell r="L1268">
            <v>0</v>
          </cell>
          <cell r="M1268">
            <v>1</v>
          </cell>
          <cell r="N1268">
            <v>1</v>
          </cell>
          <cell r="O1268">
            <v>1</v>
          </cell>
        </row>
        <row r="1269">
          <cell r="A1269" t="str">
            <v>07</v>
          </cell>
          <cell r="B1269" t="str">
            <v>01</v>
          </cell>
          <cell r="C1269" t="str">
            <v>03</v>
          </cell>
          <cell r="D1269" t="str">
            <v>09</v>
          </cell>
          <cell r="E1269" t="str">
            <v>12</v>
          </cell>
          <cell r="F1269" t="str">
            <v>06</v>
          </cell>
          <cell r="G1269" t="str">
            <v>9</v>
          </cell>
          <cell r="H1269" t="str">
            <v>00</v>
          </cell>
          <cell r="I1269" t="str">
            <v>0</v>
          </cell>
          <cell r="K1269">
            <v>1</v>
          </cell>
          <cell r="L1269">
            <v>0</v>
          </cell>
          <cell r="M1269">
            <v>1</v>
          </cell>
          <cell r="N1269">
            <v>1</v>
          </cell>
          <cell r="O1269">
            <v>1</v>
          </cell>
        </row>
        <row r="1270">
          <cell r="A1270" t="str">
            <v>07</v>
          </cell>
          <cell r="B1270" t="str">
            <v>01</v>
          </cell>
          <cell r="C1270" t="str">
            <v>03</v>
          </cell>
          <cell r="D1270" t="str">
            <v>09</v>
          </cell>
          <cell r="E1270" t="str">
            <v>13</v>
          </cell>
          <cell r="F1270" t="str">
            <v>01</v>
          </cell>
          <cell r="G1270" t="str">
            <v>9</v>
          </cell>
          <cell r="H1270" t="str">
            <v>00</v>
          </cell>
          <cell r="I1270" t="str">
            <v>0</v>
          </cell>
          <cell r="K1270">
            <v>1</v>
          </cell>
          <cell r="L1270">
            <v>0</v>
          </cell>
          <cell r="M1270">
            <v>1</v>
          </cell>
          <cell r="N1270">
            <v>1</v>
          </cell>
          <cell r="O1270">
            <v>1</v>
          </cell>
        </row>
        <row r="1271">
          <cell r="A1271" t="str">
            <v>07</v>
          </cell>
          <cell r="B1271" t="str">
            <v>01</v>
          </cell>
          <cell r="C1271" t="str">
            <v>03</v>
          </cell>
          <cell r="D1271" t="str">
            <v>09</v>
          </cell>
          <cell r="E1271" t="str">
            <v>13</v>
          </cell>
          <cell r="F1271" t="str">
            <v>08</v>
          </cell>
          <cell r="G1271" t="str">
            <v>9</v>
          </cell>
          <cell r="H1271" t="str">
            <v>00</v>
          </cell>
          <cell r="I1271" t="str">
            <v>0</v>
          </cell>
          <cell r="K1271">
            <v>1</v>
          </cell>
          <cell r="L1271">
            <v>0</v>
          </cell>
          <cell r="M1271">
            <v>1</v>
          </cell>
          <cell r="N1271">
            <v>1</v>
          </cell>
          <cell r="O1271">
            <v>1</v>
          </cell>
        </row>
        <row r="1272">
          <cell r="A1272" t="str">
            <v>07</v>
          </cell>
          <cell r="B1272" t="str">
            <v>01</v>
          </cell>
          <cell r="C1272" t="str">
            <v>03</v>
          </cell>
          <cell r="D1272" t="str">
            <v>09</v>
          </cell>
          <cell r="E1272" t="str">
            <v>13</v>
          </cell>
          <cell r="F1272" t="str">
            <v>09</v>
          </cell>
          <cell r="G1272" t="str">
            <v>9</v>
          </cell>
          <cell r="H1272" t="str">
            <v>00</v>
          </cell>
          <cell r="I1272" t="str">
            <v>0</v>
          </cell>
          <cell r="K1272">
            <v>1</v>
          </cell>
          <cell r="L1272">
            <v>0</v>
          </cell>
          <cell r="M1272">
            <v>1</v>
          </cell>
          <cell r="N1272">
            <v>1</v>
          </cell>
          <cell r="O1272">
            <v>1</v>
          </cell>
        </row>
        <row r="1273">
          <cell r="A1273" t="str">
            <v>07</v>
          </cell>
          <cell r="B1273" t="str">
            <v>01</v>
          </cell>
          <cell r="C1273" t="str">
            <v>03</v>
          </cell>
          <cell r="D1273" t="str">
            <v>09</v>
          </cell>
          <cell r="E1273" t="str">
            <v>14</v>
          </cell>
          <cell r="F1273" t="str">
            <v>02</v>
          </cell>
          <cell r="G1273" t="str">
            <v>9</v>
          </cell>
          <cell r="H1273" t="str">
            <v>00</v>
          </cell>
          <cell r="I1273" t="str">
            <v>0</v>
          </cell>
          <cell r="K1273">
            <v>1</v>
          </cell>
          <cell r="L1273">
            <v>0</v>
          </cell>
          <cell r="M1273">
            <v>1</v>
          </cell>
          <cell r="N1273">
            <v>1</v>
          </cell>
          <cell r="O1273">
            <v>1</v>
          </cell>
        </row>
        <row r="1274">
          <cell r="A1274" t="str">
            <v>07</v>
          </cell>
          <cell r="B1274" t="str">
            <v>01</v>
          </cell>
          <cell r="C1274" t="str">
            <v>03</v>
          </cell>
          <cell r="D1274" t="str">
            <v>09</v>
          </cell>
          <cell r="E1274" t="str">
            <v>14</v>
          </cell>
          <cell r="F1274" t="str">
            <v>05</v>
          </cell>
          <cell r="G1274" t="str">
            <v>9</v>
          </cell>
          <cell r="H1274" t="str">
            <v>00</v>
          </cell>
          <cell r="I1274" t="str">
            <v>0</v>
          </cell>
          <cell r="K1274">
            <v>1</v>
          </cell>
          <cell r="L1274">
            <v>0</v>
          </cell>
          <cell r="M1274">
            <v>1</v>
          </cell>
          <cell r="N1274">
            <v>1</v>
          </cell>
          <cell r="O1274">
            <v>1</v>
          </cell>
        </row>
        <row r="1275">
          <cell r="A1275" t="str">
            <v>07</v>
          </cell>
          <cell r="B1275" t="str">
            <v>01</v>
          </cell>
          <cell r="C1275" t="str">
            <v>03</v>
          </cell>
          <cell r="D1275" t="str">
            <v>09</v>
          </cell>
          <cell r="E1275" t="str">
            <v>14</v>
          </cell>
          <cell r="F1275" t="str">
            <v>06</v>
          </cell>
          <cell r="G1275" t="str">
            <v>9</v>
          </cell>
          <cell r="H1275" t="str">
            <v>00</v>
          </cell>
          <cell r="I1275" t="str">
            <v>0</v>
          </cell>
          <cell r="K1275">
            <v>1</v>
          </cell>
          <cell r="L1275">
            <v>0</v>
          </cell>
          <cell r="M1275">
            <v>1</v>
          </cell>
          <cell r="N1275">
            <v>1</v>
          </cell>
          <cell r="O1275">
            <v>1</v>
          </cell>
        </row>
        <row r="1276">
          <cell r="A1276" t="str">
            <v>07</v>
          </cell>
          <cell r="B1276" t="str">
            <v>01</v>
          </cell>
          <cell r="C1276" t="str">
            <v>03</v>
          </cell>
          <cell r="D1276" t="str">
            <v>09</v>
          </cell>
          <cell r="E1276" t="str">
            <v>14</v>
          </cell>
          <cell r="F1276" t="str">
            <v>07</v>
          </cell>
          <cell r="G1276" t="str">
            <v>9</v>
          </cell>
          <cell r="H1276" t="str">
            <v>00</v>
          </cell>
          <cell r="I1276" t="str">
            <v>0</v>
          </cell>
          <cell r="K1276">
            <v>1</v>
          </cell>
          <cell r="L1276">
            <v>0</v>
          </cell>
          <cell r="M1276">
            <v>1</v>
          </cell>
          <cell r="N1276">
            <v>1</v>
          </cell>
          <cell r="O1276">
            <v>1</v>
          </cell>
        </row>
        <row r="1277">
          <cell r="A1277" t="str">
            <v>07</v>
          </cell>
          <cell r="B1277" t="str">
            <v>01</v>
          </cell>
          <cell r="C1277" t="str">
            <v>03</v>
          </cell>
          <cell r="D1277" t="str">
            <v>09</v>
          </cell>
          <cell r="E1277" t="str">
            <v>14</v>
          </cell>
          <cell r="F1277" t="str">
            <v>15</v>
          </cell>
          <cell r="G1277" t="str">
            <v>9</v>
          </cell>
          <cell r="H1277" t="str">
            <v>00</v>
          </cell>
          <cell r="I1277" t="str">
            <v>0</v>
          </cell>
          <cell r="J1277">
            <v>0</v>
          </cell>
          <cell r="K1277">
            <v>1</v>
          </cell>
          <cell r="L1277">
            <v>0</v>
          </cell>
          <cell r="M1277">
            <v>1</v>
          </cell>
          <cell r="N1277">
            <v>1</v>
          </cell>
          <cell r="O1277">
            <v>1</v>
          </cell>
        </row>
        <row r="1278">
          <cell r="A1278" t="str">
            <v>07</v>
          </cell>
          <cell r="B1278" t="str">
            <v>01</v>
          </cell>
          <cell r="C1278" t="str">
            <v>03</v>
          </cell>
          <cell r="D1278" t="str">
            <v>09</v>
          </cell>
          <cell r="E1278" t="str">
            <v>14</v>
          </cell>
          <cell r="F1278" t="str">
            <v>22</v>
          </cell>
          <cell r="G1278" t="str">
            <v>9</v>
          </cell>
          <cell r="H1278" t="str">
            <v>00</v>
          </cell>
          <cell r="I1278" t="str">
            <v>0</v>
          </cell>
          <cell r="J1278">
            <v>0</v>
          </cell>
          <cell r="K1278">
            <v>1</v>
          </cell>
          <cell r="L1278">
            <v>0</v>
          </cell>
          <cell r="M1278">
            <v>1</v>
          </cell>
          <cell r="N1278">
            <v>1</v>
          </cell>
          <cell r="O1278">
            <v>1</v>
          </cell>
        </row>
        <row r="1279">
          <cell r="A1279" t="str">
            <v>07</v>
          </cell>
          <cell r="B1279" t="str">
            <v>01</v>
          </cell>
          <cell r="C1279" t="str">
            <v>03</v>
          </cell>
          <cell r="D1279" t="str">
            <v>10</v>
          </cell>
          <cell r="E1279" t="str">
            <v>10</v>
          </cell>
          <cell r="F1279" t="str">
            <v>01</v>
          </cell>
          <cell r="G1279" t="str">
            <v>9</v>
          </cell>
          <cell r="H1279" t="str">
            <v>00</v>
          </cell>
          <cell r="I1279" t="str">
            <v>0</v>
          </cell>
          <cell r="K1279">
            <v>194834</v>
          </cell>
          <cell r="L1279">
            <v>0</v>
          </cell>
          <cell r="M1279">
            <v>214317</v>
          </cell>
          <cell r="N1279">
            <v>214317</v>
          </cell>
          <cell r="O1279">
            <v>214317</v>
          </cell>
        </row>
        <row r="1280">
          <cell r="A1280" t="str">
            <v>07</v>
          </cell>
          <cell r="B1280" t="str">
            <v>01</v>
          </cell>
          <cell r="C1280" t="str">
            <v>03</v>
          </cell>
          <cell r="D1280" t="str">
            <v>10</v>
          </cell>
          <cell r="E1280" t="str">
            <v>10</v>
          </cell>
          <cell r="F1280" t="str">
            <v>26</v>
          </cell>
          <cell r="G1280" t="str">
            <v>9</v>
          </cell>
          <cell r="H1280" t="str">
            <v>00</v>
          </cell>
          <cell r="I1280" t="str">
            <v>0</v>
          </cell>
          <cell r="K1280">
            <v>5000</v>
          </cell>
          <cell r="L1280">
            <v>0</v>
          </cell>
          <cell r="M1280">
            <v>2507</v>
          </cell>
          <cell r="N1280">
            <v>2507</v>
          </cell>
          <cell r="O1280">
            <v>2507</v>
          </cell>
        </row>
        <row r="1281">
          <cell r="A1281" t="str">
            <v>07</v>
          </cell>
          <cell r="B1281" t="str">
            <v>01</v>
          </cell>
          <cell r="C1281" t="str">
            <v>03</v>
          </cell>
          <cell r="D1281" t="str">
            <v>10</v>
          </cell>
          <cell r="E1281" t="str">
            <v>10</v>
          </cell>
          <cell r="F1281" t="str">
            <v>30</v>
          </cell>
          <cell r="G1281" t="str">
            <v>9</v>
          </cell>
          <cell r="H1281" t="str">
            <v>00</v>
          </cell>
          <cell r="I1281" t="str">
            <v>0</v>
          </cell>
          <cell r="K1281">
            <v>120000</v>
          </cell>
          <cell r="L1281">
            <v>0</v>
          </cell>
          <cell r="M1281">
            <v>120000</v>
          </cell>
          <cell r="N1281">
            <v>120000</v>
          </cell>
          <cell r="O1281">
            <v>120000</v>
          </cell>
        </row>
        <row r="1282">
          <cell r="A1282" t="str">
            <v>07</v>
          </cell>
          <cell r="B1282" t="str">
            <v>01</v>
          </cell>
          <cell r="C1282" t="str">
            <v>03</v>
          </cell>
          <cell r="D1282" t="str">
            <v>10</v>
          </cell>
          <cell r="E1282" t="str">
            <v>10</v>
          </cell>
          <cell r="F1282" t="str">
            <v>32</v>
          </cell>
          <cell r="G1282" t="str">
            <v>9</v>
          </cell>
          <cell r="H1282" t="str">
            <v>00</v>
          </cell>
          <cell r="I1282" t="str">
            <v>0</v>
          </cell>
          <cell r="K1282">
            <v>55000</v>
          </cell>
          <cell r="L1282">
            <v>0</v>
          </cell>
          <cell r="M1282">
            <v>25573</v>
          </cell>
          <cell r="N1282">
            <v>25573</v>
          </cell>
          <cell r="O1282">
            <v>25573</v>
          </cell>
        </row>
        <row r="1283">
          <cell r="A1283" t="str">
            <v>07</v>
          </cell>
          <cell r="B1283" t="str">
            <v>01</v>
          </cell>
          <cell r="C1283" t="str">
            <v>03</v>
          </cell>
          <cell r="D1283" t="str">
            <v>10</v>
          </cell>
          <cell r="E1283" t="str">
            <v>11</v>
          </cell>
          <cell r="F1283" t="str">
            <v>01</v>
          </cell>
          <cell r="G1283" t="str">
            <v>9</v>
          </cell>
          <cell r="H1283" t="str">
            <v>00</v>
          </cell>
          <cell r="I1283" t="str">
            <v>0</v>
          </cell>
          <cell r="K1283">
            <v>28000</v>
          </cell>
          <cell r="L1283">
            <v>0</v>
          </cell>
          <cell r="M1283">
            <v>14037</v>
          </cell>
          <cell r="N1283">
            <v>14037</v>
          </cell>
          <cell r="O1283">
            <v>14037</v>
          </cell>
        </row>
        <row r="1284">
          <cell r="A1284" t="str">
            <v>07</v>
          </cell>
          <cell r="B1284" t="str">
            <v>01</v>
          </cell>
          <cell r="C1284" t="str">
            <v>03</v>
          </cell>
          <cell r="D1284" t="str">
            <v>10</v>
          </cell>
          <cell r="E1284" t="str">
            <v>12</v>
          </cell>
          <cell r="F1284" t="str">
            <v>01</v>
          </cell>
          <cell r="G1284" t="str">
            <v>9</v>
          </cell>
          <cell r="H1284" t="str">
            <v>00</v>
          </cell>
          <cell r="I1284" t="str">
            <v>0</v>
          </cell>
          <cell r="K1284">
            <v>2000</v>
          </cell>
          <cell r="L1284">
            <v>0</v>
          </cell>
          <cell r="M1284">
            <v>1003</v>
          </cell>
          <cell r="N1284">
            <v>1003</v>
          </cell>
          <cell r="O1284">
            <v>1003</v>
          </cell>
        </row>
        <row r="1285">
          <cell r="A1285" t="str">
            <v>07</v>
          </cell>
          <cell r="B1285" t="str">
            <v>01</v>
          </cell>
          <cell r="C1285" t="str">
            <v>03</v>
          </cell>
          <cell r="D1285" t="str">
            <v>10</v>
          </cell>
          <cell r="E1285" t="str">
            <v>12</v>
          </cell>
          <cell r="F1285" t="str">
            <v>02</v>
          </cell>
          <cell r="G1285" t="str">
            <v>9</v>
          </cell>
          <cell r="H1285" t="str">
            <v>00</v>
          </cell>
          <cell r="I1285" t="str">
            <v>0</v>
          </cell>
          <cell r="K1285">
            <v>20000</v>
          </cell>
          <cell r="L1285">
            <v>0</v>
          </cell>
          <cell r="M1285">
            <v>10027</v>
          </cell>
          <cell r="N1285">
            <v>10027</v>
          </cell>
          <cell r="O1285">
            <v>10027</v>
          </cell>
        </row>
        <row r="1286">
          <cell r="A1286" t="str">
            <v>07</v>
          </cell>
          <cell r="B1286" t="str">
            <v>01</v>
          </cell>
          <cell r="C1286" t="str">
            <v>03</v>
          </cell>
          <cell r="D1286" t="str">
            <v>10</v>
          </cell>
          <cell r="E1286" t="str">
            <v>12</v>
          </cell>
          <cell r="F1286" t="str">
            <v>03</v>
          </cell>
          <cell r="G1286" t="str">
            <v>9</v>
          </cell>
          <cell r="H1286" t="str">
            <v>00</v>
          </cell>
          <cell r="I1286" t="str">
            <v>0</v>
          </cell>
          <cell r="K1286">
            <v>20000</v>
          </cell>
          <cell r="L1286">
            <v>0</v>
          </cell>
          <cell r="M1286">
            <v>10027</v>
          </cell>
          <cell r="N1286">
            <v>10027</v>
          </cell>
          <cell r="O1286">
            <v>10027</v>
          </cell>
        </row>
        <row r="1287">
          <cell r="A1287" t="str">
            <v>07</v>
          </cell>
          <cell r="B1287" t="str">
            <v>01</v>
          </cell>
          <cell r="C1287" t="str">
            <v>03</v>
          </cell>
          <cell r="D1287" t="str">
            <v>10</v>
          </cell>
          <cell r="E1287" t="str">
            <v>12</v>
          </cell>
          <cell r="F1287" t="str">
            <v>06</v>
          </cell>
          <cell r="G1287" t="str">
            <v>9</v>
          </cell>
          <cell r="H1287" t="str">
            <v>00</v>
          </cell>
          <cell r="I1287" t="str">
            <v>0</v>
          </cell>
          <cell r="K1287">
            <v>5000</v>
          </cell>
          <cell r="L1287">
            <v>0</v>
          </cell>
          <cell r="M1287">
            <v>2507</v>
          </cell>
          <cell r="N1287">
            <v>2507</v>
          </cell>
          <cell r="O1287">
            <v>2507</v>
          </cell>
        </row>
        <row r="1288">
          <cell r="A1288" t="str">
            <v>07</v>
          </cell>
          <cell r="B1288" t="str">
            <v>01</v>
          </cell>
          <cell r="C1288" t="str">
            <v>03</v>
          </cell>
          <cell r="D1288" t="str">
            <v>10</v>
          </cell>
          <cell r="E1288" t="str">
            <v>13</v>
          </cell>
          <cell r="F1288" t="str">
            <v>01</v>
          </cell>
          <cell r="G1288" t="str">
            <v>9</v>
          </cell>
          <cell r="H1288" t="str">
            <v>00</v>
          </cell>
          <cell r="I1288" t="str">
            <v>0</v>
          </cell>
          <cell r="K1288">
            <v>2000</v>
          </cell>
          <cell r="L1288">
            <v>0</v>
          </cell>
          <cell r="M1288">
            <v>1003</v>
          </cell>
          <cell r="N1288">
            <v>1003</v>
          </cell>
          <cell r="O1288">
            <v>1003</v>
          </cell>
        </row>
        <row r="1289">
          <cell r="A1289" t="str">
            <v>07</v>
          </cell>
          <cell r="B1289" t="str">
            <v>01</v>
          </cell>
          <cell r="C1289" t="str">
            <v>03</v>
          </cell>
          <cell r="D1289" t="str">
            <v>10</v>
          </cell>
          <cell r="E1289" t="str">
            <v>13</v>
          </cell>
          <cell r="F1289" t="str">
            <v>08</v>
          </cell>
          <cell r="G1289" t="str">
            <v>9</v>
          </cell>
          <cell r="H1289" t="str">
            <v>00</v>
          </cell>
          <cell r="I1289" t="str">
            <v>0</v>
          </cell>
          <cell r="K1289">
            <v>3500</v>
          </cell>
          <cell r="L1289">
            <v>0</v>
          </cell>
          <cell r="M1289">
            <v>1755</v>
          </cell>
          <cell r="N1289">
            <v>1755</v>
          </cell>
          <cell r="O1289">
            <v>1755</v>
          </cell>
        </row>
        <row r="1290">
          <cell r="A1290" t="str">
            <v>07</v>
          </cell>
          <cell r="B1290" t="str">
            <v>01</v>
          </cell>
          <cell r="C1290" t="str">
            <v>03</v>
          </cell>
          <cell r="D1290" t="str">
            <v>10</v>
          </cell>
          <cell r="E1290" t="str">
            <v>13</v>
          </cell>
          <cell r="F1290" t="str">
            <v>09</v>
          </cell>
          <cell r="G1290" t="str">
            <v>9</v>
          </cell>
          <cell r="H1290" t="str">
            <v>00</v>
          </cell>
          <cell r="I1290" t="str">
            <v>0</v>
          </cell>
          <cell r="K1290">
            <v>7500</v>
          </cell>
          <cell r="L1290">
            <v>0</v>
          </cell>
          <cell r="M1290">
            <v>3760</v>
          </cell>
          <cell r="N1290">
            <v>3760</v>
          </cell>
          <cell r="O1290">
            <v>3760</v>
          </cell>
        </row>
        <row r="1291">
          <cell r="A1291" t="str">
            <v>07</v>
          </cell>
          <cell r="B1291" t="str">
            <v>01</v>
          </cell>
          <cell r="C1291" t="str">
            <v>03</v>
          </cell>
          <cell r="D1291" t="str">
            <v>10</v>
          </cell>
          <cell r="E1291" t="str">
            <v>14</v>
          </cell>
          <cell r="F1291" t="str">
            <v>02</v>
          </cell>
          <cell r="G1291" t="str">
            <v>9</v>
          </cell>
          <cell r="H1291" t="str">
            <v>00</v>
          </cell>
          <cell r="I1291" t="str">
            <v>0</v>
          </cell>
          <cell r="K1291">
            <v>20000</v>
          </cell>
          <cell r="L1291">
            <v>0</v>
          </cell>
          <cell r="M1291">
            <v>10027</v>
          </cell>
          <cell r="N1291">
            <v>10027</v>
          </cell>
          <cell r="O1291">
            <v>10027</v>
          </cell>
        </row>
        <row r="1292">
          <cell r="A1292" t="str">
            <v>07</v>
          </cell>
          <cell r="B1292" t="str">
            <v>01</v>
          </cell>
          <cell r="C1292" t="str">
            <v>03</v>
          </cell>
          <cell r="D1292" t="str">
            <v>10</v>
          </cell>
          <cell r="E1292" t="str">
            <v>14</v>
          </cell>
          <cell r="F1292" t="str">
            <v>05</v>
          </cell>
          <cell r="G1292" t="str">
            <v>9</v>
          </cell>
          <cell r="H1292" t="str">
            <v>00</v>
          </cell>
          <cell r="I1292" t="str">
            <v>0</v>
          </cell>
          <cell r="K1292">
            <v>2000</v>
          </cell>
          <cell r="L1292">
            <v>0</v>
          </cell>
          <cell r="M1292">
            <v>1003</v>
          </cell>
          <cell r="N1292">
            <v>1003</v>
          </cell>
          <cell r="O1292">
            <v>1003</v>
          </cell>
        </row>
        <row r="1293">
          <cell r="A1293" t="str">
            <v>07</v>
          </cell>
          <cell r="B1293" t="str">
            <v>01</v>
          </cell>
          <cell r="C1293" t="str">
            <v>03</v>
          </cell>
          <cell r="D1293" t="str">
            <v>10</v>
          </cell>
          <cell r="E1293" t="str">
            <v>14</v>
          </cell>
          <cell r="F1293" t="str">
            <v>06</v>
          </cell>
          <cell r="G1293" t="str">
            <v>9</v>
          </cell>
          <cell r="H1293" t="str">
            <v>00</v>
          </cell>
          <cell r="I1293" t="str">
            <v>0</v>
          </cell>
          <cell r="K1293">
            <v>4000</v>
          </cell>
          <cell r="L1293">
            <v>0</v>
          </cell>
          <cell r="M1293">
            <v>2005</v>
          </cell>
          <cell r="N1293">
            <v>2005</v>
          </cell>
          <cell r="O1293">
            <v>2005</v>
          </cell>
        </row>
        <row r="1294">
          <cell r="A1294" t="str">
            <v>07</v>
          </cell>
          <cell r="B1294" t="str">
            <v>01</v>
          </cell>
          <cell r="C1294" t="str">
            <v>03</v>
          </cell>
          <cell r="D1294" t="str">
            <v>10</v>
          </cell>
          <cell r="E1294" t="str">
            <v>14</v>
          </cell>
          <cell r="F1294" t="str">
            <v>07</v>
          </cell>
          <cell r="G1294" t="str">
            <v>9</v>
          </cell>
          <cell r="H1294" t="str">
            <v>00</v>
          </cell>
          <cell r="I1294" t="str">
            <v>0</v>
          </cell>
          <cell r="K1294">
            <v>3000</v>
          </cell>
          <cell r="L1294">
            <v>0</v>
          </cell>
          <cell r="M1294">
            <v>1504</v>
          </cell>
          <cell r="N1294">
            <v>1504</v>
          </cell>
          <cell r="O1294">
            <v>1504</v>
          </cell>
        </row>
        <row r="1295">
          <cell r="A1295" t="str">
            <v>07</v>
          </cell>
          <cell r="B1295" t="str">
            <v>01</v>
          </cell>
          <cell r="C1295" t="str">
            <v>03</v>
          </cell>
          <cell r="D1295" t="str">
            <v>10</v>
          </cell>
          <cell r="E1295" t="str">
            <v>14</v>
          </cell>
          <cell r="F1295" t="str">
            <v>15</v>
          </cell>
          <cell r="G1295" t="str">
            <v>9</v>
          </cell>
          <cell r="H1295" t="str">
            <v>00</v>
          </cell>
          <cell r="I1295" t="str">
            <v>0</v>
          </cell>
          <cell r="K1295">
            <v>25000</v>
          </cell>
          <cell r="L1295">
            <v>0</v>
          </cell>
          <cell r="M1295">
            <v>12533</v>
          </cell>
          <cell r="N1295">
            <v>12533</v>
          </cell>
          <cell r="O1295">
            <v>12533</v>
          </cell>
        </row>
        <row r="1296">
          <cell r="A1296" t="str">
            <v>07</v>
          </cell>
          <cell r="B1296" t="str">
            <v>01</v>
          </cell>
          <cell r="C1296" t="str">
            <v>03</v>
          </cell>
          <cell r="D1296" t="str">
            <v>10</v>
          </cell>
          <cell r="E1296" t="str">
            <v>14</v>
          </cell>
          <cell r="F1296" t="str">
            <v>22</v>
          </cell>
          <cell r="G1296" t="str">
            <v>9</v>
          </cell>
          <cell r="H1296" t="str">
            <v>00</v>
          </cell>
          <cell r="I1296" t="str">
            <v>0</v>
          </cell>
          <cell r="K1296">
            <v>10000</v>
          </cell>
          <cell r="L1296">
            <v>0</v>
          </cell>
          <cell r="M1296">
            <v>5013</v>
          </cell>
          <cell r="N1296">
            <v>5013</v>
          </cell>
          <cell r="O1296">
            <v>5013</v>
          </cell>
        </row>
        <row r="1297">
          <cell r="A1297" t="str">
            <v>07</v>
          </cell>
          <cell r="B1297" t="str">
            <v>01</v>
          </cell>
          <cell r="C1297" t="str">
            <v>03</v>
          </cell>
          <cell r="D1297" t="str">
            <v>10</v>
          </cell>
          <cell r="E1297" t="str">
            <v>14</v>
          </cell>
          <cell r="F1297" t="str">
            <v>65</v>
          </cell>
          <cell r="G1297" t="str">
            <v>9</v>
          </cell>
          <cell r="H1297" t="str">
            <v>00</v>
          </cell>
          <cell r="I1297" t="str">
            <v>0</v>
          </cell>
          <cell r="K1297">
            <v>3000</v>
          </cell>
          <cell r="L1297">
            <v>0</v>
          </cell>
          <cell r="M1297">
            <v>1504</v>
          </cell>
          <cell r="N1297">
            <v>1504</v>
          </cell>
          <cell r="O1297">
            <v>1504</v>
          </cell>
        </row>
        <row r="1298">
          <cell r="A1298" t="str">
            <v>08</v>
          </cell>
          <cell r="B1298" t="str">
            <v>01</v>
          </cell>
          <cell r="C1298" t="str">
            <v>01</v>
          </cell>
          <cell r="D1298" t="str">
            <v>00</v>
          </cell>
          <cell r="E1298" t="str">
            <v>10</v>
          </cell>
          <cell r="F1298" t="str">
            <v>01</v>
          </cell>
          <cell r="G1298" t="str">
            <v>0</v>
          </cell>
          <cell r="H1298" t="str">
            <v>00</v>
          </cell>
          <cell r="I1298" t="str">
            <v>0</v>
          </cell>
          <cell r="J1298">
            <v>3348565</v>
          </cell>
          <cell r="K1298">
            <v>3660428</v>
          </cell>
          <cell r="L1298">
            <v>3505084</v>
          </cell>
          <cell r="M1298">
            <v>3660428</v>
          </cell>
          <cell r="N1298">
            <v>3660428</v>
          </cell>
          <cell r="O1298">
            <v>3660428</v>
          </cell>
        </row>
        <row r="1299">
          <cell r="A1299" t="str">
            <v>08</v>
          </cell>
          <cell r="B1299" t="str">
            <v>01</v>
          </cell>
          <cell r="C1299" t="str">
            <v>01</v>
          </cell>
          <cell r="D1299" t="str">
            <v>00</v>
          </cell>
          <cell r="E1299" t="str">
            <v>10</v>
          </cell>
          <cell r="F1299" t="str">
            <v>09</v>
          </cell>
          <cell r="G1299" t="str">
            <v>0</v>
          </cell>
          <cell r="H1299" t="str">
            <v>00</v>
          </cell>
          <cell r="I1299" t="str">
            <v>0</v>
          </cell>
          <cell r="J1299">
            <v>28035</v>
          </cell>
          <cell r="K1299">
            <v>30016</v>
          </cell>
          <cell r="L1299">
            <v>29142</v>
          </cell>
          <cell r="M1299">
            <v>30016</v>
          </cell>
          <cell r="N1299">
            <v>30016</v>
          </cell>
          <cell r="O1299">
            <v>30016</v>
          </cell>
        </row>
        <row r="1300">
          <cell r="A1300" t="str">
            <v>08</v>
          </cell>
          <cell r="B1300" t="str">
            <v>01</v>
          </cell>
          <cell r="C1300" t="str">
            <v>01</v>
          </cell>
          <cell r="D1300" t="str">
            <v>00</v>
          </cell>
          <cell r="E1300" t="str">
            <v>10</v>
          </cell>
          <cell r="F1300" t="str">
            <v>26</v>
          </cell>
          <cell r="G1300" t="str">
            <v>0</v>
          </cell>
          <cell r="H1300" t="str">
            <v>00</v>
          </cell>
          <cell r="I1300" t="str">
            <v>0</v>
          </cell>
          <cell r="J1300">
            <v>2221</v>
          </cell>
          <cell r="K1300">
            <v>10000</v>
          </cell>
          <cell r="L1300">
            <v>12046</v>
          </cell>
          <cell r="M1300">
            <v>10000</v>
          </cell>
          <cell r="N1300">
            <v>10000</v>
          </cell>
          <cell r="O1300">
            <v>10000</v>
          </cell>
        </row>
        <row r="1301">
          <cell r="A1301" t="str">
            <v>08</v>
          </cell>
          <cell r="B1301" t="str">
            <v>01</v>
          </cell>
          <cell r="C1301" t="str">
            <v>01</v>
          </cell>
          <cell r="D1301" t="str">
            <v>00</v>
          </cell>
          <cell r="E1301" t="str">
            <v>10</v>
          </cell>
          <cell r="F1301" t="str">
            <v>27</v>
          </cell>
          <cell r="G1301" t="str">
            <v>0</v>
          </cell>
          <cell r="H1301" t="str">
            <v>00</v>
          </cell>
          <cell r="I1301" t="str">
            <v>0</v>
          </cell>
          <cell r="J1301">
            <v>91269</v>
          </cell>
          <cell r="K1301">
            <v>155000</v>
          </cell>
          <cell r="L1301">
            <v>81437</v>
          </cell>
          <cell r="M1301">
            <v>155000</v>
          </cell>
          <cell r="N1301">
            <v>155000</v>
          </cell>
          <cell r="O1301">
            <v>155000</v>
          </cell>
        </row>
        <row r="1302">
          <cell r="A1302" t="str">
            <v>08</v>
          </cell>
          <cell r="B1302" t="str">
            <v>01</v>
          </cell>
          <cell r="C1302" t="str">
            <v>01</v>
          </cell>
          <cell r="D1302" t="str">
            <v>00</v>
          </cell>
          <cell r="E1302" t="str">
            <v>10</v>
          </cell>
          <cell r="F1302" t="str">
            <v>32</v>
          </cell>
          <cell r="G1302" t="str">
            <v>0</v>
          </cell>
          <cell r="H1302" t="str">
            <v>00</v>
          </cell>
          <cell r="I1302" t="str">
            <v>0</v>
          </cell>
          <cell r="J1302">
            <v>209941</v>
          </cell>
          <cell r="K1302">
            <v>31000</v>
          </cell>
          <cell r="L1302">
            <v>150682</v>
          </cell>
          <cell r="M1302">
            <v>31000</v>
          </cell>
          <cell r="N1302">
            <v>31000</v>
          </cell>
          <cell r="O1302">
            <v>31000</v>
          </cell>
        </row>
        <row r="1303">
          <cell r="A1303" t="str">
            <v>08</v>
          </cell>
          <cell r="B1303" t="str">
            <v>01</v>
          </cell>
          <cell r="C1303" t="str">
            <v>01</v>
          </cell>
          <cell r="D1303" t="str">
            <v>00</v>
          </cell>
          <cell r="E1303" t="str">
            <v>12</v>
          </cell>
          <cell r="F1303" t="str">
            <v>01</v>
          </cell>
          <cell r="G1303" t="str">
            <v>0</v>
          </cell>
          <cell r="H1303" t="str">
            <v>00</v>
          </cell>
          <cell r="I1303" t="str">
            <v>0</v>
          </cell>
          <cell r="J1303">
            <v>19255</v>
          </cell>
          <cell r="K1303">
            <v>20000</v>
          </cell>
          <cell r="L1303">
            <v>24063</v>
          </cell>
          <cell r="M1303">
            <v>20000</v>
          </cell>
          <cell r="N1303">
            <v>20000</v>
          </cell>
          <cell r="O1303">
            <v>20000</v>
          </cell>
        </row>
        <row r="1304">
          <cell r="A1304" t="str">
            <v>08</v>
          </cell>
          <cell r="B1304" t="str">
            <v>01</v>
          </cell>
          <cell r="C1304" t="str">
            <v>01</v>
          </cell>
          <cell r="D1304" t="str">
            <v>00</v>
          </cell>
          <cell r="E1304" t="str">
            <v>12</v>
          </cell>
          <cell r="F1304" t="str">
            <v>02</v>
          </cell>
          <cell r="G1304" t="str">
            <v>0</v>
          </cell>
          <cell r="H1304" t="str">
            <v>00</v>
          </cell>
          <cell r="I1304" t="str">
            <v>0</v>
          </cell>
          <cell r="J1304">
            <v>437843</v>
          </cell>
          <cell r="K1304">
            <v>150000</v>
          </cell>
          <cell r="L1304">
            <v>155000</v>
          </cell>
          <cell r="M1304">
            <v>150000</v>
          </cell>
          <cell r="N1304">
            <v>150000</v>
          </cell>
          <cell r="O1304">
            <v>150000</v>
          </cell>
        </row>
        <row r="1305">
          <cell r="A1305" t="str">
            <v>08</v>
          </cell>
          <cell r="B1305" t="str">
            <v>01</v>
          </cell>
          <cell r="C1305" t="str">
            <v>01</v>
          </cell>
          <cell r="D1305" t="str">
            <v>00</v>
          </cell>
          <cell r="E1305" t="str">
            <v>12</v>
          </cell>
          <cell r="F1305" t="str">
            <v>03</v>
          </cell>
          <cell r="G1305" t="str">
            <v>1</v>
          </cell>
          <cell r="H1305" t="str">
            <v>00</v>
          </cell>
          <cell r="I1305" t="str">
            <v>0</v>
          </cell>
          <cell r="J1305">
            <v>54396</v>
          </cell>
          <cell r="K1305">
            <v>45051</v>
          </cell>
          <cell r="L1305">
            <v>51308</v>
          </cell>
          <cell r="M1305">
            <v>45051</v>
          </cell>
          <cell r="N1305">
            <v>45051</v>
          </cell>
          <cell r="O1305">
            <v>45051</v>
          </cell>
        </row>
        <row r="1306">
          <cell r="A1306" t="str">
            <v>08</v>
          </cell>
          <cell r="B1306" t="str">
            <v>01</v>
          </cell>
          <cell r="C1306" t="str">
            <v>01</v>
          </cell>
          <cell r="D1306" t="str">
            <v>00</v>
          </cell>
          <cell r="E1306" t="str">
            <v>12</v>
          </cell>
          <cell r="F1306" t="str">
            <v>04</v>
          </cell>
          <cell r="G1306" t="str">
            <v>1</v>
          </cell>
          <cell r="H1306" t="str">
            <v>00</v>
          </cell>
          <cell r="I1306" t="str">
            <v>0</v>
          </cell>
          <cell r="J1306">
            <v>703</v>
          </cell>
          <cell r="K1306">
            <v>1200</v>
          </cell>
          <cell r="L1306">
            <v>745</v>
          </cell>
          <cell r="M1306">
            <v>1200</v>
          </cell>
          <cell r="N1306">
            <v>1200</v>
          </cell>
          <cell r="O1306">
            <v>1200</v>
          </cell>
        </row>
        <row r="1307">
          <cell r="A1307" t="str">
            <v>08</v>
          </cell>
          <cell r="B1307" t="str">
            <v>01</v>
          </cell>
          <cell r="C1307" t="str">
            <v>01</v>
          </cell>
          <cell r="D1307" t="str">
            <v>00</v>
          </cell>
          <cell r="E1307" t="str">
            <v>12</v>
          </cell>
          <cell r="F1307" t="str">
            <v>05</v>
          </cell>
          <cell r="G1307" t="str">
            <v>1</v>
          </cell>
          <cell r="H1307" t="str">
            <v>00</v>
          </cell>
          <cell r="I1307" t="str">
            <v>0</v>
          </cell>
          <cell r="J1307">
            <v>7256</v>
          </cell>
          <cell r="K1307">
            <v>1</v>
          </cell>
          <cell r="L1307">
            <v>5000</v>
          </cell>
          <cell r="M1307">
            <v>1</v>
          </cell>
          <cell r="N1307">
            <v>1</v>
          </cell>
          <cell r="O1307">
            <v>1</v>
          </cell>
        </row>
        <row r="1308">
          <cell r="A1308" t="str">
            <v>08</v>
          </cell>
          <cell r="B1308" t="str">
            <v>01</v>
          </cell>
          <cell r="C1308" t="str">
            <v>01</v>
          </cell>
          <cell r="D1308" t="str">
            <v>00</v>
          </cell>
          <cell r="E1308" t="str">
            <v>12</v>
          </cell>
          <cell r="F1308" t="str">
            <v>07</v>
          </cell>
          <cell r="G1308" t="str">
            <v>1</v>
          </cell>
          <cell r="H1308" t="str">
            <v>00</v>
          </cell>
          <cell r="I1308" t="str">
            <v>0</v>
          </cell>
          <cell r="J1308">
            <v>7077</v>
          </cell>
          <cell r="K1308">
            <v>5000</v>
          </cell>
          <cell r="L1308">
            <v>782</v>
          </cell>
          <cell r="M1308">
            <v>5000</v>
          </cell>
          <cell r="N1308">
            <v>5000</v>
          </cell>
          <cell r="O1308">
            <v>5000</v>
          </cell>
        </row>
        <row r="1309">
          <cell r="A1309" t="str">
            <v>08</v>
          </cell>
          <cell r="B1309" t="str">
            <v>01</v>
          </cell>
          <cell r="C1309" t="str">
            <v>01</v>
          </cell>
          <cell r="D1309" t="str">
            <v>00</v>
          </cell>
          <cell r="E1309" t="str">
            <v>12</v>
          </cell>
          <cell r="F1309" t="str">
            <v>09</v>
          </cell>
          <cell r="G1309" t="str">
            <v>1</v>
          </cell>
          <cell r="H1309" t="str">
            <v>00</v>
          </cell>
          <cell r="I1309" t="str">
            <v>0</v>
          </cell>
          <cell r="J1309">
            <v>3857</v>
          </cell>
          <cell r="K1309">
            <v>5500</v>
          </cell>
          <cell r="L1309">
            <v>6129</v>
          </cell>
          <cell r="M1309">
            <v>5500</v>
          </cell>
          <cell r="N1309">
            <v>5500</v>
          </cell>
          <cell r="O1309">
            <v>5500</v>
          </cell>
        </row>
        <row r="1310">
          <cell r="A1310" t="str">
            <v>08</v>
          </cell>
          <cell r="B1310" t="str">
            <v>01</v>
          </cell>
          <cell r="C1310" t="str">
            <v>01</v>
          </cell>
          <cell r="D1310" t="str">
            <v>00</v>
          </cell>
          <cell r="E1310" t="str">
            <v>13</v>
          </cell>
          <cell r="F1310" t="str">
            <v>03</v>
          </cell>
          <cell r="G1310" t="str">
            <v>0</v>
          </cell>
          <cell r="H1310" t="str">
            <v>00</v>
          </cell>
          <cell r="I1310" t="str">
            <v>0</v>
          </cell>
          <cell r="J1310">
            <v>480</v>
          </cell>
          <cell r="K1310">
            <v>8000</v>
          </cell>
          <cell r="L1310">
            <v>9539</v>
          </cell>
          <cell r="M1310">
            <v>8000</v>
          </cell>
          <cell r="N1310">
            <v>8000</v>
          </cell>
          <cell r="O1310">
            <v>8000</v>
          </cell>
        </row>
        <row r="1311">
          <cell r="A1311" t="str">
            <v>08</v>
          </cell>
          <cell r="B1311" t="str">
            <v>01</v>
          </cell>
          <cell r="C1311" t="str">
            <v>01</v>
          </cell>
          <cell r="D1311" t="str">
            <v>00</v>
          </cell>
          <cell r="E1311" t="str">
            <v>13</v>
          </cell>
          <cell r="F1311" t="str">
            <v>08</v>
          </cell>
          <cell r="G1311" t="str">
            <v>0</v>
          </cell>
          <cell r="H1311" t="str">
            <v>00</v>
          </cell>
          <cell r="I1311" t="str">
            <v>0</v>
          </cell>
          <cell r="J1311">
            <v>2327</v>
          </cell>
          <cell r="K1311">
            <v>4000</v>
          </cell>
          <cell r="L1311">
            <v>4100</v>
          </cell>
          <cell r="M1311">
            <v>4000</v>
          </cell>
          <cell r="N1311">
            <v>4000</v>
          </cell>
          <cell r="O1311">
            <v>4000</v>
          </cell>
        </row>
        <row r="1312">
          <cell r="A1312" t="str">
            <v>08</v>
          </cell>
          <cell r="B1312" t="str">
            <v>01</v>
          </cell>
          <cell r="C1312" t="str">
            <v>01</v>
          </cell>
          <cell r="D1312" t="str">
            <v>00</v>
          </cell>
          <cell r="E1312" t="str">
            <v>13</v>
          </cell>
          <cell r="F1312" t="str">
            <v>09</v>
          </cell>
          <cell r="G1312" t="str">
            <v>1</v>
          </cell>
          <cell r="H1312" t="str">
            <v>00</v>
          </cell>
          <cell r="I1312" t="str">
            <v>0</v>
          </cell>
          <cell r="J1312">
            <v>30868</v>
          </cell>
          <cell r="K1312">
            <v>35000</v>
          </cell>
          <cell r="L1312">
            <v>35000</v>
          </cell>
          <cell r="M1312">
            <v>35000</v>
          </cell>
          <cell r="N1312">
            <v>35000</v>
          </cell>
          <cell r="O1312">
            <v>35000</v>
          </cell>
        </row>
        <row r="1313">
          <cell r="A1313" t="str">
            <v>08</v>
          </cell>
          <cell r="B1313" t="str">
            <v>01</v>
          </cell>
          <cell r="C1313" t="str">
            <v>01</v>
          </cell>
          <cell r="D1313" t="str">
            <v>00</v>
          </cell>
          <cell r="E1313" t="str">
            <v>13</v>
          </cell>
          <cell r="F1313" t="str">
            <v>10</v>
          </cell>
          <cell r="G1313" t="str">
            <v>1</v>
          </cell>
          <cell r="H1313" t="str">
            <v>00</v>
          </cell>
          <cell r="I1313" t="str">
            <v>0</v>
          </cell>
          <cell r="J1313">
            <v>3397</v>
          </cell>
          <cell r="K1313">
            <v>6758</v>
          </cell>
          <cell r="L1313">
            <v>6843</v>
          </cell>
          <cell r="M1313">
            <v>6758</v>
          </cell>
          <cell r="N1313">
            <v>6758</v>
          </cell>
          <cell r="O1313">
            <v>6758</v>
          </cell>
        </row>
        <row r="1314">
          <cell r="A1314" t="str">
            <v>08</v>
          </cell>
          <cell r="B1314" t="str">
            <v>01</v>
          </cell>
          <cell r="C1314" t="str">
            <v>01</v>
          </cell>
          <cell r="D1314" t="str">
            <v>00</v>
          </cell>
          <cell r="E1314" t="str">
            <v>13</v>
          </cell>
          <cell r="F1314" t="str">
            <v>11</v>
          </cell>
          <cell r="G1314" t="str">
            <v>1</v>
          </cell>
          <cell r="H1314" t="str">
            <v>00</v>
          </cell>
          <cell r="I1314" t="str">
            <v>0</v>
          </cell>
          <cell r="J1314">
            <v>19116</v>
          </cell>
          <cell r="K1314">
            <v>19720</v>
          </cell>
          <cell r="L1314">
            <v>19815</v>
          </cell>
          <cell r="M1314">
            <v>19720</v>
          </cell>
          <cell r="N1314">
            <v>19720</v>
          </cell>
          <cell r="O1314">
            <v>19720</v>
          </cell>
        </row>
        <row r="1315">
          <cell r="A1315" t="str">
            <v>08</v>
          </cell>
          <cell r="B1315" t="str">
            <v>01</v>
          </cell>
          <cell r="C1315" t="str">
            <v>01</v>
          </cell>
          <cell r="D1315" t="str">
            <v>00</v>
          </cell>
          <cell r="E1315" t="str">
            <v>13</v>
          </cell>
          <cell r="F1315" t="str">
            <v>18</v>
          </cell>
          <cell r="G1315" t="str">
            <v>1</v>
          </cell>
          <cell r="H1315" t="str">
            <v>00</v>
          </cell>
          <cell r="I1315" t="str">
            <v>0</v>
          </cell>
          <cell r="J1315">
            <v>15023</v>
          </cell>
          <cell r="K1315">
            <v>12000</v>
          </cell>
          <cell r="L1315">
            <v>11861</v>
          </cell>
          <cell r="M1315">
            <v>12000</v>
          </cell>
          <cell r="N1315">
            <v>12000</v>
          </cell>
          <cell r="O1315">
            <v>12000</v>
          </cell>
        </row>
        <row r="1316">
          <cell r="A1316" t="str">
            <v>08</v>
          </cell>
          <cell r="B1316" t="str">
            <v>01</v>
          </cell>
          <cell r="C1316" t="str">
            <v>01</v>
          </cell>
          <cell r="D1316" t="str">
            <v>00</v>
          </cell>
          <cell r="E1316" t="str">
            <v>13</v>
          </cell>
          <cell r="F1316" t="str">
            <v>18</v>
          </cell>
          <cell r="G1316" t="str">
            <v>2</v>
          </cell>
          <cell r="H1316" t="str">
            <v>00</v>
          </cell>
          <cell r="I1316" t="str">
            <v>0</v>
          </cell>
          <cell r="J1316">
            <v>20164</v>
          </cell>
          <cell r="K1316">
            <v>15000</v>
          </cell>
          <cell r="L1316">
            <v>40212</v>
          </cell>
          <cell r="M1316">
            <v>15000</v>
          </cell>
          <cell r="N1316">
            <v>15000</v>
          </cell>
          <cell r="O1316">
            <v>15000</v>
          </cell>
        </row>
        <row r="1317">
          <cell r="A1317" t="str">
            <v>08</v>
          </cell>
          <cell r="B1317" t="str">
            <v>01</v>
          </cell>
          <cell r="C1317" t="str">
            <v>01</v>
          </cell>
          <cell r="D1317" t="str">
            <v>00</v>
          </cell>
          <cell r="E1317" t="str">
            <v>14</v>
          </cell>
          <cell r="F1317" t="str">
            <v>02</v>
          </cell>
          <cell r="G1317" t="str">
            <v>1</v>
          </cell>
          <cell r="H1317" t="str">
            <v>00</v>
          </cell>
          <cell r="I1317" t="str">
            <v>0</v>
          </cell>
          <cell r="J1317">
            <v>180652</v>
          </cell>
          <cell r="K1317">
            <v>160000</v>
          </cell>
          <cell r="L1317">
            <v>201955</v>
          </cell>
          <cell r="M1317">
            <v>160000</v>
          </cell>
          <cell r="N1317">
            <v>160000</v>
          </cell>
          <cell r="O1317">
            <v>160000</v>
          </cell>
        </row>
        <row r="1318">
          <cell r="A1318" t="str">
            <v>08</v>
          </cell>
          <cell r="B1318" t="str">
            <v>01</v>
          </cell>
          <cell r="C1318" t="str">
            <v>01</v>
          </cell>
          <cell r="D1318" t="str">
            <v>00</v>
          </cell>
          <cell r="E1318" t="str">
            <v>14</v>
          </cell>
          <cell r="F1318" t="str">
            <v>05</v>
          </cell>
          <cell r="G1318" t="str">
            <v>1</v>
          </cell>
          <cell r="H1318" t="str">
            <v>00</v>
          </cell>
          <cell r="I1318" t="str">
            <v>0</v>
          </cell>
          <cell r="J1318">
            <v>22288</v>
          </cell>
          <cell r="K1318">
            <v>32000</v>
          </cell>
          <cell r="L1318">
            <v>17040</v>
          </cell>
          <cell r="M1318">
            <v>32000</v>
          </cell>
          <cell r="N1318">
            <v>32000</v>
          </cell>
          <cell r="O1318">
            <v>32000</v>
          </cell>
        </row>
        <row r="1319">
          <cell r="A1319" t="str">
            <v>08</v>
          </cell>
          <cell r="B1319" t="str">
            <v>01</v>
          </cell>
          <cell r="C1319" t="str">
            <v>01</v>
          </cell>
          <cell r="D1319" t="str">
            <v>00</v>
          </cell>
          <cell r="E1319" t="str">
            <v>14</v>
          </cell>
          <cell r="F1319" t="str">
            <v>07</v>
          </cell>
          <cell r="G1319" t="str">
            <v>0</v>
          </cell>
          <cell r="H1319" t="str">
            <v>00</v>
          </cell>
          <cell r="I1319" t="str">
            <v>0</v>
          </cell>
          <cell r="J1319">
            <v>35258</v>
          </cell>
          <cell r="K1319">
            <v>25000</v>
          </cell>
          <cell r="L1319">
            <v>30000</v>
          </cell>
          <cell r="M1319">
            <v>25000</v>
          </cell>
          <cell r="N1319">
            <v>25000</v>
          </cell>
          <cell r="O1319">
            <v>25000</v>
          </cell>
        </row>
        <row r="1320">
          <cell r="A1320" t="str">
            <v>08</v>
          </cell>
          <cell r="B1320" t="str">
            <v>01</v>
          </cell>
          <cell r="C1320" t="str">
            <v>01</v>
          </cell>
          <cell r="D1320" t="str">
            <v>00</v>
          </cell>
          <cell r="E1320" t="str">
            <v>14</v>
          </cell>
          <cell r="F1320" t="str">
            <v>08</v>
          </cell>
          <cell r="G1320" t="str">
            <v>1</v>
          </cell>
          <cell r="H1320" t="str">
            <v>00</v>
          </cell>
          <cell r="I1320" t="str">
            <v>0</v>
          </cell>
          <cell r="J1320">
            <v>354450</v>
          </cell>
          <cell r="K1320">
            <v>250000</v>
          </cell>
          <cell r="L1320">
            <v>10107</v>
          </cell>
          <cell r="M1320">
            <v>250000</v>
          </cell>
          <cell r="N1320">
            <v>250000</v>
          </cell>
          <cell r="O1320">
            <v>250000</v>
          </cell>
        </row>
        <row r="1321">
          <cell r="A1321" t="str">
            <v>08</v>
          </cell>
          <cell r="B1321" t="str">
            <v>01</v>
          </cell>
          <cell r="C1321" t="str">
            <v>01</v>
          </cell>
          <cell r="D1321" t="str">
            <v>00</v>
          </cell>
          <cell r="E1321" t="str">
            <v>14</v>
          </cell>
          <cell r="F1321" t="str">
            <v>15</v>
          </cell>
          <cell r="G1321" t="str">
            <v>1</v>
          </cell>
          <cell r="H1321" t="str">
            <v>00</v>
          </cell>
          <cell r="I1321" t="str">
            <v>0</v>
          </cell>
          <cell r="J1321">
            <v>0</v>
          </cell>
          <cell r="K1321">
            <v>21000</v>
          </cell>
          <cell r="L1321">
            <v>2054</v>
          </cell>
          <cell r="M1321">
            <v>21000</v>
          </cell>
          <cell r="N1321">
            <v>21000</v>
          </cell>
          <cell r="O1321">
            <v>21000</v>
          </cell>
        </row>
        <row r="1322">
          <cell r="A1322" t="str">
            <v>08</v>
          </cell>
          <cell r="B1322" t="str">
            <v>01</v>
          </cell>
          <cell r="C1322" t="str">
            <v>01</v>
          </cell>
          <cell r="D1322" t="str">
            <v>00</v>
          </cell>
          <cell r="E1322" t="str">
            <v>14</v>
          </cell>
          <cell r="F1322" t="str">
            <v>16</v>
          </cell>
          <cell r="G1322" t="str">
            <v>0</v>
          </cell>
          <cell r="H1322" t="str">
            <v>00</v>
          </cell>
          <cell r="I1322" t="str">
            <v>0</v>
          </cell>
          <cell r="J1322">
            <v>1158099</v>
          </cell>
          <cell r="K1322">
            <v>1566850</v>
          </cell>
          <cell r="L1322">
            <v>1351742</v>
          </cell>
          <cell r="M1322">
            <v>1566850</v>
          </cell>
          <cell r="N1322">
            <v>1566850</v>
          </cell>
          <cell r="O1322">
            <v>1566850</v>
          </cell>
        </row>
        <row r="1323">
          <cell r="A1323" t="str">
            <v>08</v>
          </cell>
          <cell r="B1323" t="str">
            <v>01</v>
          </cell>
          <cell r="C1323" t="str">
            <v>01</v>
          </cell>
          <cell r="D1323" t="str">
            <v>00</v>
          </cell>
          <cell r="E1323" t="str">
            <v>14</v>
          </cell>
          <cell r="F1323" t="str">
            <v>17</v>
          </cell>
          <cell r="G1323" t="str">
            <v>1</v>
          </cell>
          <cell r="H1323" t="str">
            <v>00</v>
          </cell>
          <cell r="I1323" t="str">
            <v>0</v>
          </cell>
          <cell r="J1323">
            <v>97486</v>
          </cell>
          <cell r="K1323">
            <v>150000</v>
          </cell>
          <cell r="L1323">
            <v>101775</v>
          </cell>
          <cell r="M1323">
            <v>150000</v>
          </cell>
          <cell r="N1323">
            <v>150000</v>
          </cell>
          <cell r="O1323">
            <v>150000</v>
          </cell>
        </row>
        <row r="1324">
          <cell r="A1324" t="str">
            <v>08</v>
          </cell>
          <cell r="B1324" t="str">
            <v>01</v>
          </cell>
          <cell r="C1324" t="str">
            <v>01</v>
          </cell>
          <cell r="D1324" t="str">
            <v>00</v>
          </cell>
          <cell r="E1324" t="str">
            <v>14</v>
          </cell>
          <cell r="F1324" t="str">
            <v>18</v>
          </cell>
          <cell r="G1324" t="str">
            <v>0</v>
          </cell>
          <cell r="H1324" t="str">
            <v>00</v>
          </cell>
          <cell r="I1324" t="str">
            <v>0</v>
          </cell>
          <cell r="J1324">
            <v>0</v>
          </cell>
          <cell r="K1324">
            <v>1</v>
          </cell>
          <cell r="L1324">
            <v>42981</v>
          </cell>
          <cell r="M1324">
            <v>1</v>
          </cell>
          <cell r="N1324">
            <v>1</v>
          </cell>
          <cell r="O1324">
            <v>1</v>
          </cell>
        </row>
        <row r="1325">
          <cell r="A1325" t="str">
            <v>08</v>
          </cell>
          <cell r="B1325" t="str">
            <v>01</v>
          </cell>
          <cell r="C1325" t="str">
            <v>01</v>
          </cell>
          <cell r="D1325" t="str">
            <v>00</v>
          </cell>
          <cell r="E1325" t="str">
            <v>14</v>
          </cell>
          <cell r="F1325" t="str">
            <v>22</v>
          </cell>
          <cell r="G1325" t="str">
            <v>1</v>
          </cell>
          <cell r="H1325" t="str">
            <v>00</v>
          </cell>
          <cell r="I1325" t="str">
            <v>0</v>
          </cell>
          <cell r="J1325">
            <v>33593</v>
          </cell>
          <cell r="K1325">
            <v>31776</v>
          </cell>
          <cell r="L1325">
            <v>65000</v>
          </cell>
          <cell r="M1325">
            <v>31776</v>
          </cell>
          <cell r="N1325">
            <v>31776</v>
          </cell>
          <cell r="O1325">
            <v>31776</v>
          </cell>
        </row>
        <row r="1326">
          <cell r="A1326" t="str">
            <v>08</v>
          </cell>
          <cell r="B1326" t="str">
            <v>01</v>
          </cell>
          <cell r="C1326" t="str">
            <v>01</v>
          </cell>
          <cell r="D1326" t="str">
            <v>00</v>
          </cell>
          <cell r="E1326" t="str">
            <v>14</v>
          </cell>
          <cell r="F1326" t="str">
            <v>90</v>
          </cell>
          <cell r="G1326" t="str">
            <v>0</v>
          </cell>
          <cell r="H1326" t="str">
            <v>00</v>
          </cell>
          <cell r="I1326" t="str">
            <v>0</v>
          </cell>
          <cell r="J1326">
            <v>1150</v>
          </cell>
          <cell r="K1326">
            <v>10000</v>
          </cell>
          <cell r="L1326">
            <v>167471</v>
          </cell>
          <cell r="M1326">
            <v>10000</v>
          </cell>
          <cell r="N1326">
            <v>10000</v>
          </cell>
          <cell r="O1326">
            <v>10000</v>
          </cell>
        </row>
        <row r="1327">
          <cell r="A1327" t="str">
            <v>08</v>
          </cell>
          <cell r="B1327" t="str">
            <v>01</v>
          </cell>
          <cell r="C1327" t="str">
            <v>01</v>
          </cell>
          <cell r="D1327" t="str">
            <v>00</v>
          </cell>
          <cell r="E1327" t="str">
            <v>19</v>
          </cell>
          <cell r="F1327" t="str">
            <v>06</v>
          </cell>
          <cell r="G1327" t="str">
            <v>0</v>
          </cell>
          <cell r="H1327" t="str">
            <v>00</v>
          </cell>
          <cell r="I1327" t="str">
            <v>0</v>
          </cell>
          <cell r="J1327">
            <v>41631</v>
          </cell>
          <cell r="K1327">
            <v>45000</v>
          </cell>
          <cell r="L1327">
            <v>38621</v>
          </cell>
          <cell r="M1327">
            <v>45000</v>
          </cell>
          <cell r="N1327">
            <v>45000</v>
          </cell>
          <cell r="O1327">
            <v>45000</v>
          </cell>
        </row>
        <row r="1328">
          <cell r="A1328" t="str">
            <v>08</v>
          </cell>
          <cell r="B1328" t="str">
            <v>01</v>
          </cell>
          <cell r="C1328" t="str">
            <v>01</v>
          </cell>
          <cell r="D1328" t="str">
            <v>00</v>
          </cell>
          <cell r="E1328" t="str">
            <v>20</v>
          </cell>
          <cell r="F1328" t="str">
            <v>00</v>
          </cell>
          <cell r="G1328" t="str">
            <v>1</v>
          </cell>
          <cell r="H1328" t="str">
            <v>00</v>
          </cell>
          <cell r="I1328" t="str">
            <v>0</v>
          </cell>
          <cell r="J1328">
            <v>203911</v>
          </cell>
          <cell r="K1328">
            <v>333319</v>
          </cell>
          <cell r="L1328">
            <v>373302</v>
          </cell>
          <cell r="M1328">
            <v>333319</v>
          </cell>
          <cell r="N1328">
            <v>333319</v>
          </cell>
          <cell r="O1328">
            <v>333319</v>
          </cell>
        </row>
        <row r="1329">
          <cell r="A1329" t="str">
            <v>08</v>
          </cell>
          <cell r="B1329" t="str">
            <v>01</v>
          </cell>
          <cell r="C1329" t="str">
            <v>01</v>
          </cell>
          <cell r="D1329" t="str">
            <v>01</v>
          </cell>
          <cell r="E1329" t="str">
            <v>13</v>
          </cell>
          <cell r="F1329" t="str">
            <v>01</v>
          </cell>
          <cell r="G1329" t="str">
            <v>1</v>
          </cell>
          <cell r="H1329" t="str">
            <v>00</v>
          </cell>
          <cell r="I1329" t="str">
            <v>0</v>
          </cell>
          <cell r="J1329">
            <v>521021</v>
          </cell>
          <cell r="K1329">
            <v>600000</v>
          </cell>
          <cell r="L1329">
            <v>874854</v>
          </cell>
          <cell r="M1329">
            <v>600000</v>
          </cell>
          <cell r="N1329">
            <v>600000</v>
          </cell>
          <cell r="O1329">
            <v>600000</v>
          </cell>
        </row>
        <row r="1330">
          <cell r="A1330" t="str">
            <v>08</v>
          </cell>
          <cell r="B1330" t="str">
            <v>01</v>
          </cell>
          <cell r="C1330" t="str">
            <v>01</v>
          </cell>
          <cell r="D1330" t="str">
            <v>01</v>
          </cell>
          <cell r="E1330" t="str">
            <v>13</v>
          </cell>
          <cell r="F1330" t="str">
            <v>11</v>
          </cell>
          <cell r="G1330" t="str">
            <v>0</v>
          </cell>
          <cell r="H1330" t="str">
            <v>00</v>
          </cell>
          <cell r="I1330" t="str">
            <v>0</v>
          </cell>
          <cell r="J1330">
            <v>0</v>
          </cell>
          <cell r="K1330">
            <v>14500</v>
          </cell>
          <cell r="L1330">
            <v>0</v>
          </cell>
          <cell r="M1330">
            <v>14500</v>
          </cell>
          <cell r="N1330">
            <v>14500</v>
          </cell>
          <cell r="O1330">
            <v>14500</v>
          </cell>
        </row>
        <row r="1331">
          <cell r="A1331" t="str">
            <v>08</v>
          </cell>
          <cell r="B1331" t="str">
            <v>01</v>
          </cell>
          <cell r="C1331" t="str">
            <v>01</v>
          </cell>
          <cell r="D1331" t="str">
            <v>01</v>
          </cell>
          <cell r="E1331" t="str">
            <v>13</v>
          </cell>
          <cell r="F1331" t="str">
            <v>12</v>
          </cell>
          <cell r="G1331" t="str">
            <v>0</v>
          </cell>
          <cell r="H1331" t="str">
            <v>00</v>
          </cell>
          <cell r="I1331" t="str">
            <v>0</v>
          </cell>
          <cell r="J1331">
            <v>1476</v>
          </cell>
          <cell r="K1331">
            <v>100000</v>
          </cell>
          <cell r="L1331">
            <v>34436</v>
          </cell>
          <cell r="M1331">
            <v>100000</v>
          </cell>
          <cell r="N1331">
            <v>100000</v>
          </cell>
          <cell r="O1331">
            <v>100000</v>
          </cell>
        </row>
        <row r="1332">
          <cell r="A1332" t="str">
            <v>08</v>
          </cell>
          <cell r="B1332" t="str">
            <v>01</v>
          </cell>
          <cell r="C1332" t="str">
            <v>01</v>
          </cell>
          <cell r="D1332" t="str">
            <v>01</v>
          </cell>
          <cell r="E1332" t="str">
            <v>13</v>
          </cell>
          <cell r="F1332" t="str">
            <v>12</v>
          </cell>
          <cell r="G1332" t="str">
            <v>1</v>
          </cell>
          <cell r="H1332" t="str">
            <v>00</v>
          </cell>
          <cell r="I1332" t="str">
            <v>0</v>
          </cell>
          <cell r="J1332">
            <v>95390</v>
          </cell>
          <cell r="K1332">
            <v>200000</v>
          </cell>
          <cell r="L1332">
            <v>307833</v>
          </cell>
          <cell r="M1332">
            <v>200000</v>
          </cell>
          <cell r="N1332">
            <v>200000</v>
          </cell>
          <cell r="O1332">
            <v>200000</v>
          </cell>
        </row>
        <row r="1333">
          <cell r="A1333" t="str">
            <v>08</v>
          </cell>
          <cell r="B1333" t="str">
            <v>01</v>
          </cell>
          <cell r="C1333" t="str">
            <v>01</v>
          </cell>
          <cell r="D1333" t="str">
            <v>01</v>
          </cell>
          <cell r="E1333" t="str">
            <v>13</v>
          </cell>
          <cell r="F1333" t="str">
            <v>18</v>
          </cell>
          <cell r="G1333" t="str">
            <v>0</v>
          </cell>
          <cell r="H1333" t="str">
            <v>00</v>
          </cell>
          <cell r="I1333" t="str">
            <v>0</v>
          </cell>
          <cell r="J1333">
            <v>0</v>
          </cell>
          <cell r="K1333">
            <v>1</v>
          </cell>
          <cell r="L1333">
            <v>0</v>
          </cell>
          <cell r="M1333">
            <v>1</v>
          </cell>
          <cell r="N1333">
            <v>1</v>
          </cell>
          <cell r="O1333">
            <v>1</v>
          </cell>
        </row>
        <row r="1334">
          <cell r="A1334" t="str">
            <v>08</v>
          </cell>
          <cell r="B1334" t="str">
            <v>01</v>
          </cell>
          <cell r="C1334" t="str">
            <v>01</v>
          </cell>
          <cell r="D1334" t="str">
            <v>01</v>
          </cell>
          <cell r="E1334" t="str">
            <v>13</v>
          </cell>
          <cell r="F1334" t="str">
            <v>18</v>
          </cell>
          <cell r="G1334" t="str">
            <v>1</v>
          </cell>
          <cell r="H1334" t="str">
            <v>00</v>
          </cell>
          <cell r="I1334" t="str">
            <v>0</v>
          </cell>
          <cell r="J1334">
            <v>10953</v>
          </cell>
          <cell r="K1334">
            <v>31700</v>
          </cell>
          <cell r="L1334">
            <v>31499</v>
          </cell>
          <cell r="M1334">
            <v>31700</v>
          </cell>
          <cell r="N1334">
            <v>31700</v>
          </cell>
          <cell r="O1334">
            <v>31700</v>
          </cell>
        </row>
        <row r="1335">
          <cell r="A1335" t="str">
            <v>08</v>
          </cell>
          <cell r="B1335" t="str">
            <v>01</v>
          </cell>
          <cell r="C1335" t="str">
            <v>01</v>
          </cell>
          <cell r="D1335" t="str">
            <v>01</v>
          </cell>
          <cell r="E1335" t="str">
            <v>13</v>
          </cell>
          <cell r="F1335" t="str">
            <v>18</v>
          </cell>
          <cell r="G1335" t="str">
            <v>3</v>
          </cell>
          <cell r="H1335" t="str">
            <v>00</v>
          </cell>
          <cell r="I1335" t="str">
            <v>0</v>
          </cell>
          <cell r="J1335">
            <v>9000</v>
          </cell>
          <cell r="K1335">
            <v>8000</v>
          </cell>
          <cell r="L1335">
            <v>9424</v>
          </cell>
          <cell r="M1335">
            <v>8000</v>
          </cell>
          <cell r="N1335">
            <v>8000</v>
          </cell>
          <cell r="O1335">
            <v>8000</v>
          </cell>
        </row>
        <row r="1336">
          <cell r="A1336" t="str">
            <v>08</v>
          </cell>
          <cell r="B1336" t="str">
            <v>01</v>
          </cell>
          <cell r="C1336" t="str">
            <v>01</v>
          </cell>
          <cell r="D1336" t="str">
            <v>01</v>
          </cell>
          <cell r="E1336" t="str">
            <v>14</v>
          </cell>
          <cell r="F1336" t="str">
            <v>25</v>
          </cell>
          <cell r="G1336" t="str">
            <v>0</v>
          </cell>
          <cell r="H1336" t="str">
            <v>00</v>
          </cell>
          <cell r="I1336" t="str">
            <v>0</v>
          </cell>
          <cell r="J1336">
            <v>0</v>
          </cell>
          <cell r="K1336">
            <v>6000</v>
          </cell>
          <cell r="L1336">
            <v>0</v>
          </cell>
          <cell r="M1336">
            <v>6000</v>
          </cell>
          <cell r="N1336">
            <v>6000</v>
          </cell>
          <cell r="O1336">
            <v>6000</v>
          </cell>
        </row>
        <row r="1337">
          <cell r="A1337" t="str">
            <v>08</v>
          </cell>
          <cell r="B1337" t="str">
            <v>01</v>
          </cell>
          <cell r="C1337" t="str">
            <v>01</v>
          </cell>
          <cell r="D1337" t="str">
            <v>01</v>
          </cell>
          <cell r="E1337" t="str">
            <v>19</v>
          </cell>
          <cell r="F1337" t="str">
            <v>06</v>
          </cell>
          <cell r="G1337" t="str">
            <v>0</v>
          </cell>
          <cell r="H1337" t="str">
            <v>00</v>
          </cell>
          <cell r="I1337" t="str">
            <v>0</v>
          </cell>
          <cell r="J1337">
            <v>8483</v>
          </cell>
          <cell r="K1337">
            <v>31900</v>
          </cell>
          <cell r="L1337">
            <v>25015</v>
          </cell>
          <cell r="M1337">
            <v>31900</v>
          </cell>
          <cell r="N1337">
            <v>31900</v>
          </cell>
          <cell r="O1337">
            <v>31900</v>
          </cell>
        </row>
        <row r="1338">
          <cell r="A1338" t="str">
            <v>08</v>
          </cell>
          <cell r="B1338" t="str">
            <v>01</v>
          </cell>
          <cell r="C1338" t="str">
            <v>01</v>
          </cell>
          <cell r="D1338" t="str">
            <v>01</v>
          </cell>
          <cell r="E1338" t="str">
            <v>20</v>
          </cell>
          <cell r="F1338" t="str">
            <v>05</v>
          </cell>
          <cell r="G1338" t="str">
            <v>0</v>
          </cell>
          <cell r="H1338" t="str">
            <v>00</v>
          </cell>
          <cell r="I1338" t="str">
            <v>0</v>
          </cell>
          <cell r="J1338">
            <v>25000</v>
          </cell>
          <cell r="K1338">
            <v>78000</v>
          </cell>
          <cell r="L1338">
            <v>0</v>
          </cell>
          <cell r="M1338">
            <v>78000</v>
          </cell>
          <cell r="N1338">
            <v>78000</v>
          </cell>
          <cell r="O1338">
            <v>78000</v>
          </cell>
        </row>
        <row r="1339">
          <cell r="A1339" t="str">
            <v>08</v>
          </cell>
          <cell r="B1339" t="str">
            <v>01</v>
          </cell>
          <cell r="C1339" t="str">
            <v>01</v>
          </cell>
          <cell r="D1339" t="str">
            <v>01</v>
          </cell>
          <cell r="E1339" t="str">
            <v>20</v>
          </cell>
          <cell r="F1339" t="str">
            <v>08</v>
          </cell>
          <cell r="G1339" t="str">
            <v>0</v>
          </cell>
          <cell r="H1339" t="str">
            <v>00</v>
          </cell>
          <cell r="I1339" t="str">
            <v>0</v>
          </cell>
          <cell r="J1339">
            <v>0</v>
          </cell>
          <cell r="K1339">
            <v>20000</v>
          </cell>
          <cell r="L1339">
            <v>18314</v>
          </cell>
          <cell r="M1339">
            <v>20000</v>
          </cell>
          <cell r="N1339">
            <v>20000</v>
          </cell>
          <cell r="O1339">
            <v>20000</v>
          </cell>
        </row>
        <row r="1340">
          <cell r="A1340" t="str">
            <v>08</v>
          </cell>
          <cell r="B1340" t="str">
            <v>01</v>
          </cell>
          <cell r="C1340" t="str">
            <v>01</v>
          </cell>
          <cell r="D1340" t="str">
            <v>02</v>
          </cell>
          <cell r="E1340" t="str">
            <v>13</v>
          </cell>
          <cell r="F1340" t="str">
            <v>04</v>
          </cell>
          <cell r="G1340" t="str">
            <v>0</v>
          </cell>
          <cell r="H1340" t="str">
            <v>00</v>
          </cell>
          <cell r="I1340" t="str">
            <v>0</v>
          </cell>
          <cell r="J1340">
            <v>2587</v>
          </cell>
          <cell r="K1340">
            <v>4000</v>
          </cell>
          <cell r="L1340">
            <v>4134</v>
          </cell>
          <cell r="M1340">
            <v>4000</v>
          </cell>
          <cell r="N1340">
            <v>4000</v>
          </cell>
          <cell r="O1340">
            <v>4000</v>
          </cell>
        </row>
        <row r="1341">
          <cell r="A1341" t="str">
            <v>08</v>
          </cell>
          <cell r="B1341" t="str">
            <v>01</v>
          </cell>
          <cell r="C1341" t="str">
            <v>01</v>
          </cell>
          <cell r="D1341" t="str">
            <v>02</v>
          </cell>
          <cell r="E1341" t="str">
            <v>13</v>
          </cell>
          <cell r="F1341" t="str">
            <v>05</v>
          </cell>
          <cell r="G1341" t="str">
            <v>1</v>
          </cell>
          <cell r="H1341" t="str">
            <v>00</v>
          </cell>
          <cell r="I1341" t="str">
            <v>0</v>
          </cell>
          <cell r="J1341">
            <v>6820</v>
          </cell>
          <cell r="K1341">
            <v>7000</v>
          </cell>
          <cell r="L1341">
            <v>6912</v>
          </cell>
          <cell r="M1341">
            <v>7000</v>
          </cell>
          <cell r="N1341">
            <v>7000</v>
          </cell>
          <cell r="O1341">
            <v>7000</v>
          </cell>
        </row>
        <row r="1342">
          <cell r="A1342" t="str">
            <v>08</v>
          </cell>
          <cell r="B1342" t="str">
            <v>01</v>
          </cell>
          <cell r="C1342" t="str">
            <v>01</v>
          </cell>
          <cell r="D1342" t="str">
            <v>02</v>
          </cell>
          <cell r="E1342" t="str">
            <v>13</v>
          </cell>
          <cell r="F1342" t="str">
            <v>10</v>
          </cell>
          <cell r="G1342" t="str">
            <v>0</v>
          </cell>
          <cell r="H1342" t="str">
            <v>00</v>
          </cell>
          <cell r="I1342" t="str">
            <v>0</v>
          </cell>
          <cell r="J1342">
            <v>0</v>
          </cell>
          <cell r="K1342">
            <v>6000</v>
          </cell>
          <cell r="L1342">
            <v>4557</v>
          </cell>
          <cell r="M1342">
            <v>6000</v>
          </cell>
          <cell r="N1342">
            <v>6000</v>
          </cell>
          <cell r="O1342">
            <v>6000</v>
          </cell>
        </row>
        <row r="1343">
          <cell r="A1343" t="str">
            <v>08</v>
          </cell>
          <cell r="B1343" t="str">
            <v>01</v>
          </cell>
          <cell r="C1343" t="str">
            <v>01</v>
          </cell>
          <cell r="D1343" t="str">
            <v>02</v>
          </cell>
          <cell r="E1343" t="str">
            <v>13</v>
          </cell>
          <cell r="F1343" t="str">
            <v>18</v>
          </cell>
          <cell r="G1343" t="str">
            <v>1</v>
          </cell>
          <cell r="H1343" t="str">
            <v>00</v>
          </cell>
          <cell r="I1343" t="str">
            <v>0</v>
          </cell>
          <cell r="J1343">
            <v>29614</v>
          </cell>
          <cell r="K1343">
            <v>30000</v>
          </cell>
          <cell r="L1343">
            <v>20077</v>
          </cell>
          <cell r="M1343">
            <v>30000</v>
          </cell>
          <cell r="N1343">
            <v>30000</v>
          </cell>
          <cell r="O1343">
            <v>30000</v>
          </cell>
        </row>
        <row r="1344">
          <cell r="A1344" t="str">
            <v>08</v>
          </cell>
          <cell r="B1344" t="str">
            <v>01</v>
          </cell>
          <cell r="C1344" t="str">
            <v>01</v>
          </cell>
          <cell r="D1344" t="str">
            <v>02</v>
          </cell>
          <cell r="E1344" t="str">
            <v>13</v>
          </cell>
          <cell r="F1344" t="str">
            <v>35</v>
          </cell>
          <cell r="G1344" t="str">
            <v>0</v>
          </cell>
          <cell r="H1344" t="str">
            <v>00</v>
          </cell>
          <cell r="I1344" t="str">
            <v>0</v>
          </cell>
          <cell r="J1344">
            <v>0</v>
          </cell>
          <cell r="K1344">
            <v>30000</v>
          </cell>
          <cell r="L1344">
            <v>1027</v>
          </cell>
          <cell r="M1344">
            <v>30000</v>
          </cell>
          <cell r="N1344">
            <v>30000</v>
          </cell>
          <cell r="O1344">
            <v>30000</v>
          </cell>
        </row>
        <row r="1345">
          <cell r="A1345" t="str">
            <v>08</v>
          </cell>
          <cell r="B1345" t="str">
            <v>01</v>
          </cell>
          <cell r="C1345" t="str">
            <v>01</v>
          </cell>
          <cell r="D1345" t="str">
            <v>02</v>
          </cell>
          <cell r="E1345" t="str">
            <v>15</v>
          </cell>
          <cell r="F1345" t="str">
            <v>10</v>
          </cell>
          <cell r="G1345" t="str">
            <v>0</v>
          </cell>
          <cell r="H1345" t="str">
            <v>00</v>
          </cell>
          <cell r="I1345" t="str">
            <v>0</v>
          </cell>
          <cell r="J1345">
            <v>0</v>
          </cell>
          <cell r="K1345">
            <v>147278</v>
          </cell>
          <cell r="L1345">
            <v>125220</v>
          </cell>
          <cell r="M1345">
            <v>147278</v>
          </cell>
          <cell r="N1345">
            <v>147278</v>
          </cell>
          <cell r="O1345">
            <v>147278</v>
          </cell>
        </row>
        <row r="1346">
          <cell r="A1346" t="str">
            <v>08</v>
          </cell>
          <cell r="B1346" t="str">
            <v>01</v>
          </cell>
          <cell r="C1346" t="str">
            <v>01</v>
          </cell>
          <cell r="D1346" t="str">
            <v>02</v>
          </cell>
          <cell r="E1346" t="str">
            <v>18</v>
          </cell>
          <cell r="F1346" t="str">
            <v>20</v>
          </cell>
          <cell r="G1346" t="str">
            <v>0</v>
          </cell>
          <cell r="H1346" t="str">
            <v>00</v>
          </cell>
          <cell r="I1346" t="str">
            <v>0</v>
          </cell>
          <cell r="J1346">
            <v>956597</v>
          </cell>
          <cell r="K1346">
            <v>1</v>
          </cell>
          <cell r="L1346">
            <v>1638862</v>
          </cell>
          <cell r="M1346">
            <v>1</v>
          </cell>
          <cell r="N1346">
            <v>1</v>
          </cell>
          <cell r="O1346">
            <v>1</v>
          </cell>
        </row>
        <row r="1347">
          <cell r="A1347" t="str">
            <v>08</v>
          </cell>
          <cell r="B1347" t="str">
            <v>01</v>
          </cell>
          <cell r="C1347" t="str">
            <v>01</v>
          </cell>
          <cell r="D1347" t="str">
            <v>04</v>
          </cell>
          <cell r="E1347" t="str">
            <v>14</v>
          </cell>
          <cell r="F1347" t="str">
            <v>10</v>
          </cell>
          <cell r="G1347" t="str">
            <v>1</v>
          </cell>
          <cell r="H1347" t="str">
            <v>00</v>
          </cell>
          <cell r="I1347" t="str">
            <v>0</v>
          </cell>
          <cell r="J1347">
            <v>0</v>
          </cell>
          <cell r="K1347">
            <v>200000</v>
          </cell>
          <cell r="L1347">
            <v>200000</v>
          </cell>
          <cell r="M1347">
            <v>200000</v>
          </cell>
          <cell r="N1347">
            <v>200000</v>
          </cell>
          <cell r="O1347">
            <v>200000</v>
          </cell>
        </row>
        <row r="1348">
          <cell r="A1348" t="str">
            <v>09</v>
          </cell>
          <cell r="B1348" t="str">
            <v>01</v>
          </cell>
          <cell r="C1348" t="str">
            <v>01</v>
          </cell>
          <cell r="D1348" t="str">
            <v>01</v>
          </cell>
          <cell r="E1348" t="str">
            <v>10</v>
          </cell>
          <cell r="F1348" t="str">
            <v>01</v>
          </cell>
          <cell r="G1348" t="str">
            <v>1</v>
          </cell>
          <cell r="H1348" t="str">
            <v>00</v>
          </cell>
          <cell r="I1348" t="str">
            <v>0</v>
          </cell>
          <cell r="J1348">
            <v>132782</v>
          </cell>
          <cell r="K1348">
            <v>222125</v>
          </cell>
          <cell r="L1348">
            <v>183949</v>
          </cell>
          <cell r="M1348">
            <v>201090</v>
          </cell>
          <cell r="N1348">
            <v>235378</v>
          </cell>
          <cell r="O1348">
            <v>235378</v>
          </cell>
        </row>
        <row r="1349">
          <cell r="A1349" t="str">
            <v>09</v>
          </cell>
          <cell r="B1349" t="str">
            <v>01</v>
          </cell>
          <cell r="C1349" t="str">
            <v>01</v>
          </cell>
          <cell r="D1349" t="str">
            <v>01</v>
          </cell>
          <cell r="E1349" t="str">
            <v>10</v>
          </cell>
          <cell r="F1349" t="str">
            <v>02</v>
          </cell>
          <cell r="G1349" t="str">
            <v>1</v>
          </cell>
          <cell r="H1349" t="str">
            <v>00</v>
          </cell>
          <cell r="I1349" t="str">
            <v>0</v>
          </cell>
          <cell r="J1349">
            <v>0</v>
          </cell>
          <cell r="K1349">
            <v>0</v>
          </cell>
          <cell r="L1349">
            <v>1</v>
          </cell>
          <cell r="M1349">
            <v>1</v>
          </cell>
          <cell r="N1349">
            <v>1</v>
          </cell>
          <cell r="O1349">
            <v>1</v>
          </cell>
        </row>
        <row r="1350">
          <cell r="A1350" t="str">
            <v>09</v>
          </cell>
          <cell r="B1350" t="str">
            <v>01</v>
          </cell>
          <cell r="C1350" t="str">
            <v>01</v>
          </cell>
          <cell r="D1350" t="str">
            <v>01</v>
          </cell>
          <cell r="E1350" t="str">
            <v>10</v>
          </cell>
          <cell r="F1350" t="str">
            <v>05</v>
          </cell>
          <cell r="G1350" t="str">
            <v>1</v>
          </cell>
          <cell r="H1350" t="str">
            <v>00</v>
          </cell>
          <cell r="I1350" t="str">
            <v>0</v>
          </cell>
          <cell r="J1350">
            <v>99894</v>
          </cell>
          <cell r="K1350">
            <v>149347</v>
          </cell>
          <cell r="L1350">
            <v>94569</v>
          </cell>
          <cell r="M1350">
            <v>428118</v>
          </cell>
          <cell r="N1350">
            <v>1</v>
          </cell>
          <cell r="O1350">
            <v>1</v>
          </cell>
        </row>
        <row r="1351">
          <cell r="A1351" t="str">
            <v>09</v>
          </cell>
          <cell r="B1351" t="str">
            <v>01</v>
          </cell>
          <cell r="C1351" t="str">
            <v>01</v>
          </cell>
          <cell r="D1351" t="str">
            <v>01</v>
          </cell>
          <cell r="E1351" t="str">
            <v>11</v>
          </cell>
          <cell r="F1351" t="str">
            <v>01</v>
          </cell>
          <cell r="G1351" t="str">
            <v>1</v>
          </cell>
          <cell r="H1351" t="str">
            <v>00</v>
          </cell>
          <cell r="I1351" t="str">
            <v>0</v>
          </cell>
          <cell r="J1351">
            <v>46362</v>
          </cell>
          <cell r="K1351">
            <v>33096</v>
          </cell>
          <cell r="L1351">
            <v>30000</v>
          </cell>
          <cell r="M1351">
            <v>2</v>
          </cell>
          <cell r="N1351">
            <v>1</v>
          </cell>
          <cell r="O1351">
            <v>1</v>
          </cell>
        </row>
        <row r="1352">
          <cell r="A1352" t="str">
            <v>09</v>
          </cell>
          <cell r="B1352" t="str">
            <v>01</v>
          </cell>
          <cell r="C1352" t="str">
            <v>01</v>
          </cell>
          <cell r="D1352" t="str">
            <v>01</v>
          </cell>
          <cell r="E1352" t="str">
            <v>12</v>
          </cell>
          <cell r="F1352" t="str">
            <v>01</v>
          </cell>
          <cell r="G1352" t="str">
            <v>1</v>
          </cell>
          <cell r="H1352" t="str">
            <v>00</v>
          </cell>
          <cell r="I1352" t="str">
            <v>0</v>
          </cell>
          <cell r="J1352">
            <v>2842</v>
          </cell>
          <cell r="K1352">
            <v>9000</v>
          </cell>
          <cell r="L1352">
            <v>1276</v>
          </cell>
          <cell r="M1352">
            <v>1</v>
          </cell>
          <cell r="N1352">
            <v>1</v>
          </cell>
          <cell r="O1352">
            <v>1</v>
          </cell>
        </row>
        <row r="1353">
          <cell r="A1353" t="str">
            <v>09</v>
          </cell>
          <cell r="B1353" t="str">
            <v>01</v>
          </cell>
          <cell r="C1353" t="str">
            <v>01</v>
          </cell>
          <cell r="D1353" t="str">
            <v>01</v>
          </cell>
          <cell r="E1353" t="str">
            <v>12</v>
          </cell>
          <cell r="F1353" t="str">
            <v>02</v>
          </cell>
          <cell r="G1353" t="str">
            <v>1</v>
          </cell>
          <cell r="H1353" t="str">
            <v>00</v>
          </cell>
          <cell r="I1353" t="str">
            <v>0</v>
          </cell>
          <cell r="J1353">
            <v>4370</v>
          </cell>
          <cell r="K1353">
            <v>7000</v>
          </cell>
          <cell r="L1353">
            <v>5640</v>
          </cell>
          <cell r="M1353">
            <v>1</v>
          </cell>
          <cell r="N1353">
            <v>1</v>
          </cell>
          <cell r="O1353">
            <v>1</v>
          </cell>
        </row>
        <row r="1354">
          <cell r="A1354" t="str">
            <v>09</v>
          </cell>
          <cell r="B1354" t="str">
            <v>01</v>
          </cell>
          <cell r="C1354" t="str">
            <v>01</v>
          </cell>
          <cell r="D1354" t="str">
            <v>01</v>
          </cell>
          <cell r="E1354" t="str">
            <v>12</v>
          </cell>
          <cell r="F1354" t="str">
            <v>03</v>
          </cell>
          <cell r="G1354" t="str">
            <v>1</v>
          </cell>
          <cell r="H1354" t="str">
            <v>00</v>
          </cell>
          <cell r="I1354" t="str">
            <v>0</v>
          </cell>
          <cell r="J1354">
            <v>0</v>
          </cell>
          <cell r="K1354">
            <v>0</v>
          </cell>
          <cell r="L1354">
            <v>0</v>
          </cell>
          <cell r="M1354">
            <v>1</v>
          </cell>
          <cell r="N1354">
            <v>1</v>
          </cell>
          <cell r="O1354">
            <v>1</v>
          </cell>
        </row>
        <row r="1355">
          <cell r="A1355" t="str">
            <v>09</v>
          </cell>
          <cell r="B1355" t="str">
            <v>01</v>
          </cell>
          <cell r="C1355" t="str">
            <v>01</v>
          </cell>
          <cell r="D1355" t="str">
            <v>01</v>
          </cell>
          <cell r="E1355" t="str">
            <v>12</v>
          </cell>
          <cell r="F1355" t="str">
            <v>04</v>
          </cell>
          <cell r="G1355" t="str">
            <v>1</v>
          </cell>
          <cell r="H1355" t="str">
            <v>00</v>
          </cell>
          <cell r="I1355" t="str">
            <v>0</v>
          </cell>
          <cell r="J1355">
            <v>381</v>
          </cell>
          <cell r="K1355">
            <v>800</v>
          </cell>
          <cell r="L1355">
            <v>131</v>
          </cell>
          <cell r="M1355">
            <v>1</v>
          </cell>
          <cell r="N1355">
            <v>1</v>
          </cell>
          <cell r="O1355">
            <v>1</v>
          </cell>
        </row>
        <row r="1356">
          <cell r="A1356" t="str">
            <v>09</v>
          </cell>
          <cell r="B1356" t="str">
            <v>01</v>
          </cell>
          <cell r="C1356" t="str">
            <v>01</v>
          </cell>
          <cell r="D1356" t="str">
            <v>01</v>
          </cell>
          <cell r="E1356" t="str">
            <v>13</v>
          </cell>
          <cell r="F1356" t="str">
            <v>01</v>
          </cell>
          <cell r="G1356" t="str">
            <v>1</v>
          </cell>
          <cell r="H1356" t="str">
            <v>00</v>
          </cell>
          <cell r="I1356" t="str">
            <v>0</v>
          </cell>
          <cell r="J1356">
            <v>2002</v>
          </cell>
          <cell r="K1356">
            <v>1250</v>
          </cell>
          <cell r="L1356">
            <v>1347</v>
          </cell>
          <cell r="M1356">
            <v>1</v>
          </cell>
          <cell r="N1356">
            <v>1</v>
          </cell>
          <cell r="O1356">
            <v>1</v>
          </cell>
        </row>
        <row r="1357">
          <cell r="A1357" t="str">
            <v>09</v>
          </cell>
          <cell r="B1357" t="str">
            <v>01</v>
          </cell>
          <cell r="C1357" t="str">
            <v>01</v>
          </cell>
          <cell r="D1357" t="str">
            <v>01</v>
          </cell>
          <cell r="E1357" t="str">
            <v>13</v>
          </cell>
          <cell r="F1357" t="str">
            <v>07</v>
          </cell>
          <cell r="G1357" t="str">
            <v>1</v>
          </cell>
          <cell r="H1357" t="str">
            <v>00</v>
          </cell>
          <cell r="I1357" t="str">
            <v>0</v>
          </cell>
          <cell r="J1357">
            <v>0</v>
          </cell>
          <cell r="K1357">
            <v>0</v>
          </cell>
          <cell r="L1357">
            <v>0</v>
          </cell>
          <cell r="M1357">
            <v>1</v>
          </cell>
          <cell r="N1357">
            <v>1</v>
          </cell>
          <cell r="O1357">
            <v>1</v>
          </cell>
        </row>
        <row r="1358">
          <cell r="A1358" t="str">
            <v>09</v>
          </cell>
          <cell r="B1358" t="str">
            <v>01</v>
          </cell>
          <cell r="C1358" t="str">
            <v>01</v>
          </cell>
          <cell r="D1358" t="str">
            <v>01</v>
          </cell>
          <cell r="E1358" t="str">
            <v>13</v>
          </cell>
          <cell r="F1358" t="str">
            <v>08</v>
          </cell>
          <cell r="G1358" t="str">
            <v>1</v>
          </cell>
          <cell r="H1358" t="str">
            <v>00</v>
          </cell>
          <cell r="I1358" t="str">
            <v>0</v>
          </cell>
          <cell r="J1358">
            <v>1684</v>
          </cell>
          <cell r="K1358">
            <v>2000</v>
          </cell>
          <cell r="L1358">
            <v>5346</v>
          </cell>
          <cell r="M1358">
            <v>1</v>
          </cell>
          <cell r="N1358">
            <v>1</v>
          </cell>
          <cell r="O1358">
            <v>1</v>
          </cell>
        </row>
        <row r="1359">
          <cell r="A1359" t="str">
            <v>09</v>
          </cell>
          <cell r="B1359" t="str">
            <v>01</v>
          </cell>
          <cell r="C1359" t="str">
            <v>01</v>
          </cell>
          <cell r="D1359" t="str">
            <v>01</v>
          </cell>
          <cell r="E1359" t="str">
            <v>13</v>
          </cell>
          <cell r="F1359" t="str">
            <v>09</v>
          </cell>
          <cell r="G1359" t="str">
            <v>1</v>
          </cell>
          <cell r="H1359" t="str">
            <v>00</v>
          </cell>
          <cell r="I1359" t="str">
            <v>0</v>
          </cell>
          <cell r="J1359">
            <v>0</v>
          </cell>
          <cell r="K1359">
            <v>1000</v>
          </cell>
          <cell r="L1359">
            <v>1222</v>
          </cell>
          <cell r="M1359">
            <v>1</v>
          </cell>
          <cell r="N1359">
            <v>1</v>
          </cell>
          <cell r="O1359">
            <v>1</v>
          </cell>
        </row>
        <row r="1360">
          <cell r="A1360" t="str">
            <v>09</v>
          </cell>
          <cell r="B1360" t="str">
            <v>01</v>
          </cell>
          <cell r="C1360" t="str">
            <v>01</v>
          </cell>
          <cell r="D1360" t="str">
            <v>01</v>
          </cell>
          <cell r="E1360" t="str">
            <v>13</v>
          </cell>
          <cell r="F1360" t="str">
            <v>10</v>
          </cell>
          <cell r="G1360" t="str">
            <v>1</v>
          </cell>
          <cell r="H1360" t="str">
            <v>00</v>
          </cell>
          <cell r="I1360" t="str">
            <v>0</v>
          </cell>
          <cell r="J1360">
            <v>0</v>
          </cell>
          <cell r="K1360">
            <v>1000</v>
          </cell>
          <cell r="L1360">
            <v>0</v>
          </cell>
          <cell r="M1360">
            <v>1</v>
          </cell>
          <cell r="N1360">
            <v>1</v>
          </cell>
          <cell r="O1360">
            <v>1</v>
          </cell>
        </row>
        <row r="1361">
          <cell r="A1361" t="str">
            <v>09</v>
          </cell>
          <cell r="B1361" t="str">
            <v>01</v>
          </cell>
          <cell r="C1361" t="str">
            <v>01</v>
          </cell>
          <cell r="D1361" t="str">
            <v>01</v>
          </cell>
          <cell r="E1361" t="str">
            <v>14</v>
          </cell>
          <cell r="F1361" t="str">
            <v>02</v>
          </cell>
          <cell r="G1361" t="str">
            <v>1</v>
          </cell>
          <cell r="H1361" t="str">
            <v>00</v>
          </cell>
          <cell r="I1361" t="str">
            <v>0</v>
          </cell>
          <cell r="J1361">
            <v>74267</v>
          </cell>
          <cell r="K1361">
            <v>30000</v>
          </cell>
          <cell r="L1361">
            <v>79369</v>
          </cell>
          <cell r="M1361">
            <v>30000</v>
          </cell>
          <cell r="N1361">
            <v>30000</v>
          </cell>
          <cell r="O1361">
            <v>30000</v>
          </cell>
        </row>
        <row r="1362">
          <cell r="A1362" t="str">
            <v>09</v>
          </cell>
          <cell r="B1362" t="str">
            <v>01</v>
          </cell>
          <cell r="C1362" t="str">
            <v>01</v>
          </cell>
          <cell r="D1362" t="str">
            <v>01</v>
          </cell>
          <cell r="E1362" t="str">
            <v>14</v>
          </cell>
          <cell r="F1362" t="str">
            <v>05</v>
          </cell>
          <cell r="G1362" t="str">
            <v>1</v>
          </cell>
          <cell r="H1362" t="str">
            <v>00</v>
          </cell>
          <cell r="I1362" t="str">
            <v>0</v>
          </cell>
          <cell r="J1362">
            <v>8720</v>
          </cell>
          <cell r="K1362">
            <v>8400</v>
          </cell>
          <cell r="L1362">
            <v>12891</v>
          </cell>
          <cell r="M1362">
            <v>8400</v>
          </cell>
          <cell r="N1362">
            <v>8400</v>
          </cell>
          <cell r="O1362">
            <v>8400</v>
          </cell>
        </row>
        <row r="1363">
          <cell r="A1363" t="str">
            <v>09</v>
          </cell>
          <cell r="B1363" t="str">
            <v>01</v>
          </cell>
          <cell r="C1363" t="str">
            <v>01</v>
          </cell>
          <cell r="D1363" t="str">
            <v>01</v>
          </cell>
          <cell r="E1363" t="str">
            <v>14</v>
          </cell>
          <cell r="F1363" t="str">
            <v>08</v>
          </cell>
          <cell r="G1363" t="str">
            <v>1</v>
          </cell>
          <cell r="H1363" t="str">
            <v>00</v>
          </cell>
          <cell r="I1363" t="str">
            <v>0</v>
          </cell>
          <cell r="J1363">
            <v>415</v>
          </cell>
          <cell r="K1363">
            <v>0</v>
          </cell>
          <cell r="L1363">
            <v>0</v>
          </cell>
          <cell r="M1363">
            <v>1</v>
          </cell>
          <cell r="N1363">
            <v>1</v>
          </cell>
          <cell r="O1363">
            <v>1</v>
          </cell>
        </row>
        <row r="1364">
          <cell r="A1364" t="str">
            <v>09</v>
          </cell>
          <cell r="B1364" t="str">
            <v>01</v>
          </cell>
          <cell r="C1364" t="str">
            <v>01</v>
          </cell>
          <cell r="D1364" t="str">
            <v>01</v>
          </cell>
          <cell r="E1364" t="str">
            <v>14</v>
          </cell>
          <cell r="F1364" t="str">
            <v>09</v>
          </cell>
          <cell r="G1364" t="str">
            <v>1</v>
          </cell>
          <cell r="H1364" t="str">
            <v>00</v>
          </cell>
          <cell r="I1364" t="str">
            <v>0</v>
          </cell>
          <cell r="J1364">
            <v>0</v>
          </cell>
          <cell r="K1364">
            <v>1</v>
          </cell>
          <cell r="L1364">
            <v>0</v>
          </cell>
          <cell r="M1364">
            <v>1</v>
          </cell>
          <cell r="N1364">
            <v>1</v>
          </cell>
          <cell r="O1364">
            <v>1</v>
          </cell>
        </row>
        <row r="1365">
          <cell r="A1365" t="str">
            <v>09</v>
          </cell>
          <cell r="B1365" t="str">
            <v>01</v>
          </cell>
          <cell r="C1365" t="str">
            <v>01</v>
          </cell>
          <cell r="D1365" t="str">
            <v>01</v>
          </cell>
          <cell r="E1365" t="str">
            <v>14</v>
          </cell>
          <cell r="F1365" t="str">
            <v>11</v>
          </cell>
          <cell r="G1365" t="str">
            <v>1</v>
          </cell>
          <cell r="H1365" t="str">
            <v>00</v>
          </cell>
          <cell r="I1365" t="str">
            <v>0</v>
          </cell>
          <cell r="J1365">
            <v>0</v>
          </cell>
          <cell r="K1365">
            <v>0</v>
          </cell>
          <cell r="L1365">
            <v>41162</v>
          </cell>
          <cell r="M1365">
            <v>38116</v>
          </cell>
          <cell r="N1365">
            <v>38116</v>
          </cell>
          <cell r="O1365">
            <v>38116</v>
          </cell>
        </row>
        <row r="1366">
          <cell r="A1366" t="str">
            <v>09</v>
          </cell>
          <cell r="B1366" t="str">
            <v>01</v>
          </cell>
          <cell r="C1366" t="str">
            <v>01</v>
          </cell>
          <cell r="D1366" t="str">
            <v>01</v>
          </cell>
          <cell r="E1366" t="str">
            <v>14</v>
          </cell>
          <cell r="F1366" t="str">
            <v>13</v>
          </cell>
          <cell r="G1366" t="str">
            <v>1</v>
          </cell>
          <cell r="H1366" t="str">
            <v>00</v>
          </cell>
          <cell r="I1366" t="str">
            <v>0</v>
          </cell>
          <cell r="J1366">
            <v>1309</v>
          </cell>
          <cell r="K1366">
            <v>4200</v>
          </cell>
          <cell r="L1366">
            <v>2363</v>
          </cell>
          <cell r="M1366">
            <v>4200</v>
          </cell>
          <cell r="N1366">
            <v>4200</v>
          </cell>
          <cell r="O1366">
            <v>4200</v>
          </cell>
        </row>
        <row r="1367">
          <cell r="A1367" t="str">
            <v>09</v>
          </cell>
          <cell r="B1367" t="str">
            <v>01</v>
          </cell>
          <cell r="C1367" t="str">
            <v>01</v>
          </cell>
          <cell r="D1367" t="str">
            <v>01</v>
          </cell>
          <cell r="E1367" t="str">
            <v>14</v>
          </cell>
          <cell r="F1367" t="str">
            <v>15</v>
          </cell>
          <cell r="G1367" t="str">
            <v>1</v>
          </cell>
          <cell r="H1367" t="str">
            <v>00</v>
          </cell>
          <cell r="I1367" t="str">
            <v>0</v>
          </cell>
          <cell r="J1367">
            <v>0</v>
          </cell>
          <cell r="K1367">
            <v>8500</v>
          </cell>
          <cell r="L1367">
            <v>8000</v>
          </cell>
          <cell r="M1367">
            <v>2500</v>
          </cell>
          <cell r="N1367">
            <v>2500</v>
          </cell>
          <cell r="O1367">
            <v>2500</v>
          </cell>
        </row>
        <row r="1368">
          <cell r="A1368" t="str">
            <v>09</v>
          </cell>
          <cell r="B1368" t="str">
            <v>01</v>
          </cell>
          <cell r="C1368" t="str">
            <v>01</v>
          </cell>
          <cell r="D1368" t="str">
            <v>01</v>
          </cell>
          <cell r="E1368" t="str">
            <v>14</v>
          </cell>
          <cell r="F1368" t="str">
            <v>17</v>
          </cell>
          <cell r="G1368" t="str">
            <v>1</v>
          </cell>
          <cell r="H1368" t="str">
            <v>00</v>
          </cell>
          <cell r="I1368" t="str">
            <v>0</v>
          </cell>
          <cell r="J1368">
            <v>185347</v>
          </cell>
          <cell r="K1368">
            <v>1</v>
          </cell>
          <cell r="L1368">
            <v>0</v>
          </cell>
          <cell r="M1368">
            <v>1</v>
          </cell>
          <cell r="N1368">
            <v>1</v>
          </cell>
          <cell r="O1368">
            <v>1</v>
          </cell>
        </row>
        <row r="1369">
          <cell r="A1369" t="str">
            <v>09</v>
          </cell>
          <cell r="B1369" t="str">
            <v>01</v>
          </cell>
          <cell r="C1369" t="str">
            <v>01</v>
          </cell>
          <cell r="D1369" t="str">
            <v>01</v>
          </cell>
          <cell r="E1369" t="str">
            <v>14</v>
          </cell>
          <cell r="F1369" t="str">
            <v>18</v>
          </cell>
          <cell r="G1369" t="str">
            <v>1</v>
          </cell>
          <cell r="H1369" t="str">
            <v>00</v>
          </cell>
          <cell r="I1369" t="str">
            <v>0</v>
          </cell>
          <cell r="J1369">
            <v>0</v>
          </cell>
          <cell r="K1369">
            <v>1</v>
          </cell>
          <cell r="L1369">
            <v>0</v>
          </cell>
          <cell r="M1369">
            <v>1</v>
          </cell>
          <cell r="N1369">
            <v>1</v>
          </cell>
          <cell r="O1369">
            <v>1</v>
          </cell>
        </row>
        <row r="1370">
          <cell r="A1370" t="str">
            <v>09</v>
          </cell>
          <cell r="B1370" t="str">
            <v>01</v>
          </cell>
          <cell r="C1370" t="str">
            <v>01</v>
          </cell>
          <cell r="D1370" t="str">
            <v>01</v>
          </cell>
          <cell r="E1370" t="str">
            <v>14</v>
          </cell>
          <cell r="F1370" t="str">
            <v>22</v>
          </cell>
          <cell r="G1370" t="str">
            <v>1</v>
          </cell>
          <cell r="H1370" t="str">
            <v>00</v>
          </cell>
          <cell r="I1370" t="str">
            <v>0</v>
          </cell>
          <cell r="J1370">
            <v>2452</v>
          </cell>
          <cell r="K1370">
            <v>7759</v>
          </cell>
          <cell r="L1370">
            <v>2720</v>
          </cell>
          <cell r="M1370">
            <v>1</v>
          </cell>
          <cell r="N1370">
            <v>1</v>
          </cell>
          <cell r="O1370">
            <v>1</v>
          </cell>
        </row>
        <row r="1371">
          <cell r="A1371" t="str">
            <v>09</v>
          </cell>
          <cell r="B1371" t="str">
            <v>01</v>
          </cell>
          <cell r="C1371" t="str">
            <v>01</v>
          </cell>
          <cell r="D1371" t="str">
            <v>01</v>
          </cell>
          <cell r="E1371" t="str">
            <v>20</v>
          </cell>
          <cell r="F1371" t="str">
            <v>00</v>
          </cell>
          <cell r="G1371" t="str">
            <v>1</v>
          </cell>
          <cell r="H1371" t="str">
            <v>00</v>
          </cell>
          <cell r="I1371" t="str">
            <v>0</v>
          </cell>
          <cell r="J1371">
            <v>0</v>
          </cell>
          <cell r="K1371">
            <v>1</v>
          </cell>
          <cell r="L1371">
            <v>0</v>
          </cell>
          <cell r="M1371">
            <v>1</v>
          </cell>
          <cell r="N1371">
            <v>1</v>
          </cell>
          <cell r="O1371">
            <v>1</v>
          </cell>
        </row>
        <row r="1372">
          <cell r="A1372" t="str">
            <v>09</v>
          </cell>
          <cell r="B1372" t="str">
            <v>01</v>
          </cell>
          <cell r="C1372" t="str">
            <v>01</v>
          </cell>
          <cell r="D1372" t="str">
            <v>01</v>
          </cell>
          <cell r="E1372" t="str">
            <v>20</v>
          </cell>
          <cell r="F1372" t="str">
            <v>05</v>
          </cell>
          <cell r="G1372" t="str">
            <v>1</v>
          </cell>
          <cell r="H1372" t="str">
            <v>00</v>
          </cell>
          <cell r="I1372" t="str">
            <v>0</v>
          </cell>
          <cell r="J1372">
            <v>6800</v>
          </cell>
          <cell r="K1372">
            <v>1</v>
          </cell>
          <cell r="L1372">
            <v>0</v>
          </cell>
          <cell r="M1372">
            <v>1</v>
          </cell>
          <cell r="N1372">
            <v>1</v>
          </cell>
          <cell r="O1372">
            <v>1</v>
          </cell>
        </row>
        <row r="1373">
          <cell r="A1373" t="str">
            <v>09</v>
          </cell>
          <cell r="B1373" t="str">
            <v>01</v>
          </cell>
          <cell r="C1373" t="str">
            <v>01</v>
          </cell>
          <cell r="D1373" t="str">
            <v>02</v>
          </cell>
          <cell r="E1373" t="str">
            <v>10</v>
          </cell>
          <cell r="F1373" t="str">
            <v>26</v>
          </cell>
          <cell r="G1373" t="str">
            <v>1</v>
          </cell>
          <cell r="H1373" t="str">
            <v>00</v>
          </cell>
          <cell r="I1373" t="str">
            <v>0</v>
          </cell>
          <cell r="J1373">
            <v>0</v>
          </cell>
          <cell r="K1373">
            <v>0</v>
          </cell>
          <cell r="L1373">
            <v>0</v>
          </cell>
          <cell r="M1373">
            <v>2250</v>
          </cell>
          <cell r="N1373">
            <v>2250</v>
          </cell>
          <cell r="O1373">
            <v>2250</v>
          </cell>
        </row>
        <row r="1374">
          <cell r="A1374" t="str">
            <v>09</v>
          </cell>
          <cell r="B1374" t="str">
            <v>01</v>
          </cell>
          <cell r="C1374" t="str">
            <v>01</v>
          </cell>
          <cell r="D1374" t="str">
            <v>02</v>
          </cell>
          <cell r="E1374" t="str">
            <v>12</v>
          </cell>
          <cell r="F1374" t="str">
            <v>01</v>
          </cell>
          <cell r="G1374" t="str">
            <v>1</v>
          </cell>
          <cell r="H1374" t="str">
            <v>00</v>
          </cell>
          <cell r="I1374" t="str">
            <v>0</v>
          </cell>
          <cell r="J1374">
            <v>2947</v>
          </cell>
          <cell r="K1374">
            <v>8250</v>
          </cell>
          <cell r="L1374">
            <v>1112</v>
          </cell>
          <cell r="M1374">
            <v>1</v>
          </cell>
          <cell r="N1374">
            <v>1</v>
          </cell>
          <cell r="O1374">
            <v>1</v>
          </cell>
        </row>
        <row r="1375">
          <cell r="A1375" t="str">
            <v>09</v>
          </cell>
          <cell r="B1375" t="str">
            <v>01</v>
          </cell>
          <cell r="C1375" t="str">
            <v>01</v>
          </cell>
          <cell r="D1375" t="str">
            <v>02</v>
          </cell>
          <cell r="E1375" t="str">
            <v>12</v>
          </cell>
          <cell r="F1375" t="str">
            <v>02</v>
          </cell>
          <cell r="G1375" t="str">
            <v>1</v>
          </cell>
          <cell r="H1375" t="str">
            <v>00</v>
          </cell>
          <cell r="I1375" t="str">
            <v>0</v>
          </cell>
          <cell r="J1375">
            <v>12050</v>
          </cell>
          <cell r="K1375">
            <v>7000</v>
          </cell>
          <cell r="L1375">
            <v>25052</v>
          </cell>
          <cell r="M1375">
            <v>1</v>
          </cell>
          <cell r="N1375">
            <v>1</v>
          </cell>
          <cell r="O1375">
            <v>1</v>
          </cell>
        </row>
        <row r="1376">
          <cell r="A1376" t="str">
            <v>09</v>
          </cell>
          <cell r="B1376" t="str">
            <v>01</v>
          </cell>
          <cell r="C1376" t="str">
            <v>01</v>
          </cell>
          <cell r="D1376" t="str">
            <v>02</v>
          </cell>
          <cell r="E1376" t="str">
            <v>12</v>
          </cell>
          <cell r="F1376" t="str">
            <v>03</v>
          </cell>
          <cell r="G1376" t="str">
            <v>1</v>
          </cell>
          <cell r="H1376" t="str">
            <v>00</v>
          </cell>
          <cell r="I1376" t="str">
            <v>0</v>
          </cell>
          <cell r="J1376">
            <v>0</v>
          </cell>
          <cell r="K1376">
            <v>1</v>
          </cell>
          <cell r="L1376">
            <v>0</v>
          </cell>
          <cell r="M1376">
            <v>0</v>
          </cell>
          <cell r="N1376">
            <v>0</v>
          </cell>
          <cell r="O1376">
            <v>0</v>
          </cell>
        </row>
        <row r="1377">
          <cell r="A1377" t="str">
            <v>09</v>
          </cell>
          <cell r="B1377" t="str">
            <v>01</v>
          </cell>
          <cell r="C1377" t="str">
            <v>01</v>
          </cell>
          <cell r="D1377" t="str">
            <v>02</v>
          </cell>
          <cell r="E1377" t="str">
            <v>13</v>
          </cell>
          <cell r="F1377" t="str">
            <v>01</v>
          </cell>
          <cell r="G1377" t="str">
            <v>1</v>
          </cell>
          <cell r="H1377" t="str">
            <v>00</v>
          </cell>
          <cell r="I1377" t="str">
            <v>0</v>
          </cell>
          <cell r="J1377">
            <v>6526</v>
          </cell>
          <cell r="K1377">
            <v>1500</v>
          </cell>
          <cell r="L1377">
            <v>7982</v>
          </cell>
          <cell r="M1377">
            <v>1</v>
          </cell>
          <cell r="N1377">
            <v>1</v>
          </cell>
          <cell r="O1377">
            <v>1</v>
          </cell>
        </row>
        <row r="1378">
          <cell r="A1378" t="str">
            <v>09</v>
          </cell>
          <cell r="B1378" t="str">
            <v>01</v>
          </cell>
          <cell r="C1378" t="str">
            <v>01</v>
          </cell>
          <cell r="D1378" t="str">
            <v>02</v>
          </cell>
          <cell r="E1378" t="str">
            <v>13</v>
          </cell>
          <cell r="F1378" t="str">
            <v>07</v>
          </cell>
          <cell r="G1378" t="str">
            <v>1</v>
          </cell>
          <cell r="H1378" t="str">
            <v>00</v>
          </cell>
          <cell r="I1378" t="str">
            <v>0</v>
          </cell>
          <cell r="J1378">
            <v>641</v>
          </cell>
          <cell r="K1378">
            <v>1</v>
          </cell>
          <cell r="L1378">
            <v>0</v>
          </cell>
          <cell r="M1378">
            <v>0</v>
          </cell>
          <cell r="N1378">
            <v>0</v>
          </cell>
          <cell r="O1378">
            <v>0</v>
          </cell>
        </row>
        <row r="1379">
          <cell r="A1379" t="str">
            <v>09</v>
          </cell>
          <cell r="B1379" t="str">
            <v>01</v>
          </cell>
          <cell r="C1379" t="str">
            <v>01</v>
          </cell>
          <cell r="D1379" t="str">
            <v>02</v>
          </cell>
          <cell r="E1379" t="str">
            <v>13</v>
          </cell>
          <cell r="F1379" t="str">
            <v>08</v>
          </cell>
          <cell r="G1379" t="str">
            <v>1</v>
          </cell>
          <cell r="H1379" t="str">
            <v>00</v>
          </cell>
          <cell r="I1379" t="str">
            <v>0</v>
          </cell>
          <cell r="J1379">
            <v>1990</v>
          </cell>
          <cell r="K1379">
            <v>2000</v>
          </cell>
          <cell r="L1379">
            <v>1500</v>
          </cell>
          <cell r="M1379">
            <v>0</v>
          </cell>
          <cell r="N1379">
            <v>0</v>
          </cell>
          <cell r="O1379">
            <v>0</v>
          </cell>
        </row>
        <row r="1380">
          <cell r="A1380" t="str">
            <v>09</v>
          </cell>
          <cell r="B1380" t="str">
            <v>01</v>
          </cell>
          <cell r="C1380" t="str">
            <v>01</v>
          </cell>
          <cell r="D1380" t="str">
            <v>02</v>
          </cell>
          <cell r="E1380" t="str">
            <v>13</v>
          </cell>
          <cell r="F1380" t="str">
            <v>09</v>
          </cell>
          <cell r="G1380" t="str">
            <v>1</v>
          </cell>
          <cell r="H1380" t="str">
            <v>00</v>
          </cell>
          <cell r="I1380" t="str">
            <v>0</v>
          </cell>
          <cell r="J1380">
            <v>1890</v>
          </cell>
          <cell r="K1380">
            <v>1200</v>
          </cell>
          <cell r="L1380">
            <v>1000</v>
          </cell>
          <cell r="M1380">
            <v>0</v>
          </cell>
          <cell r="N1380">
            <v>0</v>
          </cell>
          <cell r="O1380">
            <v>0</v>
          </cell>
        </row>
        <row r="1381">
          <cell r="A1381" t="str">
            <v>09</v>
          </cell>
          <cell r="B1381" t="str">
            <v>01</v>
          </cell>
          <cell r="C1381" t="str">
            <v>01</v>
          </cell>
          <cell r="D1381" t="str">
            <v>02</v>
          </cell>
          <cell r="E1381" t="str">
            <v>14</v>
          </cell>
          <cell r="F1381" t="str">
            <v>09</v>
          </cell>
          <cell r="G1381" t="str">
            <v>1</v>
          </cell>
          <cell r="H1381" t="str">
            <v>00</v>
          </cell>
          <cell r="I1381" t="str">
            <v>0</v>
          </cell>
          <cell r="J1381">
            <v>0</v>
          </cell>
          <cell r="K1381">
            <v>1</v>
          </cell>
          <cell r="L1381">
            <v>0</v>
          </cell>
          <cell r="M1381">
            <v>0</v>
          </cell>
          <cell r="N1381">
            <v>0</v>
          </cell>
          <cell r="O1381">
            <v>0</v>
          </cell>
        </row>
        <row r="1382">
          <cell r="A1382" t="str">
            <v>09</v>
          </cell>
          <cell r="B1382" t="str">
            <v>01</v>
          </cell>
          <cell r="C1382" t="str">
            <v>01</v>
          </cell>
          <cell r="D1382" t="str">
            <v>03</v>
          </cell>
          <cell r="E1382" t="str">
            <v>10</v>
          </cell>
          <cell r="F1382" t="str">
            <v>26</v>
          </cell>
          <cell r="G1382" t="str">
            <v>1</v>
          </cell>
          <cell r="H1382" t="str">
            <v>00</v>
          </cell>
          <cell r="I1382" t="str">
            <v>0</v>
          </cell>
          <cell r="J1382">
            <v>2804</v>
          </cell>
          <cell r="K1382">
            <v>2250</v>
          </cell>
          <cell r="L1382">
            <v>1500</v>
          </cell>
          <cell r="M1382">
            <v>0</v>
          </cell>
          <cell r="N1382">
            <v>0</v>
          </cell>
          <cell r="O1382">
            <v>0</v>
          </cell>
        </row>
        <row r="1383">
          <cell r="A1383" t="str">
            <v>09</v>
          </cell>
          <cell r="B1383" t="str">
            <v>01</v>
          </cell>
          <cell r="C1383" t="str">
            <v>01</v>
          </cell>
          <cell r="D1383" t="str">
            <v>03</v>
          </cell>
          <cell r="E1383" t="str">
            <v>12</v>
          </cell>
          <cell r="F1383" t="str">
            <v>01</v>
          </cell>
          <cell r="G1383" t="str">
            <v>1</v>
          </cell>
          <cell r="H1383" t="str">
            <v>00</v>
          </cell>
          <cell r="I1383" t="str">
            <v>0</v>
          </cell>
          <cell r="J1383">
            <v>0</v>
          </cell>
          <cell r="K1383">
            <v>0</v>
          </cell>
          <cell r="L1383">
            <v>0</v>
          </cell>
          <cell r="M1383">
            <v>0</v>
          </cell>
          <cell r="N1383">
            <v>0</v>
          </cell>
          <cell r="O1383">
            <v>0</v>
          </cell>
        </row>
        <row r="1384">
          <cell r="A1384" t="str">
            <v>09</v>
          </cell>
          <cell r="B1384" t="str">
            <v>01</v>
          </cell>
          <cell r="C1384" t="str">
            <v>01</v>
          </cell>
          <cell r="D1384" t="str">
            <v>03</v>
          </cell>
          <cell r="E1384" t="str">
            <v>13</v>
          </cell>
          <cell r="F1384" t="str">
            <v>01</v>
          </cell>
          <cell r="G1384" t="str">
            <v>1</v>
          </cell>
          <cell r="H1384" t="str">
            <v>00</v>
          </cell>
          <cell r="I1384" t="str">
            <v>0</v>
          </cell>
          <cell r="J1384">
            <v>4155</v>
          </cell>
          <cell r="K1384">
            <v>3100</v>
          </cell>
          <cell r="L1384">
            <v>2000</v>
          </cell>
          <cell r="M1384">
            <v>0</v>
          </cell>
          <cell r="N1384">
            <v>0</v>
          </cell>
          <cell r="O1384">
            <v>0</v>
          </cell>
        </row>
        <row r="1385">
          <cell r="A1385" t="str">
            <v>09</v>
          </cell>
          <cell r="B1385" t="str">
            <v>01</v>
          </cell>
          <cell r="C1385" t="str">
            <v>01</v>
          </cell>
          <cell r="D1385" t="str">
            <v>03</v>
          </cell>
          <cell r="E1385" t="str">
            <v>13</v>
          </cell>
          <cell r="F1385" t="str">
            <v>09</v>
          </cell>
          <cell r="G1385" t="str">
            <v>1</v>
          </cell>
          <cell r="H1385" t="str">
            <v>00</v>
          </cell>
          <cell r="I1385" t="str">
            <v>0</v>
          </cell>
          <cell r="J1385">
            <v>0</v>
          </cell>
          <cell r="K1385">
            <v>5100</v>
          </cell>
          <cell r="L1385">
            <v>3500</v>
          </cell>
          <cell r="M1385">
            <v>1</v>
          </cell>
          <cell r="N1385">
            <v>1</v>
          </cell>
          <cell r="O1385">
            <v>1</v>
          </cell>
        </row>
        <row r="1386">
          <cell r="A1386" t="str">
            <v>09</v>
          </cell>
          <cell r="B1386" t="str">
            <v>01</v>
          </cell>
          <cell r="C1386" t="str">
            <v>01</v>
          </cell>
          <cell r="D1386" t="str">
            <v>03</v>
          </cell>
          <cell r="E1386" t="str">
            <v>14</v>
          </cell>
          <cell r="F1386" t="str">
            <v>06</v>
          </cell>
          <cell r="G1386" t="str">
            <v>1</v>
          </cell>
          <cell r="H1386" t="str">
            <v>00</v>
          </cell>
          <cell r="I1386" t="str">
            <v>0</v>
          </cell>
          <cell r="J1386">
            <v>4617</v>
          </cell>
          <cell r="K1386">
            <v>0</v>
          </cell>
          <cell r="L1386">
            <v>11908</v>
          </cell>
          <cell r="M1386">
            <v>0</v>
          </cell>
          <cell r="N1386">
            <v>0</v>
          </cell>
          <cell r="O1386">
            <v>0</v>
          </cell>
        </row>
        <row r="1387">
          <cell r="A1387" t="str">
            <v>09</v>
          </cell>
          <cell r="B1387" t="str">
            <v>01</v>
          </cell>
          <cell r="C1387" t="str">
            <v>01</v>
          </cell>
          <cell r="D1387" t="str">
            <v>03</v>
          </cell>
          <cell r="E1387" t="str">
            <v>14</v>
          </cell>
          <cell r="F1387" t="str">
            <v>07</v>
          </cell>
          <cell r="G1387" t="str">
            <v>1</v>
          </cell>
          <cell r="H1387" t="str">
            <v>00</v>
          </cell>
          <cell r="I1387" t="str">
            <v>0</v>
          </cell>
          <cell r="J1387">
            <v>2768</v>
          </cell>
          <cell r="K1387">
            <v>0</v>
          </cell>
          <cell r="L1387">
            <v>10117</v>
          </cell>
          <cell r="M1387">
            <v>0</v>
          </cell>
          <cell r="N1387">
            <v>0</v>
          </cell>
          <cell r="O1387">
            <v>0</v>
          </cell>
        </row>
        <row r="1388">
          <cell r="A1388" t="str">
            <v>09</v>
          </cell>
          <cell r="B1388" t="str">
            <v>01</v>
          </cell>
          <cell r="C1388" t="str">
            <v>01</v>
          </cell>
          <cell r="D1388" t="str">
            <v>03</v>
          </cell>
          <cell r="E1388" t="str">
            <v>14</v>
          </cell>
          <cell r="F1388" t="str">
            <v>09</v>
          </cell>
          <cell r="G1388" t="str">
            <v>1</v>
          </cell>
          <cell r="H1388" t="str">
            <v>00</v>
          </cell>
          <cell r="I1388" t="str">
            <v>0</v>
          </cell>
          <cell r="J1388">
            <v>0</v>
          </cell>
          <cell r="K1388">
            <v>1</v>
          </cell>
          <cell r="L1388">
            <v>0</v>
          </cell>
          <cell r="M1388">
            <v>0</v>
          </cell>
          <cell r="N1388">
            <v>0</v>
          </cell>
          <cell r="O1388">
            <v>0</v>
          </cell>
        </row>
        <row r="1389">
          <cell r="A1389" t="str">
            <v>09</v>
          </cell>
          <cell r="B1389" t="str">
            <v>01</v>
          </cell>
          <cell r="C1389" t="str">
            <v>01</v>
          </cell>
          <cell r="D1389" t="str">
            <v>03</v>
          </cell>
          <cell r="E1389" t="str">
            <v>14</v>
          </cell>
          <cell r="F1389" t="str">
            <v>17</v>
          </cell>
          <cell r="G1389" t="str">
            <v>1</v>
          </cell>
          <cell r="H1389" t="str">
            <v>00</v>
          </cell>
          <cell r="I1389" t="str">
            <v>0</v>
          </cell>
          <cell r="J1389">
            <v>176</v>
          </cell>
          <cell r="K1389">
            <v>0</v>
          </cell>
          <cell r="L1389">
            <v>0</v>
          </cell>
          <cell r="M1389">
            <v>0</v>
          </cell>
          <cell r="N1389">
            <v>0</v>
          </cell>
          <cell r="O1389">
            <v>0</v>
          </cell>
        </row>
        <row r="1390">
          <cell r="A1390" t="str">
            <v>09</v>
          </cell>
          <cell r="B1390" t="str">
            <v>01</v>
          </cell>
          <cell r="C1390" t="str">
            <v>01</v>
          </cell>
          <cell r="D1390" t="str">
            <v>03</v>
          </cell>
          <cell r="E1390" t="str">
            <v>14</v>
          </cell>
          <cell r="F1390" t="str">
            <v>80</v>
          </cell>
          <cell r="G1390" t="str">
            <v>1</v>
          </cell>
          <cell r="H1390" t="str">
            <v>00</v>
          </cell>
          <cell r="I1390" t="str">
            <v>0</v>
          </cell>
          <cell r="J1390">
            <v>0</v>
          </cell>
          <cell r="K1390">
            <v>1</v>
          </cell>
          <cell r="L1390">
            <v>0</v>
          </cell>
          <cell r="M1390">
            <v>0</v>
          </cell>
          <cell r="N1390">
            <v>0</v>
          </cell>
          <cell r="O1390">
            <v>0</v>
          </cell>
        </row>
        <row r="1391">
          <cell r="A1391" t="str">
            <v>09</v>
          </cell>
          <cell r="B1391" t="str">
            <v>01</v>
          </cell>
          <cell r="C1391" t="str">
            <v>01</v>
          </cell>
          <cell r="D1391" t="str">
            <v>04</v>
          </cell>
          <cell r="E1391" t="str">
            <v>12</v>
          </cell>
          <cell r="F1391" t="str">
            <v>01</v>
          </cell>
          <cell r="G1391" t="str">
            <v>1</v>
          </cell>
          <cell r="H1391" t="str">
            <v>00</v>
          </cell>
          <cell r="I1391" t="str">
            <v>0</v>
          </cell>
          <cell r="J1391">
            <v>0</v>
          </cell>
          <cell r="K1391">
            <v>0</v>
          </cell>
          <cell r="L1391">
            <v>0</v>
          </cell>
          <cell r="M1391">
            <v>0</v>
          </cell>
          <cell r="N1391">
            <v>0</v>
          </cell>
          <cell r="O1391">
            <v>0</v>
          </cell>
        </row>
        <row r="1392">
          <cell r="A1392" t="str">
            <v>09</v>
          </cell>
          <cell r="B1392" t="str">
            <v>01</v>
          </cell>
          <cell r="C1392" t="str">
            <v>01</v>
          </cell>
          <cell r="D1392" t="str">
            <v>04</v>
          </cell>
          <cell r="E1392" t="str">
            <v>12</v>
          </cell>
          <cell r="F1392" t="str">
            <v>03</v>
          </cell>
          <cell r="G1392" t="str">
            <v>1</v>
          </cell>
          <cell r="H1392" t="str">
            <v>00</v>
          </cell>
          <cell r="I1392" t="str">
            <v>0</v>
          </cell>
          <cell r="J1392">
            <v>27976</v>
          </cell>
          <cell r="K1392">
            <v>15000</v>
          </cell>
          <cell r="L1392">
            <v>24894</v>
          </cell>
          <cell r="M1392">
            <v>15000</v>
          </cell>
          <cell r="N1392">
            <v>15000</v>
          </cell>
          <cell r="O1392">
            <v>15000</v>
          </cell>
        </row>
        <row r="1393">
          <cell r="A1393" t="str">
            <v>09</v>
          </cell>
          <cell r="B1393" t="str">
            <v>01</v>
          </cell>
          <cell r="C1393" t="str">
            <v>01</v>
          </cell>
          <cell r="D1393" t="str">
            <v>04</v>
          </cell>
          <cell r="E1393" t="str">
            <v>13</v>
          </cell>
          <cell r="F1393" t="str">
            <v>01</v>
          </cell>
          <cell r="G1393" t="str">
            <v>1</v>
          </cell>
          <cell r="H1393" t="str">
            <v>00</v>
          </cell>
          <cell r="I1393" t="str">
            <v>0</v>
          </cell>
          <cell r="J1393">
            <v>1239</v>
          </cell>
          <cell r="K1393">
            <v>1250</v>
          </cell>
          <cell r="L1393">
            <v>1500</v>
          </cell>
          <cell r="M1393">
            <v>0</v>
          </cell>
          <cell r="N1393">
            <v>0</v>
          </cell>
          <cell r="O1393">
            <v>0</v>
          </cell>
        </row>
        <row r="1394">
          <cell r="A1394" t="str">
            <v>09</v>
          </cell>
          <cell r="B1394" t="str">
            <v>01</v>
          </cell>
          <cell r="C1394" t="str">
            <v>01</v>
          </cell>
          <cell r="D1394" t="str">
            <v>04</v>
          </cell>
          <cell r="E1394" t="str">
            <v>13</v>
          </cell>
          <cell r="F1394" t="str">
            <v>08</v>
          </cell>
          <cell r="G1394" t="str">
            <v>1</v>
          </cell>
          <cell r="H1394" t="str">
            <v>00</v>
          </cell>
          <cell r="I1394" t="str">
            <v>0</v>
          </cell>
          <cell r="J1394">
            <v>0</v>
          </cell>
          <cell r="K1394">
            <v>0</v>
          </cell>
          <cell r="L1394">
            <v>0</v>
          </cell>
          <cell r="M1394">
            <v>0</v>
          </cell>
          <cell r="N1394">
            <v>0</v>
          </cell>
          <cell r="O1394">
            <v>0</v>
          </cell>
        </row>
        <row r="1395">
          <cell r="A1395" t="str">
            <v>09</v>
          </cell>
          <cell r="B1395" t="str">
            <v>01</v>
          </cell>
          <cell r="C1395" t="str">
            <v>01</v>
          </cell>
          <cell r="D1395" t="str">
            <v>04</v>
          </cell>
          <cell r="E1395" t="str">
            <v>14</v>
          </cell>
          <cell r="F1395" t="str">
            <v>06</v>
          </cell>
          <cell r="G1395" t="str">
            <v>1</v>
          </cell>
          <cell r="H1395" t="str">
            <v>00</v>
          </cell>
          <cell r="I1395" t="str">
            <v>0</v>
          </cell>
          <cell r="J1395">
            <v>1771</v>
          </cell>
          <cell r="K1395">
            <v>1875</v>
          </cell>
          <cell r="L1395">
            <v>1875</v>
          </cell>
          <cell r="M1395">
            <v>0</v>
          </cell>
          <cell r="N1395">
            <v>0</v>
          </cell>
          <cell r="O1395">
            <v>0</v>
          </cell>
        </row>
        <row r="1396">
          <cell r="A1396" t="str">
            <v>09</v>
          </cell>
          <cell r="B1396" t="str">
            <v>01</v>
          </cell>
          <cell r="C1396" t="str">
            <v>01</v>
          </cell>
          <cell r="D1396" t="str">
            <v>04</v>
          </cell>
          <cell r="E1396" t="str">
            <v>14</v>
          </cell>
          <cell r="F1396" t="str">
            <v>07</v>
          </cell>
          <cell r="G1396" t="str">
            <v>1</v>
          </cell>
          <cell r="H1396" t="str">
            <v>00</v>
          </cell>
          <cell r="I1396" t="str">
            <v>0</v>
          </cell>
          <cell r="J1396">
            <v>1428</v>
          </cell>
          <cell r="K1396">
            <v>1500</v>
          </cell>
          <cell r="L1396">
            <v>1500</v>
          </cell>
          <cell r="M1396">
            <v>0</v>
          </cell>
          <cell r="N1396">
            <v>0</v>
          </cell>
          <cell r="O1396">
            <v>0</v>
          </cell>
        </row>
        <row r="1397">
          <cell r="A1397" t="str">
            <v>09</v>
          </cell>
          <cell r="B1397" t="str">
            <v>01</v>
          </cell>
          <cell r="C1397" t="str">
            <v>01</v>
          </cell>
          <cell r="D1397" t="str">
            <v>06</v>
          </cell>
          <cell r="E1397" t="str">
            <v>14</v>
          </cell>
          <cell r="F1397" t="str">
            <v>07</v>
          </cell>
          <cell r="G1397" t="str">
            <v>1</v>
          </cell>
          <cell r="H1397" t="str">
            <v>00</v>
          </cell>
          <cell r="I1397" t="str">
            <v>0</v>
          </cell>
          <cell r="J1397">
            <v>6743</v>
          </cell>
          <cell r="K1397">
            <v>6750</v>
          </cell>
          <cell r="L1397">
            <v>6750</v>
          </cell>
          <cell r="M1397">
            <v>0</v>
          </cell>
          <cell r="N1397">
            <v>0</v>
          </cell>
          <cell r="O1397">
            <v>0</v>
          </cell>
        </row>
        <row r="1398">
          <cell r="A1398" t="str">
            <v>09</v>
          </cell>
          <cell r="B1398" t="str">
            <v>01</v>
          </cell>
          <cell r="C1398" t="str">
            <v>01</v>
          </cell>
          <cell r="D1398" t="str">
            <v>07</v>
          </cell>
          <cell r="E1398" t="str">
            <v>14</v>
          </cell>
          <cell r="F1398" t="str">
            <v>06</v>
          </cell>
          <cell r="G1398" t="str">
            <v>1</v>
          </cell>
          <cell r="H1398" t="str">
            <v>00</v>
          </cell>
          <cell r="I1398" t="str">
            <v>0</v>
          </cell>
          <cell r="J1398">
            <v>372</v>
          </cell>
          <cell r="K1398">
            <v>375</v>
          </cell>
          <cell r="L1398">
            <v>375</v>
          </cell>
          <cell r="M1398">
            <v>0</v>
          </cell>
          <cell r="N1398">
            <v>0</v>
          </cell>
          <cell r="O1398">
            <v>0</v>
          </cell>
        </row>
        <row r="1399">
          <cell r="A1399" t="str">
            <v>09</v>
          </cell>
          <cell r="B1399" t="str">
            <v>01</v>
          </cell>
          <cell r="C1399" t="str">
            <v>01</v>
          </cell>
          <cell r="D1399" t="str">
            <v>07</v>
          </cell>
          <cell r="E1399" t="str">
            <v>14</v>
          </cell>
          <cell r="F1399" t="str">
            <v>09</v>
          </cell>
          <cell r="G1399" t="str">
            <v>1</v>
          </cell>
          <cell r="H1399" t="str">
            <v>00</v>
          </cell>
          <cell r="I1399" t="str">
            <v>0</v>
          </cell>
          <cell r="J1399">
            <v>0</v>
          </cell>
          <cell r="K1399">
            <v>1</v>
          </cell>
          <cell r="L1399">
            <v>1</v>
          </cell>
          <cell r="M1399">
            <v>0</v>
          </cell>
          <cell r="N1399">
            <v>0</v>
          </cell>
          <cell r="O1399">
            <v>0</v>
          </cell>
        </row>
        <row r="1400">
          <cell r="A1400" t="str">
            <v>09</v>
          </cell>
          <cell r="B1400" t="str">
            <v>01</v>
          </cell>
          <cell r="C1400" t="str">
            <v>01</v>
          </cell>
          <cell r="D1400" t="str">
            <v>08</v>
          </cell>
          <cell r="E1400" t="str">
            <v>14</v>
          </cell>
          <cell r="F1400" t="str">
            <v>06</v>
          </cell>
          <cell r="G1400" t="str">
            <v>1</v>
          </cell>
          <cell r="H1400" t="str">
            <v>00</v>
          </cell>
          <cell r="I1400" t="str">
            <v>0</v>
          </cell>
          <cell r="J1400">
            <v>6440</v>
          </cell>
          <cell r="K1400">
            <v>6750</v>
          </cell>
          <cell r="L1400">
            <v>5000</v>
          </cell>
          <cell r="M1400">
            <v>0</v>
          </cell>
          <cell r="N1400">
            <v>0</v>
          </cell>
          <cell r="O1400">
            <v>0</v>
          </cell>
        </row>
        <row r="1401">
          <cell r="A1401" t="str">
            <v>09</v>
          </cell>
          <cell r="B1401" t="str">
            <v>01</v>
          </cell>
          <cell r="C1401" t="str">
            <v>02</v>
          </cell>
          <cell r="D1401" t="str">
            <v>01</v>
          </cell>
          <cell r="E1401" t="str">
            <v>10</v>
          </cell>
          <cell r="F1401" t="str">
            <v>01</v>
          </cell>
          <cell r="G1401" t="str">
            <v>1</v>
          </cell>
          <cell r="H1401" t="str">
            <v>00</v>
          </cell>
          <cell r="I1401" t="str">
            <v>0</v>
          </cell>
          <cell r="J1401">
            <v>44198</v>
          </cell>
          <cell r="K1401">
            <v>41675</v>
          </cell>
          <cell r="L1401">
            <v>39122</v>
          </cell>
          <cell r="M1401">
            <v>49754</v>
          </cell>
          <cell r="N1401">
            <v>46835</v>
          </cell>
          <cell r="O1401">
            <v>46835</v>
          </cell>
        </row>
        <row r="1402">
          <cell r="A1402" t="str">
            <v>09</v>
          </cell>
          <cell r="B1402" t="str">
            <v>01</v>
          </cell>
          <cell r="C1402" t="str">
            <v>03</v>
          </cell>
          <cell r="D1402" t="str">
            <v>02</v>
          </cell>
          <cell r="E1402" t="str">
            <v>10</v>
          </cell>
          <cell r="F1402" t="str">
            <v>01</v>
          </cell>
          <cell r="G1402" t="str">
            <v>1</v>
          </cell>
          <cell r="H1402" t="str">
            <v>00</v>
          </cell>
          <cell r="I1402" t="str">
            <v>0</v>
          </cell>
          <cell r="J1402">
            <v>31605</v>
          </cell>
          <cell r="K1402">
            <v>15929</v>
          </cell>
          <cell r="L1402">
            <v>12381</v>
          </cell>
          <cell r="M1402">
            <v>19113</v>
          </cell>
          <cell r="N1402">
            <v>19113</v>
          </cell>
          <cell r="O1402">
            <v>19113</v>
          </cell>
        </row>
        <row r="1403">
          <cell r="A1403" t="str">
            <v>09</v>
          </cell>
          <cell r="B1403" t="str">
            <v>02</v>
          </cell>
          <cell r="C1403" t="str">
            <v>01</v>
          </cell>
          <cell r="D1403" t="str">
            <v>01</v>
          </cell>
          <cell r="E1403" t="str">
            <v>10</v>
          </cell>
          <cell r="F1403" t="str">
            <v>01</v>
          </cell>
          <cell r="G1403" t="str">
            <v>1</v>
          </cell>
          <cell r="H1403" t="str">
            <v>00</v>
          </cell>
          <cell r="I1403" t="str">
            <v>0</v>
          </cell>
          <cell r="J1403">
            <v>147726</v>
          </cell>
          <cell r="K1403">
            <v>196028</v>
          </cell>
          <cell r="L1403">
            <v>168129</v>
          </cell>
          <cell r="M1403">
            <v>184712</v>
          </cell>
          <cell r="N1403">
            <v>218423</v>
          </cell>
          <cell r="O1403">
            <v>218423</v>
          </cell>
        </row>
        <row r="1404">
          <cell r="A1404" t="str">
            <v>09</v>
          </cell>
          <cell r="B1404" t="str">
            <v>02</v>
          </cell>
          <cell r="C1404" t="str">
            <v>01</v>
          </cell>
          <cell r="D1404" t="str">
            <v>01</v>
          </cell>
          <cell r="E1404" t="str">
            <v>10</v>
          </cell>
          <cell r="F1404" t="str">
            <v>01</v>
          </cell>
          <cell r="G1404" t="str">
            <v>2</v>
          </cell>
          <cell r="H1404" t="str">
            <v>00</v>
          </cell>
          <cell r="I1404" t="str">
            <v>0</v>
          </cell>
          <cell r="J1404">
            <v>5454</v>
          </cell>
          <cell r="K1404">
            <v>4715</v>
          </cell>
          <cell r="L1404">
            <v>41733</v>
          </cell>
          <cell r="M1404">
            <v>5388</v>
          </cell>
          <cell r="N1404">
            <v>74033</v>
          </cell>
          <cell r="O1404">
            <v>74033</v>
          </cell>
        </row>
        <row r="1405">
          <cell r="A1405" t="str">
            <v>09</v>
          </cell>
          <cell r="B1405" t="str">
            <v>02</v>
          </cell>
          <cell r="C1405" t="str">
            <v>01</v>
          </cell>
          <cell r="D1405" t="str">
            <v>01</v>
          </cell>
          <cell r="E1405" t="str">
            <v>10</v>
          </cell>
          <cell r="F1405" t="str">
            <v>26</v>
          </cell>
          <cell r="G1405" t="str">
            <v>1</v>
          </cell>
          <cell r="H1405" t="str">
            <v>00</v>
          </cell>
          <cell r="I1405" t="str">
            <v>0</v>
          </cell>
          <cell r="J1405">
            <v>0</v>
          </cell>
          <cell r="K1405">
            <v>1</v>
          </cell>
          <cell r="L1405">
            <v>0</v>
          </cell>
          <cell r="M1405">
            <v>1</v>
          </cell>
          <cell r="N1405">
            <v>1</v>
          </cell>
          <cell r="O1405">
            <v>1</v>
          </cell>
        </row>
        <row r="1406">
          <cell r="A1406" t="str">
            <v>09</v>
          </cell>
          <cell r="B1406" t="str">
            <v>02</v>
          </cell>
          <cell r="C1406" t="str">
            <v>01</v>
          </cell>
          <cell r="D1406" t="str">
            <v>01</v>
          </cell>
          <cell r="E1406" t="str">
            <v>11</v>
          </cell>
          <cell r="F1406" t="str">
            <v>01</v>
          </cell>
          <cell r="G1406" t="str">
            <v>1</v>
          </cell>
          <cell r="H1406" t="str">
            <v>00</v>
          </cell>
          <cell r="I1406" t="str">
            <v>0</v>
          </cell>
          <cell r="J1406">
            <v>0</v>
          </cell>
          <cell r="K1406">
            <v>1</v>
          </cell>
          <cell r="L1406">
            <v>0</v>
          </cell>
          <cell r="M1406">
            <v>0</v>
          </cell>
          <cell r="N1406">
            <v>0</v>
          </cell>
          <cell r="O1406">
            <v>0</v>
          </cell>
        </row>
        <row r="1407">
          <cell r="A1407" t="str">
            <v>09</v>
          </cell>
          <cell r="B1407" t="str">
            <v>02</v>
          </cell>
          <cell r="C1407" t="str">
            <v>01</v>
          </cell>
          <cell r="D1407" t="str">
            <v>01</v>
          </cell>
          <cell r="E1407" t="str">
            <v>12</v>
          </cell>
          <cell r="F1407" t="str">
            <v>01</v>
          </cell>
          <cell r="G1407" t="str">
            <v>1</v>
          </cell>
          <cell r="H1407" t="str">
            <v>00</v>
          </cell>
          <cell r="I1407" t="str">
            <v>0</v>
          </cell>
          <cell r="J1407">
            <v>3415</v>
          </cell>
          <cell r="K1407">
            <v>3750</v>
          </cell>
          <cell r="L1407">
            <v>5946</v>
          </cell>
          <cell r="M1407">
            <v>1</v>
          </cell>
          <cell r="N1407">
            <v>1</v>
          </cell>
          <cell r="O1407">
            <v>1</v>
          </cell>
        </row>
        <row r="1408">
          <cell r="A1408" t="str">
            <v>09</v>
          </cell>
          <cell r="B1408" t="str">
            <v>02</v>
          </cell>
          <cell r="C1408" t="str">
            <v>01</v>
          </cell>
          <cell r="D1408" t="str">
            <v>01</v>
          </cell>
          <cell r="E1408" t="str">
            <v>13</v>
          </cell>
          <cell r="F1408" t="str">
            <v>01</v>
          </cell>
          <cell r="G1408" t="str">
            <v>1</v>
          </cell>
          <cell r="H1408" t="str">
            <v>00</v>
          </cell>
          <cell r="I1408" t="str">
            <v>0</v>
          </cell>
          <cell r="J1408">
            <v>977</v>
          </cell>
          <cell r="K1408">
            <v>1125</v>
          </cell>
          <cell r="L1408">
            <v>1000</v>
          </cell>
          <cell r="M1408">
            <v>0</v>
          </cell>
          <cell r="N1408">
            <v>0</v>
          </cell>
          <cell r="O1408">
            <v>0</v>
          </cell>
        </row>
        <row r="1409">
          <cell r="A1409" t="str">
            <v>09</v>
          </cell>
          <cell r="B1409" t="str">
            <v>02</v>
          </cell>
          <cell r="C1409" t="str">
            <v>01</v>
          </cell>
          <cell r="D1409" t="str">
            <v>01</v>
          </cell>
          <cell r="E1409" t="str">
            <v>13</v>
          </cell>
          <cell r="F1409" t="str">
            <v>08</v>
          </cell>
          <cell r="G1409" t="str">
            <v>1</v>
          </cell>
          <cell r="H1409" t="str">
            <v>00</v>
          </cell>
          <cell r="I1409" t="str">
            <v>0</v>
          </cell>
          <cell r="J1409">
            <v>1968</v>
          </cell>
          <cell r="K1409">
            <v>2000</v>
          </cell>
          <cell r="L1409">
            <v>1000</v>
          </cell>
          <cell r="M1409">
            <v>0</v>
          </cell>
          <cell r="N1409">
            <v>0</v>
          </cell>
          <cell r="O1409">
            <v>0</v>
          </cell>
        </row>
        <row r="1410">
          <cell r="A1410" t="str">
            <v>09</v>
          </cell>
          <cell r="B1410" t="str">
            <v>02</v>
          </cell>
          <cell r="C1410" t="str">
            <v>01</v>
          </cell>
          <cell r="D1410" t="str">
            <v>01</v>
          </cell>
          <cell r="E1410" t="str">
            <v>13</v>
          </cell>
          <cell r="F1410" t="str">
            <v>09</v>
          </cell>
          <cell r="G1410" t="str">
            <v>1</v>
          </cell>
          <cell r="H1410" t="str">
            <v>00</v>
          </cell>
          <cell r="I1410" t="str">
            <v>0</v>
          </cell>
          <cell r="J1410">
            <v>1411</v>
          </cell>
          <cell r="K1410">
            <v>1500</v>
          </cell>
          <cell r="L1410">
            <v>536</v>
          </cell>
          <cell r="M1410">
            <v>1</v>
          </cell>
          <cell r="N1410">
            <v>1</v>
          </cell>
          <cell r="O1410">
            <v>1</v>
          </cell>
        </row>
        <row r="1411">
          <cell r="A1411" t="str">
            <v>09</v>
          </cell>
          <cell r="B1411" t="str">
            <v>02</v>
          </cell>
          <cell r="C1411" t="str">
            <v>01</v>
          </cell>
          <cell r="D1411" t="str">
            <v>01</v>
          </cell>
          <cell r="E1411" t="str">
            <v>13</v>
          </cell>
          <cell r="F1411" t="str">
            <v>28</v>
          </cell>
          <cell r="G1411" t="str">
            <v>1</v>
          </cell>
          <cell r="H1411" t="str">
            <v>00</v>
          </cell>
          <cell r="I1411" t="str">
            <v>0</v>
          </cell>
          <cell r="J1411">
            <v>542</v>
          </cell>
          <cell r="K1411">
            <v>1000</v>
          </cell>
          <cell r="L1411">
            <v>1000</v>
          </cell>
          <cell r="M1411">
            <v>1</v>
          </cell>
          <cell r="N1411">
            <v>1</v>
          </cell>
          <cell r="O1411">
            <v>1</v>
          </cell>
        </row>
        <row r="1412">
          <cell r="A1412" t="str">
            <v>09</v>
          </cell>
          <cell r="B1412" t="str">
            <v>02</v>
          </cell>
          <cell r="C1412" t="str">
            <v>01</v>
          </cell>
          <cell r="D1412" t="str">
            <v>01</v>
          </cell>
          <cell r="E1412" t="str">
            <v>13</v>
          </cell>
          <cell r="F1412" t="str">
            <v>33</v>
          </cell>
          <cell r="G1412" t="str">
            <v>1</v>
          </cell>
          <cell r="H1412" t="str">
            <v>00</v>
          </cell>
          <cell r="I1412" t="str">
            <v>0</v>
          </cell>
          <cell r="J1412">
            <v>0</v>
          </cell>
          <cell r="K1412">
            <v>0</v>
          </cell>
          <cell r="L1412">
            <v>0</v>
          </cell>
          <cell r="M1412">
            <v>1</v>
          </cell>
          <cell r="N1412">
            <v>1</v>
          </cell>
          <cell r="O1412">
            <v>1</v>
          </cell>
        </row>
        <row r="1413">
          <cell r="A1413" t="str">
            <v>09</v>
          </cell>
          <cell r="B1413" t="str">
            <v>02</v>
          </cell>
          <cell r="C1413" t="str">
            <v>01</v>
          </cell>
          <cell r="D1413" t="str">
            <v>01</v>
          </cell>
          <cell r="E1413" t="str">
            <v>14</v>
          </cell>
          <cell r="F1413" t="str">
            <v>06</v>
          </cell>
          <cell r="G1413" t="str">
            <v>1</v>
          </cell>
          <cell r="H1413" t="str">
            <v>00</v>
          </cell>
          <cell r="I1413" t="str">
            <v>0</v>
          </cell>
          <cell r="J1413">
            <v>1710</v>
          </cell>
          <cell r="K1413">
            <v>750</v>
          </cell>
          <cell r="L1413">
            <v>750</v>
          </cell>
          <cell r="M1413">
            <v>0</v>
          </cell>
          <cell r="N1413">
            <v>0</v>
          </cell>
          <cell r="O1413">
            <v>0</v>
          </cell>
        </row>
        <row r="1414">
          <cell r="A1414" t="str">
            <v>09</v>
          </cell>
          <cell r="B1414" t="str">
            <v>02</v>
          </cell>
          <cell r="C1414" t="str">
            <v>01</v>
          </cell>
          <cell r="D1414" t="str">
            <v>01</v>
          </cell>
          <cell r="E1414" t="str">
            <v>14</v>
          </cell>
          <cell r="F1414" t="str">
            <v>07</v>
          </cell>
          <cell r="G1414" t="str">
            <v>1</v>
          </cell>
          <cell r="H1414" t="str">
            <v>00</v>
          </cell>
          <cell r="I1414" t="str">
            <v>0</v>
          </cell>
          <cell r="J1414">
            <v>2131</v>
          </cell>
          <cell r="K1414">
            <v>2250</v>
          </cell>
          <cell r="L1414">
            <v>2250</v>
          </cell>
          <cell r="M1414">
            <v>0</v>
          </cell>
          <cell r="N1414">
            <v>0</v>
          </cell>
          <cell r="O1414">
            <v>0</v>
          </cell>
        </row>
        <row r="1415">
          <cell r="A1415" t="str">
            <v>09</v>
          </cell>
          <cell r="B1415" t="str">
            <v>02</v>
          </cell>
          <cell r="C1415" t="str">
            <v>01</v>
          </cell>
          <cell r="D1415" t="str">
            <v>01</v>
          </cell>
          <cell r="E1415" t="str">
            <v>14</v>
          </cell>
          <cell r="F1415" t="str">
            <v>09</v>
          </cell>
          <cell r="G1415" t="str">
            <v>1</v>
          </cell>
          <cell r="H1415" t="str">
            <v>00</v>
          </cell>
          <cell r="I1415" t="str">
            <v>0</v>
          </cell>
          <cell r="J1415">
            <v>0</v>
          </cell>
          <cell r="K1415">
            <v>1</v>
          </cell>
          <cell r="L1415">
            <v>0</v>
          </cell>
          <cell r="M1415">
            <v>1</v>
          </cell>
          <cell r="N1415">
            <v>1</v>
          </cell>
          <cell r="O1415">
            <v>1</v>
          </cell>
        </row>
        <row r="1416">
          <cell r="A1416" t="str">
            <v>09</v>
          </cell>
          <cell r="B1416" t="str">
            <v>02</v>
          </cell>
          <cell r="C1416" t="str">
            <v>01</v>
          </cell>
          <cell r="D1416" t="str">
            <v>01</v>
          </cell>
          <cell r="E1416" t="str">
            <v>14</v>
          </cell>
          <cell r="F1416" t="str">
            <v>11</v>
          </cell>
          <cell r="G1416" t="str">
            <v>1</v>
          </cell>
          <cell r="H1416" t="str">
            <v>00</v>
          </cell>
          <cell r="I1416" t="str">
            <v>0</v>
          </cell>
          <cell r="J1416">
            <v>41369</v>
          </cell>
          <cell r="K1416">
            <v>41370</v>
          </cell>
          <cell r="L1416">
            <v>41370</v>
          </cell>
          <cell r="M1416">
            <v>0</v>
          </cell>
          <cell r="N1416">
            <v>0</v>
          </cell>
          <cell r="O1416">
            <v>0</v>
          </cell>
        </row>
        <row r="1417">
          <cell r="A1417" t="str">
            <v>09</v>
          </cell>
          <cell r="B1417" t="str">
            <v>02</v>
          </cell>
          <cell r="C1417" t="str">
            <v>01</v>
          </cell>
          <cell r="D1417" t="str">
            <v>01</v>
          </cell>
          <cell r="E1417" t="str">
            <v>14</v>
          </cell>
          <cell r="F1417" t="str">
            <v>17</v>
          </cell>
          <cell r="G1417" t="str">
            <v>1</v>
          </cell>
          <cell r="H1417" t="str">
            <v>00</v>
          </cell>
          <cell r="I1417" t="str">
            <v>0</v>
          </cell>
          <cell r="J1417">
            <v>12155</v>
          </cell>
          <cell r="K1417">
            <v>1</v>
          </cell>
          <cell r="L1417">
            <v>0</v>
          </cell>
          <cell r="M1417">
            <v>1</v>
          </cell>
          <cell r="N1417">
            <v>1</v>
          </cell>
          <cell r="O1417">
            <v>1</v>
          </cell>
        </row>
        <row r="1418">
          <cell r="A1418" t="str">
            <v>09</v>
          </cell>
          <cell r="B1418" t="str">
            <v>02</v>
          </cell>
          <cell r="C1418" t="str">
            <v>01</v>
          </cell>
          <cell r="D1418" t="str">
            <v>01</v>
          </cell>
          <cell r="E1418" t="str">
            <v>20</v>
          </cell>
          <cell r="F1418" t="str">
            <v>03</v>
          </cell>
          <cell r="G1418" t="str">
            <v>1</v>
          </cell>
          <cell r="H1418" t="str">
            <v>00</v>
          </cell>
          <cell r="I1418" t="str">
            <v>0</v>
          </cell>
          <cell r="J1418">
            <v>0</v>
          </cell>
          <cell r="K1418">
            <v>1</v>
          </cell>
          <cell r="L1418">
            <v>0</v>
          </cell>
          <cell r="M1418">
            <v>1</v>
          </cell>
          <cell r="N1418">
            <v>1</v>
          </cell>
          <cell r="O1418">
            <v>1</v>
          </cell>
        </row>
        <row r="1419">
          <cell r="A1419" t="str">
            <v>09</v>
          </cell>
          <cell r="B1419" t="str">
            <v>02</v>
          </cell>
          <cell r="C1419" t="str">
            <v>02</v>
          </cell>
          <cell r="D1419" t="str">
            <v>01</v>
          </cell>
          <cell r="E1419" t="str">
            <v>10</v>
          </cell>
          <cell r="F1419" t="str">
            <v>01</v>
          </cell>
          <cell r="G1419" t="str">
            <v>1</v>
          </cell>
          <cell r="H1419" t="str">
            <v>00</v>
          </cell>
          <cell r="I1419" t="str">
            <v>0</v>
          </cell>
          <cell r="J1419">
            <v>65263</v>
          </cell>
          <cell r="K1419">
            <v>67303</v>
          </cell>
          <cell r="L1419">
            <v>60000</v>
          </cell>
          <cell r="M1419">
            <v>61750</v>
          </cell>
          <cell r="N1419">
            <v>5388</v>
          </cell>
          <cell r="O1419">
            <v>5388</v>
          </cell>
        </row>
        <row r="1420">
          <cell r="A1420" t="str">
            <v>09</v>
          </cell>
          <cell r="B1420" t="str">
            <v>03</v>
          </cell>
          <cell r="C1420" t="str">
            <v>01</v>
          </cell>
          <cell r="D1420" t="str">
            <v>01</v>
          </cell>
          <cell r="E1420" t="str">
            <v>10</v>
          </cell>
          <cell r="F1420" t="str">
            <v>01</v>
          </cell>
          <cell r="G1420" t="str">
            <v>1</v>
          </cell>
          <cell r="H1420" t="str">
            <v>00</v>
          </cell>
          <cell r="I1420" t="str">
            <v>0</v>
          </cell>
          <cell r="J1420">
            <v>155747</v>
          </cell>
          <cell r="K1420">
            <v>301402</v>
          </cell>
          <cell r="L1420">
            <v>214930</v>
          </cell>
          <cell r="M1420">
            <v>258668</v>
          </cell>
          <cell r="N1420">
            <v>304064</v>
          </cell>
          <cell r="O1420">
            <v>304064</v>
          </cell>
        </row>
        <row r="1421">
          <cell r="A1421" t="str">
            <v>09</v>
          </cell>
          <cell r="B1421" t="str">
            <v>03</v>
          </cell>
          <cell r="C1421" t="str">
            <v>01</v>
          </cell>
          <cell r="D1421" t="str">
            <v>01</v>
          </cell>
          <cell r="E1421" t="str">
            <v>10</v>
          </cell>
          <cell r="F1421" t="str">
            <v>26</v>
          </cell>
          <cell r="G1421" t="str">
            <v>1</v>
          </cell>
          <cell r="H1421" t="str">
            <v>00</v>
          </cell>
          <cell r="I1421" t="str">
            <v>0</v>
          </cell>
          <cell r="J1421">
            <v>0</v>
          </cell>
          <cell r="K1421">
            <v>3000</v>
          </cell>
          <cell r="L1421">
            <v>0</v>
          </cell>
          <cell r="M1421">
            <v>3000</v>
          </cell>
          <cell r="N1421">
            <v>3000</v>
          </cell>
          <cell r="O1421">
            <v>3000</v>
          </cell>
        </row>
        <row r="1422">
          <cell r="A1422" t="str">
            <v>09</v>
          </cell>
          <cell r="B1422" t="str">
            <v>03</v>
          </cell>
          <cell r="C1422" t="str">
            <v>01</v>
          </cell>
          <cell r="D1422" t="str">
            <v>01</v>
          </cell>
          <cell r="E1422" t="str">
            <v>10</v>
          </cell>
          <cell r="F1422" t="str">
            <v>26</v>
          </cell>
          <cell r="G1422" t="str">
            <v>2</v>
          </cell>
          <cell r="H1422" t="str">
            <v>00</v>
          </cell>
          <cell r="I1422" t="str">
            <v>0</v>
          </cell>
          <cell r="J1422">
            <v>0</v>
          </cell>
          <cell r="K1422">
            <v>1</v>
          </cell>
          <cell r="L1422">
            <v>0</v>
          </cell>
          <cell r="M1422">
            <v>1</v>
          </cell>
          <cell r="N1422">
            <v>1</v>
          </cell>
          <cell r="O1422">
            <v>1</v>
          </cell>
        </row>
        <row r="1423">
          <cell r="A1423" t="str">
            <v>09</v>
          </cell>
          <cell r="B1423" t="str">
            <v>03</v>
          </cell>
          <cell r="C1423" t="str">
            <v>01</v>
          </cell>
          <cell r="D1423" t="str">
            <v>01</v>
          </cell>
          <cell r="E1423" t="str">
            <v>12</v>
          </cell>
          <cell r="F1423" t="str">
            <v>01</v>
          </cell>
          <cell r="G1423" t="str">
            <v>1</v>
          </cell>
          <cell r="H1423" t="str">
            <v>00</v>
          </cell>
          <cell r="I1423" t="str">
            <v>0</v>
          </cell>
          <cell r="J1423">
            <v>0</v>
          </cell>
          <cell r="K1423">
            <v>0</v>
          </cell>
          <cell r="L1423">
            <v>0</v>
          </cell>
          <cell r="M1423">
            <v>1</v>
          </cell>
          <cell r="N1423">
            <v>1</v>
          </cell>
          <cell r="O1423">
            <v>1</v>
          </cell>
        </row>
        <row r="1424">
          <cell r="A1424" t="str">
            <v>09</v>
          </cell>
          <cell r="B1424" t="str">
            <v>03</v>
          </cell>
          <cell r="C1424" t="str">
            <v>01</v>
          </cell>
          <cell r="D1424" t="str">
            <v>01</v>
          </cell>
          <cell r="E1424" t="str">
            <v>12</v>
          </cell>
          <cell r="F1424" t="str">
            <v>01</v>
          </cell>
          <cell r="G1424" t="str">
            <v>2</v>
          </cell>
          <cell r="H1424" t="str">
            <v>00</v>
          </cell>
          <cell r="I1424" t="str">
            <v>0</v>
          </cell>
          <cell r="J1424">
            <v>0</v>
          </cell>
          <cell r="K1424">
            <v>0</v>
          </cell>
          <cell r="L1424">
            <v>0</v>
          </cell>
          <cell r="M1424">
            <v>0</v>
          </cell>
          <cell r="N1424">
            <v>0</v>
          </cell>
          <cell r="O1424">
            <v>0</v>
          </cell>
        </row>
        <row r="1425">
          <cell r="A1425" t="str">
            <v>09</v>
          </cell>
          <cell r="B1425" t="str">
            <v>03</v>
          </cell>
          <cell r="C1425" t="str">
            <v>01</v>
          </cell>
          <cell r="D1425" t="str">
            <v>01</v>
          </cell>
          <cell r="E1425" t="str">
            <v>12</v>
          </cell>
          <cell r="F1425" t="str">
            <v>03</v>
          </cell>
          <cell r="G1425" t="str">
            <v>2</v>
          </cell>
          <cell r="H1425" t="str">
            <v>00</v>
          </cell>
          <cell r="I1425" t="str">
            <v>0</v>
          </cell>
          <cell r="J1425">
            <v>1368</v>
          </cell>
          <cell r="K1425">
            <v>900</v>
          </cell>
          <cell r="L1425">
            <v>1694</v>
          </cell>
          <cell r="M1425">
            <v>900</v>
          </cell>
          <cell r="N1425">
            <v>900</v>
          </cell>
          <cell r="O1425">
            <v>900</v>
          </cell>
        </row>
        <row r="1426">
          <cell r="A1426" t="str">
            <v>09</v>
          </cell>
          <cell r="B1426" t="str">
            <v>03</v>
          </cell>
          <cell r="C1426" t="str">
            <v>01</v>
          </cell>
          <cell r="D1426" t="str">
            <v>01</v>
          </cell>
          <cell r="E1426" t="str">
            <v>12</v>
          </cell>
          <cell r="F1426" t="str">
            <v>03</v>
          </cell>
          <cell r="G1426" t="str">
            <v>3</v>
          </cell>
          <cell r="H1426" t="str">
            <v>00</v>
          </cell>
          <cell r="I1426" t="str">
            <v>0</v>
          </cell>
          <cell r="J1426">
            <v>0</v>
          </cell>
          <cell r="K1426">
            <v>0</v>
          </cell>
          <cell r="L1426">
            <v>0</v>
          </cell>
          <cell r="M1426">
            <v>0</v>
          </cell>
          <cell r="N1426">
            <v>0</v>
          </cell>
          <cell r="O1426">
            <v>0</v>
          </cell>
        </row>
        <row r="1427">
          <cell r="A1427" t="str">
            <v>09</v>
          </cell>
          <cell r="B1427" t="str">
            <v>03</v>
          </cell>
          <cell r="C1427" t="str">
            <v>01</v>
          </cell>
          <cell r="D1427" t="str">
            <v>01</v>
          </cell>
          <cell r="E1427" t="str">
            <v>13</v>
          </cell>
          <cell r="F1427" t="str">
            <v>01</v>
          </cell>
          <cell r="G1427" t="str">
            <v>1</v>
          </cell>
          <cell r="H1427" t="str">
            <v>00</v>
          </cell>
          <cell r="I1427" t="str">
            <v>0</v>
          </cell>
          <cell r="J1427">
            <v>3730</v>
          </cell>
          <cell r="K1427">
            <v>5625</v>
          </cell>
          <cell r="L1427">
            <v>14606</v>
          </cell>
          <cell r="M1427">
            <v>1</v>
          </cell>
          <cell r="N1427">
            <v>1</v>
          </cell>
          <cell r="O1427">
            <v>1</v>
          </cell>
        </row>
        <row r="1428">
          <cell r="A1428" t="str">
            <v>09</v>
          </cell>
          <cell r="B1428" t="str">
            <v>03</v>
          </cell>
          <cell r="C1428" t="str">
            <v>01</v>
          </cell>
          <cell r="D1428" t="str">
            <v>01</v>
          </cell>
          <cell r="E1428" t="str">
            <v>13</v>
          </cell>
          <cell r="F1428" t="str">
            <v>07</v>
          </cell>
          <cell r="G1428" t="str">
            <v>2</v>
          </cell>
          <cell r="H1428" t="str">
            <v>00</v>
          </cell>
          <cell r="I1428" t="str">
            <v>0</v>
          </cell>
          <cell r="J1428">
            <v>0</v>
          </cell>
          <cell r="K1428">
            <v>1</v>
          </cell>
          <cell r="L1428">
            <v>0</v>
          </cell>
          <cell r="M1428">
            <v>1</v>
          </cell>
          <cell r="N1428">
            <v>1</v>
          </cell>
          <cell r="O1428">
            <v>1</v>
          </cell>
        </row>
        <row r="1429">
          <cell r="A1429" t="str">
            <v>09</v>
          </cell>
          <cell r="B1429" t="str">
            <v>03</v>
          </cell>
          <cell r="C1429" t="str">
            <v>01</v>
          </cell>
          <cell r="D1429" t="str">
            <v>01</v>
          </cell>
          <cell r="E1429" t="str">
            <v>13</v>
          </cell>
          <cell r="F1429" t="str">
            <v>07</v>
          </cell>
          <cell r="G1429" t="str">
            <v>3</v>
          </cell>
          <cell r="H1429" t="str">
            <v>00</v>
          </cell>
          <cell r="I1429" t="str">
            <v>0</v>
          </cell>
          <cell r="J1429">
            <v>0</v>
          </cell>
          <cell r="K1429">
            <v>1</v>
          </cell>
          <cell r="L1429">
            <v>0</v>
          </cell>
          <cell r="M1429">
            <v>1</v>
          </cell>
          <cell r="N1429">
            <v>1</v>
          </cell>
          <cell r="O1429">
            <v>1</v>
          </cell>
        </row>
        <row r="1430">
          <cell r="A1430" t="str">
            <v>09</v>
          </cell>
          <cell r="B1430" t="str">
            <v>03</v>
          </cell>
          <cell r="C1430" t="str">
            <v>01</v>
          </cell>
          <cell r="D1430" t="str">
            <v>01</v>
          </cell>
          <cell r="E1430" t="str">
            <v>13</v>
          </cell>
          <cell r="F1430" t="str">
            <v>08</v>
          </cell>
          <cell r="G1430" t="str">
            <v>1</v>
          </cell>
          <cell r="H1430" t="str">
            <v>00</v>
          </cell>
          <cell r="I1430" t="str">
            <v>0</v>
          </cell>
          <cell r="J1430">
            <v>742</v>
          </cell>
          <cell r="K1430">
            <v>800</v>
          </cell>
          <cell r="L1430">
            <v>43</v>
          </cell>
          <cell r="M1430">
            <v>1</v>
          </cell>
          <cell r="N1430">
            <v>1</v>
          </cell>
          <cell r="O1430">
            <v>1</v>
          </cell>
        </row>
        <row r="1431">
          <cell r="A1431" t="str">
            <v>09</v>
          </cell>
          <cell r="B1431" t="str">
            <v>03</v>
          </cell>
          <cell r="C1431" t="str">
            <v>01</v>
          </cell>
          <cell r="D1431" t="str">
            <v>01</v>
          </cell>
          <cell r="E1431" t="str">
            <v>13</v>
          </cell>
          <cell r="F1431" t="str">
            <v>08</v>
          </cell>
          <cell r="G1431" t="str">
            <v>2</v>
          </cell>
          <cell r="H1431" t="str">
            <v>00</v>
          </cell>
          <cell r="I1431" t="str">
            <v>0</v>
          </cell>
          <cell r="J1431">
            <v>330</v>
          </cell>
          <cell r="K1431">
            <v>350</v>
          </cell>
          <cell r="L1431">
            <v>3679</v>
          </cell>
          <cell r="M1431">
            <v>1</v>
          </cell>
          <cell r="N1431">
            <v>1</v>
          </cell>
          <cell r="O1431">
            <v>1</v>
          </cell>
        </row>
        <row r="1432">
          <cell r="A1432" t="str">
            <v>09</v>
          </cell>
          <cell r="B1432" t="str">
            <v>03</v>
          </cell>
          <cell r="C1432" t="str">
            <v>01</v>
          </cell>
          <cell r="D1432" t="str">
            <v>01</v>
          </cell>
          <cell r="E1432" t="str">
            <v>13</v>
          </cell>
          <cell r="F1432" t="str">
            <v>08</v>
          </cell>
          <cell r="G1432" t="str">
            <v>3</v>
          </cell>
          <cell r="H1432" t="str">
            <v>00</v>
          </cell>
          <cell r="I1432" t="str">
            <v>0</v>
          </cell>
          <cell r="J1432">
            <v>0</v>
          </cell>
          <cell r="K1432">
            <v>350</v>
          </cell>
          <cell r="L1432">
            <v>350</v>
          </cell>
          <cell r="M1432">
            <v>0</v>
          </cell>
          <cell r="N1432">
            <v>0</v>
          </cell>
          <cell r="O1432">
            <v>0</v>
          </cell>
        </row>
        <row r="1433">
          <cell r="A1433" t="str">
            <v>09</v>
          </cell>
          <cell r="B1433" t="str">
            <v>03</v>
          </cell>
          <cell r="C1433" t="str">
            <v>01</v>
          </cell>
          <cell r="D1433" t="str">
            <v>01</v>
          </cell>
          <cell r="E1433" t="str">
            <v>13</v>
          </cell>
          <cell r="F1433" t="str">
            <v>09</v>
          </cell>
          <cell r="G1433" t="str">
            <v>1</v>
          </cell>
          <cell r="H1433" t="str">
            <v>00</v>
          </cell>
          <cell r="I1433" t="str">
            <v>0</v>
          </cell>
          <cell r="J1433">
            <v>454</v>
          </cell>
          <cell r="K1433">
            <v>800</v>
          </cell>
          <cell r="L1433">
            <v>499</v>
          </cell>
          <cell r="M1433">
            <v>1</v>
          </cell>
          <cell r="N1433">
            <v>1</v>
          </cell>
          <cell r="O1433">
            <v>1</v>
          </cell>
        </row>
        <row r="1434">
          <cell r="A1434" t="str">
            <v>09</v>
          </cell>
          <cell r="B1434" t="str">
            <v>03</v>
          </cell>
          <cell r="C1434" t="str">
            <v>01</v>
          </cell>
          <cell r="D1434" t="str">
            <v>01</v>
          </cell>
          <cell r="E1434" t="str">
            <v>13</v>
          </cell>
          <cell r="F1434" t="str">
            <v>09</v>
          </cell>
          <cell r="G1434" t="str">
            <v>2</v>
          </cell>
          <cell r="H1434" t="str">
            <v>00</v>
          </cell>
          <cell r="I1434" t="str">
            <v>0</v>
          </cell>
          <cell r="J1434">
            <v>1459</v>
          </cell>
          <cell r="K1434">
            <v>2200</v>
          </cell>
          <cell r="L1434">
            <v>1676</v>
          </cell>
          <cell r="M1434">
            <v>1</v>
          </cell>
          <cell r="N1434">
            <v>1</v>
          </cell>
          <cell r="O1434">
            <v>1</v>
          </cell>
        </row>
        <row r="1435">
          <cell r="A1435" t="str">
            <v>09</v>
          </cell>
          <cell r="B1435" t="str">
            <v>03</v>
          </cell>
          <cell r="C1435" t="str">
            <v>01</v>
          </cell>
          <cell r="D1435" t="str">
            <v>01</v>
          </cell>
          <cell r="E1435" t="str">
            <v>13</v>
          </cell>
          <cell r="F1435" t="str">
            <v>09</v>
          </cell>
          <cell r="G1435" t="str">
            <v>3</v>
          </cell>
          <cell r="H1435" t="str">
            <v>00</v>
          </cell>
          <cell r="I1435" t="str">
            <v>0</v>
          </cell>
          <cell r="J1435">
            <v>495</v>
          </cell>
          <cell r="K1435">
            <v>500</v>
          </cell>
          <cell r="L1435">
            <v>10308</v>
          </cell>
          <cell r="M1435">
            <v>1</v>
          </cell>
          <cell r="N1435">
            <v>1</v>
          </cell>
          <cell r="O1435">
            <v>1</v>
          </cell>
        </row>
        <row r="1436">
          <cell r="A1436" t="str">
            <v>09</v>
          </cell>
          <cell r="B1436" t="str">
            <v>03</v>
          </cell>
          <cell r="C1436" t="str">
            <v>01</v>
          </cell>
          <cell r="D1436" t="str">
            <v>01</v>
          </cell>
          <cell r="E1436" t="str">
            <v>13</v>
          </cell>
          <cell r="F1436" t="str">
            <v>10</v>
          </cell>
          <cell r="G1436" t="str">
            <v>1</v>
          </cell>
          <cell r="H1436" t="str">
            <v>00</v>
          </cell>
          <cell r="I1436" t="str">
            <v>0</v>
          </cell>
          <cell r="J1436">
            <v>499</v>
          </cell>
          <cell r="K1436">
            <v>500</v>
          </cell>
          <cell r="L1436">
            <v>843</v>
          </cell>
          <cell r="M1436">
            <v>1</v>
          </cell>
          <cell r="N1436">
            <v>1</v>
          </cell>
          <cell r="O1436">
            <v>1</v>
          </cell>
        </row>
        <row r="1437">
          <cell r="A1437" t="str">
            <v>09</v>
          </cell>
          <cell r="B1437" t="str">
            <v>03</v>
          </cell>
          <cell r="C1437" t="str">
            <v>01</v>
          </cell>
          <cell r="D1437" t="str">
            <v>01</v>
          </cell>
          <cell r="E1437" t="str">
            <v>13</v>
          </cell>
          <cell r="F1437" t="str">
            <v>56</v>
          </cell>
          <cell r="G1437" t="str">
            <v>1</v>
          </cell>
          <cell r="H1437" t="str">
            <v>00</v>
          </cell>
          <cell r="I1437" t="str">
            <v>0</v>
          </cell>
          <cell r="J1437">
            <v>0</v>
          </cell>
          <cell r="K1437">
            <v>1</v>
          </cell>
          <cell r="L1437">
            <v>0</v>
          </cell>
          <cell r="M1437">
            <v>1</v>
          </cell>
          <cell r="N1437">
            <v>1</v>
          </cell>
          <cell r="O1437">
            <v>1</v>
          </cell>
        </row>
        <row r="1438">
          <cell r="A1438" t="str">
            <v>09</v>
          </cell>
          <cell r="B1438" t="str">
            <v>03</v>
          </cell>
          <cell r="C1438" t="str">
            <v>01</v>
          </cell>
          <cell r="D1438" t="str">
            <v>01</v>
          </cell>
          <cell r="E1438" t="str">
            <v>14</v>
          </cell>
          <cell r="F1438" t="str">
            <v>02</v>
          </cell>
          <cell r="G1438" t="str">
            <v>2</v>
          </cell>
          <cell r="H1438" t="str">
            <v>00</v>
          </cell>
          <cell r="I1438" t="str">
            <v>0</v>
          </cell>
          <cell r="J1438">
            <v>778</v>
          </cell>
          <cell r="K1438">
            <v>1170</v>
          </cell>
          <cell r="L1438">
            <v>647</v>
          </cell>
          <cell r="M1438">
            <v>1170</v>
          </cell>
          <cell r="N1438">
            <v>1170</v>
          </cell>
          <cell r="O1438">
            <v>1170</v>
          </cell>
        </row>
        <row r="1439">
          <cell r="A1439" t="str">
            <v>09</v>
          </cell>
          <cell r="B1439" t="str">
            <v>03</v>
          </cell>
          <cell r="C1439" t="str">
            <v>01</v>
          </cell>
          <cell r="D1439" t="str">
            <v>01</v>
          </cell>
          <cell r="E1439" t="str">
            <v>14</v>
          </cell>
          <cell r="F1439" t="str">
            <v>02</v>
          </cell>
          <cell r="G1439" t="str">
            <v>3</v>
          </cell>
          <cell r="H1439" t="str">
            <v>00</v>
          </cell>
          <cell r="I1439" t="str">
            <v>0</v>
          </cell>
          <cell r="J1439">
            <v>573</v>
          </cell>
          <cell r="K1439">
            <v>630</v>
          </cell>
          <cell r="L1439">
            <v>638</v>
          </cell>
          <cell r="M1439">
            <v>630</v>
          </cell>
          <cell r="N1439">
            <v>630</v>
          </cell>
          <cell r="O1439">
            <v>630</v>
          </cell>
        </row>
        <row r="1440">
          <cell r="A1440" t="str">
            <v>09</v>
          </cell>
          <cell r="B1440" t="str">
            <v>03</v>
          </cell>
          <cell r="C1440" t="str">
            <v>01</v>
          </cell>
          <cell r="D1440" t="str">
            <v>01</v>
          </cell>
          <cell r="E1440" t="str">
            <v>14</v>
          </cell>
          <cell r="F1440" t="str">
            <v>05</v>
          </cell>
          <cell r="G1440" t="str">
            <v>2</v>
          </cell>
          <cell r="H1440" t="str">
            <v>00</v>
          </cell>
          <cell r="I1440" t="str">
            <v>0</v>
          </cell>
          <cell r="J1440">
            <v>349</v>
          </cell>
          <cell r="K1440">
            <v>400</v>
          </cell>
          <cell r="L1440">
            <v>889</v>
          </cell>
          <cell r="M1440">
            <v>400</v>
          </cell>
          <cell r="N1440">
            <v>400</v>
          </cell>
          <cell r="O1440">
            <v>400</v>
          </cell>
        </row>
        <row r="1441">
          <cell r="A1441" t="str">
            <v>09</v>
          </cell>
          <cell r="B1441" t="str">
            <v>03</v>
          </cell>
          <cell r="C1441" t="str">
            <v>01</v>
          </cell>
          <cell r="D1441" t="str">
            <v>01</v>
          </cell>
          <cell r="E1441" t="str">
            <v>14</v>
          </cell>
          <cell r="F1441" t="str">
            <v>05</v>
          </cell>
          <cell r="G1441" t="str">
            <v>3</v>
          </cell>
          <cell r="H1441" t="str">
            <v>00</v>
          </cell>
          <cell r="I1441" t="str">
            <v>0</v>
          </cell>
          <cell r="J1441">
            <v>250</v>
          </cell>
          <cell r="K1441">
            <v>400</v>
          </cell>
          <cell r="L1441">
            <v>312</v>
          </cell>
          <cell r="M1441">
            <v>400</v>
          </cell>
          <cell r="N1441">
            <v>400</v>
          </cell>
          <cell r="O1441">
            <v>400</v>
          </cell>
        </row>
        <row r="1442">
          <cell r="A1442" t="str">
            <v>09</v>
          </cell>
          <cell r="B1442" t="str">
            <v>03</v>
          </cell>
          <cell r="C1442" t="str">
            <v>01</v>
          </cell>
          <cell r="D1442" t="str">
            <v>01</v>
          </cell>
          <cell r="E1442" t="str">
            <v>14</v>
          </cell>
          <cell r="F1442" t="str">
            <v>06</v>
          </cell>
          <cell r="G1442" t="str">
            <v>2</v>
          </cell>
          <cell r="H1442" t="str">
            <v>00</v>
          </cell>
          <cell r="I1442" t="str">
            <v>0</v>
          </cell>
          <cell r="J1442">
            <v>149</v>
          </cell>
          <cell r="K1442">
            <v>150</v>
          </cell>
          <cell r="L1442">
            <v>142</v>
          </cell>
          <cell r="M1442">
            <v>1</v>
          </cell>
          <cell r="N1442">
            <v>1</v>
          </cell>
          <cell r="O1442">
            <v>1</v>
          </cell>
        </row>
        <row r="1443">
          <cell r="A1443" t="str">
            <v>09</v>
          </cell>
          <cell r="B1443" t="str">
            <v>03</v>
          </cell>
          <cell r="C1443" t="str">
            <v>01</v>
          </cell>
          <cell r="D1443" t="str">
            <v>01</v>
          </cell>
          <cell r="E1443" t="str">
            <v>14</v>
          </cell>
          <cell r="F1443" t="str">
            <v>06</v>
          </cell>
          <cell r="G1443" t="str">
            <v>3</v>
          </cell>
          <cell r="H1443" t="str">
            <v>00</v>
          </cell>
          <cell r="I1443" t="str">
            <v>0</v>
          </cell>
          <cell r="J1443">
            <v>131</v>
          </cell>
          <cell r="K1443">
            <v>150</v>
          </cell>
          <cell r="L1443">
            <v>12298</v>
          </cell>
          <cell r="M1443">
            <v>1</v>
          </cell>
          <cell r="N1443">
            <v>1</v>
          </cell>
          <cell r="O1443">
            <v>1</v>
          </cell>
        </row>
        <row r="1444">
          <cell r="A1444" t="str">
            <v>09</v>
          </cell>
          <cell r="B1444" t="str">
            <v>03</v>
          </cell>
          <cell r="C1444" t="str">
            <v>01</v>
          </cell>
          <cell r="D1444" t="str">
            <v>01</v>
          </cell>
          <cell r="E1444" t="str">
            <v>14</v>
          </cell>
          <cell r="F1444" t="str">
            <v>07</v>
          </cell>
          <cell r="G1444" t="str">
            <v>1</v>
          </cell>
          <cell r="H1444" t="str">
            <v>00</v>
          </cell>
          <cell r="I1444" t="str">
            <v>0</v>
          </cell>
          <cell r="J1444">
            <v>0</v>
          </cell>
          <cell r="K1444">
            <v>150</v>
          </cell>
          <cell r="L1444">
            <v>98</v>
          </cell>
          <cell r="M1444">
            <v>1</v>
          </cell>
          <cell r="N1444">
            <v>1</v>
          </cell>
          <cell r="O1444">
            <v>1</v>
          </cell>
        </row>
        <row r="1445">
          <cell r="A1445" t="str">
            <v>09</v>
          </cell>
          <cell r="B1445" t="str">
            <v>03</v>
          </cell>
          <cell r="C1445" t="str">
            <v>01</v>
          </cell>
          <cell r="D1445" t="str">
            <v>01</v>
          </cell>
          <cell r="E1445" t="str">
            <v>14</v>
          </cell>
          <cell r="F1445" t="str">
            <v>07</v>
          </cell>
          <cell r="G1445" t="str">
            <v>2</v>
          </cell>
          <cell r="H1445" t="str">
            <v>00</v>
          </cell>
          <cell r="I1445" t="str">
            <v>0</v>
          </cell>
          <cell r="J1445">
            <v>488</v>
          </cell>
          <cell r="K1445">
            <v>188</v>
          </cell>
          <cell r="L1445">
            <v>5950</v>
          </cell>
          <cell r="M1445">
            <v>1</v>
          </cell>
          <cell r="N1445">
            <v>1</v>
          </cell>
          <cell r="O1445">
            <v>1</v>
          </cell>
        </row>
        <row r="1446">
          <cell r="A1446" t="str">
            <v>09</v>
          </cell>
          <cell r="B1446" t="str">
            <v>03</v>
          </cell>
          <cell r="C1446" t="str">
            <v>01</v>
          </cell>
          <cell r="D1446" t="str">
            <v>01</v>
          </cell>
          <cell r="E1446" t="str">
            <v>14</v>
          </cell>
          <cell r="F1446" t="str">
            <v>07</v>
          </cell>
          <cell r="G1446" t="str">
            <v>3</v>
          </cell>
          <cell r="H1446" t="str">
            <v>00</v>
          </cell>
          <cell r="I1446" t="str">
            <v>0</v>
          </cell>
          <cell r="J1446">
            <v>64</v>
          </cell>
          <cell r="K1446">
            <v>150</v>
          </cell>
          <cell r="L1446">
            <v>0</v>
          </cell>
          <cell r="M1446">
            <v>0</v>
          </cell>
          <cell r="N1446">
            <v>0</v>
          </cell>
          <cell r="O1446">
            <v>0</v>
          </cell>
        </row>
        <row r="1447">
          <cell r="A1447" t="str">
            <v>09</v>
          </cell>
          <cell r="B1447" t="str">
            <v>03</v>
          </cell>
          <cell r="C1447" t="str">
            <v>01</v>
          </cell>
          <cell r="D1447" t="str">
            <v>01</v>
          </cell>
          <cell r="E1447" t="str">
            <v>14</v>
          </cell>
          <cell r="F1447" t="str">
            <v>09</v>
          </cell>
          <cell r="G1447" t="str">
            <v>1</v>
          </cell>
          <cell r="H1447" t="str">
            <v>00</v>
          </cell>
          <cell r="I1447" t="str">
            <v>0</v>
          </cell>
          <cell r="J1447">
            <v>0</v>
          </cell>
          <cell r="K1447">
            <v>1</v>
          </cell>
          <cell r="L1447">
            <v>0</v>
          </cell>
          <cell r="M1447">
            <v>1</v>
          </cell>
          <cell r="N1447">
            <v>1</v>
          </cell>
          <cell r="O1447">
            <v>1</v>
          </cell>
        </row>
        <row r="1448">
          <cell r="A1448" t="str">
            <v>09</v>
          </cell>
          <cell r="B1448" t="str">
            <v>03</v>
          </cell>
          <cell r="C1448" t="str">
            <v>01</v>
          </cell>
          <cell r="D1448" t="str">
            <v>01</v>
          </cell>
          <cell r="E1448" t="str">
            <v>14</v>
          </cell>
          <cell r="F1448" t="str">
            <v>17</v>
          </cell>
          <cell r="G1448" t="str">
            <v>1</v>
          </cell>
          <cell r="H1448" t="str">
            <v>00</v>
          </cell>
          <cell r="I1448" t="str">
            <v>0</v>
          </cell>
          <cell r="J1448">
            <v>4942</v>
          </cell>
          <cell r="K1448">
            <v>5000</v>
          </cell>
          <cell r="L1448">
            <v>5826</v>
          </cell>
          <cell r="M1448">
            <v>1</v>
          </cell>
          <cell r="N1448">
            <v>1</v>
          </cell>
          <cell r="O1448">
            <v>1</v>
          </cell>
        </row>
        <row r="1449">
          <cell r="A1449" t="str">
            <v>09</v>
          </cell>
          <cell r="B1449" t="str">
            <v>03</v>
          </cell>
          <cell r="C1449" t="str">
            <v>01</v>
          </cell>
          <cell r="D1449" t="str">
            <v>01</v>
          </cell>
          <cell r="E1449" t="str">
            <v>14</v>
          </cell>
          <cell r="F1449" t="str">
            <v>17</v>
          </cell>
          <cell r="G1449" t="str">
            <v>2</v>
          </cell>
          <cell r="H1449" t="str">
            <v>00</v>
          </cell>
          <cell r="I1449" t="str">
            <v>0</v>
          </cell>
          <cell r="J1449">
            <v>986</v>
          </cell>
          <cell r="K1449">
            <v>1500</v>
          </cell>
          <cell r="L1449">
            <v>1500</v>
          </cell>
          <cell r="M1449">
            <v>1</v>
          </cell>
          <cell r="N1449">
            <v>1</v>
          </cell>
          <cell r="O1449">
            <v>1</v>
          </cell>
        </row>
        <row r="1450">
          <cell r="A1450" t="str">
            <v>09</v>
          </cell>
          <cell r="B1450" t="str">
            <v>03</v>
          </cell>
          <cell r="C1450" t="str">
            <v>01</v>
          </cell>
          <cell r="D1450" t="str">
            <v>01</v>
          </cell>
          <cell r="E1450" t="str">
            <v>14</v>
          </cell>
          <cell r="F1450" t="str">
            <v>17</v>
          </cell>
          <cell r="G1450" t="str">
            <v>3</v>
          </cell>
          <cell r="H1450" t="str">
            <v>00</v>
          </cell>
          <cell r="I1450" t="str">
            <v>0</v>
          </cell>
          <cell r="J1450">
            <v>979</v>
          </cell>
          <cell r="K1450">
            <v>1000</v>
          </cell>
          <cell r="L1450">
            <v>2285</v>
          </cell>
          <cell r="M1450">
            <v>1</v>
          </cell>
          <cell r="N1450">
            <v>1</v>
          </cell>
          <cell r="O1450">
            <v>1</v>
          </cell>
        </row>
        <row r="1451">
          <cell r="A1451" t="str">
            <v>09</v>
          </cell>
          <cell r="B1451" t="str">
            <v>03</v>
          </cell>
          <cell r="C1451" t="str">
            <v>01</v>
          </cell>
          <cell r="D1451" t="str">
            <v>01</v>
          </cell>
          <cell r="E1451" t="str">
            <v>20</v>
          </cell>
          <cell r="F1451" t="str">
            <v>03</v>
          </cell>
          <cell r="G1451" t="str">
            <v>1</v>
          </cell>
          <cell r="H1451" t="str">
            <v>00</v>
          </cell>
          <cell r="I1451" t="str">
            <v>0</v>
          </cell>
          <cell r="J1451">
            <v>0</v>
          </cell>
          <cell r="K1451">
            <v>1</v>
          </cell>
          <cell r="L1451">
            <v>0</v>
          </cell>
          <cell r="M1451">
            <v>1</v>
          </cell>
          <cell r="N1451">
            <v>1</v>
          </cell>
          <cell r="O1451">
            <v>1</v>
          </cell>
        </row>
        <row r="1452">
          <cell r="A1452" t="str">
            <v>09</v>
          </cell>
          <cell r="B1452" t="str">
            <v>03</v>
          </cell>
          <cell r="C1452" t="str">
            <v>01</v>
          </cell>
          <cell r="D1452" t="str">
            <v>01</v>
          </cell>
          <cell r="E1452" t="str">
            <v>20</v>
          </cell>
          <cell r="F1452" t="str">
            <v>05</v>
          </cell>
          <cell r="G1452" t="str">
            <v>1</v>
          </cell>
          <cell r="H1452" t="str">
            <v>00</v>
          </cell>
          <cell r="I1452" t="str">
            <v>0</v>
          </cell>
          <cell r="J1452">
            <v>0</v>
          </cell>
          <cell r="K1452">
            <v>1</v>
          </cell>
          <cell r="L1452">
            <v>0</v>
          </cell>
          <cell r="M1452">
            <v>1</v>
          </cell>
          <cell r="N1452">
            <v>1</v>
          </cell>
          <cell r="O1452">
            <v>1</v>
          </cell>
        </row>
        <row r="1453">
          <cell r="A1453" t="str">
            <v>09</v>
          </cell>
          <cell r="B1453" t="str">
            <v>03</v>
          </cell>
          <cell r="C1453" t="str">
            <v>01</v>
          </cell>
          <cell r="D1453" t="str">
            <v>02</v>
          </cell>
          <cell r="E1453" t="str">
            <v>12</v>
          </cell>
          <cell r="F1453" t="str">
            <v>01</v>
          </cell>
          <cell r="G1453" t="str">
            <v>1</v>
          </cell>
          <cell r="H1453" t="str">
            <v>00</v>
          </cell>
          <cell r="I1453" t="str">
            <v>0</v>
          </cell>
          <cell r="J1453">
            <v>0</v>
          </cell>
          <cell r="K1453">
            <v>0</v>
          </cell>
          <cell r="L1453">
            <v>0</v>
          </cell>
          <cell r="M1453">
            <v>0</v>
          </cell>
          <cell r="N1453">
            <v>0</v>
          </cell>
          <cell r="O1453">
            <v>0</v>
          </cell>
        </row>
        <row r="1454">
          <cell r="A1454" t="str">
            <v>09</v>
          </cell>
          <cell r="B1454" t="str">
            <v>03</v>
          </cell>
          <cell r="C1454" t="str">
            <v>01</v>
          </cell>
          <cell r="D1454" t="str">
            <v>02</v>
          </cell>
          <cell r="E1454" t="str">
            <v>13</v>
          </cell>
          <cell r="F1454" t="str">
            <v>07</v>
          </cell>
          <cell r="G1454" t="str">
            <v>1</v>
          </cell>
          <cell r="H1454" t="str">
            <v>00</v>
          </cell>
          <cell r="I1454" t="str">
            <v>0</v>
          </cell>
          <cell r="J1454">
            <v>9870</v>
          </cell>
          <cell r="K1454">
            <v>1</v>
          </cell>
          <cell r="L1454">
            <v>0</v>
          </cell>
          <cell r="M1454">
            <v>0</v>
          </cell>
          <cell r="N1454">
            <v>0</v>
          </cell>
          <cell r="O1454">
            <v>0</v>
          </cell>
        </row>
        <row r="1455">
          <cell r="A1455" t="str">
            <v>09</v>
          </cell>
          <cell r="B1455" t="str">
            <v>03</v>
          </cell>
          <cell r="C1455" t="str">
            <v>01</v>
          </cell>
          <cell r="D1455" t="str">
            <v>02</v>
          </cell>
          <cell r="E1455" t="str">
            <v>13</v>
          </cell>
          <cell r="F1455" t="str">
            <v>08</v>
          </cell>
          <cell r="G1455" t="str">
            <v>1</v>
          </cell>
          <cell r="H1455" t="str">
            <v>00</v>
          </cell>
          <cell r="I1455" t="str">
            <v>0</v>
          </cell>
          <cell r="J1455">
            <v>945</v>
          </cell>
          <cell r="K1455">
            <v>1000</v>
          </cell>
          <cell r="L1455">
            <v>1000</v>
          </cell>
          <cell r="M1455">
            <v>0</v>
          </cell>
          <cell r="N1455">
            <v>0</v>
          </cell>
          <cell r="O1455">
            <v>0</v>
          </cell>
        </row>
        <row r="1456">
          <cell r="A1456" t="str">
            <v>09</v>
          </cell>
          <cell r="B1456" t="str">
            <v>03</v>
          </cell>
          <cell r="C1456" t="str">
            <v>01</v>
          </cell>
          <cell r="D1456" t="str">
            <v>02</v>
          </cell>
          <cell r="E1456" t="str">
            <v>13</v>
          </cell>
          <cell r="F1456" t="str">
            <v>09</v>
          </cell>
          <cell r="G1456" t="str">
            <v>1</v>
          </cell>
          <cell r="H1456" t="str">
            <v>00</v>
          </cell>
          <cell r="I1456" t="str">
            <v>0</v>
          </cell>
          <cell r="J1456">
            <v>2437</v>
          </cell>
          <cell r="K1456">
            <v>2500</v>
          </cell>
          <cell r="L1456">
            <v>2500</v>
          </cell>
          <cell r="M1456">
            <v>0</v>
          </cell>
          <cell r="N1456">
            <v>0</v>
          </cell>
          <cell r="O1456">
            <v>0</v>
          </cell>
        </row>
        <row r="1457">
          <cell r="A1457" t="str">
            <v>09</v>
          </cell>
          <cell r="B1457" t="str">
            <v>03</v>
          </cell>
          <cell r="C1457" t="str">
            <v>01</v>
          </cell>
          <cell r="D1457" t="str">
            <v>02</v>
          </cell>
          <cell r="E1457" t="str">
            <v>13</v>
          </cell>
          <cell r="F1457" t="str">
            <v>10</v>
          </cell>
          <cell r="G1457" t="str">
            <v>1</v>
          </cell>
          <cell r="H1457" t="str">
            <v>00</v>
          </cell>
          <cell r="I1457" t="str">
            <v>0</v>
          </cell>
          <cell r="J1457">
            <v>275</v>
          </cell>
          <cell r="K1457">
            <v>500</v>
          </cell>
          <cell r="L1457">
            <v>500</v>
          </cell>
          <cell r="M1457">
            <v>0</v>
          </cell>
          <cell r="N1457">
            <v>0</v>
          </cell>
          <cell r="O1457">
            <v>0</v>
          </cell>
        </row>
        <row r="1458">
          <cell r="A1458" t="str">
            <v>09</v>
          </cell>
          <cell r="B1458" t="str">
            <v>03</v>
          </cell>
          <cell r="C1458" t="str">
            <v>01</v>
          </cell>
          <cell r="D1458" t="str">
            <v>02</v>
          </cell>
          <cell r="E1458" t="str">
            <v>14</v>
          </cell>
          <cell r="F1458" t="str">
            <v>06</v>
          </cell>
          <cell r="G1458" t="str">
            <v>1</v>
          </cell>
          <cell r="H1458" t="str">
            <v>00</v>
          </cell>
          <cell r="I1458" t="str">
            <v>0</v>
          </cell>
          <cell r="J1458">
            <v>361</v>
          </cell>
          <cell r="K1458">
            <v>375</v>
          </cell>
          <cell r="L1458">
            <v>375</v>
          </cell>
          <cell r="M1458">
            <v>0</v>
          </cell>
          <cell r="N1458">
            <v>0</v>
          </cell>
          <cell r="O1458">
            <v>0</v>
          </cell>
        </row>
        <row r="1459">
          <cell r="A1459" t="str">
            <v>09</v>
          </cell>
          <cell r="B1459" t="str">
            <v>03</v>
          </cell>
          <cell r="C1459" t="str">
            <v>01</v>
          </cell>
          <cell r="D1459" t="str">
            <v>02</v>
          </cell>
          <cell r="E1459" t="str">
            <v>14</v>
          </cell>
          <cell r="F1459" t="str">
            <v>07</v>
          </cell>
          <cell r="G1459" t="str">
            <v>1</v>
          </cell>
          <cell r="H1459" t="str">
            <v>00</v>
          </cell>
          <cell r="I1459" t="str">
            <v>0</v>
          </cell>
          <cell r="J1459">
            <v>383</v>
          </cell>
          <cell r="K1459">
            <v>525</v>
          </cell>
          <cell r="L1459">
            <v>525</v>
          </cell>
          <cell r="M1459">
            <v>0</v>
          </cell>
          <cell r="N1459">
            <v>0</v>
          </cell>
          <cell r="O1459">
            <v>0</v>
          </cell>
        </row>
        <row r="1460">
          <cell r="A1460" t="str">
            <v>09</v>
          </cell>
          <cell r="B1460" t="str">
            <v>03</v>
          </cell>
          <cell r="C1460" t="str">
            <v>01</v>
          </cell>
          <cell r="D1460" t="str">
            <v>02</v>
          </cell>
          <cell r="E1460" t="str">
            <v>14</v>
          </cell>
          <cell r="F1460" t="str">
            <v>17</v>
          </cell>
          <cell r="G1460" t="str">
            <v>1</v>
          </cell>
          <cell r="H1460" t="str">
            <v>00</v>
          </cell>
          <cell r="I1460" t="str">
            <v>0</v>
          </cell>
          <cell r="J1460">
            <v>0</v>
          </cell>
          <cell r="K1460">
            <v>0</v>
          </cell>
          <cell r="L1460">
            <v>0</v>
          </cell>
          <cell r="M1460">
            <v>0</v>
          </cell>
          <cell r="N1460">
            <v>0</v>
          </cell>
          <cell r="O1460">
            <v>0</v>
          </cell>
        </row>
        <row r="1461">
          <cell r="A1461" t="str">
            <v>09</v>
          </cell>
          <cell r="B1461" t="str">
            <v>03</v>
          </cell>
          <cell r="C1461" t="str">
            <v>01</v>
          </cell>
          <cell r="D1461" t="str">
            <v>02</v>
          </cell>
          <cell r="E1461" t="str">
            <v>20</v>
          </cell>
          <cell r="F1461" t="str">
            <v>03</v>
          </cell>
          <cell r="G1461" t="str">
            <v>1</v>
          </cell>
          <cell r="H1461" t="str">
            <v>00</v>
          </cell>
          <cell r="I1461" t="str">
            <v>0</v>
          </cell>
          <cell r="J1461">
            <v>0</v>
          </cell>
          <cell r="K1461">
            <v>1</v>
          </cell>
          <cell r="L1461">
            <v>1</v>
          </cell>
          <cell r="M1461">
            <v>0</v>
          </cell>
          <cell r="N1461">
            <v>0</v>
          </cell>
          <cell r="O1461">
            <v>0</v>
          </cell>
        </row>
        <row r="1462">
          <cell r="A1462" t="str">
            <v>09</v>
          </cell>
          <cell r="B1462" t="str">
            <v>03</v>
          </cell>
          <cell r="C1462" t="str">
            <v>01</v>
          </cell>
          <cell r="D1462" t="str">
            <v>03</v>
          </cell>
          <cell r="E1462" t="str">
            <v>12</v>
          </cell>
          <cell r="F1462" t="str">
            <v>01</v>
          </cell>
          <cell r="G1462" t="str">
            <v>1</v>
          </cell>
          <cell r="H1462" t="str">
            <v>00</v>
          </cell>
          <cell r="I1462" t="str">
            <v>0</v>
          </cell>
          <cell r="J1462">
            <v>0</v>
          </cell>
          <cell r="K1462">
            <v>0</v>
          </cell>
          <cell r="L1462">
            <v>0</v>
          </cell>
          <cell r="M1462">
            <v>0</v>
          </cell>
          <cell r="N1462">
            <v>0</v>
          </cell>
          <cell r="O1462">
            <v>0</v>
          </cell>
        </row>
        <row r="1463">
          <cell r="A1463" t="str">
            <v>09</v>
          </cell>
          <cell r="B1463" t="str">
            <v>03</v>
          </cell>
          <cell r="C1463" t="str">
            <v>01</v>
          </cell>
          <cell r="D1463" t="str">
            <v>03</v>
          </cell>
          <cell r="E1463" t="str">
            <v>13</v>
          </cell>
          <cell r="F1463" t="str">
            <v>08</v>
          </cell>
          <cell r="G1463" t="str">
            <v>1</v>
          </cell>
          <cell r="H1463" t="str">
            <v>00</v>
          </cell>
          <cell r="I1463" t="str">
            <v>0</v>
          </cell>
          <cell r="J1463">
            <v>455</v>
          </cell>
          <cell r="K1463">
            <v>500</v>
          </cell>
          <cell r="L1463">
            <v>500</v>
          </cell>
          <cell r="M1463">
            <v>0</v>
          </cell>
          <cell r="N1463">
            <v>0</v>
          </cell>
          <cell r="O1463">
            <v>0</v>
          </cell>
        </row>
        <row r="1464">
          <cell r="A1464" t="str">
            <v>09</v>
          </cell>
          <cell r="B1464" t="str">
            <v>03</v>
          </cell>
          <cell r="C1464" t="str">
            <v>01</v>
          </cell>
          <cell r="D1464" t="str">
            <v>03</v>
          </cell>
          <cell r="E1464" t="str">
            <v>13</v>
          </cell>
          <cell r="F1464" t="str">
            <v>10</v>
          </cell>
          <cell r="G1464" t="str">
            <v>1</v>
          </cell>
          <cell r="H1464" t="str">
            <v>00</v>
          </cell>
          <cell r="I1464" t="str">
            <v>0</v>
          </cell>
          <cell r="J1464">
            <v>606</v>
          </cell>
          <cell r="K1464">
            <v>800</v>
          </cell>
          <cell r="L1464">
            <v>800</v>
          </cell>
          <cell r="M1464">
            <v>0</v>
          </cell>
          <cell r="N1464">
            <v>0</v>
          </cell>
          <cell r="O1464">
            <v>0</v>
          </cell>
        </row>
        <row r="1465">
          <cell r="A1465" t="str">
            <v>09</v>
          </cell>
          <cell r="B1465" t="str">
            <v>03</v>
          </cell>
          <cell r="C1465" t="str">
            <v>01</v>
          </cell>
          <cell r="D1465" t="str">
            <v>03</v>
          </cell>
          <cell r="E1465" t="str">
            <v>14</v>
          </cell>
          <cell r="F1465" t="str">
            <v>06</v>
          </cell>
          <cell r="G1465" t="str">
            <v>1</v>
          </cell>
          <cell r="H1465" t="str">
            <v>00</v>
          </cell>
          <cell r="I1465" t="str">
            <v>0</v>
          </cell>
          <cell r="J1465">
            <v>295</v>
          </cell>
          <cell r="K1465">
            <v>300</v>
          </cell>
          <cell r="L1465">
            <v>300</v>
          </cell>
          <cell r="M1465">
            <v>0</v>
          </cell>
          <cell r="N1465">
            <v>0</v>
          </cell>
          <cell r="O1465">
            <v>0</v>
          </cell>
        </row>
        <row r="1466">
          <cell r="A1466" t="str">
            <v>09</v>
          </cell>
          <cell r="B1466" t="str">
            <v>03</v>
          </cell>
          <cell r="C1466" t="str">
            <v>01</v>
          </cell>
          <cell r="D1466" t="str">
            <v>03</v>
          </cell>
          <cell r="E1466" t="str">
            <v>14</v>
          </cell>
          <cell r="F1466" t="str">
            <v>07</v>
          </cell>
          <cell r="G1466" t="str">
            <v>1</v>
          </cell>
          <cell r="H1466" t="str">
            <v>00</v>
          </cell>
          <cell r="I1466" t="str">
            <v>0</v>
          </cell>
          <cell r="J1466">
            <v>393</v>
          </cell>
          <cell r="K1466">
            <v>413</v>
          </cell>
          <cell r="L1466">
            <v>413</v>
          </cell>
          <cell r="M1466">
            <v>0</v>
          </cell>
          <cell r="N1466">
            <v>0</v>
          </cell>
          <cell r="O1466">
            <v>0</v>
          </cell>
        </row>
        <row r="1467">
          <cell r="A1467" t="str">
            <v>09</v>
          </cell>
          <cell r="B1467" t="str">
            <v>03</v>
          </cell>
          <cell r="C1467" t="str">
            <v>01</v>
          </cell>
          <cell r="D1467" t="str">
            <v>03</v>
          </cell>
          <cell r="E1467" t="str">
            <v>14</v>
          </cell>
          <cell r="F1467" t="str">
            <v>09</v>
          </cell>
          <cell r="G1467" t="str">
            <v>1</v>
          </cell>
          <cell r="H1467" t="str">
            <v>00</v>
          </cell>
          <cell r="I1467" t="str">
            <v>0</v>
          </cell>
          <cell r="J1467">
            <v>0</v>
          </cell>
          <cell r="K1467">
            <v>1</v>
          </cell>
          <cell r="L1467">
            <v>1</v>
          </cell>
          <cell r="M1467">
            <v>0</v>
          </cell>
          <cell r="N1467">
            <v>0</v>
          </cell>
          <cell r="O1467">
            <v>0</v>
          </cell>
        </row>
        <row r="1468">
          <cell r="A1468" t="str">
            <v>09</v>
          </cell>
          <cell r="B1468" t="str">
            <v>03</v>
          </cell>
          <cell r="C1468" t="str">
            <v>01</v>
          </cell>
          <cell r="D1468" t="str">
            <v>03</v>
          </cell>
          <cell r="E1468" t="str">
            <v>14</v>
          </cell>
          <cell r="F1468" t="str">
            <v>17</v>
          </cell>
          <cell r="G1468" t="str">
            <v>1</v>
          </cell>
          <cell r="H1468" t="str">
            <v>00</v>
          </cell>
          <cell r="I1468" t="str">
            <v>0</v>
          </cell>
          <cell r="J1468">
            <v>1646</v>
          </cell>
          <cell r="K1468">
            <v>1500</v>
          </cell>
          <cell r="L1468">
            <v>1500</v>
          </cell>
          <cell r="M1468">
            <v>0</v>
          </cell>
          <cell r="N1468">
            <v>0</v>
          </cell>
          <cell r="O1468">
            <v>0</v>
          </cell>
        </row>
        <row r="1469">
          <cell r="A1469" t="str">
            <v>09</v>
          </cell>
          <cell r="B1469" t="str">
            <v>03</v>
          </cell>
          <cell r="C1469" t="str">
            <v>01</v>
          </cell>
          <cell r="D1469" t="str">
            <v>04</v>
          </cell>
          <cell r="E1469" t="str">
            <v>14</v>
          </cell>
          <cell r="F1469" t="str">
            <v>06</v>
          </cell>
          <cell r="G1469" t="str">
            <v>1</v>
          </cell>
          <cell r="H1469" t="str">
            <v>00</v>
          </cell>
          <cell r="I1469" t="str">
            <v>0</v>
          </cell>
          <cell r="J1469">
            <v>556</v>
          </cell>
          <cell r="K1469">
            <v>600</v>
          </cell>
          <cell r="L1469">
            <v>600</v>
          </cell>
          <cell r="M1469">
            <v>0</v>
          </cell>
          <cell r="N1469">
            <v>0</v>
          </cell>
          <cell r="O1469">
            <v>0</v>
          </cell>
        </row>
        <row r="1470">
          <cell r="A1470" t="str">
            <v>09</v>
          </cell>
          <cell r="B1470" t="str">
            <v>03</v>
          </cell>
          <cell r="C1470" t="str">
            <v>01</v>
          </cell>
          <cell r="D1470" t="str">
            <v>04</v>
          </cell>
          <cell r="E1470" t="str">
            <v>14</v>
          </cell>
          <cell r="F1470" t="str">
            <v>07</v>
          </cell>
          <cell r="G1470" t="str">
            <v>1</v>
          </cell>
          <cell r="H1470" t="str">
            <v>00</v>
          </cell>
          <cell r="I1470" t="str">
            <v>0</v>
          </cell>
          <cell r="J1470">
            <v>1475</v>
          </cell>
          <cell r="K1470">
            <v>1500</v>
          </cell>
          <cell r="L1470">
            <v>1500</v>
          </cell>
          <cell r="M1470">
            <v>0</v>
          </cell>
          <cell r="N1470">
            <v>0</v>
          </cell>
          <cell r="O1470">
            <v>0</v>
          </cell>
        </row>
        <row r="1471">
          <cell r="A1471" t="str">
            <v>09</v>
          </cell>
          <cell r="B1471" t="str">
            <v>03</v>
          </cell>
          <cell r="C1471" t="str">
            <v>01</v>
          </cell>
          <cell r="D1471" t="str">
            <v>04</v>
          </cell>
          <cell r="E1471" t="str">
            <v>14</v>
          </cell>
          <cell r="F1471" t="str">
            <v>09</v>
          </cell>
          <cell r="G1471" t="str">
            <v>1</v>
          </cell>
          <cell r="H1471" t="str">
            <v>00</v>
          </cell>
          <cell r="I1471" t="str">
            <v>0</v>
          </cell>
          <cell r="J1471">
            <v>0</v>
          </cell>
          <cell r="K1471">
            <v>1</v>
          </cell>
          <cell r="L1471">
            <v>1</v>
          </cell>
          <cell r="M1471">
            <v>0</v>
          </cell>
          <cell r="N1471">
            <v>0</v>
          </cell>
          <cell r="O1471">
            <v>0</v>
          </cell>
        </row>
        <row r="1472">
          <cell r="A1472" t="str">
            <v>09</v>
          </cell>
          <cell r="B1472" t="str">
            <v>03</v>
          </cell>
          <cell r="C1472" t="str">
            <v>01</v>
          </cell>
          <cell r="D1472" t="str">
            <v>04</v>
          </cell>
          <cell r="E1472" t="str">
            <v>14</v>
          </cell>
          <cell r="F1472" t="str">
            <v>17</v>
          </cell>
          <cell r="G1472" t="str">
            <v>1</v>
          </cell>
          <cell r="H1472" t="str">
            <v>00</v>
          </cell>
          <cell r="I1472" t="str">
            <v>0</v>
          </cell>
          <cell r="J1472">
            <v>484</v>
          </cell>
          <cell r="K1472">
            <v>600</v>
          </cell>
          <cell r="L1472">
            <v>600</v>
          </cell>
          <cell r="M1472">
            <v>0</v>
          </cell>
          <cell r="N1472">
            <v>0</v>
          </cell>
          <cell r="O1472">
            <v>0</v>
          </cell>
        </row>
        <row r="1473">
          <cell r="A1473" t="str">
            <v>09</v>
          </cell>
          <cell r="B1473" t="str">
            <v>03</v>
          </cell>
          <cell r="C1473" t="str">
            <v>01</v>
          </cell>
          <cell r="D1473" t="str">
            <v>05</v>
          </cell>
          <cell r="E1473" t="str">
            <v>13</v>
          </cell>
          <cell r="F1473" t="str">
            <v>01</v>
          </cell>
          <cell r="G1473" t="str">
            <v>2</v>
          </cell>
          <cell r="H1473" t="str">
            <v>00</v>
          </cell>
          <cell r="I1473" t="str">
            <v>0</v>
          </cell>
          <cell r="J1473">
            <v>2925</v>
          </cell>
          <cell r="K1473">
            <v>0</v>
          </cell>
          <cell r="L1473">
            <v>0</v>
          </cell>
          <cell r="M1473">
            <v>0</v>
          </cell>
          <cell r="N1473">
            <v>0</v>
          </cell>
          <cell r="O1473">
            <v>0</v>
          </cell>
        </row>
        <row r="1474">
          <cell r="A1474" t="str">
            <v>09</v>
          </cell>
          <cell r="B1474" t="str">
            <v>03</v>
          </cell>
          <cell r="C1474" t="str">
            <v>01</v>
          </cell>
          <cell r="D1474" t="str">
            <v>05</v>
          </cell>
          <cell r="E1474" t="str">
            <v>13</v>
          </cell>
          <cell r="F1474" t="str">
            <v>01</v>
          </cell>
          <cell r="G1474" t="str">
            <v>3</v>
          </cell>
          <cell r="H1474" t="str">
            <v>00</v>
          </cell>
          <cell r="I1474" t="str">
            <v>0</v>
          </cell>
          <cell r="J1474">
            <v>1413</v>
          </cell>
          <cell r="K1474">
            <v>0</v>
          </cell>
          <cell r="L1474">
            <v>0</v>
          </cell>
          <cell r="M1474">
            <v>0</v>
          </cell>
          <cell r="N1474">
            <v>0</v>
          </cell>
          <cell r="O1474">
            <v>0</v>
          </cell>
        </row>
        <row r="1475">
          <cell r="A1475" t="str">
            <v>09</v>
          </cell>
          <cell r="B1475" t="str">
            <v>03</v>
          </cell>
          <cell r="C1475" t="str">
            <v>01</v>
          </cell>
          <cell r="D1475" t="str">
            <v>05</v>
          </cell>
          <cell r="E1475" t="str">
            <v>14</v>
          </cell>
          <cell r="F1475" t="str">
            <v>06</v>
          </cell>
          <cell r="G1475" t="str">
            <v>1</v>
          </cell>
          <cell r="H1475" t="str">
            <v>00</v>
          </cell>
          <cell r="I1475" t="str">
            <v>0</v>
          </cell>
          <cell r="J1475">
            <v>371</v>
          </cell>
          <cell r="K1475">
            <v>375</v>
          </cell>
          <cell r="L1475">
            <v>375</v>
          </cell>
          <cell r="M1475">
            <v>0</v>
          </cell>
          <cell r="N1475">
            <v>0</v>
          </cell>
          <cell r="O1475">
            <v>0</v>
          </cell>
        </row>
        <row r="1476">
          <cell r="A1476" t="str">
            <v>09</v>
          </cell>
          <cell r="B1476" t="str">
            <v>03</v>
          </cell>
          <cell r="C1476" t="str">
            <v>01</v>
          </cell>
          <cell r="D1476" t="str">
            <v>05</v>
          </cell>
          <cell r="E1476" t="str">
            <v>14</v>
          </cell>
          <cell r="F1476" t="str">
            <v>07</v>
          </cell>
          <cell r="G1476" t="str">
            <v>1</v>
          </cell>
          <cell r="H1476" t="str">
            <v>00</v>
          </cell>
          <cell r="I1476" t="str">
            <v>0</v>
          </cell>
          <cell r="J1476">
            <v>200</v>
          </cell>
          <cell r="K1476">
            <v>300</v>
          </cell>
          <cell r="L1476">
            <v>300</v>
          </cell>
          <cell r="M1476">
            <v>0</v>
          </cell>
          <cell r="N1476">
            <v>0</v>
          </cell>
          <cell r="O1476">
            <v>0</v>
          </cell>
        </row>
        <row r="1477">
          <cell r="A1477" t="str">
            <v>09</v>
          </cell>
          <cell r="B1477" t="str">
            <v>03</v>
          </cell>
          <cell r="C1477" t="str">
            <v>01</v>
          </cell>
          <cell r="D1477" t="str">
            <v>05</v>
          </cell>
          <cell r="E1477" t="str">
            <v>14</v>
          </cell>
          <cell r="F1477" t="str">
            <v>09</v>
          </cell>
          <cell r="G1477" t="str">
            <v>1</v>
          </cell>
          <cell r="H1477" t="str">
            <v>00</v>
          </cell>
          <cell r="I1477" t="str">
            <v>0</v>
          </cell>
          <cell r="J1477">
            <v>0</v>
          </cell>
          <cell r="K1477">
            <v>1</v>
          </cell>
          <cell r="L1477">
            <v>1</v>
          </cell>
          <cell r="M1477">
            <v>0</v>
          </cell>
          <cell r="N1477">
            <v>0</v>
          </cell>
          <cell r="O1477">
            <v>0</v>
          </cell>
        </row>
        <row r="1478">
          <cell r="A1478" t="str">
            <v>09</v>
          </cell>
          <cell r="B1478" t="str">
            <v>03</v>
          </cell>
          <cell r="C1478" t="str">
            <v>02</v>
          </cell>
          <cell r="D1478" t="str">
            <v>01</v>
          </cell>
          <cell r="E1478" t="str">
            <v>10</v>
          </cell>
          <cell r="F1478" t="str">
            <v>01</v>
          </cell>
          <cell r="G1478" t="str">
            <v>1</v>
          </cell>
          <cell r="H1478" t="str">
            <v>00</v>
          </cell>
          <cell r="I1478" t="str">
            <v>0</v>
          </cell>
          <cell r="J1478">
            <v>113293</v>
          </cell>
          <cell r="K1478">
            <v>107446</v>
          </cell>
          <cell r="L1478">
            <v>118358</v>
          </cell>
          <cell r="M1478">
            <v>124340</v>
          </cell>
          <cell r="N1478">
            <v>124340</v>
          </cell>
          <cell r="O1478">
            <v>124340</v>
          </cell>
        </row>
        <row r="1479">
          <cell r="A1479" t="str">
            <v>09</v>
          </cell>
          <cell r="B1479" t="str">
            <v>03</v>
          </cell>
          <cell r="C1479" t="str">
            <v>03</v>
          </cell>
          <cell r="D1479" t="str">
            <v>01</v>
          </cell>
          <cell r="E1479" t="str">
            <v>10</v>
          </cell>
          <cell r="F1479" t="str">
            <v>01</v>
          </cell>
          <cell r="G1479" t="str">
            <v>1</v>
          </cell>
          <cell r="H1479" t="str">
            <v>00</v>
          </cell>
          <cell r="I1479" t="str">
            <v>0</v>
          </cell>
          <cell r="J1479">
            <v>177739</v>
          </cell>
          <cell r="K1479">
            <v>157270</v>
          </cell>
          <cell r="L1479">
            <v>158329</v>
          </cell>
          <cell r="M1479">
            <v>141493</v>
          </cell>
          <cell r="N1479">
            <v>169791</v>
          </cell>
          <cell r="O1479">
            <v>169791</v>
          </cell>
        </row>
        <row r="1480">
          <cell r="A1480" t="str">
            <v>09</v>
          </cell>
          <cell r="B1480" t="str">
            <v>03</v>
          </cell>
          <cell r="C1480" t="str">
            <v>03</v>
          </cell>
          <cell r="D1480" t="str">
            <v>01</v>
          </cell>
          <cell r="E1480" t="str">
            <v>10</v>
          </cell>
          <cell r="F1480" t="str">
            <v>01</v>
          </cell>
          <cell r="G1480" t="str">
            <v>2</v>
          </cell>
          <cell r="H1480" t="str">
            <v>00</v>
          </cell>
          <cell r="I1480" t="str">
            <v>0</v>
          </cell>
          <cell r="J1480">
            <v>68728</v>
          </cell>
          <cell r="K1480">
            <v>68365</v>
          </cell>
          <cell r="L1480">
            <v>70222</v>
          </cell>
          <cell r="M1480">
            <v>77240</v>
          </cell>
          <cell r="N1480">
            <v>77240</v>
          </cell>
          <cell r="O1480">
            <v>77240</v>
          </cell>
        </row>
        <row r="1481">
          <cell r="A1481" t="str">
            <v>09</v>
          </cell>
          <cell r="B1481" t="str">
            <v>03</v>
          </cell>
          <cell r="C1481" t="str">
            <v>03</v>
          </cell>
          <cell r="D1481" t="str">
            <v>01</v>
          </cell>
          <cell r="E1481" t="str">
            <v>10</v>
          </cell>
          <cell r="F1481" t="str">
            <v>01</v>
          </cell>
          <cell r="G1481" t="str">
            <v>3</v>
          </cell>
          <cell r="H1481" t="str">
            <v>00</v>
          </cell>
          <cell r="I1481" t="str">
            <v>0</v>
          </cell>
          <cell r="J1481">
            <v>5842</v>
          </cell>
          <cell r="K1481">
            <v>5889</v>
          </cell>
          <cell r="L1481">
            <v>6382</v>
          </cell>
          <cell r="M1481">
            <v>6662</v>
          </cell>
          <cell r="N1481">
            <v>6662</v>
          </cell>
          <cell r="O1481">
            <v>6662</v>
          </cell>
        </row>
        <row r="1482">
          <cell r="A1482" t="str">
            <v>09</v>
          </cell>
          <cell r="B1482" t="str">
            <v>03</v>
          </cell>
          <cell r="C1482" t="str">
            <v>03</v>
          </cell>
          <cell r="D1482" t="str">
            <v>01</v>
          </cell>
          <cell r="E1482" t="str">
            <v>11</v>
          </cell>
          <cell r="F1482" t="str">
            <v>01</v>
          </cell>
          <cell r="G1482" t="str">
            <v>1</v>
          </cell>
          <cell r="H1482" t="str">
            <v>00</v>
          </cell>
          <cell r="I1482" t="str">
            <v>0</v>
          </cell>
          <cell r="J1482">
            <v>21940</v>
          </cell>
          <cell r="K1482">
            <v>22296</v>
          </cell>
          <cell r="L1482">
            <v>29076</v>
          </cell>
          <cell r="M1482">
            <v>33097</v>
          </cell>
          <cell r="N1482">
            <v>33097</v>
          </cell>
          <cell r="O1482">
            <v>33097</v>
          </cell>
        </row>
        <row r="1483">
          <cell r="A1483" t="str">
            <v>09</v>
          </cell>
          <cell r="B1483" t="str">
            <v>03</v>
          </cell>
          <cell r="C1483" t="str">
            <v>03</v>
          </cell>
          <cell r="D1483" t="str">
            <v>01</v>
          </cell>
          <cell r="E1483" t="str">
            <v>11</v>
          </cell>
          <cell r="F1483" t="str">
            <v>01</v>
          </cell>
          <cell r="G1483" t="str">
            <v>2</v>
          </cell>
          <cell r="H1483" t="str">
            <v>00</v>
          </cell>
          <cell r="I1483" t="str">
            <v>0</v>
          </cell>
          <cell r="J1483">
            <v>11583</v>
          </cell>
          <cell r="K1483">
            <v>7436</v>
          </cell>
          <cell r="L1483">
            <v>5849</v>
          </cell>
          <cell r="M1483">
            <v>7436</v>
          </cell>
          <cell r="N1483">
            <v>7436</v>
          </cell>
          <cell r="O1483">
            <v>7436</v>
          </cell>
        </row>
        <row r="1484">
          <cell r="A1484" t="str">
            <v>09</v>
          </cell>
          <cell r="B1484" t="str">
            <v>03</v>
          </cell>
          <cell r="C1484" t="str">
            <v>03</v>
          </cell>
          <cell r="D1484" t="str">
            <v>01</v>
          </cell>
          <cell r="E1484" t="str">
            <v>11</v>
          </cell>
          <cell r="F1484" t="str">
            <v>01</v>
          </cell>
          <cell r="G1484" t="str">
            <v>3</v>
          </cell>
          <cell r="H1484" t="str">
            <v>00</v>
          </cell>
          <cell r="I1484" t="str">
            <v>0</v>
          </cell>
          <cell r="J1484">
            <v>12024</v>
          </cell>
          <cell r="K1484">
            <v>12064</v>
          </cell>
          <cell r="L1484">
            <v>8938</v>
          </cell>
          <cell r="M1484">
            <v>12064</v>
          </cell>
          <cell r="N1484">
            <v>12064</v>
          </cell>
          <cell r="O1484">
            <v>12064</v>
          </cell>
        </row>
        <row r="1485">
          <cell r="A1485" t="str">
            <v>09</v>
          </cell>
          <cell r="B1485" t="str">
            <v>03</v>
          </cell>
          <cell r="C1485" t="str">
            <v>03</v>
          </cell>
          <cell r="D1485" t="str">
            <v>01</v>
          </cell>
          <cell r="E1485" t="str">
            <v>12</v>
          </cell>
          <cell r="F1485" t="str">
            <v>01</v>
          </cell>
          <cell r="G1485" t="str">
            <v>3</v>
          </cell>
          <cell r="H1485" t="str">
            <v>00</v>
          </cell>
          <cell r="I1485" t="str">
            <v>0</v>
          </cell>
          <cell r="J1485">
            <v>0</v>
          </cell>
          <cell r="K1485">
            <v>0</v>
          </cell>
          <cell r="L1485">
            <v>0</v>
          </cell>
          <cell r="M1485">
            <v>1</v>
          </cell>
          <cell r="N1485">
            <v>1</v>
          </cell>
          <cell r="O1485">
            <v>1</v>
          </cell>
        </row>
        <row r="1486">
          <cell r="A1486" t="str">
            <v>09</v>
          </cell>
          <cell r="B1486" t="str">
            <v>03</v>
          </cell>
          <cell r="C1486" t="str">
            <v>03</v>
          </cell>
          <cell r="D1486" t="str">
            <v>01</v>
          </cell>
          <cell r="E1486" t="str">
            <v>12</v>
          </cell>
          <cell r="F1486" t="str">
            <v>04</v>
          </cell>
          <cell r="G1486" t="str">
            <v>1</v>
          </cell>
          <cell r="H1486" t="str">
            <v>00</v>
          </cell>
          <cell r="I1486" t="str">
            <v>0</v>
          </cell>
          <cell r="J1486">
            <v>0</v>
          </cell>
          <cell r="K1486">
            <v>0</v>
          </cell>
          <cell r="L1486">
            <v>0</v>
          </cell>
          <cell r="M1486">
            <v>1</v>
          </cell>
          <cell r="N1486">
            <v>1</v>
          </cell>
          <cell r="O1486">
            <v>1</v>
          </cell>
        </row>
        <row r="1487">
          <cell r="A1487" t="str">
            <v>09</v>
          </cell>
          <cell r="B1487" t="str">
            <v>03</v>
          </cell>
          <cell r="C1487" t="str">
            <v>03</v>
          </cell>
          <cell r="D1487" t="str">
            <v>09</v>
          </cell>
          <cell r="E1487" t="str">
            <v>20</v>
          </cell>
          <cell r="F1487" t="str">
            <v>03</v>
          </cell>
          <cell r="G1487" t="str">
            <v>1</v>
          </cell>
          <cell r="H1487" t="str">
            <v>00</v>
          </cell>
          <cell r="I1487" t="str">
            <v>0</v>
          </cell>
          <cell r="J1487">
            <v>0</v>
          </cell>
          <cell r="K1487">
            <v>41549</v>
          </cell>
          <cell r="L1487">
            <v>40000</v>
          </cell>
          <cell r="M1487">
            <v>0</v>
          </cell>
          <cell r="N1487">
            <v>0</v>
          </cell>
          <cell r="O1487">
            <v>0</v>
          </cell>
        </row>
        <row r="1488">
          <cell r="A1488" t="str">
            <v>09</v>
          </cell>
          <cell r="B1488" t="str">
            <v>04</v>
          </cell>
          <cell r="C1488" t="str">
            <v>01</v>
          </cell>
          <cell r="D1488" t="str">
            <v>01</v>
          </cell>
          <cell r="E1488" t="str">
            <v>10</v>
          </cell>
          <cell r="F1488" t="str">
            <v>01</v>
          </cell>
          <cell r="G1488" t="str">
            <v>1</v>
          </cell>
          <cell r="H1488" t="str">
            <v>00</v>
          </cell>
          <cell r="I1488" t="str">
            <v>0</v>
          </cell>
          <cell r="J1488">
            <v>157090</v>
          </cell>
          <cell r="K1488">
            <v>227808</v>
          </cell>
          <cell r="L1488">
            <v>158860</v>
          </cell>
          <cell r="M1488">
            <v>218998</v>
          </cell>
          <cell r="N1488">
            <v>242485</v>
          </cell>
          <cell r="O1488">
            <v>242485</v>
          </cell>
        </row>
        <row r="1489">
          <cell r="A1489" t="str">
            <v>09</v>
          </cell>
          <cell r="B1489" t="str">
            <v>04</v>
          </cell>
          <cell r="C1489" t="str">
            <v>01</v>
          </cell>
          <cell r="D1489" t="str">
            <v>01</v>
          </cell>
          <cell r="E1489" t="str">
            <v>10</v>
          </cell>
          <cell r="F1489" t="str">
            <v>01</v>
          </cell>
          <cell r="G1489" t="str">
            <v>2</v>
          </cell>
          <cell r="H1489" t="str">
            <v>00</v>
          </cell>
          <cell r="I1489" t="str">
            <v>0</v>
          </cell>
          <cell r="J1489">
            <v>29976</v>
          </cell>
          <cell r="K1489">
            <v>23676</v>
          </cell>
          <cell r="L1489">
            <v>20500</v>
          </cell>
          <cell r="M1489">
            <v>0</v>
          </cell>
          <cell r="N1489">
            <v>218841</v>
          </cell>
          <cell r="O1489">
            <v>218841</v>
          </cell>
        </row>
        <row r="1490">
          <cell r="A1490" t="str">
            <v>09</v>
          </cell>
          <cell r="B1490" t="str">
            <v>04</v>
          </cell>
          <cell r="C1490" t="str">
            <v>01</v>
          </cell>
          <cell r="D1490" t="str">
            <v>01</v>
          </cell>
          <cell r="E1490" t="str">
            <v>10</v>
          </cell>
          <cell r="F1490" t="str">
            <v>01</v>
          </cell>
          <cell r="G1490" t="str">
            <v>3</v>
          </cell>
          <cell r="H1490" t="str">
            <v>00</v>
          </cell>
          <cell r="I1490" t="str">
            <v>0</v>
          </cell>
          <cell r="J1490">
            <v>11342</v>
          </cell>
          <cell r="K1490">
            <v>14213</v>
          </cell>
          <cell r="L1490">
            <v>106217</v>
          </cell>
          <cell r="M1490">
            <v>17083</v>
          </cell>
          <cell r="N1490">
            <v>118201</v>
          </cell>
          <cell r="O1490">
            <v>118201</v>
          </cell>
        </row>
        <row r="1491">
          <cell r="A1491" t="str">
            <v>09</v>
          </cell>
          <cell r="B1491" t="str">
            <v>04</v>
          </cell>
          <cell r="C1491" t="str">
            <v>01</v>
          </cell>
          <cell r="D1491" t="str">
            <v>01</v>
          </cell>
          <cell r="E1491" t="str">
            <v>10</v>
          </cell>
          <cell r="F1491" t="str">
            <v>26</v>
          </cell>
          <cell r="G1491" t="str">
            <v>1</v>
          </cell>
          <cell r="H1491" t="str">
            <v>00</v>
          </cell>
          <cell r="I1491" t="str">
            <v>0</v>
          </cell>
          <cell r="J1491">
            <v>2296</v>
          </cell>
          <cell r="K1491">
            <v>3000</v>
          </cell>
          <cell r="L1491">
            <v>19395</v>
          </cell>
          <cell r="M1491">
            <v>3000</v>
          </cell>
          <cell r="N1491">
            <v>3000</v>
          </cell>
          <cell r="O1491">
            <v>3000</v>
          </cell>
        </row>
        <row r="1492">
          <cell r="A1492" t="str">
            <v>09</v>
          </cell>
          <cell r="B1492" t="str">
            <v>04</v>
          </cell>
          <cell r="C1492" t="str">
            <v>01</v>
          </cell>
          <cell r="D1492" t="str">
            <v>01</v>
          </cell>
          <cell r="E1492" t="str">
            <v>11</v>
          </cell>
          <cell r="F1492" t="str">
            <v>01</v>
          </cell>
          <cell r="G1492" t="str">
            <v>1</v>
          </cell>
          <cell r="H1492" t="str">
            <v>00</v>
          </cell>
          <cell r="I1492" t="str">
            <v>0</v>
          </cell>
          <cell r="J1492">
            <v>79735</v>
          </cell>
          <cell r="K1492">
            <v>59561</v>
          </cell>
          <cell r="L1492">
            <v>82848</v>
          </cell>
          <cell r="M1492">
            <v>64252</v>
          </cell>
          <cell r="N1492">
            <v>64252</v>
          </cell>
          <cell r="O1492">
            <v>64252</v>
          </cell>
        </row>
        <row r="1493">
          <cell r="A1493" t="str">
            <v>09</v>
          </cell>
          <cell r="B1493" t="str">
            <v>04</v>
          </cell>
          <cell r="C1493" t="str">
            <v>01</v>
          </cell>
          <cell r="D1493" t="str">
            <v>01</v>
          </cell>
          <cell r="E1493" t="str">
            <v>11</v>
          </cell>
          <cell r="F1493" t="str">
            <v>01</v>
          </cell>
          <cell r="G1493" t="str">
            <v>2</v>
          </cell>
          <cell r="H1493" t="str">
            <v>00</v>
          </cell>
          <cell r="I1493" t="str">
            <v>0</v>
          </cell>
          <cell r="J1493">
            <v>21097</v>
          </cell>
          <cell r="K1493">
            <v>20101</v>
          </cell>
          <cell r="L1493">
            <v>17921</v>
          </cell>
          <cell r="M1493">
            <v>20101</v>
          </cell>
          <cell r="N1493">
            <v>20101</v>
          </cell>
          <cell r="O1493">
            <v>20101</v>
          </cell>
        </row>
        <row r="1494">
          <cell r="A1494" t="str">
            <v>09</v>
          </cell>
          <cell r="B1494" t="str">
            <v>04</v>
          </cell>
          <cell r="C1494" t="str">
            <v>01</v>
          </cell>
          <cell r="D1494" t="str">
            <v>01</v>
          </cell>
          <cell r="E1494" t="str">
            <v>11</v>
          </cell>
          <cell r="F1494" t="str">
            <v>01</v>
          </cell>
          <cell r="G1494" t="str">
            <v>3</v>
          </cell>
          <cell r="H1494" t="str">
            <v>00</v>
          </cell>
          <cell r="I1494" t="str">
            <v>0</v>
          </cell>
          <cell r="J1494">
            <v>4193</v>
          </cell>
          <cell r="K1494">
            <v>4452</v>
          </cell>
          <cell r="L1494">
            <v>3593</v>
          </cell>
          <cell r="M1494">
            <v>4452</v>
          </cell>
          <cell r="N1494">
            <v>4452</v>
          </cell>
          <cell r="O1494">
            <v>4452</v>
          </cell>
        </row>
        <row r="1495">
          <cell r="A1495" t="str">
            <v>09</v>
          </cell>
          <cell r="B1495" t="str">
            <v>04</v>
          </cell>
          <cell r="C1495" t="str">
            <v>01</v>
          </cell>
          <cell r="D1495" t="str">
            <v>01</v>
          </cell>
          <cell r="E1495" t="str">
            <v>12</v>
          </cell>
          <cell r="F1495" t="str">
            <v>01</v>
          </cell>
          <cell r="G1495" t="str">
            <v>1</v>
          </cell>
          <cell r="H1495" t="str">
            <v>00</v>
          </cell>
          <cell r="I1495" t="str">
            <v>0</v>
          </cell>
          <cell r="J1495">
            <v>2118</v>
          </cell>
          <cell r="K1495">
            <v>3000</v>
          </cell>
          <cell r="L1495">
            <v>3035</v>
          </cell>
          <cell r="M1495">
            <v>1</v>
          </cell>
          <cell r="N1495">
            <v>1</v>
          </cell>
          <cell r="O1495">
            <v>1</v>
          </cell>
        </row>
        <row r="1496">
          <cell r="A1496" t="str">
            <v>09</v>
          </cell>
          <cell r="B1496" t="str">
            <v>04</v>
          </cell>
          <cell r="C1496" t="str">
            <v>01</v>
          </cell>
          <cell r="D1496" t="str">
            <v>01</v>
          </cell>
          <cell r="E1496" t="str">
            <v>12</v>
          </cell>
          <cell r="F1496" t="str">
            <v>02</v>
          </cell>
          <cell r="G1496" t="str">
            <v>1</v>
          </cell>
          <cell r="H1496" t="str">
            <v>00</v>
          </cell>
          <cell r="I1496" t="str">
            <v>0</v>
          </cell>
          <cell r="J1496">
            <v>0</v>
          </cell>
          <cell r="K1496">
            <v>0</v>
          </cell>
          <cell r="L1496">
            <v>0</v>
          </cell>
          <cell r="M1496">
            <v>0</v>
          </cell>
          <cell r="N1496">
            <v>0</v>
          </cell>
          <cell r="O1496">
            <v>0</v>
          </cell>
        </row>
        <row r="1497">
          <cell r="A1497" t="str">
            <v>09</v>
          </cell>
          <cell r="B1497" t="str">
            <v>04</v>
          </cell>
          <cell r="C1497" t="str">
            <v>01</v>
          </cell>
          <cell r="D1497" t="str">
            <v>01</v>
          </cell>
          <cell r="E1497" t="str">
            <v>12</v>
          </cell>
          <cell r="F1497" t="str">
            <v>04</v>
          </cell>
          <cell r="G1497" t="str">
            <v>1</v>
          </cell>
          <cell r="H1497" t="str">
            <v>00</v>
          </cell>
          <cell r="I1497" t="str">
            <v>0</v>
          </cell>
          <cell r="J1497">
            <v>93</v>
          </cell>
          <cell r="K1497">
            <v>500</v>
          </cell>
          <cell r="L1497">
            <v>388</v>
          </cell>
          <cell r="M1497">
            <v>1</v>
          </cell>
          <cell r="N1497">
            <v>1</v>
          </cell>
          <cell r="O1497">
            <v>1</v>
          </cell>
        </row>
        <row r="1498">
          <cell r="A1498" t="str">
            <v>09</v>
          </cell>
          <cell r="B1498" t="str">
            <v>04</v>
          </cell>
          <cell r="C1498" t="str">
            <v>01</v>
          </cell>
          <cell r="D1498" t="str">
            <v>01</v>
          </cell>
          <cell r="E1498" t="str">
            <v>12</v>
          </cell>
          <cell r="F1498" t="str">
            <v>04</v>
          </cell>
          <cell r="G1498" t="str">
            <v>2</v>
          </cell>
          <cell r="H1498" t="str">
            <v>00</v>
          </cell>
          <cell r="I1498" t="str">
            <v>0</v>
          </cell>
          <cell r="J1498">
            <v>0</v>
          </cell>
          <cell r="K1498">
            <v>200</v>
          </cell>
          <cell r="L1498">
            <v>0</v>
          </cell>
          <cell r="M1498">
            <v>1</v>
          </cell>
          <cell r="N1498">
            <v>1</v>
          </cell>
          <cell r="O1498">
            <v>1</v>
          </cell>
        </row>
        <row r="1499">
          <cell r="A1499" t="str">
            <v>09</v>
          </cell>
          <cell r="B1499" t="str">
            <v>04</v>
          </cell>
          <cell r="C1499" t="str">
            <v>01</v>
          </cell>
          <cell r="D1499" t="str">
            <v>01</v>
          </cell>
          <cell r="E1499" t="str">
            <v>12</v>
          </cell>
          <cell r="F1499" t="str">
            <v>04</v>
          </cell>
          <cell r="G1499" t="str">
            <v>3</v>
          </cell>
          <cell r="H1499" t="str">
            <v>00</v>
          </cell>
          <cell r="I1499" t="str">
            <v>0</v>
          </cell>
          <cell r="J1499">
            <v>0</v>
          </cell>
          <cell r="K1499">
            <v>100</v>
          </cell>
          <cell r="L1499">
            <v>0</v>
          </cell>
          <cell r="M1499">
            <v>1</v>
          </cell>
          <cell r="N1499">
            <v>1</v>
          </cell>
          <cell r="O1499">
            <v>1</v>
          </cell>
        </row>
        <row r="1500">
          <cell r="A1500" t="str">
            <v>09</v>
          </cell>
          <cell r="B1500" t="str">
            <v>04</v>
          </cell>
          <cell r="C1500" t="str">
            <v>01</v>
          </cell>
          <cell r="D1500" t="str">
            <v>01</v>
          </cell>
          <cell r="E1500" t="str">
            <v>12</v>
          </cell>
          <cell r="F1500" t="str">
            <v>05</v>
          </cell>
          <cell r="G1500" t="str">
            <v>1</v>
          </cell>
          <cell r="H1500" t="str">
            <v>00</v>
          </cell>
          <cell r="I1500" t="str">
            <v>0</v>
          </cell>
          <cell r="J1500">
            <v>503</v>
          </cell>
          <cell r="K1500">
            <v>6000</v>
          </cell>
          <cell r="L1500">
            <v>5434</v>
          </cell>
          <cell r="M1500">
            <v>1</v>
          </cell>
          <cell r="N1500">
            <v>1</v>
          </cell>
          <cell r="O1500">
            <v>1</v>
          </cell>
        </row>
        <row r="1501">
          <cell r="A1501" t="str">
            <v>09</v>
          </cell>
          <cell r="B1501" t="str">
            <v>04</v>
          </cell>
          <cell r="C1501" t="str">
            <v>01</v>
          </cell>
          <cell r="D1501" t="str">
            <v>01</v>
          </cell>
          <cell r="E1501" t="str">
            <v>12</v>
          </cell>
          <cell r="F1501" t="str">
            <v>10</v>
          </cell>
          <cell r="G1501" t="str">
            <v>1</v>
          </cell>
          <cell r="H1501" t="str">
            <v>00</v>
          </cell>
          <cell r="I1501" t="str">
            <v>0</v>
          </cell>
          <cell r="J1501">
            <v>1725</v>
          </cell>
          <cell r="K1501">
            <v>4800</v>
          </cell>
          <cell r="L1501">
            <v>1131</v>
          </cell>
          <cell r="M1501">
            <v>1</v>
          </cell>
          <cell r="N1501">
            <v>1</v>
          </cell>
          <cell r="O1501">
            <v>1</v>
          </cell>
        </row>
        <row r="1502">
          <cell r="A1502" t="str">
            <v>09</v>
          </cell>
          <cell r="B1502" t="str">
            <v>04</v>
          </cell>
          <cell r="C1502" t="str">
            <v>01</v>
          </cell>
          <cell r="D1502" t="str">
            <v>01</v>
          </cell>
          <cell r="E1502" t="str">
            <v>13</v>
          </cell>
          <cell r="F1502" t="str">
            <v>01</v>
          </cell>
          <cell r="G1502" t="str">
            <v>2</v>
          </cell>
          <cell r="H1502" t="str">
            <v>00</v>
          </cell>
          <cell r="I1502" t="str">
            <v>0</v>
          </cell>
          <cell r="J1502">
            <v>1700</v>
          </cell>
          <cell r="K1502">
            <v>525</v>
          </cell>
          <cell r="L1502">
            <v>17185</v>
          </cell>
          <cell r="M1502">
            <v>1</v>
          </cell>
          <cell r="N1502">
            <v>1</v>
          </cell>
          <cell r="O1502">
            <v>1</v>
          </cell>
        </row>
        <row r="1503">
          <cell r="A1503" t="str">
            <v>09</v>
          </cell>
          <cell r="B1503" t="str">
            <v>04</v>
          </cell>
          <cell r="C1503" t="str">
            <v>01</v>
          </cell>
          <cell r="D1503" t="str">
            <v>01</v>
          </cell>
          <cell r="E1503" t="str">
            <v>13</v>
          </cell>
          <cell r="F1503" t="str">
            <v>01</v>
          </cell>
          <cell r="G1503" t="str">
            <v>3</v>
          </cell>
          <cell r="H1503" t="str">
            <v>00</v>
          </cell>
          <cell r="I1503" t="str">
            <v>0</v>
          </cell>
          <cell r="J1503">
            <v>1403</v>
          </cell>
          <cell r="K1503">
            <v>525</v>
          </cell>
          <cell r="L1503">
            <v>5176</v>
          </cell>
          <cell r="M1503">
            <v>1</v>
          </cell>
          <cell r="N1503">
            <v>1</v>
          </cell>
          <cell r="O1503">
            <v>1</v>
          </cell>
        </row>
        <row r="1504">
          <cell r="A1504" t="str">
            <v>09</v>
          </cell>
          <cell r="B1504" t="str">
            <v>04</v>
          </cell>
          <cell r="C1504" t="str">
            <v>01</v>
          </cell>
          <cell r="D1504" t="str">
            <v>01</v>
          </cell>
          <cell r="E1504" t="str">
            <v>13</v>
          </cell>
          <cell r="F1504" t="str">
            <v>01</v>
          </cell>
          <cell r="G1504" t="str">
            <v>5</v>
          </cell>
          <cell r="H1504" t="str">
            <v>00</v>
          </cell>
          <cell r="I1504" t="str">
            <v>0</v>
          </cell>
          <cell r="J1504">
            <v>0</v>
          </cell>
          <cell r="K1504">
            <v>2600</v>
          </cell>
          <cell r="L1504">
            <v>2100</v>
          </cell>
          <cell r="M1504">
            <v>1</v>
          </cell>
          <cell r="N1504">
            <v>1</v>
          </cell>
          <cell r="O1504">
            <v>1</v>
          </cell>
        </row>
        <row r="1505">
          <cell r="A1505" t="str">
            <v>09</v>
          </cell>
          <cell r="B1505" t="str">
            <v>04</v>
          </cell>
          <cell r="C1505" t="str">
            <v>01</v>
          </cell>
          <cell r="D1505" t="str">
            <v>01</v>
          </cell>
          <cell r="E1505" t="str">
            <v>13</v>
          </cell>
          <cell r="F1505" t="str">
            <v>01</v>
          </cell>
          <cell r="G1505" t="str">
            <v>6</v>
          </cell>
          <cell r="H1505" t="str">
            <v>00</v>
          </cell>
          <cell r="I1505" t="str">
            <v>0</v>
          </cell>
          <cell r="J1505">
            <v>0</v>
          </cell>
          <cell r="K1505">
            <v>2600</v>
          </cell>
          <cell r="L1505">
            <v>2000</v>
          </cell>
          <cell r="M1505">
            <v>1</v>
          </cell>
          <cell r="N1505">
            <v>1</v>
          </cell>
          <cell r="O1505">
            <v>1</v>
          </cell>
        </row>
        <row r="1506">
          <cell r="A1506" t="str">
            <v>09</v>
          </cell>
          <cell r="B1506" t="str">
            <v>04</v>
          </cell>
          <cell r="C1506" t="str">
            <v>01</v>
          </cell>
          <cell r="D1506" t="str">
            <v>01</v>
          </cell>
          <cell r="E1506" t="str">
            <v>13</v>
          </cell>
          <cell r="F1506" t="str">
            <v>07</v>
          </cell>
          <cell r="G1506" t="str">
            <v>1</v>
          </cell>
          <cell r="H1506" t="str">
            <v>00</v>
          </cell>
          <cell r="I1506" t="str">
            <v>0</v>
          </cell>
          <cell r="J1506">
            <v>0</v>
          </cell>
          <cell r="K1506">
            <v>1</v>
          </cell>
          <cell r="L1506">
            <v>0</v>
          </cell>
          <cell r="M1506">
            <v>1</v>
          </cell>
          <cell r="N1506">
            <v>1</v>
          </cell>
          <cell r="O1506">
            <v>1</v>
          </cell>
        </row>
        <row r="1507">
          <cell r="A1507" t="str">
            <v>09</v>
          </cell>
          <cell r="B1507" t="str">
            <v>04</v>
          </cell>
          <cell r="C1507" t="str">
            <v>01</v>
          </cell>
          <cell r="D1507" t="str">
            <v>01</v>
          </cell>
          <cell r="E1507" t="str">
            <v>13</v>
          </cell>
          <cell r="F1507" t="str">
            <v>08</v>
          </cell>
          <cell r="G1507" t="str">
            <v>1</v>
          </cell>
          <cell r="H1507" t="str">
            <v>00</v>
          </cell>
          <cell r="I1507" t="str">
            <v>0</v>
          </cell>
          <cell r="J1507">
            <v>1619</v>
          </cell>
          <cell r="K1507">
            <v>2200</v>
          </cell>
          <cell r="L1507">
            <v>706</v>
          </cell>
          <cell r="M1507">
            <v>1</v>
          </cell>
          <cell r="N1507">
            <v>1</v>
          </cell>
          <cell r="O1507">
            <v>1</v>
          </cell>
        </row>
        <row r="1508">
          <cell r="A1508" t="str">
            <v>09</v>
          </cell>
          <cell r="B1508" t="str">
            <v>04</v>
          </cell>
          <cell r="C1508" t="str">
            <v>01</v>
          </cell>
          <cell r="D1508" t="str">
            <v>01</v>
          </cell>
          <cell r="E1508" t="str">
            <v>13</v>
          </cell>
          <cell r="F1508" t="str">
            <v>08</v>
          </cell>
          <cell r="G1508" t="str">
            <v>3</v>
          </cell>
          <cell r="H1508" t="str">
            <v>00</v>
          </cell>
          <cell r="I1508" t="str">
            <v>0</v>
          </cell>
          <cell r="J1508">
            <v>319</v>
          </cell>
          <cell r="K1508">
            <v>1000</v>
          </cell>
          <cell r="L1508">
            <v>750</v>
          </cell>
          <cell r="M1508">
            <v>0</v>
          </cell>
          <cell r="N1508">
            <v>0</v>
          </cell>
          <cell r="O1508">
            <v>0</v>
          </cell>
        </row>
        <row r="1509">
          <cell r="A1509" t="str">
            <v>09</v>
          </cell>
          <cell r="B1509" t="str">
            <v>04</v>
          </cell>
          <cell r="C1509" t="str">
            <v>01</v>
          </cell>
          <cell r="D1509" t="str">
            <v>01</v>
          </cell>
          <cell r="E1509" t="str">
            <v>13</v>
          </cell>
          <cell r="F1509" t="str">
            <v>09</v>
          </cell>
          <cell r="G1509" t="str">
            <v>1</v>
          </cell>
          <cell r="H1509" t="str">
            <v>00</v>
          </cell>
          <cell r="I1509" t="str">
            <v>0</v>
          </cell>
          <cell r="J1509">
            <v>0</v>
          </cell>
          <cell r="K1509">
            <v>0</v>
          </cell>
          <cell r="L1509">
            <v>0</v>
          </cell>
          <cell r="M1509">
            <v>1</v>
          </cell>
          <cell r="N1509">
            <v>1</v>
          </cell>
          <cell r="O1509">
            <v>1</v>
          </cell>
        </row>
        <row r="1510">
          <cell r="A1510" t="str">
            <v>09</v>
          </cell>
          <cell r="B1510" t="str">
            <v>04</v>
          </cell>
          <cell r="C1510" t="str">
            <v>01</v>
          </cell>
          <cell r="D1510" t="str">
            <v>01</v>
          </cell>
          <cell r="E1510" t="str">
            <v>13</v>
          </cell>
          <cell r="F1510" t="str">
            <v>09</v>
          </cell>
          <cell r="G1510" t="str">
            <v>2</v>
          </cell>
          <cell r="H1510" t="str">
            <v>00</v>
          </cell>
          <cell r="I1510" t="str">
            <v>0</v>
          </cell>
          <cell r="J1510">
            <v>1281</v>
          </cell>
          <cell r="K1510">
            <v>2900</v>
          </cell>
          <cell r="L1510">
            <v>3357</v>
          </cell>
          <cell r="M1510">
            <v>1</v>
          </cell>
          <cell r="N1510">
            <v>1</v>
          </cell>
          <cell r="O1510">
            <v>1</v>
          </cell>
        </row>
        <row r="1511">
          <cell r="A1511" t="str">
            <v>09</v>
          </cell>
          <cell r="B1511" t="str">
            <v>04</v>
          </cell>
          <cell r="C1511" t="str">
            <v>01</v>
          </cell>
          <cell r="D1511" t="str">
            <v>01</v>
          </cell>
          <cell r="E1511" t="str">
            <v>13</v>
          </cell>
          <cell r="F1511" t="str">
            <v>09</v>
          </cell>
          <cell r="G1511" t="str">
            <v>3</v>
          </cell>
          <cell r="H1511" t="str">
            <v>00</v>
          </cell>
          <cell r="I1511" t="str">
            <v>0</v>
          </cell>
          <cell r="J1511">
            <v>1073</v>
          </cell>
          <cell r="K1511">
            <v>400</v>
          </cell>
          <cell r="L1511">
            <v>0</v>
          </cell>
          <cell r="M1511">
            <v>1</v>
          </cell>
          <cell r="N1511">
            <v>1</v>
          </cell>
          <cell r="O1511">
            <v>1</v>
          </cell>
        </row>
        <row r="1512">
          <cell r="A1512" t="str">
            <v>09</v>
          </cell>
          <cell r="B1512" t="str">
            <v>04</v>
          </cell>
          <cell r="C1512" t="str">
            <v>01</v>
          </cell>
          <cell r="D1512" t="str">
            <v>01</v>
          </cell>
          <cell r="E1512" t="str">
            <v>13</v>
          </cell>
          <cell r="F1512" t="str">
            <v>11</v>
          </cell>
          <cell r="G1512" t="str">
            <v>1</v>
          </cell>
          <cell r="H1512" t="str">
            <v>00</v>
          </cell>
          <cell r="I1512" t="str">
            <v>0</v>
          </cell>
          <cell r="J1512">
            <v>1239</v>
          </cell>
          <cell r="K1512">
            <v>1273</v>
          </cell>
          <cell r="L1512">
            <v>1314</v>
          </cell>
          <cell r="M1512">
            <v>1</v>
          </cell>
          <cell r="N1512">
            <v>1</v>
          </cell>
          <cell r="O1512">
            <v>1</v>
          </cell>
        </row>
        <row r="1513">
          <cell r="A1513" t="str">
            <v>09</v>
          </cell>
          <cell r="B1513" t="str">
            <v>04</v>
          </cell>
          <cell r="C1513" t="str">
            <v>01</v>
          </cell>
          <cell r="D1513" t="str">
            <v>01</v>
          </cell>
          <cell r="E1513" t="str">
            <v>13</v>
          </cell>
          <cell r="F1513" t="str">
            <v>14</v>
          </cell>
          <cell r="G1513" t="str">
            <v>1</v>
          </cell>
          <cell r="H1513" t="str">
            <v>00</v>
          </cell>
          <cell r="I1513" t="str">
            <v>0</v>
          </cell>
          <cell r="J1513">
            <v>2603</v>
          </cell>
          <cell r="K1513">
            <v>3700</v>
          </cell>
          <cell r="L1513">
            <v>3000</v>
          </cell>
          <cell r="M1513">
            <v>1</v>
          </cell>
          <cell r="N1513">
            <v>1</v>
          </cell>
          <cell r="O1513">
            <v>1</v>
          </cell>
        </row>
        <row r="1514">
          <cell r="A1514" t="str">
            <v>09</v>
          </cell>
          <cell r="B1514" t="str">
            <v>04</v>
          </cell>
          <cell r="C1514" t="str">
            <v>01</v>
          </cell>
          <cell r="D1514" t="str">
            <v>01</v>
          </cell>
          <cell r="E1514" t="str">
            <v>13</v>
          </cell>
          <cell r="F1514" t="str">
            <v>14</v>
          </cell>
          <cell r="G1514" t="str">
            <v>2</v>
          </cell>
          <cell r="H1514" t="str">
            <v>00</v>
          </cell>
          <cell r="I1514" t="str">
            <v>0</v>
          </cell>
          <cell r="J1514">
            <v>1822</v>
          </cell>
          <cell r="K1514">
            <v>1850</v>
          </cell>
          <cell r="L1514">
            <v>2128</v>
          </cell>
          <cell r="M1514">
            <v>1</v>
          </cell>
          <cell r="N1514">
            <v>1</v>
          </cell>
          <cell r="O1514">
            <v>1</v>
          </cell>
        </row>
        <row r="1515">
          <cell r="A1515" t="str">
            <v>09</v>
          </cell>
          <cell r="B1515" t="str">
            <v>04</v>
          </cell>
          <cell r="C1515" t="str">
            <v>01</v>
          </cell>
          <cell r="D1515" t="str">
            <v>01</v>
          </cell>
          <cell r="E1515" t="str">
            <v>13</v>
          </cell>
          <cell r="F1515" t="str">
            <v>35</v>
          </cell>
          <cell r="G1515" t="str">
            <v>1</v>
          </cell>
          <cell r="H1515" t="str">
            <v>00</v>
          </cell>
          <cell r="I1515" t="str">
            <v>0</v>
          </cell>
          <cell r="J1515">
            <v>544</v>
          </cell>
          <cell r="K1515">
            <v>3600</v>
          </cell>
          <cell r="L1515">
            <v>2074</v>
          </cell>
          <cell r="M1515">
            <v>1</v>
          </cell>
          <cell r="N1515">
            <v>1</v>
          </cell>
          <cell r="O1515">
            <v>1</v>
          </cell>
        </row>
        <row r="1516">
          <cell r="A1516" t="str">
            <v>09</v>
          </cell>
          <cell r="B1516" t="str">
            <v>04</v>
          </cell>
          <cell r="C1516" t="str">
            <v>01</v>
          </cell>
          <cell r="D1516" t="str">
            <v>01</v>
          </cell>
          <cell r="E1516" t="str">
            <v>13</v>
          </cell>
          <cell r="F1516" t="str">
            <v>35</v>
          </cell>
          <cell r="G1516" t="str">
            <v>2</v>
          </cell>
          <cell r="H1516" t="str">
            <v>00</v>
          </cell>
          <cell r="I1516" t="str">
            <v>0</v>
          </cell>
          <cell r="J1516">
            <v>197</v>
          </cell>
          <cell r="K1516">
            <v>600</v>
          </cell>
          <cell r="L1516">
            <v>600</v>
          </cell>
          <cell r="M1516">
            <v>1</v>
          </cell>
          <cell r="N1516">
            <v>1</v>
          </cell>
          <cell r="O1516">
            <v>1</v>
          </cell>
        </row>
        <row r="1517">
          <cell r="A1517" t="str">
            <v>09</v>
          </cell>
          <cell r="B1517" t="str">
            <v>04</v>
          </cell>
          <cell r="C1517" t="str">
            <v>01</v>
          </cell>
          <cell r="D1517" t="str">
            <v>01</v>
          </cell>
          <cell r="E1517" t="str">
            <v>13</v>
          </cell>
          <cell r="F1517" t="str">
            <v>35</v>
          </cell>
          <cell r="G1517" t="str">
            <v>3</v>
          </cell>
          <cell r="H1517" t="str">
            <v>00</v>
          </cell>
          <cell r="I1517" t="str">
            <v>0</v>
          </cell>
          <cell r="J1517">
            <v>396</v>
          </cell>
          <cell r="K1517">
            <v>1500</v>
          </cell>
          <cell r="L1517">
            <v>1500</v>
          </cell>
          <cell r="M1517">
            <v>1</v>
          </cell>
          <cell r="N1517">
            <v>1</v>
          </cell>
          <cell r="O1517">
            <v>1</v>
          </cell>
        </row>
        <row r="1518">
          <cell r="A1518" t="str">
            <v>09</v>
          </cell>
          <cell r="B1518" t="str">
            <v>04</v>
          </cell>
          <cell r="C1518" t="str">
            <v>01</v>
          </cell>
          <cell r="D1518" t="str">
            <v>01</v>
          </cell>
          <cell r="E1518" t="str">
            <v>13</v>
          </cell>
          <cell r="F1518" t="str">
            <v>35</v>
          </cell>
          <cell r="G1518" t="str">
            <v>4</v>
          </cell>
          <cell r="H1518" t="str">
            <v>00</v>
          </cell>
          <cell r="I1518" t="str">
            <v>0</v>
          </cell>
          <cell r="J1518">
            <v>0</v>
          </cell>
          <cell r="K1518">
            <v>1000</v>
          </cell>
          <cell r="L1518">
            <v>1000</v>
          </cell>
          <cell r="M1518">
            <v>0</v>
          </cell>
          <cell r="N1518">
            <v>0</v>
          </cell>
          <cell r="O1518">
            <v>0</v>
          </cell>
        </row>
        <row r="1519">
          <cell r="A1519" t="str">
            <v>09</v>
          </cell>
          <cell r="B1519" t="str">
            <v>04</v>
          </cell>
          <cell r="C1519" t="str">
            <v>01</v>
          </cell>
          <cell r="D1519" t="str">
            <v>01</v>
          </cell>
          <cell r="E1519" t="str">
            <v>13</v>
          </cell>
          <cell r="F1519" t="str">
            <v>35</v>
          </cell>
          <cell r="G1519" t="str">
            <v>5</v>
          </cell>
          <cell r="H1519" t="str">
            <v>00</v>
          </cell>
          <cell r="I1519" t="str">
            <v>0</v>
          </cell>
          <cell r="J1519">
            <v>0</v>
          </cell>
          <cell r="K1519">
            <v>400</v>
          </cell>
          <cell r="L1519">
            <v>400</v>
          </cell>
          <cell r="M1519">
            <v>0</v>
          </cell>
          <cell r="N1519">
            <v>0</v>
          </cell>
          <cell r="O1519">
            <v>0</v>
          </cell>
        </row>
        <row r="1520">
          <cell r="A1520" t="str">
            <v>09</v>
          </cell>
          <cell r="B1520" t="str">
            <v>04</v>
          </cell>
          <cell r="C1520" t="str">
            <v>01</v>
          </cell>
          <cell r="D1520" t="str">
            <v>01</v>
          </cell>
          <cell r="E1520" t="str">
            <v>13</v>
          </cell>
          <cell r="F1520" t="str">
            <v>35</v>
          </cell>
          <cell r="G1520" t="str">
            <v>6</v>
          </cell>
          <cell r="H1520" t="str">
            <v>00</v>
          </cell>
          <cell r="I1520" t="str">
            <v>0</v>
          </cell>
          <cell r="J1520">
            <v>0</v>
          </cell>
          <cell r="K1520">
            <v>400</v>
          </cell>
          <cell r="L1520">
            <v>400</v>
          </cell>
          <cell r="M1520">
            <v>0</v>
          </cell>
          <cell r="N1520">
            <v>0</v>
          </cell>
          <cell r="O1520">
            <v>0</v>
          </cell>
        </row>
        <row r="1521">
          <cell r="A1521" t="str">
            <v>09</v>
          </cell>
          <cell r="B1521" t="str">
            <v>04</v>
          </cell>
          <cell r="C1521" t="str">
            <v>01</v>
          </cell>
          <cell r="D1521" t="str">
            <v>01</v>
          </cell>
          <cell r="E1521" t="str">
            <v>13</v>
          </cell>
          <cell r="F1521" t="str">
            <v>51</v>
          </cell>
          <cell r="G1521" t="str">
            <v>1</v>
          </cell>
          <cell r="H1521" t="str">
            <v>00</v>
          </cell>
          <cell r="I1521" t="str">
            <v>0</v>
          </cell>
          <cell r="J1521">
            <v>0</v>
          </cell>
          <cell r="K1521">
            <v>5780</v>
          </cell>
          <cell r="L1521">
            <v>1741</v>
          </cell>
          <cell r="M1521">
            <v>1</v>
          </cell>
          <cell r="N1521">
            <v>1</v>
          </cell>
          <cell r="O1521">
            <v>1</v>
          </cell>
        </row>
        <row r="1522">
          <cell r="A1522" t="str">
            <v>09</v>
          </cell>
          <cell r="B1522" t="str">
            <v>04</v>
          </cell>
          <cell r="C1522" t="str">
            <v>01</v>
          </cell>
          <cell r="D1522" t="str">
            <v>01</v>
          </cell>
          <cell r="E1522" t="str">
            <v>13</v>
          </cell>
          <cell r="F1522" t="str">
            <v>51</v>
          </cell>
          <cell r="G1522" t="str">
            <v>2</v>
          </cell>
          <cell r="H1522" t="str">
            <v>00</v>
          </cell>
          <cell r="I1522" t="str">
            <v>0</v>
          </cell>
          <cell r="J1522">
            <v>380</v>
          </cell>
          <cell r="K1522">
            <v>1000</v>
          </cell>
          <cell r="L1522">
            <v>1000</v>
          </cell>
          <cell r="M1522">
            <v>1</v>
          </cell>
          <cell r="N1522">
            <v>1</v>
          </cell>
          <cell r="O1522">
            <v>1</v>
          </cell>
        </row>
        <row r="1523">
          <cell r="A1523" t="str">
            <v>09</v>
          </cell>
          <cell r="B1523" t="str">
            <v>04</v>
          </cell>
          <cell r="C1523" t="str">
            <v>01</v>
          </cell>
          <cell r="D1523" t="str">
            <v>01</v>
          </cell>
          <cell r="E1523" t="str">
            <v>13</v>
          </cell>
          <cell r="F1523" t="str">
            <v>51</v>
          </cell>
          <cell r="G1523" t="str">
            <v>3</v>
          </cell>
          <cell r="H1523" t="str">
            <v>00</v>
          </cell>
          <cell r="I1523" t="str">
            <v>0</v>
          </cell>
          <cell r="J1523">
            <v>366</v>
          </cell>
          <cell r="K1523">
            <v>1000</v>
          </cell>
          <cell r="L1523">
            <v>1000</v>
          </cell>
          <cell r="M1523">
            <v>1</v>
          </cell>
          <cell r="N1523">
            <v>1</v>
          </cell>
          <cell r="O1523">
            <v>1</v>
          </cell>
        </row>
        <row r="1524">
          <cell r="A1524" t="str">
            <v>09</v>
          </cell>
          <cell r="B1524" t="str">
            <v>04</v>
          </cell>
          <cell r="C1524" t="str">
            <v>01</v>
          </cell>
          <cell r="D1524" t="str">
            <v>01</v>
          </cell>
          <cell r="E1524" t="str">
            <v>13</v>
          </cell>
          <cell r="F1524" t="str">
            <v>51</v>
          </cell>
          <cell r="G1524" t="str">
            <v>4</v>
          </cell>
          <cell r="H1524" t="str">
            <v>00</v>
          </cell>
          <cell r="I1524" t="str">
            <v>0</v>
          </cell>
          <cell r="J1524">
            <v>0</v>
          </cell>
          <cell r="K1524">
            <v>1500</v>
          </cell>
          <cell r="L1524">
            <v>1500</v>
          </cell>
          <cell r="M1524">
            <v>1</v>
          </cell>
          <cell r="N1524">
            <v>1</v>
          </cell>
          <cell r="O1524">
            <v>1</v>
          </cell>
        </row>
        <row r="1525">
          <cell r="A1525" t="str">
            <v>09</v>
          </cell>
          <cell r="B1525" t="str">
            <v>04</v>
          </cell>
          <cell r="C1525" t="str">
            <v>01</v>
          </cell>
          <cell r="D1525" t="str">
            <v>01</v>
          </cell>
          <cell r="E1525" t="str">
            <v>13</v>
          </cell>
          <cell r="F1525" t="str">
            <v>63</v>
          </cell>
          <cell r="G1525" t="str">
            <v>1</v>
          </cell>
          <cell r="H1525" t="str">
            <v>00</v>
          </cell>
          <cell r="I1525" t="str">
            <v>0</v>
          </cell>
          <cell r="J1525">
            <v>27417</v>
          </cell>
          <cell r="K1525">
            <v>30000</v>
          </cell>
          <cell r="L1525">
            <v>31705</v>
          </cell>
          <cell r="M1525">
            <v>10000</v>
          </cell>
          <cell r="N1525">
            <v>10000</v>
          </cell>
          <cell r="O1525">
            <v>10000</v>
          </cell>
        </row>
        <row r="1526">
          <cell r="A1526" t="str">
            <v>09</v>
          </cell>
          <cell r="B1526" t="str">
            <v>04</v>
          </cell>
          <cell r="C1526" t="str">
            <v>01</v>
          </cell>
          <cell r="D1526" t="str">
            <v>01</v>
          </cell>
          <cell r="E1526" t="str">
            <v>14</v>
          </cell>
          <cell r="F1526" t="str">
            <v>01</v>
          </cell>
          <cell r="G1526" t="str">
            <v>1</v>
          </cell>
          <cell r="H1526" t="str">
            <v>00</v>
          </cell>
          <cell r="I1526" t="str">
            <v>0</v>
          </cell>
          <cell r="J1526">
            <v>0</v>
          </cell>
          <cell r="K1526">
            <v>1</v>
          </cell>
          <cell r="L1526">
            <v>0</v>
          </cell>
          <cell r="M1526">
            <v>1</v>
          </cell>
          <cell r="N1526">
            <v>1</v>
          </cell>
          <cell r="O1526">
            <v>1</v>
          </cell>
        </row>
        <row r="1527">
          <cell r="A1527" t="str">
            <v>09</v>
          </cell>
          <cell r="B1527" t="str">
            <v>04</v>
          </cell>
          <cell r="C1527" t="str">
            <v>01</v>
          </cell>
          <cell r="D1527" t="str">
            <v>01</v>
          </cell>
          <cell r="E1527" t="str">
            <v>14</v>
          </cell>
          <cell r="F1527" t="str">
            <v>11</v>
          </cell>
          <cell r="G1527" t="str">
            <v>1</v>
          </cell>
          <cell r="H1527" t="str">
            <v>00</v>
          </cell>
          <cell r="I1527" t="str">
            <v>0</v>
          </cell>
          <cell r="J1527">
            <v>0</v>
          </cell>
          <cell r="K1527">
            <v>0</v>
          </cell>
          <cell r="L1527">
            <v>0</v>
          </cell>
          <cell r="M1527">
            <v>0</v>
          </cell>
          <cell r="N1527">
            <v>0</v>
          </cell>
          <cell r="O1527">
            <v>0</v>
          </cell>
        </row>
        <row r="1528">
          <cell r="A1528" t="str">
            <v>09</v>
          </cell>
          <cell r="B1528" t="str">
            <v>04</v>
          </cell>
          <cell r="C1528" t="str">
            <v>01</v>
          </cell>
          <cell r="D1528" t="str">
            <v>01</v>
          </cell>
          <cell r="E1528" t="str">
            <v>14</v>
          </cell>
          <cell r="F1528" t="str">
            <v>13</v>
          </cell>
          <cell r="G1528" t="str">
            <v>1</v>
          </cell>
          <cell r="H1528" t="str">
            <v>00</v>
          </cell>
          <cell r="I1528" t="str">
            <v>0</v>
          </cell>
          <cell r="J1528">
            <v>0</v>
          </cell>
          <cell r="K1528">
            <v>1</v>
          </cell>
          <cell r="L1528">
            <v>0</v>
          </cell>
          <cell r="M1528">
            <v>0</v>
          </cell>
          <cell r="N1528">
            <v>0</v>
          </cell>
          <cell r="O1528">
            <v>0</v>
          </cell>
        </row>
        <row r="1529">
          <cell r="A1529" t="str">
            <v>09</v>
          </cell>
          <cell r="B1529" t="str">
            <v>04</v>
          </cell>
          <cell r="C1529" t="str">
            <v>01</v>
          </cell>
          <cell r="D1529" t="str">
            <v>01</v>
          </cell>
          <cell r="E1529" t="str">
            <v>14</v>
          </cell>
          <cell r="F1529" t="str">
            <v>18</v>
          </cell>
          <cell r="G1529" t="str">
            <v>1</v>
          </cell>
          <cell r="H1529" t="str">
            <v>00</v>
          </cell>
          <cell r="I1529" t="str">
            <v>0</v>
          </cell>
          <cell r="J1529">
            <v>0</v>
          </cell>
          <cell r="K1529">
            <v>1</v>
          </cell>
          <cell r="L1529">
            <v>0</v>
          </cell>
          <cell r="M1529">
            <v>0</v>
          </cell>
          <cell r="N1529">
            <v>0</v>
          </cell>
          <cell r="O1529">
            <v>0</v>
          </cell>
        </row>
        <row r="1530">
          <cell r="A1530" t="str">
            <v>09</v>
          </cell>
          <cell r="B1530" t="str">
            <v>04</v>
          </cell>
          <cell r="C1530" t="str">
            <v>01</v>
          </cell>
          <cell r="D1530" t="str">
            <v>01</v>
          </cell>
          <cell r="E1530" t="str">
            <v>14</v>
          </cell>
          <cell r="F1530" t="str">
            <v>80</v>
          </cell>
          <cell r="G1530" t="str">
            <v>1</v>
          </cell>
          <cell r="H1530" t="str">
            <v>00</v>
          </cell>
          <cell r="I1530" t="str">
            <v>0</v>
          </cell>
          <cell r="J1530">
            <v>0</v>
          </cell>
          <cell r="K1530">
            <v>0</v>
          </cell>
          <cell r="L1530">
            <v>0</v>
          </cell>
          <cell r="M1530">
            <v>1</v>
          </cell>
          <cell r="N1530">
            <v>1</v>
          </cell>
          <cell r="O1530">
            <v>1</v>
          </cell>
        </row>
        <row r="1531">
          <cell r="A1531" t="str">
            <v>09</v>
          </cell>
          <cell r="B1531" t="str">
            <v>04</v>
          </cell>
          <cell r="C1531" t="str">
            <v>01</v>
          </cell>
          <cell r="D1531" t="str">
            <v>01</v>
          </cell>
          <cell r="E1531" t="str">
            <v>14</v>
          </cell>
          <cell r="F1531" t="str">
            <v>80</v>
          </cell>
          <cell r="G1531" t="str">
            <v>2</v>
          </cell>
          <cell r="H1531" t="str">
            <v>00</v>
          </cell>
          <cell r="I1531" t="str">
            <v>0</v>
          </cell>
          <cell r="J1531">
            <v>0</v>
          </cell>
          <cell r="K1531">
            <v>1</v>
          </cell>
          <cell r="L1531">
            <v>0</v>
          </cell>
          <cell r="M1531">
            <v>1</v>
          </cell>
          <cell r="N1531">
            <v>1</v>
          </cell>
          <cell r="O1531">
            <v>1</v>
          </cell>
        </row>
        <row r="1532">
          <cell r="A1532" t="str">
            <v>09</v>
          </cell>
          <cell r="B1532" t="str">
            <v>04</v>
          </cell>
          <cell r="C1532" t="str">
            <v>01</v>
          </cell>
          <cell r="D1532" t="str">
            <v>01</v>
          </cell>
          <cell r="E1532" t="str">
            <v>14</v>
          </cell>
          <cell r="F1532" t="str">
            <v>80</v>
          </cell>
          <cell r="G1532" t="str">
            <v>3</v>
          </cell>
          <cell r="H1532" t="str">
            <v>00</v>
          </cell>
          <cell r="I1532" t="str">
            <v>0</v>
          </cell>
          <cell r="J1532">
            <v>0</v>
          </cell>
          <cell r="K1532">
            <v>1</v>
          </cell>
          <cell r="L1532">
            <v>0</v>
          </cell>
          <cell r="M1532">
            <v>1</v>
          </cell>
          <cell r="N1532">
            <v>1</v>
          </cell>
          <cell r="O1532">
            <v>1</v>
          </cell>
        </row>
        <row r="1533">
          <cell r="A1533" t="str">
            <v>09</v>
          </cell>
          <cell r="B1533" t="str">
            <v>04</v>
          </cell>
          <cell r="C1533" t="str">
            <v>01</v>
          </cell>
          <cell r="D1533" t="str">
            <v>02</v>
          </cell>
          <cell r="E1533" t="str">
            <v>10</v>
          </cell>
          <cell r="F1533" t="str">
            <v>11</v>
          </cell>
          <cell r="G1533" t="str">
            <v>1</v>
          </cell>
          <cell r="H1533" t="str">
            <v>00</v>
          </cell>
          <cell r="I1533" t="str">
            <v>0</v>
          </cell>
          <cell r="J1533">
            <v>0</v>
          </cell>
          <cell r="K1533">
            <v>1</v>
          </cell>
          <cell r="L1533">
            <v>0</v>
          </cell>
          <cell r="M1533">
            <v>1</v>
          </cell>
          <cell r="N1533">
            <v>1</v>
          </cell>
          <cell r="O1533">
            <v>1</v>
          </cell>
        </row>
        <row r="1534">
          <cell r="A1534" t="str">
            <v>09</v>
          </cell>
          <cell r="B1534" t="str">
            <v>04</v>
          </cell>
          <cell r="C1534" t="str">
            <v>01</v>
          </cell>
          <cell r="D1534" t="str">
            <v>02</v>
          </cell>
          <cell r="E1534" t="str">
            <v>12</v>
          </cell>
          <cell r="F1534" t="str">
            <v>01</v>
          </cell>
          <cell r="G1534" t="str">
            <v>1</v>
          </cell>
          <cell r="H1534" t="str">
            <v>00</v>
          </cell>
          <cell r="I1534" t="str">
            <v>0</v>
          </cell>
          <cell r="J1534">
            <v>6458</v>
          </cell>
          <cell r="K1534">
            <v>4125</v>
          </cell>
          <cell r="L1534">
            <v>4125</v>
          </cell>
          <cell r="M1534">
            <v>0</v>
          </cell>
          <cell r="N1534">
            <v>0</v>
          </cell>
          <cell r="O1534">
            <v>0</v>
          </cell>
        </row>
        <row r="1535">
          <cell r="A1535" t="str">
            <v>09</v>
          </cell>
          <cell r="B1535" t="str">
            <v>04</v>
          </cell>
          <cell r="C1535" t="str">
            <v>01</v>
          </cell>
          <cell r="D1535" t="str">
            <v>02</v>
          </cell>
          <cell r="E1535" t="str">
            <v>12</v>
          </cell>
          <cell r="F1535" t="str">
            <v>04</v>
          </cell>
          <cell r="G1535" t="str">
            <v>1</v>
          </cell>
          <cell r="H1535" t="str">
            <v>00</v>
          </cell>
          <cell r="I1535" t="str">
            <v>0</v>
          </cell>
          <cell r="J1535">
            <v>50</v>
          </cell>
          <cell r="K1535">
            <v>300</v>
          </cell>
          <cell r="L1535">
            <v>300</v>
          </cell>
          <cell r="M1535">
            <v>0</v>
          </cell>
          <cell r="N1535">
            <v>0</v>
          </cell>
          <cell r="O1535">
            <v>0</v>
          </cell>
        </row>
        <row r="1536">
          <cell r="A1536" t="str">
            <v>09</v>
          </cell>
          <cell r="B1536" t="str">
            <v>04</v>
          </cell>
          <cell r="C1536" t="str">
            <v>01</v>
          </cell>
          <cell r="D1536" t="str">
            <v>02</v>
          </cell>
          <cell r="E1536" t="str">
            <v>13</v>
          </cell>
          <cell r="F1536" t="str">
            <v>04</v>
          </cell>
          <cell r="G1536" t="str">
            <v>1</v>
          </cell>
          <cell r="H1536" t="str">
            <v>00</v>
          </cell>
          <cell r="I1536" t="str">
            <v>0</v>
          </cell>
          <cell r="J1536">
            <v>970</v>
          </cell>
          <cell r="K1536">
            <v>1000</v>
          </cell>
          <cell r="L1536">
            <v>1000</v>
          </cell>
          <cell r="M1536">
            <v>1</v>
          </cell>
          <cell r="N1536">
            <v>1</v>
          </cell>
          <cell r="O1536">
            <v>1</v>
          </cell>
        </row>
        <row r="1537">
          <cell r="A1537" t="str">
            <v>09</v>
          </cell>
          <cell r="B1537" t="str">
            <v>04</v>
          </cell>
          <cell r="C1537" t="str">
            <v>01</v>
          </cell>
          <cell r="D1537" t="str">
            <v>02</v>
          </cell>
          <cell r="E1537" t="str">
            <v>13</v>
          </cell>
          <cell r="F1537" t="str">
            <v>07</v>
          </cell>
          <cell r="G1537" t="str">
            <v>1</v>
          </cell>
          <cell r="H1537" t="str">
            <v>00</v>
          </cell>
          <cell r="I1537" t="str">
            <v>0</v>
          </cell>
          <cell r="J1537">
            <v>0</v>
          </cell>
          <cell r="K1537">
            <v>1</v>
          </cell>
          <cell r="L1537">
            <v>1</v>
          </cell>
          <cell r="M1537">
            <v>0</v>
          </cell>
          <cell r="N1537">
            <v>0</v>
          </cell>
          <cell r="O1537">
            <v>0</v>
          </cell>
        </row>
        <row r="1538">
          <cell r="A1538" t="str">
            <v>09</v>
          </cell>
          <cell r="B1538" t="str">
            <v>04</v>
          </cell>
          <cell r="C1538" t="str">
            <v>01</v>
          </cell>
          <cell r="D1538" t="str">
            <v>02</v>
          </cell>
          <cell r="E1538" t="str">
            <v>13</v>
          </cell>
          <cell r="F1538" t="str">
            <v>12</v>
          </cell>
          <cell r="G1538" t="str">
            <v>1</v>
          </cell>
          <cell r="H1538" t="str">
            <v>00</v>
          </cell>
          <cell r="I1538" t="str">
            <v>0</v>
          </cell>
          <cell r="J1538">
            <v>0</v>
          </cell>
          <cell r="K1538">
            <v>1000</v>
          </cell>
          <cell r="L1538">
            <v>1000</v>
          </cell>
          <cell r="M1538">
            <v>1</v>
          </cell>
          <cell r="N1538">
            <v>1</v>
          </cell>
          <cell r="O1538">
            <v>1</v>
          </cell>
        </row>
        <row r="1539">
          <cell r="A1539" t="str">
            <v>09</v>
          </cell>
          <cell r="B1539" t="str">
            <v>04</v>
          </cell>
          <cell r="C1539" t="str">
            <v>01</v>
          </cell>
          <cell r="D1539" t="str">
            <v>02</v>
          </cell>
          <cell r="E1539" t="str">
            <v>13</v>
          </cell>
          <cell r="F1539" t="str">
            <v>51</v>
          </cell>
          <cell r="G1539" t="str">
            <v>1</v>
          </cell>
          <cell r="H1539" t="str">
            <v>00</v>
          </cell>
          <cell r="I1539" t="str">
            <v>0</v>
          </cell>
          <cell r="J1539">
            <v>0</v>
          </cell>
          <cell r="K1539">
            <v>0</v>
          </cell>
          <cell r="L1539">
            <v>0</v>
          </cell>
          <cell r="M1539">
            <v>0</v>
          </cell>
          <cell r="N1539">
            <v>0</v>
          </cell>
          <cell r="O1539">
            <v>0</v>
          </cell>
        </row>
        <row r="1540">
          <cell r="A1540" t="str">
            <v>09</v>
          </cell>
          <cell r="B1540" t="str">
            <v>04</v>
          </cell>
          <cell r="C1540" t="str">
            <v>01</v>
          </cell>
          <cell r="D1540" t="str">
            <v>02</v>
          </cell>
          <cell r="E1540" t="str">
            <v>14</v>
          </cell>
          <cell r="F1540" t="str">
            <v>06</v>
          </cell>
          <cell r="G1540" t="str">
            <v>1</v>
          </cell>
          <cell r="H1540" t="str">
            <v>00</v>
          </cell>
          <cell r="I1540" t="str">
            <v>0</v>
          </cell>
          <cell r="J1540">
            <v>5043</v>
          </cell>
          <cell r="K1540">
            <v>4500</v>
          </cell>
          <cell r="L1540">
            <v>4500</v>
          </cell>
          <cell r="M1540">
            <v>0</v>
          </cell>
          <cell r="N1540">
            <v>0</v>
          </cell>
          <cell r="O1540">
            <v>0</v>
          </cell>
        </row>
        <row r="1541">
          <cell r="A1541" t="str">
            <v>09</v>
          </cell>
          <cell r="B1541" t="str">
            <v>04</v>
          </cell>
          <cell r="C1541" t="str">
            <v>01</v>
          </cell>
          <cell r="D1541" t="str">
            <v>02</v>
          </cell>
          <cell r="E1541" t="str">
            <v>14</v>
          </cell>
          <cell r="F1541" t="str">
            <v>11</v>
          </cell>
          <cell r="G1541" t="str">
            <v>1</v>
          </cell>
          <cell r="H1541" t="str">
            <v>00</v>
          </cell>
          <cell r="I1541" t="str">
            <v>0</v>
          </cell>
          <cell r="J1541">
            <v>0</v>
          </cell>
          <cell r="K1541">
            <v>0</v>
          </cell>
          <cell r="L1541">
            <v>0</v>
          </cell>
          <cell r="M1541">
            <v>0</v>
          </cell>
          <cell r="N1541">
            <v>0</v>
          </cell>
          <cell r="O1541">
            <v>0</v>
          </cell>
        </row>
        <row r="1542">
          <cell r="A1542" t="str">
            <v>09</v>
          </cell>
          <cell r="B1542" t="str">
            <v>04</v>
          </cell>
          <cell r="C1542" t="str">
            <v>01</v>
          </cell>
          <cell r="D1542" t="str">
            <v>02</v>
          </cell>
          <cell r="E1542" t="str">
            <v>14</v>
          </cell>
          <cell r="F1542" t="str">
            <v>17</v>
          </cell>
          <cell r="G1542" t="str">
            <v>1</v>
          </cell>
          <cell r="H1542" t="str">
            <v>00</v>
          </cell>
          <cell r="I1542" t="str">
            <v>0</v>
          </cell>
          <cell r="J1542">
            <v>0</v>
          </cell>
          <cell r="K1542">
            <v>0</v>
          </cell>
          <cell r="L1542">
            <v>0</v>
          </cell>
          <cell r="M1542">
            <v>1</v>
          </cell>
          <cell r="N1542">
            <v>1</v>
          </cell>
          <cell r="O1542">
            <v>1</v>
          </cell>
        </row>
        <row r="1543">
          <cell r="A1543" t="str">
            <v>09</v>
          </cell>
          <cell r="B1543" t="str">
            <v>04</v>
          </cell>
          <cell r="C1543" t="str">
            <v>01</v>
          </cell>
          <cell r="D1543" t="str">
            <v>02</v>
          </cell>
          <cell r="E1543" t="str">
            <v>14</v>
          </cell>
          <cell r="F1543" t="str">
            <v>18</v>
          </cell>
          <cell r="G1543" t="str">
            <v>1</v>
          </cell>
          <cell r="H1543" t="str">
            <v>00</v>
          </cell>
          <cell r="I1543" t="str">
            <v>0</v>
          </cell>
          <cell r="J1543">
            <v>0</v>
          </cell>
          <cell r="K1543">
            <v>0</v>
          </cell>
          <cell r="L1543">
            <v>0</v>
          </cell>
          <cell r="M1543">
            <v>0</v>
          </cell>
          <cell r="N1543">
            <v>0</v>
          </cell>
          <cell r="O1543">
            <v>0</v>
          </cell>
        </row>
        <row r="1544">
          <cell r="A1544" t="str">
            <v>09</v>
          </cell>
          <cell r="B1544" t="str">
            <v>04</v>
          </cell>
          <cell r="C1544" t="str">
            <v>01</v>
          </cell>
          <cell r="D1544" t="str">
            <v>03</v>
          </cell>
          <cell r="E1544" t="str">
            <v>12</v>
          </cell>
          <cell r="F1544" t="str">
            <v>04</v>
          </cell>
          <cell r="G1544" t="str">
            <v>1</v>
          </cell>
          <cell r="H1544" t="str">
            <v>00</v>
          </cell>
          <cell r="I1544" t="str">
            <v>0</v>
          </cell>
          <cell r="J1544">
            <v>0</v>
          </cell>
          <cell r="K1544">
            <v>0</v>
          </cell>
          <cell r="L1544">
            <v>0</v>
          </cell>
          <cell r="M1544">
            <v>0</v>
          </cell>
          <cell r="N1544">
            <v>0</v>
          </cell>
          <cell r="O1544">
            <v>0</v>
          </cell>
        </row>
        <row r="1545">
          <cell r="A1545" t="str">
            <v>09</v>
          </cell>
          <cell r="B1545" t="str">
            <v>04</v>
          </cell>
          <cell r="C1545" t="str">
            <v>01</v>
          </cell>
          <cell r="D1545" t="str">
            <v>03</v>
          </cell>
          <cell r="E1545" t="str">
            <v>13</v>
          </cell>
          <cell r="F1545" t="str">
            <v>04</v>
          </cell>
          <cell r="G1545" t="str">
            <v>1</v>
          </cell>
          <cell r="H1545" t="str">
            <v>00</v>
          </cell>
          <cell r="I1545" t="str">
            <v>0</v>
          </cell>
          <cell r="J1545">
            <v>903</v>
          </cell>
          <cell r="K1545">
            <v>1000</v>
          </cell>
          <cell r="L1545">
            <v>2830</v>
          </cell>
          <cell r="M1545">
            <v>0</v>
          </cell>
          <cell r="N1545">
            <v>0</v>
          </cell>
          <cell r="O1545">
            <v>0</v>
          </cell>
        </row>
        <row r="1546">
          <cell r="A1546" t="str">
            <v>09</v>
          </cell>
          <cell r="B1546" t="str">
            <v>04</v>
          </cell>
          <cell r="C1546" t="str">
            <v>01</v>
          </cell>
          <cell r="D1546" t="str">
            <v>03</v>
          </cell>
          <cell r="E1546" t="str">
            <v>13</v>
          </cell>
          <cell r="F1546" t="str">
            <v>07</v>
          </cell>
          <cell r="G1546" t="str">
            <v>1</v>
          </cell>
          <cell r="H1546" t="str">
            <v>00</v>
          </cell>
          <cell r="I1546" t="str">
            <v>0</v>
          </cell>
          <cell r="J1546">
            <v>0</v>
          </cell>
          <cell r="K1546">
            <v>1</v>
          </cell>
          <cell r="L1546">
            <v>1</v>
          </cell>
          <cell r="M1546">
            <v>0</v>
          </cell>
          <cell r="N1546">
            <v>0</v>
          </cell>
          <cell r="O1546">
            <v>0</v>
          </cell>
        </row>
        <row r="1547">
          <cell r="A1547" t="str">
            <v>09</v>
          </cell>
          <cell r="B1547" t="str">
            <v>04</v>
          </cell>
          <cell r="C1547" t="str">
            <v>01</v>
          </cell>
          <cell r="D1547" t="str">
            <v>03</v>
          </cell>
          <cell r="E1547" t="str">
            <v>14</v>
          </cell>
          <cell r="F1547" t="str">
            <v>06</v>
          </cell>
          <cell r="G1547" t="str">
            <v>1</v>
          </cell>
          <cell r="H1547" t="str">
            <v>00</v>
          </cell>
          <cell r="I1547" t="str">
            <v>0</v>
          </cell>
          <cell r="J1547">
            <v>843</v>
          </cell>
          <cell r="K1547">
            <v>900</v>
          </cell>
          <cell r="L1547">
            <v>900</v>
          </cell>
          <cell r="M1547">
            <v>0</v>
          </cell>
          <cell r="N1547">
            <v>0</v>
          </cell>
          <cell r="O1547">
            <v>0</v>
          </cell>
        </row>
        <row r="1548">
          <cell r="A1548" t="str">
            <v>09</v>
          </cell>
          <cell r="B1548" t="str">
            <v>04</v>
          </cell>
          <cell r="C1548" t="str">
            <v>01</v>
          </cell>
          <cell r="D1548" t="str">
            <v>03</v>
          </cell>
          <cell r="E1548" t="str">
            <v>14</v>
          </cell>
          <cell r="F1548" t="str">
            <v>17</v>
          </cell>
          <cell r="G1548" t="str">
            <v>1</v>
          </cell>
          <cell r="H1548" t="str">
            <v>00</v>
          </cell>
          <cell r="I1548" t="str">
            <v>0</v>
          </cell>
          <cell r="J1548">
            <v>0</v>
          </cell>
          <cell r="K1548">
            <v>0</v>
          </cell>
          <cell r="L1548">
            <v>0</v>
          </cell>
          <cell r="M1548">
            <v>0</v>
          </cell>
          <cell r="N1548">
            <v>0</v>
          </cell>
          <cell r="O1548">
            <v>0</v>
          </cell>
        </row>
        <row r="1549">
          <cell r="A1549" t="str">
            <v>09</v>
          </cell>
          <cell r="B1549" t="str">
            <v>04</v>
          </cell>
          <cell r="C1549" t="str">
            <v>01</v>
          </cell>
          <cell r="D1549" t="str">
            <v>03</v>
          </cell>
          <cell r="E1549" t="str">
            <v>14</v>
          </cell>
          <cell r="F1549" t="str">
            <v>80</v>
          </cell>
          <cell r="G1549" t="str">
            <v>1</v>
          </cell>
          <cell r="H1549" t="str">
            <v>00</v>
          </cell>
          <cell r="I1549" t="str">
            <v>0</v>
          </cell>
          <cell r="J1549">
            <v>0</v>
          </cell>
          <cell r="K1549">
            <v>0</v>
          </cell>
          <cell r="L1549">
            <v>0</v>
          </cell>
          <cell r="M1549">
            <v>0</v>
          </cell>
          <cell r="N1549">
            <v>0</v>
          </cell>
          <cell r="O1549">
            <v>0</v>
          </cell>
        </row>
        <row r="1550">
          <cell r="A1550" t="str">
            <v>09</v>
          </cell>
          <cell r="B1550" t="str">
            <v>04</v>
          </cell>
          <cell r="C1550" t="str">
            <v>01</v>
          </cell>
          <cell r="D1550" t="str">
            <v>04</v>
          </cell>
          <cell r="E1550" t="str">
            <v>12</v>
          </cell>
          <cell r="F1550" t="str">
            <v>02</v>
          </cell>
          <cell r="G1550" t="str">
            <v>1</v>
          </cell>
          <cell r="H1550" t="str">
            <v>00</v>
          </cell>
          <cell r="I1550" t="str">
            <v>0</v>
          </cell>
          <cell r="J1550">
            <v>0</v>
          </cell>
          <cell r="K1550">
            <v>0</v>
          </cell>
          <cell r="L1550">
            <v>0</v>
          </cell>
          <cell r="M1550">
            <v>0</v>
          </cell>
          <cell r="N1550">
            <v>0</v>
          </cell>
          <cell r="O1550">
            <v>0</v>
          </cell>
        </row>
        <row r="1551">
          <cell r="A1551" t="str">
            <v>09</v>
          </cell>
          <cell r="B1551" t="str">
            <v>04</v>
          </cell>
          <cell r="C1551" t="str">
            <v>01</v>
          </cell>
          <cell r="D1551" t="str">
            <v>05</v>
          </cell>
          <cell r="E1551" t="str">
            <v>13</v>
          </cell>
          <cell r="F1551" t="str">
            <v>01</v>
          </cell>
          <cell r="G1551" t="str">
            <v>1</v>
          </cell>
          <cell r="H1551" t="str">
            <v>00</v>
          </cell>
          <cell r="I1551" t="str">
            <v>0</v>
          </cell>
          <cell r="J1551">
            <v>13882</v>
          </cell>
          <cell r="K1551">
            <v>3750</v>
          </cell>
          <cell r="L1551">
            <v>3750</v>
          </cell>
          <cell r="M1551">
            <v>0</v>
          </cell>
          <cell r="N1551">
            <v>0</v>
          </cell>
          <cell r="O1551">
            <v>0</v>
          </cell>
        </row>
        <row r="1552">
          <cell r="A1552" t="str">
            <v>09</v>
          </cell>
          <cell r="B1552" t="str">
            <v>04</v>
          </cell>
          <cell r="C1552" t="str">
            <v>01</v>
          </cell>
          <cell r="D1552" t="str">
            <v>09</v>
          </cell>
          <cell r="E1552" t="str">
            <v>10</v>
          </cell>
          <cell r="F1552" t="str">
            <v>01</v>
          </cell>
          <cell r="G1552" t="str">
            <v>1</v>
          </cell>
          <cell r="H1552" t="str">
            <v>00</v>
          </cell>
          <cell r="I1552" t="str">
            <v>0</v>
          </cell>
          <cell r="J1552">
            <v>0</v>
          </cell>
          <cell r="K1552">
            <v>192199</v>
          </cell>
          <cell r="L1552">
            <v>27078</v>
          </cell>
          <cell r="M1552">
            <v>183872</v>
          </cell>
          <cell r="N1552">
            <v>23121</v>
          </cell>
          <cell r="O1552">
            <v>23121</v>
          </cell>
        </row>
        <row r="1553">
          <cell r="A1553" t="str">
            <v>09</v>
          </cell>
          <cell r="B1553" t="str">
            <v>04</v>
          </cell>
          <cell r="C1553" t="str">
            <v>02</v>
          </cell>
          <cell r="D1553" t="str">
            <v>01</v>
          </cell>
          <cell r="E1553" t="str">
            <v>10</v>
          </cell>
          <cell r="F1553" t="str">
            <v>01</v>
          </cell>
          <cell r="G1553" t="str">
            <v>3</v>
          </cell>
          <cell r="H1553" t="str">
            <v>00</v>
          </cell>
          <cell r="I1553" t="str">
            <v>0</v>
          </cell>
          <cell r="J1553">
            <v>19590</v>
          </cell>
          <cell r="K1553">
            <v>17477</v>
          </cell>
          <cell r="L1553">
            <v>16368</v>
          </cell>
          <cell r="M1553">
            <v>13266</v>
          </cell>
          <cell r="N1553">
            <v>16694</v>
          </cell>
          <cell r="O1553">
            <v>16694</v>
          </cell>
        </row>
        <row r="1554">
          <cell r="A1554" t="str">
            <v>09</v>
          </cell>
          <cell r="B1554" t="str">
            <v>04</v>
          </cell>
          <cell r="C1554" t="str">
            <v>02</v>
          </cell>
          <cell r="D1554" t="str">
            <v>01</v>
          </cell>
          <cell r="E1554" t="str">
            <v>12</v>
          </cell>
          <cell r="F1554" t="str">
            <v>06</v>
          </cell>
          <cell r="G1554" t="str">
            <v>1</v>
          </cell>
          <cell r="H1554" t="str">
            <v>00</v>
          </cell>
          <cell r="I1554" t="str">
            <v>0</v>
          </cell>
          <cell r="J1554">
            <v>570</v>
          </cell>
          <cell r="K1554">
            <v>1000</v>
          </cell>
          <cell r="L1554">
            <v>709</v>
          </cell>
          <cell r="M1554">
            <v>1</v>
          </cell>
          <cell r="N1554">
            <v>1</v>
          </cell>
          <cell r="O1554">
            <v>1</v>
          </cell>
        </row>
        <row r="1555">
          <cell r="A1555" t="str">
            <v>09</v>
          </cell>
          <cell r="B1555" t="str">
            <v>04</v>
          </cell>
          <cell r="C1555" t="str">
            <v>02</v>
          </cell>
          <cell r="D1555" t="str">
            <v>01</v>
          </cell>
          <cell r="E1555" t="str">
            <v>13</v>
          </cell>
          <cell r="F1555" t="str">
            <v>01</v>
          </cell>
          <cell r="G1555" t="str">
            <v>1</v>
          </cell>
          <cell r="H1555" t="str">
            <v>00</v>
          </cell>
          <cell r="I1555" t="str">
            <v>0</v>
          </cell>
          <cell r="J1555">
            <v>0</v>
          </cell>
          <cell r="K1555">
            <v>0</v>
          </cell>
          <cell r="L1555">
            <v>0</v>
          </cell>
          <cell r="M1555">
            <v>0</v>
          </cell>
          <cell r="N1555">
            <v>0</v>
          </cell>
          <cell r="O1555">
            <v>0</v>
          </cell>
        </row>
        <row r="1556">
          <cell r="A1556" t="str">
            <v>09</v>
          </cell>
          <cell r="B1556" t="str">
            <v>04</v>
          </cell>
          <cell r="C1556" t="str">
            <v>02</v>
          </cell>
          <cell r="D1556" t="str">
            <v>01</v>
          </cell>
          <cell r="E1556" t="str">
            <v>13</v>
          </cell>
          <cell r="F1556" t="str">
            <v>04</v>
          </cell>
          <cell r="G1556" t="str">
            <v>1</v>
          </cell>
          <cell r="H1556" t="str">
            <v>00</v>
          </cell>
          <cell r="I1556" t="str">
            <v>0</v>
          </cell>
          <cell r="J1556">
            <v>10543</v>
          </cell>
          <cell r="K1556">
            <v>13000</v>
          </cell>
          <cell r="L1556">
            <v>13000</v>
          </cell>
          <cell r="M1556">
            <v>0</v>
          </cell>
          <cell r="N1556">
            <v>0</v>
          </cell>
          <cell r="O1556">
            <v>0</v>
          </cell>
        </row>
        <row r="1557">
          <cell r="A1557" t="str">
            <v>09</v>
          </cell>
          <cell r="B1557" t="str">
            <v>04</v>
          </cell>
          <cell r="C1557" t="str">
            <v>02</v>
          </cell>
          <cell r="D1557" t="str">
            <v>01</v>
          </cell>
          <cell r="E1557" t="str">
            <v>13</v>
          </cell>
          <cell r="F1557" t="str">
            <v>09</v>
          </cell>
          <cell r="G1557" t="str">
            <v>1</v>
          </cell>
          <cell r="H1557" t="str">
            <v>00</v>
          </cell>
          <cell r="I1557" t="str">
            <v>0</v>
          </cell>
          <cell r="J1557">
            <v>5168</v>
          </cell>
          <cell r="K1557">
            <v>3700</v>
          </cell>
          <cell r="L1557">
            <v>3700</v>
          </cell>
          <cell r="M1557">
            <v>0</v>
          </cell>
          <cell r="N1557">
            <v>0</v>
          </cell>
          <cell r="O1557">
            <v>0</v>
          </cell>
        </row>
        <row r="1558">
          <cell r="A1558" t="str">
            <v>09</v>
          </cell>
          <cell r="B1558" t="str">
            <v>04</v>
          </cell>
          <cell r="C1558" t="str">
            <v>02</v>
          </cell>
          <cell r="D1558" t="str">
            <v>01</v>
          </cell>
          <cell r="E1558" t="str">
            <v>14</v>
          </cell>
          <cell r="F1558" t="str">
            <v>06</v>
          </cell>
          <cell r="G1558" t="str">
            <v>1</v>
          </cell>
          <cell r="H1558" t="str">
            <v>00</v>
          </cell>
          <cell r="I1558" t="str">
            <v>0</v>
          </cell>
          <cell r="J1558">
            <v>0</v>
          </cell>
          <cell r="K1558">
            <v>0</v>
          </cell>
          <cell r="L1558">
            <v>0</v>
          </cell>
          <cell r="M1558">
            <v>0</v>
          </cell>
          <cell r="N1558">
            <v>0</v>
          </cell>
          <cell r="O1558">
            <v>0</v>
          </cell>
        </row>
        <row r="1559">
          <cell r="A1559" t="str">
            <v>09</v>
          </cell>
          <cell r="B1559" t="str">
            <v>04</v>
          </cell>
          <cell r="C1559" t="str">
            <v>02</v>
          </cell>
          <cell r="D1559" t="str">
            <v>01</v>
          </cell>
          <cell r="E1559" t="str">
            <v>14</v>
          </cell>
          <cell r="F1559" t="str">
            <v>07</v>
          </cell>
          <cell r="G1559" t="str">
            <v>1</v>
          </cell>
          <cell r="H1559" t="str">
            <v>00</v>
          </cell>
          <cell r="I1559" t="str">
            <v>0</v>
          </cell>
          <cell r="J1559">
            <v>1069</v>
          </cell>
          <cell r="K1559">
            <v>1125</v>
          </cell>
          <cell r="L1559">
            <v>1125</v>
          </cell>
          <cell r="M1559">
            <v>0</v>
          </cell>
          <cell r="N1559">
            <v>0</v>
          </cell>
          <cell r="O1559">
            <v>0</v>
          </cell>
        </row>
        <row r="1560">
          <cell r="A1560" t="str">
            <v>09</v>
          </cell>
          <cell r="B1560" t="str">
            <v>04</v>
          </cell>
          <cell r="C1560" t="str">
            <v>02</v>
          </cell>
          <cell r="D1560" t="str">
            <v>01</v>
          </cell>
          <cell r="E1560" t="str">
            <v>14</v>
          </cell>
          <cell r="F1560" t="str">
            <v>09</v>
          </cell>
          <cell r="G1560" t="str">
            <v>1</v>
          </cell>
          <cell r="H1560" t="str">
            <v>00</v>
          </cell>
          <cell r="I1560" t="str">
            <v>0</v>
          </cell>
          <cell r="J1560">
            <v>0</v>
          </cell>
          <cell r="K1560">
            <v>1</v>
          </cell>
          <cell r="L1560">
            <v>1</v>
          </cell>
          <cell r="M1560">
            <v>1</v>
          </cell>
          <cell r="N1560">
            <v>1</v>
          </cell>
          <cell r="O1560">
            <v>1</v>
          </cell>
        </row>
        <row r="1561">
          <cell r="A1561" t="str">
            <v>09</v>
          </cell>
          <cell r="B1561" t="str">
            <v>04</v>
          </cell>
          <cell r="C1561" t="str">
            <v>02</v>
          </cell>
          <cell r="D1561" t="str">
            <v>01</v>
          </cell>
          <cell r="E1561" t="str">
            <v>14</v>
          </cell>
          <cell r="F1561" t="str">
            <v>17</v>
          </cell>
          <cell r="G1561" t="str">
            <v>1</v>
          </cell>
          <cell r="H1561" t="str">
            <v>00</v>
          </cell>
          <cell r="I1561" t="str">
            <v>0</v>
          </cell>
          <cell r="J1561">
            <v>23748</v>
          </cell>
          <cell r="K1561">
            <v>7000</v>
          </cell>
          <cell r="L1561">
            <v>7000</v>
          </cell>
          <cell r="M1561">
            <v>0</v>
          </cell>
          <cell r="N1561">
            <v>0</v>
          </cell>
          <cell r="O1561">
            <v>0</v>
          </cell>
        </row>
        <row r="1562">
          <cell r="A1562" t="str">
            <v>09</v>
          </cell>
          <cell r="B1562" t="str">
            <v>04</v>
          </cell>
          <cell r="C1562" t="str">
            <v>02</v>
          </cell>
          <cell r="D1562" t="str">
            <v>01</v>
          </cell>
          <cell r="E1562" t="str">
            <v>14</v>
          </cell>
          <cell r="F1562" t="str">
            <v>22</v>
          </cell>
          <cell r="G1562" t="str">
            <v>1</v>
          </cell>
          <cell r="H1562" t="str">
            <v>00</v>
          </cell>
          <cell r="I1562" t="str">
            <v>0</v>
          </cell>
          <cell r="J1562">
            <v>0</v>
          </cell>
          <cell r="K1562">
            <v>0</v>
          </cell>
          <cell r="L1562">
            <v>0</v>
          </cell>
          <cell r="M1562">
            <v>1</v>
          </cell>
          <cell r="N1562">
            <v>1</v>
          </cell>
          <cell r="O1562">
            <v>1</v>
          </cell>
        </row>
        <row r="1563">
          <cell r="A1563" t="str">
            <v>09</v>
          </cell>
          <cell r="B1563" t="str">
            <v>04</v>
          </cell>
          <cell r="C1563" t="str">
            <v>02</v>
          </cell>
          <cell r="D1563" t="str">
            <v>01</v>
          </cell>
          <cell r="E1563" t="str">
            <v>14</v>
          </cell>
          <cell r="F1563" t="str">
            <v>80</v>
          </cell>
          <cell r="G1563" t="str">
            <v>1</v>
          </cell>
          <cell r="H1563" t="str">
            <v>00</v>
          </cell>
          <cell r="I1563" t="str">
            <v>0</v>
          </cell>
          <cell r="J1563">
            <v>0</v>
          </cell>
          <cell r="K1563">
            <v>1</v>
          </cell>
          <cell r="L1563">
            <v>1</v>
          </cell>
          <cell r="M1563">
            <v>0</v>
          </cell>
          <cell r="N1563">
            <v>0</v>
          </cell>
          <cell r="O1563">
            <v>0</v>
          </cell>
        </row>
        <row r="1564">
          <cell r="A1564" t="str">
            <v>09</v>
          </cell>
          <cell r="B1564" t="str">
            <v>04</v>
          </cell>
          <cell r="C1564" t="str">
            <v>02</v>
          </cell>
          <cell r="D1564" t="str">
            <v>02</v>
          </cell>
          <cell r="E1564" t="str">
            <v>14</v>
          </cell>
          <cell r="F1564" t="str">
            <v>22</v>
          </cell>
          <cell r="G1564" t="str">
            <v>1</v>
          </cell>
          <cell r="H1564" t="str">
            <v>00</v>
          </cell>
          <cell r="I1564" t="str">
            <v>0</v>
          </cell>
          <cell r="J1564">
            <v>0</v>
          </cell>
          <cell r="K1564">
            <v>600</v>
          </cell>
          <cell r="L1564">
            <v>600</v>
          </cell>
          <cell r="M1564">
            <v>0</v>
          </cell>
          <cell r="N1564">
            <v>0</v>
          </cell>
          <cell r="O1564">
            <v>0</v>
          </cell>
        </row>
        <row r="1565">
          <cell r="A1565" t="str">
            <v>09</v>
          </cell>
          <cell r="B1565" t="str">
            <v>04</v>
          </cell>
          <cell r="C1565" t="str">
            <v>02</v>
          </cell>
          <cell r="D1565" t="str">
            <v>03</v>
          </cell>
          <cell r="E1565" t="str">
            <v>12</v>
          </cell>
          <cell r="F1565" t="str">
            <v>01</v>
          </cell>
          <cell r="G1565" t="str">
            <v>1</v>
          </cell>
          <cell r="H1565" t="str">
            <v>00</v>
          </cell>
          <cell r="I1565" t="str">
            <v>0</v>
          </cell>
          <cell r="J1565">
            <v>0</v>
          </cell>
          <cell r="K1565">
            <v>0</v>
          </cell>
          <cell r="L1565">
            <v>0</v>
          </cell>
          <cell r="M1565">
            <v>0</v>
          </cell>
          <cell r="N1565">
            <v>0</v>
          </cell>
          <cell r="O1565">
            <v>0</v>
          </cell>
        </row>
        <row r="1566">
          <cell r="A1566" t="str">
            <v>09</v>
          </cell>
          <cell r="B1566" t="str">
            <v>04</v>
          </cell>
          <cell r="C1566" t="str">
            <v>02</v>
          </cell>
          <cell r="D1566" t="str">
            <v>09</v>
          </cell>
          <cell r="E1566" t="str">
            <v>12</v>
          </cell>
          <cell r="F1566" t="str">
            <v>01</v>
          </cell>
          <cell r="G1566" t="str">
            <v>1</v>
          </cell>
          <cell r="H1566" t="str">
            <v>00</v>
          </cell>
          <cell r="I1566" t="str">
            <v>0</v>
          </cell>
          <cell r="J1566">
            <v>0</v>
          </cell>
          <cell r="K1566">
            <v>7000</v>
          </cell>
          <cell r="L1566">
            <v>7000</v>
          </cell>
          <cell r="M1566">
            <v>0</v>
          </cell>
          <cell r="N1566">
            <v>0</v>
          </cell>
          <cell r="O1566">
            <v>0</v>
          </cell>
        </row>
        <row r="1567">
          <cell r="A1567" t="str">
            <v>09</v>
          </cell>
          <cell r="B1567" t="str">
            <v>04</v>
          </cell>
          <cell r="C1567" t="str">
            <v>02</v>
          </cell>
          <cell r="D1567" t="str">
            <v>09</v>
          </cell>
          <cell r="E1567" t="str">
            <v>12</v>
          </cell>
          <cell r="F1567" t="str">
            <v>02</v>
          </cell>
          <cell r="G1567" t="str">
            <v>1</v>
          </cell>
          <cell r="H1567" t="str">
            <v>00</v>
          </cell>
          <cell r="I1567" t="str">
            <v>0</v>
          </cell>
          <cell r="J1567">
            <v>0</v>
          </cell>
          <cell r="K1567">
            <v>7000</v>
          </cell>
          <cell r="L1567">
            <v>7332</v>
          </cell>
          <cell r="M1567">
            <v>1</v>
          </cell>
          <cell r="N1567">
            <v>1</v>
          </cell>
          <cell r="O1567">
            <v>1</v>
          </cell>
        </row>
        <row r="1568">
          <cell r="A1568" t="str">
            <v>09</v>
          </cell>
          <cell r="B1568" t="str">
            <v>04</v>
          </cell>
          <cell r="C1568" t="str">
            <v>02</v>
          </cell>
          <cell r="D1568" t="str">
            <v>09</v>
          </cell>
          <cell r="E1568" t="str">
            <v>13</v>
          </cell>
          <cell r="F1568" t="str">
            <v>10</v>
          </cell>
          <cell r="G1568" t="str">
            <v>1</v>
          </cell>
          <cell r="H1568" t="str">
            <v>00</v>
          </cell>
          <cell r="I1568" t="str">
            <v>0</v>
          </cell>
          <cell r="J1568">
            <v>0</v>
          </cell>
          <cell r="K1568">
            <v>10000</v>
          </cell>
          <cell r="L1568">
            <v>1356</v>
          </cell>
          <cell r="M1568">
            <v>1</v>
          </cell>
          <cell r="N1568">
            <v>1</v>
          </cell>
          <cell r="O1568">
            <v>1</v>
          </cell>
        </row>
        <row r="1569">
          <cell r="A1569" t="str">
            <v>09</v>
          </cell>
          <cell r="B1569" t="str">
            <v>04</v>
          </cell>
          <cell r="C1569" t="str">
            <v>02</v>
          </cell>
          <cell r="D1569" t="str">
            <v>09</v>
          </cell>
          <cell r="E1569" t="str">
            <v>13</v>
          </cell>
          <cell r="F1569" t="str">
            <v>52</v>
          </cell>
          <cell r="G1569" t="str">
            <v>1</v>
          </cell>
          <cell r="H1569" t="str">
            <v>00</v>
          </cell>
          <cell r="I1569" t="str">
            <v>0</v>
          </cell>
          <cell r="J1569">
            <v>0</v>
          </cell>
          <cell r="K1569">
            <v>26009</v>
          </cell>
          <cell r="L1569">
            <v>3205</v>
          </cell>
          <cell r="M1569">
            <v>1</v>
          </cell>
          <cell r="N1569">
            <v>1</v>
          </cell>
          <cell r="O1569">
            <v>1</v>
          </cell>
        </row>
        <row r="1570">
          <cell r="A1570" t="str">
            <v>09</v>
          </cell>
          <cell r="B1570" t="str">
            <v>04</v>
          </cell>
          <cell r="C1570" t="str">
            <v>02</v>
          </cell>
          <cell r="D1570" t="str">
            <v>09</v>
          </cell>
          <cell r="E1570" t="str">
            <v>14</v>
          </cell>
          <cell r="F1570" t="str">
            <v>06</v>
          </cell>
          <cell r="G1570" t="str">
            <v>1</v>
          </cell>
          <cell r="H1570" t="str">
            <v>00</v>
          </cell>
          <cell r="I1570" t="str">
            <v>0</v>
          </cell>
          <cell r="J1570">
            <v>0</v>
          </cell>
          <cell r="K1570">
            <v>2000</v>
          </cell>
          <cell r="L1570">
            <v>2000</v>
          </cell>
          <cell r="M1570">
            <v>0</v>
          </cell>
          <cell r="N1570">
            <v>0</v>
          </cell>
          <cell r="O1570">
            <v>0</v>
          </cell>
        </row>
        <row r="1571">
          <cell r="A1571" t="str">
            <v>09</v>
          </cell>
          <cell r="B1571" t="str">
            <v>04</v>
          </cell>
          <cell r="C1571" t="str">
            <v>02</v>
          </cell>
          <cell r="D1571" t="str">
            <v>09</v>
          </cell>
          <cell r="E1571" t="str">
            <v>14</v>
          </cell>
          <cell r="F1571" t="str">
            <v>07</v>
          </cell>
          <cell r="G1571" t="str">
            <v>1</v>
          </cell>
          <cell r="H1571" t="str">
            <v>00</v>
          </cell>
          <cell r="I1571" t="str">
            <v>0</v>
          </cell>
          <cell r="J1571">
            <v>0</v>
          </cell>
          <cell r="K1571">
            <v>2000</v>
          </cell>
          <cell r="L1571">
            <v>2000</v>
          </cell>
          <cell r="M1571">
            <v>0</v>
          </cell>
          <cell r="N1571">
            <v>0</v>
          </cell>
          <cell r="O1571">
            <v>0</v>
          </cell>
        </row>
        <row r="1572">
          <cell r="A1572" t="str">
            <v>09</v>
          </cell>
          <cell r="B1572" t="str">
            <v>04</v>
          </cell>
          <cell r="C1572" t="str">
            <v>02</v>
          </cell>
          <cell r="D1572" t="str">
            <v>09</v>
          </cell>
          <cell r="E1572" t="str">
            <v>14</v>
          </cell>
          <cell r="F1572" t="str">
            <v>22</v>
          </cell>
          <cell r="G1572" t="str">
            <v>1</v>
          </cell>
          <cell r="H1572" t="str">
            <v>00</v>
          </cell>
          <cell r="I1572" t="str">
            <v>0</v>
          </cell>
          <cell r="J1572">
            <v>0</v>
          </cell>
          <cell r="K1572">
            <v>1000</v>
          </cell>
          <cell r="L1572">
            <v>1000</v>
          </cell>
          <cell r="M1572">
            <v>0</v>
          </cell>
          <cell r="N1572">
            <v>0</v>
          </cell>
          <cell r="O1572">
            <v>0</v>
          </cell>
        </row>
        <row r="1573">
          <cell r="A1573" t="str">
            <v>09</v>
          </cell>
          <cell r="B1573" t="str">
            <v>04</v>
          </cell>
          <cell r="C1573" t="str">
            <v>02</v>
          </cell>
          <cell r="D1573" t="str">
            <v>09</v>
          </cell>
          <cell r="E1573" t="str">
            <v>20</v>
          </cell>
          <cell r="F1573" t="str">
            <v>00</v>
          </cell>
          <cell r="G1573" t="str">
            <v>1</v>
          </cell>
          <cell r="H1573" t="str">
            <v>00</v>
          </cell>
          <cell r="I1573" t="str">
            <v>0</v>
          </cell>
          <cell r="J1573">
            <v>0</v>
          </cell>
          <cell r="K1573">
            <v>13000</v>
          </cell>
          <cell r="L1573">
            <v>22934</v>
          </cell>
          <cell r="M1573">
            <v>1</v>
          </cell>
          <cell r="N1573">
            <v>1</v>
          </cell>
          <cell r="O1573">
            <v>1</v>
          </cell>
        </row>
        <row r="1574">
          <cell r="A1574" t="str">
            <v>09</v>
          </cell>
          <cell r="B1574" t="str">
            <v>04</v>
          </cell>
          <cell r="C1574" t="str">
            <v>02</v>
          </cell>
          <cell r="D1574" t="str">
            <v>09</v>
          </cell>
          <cell r="E1574" t="str">
            <v>20</v>
          </cell>
          <cell r="F1574" t="str">
            <v>03</v>
          </cell>
          <cell r="G1574" t="str">
            <v>1</v>
          </cell>
          <cell r="H1574" t="str">
            <v>00</v>
          </cell>
          <cell r="I1574" t="str">
            <v>0</v>
          </cell>
          <cell r="J1574">
            <v>0</v>
          </cell>
          <cell r="K1574">
            <v>17000</v>
          </cell>
          <cell r="L1574">
            <v>25118</v>
          </cell>
          <cell r="M1574">
            <v>1</v>
          </cell>
          <cell r="N1574">
            <v>1</v>
          </cell>
          <cell r="O1574">
            <v>1</v>
          </cell>
        </row>
        <row r="1575">
          <cell r="A1575" t="str">
            <v>09</v>
          </cell>
          <cell r="B1575" t="str">
            <v>04</v>
          </cell>
          <cell r="C1575" t="str">
            <v>02</v>
          </cell>
          <cell r="D1575" t="str">
            <v>09</v>
          </cell>
          <cell r="E1575" t="str">
            <v>20</v>
          </cell>
          <cell r="F1575" t="str">
            <v>06</v>
          </cell>
          <cell r="G1575" t="str">
            <v>1</v>
          </cell>
          <cell r="H1575" t="str">
            <v>00</v>
          </cell>
          <cell r="I1575" t="str">
            <v>0</v>
          </cell>
          <cell r="J1575">
            <v>0</v>
          </cell>
          <cell r="K1575">
            <v>20000</v>
          </cell>
          <cell r="L1575">
            <v>22464</v>
          </cell>
          <cell r="M1575">
            <v>1</v>
          </cell>
          <cell r="N1575">
            <v>1</v>
          </cell>
          <cell r="O1575">
            <v>1</v>
          </cell>
        </row>
        <row r="1576">
          <cell r="A1576" t="str">
            <v>09</v>
          </cell>
          <cell r="B1576" t="str">
            <v>04</v>
          </cell>
          <cell r="C1576" t="str">
            <v>03</v>
          </cell>
          <cell r="D1576" t="str">
            <v>01</v>
          </cell>
          <cell r="E1576" t="str">
            <v>10</v>
          </cell>
          <cell r="F1576" t="str">
            <v>01</v>
          </cell>
          <cell r="G1576" t="str">
            <v>1</v>
          </cell>
          <cell r="H1576" t="str">
            <v>00</v>
          </cell>
          <cell r="I1576" t="str">
            <v>0</v>
          </cell>
          <cell r="J1576">
            <v>90803</v>
          </cell>
          <cell r="K1576">
            <v>105904</v>
          </cell>
          <cell r="L1576">
            <v>20681</v>
          </cell>
          <cell r="M1576">
            <v>118201</v>
          </cell>
          <cell r="N1576">
            <v>13266</v>
          </cell>
          <cell r="O1576">
            <v>13266</v>
          </cell>
        </row>
        <row r="1577">
          <cell r="A1577" t="str">
            <v>09</v>
          </cell>
          <cell r="B1577" t="str">
            <v>04</v>
          </cell>
          <cell r="C1577" t="str">
            <v>03</v>
          </cell>
          <cell r="D1577" t="str">
            <v>01</v>
          </cell>
          <cell r="E1577" t="str">
            <v>13</v>
          </cell>
          <cell r="F1577" t="str">
            <v>01</v>
          </cell>
          <cell r="G1577" t="str">
            <v>1</v>
          </cell>
          <cell r="H1577" t="str">
            <v>00</v>
          </cell>
          <cell r="I1577" t="str">
            <v>0</v>
          </cell>
          <cell r="J1577">
            <v>0</v>
          </cell>
          <cell r="K1577">
            <v>1</v>
          </cell>
          <cell r="L1577">
            <v>1</v>
          </cell>
          <cell r="M1577">
            <v>0</v>
          </cell>
          <cell r="N1577">
            <v>0</v>
          </cell>
          <cell r="O1577">
            <v>0</v>
          </cell>
        </row>
        <row r="1578">
          <cell r="A1578" t="str">
            <v>09</v>
          </cell>
          <cell r="B1578" t="str">
            <v>04</v>
          </cell>
          <cell r="C1578" t="str">
            <v>03</v>
          </cell>
          <cell r="D1578" t="str">
            <v>01</v>
          </cell>
          <cell r="E1578" t="str">
            <v>14</v>
          </cell>
          <cell r="F1578" t="str">
            <v>14</v>
          </cell>
          <cell r="G1578" t="str">
            <v>1</v>
          </cell>
          <cell r="H1578" t="str">
            <v>00</v>
          </cell>
          <cell r="I1578" t="str">
            <v>0</v>
          </cell>
          <cell r="J1578">
            <v>0</v>
          </cell>
          <cell r="K1578">
            <v>1</v>
          </cell>
          <cell r="L1578">
            <v>1</v>
          </cell>
          <cell r="M1578">
            <v>1</v>
          </cell>
          <cell r="N1578">
            <v>1</v>
          </cell>
          <cell r="O1578">
            <v>1</v>
          </cell>
        </row>
        <row r="1579">
          <cell r="A1579" t="str">
            <v>09</v>
          </cell>
          <cell r="B1579" t="str">
            <v>04</v>
          </cell>
          <cell r="C1579" t="str">
            <v>03</v>
          </cell>
          <cell r="D1579" t="str">
            <v>01</v>
          </cell>
          <cell r="E1579" t="str">
            <v>14</v>
          </cell>
          <cell r="F1579" t="str">
            <v>35</v>
          </cell>
          <cell r="G1579" t="str">
            <v>1</v>
          </cell>
          <cell r="H1579" t="str">
            <v>00</v>
          </cell>
          <cell r="I1579" t="str">
            <v>0</v>
          </cell>
          <cell r="J1579">
            <v>0</v>
          </cell>
          <cell r="K1579">
            <v>0</v>
          </cell>
          <cell r="L1579">
            <v>0</v>
          </cell>
          <cell r="M1579">
            <v>1</v>
          </cell>
          <cell r="N1579">
            <v>1</v>
          </cell>
          <cell r="O1579">
            <v>1</v>
          </cell>
        </row>
        <row r="1580">
          <cell r="A1580" t="str">
            <v>09</v>
          </cell>
          <cell r="B1580" t="str">
            <v>04</v>
          </cell>
          <cell r="C1580" t="str">
            <v>03</v>
          </cell>
          <cell r="D1580" t="str">
            <v>02</v>
          </cell>
          <cell r="E1580" t="str">
            <v>11</v>
          </cell>
          <cell r="F1580" t="str">
            <v>01</v>
          </cell>
          <cell r="G1580" t="str">
            <v>1</v>
          </cell>
          <cell r="H1580" t="str">
            <v>00</v>
          </cell>
          <cell r="I1580" t="str">
            <v>0</v>
          </cell>
          <cell r="J1580">
            <v>4781</v>
          </cell>
          <cell r="K1580">
            <v>4691</v>
          </cell>
          <cell r="L1580">
            <v>4691</v>
          </cell>
          <cell r="M1580">
            <v>0</v>
          </cell>
          <cell r="N1580">
            <v>0</v>
          </cell>
          <cell r="O1580">
            <v>0</v>
          </cell>
        </row>
        <row r="1581">
          <cell r="A1581" t="str">
            <v>09</v>
          </cell>
          <cell r="B1581" t="str">
            <v>04</v>
          </cell>
          <cell r="C1581" t="str">
            <v>03</v>
          </cell>
          <cell r="D1581" t="str">
            <v>02</v>
          </cell>
          <cell r="E1581" t="str">
            <v>14</v>
          </cell>
          <cell r="F1581" t="str">
            <v>13</v>
          </cell>
          <cell r="G1581" t="str">
            <v>1</v>
          </cell>
          <cell r="H1581" t="str">
            <v>00</v>
          </cell>
          <cell r="I1581" t="str">
            <v>0</v>
          </cell>
          <cell r="J1581">
            <v>1400</v>
          </cell>
          <cell r="K1581">
            <v>7200</v>
          </cell>
          <cell r="L1581">
            <v>7200</v>
          </cell>
          <cell r="M1581">
            <v>1</v>
          </cell>
          <cell r="N1581">
            <v>1</v>
          </cell>
          <cell r="O1581">
            <v>1</v>
          </cell>
        </row>
        <row r="1582">
          <cell r="A1582" t="str">
            <v>09</v>
          </cell>
          <cell r="B1582" t="str">
            <v>05</v>
          </cell>
          <cell r="C1582" t="str">
            <v>01</v>
          </cell>
          <cell r="D1582" t="str">
            <v>01</v>
          </cell>
          <cell r="E1582" t="str">
            <v>14</v>
          </cell>
          <cell r="F1582" t="str">
            <v>17</v>
          </cell>
          <cell r="G1582" t="str">
            <v>1</v>
          </cell>
          <cell r="H1582" t="str">
            <v>00</v>
          </cell>
          <cell r="I1582" t="str">
            <v>0</v>
          </cell>
          <cell r="J1582">
            <v>0</v>
          </cell>
          <cell r="K1582">
            <v>8000</v>
          </cell>
          <cell r="L1582">
            <v>8000</v>
          </cell>
          <cell r="M1582">
            <v>1</v>
          </cell>
          <cell r="N1582">
            <v>1</v>
          </cell>
          <cell r="O1582">
            <v>1</v>
          </cell>
        </row>
        <row r="1583">
          <cell r="A1583" t="str">
            <v>09</v>
          </cell>
          <cell r="B1583" t="str">
            <v>05</v>
          </cell>
          <cell r="C1583" t="str">
            <v>01</v>
          </cell>
          <cell r="D1583" t="str">
            <v>01</v>
          </cell>
          <cell r="E1583" t="str">
            <v>20</v>
          </cell>
          <cell r="F1583" t="str">
            <v>03</v>
          </cell>
          <cell r="G1583" t="str">
            <v>1</v>
          </cell>
          <cell r="H1583" t="str">
            <v>00</v>
          </cell>
          <cell r="I1583" t="str">
            <v>0</v>
          </cell>
          <cell r="J1583">
            <v>0</v>
          </cell>
          <cell r="K1583">
            <v>1</v>
          </cell>
          <cell r="L1583">
            <v>51185</v>
          </cell>
          <cell r="M1583">
            <v>1</v>
          </cell>
          <cell r="N1583">
            <v>1</v>
          </cell>
          <cell r="O1583">
            <v>1</v>
          </cell>
        </row>
        <row r="1584">
          <cell r="A1584" t="str">
            <v>09</v>
          </cell>
          <cell r="B1584" t="str">
            <v>05</v>
          </cell>
          <cell r="C1584" t="str">
            <v>01</v>
          </cell>
          <cell r="D1584" t="str">
            <v>09</v>
          </cell>
          <cell r="E1584" t="str">
            <v>10</v>
          </cell>
          <cell r="F1584" t="str">
            <v>01</v>
          </cell>
          <cell r="G1584" t="str">
            <v>1</v>
          </cell>
          <cell r="H1584" t="str">
            <v>00</v>
          </cell>
          <cell r="I1584" t="str">
            <v>0</v>
          </cell>
          <cell r="J1584">
            <v>0</v>
          </cell>
          <cell r="K1584">
            <v>290524</v>
          </cell>
          <cell r="L1584">
            <v>100676</v>
          </cell>
          <cell r="M1584">
            <v>128777</v>
          </cell>
          <cell r="N1584">
            <v>324650</v>
          </cell>
          <cell r="O1584">
            <v>324650</v>
          </cell>
        </row>
        <row r="1585">
          <cell r="A1585" t="str">
            <v>09</v>
          </cell>
          <cell r="B1585" t="str">
            <v>05</v>
          </cell>
          <cell r="C1585" t="str">
            <v>01</v>
          </cell>
          <cell r="D1585" t="str">
            <v>09</v>
          </cell>
          <cell r="E1585" t="str">
            <v>12</v>
          </cell>
          <cell r="F1585" t="str">
            <v>01</v>
          </cell>
          <cell r="G1585" t="str">
            <v>1</v>
          </cell>
          <cell r="H1585" t="str">
            <v>00</v>
          </cell>
          <cell r="I1585" t="str">
            <v>0</v>
          </cell>
          <cell r="J1585">
            <v>0</v>
          </cell>
          <cell r="K1585">
            <v>7000</v>
          </cell>
          <cell r="L1585">
            <v>3536</v>
          </cell>
          <cell r="M1585">
            <v>1</v>
          </cell>
          <cell r="N1585">
            <v>1</v>
          </cell>
          <cell r="O1585">
            <v>1</v>
          </cell>
        </row>
        <row r="1586">
          <cell r="A1586" t="str">
            <v>09</v>
          </cell>
          <cell r="B1586" t="str">
            <v>05</v>
          </cell>
          <cell r="C1586" t="str">
            <v>01</v>
          </cell>
          <cell r="D1586" t="str">
            <v>09</v>
          </cell>
          <cell r="E1586" t="str">
            <v>12</v>
          </cell>
          <cell r="F1586" t="str">
            <v>02</v>
          </cell>
          <cell r="G1586" t="str">
            <v>1</v>
          </cell>
          <cell r="H1586" t="str">
            <v>00</v>
          </cell>
          <cell r="I1586" t="str">
            <v>0</v>
          </cell>
          <cell r="J1586">
            <v>0</v>
          </cell>
          <cell r="K1586">
            <v>7000</v>
          </cell>
          <cell r="L1586">
            <v>11384</v>
          </cell>
          <cell r="M1586">
            <v>1</v>
          </cell>
          <cell r="N1586">
            <v>1</v>
          </cell>
          <cell r="O1586">
            <v>1</v>
          </cell>
        </row>
        <row r="1587">
          <cell r="A1587" t="str">
            <v>09</v>
          </cell>
          <cell r="B1587" t="str">
            <v>05</v>
          </cell>
          <cell r="C1587" t="str">
            <v>01</v>
          </cell>
          <cell r="D1587" t="str">
            <v>09</v>
          </cell>
          <cell r="E1587" t="str">
            <v>13</v>
          </cell>
          <cell r="F1587" t="str">
            <v>10</v>
          </cell>
          <cell r="G1587" t="str">
            <v>1</v>
          </cell>
          <cell r="H1587" t="str">
            <v>00</v>
          </cell>
          <cell r="I1587" t="str">
            <v>0</v>
          </cell>
          <cell r="J1587">
            <v>0</v>
          </cell>
          <cell r="K1587">
            <v>10000</v>
          </cell>
          <cell r="L1587">
            <v>4515</v>
          </cell>
          <cell r="M1587">
            <v>1</v>
          </cell>
          <cell r="N1587">
            <v>1</v>
          </cell>
          <cell r="O1587">
            <v>1</v>
          </cell>
        </row>
        <row r="1588">
          <cell r="A1588" t="str">
            <v>09</v>
          </cell>
          <cell r="B1588" t="str">
            <v>05</v>
          </cell>
          <cell r="C1588" t="str">
            <v>01</v>
          </cell>
          <cell r="D1588" t="str">
            <v>09</v>
          </cell>
          <cell r="E1588" t="str">
            <v>14</v>
          </cell>
          <cell r="F1588" t="str">
            <v>06</v>
          </cell>
          <cell r="G1588" t="str">
            <v>1</v>
          </cell>
          <cell r="H1588" t="str">
            <v>00</v>
          </cell>
          <cell r="I1588" t="str">
            <v>0</v>
          </cell>
          <cell r="J1588">
            <v>0</v>
          </cell>
          <cell r="K1588">
            <v>2000</v>
          </cell>
          <cell r="L1588">
            <v>2000</v>
          </cell>
          <cell r="M1588">
            <v>0</v>
          </cell>
          <cell r="N1588">
            <v>0</v>
          </cell>
          <cell r="O1588">
            <v>0</v>
          </cell>
        </row>
        <row r="1589">
          <cell r="A1589" t="str">
            <v>09</v>
          </cell>
          <cell r="B1589" t="str">
            <v>05</v>
          </cell>
          <cell r="C1589" t="str">
            <v>01</v>
          </cell>
          <cell r="D1589" t="str">
            <v>09</v>
          </cell>
          <cell r="E1589" t="str">
            <v>14</v>
          </cell>
          <cell r="F1589" t="str">
            <v>07</v>
          </cell>
          <cell r="G1589" t="str">
            <v>1</v>
          </cell>
          <cell r="H1589" t="str">
            <v>00</v>
          </cell>
          <cell r="I1589" t="str">
            <v>0</v>
          </cell>
          <cell r="J1589">
            <v>0</v>
          </cell>
          <cell r="K1589">
            <v>2000</v>
          </cell>
          <cell r="L1589">
            <v>2000</v>
          </cell>
          <cell r="M1589">
            <v>0</v>
          </cell>
          <cell r="N1589">
            <v>0</v>
          </cell>
          <cell r="O1589">
            <v>0</v>
          </cell>
        </row>
        <row r="1590">
          <cell r="A1590" t="str">
            <v>09</v>
          </cell>
          <cell r="B1590" t="str">
            <v>05</v>
          </cell>
          <cell r="C1590" t="str">
            <v>01</v>
          </cell>
          <cell r="D1590" t="str">
            <v>09</v>
          </cell>
          <cell r="E1590" t="str">
            <v>14</v>
          </cell>
          <cell r="F1590" t="str">
            <v>22</v>
          </cell>
          <cell r="G1590" t="str">
            <v>1</v>
          </cell>
          <cell r="H1590" t="str">
            <v>00</v>
          </cell>
          <cell r="I1590" t="str">
            <v>0</v>
          </cell>
          <cell r="J1590">
            <v>0</v>
          </cell>
          <cell r="K1590">
            <v>1000</v>
          </cell>
          <cell r="L1590">
            <v>1000</v>
          </cell>
          <cell r="M1590">
            <v>1</v>
          </cell>
          <cell r="N1590">
            <v>1</v>
          </cell>
          <cell r="O1590">
            <v>1</v>
          </cell>
        </row>
        <row r="1591">
          <cell r="A1591" t="str">
            <v>09</v>
          </cell>
          <cell r="B1591" t="str">
            <v>05</v>
          </cell>
          <cell r="C1591" t="str">
            <v>01</v>
          </cell>
          <cell r="D1591" t="str">
            <v>09</v>
          </cell>
          <cell r="E1591" t="str">
            <v>20</v>
          </cell>
          <cell r="F1591" t="str">
            <v>00</v>
          </cell>
          <cell r="G1591" t="str">
            <v>1</v>
          </cell>
          <cell r="H1591" t="str">
            <v>00</v>
          </cell>
          <cell r="I1591" t="str">
            <v>0</v>
          </cell>
          <cell r="J1591">
            <v>0</v>
          </cell>
          <cell r="K1591">
            <v>12500</v>
          </cell>
          <cell r="L1591">
            <v>12500</v>
          </cell>
          <cell r="M1591">
            <v>1</v>
          </cell>
          <cell r="N1591">
            <v>1</v>
          </cell>
          <cell r="O1591">
            <v>1</v>
          </cell>
        </row>
        <row r="1592">
          <cell r="A1592" t="str">
            <v>09</v>
          </cell>
          <cell r="B1592" t="str">
            <v>05</v>
          </cell>
          <cell r="C1592" t="str">
            <v>01</v>
          </cell>
          <cell r="D1592" t="str">
            <v>09</v>
          </cell>
          <cell r="E1592" t="str">
            <v>20</v>
          </cell>
          <cell r="F1592" t="str">
            <v>03</v>
          </cell>
          <cell r="G1592" t="str">
            <v>1</v>
          </cell>
          <cell r="H1592" t="str">
            <v>00</v>
          </cell>
          <cell r="I1592" t="str">
            <v>0</v>
          </cell>
          <cell r="J1592">
            <v>0</v>
          </cell>
          <cell r="K1592">
            <v>17500</v>
          </cell>
          <cell r="L1592">
            <v>17500</v>
          </cell>
          <cell r="M1592">
            <v>0</v>
          </cell>
          <cell r="N1592">
            <v>0</v>
          </cell>
          <cell r="O1592">
            <v>0</v>
          </cell>
        </row>
        <row r="1593">
          <cell r="A1593" t="str">
            <v>10</v>
          </cell>
          <cell r="B1593" t="str">
            <v>01</v>
          </cell>
          <cell r="C1593" t="str">
            <v>01</v>
          </cell>
          <cell r="D1593" t="str">
            <v>01</v>
          </cell>
          <cell r="E1593" t="str">
            <v>10</v>
          </cell>
          <cell r="F1593" t="str">
            <v>01</v>
          </cell>
          <cell r="G1593" t="str">
            <v>1</v>
          </cell>
          <cell r="H1593" t="str">
            <v>00</v>
          </cell>
          <cell r="I1593" t="str">
            <v>0</v>
          </cell>
          <cell r="J1593">
            <v>304718</v>
          </cell>
          <cell r="K1593">
            <v>412644</v>
          </cell>
          <cell r="L1593">
            <v>380719</v>
          </cell>
          <cell r="M1593">
            <v>456922</v>
          </cell>
          <cell r="N1593">
            <v>492367</v>
          </cell>
          <cell r="O1593">
            <v>492367</v>
          </cell>
        </row>
        <row r="1594">
          <cell r="A1594" t="str">
            <v>10</v>
          </cell>
          <cell r="B1594" t="str">
            <v>01</v>
          </cell>
          <cell r="C1594" t="str">
            <v>01</v>
          </cell>
          <cell r="D1594" t="str">
            <v>01</v>
          </cell>
          <cell r="E1594" t="str">
            <v>10</v>
          </cell>
          <cell r="F1594" t="str">
            <v>02</v>
          </cell>
          <cell r="G1594" t="str">
            <v>1</v>
          </cell>
          <cell r="H1594" t="str">
            <v>00</v>
          </cell>
          <cell r="I1594" t="str">
            <v>0</v>
          </cell>
          <cell r="J1594">
            <v>9409</v>
          </cell>
          <cell r="K1594">
            <v>5000</v>
          </cell>
          <cell r="L1594">
            <v>17925</v>
          </cell>
          <cell r="M1594">
            <v>500</v>
          </cell>
          <cell r="N1594">
            <v>500</v>
          </cell>
          <cell r="O1594">
            <v>500</v>
          </cell>
        </row>
        <row r="1595">
          <cell r="A1595" t="str">
            <v>10</v>
          </cell>
          <cell r="B1595" t="str">
            <v>01</v>
          </cell>
          <cell r="C1595" t="str">
            <v>01</v>
          </cell>
          <cell r="D1595" t="str">
            <v>01</v>
          </cell>
          <cell r="E1595" t="str">
            <v>10</v>
          </cell>
          <cell r="F1595" t="str">
            <v>05</v>
          </cell>
          <cell r="G1595" t="str">
            <v>0</v>
          </cell>
          <cell r="H1595" t="str">
            <v>00</v>
          </cell>
          <cell r="I1595" t="str">
            <v>0</v>
          </cell>
          <cell r="J1595">
            <v>67393</v>
          </cell>
          <cell r="K1595">
            <v>92799</v>
          </cell>
          <cell r="L1595">
            <v>73033</v>
          </cell>
          <cell r="M1595">
            <v>171734</v>
          </cell>
          <cell r="N1595">
            <v>171733</v>
          </cell>
          <cell r="O1595">
            <v>171733</v>
          </cell>
        </row>
        <row r="1596">
          <cell r="A1596" t="str">
            <v>10</v>
          </cell>
          <cell r="B1596" t="str">
            <v>01</v>
          </cell>
          <cell r="C1596" t="str">
            <v>01</v>
          </cell>
          <cell r="D1596" t="str">
            <v>01</v>
          </cell>
          <cell r="E1596" t="str">
            <v>12</v>
          </cell>
          <cell r="F1596" t="str">
            <v>01</v>
          </cell>
          <cell r="G1596" t="str">
            <v>1</v>
          </cell>
          <cell r="H1596" t="str">
            <v>00</v>
          </cell>
          <cell r="I1596" t="str">
            <v>0</v>
          </cell>
          <cell r="J1596">
            <v>1056</v>
          </cell>
          <cell r="K1596">
            <v>5000</v>
          </cell>
          <cell r="L1596">
            <v>5000</v>
          </cell>
          <cell r="M1596">
            <v>1000</v>
          </cell>
          <cell r="N1596">
            <v>100</v>
          </cell>
          <cell r="O1596">
            <v>100</v>
          </cell>
        </row>
        <row r="1597">
          <cell r="A1597" t="str">
            <v>10</v>
          </cell>
          <cell r="B1597" t="str">
            <v>01</v>
          </cell>
          <cell r="C1597" t="str">
            <v>01</v>
          </cell>
          <cell r="D1597" t="str">
            <v>01</v>
          </cell>
          <cell r="E1597" t="str">
            <v>12</v>
          </cell>
          <cell r="F1597" t="str">
            <v>02</v>
          </cell>
          <cell r="G1597" t="str">
            <v>1</v>
          </cell>
          <cell r="H1597" t="str">
            <v>00</v>
          </cell>
          <cell r="I1597" t="str">
            <v>0</v>
          </cell>
          <cell r="J1597">
            <v>25872</v>
          </cell>
          <cell r="K1597">
            <v>1000</v>
          </cell>
          <cell r="L1597">
            <v>2136</v>
          </cell>
          <cell r="M1597">
            <v>1750</v>
          </cell>
          <cell r="N1597">
            <v>750</v>
          </cell>
          <cell r="O1597">
            <v>750</v>
          </cell>
        </row>
        <row r="1598">
          <cell r="A1598" t="str">
            <v>10</v>
          </cell>
          <cell r="B1598" t="str">
            <v>01</v>
          </cell>
          <cell r="C1598" t="str">
            <v>01</v>
          </cell>
          <cell r="D1598" t="str">
            <v>01</v>
          </cell>
          <cell r="E1598" t="str">
            <v>12</v>
          </cell>
          <cell r="F1598" t="str">
            <v>03</v>
          </cell>
          <cell r="G1598" t="str">
            <v>1</v>
          </cell>
          <cell r="H1598" t="str">
            <v>00</v>
          </cell>
          <cell r="I1598" t="str">
            <v>0</v>
          </cell>
          <cell r="J1598">
            <v>9256</v>
          </cell>
          <cell r="K1598">
            <v>1500</v>
          </cell>
          <cell r="L1598">
            <v>2055</v>
          </cell>
          <cell r="M1598">
            <v>1750</v>
          </cell>
          <cell r="N1598">
            <v>750</v>
          </cell>
          <cell r="O1598">
            <v>750</v>
          </cell>
        </row>
        <row r="1599">
          <cell r="A1599" t="str">
            <v>10</v>
          </cell>
          <cell r="B1599" t="str">
            <v>01</v>
          </cell>
          <cell r="C1599" t="str">
            <v>01</v>
          </cell>
          <cell r="D1599" t="str">
            <v>01</v>
          </cell>
          <cell r="E1599" t="str">
            <v>13</v>
          </cell>
          <cell r="F1599" t="str">
            <v>01</v>
          </cell>
          <cell r="G1599" t="str">
            <v>1</v>
          </cell>
          <cell r="H1599" t="str">
            <v>00</v>
          </cell>
          <cell r="I1599" t="str">
            <v>0</v>
          </cell>
          <cell r="J1599">
            <v>3742</v>
          </cell>
          <cell r="K1599">
            <v>750</v>
          </cell>
          <cell r="L1599">
            <v>926</v>
          </cell>
          <cell r="M1599">
            <v>750</v>
          </cell>
          <cell r="N1599">
            <v>750</v>
          </cell>
          <cell r="O1599">
            <v>750</v>
          </cell>
        </row>
        <row r="1600">
          <cell r="A1600" t="str">
            <v>10</v>
          </cell>
          <cell r="B1600" t="str">
            <v>01</v>
          </cell>
          <cell r="C1600" t="str">
            <v>01</v>
          </cell>
          <cell r="D1600" t="str">
            <v>01</v>
          </cell>
          <cell r="E1600" t="str">
            <v>13</v>
          </cell>
          <cell r="F1600" t="str">
            <v>09</v>
          </cell>
          <cell r="G1600" t="str">
            <v>1</v>
          </cell>
          <cell r="H1600" t="str">
            <v>00</v>
          </cell>
          <cell r="I1600" t="str">
            <v>0</v>
          </cell>
          <cell r="J1600">
            <v>5600</v>
          </cell>
          <cell r="K1600">
            <v>8003</v>
          </cell>
          <cell r="L1600">
            <v>9339</v>
          </cell>
          <cell r="M1600">
            <v>500</v>
          </cell>
          <cell r="N1600">
            <v>500</v>
          </cell>
          <cell r="O1600">
            <v>500</v>
          </cell>
        </row>
        <row r="1601">
          <cell r="A1601" t="str">
            <v>10</v>
          </cell>
          <cell r="B1601" t="str">
            <v>01</v>
          </cell>
          <cell r="C1601" t="str">
            <v>01</v>
          </cell>
          <cell r="D1601" t="str">
            <v>01</v>
          </cell>
          <cell r="E1601" t="str">
            <v>13</v>
          </cell>
          <cell r="F1601" t="str">
            <v>09</v>
          </cell>
          <cell r="G1601" t="str">
            <v>2</v>
          </cell>
          <cell r="H1601" t="str">
            <v>00</v>
          </cell>
          <cell r="I1601" t="str">
            <v>0</v>
          </cell>
          <cell r="J1601">
            <v>6900</v>
          </cell>
          <cell r="K1601">
            <v>1000</v>
          </cell>
          <cell r="L1601">
            <v>1328</v>
          </cell>
          <cell r="M1601">
            <v>300</v>
          </cell>
          <cell r="N1601">
            <v>300</v>
          </cell>
          <cell r="O1601">
            <v>300</v>
          </cell>
        </row>
        <row r="1602">
          <cell r="A1602" t="str">
            <v>10</v>
          </cell>
          <cell r="B1602" t="str">
            <v>01</v>
          </cell>
          <cell r="C1602" t="str">
            <v>01</v>
          </cell>
          <cell r="D1602" t="str">
            <v>01</v>
          </cell>
          <cell r="E1602" t="str">
            <v>14</v>
          </cell>
          <cell r="F1602" t="str">
            <v>06</v>
          </cell>
          <cell r="G1602" t="str">
            <v>1</v>
          </cell>
          <cell r="H1602" t="str">
            <v>00</v>
          </cell>
          <cell r="I1602" t="str">
            <v>0</v>
          </cell>
          <cell r="J1602">
            <v>12478</v>
          </cell>
          <cell r="K1602">
            <v>9840</v>
          </cell>
          <cell r="L1602">
            <v>6452</v>
          </cell>
          <cell r="M1602">
            <v>500</v>
          </cell>
          <cell r="N1602">
            <v>500</v>
          </cell>
          <cell r="O1602">
            <v>500</v>
          </cell>
        </row>
        <row r="1603">
          <cell r="A1603" t="str">
            <v>10</v>
          </cell>
          <cell r="B1603" t="str">
            <v>01</v>
          </cell>
          <cell r="C1603" t="str">
            <v>01</v>
          </cell>
          <cell r="D1603" t="str">
            <v>01</v>
          </cell>
          <cell r="E1603" t="str">
            <v>14</v>
          </cell>
          <cell r="F1603" t="str">
            <v>06</v>
          </cell>
          <cell r="G1603" t="str">
            <v>2</v>
          </cell>
          <cell r="H1603" t="str">
            <v>00</v>
          </cell>
          <cell r="I1603" t="str">
            <v>0</v>
          </cell>
          <cell r="J1603">
            <v>1145</v>
          </cell>
          <cell r="K1603">
            <v>700</v>
          </cell>
          <cell r="L1603">
            <v>1415</v>
          </cell>
          <cell r="M1603">
            <v>300</v>
          </cell>
          <cell r="N1603">
            <v>300</v>
          </cell>
          <cell r="O1603">
            <v>300</v>
          </cell>
        </row>
        <row r="1604">
          <cell r="A1604" t="str">
            <v>10</v>
          </cell>
          <cell r="B1604" t="str">
            <v>01</v>
          </cell>
          <cell r="C1604" t="str">
            <v>01</v>
          </cell>
          <cell r="D1604" t="str">
            <v>01</v>
          </cell>
          <cell r="E1604" t="str">
            <v>14</v>
          </cell>
          <cell r="F1604" t="str">
            <v>06</v>
          </cell>
          <cell r="G1604" t="str">
            <v>3</v>
          </cell>
          <cell r="H1604" t="str">
            <v>00</v>
          </cell>
          <cell r="I1604" t="str">
            <v>0</v>
          </cell>
          <cell r="J1604">
            <v>470</v>
          </cell>
          <cell r="K1604">
            <v>500</v>
          </cell>
          <cell r="L1604">
            <v>558</v>
          </cell>
          <cell r="M1604">
            <v>300</v>
          </cell>
          <cell r="N1604">
            <v>300</v>
          </cell>
          <cell r="O1604">
            <v>300</v>
          </cell>
        </row>
        <row r="1605">
          <cell r="A1605" t="str">
            <v>10</v>
          </cell>
          <cell r="B1605" t="str">
            <v>01</v>
          </cell>
          <cell r="C1605" t="str">
            <v>01</v>
          </cell>
          <cell r="D1605" t="str">
            <v>01</v>
          </cell>
          <cell r="E1605" t="str">
            <v>14</v>
          </cell>
          <cell r="F1605" t="str">
            <v>07</v>
          </cell>
          <cell r="G1605" t="str">
            <v>1</v>
          </cell>
          <cell r="H1605" t="str">
            <v>00</v>
          </cell>
          <cell r="I1605" t="str">
            <v>0</v>
          </cell>
          <cell r="J1605">
            <v>29188</v>
          </cell>
          <cell r="K1605">
            <v>11250</v>
          </cell>
          <cell r="L1605">
            <v>85458</v>
          </cell>
          <cell r="M1605">
            <v>500</v>
          </cell>
          <cell r="N1605">
            <v>500</v>
          </cell>
          <cell r="O1605">
            <v>500</v>
          </cell>
        </row>
        <row r="1606">
          <cell r="A1606" t="str">
            <v>10</v>
          </cell>
          <cell r="B1606" t="str">
            <v>01</v>
          </cell>
          <cell r="C1606" t="str">
            <v>01</v>
          </cell>
          <cell r="D1606" t="str">
            <v>01</v>
          </cell>
          <cell r="E1606" t="str">
            <v>14</v>
          </cell>
          <cell r="F1606" t="str">
            <v>08</v>
          </cell>
          <cell r="G1606" t="str">
            <v>1</v>
          </cell>
          <cell r="H1606" t="str">
            <v>00</v>
          </cell>
          <cell r="I1606" t="str">
            <v>0</v>
          </cell>
          <cell r="J1606">
            <v>326</v>
          </cell>
          <cell r="K1606">
            <v>1500</v>
          </cell>
          <cell r="L1606">
            <v>0</v>
          </cell>
          <cell r="M1606">
            <v>100</v>
          </cell>
          <cell r="N1606">
            <v>100</v>
          </cell>
          <cell r="O1606">
            <v>100</v>
          </cell>
        </row>
        <row r="1607">
          <cell r="A1607" t="str">
            <v>10</v>
          </cell>
          <cell r="B1607" t="str">
            <v>01</v>
          </cell>
          <cell r="C1607" t="str">
            <v>01</v>
          </cell>
          <cell r="D1607" t="str">
            <v>02</v>
          </cell>
          <cell r="E1607" t="str">
            <v>12</v>
          </cell>
          <cell r="F1607" t="str">
            <v>01</v>
          </cell>
          <cell r="G1607" t="str">
            <v>1</v>
          </cell>
          <cell r="H1607" t="str">
            <v>00</v>
          </cell>
          <cell r="I1607" t="str">
            <v>0</v>
          </cell>
          <cell r="J1607">
            <v>0</v>
          </cell>
          <cell r="K1607">
            <v>5626</v>
          </cell>
          <cell r="L1607">
            <v>0</v>
          </cell>
          <cell r="M1607">
            <v>1000</v>
          </cell>
          <cell r="N1607">
            <v>100</v>
          </cell>
          <cell r="O1607">
            <v>100</v>
          </cell>
        </row>
        <row r="1608">
          <cell r="A1608" t="str">
            <v>10</v>
          </cell>
          <cell r="B1608" t="str">
            <v>01</v>
          </cell>
          <cell r="C1608" t="str">
            <v>01</v>
          </cell>
          <cell r="D1608" t="str">
            <v>02</v>
          </cell>
          <cell r="E1608" t="str">
            <v>12</v>
          </cell>
          <cell r="F1608" t="str">
            <v>03</v>
          </cell>
          <cell r="G1608" t="str">
            <v>1</v>
          </cell>
          <cell r="H1608" t="str">
            <v>00</v>
          </cell>
          <cell r="I1608" t="str">
            <v>0</v>
          </cell>
          <cell r="J1608">
            <v>4501</v>
          </cell>
          <cell r="K1608">
            <v>9901</v>
          </cell>
          <cell r="L1608">
            <v>13636</v>
          </cell>
          <cell r="M1608">
            <v>5000</v>
          </cell>
          <cell r="N1608">
            <v>5000</v>
          </cell>
          <cell r="O1608">
            <v>5000</v>
          </cell>
        </row>
        <row r="1609">
          <cell r="A1609" t="str">
            <v>10</v>
          </cell>
          <cell r="B1609" t="str">
            <v>01</v>
          </cell>
          <cell r="C1609" t="str">
            <v>01</v>
          </cell>
          <cell r="D1609" t="str">
            <v>02</v>
          </cell>
          <cell r="E1609" t="str">
            <v>13</v>
          </cell>
          <cell r="F1609" t="str">
            <v>01</v>
          </cell>
          <cell r="G1609" t="str">
            <v>1</v>
          </cell>
          <cell r="H1609" t="str">
            <v>00</v>
          </cell>
          <cell r="I1609" t="str">
            <v>0</v>
          </cell>
          <cell r="J1609">
            <v>2234</v>
          </cell>
          <cell r="K1609">
            <v>750</v>
          </cell>
          <cell r="L1609">
            <v>1023</v>
          </cell>
          <cell r="M1609">
            <v>750</v>
          </cell>
          <cell r="N1609">
            <v>750</v>
          </cell>
          <cell r="O1609">
            <v>750</v>
          </cell>
        </row>
        <row r="1610">
          <cell r="A1610" t="str">
            <v>10</v>
          </cell>
          <cell r="B1610" t="str">
            <v>01</v>
          </cell>
          <cell r="C1610" t="str">
            <v>01</v>
          </cell>
          <cell r="D1610" t="str">
            <v>02</v>
          </cell>
          <cell r="E1610" t="str">
            <v>13</v>
          </cell>
          <cell r="F1610" t="str">
            <v>09</v>
          </cell>
          <cell r="G1610" t="str">
            <v>1</v>
          </cell>
          <cell r="H1610" t="str">
            <v>00</v>
          </cell>
          <cell r="I1610" t="str">
            <v>0</v>
          </cell>
          <cell r="J1610">
            <v>6308</v>
          </cell>
          <cell r="K1610">
            <v>7000</v>
          </cell>
          <cell r="L1610">
            <v>1229</v>
          </cell>
          <cell r="M1610">
            <v>500</v>
          </cell>
          <cell r="N1610">
            <v>500</v>
          </cell>
          <cell r="O1610">
            <v>500</v>
          </cell>
        </row>
        <row r="1611">
          <cell r="A1611" t="str">
            <v>10</v>
          </cell>
          <cell r="B1611" t="str">
            <v>01</v>
          </cell>
          <cell r="C1611" t="str">
            <v>01</v>
          </cell>
          <cell r="D1611" t="str">
            <v>02</v>
          </cell>
          <cell r="E1611" t="str">
            <v>14</v>
          </cell>
          <cell r="F1611" t="str">
            <v>06</v>
          </cell>
          <cell r="G1611" t="str">
            <v>1</v>
          </cell>
          <cell r="H1611" t="str">
            <v>00</v>
          </cell>
          <cell r="I1611" t="str">
            <v>0</v>
          </cell>
          <cell r="J1611">
            <v>19582</v>
          </cell>
          <cell r="K1611">
            <v>1200</v>
          </cell>
          <cell r="L1611">
            <v>1492</v>
          </cell>
          <cell r="M1611">
            <v>300</v>
          </cell>
          <cell r="N1611">
            <v>300</v>
          </cell>
          <cell r="O1611">
            <v>300</v>
          </cell>
        </row>
        <row r="1612">
          <cell r="A1612" t="str">
            <v>10</v>
          </cell>
          <cell r="B1612" t="str">
            <v>01</v>
          </cell>
          <cell r="C1612" t="str">
            <v>01</v>
          </cell>
          <cell r="D1612" t="str">
            <v>02</v>
          </cell>
          <cell r="E1612" t="str">
            <v>14</v>
          </cell>
          <cell r="F1612" t="str">
            <v>07</v>
          </cell>
          <cell r="G1612" t="str">
            <v>1</v>
          </cell>
          <cell r="H1612" t="str">
            <v>00</v>
          </cell>
          <cell r="I1612" t="str">
            <v>0</v>
          </cell>
          <cell r="J1612">
            <v>2342</v>
          </cell>
          <cell r="K1612">
            <v>1500</v>
          </cell>
          <cell r="L1612">
            <v>3358</v>
          </cell>
          <cell r="M1612">
            <v>250</v>
          </cell>
          <cell r="N1612">
            <v>250</v>
          </cell>
          <cell r="O1612">
            <v>250</v>
          </cell>
        </row>
        <row r="1613">
          <cell r="A1613" t="str">
            <v>10</v>
          </cell>
          <cell r="B1613" t="str">
            <v>01</v>
          </cell>
          <cell r="C1613" t="str">
            <v>01</v>
          </cell>
          <cell r="D1613" t="str">
            <v>02</v>
          </cell>
          <cell r="E1613" t="str">
            <v>14</v>
          </cell>
          <cell r="F1613" t="str">
            <v>07</v>
          </cell>
          <cell r="G1613" t="str">
            <v>0</v>
          </cell>
          <cell r="H1613" t="str">
            <v>00</v>
          </cell>
          <cell r="I1613" t="str">
            <v>0</v>
          </cell>
          <cell r="J1613">
            <v>0</v>
          </cell>
          <cell r="K1613">
            <v>0</v>
          </cell>
          <cell r="L1613">
            <v>0</v>
          </cell>
          <cell r="M1613">
            <v>20000</v>
          </cell>
          <cell r="N1613">
            <v>0</v>
          </cell>
          <cell r="O1613">
            <v>0</v>
          </cell>
        </row>
        <row r="1614">
          <cell r="A1614" t="str">
            <v>10</v>
          </cell>
          <cell r="B1614" t="str">
            <v>01</v>
          </cell>
          <cell r="C1614" t="str">
            <v>01</v>
          </cell>
          <cell r="D1614" t="str">
            <v>02</v>
          </cell>
          <cell r="E1614" t="str">
            <v>14</v>
          </cell>
          <cell r="F1614" t="str">
            <v>09</v>
          </cell>
          <cell r="G1614" t="str">
            <v>1</v>
          </cell>
          <cell r="H1614" t="str">
            <v>00</v>
          </cell>
          <cell r="I1614" t="str">
            <v>0</v>
          </cell>
          <cell r="J1614">
            <v>5905</v>
          </cell>
          <cell r="K1614">
            <v>6404</v>
          </cell>
          <cell r="L1614">
            <v>30592</v>
          </cell>
          <cell r="M1614">
            <v>1404</v>
          </cell>
          <cell r="N1614">
            <v>1404</v>
          </cell>
          <cell r="O1614">
            <v>1404</v>
          </cell>
        </row>
        <row r="1615">
          <cell r="A1615" t="str">
            <v>10</v>
          </cell>
          <cell r="B1615" t="str">
            <v>01</v>
          </cell>
          <cell r="C1615" t="str">
            <v>01</v>
          </cell>
          <cell r="D1615" t="str">
            <v>03</v>
          </cell>
          <cell r="E1615" t="str">
            <v>10</v>
          </cell>
          <cell r="F1615" t="str">
            <v>26</v>
          </cell>
          <cell r="G1615" t="str">
            <v>0</v>
          </cell>
          <cell r="H1615" t="str">
            <v>00</v>
          </cell>
          <cell r="I1615" t="str">
            <v>0</v>
          </cell>
          <cell r="J1615">
            <v>5954</v>
          </cell>
          <cell r="K1615">
            <v>1500</v>
          </cell>
          <cell r="L1615">
            <v>19070</v>
          </cell>
          <cell r="M1615">
            <v>200</v>
          </cell>
          <cell r="N1615">
            <v>200</v>
          </cell>
          <cell r="O1615">
            <v>200</v>
          </cell>
        </row>
        <row r="1616">
          <cell r="A1616" t="str">
            <v>10</v>
          </cell>
          <cell r="B1616" t="str">
            <v>01</v>
          </cell>
          <cell r="C1616" t="str">
            <v>01</v>
          </cell>
          <cell r="D1616" t="str">
            <v>03</v>
          </cell>
          <cell r="E1616" t="str">
            <v>11</v>
          </cell>
          <cell r="F1616" t="str">
            <v>01</v>
          </cell>
          <cell r="G1616" t="str">
            <v>1</v>
          </cell>
          <cell r="H1616" t="str">
            <v>00</v>
          </cell>
          <cell r="I1616" t="str">
            <v>0</v>
          </cell>
          <cell r="J1616">
            <v>33857</v>
          </cell>
          <cell r="K1616">
            <v>17270</v>
          </cell>
          <cell r="L1616">
            <v>26747</v>
          </cell>
          <cell r="M1616">
            <v>7270</v>
          </cell>
          <cell r="N1616">
            <v>7270</v>
          </cell>
          <cell r="O1616">
            <v>7270</v>
          </cell>
        </row>
        <row r="1617">
          <cell r="A1617" t="str">
            <v>10</v>
          </cell>
          <cell r="B1617" t="str">
            <v>01</v>
          </cell>
          <cell r="C1617" t="str">
            <v>01</v>
          </cell>
          <cell r="D1617" t="str">
            <v>03</v>
          </cell>
          <cell r="E1617" t="str">
            <v>12</v>
          </cell>
          <cell r="F1617" t="str">
            <v>01</v>
          </cell>
          <cell r="G1617" t="str">
            <v>1</v>
          </cell>
          <cell r="H1617" t="str">
            <v>00</v>
          </cell>
          <cell r="I1617" t="str">
            <v>0</v>
          </cell>
          <cell r="J1617">
            <v>0</v>
          </cell>
          <cell r="K1617">
            <v>3750</v>
          </cell>
          <cell r="L1617">
            <v>3750</v>
          </cell>
          <cell r="M1617">
            <v>1000</v>
          </cell>
          <cell r="N1617">
            <v>100</v>
          </cell>
          <cell r="O1617">
            <v>100</v>
          </cell>
        </row>
        <row r="1618">
          <cell r="A1618" t="str">
            <v>10</v>
          </cell>
          <cell r="B1618" t="str">
            <v>01</v>
          </cell>
          <cell r="C1618" t="str">
            <v>01</v>
          </cell>
          <cell r="D1618" t="str">
            <v>03</v>
          </cell>
          <cell r="E1618" t="str">
            <v>12</v>
          </cell>
          <cell r="F1618" t="str">
            <v>04</v>
          </cell>
          <cell r="G1618" t="str">
            <v>1</v>
          </cell>
          <cell r="H1618" t="str">
            <v>00</v>
          </cell>
          <cell r="I1618" t="str">
            <v>0</v>
          </cell>
          <cell r="J1618">
            <v>203</v>
          </cell>
          <cell r="K1618">
            <v>403</v>
          </cell>
          <cell r="L1618">
            <v>190</v>
          </cell>
          <cell r="M1618">
            <v>1200</v>
          </cell>
          <cell r="N1618">
            <v>200</v>
          </cell>
          <cell r="O1618">
            <v>200</v>
          </cell>
        </row>
        <row r="1619">
          <cell r="A1619" t="str">
            <v>10</v>
          </cell>
          <cell r="B1619" t="str">
            <v>01</v>
          </cell>
          <cell r="C1619" t="str">
            <v>01</v>
          </cell>
          <cell r="D1619" t="str">
            <v>03</v>
          </cell>
          <cell r="E1619" t="str">
            <v>12</v>
          </cell>
          <cell r="F1619" t="str">
            <v>06</v>
          </cell>
          <cell r="G1619" t="str">
            <v>1</v>
          </cell>
          <cell r="H1619" t="str">
            <v>00</v>
          </cell>
          <cell r="I1619" t="str">
            <v>0</v>
          </cell>
          <cell r="J1619">
            <v>1351</v>
          </cell>
          <cell r="K1619">
            <v>1000</v>
          </cell>
          <cell r="L1619">
            <v>1113</v>
          </cell>
          <cell r="M1619">
            <v>1800</v>
          </cell>
          <cell r="N1619">
            <v>800</v>
          </cell>
          <cell r="O1619">
            <v>800</v>
          </cell>
        </row>
        <row r="1620">
          <cell r="A1620" t="str">
            <v>10</v>
          </cell>
          <cell r="B1620" t="str">
            <v>01</v>
          </cell>
          <cell r="C1620" t="str">
            <v>01</v>
          </cell>
          <cell r="D1620" t="str">
            <v>03</v>
          </cell>
          <cell r="E1620" t="str">
            <v>13</v>
          </cell>
          <cell r="F1620" t="str">
            <v>01</v>
          </cell>
          <cell r="G1620" t="str">
            <v>1</v>
          </cell>
          <cell r="H1620" t="str">
            <v>00</v>
          </cell>
          <cell r="I1620" t="str">
            <v>0</v>
          </cell>
          <cell r="J1620">
            <v>32422</v>
          </cell>
          <cell r="K1620">
            <v>3000</v>
          </cell>
          <cell r="L1620">
            <v>41240</v>
          </cell>
          <cell r="M1620">
            <v>3000</v>
          </cell>
          <cell r="N1620">
            <v>3000</v>
          </cell>
          <cell r="O1620">
            <v>3000</v>
          </cell>
        </row>
        <row r="1621">
          <cell r="A1621" t="str">
            <v>10</v>
          </cell>
          <cell r="B1621" t="str">
            <v>01</v>
          </cell>
          <cell r="C1621" t="str">
            <v>01</v>
          </cell>
          <cell r="D1621" t="str">
            <v>03</v>
          </cell>
          <cell r="E1621" t="str">
            <v>13</v>
          </cell>
          <cell r="F1621" t="str">
            <v>07</v>
          </cell>
          <cell r="G1621" t="str">
            <v>1</v>
          </cell>
          <cell r="H1621" t="str">
            <v>00</v>
          </cell>
          <cell r="I1621" t="str">
            <v>0</v>
          </cell>
          <cell r="J1621">
            <v>123895</v>
          </cell>
          <cell r="K1621">
            <v>44500</v>
          </cell>
          <cell r="L1621">
            <v>73064</v>
          </cell>
          <cell r="M1621">
            <v>2000</v>
          </cell>
          <cell r="N1621">
            <v>2000</v>
          </cell>
          <cell r="O1621">
            <v>2000</v>
          </cell>
        </row>
        <row r="1622">
          <cell r="A1622" t="str">
            <v>10</v>
          </cell>
          <cell r="B1622" t="str">
            <v>01</v>
          </cell>
          <cell r="C1622" t="str">
            <v>01</v>
          </cell>
          <cell r="D1622" t="str">
            <v>03</v>
          </cell>
          <cell r="E1622" t="str">
            <v>13</v>
          </cell>
          <cell r="F1622" t="str">
            <v>07</v>
          </cell>
          <cell r="G1622" t="str">
            <v>2</v>
          </cell>
          <cell r="H1622" t="str">
            <v>00</v>
          </cell>
          <cell r="I1622" t="str">
            <v>0</v>
          </cell>
          <cell r="J1622">
            <v>4744</v>
          </cell>
          <cell r="K1622">
            <v>2000</v>
          </cell>
          <cell r="L1622">
            <v>681</v>
          </cell>
          <cell r="M1622">
            <v>600</v>
          </cell>
          <cell r="N1622">
            <v>600</v>
          </cell>
          <cell r="O1622">
            <v>600</v>
          </cell>
        </row>
        <row r="1623">
          <cell r="A1623" t="str">
            <v>10</v>
          </cell>
          <cell r="B1623" t="str">
            <v>01</v>
          </cell>
          <cell r="C1623" t="str">
            <v>01</v>
          </cell>
          <cell r="D1623" t="str">
            <v>03</v>
          </cell>
          <cell r="E1623" t="str">
            <v>13</v>
          </cell>
          <cell r="F1623" t="str">
            <v>07</v>
          </cell>
          <cell r="G1623" t="str">
            <v>3</v>
          </cell>
          <cell r="H1623" t="str">
            <v>00</v>
          </cell>
          <cell r="I1623" t="str">
            <v>0</v>
          </cell>
          <cell r="J1623">
            <v>929</v>
          </cell>
          <cell r="K1623">
            <v>1000</v>
          </cell>
          <cell r="L1623">
            <v>902</v>
          </cell>
          <cell r="M1623">
            <v>500</v>
          </cell>
          <cell r="N1623">
            <v>500</v>
          </cell>
          <cell r="O1623">
            <v>500</v>
          </cell>
        </row>
        <row r="1624">
          <cell r="A1624" t="str">
            <v>10</v>
          </cell>
          <cell r="B1624" t="str">
            <v>01</v>
          </cell>
          <cell r="C1624" t="str">
            <v>01</v>
          </cell>
          <cell r="D1624" t="str">
            <v>03</v>
          </cell>
          <cell r="E1624" t="str">
            <v>13</v>
          </cell>
          <cell r="F1624" t="str">
            <v>08</v>
          </cell>
          <cell r="G1624" t="str">
            <v>1</v>
          </cell>
          <cell r="H1624" t="str">
            <v>00</v>
          </cell>
          <cell r="I1624" t="str">
            <v>0</v>
          </cell>
          <cell r="J1624">
            <v>17386</v>
          </cell>
          <cell r="K1624">
            <v>7300</v>
          </cell>
          <cell r="L1624">
            <v>5721</v>
          </cell>
          <cell r="M1624">
            <v>500</v>
          </cell>
          <cell r="N1624">
            <v>500</v>
          </cell>
          <cell r="O1624">
            <v>500</v>
          </cell>
        </row>
        <row r="1625">
          <cell r="A1625" t="str">
            <v>10</v>
          </cell>
          <cell r="B1625" t="str">
            <v>01</v>
          </cell>
          <cell r="C1625" t="str">
            <v>01</v>
          </cell>
          <cell r="D1625" t="str">
            <v>03</v>
          </cell>
          <cell r="E1625" t="str">
            <v>13</v>
          </cell>
          <cell r="F1625" t="str">
            <v>08</v>
          </cell>
          <cell r="G1625" t="str">
            <v>2</v>
          </cell>
          <cell r="H1625" t="str">
            <v>00</v>
          </cell>
          <cell r="I1625" t="str">
            <v>0</v>
          </cell>
          <cell r="J1625">
            <v>1805</v>
          </cell>
          <cell r="K1625">
            <v>2000</v>
          </cell>
          <cell r="L1625">
            <v>160</v>
          </cell>
          <cell r="M1625">
            <v>300</v>
          </cell>
          <cell r="N1625">
            <v>300</v>
          </cell>
          <cell r="O1625">
            <v>300</v>
          </cell>
        </row>
        <row r="1626">
          <cell r="A1626" t="str">
            <v>10</v>
          </cell>
          <cell r="B1626" t="str">
            <v>01</v>
          </cell>
          <cell r="C1626" t="str">
            <v>01</v>
          </cell>
          <cell r="D1626" t="str">
            <v>03</v>
          </cell>
          <cell r="E1626" t="str">
            <v>13</v>
          </cell>
          <cell r="F1626" t="str">
            <v>08</v>
          </cell>
          <cell r="G1626" t="str">
            <v>3</v>
          </cell>
          <cell r="H1626" t="str">
            <v>00</v>
          </cell>
          <cell r="I1626" t="str">
            <v>0</v>
          </cell>
          <cell r="J1626">
            <v>0</v>
          </cell>
          <cell r="K1626">
            <v>200</v>
          </cell>
          <cell r="L1626">
            <v>0</v>
          </cell>
          <cell r="M1626">
            <v>200</v>
          </cell>
          <cell r="N1626">
            <v>200</v>
          </cell>
          <cell r="O1626">
            <v>200</v>
          </cell>
        </row>
        <row r="1627">
          <cell r="A1627" t="str">
            <v>10</v>
          </cell>
          <cell r="B1627" t="str">
            <v>01</v>
          </cell>
          <cell r="C1627" t="str">
            <v>01</v>
          </cell>
          <cell r="D1627" t="str">
            <v>03</v>
          </cell>
          <cell r="E1627" t="str">
            <v>13</v>
          </cell>
          <cell r="F1627" t="str">
            <v>09</v>
          </cell>
          <cell r="G1627" t="str">
            <v>1</v>
          </cell>
          <cell r="H1627" t="str">
            <v>00</v>
          </cell>
          <cell r="I1627" t="str">
            <v>0</v>
          </cell>
          <cell r="J1627">
            <v>3123</v>
          </cell>
          <cell r="K1627">
            <v>2000</v>
          </cell>
          <cell r="L1627">
            <v>2646</v>
          </cell>
          <cell r="M1627">
            <v>500</v>
          </cell>
          <cell r="N1627">
            <v>500</v>
          </cell>
          <cell r="O1627">
            <v>500</v>
          </cell>
        </row>
        <row r="1628">
          <cell r="A1628" t="str">
            <v>10</v>
          </cell>
          <cell r="B1628" t="str">
            <v>01</v>
          </cell>
          <cell r="C1628" t="str">
            <v>01</v>
          </cell>
          <cell r="D1628" t="str">
            <v>03</v>
          </cell>
          <cell r="E1628" t="str">
            <v>13</v>
          </cell>
          <cell r="F1628" t="str">
            <v>33</v>
          </cell>
          <cell r="G1628" t="str">
            <v>1</v>
          </cell>
          <cell r="H1628" t="str">
            <v>00</v>
          </cell>
          <cell r="I1628" t="str">
            <v>0</v>
          </cell>
          <cell r="J1628">
            <v>0</v>
          </cell>
          <cell r="K1628">
            <v>610</v>
          </cell>
          <cell r="L1628">
            <v>0</v>
          </cell>
          <cell r="M1628">
            <v>610</v>
          </cell>
          <cell r="N1628">
            <v>610</v>
          </cell>
          <cell r="O1628">
            <v>610</v>
          </cell>
        </row>
        <row r="1629">
          <cell r="A1629" t="str">
            <v>10</v>
          </cell>
          <cell r="B1629" t="str">
            <v>01</v>
          </cell>
          <cell r="C1629" t="str">
            <v>01</v>
          </cell>
          <cell r="D1629" t="str">
            <v>03</v>
          </cell>
          <cell r="E1629" t="str">
            <v>14</v>
          </cell>
          <cell r="F1629" t="str">
            <v>01</v>
          </cell>
          <cell r="G1629" t="str">
            <v>1</v>
          </cell>
          <cell r="H1629" t="str">
            <v>00</v>
          </cell>
          <cell r="I1629" t="str">
            <v>0</v>
          </cell>
          <cell r="J1629">
            <v>0</v>
          </cell>
          <cell r="K1629">
            <v>5000</v>
          </cell>
          <cell r="L1629">
            <v>14059</v>
          </cell>
          <cell r="M1629">
            <v>100</v>
          </cell>
          <cell r="N1629">
            <v>100</v>
          </cell>
          <cell r="O1629">
            <v>100</v>
          </cell>
        </row>
        <row r="1630">
          <cell r="A1630" t="str">
            <v>10</v>
          </cell>
          <cell r="B1630" t="str">
            <v>01</v>
          </cell>
          <cell r="C1630" t="str">
            <v>01</v>
          </cell>
          <cell r="D1630" t="str">
            <v>03</v>
          </cell>
          <cell r="E1630" t="str">
            <v>14</v>
          </cell>
          <cell r="F1630" t="str">
            <v>02</v>
          </cell>
          <cell r="G1630" t="str">
            <v>1</v>
          </cell>
          <cell r="H1630" t="str">
            <v>00</v>
          </cell>
          <cell r="I1630" t="str">
            <v>0</v>
          </cell>
          <cell r="J1630">
            <v>76010</v>
          </cell>
          <cell r="K1630">
            <v>71960</v>
          </cell>
          <cell r="L1630">
            <v>108049</v>
          </cell>
          <cell r="M1630">
            <v>49960</v>
          </cell>
          <cell r="N1630">
            <v>49960</v>
          </cell>
          <cell r="O1630">
            <v>49960</v>
          </cell>
        </row>
        <row r="1631">
          <cell r="A1631" t="str">
            <v>10</v>
          </cell>
          <cell r="B1631" t="str">
            <v>01</v>
          </cell>
          <cell r="C1631" t="str">
            <v>01</v>
          </cell>
          <cell r="D1631" t="str">
            <v>03</v>
          </cell>
          <cell r="E1631" t="str">
            <v>14</v>
          </cell>
          <cell r="F1631" t="str">
            <v>05</v>
          </cell>
          <cell r="G1631" t="str">
            <v>1</v>
          </cell>
          <cell r="H1631" t="str">
            <v>00</v>
          </cell>
          <cell r="I1631" t="str">
            <v>0</v>
          </cell>
          <cell r="J1631">
            <v>9833</v>
          </cell>
          <cell r="K1631">
            <v>7200</v>
          </cell>
          <cell r="L1631">
            <v>10236</v>
          </cell>
          <cell r="M1631">
            <v>5664</v>
          </cell>
          <cell r="N1631">
            <v>5664</v>
          </cell>
          <cell r="O1631">
            <v>5664</v>
          </cell>
        </row>
        <row r="1632">
          <cell r="A1632" t="str">
            <v>10</v>
          </cell>
          <cell r="B1632" t="str">
            <v>01</v>
          </cell>
          <cell r="C1632" t="str">
            <v>01</v>
          </cell>
          <cell r="D1632" t="str">
            <v>03</v>
          </cell>
          <cell r="E1632" t="str">
            <v>14</v>
          </cell>
          <cell r="F1632" t="str">
            <v>05</v>
          </cell>
          <cell r="G1632" t="str">
            <v>2</v>
          </cell>
          <cell r="H1632" t="str">
            <v>00</v>
          </cell>
          <cell r="I1632" t="str">
            <v>0</v>
          </cell>
          <cell r="J1632">
            <v>200</v>
          </cell>
          <cell r="K1632">
            <v>200</v>
          </cell>
          <cell r="L1632">
            <v>1160</v>
          </cell>
          <cell r="M1632">
            <v>200</v>
          </cell>
          <cell r="N1632">
            <v>200</v>
          </cell>
          <cell r="O1632">
            <v>200</v>
          </cell>
        </row>
        <row r="1633">
          <cell r="A1633" t="str">
            <v>10</v>
          </cell>
          <cell r="B1633" t="str">
            <v>01</v>
          </cell>
          <cell r="C1633" t="str">
            <v>01</v>
          </cell>
          <cell r="D1633" t="str">
            <v>03</v>
          </cell>
          <cell r="E1633" t="str">
            <v>14</v>
          </cell>
          <cell r="F1633" t="str">
            <v>05</v>
          </cell>
          <cell r="G1633" t="str">
            <v>3</v>
          </cell>
          <cell r="H1633" t="str">
            <v>00</v>
          </cell>
          <cell r="I1633" t="str">
            <v>0</v>
          </cell>
          <cell r="J1633">
            <v>101</v>
          </cell>
          <cell r="K1633">
            <v>150</v>
          </cell>
          <cell r="L1633">
            <v>98</v>
          </cell>
          <cell r="M1633">
            <v>150</v>
          </cell>
          <cell r="N1633">
            <v>150</v>
          </cell>
          <cell r="O1633">
            <v>150</v>
          </cell>
        </row>
        <row r="1634">
          <cell r="A1634" t="str">
            <v>10</v>
          </cell>
          <cell r="B1634" t="str">
            <v>01</v>
          </cell>
          <cell r="C1634" t="str">
            <v>01</v>
          </cell>
          <cell r="D1634" t="str">
            <v>03</v>
          </cell>
          <cell r="E1634" t="str">
            <v>14</v>
          </cell>
          <cell r="F1634" t="str">
            <v>06</v>
          </cell>
          <cell r="G1634" t="str">
            <v>1</v>
          </cell>
          <cell r="H1634" t="str">
            <v>00</v>
          </cell>
          <cell r="I1634" t="str">
            <v>0</v>
          </cell>
          <cell r="J1634">
            <v>2725</v>
          </cell>
          <cell r="K1634">
            <v>3600</v>
          </cell>
          <cell r="L1634">
            <v>3197</v>
          </cell>
          <cell r="M1634">
            <v>500</v>
          </cell>
          <cell r="N1634">
            <v>500</v>
          </cell>
          <cell r="O1634">
            <v>500</v>
          </cell>
        </row>
        <row r="1635">
          <cell r="A1635" t="str">
            <v>10</v>
          </cell>
          <cell r="B1635" t="str">
            <v>01</v>
          </cell>
          <cell r="C1635" t="str">
            <v>01</v>
          </cell>
          <cell r="D1635" t="str">
            <v>03</v>
          </cell>
          <cell r="E1635" t="str">
            <v>14</v>
          </cell>
          <cell r="F1635" t="str">
            <v>07</v>
          </cell>
          <cell r="G1635" t="str">
            <v>1</v>
          </cell>
          <cell r="H1635" t="str">
            <v>00</v>
          </cell>
          <cell r="I1635" t="str">
            <v>0</v>
          </cell>
          <cell r="J1635">
            <v>0</v>
          </cell>
          <cell r="K1635">
            <v>3750</v>
          </cell>
          <cell r="L1635">
            <v>3750</v>
          </cell>
          <cell r="M1635">
            <v>500</v>
          </cell>
          <cell r="N1635">
            <v>500</v>
          </cell>
          <cell r="O1635">
            <v>500</v>
          </cell>
        </row>
        <row r="1636">
          <cell r="A1636" t="str">
            <v>10</v>
          </cell>
          <cell r="B1636" t="str">
            <v>01</v>
          </cell>
          <cell r="C1636" t="str">
            <v>01</v>
          </cell>
          <cell r="D1636" t="str">
            <v>03</v>
          </cell>
          <cell r="E1636" t="str">
            <v>14</v>
          </cell>
          <cell r="F1636" t="str">
            <v>11</v>
          </cell>
          <cell r="G1636" t="str">
            <v>1</v>
          </cell>
          <cell r="H1636" t="str">
            <v>00</v>
          </cell>
          <cell r="I1636" t="str">
            <v>0</v>
          </cell>
          <cell r="J1636">
            <v>8182</v>
          </cell>
          <cell r="K1636">
            <v>6000</v>
          </cell>
          <cell r="L1636">
            <v>7051</v>
          </cell>
          <cell r="M1636">
            <v>6000</v>
          </cell>
          <cell r="N1636">
            <v>6000</v>
          </cell>
          <cell r="O1636">
            <v>6000</v>
          </cell>
        </row>
        <row r="1637">
          <cell r="A1637" t="str">
            <v>10</v>
          </cell>
          <cell r="B1637" t="str">
            <v>01</v>
          </cell>
          <cell r="C1637" t="str">
            <v>01</v>
          </cell>
          <cell r="D1637" t="str">
            <v>03</v>
          </cell>
          <cell r="E1637" t="str">
            <v>14</v>
          </cell>
          <cell r="F1637" t="str">
            <v>13</v>
          </cell>
          <cell r="G1637" t="str">
            <v>1</v>
          </cell>
          <cell r="H1637" t="str">
            <v>00</v>
          </cell>
          <cell r="I1637" t="str">
            <v>0</v>
          </cell>
          <cell r="J1637">
            <v>6740</v>
          </cell>
          <cell r="K1637">
            <v>20000</v>
          </cell>
          <cell r="L1637">
            <v>12629</v>
          </cell>
          <cell r="M1637">
            <v>20000</v>
          </cell>
          <cell r="N1637">
            <v>20000</v>
          </cell>
          <cell r="O1637">
            <v>20000</v>
          </cell>
        </row>
        <row r="1638">
          <cell r="A1638" t="str">
            <v>10</v>
          </cell>
          <cell r="B1638" t="str">
            <v>01</v>
          </cell>
          <cell r="C1638" t="str">
            <v>01</v>
          </cell>
          <cell r="D1638" t="str">
            <v>03</v>
          </cell>
          <cell r="E1638" t="str">
            <v>14</v>
          </cell>
          <cell r="F1638" t="str">
            <v>13</v>
          </cell>
          <cell r="G1638" t="str">
            <v>3</v>
          </cell>
          <cell r="H1638" t="str">
            <v>00</v>
          </cell>
          <cell r="I1638" t="str">
            <v>0</v>
          </cell>
          <cell r="J1638">
            <v>1140</v>
          </cell>
          <cell r="K1638">
            <v>2000</v>
          </cell>
          <cell r="L1638">
            <v>1374</v>
          </cell>
          <cell r="M1638">
            <v>2000</v>
          </cell>
          <cell r="N1638">
            <v>2000</v>
          </cell>
          <cell r="O1638">
            <v>2000</v>
          </cell>
        </row>
        <row r="1639">
          <cell r="A1639" t="str">
            <v>10</v>
          </cell>
          <cell r="B1639" t="str">
            <v>01</v>
          </cell>
          <cell r="C1639" t="str">
            <v>01</v>
          </cell>
          <cell r="D1639" t="str">
            <v>03</v>
          </cell>
          <cell r="E1639" t="str">
            <v>14</v>
          </cell>
          <cell r="F1639" t="str">
            <v>14</v>
          </cell>
          <cell r="G1639" t="str">
            <v>1</v>
          </cell>
          <cell r="H1639" t="str">
            <v>00</v>
          </cell>
          <cell r="I1639" t="str">
            <v>0</v>
          </cell>
          <cell r="J1639">
            <v>20198</v>
          </cell>
          <cell r="K1639">
            <v>300</v>
          </cell>
          <cell r="L1639">
            <v>0</v>
          </cell>
          <cell r="M1639">
            <v>100</v>
          </cell>
          <cell r="N1639">
            <v>100</v>
          </cell>
          <cell r="O1639">
            <v>100</v>
          </cell>
        </row>
        <row r="1640">
          <cell r="A1640" t="str">
            <v>10</v>
          </cell>
          <cell r="B1640" t="str">
            <v>01</v>
          </cell>
          <cell r="C1640" t="str">
            <v>01</v>
          </cell>
          <cell r="D1640" t="str">
            <v>03</v>
          </cell>
          <cell r="E1640" t="str">
            <v>20</v>
          </cell>
          <cell r="F1640" t="str">
            <v>05</v>
          </cell>
          <cell r="G1640" t="str">
            <v>1</v>
          </cell>
          <cell r="H1640" t="str">
            <v>00</v>
          </cell>
          <cell r="I1640" t="str">
            <v>0</v>
          </cell>
          <cell r="J1640">
            <v>0</v>
          </cell>
          <cell r="K1640">
            <v>1</v>
          </cell>
          <cell r="L1640">
            <v>0</v>
          </cell>
          <cell r="M1640">
            <v>1</v>
          </cell>
          <cell r="N1640">
            <v>1</v>
          </cell>
          <cell r="O1640">
            <v>1</v>
          </cell>
        </row>
        <row r="1641">
          <cell r="A1641" t="str">
            <v>10</v>
          </cell>
          <cell r="B1641" t="str">
            <v>01</v>
          </cell>
          <cell r="C1641" t="str">
            <v>01</v>
          </cell>
          <cell r="D1641" t="str">
            <v>03</v>
          </cell>
          <cell r="E1641" t="str">
            <v>20</v>
          </cell>
          <cell r="F1641" t="str">
            <v>01</v>
          </cell>
          <cell r="G1641" t="str">
            <v>3</v>
          </cell>
          <cell r="H1641" t="str">
            <v>00</v>
          </cell>
          <cell r="I1641" t="str">
            <v>0</v>
          </cell>
          <cell r="J1641">
            <v>0</v>
          </cell>
          <cell r="K1641">
            <v>0</v>
          </cell>
          <cell r="L1641">
            <v>0</v>
          </cell>
          <cell r="M1641">
            <v>50000</v>
          </cell>
          <cell r="N1641">
            <v>0</v>
          </cell>
          <cell r="O1641">
            <v>0</v>
          </cell>
        </row>
        <row r="1642">
          <cell r="A1642" t="str">
            <v>10</v>
          </cell>
          <cell r="B1642" t="str">
            <v>01</v>
          </cell>
          <cell r="C1642" t="str">
            <v>02</v>
          </cell>
          <cell r="D1642" t="str">
            <v>01</v>
          </cell>
          <cell r="E1642" t="str">
            <v>10</v>
          </cell>
          <cell r="F1642" t="str">
            <v>01</v>
          </cell>
          <cell r="G1642" t="str">
            <v>1</v>
          </cell>
          <cell r="H1642" t="str">
            <v>00</v>
          </cell>
          <cell r="I1642" t="str">
            <v>0</v>
          </cell>
          <cell r="J1642">
            <v>422824</v>
          </cell>
          <cell r="K1642">
            <v>546695</v>
          </cell>
          <cell r="L1642">
            <v>441190</v>
          </cell>
          <cell r="M1642">
            <v>883178</v>
          </cell>
          <cell r="N1642">
            <v>911296</v>
          </cell>
          <cell r="O1642">
            <v>911296</v>
          </cell>
        </row>
        <row r="1643">
          <cell r="A1643" t="str">
            <v>10</v>
          </cell>
          <cell r="B1643" t="str">
            <v>01</v>
          </cell>
          <cell r="C1643" t="str">
            <v>02</v>
          </cell>
          <cell r="D1643" t="str">
            <v>01</v>
          </cell>
          <cell r="E1643" t="str">
            <v>10</v>
          </cell>
          <cell r="F1643" t="str">
            <v>01</v>
          </cell>
          <cell r="G1643" t="str">
            <v>2</v>
          </cell>
          <cell r="H1643" t="str">
            <v>00</v>
          </cell>
          <cell r="I1643" t="str">
            <v>0</v>
          </cell>
          <cell r="J1643">
            <v>46098</v>
          </cell>
          <cell r="K1643">
            <v>100919</v>
          </cell>
          <cell r="L1643">
            <v>97811</v>
          </cell>
          <cell r="M1643">
            <v>103379</v>
          </cell>
          <cell r="N1643">
            <v>108566</v>
          </cell>
          <cell r="O1643">
            <v>108566</v>
          </cell>
        </row>
        <row r="1644">
          <cell r="A1644" t="str">
            <v>10</v>
          </cell>
          <cell r="B1644" t="str">
            <v>01</v>
          </cell>
          <cell r="C1644" t="str">
            <v>02</v>
          </cell>
          <cell r="D1644" t="str">
            <v>01</v>
          </cell>
          <cell r="E1644" t="str">
            <v>10</v>
          </cell>
          <cell r="F1644" t="str">
            <v>01</v>
          </cell>
          <cell r="G1644" t="str">
            <v>3</v>
          </cell>
          <cell r="H1644" t="str">
            <v>00</v>
          </cell>
          <cell r="I1644" t="str">
            <v>0</v>
          </cell>
          <cell r="J1644">
            <v>35090</v>
          </cell>
          <cell r="K1644">
            <v>17681</v>
          </cell>
          <cell r="L1644">
            <v>13441</v>
          </cell>
          <cell r="M1644">
            <v>11773</v>
          </cell>
          <cell r="N1644">
            <v>16960</v>
          </cell>
          <cell r="O1644">
            <v>16960</v>
          </cell>
        </row>
        <row r="1645">
          <cell r="A1645" t="str">
            <v>10</v>
          </cell>
          <cell r="B1645" t="str">
            <v>01</v>
          </cell>
          <cell r="C1645" t="str">
            <v>02</v>
          </cell>
          <cell r="D1645" t="str">
            <v>03</v>
          </cell>
          <cell r="E1645" t="str">
            <v>11</v>
          </cell>
          <cell r="F1645" t="str">
            <v>01</v>
          </cell>
          <cell r="G1645" t="str">
            <v>2</v>
          </cell>
          <cell r="H1645" t="str">
            <v>00</v>
          </cell>
          <cell r="I1645" t="str">
            <v>0</v>
          </cell>
          <cell r="J1645">
            <v>400</v>
          </cell>
          <cell r="K1645">
            <v>1</v>
          </cell>
          <cell r="L1645">
            <v>278</v>
          </cell>
          <cell r="M1645">
            <v>1</v>
          </cell>
          <cell r="N1645">
            <v>1</v>
          </cell>
          <cell r="O1645">
            <v>1</v>
          </cell>
        </row>
        <row r="1646">
          <cell r="A1646" t="str">
            <v>10</v>
          </cell>
          <cell r="B1646" t="str">
            <v>01</v>
          </cell>
          <cell r="C1646" t="str">
            <v>02</v>
          </cell>
          <cell r="D1646" t="str">
            <v>03</v>
          </cell>
          <cell r="E1646" t="str">
            <v>11</v>
          </cell>
          <cell r="F1646" t="str">
            <v>01</v>
          </cell>
          <cell r="G1646" t="str">
            <v>3</v>
          </cell>
          <cell r="H1646" t="str">
            <v>00</v>
          </cell>
          <cell r="I1646" t="str">
            <v>0</v>
          </cell>
          <cell r="J1646">
            <v>560</v>
          </cell>
          <cell r="K1646">
            <v>1</v>
          </cell>
          <cell r="L1646">
            <v>238</v>
          </cell>
          <cell r="M1646">
            <v>1</v>
          </cell>
          <cell r="N1646">
            <v>1</v>
          </cell>
          <cell r="O1646">
            <v>1</v>
          </cell>
        </row>
        <row r="1647">
          <cell r="A1647" t="str">
            <v>10</v>
          </cell>
          <cell r="B1647" t="str">
            <v>01</v>
          </cell>
          <cell r="C1647" t="str">
            <v>02</v>
          </cell>
          <cell r="D1647" t="str">
            <v>03</v>
          </cell>
          <cell r="E1647" t="str">
            <v>12</v>
          </cell>
          <cell r="F1647" t="str">
            <v>04</v>
          </cell>
          <cell r="G1647" t="str">
            <v>2</v>
          </cell>
          <cell r="H1647" t="str">
            <v>00</v>
          </cell>
          <cell r="I1647" t="str">
            <v>0</v>
          </cell>
          <cell r="J1647">
            <v>50</v>
          </cell>
          <cell r="K1647">
            <v>200</v>
          </cell>
          <cell r="L1647">
            <v>0</v>
          </cell>
          <cell r="M1647">
            <v>1100</v>
          </cell>
          <cell r="N1647">
            <v>100</v>
          </cell>
          <cell r="O1647">
            <v>100</v>
          </cell>
        </row>
        <row r="1648">
          <cell r="A1648" t="str">
            <v>10</v>
          </cell>
          <cell r="B1648" t="str">
            <v>01</v>
          </cell>
          <cell r="C1648" t="str">
            <v>02</v>
          </cell>
          <cell r="D1648" t="str">
            <v>03</v>
          </cell>
          <cell r="E1648" t="str">
            <v>12</v>
          </cell>
          <cell r="F1648" t="str">
            <v>04</v>
          </cell>
          <cell r="G1648" t="str">
            <v>3</v>
          </cell>
          <cell r="H1648" t="str">
            <v>00</v>
          </cell>
          <cell r="I1648" t="str">
            <v>0</v>
          </cell>
          <cell r="J1648">
            <v>0</v>
          </cell>
          <cell r="K1648">
            <v>100</v>
          </cell>
          <cell r="L1648">
            <v>0</v>
          </cell>
          <cell r="M1648">
            <v>1100</v>
          </cell>
          <cell r="N1648">
            <v>100</v>
          </cell>
          <cell r="O1648">
            <v>100</v>
          </cell>
        </row>
        <row r="1649">
          <cell r="A1649" t="str">
            <v>10</v>
          </cell>
          <cell r="B1649" t="str">
            <v>01</v>
          </cell>
          <cell r="C1649" t="str">
            <v>02</v>
          </cell>
          <cell r="D1649" t="str">
            <v>03</v>
          </cell>
          <cell r="E1649" t="str">
            <v>14</v>
          </cell>
          <cell r="F1649" t="str">
            <v>02</v>
          </cell>
          <cell r="G1649" t="str">
            <v>2</v>
          </cell>
          <cell r="H1649" t="str">
            <v>00</v>
          </cell>
          <cell r="I1649" t="str">
            <v>0</v>
          </cell>
          <cell r="J1649">
            <v>5794</v>
          </cell>
          <cell r="K1649">
            <v>2000</v>
          </cell>
          <cell r="L1649">
            <v>6263</v>
          </cell>
          <cell r="M1649">
            <v>1000</v>
          </cell>
          <cell r="N1649">
            <v>1000</v>
          </cell>
          <cell r="O1649">
            <v>1000</v>
          </cell>
        </row>
        <row r="1650">
          <cell r="A1650" t="str">
            <v>10</v>
          </cell>
          <cell r="B1650" t="str">
            <v>01</v>
          </cell>
          <cell r="C1650" t="str">
            <v>02</v>
          </cell>
          <cell r="D1650" t="str">
            <v>03</v>
          </cell>
          <cell r="E1650" t="str">
            <v>14</v>
          </cell>
          <cell r="F1650" t="str">
            <v>02</v>
          </cell>
          <cell r="G1650" t="str">
            <v>3</v>
          </cell>
          <cell r="H1650" t="str">
            <v>00</v>
          </cell>
          <cell r="I1650" t="str">
            <v>0</v>
          </cell>
          <cell r="J1650">
            <v>363</v>
          </cell>
          <cell r="K1650">
            <v>1000</v>
          </cell>
          <cell r="L1650">
            <v>386</v>
          </cell>
          <cell r="M1650">
            <v>500</v>
          </cell>
          <cell r="N1650">
            <v>500</v>
          </cell>
          <cell r="O1650">
            <v>500</v>
          </cell>
        </row>
        <row r="1651">
          <cell r="A1651" t="str">
            <v>10</v>
          </cell>
          <cell r="B1651" t="str">
            <v>01</v>
          </cell>
          <cell r="C1651" t="str">
            <v>02</v>
          </cell>
          <cell r="D1651" t="str">
            <v>11</v>
          </cell>
          <cell r="E1651" t="str">
            <v>10</v>
          </cell>
          <cell r="F1651" t="str">
            <v>33</v>
          </cell>
          <cell r="G1651" t="str">
            <v>1</v>
          </cell>
          <cell r="H1651" t="str">
            <v>00</v>
          </cell>
          <cell r="I1651" t="str">
            <v>0</v>
          </cell>
          <cell r="J1651">
            <v>33900</v>
          </cell>
          <cell r="K1651">
            <v>30000</v>
          </cell>
          <cell r="L1651">
            <v>35071</v>
          </cell>
          <cell r="M1651">
            <v>50000</v>
          </cell>
          <cell r="N1651">
            <v>5000</v>
          </cell>
          <cell r="O1651">
            <v>5000</v>
          </cell>
        </row>
        <row r="1652">
          <cell r="A1652" t="str">
            <v>10</v>
          </cell>
          <cell r="B1652" t="str">
            <v>01</v>
          </cell>
          <cell r="C1652" t="str">
            <v>02</v>
          </cell>
          <cell r="D1652" t="str">
            <v>12</v>
          </cell>
          <cell r="E1652" t="str">
            <v>10</v>
          </cell>
          <cell r="F1652" t="str">
            <v>26</v>
          </cell>
          <cell r="G1652" t="str">
            <v>1</v>
          </cell>
          <cell r="H1652" t="str">
            <v>00</v>
          </cell>
          <cell r="I1652" t="str">
            <v>0</v>
          </cell>
          <cell r="J1652">
            <v>898</v>
          </cell>
          <cell r="K1652">
            <v>1000</v>
          </cell>
          <cell r="L1652">
            <v>1138</v>
          </cell>
          <cell r="M1652">
            <v>100</v>
          </cell>
          <cell r="N1652">
            <v>100</v>
          </cell>
          <cell r="O1652">
            <v>100</v>
          </cell>
        </row>
        <row r="1653">
          <cell r="A1653" t="str">
            <v>10</v>
          </cell>
          <cell r="B1653" t="str">
            <v>01</v>
          </cell>
          <cell r="C1653" t="str">
            <v>02</v>
          </cell>
          <cell r="D1653" t="str">
            <v>12</v>
          </cell>
          <cell r="E1653" t="str">
            <v>13</v>
          </cell>
          <cell r="F1653" t="str">
            <v>01</v>
          </cell>
          <cell r="G1653" t="str">
            <v>1</v>
          </cell>
          <cell r="H1653" t="str">
            <v>00</v>
          </cell>
          <cell r="I1653" t="str">
            <v>0</v>
          </cell>
          <cell r="J1653">
            <v>3250</v>
          </cell>
          <cell r="K1653">
            <v>3263</v>
          </cell>
          <cell r="L1653">
            <v>4449</v>
          </cell>
          <cell r="M1653">
            <v>3263</v>
          </cell>
          <cell r="N1653">
            <v>3263</v>
          </cell>
          <cell r="O1653">
            <v>3263</v>
          </cell>
        </row>
        <row r="1654">
          <cell r="A1654" t="str">
            <v>10</v>
          </cell>
          <cell r="B1654" t="str">
            <v>01</v>
          </cell>
          <cell r="C1654" t="str">
            <v>02</v>
          </cell>
          <cell r="D1654" t="str">
            <v>12</v>
          </cell>
          <cell r="E1654" t="str">
            <v>13</v>
          </cell>
          <cell r="F1654" t="str">
            <v>01</v>
          </cell>
          <cell r="G1654" t="str">
            <v>2</v>
          </cell>
          <cell r="H1654" t="str">
            <v>00</v>
          </cell>
          <cell r="I1654" t="str">
            <v>0</v>
          </cell>
          <cell r="J1654">
            <v>4528</v>
          </cell>
          <cell r="K1654">
            <v>1326</v>
          </cell>
          <cell r="L1654">
            <v>5167</v>
          </cell>
          <cell r="M1654">
            <v>1326</v>
          </cell>
          <cell r="N1654">
            <v>1326</v>
          </cell>
          <cell r="O1654">
            <v>1326</v>
          </cell>
        </row>
        <row r="1655">
          <cell r="A1655" t="str">
            <v>10</v>
          </cell>
          <cell r="B1655" t="str">
            <v>01</v>
          </cell>
          <cell r="C1655" t="str">
            <v>02</v>
          </cell>
          <cell r="D1655" t="str">
            <v>12</v>
          </cell>
          <cell r="E1655" t="str">
            <v>13</v>
          </cell>
          <cell r="F1655" t="str">
            <v>01</v>
          </cell>
          <cell r="G1655" t="str">
            <v>3</v>
          </cell>
          <cell r="H1655" t="str">
            <v>00</v>
          </cell>
          <cell r="I1655" t="str">
            <v>0</v>
          </cell>
          <cell r="J1655">
            <v>1238</v>
          </cell>
          <cell r="K1655">
            <v>188</v>
          </cell>
          <cell r="L1655">
            <v>256</v>
          </cell>
          <cell r="M1655">
            <v>500</v>
          </cell>
          <cell r="N1655">
            <v>500</v>
          </cell>
          <cell r="O1655">
            <v>500</v>
          </cell>
        </row>
        <row r="1656">
          <cell r="A1656" t="str">
            <v>10</v>
          </cell>
          <cell r="B1656" t="str">
            <v>01</v>
          </cell>
          <cell r="C1656" t="str">
            <v>02</v>
          </cell>
          <cell r="D1656" t="str">
            <v>13</v>
          </cell>
          <cell r="E1656" t="str">
            <v>14</v>
          </cell>
          <cell r="F1656" t="str">
            <v>80</v>
          </cell>
          <cell r="G1656" t="str">
            <v>1</v>
          </cell>
          <cell r="H1656" t="str">
            <v>00</v>
          </cell>
          <cell r="I1656" t="str">
            <v>0</v>
          </cell>
          <cell r="J1656">
            <v>31156</v>
          </cell>
          <cell r="K1656">
            <v>41524</v>
          </cell>
          <cell r="L1656">
            <v>74509</v>
          </cell>
          <cell r="M1656">
            <v>35814</v>
          </cell>
          <cell r="N1656">
            <v>10000</v>
          </cell>
          <cell r="O1656">
            <v>10000</v>
          </cell>
        </row>
        <row r="1657">
          <cell r="A1657" t="str">
            <v>10</v>
          </cell>
          <cell r="B1657" t="str">
            <v>01</v>
          </cell>
          <cell r="C1657" t="str">
            <v>02</v>
          </cell>
          <cell r="D1657" t="str">
            <v>14</v>
          </cell>
          <cell r="E1657" t="str">
            <v>12</v>
          </cell>
          <cell r="F1657" t="str">
            <v>01</v>
          </cell>
          <cell r="G1657" t="str">
            <v>1</v>
          </cell>
          <cell r="H1657" t="str">
            <v>00</v>
          </cell>
          <cell r="I1657" t="str">
            <v>0</v>
          </cell>
          <cell r="J1657">
            <v>23989</v>
          </cell>
          <cell r="K1657">
            <v>23000</v>
          </cell>
          <cell r="L1657">
            <v>6788</v>
          </cell>
          <cell r="M1657">
            <v>1100</v>
          </cell>
          <cell r="N1657">
            <v>100</v>
          </cell>
          <cell r="O1657">
            <v>100</v>
          </cell>
        </row>
        <row r="1658">
          <cell r="A1658" t="str">
            <v>10</v>
          </cell>
          <cell r="B1658" t="str">
            <v>01</v>
          </cell>
          <cell r="C1658" t="str">
            <v>02</v>
          </cell>
          <cell r="D1658" t="str">
            <v>14</v>
          </cell>
          <cell r="E1658" t="str">
            <v>12</v>
          </cell>
          <cell r="F1658" t="str">
            <v>01</v>
          </cell>
          <cell r="G1658" t="str">
            <v>2</v>
          </cell>
          <cell r="H1658" t="str">
            <v>00</v>
          </cell>
          <cell r="I1658" t="str">
            <v>0</v>
          </cell>
          <cell r="J1658">
            <v>10762</v>
          </cell>
          <cell r="K1658">
            <v>5000</v>
          </cell>
          <cell r="L1658">
            <v>6202</v>
          </cell>
          <cell r="M1658">
            <v>1100</v>
          </cell>
          <cell r="N1658">
            <v>100</v>
          </cell>
          <cell r="O1658">
            <v>100</v>
          </cell>
        </row>
        <row r="1659">
          <cell r="A1659" t="str">
            <v>10</v>
          </cell>
          <cell r="B1659" t="str">
            <v>01</v>
          </cell>
          <cell r="C1659" t="str">
            <v>02</v>
          </cell>
          <cell r="D1659" t="str">
            <v>14</v>
          </cell>
          <cell r="E1659" t="str">
            <v>12</v>
          </cell>
          <cell r="F1659" t="str">
            <v>01</v>
          </cell>
          <cell r="G1659" t="str">
            <v>3</v>
          </cell>
          <cell r="H1659" t="str">
            <v>00</v>
          </cell>
          <cell r="I1659" t="str">
            <v>0</v>
          </cell>
          <cell r="J1659">
            <v>7485</v>
          </cell>
          <cell r="K1659">
            <v>2000</v>
          </cell>
          <cell r="L1659">
            <v>5291</v>
          </cell>
          <cell r="M1659">
            <v>1100</v>
          </cell>
          <cell r="N1659">
            <v>100</v>
          </cell>
          <cell r="O1659">
            <v>100</v>
          </cell>
        </row>
        <row r="1660">
          <cell r="A1660" t="str">
            <v>10</v>
          </cell>
          <cell r="B1660" t="str">
            <v>01</v>
          </cell>
          <cell r="C1660" t="str">
            <v>02</v>
          </cell>
          <cell r="D1660" t="str">
            <v>14</v>
          </cell>
          <cell r="E1660" t="str">
            <v>12</v>
          </cell>
          <cell r="F1660" t="str">
            <v>03</v>
          </cell>
          <cell r="G1660" t="str">
            <v>1</v>
          </cell>
          <cell r="H1660" t="str">
            <v>00</v>
          </cell>
          <cell r="I1660" t="str">
            <v>0</v>
          </cell>
          <cell r="J1660">
            <v>7826</v>
          </cell>
          <cell r="K1660">
            <v>5778</v>
          </cell>
          <cell r="L1660">
            <v>7866</v>
          </cell>
          <cell r="M1660">
            <v>3000</v>
          </cell>
          <cell r="N1660">
            <v>3000</v>
          </cell>
          <cell r="O1660">
            <v>3000</v>
          </cell>
        </row>
        <row r="1661">
          <cell r="A1661" t="str">
            <v>10</v>
          </cell>
          <cell r="B1661" t="str">
            <v>01</v>
          </cell>
          <cell r="C1661" t="str">
            <v>02</v>
          </cell>
          <cell r="D1661" t="str">
            <v>15</v>
          </cell>
          <cell r="E1661" t="str">
            <v>12</v>
          </cell>
          <cell r="F1661" t="str">
            <v>01</v>
          </cell>
          <cell r="G1661" t="str">
            <v>0</v>
          </cell>
          <cell r="H1661" t="str">
            <v>00</v>
          </cell>
          <cell r="I1661" t="str">
            <v>0</v>
          </cell>
          <cell r="J1661">
            <v>1405</v>
          </cell>
          <cell r="K1661">
            <v>1500</v>
          </cell>
          <cell r="L1661">
            <v>1500</v>
          </cell>
          <cell r="M1661">
            <v>100</v>
          </cell>
          <cell r="N1661">
            <v>100</v>
          </cell>
          <cell r="O1661">
            <v>100</v>
          </cell>
        </row>
        <row r="1662">
          <cell r="A1662" t="str">
            <v>10</v>
          </cell>
          <cell r="B1662" t="str">
            <v>01</v>
          </cell>
          <cell r="C1662" t="str">
            <v>02</v>
          </cell>
          <cell r="D1662" t="str">
            <v>15</v>
          </cell>
          <cell r="E1662" t="str">
            <v>12</v>
          </cell>
          <cell r="F1662" t="str">
            <v>03</v>
          </cell>
          <cell r="G1662" t="str">
            <v>0</v>
          </cell>
          <cell r="H1662" t="str">
            <v>00</v>
          </cell>
          <cell r="I1662" t="str">
            <v>0</v>
          </cell>
          <cell r="J1662">
            <v>4771</v>
          </cell>
          <cell r="K1662">
            <v>2250</v>
          </cell>
          <cell r="L1662">
            <v>1958</v>
          </cell>
          <cell r="M1662">
            <v>1500</v>
          </cell>
          <cell r="N1662">
            <v>1500</v>
          </cell>
          <cell r="O1662">
            <v>1500</v>
          </cell>
        </row>
        <row r="1663">
          <cell r="A1663" t="str">
            <v>10</v>
          </cell>
          <cell r="B1663" t="str">
            <v>01</v>
          </cell>
          <cell r="C1663" t="str">
            <v>02</v>
          </cell>
          <cell r="D1663" t="str">
            <v>15</v>
          </cell>
          <cell r="E1663" t="str">
            <v>12</v>
          </cell>
          <cell r="F1663" t="str">
            <v>03</v>
          </cell>
          <cell r="G1663" t="str">
            <v>2</v>
          </cell>
          <cell r="H1663" t="str">
            <v>00</v>
          </cell>
          <cell r="I1663" t="str">
            <v>0</v>
          </cell>
          <cell r="J1663">
            <v>3284</v>
          </cell>
          <cell r="K1663">
            <v>750</v>
          </cell>
          <cell r="L1663">
            <v>1677</v>
          </cell>
          <cell r="M1663">
            <v>750</v>
          </cell>
          <cell r="N1663">
            <v>750</v>
          </cell>
          <cell r="O1663">
            <v>750</v>
          </cell>
        </row>
        <row r="1664">
          <cell r="A1664" t="str">
            <v>10</v>
          </cell>
          <cell r="B1664" t="str">
            <v>01</v>
          </cell>
          <cell r="C1664" t="str">
            <v>02</v>
          </cell>
          <cell r="D1664" t="str">
            <v>15</v>
          </cell>
          <cell r="E1664" t="str">
            <v>12</v>
          </cell>
          <cell r="F1664" t="str">
            <v>03</v>
          </cell>
          <cell r="G1664" t="str">
            <v>3</v>
          </cell>
          <cell r="H1664" t="str">
            <v>00</v>
          </cell>
          <cell r="I1664" t="str">
            <v>0</v>
          </cell>
          <cell r="J1664">
            <v>950</v>
          </cell>
          <cell r="K1664">
            <v>750</v>
          </cell>
          <cell r="L1664">
            <v>991</v>
          </cell>
          <cell r="M1664">
            <v>750</v>
          </cell>
          <cell r="N1664">
            <v>750</v>
          </cell>
          <cell r="O1664">
            <v>750</v>
          </cell>
        </row>
        <row r="1665">
          <cell r="A1665" t="str">
            <v>10</v>
          </cell>
          <cell r="B1665" t="str">
            <v>01</v>
          </cell>
          <cell r="C1665" t="str">
            <v>02</v>
          </cell>
          <cell r="D1665" t="str">
            <v>15</v>
          </cell>
          <cell r="E1665" t="str">
            <v>12</v>
          </cell>
          <cell r="F1665" t="str">
            <v>06</v>
          </cell>
          <cell r="G1665" t="str">
            <v>0</v>
          </cell>
          <cell r="H1665" t="str">
            <v>00</v>
          </cell>
          <cell r="I1665" t="str">
            <v>0</v>
          </cell>
          <cell r="J1665">
            <v>3841</v>
          </cell>
          <cell r="K1665">
            <v>4000</v>
          </cell>
          <cell r="L1665">
            <v>555</v>
          </cell>
          <cell r="M1665">
            <v>500</v>
          </cell>
          <cell r="N1665">
            <v>500</v>
          </cell>
          <cell r="O1665">
            <v>500</v>
          </cell>
        </row>
        <row r="1666">
          <cell r="A1666" t="str">
            <v>10</v>
          </cell>
          <cell r="B1666" t="str">
            <v>01</v>
          </cell>
          <cell r="C1666" t="str">
            <v>03</v>
          </cell>
          <cell r="D1666" t="str">
            <v>01</v>
          </cell>
          <cell r="E1666" t="str">
            <v>10</v>
          </cell>
          <cell r="F1666" t="str">
            <v>01</v>
          </cell>
          <cell r="G1666" t="str">
            <v>1</v>
          </cell>
          <cell r="H1666" t="str">
            <v>00</v>
          </cell>
          <cell r="I1666" t="str">
            <v>0</v>
          </cell>
          <cell r="J1666">
            <v>94116</v>
          </cell>
          <cell r="K1666">
            <v>92803</v>
          </cell>
          <cell r="L1666">
            <v>89991</v>
          </cell>
          <cell r="M1666">
            <v>110846</v>
          </cell>
          <cell r="N1666">
            <v>112279</v>
          </cell>
          <cell r="O1666">
            <v>112279</v>
          </cell>
        </row>
        <row r="1667">
          <cell r="A1667" t="str">
            <v>10</v>
          </cell>
          <cell r="B1667" t="str">
            <v>01</v>
          </cell>
          <cell r="C1667" t="str">
            <v>03</v>
          </cell>
          <cell r="D1667" t="str">
            <v>01</v>
          </cell>
          <cell r="E1667" t="str">
            <v>10</v>
          </cell>
          <cell r="F1667" t="str">
            <v>01</v>
          </cell>
          <cell r="G1667" t="str">
            <v>2</v>
          </cell>
          <cell r="H1667" t="str">
            <v>00</v>
          </cell>
          <cell r="I1667" t="str">
            <v>0</v>
          </cell>
          <cell r="J1667">
            <v>4288</v>
          </cell>
          <cell r="K1667">
            <v>1</v>
          </cell>
          <cell r="L1667">
            <v>0</v>
          </cell>
          <cell r="M1667">
            <v>1</v>
          </cell>
          <cell r="N1667">
            <v>1</v>
          </cell>
          <cell r="O1667">
            <v>1</v>
          </cell>
        </row>
        <row r="1668">
          <cell r="A1668" t="str">
            <v>10</v>
          </cell>
          <cell r="B1668" t="str">
            <v>01</v>
          </cell>
          <cell r="C1668" t="str">
            <v>03</v>
          </cell>
          <cell r="D1668" t="str">
            <v>12</v>
          </cell>
          <cell r="E1668" t="str">
            <v>10</v>
          </cell>
          <cell r="F1668" t="str">
            <v>26</v>
          </cell>
          <cell r="G1668" t="str">
            <v>1</v>
          </cell>
          <cell r="H1668" t="str">
            <v>00</v>
          </cell>
          <cell r="I1668" t="str">
            <v>0</v>
          </cell>
          <cell r="J1668">
            <v>0</v>
          </cell>
          <cell r="K1668">
            <v>250</v>
          </cell>
          <cell r="L1668">
            <v>0</v>
          </cell>
          <cell r="M1668">
            <v>100</v>
          </cell>
          <cell r="N1668">
            <v>100</v>
          </cell>
          <cell r="O1668">
            <v>100</v>
          </cell>
        </row>
        <row r="1669">
          <cell r="A1669" t="str">
            <v>10</v>
          </cell>
          <cell r="B1669" t="str">
            <v>01</v>
          </cell>
          <cell r="C1669" t="str">
            <v>03</v>
          </cell>
          <cell r="D1669" t="str">
            <v>16</v>
          </cell>
          <cell r="E1669" t="str">
            <v>12</v>
          </cell>
          <cell r="F1669" t="str">
            <v>03</v>
          </cell>
          <cell r="G1669" t="str">
            <v>1</v>
          </cell>
          <cell r="H1669" t="str">
            <v>00</v>
          </cell>
          <cell r="I1669" t="str">
            <v>0</v>
          </cell>
          <cell r="J1669">
            <v>11178</v>
          </cell>
          <cell r="K1669">
            <v>1500</v>
          </cell>
          <cell r="L1669">
            <v>2071</v>
          </cell>
          <cell r="M1669">
            <v>750</v>
          </cell>
          <cell r="N1669">
            <v>750</v>
          </cell>
          <cell r="O1669">
            <v>750</v>
          </cell>
        </row>
        <row r="1670">
          <cell r="A1670" t="str">
            <v>10</v>
          </cell>
          <cell r="B1670" t="str">
            <v>01</v>
          </cell>
          <cell r="C1670" t="str">
            <v>03</v>
          </cell>
          <cell r="D1670" t="str">
            <v>16</v>
          </cell>
          <cell r="E1670" t="str">
            <v>13</v>
          </cell>
          <cell r="F1670" t="str">
            <v>01</v>
          </cell>
          <cell r="G1670" t="str">
            <v>0</v>
          </cell>
          <cell r="H1670" t="str">
            <v>00</v>
          </cell>
          <cell r="I1670" t="str">
            <v>0</v>
          </cell>
          <cell r="J1670">
            <v>2376</v>
          </cell>
          <cell r="K1670">
            <v>2738</v>
          </cell>
          <cell r="L1670">
            <v>3500</v>
          </cell>
          <cell r="M1670">
            <v>2738</v>
          </cell>
          <cell r="N1670">
            <v>2738</v>
          </cell>
          <cell r="O1670">
            <v>2738</v>
          </cell>
        </row>
        <row r="1671">
          <cell r="A1671" t="str">
            <v>10</v>
          </cell>
          <cell r="B1671" t="str">
            <v>01</v>
          </cell>
          <cell r="C1671" t="str">
            <v>03</v>
          </cell>
          <cell r="D1671" t="str">
            <v>16</v>
          </cell>
          <cell r="E1671" t="str">
            <v>14</v>
          </cell>
          <cell r="F1671" t="str">
            <v>08</v>
          </cell>
          <cell r="G1671" t="str">
            <v>0</v>
          </cell>
          <cell r="H1671" t="str">
            <v>00</v>
          </cell>
          <cell r="I1671" t="str">
            <v>0</v>
          </cell>
          <cell r="J1671">
            <v>160</v>
          </cell>
          <cell r="K1671">
            <v>500</v>
          </cell>
          <cell r="L1671">
            <v>0</v>
          </cell>
          <cell r="M1671">
            <v>100</v>
          </cell>
          <cell r="N1671">
            <v>100</v>
          </cell>
          <cell r="O1671">
            <v>100</v>
          </cell>
        </row>
        <row r="1672">
          <cell r="A1672" t="str">
            <v>10</v>
          </cell>
          <cell r="B1672" t="str">
            <v>01</v>
          </cell>
          <cell r="C1672" t="str">
            <v>03</v>
          </cell>
          <cell r="D1672" t="str">
            <v>17</v>
          </cell>
          <cell r="E1672" t="str">
            <v>12</v>
          </cell>
          <cell r="F1672" t="str">
            <v>01</v>
          </cell>
          <cell r="G1672" t="str">
            <v>0</v>
          </cell>
          <cell r="H1672" t="str">
            <v>00</v>
          </cell>
          <cell r="I1672" t="str">
            <v>0</v>
          </cell>
          <cell r="J1672">
            <v>448</v>
          </cell>
          <cell r="K1672">
            <v>2100</v>
          </cell>
          <cell r="L1672">
            <v>2100</v>
          </cell>
          <cell r="M1672">
            <v>100</v>
          </cell>
          <cell r="N1672">
            <v>100</v>
          </cell>
          <cell r="O1672">
            <v>100</v>
          </cell>
        </row>
        <row r="1673">
          <cell r="A1673" t="str">
            <v>10</v>
          </cell>
          <cell r="B1673" t="str">
            <v>01</v>
          </cell>
          <cell r="C1673" t="str">
            <v>03</v>
          </cell>
          <cell r="D1673" t="str">
            <v>17</v>
          </cell>
          <cell r="E1673" t="str">
            <v>14</v>
          </cell>
          <cell r="F1673" t="str">
            <v>07</v>
          </cell>
          <cell r="G1673" t="str">
            <v>0</v>
          </cell>
          <cell r="H1673" t="str">
            <v>00</v>
          </cell>
          <cell r="I1673" t="str">
            <v>0</v>
          </cell>
          <cell r="J1673">
            <v>51497</v>
          </cell>
          <cell r="K1673">
            <v>1125</v>
          </cell>
          <cell r="L1673">
            <v>0</v>
          </cell>
          <cell r="M1673">
            <v>300</v>
          </cell>
          <cell r="N1673">
            <v>300</v>
          </cell>
          <cell r="O1673">
            <v>300</v>
          </cell>
        </row>
        <row r="1674">
          <cell r="A1674" t="str">
            <v>10</v>
          </cell>
          <cell r="B1674" t="str">
            <v>01</v>
          </cell>
          <cell r="C1674" t="str">
            <v>04</v>
          </cell>
          <cell r="D1674" t="str">
            <v>01</v>
          </cell>
          <cell r="E1674" t="str">
            <v>10</v>
          </cell>
          <cell r="F1674" t="str">
            <v>01</v>
          </cell>
          <cell r="G1674" t="str">
            <v>1</v>
          </cell>
          <cell r="H1674" t="str">
            <v>00</v>
          </cell>
          <cell r="I1674" t="str">
            <v>0</v>
          </cell>
          <cell r="J1674">
            <v>63200</v>
          </cell>
          <cell r="K1674">
            <v>66571</v>
          </cell>
          <cell r="L1674">
            <v>59574</v>
          </cell>
          <cell r="M1674">
            <v>68715</v>
          </cell>
          <cell r="N1674">
            <v>75860</v>
          </cell>
          <cell r="O1674">
            <v>75860</v>
          </cell>
        </row>
        <row r="1675">
          <cell r="A1675" t="str">
            <v>10</v>
          </cell>
          <cell r="B1675" t="str">
            <v>01</v>
          </cell>
          <cell r="C1675" t="str">
            <v>04</v>
          </cell>
          <cell r="D1675" t="str">
            <v>12</v>
          </cell>
          <cell r="E1675" t="str">
            <v>10</v>
          </cell>
          <cell r="F1675" t="str">
            <v>26</v>
          </cell>
          <cell r="G1675" t="str">
            <v>0</v>
          </cell>
          <cell r="H1675" t="str">
            <v>00</v>
          </cell>
          <cell r="I1675" t="str">
            <v>0</v>
          </cell>
          <cell r="J1675">
            <v>0</v>
          </cell>
          <cell r="K1675">
            <v>200</v>
          </cell>
          <cell r="L1675">
            <v>0</v>
          </cell>
          <cell r="M1675">
            <v>100</v>
          </cell>
          <cell r="N1675">
            <v>100</v>
          </cell>
          <cell r="O1675">
            <v>100</v>
          </cell>
        </row>
        <row r="1676">
          <cell r="A1676" t="str">
            <v>10</v>
          </cell>
          <cell r="B1676" t="str">
            <v>01</v>
          </cell>
          <cell r="C1676" t="str">
            <v>04</v>
          </cell>
          <cell r="D1676" t="str">
            <v>18</v>
          </cell>
          <cell r="E1676" t="str">
            <v>12</v>
          </cell>
          <cell r="F1676" t="str">
            <v>01</v>
          </cell>
          <cell r="G1676" t="str">
            <v>0</v>
          </cell>
          <cell r="H1676" t="str">
            <v>00</v>
          </cell>
          <cell r="I1676" t="str">
            <v>0</v>
          </cell>
          <cell r="J1676">
            <v>0</v>
          </cell>
          <cell r="K1676">
            <v>1725</v>
          </cell>
          <cell r="L1676">
            <v>0</v>
          </cell>
          <cell r="M1676">
            <v>100</v>
          </cell>
          <cell r="N1676">
            <v>100</v>
          </cell>
          <cell r="O1676">
            <v>100</v>
          </cell>
        </row>
        <row r="1677">
          <cell r="A1677" t="str">
            <v>10</v>
          </cell>
          <cell r="B1677" t="str">
            <v>01</v>
          </cell>
          <cell r="C1677" t="str">
            <v>04</v>
          </cell>
          <cell r="D1677" t="str">
            <v>18</v>
          </cell>
          <cell r="E1677" t="str">
            <v>12</v>
          </cell>
          <cell r="F1677" t="str">
            <v>03</v>
          </cell>
          <cell r="G1677" t="str">
            <v>0</v>
          </cell>
          <cell r="H1677" t="str">
            <v>00</v>
          </cell>
          <cell r="I1677" t="str">
            <v>0</v>
          </cell>
          <cell r="J1677">
            <v>1118</v>
          </cell>
          <cell r="K1677">
            <v>1500</v>
          </cell>
          <cell r="L1677">
            <v>6226</v>
          </cell>
          <cell r="M1677">
            <v>750</v>
          </cell>
          <cell r="N1677">
            <v>750</v>
          </cell>
          <cell r="O1677">
            <v>750</v>
          </cell>
        </row>
        <row r="1678">
          <cell r="A1678" t="str">
            <v>10</v>
          </cell>
          <cell r="B1678" t="str">
            <v>01</v>
          </cell>
          <cell r="C1678" t="str">
            <v>04</v>
          </cell>
          <cell r="D1678" t="str">
            <v>18</v>
          </cell>
          <cell r="E1678" t="str">
            <v>14</v>
          </cell>
          <cell r="F1678" t="str">
            <v>07</v>
          </cell>
          <cell r="G1678" t="str">
            <v>0</v>
          </cell>
          <cell r="H1678" t="str">
            <v>00</v>
          </cell>
          <cell r="I1678" t="str">
            <v>0</v>
          </cell>
          <cell r="J1678">
            <v>11105</v>
          </cell>
          <cell r="K1678">
            <v>7500</v>
          </cell>
          <cell r="L1678">
            <v>10383</v>
          </cell>
          <cell r="M1678">
            <v>500</v>
          </cell>
          <cell r="N1678">
            <v>500</v>
          </cell>
          <cell r="O1678">
            <v>500</v>
          </cell>
        </row>
        <row r="1679">
          <cell r="A1679" t="str">
            <v>11</v>
          </cell>
          <cell r="B1679" t="str">
            <v>01</v>
          </cell>
          <cell r="C1679" t="str">
            <v>01</v>
          </cell>
          <cell r="D1679" t="str">
            <v>01</v>
          </cell>
          <cell r="E1679" t="str">
            <v>10</v>
          </cell>
          <cell r="F1679" t="str">
            <v>01</v>
          </cell>
          <cell r="G1679" t="str">
            <v>0</v>
          </cell>
          <cell r="H1679" t="str">
            <v>00</v>
          </cell>
          <cell r="I1679" t="str">
            <v>0</v>
          </cell>
          <cell r="J1679">
            <v>40609</v>
          </cell>
          <cell r="K1679">
            <v>74198</v>
          </cell>
          <cell r="L1679">
            <v>58599</v>
          </cell>
          <cell r="M1679">
            <v>0</v>
          </cell>
          <cell r="N1679">
            <v>0</v>
          </cell>
          <cell r="O1679">
            <v>0</v>
          </cell>
        </row>
        <row r="1680">
          <cell r="A1680" t="str">
            <v>11</v>
          </cell>
          <cell r="B1680" t="str">
            <v>01</v>
          </cell>
          <cell r="C1680" t="str">
            <v>01</v>
          </cell>
          <cell r="D1680" t="str">
            <v>01</v>
          </cell>
          <cell r="E1680" t="str">
            <v>10</v>
          </cell>
          <cell r="F1680" t="str">
            <v>01</v>
          </cell>
          <cell r="G1680" t="str">
            <v>1</v>
          </cell>
          <cell r="H1680" t="str">
            <v>00</v>
          </cell>
          <cell r="I1680" t="str">
            <v>0</v>
          </cell>
          <cell r="J1680">
            <v>596195</v>
          </cell>
          <cell r="K1680">
            <v>398722</v>
          </cell>
          <cell r="L1680">
            <v>305034</v>
          </cell>
          <cell r="M1680">
            <v>628316</v>
          </cell>
          <cell r="N1680">
            <v>631674</v>
          </cell>
          <cell r="O1680">
            <v>631674</v>
          </cell>
        </row>
        <row r="1681">
          <cell r="A1681" t="str">
            <v>11</v>
          </cell>
          <cell r="B1681" t="str">
            <v>01</v>
          </cell>
          <cell r="C1681" t="str">
            <v>01</v>
          </cell>
          <cell r="D1681" t="str">
            <v>01</v>
          </cell>
          <cell r="E1681" t="str">
            <v>10</v>
          </cell>
          <cell r="F1681" t="str">
            <v>02</v>
          </cell>
          <cell r="G1681" t="str">
            <v>0</v>
          </cell>
          <cell r="H1681" t="str">
            <v>00</v>
          </cell>
          <cell r="I1681" t="str">
            <v>0</v>
          </cell>
          <cell r="J1681">
            <v>7018</v>
          </cell>
          <cell r="K1681">
            <v>0</v>
          </cell>
          <cell r="L1681">
            <v>193353</v>
          </cell>
          <cell r="M1681">
            <v>36517</v>
          </cell>
          <cell r="N1681">
            <v>36517</v>
          </cell>
          <cell r="O1681">
            <v>36517</v>
          </cell>
        </row>
        <row r="1682">
          <cell r="A1682" t="str">
            <v>11</v>
          </cell>
          <cell r="B1682" t="str">
            <v>01</v>
          </cell>
          <cell r="C1682" t="str">
            <v>01</v>
          </cell>
          <cell r="D1682" t="str">
            <v>01</v>
          </cell>
          <cell r="E1682" t="str">
            <v>10</v>
          </cell>
          <cell r="F1682" t="str">
            <v>05</v>
          </cell>
          <cell r="G1682" t="str">
            <v>0</v>
          </cell>
          <cell r="H1682" t="str">
            <v>00</v>
          </cell>
          <cell r="I1682" t="str">
            <v>0</v>
          </cell>
          <cell r="J1682">
            <v>302229</v>
          </cell>
          <cell r="K1682">
            <v>293742</v>
          </cell>
          <cell r="L1682">
            <v>195937</v>
          </cell>
          <cell r="M1682">
            <v>431700</v>
          </cell>
          <cell r="N1682">
            <v>431700</v>
          </cell>
          <cell r="O1682">
            <v>431700</v>
          </cell>
        </row>
        <row r="1683">
          <cell r="A1683" t="str">
            <v>11</v>
          </cell>
          <cell r="B1683" t="str">
            <v>01</v>
          </cell>
          <cell r="C1683" t="str">
            <v>01</v>
          </cell>
          <cell r="D1683" t="str">
            <v>01</v>
          </cell>
          <cell r="E1683" t="str">
            <v>10</v>
          </cell>
          <cell r="F1683" t="str">
            <v>11</v>
          </cell>
          <cell r="G1683" t="str">
            <v>0</v>
          </cell>
          <cell r="H1683" t="str">
            <v>00</v>
          </cell>
          <cell r="I1683" t="str">
            <v>0</v>
          </cell>
          <cell r="J1683">
            <v>809</v>
          </cell>
          <cell r="K1683">
            <v>1</v>
          </cell>
          <cell r="L1683">
            <v>0</v>
          </cell>
          <cell r="M1683">
            <v>0</v>
          </cell>
          <cell r="N1683">
            <v>0</v>
          </cell>
          <cell r="O1683">
            <v>0</v>
          </cell>
        </row>
        <row r="1684">
          <cell r="A1684" t="str">
            <v>11</v>
          </cell>
          <cell r="B1684" t="str">
            <v>01</v>
          </cell>
          <cell r="C1684" t="str">
            <v>01</v>
          </cell>
          <cell r="D1684" t="str">
            <v>01</v>
          </cell>
          <cell r="E1684" t="str">
            <v>10</v>
          </cell>
          <cell r="F1684" t="str">
            <v>26</v>
          </cell>
          <cell r="G1684" t="str">
            <v>0</v>
          </cell>
          <cell r="H1684" t="str">
            <v>00</v>
          </cell>
          <cell r="I1684" t="str">
            <v>0</v>
          </cell>
          <cell r="J1684">
            <v>6699</v>
          </cell>
          <cell r="K1684">
            <v>10000</v>
          </cell>
          <cell r="L1684">
            <v>13184</v>
          </cell>
          <cell r="M1684">
            <v>7303</v>
          </cell>
          <cell r="N1684">
            <v>7303</v>
          </cell>
          <cell r="O1684">
            <v>7303</v>
          </cell>
        </row>
        <row r="1685">
          <cell r="A1685" t="str">
            <v>11</v>
          </cell>
          <cell r="B1685" t="str">
            <v>01</v>
          </cell>
          <cell r="C1685" t="str">
            <v>01</v>
          </cell>
          <cell r="D1685" t="str">
            <v>01</v>
          </cell>
          <cell r="E1685" t="str">
            <v>10</v>
          </cell>
          <cell r="F1685" t="str">
            <v>32</v>
          </cell>
          <cell r="G1685" t="str">
            <v>0</v>
          </cell>
          <cell r="H1685" t="str">
            <v>00</v>
          </cell>
          <cell r="I1685" t="str">
            <v>0</v>
          </cell>
          <cell r="J1685">
            <v>8348</v>
          </cell>
          <cell r="K1685">
            <v>1</v>
          </cell>
          <cell r="L1685">
            <v>0</v>
          </cell>
          <cell r="M1685">
            <v>0</v>
          </cell>
          <cell r="N1685">
            <v>0</v>
          </cell>
          <cell r="O1685">
            <v>0</v>
          </cell>
        </row>
        <row r="1686">
          <cell r="A1686" t="str">
            <v>11</v>
          </cell>
          <cell r="B1686" t="str">
            <v>01</v>
          </cell>
          <cell r="C1686" t="str">
            <v>01</v>
          </cell>
          <cell r="D1686" t="str">
            <v>01</v>
          </cell>
          <cell r="E1686" t="str">
            <v>12</v>
          </cell>
          <cell r="F1686" t="str">
            <v>01</v>
          </cell>
          <cell r="G1686" t="str">
            <v>0</v>
          </cell>
          <cell r="H1686" t="str">
            <v>00</v>
          </cell>
          <cell r="I1686" t="str">
            <v>0</v>
          </cell>
          <cell r="J1686">
            <v>14927</v>
          </cell>
          <cell r="K1686">
            <v>10000</v>
          </cell>
          <cell r="L1686">
            <v>10000</v>
          </cell>
          <cell r="M1686">
            <v>21910</v>
          </cell>
          <cell r="N1686">
            <v>21910</v>
          </cell>
          <cell r="O1686">
            <v>21910</v>
          </cell>
        </row>
        <row r="1687">
          <cell r="A1687" t="str">
            <v>11</v>
          </cell>
          <cell r="B1687" t="str">
            <v>01</v>
          </cell>
          <cell r="C1687" t="str">
            <v>01</v>
          </cell>
          <cell r="D1687" t="str">
            <v>01</v>
          </cell>
          <cell r="E1687" t="str">
            <v>12</v>
          </cell>
          <cell r="F1687" t="str">
            <v>02</v>
          </cell>
          <cell r="G1687" t="str">
            <v>0</v>
          </cell>
          <cell r="H1687" t="str">
            <v>00</v>
          </cell>
          <cell r="I1687" t="str">
            <v>0</v>
          </cell>
          <cell r="J1687">
            <v>76891</v>
          </cell>
          <cell r="K1687">
            <v>40000</v>
          </cell>
          <cell r="L1687">
            <v>9188</v>
          </cell>
          <cell r="M1687">
            <v>10955</v>
          </cell>
          <cell r="N1687">
            <v>10955</v>
          </cell>
          <cell r="O1687">
            <v>10955</v>
          </cell>
        </row>
        <row r="1688">
          <cell r="A1688" t="str">
            <v>11</v>
          </cell>
          <cell r="B1688" t="str">
            <v>01</v>
          </cell>
          <cell r="C1688" t="str">
            <v>01</v>
          </cell>
          <cell r="D1688" t="str">
            <v>01</v>
          </cell>
          <cell r="E1688" t="str">
            <v>12</v>
          </cell>
          <cell r="F1688" t="str">
            <v>03</v>
          </cell>
          <cell r="G1688" t="str">
            <v>0</v>
          </cell>
          <cell r="H1688" t="str">
            <v>00</v>
          </cell>
          <cell r="I1688" t="str">
            <v>0</v>
          </cell>
          <cell r="J1688">
            <v>26388</v>
          </cell>
          <cell r="K1688">
            <v>38000</v>
          </cell>
          <cell r="L1688">
            <v>25800</v>
          </cell>
          <cell r="M1688">
            <v>27753</v>
          </cell>
          <cell r="N1688">
            <v>27753</v>
          </cell>
          <cell r="O1688">
            <v>27753</v>
          </cell>
        </row>
        <row r="1689">
          <cell r="A1689" t="str">
            <v>11</v>
          </cell>
          <cell r="B1689" t="str">
            <v>01</v>
          </cell>
          <cell r="C1689" t="str">
            <v>01</v>
          </cell>
          <cell r="D1689" t="str">
            <v>01</v>
          </cell>
          <cell r="E1689" t="str">
            <v>12</v>
          </cell>
          <cell r="F1689" t="str">
            <v>04</v>
          </cell>
          <cell r="G1689" t="str">
            <v>0</v>
          </cell>
          <cell r="H1689" t="str">
            <v>00</v>
          </cell>
          <cell r="I1689" t="str">
            <v>0</v>
          </cell>
          <cell r="J1689">
            <v>0</v>
          </cell>
          <cell r="K1689">
            <v>500</v>
          </cell>
          <cell r="L1689">
            <v>63</v>
          </cell>
          <cell r="M1689">
            <v>219</v>
          </cell>
          <cell r="N1689">
            <v>219</v>
          </cell>
          <cell r="O1689">
            <v>219</v>
          </cell>
        </row>
        <row r="1690">
          <cell r="A1690" t="str">
            <v>11</v>
          </cell>
          <cell r="B1690" t="str">
            <v>01</v>
          </cell>
          <cell r="C1690" t="str">
            <v>01</v>
          </cell>
          <cell r="D1690" t="str">
            <v>01</v>
          </cell>
          <cell r="E1690" t="str">
            <v>12</v>
          </cell>
          <cell r="F1690" t="str">
            <v>05</v>
          </cell>
          <cell r="G1690" t="str">
            <v>0</v>
          </cell>
          <cell r="H1690" t="str">
            <v>00</v>
          </cell>
          <cell r="I1690" t="str">
            <v>0</v>
          </cell>
          <cell r="J1690">
            <v>11958</v>
          </cell>
          <cell r="K1690">
            <v>0</v>
          </cell>
          <cell r="L1690">
            <v>0</v>
          </cell>
          <cell r="M1690">
            <v>0</v>
          </cell>
          <cell r="N1690">
            <v>0</v>
          </cell>
          <cell r="O1690">
            <v>0</v>
          </cell>
        </row>
        <row r="1691">
          <cell r="A1691" t="str">
            <v>11</v>
          </cell>
          <cell r="B1691" t="str">
            <v>01</v>
          </cell>
          <cell r="C1691" t="str">
            <v>01</v>
          </cell>
          <cell r="D1691" t="str">
            <v>01</v>
          </cell>
          <cell r="E1691" t="str">
            <v>12</v>
          </cell>
          <cell r="F1691" t="str">
            <v>06</v>
          </cell>
          <cell r="G1691" t="str">
            <v>0</v>
          </cell>
          <cell r="H1691" t="str">
            <v>00</v>
          </cell>
          <cell r="I1691" t="str">
            <v>0</v>
          </cell>
          <cell r="J1691">
            <v>11241</v>
          </cell>
          <cell r="K1691">
            <v>20000</v>
          </cell>
          <cell r="L1691">
            <v>14994</v>
          </cell>
          <cell r="M1691">
            <v>18258</v>
          </cell>
          <cell r="N1691">
            <v>18258</v>
          </cell>
          <cell r="O1691">
            <v>18258</v>
          </cell>
        </row>
        <row r="1692">
          <cell r="A1692" t="str">
            <v>11</v>
          </cell>
          <cell r="B1692" t="str">
            <v>01</v>
          </cell>
          <cell r="C1692" t="str">
            <v>01</v>
          </cell>
          <cell r="D1692" t="str">
            <v>01</v>
          </cell>
          <cell r="E1692" t="str">
            <v>12</v>
          </cell>
          <cell r="F1692" t="str">
            <v>10</v>
          </cell>
          <cell r="G1692" t="str">
            <v>0</v>
          </cell>
          <cell r="H1692" t="str">
            <v>00</v>
          </cell>
          <cell r="I1692" t="str">
            <v>0</v>
          </cell>
          <cell r="J1692">
            <v>9331</v>
          </cell>
          <cell r="K1692">
            <v>20000</v>
          </cell>
          <cell r="L1692">
            <v>11628</v>
          </cell>
          <cell r="M1692">
            <v>8764</v>
          </cell>
          <cell r="N1692">
            <v>8764</v>
          </cell>
          <cell r="O1692">
            <v>8764</v>
          </cell>
        </row>
        <row r="1693">
          <cell r="A1693" t="str">
            <v>11</v>
          </cell>
          <cell r="B1693" t="str">
            <v>01</v>
          </cell>
          <cell r="C1693" t="str">
            <v>01</v>
          </cell>
          <cell r="D1693" t="str">
            <v>01</v>
          </cell>
          <cell r="E1693" t="str">
            <v>13</v>
          </cell>
          <cell r="F1693" t="str">
            <v>01</v>
          </cell>
          <cell r="G1693" t="str">
            <v>0</v>
          </cell>
          <cell r="H1693" t="str">
            <v>00</v>
          </cell>
          <cell r="I1693" t="str">
            <v>0</v>
          </cell>
          <cell r="J1693">
            <v>200098</v>
          </cell>
          <cell r="K1693">
            <v>99478</v>
          </cell>
          <cell r="L1693">
            <v>68098</v>
          </cell>
          <cell r="M1693">
            <v>36517</v>
          </cell>
          <cell r="N1693">
            <v>36517</v>
          </cell>
          <cell r="O1693">
            <v>36517</v>
          </cell>
        </row>
        <row r="1694">
          <cell r="A1694" t="str">
            <v>11</v>
          </cell>
          <cell r="B1694" t="str">
            <v>01</v>
          </cell>
          <cell r="C1694" t="str">
            <v>01</v>
          </cell>
          <cell r="D1694" t="str">
            <v>01</v>
          </cell>
          <cell r="E1694" t="str">
            <v>13</v>
          </cell>
          <cell r="F1694" t="str">
            <v>07</v>
          </cell>
          <cell r="G1694" t="str">
            <v>0</v>
          </cell>
          <cell r="H1694" t="str">
            <v>00</v>
          </cell>
          <cell r="I1694" t="str">
            <v>0</v>
          </cell>
          <cell r="J1694">
            <v>0</v>
          </cell>
          <cell r="K1694">
            <v>1</v>
          </cell>
          <cell r="L1694">
            <v>5887</v>
          </cell>
          <cell r="M1694">
            <v>5843</v>
          </cell>
          <cell r="N1694">
            <v>5843</v>
          </cell>
          <cell r="O1694">
            <v>5843</v>
          </cell>
        </row>
        <row r="1695">
          <cell r="A1695" t="str">
            <v>11</v>
          </cell>
          <cell r="B1695" t="str">
            <v>01</v>
          </cell>
          <cell r="C1695" t="str">
            <v>01</v>
          </cell>
          <cell r="D1695" t="str">
            <v>01</v>
          </cell>
          <cell r="E1695" t="str">
            <v>13</v>
          </cell>
          <cell r="F1695" t="str">
            <v>08</v>
          </cell>
          <cell r="G1695" t="str">
            <v>0</v>
          </cell>
          <cell r="H1695" t="str">
            <v>00</v>
          </cell>
          <cell r="I1695" t="str">
            <v>0</v>
          </cell>
          <cell r="J1695">
            <v>7937</v>
          </cell>
          <cell r="K1695">
            <v>5000</v>
          </cell>
          <cell r="L1695">
            <v>5998</v>
          </cell>
          <cell r="M1695">
            <v>3652</v>
          </cell>
          <cell r="N1695">
            <v>3652</v>
          </cell>
          <cell r="O1695">
            <v>3652</v>
          </cell>
        </row>
        <row r="1696">
          <cell r="A1696" t="str">
            <v>11</v>
          </cell>
          <cell r="B1696" t="str">
            <v>01</v>
          </cell>
          <cell r="C1696" t="str">
            <v>01</v>
          </cell>
          <cell r="D1696" t="str">
            <v>01</v>
          </cell>
          <cell r="E1696" t="str">
            <v>13</v>
          </cell>
          <cell r="F1696" t="str">
            <v>09</v>
          </cell>
          <cell r="G1696" t="str">
            <v>0</v>
          </cell>
          <cell r="H1696" t="str">
            <v>00</v>
          </cell>
          <cell r="I1696" t="str">
            <v>0</v>
          </cell>
          <cell r="J1696">
            <v>10936</v>
          </cell>
          <cell r="K1696">
            <v>10000</v>
          </cell>
          <cell r="L1696">
            <v>10000</v>
          </cell>
          <cell r="M1696">
            <v>7303</v>
          </cell>
          <cell r="N1696">
            <v>7303</v>
          </cell>
          <cell r="O1696">
            <v>7303</v>
          </cell>
        </row>
        <row r="1697">
          <cell r="A1697" t="str">
            <v>11</v>
          </cell>
          <cell r="B1697" t="str">
            <v>01</v>
          </cell>
          <cell r="C1697" t="str">
            <v>01</v>
          </cell>
          <cell r="D1697" t="str">
            <v>01</v>
          </cell>
          <cell r="E1697" t="str">
            <v>13</v>
          </cell>
          <cell r="F1697" t="str">
            <v>18</v>
          </cell>
          <cell r="G1697" t="str">
            <v>0</v>
          </cell>
          <cell r="H1697" t="str">
            <v>00</v>
          </cell>
          <cell r="I1697" t="str">
            <v>0</v>
          </cell>
          <cell r="J1697">
            <v>127682</v>
          </cell>
          <cell r="K1697">
            <v>1</v>
          </cell>
          <cell r="L1697">
            <v>0</v>
          </cell>
          <cell r="M1697">
            <v>1</v>
          </cell>
          <cell r="N1697">
            <v>1</v>
          </cell>
          <cell r="O1697">
            <v>1</v>
          </cell>
        </row>
        <row r="1698">
          <cell r="A1698" t="str">
            <v>11</v>
          </cell>
          <cell r="B1698" t="str">
            <v>01</v>
          </cell>
          <cell r="C1698" t="str">
            <v>01</v>
          </cell>
          <cell r="D1698" t="str">
            <v>01</v>
          </cell>
          <cell r="E1698" t="str">
            <v>13</v>
          </cell>
          <cell r="F1698" t="str">
            <v>33</v>
          </cell>
          <cell r="G1698" t="str">
            <v>0</v>
          </cell>
          <cell r="H1698" t="str">
            <v>00</v>
          </cell>
          <cell r="I1698" t="str">
            <v>0</v>
          </cell>
          <cell r="J1698">
            <v>0</v>
          </cell>
          <cell r="K1698">
            <v>1000</v>
          </cell>
          <cell r="L1698">
            <v>0</v>
          </cell>
          <cell r="M1698">
            <v>730</v>
          </cell>
          <cell r="N1698">
            <v>730</v>
          </cell>
          <cell r="O1698">
            <v>730</v>
          </cell>
        </row>
        <row r="1699">
          <cell r="A1699" t="str">
            <v>11</v>
          </cell>
          <cell r="B1699" t="str">
            <v>01</v>
          </cell>
          <cell r="C1699" t="str">
            <v>01</v>
          </cell>
          <cell r="D1699" t="str">
            <v>01</v>
          </cell>
          <cell r="E1699" t="str">
            <v>14</v>
          </cell>
          <cell r="F1699" t="str">
            <v>01</v>
          </cell>
          <cell r="G1699" t="str">
            <v>0</v>
          </cell>
          <cell r="H1699" t="str">
            <v>00</v>
          </cell>
          <cell r="I1699" t="str">
            <v>0</v>
          </cell>
          <cell r="J1699">
            <v>0</v>
          </cell>
          <cell r="K1699">
            <v>4000</v>
          </cell>
          <cell r="L1699">
            <v>4000</v>
          </cell>
          <cell r="M1699">
            <v>2921</v>
          </cell>
          <cell r="N1699">
            <v>2921</v>
          </cell>
          <cell r="O1699">
            <v>2921</v>
          </cell>
        </row>
        <row r="1700">
          <cell r="A1700" t="str">
            <v>11</v>
          </cell>
          <cell r="B1700" t="str">
            <v>01</v>
          </cell>
          <cell r="C1700" t="str">
            <v>01</v>
          </cell>
          <cell r="D1700" t="str">
            <v>01</v>
          </cell>
          <cell r="E1700" t="str">
            <v>14</v>
          </cell>
          <cell r="F1700" t="str">
            <v>06</v>
          </cell>
          <cell r="G1700" t="str">
            <v>0</v>
          </cell>
          <cell r="H1700" t="str">
            <v>00</v>
          </cell>
          <cell r="I1700" t="str">
            <v>0</v>
          </cell>
          <cell r="J1700">
            <v>5329</v>
          </cell>
          <cell r="K1700">
            <v>4000</v>
          </cell>
          <cell r="L1700">
            <v>5395</v>
          </cell>
          <cell r="M1700">
            <v>5624</v>
          </cell>
          <cell r="N1700">
            <v>5624</v>
          </cell>
          <cell r="O1700">
            <v>5624</v>
          </cell>
        </row>
        <row r="1701">
          <cell r="A1701" t="str">
            <v>11</v>
          </cell>
          <cell r="B1701" t="str">
            <v>01</v>
          </cell>
          <cell r="C1701" t="str">
            <v>01</v>
          </cell>
          <cell r="D1701" t="str">
            <v>01</v>
          </cell>
          <cell r="E1701" t="str">
            <v>14</v>
          </cell>
          <cell r="F1701" t="str">
            <v>07</v>
          </cell>
          <cell r="G1701" t="str">
            <v>0</v>
          </cell>
          <cell r="H1701" t="str">
            <v>00</v>
          </cell>
          <cell r="I1701" t="str">
            <v>0</v>
          </cell>
          <cell r="J1701">
            <v>106706</v>
          </cell>
          <cell r="K1701">
            <v>110000</v>
          </cell>
          <cell r="L1701">
            <v>95000</v>
          </cell>
          <cell r="M1701">
            <v>67333</v>
          </cell>
          <cell r="N1701">
            <v>67333</v>
          </cell>
          <cell r="O1701">
            <v>67333</v>
          </cell>
        </row>
        <row r="1702">
          <cell r="A1702" t="str">
            <v>11</v>
          </cell>
          <cell r="B1702" t="str">
            <v>01</v>
          </cell>
          <cell r="C1702" t="str">
            <v>01</v>
          </cell>
          <cell r="D1702" t="str">
            <v>01</v>
          </cell>
          <cell r="E1702" t="str">
            <v>14</v>
          </cell>
          <cell r="F1702" t="str">
            <v>08</v>
          </cell>
          <cell r="G1702" t="str">
            <v>0</v>
          </cell>
          <cell r="H1702" t="str">
            <v>00</v>
          </cell>
          <cell r="I1702" t="str">
            <v>0</v>
          </cell>
          <cell r="J1702">
            <v>187121</v>
          </cell>
          <cell r="K1702">
            <v>180000</v>
          </cell>
          <cell r="L1702">
            <v>101178</v>
          </cell>
          <cell r="M1702">
            <v>73030</v>
          </cell>
          <cell r="N1702">
            <v>73030</v>
          </cell>
          <cell r="O1702">
            <v>73030</v>
          </cell>
        </row>
        <row r="1703">
          <cell r="A1703" t="str">
            <v>11</v>
          </cell>
          <cell r="B1703" t="str">
            <v>01</v>
          </cell>
          <cell r="C1703" t="str">
            <v>01</v>
          </cell>
          <cell r="D1703" t="str">
            <v>01</v>
          </cell>
          <cell r="E1703" t="str">
            <v>14</v>
          </cell>
          <cell r="F1703" t="str">
            <v>13</v>
          </cell>
          <cell r="G1703" t="str">
            <v>0</v>
          </cell>
          <cell r="H1703" t="str">
            <v>00</v>
          </cell>
          <cell r="I1703" t="str">
            <v>0</v>
          </cell>
          <cell r="J1703">
            <v>14542</v>
          </cell>
          <cell r="K1703">
            <v>5000</v>
          </cell>
          <cell r="L1703">
            <v>1518</v>
          </cell>
          <cell r="M1703">
            <v>2191</v>
          </cell>
          <cell r="N1703">
            <v>2191</v>
          </cell>
          <cell r="O1703">
            <v>2191</v>
          </cell>
        </row>
        <row r="1704">
          <cell r="A1704" t="str">
            <v>11</v>
          </cell>
          <cell r="B1704" t="str">
            <v>01</v>
          </cell>
          <cell r="C1704" t="str">
            <v>01</v>
          </cell>
          <cell r="D1704" t="str">
            <v>01</v>
          </cell>
          <cell r="E1704" t="str">
            <v>14</v>
          </cell>
          <cell r="F1704" t="str">
            <v>14</v>
          </cell>
          <cell r="G1704" t="str">
            <v>0</v>
          </cell>
          <cell r="H1704" t="str">
            <v>00</v>
          </cell>
          <cell r="I1704" t="str">
            <v>0</v>
          </cell>
          <cell r="J1704">
            <v>4864</v>
          </cell>
          <cell r="K1704">
            <v>8000</v>
          </cell>
          <cell r="L1704">
            <v>8085</v>
          </cell>
          <cell r="M1704">
            <v>14607</v>
          </cell>
          <cell r="N1704">
            <v>14607</v>
          </cell>
          <cell r="O1704">
            <v>14607</v>
          </cell>
        </row>
        <row r="1705">
          <cell r="A1705" t="str">
            <v>11</v>
          </cell>
          <cell r="B1705" t="str">
            <v>01</v>
          </cell>
          <cell r="C1705" t="str">
            <v>01</v>
          </cell>
          <cell r="D1705" t="str">
            <v>01</v>
          </cell>
          <cell r="E1705" t="str">
            <v>14</v>
          </cell>
          <cell r="F1705" t="str">
            <v>20</v>
          </cell>
          <cell r="G1705" t="str">
            <v>0</v>
          </cell>
          <cell r="H1705" t="str">
            <v>00</v>
          </cell>
          <cell r="I1705" t="str">
            <v>0</v>
          </cell>
          <cell r="J1705">
            <v>6130</v>
          </cell>
          <cell r="K1705">
            <v>8000</v>
          </cell>
          <cell r="L1705">
            <v>3313</v>
          </cell>
          <cell r="M1705">
            <v>3652</v>
          </cell>
          <cell r="N1705">
            <v>3652</v>
          </cell>
          <cell r="O1705">
            <v>3652</v>
          </cell>
        </row>
        <row r="1706">
          <cell r="A1706" t="str">
            <v>11</v>
          </cell>
          <cell r="B1706" t="str">
            <v>01</v>
          </cell>
          <cell r="C1706" t="str">
            <v>01</v>
          </cell>
          <cell r="D1706" t="str">
            <v>01</v>
          </cell>
          <cell r="E1706" t="str">
            <v>14</v>
          </cell>
          <cell r="F1706" t="str">
            <v>22</v>
          </cell>
          <cell r="G1706" t="str">
            <v>0</v>
          </cell>
          <cell r="H1706" t="str">
            <v>00</v>
          </cell>
          <cell r="I1706" t="str">
            <v>0</v>
          </cell>
          <cell r="J1706">
            <v>6161</v>
          </cell>
          <cell r="K1706">
            <v>5000</v>
          </cell>
          <cell r="L1706">
            <v>3800</v>
          </cell>
          <cell r="M1706">
            <v>3652</v>
          </cell>
          <cell r="N1706">
            <v>3652</v>
          </cell>
          <cell r="O1706">
            <v>3652</v>
          </cell>
        </row>
        <row r="1707">
          <cell r="A1707" t="str">
            <v>11</v>
          </cell>
          <cell r="B1707" t="str">
            <v>01</v>
          </cell>
          <cell r="C1707" t="str">
            <v>01</v>
          </cell>
          <cell r="D1707" t="str">
            <v>01</v>
          </cell>
          <cell r="E1707" t="str">
            <v>14</v>
          </cell>
          <cell r="F1707" t="str">
            <v>25</v>
          </cell>
          <cell r="G1707" t="str">
            <v>0</v>
          </cell>
          <cell r="H1707" t="str">
            <v>00</v>
          </cell>
          <cell r="I1707" t="str">
            <v>0</v>
          </cell>
          <cell r="J1707">
            <v>0</v>
          </cell>
          <cell r="K1707">
            <v>25000</v>
          </cell>
          <cell r="L1707">
            <v>19193</v>
          </cell>
          <cell r="M1707">
            <v>16067</v>
          </cell>
          <cell r="N1707">
            <v>16067</v>
          </cell>
          <cell r="O1707">
            <v>16067</v>
          </cell>
        </row>
        <row r="1708">
          <cell r="A1708" t="str">
            <v>11</v>
          </cell>
          <cell r="B1708" t="str">
            <v>01</v>
          </cell>
          <cell r="C1708" t="str">
            <v>01</v>
          </cell>
          <cell r="D1708" t="str">
            <v>01</v>
          </cell>
          <cell r="E1708" t="str">
            <v>14</v>
          </cell>
          <cell r="F1708" t="str">
            <v>35</v>
          </cell>
          <cell r="G1708" t="str">
            <v>0</v>
          </cell>
          <cell r="H1708" t="str">
            <v>00</v>
          </cell>
          <cell r="I1708" t="str">
            <v>0</v>
          </cell>
          <cell r="J1708">
            <v>6324</v>
          </cell>
          <cell r="K1708">
            <v>8000</v>
          </cell>
          <cell r="L1708">
            <v>8000</v>
          </cell>
          <cell r="M1708">
            <v>3652</v>
          </cell>
          <cell r="N1708">
            <v>3652</v>
          </cell>
          <cell r="O1708">
            <v>3652</v>
          </cell>
        </row>
        <row r="1709">
          <cell r="A1709" t="str">
            <v>11</v>
          </cell>
          <cell r="B1709" t="str">
            <v>01</v>
          </cell>
          <cell r="C1709" t="str">
            <v>01</v>
          </cell>
          <cell r="D1709" t="str">
            <v>01</v>
          </cell>
          <cell r="E1709" t="str">
            <v>20</v>
          </cell>
          <cell r="F1709" t="str">
            <v>04</v>
          </cell>
          <cell r="G1709" t="str">
            <v>0</v>
          </cell>
          <cell r="H1709" t="str">
            <v>00</v>
          </cell>
          <cell r="I1709" t="str">
            <v>0</v>
          </cell>
          <cell r="J1709">
            <v>0</v>
          </cell>
          <cell r="K1709">
            <v>1</v>
          </cell>
          <cell r="L1709">
            <v>0</v>
          </cell>
          <cell r="M1709">
            <v>36517</v>
          </cell>
          <cell r="N1709">
            <v>36517</v>
          </cell>
          <cell r="O1709">
            <v>36517</v>
          </cell>
        </row>
        <row r="1710">
          <cell r="A1710" t="str">
            <v>11</v>
          </cell>
          <cell r="B1710" t="str">
            <v>01</v>
          </cell>
          <cell r="C1710" t="str">
            <v>01</v>
          </cell>
          <cell r="D1710" t="str">
            <v>01</v>
          </cell>
          <cell r="E1710" t="str">
            <v>20</v>
          </cell>
          <cell r="F1710" t="str">
            <v>05</v>
          </cell>
          <cell r="G1710" t="str">
            <v>0</v>
          </cell>
          <cell r="H1710" t="str">
            <v>00</v>
          </cell>
          <cell r="I1710" t="str">
            <v>0</v>
          </cell>
          <cell r="J1710">
            <v>0</v>
          </cell>
          <cell r="K1710">
            <v>1</v>
          </cell>
          <cell r="L1710">
            <v>0</v>
          </cell>
          <cell r="M1710">
            <v>1</v>
          </cell>
          <cell r="N1710">
            <v>1</v>
          </cell>
          <cell r="O1710">
            <v>1</v>
          </cell>
        </row>
        <row r="1711">
          <cell r="A1711" t="str">
            <v>11</v>
          </cell>
          <cell r="B1711" t="str">
            <v>01</v>
          </cell>
          <cell r="C1711" t="str">
            <v>02</v>
          </cell>
          <cell r="D1711" t="str">
            <v>01</v>
          </cell>
          <cell r="E1711" t="str">
            <v>10</v>
          </cell>
          <cell r="F1711" t="str">
            <v>01</v>
          </cell>
          <cell r="G1711" t="str">
            <v>1</v>
          </cell>
          <cell r="H1711" t="str">
            <v>00</v>
          </cell>
          <cell r="I1711" t="str">
            <v>0</v>
          </cell>
          <cell r="J1711">
            <v>403443</v>
          </cell>
          <cell r="K1711">
            <v>522399</v>
          </cell>
          <cell r="L1711">
            <v>541187</v>
          </cell>
          <cell r="M1711">
            <v>498082</v>
          </cell>
          <cell r="N1711">
            <v>503455</v>
          </cell>
          <cell r="O1711">
            <v>503455</v>
          </cell>
        </row>
        <row r="1712">
          <cell r="A1712" t="str">
            <v>11</v>
          </cell>
          <cell r="B1712" t="str">
            <v>01</v>
          </cell>
          <cell r="C1712" t="str">
            <v>02</v>
          </cell>
          <cell r="D1712" t="str">
            <v>01</v>
          </cell>
          <cell r="E1712" t="str">
            <v>12</v>
          </cell>
          <cell r="F1712" t="str">
            <v>01</v>
          </cell>
          <cell r="G1712" t="str">
            <v>0</v>
          </cell>
          <cell r="H1712" t="str">
            <v>00</v>
          </cell>
          <cell r="I1712" t="str">
            <v>0</v>
          </cell>
          <cell r="J1712">
            <v>558</v>
          </cell>
          <cell r="K1712">
            <v>10000</v>
          </cell>
          <cell r="L1712">
            <v>11982</v>
          </cell>
          <cell r="M1712">
            <v>7303</v>
          </cell>
          <cell r="N1712">
            <v>7303</v>
          </cell>
          <cell r="O1712">
            <v>7303</v>
          </cell>
        </row>
        <row r="1713">
          <cell r="A1713" t="str">
            <v>11</v>
          </cell>
          <cell r="B1713" t="str">
            <v>01</v>
          </cell>
          <cell r="C1713" t="str">
            <v>02</v>
          </cell>
          <cell r="D1713" t="str">
            <v>01</v>
          </cell>
          <cell r="E1713" t="str">
            <v>12</v>
          </cell>
          <cell r="F1713" t="str">
            <v>02</v>
          </cell>
          <cell r="G1713" t="str">
            <v>0</v>
          </cell>
          <cell r="H1713" t="str">
            <v>00</v>
          </cell>
          <cell r="I1713" t="str">
            <v>0</v>
          </cell>
          <cell r="J1713">
            <v>1760</v>
          </cell>
          <cell r="K1713">
            <v>0</v>
          </cell>
          <cell r="L1713">
            <v>0</v>
          </cell>
          <cell r="M1713">
            <v>0</v>
          </cell>
          <cell r="N1713">
            <v>0</v>
          </cell>
          <cell r="O1713">
            <v>0</v>
          </cell>
        </row>
        <row r="1714">
          <cell r="A1714" t="str">
            <v>11</v>
          </cell>
          <cell r="B1714" t="str">
            <v>01</v>
          </cell>
          <cell r="C1714" t="str">
            <v>02</v>
          </cell>
          <cell r="D1714" t="str">
            <v>01</v>
          </cell>
          <cell r="E1714" t="str">
            <v>13</v>
          </cell>
          <cell r="F1714" t="str">
            <v>08</v>
          </cell>
          <cell r="G1714" t="str">
            <v>0</v>
          </cell>
          <cell r="H1714" t="str">
            <v>00</v>
          </cell>
          <cell r="I1714" t="str">
            <v>0</v>
          </cell>
          <cell r="J1714">
            <v>1502</v>
          </cell>
          <cell r="K1714">
            <v>2000</v>
          </cell>
          <cell r="L1714">
            <v>2227</v>
          </cell>
          <cell r="M1714">
            <v>1461</v>
          </cell>
          <cell r="N1714">
            <v>1461</v>
          </cell>
          <cell r="O1714">
            <v>1461</v>
          </cell>
        </row>
        <row r="1715">
          <cell r="A1715" t="str">
            <v>11</v>
          </cell>
          <cell r="B1715" t="str">
            <v>01</v>
          </cell>
          <cell r="C1715" t="str">
            <v>02</v>
          </cell>
          <cell r="D1715" t="str">
            <v>01</v>
          </cell>
          <cell r="E1715" t="str">
            <v>13</v>
          </cell>
          <cell r="F1715" t="str">
            <v>15</v>
          </cell>
          <cell r="G1715" t="str">
            <v>0</v>
          </cell>
          <cell r="H1715" t="str">
            <v>00</v>
          </cell>
          <cell r="I1715" t="str">
            <v>0</v>
          </cell>
          <cell r="J1715">
            <v>8115</v>
          </cell>
          <cell r="K1715">
            <v>8000</v>
          </cell>
          <cell r="L1715">
            <v>4485</v>
          </cell>
          <cell r="M1715">
            <v>5843</v>
          </cell>
          <cell r="N1715">
            <v>5843</v>
          </cell>
          <cell r="O1715">
            <v>5843</v>
          </cell>
        </row>
        <row r="1716">
          <cell r="A1716" t="str">
            <v>11</v>
          </cell>
          <cell r="B1716" t="str">
            <v>01</v>
          </cell>
          <cell r="C1716" t="str">
            <v>02</v>
          </cell>
          <cell r="D1716" t="str">
            <v>01</v>
          </cell>
          <cell r="E1716" t="str">
            <v>14</v>
          </cell>
          <cell r="F1716" t="str">
            <v>01</v>
          </cell>
          <cell r="G1716" t="str">
            <v>0</v>
          </cell>
          <cell r="H1716" t="str">
            <v>00</v>
          </cell>
          <cell r="I1716" t="str">
            <v>0</v>
          </cell>
          <cell r="J1716">
            <v>0</v>
          </cell>
          <cell r="K1716">
            <v>0</v>
          </cell>
          <cell r="L1716">
            <v>0</v>
          </cell>
          <cell r="M1716">
            <v>3652</v>
          </cell>
          <cell r="N1716">
            <v>3652</v>
          </cell>
          <cell r="O1716">
            <v>3652</v>
          </cell>
        </row>
        <row r="1717">
          <cell r="A1717" t="str">
            <v>11</v>
          </cell>
          <cell r="B1717" t="str">
            <v>01</v>
          </cell>
          <cell r="C1717" t="str">
            <v>02</v>
          </cell>
          <cell r="D1717" t="str">
            <v>01</v>
          </cell>
          <cell r="E1717" t="str">
            <v>14</v>
          </cell>
          <cell r="F1717" t="str">
            <v>02</v>
          </cell>
          <cell r="G1717" t="str">
            <v>0</v>
          </cell>
          <cell r="H1717" t="str">
            <v>00</v>
          </cell>
          <cell r="I1717" t="str">
            <v>0</v>
          </cell>
          <cell r="J1717">
            <v>71410</v>
          </cell>
          <cell r="K1717">
            <v>70000</v>
          </cell>
          <cell r="L1717">
            <v>70801</v>
          </cell>
          <cell r="M1717">
            <v>51123</v>
          </cell>
          <cell r="N1717">
            <v>51123</v>
          </cell>
          <cell r="O1717">
            <v>51123</v>
          </cell>
        </row>
        <row r="1718">
          <cell r="A1718" t="str">
            <v>11</v>
          </cell>
          <cell r="B1718" t="str">
            <v>01</v>
          </cell>
          <cell r="C1718" t="str">
            <v>02</v>
          </cell>
          <cell r="D1718" t="str">
            <v>01</v>
          </cell>
          <cell r="E1718" t="str">
            <v>14</v>
          </cell>
          <cell r="F1718" t="str">
            <v>05</v>
          </cell>
          <cell r="G1718" t="str">
            <v>0</v>
          </cell>
          <cell r="H1718" t="str">
            <v>00</v>
          </cell>
          <cell r="I1718" t="str">
            <v>0</v>
          </cell>
          <cell r="J1718">
            <v>7823</v>
          </cell>
          <cell r="K1718">
            <v>20000</v>
          </cell>
          <cell r="L1718">
            <v>20000</v>
          </cell>
          <cell r="M1718">
            <v>14607</v>
          </cell>
          <cell r="N1718">
            <v>14607</v>
          </cell>
          <cell r="O1718">
            <v>14607</v>
          </cell>
        </row>
        <row r="1719">
          <cell r="A1719" t="str">
            <v>11</v>
          </cell>
          <cell r="B1719" t="str">
            <v>01</v>
          </cell>
          <cell r="C1719" t="str">
            <v>02</v>
          </cell>
          <cell r="D1719" t="str">
            <v>01</v>
          </cell>
          <cell r="E1719" t="str">
            <v>14</v>
          </cell>
          <cell r="F1719" t="str">
            <v>06</v>
          </cell>
          <cell r="G1719" t="str">
            <v>0</v>
          </cell>
          <cell r="H1719" t="str">
            <v>00</v>
          </cell>
          <cell r="I1719" t="str">
            <v>0</v>
          </cell>
          <cell r="J1719">
            <v>0</v>
          </cell>
          <cell r="K1719">
            <v>2000</v>
          </cell>
          <cell r="L1719">
            <v>2353</v>
          </cell>
          <cell r="M1719">
            <v>1461</v>
          </cell>
          <cell r="N1719">
            <v>1461</v>
          </cell>
          <cell r="O1719">
            <v>1461</v>
          </cell>
        </row>
        <row r="1720">
          <cell r="A1720" t="str">
            <v>11</v>
          </cell>
          <cell r="B1720" t="str">
            <v>01</v>
          </cell>
          <cell r="C1720" t="str">
            <v>02</v>
          </cell>
          <cell r="D1720" t="str">
            <v>01</v>
          </cell>
          <cell r="E1720" t="str">
            <v>14</v>
          </cell>
          <cell r="F1720" t="str">
            <v>07</v>
          </cell>
          <cell r="G1720" t="str">
            <v>0</v>
          </cell>
          <cell r="H1720" t="str">
            <v>00</v>
          </cell>
          <cell r="I1720" t="str">
            <v>0</v>
          </cell>
          <cell r="J1720">
            <v>6406</v>
          </cell>
          <cell r="K1720">
            <v>8000</v>
          </cell>
          <cell r="L1720">
            <v>8405</v>
          </cell>
          <cell r="M1720">
            <v>14607</v>
          </cell>
          <cell r="N1720">
            <v>14607</v>
          </cell>
          <cell r="O1720">
            <v>14607</v>
          </cell>
        </row>
        <row r="1721">
          <cell r="A1721" t="str">
            <v>11</v>
          </cell>
          <cell r="B1721" t="str">
            <v>01</v>
          </cell>
          <cell r="C1721" t="str">
            <v>02</v>
          </cell>
          <cell r="D1721" t="str">
            <v>01</v>
          </cell>
          <cell r="E1721" t="str">
            <v>14</v>
          </cell>
          <cell r="F1721" t="str">
            <v>16</v>
          </cell>
          <cell r="G1721" t="str">
            <v>0</v>
          </cell>
          <cell r="H1721" t="str">
            <v>00</v>
          </cell>
          <cell r="I1721" t="str">
            <v>0</v>
          </cell>
          <cell r="J1721">
            <v>83222</v>
          </cell>
          <cell r="K1721">
            <v>80000</v>
          </cell>
          <cell r="L1721">
            <v>80000</v>
          </cell>
          <cell r="M1721">
            <v>58427</v>
          </cell>
          <cell r="N1721">
            <v>58427</v>
          </cell>
          <cell r="O1721">
            <v>58427</v>
          </cell>
        </row>
        <row r="1722">
          <cell r="A1722" t="str">
            <v>11</v>
          </cell>
          <cell r="B1722" t="str">
            <v>01</v>
          </cell>
          <cell r="C1722" t="str">
            <v>03</v>
          </cell>
          <cell r="D1722" t="str">
            <v>01</v>
          </cell>
          <cell r="E1722" t="str">
            <v>10</v>
          </cell>
          <cell r="F1722" t="str">
            <v>01</v>
          </cell>
          <cell r="G1722" t="str">
            <v>1</v>
          </cell>
          <cell r="H1722" t="str">
            <v>00</v>
          </cell>
          <cell r="I1722" t="str">
            <v>0</v>
          </cell>
          <cell r="J1722">
            <v>1178239</v>
          </cell>
          <cell r="K1722">
            <v>1362125</v>
          </cell>
          <cell r="L1722">
            <v>1204651</v>
          </cell>
          <cell r="M1722">
            <v>1437057</v>
          </cell>
          <cell r="N1722">
            <v>1532236</v>
          </cell>
          <cell r="O1722">
            <v>1532236</v>
          </cell>
        </row>
        <row r="1723">
          <cell r="A1723" t="str">
            <v>11</v>
          </cell>
          <cell r="B1723" t="str">
            <v>01</v>
          </cell>
          <cell r="C1723" t="str">
            <v>03</v>
          </cell>
          <cell r="D1723" t="str">
            <v>01</v>
          </cell>
          <cell r="E1723" t="str">
            <v>10</v>
          </cell>
          <cell r="F1723" t="str">
            <v>32</v>
          </cell>
          <cell r="G1723" t="str">
            <v>1</v>
          </cell>
          <cell r="H1723" t="str">
            <v>00</v>
          </cell>
          <cell r="I1723" t="str">
            <v>0</v>
          </cell>
          <cell r="J1723">
            <v>0</v>
          </cell>
          <cell r="K1723">
            <v>10000</v>
          </cell>
          <cell r="L1723">
            <v>2333</v>
          </cell>
          <cell r="M1723">
            <v>4382</v>
          </cell>
          <cell r="N1723">
            <v>4382</v>
          </cell>
          <cell r="O1723">
            <v>4382</v>
          </cell>
        </row>
        <row r="1724">
          <cell r="A1724" t="str">
            <v>11</v>
          </cell>
          <cell r="B1724" t="str">
            <v>01</v>
          </cell>
          <cell r="C1724" t="str">
            <v>03</v>
          </cell>
          <cell r="D1724" t="str">
            <v>01</v>
          </cell>
          <cell r="E1724" t="str">
            <v>12</v>
          </cell>
          <cell r="F1724" t="str">
            <v>01</v>
          </cell>
          <cell r="G1724" t="str">
            <v>1</v>
          </cell>
          <cell r="H1724" t="str">
            <v>00</v>
          </cell>
          <cell r="I1724" t="str">
            <v>0</v>
          </cell>
          <cell r="J1724">
            <v>7475</v>
          </cell>
          <cell r="K1724">
            <v>8000</v>
          </cell>
          <cell r="L1724">
            <v>8000</v>
          </cell>
          <cell r="M1724">
            <v>5843</v>
          </cell>
          <cell r="N1724">
            <v>5843</v>
          </cell>
          <cell r="O1724">
            <v>5843</v>
          </cell>
        </row>
        <row r="1725">
          <cell r="A1725" t="str">
            <v>11</v>
          </cell>
          <cell r="B1725" t="str">
            <v>01</v>
          </cell>
          <cell r="C1725" t="str">
            <v>03</v>
          </cell>
          <cell r="D1725" t="str">
            <v>01</v>
          </cell>
          <cell r="E1725" t="str">
            <v>12</v>
          </cell>
          <cell r="F1725" t="str">
            <v>03</v>
          </cell>
          <cell r="G1725" t="str">
            <v>1</v>
          </cell>
          <cell r="H1725" t="str">
            <v>00</v>
          </cell>
          <cell r="I1725" t="str">
            <v>0</v>
          </cell>
          <cell r="J1725">
            <v>30117</v>
          </cell>
          <cell r="K1725">
            <v>29750</v>
          </cell>
          <cell r="L1725">
            <v>29750</v>
          </cell>
          <cell r="M1725">
            <v>29213</v>
          </cell>
          <cell r="N1725">
            <v>29213</v>
          </cell>
          <cell r="O1725">
            <v>29213</v>
          </cell>
        </row>
        <row r="1726">
          <cell r="A1726" t="str">
            <v>11</v>
          </cell>
          <cell r="B1726" t="str">
            <v>01</v>
          </cell>
          <cell r="C1726" t="str">
            <v>03</v>
          </cell>
          <cell r="D1726" t="str">
            <v>01</v>
          </cell>
          <cell r="E1726" t="str">
            <v>13</v>
          </cell>
          <cell r="F1726" t="str">
            <v>01</v>
          </cell>
          <cell r="G1726" t="str">
            <v>1</v>
          </cell>
          <cell r="H1726" t="str">
            <v>00</v>
          </cell>
          <cell r="I1726" t="str">
            <v>0</v>
          </cell>
          <cell r="J1726">
            <v>30793</v>
          </cell>
          <cell r="K1726">
            <v>170000</v>
          </cell>
          <cell r="L1726">
            <v>179587</v>
          </cell>
          <cell r="M1726">
            <v>116853</v>
          </cell>
          <cell r="N1726">
            <v>116853</v>
          </cell>
          <cell r="O1726">
            <v>116853</v>
          </cell>
        </row>
        <row r="1727">
          <cell r="A1727" t="str">
            <v>11</v>
          </cell>
          <cell r="B1727" t="str">
            <v>01</v>
          </cell>
          <cell r="C1727" t="str">
            <v>03</v>
          </cell>
          <cell r="D1727" t="str">
            <v>01</v>
          </cell>
          <cell r="E1727" t="str">
            <v>13</v>
          </cell>
          <cell r="F1727" t="str">
            <v>07</v>
          </cell>
          <cell r="G1727" t="str">
            <v>1</v>
          </cell>
          <cell r="H1727" t="str">
            <v>00</v>
          </cell>
          <cell r="I1727" t="str">
            <v>0</v>
          </cell>
          <cell r="J1727">
            <v>0</v>
          </cell>
          <cell r="K1727">
            <v>1</v>
          </cell>
          <cell r="L1727">
            <v>0</v>
          </cell>
          <cell r="M1727">
            <v>3652</v>
          </cell>
          <cell r="N1727">
            <v>3652</v>
          </cell>
          <cell r="O1727">
            <v>3652</v>
          </cell>
        </row>
        <row r="1728">
          <cell r="A1728" t="str">
            <v>11</v>
          </cell>
          <cell r="B1728" t="str">
            <v>01</v>
          </cell>
          <cell r="C1728" t="str">
            <v>03</v>
          </cell>
          <cell r="D1728" t="str">
            <v>01</v>
          </cell>
          <cell r="E1728" t="str">
            <v>13</v>
          </cell>
          <cell r="F1728" t="str">
            <v>08</v>
          </cell>
          <cell r="G1728" t="str">
            <v>1</v>
          </cell>
          <cell r="H1728" t="str">
            <v>00</v>
          </cell>
          <cell r="I1728" t="str">
            <v>0</v>
          </cell>
          <cell r="J1728">
            <v>12468</v>
          </cell>
          <cell r="K1728">
            <v>8000</v>
          </cell>
          <cell r="L1728">
            <v>5328</v>
          </cell>
          <cell r="M1728">
            <v>3652</v>
          </cell>
          <cell r="N1728">
            <v>3652</v>
          </cell>
          <cell r="O1728">
            <v>3652</v>
          </cell>
        </row>
        <row r="1729">
          <cell r="A1729" t="str">
            <v>11</v>
          </cell>
          <cell r="B1729" t="str">
            <v>01</v>
          </cell>
          <cell r="C1729" t="str">
            <v>03</v>
          </cell>
          <cell r="D1729" t="str">
            <v>01</v>
          </cell>
          <cell r="E1729" t="str">
            <v>13</v>
          </cell>
          <cell r="F1729" t="str">
            <v>09</v>
          </cell>
          <cell r="G1729" t="str">
            <v>1</v>
          </cell>
          <cell r="H1729" t="str">
            <v>00</v>
          </cell>
          <cell r="I1729" t="str">
            <v>0</v>
          </cell>
          <cell r="J1729">
            <v>157161</v>
          </cell>
          <cell r="K1729">
            <v>25000</v>
          </cell>
          <cell r="L1729">
            <v>25000</v>
          </cell>
          <cell r="M1729">
            <v>21910</v>
          </cell>
          <cell r="N1729">
            <v>21910</v>
          </cell>
          <cell r="O1729">
            <v>21910</v>
          </cell>
        </row>
        <row r="1730">
          <cell r="A1730" t="str">
            <v>11</v>
          </cell>
          <cell r="B1730" t="str">
            <v>01</v>
          </cell>
          <cell r="C1730" t="str">
            <v>03</v>
          </cell>
          <cell r="D1730" t="str">
            <v>01</v>
          </cell>
          <cell r="E1730" t="str">
            <v>13</v>
          </cell>
          <cell r="F1730" t="str">
            <v>15</v>
          </cell>
          <cell r="G1730" t="str">
            <v>1</v>
          </cell>
          <cell r="H1730" t="str">
            <v>00</v>
          </cell>
          <cell r="I1730" t="str">
            <v>0</v>
          </cell>
          <cell r="J1730">
            <v>4201</v>
          </cell>
          <cell r="K1730">
            <v>5000</v>
          </cell>
          <cell r="L1730">
            <v>637</v>
          </cell>
          <cell r="M1730">
            <v>3652</v>
          </cell>
          <cell r="N1730">
            <v>3652</v>
          </cell>
          <cell r="O1730">
            <v>3652</v>
          </cell>
        </row>
        <row r="1731">
          <cell r="A1731" t="str">
            <v>11</v>
          </cell>
          <cell r="B1731" t="str">
            <v>01</v>
          </cell>
          <cell r="C1731" t="str">
            <v>03</v>
          </cell>
          <cell r="D1731" t="str">
            <v>01</v>
          </cell>
          <cell r="E1731" t="str">
            <v>13</v>
          </cell>
          <cell r="F1731" t="str">
            <v>29</v>
          </cell>
          <cell r="G1731" t="str">
            <v>1</v>
          </cell>
          <cell r="H1731" t="str">
            <v>00</v>
          </cell>
          <cell r="I1731" t="str">
            <v>0</v>
          </cell>
          <cell r="J1731">
            <v>19950</v>
          </cell>
          <cell r="K1731">
            <v>0</v>
          </cell>
          <cell r="L1731">
            <v>0</v>
          </cell>
          <cell r="M1731">
            <v>0</v>
          </cell>
          <cell r="N1731">
            <v>0</v>
          </cell>
          <cell r="O1731">
            <v>0</v>
          </cell>
        </row>
        <row r="1732">
          <cell r="A1732" t="str">
            <v>11</v>
          </cell>
          <cell r="B1732" t="str">
            <v>01</v>
          </cell>
          <cell r="C1732" t="str">
            <v>03</v>
          </cell>
          <cell r="D1732" t="str">
            <v>01</v>
          </cell>
          <cell r="E1732" t="str">
            <v>14</v>
          </cell>
          <cell r="F1732" t="str">
            <v>01</v>
          </cell>
          <cell r="G1732" t="str">
            <v>1</v>
          </cell>
          <cell r="H1732" t="str">
            <v>00</v>
          </cell>
          <cell r="I1732" t="str">
            <v>0</v>
          </cell>
          <cell r="J1732">
            <v>0</v>
          </cell>
          <cell r="K1732">
            <v>2000</v>
          </cell>
          <cell r="L1732">
            <v>332</v>
          </cell>
          <cell r="M1732">
            <v>0</v>
          </cell>
          <cell r="N1732">
            <v>0</v>
          </cell>
          <cell r="O1732">
            <v>0</v>
          </cell>
        </row>
        <row r="1733">
          <cell r="A1733" t="str">
            <v>11</v>
          </cell>
          <cell r="B1733" t="str">
            <v>01</v>
          </cell>
          <cell r="C1733" t="str">
            <v>03</v>
          </cell>
          <cell r="D1733" t="str">
            <v>01</v>
          </cell>
          <cell r="E1733" t="str">
            <v>14</v>
          </cell>
          <cell r="F1733" t="str">
            <v>02</v>
          </cell>
          <cell r="G1733" t="str">
            <v>1</v>
          </cell>
          <cell r="H1733" t="str">
            <v>00</v>
          </cell>
          <cell r="I1733" t="str">
            <v>0</v>
          </cell>
          <cell r="J1733">
            <v>74178</v>
          </cell>
          <cell r="K1733">
            <v>75600</v>
          </cell>
          <cell r="L1733">
            <v>75600</v>
          </cell>
          <cell r="M1733">
            <v>58427</v>
          </cell>
          <cell r="N1733">
            <v>58427</v>
          </cell>
          <cell r="O1733">
            <v>58427</v>
          </cell>
        </row>
        <row r="1734">
          <cell r="A1734" t="str">
            <v>11</v>
          </cell>
          <cell r="B1734" t="str">
            <v>01</v>
          </cell>
          <cell r="C1734" t="str">
            <v>03</v>
          </cell>
          <cell r="D1734" t="str">
            <v>01</v>
          </cell>
          <cell r="E1734" t="str">
            <v>14</v>
          </cell>
          <cell r="F1734" t="str">
            <v>05</v>
          </cell>
          <cell r="G1734" t="str">
            <v>1</v>
          </cell>
          <cell r="H1734" t="str">
            <v>00</v>
          </cell>
          <cell r="I1734" t="str">
            <v>0</v>
          </cell>
          <cell r="J1734">
            <v>10602</v>
          </cell>
          <cell r="K1734">
            <v>20000</v>
          </cell>
          <cell r="L1734">
            <v>7811</v>
          </cell>
          <cell r="M1734">
            <v>10955</v>
          </cell>
          <cell r="N1734">
            <v>10955</v>
          </cell>
          <cell r="O1734">
            <v>10955</v>
          </cell>
        </row>
        <row r="1735">
          <cell r="A1735" t="str">
            <v>11</v>
          </cell>
          <cell r="B1735" t="str">
            <v>01</v>
          </cell>
          <cell r="C1735" t="str">
            <v>03</v>
          </cell>
          <cell r="D1735" t="str">
            <v>01</v>
          </cell>
          <cell r="E1735" t="str">
            <v>14</v>
          </cell>
          <cell r="F1735" t="str">
            <v>06</v>
          </cell>
          <cell r="G1735" t="str">
            <v>1</v>
          </cell>
          <cell r="H1735" t="str">
            <v>00</v>
          </cell>
          <cell r="I1735" t="str">
            <v>0</v>
          </cell>
          <cell r="J1735">
            <v>9521</v>
          </cell>
          <cell r="K1735">
            <v>10000</v>
          </cell>
          <cell r="L1735">
            <v>10000</v>
          </cell>
          <cell r="M1735">
            <v>7303</v>
          </cell>
          <cell r="N1735">
            <v>7303</v>
          </cell>
          <cell r="O1735">
            <v>7303</v>
          </cell>
        </row>
        <row r="1736">
          <cell r="A1736" t="str">
            <v>11</v>
          </cell>
          <cell r="B1736" t="str">
            <v>01</v>
          </cell>
          <cell r="C1736" t="str">
            <v>03</v>
          </cell>
          <cell r="D1736" t="str">
            <v>01</v>
          </cell>
          <cell r="E1736" t="str">
            <v>14</v>
          </cell>
          <cell r="F1736" t="str">
            <v>16</v>
          </cell>
          <cell r="G1736" t="str">
            <v>1</v>
          </cell>
          <cell r="H1736" t="str">
            <v>00</v>
          </cell>
          <cell r="I1736" t="str">
            <v>0</v>
          </cell>
          <cell r="J1736">
            <v>11474</v>
          </cell>
          <cell r="K1736">
            <v>12000</v>
          </cell>
          <cell r="L1736">
            <v>12000</v>
          </cell>
          <cell r="M1736">
            <v>46081</v>
          </cell>
          <cell r="N1736">
            <v>8764</v>
          </cell>
          <cell r="O1736">
            <v>8764</v>
          </cell>
        </row>
        <row r="1737">
          <cell r="A1737" t="str">
            <v>11</v>
          </cell>
          <cell r="B1737" t="str">
            <v>01</v>
          </cell>
          <cell r="C1737" t="str">
            <v>03</v>
          </cell>
          <cell r="D1737" t="str">
            <v>01</v>
          </cell>
          <cell r="E1737" t="str">
            <v>14</v>
          </cell>
          <cell r="F1737" t="str">
            <v>17</v>
          </cell>
          <cell r="G1737" t="str">
            <v>1</v>
          </cell>
          <cell r="H1737" t="str">
            <v>00</v>
          </cell>
          <cell r="I1737" t="str">
            <v>0</v>
          </cell>
          <cell r="J1737">
            <v>93748</v>
          </cell>
          <cell r="K1737">
            <v>0</v>
          </cell>
          <cell r="L1737">
            <v>0</v>
          </cell>
          <cell r="M1737">
            <v>0</v>
          </cell>
          <cell r="N1737">
            <v>0</v>
          </cell>
          <cell r="O1737">
            <v>0</v>
          </cell>
        </row>
        <row r="1738">
          <cell r="A1738" t="str">
            <v>11</v>
          </cell>
          <cell r="B1738" t="str">
            <v>01</v>
          </cell>
          <cell r="C1738" t="str">
            <v>03</v>
          </cell>
          <cell r="D1738" t="str">
            <v>01</v>
          </cell>
          <cell r="E1738" t="str">
            <v>14</v>
          </cell>
          <cell r="F1738" t="str">
            <v>41</v>
          </cell>
          <cell r="G1738" t="str">
            <v>1</v>
          </cell>
          <cell r="H1738" t="str">
            <v>00</v>
          </cell>
          <cell r="I1738" t="str">
            <v>0</v>
          </cell>
          <cell r="J1738">
            <v>263</v>
          </cell>
          <cell r="K1738">
            <v>1000</v>
          </cell>
          <cell r="L1738">
            <v>602</v>
          </cell>
          <cell r="M1738">
            <v>730</v>
          </cell>
          <cell r="N1738">
            <v>730</v>
          </cell>
          <cell r="O1738">
            <v>730</v>
          </cell>
        </row>
        <row r="1739">
          <cell r="A1739" t="str">
            <v>11</v>
          </cell>
          <cell r="B1739" t="str">
            <v>01</v>
          </cell>
          <cell r="C1739" t="str">
            <v>03</v>
          </cell>
          <cell r="D1739" t="str">
            <v>01</v>
          </cell>
          <cell r="E1739" t="str">
            <v>14</v>
          </cell>
          <cell r="F1739" t="str">
            <v>80</v>
          </cell>
          <cell r="G1739" t="str">
            <v>1</v>
          </cell>
          <cell r="H1739" t="str">
            <v>00</v>
          </cell>
          <cell r="I1739" t="str">
            <v>0</v>
          </cell>
          <cell r="J1739">
            <v>0</v>
          </cell>
          <cell r="K1739">
            <v>18772</v>
          </cell>
          <cell r="L1739">
            <v>4647</v>
          </cell>
          <cell r="M1739">
            <v>3652</v>
          </cell>
          <cell r="N1739">
            <v>3652</v>
          </cell>
          <cell r="O1739">
            <v>3652</v>
          </cell>
        </row>
        <row r="1740">
          <cell r="A1740" t="str">
            <v>11</v>
          </cell>
          <cell r="B1740" t="str">
            <v>01</v>
          </cell>
          <cell r="C1740" t="str">
            <v>03</v>
          </cell>
          <cell r="D1740" t="str">
            <v>92</v>
          </cell>
          <cell r="E1740" t="str">
            <v>14</v>
          </cell>
          <cell r="F1740" t="str">
            <v>17</v>
          </cell>
          <cell r="G1740" t="str">
            <v>0</v>
          </cell>
          <cell r="H1740" t="str">
            <v>00</v>
          </cell>
          <cell r="I1740" t="str">
            <v>0</v>
          </cell>
          <cell r="J1740">
            <v>0</v>
          </cell>
          <cell r="K1740">
            <v>50000</v>
          </cell>
          <cell r="L1740">
            <v>11067</v>
          </cell>
          <cell r="M1740">
            <v>0</v>
          </cell>
          <cell r="N1740">
            <v>0</v>
          </cell>
          <cell r="O1740">
            <v>0</v>
          </cell>
        </row>
        <row r="1741">
          <cell r="A1741" t="str">
            <v>11</v>
          </cell>
          <cell r="B1741" t="str">
            <v>01</v>
          </cell>
          <cell r="C1741" t="str">
            <v>04</v>
          </cell>
          <cell r="D1741" t="str">
            <v>01</v>
          </cell>
          <cell r="E1741" t="str">
            <v>10</v>
          </cell>
          <cell r="F1741" t="str">
            <v>01</v>
          </cell>
          <cell r="G1741" t="str">
            <v>1</v>
          </cell>
          <cell r="H1741" t="str">
            <v>00</v>
          </cell>
          <cell r="I1741" t="str">
            <v>0</v>
          </cell>
          <cell r="J1741">
            <v>199262</v>
          </cell>
          <cell r="K1741">
            <v>258069</v>
          </cell>
          <cell r="L1741">
            <v>253885</v>
          </cell>
          <cell r="M1741">
            <v>273723</v>
          </cell>
          <cell r="N1741">
            <v>287538</v>
          </cell>
          <cell r="O1741">
            <v>287538</v>
          </cell>
        </row>
        <row r="1742">
          <cell r="A1742" t="str">
            <v>11</v>
          </cell>
          <cell r="B1742" t="str">
            <v>01</v>
          </cell>
          <cell r="C1742" t="str">
            <v>04</v>
          </cell>
          <cell r="D1742" t="str">
            <v>01</v>
          </cell>
          <cell r="E1742" t="str">
            <v>10</v>
          </cell>
          <cell r="F1742" t="str">
            <v>01</v>
          </cell>
          <cell r="G1742" t="str">
            <v>4</v>
          </cell>
          <cell r="H1742" t="str">
            <v>00</v>
          </cell>
          <cell r="I1742" t="str">
            <v>0</v>
          </cell>
          <cell r="J1742">
            <v>74743</v>
          </cell>
          <cell r="K1742">
            <v>72226</v>
          </cell>
          <cell r="L1742">
            <v>72226</v>
          </cell>
          <cell r="M1742">
            <v>92809</v>
          </cell>
          <cell r="N1742">
            <v>92809</v>
          </cell>
          <cell r="O1742">
            <v>92809</v>
          </cell>
        </row>
        <row r="1743">
          <cell r="A1743" t="str">
            <v>11</v>
          </cell>
          <cell r="B1743" t="str">
            <v>01</v>
          </cell>
          <cell r="C1743" t="str">
            <v>04</v>
          </cell>
          <cell r="D1743" t="str">
            <v>01</v>
          </cell>
          <cell r="E1743" t="str">
            <v>10</v>
          </cell>
          <cell r="F1743" t="str">
            <v>32</v>
          </cell>
          <cell r="G1743" t="str">
            <v>4</v>
          </cell>
          <cell r="H1743" t="str">
            <v>00</v>
          </cell>
          <cell r="I1743" t="str">
            <v>0</v>
          </cell>
          <cell r="J1743">
            <v>0</v>
          </cell>
          <cell r="K1743">
            <v>500</v>
          </cell>
          <cell r="L1743">
            <v>500</v>
          </cell>
          <cell r="M1743">
            <v>219</v>
          </cell>
          <cell r="N1743">
            <v>219</v>
          </cell>
          <cell r="O1743">
            <v>219</v>
          </cell>
        </row>
        <row r="1744">
          <cell r="A1744" t="str">
            <v>11</v>
          </cell>
          <cell r="B1744" t="str">
            <v>01</v>
          </cell>
          <cell r="C1744" t="str">
            <v>04</v>
          </cell>
          <cell r="D1744" t="str">
            <v>01</v>
          </cell>
          <cell r="E1744" t="str">
            <v>12</v>
          </cell>
          <cell r="F1744" t="str">
            <v>01</v>
          </cell>
          <cell r="G1744" t="str">
            <v>1</v>
          </cell>
          <cell r="H1744" t="str">
            <v>00</v>
          </cell>
          <cell r="I1744" t="str">
            <v>0</v>
          </cell>
          <cell r="J1744">
            <v>634</v>
          </cell>
          <cell r="K1744">
            <v>1000</v>
          </cell>
          <cell r="L1744">
            <v>600</v>
          </cell>
          <cell r="M1744">
            <v>730</v>
          </cell>
          <cell r="N1744">
            <v>730</v>
          </cell>
          <cell r="O1744">
            <v>730</v>
          </cell>
        </row>
        <row r="1745">
          <cell r="A1745" t="str">
            <v>11</v>
          </cell>
          <cell r="B1745" t="str">
            <v>01</v>
          </cell>
          <cell r="C1745" t="str">
            <v>04</v>
          </cell>
          <cell r="D1745" t="str">
            <v>01</v>
          </cell>
          <cell r="E1745" t="str">
            <v>12</v>
          </cell>
          <cell r="F1745" t="str">
            <v>01</v>
          </cell>
          <cell r="G1745" t="str">
            <v>4</v>
          </cell>
          <cell r="H1745" t="str">
            <v>00</v>
          </cell>
          <cell r="I1745" t="str">
            <v>0</v>
          </cell>
          <cell r="J1745">
            <v>3593</v>
          </cell>
          <cell r="K1745">
            <v>3500</v>
          </cell>
          <cell r="L1745">
            <v>4198</v>
          </cell>
          <cell r="M1745">
            <v>2556</v>
          </cell>
          <cell r="N1745">
            <v>2556</v>
          </cell>
          <cell r="O1745">
            <v>2556</v>
          </cell>
        </row>
        <row r="1746">
          <cell r="A1746" t="str">
            <v>11</v>
          </cell>
          <cell r="B1746" t="str">
            <v>01</v>
          </cell>
          <cell r="C1746" t="str">
            <v>04</v>
          </cell>
          <cell r="D1746" t="str">
            <v>01</v>
          </cell>
          <cell r="E1746" t="str">
            <v>12</v>
          </cell>
          <cell r="F1746" t="str">
            <v>03</v>
          </cell>
          <cell r="G1746" t="str">
            <v>1</v>
          </cell>
          <cell r="H1746" t="str">
            <v>00</v>
          </cell>
          <cell r="I1746" t="str">
            <v>0</v>
          </cell>
          <cell r="J1746">
            <v>466</v>
          </cell>
          <cell r="K1746">
            <v>1800</v>
          </cell>
          <cell r="L1746">
            <v>2019</v>
          </cell>
          <cell r="M1746">
            <v>1315</v>
          </cell>
          <cell r="N1746">
            <v>1315</v>
          </cell>
          <cell r="O1746">
            <v>1315</v>
          </cell>
        </row>
        <row r="1747">
          <cell r="A1747" t="str">
            <v>11</v>
          </cell>
          <cell r="B1747" t="str">
            <v>01</v>
          </cell>
          <cell r="C1747" t="str">
            <v>04</v>
          </cell>
          <cell r="D1747" t="str">
            <v>01</v>
          </cell>
          <cell r="E1747" t="str">
            <v>12</v>
          </cell>
          <cell r="F1747" t="str">
            <v>03</v>
          </cell>
          <cell r="G1747" t="str">
            <v>4</v>
          </cell>
          <cell r="H1747" t="str">
            <v>00</v>
          </cell>
          <cell r="I1747" t="str">
            <v>0</v>
          </cell>
          <cell r="J1747">
            <v>939</v>
          </cell>
          <cell r="K1747">
            <v>2500</v>
          </cell>
          <cell r="L1747">
            <v>544</v>
          </cell>
          <cell r="M1747">
            <v>1826</v>
          </cell>
          <cell r="N1747">
            <v>1826</v>
          </cell>
          <cell r="O1747">
            <v>1826</v>
          </cell>
        </row>
        <row r="1748">
          <cell r="A1748" t="str">
            <v>11</v>
          </cell>
          <cell r="B1748" t="str">
            <v>01</v>
          </cell>
          <cell r="C1748" t="str">
            <v>04</v>
          </cell>
          <cell r="D1748" t="str">
            <v>01</v>
          </cell>
          <cell r="E1748" t="str">
            <v>13</v>
          </cell>
          <cell r="F1748" t="str">
            <v>01</v>
          </cell>
          <cell r="G1748" t="str">
            <v>1</v>
          </cell>
          <cell r="H1748" t="str">
            <v>00</v>
          </cell>
          <cell r="I1748" t="str">
            <v>0</v>
          </cell>
          <cell r="J1748">
            <v>28398</v>
          </cell>
          <cell r="K1748">
            <v>57000</v>
          </cell>
          <cell r="L1748">
            <v>40000</v>
          </cell>
          <cell r="M1748">
            <v>32135</v>
          </cell>
          <cell r="N1748">
            <v>32135</v>
          </cell>
          <cell r="O1748">
            <v>32135</v>
          </cell>
        </row>
        <row r="1749">
          <cell r="A1749" t="str">
            <v>11</v>
          </cell>
          <cell r="B1749" t="str">
            <v>01</v>
          </cell>
          <cell r="C1749" t="str">
            <v>04</v>
          </cell>
          <cell r="D1749" t="str">
            <v>01</v>
          </cell>
          <cell r="E1749" t="str">
            <v>13</v>
          </cell>
          <cell r="F1749" t="str">
            <v>01</v>
          </cell>
          <cell r="G1749" t="str">
            <v>4</v>
          </cell>
          <cell r="H1749" t="str">
            <v>00</v>
          </cell>
          <cell r="I1749" t="str">
            <v>0</v>
          </cell>
          <cell r="J1749">
            <v>5364</v>
          </cell>
          <cell r="K1749">
            <v>5000</v>
          </cell>
          <cell r="L1749">
            <v>8564</v>
          </cell>
          <cell r="M1749">
            <v>4382</v>
          </cell>
          <cell r="N1749">
            <v>4382</v>
          </cell>
          <cell r="O1749">
            <v>4382</v>
          </cell>
        </row>
        <row r="1750">
          <cell r="A1750" t="str">
            <v>11</v>
          </cell>
          <cell r="B1750" t="str">
            <v>01</v>
          </cell>
          <cell r="C1750" t="str">
            <v>04</v>
          </cell>
          <cell r="D1750" t="str">
            <v>01</v>
          </cell>
          <cell r="E1750" t="str">
            <v>13</v>
          </cell>
          <cell r="F1750" t="str">
            <v>07</v>
          </cell>
          <cell r="G1750" t="str">
            <v>4</v>
          </cell>
          <cell r="H1750" t="str">
            <v>00</v>
          </cell>
          <cell r="I1750" t="str">
            <v>0</v>
          </cell>
          <cell r="J1750">
            <v>1892</v>
          </cell>
          <cell r="K1750">
            <v>0</v>
          </cell>
          <cell r="L1750">
            <v>0</v>
          </cell>
          <cell r="M1750">
            <v>1461</v>
          </cell>
          <cell r="N1750">
            <v>1461</v>
          </cell>
          <cell r="O1750">
            <v>1461</v>
          </cell>
        </row>
        <row r="1751">
          <cell r="A1751" t="str">
            <v>11</v>
          </cell>
          <cell r="B1751" t="str">
            <v>01</v>
          </cell>
          <cell r="C1751" t="str">
            <v>04</v>
          </cell>
          <cell r="D1751" t="str">
            <v>01</v>
          </cell>
          <cell r="E1751" t="str">
            <v>13</v>
          </cell>
          <cell r="F1751" t="str">
            <v>07</v>
          </cell>
          <cell r="G1751" t="str">
            <v>1</v>
          </cell>
          <cell r="H1751" t="str">
            <v>00</v>
          </cell>
          <cell r="I1751" t="str">
            <v>0</v>
          </cell>
          <cell r="J1751">
            <v>0</v>
          </cell>
          <cell r="K1751">
            <v>0</v>
          </cell>
          <cell r="L1751">
            <v>0</v>
          </cell>
          <cell r="M1751">
            <v>1461</v>
          </cell>
          <cell r="N1751">
            <v>1461</v>
          </cell>
          <cell r="O1751">
            <v>1461</v>
          </cell>
        </row>
        <row r="1752">
          <cell r="A1752" t="str">
            <v>11</v>
          </cell>
          <cell r="B1752" t="str">
            <v>01</v>
          </cell>
          <cell r="C1752" t="str">
            <v>04</v>
          </cell>
          <cell r="D1752" t="str">
            <v>01</v>
          </cell>
          <cell r="E1752" t="str">
            <v>13</v>
          </cell>
          <cell r="F1752" t="str">
            <v>08</v>
          </cell>
          <cell r="G1752" t="str">
            <v>1</v>
          </cell>
          <cell r="H1752" t="str">
            <v>00</v>
          </cell>
          <cell r="I1752" t="str">
            <v>0</v>
          </cell>
          <cell r="J1752">
            <v>1806</v>
          </cell>
          <cell r="K1752">
            <v>2000</v>
          </cell>
          <cell r="L1752">
            <v>384</v>
          </cell>
          <cell r="M1752">
            <v>1095</v>
          </cell>
          <cell r="N1752">
            <v>1095</v>
          </cell>
          <cell r="O1752">
            <v>1095</v>
          </cell>
        </row>
        <row r="1753">
          <cell r="A1753" t="str">
            <v>11</v>
          </cell>
          <cell r="B1753" t="str">
            <v>01</v>
          </cell>
          <cell r="C1753" t="str">
            <v>04</v>
          </cell>
          <cell r="D1753" t="str">
            <v>01</v>
          </cell>
          <cell r="E1753" t="str">
            <v>13</v>
          </cell>
          <cell r="F1753" t="str">
            <v>08</v>
          </cell>
          <cell r="G1753" t="str">
            <v>4</v>
          </cell>
          <cell r="H1753" t="str">
            <v>00</v>
          </cell>
          <cell r="I1753" t="str">
            <v>0</v>
          </cell>
          <cell r="J1753">
            <v>246</v>
          </cell>
          <cell r="K1753">
            <v>1000</v>
          </cell>
          <cell r="L1753">
            <v>783</v>
          </cell>
          <cell r="M1753">
            <v>730</v>
          </cell>
          <cell r="N1753">
            <v>730</v>
          </cell>
          <cell r="O1753">
            <v>730</v>
          </cell>
        </row>
        <row r="1754">
          <cell r="A1754" t="str">
            <v>11</v>
          </cell>
          <cell r="B1754" t="str">
            <v>01</v>
          </cell>
          <cell r="C1754" t="str">
            <v>04</v>
          </cell>
          <cell r="D1754" t="str">
            <v>01</v>
          </cell>
          <cell r="E1754" t="str">
            <v>13</v>
          </cell>
          <cell r="F1754" t="str">
            <v>09</v>
          </cell>
          <cell r="G1754" t="str">
            <v>1</v>
          </cell>
          <cell r="H1754" t="str">
            <v>00</v>
          </cell>
          <cell r="I1754" t="str">
            <v>0</v>
          </cell>
          <cell r="J1754">
            <v>5829</v>
          </cell>
          <cell r="K1754">
            <v>6000</v>
          </cell>
          <cell r="L1754">
            <v>6000</v>
          </cell>
          <cell r="M1754">
            <v>4382</v>
          </cell>
          <cell r="N1754">
            <v>4382</v>
          </cell>
          <cell r="O1754">
            <v>4382</v>
          </cell>
        </row>
        <row r="1755">
          <cell r="A1755" t="str">
            <v>11</v>
          </cell>
          <cell r="B1755" t="str">
            <v>01</v>
          </cell>
          <cell r="C1755" t="str">
            <v>04</v>
          </cell>
          <cell r="D1755" t="str">
            <v>01</v>
          </cell>
          <cell r="E1755" t="str">
            <v>13</v>
          </cell>
          <cell r="F1755" t="str">
            <v>09</v>
          </cell>
          <cell r="G1755" t="str">
            <v>4</v>
          </cell>
          <cell r="H1755" t="str">
            <v>00</v>
          </cell>
          <cell r="I1755" t="str">
            <v>0</v>
          </cell>
          <cell r="J1755">
            <v>3297</v>
          </cell>
          <cell r="K1755">
            <v>3000</v>
          </cell>
          <cell r="L1755">
            <v>1715</v>
          </cell>
          <cell r="M1755">
            <v>2191</v>
          </cell>
          <cell r="N1755">
            <v>2191</v>
          </cell>
          <cell r="O1755">
            <v>2191</v>
          </cell>
        </row>
        <row r="1756">
          <cell r="A1756" t="str">
            <v>11</v>
          </cell>
          <cell r="B1756" t="str">
            <v>01</v>
          </cell>
          <cell r="C1756" t="str">
            <v>04</v>
          </cell>
          <cell r="D1756" t="str">
            <v>01</v>
          </cell>
          <cell r="E1756" t="str">
            <v>13</v>
          </cell>
          <cell r="F1756" t="str">
            <v>15</v>
          </cell>
          <cell r="G1756" t="str">
            <v>4</v>
          </cell>
          <cell r="H1756" t="str">
            <v>00</v>
          </cell>
          <cell r="I1756" t="str">
            <v>0</v>
          </cell>
          <cell r="J1756">
            <v>0</v>
          </cell>
          <cell r="K1756">
            <v>0</v>
          </cell>
          <cell r="L1756">
            <v>0</v>
          </cell>
          <cell r="M1756">
            <v>730</v>
          </cell>
          <cell r="N1756">
            <v>730</v>
          </cell>
          <cell r="O1756">
            <v>730</v>
          </cell>
        </row>
        <row r="1757">
          <cell r="A1757" t="str">
            <v>11</v>
          </cell>
          <cell r="B1757" t="str">
            <v>01</v>
          </cell>
          <cell r="C1757" t="str">
            <v>04</v>
          </cell>
          <cell r="D1757" t="str">
            <v>01</v>
          </cell>
          <cell r="E1757" t="str">
            <v>13</v>
          </cell>
          <cell r="F1757" t="str">
            <v>29</v>
          </cell>
          <cell r="G1757" t="str">
            <v>4</v>
          </cell>
          <cell r="H1757" t="str">
            <v>00</v>
          </cell>
          <cell r="I1757" t="str">
            <v>0</v>
          </cell>
          <cell r="J1757">
            <v>0</v>
          </cell>
          <cell r="K1757">
            <v>2000</v>
          </cell>
          <cell r="L1757">
            <v>2000</v>
          </cell>
          <cell r="M1757">
            <v>1</v>
          </cell>
          <cell r="N1757">
            <v>1</v>
          </cell>
          <cell r="O1757">
            <v>1</v>
          </cell>
        </row>
        <row r="1758">
          <cell r="A1758" t="str">
            <v>11</v>
          </cell>
          <cell r="B1758" t="str">
            <v>01</v>
          </cell>
          <cell r="C1758" t="str">
            <v>04</v>
          </cell>
          <cell r="D1758" t="str">
            <v>01</v>
          </cell>
          <cell r="E1758" t="str">
            <v>14</v>
          </cell>
          <cell r="F1758" t="str">
            <v>02</v>
          </cell>
          <cell r="G1758" t="str">
            <v>1</v>
          </cell>
          <cell r="H1758" t="str">
            <v>00</v>
          </cell>
          <cell r="I1758" t="str">
            <v>0</v>
          </cell>
          <cell r="J1758">
            <v>3174</v>
          </cell>
          <cell r="K1758">
            <v>4800</v>
          </cell>
          <cell r="L1758">
            <v>4800</v>
          </cell>
          <cell r="M1758">
            <v>3506</v>
          </cell>
          <cell r="N1758">
            <v>3506</v>
          </cell>
          <cell r="O1758">
            <v>3506</v>
          </cell>
        </row>
        <row r="1759">
          <cell r="A1759" t="str">
            <v>11</v>
          </cell>
          <cell r="B1759" t="str">
            <v>01</v>
          </cell>
          <cell r="C1759" t="str">
            <v>04</v>
          </cell>
          <cell r="D1759" t="str">
            <v>01</v>
          </cell>
          <cell r="E1759" t="str">
            <v>14</v>
          </cell>
          <cell r="F1759" t="str">
            <v>02</v>
          </cell>
          <cell r="G1759" t="str">
            <v>4</v>
          </cell>
          <cell r="H1759" t="str">
            <v>00</v>
          </cell>
          <cell r="I1759" t="str">
            <v>0</v>
          </cell>
          <cell r="J1759">
            <v>2900</v>
          </cell>
          <cell r="K1759">
            <v>4800</v>
          </cell>
          <cell r="L1759">
            <v>4800</v>
          </cell>
          <cell r="M1759">
            <v>3506</v>
          </cell>
          <cell r="N1759">
            <v>3506</v>
          </cell>
          <cell r="O1759">
            <v>3506</v>
          </cell>
        </row>
        <row r="1760">
          <cell r="A1760" t="str">
            <v>11</v>
          </cell>
          <cell r="B1760" t="str">
            <v>01</v>
          </cell>
          <cell r="C1760" t="str">
            <v>04</v>
          </cell>
          <cell r="D1760" t="str">
            <v>01</v>
          </cell>
          <cell r="E1760" t="str">
            <v>14</v>
          </cell>
          <cell r="F1760" t="str">
            <v>05</v>
          </cell>
          <cell r="G1760" t="str">
            <v>1</v>
          </cell>
          <cell r="H1760" t="str">
            <v>00</v>
          </cell>
          <cell r="I1760" t="str">
            <v>0</v>
          </cell>
          <cell r="J1760">
            <v>1624</v>
          </cell>
          <cell r="K1760">
            <v>2400</v>
          </cell>
          <cell r="L1760">
            <v>1521</v>
          </cell>
          <cell r="M1760">
            <v>1753</v>
          </cell>
          <cell r="N1760">
            <v>1753</v>
          </cell>
          <cell r="O1760">
            <v>1753</v>
          </cell>
        </row>
        <row r="1761">
          <cell r="A1761" t="str">
            <v>11</v>
          </cell>
          <cell r="B1761" t="str">
            <v>01</v>
          </cell>
          <cell r="C1761" t="str">
            <v>04</v>
          </cell>
          <cell r="D1761" t="str">
            <v>01</v>
          </cell>
          <cell r="E1761" t="str">
            <v>14</v>
          </cell>
          <cell r="F1761" t="str">
            <v>05</v>
          </cell>
          <cell r="G1761" t="str">
            <v>4</v>
          </cell>
          <cell r="H1761" t="str">
            <v>00</v>
          </cell>
          <cell r="I1761" t="str">
            <v>0</v>
          </cell>
          <cell r="J1761">
            <v>317</v>
          </cell>
          <cell r="K1761">
            <v>2000</v>
          </cell>
          <cell r="L1761">
            <v>673</v>
          </cell>
          <cell r="M1761">
            <v>1461</v>
          </cell>
          <cell r="N1761">
            <v>1461</v>
          </cell>
          <cell r="O1761">
            <v>1461</v>
          </cell>
        </row>
        <row r="1762">
          <cell r="A1762" t="str">
            <v>11</v>
          </cell>
          <cell r="B1762" t="str">
            <v>01</v>
          </cell>
          <cell r="C1762" t="str">
            <v>04</v>
          </cell>
          <cell r="D1762" t="str">
            <v>01</v>
          </cell>
          <cell r="E1762" t="str">
            <v>14</v>
          </cell>
          <cell r="F1762" t="str">
            <v>06</v>
          </cell>
          <cell r="G1762" t="str">
            <v>1</v>
          </cell>
          <cell r="H1762" t="str">
            <v>00</v>
          </cell>
          <cell r="I1762" t="str">
            <v>0</v>
          </cell>
          <cell r="J1762">
            <v>0</v>
          </cell>
          <cell r="K1762">
            <v>5000</v>
          </cell>
          <cell r="L1762">
            <v>4871</v>
          </cell>
          <cell r="M1762">
            <v>3652</v>
          </cell>
          <cell r="N1762">
            <v>3652</v>
          </cell>
          <cell r="O1762">
            <v>3652</v>
          </cell>
        </row>
        <row r="1763">
          <cell r="A1763" t="str">
            <v>11</v>
          </cell>
          <cell r="B1763" t="str">
            <v>01</v>
          </cell>
          <cell r="C1763" t="str">
            <v>04</v>
          </cell>
          <cell r="D1763" t="str">
            <v>01</v>
          </cell>
          <cell r="E1763" t="str">
            <v>14</v>
          </cell>
          <cell r="F1763" t="str">
            <v>06</v>
          </cell>
          <cell r="G1763" t="str">
            <v>4</v>
          </cell>
          <cell r="H1763" t="str">
            <v>00</v>
          </cell>
          <cell r="I1763" t="str">
            <v>0</v>
          </cell>
          <cell r="J1763">
            <v>694</v>
          </cell>
          <cell r="K1763">
            <v>1000</v>
          </cell>
          <cell r="L1763">
            <v>534</v>
          </cell>
          <cell r="M1763">
            <v>730</v>
          </cell>
          <cell r="N1763">
            <v>730</v>
          </cell>
          <cell r="O1763">
            <v>730</v>
          </cell>
        </row>
        <row r="1764">
          <cell r="A1764" t="str">
            <v>11</v>
          </cell>
          <cell r="B1764" t="str">
            <v>01</v>
          </cell>
          <cell r="C1764" t="str">
            <v>04</v>
          </cell>
          <cell r="D1764" t="str">
            <v>01</v>
          </cell>
          <cell r="E1764" t="str">
            <v>14</v>
          </cell>
          <cell r="F1764" t="str">
            <v>16</v>
          </cell>
          <cell r="G1764" t="str">
            <v>1</v>
          </cell>
          <cell r="H1764" t="str">
            <v>00</v>
          </cell>
          <cell r="I1764" t="str">
            <v>0</v>
          </cell>
          <cell r="J1764">
            <v>1997</v>
          </cell>
          <cell r="K1764">
            <v>2000</v>
          </cell>
          <cell r="L1764">
            <v>2000</v>
          </cell>
          <cell r="M1764">
            <v>1461</v>
          </cell>
          <cell r="N1764">
            <v>1461</v>
          </cell>
          <cell r="O1764">
            <v>1461</v>
          </cell>
        </row>
        <row r="1765">
          <cell r="A1765" t="str">
            <v>11</v>
          </cell>
          <cell r="B1765" t="str">
            <v>01</v>
          </cell>
          <cell r="C1765" t="str">
            <v>04</v>
          </cell>
          <cell r="D1765" t="str">
            <v>01</v>
          </cell>
          <cell r="E1765" t="str">
            <v>14</v>
          </cell>
          <cell r="F1765" t="str">
            <v>16</v>
          </cell>
          <cell r="G1765" t="str">
            <v>4</v>
          </cell>
          <cell r="H1765" t="str">
            <v>00</v>
          </cell>
          <cell r="I1765" t="str">
            <v>0</v>
          </cell>
          <cell r="J1765">
            <v>94</v>
          </cell>
          <cell r="K1765">
            <v>1000</v>
          </cell>
          <cell r="L1765">
            <v>1000</v>
          </cell>
          <cell r="M1765">
            <v>730</v>
          </cell>
          <cell r="N1765">
            <v>730</v>
          </cell>
          <cell r="O1765">
            <v>730</v>
          </cell>
        </row>
        <row r="1766">
          <cell r="A1766" t="str">
            <v>11</v>
          </cell>
          <cell r="B1766" t="str">
            <v>01</v>
          </cell>
          <cell r="C1766" t="str">
            <v>04</v>
          </cell>
          <cell r="D1766" t="str">
            <v>01</v>
          </cell>
          <cell r="E1766" t="str">
            <v>13</v>
          </cell>
          <cell r="F1766" t="str">
            <v>15</v>
          </cell>
          <cell r="G1766" t="str">
            <v>1</v>
          </cell>
          <cell r="H1766" t="str">
            <v>00</v>
          </cell>
          <cell r="I1766" t="str">
            <v>0</v>
          </cell>
          <cell r="J1766">
            <v>633</v>
          </cell>
          <cell r="K1766">
            <v>1500</v>
          </cell>
          <cell r="L1766">
            <v>1500</v>
          </cell>
          <cell r="M1766">
            <v>1095</v>
          </cell>
          <cell r="N1766">
            <v>1095</v>
          </cell>
          <cell r="O1766">
            <v>1095</v>
          </cell>
        </row>
        <row r="1767">
          <cell r="A1767" t="str">
            <v>11</v>
          </cell>
          <cell r="B1767" t="str">
            <v>01</v>
          </cell>
          <cell r="C1767" t="str">
            <v>05</v>
          </cell>
          <cell r="D1767" t="str">
            <v>01</v>
          </cell>
          <cell r="E1767" t="str">
            <v>10</v>
          </cell>
          <cell r="F1767" t="str">
            <v>01</v>
          </cell>
          <cell r="G1767" t="str">
            <v>1</v>
          </cell>
          <cell r="H1767" t="str">
            <v>00</v>
          </cell>
          <cell r="I1767" t="str">
            <v>0</v>
          </cell>
          <cell r="J1767">
            <v>221884</v>
          </cell>
          <cell r="K1767">
            <v>166018</v>
          </cell>
          <cell r="L1767">
            <v>166018</v>
          </cell>
          <cell r="M1767">
            <v>230583</v>
          </cell>
          <cell r="N1767">
            <v>230583</v>
          </cell>
          <cell r="O1767">
            <v>230583</v>
          </cell>
        </row>
        <row r="1768">
          <cell r="A1768" t="str">
            <v>11</v>
          </cell>
          <cell r="B1768" t="str">
            <v>01</v>
          </cell>
          <cell r="C1768" t="str">
            <v>05</v>
          </cell>
          <cell r="D1768" t="str">
            <v>01</v>
          </cell>
          <cell r="E1768" t="str">
            <v>12</v>
          </cell>
          <cell r="F1768" t="str">
            <v>01</v>
          </cell>
          <cell r="G1768" t="str">
            <v>1</v>
          </cell>
          <cell r="H1768" t="str">
            <v>00</v>
          </cell>
          <cell r="I1768" t="str">
            <v>0</v>
          </cell>
          <cell r="J1768">
            <v>0</v>
          </cell>
          <cell r="K1768">
            <v>1000</v>
          </cell>
          <cell r="L1768">
            <v>985</v>
          </cell>
          <cell r="M1768">
            <v>730</v>
          </cell>
          <cell r="N1768">
            <v>730</v>
          </cell>
          <cell r="O1768">
            <v>730</v>
          </cell>
        </row>
        <row r="1769">
          <cell r="A1769" t="str">
            <v>11</v>
          </cell>
          <cell r="B1769" t="str">
            <v>01</v>
          </cell>
          <cell r="C1769" t="str">
            <v>05</v>
          </cell>
          <cell r="D1769" t="str">
            <v>01</v>
          </cell>
          <cell r="E1769" t="str">
            <v>12</v>
          </cell>
          <cell r="F1769" t="str">
            <v>03</v>
          </cell>
          <cell r="G1769" t="str">
            <v>1</v>
          </cell>
          <cell r="H1769" t="str">
            <v>00</v>
          </cell>
          <cell r="I1769" t="str">
            <v>0</v>
          </cell>
          <cell r="J1769">
            <v>2165</v>
          </cell>
          <cell r="K1769">
            <v>4200</v>
          </cell>
          <cell r="L1769">
            <v>4317</v>
          </cell>
          <cell r="M1769">
            <v>3067</v>
          </cell>
          <cell r="N1769">
            <v>3067</v>
          </cell>
          <cell r="O1769">
            <v>3067</v>
          </cell>
        </row>
        <row r="1770">
          <cell r="A1770" t="str">
            <v>11</v>
          </cell>
          <cell r="B1770" t="str">
            <v>01</v>
          </cell>
          <cell r="C1770" t="str">
            <v>05</v>
          </cell>
          <cell r="D1770" t="str">
            <v>01</v>
          </cell>
          <cell r="E1770" t="str">
            <v>13</v>
          </cell>
          <cell r="F1770" t="str">
            <v>01</v>
          </cell>
          <cell r="G1770" t="str">
            <v>1</v>
          </cell>
          <cell r="H1770" t="str">
            <v>00</v>
          </cell>
          <cell r="I1770" t="str">
            <v>0</v>
          </cell>
          <cell r="J1770">
            <v>0</v>
          </cell>
          <cell r="K1770">
            <v>51000</v>
          </cell>
          <cell r="L1770">
            <v>40000</v>
          </cell>
          <cell r="M1770">
            <v>29213</v>
          </cell>
          <cell r="N1770">
            <v>29213</v>
          </cell>
          <cell r="O1770">
            <v>29213</v>
          </cell>
        </row>
        <row r="1771">
          <cell r="A1771" t="str">
            <v>11</v>
          </cell>
          <cell r="B1771" t="str">
            <v>01</v>
          </cell>
          <cell r="C1771" t="str">
            <v>05</v>
          </cell>
          <cell r="D1771" t="str">
            <v>01</v>
          </cell>
          <cell r="E1771" t="str">
            <v>13</v>
          </cell>
          <cell r="F1771" t="str">
            <v>07</v>
          </cell>
          <cell r="G1771" t="str">
            <v>1</v>
          </cell>
          <cell r="H1771" t="str">
            <v>00</v>
          </cell>
          <cell r="I1771" t="str">
            <v>0</v>
          </cell>
          <cell r="J1771">
            <v>0</v>
          </cell>
          <cell r="K1771">
            <v>1</v>
          </cell>
          <cell r="L1771">
            <v>0</v>
          </cell>
          <cell r="M1771">
            <v>1461</v>
          </cell>
          <cell r="N1771">
            <v>1461</v>
          </cell>
          <cell r="O1771">
            <v>1461</v>
          </cell>
        </row>
        <row r="1772">
          <cell r="A1772" t="str">
            <v>11</v>
          </cell>
          <cell r="B1772" t="str">
            <v>01</v>
          </cell>
          <cell r="C1772" t="str">
            <v>05</v>
          </cell>
          <cell r="D1772" t="str">
            <v>01</v>
          </cell>
          <cell r="E1772" t="str">
            <v>13</v>
          </cell>
          <cell r="F1772" t="str">
            <v>08</v>
          </cell>
          <cell r="G1772" t="str">
            <v>1</v>
          </cell>
          <cell r="H1772" t="str">
            <v>00</v>
          </cell>
          <cell r="I1772" t="str">
            <v>0</v>
          </cell>
          <cell r="J1772">
            <v>0</v>
          </cell>
          <cell r="K1772">
            <v>1000</v>
          </cell>
          <cell r="L1772">
            <v>506</v>
          </cell>
          <cell r="M1772">
            <v>730</v>
          </cell>
          <cell r="N1772">
            <v>730</v>
          </cell>
          <cell r="O1772">
            <v>730</v>
          </cell>
        </row>
        <row r="1773">
          <cell r="A1773" t="str">
            <v>11</v>
          </cell>
          <cell r="B1773" t="str">
            <v>01</v>
          </cell>
          <cell r="C1773" t="str">
            <v>05</v>
          </cell>
          <cell r="D1773" t="str">
            <v>01</v>
          </cell>
          <cell r="E1773" t="str">
            <v>13</v>
          </cell>
          <cell r="F1773" t="str">
            <v>09</v>
          </cell>
          <cell r="G1773" t="str">
            <v>1</v>
          </cell>
          <cell r="H1773" t="str">
            <v>00</v>
          </cell>
          <cell r="I1773" t="str">
            <v>0</v>
          </cell>
          <cell r="J1773">
            <v>28726</v>
          </cell>
          <cell r="K1773">
            <v>2000</v>
          </cell>
          <cell r="L1773">
            <v>316</v>
          </cell>
          <cell r="M1773">
            <v>1461</v>
          </cell>
          <cell r="N1773">
            <v>1461</v>
          </cell>
          <cell r="O1773">
            <v>1461</v>
          </cell>
        </row>
        <row r="1774">
          <cell r="A1774" t="str">
            <v>11</v>
          </cell>
          <cell r="B1774" t="str">
            <v>01</v>
          </cell>
          <cell r="C1774" t="str">
            <v>05</v>
          </cell>
          <cell r="D1774" t="str">
            <v>01</v>
          </cell>
          <cell r="E1774" t="str">
            <v>13</v>
          </cell>
          <cell r="F1774" t="str">
            <v>15</v>
          </cell>
          <cell r="G1774" t="str">
            <v>1</v>
          </cell>
          <cell r="H1774" t="str">
            <v>00</v>
          </cell>
          <cell r="I1774" t="str">
            <v>0</v>
          </cell>
          <cell r="J1774">
            <v>1148</v>
          </cell>
          <cell r="K1774">
            <v>1000</v>
          </cell>
          <cell r="L1774">
            <v>410</v>
          </cell>
          <cell r="M1774">
            <v>730</v>
          </cell>
          <cell r="N1774">
            <v>730</v>
          </cell>
          <cell r="O1774">
            <v>730</v>
          </cell>
        </row>
        <row r="1775">
          <cell r="A1775" t="str">
            <v>11</v>
          </cell>
          <cell r="B1775" t="str">
            <v>01</v>
          </cell>
          <cell r="C1775" t="str">
            <v>05</v>
          </cell>
          <cell r="D1775" t="str">
            <v>01</v>
          </cell>
          <cell r="E1775" t="str">
            <v>14</v>
          </cell>
          <cell r="F1775" t="str">
            <v>02</v>
          </cell>
          <cell r="G1775" t="str">
            <v>1</v>
          </cell>
          <cell r="H1775" t="str">
            <v>00</v>
          </cell>
          <cell r="I1775" t="str">
            <v>0</v>
          </cell>
          <cell r="J1775">
            <v>4274</v>
          </cell>
          <cell r="K1775">
            <v>6000</v>
          </cell>
          <cell r="L1775">
            <v>7195</v>
          </cell>
          <cell r="M1775">
            <v>4382</v>
          </cell>
          <cell r="N1775">
            <v>4382</v>
          </cell>
          <cell r="O1775">
            <v>4382</v>
          </cell>
        </row>
        <row r="1776">
          <cell r="A1776" t="str">
            <v>11</v>
          </cell>
          <cell r="B1776" t="str">
            <v>01</v>
          </cell>
          <cell r="C1776" t="str">
            <v>05</v>
          </cell>
          <cell r="D1776" t="str">
            <v>01</v>
          </cell>
          <cell r="E1776" t="str">
            <v>14</v>
          </cell>
          <cell r="F1776" t="str">
            <v>05</v>
          </cell>
          <cell r="G1776" t="str">
            <v>1</v>
          </cell>
          <cell r="H1776" t="str">
            <v>00</v>
          </cell>
          <cell r="I1776" t="str">
            <v>0</v>
          </cell>
          <cell r="J1776">
            <v>495</v>
          </cell>
          <cell r="K1776">
            <v>2400</v>
          </cell>
          <cell r="L1776">
            <v>2083</v>
          </cell>
          <cell r="M1776">
            <v>1753</v>
          </cell>
          <cell r="N1776">
            <v>1753</v>
          </cell>
          <cell r="O1776">
            <v>1753</v>
          </cell>
        </row>
        <row r="1777">
          <cell r="A1777" t="str">
            <v>11</v>
          </cell>
          <cell r="B1777" t="str">
            <v>01</v>
          </cell>
          <cell r="C1777" t="str">
            <v>05</v>
          </cell>
          <cell r="D1777" t="str">
            <v>01</v>
          </cell>
          <cell r="E1777" t="str">
            <v>14</v>
          </cell>
          <cell r="F1777" t="str">
            <v>06</v>
          </cell>
          <cell r="G1777" t="str">
            <v>1</v>
          </cell>
          <cell r="H1777" t="str">
            <v>00</v>
          </cell>
          <cell r="I1777" t="str">
            <v>0</v>
          </cell>
          <cell r="J1777">
            <v>1870</v>
          </cell>
          <cell r="K1777">
            <v>5000</v>
          </cell>
          <cell r="L1777">
            <v>6526</v>
          </cell>
          <cell r="M1777">
            <v>3652</v>
          </cell>
          <cell r="N1777">
            <v>3652</v>
          </cell>
          <cell r="O1777">
            <v>3652</v>
          </cell>
        </row>
        <row r="1778">
          <cell r="A1778" t="str">
            <v>11</v>
          </cell>
          <cell r="B1778" t="str">
            <v>01</v>
          </cell>
          <cell r="C1778" t="str">
            <v>05</v>
          </cell>
          <cell r="D1778" t="str">
            <v>01</v>
          </cell>
          <cell r="E1778" t="str">
            <v>14</v>
          </cell>
          <cell r="F1778" t="str">
            <v>16</v>
          </cell>
          <cell r="G1778" t="str">
            <v>1</v>
          </cell>
          <cell r="H1778" t="str">
            <v>00</v>
          </cell>
          <cell r="I1778" t="str">
            <v>0</v>
          </cell>
          <cell r="J1778">
            <v>0</v>
          </cell>
          <cell r="K1778">
            <v>1500</v>
          </cell>
          <cell r="L1778">
            <v>304</v>
          </cell>
          <cell r="M1778">
            <v>1095</v>
          </cell>
          <cell r="N1778">
            <v>1095</v>
          </cell>
          <cell r="O1778">
            <v>1095</v>
          </cell>
        </row>
        <row r="1779">
          <cell r="A1779" t="str">
            <v>11</v>
          </cell>
          <cell r="B1779" t="str">
            <v>01</v>
          </cell>
          <cell r="C1779" t="str">
            <v>06</v>
          </cell>
          <cell r="D1779" t="str">
            <v>01</v>
          </cell>
          <cell r="E1779" t="str">
            <v>10</v>
          </cell>
          <cell r="F1779" t="str">
            <v>01</v>
          </cell>
          <cell r="G1779" t="str">
            <v>3</v>
          </cell>
          <cell r="H1779" t="str">
            <v>00</v>
          </cell>
          <cell r="I1779" t="str">
            <v>0</v>
          </cell>
          <cell r="J1779">
            <v>129114</v>
          </cell>
          <cell r="K1779">
            <v>155070</v>
          </cell>
          <cell r="L1779">
            <v>162276</v>
          </cell>
          <cell r="M1779">
            <v>164040</v>
          </cell>
          <cell r="N1779">
            <v>164040</v>
          </cell>
          <cell r="O1779">
            <v>164040</v>
          </cell>
        </row>
        <row r="1780">
          <cell r="A1780" t="str">
            <v>11</v>
          </cell>
          <cell r="B1780" t="str">
            <v>01</v>
          </cell>
          <cell r="C1780" t="str">
            <v>06</v>
          </cell>
          <cell r="D1780" t="str">
            <v>01</v>
          </cell>
          <cell r="E1780" t="str">
            <v>10</v>
          </cell>
          <cell r="F1780" t="str">
            <v>28</v>
          </cell>
          <cell r="G1780" t="str">
            <v>3</v>
          </cell>
          <cell r="H1780" t="str">
            <v>00</v>
          </cell>
          <cell r="I1780" t="str">
            <v>0</v>
          </cell>
          <cell r="J1780">
            <v>1460</v>
          </cell>
          <cell r="K1780">
            <v>2243</v>
          </cell>
          <cell r="L1780">
            <v>2373</v>
          </cell>
          <cell r="M1780">
            <v>1638</v>
          </cell>
          <cell r="N1780">
            <v>1638</v>
          </cell>
          <cell r="O1780">
            <v>1638</v>
          </cell>
        </row>
        <row r="1781">
          <cell r="A1781" t="str">
            <v>11</v>
          </cell>
          <cell r="B1781" t="str">
            <v>01</v>
          </cell>
          <cell r="C1781" t="str">
            <v>06</v>
          </cell>
          <cell r="D1781" t="str">
            <v>01</v>
          </cell>
          <cell r="E1781" t="str">
            <v>10</v>
          </cell>
          <cell r="F1781" t="str">
            <v>32</v>
          </cell>
          <cell r="G1781" t="str">
            <v>3</v>
          </cell>
          <cell r="H1781" t="str">
            <v>00</v>
          </cell>
          <cell r="I1781" t="str">
            <v>0</v>
          </cell>
          <cell r="J1781">
            <v>753</v>
          </cell>
          <cell r="K1781">
            <v>1000</v>
          </cell>
          <cell r="L1781">
            <v>100</v>
          </cell>
          <cell r="M1781">
            <v>730</v>
          </cell>
          <cell r="N1781">
            <v>730</v>
          </cell>
          <cell r="O1781">
            <v>730</v>
          </cell>
        </row>
        <row r="1782">
          <cell r="A1782" t="str">
            <v>11</v>
          </cell>
          <cell r="B1782" t="str">
            <v>01</v>
          </cell>
          <cell r="C1782" t="str">
            <v>06</v>
          </cell>
          <cell r="D1782" t="str">
            <v>01</v>
          </cell>
          <cell r="E1782" t="str">
            <v>12</v>
          </cell>
          <cell r="F1782" t="str">
            <v>01</v>
          </cell>
          <cell r="G1782" t="str">
            <v>3</v>
          </cell>
          <cell r="H1782" t="str">
            <v>00</v>
          </cell>
          <cell r="I1782" t="str">
            <v>0</v>
          </cell>
          <cell r="J1782">
            <v>11743</v>
          </cell>
          <cell r="K1782">
            <v>11000</v>
          </cell>
          <cell r="L1782">
            <v>11000</v>
          </cell>
          <cell r="M1782">
            <v>8034</v>
          </cell>
          <cell r="N1782">
            <v>8034</v>
          </cell>
          <cell r="O1782">
            <v>8034</v>
          </cell>
        </row>
        <row r="1783">
          <cell r="A1783" t="str">
            <v>11</v>
          </cell>
          <cell r="B1783" t="str">
            <v>01</v>
          </cell>
          <cell r="C1783" t="str">
            <v>06</v>
          </cell>
          <cell r="D1783" t="str">
            <v>01</v>
          </cell>
          <cell r="E1783" t="str">
            <v>12</v>
          </cell>
          <cell r="F1783" t="str">
            <v>03</v>
          </cell>
          <cell r="G1783" t="str">
            <v>3</v>
          </cell>
          <cell r="H1783" t="str">
            <v>00</v>
          </cell>
          <cell r="I1783" t="str">
            <v>0</v>
          </cell>
          <cell r="J1783">
            <v>3067</v>
          </cell>
          <cell r="K1783">
            <v>3000</v>
          </cell>
          <cell r="L1783">
            <v>3287</v>
          </cell>
          <cell r="M1783">
            <v>2191</v>
          </cell>
          <cell r="N1783">
            <v>2191</v>
          </cell>
          <cell r="O1783">
            <v>2191</v>
          </cell>
        </row>
        <row r="1784">
          <cell r="A1784" t="str">
            <v>11</v>
          </cell>
          <cell r="B1784" t="str">
            <v>01</v>
          </cell>
          <cell r="C1784" t="str">
            <v>06</v>
          </cell>
          <cell r="D1784" t="str">
            <v>01</v>
          </cell>
          <cell r="E1784" t="str">
            <v>12</v>
          </cell>
          <cell r="F1784" t="str">
            <v>04</v>
          </cell>
          <cell r="G1784" t="str">
            <v>3</v>
          </cell>
          <cell r="H1784" t="str">
            <v>00</v>
          </cell>
          <cell r="I1784" t="str">
            <v>0</v>
          </cell>
          <cell r="J1784">
            <v>300</v>
          </cell>
          <cell r="K1784">
            <v>300</v>
          </cell>
          <cell r="L1784">
            <v>0</v>
          </cell>
          <cell r="M1784">
            <v>219</v>
          </cell>
          <cell r="N1784">
            <v>219</v>
          </cell>
          <cell r="O1784">
            <v>219</v>
          </cell>
        </row>
        <row r="1785">
          <cell r="A1785" t="str">
            <v>11</v>
          </cell>
          <cell r="B1785" t="str">
            <v>01</v>
          </cell>
          <cell r="C1785" t="str">
            <v>06</v>
          </cell>
          <cell r="D1785" t="str">
            <v>01</v>
          </cell>
          <cell r="E1785" t="str">
            <v>12</v>
          </cell>
          <cell r="F1785" t="str">
            <v>06</v>
          </cell>
          <cell r="G1785" t="str">
            <v>3</v>
          </cell>
          <cell r="H1785" t="str">
            <v>00</v>
          </cell>
          <cell r="I1785" t="str">
            <v>0</v>
          </cell>
          <cell r="J1785">
            <v>0</v>
          </cell>
          <cell r="K1785">
            <v>500</v>
          </cell>
          <cell r="L1785">
            <v>361</v>
          </cell>
          <cell r="M1785">
            <v>365</v>
          </cell>
          <cell r="N1785">
            <v>365</v>
          </cell>
          <cell r="O1785">
            <v>365</v>
          </cell>
        </row>
        <row r="1786">
          <cell r="A1786" t="str">
            <v>11</v>
          </cell>
          <cell r="B1786" t="str">
            <v>01</v>
          </cell>
          <cell r="C1786" t="str">
            <v>06</v>
          </cell>
          <cell r="D1786" t="str">
            <v>01</v>
          </cell>
          <cell r="E1786" t="str">
            <v>12</v>
          </cell>
          <cell r="F1786" t="str">
            <v>10</v>
          </cell>
          <cell r="G1786" t="str">
            <v>3</v>
          </cell>
          <cell r="H1786" t="str">
            <v>00</v>
          </cell>
          <cell r="I1786" t="str">
            <v>0</v>
          </cell>
          <cell r="J1786">
            <v>0</v>
          </cell>
          <cell r="K1786">
            <v>1200</v>
          </cell>
          <cell r="L1786">
            <v>0</v>
          </cell>
          <cell r="M1786">
            <v>876</v>
          </cell>
          <cell r="N1786">
            <v>876</v>
          </cell>
          <cell r="O1786">
            <v>876</v>
          </cell>
        </row>
        <row r="1787">
          <cell r="A1787" t="str">
            <v>11</v>
          </cell>
          <cell r="B1787" t="str">
            <v>01</v>
          </cell>
          <cell r="C1787" t="str">
            <v>06</v>
          </cell>
          <cell r="D1787" t="str">
            <v>01</v>
          </cell>
          <cell r="E1787" t="str">
            <v>13</v>
          </cell>
          <cell r="F1787" t="str">
            <v>01</v>
          </cell>
          <cell r="G1787" t="str">
            <v>3</v>
          </cell>
          <cell r="H1787" t="str">
            <v>00</v>
          </cell>
          <cell r="I1787" t="str">
            <v>0</v>
          </cell>
          <cell r="J1787">
            <v>10500</v>
          </cell>
          <cell r="K1787">
            <v>15000</v>
          </cell>
          <cell r="L1787">
            <v>19038</v>
          </cell>
          <cell r="M1787">
            <v>14607</v>
          </cell>
          <cell r="N1787">
            <v>14607</v>
          </cell>
          <cell r="O1787">
            <v>14607</v>
          </cell>
        </row>
        <row r="1788">
          <cell r="A1788" t="str">
            <v>11</v>
          </cell>
          <cell r="B1788" t="str">
            <v>01</v>
          </cell>
          <cell r="C1788" t="str">
            <v>06</v>
          </cell>
          <cell r="D1788" t="str">
            <v>01</v>
          </cell>
          <cell r="E1788" t="str">
            <v>13</v>
          </cell>
          <cell r="F1788" t="str">
            <v>07</v>
          </cell>
          <cell r="G1788" t="str">
            <v>3</v>
          </cell>
          <cell r="H1788" t="str">
            <v>00</v>
          </cell>
          <cell r="I1788" t="str">
            <v>0</v>
          </cell>
          <cell r="J1788">
            <v>0</v>
          </cell>
          <cell r="K1788">
            <v>5000</v>
          </cell>
          <cell r="L1788">
            <v>5315</v>
          </cell>
          <cell r="M1788">
            <v>3652</v>
          </cell>
          <cell r="N1788">
            <v>3652</v>
          </cell>
          <cell r="O1788">
            <v>3652</v>
          </cell>
        </row>
        <row r="1789">
          <cell r="A1789" t="str">
            <v>11</v>
          </cell>
          <cell r="B1789" t="str">
            <v>01</v>
          </cell>
          <cell r="C1789" t="str">
            <v>06</v>
          </cell>
          <cell r="D1789" t="str">
            <v>01</v>
          </cell>
          <cell r="E1789" t="str">
            <v>13</v>
          </cell>
          <cell r="F1789" t="str">
            <v>08</v>
          </cell>
          <cell r="G1789" t="str">
            <v>3</v>
          </cell>
          <cell r="H1789" t="str">
            <v>00</v>
          </cell>
          <cell r="I1789" t="str">
            <v>0</v>
          </cell>
          <cell r="J1789">
            <v>80</v>
          </cell>
          <cell r="K1789">
            <v>600</v>
          </cell>
          <cell r="L1789">
            <v>241</v>
          </cell>
          <cell r="M1789">
            <v>438</v>
          </cell>
          <cell r="N1789">
            <v>438</v>
          </cell>
          <cell r="O1789">
            <v>438</v>
          </cell>
        </row>
        <row r="1790">
          <cell r="A1790" t="str">
            <v>11</v>
          </cell>
          <cell r="B1790" t="str">
            <v>01</v>
          </cell>
          <cell r="C1790" t="str">
            <v>06</v>
          </cell>
          <cell r="D1790" t="str">
            <v>01</v>
          </cell>
          <cell r="E1790" t="str">
            <v>13</v>
          </cell>
          <cell r="F1790" t="str">
            <v>09</v>
          </cell>
          <cell r="G1790" t="str">
            <v>3</v>
          </cell>
          <cell r="H1790" t="str">
            <v>00</v>
          </cell>
          <cell r="I1790" t="str">
            <v>0</v>
          </cell>
          <cell r="J1790">
            <v>998</v>
          </cell>
          <cell r="K1790">
            <v>2000</v>
          </cell>
          <cell r="L1790">
            <v>2352</v>
          </cell>
          <cell r="M1790">
            <v>1461</v>
          </cell>
          <cell r="N1790">
            <v>1461</v>
          </cell>
          <cell r="O1790">
            <v>1461</v>
          </cell>
        </row>
        <row r="1791">
          <cell r="A1791" t="str">
            <v>11</v>
          </cell>
          <cell r="B1791" t="str">
            <v>01</v>
          </cell>
          <cell r="C1791" t="str">
            <v>06</v>
          </cell>
          <cell r="D1791" t="str">
            <v>01</v>
          </cell>
          <cell r="E1791" t="str">
            <v>13</v>
          </cell>
          <cell r="F1791" t="str">
            <v>15</v>
          </cell>
          <cell r="G1791" t="str">
            <v>3</v>
          </cell>
          <cell r="H1791" t="str">
            <v>00</v>
          </cell>
          <cell r="I1791" t="str">
            <v>0</v>
          </cell>
          <cell r="J1791">
            <v>0</v>
          </cell>
          <cell r="K1791">
            <v>5000</v>
          </cell>
          <cell r="L1791">
            <v>1638</v>
          </cell>
          <cell r="M1791">
            <v>3652</v>
          </cell>
          <cell r="N1791">
            <v>3652</v>
          </cell>
          <cell r="O1791">
            <v>3652</v>
          </cell>
        </row>
        <row r="1792">
          <cell r="A1792" t="str">
            <v>11</v>
          </cell>
          <cell r="B1792" t="str">
            <v>01</v>
          </cell>
          <cell r="C1792" t="str">
            <v>06</v>
          </cell>
          <cell r="D1792" t="str">
            <v>01</v>
          </cell>
          <cell r="E1792" t="str">
            <v>13</v>
          </cell>
          <cell r="F1792" t="str">
            <v>29</v>
          </cell>
          <cell r="G1792" t="str">
            <v>3</v>
          </cell>
          <cell r="H1792" t="str">
            <v>00</v>
          </cell>
          <cell r="I1792" t="str">
            <v>0</v>
          </cell>
          <cell r="J1792">
            <v>1295</v>
          </cell>
          <cell r="K1792">
            <v>0</v>
          </cell>
          <cell r="L1792">
            <v>0</v>
          </cell>
          <cell r="M1792">
            <v>0</v>
          </cell>
          <cell r="N1792">
            <v>0</v>
          </cell>
          <cell r="O1792">
            <v>0</v>
          </cell>
        </row>
        <row r="1793">
          <cell r="A1793" t="str">
            <v>11</v>
          </cell>
          <cell r="B1793" t="str">
            <v>01</v>
          </cell>
          <cell r="C1793" t="str">
            <v>06</v>
          </cell>
          <cell r="D1793" t="str">
            <v>01</v>
          </cell>
          <cell r="E1793" t="str">
            <v>14</v>
          </cell>
          <cell r="F1793" t="str">
            <v>02</v>
          </cell>
          <cell r="G1793" t="str">
            <v>3</v>
          </cell>
          <cell r="H1793" t="str">
            <v>00</v>
          </cell>
          <cell r="I1793" t="str">
            <v>0</v>
          </cell>
          <cell r="J1793">
            <v>4791</v>
          </cell>
          <cell r="K1793">
            <v>8000</v>
          </cell>
          <cell r="L1793">
            <v>5745</v>
          </cell>
          <cell r="M1793">
            <v>5112</v>
          </cell>
          <cell r="N1793">
            <v>5112</v>
          </cell>
          <cell r="O1793">
            <v>5112</v>
          </cell>
        </row>
        <row r="1794">
          <cell r="A1794" t="str">
            <v>11</v>
          </cell>
          <cell r="B1794" t="str">
            <v>01</v>
          </cell>
          <cell r="C1794" t="str">
            <v>06</v>
          </cell>
          <cell r="D1794" t="str">
            <v>01</v>
          </cell>
          <cell r="E1794" t="str">
            <v>14</v>
          </cell>
          <cell r="F1794" t="str">
            <v>05</v>
          </cell>
          <cell r="G1794" t="str">
            <v>3</v>
          </cell>
          <cell r="H1794" t="str">
            <v>00</v>
          </cell>
          <cell r="I1794" t="str">
            <v>0</v>
          </cell>
          <cell r="J1794">
            <v>1999</v>
          </cell>
          <cell r="K1794">
            <v>6000</v>
          </cell>
          <cell r="L1794">
            <v>2333</v>
          </cell>
          <cell r="M1794">
            <v>2921</v>
          </cell>
          <cell r="N1794">
            <v>2921</v>
          </cell>
          <cell r="O1794">
            <v>2921</v>
          </cell>
        </row>
        <row r="1795">
          <cell r="A1795" t="str">
            <v>11</v>
          </cell>
          <cell r="B1795" t="str">
            <v>01</v>
          </cell>
          <cell r="C1795" t="str">
            <v>06</v>
          </cell>
          <cell r="D1795" t="str">
            <v>01</v>
          </cell>
          <cell r="E1795" t="str">
            <v>14</v>
          </cell>
          <cell r="F1795" t="str">
            <v>06</v>
          </cell>
          <cell r="G1795" t="str">
            <v>3</v>
          </cell>
          <cell r="H1795" t="str">
            <v>00</v>
          </cell>
          <cell r="I1795" t="str">
            <v>0</v>
          </cell>
          <cell r="J1795">
            <v>6793</v>
          </cell>
          <cell r="K1795">
            <v>5000</v>
          </cell>
          <cell r="L1795">
            <v>1954</v>
          </cell>
          <cell r="M1795">
            <v>3652</v>
          </cell>
          <cell r="N1795">
            <v>3652</v>
          </cell>
          <cell r="O1795">
            <v>3652</v>
          </cell>
        </row>
        <row r="1796">
          <cell r="A1796" t="str">
            <v>11</v>
          </cell>
          <cell r="B1796" t="str">
            <v>01</v>
          </cell>
          <cell r="C1796" t="str">
            <v>06</v>
          </cell>
          <cell r="D1796" t="str">
            <v>01</v>
          </cell>
          <cell r="E1796" t="str">
            <v>20</v>
          </cell>
          <cell r="F1796" t="str">
            <v>03</v>
          </cell>
          <cell r="G1796" t="str">
            <v>3</v>
          </cell>
          <cell r="H1796" t="str">
            <v>00</v>
          </cell>
          <cell r="I1796" t="str">
            <v>0</v>
          </cell>
          <cell r="J1796">
            <v>0</v>
          </cell>
          <cell r="K1796">
            <v>300000</v>
          </cell>
          <cell r="L1796">
            <v>222123</v>
          </cell>
          <cell r="M1796">
            <v>0</v>
          </cell>
          <cell r="N1796">
            <v>0</v>
          </cell>
          <cell r="O1796">
            <v>0</v>
          </cell>
        </row>
        <row r="1797">
          <cell r="A1797" t="str">
            <v>11</v>
          </cell>
          <cell r="B1797" t="str">
            <v>01</v>
          </cell>
          <cell r="C1797" t="str">
            <v>06</v>
          </cell>
          <cell r="D1797" t="str">
            <v>01</v>
          </cell>
          <cell r="E1797" t="str">
            <v>14</v>
          </cell>
          <cell r="F1797" t="str">
            <v>16</v>
          </cell>
          <cell r="G1797" t="str">
            <v>3</v>
          </cell>
          <cell r="H1797" t="str">
            <v>00</v>
          </cell>
          <cell r="I1797" t="str">
            <v>0</v>
          </cell>
          <cell r="J1797">
            <v>1000</v>
          </cell>
          <cell r="K1797">
            <v>1500</v>
          </cell>
          <cell r="L1797">
            <v>1799</v>
          </cell>
          <cell r="M1797">
            <v>1461</v>
          </cell>
          <cell r="N1797">
            <v>1461</v>
          </cell>
          <cell r="O1797">
            <v>1461</v>
          </cell>
        </row>
        <row r="1798">
          <cell r="A1798" t="str">
            <v>11</v>
          </cell>
          <cell r="B1798" t="str">
            <v>01</v>
          </cell>
          <cell r="C1798" t="str">
            <v>07</v>
          </cell>
          <cell r="D1798" t="str">
            <v>01</v>
          </cell>
          <cell r="E1798" t="str">
            <v>10</v>
          </cell>
          <cell r="F1798" t="str">
            <v>01</v>
          </cell>
          <cell r="G1798" t="str">
            <v>2</v>
          </cell>
          <cell r="H1798" t="str">
            <v>00</v>
          </cell>
          <cell r="I1798" t="str">
            <v>0</v>
          </cell>
          <cell r="J1798">
            <v>335784</v>
          </cell>
          <cell r="K1798">
            <v>345401</v>
          </cell>
          <cell r="L1798">
            <v>344396</v>
          </cell>
          <cell r="M1798">
            <v>353993</v>
          </cell>
          <cell r="N1798">
            <v>382138</v>
          </cell>
          <cell r="O1798">
            <v>382138</v>
          </cell>
        </row>
        <row r="1799">
          <cell r="A1799" t="str">
            <v>11</v>
          </cell>
          <cell r="B1799" t="str">
            <v>01</v>
          </cell>
          <cell r="C1799" t="str">
            <v>07</v>
          </cell>
          <cell r="D1799" t="str">
            <v>01</v>
          </cell>
          <cell r="E1799" t="str">
            <v>10</v>
          </cell>
          <cell r="F1799" t="str">
            <v>01</v>
          </cell>
          <cell r="G1799" t="str">
            <v>5</v>
          </cell>
          <cell r="H1799" t="str">
            <v>00</v>
          </cell>
          <cell r="I1799" t="str">
            <v>0</v>
          </cell>
          <cell r="J1799">
            <v>17541</v>
          </cell>
          <cell r="K1799">
            <v>17985</v>
          </cell>
          <cell r="L1799">
            <v>18995</v>
          </cell>
          <cell r="M1799">
            <v>0</v>
          </cell>
          <cell r="N1799">
            <v>0</v>
          </cell>
          <cell r="O1799">
            <v>0</v>
          </cell>
        </row>
        <row r="1800">
          <cell r="A1800" t="str">
            <v>11</v>
          </cell>
          <cell r="B1800" t="str">
            <v>01</v>
          </cell>
          <cell r="C1800" t="str">
            <v>07</v>
          </cell>
          <cell r="D1800" t="str">
            <v>01</v>
          </cell>
          <cell r="E1800" t="str">
            <v>10</v>
          </cell>
          <cell r="F1800" t="str">
            <v>01</v>
          </cell>
          <cell r="G1800" t="str">
            <v>6</v>
          </cell>
          <cell r="H1800" t="str">
            <v>00</v>
          </cell>
          <cell r="I1800" t="str">
            <v>0</v>
          </cell>
          <cell r="J1800">
            <v>21180</v>
          </cell>
          <cell r="K1800">
            <v>17985</v>
          </cell>
          <cell r="L1800">
            <v>19696</v>
          </cell>
          <cell r="M1800">
            <v>0</v>
          </cell>
          <cell r="N1800">
            <v>0</v>
          </cell>
          <cell r="O1800">
            <v>0</v>
          </cell>
        </row>
        <row r="1801">
          <cell r="A1801" t="str">
            <v>11</v>
          </cell>
          <cell r="B1801" t="str">
            <v>01</v>
          </cell>
          <cell r="C1801" t="str">
            <v>07</v>
          </cell>
          <cell r="D1801" t="str">
            <v>01</v>
          </cell>
          <cell r="E1801" t="str">
            <v>10</v>
          </cell>
          <cell r="F1801" t="str">
            <v>28</v>
          </cell>
          <cell r="G1801" t="str">
            <v>2</v>
          </cell>
          <cell r="H1801" t="str">
            <v>00</v>
          </cell>
          <cell r="I1801" t="str">
            <v>0</v>
          </cell>
          <cell r="J1801">
            <v>3956</v>
          </cell>
          <cell r="K1801">
            <v>2243</v>
          </cell>
          <cell r="L1801">
            <v>1325</v>
          </cell>
          <cell r="M1801">
            <v>1638</v>
          </cell>
          <cell r="N1801">
            <v>1638</v>
          </cell>
          <cell r="O1801">
            <v>1638</v>
          </cell>
        </row>
        <row r="1802">
          <cell r="A1802" t="str">
            <v>11</v>
          </cell>
          <cell r="B1802" t="str">
            <v>01</v>
          </cell>
          <cell r="C1802" t="str">
            <v>07</v>
          </cell>
          <cell r="D1802" t="str">
            <v>01</v>
          </cell>
          <cell r="E1802" t="str">
            <v>10</v>
          </cell>
          <cell r="F1802" t="str">
            <v>32</v>
          </cell>
          <cell r="G1802" t="str">
            <v>2</v>
          </cell>
          <cell r="H1802" t="str">
            <v>00</v>
          </cell>
          <cell r="I1802" t="str">
            <v>0</v>
          </cell>
          <cell r="J1802">
            <v>0</v>
          </cell>
          <cell r="K1802">
            <v>1000</v>
          </cell>
          <cell r="L1802">
            <v>1000</v>
          </cell>
          <cell r="M1802">
            <v>730</v>
          </cell>
          <cell r="N1802">
            <v>730</v>
          </cell>
          <cell r="O1802">
            <v>730</v>
          </cell>
        </row>
        <row r="1803">
          <cell r="A1803" t="str">
            <v>11</v>
          </cell>
          <cell r="B1803" t="str">
            <v>01</v>
          </cell>
          <cell r="C1803" t="str">
            <v>07</v>
          </cell>
          <cell r="D1803" t="str">
            <v>01</v>
          </cell>
          <cell r="E1803" t="str">
            <v>12</v>
          </cell>
          <cell r="F1803" t="str">
            <v>01</v>
          </cell>
          <cell r="G1803" t="str">
            <v>2</v>
          </cell>
          <cell r="H1803" t="str">
            <v>00</v>
          </cell>
          <cell r="I1803" t="str">
            <v>0</v>
          </cell>
          <cell r="J1803">
            <v>11720</v>
          </cell>
          <cell r="K1803">
            <v>13000</v>
          </cell>
          <cell r="L1803">
            <v>18170</v>
          </cell>
          <cell r="M1803">
            <v>11685</v>
          </cell>
          <cell r="N1803">
            <v>11685</v>
          </cell>
          <cell r="O1803">
            <v>11685</v>
          </cell>
        </row>
        <row r="1804">
          <cell r="A1804" t="str">
            <v>11</v>
          </cell>
          <cell r="B1804" t="str">
            <v>01</v>
          </cell>
          <cell r="C1804" t="str">
            <v>07</v>
          </cell>
          <cell r="D1804" t="str">
            <v>01</v>
          </cell>
          <cell r="E1804" t="str">
            <v>12</v>
          </cell>
          <cell r="F1804" t="str">
            <v>03</v>
          </cell>
          <cell r="G1804" t="str">
            <v>2</v>
          </cell>
          <cell r="H1804" t="str">
            <v>00</v>
          </cell>
          <cell r="I1804" t="str">
            <v>0</v>
          </cell>
          <cell r="J1804">
            <v>3296</v>
          </cell>
          <cell r="K1804">
            <v>5000</v>
          </cell>
          <cell r="L1804">
            <v>2157</v>
          </cell>
          <cell r="M1804">
            <v>3652</v>
          </cell>
          <cell r="N1804">
            <v>3652</v>
          </cell>
          <cell r="O1804">
            <v>3652</v>
          </cell>
        </row>
        <row r="1805">
          <cell r="A1805" t="str">
            <v>11</v>
          </cell>
          <cell r="B1805" t="str">
            <v>01</v>
          </cell>
          <cell r="C1805" t="str">
            <v>07</v>
          </cell>
          <cell r="D1805" t="str">
            <v>01</v>
          </cell>
          <cell r="E1805" t="str">
            <v>12</v>
          </cell>
          <cell r="F1805" t="str">
            <v>10</v>
          </cell>
          <cell r="G1805" t="str">
            <v>2</v>
          </cell>
          <cell r="H1805" t="str">
            <v>00</v>
          </cell>
          <cell r="I1805" t="str">
            <v>0</v>
          </cell>
          <cell r="J1805">
            <v>0</v>
          </cell>
          <cell r="K1805">
            <v>1200</v>
          </cell>
          <cell r="L1805">
            <v>1200</v>
          </cell>
          <cell r="M1805">
            <v>876</v>
          </cell>
          <cell r="N1805">
            <v>876</v>
          </cell>
          <cell r="O1805">
            <v>876</v>
          </cell>
        </row>
        <row r="1806">
          <cell r="A1806" t="str">
            <v>11</v>
          </cell>
          <cell r="B1806" t="str">
            <v>01</v>
          </cell>
          <cell r="C1806" t="str">
            <v>07</v>
          </cell>
          <cell r="D1806" t="str">
            <v>01</v>
          </cell>
          <cell r="E1806" t="str">
            <v>13</v>
          </cell>
          <cell r="F1806" t="str">
            <v>01</v>
          </cell>
          <cell r="G1806" t="str">
            <v>2</v>
          </cell>
          <cell r="H1806" t="str">
            <v>00</v>
          </cell>
          <cell r="I1806" t="str">
            <v>0</v>
          </cell>
          <cell r="J1806">
            <v>23057</v>
          </cell>
          <cell r="K1806">
            <v>26700</v>
          </cell>
          <cell r="L1806">
            <v>29798</v>
          </cell>
          <cell r="M1806">
            <v>20449</v>
          </cell>
          <cell r="N1806">
            <v>20449</v>
          </cell>
          <cell r="O1806">
            <v>20449</v>
          </cell>
        </row>
        <row r="1807">
          <cell r="A1807" t="str">
            <v>11</v>
          </cell>
          <cell r="B1807" t="str">
            <v>01</v>
          </cell>
          <cell r="C1807" t="str">
            <v>07</v>
          </cell>
          <cell r="D1807" t="str">
            <v>01</v>
          </cell>
          <cell r="E1807" t="str">
            <v>13</v>
          </cell>
          <cell r="F1807" t="str">
            <v>07</v>
          </cell>
          <cell r="G1807" t="str">
            <v>2</v>
          </cell>
          <cell r="H1807" t="str">
            <v>00</v>
          </cell>
          <cell r="I1807" t="str">
            <v>0</v>
          </cell>
          <cell r="J1807">
            <v>0</v>
          </cell>
          <cell r="K1807">
            <v>1165</v>
          </cell>
          <cell r="L1807">
            <v>1280</v>
          </cell>
          <cell r="M1807">
            <v>1461</v>
          </cell>
          <cell r="N1807">
            <v>1461</v>
          </cell>
          <cell r="O1807">
            <v>1461</v>
          </cell>
        </row>
        <row r="1808">
          <cell r="A1808" t="str">
            <v>11</v>
          </cell>
          <cell r="B1808" t="str">
            <v>01</v>
          </cell>
          <cell r="C1808" t="str">
            <v>07</v>
          </cell>
          <cell r="D1808" t="str">
            <v>01</v>
          </cell>
          <cell r="E1808" t="str">
            <v>13</v>
          </cell>
          <cell r="F1808" t="str">
            <v>08</v>
          </cell>
          <cell r="G1808" t="str">
            <v>2</v>
          </cell>
          <cell r="H1808" t="str">
            <v>00</v>
          </cell>
          <cell r="I1808" t="str">
            <v>0</v>
          </cell>
          <cell r="J1808">
            <v>2050</v>
          </cell>
          <cell r="K1808">
            <v>2500</v>
          </cell>
          <cell r="L1808">
            <v>1400</v>
          </cell>
          <cell r="M1808">
            <v>1095</v>
          </cell>
          <cell r="N1808">
            <v>1095</v>
          </cell>
          <cell r="O1808">
            <v>1095</v>
          </cell>
        </row>
        <row r="1809">
          <cell r="A1809" t="str">
            <v>11</v>
          </cell>
          <cell r="B1809" t="str">
            <v>01</v>
          </cell>
          <cell r="C1809" t="str">
            <v>07</v>
          </cell>
          <cell r="D1809" t="str">
            <v>01</v>
          </cell>
          <cell r="E1809" t="str">
            <v>13</v>
          </cell>
          <cell r="F1809" t="str">
            <v>09</v>
          </cell>
          <cell r="G1809" t="str">
            <v>2</v>
          </cell>
          <cell r="H1809" t="str">
            <v>00</v>
          </cell>
          <cell r="I1809" t="str">
            <v>0</v>
          </cell>
          <cell r="J1809">
            <v>3867</v>
          </cell>
          <cell r="K1809">
            <v>6000</v>
          </cell>
          <cell r="L1809">
            <v>5871</v>
          </cell>
          <cell r="M1809">
            <v>4382</v>
          </cell>
          <cell r="N1809">
            <v>4382</v>
          </cell>
          <cell r="O1809">
            <v>4382</v>
          </cell>
        </row>
        <row r="1810">
          <cell r="A1810" t="str">
            <v>11</v>
          </cell>
          <cell r="B1810" t="str">
            <v>01</v>
          </cell>
          <cell r="C1810" t="str">
            <v>07</v>
          </cell>
          <cell r="D1810" t="str">
            <v>01</v>
          </cell>
          <cell r="E1810" t="str">
            <v>13</v>
          </cell>
          <cell r="F1810" t="str">
            <v>15</v>
          </cell>
          <cell r="G1810" t="str">
            <v>2</v>
          </cell>
          <cell r="H1810" t="str">
            <v>00</v>
          </cell>
          <cell r="I1810" t="str">
            <v>0</v>
          </cell>
          <cell r="J1810">
            <v>0</v>
          </cell>
          <cell r="K1810">
            <v>2400</v>
          </cell>
          <cell r="L1810">
            <v>2400</v>
          </cell>
          <cell r="M1810">
            <v>1753</v>
          </cell>
          <cell r="N1810">
            <v>1753</v>
          </cell>
          <cell r="O1810">
            <v>1753</v>
          </cell>
        </row>
        <row r="1811">
          <cell r="A1811" t="str">
            <v>11</v>
          </cell>
          <cell r="B1811" t="str">
            <v>01</v>
          </cell>
          <cell r="C1811" t="str">
            <v>07</v>
          </cell>
          <cell r="D1811" t="str">
            <v>01</v>
          </cell>
          <cell r="E1811" t="str">
            <v>13</v>
          </cell>
          <cell r="F1811" t="str">
            <v>18</v>
          </cell>
          <cell r="G1811" t="str">
            <v>2</v>
          </cell>
          <cell r="H1811" t="str">
            <v>00</v>
          </cell>
          <cell r="I1811" t="str">
            <v>0</v>
          </cell>
          <cell r="J1811">
            <v>10399</v>
          </cell>
          <cell r="K1811">
            <v>0</v>
          </cell>
          <cell r="L1811">
            <v>0</v>
          </cell>
          <cell r="M1811">
            <v>0</v>
          </cell>
          <cell r="N1811">
            <v>0</v>
          </cell>
          <cell r="O1811">
            <v>0</v>
          </cell>
        </row>
        <row r="1812">
          <cell r="A1812" t="str">
            <v>11</v>
          </cell>
          <cell r="B1812" t="str">
            <v>01</v>
          </cell>
          <cell r="C1812" t="str">
            <v>07</v>
          </cell>
          <cell r="D1812" t="str">
            <v>01</v>
          </cell>
          <cell r="E1812" t="str">
            <v>13</v>
          </cell>
          <cell r="F1812" t="str">
            <v>29</v>
          </cell>
          <cell r="G1812" t="str">
            <v>2</v>
          </cell>
          <cell r="H1812" t="str">
            <v>00</v>
          </cell>
          <cell r="I1812" t="str">
            <v>0</v>
          </cell>
          <cell r="J1812">
            <v>996</v>
          </cell>
          <cell r="K1812">
            <v>0</v>
          </cell>
          <cell r="L1812">
            <v>0</v>
          </cell>
          <cell r="M1812">
            <v>0</v>
          </cell>
          <cell r="N1812">
            <v>0</v>
          </cell>
          <cell r="O1812">
            <v>0</v>
          </cell>
        </row>
        <row r="1813">
          <cell r="A1813" t="str">
            <v>11</v>
          </cell>
          <cell r="B1813" t="str">
            <v>01</v>
          </cell>
          <cell r="C1813" t="str">
            <v>07</v>
          </cell>
          <cell r="D1813" t="str">
            <v>01</v>
          </cell>
          <cell r="E1813" t="str">
            <v>14</v>
          </cell>
          <cell r="F1813" t="str">
            <v>02</v>
          </cell>
          <cell r="G1813" t="str">
            <v>2</v>
          </cell>
          <cell r="H1813" t="str">
            <v>00</v>
          </cell>
          <cell r="I1813" t="str">
            <v>0</v>
          </cell>
          <cell r="J1813">
            <v>9117</v>
          </cell>
          <cell r="K1813">
            <v>13000</v>
          </cell>
          <cell r="L1813">
            <v>7463</v>
          </cell>
          <cell r="M1813">
            <v>8764</v>
          </cell>
          <cell r="N1813">
            <v>8764</v>
          </cell>
          <cell r="O1813">
            <v>8764</v>
          </cell>
        </row>
        <row r="1814">
          <cell r="A1814" t="str">
            <v>11</v>
          </cell>
          <cell r="B1814" t="str">
            <v>01</v>
          </cell>
          <cell r="C1814" t="str">
            <v>07</v>
          </cell>
          <cell r="D1814" t="str">
            <v>01</v>
          </cell>
          <cell r="E1814" t="str">
            <v>14</v>
          </cell>
          <cell r="F1814" t="str">
            <v>05</v>
          </cell>
          <cell r="G1814" t="str">
            <v>2</v>
          </cell>
          <cell r="H1814" t="str">
            <v>00</v>
          </cell>
          <cell r="I1814" t="str">
            <v>0</v>
          </cell>
          <cell r="J1814">
            <v>7161</v>
          </cell>
          <cell r="K1814">
            <v>7000</v>
          </cell>
          <cell r="L1814">
            <v>3302</v>
          </cell>
          <cell r="M1814">
            <v>3652</v>
          </cell>
          <cell r="N1814">
            <v>3652</v>
          </cell>
          <cell r="O1814">
            <v>3652</v>
          </cell>
        </row>
        <row r="1815">
          <cell r="A1815" t="str">
            <v>11</v>
          </cell>
          <cell r="B1815" t="str">
            <v>01</v>
          </cell>
          <cell r="C1815" t="str">
            <v>07</v>
          </cell>
          <cell r="D1815" t="str">
            <v>01</v>
          </cell>
          <cell r="E1815" t="str">
            <v>14</v>
          </cell>
          <cell r="F1815" t="str">
            <v>06</v>
          </cell>
          <cell r="G1815" t="str">
            <v>2</v>
          </cell>
          <cell r="H1815" t="str">
            <v>00</v>
          </cell>
          <cell r="I1815" t="str">
            <v>0</v>
          </cell>
          <cell r="J1815">
            <v>2927</v>
          </cell>
          <cell r="K1815">
            <v>2000</v>
          </cell>
          <cell r="L1815">
            <v>2328</v>
          </cell>
          <cell r="M1815">
            <v>1461</v>
          </cell>
          <cell r="N1815">
            <v>1461</v>
          </cell>
          <cell r="O1815">
            <v>1461</v>
          </cell>
        </row>
        <row r="1816">
          <cell r="A1816" t="str">
            <v>11</v>
          </cell>
          <cell r="B1816" t="str">
            <v>01</v>
          </cell>
          <cell r="C1816" t="str">
            <v>07</v>
          </cell>
          <cell r="D1816" t="str">
            <v>01</v>
          </cell>
          <cell r="E1816" t="str">
            <v>14</v>
          </cell>
          <cell r="F1816" t="str">
            <v>16</v>
          </cell>
          <cell r="G1816" t="str">
            <v>2</v>
          </cell>
          <cell r="H1816" t="str">
            <v>00</v>
          </cell>
          <cell r="I1816" t="str">
            <v>0</v>
          </cell>
          <cell r="J1816">
            <v>3951</v>
          </cell>
          <cell r="K1816">
            <v>2000</v>
          </cell>
          <cell r="L1816">
            <v>2518</v>
          </cell>
          <cell r="M1816">
            <v>1461</v>
          </cell>
          <cell r="N1816">
            <v>1461</v>
          </cell>
          <cell r="O1816">
            <v>1461</v>
          </cell>
        </row>
        <row r="1817">
          <cell r="A1817" t="str">
            <v>11</v>
          </cell>
          <cell r="B1817" t="str">
            <v>01</v>
          </cell>
          <cell r="C1817" t="str">
            <v>08</v>
          </cell>
          <cell r="D1817" t="str">
            <v>01</v>
          </cell>
          <cell r="E1817" t="str">
            <v>10</v>
          </cell>
          <cell r="F1817" t="str">
            <v>01</v>
          </cell>
          <cell r="G1817" t="str">
            <v>1</v>
          </cell>
          <cell r="H1817" t="str">
            <v>00</v>
          </cell>
          <cell r="I1817" t="str">
            <v>0</v>
          </cell>
          <cell r="J1817">
            <v>375678</v>
          </cell>
          <cell r="K1817">
            <v>526328</v>
          </cell>
          <cell r="L1817">
            <v>526328</v>
          </cell>
          <cell r="M1817">
            <v>0</v>
          </cell>
          <cell r="N1817">
            <v>0</v>
          </cell>
          <cell r="O1817">
            <v>0</v>
          </cell>
        </row>
        <row r="1818">
          <cell r="A1818" t="str">
            <v>11</v>
          </cell>
          <cell r="B1818" t="str">
            <v>01</v>
          </cell>
          <cell r="C1818" t="str">
            <v>08</v>
          </cell>
          <cell r="D1818" t="str">
            <v>01</v>
          </cell>
          <cell r="E1818" t="str">
            <v>10</v>
          </cell>
          <cell r="F1818" t="str">
            <v>01</v>
          </cell>
          <cell r="G1818" t="str">
            <v>5</v>
          </cell>
          <cell r="H1818" t="str">
            <v>00</v>
          </cell>
          <cell r="I1818" t="str">
            <v>0</v>
          </cell>
          <cell r="J1818">
            <v>0</v>
          </cell>
          <cell r="K1818">
            <v>0</v>
          </cell>
          <cell r="L1818">
            <v>0</v>
          </cell>
          <cell r="M1818">
            <v>17053</v>
          </cell>
          <cell r="N1818">
            <v>13372</v>
          </cell>
          <cell r="O1818">
            <v>13372</v>
          </cell>
        </row>
        <row r="1819">
          <cell r="A1819" t="str">
            <v>11</v>
          </cell>
          <cell r="B1819" t="str">
            <v>01</v>
          </cell>
          <cell r="C1819" t="str">
            <v>08</v>
          </cell>
          <cell r="D1819" t="str">
            <v>01</v>
          </cell>
          <cell r="E1819" t="str">
            <v>10</v>
          </cell>
          <cell r="F1819" t="str">
            <v>01</v>
          </cell>
          <cell r="G1819" t="str">
            <v>6</v>
          </cell>
          <cell r="H1819" t="str">
            <v>00</v>
          </cell>
          <cell r="I1819" t="str">
            <v>0</v>
          </cell>
          <cell r="J1819">
            <v>0</v>
          </cell>
          <cell r="K1819">
            <v>0</v>
          </cell>
          <cell r="L1819">
            <v>0</v>
          </cell>
          <cell r="M1819">
            <v>9129</v>
          </cell>
          <cell r="N1819">
            <v>9129</v>
          </cell>
          <cell r="O1819">
            <v>9129</v>
          </cell>
        </row>
        <row r="1820">
          <cell r="A1820" t="str">
            <v>11</v>
          </cell>
          <cell r="B1820" t="str">
            <v>01</v>
          </cell>
          <cell r="C1820" t="str">
            <v>08</v>
          </cell>
          <cell r="D1820" t="str">
            <v>01</v>
          </cell>
          <cell r="E1820" t="str">
            <v>10</v>
          </cell>
          <cell r="F1820" t="str">
            <v>28</v>
          </cell>
          <cell r="G1820" t="str">
            <v>5</v>
          </cell>
          <cell r="H1820" t="str">
            <v>00</v>
          </cell>
          <cell r="I1820" t="str">
            <v>0</v>
          </cell>
          <cell r="J1820">
            <v>3541</v>
          </cell>
          <cell r="K1820">
            <v>4486</v>
          </cell>
          <cell r="L1820">
            <v>3494</v>
          </cell>
          <cell r="M1820">
            <v>3276</v>
          </cell>
          <cell r="N1820">
            <v>3276</v>
          </cell>
          <cell r="O1820">
            <v>3276</v>
          </cell>
        </row>
        <row r="1821">
          <cell r="A1821" t="str">
            <v>11</v>
          </cell>
          <cell r="B1821" t="str">
            <v>01</v>
          </cell>
          <cell r="C1821" t="str">
            <v>08</v>
          </cell>
          <cell r="D1821" t="str">
            <v>01</v>
          </cell>
          <cell r="E1821" t="str">
            <v>10</v>
          </cell>
          <cell r="F1821" t="str">
            <v>28</v>
          </cell>
          <cell r="G1821" t="str">
            <v>6</v>
          </cell>
          <cell r="H1821" t="str">
            <v>00</v>
          </cell>
          <cell r="I1821" t="str">
            <v>0</v>
          </cell>
          <cell r="J1821">
            <v>4695</v>
          </cell>
          <cell r="K1821">
            <v>4486</v>
          </cell>
          <cell r="L1821">
            <v>2374</v>
          </cell>
          <cell r="M1821">
            <v>3276</v>
          </cell>
          <cell r="N1821">
            <v>3276</v>
          </cell>
          <cell r="O1821">
            <v>3276</v>
          </cell>
        </row>
        <row r="1822">
          <cell r="A1822" t="str">
            <v>11</v>
          </cell>
          <cell r="B1822" t="str">
            <v>01</v>
          </cell>
          <cell r="C1822" t="str">
            <v>08</v>
          </cell>
          <cell r="D1822" t="str">
            <v>01</v>
          </cell>
          <cell r="E1822" t="str">
            <v>12</v>
          </cell>
          <cell r="F1822" t="str">
            <v>01</v>
          </cell>
          <cell r="G1822" t="str">
            <v>5</v>
          </cell>
          <cell r="H1822" t="str">
            <v>00</v>
          </cell>
          <cell r="I1822" t="str">
            <v>0</v>
          </cell>
          <cell r="J1822">
            <v>1345</v>
          </cell>
          <cell r="K1822">
            <v>1100</v>
          </cell>
          <cell r="L1822">
            <v>807</v>
          </cell>
          <cell r="M1822">
            <v>803</v>
          </cell>
          <cell r="N1822">
            <v>803</v>
          </cell>
          <cell r="O1822">
            <v>803</v>
          </cell>
        </row>
        <row r="1823">
          <cell r="A1823" t="str">
            <v>11</v>
          </cell>
          <cell r="B1823" t="str">
            <v>01</v>
          </cell>
          <cell r="C1823" t="str">
            <v>08</v>
          </cell>
          <cell r="D1823" t="str">
            <v>01</v>
          </cell>
          <cell r="E1823" t="str">
            <v>12</v>
          </cell>
          <cell r="F1823" t="str">
            <v>01</v>
          </cell>
          <cell r="G1823" t="str">
            <v>6</v>
          </cell>
          <cell r="H1823" t="str">
            <v>00</v>
          </cell>
          <cell r="I1823" t="str">
            <v>0</v>
          </cell>
          <cell r="J1823">
            <v>2738</v>
          </cell>
          <cell r="K1823">
            <v>1100</v>
          </cell>
          <cell r="L1823">
            <v>1321</v>
          </cell>
          <cell r="M1823">
            <v>803</v>
          </cell>
          <cell r="N1823">
            <v>803</v>
          </cell>
          <cell r="O1823">
            <v>803</v>
          </cell>
        </row>
        <row r="1824">
          <cell r="A1824" t="str">
            <v>11</v>
          </cell>
          <cell r="B1824" t="str">
            <v>01</v>
          </cell>
          <cell r="C1824" t="str">
            <v>08</v>
          </cell>
          <cell r="D1824" t="str">
            <v>01</v>
          </cell>
          <cell r="E1824" t="str">
            <v>12</v>
          </cell>
          <cell r="F1824" t="str">
            <v>03</v>
          </cell>
          <cell r="G1824" t="str">
            <v>5</v>
          </cell>
          <cell r="H1824" t="str">
            <v>00</v>
          </cell>
          <cell r="I1824" t="str">
            <v>0</v>
          </cell>
          <cell r="J1824">
            <v>1500</v>
          </cell>
          <cell r="K1824">
            <v>1500</v>
          </cell>
          <cell r="L1824">
            <v>1807</v>
          </cell>
          <cell r="M1824">
            <v>1095</v>
          </cell>
          <cell r="N1824">
            <v>1095</v>
          </cell>
          <cell r="O1824">
            <v>1095</v>
          </cell>
        </row>
        <row r="1825">
          <cell r="A1825" t="str">
            <v>11</v>
          </cell>
          <cell r="B1825" t="str">
            <v>01</v>
          </cell>
          <cell r="C1825" t="str">
            <v>08</v>
          </cell>
          <cell r="D1825" t="str">
            <v>01</v>
          </cell>
          <cell r="E1825" t="str">
            <v>12</v>
          </cell>
          <cell r="F1825" t="str">
            <v>03</v>
          </cell>
          <cell r="G1825" t="str">
            <v>6</v>
          </cell>
          <cell r="H1825" t="str">
            <v>00</v>
          </cell>
          <cell r="I1825" t="str">
            <v>0</v>
          </cell>
          <cell r="J1825">
            <v>1519</v>
          </cell>
          <cell r="K1825">
            <v>1500</v>
          </cell>
          <cell r="L1825">
            <v>1765</v>
          </cell>
          <cell r="M1825">
            <v>1095</v>
          </cell>
          <cell r="N1825">
            <v>1095</v>
          </cell>
          <cell r="O1825">
            <v>1095</v>
          </cell>
        </row>
        <row r="1826">
          <cell r="A1826" t="str">
            <v>11</v>
          </cell>
          <cell r="B1826" t="str">
            <v>01</v>
          </cell>
          <cell r="C1826" t="str">
            <v>08</v>
          </cell>
          <cell r="D1826" t="str">
            <v>01</v>
          </cell>
          <cell r="E1826" t="str">
            <v>13</v>
          </cell>
          <cell r="F1826" t="str">
            <v>01</v>
          </cell>
          <cell r="G1826" t="str">
            <v>5</v>
          </cell>
          <cell r="H1826" t="str">
            <v>00</v>
          </cell>
          <cell r="I1826" t="str">
            <v>0</v>
          </cell>
          <cell r="J1826">
            <v>889</v>
          </cell>
          <cell r="K1826">
            <v>1200</v>
          </cell>
          <cell r="L1826">
            <v>1444</v>
          </cell>
          <cell r="M1826">
            <v>1876</v>
          </cell>
          <cell r="N1826">
            <v>876</v>
          </cell>
          <cell r="O1826">
            <v>876</v>
          </cell>
        </row>
        <row r="1827">
          <cell r="A1827" t="str">
            <v>11</v>
          </cell>
          <cell r="B1827" t="str">
            <v>01</v>
          </cell>
          <cell r="C1827" t="str">
            <v>08</v>
          </cell>
          <cell r="D1827" t="str">
            <v>01</v>
          </cell>
          <cell r="E1827" t="str">
            <v>13</v>
          </cell>
          <cell r="F1827" t="str">
            <v>01</v>
          </cell>
          <cell r="G1827" t="str">
            <v>6</v>
          </cell>
          <cell r="H1827" t="str">
            <v>00</v>
          </cell>
          <cell r="I1827" t="str">
            <v>0</v>
          </cell>
          <cell r="J1827">
            <v>369</v>
          </cell>
          <cell r="K1827">
            <v>1200</v>
          </cell>
          <cell r="L1827">
            <v>1520</v>
          </cell>
          <cell r="M1827">
            <v>1876</v>
          </cell>
          <cell r="N1827">
            <v>876</v>
          </cell>
          <cell r="O1827">
            <v>876</v>
          </cell>
        </row>
        <row r="1828">
          <cell r="A1828" t="str">
            <v>11</v>
          </cell>
          <cell r="B1828" t="str">
            <v>01</v>
          </cell>
          <cell r="C1828" t="str">
            <v>08</v>
          </cell>
          <cell r="D1828" t="str">
            <v>01</v>
          </cell>
          <cell r="E1828" t="str">
            <v>13</v>
          </cell>
          <cell r="F1828" t="str">
            <v>07</v>
          </cell>
          <cell r="G1828" t="str">
            <v>5</v>
          </cell>
          <cell r="H1828" t="str">
            <v>00</v>
          </cell>
          <cell r="I1828" t="str">
            <v>0</v>
          </cell>
          <cell r="J1828">
            <v>0</v>
          </cell>
          <cell r="K1828">
            <v>0</v>
          </cell>
          <cell r="L1828">
            <v>0</v>
          </cell>
          <cell r="M1828">
            <v>365</v>
          </cell>
          <cell r="N1828">
            <v>365</v>
          </cell>
          <cell r="O1828">
            <v>365</v>
          </cell>
        </row>
        <row r="1829">
          <cell r="A1829" t="str">
            <v>11</v>
          </cell>
          <cell r="B1829" t="str">
            <v>01</v>
          </cell>
          <cell r="C1829" t="str">
            <v>08</v>
          </cell>
          <cell r="D1829" t="str">
            <v>01</v>
          </cell>
          <cell r="E1829" t="str">
            <v>13</v>
          </cell>
          <cell r="F1829" t="str">
            <v>09</v>
          </cell>
          <cell r="G1829" t="str">
            <v>5</v>
          </cell>
          <cell r="H1829" t="str">
            <v>00</v>
          </cell>
          <cell r="I1829" t="str">
            <v>0</v>
          </cell>
          <cell r="J1829">
            <v>0</v>
          </cell>
          <cell r="K1829">
            <v>0</v>
          </cell>
          <cell r="L1829">
            <v>0</v>
          </cell>
          <cell r="M1829">
            <v>219</v>
          </cell>
          <cell r="N1829">
            <v>219</v>
          </cell>
          <cell r="O1829">
            <v>219</v>
          </cell>
        </row>
        <row r="1830">
          <cell r="A1830" t="str">
            <v>11</v>
          </cell>
          <cell r="B1830" t="str">
            <v>01</v>
          </cell>
          <cell r="C1830" t="str">
            <v>08</v>
          </cell>
          <cell r="D1830" t="str">
            <v>01</v>
          </cell>
          <cell r="E1830" t="str">
            <v>13</v>
          </cell>
          <cell r="F1830" t="str">
            <v>09</v>
          </cell>
          <cell r="G1830" t="str">
            <v>6</v>
          </cell>
          <cell r="H1830" t="str">
            <v>00</v>
          </cell>
          <cell r="I1830" t="str">
            <v>0</v>
          </cell>
          <cell r="J1830">
            <v>0</v>
          </cell>
          <cell r="K1830">
            <v>0</v>
          </cell>
          <cell r="L1830">
            <v>0</v>
          </cell>
          <cell r="M1830">
            <v>219</v>
          </cell>
          <cell r="N1830">
            <v>219</v>
          </cell>
          <cell r="O1830">
            <v>219</v>
          </cell>
        </row>
        <row r="1831">
          <cell r="A1831" t="str">
            <v>11</v>
          </cell>
          <cell r="B1831" t="str">
            <v>01</v>
          </cell>
          <cell r="C1831" t="str">
            <v>08</v>
          </cell>
          <cell r="D1831" t="str">
            <v>01</v>
          </cell>
          <cell r="E1831" t="str">
            <v>13</v>
          </cell>
          <cell r="F1831" t="str">
            <v>15</v>
          </cell>
          <cell r="G1831" t="str">
            <v>5</v>
          </cell>
          <cell r="H1831" t="str">
            <v>00</v>
          </cell>
          <cell r="I1831" t="str">
            <v>0</v>
          </cell>
          <cell r="J1831">
            <v>1530</v>
          </cell>
          <cell r="K1831">
            <v>600</v>
          </cell>
          <cell r="L1831">
            <v>376</v>
          </cell>
          <cell r="M1831">
            <v>438</v>
          </cell>
          <cell r="N1831">
            <v>438</v>
          </cell>
          <cell r="O1831">
            <v>438</v>
          </cell>
        </row>
        <row r="1832">
          <cell r="A1832" t="str">
            <v>11</v>
          </cell>
          <cell r="B1832" t="str">
            <v>01</v>
          </cell>
          <cell r="C1832" t="str">
            <v>08</v>
          </cell>
          <cell r="D1832" t="str">
            <v>01</v>
          </cell>
          <cell r="E1832" t="str">
            <v>13</v>
          </cell>
          <cell r="F1832" t="str">
            <v>15</v>
          </cell>
          <cell r="G1832" t="str">
            <v>6</v>
          </cell>
          <cell r="H1832" t="str">
            <v>00</v>
          </cell>
          <cell r="I1832" t="str">
            <v>0</v>
          </cell>
          <cell r="J1832">
            <v>300</v>
          </cell>
          <cell r="K1832">
            <v>600</v>
          </cell>
          <cell r="L1832">
            <v>723</v>
          </cell>
          <cell r="M1832">
            <v>438</v>
          </cell>
          <cell r="N1832">
            <v>438</v>
          </cell>
          <cell r="O1832">
            <v>438</v>
          </cell>
        </row>
        <row r="1833">
          <cell r="A1833" t="str">
            <v>11</v>
          </cell>
          <cell r="B1833" t="str">
            <v>01</v>
          </cell>
          <cell r="C1833" t="str">
            <v>08</v>
          </cell>
          <cell r="D1833" t="str">
            <v>01</v>
          </cell>
          <cell r="E1833" t="str">
            <v>14</v>
          </cell>
          <cell r="F1833" t="str">
            <v>02</v>
          </cell>
          <cell r="G1833" t="str">
            <v>5</v>
          </cell>
          <cell r="H1833" t="str">
            <v>00</v>
          </cell>
          <cell r="I1833" t="str">
            <v>0</v>
          </cell>
          <cell r="J1833">
            <v>348</v>
          </cell>
          <cell r="K1833">
            <v>600</v>
          </cell>
          <cell r="L1833">
            <v>403</v>
          </cell>
          <cell r="M1833">
            <v>438</v>
          </cell>
          <cell r="N1833">
            <v>438</v>
          </cell>
          <cell r="O1833">
            <v>438</v>
          </cell>
        </row>
        <row r="1834">
          <cell r="A1834" t="str">
            <v>11</v>
          </cell>
          <cell r="B1834" t="str">
            <v>01</v>
          </cell>
          <cell r="C1834" t="str">
            <v>08</v>
          </cell>
          <cell r="D1834" t="str">
            <v>01</v>
          </cell>
          <cell r="E1834" t="str">
            <v>14</v>
          </cell>
          <cell r="F1834" t="str">
            <v>02</v>
          </cell>
          <cell r="G1834" t="str">
            <v>6</v>
          </cell>
          <cell r="H1834" t="str">
            <v>00</v>
          </cell>
          <cell r="I1834" t="str">
            <v>0</v>
          </cell>
          <cell r="J1834">
            <v>567</v>
          </cell>
          <cell r="K1834">
            <v>600</v>
          </cell>
          <cell r="L1834">
            <v>578</v>
          </cell>
          <cell r="M1834">
            <v>438</v>
          </cell>
          <cell r="N1834">
            <v>438</v>
          </cell>
          <cell r="O1834">
            <v>438</v>
          </cell>
        </row>
        <row r="1835">
          <cell r="A1835" t="str">
            <v>11</v>
          </cell>
          <cell r="B1835" t="str">
            <v>01</v>
          </cell>
          <cell r="C1835" t="str">
            <v>08</v>
          </cell>
          <cell r="D1835" t="str">
            <v>01</v>
          </cell>
          <cell r="E1835" t="str">
            <v>14</v>
          </cell>
          <cell r="F1835" t="str">
            <v>05</v>
          </cell>
          <cell r="G1835" t="str">
            <v>5</v>
          </cell>
          <cell r="H1835" t="str">
            <v>00</v>
          </cell>
          <cell r="I1835" t="str">
            <v>0</v>
          </cell>
          <cell r="J1835">
            <v>190</v>
          </cell>
          <cell r="K1835">
            <v>200</v>
          </cell>
          <cell r="L1835">
            <v>120</v>
          </cell>
          <cell r="M1835">
            <v>146</v>
          </cell>
          <cell r="N1835">
            <v>146</v>
          </cell>
          <cell r="O1835">
            <v>146</v>
          </cell>
        </row>
        <row r="1836">
          <cell r="A1836" t="str">
            <v>11</v>
          </cell>
          <cell r="B1836" t="str">
            <v>01</v>
          </cell>
          <cell r="C1836" t="str">
            <v>08</v>
          </cell>
          <cell r="D1836" t="str">
            <v>01</v>
          </cell>
          <cell r="E1836" t="str">
            <v>14</v>
          </cell>
          <cell r="F1836" t="str">
            <v>05</v>
          </cell>
          <cell r="G1836" t="str">
            <v>6</v>
          </cell>
          <cell r="H1836" t="str">
            <v>00</v>
          </cell>
          <cell r="I1836" t="str">
            <v>0</v>
          </cell>
          <cell r="J1836">
            <v>150</v>
          </cell>
          <cell r="K1836">
            <v>200</v>
          </cell>
          <cell r="L1836">
            <v>193</v>
          </cell>
          <cell r="M1836">
            <v>146</v>
          </cell>
          <cell r="N1836">
            <v>146</v>
          </cell>
          <cell r="O1836">
            <v>146</v>
          </cell>
        </row>
        <row r="1837">
          <cell r="A1837" t="str">
            <v>11</v>
          </cell>
          <cell r="B1837" t="str">
            <v>01</v>
          </cell>
          <cell r="C1837" t="str">
            <v>08</v>
          </cell>
          <cell r="D1837" t="str">
            <v>01</v>
          </cell>
          <cell r="E1837" t="str">
            <v>14</v>
          </cell>
          <cell r="F1837" t="str">
            <v>06</v>
          </cell>
          <cell r="G1837" t="str">
            <v>5</v>
          </cell>
          <cell r="H1837" t="str">
            <v>00</v>
          </cell>
          <cell r="I1837" t="str">
            <v>0</v>
          </cell>
          <cell r="J1837">
            <v>191</v>
          </cell>
          <cell r="K1837">
            <v>200</v>
          </cell>
          <cell r="L1837">
            <v>77</v>
          </cell>
          <cell r="M1837">
            <v>146</v>
          </cell>
          <cell r="N1837">
            <v>146</v>
          </cell>
          <cell r="O1837">
            <v>146</v>
          </cell>
        </row>
        <row r="1838">
          <cell r="A1838" t="str">
            <v>11</v>
          </cell>
          <cell r="B1838" t="str">
            <v>01</v>
          </cell>
          <cell r="C1838" t="str">
            <v>08</v>
          </cell>
          <cell r="D1838" t="str">
            <v>01</v>
          </cell>
          <cell r="E1838" t="str">
            <v>14</v>
          </cell>
          <cell r="F1838" t="str">
            <v>06</v>
          </cell>
          <cell r="G1838" t="str">
            <v>6</v>
          </cell>
          <cell r="H1838" t="str">
            <v>00</v>
          </cell>
          <cell r="I1838" t="str">
            <v>0</v>
          </cell>
          <cell r="J1838">
            <v>195</v>
          </cell>
          <cell r="K1838">
            <v>200</v>
          </cell>
          <cell r="L1838">
            <v>169</v>
          </cell>
          <cell r="M1838">
            <v>146</v>
          </cell>
          <cell r="N1838">
            <v>146</v>
          </cell>
          <cell r="O1838">
            <v>146</v>
          </cell>
        </row>
        <row r="1839">
          <cell r="A1839" t="str">
            <v>11</v>
          </cell>
          <cell r="B1839" t="str">
            <v>01</v>
          </cell>
          <cell r="C1839" t="str">
            <v>08</v>
          </cell>
          <cell r="D1839" t="str">
            <v>01</v>
          </cell>
          <cell r="E1839" t="str">
            <v>14</v>
          </cell>
          <cell r="F1839" t="str">
            <v>16</v>
          </cell>
          <cell r="G1839" t="str">
            <v>5</v>
          </cell>
          <cell r="H1839" t="str">
            <v>00</v>
          </cell>
          <cell r="I1839" t="str">
            <v>0</v>
          </cell>
          <cell r="J1839">
            <v>194</v>
          </cell>
          <cell r="K1839">
            <v>200</v>
          </cell>
          <cell r="L1839">
            <v>188</v>
          </cell>
          <cell r="M1839">
            <v>146</v>
          </cell>
          <cell r="N1839">
            <v>146</v>
          </cell>
          <cell r="O1839">
            <v>146</v>
          </cell>
        </row>
        <row r="1840">
          <cell r="A1840" t="str">
            <v>11</v>
          </cell>
          <cell r="B1840" t="str">
            <v>01</v>
          </cell>
          <cell r="C1840" t="str">
            <v>08</v>
          </cell>
          <cell r="D1840" t="str">
            <v>01</v>
          </cell>
          <cell r="E1840" t="str">
            <v>14</v>
          </cell>
          <cell r="F1840" t="str">
            <v>16</v>
          </cell>
          <cell r="G1840" t="str">
            <v>6</v>
          </cell>
          <cell r="H1840" t="str">
            <v>00</v>
          </cell>
          <cell r="I1840" t="str">
            <v>0</v>
          </cell>
          <cell r="J1840">
            <v>272</v>
          </cell>
          <cell r="K1840">
            <v>200</v>
          </cell>
          <cell r="L1840">
            <v>0</v>
          </cell>
          <cell r="M1840">
            <v>146</v>
          </cell>
          <cell r="N1840">
            <v>146</v>
          </cell>
          <cell r="O1840">
            <v>146</v>
          </cell>
        </row>
        <row r="1841">
          <cell r="A1841" t="str">
            <v>11</v>
          </cell>
          <cell r="B1841" t="str">
            <v>01</v>
          </cell>
          <cell r="C1841" t="str">
            <v>08</v>
          </cell>
          <cell r="D1841" t="str">
            <v>01</v>
          </cell>
          <cell r="E1841" t="str">
            <v>13</v>
          </cell>
          <cell r="F1841" t="str">
            <v>07</v>
          </cell>
          <cell r="G1841" t="str">
            <v>6</v>
          </cell>
          <cell r="H1841" t="str">
            <v>00</v>
          </cell>
          <cell r="I1841" t="str">
            <v>0</v>
          </cell>
          <cell r="J1841">
            <v>0</v>
          </cell>
          <cell r="K1841">
            <v>0</v>
          </cell>
          <cell r="L1841">
            <v>0</v>
          </cell>
          <cell r="M1841">
            <v>365</v>
          </cell>
          <cell r="N1841">
            <v>365</v>
          </cell>
          <cell r="O1841">
            <v>365</v>
          </cell>
        </row>
        <row r="1842">
          <cell r="A1842" t="str">
            <v>11</v>
          </cell>
          <cell r="B1842" t="str">
            <v>01</v>
          </cell>
          <cell r="C1842" t="str">
            <v>08</v>
          </cell>
          <cell r="D1842" t="str">
            <v>02</v>
          </cell>
          <cell r="E1842" t="str">
            <v>20</v>
          </cell>
          <cell r="F1842" t="str">
            <v>05</v>
          </cell>
          <cell r="G1842" t="str">
            <v>5</v>
          </cell>
          <cell r="H1842" t="str">
            <v>00</v>
          </cell>
          <cell r="I1842" t="str">
            <v>0</v>
          </cell>
          <cell r="J1842">
            <v>0</v>
          </cell>
          <cell r="K1842">
            <v>0</v>
          </cell>
          <cell r="L1842">
            <v>0</v>
          </cell>
          <cell r="M1842">
            <v>0</v>
          </cell>
          <cell r="N1842">
            <v>0</v>
          </cell>
          <cell r="O1842">
            <v>0</v>
          </cell>
        </row>
        <row r="1843">
          <cell r="A1843" t="str">
            <v>11</v>
          </cell>
          <cell r="B1843" t="str">
            <v>01</v>
          </cell>
          <cell r="C1843" t="str">
            <v>09</v>
          </cell>
          <cell r="D1843" t="str">
            <v>01</v>
          </cell>
          <cell r="E1843" t="str">
            <v>20</v>
          </cell>
          <cell r="F1843" t="str">
            <v>03</v>
          </cell>
          <cell r="G1843" t="str">
            <v>0</v>
          </cell>
          <cell r="H1843" t="str">
            <v>00</v>
          </cell>
          <cell r="I1843" t="str">
            <v>0</v>
          </cell>
          <cell r="J1843">
            <v>0</v>
          </cell>
          <cell r="K1843">
            <v>0</v>
          </cell>
          <cell r="L1843">
            <v>0</v>
          </cell>
          <cell r="M1843">
            <v>300000</v>
          </cell>
          <cell r="N1843">
            <v>0</v>
          </cell>
          <cell r="O1843">
            <v>0</v>
          </cell>
        </row>
        <row r="1844">
          <cell r="A1844" t="str">
            <v>11</v>
          </cell>
          <cell r="B1844" t="str">
            <v>01</v>
          </cell>
          <cell r="C1844" t="str">
            <v>09</v>
          </cell>
          <cell r="D1844" t="str">
            <v>01</v>
          </cell>
          <cell r="E1844" t="str">
            <v>10</v>
          </cell>
          <cell r="F1844" t="str">
            <v>01</v>
          </cell>
          <cell r="G1844" t="str">
            <v>1</v>
          </cell>
          <cell r="H1844" t="str">
            <v>00</v>
          </cell>
          <cell r="I1844" t="str">
            <v>0</v>
          </cell>
          <cell r="J1844">
            <v>0</v>
          </cell>
          <cell r="K1844">
            <v>0</v>
          </cell>
          <cell r="L1844">
            <v>0</v>
          </cell>
          <cell r="M1844">
            <v>472890</v>
          </cell>
          <cell r="N1844">
            <v>470018</v>
          </cell>
          <cell r="O1844">
            <v>470018</v>
          </cell>
        </row>
        <row r="1845">
          <cell r="A1845" t="str">
            <v>11</v>
          </cell>
          <cell r="B1845" t="str">
            <v>01</v>
          </cell>
          <cell r="C1845" t="str">
            <v>09</v>
          </cell>
          <cell r="D1845" t="str">
            <v>01</v>
          </cell>
          <cell r="E1845" t="str">
            <v>12</v>
          </cell>
          <cell r="F1845" t="str">
            <v>01</v>
          </cell>
          <cell r="G1845" t="str">
            <v>1</v>
          </cell>
          <cell r="H1845" t="str">
            <v>00</v>
          </cell>
          <cell r="I1845" t="str">
            <v>0</v>
          </cell>
          <cell r="J1845">
            <v>5774</v>
          </cell>
          <cell r="K1845">
            <v>5000</v>
          </cell>
          <cell r="L1845">
            <v>5956</v>
          </cell>
          <cell r="M1845">
            <v>3652</v>
          </cell>
          <cell r="N1845">
            <v>3652</v>
          </cell>
          <cell r="O1845">
            <v>3652</v>
          </cell>
        </row>
        <row r="1846">
          <cell r="A1846" t="str">
            <v>11</v>
          </cell>
          <cell r="B1846" t="str">
            <v>01</v>
          </cell>
          <cell r="C1846" t="str">
            <v>09</v>
          </cell>
          <cell r="D1846" t="str">
            <v>01</v>
          </cell>
          <cell r="E1846" t="str">
            <v>12</v>
          </cell>
          <cell r="F1846" t="str">
            <v>02</v>
          </cell>
          <cell r="G1846" t="str">
            <v>1</v>
          </cell>
          <cell r="H1846" t="str">
            <v>00</v>
          </cell>
          <cell r="I1846" t="str">
            <v>0</v>
          </cell>
          <cell r="J1846">
            <v>0</v>
          </cell>
          <cell r="K1846">
            <v>30000</v>
          </cell>
          <cell r="L1846">
            <v>25000</v>
          </cell>
          <cell r="M1846">
            <v>10955</v>
          </cell>
          <cell r="N1846">
            <v>10955</v>
          </cell>
          <cell r="O1846">
            <v>10955</v>
          </cell>
        </row>
        <row r="1847">
          <cell r="A1847" t="str">
            <v>11</v>
          </cell>
          <cell r="B1847" t="str">
            <v>01</v>
          </cell>
          <cell r="C1847" t="str">
            <v>09</v>
          </cell>
          <cell r="D1847" t="str">
            <v>01</v>
          </cell>
          <cell r="E1847" t="str">
            <v>12</v>
          </cell>
          <cell r="F1847" t="str">
            <v>03</v>
          </cell>
          <cell r="G1847" t="str">
            <v>1</v>
          </cell>
          <cell r="H1847" t="str">
            <v>00</v>
          </cell>
          <cell r="I1847" t="str">
            <v>0</v>
          </cell>
          <cell r="J1847">
            <v>3214</v>
          </cell>
          <cell r="K1847">
            <v>0</v>
          </cell>
          <cell r="L1847">
            <v>0</v>
          </cell>
          <cell r="M1847">
            <v>0</v>
          </cell>
          <cell r="N1847">
            <v>0</v>
          </cell>
          <cell r="O1847">
            <v>0</v>
          </cell>
        </row>
        <row r="1848">
          <cell r="A1848" t="str">
            <v>11</v>
          </cell>
          <cell r="B1848" t="str">
            <v>01</v>
          </cell>
          <cell r="C1848" t="str">
            <v>09</v>
          </cell>
          <cell r="D1848" t="str">
            <v>01</v>
          </cell>
          <cell r="E1848" t="str">
            <v>13</v>
          </cell>
          <cell r="F1848" t="str">
            <v>01</v>
          </cell>
          <cell r="G1848" t="str">
            <v>1</v>
          </cell>
          <cell r="H1848" t="str">
            <v>00</v>
          </cell>
          <cell r="I1848" t="str">
            <v>0</v>
          </cell>
          <cell r="J1848">
            <v>59929</v>
          </cell>
          <cell r="K1848">
            <v>40000</v>
          </cell>
          <cell r="L1848">
            <v>35000</v>
          </cell>
          <cell r="M1848">
            <v>14607</v>
          </cell>
          <cell r="N1848">
            <v>14607</v>
          </cell>
          <cell r="O1848">
            <v>14607</v>
          </cell>
        </row>
        <row r="1849">
          <cell r="A1849" t="str">
            <v>11</v>
          </cell>
          <cell r="B1849" t="str">
            <v>01</v>
          </cell>
          <cell r="C1849" t="str">
            <v>09</v>
          </cell>
          <cell r="D1849" t="str">
            <v>01</v>
          </cell>
          <cell r="E1849" t="str">
            <v>13</v>
          </cell>
          <cell r="F1849" t="str">
            <v>08</v>
          </cell>
          <cell r="G1849" t="str">
            <v>1</v>
          </cell>
          <cell r="H1849" t="str">
            <v>00</v>
          </cell>
          <cell r="I1849" t="str">
            <v>0</v>
          </cell>
          <cell r="J1849">
            <v>677</v>
          </cell>
          <cell r="K1849">
            <v>3000</v>
          </cell>
          <cell r="L1849">
            <v>3138</v>
          </cell>
          <cell r="M1849">
            <v>2191</v>
          </cell>
          <cell r="N1849">
            <v>2191</v>
          </cell>
          <cell r="O1849">
            <v>2191</v>
          </cell>
        </row>
        <row r="1850">
          <cell r="A1850" t="str">
            <v>11</v>
          </cell>
          <cell r="B1850" t="str">
            <v>01</v>
          </cell>
          <cell r="C1850" t="str">
            <v>09</v>
          </cell>
          <cell r="D1850" t="str">
            <v>01</v>
          </cell>
          <cell r="E1850" t="str">
            <v>13</v>
          </cell>
          <cell r="F1850" t="str">
            <v>09</v>
          </cell>
          <cell r="G1850" t="str">
            <v>1</v>
          </cell>
          <cell r="H1850" t="str">
            <v>00</v>
          </cell>
          <cell r="I1850" t="str">
            <v>0</v>
          </cell>
          <cell r="J1850">
            <v>11987</v>
          </cell>
          <cell r="K1850">
            <v>2000</v>
          </cell>
          <cell r="L1850">
            <v>1573</v>
          </cell>
          <cell r="M1850">
            <v>1461</v>
          </cell>
          <cell r="N1850">
            <v>1461</v>
          </cell>
          <cell r="O1850">
            <v>1461</v>
          </cell>
        </row>
        <row r="1851">
          <cell r="A1851" t="str">
            <v>11</v>
          </cell>
          <cell r="B1851" t="str">
            <v>01</v>
          </cell>
          <cell r="C1851" t="str">
            <v>09</v>
          </cell>
          <cell r="D1851" t="str">
            <v>01</v>
          </cell>
          <cell r="E1851" t="str">
            <v>13</v>
          </cell>
          <cell r="F1851" t="str">
            <v>10</v>
          </cell>
          <cell r="G1851" t="str">
            <v>1</v>
          </cell>
          <cell r="H1851" t="str">
            <v>00</v>
          </cell>
          <cell r="I1851" t="str">
            <v>0</v>
          </cell>
          <cell r="J1851">
            <v>1310</v>
          </cell>
          <cell r="K1851">
            <v>0</v>
          </cell>
          <cell r="L1851">
            <v>0</v>
          </cell>
          <cell r="M1851">
            <v>0</v>
          </cell>
          <cell r="N1851">
            <v>0</v>
          </cell>
          <cell r="O1851">
            <v>0</v>
          </cell>
        </row>
        <row r="1852">
          <cell r="A1852" t="str">
            <v>11</v>
          </cell>
          <cell r="B1852" t="str">
            <v>01</v>
          </cell>
          <cell r="C1852" t="str">
            <v>09</v>
          </cell>
          <cell r="D1852" t="str">
            <v>01</v>
          </cell>
          <cell r="E1852" t="str">
            <v>14</v>
          </cell>
          <cell r="F1852" t="str">
            <v>06</v>
          </cell>
          <cell r="G1852" t="str">
            <v>1</v>
          </cell>
          <cell r="H1852" t="str">
            <v>00</v>
          </cell>
          <cell r="I1852" t="str">
            <v>0</v>
          </cell>
          <cell r="J1852">
            <v>5840</v>
          </cell>
          <cell r="K1852">
            <v>5000</v>
          </cell>
          <cell r="L1852">
            <v>5131</v>
          </cell>
          <cell r="M1852">
            <v>3652</v>
          </cell>
          <cell r="N1852">
            <v>3652</v>
          </cell>
          <cell r="O1852">
            <v>3652</v>
          </cell>
        </row>
        <row r="1853">
          <cell r="A1853" t="str">
            <v>11</v>
          </cell>
          <cell r="B1853" t="str">
            <v>01</v>
          </cell>
          <cell r="C1853" t="str">
            <v>09</v>
          </cell>
          <cell r="D1853" t="str">
            <v>01</v>
          </cell>
          <cell r="E1853" t="str">
            <v>14</v>
          </cell>
          <cell r="F1853" t="str">
            <v>16</v>
          </cell>
          <cell r="G1853" t="str">
            <v>1</v>
          </cell>
          <cell r="H1853" t="str">
            <v>00</v>
          </cell>
          <cell r="I1853" t="str">
            <v>0</v>
          </cell>
          <cell r="J1853">
            <v>29995</v>
          </cell>
          <cell r="K1853">
            <v>30000</v>
          </cell>
          <cell r="L1853">
            <v>84343</v>
          </cell>
          <cell r="M1853">
            <v>0</v>
          </cell>
          <cell r="N1853">
            <v>0</v>
          </cell>
          <cell r="O1853">
            <v>0</v>
          </cell>
        </row>
        <row r="1854">
          <cell r="A1854" t="str">
            <v>11</v>
          </cell>
          <cell r="B1854" t="str">
            <v>01</v>
          </cell>
          <cell r="C1854" t="str">
            <v>09</v>
          </cell>
          <cell r="D1854" t="str">
            <v>01</v>
          </cell>
          <cell r="E1854" t="str">
            <v>20</v>
          </cell>
          <cell r="F1854" t="str">
            <v>01</v>
          </cell>
          <cell r="G1854" t="str">
            <v>1</v>
          </cell>
          <cell r="H1854" t="str">
            <v>00</v>
          </cell>
          <cell r="I1854" t="str">
            <v>0</v>
          </cell>
          <cell r="J1854">
            <v>0</v>
          </cell>
          <cell r="K1854">
            <v>611000</v>
          </cell>
          <cell r="L1854">
            <v>419042</v>
          </cell>
          <cell r="M1854">
            <v>100000</v>
          </cell>
          <cell r="N1854">
            <v>0</v>
          </cell>
          <cell r="O1854">
            <v>0</v>
          </cell>
        </row>
        <row r="1855">
          <cell r="A1855" t="str">
            <v>11</v>
          </cell>
          <cell r="B1855" t="str">
            <v>01</v>
          </cell>
          <cell r="C1855" t="str">
            <v>09</v>
          </cell>
          <cell r="D1855" t="str">
            <v>01</v>
          </cell>
          <cell r="E1855" t="str">
            <v>20</v>
          </cell>
          <cell r="F1855" t="str">
            <v>05</v>
          </cell>
          <cell r="G1855" t="str">
            <v>1</v>
          </cell>
          <cell r="H1855" t="str">
            <v>00</v>
          </cell>
          <cell r="I1855" t="str">
            <v>0</v>
          </cell>
          <cell r="J1855">
            <v>0</v>
          </cell>
          <cell r="K1855">
            <v>300000</v>
          </cell>
          <cell r="L1855">
            <v>300000</v>
          </cell>
          <cell r="M1855">
            <v>300000</v>
          </cell>
          <cell r="N1855">
            <v>0</v>
          </cell>
          <cell r="O1855">
            <v>0</v>
          </cell>
        </row>
        <row r="1856">
          <cell r="A1856" t="str">
            <v>11</v>
          </cell>
          <cell r="B1856" t="str">
            <v>01</v>
          </cell>
          <cell r="C1856" t="str">
            <v>09</v>
          </cell>
          <cell r="D1856" t="str">
            <v>01</v>
          </cell>
          <cell r="E1856" t="str">
            <v>20</v>
          </cell>
          <cell r="F1856" t="str">
            <v>08</v>
          </cell>
          <cell r="G1856" t="str">
            <v>1</v>
          </cell>
          <cell r="H1856" t="str">
            <v>00</v>
          </cell>
          <cell r="I1856" t="str">
            <v>0</v>
          </cell>
          <cell r="J1856">
            <v>0</v>
          </cell>
          <cell r="K1856">
            <v>0</v>
          </cell>
          <cell r="L1856">
            <v>0</v>
          </cell>
          <cell r="M1856">
            <v>0</v>
          </cell>
          <cell r="N1856">
            <v>0</v>
          </cell>
          <cell r="O1856">
            <v>0</v>
          </cell>
        </row>
        <row r="1857">
          <cell r="A1857" t="str">
            <v>11</v>
          </cell>
          <cell r="B1857" t="str">
            <v>01</v>
          </cell>
          <cell r="C1857" t="str">
            <v>10</v>
          </cell>
          <cell r="D1857" t="str">
            <v>01</v>
          </cell>
          <cell r="E1857" t="str">
            <v>10</v>
          </cell>
          <cell r="F1857" t="str">
            <v>01</v>
          </cell>
          <cell r="G1857" t="str">
            <v>1</v>
          </cell>
          <cell r="H1857" t="str">
            <v>00</v>
          </cell>
          <cell r="I1857" t="str">
            <v>0</v>
          </cell>
          <cell r="J1857">
            <v>547864</v>
          </cell>
          <cell r="K1857">
            <v>595326</v>
          </cell>
          <cell r="L1857">
            <v>619438</v>
          </cell>
          <cell r="M1857">
            <v>701061</v>
          </cell>
          <cell r="N1857">
            <v>767110</v>
          </cell>
          <cell r="O1857">
            <v>767110</v>
          </cell>
        </row>
        <row r="1858">
          <cell r="A1858" t="str">
            <v>11</v>
          </cell>
          <cell r="B1858" t="str">
            <v>01</v>
          </cell>
          <cell r="C1858" t="str">
            <v>10</v>
          </cell>
          <cell r="D1858" t="str">
            <v>01</v>
          </cell>
          <cell r="E1858" t="str">
            <v>10</v>
          </cell>
          <cell r="F1858" t="str">
            <v>01</v>
          </cell>
          <cell r="G1858" t="str">
            <v>2</v>
          </cell>
          <cell r="H1858" t="str">
            <v>00</v>
          </cell>
          <cell r="I1858" t="str">
            <v>0</v>
          </cell>
          <cell r="J1858">
            <v>153752</v>
          </cell>
          <cell r="K1858">
            <v>93851</v>
          </cell>
          <cell r="L1858">
            <v>93851</v>
          </cell>
          <cell r="M1858">
            <v>90122</v>
          </cell>
          <cell r="N1858">
            <v>115859</v>
          </cell>
          <cell r="O1858">
            <v>115859</v>
          </cell>
        </row>
        <row r="1859">
          <cell r="A1859" t="str">
            <v>11</v>
          </cell>
          <cell r="B1859" t="str">
            <v>01</v>
          </cell>
          <cell r="C1859" t="str">
            <v>10</v>
          </cell>
          <cell r="D1859" t="str">
            <v>01</v>
          </cell>
          <cell r="E1859" t="str">
            <v>10</v>
          </cell>
          <cell r="F1859" t="str">
            <v>01</v>
          </cell>
          <cell r="G1859" t="str">
            <v>3</v>
          </cell>
          <cell r="H1859" t="str">
            <v>00</v>
          </cell>
          <cell r="I1859" t="str">
            <v>0</v>
          </cell>
          <cell r="J1859">
            <v>0</v>
          </cell>
          <cell r="K1859">
            <v>37076</v>
          </cell>
          <cell r="L1859">
            <v>20310</v>
          </cell>
          <cell r="M1859">
            <v>34904</v>
          </cell>
          <cell r="N1859">
            <v>44563</v>
          </cell>
          <cell r="O1859">
            <v>44563</v>
          </cell>
        </row>
        <row r="1860">
          <cell r="A1860" t="str">
            <v>11</v>
          </cell>
          <cell r="B1860" t="str">
            <v>01</v>
          </cell>
          <cell r="C1860" t="str">
            <v>10</v>
          </cell>
          <cell r="D1860" t="str">
            <v>01</v>
          </cell>
          <cell r="E1860" t="str">
            <v>10</v>
          </cell>
          <cell r="F1860" t="str">
            <v>01</v>
          </cell>
          <cell r="G1860" t="str">
            <v>4</v>
          </cell>
          <cell r="H1860" t="str">
            <v>00</v>
          </cell>
          <cell r="I1860" t="str">
            <v>0</v>
          </cell>
          <cell r="J1860">
            <v>0</v>
          </cell>
          <cell r="K1860">
            <v>53467</v>
          </cell>
          <cell r="L1860">
            <v>13981</v>
          </cell>
          <cell r="M1860">
            <v>59877</v>
          </cell>
          <cell r="N1860">
            <v>62120</v>
          </cell>
          <cell r="O1860">
            <v>62120</v>
          </cell>
        </row>
        <row r="1861">
          <cell r="A1861" t="str">
            <v>11</v>
          </cell>
          <cell r="B1861" t="str">
            <v>01</v>
          </cell>
          <cell r="C1861" t="str">
            <v>10</v>
          </cell>
          <cell r="D1861" t="str">
            <v>01</v>
          </cell>
          <cell r="E1861" t="str">
            <v>10</v>
          </cell>
          <cell r="F1861" t="str">
            <v>05</v>
          </cell>
          <cell r="G1861" t="str">
            <v>0</v>
          </cell>
          <cell r="H1861" t="str">
            <v>00</v>
          </cell>
          <cell r="I1861" t="str">
            <v>0</v>
          </cell>
          <cell r="J1861">
            <v>0</v>
          </cell>
          <cell r="K1861">
            <v>58549</v>
          </cell>
          <cell r="L1861">
            <v>58000</v>
          </cell>
          <cell r="M1861">
            <v>98965</v>
          </cell>
          <cell r="N1861">
            <v>98965</v>
          </cell>
          <cell r="O1861">
            <v>98965</v>
          </cell>
        </row>
        <row r="1862">
          <cell r="A1862" t="str">
            <v>11</v>
          </cell>
          <cell r="B1862" t="str">
            <v>01</v>
          </cell>
          <cell r="C1862" t="str">
            <v>10</v>
          </cell>
          <cell r="D1862" t="str">
            <v>01</v>
          </cell>
          <cell r="E1862" t="str">
            <v>10</v>
          </cell>
          <cell r="F1862" t="str">
            <v>26</v>
          </cell>
          <cell r="G1862" t="str">
            <v>0</v>
          </cell>
          <cell r="H1862" t="str">
            <v>00</v>
          </cell>
          <cell r="I1862" t="str">
            <v>0</v>
          </cell>
          <cell r="J1862">
            <v>0</v>
          </cell>
          <cell r="K1862">
            <v>10000</v>
          </cell>
          <cell r="L1862">
            <v>1565</v>
          </cell>
          <cell r="M1862">
            <v>1000</v>
          </cell>
          <cell r="N1862">
            <v>1000</v>
          </cell>
          <cell r="O1862">
            <v>1000</v>
          </cell>
        </row>
        <row r="1863">
          <cell r="A1863" t="str">
            <v>11</v>
          </cell>
          <cell r="B1863" t="str">
            <v>01</v>
          </cell>
          <cell r="C1863" t="str">
            <v>10</v>
          </cell>
          <cell r="D1863" t="str">
            <v>01</v>
          </cell>
          <cell r="E1863" t="str">
            <v>10</v>
          </cell>
          <cell r="F1863" t="str">
            <v>26</v>
          </cell>
          <cell r="G1863" t="str">
            <v>1</v>
          </cell>
          <cell r="H1863" t="str">
            <v>00</v>
          </cell>
          <cell r="I1863" t="str">
            <v>0</v>
          </cell>
          <cell r="J1863">
            <v>2454</v>
          </cell>
          <cell r="K1863">
            <v>3500</v>
          </cell>
          <cell r="L1863">
            <v>200</v>
          </cell>
          <cell r="M1863">
            <v>500</v>
          </cell>
          <cell r="N1863">
            <v>500</v>
          </cell>
          <cell r="O1863">
            <v>500</v>
          </cell>
        </row>
        <row r="1864">
          <cell r="A1864" t="str">
            <v>11</v>
          </cell>
          <cell r="B1864" t="str">
            <v>01</v>
          </cell>
          <cell r="C1864" t="str">
            <v>10</v>
          </cell>
          <cell r="D1864" t="str">
            <v>01</v>
          </cell>
          <cell r="E1864" t="str">
            <v>10</v>
          </cell>
          <cell r="F1864" t="str">
            <v>26</v>
          </cell>
          <cell r="G1864" t="str">
            <v>3</v>
          </cell>
          <cell r="H1864" t="str">
            <v>00</v>
          </cell>
          <cell r="I1864" t="str">
            <v>0</v>
          </cell>
          <cell r="J1864">
            <v>0</v>
          </cell>
          <cell r="K1864">
            <v>1000</v>
          </cell>
          <cell r="L1864">
            <v>0</v>
          </cell>
          <cell r="M1864">
            <v>1889</v>
          </cell>
          <cell r="N1864">
            <v>200</v>
          </cell>
          <cell r="O1864">
            <v>200</v>
          </cell>
        </row>
        <row r="1865">
          <cell r="A1865" t="str">
            <v>11</v>
          </cell>
          <cell r="B1865" t="str">
            <v>01</v>
          </cell>
          <cell r="C1865" t="str">
            <v>10</v>
          </cell>
          <cell r="D1865" t="str">
            <v>01</v>
          </cell>
          <cell r="E1865" t="str">
            <v>12</v>
          </cell>
          <cell r="F1865" t="str">
            <v>01</v>
          </cell>
          <cell r="G1865" t="str">
            <v>0</v>
          </cell>
          <cell r="H1865" t="str">
            <v>00</v>
          </cell>
          <cell r="I1865" t="str">
            <v>0</v>
          </cell>
          <cell r="J1865">
            <v>12262</v>
          </cell>
          <cell r="K1865">
            <v>4000</v>
          </cell>
          <cell r="L1865">
            <v>3800</v>
          </cell>
          <cell r="M1865">
            <v>3000</v>
          </cell>
          <cell r="N1865">
            <v>3000</v>
          </cell>
          <cell r="O1865">
            <v>3000</v>
          </cell>
        </row>
        <row r="1866">
          <cell r="A1866" t="str">
            <v>11</v>
          </cell>
          <cell r="B1866" t="str">
            <v>01</v>
          </cell>
          <cell r="C1866" t="str">
            <v>10</v>
          </cell>
          <cell r="D1866" t="str">
            <v>01</v>
          </cell>
          <cell r="E1866" t="str">
            <v>12</v>
          </cell>
          <cell r="F1866" t="str">
            <v>01</v>
          </cell>
          <cell r="G1866" t="str">
            <v>2</v>
          </cell>
          <cell r="H1866" t="str">
            <v>00</v>
          </cell>
          <cell r="I1866" t="str">
            <v>0</v>
          </cell>
          <cell r="J1866">
            <v>0</v>
          </cell>
          <cell r="K1866">
            <v>3000</v>
          </cell>
          <cell r="L1866">
            <v>1515</v>
          </cell>
          <cell r="M1866">
            <v>1000</v>
          </cell>
          <cell r="N1866">
            <v>1000</v>
          </cell>
          <cell r="O1866">
            <v>1000</v>
          </cell>
        </row>
        <row r="1867">
          <cell r="A1867" t="str">
            <v>11</v>
          </cell>
          <cell r="B1867" t="str">
            <v>01</v>
          </cell>
          <cell r="C1867" t="str">
            <v>10</v>
          </cell>
          <cell r="D1867" t="str">
            <v>01</v>
          </cell>
          <cell r="E1867" t="str">
            <v>12</v>
          </cell>
          <cell r="F1867" t="str">
            <v>01</v>
          </cell>
          <cell r="G1867" t="str">
            <v>3</v>
          </cell>
          <cell r="H1867" t="str">
            <v>00</v>
          </cell>
          <cell r="I1867" t="str">
            <v>0</v>
          </cell>
          <cell r="J1867">
            <v>1827</v>
          </cell>
          <cell r="K1867">
            <v>1500</v>
          </cell>
          <cell r="L1867">
            <v>753</v>
          </cell>
          <cell r="M1867">
            <v>1500</v>
          </cell>
          <cell r="N1867">
            <v>500</v>
          </cell>
          <cell r="O1867">
            <v>500</v>
          </cell>
        </row>
        <row r="1868">
          <cell r="A1868" t="str">
            <v>11</v>
          </cell>
          <cell r="B1868" t="str">
            <v>01</v>
          </cell>
          <cell r="C1868" t="str">
            <v>10</v>
          </cell>
          <cell r="D1868" t="str">
            <v>01</v>
          </cell>
          <cell r="E1868" t="str">
            <v>12</v>
          </cell>
          <cell r="F1868" t="str">
            <v>01</v>
          </cell>
          <cell r="G1868" t="str">
            <v>4</v>
          </cell>
          <cell r="H1868" t="str">
            <v>00</v>
          </cell>
          <cell r="I1868" t="str">
            <v>0</v>
          </cell>
          <cell r="J1868">
            <v>0</v>
          </cell>
          <cell r="K1868">
            <v>1000</v>
          </cell>
          <cell r="L1868">
            <v>0</v>
          </cell>
          <cell r="M1868">
            <v>1400</v>
          </cell>
          <cell r="N1868">
            <v>400</v>
          </cell>
          <cell r="O1868">
            <v>400</v>
          </cell>
        </row>
        <row r="1869">
          <cell r="A1869" t="str">
            <v>11</v>
          </cell>
          <cell r="B1869" t="str">
            <v>01</v>
          </cell>
          <cell r="C1869" t="str">
            <v>10</v>
          </cell>
          <cell r="D1869" t="str">
            <v>01</v>
          </cell>
          <cell r="E1869" t="str">
            <v>12</v>
          </cell>
          <cell r="F1869" t="str">
            <v>02</v>
          </cell>
          <cell r="G1869" t="str">
            <v>0</v>
          </cell>
          <cell r="H1869" t="str">
            <v>00</v>
          </cell>
          <cell r="I1869" t="str">
            <v>0</v>
          </cell>
          <cell r="J1869">
            <v>540</v>
          </cell>
          <cell r="K1869">
            <v>15000</v>
          </cell>
          <cell r="L1869">
            <v>594</v>
          </cell>
          <cell r="M1869">
            <v>5000</v>
          </cell>
          <cell r="N1869">
            <v>5000</v>
          </cell>
          <cell r="O1869">
            <v>5000</v>
          </cell>
        </row>
        <row r="1870">
          <cell r="A1870" t="str">
            <v>11</v>
          </cell>
          <cell r="B1870" t="str">
            <v>01</v>
          </cell>
          <cell r="C1870" t="str">
            <v>10</v>
          </cell>
          <cell r="D1870" t="str">
            <v>01</v>
          </cell>
          <cell r="E1870" t="str">
            <v>12</v>
          </cell>
          <cell r="F1870" t="str">
            <v>03</v>
          </cell>
          <cell r="G1870" t="str">
            <v>0</v>
          </cell>
          <cell r="H1870" t="str">
            <v>00</v>
          </cell>
          <cell r="I1870" t="str">
            <v>0</v>
          </cell>
          <cell r="J1870">
            <v>9000</v>
          </cell>
          <cell r="K1870">
            <v>5500</v>
          </cell>
          <cell r="L1870">
            <v>9046</v>
          </cell>
          <cell r="M1870">
            <v>5500</v>
          </cell>
          <cell r="N1870">
            <v>5500</v>
          </cell>
          <cell r="O1870">
            <v>5500</v>
          </cell>
        </row>
        <row r="1871">
          <cell r="A1871" t="str">
            <v>11</v>
          </cell>
          <cell r="B1871" t="str">
            <v>01</v>
          </cell>
          <cell r="C1871" t="str">
            <v>10</v>
          </cell>
          <cell r="D1871" t="str">
            <v>01</v>
          </cell>
          <cell r="E1871" t="str">
            <v>12</v>
          </cell>
          <cell r="F1871" t="str">
            <v>03</v>
          </cell>
          <cell r="G1871" t="str">
            <v>1</v>
          </cell>
          <cell r="H1871" t="str">
            <v>00</v>
          </cell>
          <cell r="I1871" t="str">
            <v>0</v>
          </cell>
          <cell r="J1871">
            <v>2330</v>
          </cell>
          <cell r="K1871">
            <v>4500</v>
          </cell>
          <cell r="L1871">
            <v>3497</v>
          </cell>
          <cell r="M1871">
            <v>3000</v>
          </cell>
          <cell r="N1871">
            <v>3000</v>
          </cell>
          <cell r="O1871">
            <v>3000</v>
          </cell>
        </row>
        <row r="1872">
          <cell r="A1872" t="str">
            <v>11</v>
          </cell>
          <cell r="B1872" t="str">
            <v>01</v>
          </cell>
          <cell r="C1872" t="str">
            <v>10</v>
          </cell>
          <cell r="D1872" t="str">
            <v>01</v>
          </cell>
          <cell r="E1872" t="str">
            <v>12</v>
          </cell>
          <cell r="F1872" t="str">
            <v>03</v>
          </cell>
          <cell r="G1872" t="str">
            <v>2</v>
          </cell>
          <cell r="H1872" t="str">
            <v>00</v>
          </cell>
          <cell r="I1872" t="str">
            <v>0</v>
          </cell>
          <cell r="J1872">
            <v>2179</v>
          </cell>
          <cell r="K1872">
            <v>2500</v>
          </cell>
          <cell r="L1872">
            <v>1728</v>
          </cell>
          <cell r="M1872">
            <v>1800</v>
          </cell>
          <cell r="N1872">
            <v>1800</v>
          </cell>
          <cell r="O1872">
            <v>1800</v>
          </cell>
        </row>
        <row r="1873">
          <cell r="A1873" t="str">
            <v>11</v>
          </cell>
          <cell r="B1873" t="str">
            <v>01</v>
          </cell>
          <cell r="C1873" t="str">
            <v>10</v>
          </cell>
          <cell r="D1873" t="str">
            <v>01</v>
          </cell>
          <cell r="E1873" t="str">
            <v>12</v>
          </cell>
          <cell r="F1873" t="str">
            <v>03</v>
          </cell>
          <cell r="G1873" t="str">
            <v>3</v>
          </cell>
          <cell r="H1873" t="str">
            <v>00</v>
          </cell>
          <cell r="I1873" t="str">
            <v>0</v>
          </cell>
          <cell r="J1873">
            <v>1797</v>
          </cell>
          <cell r="K1873">
            <v>1500</v>
          </cell>
          <cell r="L1873">
            <v>845</v>
          </cell>
          <cell r="M1873">
            <v>1000</v>
          </cell>
          <cell r="N1873">
            <v>1000</v>
          </cell>
          <cell r="O1873">
            <v>1000</v>
          </cell>
        </row>
        <row r="1874">
          <cell r="A1874" t="str">
            <v>11</v>
          </cell>
          <cell r="B1874" t="str">
            <v>01</v>
          </cell>
          <cell r="C1874" t="str">
            <v>10</v>
          </cell>
          <cell r="D1874" t="str">
            <v>01</v>
          </cell>
          <cell r="E1874" t="str">
            <v>12</v>
          </cell>
          <cell r="F1874" t="str">
            <v>03</v>
          </cell>
          <cell r="G1874" t="str">
            <v>4</v>
          </cell>
          <cell r="H1874" t="str">
            <v>00</v>
          </cell>
          <cell r="I1874" t="str">
            <v>0</v>
          </cell>
          <cell r="J1874">
            <v>0</v>
          </cell>
          <cell r="K1874">
            <v>1500</v>
          </cell>
          <cell r="L1874">
            <v>1652</v>
          </cell>
          <cell r="M1874">
            <v>1000</v>
          </cell>
          <cell r="N1874">
            <v>1000</v>
          </cell>
          <cell r="O1874">
            <v>1000</v>
          </cell>
        </row>
        <row r="1875">
          <cell r="A1875" t="str">
            <v>11</v>
          </cell>
          <cell r="B1875" t="str">
            <v>01</v>
          </cell>
          <cell r="C1875" t="str">
            <v>10</v>
          </cell>
          <cell r="D1875" t="str">
            <v>01</v>
          </cell>
          <cell r="E1875" t="str">
            <v>12</v>
          </cell>
          <cell r="F1875" t="str">
            <v>05</v>
          </cell>
          <cell r="G1875" t="str">
            <v>0</v>
          </cell>
          <cell r="H1875" t="str">
            <v>00</v>
          </cell>
          <cell r="I1875" t="str">
            <v>0</v>
          </cell>
          <cell r="J1875">
            <v>2843</v>
          </cell>
          <cell r="K1875">
            <v>6256</v>
          </cell>
          <cell r="L1875">
            <v>7375</v>
          </cell>
          <cell r="M1875">
            <v>6256</v>
          </cell>
          <cell r="N1875">
            <v>6256</v>
          </cell>
          <cell r="O1875">
            <v>6256</v>
          </cell>
        </row>
        <row r="1876">
          <cell r="A1876" t="str">
            <v>11</v>
          </cell>
          <cell r="B1876" t="str">
            <v>01</v>
          </cell>
          <cell r="C1876" t="str">
            <v>10</v>
          </cell>
          <cell r="D1876" t="str">
            <v>01</v>
          </cell>
          <cell r="E1876" t="str">
            <v>13</v>
          </cell>
          <cell r="F1876" t="str">
            <v>01</v>
          </cell>
          <cell r="G1876" t="str">
            <v>0</v>
          </cell>
          <cell r="H1876" t="str">
            <v>00</v>
          </cell>
          <cell r="I1876" t="str">
            <v>0</v>
          </cell>
          <cell r="J1876">
            <v>0</v>
          </cell>
          <cell r="K1876">
            <v>35000</v>
          </cell>
          <cell r="L1876">
            <v>30636</v>
          </cell>
          <cell r="M1876">
            <v>25000</v>
          </cell>
          <cell r="N1876">
            <v>15000</v>
          </cell>
          <cell r="O1876">
            <v>15000</v>
          </cell>
        </row>
        <row r="1877">
          <cell r="A1877" t="str">
            <v>11</v>
          </cell>
          <cell r="B1877" t="str">
            <v>01</v>
          </cell>
          <cell r="C1877" t="str">
            <v>10</v>
          </cell>
          <cell r="D1877" t="str">
            <v>01</v>
          </cell>
          <cell r="E1877" t="str">
            <v>13</v>
          </cell>
          <cell r="F1877" t="str">
            <v>01</v>
          </cell>
          <cell r="G1877" t="str">
            <v>1</v>
          </cell>
          <cell r="H1877" t="str">
            <v>00</v>
          </cell>
          <cell r="I1877" t="str">
            <v>0</v>
          </cell>
          <cell r="J1877">
            <v>0</v>
          </cell>
          <cell r="K1877">
            <v>9000</v>
          </cell>
          <cell r="L1877">
            <v>8645</v>
          </cell>
          <cell r="M1877">
            <v>20000</v>
          </cell>
          <cell r="N1877">
            <v>7000</v>
          </cell>
          <cell r="O1877">
            <v>7000</v>
          </cell>
        </row>
        <row r="1878">
          <cell r="A1878" t="str">
            <v>11</v>
          </cell>
          <cell r="B1878" t="str">
            <v>01</v>
          </cell>
          <cell r="C1878" t="str">
            <v>10</v>
          </cell>
          <cell r="D1878" t="str">
            <v>01</v>
          </cell>
          <cell r="E1878" t="str">
            <v>13</v>
          </cell>
          <cell r="F1878" t="str">
            <v>01</v>
          </cell>
          <cell r="G1878" t="str">
            <v>2</v>
          </cell>
          <cell r="H1878" t="str">
            <v>00</v>
          </cell>
          <cell r="I1878" t="str">
            <v>0</v>
          </cell>
          <cell r="J1878">
            <v>7190</v>
          </cell>
          <cell r="K1878">
            <v>6000</v>
          </cell>
          <cell r="L1878">
            <v>6000</v>
          </cell>
          <cell r="M1878">
            <v>4000</v>
          </cell>
          <cell r="N1878">
            <v>4000</v>
          </cell>
          <cell r="O1878">
            <v>4000</v>
          </cell>
        </row>
        <row r="1879">
          <cell r="A1879" t="str">
            <v>11</v>
          </cell>
          <cell r="B1879" t="str">
            <v>01</v>
          </cell>
          <cell r="C1879" t="str">
            <v>10</v>
          </cell>
          <cell r="D1879" t="str">
            <v>01</v>
          </cell>
          <cell r="E1879" t="str">
            <v>13</v>
          </cell>
          <cell r="F1879" t="str">
            <v>01</v>
          </cell>
          <cell r="G1879" t="str">
            <v>3</v>
          </cell>
          <cell r="H1879" t="str">
            <v>00</v>
          </cell>
          <cell r="I1879" t="str">
            <v>0</v>
          </cell>
          <cell r="J1879">
            <v>4999</v>
          </cell>
          <cell r="K1879">
            <v>3000</v>
          </cell>
          <cell r="L1879">
            <v>3000</v>
          </cell>
          <cell r="M1879">
            <v>3000</v>
          </cell>
          <cell r="N1879">
            <v>3000</v>
          </cell>
          <cell r="O1879">
            <v>3000</v>
          </cell>
        </row>
        <row r="1880">
          <cell r="A1880" t="str">
            <v>11</v>
          </cell>
          <cell r="B1880" t="str">
            <v>01</v>
          </cell>
          <cell r="C1880" t="str">
            <v>10</v>
          </cell>
          <cell r="D1880" t="str">
            <v>01</v>
          </cell>
          <cell r="E1880" t="str">
            <v>13</v>
          </cell>
          <cell r="F1880" t="str">
            <v>01</v>
          </cell>
          <cell r="G1880" t="str">
            <v>4</v>
          </cell>
          <cell r="H1880" t="str">
            <v>00</v>
          </cell>
          <cell r="I1880" t="str">
            <v>0</v>
          </cell>
          <cell r="J1880">
            <v>0</v>
          </cell>
          <cell r="K1880">
            <v>3000</v>
          </cell>
          <cell r="L1880">
            <v>2870</v>
          </cell>
          <cell r="M1880">
            <v>3126</v>
          </cell>
          <cell r="N1880">
            <v>3126</v>
          </cell>
          <cell r="O1880">
            <v>3126</v>
          </cell>
        </row>
        <row r="1881">
          <cell r="A1881" t="str">
            <v>11</v>
          </cell>
          <cell r="B1881" t="str">
            <v>01</v>
          </cell>
          <cell r="C1881" t="str">
            <v>10</v>
          </cell>
          <cell r="D1881" t="str">
            <v>01</v>
          </cell>
          <cell r="E1881" t="str">
            <v>13</v>
          </cell>
          <cell r="F1881" t="str">
            <v>07</v>
          </cell>
          <cell r="G1881" t="str">
            <v>1</v>
          </cell>
          <cell r="H1881" t="str">
            <v>00</v>
          </cell>
          <cell r="I1881" t="str">
            <v>0</v>
          </cell>
          <cell r="J1881">
            <v>4058</v>
          </cell>
          <cell r="K1881">
            <v>0</v>
          </cell>
          <cell r="L1881">
            <v>0</v>
          </cell>
          <cell r="M1881">
            <v>1200</v>
          </cell>
          <cell r="N1881">
            <v>200</v>
          </cell>
          <cell r="O1881">
            <v>200</v>
          </cell>
        </row>
        <row r="1882">
          <cell r="A1882" t="str">
            <v>11</v>
          </cell>
          <cell r="B1882" t="str">
            <v>01</v>
          </cell>
          <cell r="C1882" t="str">
            <v>10</v>
          </cell>
          <cell r="D1882" t="str">
            <v>01</v>
          </cell>
          <cell r="E1882" t="str">
            <v>13</v>
          </cell>
          <cell r="F1882" t="str">
            <v>09</v>
          </cell>
          <cell r="G1882" t="str">
            <v>0</v>
          </cell>
          <cell r="H1882" t="str">
            <v>00</v>
          </cell>
          <cell r="I1882" t="str">
            <v>0</v>
          </cell>
          <cell r="J1882">
            <v>39833</v>
          </cell>
          <cell r="K1882">
            <v>30000</v>
          </cell>
          <cell r="L1882">
            <v>14405</v>
          </cell>
          <cell r="M1882">
            <v>15000</v>
          </cell>
          <cell r="N1882">
            <v>5000</v>
          </cell>
          <cell r="O1882">
            <v>5000</v>
          </cell>
        </row>
        <row r="1883">
          <cell r="A1883" t="str">
            <v>11</v>
          </cell>
          <cell r="B1883" t="str">
            <v>01</v>
          </cell>
          <cell r="C1883" t="str">
            <v>10</v>
          </cell>
          <cell r="D1883" t="str">
            <v>01</v>
          </cell>
          <cell r="E1883" t="str">
            <v>13</v>
          </cell>
          <cell r="F1883" t="str">
            <v>09</v>
          </cell>
          <cell r="G1883" t="str">
            <v>1</v>
          </cell>
          <cell r="H1883" t="str">
            <v>00</v>
          </cell>
          <cell r="I1883" t="str">
            <v>0</v>
          </cell>
          <cell r="J1883">
            <v>7317</v>
          </cell>
          <cell r="K1883">
            <v>10000</v>
          </cell>
          <cell r="L1883">
            <v>5789</v>
          </cell>
          <cell r="M1883">
            <v>14000</v>
          </cell>
          <cell r="N1883">
            <v>4000</v>
          </cell>
          <cell r="O1883">
            <v>4000</v>
          </cell>
        </row>
        <row r="1884">
          <cell r="A1884" t="str">
            <v>11</v>
          </cell>
          <cell r="B1884" t="str">
            <v>01</v>
          </cell>
          <cell r="C1884" t="str">
            <v>10</v>
          </cell>
          <cell r="D1884" t="str">
            <v>01</v>
          </cell>
          <cell r="E1884" t="str">
            <v>13</v>
          </cell>
          <cell r="F1884" t="str">
            <v>09</v>
          </cell>
          <cell r="G1884" t="str">
            <v>2</v>
          </cell>
          <cell r="H1884" t="str">
            <v>00</v>
          </cell>
          <cell r="I1884" t="str">
            <v>0</v>
          </cell>
          <cell r="J1884">
            <v>7674</v>
          </cell>
          <cell r="K1884">
            <v>8000</v>
          </cell>
          <cell r="L1884">
            <v>6233</v>
          </cell>
          <cell r="M1884">
            <v>4000</v>
          </cell>
          <cell r="N1884">
            <v>4000</v>
          </cell>
          <cell r="O1884">
            <v>4000</v>
          </cell>
        </row>
        <row r="1885">
          <cell r="A1885" t="str">
            <v>11</v>
          </cell>
          <cell r="B1885" t="str">
            <v>01</v>
          </cell>
          <cell r="C1885" t="str">
            <v>10</v>
          </cell>
          <cell r="D1885" t="str">
            <v>01</v>
          </cell>
          <cell r="E1885" t="str">
            <v>13</v>
          </cell>
          <cell r="F1885" t="str">
            <v>09</v>
          </cell>
          <cell r="G1885" t="str">
            <v>3</v>
          </cell>
          <cell r="H1885" t="str">
            <v>00</v>
          </cell>
          <cell r="I1885" t="str">
            <v>0</v>
          </cell>
          <cell r="J1885">
            <v>979</v>
          </cell>
          <cell r="K1885">
            <v>2500</v>
          </cell>
          <cell r="L1885">
            <v>5325</v>
          </cell>
          <cell r="M1885">
            <v>1000</v>
          </cell>
          <cell r="N1885">
            <v>1000</v>
          </cell>
          <cell r="O1885">
            <v>1000</v>
          </cell>
        </row>
        <row r="1886">
          <cell r="A1886" t="str">
            <v>11</v>
          </cell>
          <cell r="B1886" t="str">
            <v>01</v>
          </cell>
          <cell r="C1886" t="str">
            <v>10</v>
          </cell>
          <cell r="D1886" t="str">
            <v>01</v>
          </cell>
          <cell r="E1886" t="str">
            <v>13</v>
          </cell>
          <cell r="F1886" t="str">
            <v>09</v>
          </cell>
          <cell r="G1886" t="str">
            <v>4</v>
          </cell>
          <cell r="H1886" t="str">
            <v>00</v>
          </cell>
          <cell r="I1886" t="str">
            <v>0</v>
          </cell>
          <cell r="J1886">
            <v>2603</v>
          </cell>
          <cell r="K1886">
            <v>1000</v>
          </cell>
          <cell r="L1886">
            <v>1019</v>
          </cell>
          <cell r="M1886">
            <v>1500</v>
          </cell>
          <cell r="N1886">
            <v>500</v>
          </cell>
          <cell r="O1886">
            <v>500</v>
          </cell>
        </row>
        <row r="1887">
          <cell r="A1887" t="str">
            <v>11</v>
          </cell>
          <cell r="B1887" t="str">
            <v>01</v>
          </cell>
          <cell r="C1887" t="str">
            <v>10</v>
          </cell>
          <cell r="D1887" t="str">
            <v>01</v>
          </cell>
          <cell r="E1887" t="str">
            <v>14</v>
          </cell>
          <cell r="F1887" t="str">
            <v>02</v>
          </cell>
          <cell r="G1887" t="str">
            <v>0</v>
          </cell>
          <cell r="H1887" t="str">
            <v>00</v>
          </cell>
          <cell r="I1887" t="str">
            <v>0</v>
          </cell>
          <cell r="J1887">
            <v>10569</v>
          </cell>
          <cell r="K1887">
            <v>6000</v>
          </cell>
          <cell r="L1887">
            <v>6000</v>
          </cell>
          <cell r="M1887">
            <v>16000</v>
          </cell>
          <cell r="N1887">
            <v>6000</v>
          </cell>
          <cell r="O1887">
            <v>6000</v>
          </cell>
        </row>
        <row r="1888">
          <cell r="A1888" t="str">
            <v>11</v>
          </cell>
          <cell r="B1888" t="str">
            <v>01</v>
          </cell>
          <cell r="C1888" t="str">
            <v>10</v>
          </cell>
          <cell r="D1888" t="str">
            <v>01</v>
          </cell>
          <cell r="E1888" t="str">
            <v>14</v>
          </cell>
          <cell r="F1888" t="str">
            <v>02</v>
          </cell>
          <cell r="G1888" t="str">
            <v>1</v>
          </cell>
          <cell r="H1888" t="str">
            <v>00</v>
          </cell>
          <cell r="I1888" t="str">
            <v>0</v>
          </cell>
          <cell r="J1888">
            <v>3528</v>
          </cell>
          <cell r="K1888">
            <v>5000</v>
          </cell>
          <cell r="L1888">
            <v>5825</v>
          </cell>
          <cell r="M1888">
            <v>5000</v>
          </cell>
          <cell r="N1888">
            <v>5000</v>
          </cell>
          <cell r="O1888">
            <v>5000</v>
          </cell>
        </row>
        <row r="1889">
          <cell r="A1889" t="str">
            <v>11</v>
          </cell>
          <cell r="B1889" t="str">
            <v>01</v>
          </cell>
          <cell r="C1889" t="str">
            <v>10</v>
          </cell>
          <cell r="D1889" t="str">
            <v>01</v>
          </cell>
          <cell r="E1889" t="str">
            <v>14</v>
          </cell>
          <cell r="F1889" t="str">
            <v>02</v>
          </cell>
          <cell r="G1889" t="str">
            <v>2</v>
          </cell>
          <cell r="H1889" t="str">
            <v>00</v>
          </cell>
          <cell r="I1889" t="str">
            <v>0</v>
          </cell>
          <cell r="J1889">
            <v>2534</v>
          </cell>
          <cell r="K1889">
            <v>4000</v>
          </cell>
          <cell r="L1889">
            <v>2514</v>
          </cell>
          <cell r="M1889">
            <v>3000</v>
          </cell>
          <cell r="N1889">
            <v>3000</v>
          </cell>
          <cell r="O1889">
            <v>3000</v>
          </cell>
        </row>
        <row r="1890">
          <cell r="A1890" t="str">
            <v>11</v>
          </cell>
          <cell r="B1890" t="str">
            <v>01</v>
          </cell>
          <cell r="C1890" t="str">
            <v>10</v>
          </cell>
          <cell r="D1890" t="str">
            <v>01</v>
          </cell>
          <cell r="E1890" t="str">
            <v>14</v>
          </cell>
          <cell r="F1890" t="str">
            <v>02</v>
          </cell>
          <cell r="G1890" t="str">
            <v>3</v>
          </cell>
          <cell r="H1890" t="str">
            <v>00</v>
          </cell>
          <cell r="I1890" t="str">
            <v>0</v>
          </cell>
          <cell r="J1890">
            <v>2213</v>
          </cell>
          <cell r="K1890">
            <v>2500</v>
          </cell>
          <cell r="L1890">
            <v>1471</v>
          </cell>
          <cell r="M1890">
            <v>1500</v>
          </cell>
          <cell r="N1890">
            <v>1500</v>
          </cell>
          <cell r="O1890">
            <v>1500</v>
          </cell>
        </row>
        <row r="1891">
          <cell r="A1891" t="str">
            <v>11</v>
          </cell>
          <cell r="B1891" t="str">
            <v>01</v>
          </cell>
          <cell r="C1891" t="str">
            <v>10</v>
          </cell>
          <cell r="D1891" t="str">
            <v>01</v>
          </cell>
          <cell r="E1891" t="str">
            <v>14</v>
          </cell>
          <cell r="F1891" t="str">
            <v>02</v>
          </cell>
          <cell r="G1891" t="str">
            <v>4</v>
          </cell>
          <cell r="H1891" t="str">
            <v>00</v>
          </cell>
          <cell r="I1891" t="str">
            <v>0</v>
          </cell>
          <cell r="J1891">
            <v>189</v>
          </cell>
          <cell r="K1891">
            <v>2000</v>
          </cell>
          <cell r="L1891">
            <v>2391</v>
          </cell>
          <cell r="M1891">
            <v>1500</v>
          </cell>
          <cell r="N1891">
            <v>1500</v>
          </cell>
          <cell r="O1891">
            <v>1500</v>
          </cell>
        </row>
        <row r="1892">
          <cell r="A1892" t="str">
            <v>11</v>
          </cell>
          <cell r="B1892" t="str">
            <v>01</v>
          </cell>
          <cell r="C1892" t="str">
            <v>10</v>
          </cell>
          <cell r="D1892" t="str">
            <v>01</v>
          </cell>
          <cell r="E1892" t="str">
            <v>14</v>
          </cell>
          <cell r="F1892" t="str">
            <v>05</v>
          </cell>
          <cell r="G1892" t="str">
            <v>0</v>
          </cell>
          <cell r="H1892" t="str">
            <v>00</v>
          </cell>
          <cell r="I1892" t="str">
            <v>0</v>
          </cell>
          <cell r="J1892">
            <v>22180</v>
          </cell>
          <cell r="K1892">
            <v>12000</v>
          </cell>
          <cell r="L1892">
            <v>7915</v>
          </cell>
          <cell r="M1892">
            <v>15000</v>
          </cell>
          <cell r="N1892">
            <v>5000</v>
          </cell>
          <cell r="O1892">
            <v>5000</v>
          </cell>
        </row>
        <row r="1893">
          <cell r="A1893" t="str">
            <v>11</v>
          </cell>
          <cell r="B1893" t="str">
            <v>01</v>
          </cell>
          <cell r="C1893" t="str">
            <v>10</v>
          </cell>
          <cell r="D1893" t="str">
            <v>01</v>
          </cell>
          <cell r="E1893" t="str">
            <v>14</v>
          </cell>
          <cell r="F1893" t="str">
            <v>05</v>
          </cell>
          <cell r="G1893" t="str">
            <v>1</v>
          </cell>
          <cell r="H1893" t="str">
            <v>00</v>
          </cell>
          <cell r="I1893" t="str">
            <v>0</v>
          </cell>
          <cell r="J1893">
            <v>241</v>
          </cell>
          <cell r="K1893">
            <v>6000</v>
          </cell>
          <cell r="L1893">
            <v>497</v>
          </cell>
          <cell r="M1893">
            <v>11500</v>
          </cell>
          <cell r="N1893">
            <v>1500</v>
          </cell>
          <cell r="O1893">
            <v>1500</v>
          </cell>
        </row>
        <row r="1894">
          <cell r="A1894" t="str">
            <v>11</v>
          </cell>
          <cell r="B1894" t="str">
            <v>01</v>
          </cell>
          <cell r="C1894" t="str">
            <v>10</v>
          </cell>
          <cell r="D1894" t="str">
            <v>01</v>
          </cell>
          <cell r="E1894" t="str">
            <v>14</v>
          </cell>
          <cell r="F1894" t="str">
            <v>05</v>
          </cell>
          <cell r="G1894" t="str">
            <v>2</v>
          </cell>
          <cell r="H1894" t="str">
            <v>00</v>
          </cell>
          <cell r="I1894" t="str">
            <v>0</v>
          </cell>
          <cell r="J1894">
            <v>1332</v>
          </cell>
          <cell r="K1894">
            <v>5000</v>
          </cell>
          <cell r="L1894">
            <v>3122</v>
          </cell>
          <cell r="M1894">
            <v>3000</v>
          </cell>
          <cell r="N1894">
            <v>3000</v>
          </cell>
          <cell r="O1894">
            <v>3000</v>
          </cell>
        </row>
        <row r="1895">
          <cell r="A1895" t="str">
            <v>11</v>
          </cell>
          <cell r="B1895" t="str">
            <v>01</v>
          </cell>
          <cell r="C1895" t="str">
            <v>10</v>
          </cell>
          <cell r="D1895" t="str">
            <v>01</v>
          </cell>
          <cell r="E1895" t="str">
            <v>14</v>
          </cell>
          <cell r="F1895" t="str">
            <v>05</v>
          </cell>
          <cell r="G1895" t="str">
            <v>3</v>
          </cell>
          <cell r="H1895" t="str">
            <v>00</v>
          </cell>
          <cell r="I1895" t="str">
            <v>0</v>
          </cell>
          <cell r="J1895">
            <v>251</v>
          </cell>
          <cell r="K1895">
            <v>2000</v>
          </cell>
          <cell r="L1895">
            <v>242</v>
          </cell>
          <cell r="M1895">
            <v>1000</v>
          </cell>
          <cell r="N1895">
            <v>1000</v>
          </cell>
          <cell r="O1895">
            <v>1000</v>
          </cell>
        </row>
        <row r="1896">
          <cell r="A1896" t="str">
            <v>11</v>
          </cell>
          <cell r="B1896" t="str">
            <v>01</v>
          </cell>
          <cell r="C1896" t="str">
            <v>10</v>
          </cell>
          <cell r="D1896" t="str">
            <v>01</v>
          </cell>
          <cell r="E1896" t="str">
            <v>14</v>
          </cell>
          <cell r="F1896" t="str">
            <v>05</v>
          </cell>
          <cell r="G1896" t="str">
            <v>4</v>
          </cell>
          <cell r="H1896" t="str">
            <v>00</v>
          </cell>
          <cell r="I1896" t="str">
            <v>0</v>
          </cell>
          <cell r="J1896">
            <v>0</v>
          </cell>
          <cell r="K1896">
            <v>2000</v>
          </cell>
          <cell r="L1896">
            <v>690</v>
          </cell>
          <cell r="M1896">
            <v>1000</v>
          </cell>
          <cell r="N1896">
            <v>1000</v>
          </cell>
          <cell r="O1896">
            <v>1000</v>
          </cell>
        </row>
        <row r="1897">
          <cell r="A1897" t="str">
            <v>11</v>
          </cell>
          <cell r="B1897" t="str">
            <v>01</v>
          </cell>
          <cell r="C1897" t="str">
            <v>10</v>
          </cell>
          <cell r="D1897" t="str">
            <v>01</v>
          </cell>
          <cell r="E1897" t="str">
            <v>14</v>
          </cell>
          <cell r="F1897" t="str">
            <v>06</v>
          </cell>
          <cell r="G1897" t="str">
            <v>0</v>
          </cell>
          <cell r="H1897" t="str">
            <v>00</v>
          </cell>
          <cell r="I1897" t="str">
            <v>0</v>
          </cell>
          <cell r="J1897">
            <v>11920</v>
          </cell>
          <cell r="K1897">
            <v>2690</v>
          </cell>
          <cell r="L1897">
            <v>4319</v>
          </cell>
          <cell r="M1897">
            <v>1000</v>
          </cell>
          <cell r="N1897">
            <v>1000</v>
          </cell>
          <cell r="O1897">
            <v>1000</v>
          </cell>
        </row>
        <row r="1898">
          <cell r="A1898" t="str">
            <v>11</v>
          </cell>
          <cell r="B1898" t="str">
            <v>01</v>
          </cell>
          <cell r="C1898" t="str">
            <v>10</v>
          </cell>
          <cell r="D1898" t="str">
            <v>01</v>
          </cell>
          <cell r="E1898" t="str">
            <v>14</v>
          </cell>
          <cell r="F1898" t="str">
            <v>06</v>
          </cell>
          <cell r="G1898" t="str">
            <v>2</v>
          </cell>
          <cell r="H1898" t="str">
            <v>00</v>
          </cell>
          <cell r="I1898" t="str">
            <v>0</v>
          </cell>
          <cell r="J1898">
            <v>999</v>
          </cell>
          <cell r="K1898">
            <v>1000</v>
          </cell>
          <cell r="L1898">
            <v>923</v>
          </cell>
          <cell r="M1898">
            <v>500</v>
          </cell>
          <cell r="N1898">
            <v>500</v>
          </cell>
          <cell r="O1898">
            <v>500</v>
          </cell>
        </row>
        <row r="1899">
          <cell r="A1899" t="str">
            <v>11</v>
          </cell>
          <cell r="B1899" t="str">
            <v>01</v>
          </cell>
          <cell r="C1899" t="str">
            <v>10</v>
          </cell>
          <cell r="D1899" t="str">
            <v>01</v>
          </cell>
          <cell r="E1899" t="str">
            <v>14</v>
          </cell>
          <cell r="F1899" t="str">
            <v>07</v>
          </cell>
          <cell r="G1899" t="str">
            <v>0</v>
          </cell>
          <cell r="H1899" t="str">
            <v>00</v>
          </cell>
          <cell r="I1899" t="str">
            <v>0</v>
          </cell>
          <cell r="J1899">
            <v>8362</v>
          </cell>
          <cell r="K1899">
            <v>7500</v>
          </cell>
          <cell r="L1899">
            <v>13367</v>
          </cell>
          <cell r="M1899">
            <v>2500</v>
          </cell>
          <cell r="N1899">
            <v>2500</v>
          </cell>
          <cell r="O1899">
            <v>2500</v>
          </cell>
        </row>
        <row r="1900">
          <cell r="A1900" t="str">
            <v>11</v>
          </cell>
          <cell r="B1900" t="str">
            <v>01</v>
          </cell>
          <cell r="C1900" t="str">
            <v>10</v>
          </cell>
          <cell r="D1900" t="str">
            <v>01</v>
          </cell>
          <cell r="E1900" t="str">
            <v>14</v>
          </cell>
          <cell r="F1900" t="str">
            <v>07</v>
          </cell>
          <cell r="G1900" t="str">
            <v>2</v>
          </cell>
          <cell r="H1900" t="str">
            <v>00</v>
          </cell>
          <cell r="I1900" t="str">
            <v>0</v>
          </cell>
          <cell r="J1900">
            <v>1136</v>
          </cell>
          <cell r="K1900">
            <v>1500</v>
          </cell>
          <cell r="L1900">
            <v>457</v>
          </cell>
          <cell r="M1900">
            <v>500</v>
          </cell>
          <cell r="N1900">
            <v>500</v>
          </cell>
          <cell r="O1900">
            <v>500</v>
          </cell>
        </row>
        <row r="1901">
          <cell r="A1901" t="str">
            <v>11</v>
          </cell>
          <cell r="B1901" t="str">
            <v>01</v>
          </cell>
          <cell r="C1901" t="str">
            <v>10</v>
          </cell>
          <cell r="D1901" t="str">
            <v>01</v>
          </cell>
          <cell r="E1901" t="str">
            <v>14</v>
          </cell>
          <cell r="F1901" t="str">
            <v>08</v>
          </cell>
          <cell r="G1901" t="str">
            <v>0</v>
          </cell>
          <cell r="H1901" t="str">
            <v>00</v>
          </cell>
          <cell r="I1901" t="str">
            <v>0</v>
          </cell>
          <cell r="J1901">
            <v>40949</v>
          </cell>
          <cell r="K1901">
            <v>60000</v>
          </cell>
          <cell r="L1901">
            <v>37224</v>
          </cell>
          <cell r="M1901">
            <v>25000</v>
          </cell>
          <cell r="N1901">
            <v>1</v>
          </cell>
          <cell r="O1901">
            <v>1</v>
          </cell>
        </row>
        <row r="1902">
          <cell r="A1902" t="str">
            <v>11</v>
          </cell>
          <cell r="B1902" t="str">
            <v>01</v>
          </cell>
          <cell r="C1902" t="str">
            <v>10</v>
          </cell>
          <cell r="D1902" t="str">
            <v>01</v>
          </cell>
          <cell r="E1902" t="str">
            <v>14</v>
          </cell>
          <cell r="F1902" t="str">
            <v>13</v>
          </cell>
          <cell r="G1902" t="str">
            <v>3</v>
          </cell>
          <cell r="H1902" t="str">
            <v>00</v>
          </cell>
          <cell r="I1902" t="str">
            <v>0</v>
          </cell>
          <cell r="J1902">
            <v>2400</v>
          </cell>
          <cell r="K1902">
            <v>7200</v>
          </cell>
          <cell r="L1902">
            <v>1446</v>
          </cell>
          <cell r="M1902">
            <v>7200</v>
          </cell>
          <cell r="N1902">
            <v>7200</v>
          </cell>
          <cell r="O1902">
            <v>7200</v>
          </cell>
        </row>
        <row r="1903">
          <cell r="A1903" t="str">
            <v>11</v>
          </cell>
          <cell r="B1903" t="str">
            <v>01</v>
          </cell>
          <cell r="C1903" t="str">
            <v>10</v>
          </cell>
          <cell r="D1903" t="str">
            <v>01</v>
          </cell>
          <cell r="E1903" t="str">
            <v>14</v>
          </cell>
          <cell r="F1903" t="str">
            <v>16</v>
          </cell>
          <cell r="G1903" t="str">
            <v>0</v>
          </cell>
          <cell r="H1903" t="str">
            <v>00</v>
          </cell>
          <cell r="I1903" t="str">
            <v>0</v>
          </cell>
          <cell r="J1903">
            <v>74310</v>
          </cell>
          <cell r="K1903">
            <v>48000</v>
          </cell>
          <cell r="L1903">
            <v>48000</v>
          </cell>
          <cell r="M1903">
            <v>20000</v>
          </cell>
          <cell r="N1903">
            <v>20000</v>
          </cell>
          <cell r="O1903">
            <v>20000</v>
          </cell>
        </row>
        <row r="1904">
          <cell r="A1904" t="str">
            <v>11</v>
          </cell>
          <cell r="B1904" t="str">
            <v>01</v>
          </cell>
          <cell r="C1904" t="str">
            <v>10</v>
          </cell>
          <cell r="D1904" t="str">
            <v>01</v>
          </cell>
          <cell r="E1904" t="str">
            <v>14</v>
          </cell>
          <cell r="F1904" t="str">
            <v>16</v>
          </cell>
          <cell r="G1904" t="str">
            <v>1</v>
          </cell>
          <cell r="H1904" t="str">
            <v>00</v>
          </cell>
          <cell r="I1904" t="str">
            <v>0</v>
          </cell>
          <cell r="J1904">
            <v>20788</v>
          </cell>
          <cell r="K1904">
            <v>21000</v>
          </cell>
          <cell r="L1904">
            <v>21000</v>
          </cell>
          <cell r="M1904">
            <v>10000</v>
          </cell>
          <cell r="N1904">
            <v>10000</v>
          </cell>
          <cell r="O1904">
            <v>10000</v>
          </cell>
        </row>
        <row r="1905">
          <cell r="A1905" t="str">
            <v>11</v>
          </cell>
          <cell r="B1905" t="str">
            <v>01</v>
          </cell>
          <cell r="C1905" t="str">
            <v>10</v>
          </cell>
          <cell r="D1905" t="str">
            <v>01</v>
          </cell>
          <cell r="E1905" t="str">
            <v>14</v>
          </cell>
          <cell r="F1905" t="str">
            <v>16</v>
          </cell>
          <cell r="G1905" t="str">
            <v>2</v>
          </cell>
          <cell r="H1905" t="str">
            <v>00</v>
          </cell>
          <cell r="I1905" t="str">
            <v>0</v>
          </cell>
          <cell r="J1905">
            <v>11982</v>
          </cell>
          <cell r="K1905">
            <v>12000</v>
          </cell>
          <cell r="L1905">
            <v>12000</v>
          </cell>
          <cell r="M1905">
            <v>5000</v>
          </cell>
          <cell r="N1905">
            <v>5000</v>
          </cell>
          <cell r="O1905">
            <v>5000</v>
          </cell>
        </row>
        <row r="1906">
          <cell r="A1906" t="str">
            <v>11</v>
          </cell>
          <cell r="B1906" t="str">
            <v>01</v>
          </cell>
          <cell r="C1906" t="str">
            <v>10</v>
          </cell>
          <cell r="D1906" t="str">
            <v>01</v>
          </cell>
          <cell r="E1906" t="str">
            <v>14</v>
          </cell>
          <cell r="F1906" t="str">
            <v>16</v>
          </cell>
          <cell r="G1906" t="str">
            <v>3</v>
          </cell>
          <cell r="H1906" t="str">
            <v>00</v>
          </cell>
          <cell r="I1906" t="str">
            <v>0</v>
          </cell>
          <cell r="J1906">
            <v>10120</v>
          </cell>
          <cell r="K1906">
            <v>11000</v>
          </cell>
          <cell r="L1906">
            <v>11000</v>
          </cell>
          <cell r="M1906">
            <v>6000</v>
          </cell>
          <cell r="N1906">
            <v>6000</v>
          </cell>
          <cell r="O1906">
            <v>6000</v>
          </cell>
        </row>
        <row r="1907">
          <cell r="A1907" t="str">
            <v>11</v>
          </cell>
          <cell r="B1907" t="str">
            <v>01</v>
          </cell>
          <cell r="C1907" t="str">
            <v>10</v>
          </cell>
          <cell r="D1907" t="str">
            <v>01</v>
          </cell>
          <cell r="E1907" t="str">
            <v>14</v>
          </cell>
          <cell r="F1907" t="str">
            <v>16</v>
          </cell>
          <cell r="G1907" t="str">
            <v>4</v>
          </cell>
          <cell r="H1907" t="str">
            <v>00</v>
          </cell>
          <cell r="I1907" t="str">
            <v>0</v>
          </cell>
          <cell r="J1907">
            <v>14991</v>
          </cell>
          <cell r="K1907">
            <v>10192</v>
          </cell>
          <cell r="L1907">
            <v>10910</v>
          </cell>
          <cell r="M1907">
            <v>6000</v>
          </cell>
          <cell r="N1907">
            <v>6000</v>
          </cell>
          <cell r="O1907">
            <v>6000</v>
          </cell>
        </row>
        <row r="1908">
          <cell r="A1908" t="str">
            <v>11</v>
          </cell>
          <cell r="B1908" t="str">
            <v>01</v>
          </cell>
          <cell r="C1908" t="str">
            <v>10</v>
          </cell>
          <cell r="D1908" t="str">
            <v>01</v>
          </cell>
          <cell r="E1908" t="str">
            <v>14</v>
          </cell>
          <cell r="F1908" t="str">
            <v>17</v>
          </cell>
          <cell r="G1908" t="str">
            <v>0</v>
          </cell>
          <cell r="H1908" t="str">
            <v>00</v>
          </cell>
          <cell r="I1908" t="str">
            <v>0</v>
          </cell>
          <cell r="J1908">
            <v>55603</v>
          </cell>
          <cell r="K1908">
            <v>50000</v>
          </cell>
          <cell r="L1908">
            <v>28103</v>
          </cell>
          <cell r="M1908">
            <v>5000</v>
          </cell>
          <cell r="N1908">
            <v>5000</v>
          </cell>
          <cell r="O1908">
            <v>5000</v>
          </cell>
        </row>
        <row r="1909">
          <cell r="A1909" t="str">
            <v>11</v>
          </cell>
          <cell r="B1909" t="str">
            <v>01</v>
          </cell>
          <cell r="C1909" t="str">
            <v>10</v>
          </cell>
          <cell r="D1909" t="str">
            <v>01</v>
          </cell>
          <cell r="E1909" t="str">
            <v>14</v>
          </cell>
          <cell r="F1909" t="str">
            <v>18</v>
          </cell>
          <cell r="G1909" t="str">
            <v>0</v>
          </cell>
          <cell r="H1909" t="str">
            <v>00</v>
          </cell>
          <cell r="I1909" t="str">
            <v>0</v>
          </cell>
          <cell r="J1909">
            <v>6555</v>
          </cell>
          <cell r="K1909">
            <v>1</v>
          </cell>
          <cell r="L1909">
            <v>0</v>
          </cell>
          <cell r="M1909">
            <v>1000</v>
          </cell>
          <cell r="N1909">
            <v>1000</v>
          </cell>
          <cell r="O1909">
            <v>1000</v>
          </cell>
        </row>
        <row r="1910">
          <cell r="A1910" t="str">
            <v>11</v>
          </cell>
          <cell r="B1910" t="str">
            <v>01</v>
          </cell>
          <cell r="C1910" t="str">
            <v>10</v>
          </cell>
          <cell r="D1910" t="str">
            <v>01</v>
          </cell>
          <cell r="E1910" t="str">
            <v>14</v>
          </cell>
          <cell r="F1910" t="str">
            <v>34</v>
          </cell>
          <cell r="G1910" t="str">
            <v>1</v>
          </cell>
          <cell r="H1910" t="str">
            <v>00</v>
          </cell>
          <cell r="I1910" t="str">
            <v>0</v>
          </cell>
          <cell r="J1910">
            <v>4148</v>
          </cell>
          <cell r="K1910">
            <v>0</v>
          </cell>
          <cell r="L1910">
            <v>0</v>
          </cell>
          <cell r="M1910">
            <v>1000</v>
          </cell>
          <cell r="N1910">
            <v>1000</v>
          </cell>
          <cell r="O1910">
            <v>1000</v>
          </cell>
        </row>
        <row r="1911">
          <cell r="A1911" t="str">
            <v>11</v>
          </cell>
          <cell r="B1911" t="str">
            <v>01</v>
          </cell>
          <cell r="C1911" t="str">
            <v>10</v>
          </cell>
          <cell r="D1911" t="str">
            <v>01</v>
          </cell>
          <cell r="E1911" t="str">
            <v>20</v>
          </cell>
          <cell r="F1911" t="str">
            <v>05</v>
          </cell>
          <cell r="G1911" t="str">
            <v>0</v>
          </cell>
          <cell r="H1911" t="str">
            <v>00</v>
          </cell>
          <cell r="I1911" t="str">
            <v>0</v>
          </cell>
          <cell r="J1911">
            <v>0</v>
          </cell>
          <cell r="K1911">
            <v>213892</v>
          </cell>
          <cell r="L1911">
            <v>131210</v>
          </cell>
          <cell r="M1911">
            <v>0</v>
          </cell>
          <cell r="N1911">
            <v>0</v>
          </cell>
          <cell r="O1911">
            <v>0</v>
          </cell>
        </row>
        <row r="1912">
          <cell r="A1912" t="str">
            <v>11</v>
          </cell>
          <cell r="B1912" t="str">
            <v>01</v>
          </cell>
          <cell r="C1912" t="str">
            <v>10</v>
          </cell>
          <cell r="D1912" t="str">
            <v>01</v>
          </cell>
          <cell r="E1912" t="str">
            <v>10</v>
          </cell>
          <cell r="F1912" t="str">
            <v>02</v>
          </cell>
          <cell r="G1912" t="str">
            <v>0</v>
          </cell>
          <cell r="H1912" t="str">
            <v>00</v>
          </cell>
          <cell r="I1912" t="str">
            <v>0</v>
          </cell>
          <cell r="J1912">
            <v>0</v>
          </cell>
          <cell r="K1912">
            <v>0</v>
          </cell>
          <cell r="L1912">
            <v>0</v>
          </cell>
          <cell r="M1912">
            <v>200</v>
          </cell>
          <cell r="N1912">
            <v>200</v>
          </cell>
          <cell r="O1912">
            <v>200</v>
          </cell>
        </row>
        <row r="1913">
          <cell r="A1913" t="str">
            <v>11</v>
          </cell>
          <cell r="B1913" t="str">
            <v>02</v>
          </cell>
          <cell r="C1913" t="str">
            <v>01</v>
          </cell>
          <cell r="D1913" t="str">
            <v>01</v>
          </cell>
          <cell r="E1913" t="str">
            <v>10</v>
          </cell>
          <cell r="F1913" t="str">
            <v>01</v>
          </cell>
          <cell r="G1913" t="str">
            <v>0</v>
          </cell>
          <cell r="H1913" t="str">
            <v>00</v>
          </cell>
          <cell r="I1913" t="str">
            <v>0</v>
          </cell>
          <cell r="J1913">
            <v>85726</v>
          </cell>
          <cell r="K1913">
            <v>80302</v>
          </cell>
          <cell r="L1913">
            <v>0</v>
          </cell>
          <cell r="M1913">
            <v>212202</v>
          </cell>
          <cell r="N1913">
            <v>212202</v>
          </cell>
          <cell r="O1913">
            <v>212202</v>
          </cell>
        </row>
        <row r="1914">
          <cell r="A1914" t="str">
            <v>11</v>
          </cell>
          <cell r="B1914" t="str">
            <v>02</v>
          </cell>
          <cell r="C1914" t="str">
            <v>01</v>
          </cell>
          <cell r="D1914" t="str">
            <v>01</v>
          </cell>
          <cell r="E1914" t="str">
            <v>10</v>
          </cell>
          <cell r="F1914" t="str">
            <v>01</v>
          </cell>
          <cell r="G1914" t="str">
            <v>1</v>
          </cell>
          <cell r="H1914" t="str">
            <v>00</v>
          </cell>
          <cell r="I1914" t="str">
            <v>0</v>
          </cell>
          <cell r="J1914">
            <v>651195</v>
          </cell>
          <cell r="K1914">
            <v>754832</v>
          </cell>
          <cell r="L1914">
            <v>754941</v>
          </cell>
          <cell r="M1914">
            <v>644760</v>
          </cell>
          <cell r="N1914">
            <v>674659</v>
          </cell>
          <cell r="O1914">
            <v>674659</v>
          </cell>
        </row>
        <row r="1915">
          <cell r="A1915" t="str">
            <v>11</v>
          </cell>
          <cell r="B1915" t="str">
            <v>02</v>
          </cell>
          <cell r="C1915" t="str">
            <v>01</v>
          </cell>
          <cell r="D1915" t="str">
            <v>01</v>
          </cell>
          <cell r="E1915" t="str">
            <v>10</v>
          </cell>
          <cell r="F1915" t="str">
            <v>01</v>
          </cell>
          <cell r="G1915" t="str">
            <v>2</v>
          </cell>
          <cell r="H1915" t="str">
            <v>00</v>
          </cell>
          <cell r="I1915" t="str">
            <v>0</v>
          </cell>
          <cell r="J1915">
            <v>75025</v>
          </cell>
          <cell r="K1915">
            <v>71431</v>
          </cell>
          <cell r="L1915">
            <v>70704</v>
          </cell>
          <cell r="M1915">
            <v>71564</v>
          </cell>
          <cell r="N1915">
            <v>71564</v>
          </cell>
          <cell r="O1915">
            <v>71564</v>
          </cell>
        </row>
        <row r="1916">
          <cell r="A1916" t="str">
            <v>11</v>
          </cell>
          <cell r="B1916" t="str">
            <v>02</v>
          </cell>
          <cell r="C1916" t="str">
            <v>01</v>
          </cell>
          <cell r="D1916" t="str">
            <v>01</v>
          </cell>
          <cell r="E1916" t="str">
            <v>10</v>
          </cell>
          <cell r="F1916" t="str">
            <v>01</v>
          </cell>
          <cell r="G1916" t="str">
            <v>3</v>
          </cell>
          <cell r="H1916" t="str">
            <v>00</v>
          </cell>
          <cell r="I1916" t="str">
            <v>0</v>
          </cell>
          <cell r="J1916">
            <v>61091</v>
          </cell>
          <cell r="K1916">
            <v>64808</v>
          </cell>
          <cell r="L1916">
            <v>75770</v>
          </cell>
          <cell r="M1916">
            <v>66707</v>
          </cell>
          <cell r="N1916">
            <v>66707</v>
          </cell>
          <cell r="O1916">
            <v>66707</v>
          </cell>
        </row>
        <row r="1917">
          <cell r="A1917" t="str">
            <v>11</v>
          </cell>
          <cell r="B1917" t="str">
            <v>02</v>
          </cell>
          <cell r="C1917" t="str">
            <v>01</v>
          </cell>
          <cell r="D1917" t="str">
            <v>01</v>
          </cell>
          <cell r="E1917" t="str">
            <v>10</v>
          </cell>
          <cell r="F1917" t="str">
            <v>01</v>
          </cell>
          <cell r="G1917" t="str">
            <v>4</v>
          </cell>
          <cell r="H1917" t="str">
            <v>00</v>
          </cell>
          <cell r="I1917" t="str">
            <v>0</v>
          </cell>
          <cell r="J1917">
            <v>43171</v>
          </cell>
          <cell r="K1917">
            <v>40044</v>
          </cell>
          <cell r="L1917">
            <v>49503</v>
          </cell>
          <cell r="M1917">
            <v>71150</v>
          </cell>
          <cell r="N1917">
            <v>78189</v>
          </cell>
          <cell r="O1917">
            <v>78189</v>
          </cell>
        </row>
        <row r="1918">
          <cell r="A1918" t="str">
            <v>11</v>
          </cell>
          <cell r="B1918" t="str">
            <v>02</v>
          </cell>
          <cell r="C1918" t="str">
            <v>01</v>
          </cell>
          <cell r="D1918" t="str">
            <v>01</v>
          </cell>
          <cell r="E1918" t="str">
            <v>10</v>
          </cell>
          <cell r="F1918" t="str">
            <v>01</v>
          </cell>
          <cell r="G1918" t="str">
            <v>5</v>
          </cell>
          <cell r="H1918" t="str">
            <v>00</v>
          </cell>
          <cell r="I1918" t="str">
            <v>0</v>
          </cell>
          <cell r="J1918">
            <v>22899</v>
          </cell>
          <cell r="K1918">
            <v>20011</v>
          </cell>
          <cell r="L1918">
            <v>25123</v>
          </cell>
          <cell r="M1918">
            <v>21308</v>
          </cell>
          <cell r="N1918">
            <v>21308</v>
          </cell>
          <cell r="O1918">
            <v>21308</v>
          </cell>
        </row>
        <row r="1919">
          <cell r="A1919" t="str">
            <v>11</v>
          </cell>
          <cell r="B1919" t="str">
            <v>02</v>
          </cell>
          <cell r="C1919" t="str">
            <v>01</v>
          </cell>
          <cell r="D1919" t="str">
            <v>01</v>
          </cell>
          <cell r="E1919" t="str">
            <v>10</v>
          </cell>
          <cell r="F1919" t="str">
            <v>05</v>
          </cell>
          <cell r="G1919" t="str">
            <v>0</v>
          </cell>
          <cell r="H1919" t="str">
            <v>00</v>
          </cell>
          <cell r="I1919" t="str">
            <v>0</v>
          </cell>
          <cell r="J1919">
            <v>79176</v>
          </cell>
          <cell r="K1919">
            <v>77688</v>
          </cell>
          <cell r="L1919">
            <v>71143</v>
          </cell>
          <cell r="M1919">
            <v>112463</v>
          </cell>
          <cell r="N1919">
            <v>112463</v>
          </cell>
          <cell r="O1919">
            <v>112463</v>
          </cell>
        </row>
        <row r="1920">
          <cell r="A1920" t="str">
            <v>11</v>
          </cell>
          <cell r="B1920" t="str">
            <v>02</v>
          </cell>
          <cell r="C1920" t="str">
            <v>01</v>
          </cell>
          <cell r="D1920" t="str">
            <v>01</v>
          </cell>
          <cell r="E1920" t="str">
            <v>12</v>
          </cell>
          <cell r="F1920" t="str">
            <v>03</v>
          </cell>
          <cell r="G1920" t="str">
            <v>0</v>
          </cell>
          <cell r="H1920" t="str">
            <v>00</v>
          </cell>
          <cell r="I1920" t="str">
            <v>0</v>
          </cell>
          <cell r="J1920">
            <v>0</v>
          </cell>
          <cell r="K1920">
            <v>375</v>
          </cell>
          <cell r="L1920">
            <v>0</v>
          </cell>
          <cell r="M1920">
            <v>0</v>
          </cell>
          <cell r="N1920">
            <v>0</v>
          </cell>
          <cell r="O1920">
            <v>0</v>
          </cell>
        </row>
        <row r="1921">
          <cell r="A1921" t="str">
            <v>11</v>
          </cell>
          <cell r="B1921" t="str">
            <v>02</v>
          </cell>
          <cell r="C1921" t="str">
            <v>01</v>
          </cell>
          <cell r="D1921" t="str">
            <v>01</v>
          </cell>
          <cell r="E1921" t="str">
            <v>13</v>
          </cell>
          <cell r="F1921" t="str">
            <v>01</v>
          </cell>
          <cell r="G1921" t="str">
            <v>0</v>
          </cell>
          <cell r="H1921" t="str">
            <v>00</v>
          </cell>
          <cell r="I1921" t="str">
            <v>0</v>
          </cell>
          <cell r="J1921">
            <v>208</v>
          </cell>
          <cell r="K1921">
            <v>225</v>
          </cell>
          <cell r="L1921">
            <v>0</v>
          </cell>
          <cell r="M1921">
            <v>20000</v>
          </cell>
          <cell r="N1921">
            <v>0</v>
          </cell>
          <cell r="O1921">
            <v>0</v>
          </cell>
        </row>
        <row r="1922">
          <cell r="A1922" t="str">
            <v>11</v>
          </cell>
          <cell r="B1922" t="str">
            <v>02</v>
          </cell>
          <cell r="C1922" t="str">
            <v>01</v>
          </cell>
          <cell r="D1922" t="str">
            <v>01</v>
          </cell>
          <cell r="E1922" t="str">
            <v>13</v>
          </cell>
          <cell r="F1922" t="str">
            <v>09</v>
          </cell>
          <cell r="G1922" t="str">
            <v>0</v>
          </cell>
          <cell r="H1922" t="str">
            <v>00</v>
          </cell>
          <cell r="I1922" t="str">
            <v>0</v>
          </cell>
          <cell r="J1922">
            <v>9161</v>
          </cell>
          <cell r="K1922">
            <v>3000</v>
          </cell>
          <cell r="L1922">
            <v>3926</v>
          </cell>
          <cell r="M1922">
            <v>20000</v>
          </cell>
          <cell r="N1922">
            <v>10000</v>
          </cell>
          <cell r="O1922">
            <v>10000</v>
          </cell>
        </row>
        <row r="1923">
          <cell r="A1923" t="str">
            <v>11</v>
          </cell>
          <cell r="B1923" t="str">
            <v>02</v>
          </cell>
          <cell r="C1923" t="str">
            <v>01</v>
          </cell>
          <cell r="D1923" t="str">
            <v>01</v>
          </cell>
          <cell r="E1923" t="str">
            <v>14</v>
          </cell>
          <cell r="F1923" t="str">
            <v>07</v>
          </cell>
          <cell r="G1923" t="str">
            <v>0</v>
          </cell>
          <cell r="H1923" t="str">
            <v>00</v>
          </cell>
          <cell r="I1923" t="str">
            <v>0</v>
          </cell>
          <cell r="J1923">
            <v>0</v>
          </cell>
          <cell r="K1923">
            <v>75</v>
          </cell>
          <cell r="L1923">
            <v>0</v>
          </cell>
          <cell r="M1923">
            <v>0</v>
          </cell>
          <cell r="N1923">
            <v>0</v>
          </cell>
          <cell r="O1923">
            <v>0</v>
          </cell>
        </row>
        <row r="1924">
          <cell r="A1924" t="str">
            <v>11</v>
          </cell>
          <cell r="B1924" t="str">
            <v>02</v>
          </cell>
          <cell r="C1924" t="str">
            <v>01</v>
          </cell>
          <cell r="D1924" t="str">
            <v>02</v>
          </cell>
          <cell r="E1924" t="str">
            <v>10</v>
          </cell>
          <cell r="F1924" t="str">
            <v>11</v>
          </cell>
          <cell r="G1924" t="str">
            <v>0</v>
          </cell>
          <cell r="H1924" t="str">
            <v>00</v>
          </cell>
          <cell r="I1924" t="str">
            <v>0</v>
          </cell>
          <cell r="J1924">
            <v>0</v>
          </cell>
          <cell r="K1924">
            <v>1</v>
          </cell>
          <cell r="L1924">
            <v>80</v>
          </cell>
          <cell r="M1924">
            <v>1000</v>
          </cell>
          <cell r="N1924">
            <v>1000</v>
          </cell>
          <cell r="O1924">
            <v>1000</v>
          </cell>
        </row>
        <row r="1925">
          <cell r="A1925" t="str">
            <v>11</v>
          </cell>
          <cell r="B1925" t="str">
            <v>02</v>
          </cell>
          <cell r="C1925" t="str">
            <v>01</v>
          </cell>
          <cell r="D1925" t="str">
            <v>02</v>
          </cell>
          <cell r="E1925" t="str">
            <v>10</v>
          </cell>
          <cell r="F1925" t="str">
            <v>26</v>
          </cell>
          <cell r="G1925" t="str">
            <v>1</v>
          </cell>
          <cell r="H1925" t="str">
            <v>00</v>
          </cell>
          <cell r="I1925" t="str">
            <v>0</v>
          </cell>
          <cell r="J1925">
            <v>5804</v>
          </cell>
          <cell r="K1925">
            <v>2625</v>
          </cell>
          <cell r="L1925">
            <v>9494</v>
          </cell>
          <cell r="M1925">
            <v>5804</v>
          </cell>
          <cell r="N1925">
            <v>5804</v>
          </cell>
          <cell r="O1925">
            <v>5804</v>
          </cell>
        </row>
        <row r="1926">
          <cell r="A1926" t="str">
            <v>11</v>
          </cell>
          <cell r="B1926" t="str">
            <v>02</v>
          </cell>
          <cell r="C1926" t="str">
            <v>01</v>
          </cell>
          <cell r="D1926" t="str">
            <v>02</v>
          </cell>
          <cell r="E1926" t="str">
            <v>10</v>
          </cell>
          <cell r="F1926" t="str">
            <v>26</v>
          </cell>
          <cell r="G1926" t="str">
            <v>4</v>
          </cell>
          <cell r="H1926" t="str">
            <v>00</v>
          </cell>
          <cell r="I1926" t="str">
            <v>0</v>
          </cell>
          <cell r="J1926">
            <v>0</v>
          </cell>
          <cell r="K1926">
            <v>50</v>
          </cell>
          <cell r="L1926">
            <v>0</v>
          </cell>
          <cell r="M1926">
            <v>0</v>
          </cell>
          <cell r="N1926">
            <v>0</v>
          </cell>
          <cell r="O1926">
            <v>0</v>
          </cell>
        </row>
        <row r="1927">
          <cell r="A1927" t="str">
            <v>11</v>
          </cell>
          <cell r="B1927" t="str">
            <v>02</v>
          </cell>
          <cell r="C1927" t="str">
            <v>01</v>
          </cell>
          <cell r="D1927" t="str">
            <v>02</v>
          </cell>
          <cell r="E1927" t="str">
            <v>11</v>
          </cell>
          <cell r="F1927" t="str">
            <v>01</v>
          </cell>
          <cell r="G1927" t="str">
            <v>1</v>
          </cell>
          <cell r="H1927" t="str">
            <v>00</v>
          </cell>
          <cell r="I1927" t="str">
            <v>0</v>
          </cell>
          <cell r="J1927">
            <v>0</v>
          </cell>
          <cell r="K1927">
            <v>160</v>
          </cell>
          <cell r="L1927">
            <v>0</v>
          </cell>
          <cell r="M1927">
            <v>160</v>
          </cell>
          <cell r="N1927">
            <v>160</v>
          </cell>
          <cell r="O1927">
            <v>160</v>
          </cell>
        </row>
        <row r="1928">
          <cell r="A1928" t="str">
            <v>11</v>
          </cell>
          <cell r="B1928" t="str">
            <v>02</v>
          </cell>
          <cell r="C1928" t="str">
            <v>01</v>
          </cell>
          <cell r="D1928" t="str">
            <v>02</v>
          </cell>
          <cell r="E1928" t="str">
            <v>11</v>
          </cell>
          <cell r="F1928" t="str">
            <v>05</v>
          </cell>
          <cell r="G1928" t="str">
            <v>1</v>
          </cell>
          <cell r="H1928" t="str">
            <v>00</v>
          </cell>
          <cell r="I1928" t="str">
            <v>0</v>
          </cell>
          <cell r="J1928">
            <v>8060</v>
          </cell>
          <cell r="K1928">
            <v>1000</v>
          </cell>
          <cell r="L1928">
            <v>372</v>
          </cell>
          <cell r="M1928">
            <v>2000</v>
          </cell>
          <cell r="N1928">
            <v>2000</v>
          </cell>
          <cell r="O1928">
            <v>2000</v>
          </cell>
        </row>
        <row r="1929">
          <cell r="A1929" t="str">
            <v>11</v>
          </cell>
          <cell r="B1929" t="str">
            <v>02</v>
          </cell>
          <cell r="C1929" t="str">
            <v>01</v>
          </cell>
          <cell r="D1929" t="str">
            <v>02</v>
          </cell>
          <cell r="E1929" t="str">
            <v>12</v>
          </cell>
          <cell r="F1929" t="str">
            <v>01</v>
          </cell>
          <cell r="G1929" t="str">
            <v>0</v>
          </cell>
          <cell r="H1929" t="str">
            <v>00</v>
          </cell>
          <cell r="I1929" t="str">
            <v>0</v>
          </cell>
          <cell r="J1929">
            <v>2511</v>
          </cell>
          <cell r="K1929">
            <v>750</v>
          </cell>
          <cell r="L1929">
            <v>234</v>
          </cell>
          <cell r="M1929">
            <v>0</v>
          </cell>
          <cell r="N1929">
            <v>0</v>
          </cell>
          <cell r="O1929">
            <v>0</v>
          </cell>
        </row>
        <row r="1930">
          <cell r="A1930" t="str">
            <v>11</v>
          </cell>
          <cell r="B1930" t="str">
            <v>02</v>
          </cell>
          <cell r="C1930" t="str">
            <v>01</v>
          </cell>
          <cell r="D1930" t="str">
            <v>02</v>
          </cell>
          <cell r="E1930" t="str">
            <v>12</v>
          </cell>
          <cell r="F1930" t="str">
            <v>02</v>
          </cell>
          <cell r="G1930" t="str">
            <v>0</v>
          </cell>
          <cell r="H1930" t="str">
            <v>00</v>
          </cell>
          <cell r="I1930" t="str">
            <v>0</v>
          </cell>
          <cell r="J1930">
            <v>1086</v>
          </cell>
          <cell r="K1930">
            <v>0</v>
          </cell>
          <cell r="L1930">
            <v>13470</v>
          </cell>
          <cell r="M1930">
            <v>20000</v>
          </cell>
          <cell r="N1930">
            <v>20000</v>
          </cell>
          <cell r="O1930">
            <v>20000</v>
          </cell>
        </row>
        <row r="1931">
          <cell r="A1931" t="str">
            <v>11</v>
          </cell>
          <cell r="B1931" t="str">
            <v>02</v>
          </cell>
          <cell r="C1931" t="str">
            <v>01</v>
          </cell>
          <cell r="D1931" t="str">
            <v>02</v>
          </cell>
          <cell r="E1931" t="str">
            <v>12</v>
          </cell>
          <cell r="F1931" t="str">
            <v>03</v>
          </cell>
          <cell r="G1931" t="str">
            <v>1</v>
          </cell>
          <cell r="H1931" t="str">
            <v>00</v>
          </cell>
          <cell r="I1931" t="str">
            <v>0</v>
          </cell>
          <cell r="J1931">
            <v>22937</v>
          </cell>
          <cell r="K1931">
            <v>20580</v>
          </cell>
          <cell r="L1931">
            <v>14322</v>
          </cell>
          <cell r="M1931">
            <v>20955</v>
          </cell>
          <cell r="N1931">
            <v>20955</v>
          </cell>
          <cell r="O1931">
            <v>20955</v>
          </cell>
        </row>
        <row r="1932">
          <cell r="A1932" t="str">
            <v>11</v>
          </cell>
          <cell r="B1932" t="str">
            <v>02</v>
          </cell>
          <cell r="C1932" t="str">
            <v>01</v>
          </cell>
          <cell r="D1932" t="str">
            <v>02</v>
          </cell>
          <cell r="E1932" t="str">
            <v>12</v>
          </cell>
          <cell r="F1932" t="str">
            <v>05</v>
          </cell>
          <cell r="G1932" t="str">
            <v>1</v>
          </cell>
          <cell r="H1932" t="str">
            <v>00</v>
          </cell>
          <cell r="I1932" t="str">
            <v>0</v>
          </cell>
          <cell r="J1932">
            <v>3410</v>
          </cell>
          <cell r="K1932">
            <v>500</v>
          </cell>
          <cell r="L1932">
            <v>632</v>
          </cell>
          <cell r="M1932">
            <v>1000</v>
          </cell>
          <cell r="N1932">
            <v>1000</v>
          </cell>
          <cell r="O1932">
            <v>1000</v>
          </cell>
        </row>
        <row r="1933">
          <cell r="A1933" t="str">
            <v>11</v>
          </cell>
          <cell r="B1933" t="str">
            <v>02</v>
          </cell>
          <cell r="C1933" t="str">
            <v>01</v>
          </cell>
          <cell r="D1933" t="str">
            <v>02</v>
          </cell>
          <cell r="E1933" t="str">
            <v>12</v>
          </cell>
          <cell r="F1933" t="str">
            <v>06</v>
          </cell>
          <cell r="G1933" t="str">
            <v>1</v>
          </cell>
          <cell r="H1933" t="str">
            <v>00</v>
          </cell>
          <cell r="I1933" t="str">
            <v>0</v>
          </cell>
          <cell r="J1933">
            <v>0</v>
          </cell>
          <cell r="K1933">
            <v>100</v>
          </cell>
          <cell r="L1933">
            <v>0</v>
          </cell>
          <cell r="M1933">
            <v>100</v>
          </cell>
          <cell r="N1933">
            <v>100</v>
          </cell>
          <cell r="O1933">
            <v>100</v>
          </cell>
        </row>
        <row r="1934">
          <cell r="A1934" t="str">
            <v>11</v>
          </cell>
          <cell r="B1934" t="str">
            <v>02</v>
          </cell>
          <cell r="C1934" t="str">
            <v>01</v>
          </cell>
          <cell r="D1934" t="str">
            <v>02</v>
          </cell>
          <cell r="E1934" t="str">
            <v>13</v>
          </cell>
          <cell r="F1934" t="str">
            <v>01</v>
          </cell>
          <cell r="G1934" t="str">
            <v>1</v>
          </cell>
          <cell r="H1934" t="str">
            <v>00</v>
          </cell>
          <cell r="I1934" t="str">
            <v>0</v>
          </cell>
          <cell r="J1934">
            <v>56093</v>
          </cell>
          <cell r="K1934">
            <v>83820</v>
          </cell>
          <cell r="L1934">
            <v>68718</v>
          </cell>
          <cell r="M1934">
            <v>46225</v>
          </cell>
          <cell r="N1934">
            <v>90225</v>
          </cell>
          <cell r="O1934">
            <v>90225</v>
          </cell>
        </row>
        <row r="1935">
          <cell r="A1935" t="str">
            <v>11</v>
          </cell>
          <cell r="B1935" t="str">
            <v>02</v>
          </cell>
          <cell r="C1935" t="str">
            <v>01</v>
          </cell>
          <cell r="D1935" t="str">
            <v>02</v>
          </cell>
          <cell r="E1935" t="str">
            <v>13</v>
          </cell>
          <cell r="F1935" t="str">
            <v>10</v>
          </cell>
          <cell r="G1935" t="str">
            <v>1</v>
          </cell>
          <cell r="H1935" t="str">
            <v>00</v>
          </cell>
          <cell r="I1935" t="str">
            <v>0</v>
          </cell>
          <cell r="J1935">
            <v>0</v>
          </cell>
          <cell r="K1935">
            <v>200</v>
          </cell>
          <cell r="L1935">
            <v>184</v>
          </cell>
          <cell r="M1935">
            <v>0</v>
          </cell>
          <cell r="N1935">
            <v>0</v>
          </cell>
          <cell r="O1935">
            <v>0</v>
          </cell>
        </row>
        <row r="1936">
          <cell r="A1936" t="str">
            <v>11</v>
          </cell>
          <cell r="B1936" t="str">
            <v>02</v>
          </cell>
          <cell r="C1936" t="str">
            <v>01</v>
          </cell>
          <cell r="D1936" t="str">
            <v>02</v>
          </cell>
          <cell r="E1936" t="str">
            <v>13</v>
          </cell>
          <cell r="F1936" t="str">
            <v>11</v>
          </cell>
          <cell r="G1936" t="str">
            <v>1</v>
          </cell>
          <cell r="H1936" t="str">
            <v>00</v>
          </cell>
          <cell r="I1936" t="str">
            <v>0</v>
          </cell>
          <cell r="J1936">
            <v>15589</v>
          </cell>
          <cell r="K1936">
            <v>10000</v>
          </cell>
          <cell r="L1936">
            <v>22638</v>
          </cell>
          <cell r="M1936">
            <v>30000</v>
          </cell>
          <cell r="N1936">
            <v>20000</v>
          </cell>
          <cell r="O1936">
            <v>20000</v>
          </cell>
        </row>
        <row r="1937">
          <cell r="A1937" t="str">
            <v>11</v>
          </cell>
          <cell r="B1937" t="str">
            <v>02</v>
          </cell>
          <cell r="C1937" t="str">
            <v>01</v>
          </cell>
          <cell r="D1937" t="str">
            <v>02</v>
          </cell>
          <cell r="E1937" t="str">
            <v>14</v>
          </cell>
          <cell r="F1937" t="str">
            <v>02</v>
          </cell>
          <cell r="G1937" t="str">
            <v>0</v>
          </cell>
          <cell r="H1937" t="str">
            <v>00</v>
          </cell>
          <cell r="I1937" t="str">
            <v>0</v>
          </cell>
          <cell r="J1937">
            <v>0</v>
          </cell>
          <cell r="K1937">
            <v>100</v>
          </cell>
          <cell r="L1937">
            <v>0</v>
          </cell>
          <cell r="M1937">
            <v>0</v>
          </cell>
          <cell r="N1937">
            <v>0</v>
          </cell>
          <cell r="O1937">
            <v>0</v>
          </cell>
        </row>
        <row r="1938">
          <cell r="A1938" t="str">
            <v>11</v>
          </cell>
          <cell r="B1938" t="str">
            <v>02</v>
          </cell>
          <cell r="C1938" t="str">
            <v>01</v>
          </cell>
          <cell r="D1938" t="str">
            <v>02</v>
          </cell>
          <cell r="E1938" t="str">
            <v>14</v>
          </cell>
          <cell r="F1938" t="str">
            <v>02</v>
          </cell>
          <cell r="G1938" t="str">
            <v>1</v>
          </cell>
          <cell r="H1938" t="str">
            <v>00</v>
          </cell>
          <cell r="I1938" t="str">
            <v>0</v>
          </cell>
          <cell r="J1938">
            <v>59619</v>
          </cell>
          <cell r="K1938">
            <v>58200</v>
          </cell>
          <cell r="L1938">
            <v>75109</v>
          </cell>
          <cell r="M1938">
            <v>70100</v>
          </cell>
          <cell r="N1938">
            <v>70100</v>
          </cell>
          <cell r="O1938">
            <v>70100</v>
          </cell>
        </row>
        <row r="1939">
          <cell r="A1939" t="str">
            <v>11</v>
          </cell>
          <cell r="B1939" t="str">
            <v>02</v>
          </cell>
          <cell r="C1939" t="str">
            <v>01</v>
          </cell>
          <cell r="D1939" t="str">
            <v>02</v>
          </cell>
          <cell r="E1939" t="str">
            <v>14</v>
          </cell>
          <cell r="F1939" t="str">
            <v>05</v>
          </cell>
          <cell r="G1939" t="str">
            <v>1</v>
          </cell>
          <cell r="H1939" t="str">
            <v>00</v>
          </cell>
          <cell r="I1939" t="str">
            <v>0</v>
          </cell>
          <cell r="J1939">
            <v>1303</v>
          </cell>
          <cell r="K1939">
            <v>11150</v>
          </cell>
          <cell r="L1939">
            <v>5931</v>
          </cell>
          <cell r="M1939">
            <v>20000</v>
          </cell>
          <cell r="N1939">
            <v>20000</v>
          </cell>
          <cell r="O1939">
            <v>20000</v>
          </cell>
        </row>
        <row r="1940">
          <cell r="A1940" t="str">
            <v>11</v>
          </cell>
          <cell r="B1940" t="str">
            <v>02</v>
          </cell>
          <cell r="C1940" t="str">
            <v>01</v>
          </cell>
          <cell r="D1940" t="str">
            <v>02</v>
          </cell>
          <cell r="E1940" t="str">
            <v>14</v>
          </cell>
          <cell r="F1940" t="str">
            <v>06</v>
          </cell>
          <cell r="G1940" t="str">
            <v>0</v>
          </cell>
          <cell r="H1940" t="str">
            <v>00</v>
          </cell>
          <cell r="I1940" t="str">
            <v>0</v>
          </cell>
          <cell r="J1940">
            <v>50</v>
          </cell>
          <cell r="K1940">
            <v>75</v>
          </cell>
          <cell r="L1940">
            <v>0</v>
          </cell>
          <cell r="M1940">
            <v>0</v>
          </cell>
          <cell r="N1940">
            <v>0</v>
          </cell>
          <cell r="O1940">
            <v>0</v>
          </cell>
        </row>
        <row r="1941">
          <cell r="A1941" t="str">
            <v>11</v>
          </cell>
          <cell r="B1941" t="str">
            <v>02</v>
          </cell>
          <cell r="C1941" t="str">
            <v>01</v>
          </cell>
          <cell r="D1941" t="str">
            <v>02</v>
          </cell>
          <cell r="E1941" t="str">
            <v>14</v>
          </cell>
          <cell r="F1941" t="str">
            <v>06</v>
          </cell>
          <cell r="G1941" t="str">
            <v>1</v>
          </cell>
          <cell r="H1941" t="str">
            <v>00</v>
          </cell>
          <cell r="I1941" t="str">
            <v>0</v>
          </cell>
          <cell r="J1941">
            <v>14313</v>
          </cell>
          <cell r="K1941">
            <v>8000</v>
          </cell>
          <cell r="L1941">
            <v>15655</v>
          </cell>
          <cell r="M1941">
            <v>10300</v>
          </cell>
          <cell r="N1941">
            <v>10300</v>
          </cell>
          <cell r="O1941">
            <v>10300</v>
          </cell>
        </row>
        <row r="1942">
          <cell r="A1942" t="str">
            <v>11</v>
          </cell>
          <cell r="B1942" t="str">
            <v>02</v>
          </cell>
          <cell r="C1942" t="str">
            <v>01</v>
          </cell>
          <cell r="D1942" t="str">
            <v>02</v>
          </cell>
          <cell r="E1942" t="str">
            <v>14</v>
          </cell>
          <cell r="F1942" t="str">
            <v>07</v>
          </cell>
          <cell r="G1942" t="str">
            <v>1</v>
          </cell>
          <cell r="H1942" t="str">
            <v>00</v>
          </cell>
          <cell r="I1942" t="str">
            <v>0</v>
          </cell>
          <cell r="J1942">
            <v>0</v>
          </cell>
          <cell r="K1942">
            <v>375</v>
          </cell>
          <cell r="L1942">
            <v>154</v>
          </cell>
          <cell r="M1942">
            <v>2075</v>
          </cell>
          <cell r="N1942">
            <v>2075</v>
          </cell>
          <cell r="O1942">
            <v>2075</v>
          </cell>
        </row>
        <row r="1943">
          <cell r="A1943" t="str">
            <v>11</v>
          </cell>
          <cell r="B1943" t="str">
            <v>02</v>
          </cell>
          <cell r="C1943" t="str">
            <v>01</v>
          </cell>
          <cell r="D1943" t="str">
            <v>02</v>
          </cell>
          <cell r="E1943" t="str">
            <v>14</v>
          </cell>
          <cell r="F1943" t="str">
            <v>08</v>
          </cell>
          <cell r="G1943" t="str">
            <v>0</v>
          </cell>
          <cell r="H1943" t="str">
            <v>00</v>
          </cell>
          <cell r="I1943" t="str">
            <v>0</v>
          </cell>
          <cell r="J1943">
            <v>0</v>
          </cell>
          <cell r="K1943">
            <v>100</v>
          </cell>
          <cell r="L1943">
            <v>48</v>
          </cell>
          <cell r="M1943">
            <v>0</v>
          </cell>
          <cell r="N1943">
            <v>0</v>
          </cell>
          <cell r="O1943">
            <v>0</v>
          </cell>
        </row>
        <row r="1944">
          <cell r="A1944" t="str">
            <v>11</v>
          </cell>
          <cell r="B1944" t="str">
            <v>02</v>
          </cell>
          <cell r="C1944" t="str">
            <v>01</v>
          </cell>
          <cell r="D1944" t="str">
            <v>02</v>
          </cell>
          <cell r="E1944" t="str">
            <v>14</v>
          </cell>
          <cell r="F1944" t="str">
            <v>08</v>
          </cell>
          <cell r="G1944" t="str">
            <v>1</v>
          </cell>
          <cell r="H1944" t="str">
            <v>00</v>
          </cell>
          <cell r="I1944" t="str">
            <v>0</v>
          </cell>
          <cell r="J1944">
            <v>6031</v>
          </cell>
          <cell r="K1944">
            <v>11000</v>
          </cell>
          <cell r="L1944">
            <v>15052</v>
          </cell>
          <cell r="M1944">
            <v>26200</v>
          </cell>
          <cell r="N1944">
            <v>26200</v>
          </cell>
          <cell r="O1944">
            <v>26200</v>
          </cell>
        </row>
        <row r="1945">
          <cell r="A1945" t="str">
            <v>11</v>
          </cell>
          <cell r="B1945" t="str">
            <v>02</v>
          </cell>
          <cell r="C1945" t="str">
            <v>01</v>
          </cell>
          <cell r="D1945" t="str">
            <v>02</v>
          </cell>
          <cell r="E1945" t="str">
            <v>14</v>
          </cell>
          <cell r="F1945" t="str">
            <v>13</v>
          </cell>
          <cell r="G1945" t="str">
            <v>1</v>
          </cell>
          <cell r="H1945" t="str">
            <v>00</v>
          </cell>
          <cell r="I1945" t="str">
            <v>0</v>
          </cell>
          <cell r="J1945">
            <v>870</v>
          </cell>
          <cell r="K1945">
            <v>1000</v>
          </cell>
          <cell r="L1945">
            <v>1062</v>
          </cell>
          <cell r="M1945">
            <v>1000</v>
          </cell>
          <cell r="N1945">
            <v>1000</v>
          </cell>
          <cell r="O1945">
            <v>1000</v>
          </cell>
        </row>
        <row r="1946">
          <cell r="A1946" t="str">
            <v>11</v>
          </cell>
          <cell r="B1946" t="str">
            <v>02</v>
          </cell>
          <cell r="C1946" t="str">
            <v>01</v>
          </cell>
          <cell r="D1946" t="str">
            <v>02</v>
          </cell>
          <cell r="E1946" t="str">
            <v>14</v>
          </cell>
          <cell r="F1946" t="str">
            <v>14</v>
          </cell>
          <cell r="G1946" t="str">
            <v>1</v>
          </cell>
          <cell r="H1946" t="str">
            <v>00</v>
          </cell>
          <cell r="I1946" t="str">
            <v>0</v>
          </cell>
          <cell r="J1946">
            <v>740</v>
          </cell>
          <cell r="K1946">
            <v>3000</v>
          </cell>
          <cell r="L1946">
            <v>3975</v>
          </cell>
          <cell r="M1946">
            <v>3000</v>
          </cell>
          <cell r="N1946">
            <v>3000</v>
          </cell>
          <cell r="O1946">
            <v>3000</v>
          </cell>
        </row>
        <row r="1947">
          <cell r="A1947" t="str">
            <v>11</v>
          </cell>
          <cell r="B1947" t="str">
            <v>02</v>
          </cell>
          <cell r="C1947" t="str">
            <v>01</v>
          </cell>
          <cell r="D1947" t="str">
            <v>02</v>
          </cell>
          <cell r="E1947" t="str">
            <v>14</v>
          </cell>
          <cell r="F1947" t="str">
            <v>16</v>
          </cell>
          <cell r="G1947" t="str">
            <v>1</v>
          </cell>
          <cell r="H1947" t="str">
            <v>00</v>
          </cell>
          <cell r="I1947" t="str">
            <v>0</v>
          </cell>
          <cell r="J1947">
            <v>31480</v>
          </cell>
          <cell r="K1947">
            <v>48000</v>
          </cell>
          <cell r="L1947">
            <v>42206</v>
          </cell>
          <cell r="M1947">
            <v>78000</v>
          </cell>
          <cell r="N1947">
            <v>78000</v>
          </cell>
          <cell r="O1947">
            <v>78000</v>
          </cell>
        </row>
        <row r="1948">
          <cell r="A1948" t="str">
            <v>11</v>
          </cell>
          <cell r="B1948" t="str">
            <v>02</v>
          </cell>
          <cell r="C1948" t="str">
            <v>01</v>
          </cell>
          <cell r="D1948" t="str">
            <v>02</v>
          </cell>
          <cell r="E1948" t="str">
            <v>14</v>
          </cell>
          <cell r="F1948" t="str">
            <v>17</v>
          </cell>
          <cell r="G1948" t="str">
            <v>1</v>
          </cell>
          <cell r="H1948" t="str">
            <v>00</v>
          </cell>
          <cell r="I1948" t="str">
            <v>0</v>
          </cell>
          <cell r="J1948">
            <v>9918</v>
          </cell>
          <cell r="K1948">
            <v>10000</v>
          </cell>
          <cell r="L1948">
            <v>14141</v>
          </cell>
          <cell r="M1948">
            <v>30003</v>
          </cell>
          <cell r="N1948">
            <v>30003</v>
          </cell>
          <cell r="O1948">
            <v>30003</v>
          </cell>
        </row>
        <row r="1949">
          <cell r="A1949" t="str">
            <v>11</v>
          </cell>
          <cell r="B1949" t="str">
            <v>02</v>
          </cell>
          <cell r="C1949" t="str">
            <v>01</v>
          </cell>
          <cell r="D1949" t="str">
            <v>02</v>
          </cell>
          <cell r="E1949" t="str">
            <v>14</v>
          </cell>
          <cell r="F1949" t="str">
            <v>18</v>
          </cell>
          <cell r="G1949" t="str">
            <v>1</v>
          </cell>
          <cell r="H1949" t="str">
            <v>00</v>
          </cell>
          <cell r="I1949" t="str">
            <v>0</v>
          </cell>
          <cell r="J1949">
            <v>0</v>
          </cell>
          <cell r="K1949">
            <v>0</v>
          </cell>
          <cell r="L1949">
            <v>0</v>
          </cell>
          <cell r="M1949">
            <v>5000</v>
          </cell>
          <cell r="N1949">
            <v>5000</v>
          </cell>
          <cell r="O1949">
            <v>5000</v>
          </cell>
        </row>
        <row r="1950">
          <cell r="A1950" t="str">
            <v>11</v>
          </cell>
          <cell r="B1950" t="str">
            <v>02</v>
          </cell>
          <cell r="C1950" t="str">
            <v>01</v>
          </cell>
          <cell r="D1950" t="str">
            <v>02</v>
          </cell>
          <cell r="E1950" t="str">
            <v>14</v>
          </cell>
          <cell r="F1950" t="str">
            <v>22</v>
          </cell>
          <cell r="G1950" t="str">
            <v>1</v>
          </cell>
          <cell r="H1950" t="str">
            <v>00</v>
          </cell>
          <cell r="I1950" t="str">
            <v>0</v>
          </cell>
          <cell r="J1950">
            <v>1433</v>
          </cell>
          <cell r="K1950">
            <v>1000</v>
          </cell>
          <cell r="L1950">
            <v>316</v>
          </cell>
          <cell r="M1950">
            <v>1000</v>
          </cell>
          <cell r="N1950">
            <v>1000</v>
          </cell>
          <cell r="O1950">
            <v>1000</v>
          </cell>
        </row>
        <row r="1951">
          <cell r="A1951" t="str">
            <v>11</v>
          </cell>
          <cell r="B1951" t="str">
            <v>02</v>
          </cell>
          <cell r="C1951" t="str">
            <v>01</v>
          </cell>
          <cell r="D1951" t="str">
            <v>02</v>
          </cell>
          <cell r="E1951" t="str">
            <v>14</v>
          </cell>
          <cell r="F1951" t="str">
            <v>35</v>
          </cell>
          <cell r="G1951" t="str">
            <v>1</v>
          </cell>
          <cell r="H1951" t="str">
            <v>00</v>
          </cell>
          <cell r="I1951" t="str">
            <v>0</v>
          </cell>
          <cell r="J1951">
            <v>681</v>
          </cell>
          <cell r="K1951">
            <v>500</v>
          </cell>
          <cell r="L1951">
            <v>214</v>
          </cell>
          <cell r="M1951">
            <v>2000</v>
          </cell>
          <cell r="N1951">
            <v>2000</v>
          </cell>
          <cell r="O1951">
            <v>2000</v>
          </cell>
        </row>
        <row r="1952">
          <cell r="A1952" t="str">
            <v>11</v>
          </cell>
          <cell r="B1952" t="str">
            <v>02</v>
          </cell>
          <cell r="C1952" t="str">
            <v>01</v>
          </cell>
          <cell r="D1952" t="str">
            <v>02</v>
          </cell>
          <cell r="E1952" t="str">
            <v>14</v>
          </cell>
          <cell r="F1952" t="str">
            <v>41</v>
          </cell>
          <cell r="G1952" t="str">
            <v>1</v>
          </cell>
          <cell r="H1952" t="str">
            <v>00</v>
          </cell>
          <cell r="I1952" t="str">
            <v>0</v>
          </cell>
          <cell r="J1952">
            <v>0</v>
          </cell>
          <cell r="K1952">
            <v>100</v>
          </cell>
          <cell r="L1952">
            <v>0</v>
          </cell>
          <cell r="M1952">
            <v>2000</v>
          </cell>
          <cell r="N1952">
            <v>2000</v>
          </cell>
          <cell r="O1952">
            <v>2000</v>
          </cell>
        </row>
        <row r="1953">
          <cell r="A1953" t="str">
            <v>11</v>
          </cell>
          <cell r="B1953" t="str">
            <v>02</v>
          </cell>
          <cell r="C1953" t="str">
            <v>01</v>
          </cell>
          <cell r="D1953" t="str">
            <v>02</v>
          </cell>
          <cell r="E1953" t="str">
            <v>14</v>
          </cell>
          <cell r="F1953" t="str">
            <v>65</v>
          </cell>
          <cell r="G1953" t="str">
            <v>1</v>
          </cell>
          <cell r="H1953" t="str">
            <v>00</v>
          </cell>
          <cell r="I1953" t="str">
            <v>0</v>
          </cell>
          <cell r="J1953">
            <v>165</v>
          </cell>
          <cell r="K1953">
            <v>105</v>
          </cell>
          <cell r="L1953">
            <v>46</v>
          </cell>
          <cell r="M1953">
            <v>105</v>
          </cell>
          <cell r="N1953">
            <v>105</v>
          </cell>
          <cell r="O1953">
            <v>105</v>
          </cell>
        </row>
        <row r="1954">
          <cell r="A1954" t="str">
            <v>11</v>
          </cell>
          <cell r="B1954" t="str">
            <v>02</v>
          </cell>
          <cell r="C1954" t="str">
            <v>01</v>
          </cell>
          <cell r="D1954" t="str">
            <v>02</v>
          </cell>
          <cell r="E1954" t="str">
            <v>20</v>
          </cell>
          <cell r="F1954" t="str">
            <v>00</v>
          </cell>
          <cell r="G1954" t="str">
            <v>1</v>
          </cell>
          <cell r="H1954" t="str">
            <v>00</v>
          </cell>
          <cell r="I1954" t="str">
            <v>0</v>
          </cell>
          <cell r="J1954">
            <v>0</v>
          </cell>
          <cell r="K1954">
            <v>1500000</v>
          </cell>
          <cell r="L1954">
            <v>1128452</v>
          </cell>
          <cell r="M1954">
            <v>1120000</v>
          </cell>
          <cell r="N1954">
            <v>0</v>
          </cell>
          <cell r="O1954">
            <v>0</v>
          </cell>
        </row>
        <row r="1955">
          <cell r="A1955" t="str">
            <v>11</v>
          </cell>
          <cell r="B1955" t="str">
            <v>02</v>
          </cell>
          <cell r="C1955" t="str">
            <v>01</v>
          </cell>
          <cell r="D1955" t="str">
            <v>02</v>
          </cell>
          <cell r="E1955" t="str">
            <v>20</v>
          </cell>
          <cell r="F1955" t="str">
            <v>03</v>
          </cell>
          <cell r="G1955" t="str">
            <v>1</v>
          </cell>
          <cell r="H1955" t="str">
            <v>00</v>
          </cell>
          <cell r="I1955" t="str">
            <v>0</v>
          </cell>
          <cell r="J1955">
            <v>0</v>
          </cell>
          <cell r="K1955">
            <v>0</v>
          </cell>
          <cell r="L1955">
            <v>0</v>
          </cell>
          <cell r="M1955">
            <v>5400</v>
          </cell>
          <cell r="N1955">
            <v>5400</v>
          </cell>
          <cell r="O1955">
            <v>5400</v>
          </cell>
        </row>
        <row r="1956">
          <cell r="A1956" t="str">
            <v>11</v>
          </cell>
          <cell r="B1956" t="str">
            <v>02</v>
          </cell>
          <cell r="C1956" t="str">
            <v>01</v>
          </cell>
          <cell r="D1956" t="str">
            <v>02</v>
          </cell>
          <cell r="E1956" t="str">
            <v>20</v>
          </cell>
          <cell r="F1956" t="str">
            <v>05</v>
          </cell>
          <cell r="G1956" t="str">
            <v>1</v>
          </cell>
          <cell r="H1956" t="str">
            <v>00</v>
          </cell>
          <cell r="I1956" t="str">
            <v>0</v>
          </cell>
          <cell r="J1956">
            <v>0</v>
          </cell>
          <cell r="K1956">
            <v>393160</v>
          </cell>
          <cell r="L1956">
            <v>307000</v>
          </cell>
          <cell r="M1956">
            <v>1</v>
          </cell>
          <cell r="N1956">
            <v>1</v>
          </cell>
          <cell r="O1956">
            <v>1</v>
          </cell>
        </row>
        <row r="1957">
          <cell r="A1957" t="str">
            <v>11</v>
          </cell>
          <cell r="B1957" t="str">
            <v>02</v>
          </cell>
          <cell r="C1957" t="str">
            <v>01</v>
          </cell>
          <cell r="D1957" t="str">
            <v>02</v>
          </cell>
          <cell r="E1957" t="str">
            <v>20</v>
          </cell>
          <cell r="F1957" t="str">
            <v>08</v>
          </cell>
          <cell r="G1957" t="str">
            <v>1</v>
          </cell>
          <cell r="H1957" t="str">
            <v>00</v>
          </cell>
          <cell r="I1957" t="str">
            <v>0</v>
          </cell>
          <cell r="J1957">
            <v>0</v>
          </cell>
          <cell r="K1957">
            <v>1</v>
          </cell>
          <cell r="L1957">
            <v>3427</v>
          </cell>
          <cell r="M1957">
            <v>7500</v>
          </cell>
          <cell r="N1957">
            <v>7500</v>
          </cell>
          <cell r="O1957">
            <v>7500</v>
          </cell>
        </row>
        <row r="1958">
          <cell r="A1958" t="str">
            <v>11</v>
          </cell>
          <cell r="B1958" t="str">
            <v>02</v>
          </cell>
          <cell r="C1958" t="str">
            <v>01</v>
          </cell>
          <cell r="D1958" t="str">
            <v>03</v>
          </cell>
          <cell r="E1958" t="str">
            <v>14</v>
          </cell>
          <cell r="F1958" t="str">
            <v>06</v>
          </cell>
          <cell r="G1958" t="str">
            <v>2</v>
          </cell>
          <cell r="H1958" t="str">
            <v>00</v>
          </cell>
          <cell r="I1958" t="str">
            <v>0</v>
          </cell>
          <cell r="J1958">
            <v>0</v>
          </cell>
          <cell r="K1958">
            <v>0</v>
          </cell>
          <cell r="L1958">
            <v>0</v>
          </cell>
          <cell r="M1958">
            <v>1200</v>
          </cell>
          <cell r="N1958">
            <v>1200</v>
          </cell>
          <cell r="O1958">
            <v>1200</v>
          </cell>
        </row>
        <row r="1959">
          <cell r="A1959" t="str">
            <v>11</v>
          </cell>
          <cell r="B1959" t="str">
            <v>02</v>
          </cell>
          <cell r="C1959" t="str">
            <v>01</v>
          </cell>
          <cell r="D1959" t="str">
            <v>03</v>
          </cell>
          <cell r="E1959" t="str">
            <v>14</v>
          </cell>
          <cell r="F1959" t="str">
            <v>06</v>
          </cell>
          <cell r="G1959" t="str">
            <v>3</v>
          </cell>
          <cell r="H1959" t="str">
            <v>00</v>
          </cell>
          <cell r="I1959" t="str">
            <v>0</v>
          </cell>
          <cell r="J1959">
            <v>0</v>
          </cell>
          <cell r="K1959">
            <v>0</v>
          </cell>
          <cell r="L1959">
            <v>0</v>
          </cell>
          <cell r="M1959">
            <v>1000</v>
          </cell>
          <cell r="N1959">
            <v>1000</v>
          </cell>
          <cell r="O1959">
            <v>1000</v>
          </cell>
        </row>
        <row r="1960">
          <cell r="A1960" t="str">
            <v>11</v>
          </cell>
          <cell r="B1960" t="str">
            <v>02</v>
          </cell>
          <cell r="C1960" t="str">
            <v>01</v>
          </cell>
          <cell r="D1960" t="str">
            <v>03</v>
          </cell>
          <cell r="E1960" t="str">
            <v>14</v>
          </cell>
          <cell r="F1960" t="str">
            <v>06</v>
          </cell>
          <cell r="G1960" t="str">
            <v>4</v>
          </cell>
          <cell r="H1960" t="str">
            <v>00</v>
          </cell>
          <cell r="I1960" t="str">
            <v>0</v>
          </cell>
          <cell r="J1960">
            <v>0</v>
          </cell>
          <cell r="K1960">
            <v>0</v>
          </cell>
          <cell r="L1960">
            <v>0</v>
          </cell>
          <cell r="M1960">
            <v>600</v>
          </cell>
          <cell r="N1960">
            <v>600</v>
          </cell>
          <cell r="O1960">
            <v>600</v>
          </cell>
        </row>
        <row r="1961">
          <cell r="A1961" t="str">
            <v>11</v>
          </cell>
          <cell r="B1961" t="str">
            <v>02</v>
          </cell>
          <cell r="C1961" t="str">
            <v>01</v>
          </cell>
          <cell r="D1961" t="str">
            <v>03</v>
          </cell>
          <cell r="E1961" t="str">
            <v>14</v>
          </cell>
          <cell r="F1961" t="str">
            <v>17</v>
          </cell>
          <cell r="G1961" t="str">
            <v>2</v>
          </cell>
          <cell r="H1961" t="str">
            <v>00</v>
          </cell>
          <cell r="I1961" t="str">
            <v>0</v>
          </cell>
          <cell r="J1961">
            <v>0</v>
          </cell>
          <cell r="K1961">
            <v>1</v>
          </cell>
          <cell r="L1961">
            <v>0</v>
          </cell>
          <cell r="M1961">
            <v>1500</v>
          </cell>
          <cell r="N1961">
            <v>1500</v>
          </cell>
          <cell r="O1961">
            <v>1500</v>
          </cell>
        </row>
        <row r="1962">
          <cell r="A1962" t="str">
            <v>11</v>
          </cell>
          <cell r="B1962" t="str">
            <v>02</v>
          </cell>
          <cell r="C1962" t="str">
            <v>01</v>
          </cell>
          <cell r="D1962" t="str">
            <v>03</v>
          </cell>
          <cell r="E1962" t="str">
            <v>10</v>
          </cell>
          <cell r="F1962" t="str">
            <v>10</v>
          </cell>
          <cell r="G1962" t="str">
            <v>1</v>
          </cell>
          <cell r="H1962" t="str">
            <v>00</v>
          </cell>
          <cell r="I1962" t="str">
            <v>0</v>
          </cell>
          <cell r="J1962">
            <v>0</v>
          </cell>
          <cell r="K1962">
            <v>3216</v>
          </cell>
          <cell r="L1962">
            <v>0</v>
          </cell>
          <cell r="M1962">
            <v>3216</v>
          </cell>
          <cell r="N1962">
            <v>3216</v>
          </cell>
          <cell r="O1962">
            <v>3216</v>
          </cell>
        </row>
        <row r="1963">
          <cell r="A1963" t="str">
            <v>11</v>
          </cell>
          <cell r="B1963" t="str">
            <v>02</v>
          </cell>
          <cell r="C1963" t="str">
            <v>01</v>
          </cell>
          <cell r="D1963" t="str">
            <v>03</v>
          </cell>
          <cell r="E1963" t="str">
            <v>10</v>
          </cell>
          <cell r="F1963" t="str">
            <v>26</v>
          </cell>
          <cell r="G1963" t="str">
            <v>2</v>
          </cell>
          <cell r="H1963" t="str">
            <v>00</v>
          </cell>
          <cell r="I1963" t="str">
            <v>0</v>
          </cell>
          <cell r="J1963">
            <v>0</v>
          </cell>
          <cell r="K1963">
            <v>50</v>
          </cell>
          <cell r="L1963">
            <v>0</v>
          </cell>
          <cell r="M1963">
            <v>0</v>
          </cell>
          <cell r="N1963">
            <v>0</v>
          </cell>
          <cell r="O1963">
            <v>0</v>
          </cell>
        </row>
        <row r="1964">
          <cell r="A1964" t="str">
            <v>11</v>
          </cell>
          <cell r="B1964" t="str">
            <v>02</v>
          </cell>
          <cell r="C1964" t="str">
            <v>01</v>
          </cell>
          <cell r="D1964" t="str">
            <v>03</v>
          </cell>
          <cell r="E1964" t="str">
            <v>10</v>
          </cell>
          <cell r="F1964" t="str">
            <v>26</v>
          </cell>
          <cell r="G1964" t="str">
            <v>3</v>
          </cell>
          <cell r="H1964" t="str">
            <v>00</v>
          </cell>
          <cell r="I1964" t="str">
            <v>0</v>
          </cell>
          <cell r="J1964">
            <v>0</v>
          </cell>
          <cell r="K1964">
            <v>25</v>
          </cell>
          <cell r="L1964">
            <v>0</v>
          </cell>
          <cell r="M1964">
            <v>0</v>
          </cell>
          <cell r="N1964">
            <v>0</v>
          </cell>
          <cell r="O1964">
            <v>0</v>
          </cell>
        </row>
        <row r="1965">
          <cell r="A1965" t="str">
            <v>11</v>
          </cell>
          <cell r="B1965" t="str">
            <v>02</v>
          </cell>
          <cell r="C1965" t="str">
            <v>01</v>
          </cell>
          <cell r="D1965" t="str">
            <v>03</v>
          </cell>
          <cell r="E1965" t="str">
            <v>10</v>
          </cell>
          <cell r="F1965" t="str">
            <v>28</v>
          </cell>
          <cell r="G1965" t="str">
            <v>5</v>
          </cell>
          <cell r="H1965" t="str">
            <v>00</v>
          </cell>
          <cell r="I1965" t="str">
            <v>0</v>
          </cell>
          <cell r="J1965">
            <v>4054</v>
          </cell>
          <cell r="K1965">
            <v>1100</v>
          </cell>
          <cell r="L1965">
            <v>2236</v>
          </cell>
          <cell r="M1965">
            <v>4400</v>
          </cell>
          <cell r="N1965">
            <v>4400</v>
          </cell>
          <cell r="O1965">
            <v>4400</v>
          </cell>
        </row>
        <row r="1966">
          <cell r="A1966" t="str">
            <v>11</v>
          </cell>
          <cell r="B1966" t="str">
            <v>02</v>
          </cell>
          <cell r="C1966" t="str">
            <v>01</v>
          </cell>
          <cell r="D1966" t="str">
            <v>03</v>
          </cell>
          <cell r="E1966" t="str">
            <v>12</v>
          </cell>
          <cell r="F1966" t="str">
            <v>01</v>
          </cell>
          <cell r="G1966" t="str">
            <v>1</v>
          </cell>
          <cell r="H1966" t="str">
            <v>00</v>
          </cell>
          <cell r="I1966" t="str">
            <v>0</v>
          </cell>
          <cell r="J1966">
            <v>20249</v>
          </cell>
          <cell r="K1966">
            <v>19000</v>
          </cell>
          <cell r="L1966">
            <v>17579</v>
          </cell>
          <cell r="M1966">
            <v>27229</v>
          </cell>
          <cell r="N1966">
            <v>27229</v>
          </cell>
          <cell r="O1966">
            <v>27229</v>
          </cell>
        </row>
        <row r="1967">
          <cell r="A1967" t="str">
            <v>11</v>
          </cell>
          <cell r="B1967" t="str">
            <v>02</v>
          </cell>
          <cell r="C1967" t="str">
            <v>01</v>
          </cell>
          <cell r="D1967" t="str">
            <v>03</v>
          </cell>
          <cell r="E1967" t="str">
            <v>12</v>
          </cell>
          <cell r="F1967" t="str">
            <v>01</v>
          </cell>
          <cell r="G1967" t="str">
            <v>2</v>
          </cell>
          <cell r="H1967" t="str">
            <v>00</v>
          </cell>
          <cell r="I1967" t="str">
            <v>0</v>
          </cell>
          <cell r="J1967">
            <v>750</v>
          </cell>
          <cell r="K1967">
            <v>1000</v>
          </cell>
          <cell r="L1967">
            <v>4442</v>
          </cell>
          <cell r="M1967">
            <v>5000</v>
          </cell>
          <cell r="N1967">
            <v>5000</v>
          </cell>
          <cell r="O1967">
            <v>5000</v>
          </cell>
        </row>
        <row r="1968">
          <cell r="A1968" t="str">
            <v>11</v>
          </cell>
          <cell r="B1968" t="str">
            <v>02</v>
          </cell>
          <cell r="C1968" t="str">
            <v>01</v>
          </cell>
          <cell r="D1968" t="str">
            <v>03</v>
          </cell>
          <cell r="E1968" t="str">
            <v>12</v>
          </cell>
          <cell r="F1968" t="str">
            <v>01</v>
          </cell>
          <cell r="G1968" t="str">
            <v>3</v>
          </cell>
          <cell r="H1968" t="str">
            <v>00</v>
          </cell>
          <cell r="I1968" t="str">
            <v>0</v>
          </cell>
          <cell r="J1968">
            <v>750</v>
          </cell>
          <cell r="K1968">
            <v>1000</v>
          </cell>
          <cell r="L1968">
            <v>3404</v>
          </cell>
          <cell r="M1968">
            <v>5000</v>
          </cell>
          <cell r="N1968">
            <v>5000</v>
          </cell>
          <cell r="O1968">
            <v>5000</v>
          </cell>
        </row>
        <row r="1969">
          <cell r="A1969" t="str">
            <v>11</v>
          </cell>
          <cell r="B1969" t="str">
            <v>02</v>
          </cell>
          <cell r="C1969" t="str">
            <v>01</v>
          </cell>
          <cell r="D1969" t="str">
            <v>03</v>
          </cell>
          <cell r="E1969" t="str">
            <v>12</v>
          </cell>
          <cell r="F1969" t="str">
            <v>01</v>
          </cell>
          <cell r="G1969" t="str">
            <v>4</v>
          </cell>
          <cell r="H1969" t="str">
            <v>00</v>
          </cell>
          <cell r="I1969" t="str">
            <v>0</v>
          </cell>
          <cell r="J1969">
            <v>622</v>
          </cell>
          <cell r="K1969">
            <v>3000</v>
          </cell>
          <cell r="L1969">
            <v>5650</v>
          </cell>
          <cell r="M1969">
            <v>5000</v>
          </cell>
          <cell r="N1969">
            <v>5000</v>
          </cell>
          <cell r="O1969">
            <v>5000</v>
          </cell>
        </row>
        <row r="1970">
          <cell r="A1970" t="str">
            <v>11</v>
          </cell>
          <cell r="B1970" t="str">
            <v>02</v>
          </cell>
          <cell r="C1970" t="str">
            <v>01</v>
          </cell>
          <cell r="D1970" t="str">
            <v>03</v>
          </cell>
          <cell r="E1970" t="str">
            <v>12</v>
          </cell>
          <cell r="F1970" t="str">
            <v>01</v>
          </cell>
          <cell r="G1970" t="str">
            <v>5</v>
          </cell>
          <cell r="H1970" t="str">
            <v>00</v>
          </cell>
          <cell r="I1970" t="str">
            <v>0</v>
          </cell>
          <cell r="J1970">
            <v>795</v>
          </cell>
          <cell r="K1970">
            <v>795</v>
          </cell>
          <cell r="L1970">
            <v>396</v>
          </cell>
          <cell r="M1970">
            <v>1500</v>
          </cell>
          <cell r="N1970">
            <v>1500</v>
          </cell>
          <cell r="O1970">
            <v>1500</v>
          </cell>
        </row>
        <row r="1971">
          <cell r="A1971" t="str">
            <v>11</v>
          </cell>
          <cell r="B1971" t="str">
            <v>02</v>
          </cell>
          <cell r="C1971" t="str">
            <v>01</v>
          </cell>
          <cell r="D1971" t="str">
            <v>03</v>
          </cell>
          <cell r="E1971" t="str">
            <v>12</v>
          </cell>
          <cell r="F1971" t="str">
            <v>03</v>
          </cell>
          <cell r="G1971" t="str">
            <v>2</v>
          </cell>
          <cell r="H1971" t="str">
            <v>00</v>
          </cell>
          <cell r="I1971" t="str">
            <v>0</v>
          </cell>
          <cell r="J1971">
            <v>598</v>
          </cell>
          <cell r="K1971">
            <v>1000</v>
          </cell>
          <cell r="L1971">
            <v>518</v>
          </cell>
          <cell r="M1971">
            <v>1500</v>
          </cell>
          <cell r="N1971">
            <v>1500</v>
          </cell>
          <cell r="O1971">
            <v>1500</v>
          </cell>
        </row>
        <row r="1972">
          <cell r="A1972" t="str">
            <v>11</v>
          </cell>
          <cell r="B1972" t="str">
            <v>02</v>
          </cell>
          <cell r="C1972" t="str">
            <v>01</v>
          </cell>
          <cell r="D1972" t="str">
            <v>03</v>
          </cell>
          <cell r="E1972" t="str">
            <v>12</v>
          </cell>
          <cell r="F1972" t="str">
            <v>03</v>
          </cell>
          <cell r="G1972" t="str">
            <v>3</v>
          </cell>
          <cell r="H1972" t="str">
            <v>00</v>
          </cell>
          <cell r="I1972" t="str">
            <v>0</v>
          </cell>
          <cell r="J1972">
            <v>1000</v>
          </cell>
          <cell r="K1972">
            <v>900</v>
          </cell>
          <cell r="L1972">
            <v>707</v>
          </cell>
          <cell r="M1972">
            <v>1800</v>
          </cell>
          <cell r="N1972">
            <v>1800</v>
          </cell>
          <cell r="O1972">
            <v>1800</v>
          </cell>
        </row>
        <row r="1973">
          <cell r="A1973" t="str">
            <v>11</v>
          </cell>
          <cell r="B1973" t="str">
            <v>02</v>
          </cell>
          <cell r="C1973" t="str">
            <v>01</v>
          </cell>
          <cell r="D1973" t="str">
            <v>03</v>
          </cell>
          <cell r="E1973" t="str">
            <v>12</v>
          </cell>
          <cell r="F1973" t="str">
            <v>03</v>
          </cell>
          <cell r="G1973" t="str">
            <v>4</v>
          </cell>
          <cell r="H1973" t="str">
            <v>00</v>
          </cell>
          <cell r="I1973" t="str">
            <v>0</v>
          </cell>
          <cell r="J1973">
            <v>0</v>
          </cell>
          <cell r="K1973">
            <v>2000</v>
          </cell>
          <cell r="L1973">
            <v>0</v>
          </cell>
          <cell r="M1973">
            <v>2000</v>
          </cell>
          <cell r="N1973">
            <v>2000</v>
          </cell>
          <cell r="O1973">
            <v>2000</v>
          </cell>
        </row>
        <row r="1974">
          <cell r="A1974" t="str">
            <v>11</v>
          </cell>
          <cell r="B1974" t="str">
            <v>02</v>
          </cell>
          <cell r="C1974" t="str">
            <v>01</v>
          </cell>
          <cell r="D1974" t="str">
            <v>03</v>
          </cell>
          <cell r="E1974" t="str">
            <v>12</v>
          </cell>
          <cell r="F1974" t="str">
            <v>03</v>
          </cell>
          <cell r="G1974" t="str">
            <v>5</v>
          </cell>
          <cell r="H1974" t="str">
            <v>00</v>
          </cell>
          <cell r="I1974" t="str">
            <v>0</v>
          </cell>
          <cell r="J1974">
            <v>1038</v>
          </cell>
          <cell r="K1974">
            <v>501</v>
          </cell>
          <cell r="L1974">
            <v>117</v>
          </cell>
          <cell r="M1974">
            <v>800</v>
          </cell>
          <cell r="N1974">
            <v>800</v>
          </cell>
          <cell r="O1974">
            <v>800</v>
          </cell>
        </row>
        <row r="1975">
          <cell r="A1975" t="str">
            <v>11</v>
          </cell>
          <cell r="B1975" t="str">
            <v>02</v>
          </cell>
          <cell r="C1975" t="str">
            <v>01</v>
          </cell>
          <cell r="D1975" t="str">
            <v>03</v>
          </cell>
          <cell r="E1975" t="str">
            <v>13</v>
          </cell>
          <cell r="F1975" t="str">
            <v>01</v>
          </cell>
          <cell r="G1975" t="str">
            <v>2</v>
          </cell>
          <cell r="H1975" t="str">
            <v>00</v>
          </cell>
          <cell r="I1975" t="str">
            <v>0</v>
          </cell>
          <cell r="J1975">
            <v>1632</v>
          </cell>
          <cell r="K1975">
            <v>3000</v>
          </cell>
          <cell r="L1975">
            <v>5536</v>
          </cell>
          <cell r="M1975">
            <v>5000</v>
          </cell>
          <cell r="N1975">
            <v>5000</v>
          </cell>
          <cell r="O1975">
            <v>5000</v>
          </cell>
        </row>
        <row r="1976">
          <cell r="A1976" t="str">
            <v>11</v>
          </cell>
          <cell r="B1976" t="str">
            <v>02</v>
          </cell>
          <cell r="C1976" t="str">
            <v>01</v>
          </cell>
          <cell r="D1976" t="str">
            <v>03</v>
          </cell>
          <cell r="E1976" t="str">
            <v>13</v>
          </cell>
          <cell r="F1976" t="str">
            <v>01</v>
          </cell>
          <cell r="G1976" t="str">
            <v>3</v>
          </cell>
          <cell r="H1976" t="str">
            <v>00</v>
          </cell>
          <cell r="I1976" t="str">
            <v>0</v>
          </cell>
          <cell r="J1976">
            <v>2925</v>
          </cell>
          <cell r="K1976">
            <v>3000</v>
          </cell>
          <cell r="L1976">
            <v>4229</v>
          </cell>
          <cell r="M1976">
            <v>5000</v>
          </cell>
          <cell r="N1976">
            <v>5000</v>
          </cell>
          <cell r="O1976">
            <v>5000</v>
          </cell>
        </row>
        <row r="1977">
          <cell r="A1977" t="str">
            <v>11</v>
          </cell>
          <cell r="B1977" t="str">
            <v>02</v>
          </cell>
          <cell r="C1977" t="str">
            <v>01</v>
          </cell>
          <cell r="D1977" t="str">
            <v>03</v>
          </cell>
          <cell r="E1977" t="str">
            <v>13</v>
          </cell>
          <cell r="F1977" t="str">
            <v>01</v>
          </cell>
          <cell r="G1977" t="str">
            <v>4</v>
          </cell>
          <cell r="H1977" t="str">
            <v>00</v>
          </cell>
          <cell r="I1977" t="str">
            <v>0</v>
          </cell>
          <cell r="J1977">
            <v>4088</v>
          </cell>
          <cell r="K1977">
            <v>7000</v>
          </cell>
          <cell r="L1977">
            <v>5468</v>
          </cell>
          <cell r="M1977">
            <v>7000</v>
          </cell>
          <cell r="N1977">
            <v>7000</v>
          </cell>
          <cell r="O1977">
            <v>7000</v>
          </cell>
        </row>
        <row r="1978">
          <cell r="A1978" t="str">
            <v>11</v>
          </cell>
          <cell r="B1978" t="str">
            <v>02</v>
          </cell>
          <cell r="C1978" t="str">
            <v>01</v>
          </cell>
          <cell r="D1978" t="str">
            <v>03</v>
          </cell>
          <cell r="E1978" t="str">
            <v>13</v>
          </cell>
          <cell r="F1978" t="str">
            <v>01</v>
          </cell>
          <cell r="G1978" t="str">
            <v>5</v>
          </cell>
          <cell r="H1978" t="str">
            <v>00</v>
          </cell>
          <cell r="I1978" t="str">
            <v>0</v>
          </cell>
          <cell r="J1978">
            <v>749</v>
          </cell>
          <cell r="K1978">
            <v>750</v>
          </cell>
          <cell r="L1978">
            <v>993</v>
          </cell>
          <cell r="M1978">
            <v>2000</v>
          </cell>
          <cell r="N1978">
            <v>2000</v>
          </cell>
          <cell r="O1978">
            <v>2000</v>
          </cell>
        </row>
        <row r="1979">
          <cell r="A1979" t="str">
            <v>11</v>
          </cell>
          <cell r="B1979" t="str">
            <v>02</v>
          </cell>
          <cell r="C1979" t="str">
            <v>01</v>
          </cell>
          <cell r="D1979" t="str">
            <v>03</v>
          </cell>
          <cell r="E1979" t="str">
            <v>13</v>
          </cell>
          <cell r="F1979" t="str">
            <v>03</v>
          </cell>
          <cell r="G1979" t="str">
            <v>2</v>
          </cell>
          <cell r="H1979" t="str">
            <v>00</v>
          </cell>
          <cell r="I1979" t="str">
            <v>0</v>
          </cell>
          <cell r="J1979">
            <v>580</v>
          </cell>
          <cell r="K1979">
            <v>600</v>
          </cell>
          <cell r="L1979">
            <v>743</v>
          </cell>
          <cell r="M1979">
            <v>1000</v>
          </cell>
          <cell r="N1979">
            <v>1000</v>
          </cell>
          <cell r="O1979">
            <v>1000</v>
          </cell>
        </row>
        <row r="1980">
          <cell r="A1980" t="str">
            <v>11</v>
          </cell>
          <cell r="B1980" t="str">
            <v>02</v>
          </cell>
          <cell r="C1980" t="str">
            <v>01</v>
          </cell>
          <cell r="D1980" t="str">
            <v>03</v>
          </cell>
          <cell r="E1980" t="str">
            <v>13</v>
          </cell>
          <cell r="F1980" t="str">
            <v>03</v>
          </cell>
          <cell r="G1980" t="str">
            <v>3</v>
          </cell>
          <cell r="H1980" t="str">
            <v>00</v>
          </cell>
          <cell r="I1980" t="str">
            <v>0</v>
          </cell>
          <cell r="J1980">
            <v>690</v>
          </cell>
          <cell r="K1980">
            <v>1000</v>
          </cell>
          <cell r="L1980">
            <v>1314</v>
          </cell>
          <cell r="M1980">
            <v>0</v>
          </cell>
          <cell r="N1980">
            <v>0</v>
          </cell>
          <cell r="O1980">
            <v>0</v>
          </cell>
        </row>
        <row r="1981">
          <cell r="A1981" t="str">
            <v>11</v>
          </cell>
          <cell r="B1981" t="str">
            <v>02</v>
          </cell>
          <cell r="C1981" t="str">
            <v>01</v>
          </cell>
          <cell r="D1981" t="str">
            <v>03</v>
          </cell>
          <cell r="E1981" t="str">
            <v>13</v>
          </cell>
          <cell r="F1981" t="str">
            <v>03</v>
          </cell>
          <cell r="G1981" t="str">
            <v>5</v>
          </cell>
          <cell r="H1981" t="str">
            <v>00</v>
          </cell>
          <cell r="I1981" t="str">
            <v>0</v>
          </cell>
          <cell r="J1981">
            <v>0</v>
          </cell>
          <cell r="K1981">
            <v>50</v>
          </cell>
          <cell r="L1981">
            <v>0</v>
          </cell>
          <cell r="M1981">
            <v>0</v>
          </cell>
          <cell r="N1981">
            <v>0</v>
          </cell>
          <cell r="O1981">
            <v>0</v>
          </cell>
        </row>
        <row r="1982">
          <cell r="A1982" t="str">
            <v>11</v>
          </cell>
          <cell r="B1982" t="str">
            <v>02</v>
          </cell>
          <cell r="C1982" t="str">
            <v>01</v>
          </cell>
          <cell r="D1982" t="str">
            <v>03</v>
          </cell>
          <cell r="E1982" t="str">
            <v>13</v>
          </cell>
          <cell r="F1982" t="str">
            <v>03</v>
          </cell>
          <cell r="G1982" t="str">
            <v>4</v>
          </cell>
          <cell r="H1982" t="str">
            <v>00</v>
          </cell>
          <cell r="I1982" t="str">
            <v>0</v>
          </cell>
          <cell r="J1982">
            <v>0</v>
          </cell>
          <cell r="K1982">
            <v>0</v>
          </cell>
          <cell r="L1982">
            <v>0</v>
          </cell>
          <cell r="M1982">
            <v>2000</v>
          </cell>
          <cell r="N1982">
            <v>2000</v>
          </cell>
          <cell r="O1982">
            <v>2000</v>
          </cell>
        </row>
        <row r="1983">
          <cell r="A1983" t="str">
            <v>11</v>
          </cell>
          <cell r="B1983" t="str">
            <v>02</v>
          </cell>
          <cell r="C1983" t="str">
            <v>01</v>
          </cell>
          <cell r="D1983" t="str">
            <v>03</v>
          </cell>
          <cell r="E1983" t="str">
            <v>13</v>
          </cell>
          <cell r="F1983" t="str">
            <v>09</v>
          </cell>
          <cell r="G1983" t="str">
            <v>2</v>
          </cell>
          <cell r="H1983" t="str">
            <v>00</v>
          </cell>
          <cell r="I1983" t="str">
            <v>0</v>
          </cell>
          <cell r="J1983">
            <v>366</v>
          </cell>
          <cell r="K1983">
            <v>2000</v>
          </cell>
          <cell r="L1983">
            <v>1370</v>
          </cell>
          <cell r="M1983">
            <v>3000</v>
          </cell>
          <cell r="N1983">
            <v>3000</v>
          </cell>
          <cell r="O1983">
            <v>3000</v>
          </cell>
        </row>
        <row r="1984">
          <cell r="A1984" t="str">
            <v>11</v>
          </cell>
          <cell r="B1984" t="str">
            <v>02</v>
          </cell>
          <cell r="C1984" t="str">
            <v>01</v>
          </cell>
          <cell r="D1984" t="str">
            <v>03</v>
          </cell>
          <cell r="E1984" t="str">
            <v>13</v>
          </cell>
          <cell r="F1984" t="str">
            <v>09</v>
          </cell>
          <cell r="G1984" t="str">
            <v>3</v>
          </cell>
          <cell r="H1984" t="str">
            <v>00</v>
          </cell>
          <cell r="I1984" t="str">
            <v>0</v>
          </cell>
          <cell r="J1984">
            <v>800</v>
          </cell>
          <cell r="K1984">
            <v>1000</v>
          </cell>
          <cell r="L1984">
            <v>649</v>
          </cell>
          <cell r="M1984">
            <v>1500</v>
          </cell>
          <cell r="N1984">
            <v>1500</v>
          </cell>
          <cell r="O1984">
            <v>1500</v>
          </cell>
        </row>
        <row r="1985">
          <cell r="A1985" t="str">
            <v>11</v>
          </cell>
          <cell r="B1985" t="str">
            <v>02</v>
          </cell>
          <cell r="C1985" t="str">
            <v>01</v>
          </cell>
          <cell r="D1985" t="str">
            <v>03</v>
          </cell>
          <cell r="E1985" t="str">
            <v>13</v>
          </cell>
          <cell r="F1985" t="str">
            <v>09</v>
          </cell>
          <cell r="G1985" t="str">
            <v>4</v>
          </cell>
          <cell r="H1985" t="str">
            <v>00</v>
          </cell>
          <cell r="I1985" t="str">
            <v>0</v>
          </cell>
          <cell r="J1985">
            <v>160</v>
          </cell>
          <cell r="K1985">
            <v>800</v>
          </cell>
          <cell r="L1985">
            <v>657</v>
          </cell>
          <cell r="M1985">
            <v>1000</v>
          </cell>
          <cell r="N1985">
            <v>1000</v>
          </cell>
          <cell r="O1985">
            <v>1000</v>
          </cell>
        </row>
        <row r="1986">
          <cell r="A1986" t="str">
            <v>11</v>
          </cell>
          <cell r="B1986" t="str">
            <v>02</v>
          </cell>
          <cell r="C1986" t="str">
            <v>01</v>
          </cell>
          <cell r="D1986" t="str">
            <v>03</v>
          </cell>
          <cell r="E1986" t="str">
            <v>13</v>
          </cell>
          <cell r="F1986" t="str">
            <v>10</v>
          </cell>
          <cell r="G1986" t="str">
            <v>1</v>
          </cell>
          <cell r="H1986" t="str">
            <v>00</v>
          </cell>
          <cell r="I1986" t="str">
            <v>0</v>
          </cell>
          <cell r="J1986">
            <v>1130</v>
          </cell>
          <cell r="K1986">
            <v>1000</v>
          </cell>
          <cell r="L1986">
            <v>1237</v>
          </cell>
          <cell r="M1986">
            <v>6200</v>
          </cell>
          <cell r="N1986">
            <v>6200</v>
          </cell>
          <cell r="O1986">
            <v>6200</v>
          </cell>
        </row>
        <row r="1987">
          <cell r="A1987" t="str">
            <v>11</v>
          </cell>
          <cell r="B1987" t="str">
            <v>02</v>
          </cell>
          <cell r="C1987" t="str">
            <v>01</v>
          </cell>
          <cell r="D1987" t="str">
            <v>03</v>
          </cell>
          <cell r="E1987" t="str">
            <v>14</v>
          </cell>
          <cell r="F1987" t="str">
            <v>02</v>
          </cell>
          <cell r="G1987" t="str">
            <v>2</v>
          </cell>
          <cell r="H1987" t="str">
            <v>00</v>
          </cell>
          <cell r="I1987" t="str">
            <v>0</v>
          </cell>
          <cell r="J1987">
            <v>5388</v>
          </cell>
          <cell r="K1987">
            <v>5000</v>
          </cell>
          <cell r="L1987">
            <v>6069</v>
          </cell>
          <cell r="M1987">
            <v>7000</v>
          </cell>
          <cell r="N1987">
            <v>7000</v>
          </cell>
          <cell r="O1987">
            <v>7000</v>
          </cell>
        </row>
        <row r="1988">
          <cell r="A1988" t="str">
            <v>11</v>
          </cell>
          <cell r="B1988" t="str">
            <v>02</v>
          </cell>
          <cell r="C1988" t="str">
            <v>01</v>
          </cell>
          <cell r="D1988" t="str">
            <v>03</v>
          </cell>
          <cell r="E1988" t="str">
            <v>14</v>
          </cell>
          <cell r="F1988" t="str">
            <v>02</v>
          </cell>
          <cell r="G1988" t="str">
            <v>3</v>
          </cell>
          <cell r="H1988" t="str">
            <v>00</v>
          </cell>
          <cell r="I1988" t="str">
            <v>0</v>
          </cell>
          <cell r="J1988">
            <v>4100</v>
          </cell>
          <cell r="K1988">
            <v>3000</v>
          </cell>
          <cell r="L1988">
            <v>4768</v>
          </cell>
          <cell r="M1988">
            <v>6000</v>
          </cell>
          <cell r="N1988">
            <v>6000</v>
          </cell>
          <cell r="O1988">
            <v>6000</v>
          </cell>
        </row>
        <row r="1989">
          <cell r="A1989" t="str">
            <v>11</v>
          </cell>
          <cell r="B1989" t="str">
            <v>02</v>
          </cell>
          <cell r="C1989" t="str">
            <v>01</v>
          </cell>
          <cell r="D1989" t="str">
            <v>03</v>
          </cell>
          <cell r="E1989" t="str">
            <v>14</v>
          </cell>
          <cell r="F1989" t="str">
            <v>02</v>
          </cell>
          <cell r="G1989" t="str">
            <v>4</v>
          </cell>
          <cell r="H1989" t="str">
            <v>00</v>
          </cell>
          <cell r="I1989" t="str">
            <v>0</v>
          </cell>
          <cell r="J1989">
            <v>3880</v>
          </cell>
          <cell r="K1989">
            <v>6500</v>
          </cell>
          <cell r="L1989">
            <v>5019</v>
          </cell>
          <cell r="M1989">
            <v>6900</v>
          </cell>
          <cell r="N1989">
            <v>6900</v>
          </cell>
          <cell r="O1989">
            <v>6900</v>
          </cell>
        </row>
        <row r="1990">
          <cell r="A1990" t="str">
            <v>11</v>
          </cell>
          <cell r="B1990" t="str">
            <v>02</v>
          </cell>
          <cell r="C1990" t="str">
            <v>01</v>
          </cell>
          <cell r="D1990" t="str">
            <v>03</v>
          </cell>
          <cell r="E1990" t="str">
            <v>14</v>
          </cell>
          <cell r="F1990" t="str">
            <v>02</v>
          </cell>
          <cell r="G1990" t="str">
            <v>5</v>
          </cell>
          <cell r="H1990" t="str">
            <v>00</v>
          </cell>
          <cell r="I1990" t="str">
            <v>0</v>
          </cell>
          <cell r="J1990">
            <v>522</v>
          </cell>
          <cell r="K1990">
            <v>50</v>
          </cell>
          <cell r="L1990">
            <v>249</v>
          </cell>
          <cell r="M1990">
            <v>200</v>
          </cell>
          <cell r="N1990">
            <v>200</v>
          </cell>
          <cell r="O1990">
            <v>200</v>
          </cell>
        </row>
        <row r="1991">
          <cell r="A1991" t="str">
            <v>11</v>
          </cell>
          <cell r="B1991" t="str">
            <v>02</v>
          </cell>
          <cell r="C1991" t="str">
            <v>01</v>
          </cell>
          <cell r="D1991" t="str">
            <v>03</v>
          </cell>
          <cell r="E1991" t="str">
            <v>14</v>
          </cell>
          <cell r="F1991" t="str">
            <v>05</v>
          </cell>
          <cell r="G1991" t="str">
            <v>2</v>
          </cell>
          <cell r="H1991" t="str">
            <v>00</v>
          </cell>
          <cell r="I1991" t="str">
            <v>0</v>
          </cell>
          <cell r="J1991">
            <v>47</v>
          </cell>
          <cell r="K1991">
            <v>500</v>
          </cell>
          <cell r="L1991">
            <v>660</v>
          </cell>
          <cell r="M1991">
            <v>2000</v>
          </cell>
          <cell r="N1991">
            <v>2000</v>
          </cell>
          <cell r="O1991">
            <v>2000</v>
          </cell>
        </row>
        <row r="1992">
          <cell r="A1992" t="str">
            <v>11</v>
          </cell>
          <cell r="B1992" t="str">
            <v>02</v>
          </cell>
          <cell r="C1992" t="str">
            <v>01</v>
          </cell>
          <cell r="D1992" t="str">
            <v>03</v>
          </cell>
          <cell r="E1992" t="str">
            <v>14</v>
          </cell>
          <cell r="F1992" t="str">
            <v>05</v>
          </cell>
          <cell r="G1992" t="str">
            <v>3</v>
          </cell>
          <cell r="H1992" t="str">
            <v>00</v>
          </cell>
          <cell r="I1992" t="str">
            <v>0</v>
          </cell>
          <cell r="J1992">
            <v>1093</v>
          </cell>
          <cell r="K1992">
            <v>2000</v>
          </cell>
          <cell r="L1992">
            <v>464</v>
          </cell>
          <cell r="M1992">
            <v>2500</v>
          </cell>
          <cell r="N1992">
            <v>2500</v>
          </cell>
          <cell r="O1992">
            <v>2500</v>
          </cell>
        </row>
        <row r="1993">
          <cell r="A1993" t="str">
            <v>11</v>
          </cell>
          <cell r="B1993" t="str">
            <v>02</v>
          </cell>
          <cell r="C1993" t="str">
            <v>01</v>
          </cell>
          <cell r="D1993" t="str">
            <v>03</v>
          </cell>
          <cell r="E1993" t="str">
            <v>14</v>
          </cell>
          <cell r="F1993" t="str">
            <v>05</v>
          </cell>
          <cell r="G1993" t="str">
            <v>4</v>
          </cell>
          <cell r="H1993" t="str">
            <v>00</v>
          </cell>
          <cell r="I1993" t="str">
            <v>0</v>
          </cell>
          <cell r="J1993">
            <v>196</v>
          </cell>
          <cell r="K1993">
            <v>2500</v>
          </cell>
          <cell r="L1993">
            <v>0</v>
          </cell>
          <cell r="M1993">
            <v>2500</v>
          </cell>
          <cell r="N1993">
            <v>2500</v>
          </cell>
          <cell r="O1993">
            <v>2500</v>
          </cell>
        </row>
        <row r="1994">
          <cell r="A1994" t="str">
            <v>11</v>
          </cell>
          <cell r="B1994" t="str">
            <v>02</v>
          </cell>
          <cell r="C1994" t="str">
            <v>01</v>
          </cell>
          <cell r="D1994" t="str">
            <v>03</v>
          </cell>
          <cell r="E1994" t="str">
            <v>14</v>
          </cell>
          <cell r="F1994" t="str">
            <v>05</v>
          </cell>
          <cell r="G1994" t="str">
            <v>5</v>
          </cell>
          <cell r="H1994" t="str">
            <v>00</v>
          </cell>
          <cell r="I1994" t="str">
            <v>0</v>
          </cell>
          <cell r="J1994">
            <v>180</v>
          </cell>
          <cell r="K1994">
            <v>180</v>
          </cell>
          <cell r="L1994">
            <v>192</v>
          </cell>
          <cell r="M1994">
            <v>300</v>
          </cell>
          <cell r="N1994">
            <v>300</v>
          </cell>
          <cell r="O1994">
            <v>300</v>
          </cell>
        </row>
        <row r="1995">
          <cell r="A1995" t="str">
            <v>11</v>
          </cell>
          <cell r="B1995" t="str">
            <v>02</v>
          </cell>
          <cell r="C1995" t="str">
            <v>01</v>
          </cell>
          <cell r="D1995" t="str">
            <v>03</v>
          </cell>
          <cell r="E1995" t="str">
            <v>14</v>
          </cell>
          <cell r="F1995" t="str">
            <v>08</v>
          </cell>
          <cell r="G1995" t="str">
            <v>1</v>
          </cell>
          <cell r="H1995" t="str">
            <v>00</v>
          </cell>
          <cell r="I1995" t="str">
            <v>0</v>
          </cell>
          <cell r="J1995">
            <v>0</v>
          </cell>
          <cell r="K1995">
            <v>100</v>
          </cell>
          <cell r="L1995">
            <v>0</v>
          </cell>
          <cell r="M1995">
            <v>0</v>
          </cell>
          <cell r="N1995">
            <v>0</v>
          </cell>
          <cell r="O1995">
            <v>0</v>
          </cell>
        </row>
        <row r="1996">
          <cell r="A1996" t="str">
            <v>11</v>
          </cell>
          <cell r="B1996" t="str">
            <v>02</v>
          </cell>
          <cell r="C1996" t="str">
            <v>01</v>
          </cell>
          <cell r="D1996" t="str">
            <v>03</v>
          </cell>
          <cell r="E1996" t="str">
            <v>14</v>
          </cell>
          <cell r="F1996" t="str">
            <v>08</v>
          </cell>
          <cell r="G1996" t="str">
            <v>2</v>
          </cell>
          <cell r="H1996" t="str">
            <v>00</v>
          </cell>
          <cell r="I1996" t="str">
            <v>0</v>
          </cell>
          <cell r="J1996">
            <v>0</v>
          </cell>
          <cell r="K1996">
            <v>500</v>
          </cell>
          <cell r="L1996">
            <v>555</v>
          </cell>
          <cell r="M1996">
            <v>500</v>
          </cell>
          <cell r="N1996">
            <v>500</v>
          </cell>
          <cell r="O1996">
            <v>500</v>
          </cell>
        </row>
        <row r="1997">
          <cell r="A1997" t="str">
            <v>11</v>
          </cell>
          <cell r="B1997" t="str">
            <v>02</v>
          </cell>
          <cell r="C1997" t="str">
            <v>01</v>
          </cell>
          <cell r="D1997" t="str">
            <v>03</v>
          </cell>
          <cell r="E1997" t="str">
            <v>14</v>
          </cell>
          <cell r="F1997" t="str">
            <v>08</v>
          </cell>
          <cell r="G1997" t="str">
            <v>3</v>
          </cell>
          <cell r="H1997" t="str">
            <v>00</v>
          </cell>
          <cell r="I1997" t="str">
            <v>0</v>
          </cell>
          <cell r="J1997">
            <v>0</v>
          </cell>
          <cell r="K1997">
            <v>100</v>
          </cell>
          <cell r="L1997">
            <v>0</v>
          </cell>
          <cell r="M1997">
            <v>0</v>
          </cell>
          <cell r="N1997">
            <v>0</v>
          </cell>
          <cell r="O1997">
            <v>0</v>
          </cell>
        </row>
        <row r="1998">
          <cell r="A1998" t="str">
            <v>11</v>
          </cell>
          <cell r="B1998" t="str">
            <v>02</v>
          </cell>
          <cell r="C1998" t="str">
            <v>01</v>
          </cell>
          <cell r="D1998" t="str">
            <v>03</v>
          </cell>
          <cell r="E1998" t="str">
            <v>14</v>
          </cell>
          <cell r="F1998" t="str">
            <v>08</v>
          </cell>
          <cell r="G1998" t="str">
            <v>4</v>
          </cell>
          <cell r="H1998" t="str">
            <v>00</v>
          </cell>
          <cell r="I1998" t="str">
            <v>0</v>
          </cell>
          <cell r="J1998">
            <v>0</v>
          </cell>
          <cell r="K1998">
            <v>100</v>
          </cell>
          <cell r="L1998">
            <v>0</v>
          </cell>
          <cell r="M1998">
            <v>0</v>
          </cell>
          <cell r="N1998">
            <v>0</v>
          </cell>
          <cell r="O1998">
            <v>0</v>
          </cell>
        </row>
        <row r="1999">
          <cell r="A1999" t="str">
            <v>11</v>
          </cell>
          <cell r="B1999" t="str">
            <v>02</v>
          </cell>
          <cell r="C1999" t="str">
            <v>01</v>
          </cell>
          <cell r="D1999" t="str">
            <v>03</v>
          </cell>
          <cell r="E1999" t="str">
            <v>14</v>
          </cell>
          <cell r="F1999" t="str">
            <v>08</v>
          </cell>
          <cell r="G1999" t="str">
            <v>5</v>
          </cell>
          <cell r="H1999" t="str">
            <v>00</v>
          </cell>
          <cell r="I1999" t="str">
            <v>0</v>
          </cell>
          <cell r="J1999">
            <v>0</v>
          </cell>
          <cell r="K1999">
            <v>100</v>
          </cell>
          <cell r="L1999">
            <v>0</v>
          </cell>
          <cell r="M1999">
            <v>0</v>
          </cell>
          <cell r="N1999">
            <v>0</v>
          </cell>
          <cell r="O1999">
            <v>0</v>
          </cell>
        </row>
        <row r="2000">
          <cell r="A2000" t="str">
            <v>11</v>
          </cell>
          <cell r="B2000" t="str">
            <v>02</v>
          </cell>
          <cell r="C2000" t="str">
            <v>01</v>
          </cell>
          <cell r="D2000" t="str">
            <v>03</v>
          </cell>
          <cell r="E2000" t="str">
            <v>14</v>
          </cell>
          <cell r="F2000" t="str">
            <v>16</v>
          </cell>
          <cell r="G2000" t="str">
            <v>2</v>
          </cell>
          <cell r="H2000" t="str">
            <v>00</v>
          </cell>
          <cell r="I2000" t="str">
            <v>0</v>
          </cell>
          <cell r="J2000">
            <v>2269</v>
          </cell>
          <cell r="K2000">
            <v>5000</v>
          </cell>
          <cell r="L2000">
            <v>6436</v>
          </cell>
          <cell r="M2000">
            <v>6000</v>
          </cell>
          <cell r="N2000">
            <v>6000</v>
          </cell>
          <cell r="O2000">
            <v>6000</v>
          </cell>
        </row>
        <row r="2001">
          <cell r="A2001" t="str">
            <v>11</v>
          </cell>
          <cell r="B2001" t="str">
            <v>02</v>
          </cell>
          <cell r="C2001" t="str">
            <v>01</v>
          </cell>
          <cell r="D2001" t="str">
            <v>03</v>
          </cell>
          <cell r="E2001" t="str">
            <v>14</v>
          </cell>
          <cell r="F2001" t="str">
            <v>16</v>
          </cell>
          <cell r="G2001" t="str">
            <v>3</v>
          </cell>
          <cell r="H2001" t="str">
            <v>00</v>
          </cell>
          <cell r="I2001" t="str">
            <v>0</v>
          </cell>
          <cell r="J2001">
            <v>3700</v>
          </cell>
          <cell r="K2001">
            <v>4500</v>
          </cell>
          <cell r="L2001">
            <v>5588</v>
          </cell>
          <cell r="M2001">
            <v>5500</v>
          </cell>
          <cell r="N2001">
            <v>5500</v>
          </cell>
          <cell r="O2001">
            <v>5500</v>
          </cell>
        </row>
        <row r="2002">
          <cell r="A2002" t="str">
            <v>11</v>
          </cell>
          <cell r="B2002" t="str">
            <v>02</v>
          </cell>
          <cell r="C2002" t="str">
            <v>01</v>
          </cell>
          <cell r="D2002" t="str">
            <v>03</v>
          </cell>
          <cell r="E2002" t="str">
            <v>14</v>
          </cell>
          <cell r="F2002" t="str">
            <v>16</v>
          </cell>
          <cell r="G2002" t="str">
            <v>4</v>
          </cell>
          <cell r="H2002" t="str">
            <v>00</v>
          </cell>
          <cell r="I2002" t="str">
            <v>0</v>
          </cell>
          <cell r="J2002">
            <v>5838</v>
          </cell>
          <cell r="K2002">
            <v>7900</v>
          </cell>
          <cell r="L2002">
            <v>8753</v>
          </cell>
          <cell r="M2002">
            <v>8500</v>
          </cell>
          <cell r="N2002">
            <v>8500</v>
          </cell>
          <cell r="O2002">
            <v>8500</v>
          </cell>
        </row>
        <row r="2003">
          <cell r="A2003" t="str">
            <v>11</v>
          </cell>
          <cell r="B2003" t="str">
            <v>02</v>
          </cell>
          <cell r="C2003" t="str">
            <v>01</v>
          </cell>
          <cell r="D2003" t="str">
            <v>03</v>
          </cell>
          <cell r="E2003" t="str">
            <v>14</v>
          </cell>
          <cell r="F2003" t="str">
            <v>16</v>
          </cell>
          <cell r="G2003" t="str">
            <v>5</v>
          </cell>
          <cell r="H2003" t="str">
            <v>00</v>
          </cell>
          <cell r="I2003" t="str">
            <v>0</v>
          </cell>
          <cell r="J2003">
            <v>1199</v>
          </cell>
          <cell r="K2003">
            <v>1200</v>
          </cell>
          <cell r="L2003">
            <v>1535</v>
          </cell>
          <cell r="M2003">
            <v>2500</v>
          </cell>
          <cell r="N2003">
            <v>2500</v>
          </cell>
          <cell r="O2003">
            <v>2500</v>
          </cell>
        </row>
        <row r="2004">
          <cell r="A2004" t="str">
            <v>11</v>
          </cell>
          <cell r="B2004" t="str">
            <v>02</v>
          </cell>
          <cell r="C2004" t="str">
            <v>01</v>
          </cell>
          <cell r="D2004" t="str">
            <v>03</v>
          </cell>
          <cell r="E2004" t="str">
            <v>14</v>
          </cell>
          <cell r="F2004" t="str">
            <v>17</v>
          </cell>
          <cell r="G2004" t="str">
            <v>3</v>
          </cell>
          <cell r="H2004" t="str">
            <v>00</v>
          </cell>
          <cell r="I2004" t="str">
            <v>0</v>
          </cell>
          <cell r="J2004">
            <v>0</v>
          </cell>
          <cell r="K2004">
            <v>100</v>
          </cell>
          <cell r="L2004">
            <v>98</v>
          </cell>
          <cell r="M2004">
            <v>3002</v>
          </cell>
          <cell r="N2004">
            <v>3002</v>
          </cell>
          <cell r="O2004">
            <v>3002</v>
          </cell>
        </row>
        <row r="2005">
          <cell r="A2005" t="str">
            <v>11</v>
          </cell>
          <cell r="B2005" t="str">
            <v>02</v>
          </cell>
          <cell r="C2005" t="str">
            <v>01</v>
          </cell>
          <cell r="D2005" t="str">
            <v>03</v>
          </cell>
          <cell r="E2005" t="str">
            <v>14</v>
          </cell>
          <cell r="F2005" t="str">
            <v>23</v>
          </cell>
          <cell r="G2005" t="str">
            <v>2</v>
          </cell>
          <cell r="H2005" t="str">
            <v>00</v>
          </cell>
          <cell r="I2005" t="str">
            <v>0</v>
          </cell>
          <cell r="J2005">
            <v>797</v>
          </cell>
          <cell r="K2005">
            <v>800</v>
          </cell>
          <cell r="L2005">
            <v>1274</v>
          </cell>
          <cell r="M2005">
            <v>2000</v>
          </cell>
          <cell r="N2005">
            <v>2000</v>
          </cell>
          <cell r="O2005">
            <v>2000</v>
          </cell>
        </row>
        <row r="2006">
          <cell r="A2006" t="str">
            <v>11</v>
          </cell>
          <cell r="B2006" t="str">
            <v>02</v>
          </cell>
          <cell r="C2006" t="str">
            <v>01</v>
          </cell>
          <cell r="D2006" t="str">
            <v>03</v>
          </cell>
          <cell r="E2006" t="str">
            <v>14</v>
          </cell>
          <cell r="F2006" t="str">
            <v>23</v>
          </cell>
          <cell r="G2006" t="str">
            <v>3</v>
          </cell>
          <cell r="H2006" t="str">
            <v>00</v>
          </cell>
          <cell r="I2006" t="str">
            <v>0</v>
          </cell>
          <cell r="J2006">
            <v>986</v>
          </cell>
          <cell r="K2006">
            <v>1000</v>
          </cell>
          <cell r="L2006">
            <v>1193</v>
          </cell>
          <cell r="M2006">
            <v>1050</v>
          </cell>
          <cell r="N2006">
            <v>1050</v>
          </cell>
          <cell r="O2006">
            <v>1050</v>
          </cell>
        </row>
        <row r="2007">
          <cell r="A2007" t="str">
            <v>11</v>
          </cell>
          <cell r="B2007" t="str">
            <v>02</v>
          </cell>
          <cell r="C2007" t="str">
            <v>01</v>
          </cell>
          <cell r="D2007" t="str">
            <v>03</v>
          </cell>
          <cell r="E2007" t="str">
            <v>14</v>
          </cell>
          <cell r="F2007" t="str">
            <v>23</v>
          </cell>
          <cell r="G2007" t="str">
            <v>4</v>
          </cell>
          <cell r="H2007" t="str">
            <v>00</v>
          </cell>
          <cell r="I2007" t="str">
            <v>0</v>
          </cell>
          <cell r="J2007">
            <v>4943</v>
          </cell>
          <cell r="K2007">
            <v>2500</v>
          </cell>
          <cell r="L2007">
            <v>9063</v>
          </cell>
          <cell r="M2007">
            <v>4000</v>
          </cell>
          <cell r="N2007">
            <v>4000</v>
          </cell>
          <cell r="O2007">
            <v>4000</v>
          </cell>
        </row>
        <row r="2008">
          <cell r="A2008" t="str">
            <v>11</v>
          </cell>
          <cell r="B2008" t="str">
            <v>02</v>
          </cell>
          <cell r="C2008" t="str">
            <v>01</v>
          </cell>
          <cell r="D2008" t="str">
            <v>03</v>
          </cell>
          <cell r="E2008" t="str">
            <v>14</v>
          </cell>
          <cell r="F2008" t="str">
            <v>23</v>
          </cell>
          <cell r="G2008" t="str">
            <v>5</v>
          </cell>
          <cell r="H2008" t="str">
            <v>00</v>
          </cell>
          <cell r="I2008" t="str">
            <v>0</v>
          </cell>
          <cell r="J2008">
            <v>499</v>
          </cell>
          <cell r="K2008">
            <v>200</v>
          </cell>
          <cell r="L2008">
            <v>166</v>
          </cell>
          <cell r="M2008">
            <v>200</v>
          </cell>
          <cell r="N2008">
            <v>200</v>
          </cell>
          <cell r="O2008">
            <v>200</v>
          </cell>
        </row>
        <row r="2009">
          <cell r="A2009" t="str">
            <v>11</v>
          </cell>
          <cell r="B2009" t="str">
            <v>02</v>
          </cell>
          <cell r="C2009" t="str">
            <v>01</v>
          </cell>
          <cell r="D2009" t="str">
            <v>04</v>
          </cell>
          <cell r="E2009" t="str">
            <v>13</v>
          </cell>
          <cell r="F2009" t="str">
            <v>03</v>
          </cell>
          <cell r="G2009" t="str">
            <v>3</v>
          </cell>
          <cell r="H2009" t="str">
            <v>00</v>
          </cell>
          <cell r="I2009" t="str">
            <v>0</v>
          </cell>
          <cell r="J2009">
            <v>300</v>
          </cell>
          <cell r="K2009">
            <v>1000</v>
          </cell>
          <cell r="L2009">
            <v>1062</v>
          </cell>
          <cell r="M2009">
            <v>2000</v>
          </cell>
          <cell r="N2009">
            <v>2000</v>
          </cell>
          <cell r="O2009">
            <v>2000</v>
          </cell>
        </row>
        <row r="2010">
          <cell r="A2010" t="str">
            <v>11</v>
          </cell>
          <cell r="B2010" t="str">
            <v>02</v>
          </cell>
          <cell r="C2010" t="str">
            <v>01</v>
          </cell>
          <cell r="D2010" t="str">
            <v>04</v>
          </cell>
          <cell r="E2010" t="str">
            <v>13</v>
          </cell>
          <cell r="F2010" t="str">
            <v>12</v>
          </cell>
          <cell r="G2010" t="str">
            <v>1</v>
          </cell>
          <cell r="H2010" t="str">
            <v>00</v>
          </cell>
          <cell r="I2010" t="str">
            <v>0</v>
          </cell>
          <cell r="J2010">
            <v>523</v>
          </cell>
          <cell r="K2010">
            <v>800</v>
          </cell>
          <cell r="L2010">
            <v>53</v>
          </cell>
          <cell r="M2010">
            <v>11000</v>
          </cell>
          <cell r="N2010">
            <v>11000</v>
          </cell>
          <cell r="O2010">
            <v>11000</v>
          </cell>
        </row>
        <row r="2011">
          <cell r="A2011" t="str">
            <v>11</v>
          </cell>
          <cell r="B2011" t="str">
            <v>02</v>
          </cell>
          <cell r="C2011" t="str">
            <v>01</v>
          </cell>
          <cell r="D2011" t="str">
            <v>04</v>
          </cell>
          <cell r="E2011" t="str">
            <v>13</v>
          </cell>
          <cell r="F2011" t="str">
            <v>18</v>
          </cell>
          <cell r="G2011" t="str">
            <v>1</v>
          </cell>
          <cell r="H2011" t="str">
            <v>00</v>
          </cell>
          <cell r="I2011" t="str">
            <v>0</v>
          </cell>
          <cell r="J2011">
            <v>25581</v>
          </cell>
          <cell r="K2011">
            <v>69240</v>
          </cell>
          <cell r="L2011">
            <v>61134</v>
          </cell>
          <cell r="M2011">
            <v>95764</v>
          </cell>
          <cell r="N2011">
            <v>95764</v>
          </cell>
          <cell r="O2011">
            <v>95764</v>
          </cell>
        </row>
        <row r="2012">
          <cell r="A2012" t="str">
            <v>11</v>
          </cell>
          <cell r="B2012" t="str">
            <v>02</v>
          </cell>
          <cell r="C2012" t="str">
            <v>01</v>
          </cell>
          <cell r="D2012" t="str">
            <v>04</v>
          </cell>
          <cell r="E2012" t="str">
            <v>13</v>
          </cell>
          <cell r="F2012" t="str">
            <v>18</v>
          </cell>
          <cell r="G2012" t="str">
            <v>2</v>
          </cell>
          <cell r="H2012" t="str">
            <v>00</v>
          </cell>
          <cell r="I2012" t="str">
            <v>0</v>
          </cell>
          <cell r="J2012">
            <v>197</v>
          </cell>
          <cell r="K2012">
            <v>5000</v>
          </cell>
          <cell r="L2012">
            <v>6673</v>
          </cell>
          <cell r="M2012">
            <v>21250</v>
          </cell>
          <cell r="N2012">
            <v>21250</v>
          </cell>
          <cell r="O2012">
            <v>21250</v>
          </cell>
        </row>
        <row r="2013">
          <cell r="A2013" t="str">
            <v>11</v>
          </cell>
          <cell r="B2013" t="str">
            <v>02</v>
          </cell>
          <cell r="C2013" t="str">
            <v>01</v>
          </cell>
          <cell r="D2013" t="str">
            <v>04</v>
          </cell>
          <cell r="E2013" t="str">
            <v>13</v>
          </cell>
          <cell r="F2013" t="str">
            <v>18</v>
          </cell>
          <cell r="G2013" t="str">
            <v>3</v>
          </cell>
          <cell r="H2013" t="str">
            <v>00</v>
          </cell>
          <cell r="I2013" t="str">
            <v>0</v>
          </cell>
          <cell r="J2013">
            <v>199</v>
          </cell>
          <cell r="K2013">
            <v>1000</v>
          </cell>
          <cell r="L2013">
            <v>1712</v>
          </cell>
          <cell r="M2013">
            <v>20253</v>
          </cell>
          <cell r="N2013">
            <v>20253</v>
          </cell>
          <cell r="O2013">
            <v>20253</v>
          </cell>
        </row>
        <row r="2014">
          <cell r="A2014" t="str">
            <v>11</v>
          </cell>
          <cell r="B2014" t="str">
            <v>02</v>
          </cell>
          <cell r="C2014" t="str">
            <v>01</v>
          </cell>
          <cell r="D2014" t="str">
            <v>04</v>
          </cell>
          <cell r="E2014" t="str">
            <v>13</v>
          </cell>
          <cell r="F2014" t="str">
            <v>18</v>
          </cell>
          <cell r="G2014" t="str">
            <v>4</v>
          </cell>
          <cell r="H2014" t="str">
            <v>00</v>
          </cell>
          <cell r="I2014" t="str">
            <v>0</v>
          </cell>
          <cell r="J2014">
            <v>67</v>
          </cell>
          <cell r="K2014">
            <v>500</v>
          </cell>
          <cell r="L2014">
            <v>151</v>
          </cell>
          <cell r="M2014">
            <v>15600</v>
          </cell>
          <cell r="N2014">
            <v>15600</v>
          </cell>
          <cell r="O2014">
            <v>15600</v>
          </cell>
        </row>
        <row r="2015">
          <cell r="A2015" t="str">
            <v>11</v>
          </cell>
          <cell r="B2015" t="str">
            <v>02</v>
          </cell>
          <cell r="C2015" t="str">
            <v>01</v>
          </cell>
          <cell r="D2015" t="str">
            <v>04</v>
          </cell>
          <cell r="E2015" t="str">
            <v>13</v>
          </cell>
          <cell r="F2015" t="str">
            <v>19</v>
          </cell>
          <cell r="G2015" t="str">
            <v>1</v>
          </cell>
          <cell r="H2015" t="str">
            <v>00</v>
          </cell>
          <cell r="I2015" t="str">
            <v>0</v>
          </cell>
          <cell r="J2015">
            <v>106388</v>
          </cell>
          <cell r="K2015">
            <v>160000</v>
          </cell>
          <cell r="L2015">
            <v>123209</v>
          </cell>
          <cell r="M2015">
            <v>133016</v>
          </cell>
          <cell r="N2015">
            <v>133016</v>
          </cell>
          <cell r="O2015">
            <v>133016</v>
          </cell>
        </row>
        <row r="2016">
          <cell r="A2016" t="str">
            <v>11</v>
          </cell>
          <cell r="B2016" t="str">
            <v>02</v>
          </cell>
          <cell r="C2016" t="str">
            <v>01</v>
          </cell>
          <cell r="D2016" t="str">
            <v>04</v>
          </cell>
          <cell r="E2016" t="str">
            <v>14</v>
          </cell>
          <cell r="F2016" t="str">
            <v>08</v>
          </cell>
          <cell r="G2016" t="str">
            <v>1</v>
          </cell>
          <cell r="H2016" t="str">
            <v>00</v>
          </cell>
          <cell r="I2016" t="str">
            <v>0</v>
          </cell>
          <cell r="J2016">
            <v>0</v>
          </cell>
          <cell r="K2016">
            <v>100</v>
          </cell>
          <cell r="L2016">
            <v>0</v>
          </cell>
          <cell r="M2016">
            <v>0</v>
          </cell>
          <cell r="N2016">
            <v>0</v>
          </cell>
          <cell r="O2016">
            <v>0</v>
          </cell>
        </row>
        <row r="2017">
          <cell r="A2017" t="str">
            <v>11</v>
          </cell>
          <cell r="B2017" t="str">
            <v>02</v>
          </cell>
          <cell r="C2017" t="str">
            <v>01</v>
          </cell>
          <cell r="D2017" t="str">
            <v>04</v>
          </cell>
          <cell r="E2017" t="str">
            <v>14</v>
          </cell>
          <cell r="F2017" t="str">
            <v>23</v>
          </cell>
          <cell r="G2017" t="str">
            <v>1</v>
          </cell>
          <cell r="H2017" t="str">
            <v>00</v>
          </cell>
          <cell r="I2017" t="str">
            <v>0</v>
          </cell>
          <cell r="J2017">
            <v>0</v>
          </cell>
          <cell r="K2017">
            <v>1000</v>
          </cell>
          <cell r="L2017">
            <v>0</v>
          </cell>
          <cell r="M2017">
            <v>3000</v>
          </cell>
          <cell r="N2017">
            <v>3000</v>
          </cell>
          <cell r="O2017">
            <v>3000</v>
          </cell>
        </row>
        <row r="2018">
          <cell r="A2018" t="str">
            <v>11</v>
          </cell>
          <cell r="B2018" t="str">
            <v>02</v>
          </cell>
          <cell r="C2018" t="str">
            <v>01</v>
          </cell>
          <cell r="D2018" t="str">
            <v>05</v>
          </cell>
          <cell r="E2018" t="str">
            <v>14</v>
          </cell>
          <cell r="F2018" t="str">
            <v>08</v>
          </cell>
          <cell r="G2018" t="str">
            <v>1</v>
          </cell>
          <cell r="H2018" t="str">
            <v>00</v>
          </cell>
          <cell r="I2018" t="str">
            <v>0</v>
          </cell>
          <cell r="J2018">
            <v>0</v>
          </cell>
          <cell r="K2018">
            <v>100</v>
          </cell>
          <cell r="L2018">
            <v>0</v>
          </cell>
          <cell r="M2018">
            <v>0</v>
          </cell>
          <cell r="N2018">
            <v>0</v>
          </cell>
          <cell r="O2018">
            <v>0</v>
          </cell>
        </row>
        <row r="2019">
          <cell r="A2019" t="str">
            <v>11</v>
          </cell>
          <cell r="B2019" t="str">
            <v>02</v>
          </cell>
          <cell r="C2019" t="str">
            <v>01</v>
          </cell>
          <cell r="D2019" t="str">
            <v>06</v>
          </cell>
          <cell r="E2019" t="str">
            <v>14</v>
          </cell>
          <cell r="F2019" t="str">
            <v>08</v>
          </cell>
          <cell r="G2019" t="str">
            <v>1</v>
          </cell>
          <cell r="H2019" t="str">
            <v>00</v>
          </cell>
          <cell r="I2019" t="str">
            <v>0</v>
          </cell>
          <cell r="J2019">
            <v>0</v>
          </cell>
          <cell r="K2019">
            <v>100</v>
          </cell>
          <cell r="L2019">
            <v>0</v>
          </cell>
          <cell r="M2019">
            <v>0</v>
          </cell>
          <cell r="N2019">
            <v>0</v>
          </cell>
          <cell r="O2019">
            <v>0</v>
          </cell>
        </row>
        <row r="2020">
          <cell r="A2020" t="str">
            <v>11</v>
          </cell>
          <cell r="B2020" t="str">
            <v>02</v>
          </cell>
          <cell r="C2020" t="str">
            <v>01</v>
          </cell>
          <cell r="D2020" t="str">
            <v>07</v>
          </cell>
          <cell r="E2020" t="str">
            <v>14</v>
          </cell>
          <cell r="F2020" t="str">
            <v>08</v>
          </cell>
          <cell r="G2020" t="str">
            <v>1</v>
          </cell>
          <cell r="H2020" t="str">
            <v>00</v>
          </cell>
          <cell r="I2020" t="str">
            <v>0</v>
          </cell>
          <cell r="J2020">
            <v>0</v>
          </cell>
          <cell r="K2020">
            <v>100</v>
          </cell>
          <cell r="L2020">
            <v>0</v>
          </cell>
          <cell r="M2020">
            <v>0</v>
          </cell>
          <cell r="N2020">
            <v>0</v>
          </cell>
          <cell r="O2020">
            <v>0</v>
          </cell>
        </row>
        <row r="2021">
          <cell r="A2021" t="str">
            <v>11</v>
          </cell>
          <cell r="B2021" t="str">
            <v>02</v>
          </cell>
          <cell r="C2021" t="str">
            <v>01</v>
          </cell>
          <cell r="D2021" t="str">
            <v>08</v>
          </cell>
          <cell r="E2021" t="str">
            <v>14</v>
          </cell>
          <cell r="F2021" t="str">
            <v>08</v>
          </cell>
          <cell r="G2021" t="str">
            <v>1</v>
          </cell>
          <cell r="H2021" t="str">
            <v>00</v>
          </cell>
          <cell r="I2021" t="str">
            <v>0</v>
          </cell>
          <cell r="J2021">
            <v>14301</v>
          </cell>
          <cell r="K2021">
            <v>15000</v>
          </cell>
          <cell r="L2021">
            <v>9143</v>
          </cell>
          <cell r="M2021">
            <v>0</v>
          </cell>
          <cell r="N2021">
            <v>0</v>
          </cell>
          <cell r="O2021">
            <v>0</v>
          </cell>
        </row>
        <row r="2022">
          <cell r="A2022" t="str">
            <v>11</v>
          </cell>
          <cell r="B2022" t="str">
            <v>02</v>
          </cell>
          <cell r="C2022" t="str">
            <v>01</v>
          </cell>
          <cell r="D2022" t="str">
            <v>92</v>
          </cell>
          <cell r="E2022" t="str">
            <v>13</v>
          </cell>
          <cell r="F2022" t="str">
            <v>19</v>
          </cell>
          <cell r="G2022" t="str">
            <v>1</v>
          </cell>
          <cell r="H2022" t="str">
            <v>00</v>
          </cell>
          <cell r="I2022" t="str">
            <v>0</v>
          </cell>
          <cell r="J2022">
            <v>0</v>
          </cell>
          <cell r="K2022">
            <v>160000</v>
          </cell>
          <cell r="L2022">
            <v>67329</v>
          </cell>
          <cell r="M2022">
            <v>40938</v>
          </cell>
          <cell r="N2022">
            <v>0</v>
          </cell>
          <cell r="O2022">
            <v>0</v>
          </cell>
        </row>
        <row r="2023">
          <cell r="A2023" t="str">
            <v>11</v>
          </cell>
          <cell r="B2023" t="str">
            <v>02</v>
          </cell>
          <cell r="C2023" t="str">
            <v>01</v>
          </cell>
          <cell r="D2023" t="str">
            <v>92</v>
          </cell>
          <cell r="E2023" t="str">
            <v>13</v>
          </cell>
          <cell r="F2023" t="str">
            <v>19</v>
          </cell>
          <cell r="G2023" t="str">
            <v>2</v>
          </cell>
          <cell r="H2023" t="str">
            <v>00</v>
          </cell>
          <cell r="I2023" t="str">
            <v>0</v>
          </cell>
          <cell r="J2023">
            <v>0</v>
          </cell>
          <cell r="K2023">
            <v>5000</v>
          </cell>
          <cell r="L2023">
            <v>5531</v>
          </cell>
          <cell r="M2023">
            <v>0</v>
          </cell>
          <cell r="N2023">
            <v>0</v>
          </cell>
          <cell r="O2023">
            <v>0</v>
          </cell>
        </row>
        <row r="2024">
          <cell r="A2024" t="str">
            <v>11</v>
          </cell>
          <cell r="B2024" t="str">
            <v>02</v>
          </cell>
          <cell r="C2024" t="str">
            <v>01</v>
          </cell>
          <cell r="D2024" t="str">
            <v>92</v>
          </cell>
          <cell r="E2024" t="str">
            <v>13</v>
          </cell>
          <cell r="F2024" t="str">
            <v>19</v>
          </cell>
          <cell r="G2024" t="str">
            <v>3</v>
          </cell>
          <cell r="H2024" t="str">
            <v>00</v>
          </cell>
          <cell r="I2024" t="str">
            <v>0</v>
          </cell>
          <cell r="J2024">
            <v>0</v>
          </cell>
          <cell r="K2024">
            <v>6000</v>
          </cell>
          <cell r="L2024">
            <v>4066</v>
          </cell>
          <cell r="M2024">
            <v>0</v>
          </cell>
          <cell r="N2024">
            <v>0</v>
          </cell>
          <cell r="O2024">
            <v>0</v>
          </cell>
        </row>
        <row r="2025">
          <cell r="A2025" t="str">
            <v>11</v>
          </cell>
          <cell r="B2025" t="str">
            <v>02</v>
          </cell>
          <cell r="C2025" t="str">
            <v>01</v>
          </cell>
          <cell r="D2025" t="str">
            <v>92</v>
          </cell>
          <cell r="E2025" t="str">
            <v>14</v>
          </cell>
          <cell r="F2025" t="str">
            <v>16</v>
          </cell>
          <cell r="G2025" t="str">
            <v>1</v>
          </cell>
          <cell r="H2025" t="str">
            <v>00</v>
          </cell>
          <cell r="I2025" t="str">
            <v>0</v>
          </cell>
          <cell r="J2025">
            <v>0</v>
          </cell>
          <cell r="K2025">
            <v>50000</v>
          </cell>
          <cell r="L2025">
            <v>6305</v>
          </cell>
          <cell r="M2025">
            <v>0</v>
          </cell>
          <cell r="N2025">
            <v>0</v>
          </cell>
          <cell r="O2025">
            <v>0</v>
          </cell>
        </row>
        <row r="2026">
          <cell r="A2026" t="str">
            <v>11</v>
          </cell>
          <cell r="B2026" t="str">
            <v>02</v>
          </cell>
          <cell r="C2026" t="str">
            <v>01</v>
          </cell>
          <cell r="D2026" t="str">
            <v>92</v>
          </cell>
          <cell r="E2026" t="str">
            <v>14</v>
          </cell>
          <cell r="F2026" t="str">
            <v>16</v>
          </cell>
          <cell r="G2026" t="str">
            <v>2</v>
          </cell>
          <cell r="H2026" t="str">
            <v>00</v>
          </cell>
          <cell r="I2026" t="str">
            <v>0</v>
          </cell>
          <cell r="J2026">
            <v>0</v>
          </cell>
          <cell r="K2026">
            <v>3000</v>
          </cell>
          <cell r="L2026">
            <v>210</v>
          </cell>
          <cell r="M2026">
            <v>0</v>
          </cell>
          <cell r="N2026">
            <v>0</v>
          </cell>
          <cell r="O2026">
            <v>0</v>
          </cell>
        </row>
        <row r="2027">
          <cell r="A2027" t="str">
            <v>11</v>
          </cell>
          <cell r="B2027" t="str">
            <v>02</v>
          </cell>
          <cell r="C2027" t="str">
            <v>01</v>
          </cell>
          <cell r="D2027" t="str">
            <v>92</v>
          </cell>
          <cell r="E2027" t="str">
            <v>14</v>
          </cell>
          <cell r="F2027" t="str">
            <v>16</v>
          </cell>
          <cell r="G2027" t="str">
            <v>3</v>
          </cell>
          <cell r="H2027" t="str">
            <v>00</v>
          </cell>
          <cell r="I2027" t="str">
            <v>0</v>
          </cell>
          <cell r="J2027">
            <v>0</v>
          </cell>
          <cell r="K2027">
            <v>3000</v>
          </cell>
          <cell r="L2027">
            <v>3865</v>
          </cell>
          <cell r="M2027">
            <v>0</v>
          </cell>
          <cell r="N2027">
            <v>0</v>
          </cell>
          <cell r="O2027">
            <v>0</v>
          </cell>
        </row>
        <row r="2028">
          <cell r="A2028" t="str">
            <v>11</v>
          </cell>
          <cell r="B2028" t="str">
            <v>02</v>
          </cell>
          <cell r="C2028" t="str">
            <v>01</v>
          </cell>
          <cell r="D2028" t="str">
            <v>92</v>
          </cell>
          <cell r="E2028" t="str">
            <v>14</v>
          </cell>
          <cell r="F2028" t="str">
            <v>18</v>
          </cell>
          <cell r="G2028" t="str">
            <v>1</v>
          </cell>
          <cell r="H2028" t="str">
            <v>00</v>
          </cell>
          <cell r="I2028" t="str">
            <v>0</v>
          </cell>
          <cell r="J2028">
            <v>0</v>
          </cell>
          <cell r="K2028">
            <v>20000</v>
          </cell>
          <cell r="L2028">
            <v>14364</v>
          </cell>
          <cell r="M2028">
            <v>0</v>
          </cell>
          <cell r="N2028">
            <v>0</v>
          </cell>
          <cell r="O2028">
            <v>0</v>
          </cell>
        </row>
        <row r="2029">
          <cell r="A2029" t="str">
            <v>12</v>
          </cell>
          <cell r="B2029" t="str">
            <v>01</v>
          </cell>
          <cell r="C2029" t="str">
            <v>01</v>
          </cell>
          <cell r="D2029" t="str">
            <v>01</v>
          </cell>
          <cell r="E2029" t="str">
            <v>10</v>
          </cell>
          <cell r="F2029" t="str">
            <v>01</v>
          </cell>
          <cell r="G2029" t="str">
            <v>0</v>
          </cell>
          <cell r="H2029" t="str">
            <v>00</v>
          </cell>
          <cell r="I2029" t="str">
            <v>0</v>
          </cell>
          <cell r="J2029">
            <v>30198</v>
          </cell>
          <cell r="K2029">
            <v>38051</v>
          </cell>
          <cell r="L2029">
            <v>38051</v>
          </cell>
          <cell r="M2029">
            <v>42458</v>
          </cell>
          <cell r="N2029">
            <v>51219</v>
          </cell>
          <cell r="O2029">
            <v>51219</v>
          </cell>
        </row>
        <row r="2030">
          <cell r="A2030" t="str">
            <v>12</v>
          </cell>
          <cell r="B2030" t="str">
            <v>01</v>
          </cell>
          <cell r="C2030" t="str">
            <v>01</v>
          </cell>
          <cell r="D2030" t="str">
            <v>01</v>
          </cell>
          <cell r="E2030" t="str">
            <v>10</v>
          </cell>
          <cell r="F2030" t="str">
            <v>01</v>
          </cell>
          <cell r="G2030" t="str">
            <v>1</v>
          </cell>
          <cell r="H2030" t="str">
            <v>00</v>
          </cell>
          <cell r="I2030" t="str">
            <v>0</v>
          </cell>
          <cell r="J2030">
            <v>129889</v>
          </cell>
          <cell r="K2030">
            <v>499644</v>
          </cell>
          <cell r="L2030">
            <v>209239</v>
          </cell>
          <cell r="M2030">
            <v>196233</v>
          </cell>
          <cell r="N2030">
            <v>317004</v>
          </cell>
          <cell r="O2030">
            <v>317004</v>
          </cell>
        </row>
        <row r="2031">
          <cell r="A2031" t="str">
            <v>12</v>
          </cell>
          <cell r="B2031" t="str">
            <v>01</v>
          </cell>
          <cell r="C2031" t="str">
            <v>02</v>
          </cell>
          <cell r="D2031" t="str">
            <v>01</v>
          </cell>
          <cell r="E2031" t="str">
            <v>10</v>
          </cell>
          <cell r="F2031" t="str">
            <v>01</v>
          </cell>
          <cell r="G2031" t="str">
            <v>1</v>
          </cell>
          <cell r="H2031" t="str">
            <v>00</v>
          </cell>
          <cell r="I2031" t="str">
            <v>0</v>
          </cell>
          <cell r="J2031">
            <v>301114</v>
          </cell>
          <cell r="K2031">
            <v>270822</v>
          </cell>
          <cell r="L2031">
            <v>270822</v>
          </cell>
          <cell r="M2031">
            <v>485654</v>
          </cell>
          <cell r="N2031">
            <v>589194</v>
          </cell>
          <cell r="O2031">
            <v>589194</v>
          </cell>
        </row>
        <row r="2032">
          <cell r="A2032" t="str">
            <v>12</v>
          </cell>
          <cell r="B2032" t="str">
            <v>01</v>
          </cell>
          <cell r="C2032" t="str">
            <v>03</v>
          </cell>
          <cell r="D2032" t="str">
            <v>01</v>
          </cell>
          <cell r="E2032" t="str">
            <v>10</v>
          </cell>
          <cell r="F2032" t="str">
            <v>01</v>
          </cell>
          <cell r="G2032" t="str">
            <v>1</v>
          </cell>
          <cell r="H2032" t="str">
            <v>00</v>
          </cell>
          <cell r="I2032" t="str">
            <v>0</v>
          </cell>
          <cell r="J2032">
            <v>614674</v>
          </cell>
          <cell r="K2032">
            <v>604148</v>
          </cell>
          <cell r="L2032">
            <v>616670</v>
          </cell>
          <cell r="M2032">
            <v>527106</v>
          </cell>
          <cell r="N2032">
            <v>728422</v>
          </cell>
          <cell r="O2032">
            <v>728422</v>
          </cell>
        </row>
        <row r="2033">
          <cell r="A2033" t="str">
            <v>12</v>
          </cell>
          <cell r="B2033" t="str">
            <v>01</v>
          </cell>
          <cell r="C2033" t="str">
            <v>04</v>
          </cell>
          <cell r="D2033" t="str">
            <v>01</v>
          </cell>
          <cell r="E2033" t="str">
            <v>10</v>
          </cell>
          <cell r="F2033" t="str">
            <v>01</v>
          </cell>
          <cell r="G2033" t="str">
            <v>1</v>
          </cell>
          <cell r="H2033" t="str">
            <v>00</v>
          </cell>
          <cell r="I2033" t="str">
            <v>0</v>
          </cell>
          <cell r="J2033">
            <v>9075384</v>
          </cell>
          <cell r="K2033">
            <v>10573711</v>
          </cell>
          <cell r="L2033">
            <v>14419482</v>
          </cell>
          <cell r="M2033">
            <v>9502554</v>
          </cell>
          <cell r="N2033">
            <v>11254641</v>
          </cell>
          <cell r="O2033">
            <v>11254641</v>
          </cell>
        </row>
        <row r="2034">
          <cell r="A2034" t="str">
            <v>12</v>
          </cell>
          <cell r="B2034" t="str">
            <v>01</v>
          </cell>
          <cell r="C2034" t="str">
            <v>04</v>
          </cell>
          <cell r="D2034" t="str">
            <v>01</v>
          </cell>
          <cell r="E2034" t="str">
            <v>10</v>
          </cell>
          <cell r="F2034" t="str">
            <v>01</v>
          </cell>
          <cell r="G2034" t="str">
            <v>2</v>
          </cell>
          <cell r="H2034" t="str">
            <v>00</v>
          </cell>
          <cell r="I2034" t="str">
            <v>0</v>
          </cell>
          <cell r="J2034">
            <v>2771081</v>
          </cell>
          <cell r="K2034">
            <v>2646496</v>
          </cell>
          <cell r="L2034">
            <v>0</v>
          </cell>
          <cell r="M2034">
            <v>2634420</v>
          </cell>
          <cell r="N2034">
            <v>3258864</v>
          </cell>
          <cell r="O2034">
            <v>3258864</v>
          </cell>
        </row>
        <row r="2035">
          <cell r="A2035" t="str">
            <v>12</v>
          </cell>
          <cell r="B2035" t="str">
            <v>01</v>
          </cell>
          <cell r="C2035" t="str">
            <v>04</v>
          </cell>
          <cell r="D2035" t="str">
            <v>01</v>
          </cell>
          <cell r="E2035" t="str">
            <v>10</v>
          </cell>
          <cell r="F2035" t="str">
            <v>01</v>
          </cell>
          <cell r="G2035" t="str">
            <v>3</v>
          </cell>
          <cell r="H2035" t="str">
            <v>00</v>
          </cell>
          <cell r="I2035" t="str">
            <v>0</v>
          </cell>
          <cell r="J2035">
            <v>890608</v>
          </cell>
          <cell r="K2035">
            <v>1270800</v>
          </cell>
          <cell r="L2035">
            <v>0</v>
          </cell>
          <cell r="M2035">
            <v>1298861</v>
          </cell>
          <cell r="N2035">
            <v>1637894</v>
          </cell>
          <cell r="O2035">
            <v>1637894</v>
          </cell>
        </row>
        <row r="2036">
          <cell r="A2036" t="str">
            <v>12</v>
          </cell>
          <cell r="B2036" t="str">
            <v>01</v>
          </cell>
          <cell r="C2036" t="str">
            <v>04</v>
          </cell>
          <cell r="D2036" t="str">
            <v>01</v>
          </cell>
          <cell r="E2036" t="str">
            <v>10</v>
          </cell>
          <cell r="F2036" t="str">
            <v>01</v>
          </cell>
          <cell r="G2036" t="str">
            <v>4</v>
          </cell>
          <cell r="H2036" t="str">
            <v>00</v>
          </cell>
          <cell r="I2036" t="str">
            <v>0</v>
          </cell>
          <cell r="J2036">
            <v>1272506</v>
          </cell>
          <cell r="K2036">
            <v>1280357</v>
          </cell>
          <cell r="L2036">
            <v>0</v>
          </cell>
          <cell r="M2036">
            <v>1373990</v>
          </cell>
          <cell r="N2036">
            <v>1696215</v>
          </cell>
          <cell r="O2036">
            <v>1696215</v>
          </cell>
        </row>
        <row r="2037">
          <cell r="A2037" t="str">
            <v>12</v>
          </cell>
          <cell r="B2037" t="str">
            <v>01</v>
          </cell>
          <cell r="C2037" t="str">
            <v>04</v>
          </cell>
          <cell r="D2037" t="str">
            <v>01</v>
          </cell>
          <cell r="E2037" t="str">
            <v>10</v>
          </cell>
          <cell r="F2037" t="str">
            <v>01</v>
          </cell>
          <cell r="G2037" t="str">
            <v>5</v>
          </cell>
          <cell r="H2037" t="str">
            <v>00</v>
          </cell>
          <cell r="I2037" t="str">
            <v>0</v>
          </cell>
          <cell r="J2037">
            <v>438936</v>
          </cell>
          <cell r="K2037">
            <v>485095</v>
          </cell>
          <cell r="L2037">
            <v>0</v>
          </cell>
          <cell r="M2037">
            <v>450631</v>
          </cell>
          <cell r="N2037">
            <v>557665</v>
          </cell>
          <cell r="O2037">
            <v>557665</v>
          </cell>
        </row>
        <row r="2038">
          <cell r="A2038" t="str">
            <v>12</v>
          </cell>
          <cell r="B2038" t="str">
            <v>01</v>
          </cell>
          <cell r="C2038" t="str">
            <v>04</v>
          </cell>
          <cell r="D2038" t="str">
            <v>01</v>
          </cell>
          <cell r="E2038" t="str">
            <v>10</v>
          </cell>
          <cell r="F2038" t="str">
            <v>01</v>
          </cell>
          <cell r="G2038" t="str">
            <v>6</v>
          </cell>
          <cell r="H2038" t="str">
            <v>00</v>
          </cell>
          <cell r="I2038" t="str">
            <v>0</v>
          </cell>
          <cell r="J2038">
            <v>199412</v>
          </cell>
          <cell r="K2038">
            <v>212390</v>
          </cell>
          <cell r="L2038">
            <v>0</v>
          </cell>
          <cell r="M2038">
            <v>229185</v>
          </cell>
          <cell r="N2038">
            <v>283627</v>
          </cell>
          <cell r="O2038">
            <v>283627</v>
          </cell>
        </row>
        <row r="2039">
          <cell r="A2039" t="str">
            <v>12</v>
          </cell>
          <cell r="B2039" t="str">
            <v>01</v>
          </cell>
          <cell r="C2039" t="str">
            <v>05</v>
          </cell>
          <cell r="D2039" t="str">
            <v>01</v>
          </cell>
          <cell r="E2039" t="str">
            <v>10</v>
          </cell>
          <cell r="F2039" t="str">
            <v>01</v>
          </cell>
          <cell r="G2039" t="str">
            <v>1</v>
          </cell>
          <cell r="H2039" t="str">
            <v>00</v>
          </cell>
          <cell r="I2039" t="str">
            <v>0</v>
          </cell>
          <cell r="J2039">
            <v>693873</v>
          </cell>
          <cell r="K2039">
            <v>663153</v>
          </cell>
          <cell r="L2039">
            <v>651153</v>
          </cell>
          <cell r="M2039">
            <v>570727</v>
          </cell>
          <cell r="N2039">
            <v>845950</v>
          </cell>
          <cell r="O2039">
            <v>845950</v>
          </cell>
        </row>
        <row r="2040">
          <cell r="A2040" t="str">
            <v>12</v>
          </cell>
          <cell r="B2040" t="str">
            <v>02</v>
          </cell>
          <cell r="C2040" t="str">
            <v>01</v>
          </cell>
          <cell r="D2040" t="str">
            <v>01</v>
          </cell>
          <cell r="E2040" t="str">
            <v>10</v>
          </cell>
          <cell r="F2040" t="str">
            <v>01</v>
          </cell>
          <cell r="G2040" t="str">
            <v>0</v>
          </cell>
          <cell r="H2040" t="str">
            <v>00</v>
          </cell>
          <cell r="I2040" t="str">
            <v>0</v>
          </cell>
          <cell r="J2040">
            <v>138674</v>
          </cell>
          <cell r="K2040">
            <v>118040</v>
          </cell>
          <cell r="L2040">
            <v>150799</v>
          </cell>
          <cell r="M2040">
            <v>87519</v>
          </cell>
          <cell r="N2040">
            <v>151707</v>
          </cell>
          <cell r="O2040">
            <v>151707</v>
          </cell>
        </row>
        <row r="2041">
          <cell r="A2041" t="str">
            <v>12</v>
          </cell>
          <cell r="B2041" t="str">
            <v>01</v>
          </cell>
          <cell r="C2041" t="str">
            <v>04</v>
          </cell>
          <cell r="D2041" t="str">
            <v>01</v>
          </cell>
          <cell r="E2041" t="str">
            <v>10</v>
          </cell>
          <cell r="F2041" t="str">
            <v>02</v>
          </cell>
          <cell r="G2041" t="str">
            <v>1</v>
          </cell>
          <cell r="H2041" t="str">
            <v>00</v>
          </cell>
          <cell r="I2041" t="str">
            <v>0</v>
          </cell>
          <cell r="J2041">
            <v>0</v>
          </cell>
          <cell r="K2041">
            <v>0</v>
          </cell>
          <cell r="L2041">
            <v>52089</v>
          </cell>
          <cell r="M2041">
            <v>0</v>
          </cell>
          <cell r="N2041">
            <v>0</v>
          </cell>
          <cell r="O2041">
            <v>0</v>
          </cell>
        </row>
        <row r="2042">
          <cell r="A2042" t="str">
            <v>12</v>
          </cell>
          <cell r="B2042" t="str">
            <v>02</v>
          </cell>
          <cell r="C2042" t="str">
            <v>01</v>
          </cell>
          <cell r="D2042" t="str">
            <v>01</v>
          </cell>
          <cell r="E2042" t="str">
            <v>10</v>
          </cell>
          <cell r="F2042" t="str">
            <v>02</v>
          </cell>
          <cell r="G2042" t="str">
            <v>1</v>
          </cell>
          <cell r="H2042" t="str">
            <v>00</v>
          </cell>
          <cell r="I2042" t="str">
            <v>0</v>
          </cell>
          <cell r="J2042">
            <v>0</v>
          </cell>
          <cell r="K2042">
            <v>1</v>
          </cell>
          <cell r="L2042">
            <v>0</v>
          </cell>
          <cell r="M2042">
            <v>0</v>
          </cell>
          <cell r="N2042">
            <v>0</v>
          </cell>
          <cell r="O2042">
            <v>0</v>
          </cell>
        </row>
        <row r="2043">
          <cell r="A2043" t="str">
            <v>12</v>
          </cell>
          <cell r="B2043" t="str">
            <v>01</v>
          </cell>
          <cell r="C2043" t="str">
            <v>02</v>
          </cell>
          <cell r="D2043" t="str">
            <v>01</v>
          </cell>
          <cell r="E2043" t="str">
            <v>10</v>
          </cell>
          <cell r="F2043" t="str">
            <v>05</v>
          </cell>
          <cell r="G2043" t="str">
            <v>1</v>
          </cell>
          <cell r="H2043" t="str">
            <v>00</v>
          </cell>
          <cell r="I2043" t="str">
            <v>0</v>
          </cell>
          <cell r="J2043">
            <v>0</v>
          </cell>
          <cell r="K2043">
            <v>942000</v>
          </cell>
          <cell r="L2043">
            <v>1225724</v>
          </cell>
          <cell r="M2043">
            <v>2122070</v>
          </cell>
          <cell r="N2043">
            <v>2122070</v>
          </cell>
          <cell r="O2043">
            <v>2122070</v>
          </cell>
        </row>
        <row r="2044">
          <cell r="A2044" t="str">
            <v>12</v>
          </cell>
          <cell r="B2044" t="str">
            <v>01</v>
          </cell>
          <cell r="C2044" t="str">
            <v>02</v>
          </cell>
          <cell r="D2044" t="str">
            <v>02</v>
          </cell>
          <cell r="E2044" t="str">
            <v>10</v>
          </cell>
          <cell r="F2044" t="str">
            <v>05</v>
          </cell>
          <cell r="G2044" t="str">
            <v>0</v>
          </cell>
          <cell r="H2044" t="str">
            <v>00</v>
          </cell>
          <cell r="I2044" t="str">
            <v>0</v>
          </cell>
          <cell r="J2044">
            <v>1270338</v>
          </cell>
          <cell r="K2044">
            <v>0</v>
          </cell>
          <cell r="L2044">
            <v>0</v>
          </cell>
          <cell r="M2044">
            <v>0</v>
          </cell>
          <cell r="N2044">
            <v>0</v>
          </cell>
          <cell r="O2044">
            <v>0</v>
          </cell>
        </row>
        <row r="2045">
          <cell r="A2045" t="str">
            <v>12</v>
          </cell>
          <cell r="B2045" t="str">
            <v>02</v>
          </cell>
          <cell r="C2045" t="str">
            <v>01</v>
          </cell>
          <cell r="D2045" t="str">
            <v>01</v>
          </cell>
          <cell r="E2045" t="str">
            <v>10</v>
          </cell>
          <cell r="F2045" t="str">
            <v>05</v>
          </cell>
          <cell r="G2045" t="str">
            <v>0</v>
          </cell>
          <cell r="H2045" t="str">
            <v>00</v>
          </cell>
          <cell r="I2045" t="str">
            <v>0</v>
          </cell>
          <cell r="J2045">
            <v>2763</v>
          </cell>
          <cell r="K2045">
            <v>0</v>
          </cell>
          <cell r="L2045">
            <v>0</v>
          </cell>
          <cell r="M2045">
            <v>0</v>
          </cell>
          <cell r="N2045">
            <v>0</v>
          </cell>
          <cell r="O2045">
            <v>0</v>
          </cell>
        </row>
        <row r="2046">
          <cell r="A2046" t="str">
            <v>12</v>
          </cell>
          <cell r="B2046" t="str">
            <v>02</v>
          </cell>
          <cell r="C2046" t="str">
            <v>01</v>
          </cell>
          <cell r="D2046" t="str">
            <v>01</v>
          </cell>
          <cell r="E2046" t="str">
            <v>10</v>
          </cell>
          <cell r="F2046" t="str">
            <v>05</v>
          </cell>
          <cell r="G2046" t="str">
            <v>1</v>
          </cell>
          <cell r="H2046" t="str">
            <v>00</v>
          </cell>
          <cell r="I2046" t="str">
            <v>0</v>
          </cell>
          <cell r="J2046">
            <v>0</v>
          </cell>
          <cell r="K2046">
            <v>6000</v>
          </cell>
          <cell r="L2046">
            <v>9831</v>
          </cell>
          <cell r="M2046">
            <v>15171</v>
          </cell>
          <cell r="N2046">
            <v>15171</v>
          </cell>
          <cell r="O2046">
            <v>15171</v>
          </cell>
        </row>
        <row r="2047">
          <cell r="A2047" t="str">
            <v>12</v>
          </cell>
          <cell r="B2047" t="str">
            <v>01</v>
          </cell>
          <cell r="C2047" t="str">
            <v>05</v>
          </cell>
          <cell r="D2047" t="str">
            <v>01</v>
          </cell>
          <cell r="E2047" t="str">
            <v>10</v>
          </cell>
          <cell r="F2047" t="str">
            <v>11</v>
          </cell>
          <cell r="G2047" t="str">
            <v>1</v>
          </cell>
          <cell r="H2047" t="str">
            <v>00</v>
          </cell>
          <cell r="I2047" t="str">
            <v>0</v>
          </cell>
          <cell r="J2047">
            <v>0</v>
          </cell>
          <cell r="K2047">
            <v>1</v>
          </cell>
          <cell r="L2047">
            <v>0</v>
          </cell>
          <cell r="M2047">
            <v>0</v>
          </cell>
          <cell r="N2047">
            <v>0</v>
          </cell>
          <cell r="O2047">
            <v>0</v>
          </cell>
        </row>
        <row r="2048">
          <cell r="A2048" t="str">
            <v>12</v>
          </cell>
          <cell r="B2048" t="str">
            <v>01</v>
          </cell>
          <cell r="C2048" t="str">
            <v>05</v>
          </cell>
          <cell r="D2048" t="str">
            <v>04</v>
          </cell>
          <cell r="E2048" t="str">
            <v>10</v>
          </cell>
          <cell r="F2048" t="str">
            <v>11</v>
          </cell>
          <cell r="G2048" t="str">
            <v>1</v>
          </cell>
          <cell r="H2048" t="str">
            <v>00</v>
          </cell>
          <cell r="I2048" t="str">
            <v>0</v>
          </cell>
          <cell r="J2048">
            <v>0</v>
          </cell>
          <cell r="K2048">
            <v>1</v>
          </cell>
          <cell r="L2048">
            <v>0</v>
          </cell>
          <cell r="M2048">
            <v>0</v>
          </cell>
          <cell r="N2048">
            <v>0</v>
          </cell>
          <cell r="O2048">
            <v>0</v>
          </cell>
        </row>
        <row r="2049">
          <cell r="A2049" t="str">
            <v>12</v>
          </cell>
          <cell r="B2049" t="str">
            <v>01</v>
          </cell>
          <cell r="C2049" t="str">
            <v>05</v>
          </cell>
          <cell r="D2049" t="str">
            <v>15</v>
          </cell>
          <cell r="E2049" t="str">
            <v>10</v>
          </cell>
          <cell r="F2049" t="str">
            <v>11</v>
          </cell>
          <cell r="G2049" t="str">
            <v>1</v>
          </cell>
          <cell r="H2049" t="str">
            <v>00</v>
          </cell>
          <cell r="I2049" t="str">
            <v>0</v>
          </cell>
          <cell r="J2049">
            <v>0</v>
          </cell>
          <cell r="K2049">
            <v>0</v>
          </cell>
          <cell r="L2049">
            <v>0</v>
          </cell>
          <cell r="M2049">
            <v>0</v>
          </cell>
          <cell r="N2049">
            <v>0</v>
          </cell>
          <cell r="O2049">
            <v>0</v>
          </cell>
        </row>
        <row r="2050">
          <cell r="A2050" t="str">
            <v>12</v>
          </cell>
          <cell r="B2050" t="str">
            <v>02</v>
          </cell>
          <cell r="C2050" t="str">
            <v>01</v>
          </cell>
          <cell r="D2050" t="str">
            <v>01</v>
          </cell>
          <cell r="E2050" t="str">
            <v>10</v>
          </cell>
          <cell r="F2050" t="str">
            <v>11</v>
          </cell>
          <cell r="G2050" t="str">
            <v>1</v>
          </cell>
          <cell r="H2050" t="str">
            <v>00</v>
          </cell>
          <cell r="I2050" t="str">
            <v>0</v>
          </cell>
          <cell r="J2050">
            <v>0</v>
          </cell>
          <cell r="K2050">
            <v>5000</v>
          </cell>
          <cell r="L2050">
            <v>5000</v>
          </cell>
          <cell r="M2050">
            <v>2000</v>
          </cell>
          <cell r="N2050">
            <v>63</v>
          </cell>
          <cell r="O2050">
            <v>63</v>
          </cell>
        </row>
        <row r="2051">
          <cell r="A2051" t="str">
            <v>12</v>
          </cell>
          <cell r="B2051" t="str">
            <v>02</v>
          </cell>
          <cell r="C2051" t="str">
            <v>01</v>
          </cell>
          <cell r="D2051" t="str">
            <v>02</v>
          </cell>
          <cell r="E2051" t="str">
            <v>10</v>
          </cell>
          <cell r="F2051" t="str">
            <v>11</v>
          </cell>
          <cell r="G2051" t="str">
            <v>0</v>
          </cell>
          <cell r="H2051" t="str">
            <v>00</v>
          </cell>
          <cell r="I2051" t="str">
            <v>0</v>
          </cell>
          <cell r="J2051">
            <v>300</v>
          </cell>
          <cell r="K2051">
            <v>0</v>
          </cell>
          <cell r="L2051">
            <v>0</v>
          </cell>
          <cell r="M2051">
            <v>0</v>
          </cell>
          <cell r="N2051">
            <v>0</v>
          </cell>
          <cell r="O2051">
            <v>0</v>
          </cell>
        </row>
        <row r="2052">
          <cell r="A2052" t="str">
            <v>12</v>
          </cell>
          <cell r="B2052" t="str">
            <v>01</v>
          </cell>
          <cell r="C2052" t="str">
            <v>01</v>
          </cell>
          <cell r="D2052" t="str">
            <v>01</v>
          </cell>
          <cell r="E2052" t="str">
            <v>10</v>
          </cell>
          <cell r="F2052" t="str">
            <v>26</v>
          </cell>
          <cell r="G2052" t="str">
            <v>1</v>
          </cell>
          <cell r="H2052" t="str">
            <v>00</v>
          </cell>
          <cell r="I2052" t="str">
            <v>0</v>
          </cell>
          <cell r="J2052">
            <v>1894</v>
          </cell>
          <cell r="K2052">
            <v>10000</v>
          </cell>
          <cell r="L2052">
            <v>113745</v>
          </cell>
          <cell r="M2052">
            <v>5185</v>
          </cell>
          <cell r="N2052">
            <v>185</v>
          </cell>
          <cell r="O2052">
            <v>185</v>
          </cell>
        </row>
        <row r="2053">
          <cell r="A2053" t="str">
            <v>12</v>
          </cell>
          <cell r="B2053" t="str">
            <v>01</v>
          </cell>
          <cell r="C2053" t="str">
            <v>01</v>
          </cell>
          <cell r="D2053" t="str">
            <v>02</v>
          </cell>
          <cell r="E2053" t="str">
            <v>10</v>
          </cell>
          <cell r="F2053" t="str">
            <v>26</v>
          </cell>
          <cell r="G2053" t="str">
            <v>1</v>
          </cell>
          <cell r="H2053" t="str">
            <v>00</v>
          </cell>
          <cell r="I2053" t="str">
            <v>0</v>
          </cell>
          <cell r="J2053">
            <v>0</v>
          </cell>
          <cell r="K2053">
            <v>1</v>
          </cell>
          <cell r="L2053">
            <v>0</v>
          </cell>
          <cell r="M2053">
            <v>0</v>
          </cell>
          <cell r="N2053">
            <v>0</v>
          </cell>
          <cell r="O2053">
            <v>0</v>
          </cell>
        </row>
        <row r="2054">
          <cell r="A2054" t="str">
            <v>12</v>
          </cell>
          <cell r="B2054" t="str">
            <v>02</v>
          </cell>
          <cell r="C2054" t="str">
            <v>01</v>
          </cell>
          <cell r="D2054" t="str">
            <v>01</v>
          </cell>
          <cell r="E2054" t="str">
            <v>10</v>
          </cell>
          <cell r="F2054" t="str">
            <v>26</v>
          </cell>
          <cell r="G2054" t="str">
            <v>1</v>
          </cell>
          <cell r="H2054" t="str">
            <v>00</v>
          </cell>
          <cell r="I2054" t="str">
            <v>0</v>
          </cell>
          <cell r="J2054">
            <v>0</v>
          </cell>
          <cell r="K2054">
            <v>1</v>
          </cell>
          <cell r="L2054">
            <v>0</v>
          </cell>
          <cell r="M2054">
            <v>0</v>
          </cell>
          <cell r="N2054">
            <v>0</v>
          </cell>
          <cell r="O2054">
            <v>0</v>
          </cell>
        </row>
        <row r="2055">
          <cell r="A2055" t="str">
            <v>12</v>
          </cell>
          <cell r="B2055" t="str">
            <v>01</v>
          </cell>
          <cell r="C2055" t="str">
            <v>01</v>
          </cell>
          <cell r="D2055" t="str">
            <v>02</v>
          </cell>
          <cell r="E2055" t="str">
            <v>10</v>
          </cell>
          <cell r="F2055" t="str">
            <v>28</v>
          </cell>
          <cell r="G2055" t="str">
            <v>1</v>
          </cell>
          <cell r="H2055" t="str">
            <v>00</v>
          </cell>
          <cell r="I2055" t="str">
            <v>0</v>
          </cell>
          <cell r="J2055">
            <v>0</v>
          </cell>
          <cell r="K2055">
            <v>2</v>
          </cell>
          <cell r="L2055">
            <v>0</v>
          </cell>
          <cell r="M2055">
            <v>0</v>
          </cell>
          <cell r="N2055">
            <v>0</v>
          </cell>
          <cell r="O2055">
            <v>0</v>
          </cell>
        </row>
        <row r="2056">
          <cell r="A2056" t="str">
            <v>12</v>
          </cell>
          <cell r="B2056" t="str">
            <v>01</v>
          </cell>
          <cell r="C2056" t="str">
            <v>02</v>
          </cell>
          <cell r="D2056" t="str">
            <v>01</v>
          </cell>
          <cell r="E2056" t="str">
            <v>10</v>
          </cell>
          <cell r="F2056" t="str">
            <v>28</v>
          </cell>
          <cell r="G2056" t="str">
            <v>1</v>
          </cell>
          <cell r="H2056" t="str">
            <v>00</v>
          </cell>
          <cell r="I2056" t="str">
            <v>0</v>
          </cell>
          <cell r="J2056">
            <v>0</v>
          </cell>
          <cell r="K2056">
            <v>1</v>
          </cell>
          <cell r="L2056">
            <v>0</v>
          </cell>
          <cell r="M2056">
            <v>500000</v>
          </cell>
          <cell r="N2056">
            <v>0</v>
          </cell>
          <cell r="O2056">
            <v>0</v>
          </cell>
        </row>
        <row r="2057">
          <cell r="A2057" t="str">
            <v>12</v>
          </cell>
          <cell r="B2057" t="str">
            <v>01</v>
          </cell>
          <cell r="C2057" t="str">
            <v>03</v>
          </cell>
          <cell r="D2057" t="str">
            <v>01</v>
          </cell>
          <cell r="E2057" t="str">
            <v>10</v>
          </cell>
          <cell r="F2057" t="str">
            <v>28</v>
          </cell>
          <cell r="G2057" t="str">
            <v>1</v>
          </cell>
          <cell r="H2057" t="str">
            <v>00</v>
          </cell>
          <cell r="I2057" t="str">
            <v>0</v>
          </cell>
          <cell r="J2057">
            <v>0</v>
          </cell>
          <cell r="K2057">
            <v>1</v>
          </cell>
          <cell r="L2057">
            <v>0</v>
          </cell>
          <cell r="M2057">
            <v>0</v>
          </cell>
          <cell r="N2057">
            <v>0</v>
          </cell>
          <cell r="O2057">
            <v>0</v>
          </cell>
        </row>
        <row r="2058">
          <cell r="A2058" t="str">
            <v>12</v>
          </cell>
          <cell r="B2058" t="str">
            <v>01</v>
          </cell>
          <cell r="C2058" t="str">
            <v>03</v>
          </cell>
          <cell r="D2058" t="str">
            <v>02</v>
          </cell>
          <cell r="E2058" t="str">
            <v>10</v>
          </cell>
          <cell r="F2058" t="str">
            <v>28</v>
          </cell>
          <cell r="G2058" t="str">
            <v>1</v>
          </cell>
          <cell r="H2058" t="str">
            <v>00</v>
          </cell>
          <cell r="I2058" t="str">
            <v>0</v>
          </cell>
          <cell r="J2058">
            <v>0</v>
          </cell>
          <cell r="K2058">
            <v>1</v>
          </cell>
          <cell r="L2058">
            <v>0</v>
          </cell>
          <cell r="M2058">
            <v>0</v>
          </cell>
          <cell r="N2058">
            <v>0</v>
          </cell>
          <cell r="O2058">
            <v>0</v>
          </cell>
        </row>
        <row r="2059">
          <cell r="A2059" t="str">
            <v>12</v>
          </cell>
          <cell r="B2059" t="str">
            <v>01</v>
          </cell>
          <cell r="C2059" t="str">
            <v>03</v>
          </cell>
          <cell r="D2059" t="str">
            <v>03</v>
          </cell>
          <cell r="E2059" t="str">
            <v>10</v>
          </cell>
          <cell r="F2059" t="str">
            <v>28</v>
          </cell>
          <cell r="G2059" t="str">
            <v>1</v>
          </cell>
          <cell r="H2059" t="str">
            <v>00</v>
          </cell>
          <cell r="I2059" t="str">
            <v>0</v>
          </cell>
          <cell r="J2059">
            <v>0</v>
          </cell>
          <cell r="K2059">
            <v>1</v>
          </cell>
          <cell r="L2059">
            <v>0</v>
          </cell>
          <cell r="M2059">
            <v>0</v>
          </cell>
          <cell r="N2059">
            <v>0</v>
          </cell>
          <cell r="O2059">
            <v>0</v>
          </cell>
        </row>
        <row r="2060">
          <cell r="A2060" t="str">
            <v>12</v>
          </cell>
          <cell r="B2060" t="str">
            <v>01</v>
          </cell>
          <cell r="C2060" t="str">
            <v>04</v>
          </cell>
          <cell r="D2060" t="str">
            <v>01</v>
          </cell>
          <cell r="E2060" t="str">
            <v>10</v>
          </cell>
          <cell r="F2060" t="str">
            <v>28</v>
          </cell>
          <cell r="G2060" t="str">
            <v>1</v>
          </cell>
          <cell r="H2060" t="str">
            <v>00</v>
          </cell>
          <cell r="I2060" t="str">
            <v>0</v>
          </cell>
          <cell r="J2060">
            <v>0</v>
          </cell>
          <cell r="K2060">
            <v>1</v>
          </cell>
          <cell r="L2060">
            <v>0</v>
          </cell>
          <cell r="M2060">
            <v>0</v>
          </cell>
          <cell r="N2060">
            <v>0</v>
          </cell>
          <cell r="O2060">
            <v>0</v>
          </cell>
        </row>
        <row r="2061">
          <cell r="A2061" t="str">
            <v>12</v>
          </cell>
          <cell r="B2061" t="str">
            <v>01</v>
          </cell>
          <cell r="C2061" t="str">
            <v>04</v>
          </cell>
          <cell r="D2061" t="str">
            <v>02</v>
          </cell>
          <cell r="E2061" t="str">
            <v>10</v>
          </cell>
          <cell r="F2061" t="str">
            <v>28</v>
          </cell>
          <cell r="G2061" t="str">
            <v>1</v>
          </cell>
          <cell r="H2061" t="str">
            <v>00</v>
          </cell>
          <cell r="I2061" t="str">
            <v>0</v>
          </cell>
          <cell r="J2061">
            <v>0</v>
          </cell>
          <cell r="K2061">
            <v>1</v>
          </cell>
          <cell r="L2061">
            <v>0</v>
          </cell>
          <cell r="M2061">
            <v>0</v>
          </cell>
          <cell r="N2061">
            <v>0</v>
          </cell>
          <cell r="O2061">
            <v>0</v>
          </cell>
        </row>
        <row r="2062">
          <cell r="A2062" t="str">
            <v>12</v>
          </cell>
          <cell r="B2062" t="str">
            <v>01</v>
          </cell>
          <cell r="C2062" t="str">
            <v>04</v>
          </cell>
          <cell r="D2062" t="str">
            <v>03</v>
          </cell>
          <cell r="E2062" t="str">
            <v>10</v>
          </cell>
          <cell r="F2062" t="str">
            <v>28</v>
          </cell>
          <cell r="G2062" t="str">
            <v>1</v>
          </cell>
          <cell r="H2062" t="str">
            <v>00</v>
          </cell>
          <cell r="I2062" t="str">
            <v>0</v>
          </cell>
          <cell r="J2062">
            <v>0</v>
          </cell>
          <cell r="K2062">
            <v>1</v>
          </cell>
          <cell r="L2062">
            <v>0</v>
          </cell>
          <cell r="M2062">
            <v>0</v>
          </cell>
          <cell r="N2062">
            <v>0</v>
          </cell>
          <cell r="O2062">
            <v>0</v>
          </cell>
        </row>
        <row r="2063">
          <cell r="A2063" t="str">
            <v>12</v>
          </cell>
          <cell r="B2063" t="str">
            <v>01</v>
          </cell>
          <cell r="C2063" t="str">
            <v>04</v>
          </cell>
          <cell r="D2063" t="str">
            <v>05</v>
          </cell>
          <cell r="E2063" t="str">
            <v>10</v>
          </cell>
          <cell r="F2063" t="str">
            <v>28</v>
          </cell>
          <cell r="G2063" t="str">
            <v>1</v>
          </cell>
          <cell r="H2063" t="str">
            <v>00</v>
          </cell>
          <cell r="I2063" t="str">
            <v>0</v>
          </cell>
          <cell r="J2063">
            <v>797</v>
          </cell>
          <cell r="K2063">
            <v>0</v>
          </cell>
          <cell r="L2063">
            <v>0</v>
          </cell>
          <cell r="M2063">
            <v>0</v>
          </cell>
          <cell r="N2063">
            <v>0</v>
          </cell>
          <cell r="O2063">
            <v>0</v>
          </cell>
        </row>
        <row r="2064">
          <cell r="A2064" t="str">
            <v>12</v>
          </cell>
          <cell r="B2064" t="str">
            <v>01</v>
          </cell>
          <cell r="C2064" t="str">
            <v>04</v>
          </cell>
          <cell r="D2064" t="str">
            <v>06</v>
          </cell>
          <cell r="E2064" t="str">
            <v>10</v>
          </cell>
          <cell r="F2064" t="str">
            <v>28</v>
          </cell>
          <cell r="G2064" t="str">
            <v>1</v>
          </cell>
          <cell r="H2064" t="str">
            <v>00</v>
          </cell>
          <cell r="I2064" t="str">
            <v>0</v>
          </cell>
          <cell r="J2064">
            <v>0</v>
          </cell>
          <cell r="K2064">
            <v>20000</v>
          </cell>
          <cell r="L2064">
            <v>20000</v>
          </cell>
          <cell r="M2064">
            <v>2370</v>
          </cell>
          <cell r="N2064">
            <v>370</v>
          </cell>
          <cell r="O2064">
            <v>370</v>
          </cell>
        </row>
        <row r="2065">
          <cell r="A2065" t="str">
            <v>12</v>
          </cell>
          <cell r="B2065" t="str">
            <v>01</v>
          </cell>
          <cell r="C2065" t="str">
            <v>04</v>
          </cell>
          <cell r="D2065" t="str">
            <v>06</v>
          </cell>
          <cell r="E2065" t="str">
            <v>10</v>
          </cell>
          <cell r="F2065" t="str">
            <v>28</v>
          </cell>
          <cell r="G2065" t="str">
            <v>5</v>
          </cell>
          <cell r="H2065" t="str">
            <v>00</v>
          </cell>
          <cell r="I2065" t="str">
            <v>0</v>
          </cell>
          <cell r="J2065">
            <v>34726</v>
          </cell>
          <cell r="K2065">
            <v>0</v>
          </cell>
          <cell r="L2065">
            <v>0</v>
          </cell>
          <cell r="M2065">
            <v>0</v>
          </cell>
          <cell r="N2065">
            <v>0</v>
          </cell>
          <cell r="O2065">
            <v>0</v>
          </cell>
        </row>
        <row r="2066">
          <cell r="A2066" t="str">
            <v>12</v>
          </cell>
          <cell r="B2066" t="str">
            <v>01</v>
          </cell>
          <cell r="C2066" t="str">
            <v>04</v>
          </cell>
          <cell r="D2066" t="str">
            <v>07</v>
          </cell>
          <cell r="E2066" t="str">
            <v>10</v>
          </cell>
          <cell r="F2066" t="str">
            <v>28</v>
          </cell>
          <cell r="G2066" t="str">
            <v>1</v>
          </cell>
          <cell r="H2066" t="str">
            <v>00</v>
          </cell>
          <cell r="I2066" t="str">
            <v>0</v>
          </cell>
          <cell r="J2066">
            <v>0</v>
          </cell>
          <cell r="K2066">
            <v>20000</v>
          </cell>
          <cell r="L2066">
            <v>20000</v>
          </cell>
          <cell r="M2066">
            <v>2370</v>
          </cell>
          <cell r="N2066">
            <v>370</v>
          </cell>
          <cell r="O2066">
            <v>370</v>
          </cell>
        </row>
        <row r="2067">
          <cell r="A2067" t="str">
            <v>12</v>
          </cell>
          <cell r="B2067" t="str">
            <v>01</v>
          </cell>
          <cell r="C2067" t="str">
            <v>04</v>
          </cell>
          <cell r="D2067" t="str">
            <v>08</v>
          </cell>
          <cell r="E2067" t="str">
            <v>10</v>
          </cell>
          <cell r="F2067" t="str">
            <v>28</v>
          </cell>
          <cell r="G2067" t="str">
            <v>4</v>
          </cell>
          <cell r="H2067" t="str">
            <v>00</v>
          </cell>
          <cell r="I2067" t="str">
            <v>0</v>
          </cell>
          <cell r="J2067">
            <v>0</v>
          </cell>
          <cell r="K2067">
            <v>20000</v>
          </cell>
          <cell r="L2067">
            <v>20000</v>
          </cell>
          <cell r="M2067">
            <v>2370</v>
          </cell>
          <cell r="N2067">
            <v>370</v>
          </cell>
          <cell r="O2067">
            <v>370</v>
          </cell>
        </row>
        <row r="2068">
          <cell r="A2068" t="str">
            <v>12</v>
          </cell>
          <cell r="B2068" t="str">
            <v>01</v>
          </cell>
          <cell r="C2068" t="str">
            <v>04</v>
          </cell>
          <cell r="D2068" t="str">
            <v>09</v>
          </cell>
          <cell r="E2068" t="str">
            <v>10</v>
          </cell>
          <cell r="F2068" t="str">
            <v>28</v>
          </cell>
          <cell r="G2068" t="str">
            <v>1</v>
          </cell>
          <cell r="H2068" t="str">
            <v>00</v>
          </cell>
          <cell r="I2068" t="str">
            <v>0</v>
          </cell>
          <cell r="J2068">
            <v>0</v>
          </cell>
          <cell r="K2068">
            <v>10000</v>
          </cell>
          <cell r="L2068">
            <v>10000</v>
          </cell>
          <cell r="M2068">
            <v>2185</v>
          </cell>
          <cell r="N2068">
            <v>185</v>
          </cell>
          <cell r="O2068">
            <v>185</v>
          </cell>
        </row>
        <row r="2069">
          <cell r="A2069" t="str">
            <v>12</v>
          </cell>
          <cell r="B2069" t="str">
            <v>01</v>
          </cell>
          <cell r="C2069" t="str">
            <v>04</v>
          </cell>
          <cell r="D2069" t="str">
            <v>09</v>
          </cell>
          <cell r="E2069" t="str">
            <v>10</v>
          </cell>
          <cell r="F2069" t="str">
            <v>28</v>
          </cell>
          <cell r="G2069" t="str">
            <v>6</v>
          </cell>
          <cell r="H2069" t="str">
            <v>00</v>
          </cell>
          <cell r="I2069" t="str">
            <v>0</v>
          </cell>
          <cell r="J2069">
            <v>21101</v>
          </cell>
          <cell r="K2069">
            <v>0</v>
          </cell>
          <cell r="L2069">
            <v>0</v>
          </cell>
          <cell r="M2069">
            <v>0</v>
          </cell>
          <cell r="N2069">
            <v>0</v>
          </cell>
          <cell r="O2069">
            <v>0</v>
          </cell>
        </row>
        <row r="2070">
          <cell r="A2070" t="str">
            <v>12</v>
          </cell>
          <cell r="B2070" t="str">
            <v>01</v>
          </cell>
          <cell r="C2070" t="str">
            <v>04</v>
          </cell>
          <cell r="D2070" t="str">
            <v>10</v>
          </cell>
          <cell r="E2070" t="str">
            <v>10</v>
          </cell>
          <cell r="F2070" t="str">
            <v>28</v>
          </cell>
          <cell r="G2070" t="str">
            <v>1</v>
          </cell>
          <cell r="H2070" t="str">
            <v>00</v>
          </cell>
          <cell r="I2070" t="str">
            <v>0</v>
          </cell>
          <cell r="J2070">
            <v>0</v>
          </cell>
          <cell r="K2070">
            <v>10000</v>
          </cell>
          <cell r="L2070">
            <v>10000</v>
          </cell>
          <cell r="M2070">
            <v>2185</v>
          </cell>
          <cell r="N2070">
            <v>185</v>
          </cell>
          <cell r="O2070">
            <v>185</v>
          </cell>
        </row>
        <row r="2071">
          <cell r="A2071" t="str">
            <v>12</v>
          </cell>
          <cell r="B2071" t="str">
            <v>01</v>
          </cell>
          <cell r="C2071" t="str">
            <v>04</v>
          </cell>
          <cell r="D2071" t="str">
            <v>11</v>
          </cell>
          <cell r="E2071" t="str">
            <v>10</v>
          </cell>
          <cell r="F2071" t="str">
            <v>28</v>
          </cell>
          <cell r="G2071" t="str">
            <v>1</v>
          </cell>
          <cell r="H2071" t="str">
            <v>00</v>
          </cell>
          <cell r="I2071" t="str">
            <v>0</v>
          </cell>
          <cell r="J2071">
            <v>7343</v>
          </cell>
          <cell r="K2071">
            <v>0</v>
          </cell>
          <cell r="L2071">
            <v>0</v>
          </cell>
          <cell r="M2071">
            <v>0</v>
          </cell>
          <cell r="N2071">
            <v>0</v>
          </cell>
          <cell r="O2071">
            <v>0</v>
          </cell>
        </row>
        <row r="2072">
          <cell r="A2072" t="str">
            <v>12</v>
          </cell>
          <cell r="B2072" t="str">
            <v>01</v>
          </cell>
          <cell r="C2072" t="str">
            <v>04</v>
          </cell>
          <cell r="D2072" t="str">
            <v>11</v>
          </cell>
          <cell r="E2072" t="str">
            <v>10</v>
          </cell>
          <cell r="F2072" t="str">
            <v>28</v>
          </cell>
          <cell r="G2072" t="str">
            <v>3</v>
          </cell>
          <cell r="H2072" t="str">
            <v>00</v>
          </cell>
          <cell r="I2072" t="str">
            <v>0</v>
          </cell>
          <cell r="J2072">
            <v>724</v>
          </cell>
          <cell r="K2072">
            <v>0</v>
          </cell>
          <cell r="L2072">
            <v>0</v>
          </cell>
          <cell r="M2072">
            <v>0</v>
          </cell>
          <cell r="N2072">
            <v>0</v>
          </cell>
          <cell r="O2072">
            <v>0</v>
          </cell>
        </row>
        <row r="2073">
          <cell r="A2073" t="str">
            <v>12</v>
          </cell>
          <cell r="B2073" t="str">
            <v>01</v>
          </cell>
          <cell r="C2073" t="str">
            <v>04</v>
          </cell>
          <cell r="D2073" t="str">
            <v>13</v>
          </cell>
          <cell r="E2073" t="str">
            <v>10</v>
          </cell>
          <cell r="F2073" t="str">
            <v>28</v>
          </cell>
          <cell r="G2073" t="str">
            <v>1</v>
          </cell>
          <cell r="H2073" t="str">
            <v>00</v>
          </cell>
          <cell r="I2073" t="str">
            <v>0</v>
          </cell>
          <cell r="J2073">
            <v>0</v>
          </cell>
          <cell r="K2073">
            <v>50000</v>
          </cell>
          <cell r="L2073">
            <v>10310</v>
          </cell>
          <cell r="M2073">
            <v>2925</v>
          </cell>
          <cell r="N2073">
            <v>925</v>
          </cell>
          <cell r="O2073">
            <v>925</v>
          </cell>
        </row>
        <row r="2074">
          <cell r="A2074" t="str">
            <v>12</v>
          </cell>
          <cell r="B2074" t="str">
            <v>01</v>
          </cell>
          <cell r="C2074" t="str">
            <v>01</v>
          </cell>
          <cell r="D2074" t="str">
            <v>01</v>
          </cell>
          <cell r="E2074" t="str">
            <v>11</v>
          </cell>
          <cell r="F2074" t="str">
            <v>01</v>
          </cell>
          <cell r="G2074" t="str">
            <v>1</v>
          </cell>
          <cell r="H2074" t="str">
            <v>00</v>
          </cell>
          <cell r="I2074" t="str">
            <v>0</v>
          </cell>
          <cell r="J2074">
            <v>219523</v>
          </cell>
          <cell r="K2074">
            <v>5000</v>
          </cell>
          <cell r="L2074">
            <v>5835</v>
          </cell>
          <cell r="M2074">
            <v>93</v>
          </cell>
          <cell r="N2074">
            <v>93</v>
          </cell>
          <cell r="O2074">
            <v>93</v>
          </cell>
        </row>
        <row r="2075">
          <cell r="A2075" t="str">
            <v>12</v>
          </cell>
          <cell r="B2075" t="str">
            <v>01</v>
          </cell>
          <cell r="C2075" t="str">
            <v>01</v>
          </cell>
          <cell r="D2075" t="str">
            <v>02</v>
          </cell>
          <cell r="E2075" t="str">
            <v>11</v>
          </cell>
          <cell r="F2075" t="str">
            <v>01</v>
          </cell>
          <cell r="G2075" t="str">
            <v>1</v>
          </cell>
          <cell r="H2075" t="str">
            <v>00</v>
          </cell>
          <cell r="I2075" t="str">
            <v>0</v>
          </cell>
          <cell r="J2075">
            <v>0</v>
          </cell>
          <cell r="K2075">
            <v>1</v>
          </cell>
          <cell r="L2075">
            <v>0</v>
          </cell>
          <cell r="M2075">
            <v>0</v>
          </cell>
          <cell r="N2075">
            <v>0</v>
          </cell>
          <cell r="O2075">
            <v>0</v>
          </cell>
        </row>
        <row r="2076">
          <cell r="A2076" t="str">
            <v>12</v>
          </cell>
          <cell r="B2076" t="str">
            <v>01</v>
          </cell>
          <cell r="C2076" t="str">
            <v>01</v>
          </cell>
          <cell r="D2076" t="str">
            <v>03</v>
          </cell>
          <cell r="E2076" t="str">
            <v>11</v>
          </cell>
          <cell r="F2076" t="str">
            <v>01</v>
          </cell>
          <cell r="G2076" t="str">
            <v>1</v>
          </cell>
          <cell r="H2076" t="str">
            <v>00</v>
          </cell>
          <cell r="I2076" t="str">
            <v>0</v>
          </cell>
          <cell r="J2076">
            <v>0</v>
          </cell>
          <cell r="K2076">
            <v>7500</v>
          </cell>
          <cell r="L2076">
            <v>2835</v>
          </cell>
          <cell r="M2076">
            <v>5139</v>
          </cell>
          <cell r="N2076">
            <v>139</v>
          </cell>
          <cell r="O2076">
            <v>139</v>
          </cell>
        </row>
        <row r="2077">
          <cell r="A2077" t="str">
            <v>12</v>
          </cell>
          <cell r="B2077" t="str">
            <v>01</v>
          </cell>
          <cell r="C2077" t="str">
            <v>02</v>
          </cell>
          <cell r="D2077" t="str">
            <v>01</v>
          </cell>
          <cell r="E2077" t="str">
            <v>11</v>
          </cell>
          <cell r="F2077" t="str">
            <v>01</v>
          </cell>
          <cell r="G2077" t="str">
            <v>1</v>
          </cell>
          <cell r="H2077" t="str">
            <v>00</v>
          </cell>
          <cell r="I2077" t="str">
            <v>0</v>
          </cell>
          <cell r="J2077">
            <v>0</v>
          </cell>
          <cell r="K2077">
            <v>5000</v>
          </cell>
          <cell r="L2077">
            <v>5554</v>
          </cell>
          <cell r="M2077">
            <v>93</v>
          </cell>
          <cell r="N2077">
            <v>93</v>
          </cell>
          <cell r="O2077">
            <v>93</v>
          </cell>
        </row>
        <row r="2078">
          <cell r="A2078" t="str">
            <v>12</v>
          </cell>
          <cell r="B2078" t="str">
            <v>01</v>
          </cell>
          <cell r="C2078" t="str">
            <v>02</v>
          </cell>
          <cell r="D2078" t="str">
            <v>02</v>
          </cell>
          <cell r="E2078" t="str">
            <v>11</v>
          </cell>
          <cell r="F2078" t="str">
            <v>01</v>
          </cell>
          <cell r="G2078" t="str">
            <v>1</v>
          </cell>
          <cell r="H2078" t="str">
            <v>00</v>
          </cell>
          <cell r="I2078" t="str">
            <v>0</v>
          </cell>
          <cell r="J2078">
            <v>7908</v>
          </cell>
          <cell r="K2078">
            <v>0</v>
          </cell>
          <cell r="L2078">
            <v>0</v>
          </cell>
          <cell r="M2078">
            <v>0</v>
          </cell>
          <cell r="N2078">
            <v>0</v>
          </cell>
          <cell r="O2078">
            <v>0</v>
          </cell>
        </row>
        <row r="2079">
          <cell r="A2079" t="str">
            <v>12</v>
          </cell>
          <cell r="B2079" t="str">
            <v>01</v>
          </cell>
          <cell r="C2079" t="str">
            <v>03</v>
          </cell>
          <cell r="D2079" t="str">
            <v>02</v>
          </cell>
          <cell r="E2079" t="str">
            <v>11</v>
          </cell>
          <cell r="F2079" t="str">
            <v>01</v>
          </cell>
          <cell r="G2079" t="str">
            <v>1</v>
          </cell>
          <cell r="H2079" t="str">
            <v>00</v>
          </cell>
          <cell r="I2079" t="str">
            <v>0</v>
          </cell>
          <cell r="J2079">
            <v>12333</v>
          </cell>
          <cell r="K2079">
            <v>8606</v>
          </cell>
          <cell r="L2079">
            <v>12651</v>
          </cell>
          <cell r="M2079">
            <v>159</v>
          </cell>
          <cell r="N2079">
            <v>159</v>
          </cell>
          <cell r="O2079">
            <v>159</v>
          </cell>
        </row>
        <row r="2080">
          <cell r="A2080" t="str">
            <v>12</v>
          </cell>
          <cell r="B2080" t="str">
            <v>01</v>
          </cell>
          <cell r="C2080" t="str">
            <v>03</v>
          </cell>
          <cell r="D2080" t="str">
            <v>03</v>
          </cell>
          <cell r="E2080" t="str">
            <v>11</v>
          </cell>
          <cell r="F2080" t="str">
            <v>01</v>
          </cell>
          <cell r="G2080" t="str">
            <v>1</v>
          </cell>
          <cell r="H2080" t="str">
            <v>00</v>
          </cell>
          <cell r="I2080" t="str">
            <v>0</v>
          </cell>
          <cell r="J2080">
            <v>0</v>
          </cell>
          <cell r="K2080">
            <v>3788</v>
          </cell>
          <cell r="L2080">
            <v>4508</v>
          </cell>
          <cell r="M2080">
            <v>70</v>
          </cell>
          <cell r="N2080">
            <v>70</v>
          </cell>
          <cell r="O2080">
            <v>70</v>
          </cell>
        </row>
        <row r="2081">
          <cell r="A2081" t="str">
            <v>12</v>
          </cell>
          <cell r="B2081" t="str">
            <v>01</v>
          </cell>
          <cell r="C2081" t="str">
            <v>04</v>
          </cell>
          <cell r="D2081" t="str">
            <v>01</v>
          </cell>
          <cell r="E2081" t="str">
            <v>11</v>
          </cell>
          <cell r="F2081" t="str">
            <v>01</v>
          </cell>
          <cell r="G2081" t="str">
            <v>1</v>
          </cell>
          <cell r="H2081" t="str">
            <v>00</v>
          </cell>
          <cell r="I2081" t="str">
            <v>0</v>
          </cell>
          <cell r="J2081">
            <v>24307</v>
          </cell>
          <cell r="K2081">
            <v>1</v>
          </cell>
          <cell r="L2081">
            <v>0</v>
          </cell>
          <cell r="M2081">
            <v>0</v>
          </cell>
          <cell r="N2081">
            <v>0</v>
          </cell>
          <cell r="O2081">
            <v>0</v>
          </cell>
        </row>
        <row r="2082">
          <cell r="A2082" t="str">
            <v>12</v>
          </cell>
          <cell r="B2082" t="str">
            <v>01</v>
          </cell>
          <cell r="C2082" t="str">
            <v>04</v>
          </cell>
          <cell r="D2082" t="str">
            <v>02</v>
          </cell>
          <cell r="E2082" t="str">
            <v>11</v>
          </cell>
          <cell r="F2082" t="str">
            <v>01</v>
          </cell>
          <cell r="G2082" t="str">
            <v>1</v>
          </cell>
          <cell r="H2082" t="str">
            <v>00</v>
          </cell>
          <cell r="I2082" t="str">
            <v>0</v>
          </cell>
          <cell r="J2082">
            <v>0</v>
          </cell>
          <cell r="K2082">
            <v>1</v>
          </cell>
          <cell r="L2082">
            <v>0</v>
          </cell>
          <cell r="M2082">
            <v>0</v>
          </cell>
          <cell r="N2082">
            <v>0</v>
          </cell>
          <cell r="O2082">
            <v>0</v>
          </cell>
        </row>
        <row r="2083">
          <cell r="A2083" t="str">
            <v>12</v>
          </cell>
          <cell r="B2083" t="str">
            <v>01</v>
          </cell>
          <cell r="C2083" t="str">
            <v>04</v>
          </cell>
          <cell r="D2083" t="str">
            <v>03</v>
          </cell>
          <cell r="E2083" t="str">
            <v>11</v>
          </cell>
          <cell r="F2083" t="str">
            <v>01</v>
          </cell>
          <cell r="G2083" t="str">
            <v>1</v>
          </cell>
          <cell r="H2083" t="str">
            <v>00</v>
          </cell>
          <cell r="I2083" t="str">
            <v>0</v>
          </cell>
          <cell r="J2083">
            <v>0</v>
          </cell>
          <cell r="K2083">
            <v>1</v>
          </cell>
          <cell r="L2083">
            <v>0</v>
          </cell>
          <cell r="M2083">
            <v>0</v>
          </cell>
          <cell r="N2083">
            <v>0</v>
          </cell>
          <cell r="O2083">
            <v>0</v>
          </cell>
        </row>
        <row r="2084">
          <cell r="A2084" t="str">
            <v>12</v>
          </cell>
          <cell r="B2084" t="str">
            <v>01</v>
          </cell>
          <cell r="C2084" t="str">
            <v>04</v>
          </cell>
          <cell r="D2084" t="str">
            <v>04</v>
          </cell>
          <cell r="E2084" t="str">
            <v>11</v>
          </cell>
          <cell r="F2084" t="str">
            <v>01</v>
          </cell>
          <cell r="G2084" t="str">
            <v>1</v>
          </cell>
          <cell r="H2084" t="str">
            <v>00</v>
          </cell>
          <cell r="I2084" t="str">
            <v>0</v>
          </cell>
          <cell r="J2084">
            <v>4082</v>
          </cell>
          <cell r="K2084">
            <v>20636</v>
          </cell>
          <cell r="L2084">
            <v>8505</v>
          </cell>
          <cell r="M2084">
            <v>2382</v>
          </cell>
          <cell r="N2084">
            <v>382</v>
          </cell>
          <cell r="O2084">
            <v>382</v>
          </cell>
        </row>
        <row r="2085">
          <cell r="A2085" t="str">
            <v>12</v>
          </cell>
          <cell r="B2085" t="str">
            <v>01</v>
          </cell>
          <cell r="C2085" t="str">
            <v>04</v>
          </cell>
          <cell r="D2085" t="str">
            <v>05</v>
          </cell>
          <cell r="E2085" t="str">
            <v>11</v>
          </cell>
          <cell r="F2085" t="str">
            <v>01</v>
          </cell>
          <cell r="G2085" t="str">
            <v>1</v>
          </cell>
          <cell r="H2085" t="str">
            <v>00</v>
          </cell>
          <cell r="I2085" t="str">
            <v>0</v>
          </cell>
          <cell r="J2085">
            <v>22301</v>
          </cell>
          <cell r="K2085">
            <v>15848</v>
          </cell>
          <cell r="L2085">
            <v>12284</v>
          </cell>
          <cell r="M2085">
            <v>2293</v>
          </cell>
          <cell r="N2085">
            <v>293</v>
          </cell>
          <cell r="O2085">
            <v>293</v>
          </cell>
        </row>
        <row r="2086">
          <cell r="A2086" t="str">
            <v>12</v>
          </cell>
          <cell r="B2086" t="str">
            <v>01</v>
          </cell>
          <cell r="C2086" t="str">
            <v>04</v>
          </cell>
          <cell r="D2086" t="str">
            <v>06</v>
          </cell>
          <cell r="E2086" t="str">
            <v>11</v>
          </cell>
          <cell r="F2086" t="str">
            <v>01</v>
          </cell>
          <cell r="G2086" t="str">
            <v>1</v>
          </cell>
          <cell r="H2086" t="str">
            <v>00</v>
          </cell>
          <cell r="I2086" t="str">
            <v>0</v>
          </cell>
          <cell r="J2086">
            <v>0</v>
          </cell>
          <cell r="K2086">
            <v>15600</v>
          </cell>
          <cell r="L2086">
            <v>2274</v>
          </cell>
          <cell r="M2086">
            <v>2289</v>
          </cell>
          <cell r="N2086">
            <v>289</v>
          </cell>
          <cell r="O2086">
            <v>289</v>
          </cell>
        </row>
        <row r="2087">
          <cell r="A2087" t="str">
            <v>12</v>
          </cell>
          <cell r="B2087" t="str">
            <v>01</v>
          </cell>
          <cell r="C2087" t="str">
            <v>04</v>
          </cell>
          <cell r="D2087" t="str">
            <v>06</v>
          </cell>
          <cell r="E2087" t="str">
            <v>11</v>
          </cell>
          <cell r="F2087" t="str">
            <v>01</v>
          </cell>
          <cell r="G2087" t="str">
            <v>5</v>
          </cell>
          <cell r="H2087" t="str">
            <v>00</v>
          </cell>
          <cell r="I2087" t="str">
            <v>0</v>
          </cell>
          <cell r="J2087">
            <v>420</v>
          </cell>
          <cell r="K2087">
            <v>0</v>
          </cell>
          <cell r="L2087">
            <v>0</v>
          </cell>
          <cell r="M2087">
            <v>0</v>
          </cell>
          <cell r="N2087">
            <v>0</v>
          </cell>
          <cell r="O2087">
            <v>0</v>
          </cell>
        </row>
        <row r="2088">
          <cell r="A2088" t="str">
            <v>12</v>
          </cell>
          <cell r="B2088" t="str">
            <v>01</v>
          </cell>
          <cell r="C2088" t="str">
            <v>04</v>
          </cell>
          <cell r="D2088" t="str">
            <v>07</v>
          </cell>
          <cell r="E2088" t="str">
            <v>11</v>
          </cell>
          <cell r="F2088" t="str">
            <v>01</v>
          </cell>
          <cell r="G2088" t="str">
            <v>1</v>
          </cell>
          <cell r="H2088" t="str">
            <v>00</v>
          </cell>
          <cell r="I2088" t="str">
            <v>0</v>
          </cell>
          <cell r="J2088">
            <v>0</v>
          </cell>
          <cell r="K2088">
            <v>1</v>
          </cell>
          <cell r="L2088">
            <v>0</v>
          </cell>
          <cell r="M2088">
            <v>0</v>
          </cell>
          <cell r="N2088">
            <v>0</v>
          </cell>
          <cell r="O2088">
            <v>0</v>
          </cell>
        </row>
        <row r="2089">
          <cell r="A2089" t="str">
            <v>12</v>
          </cell>
          <cell r="B2089" t="str">
            <v>01</v>
          </cell>
          <cell r="C2089" t="str">
            <v>04</v>
          </cell>
          <cell r="D2089" t="str">
            <v>08</v>
          </cell>
          <cell r="E2089" t="str">
            <v>11</v>
          </cell>
          <cell r="F2089" t="str">
            <v>01</v>
          </cell>
          <cell r="G2089" t="str">
            <v>4</v>
          </cell>
          <cell r="H2089" t="str">
            <v>00</v>
          </cell>
          <cell r="I2089" t="str">
            <v>0</v>
          </cell>
          <cell r="J2089">
            <v>0</v>
          </cell>
          <cell r="K2089">
            <v>8606</v>
          </cell>
          <cell r="L2089">
            <v>8606</v>
          </cell>
          <cell r="M2089">
            <v>2159</v>
          </cell>
          <cell r="N2089">
            <v>159</v>
          </cell>
          <cell r="O2089">
            <v>159</v>
          </cell>
        </row>
        <row r="2090">
          <cell r="A2090" t="str">
            <v>12</v>
          </cell>
          <cell r="B2090" t="str">
            <v>01</v>
          </cell>
          <cell r="C2090" t="str">
            <v>04</v>
          </cell>
          <cell r="D2090" t="str">
            <v>09</v>
          </cell>
          <cell r="E2090" t="str">
            <v>11</v>
          </cell>
          <cell r="F2090" t="str">
            <v>01</v>
          </cell>
          <cell r="G2090" t="str">
            <v>1</v>
          </cell>
          <cell r="H2090" t="str">
            <v>00</v>
          </cell>
          <cell r="I2090" t="str">
            <v>0</v>
          </cell>
          <cell r="J2090">
            <v>0</v>
          </cell>
          <cell r="K2090">
            <v>1</v>
          </cell>
          <cell r="L2090">
            <v>0</v>
          </cell>
          <cell r="M2090">
            <v>0</v>
          </cell>
          <cell r="N2090">
            <v>0</v>
          </cell>
          <cell r="O2090">
            <v>0</v>
          </cell>
        </row>
        <row r="2091">
          <cell r="A2091" t="str">
            <v>12</v>
          </cell>
          <cell r="B2091" t="str">
            <v>01</v>
          </cell>
          <cell r="C2091" t="str">
            <v>04</v>
          </cell>
          <cell r="D2091" t="str">
            <v>09</v>
          </cell>
          <cell r="E2091" t="str">
            <v>11</v>
          </cell>
          <cell r="F2091" t="str">
            <v>01</v>
          </cell>
          <cell r="G2091" t="str">
            <v>6</v>
          </cell>
          <cell r="H2091" t="str">
            <v>00</v>
          </cell>
          <cell r="I2091" t="str">
            <v>0</v>
          </cell>
          <cell r="J2091">
            <v>3690</v>
          </cell>
          <cell r="K2091">
            <v>0</v>
          </cell>
          <cell r="L2091">
            <v>0</v>
          </cell>
          <cell r="M2091">
            <v>0</v>
          </cell>
          <cell r="N2091">
            <v>0</v>
          </cell>
          <cell r="O2091">
            <v>0</v>
          </cell>
        </row>
        <row r="2092">
          <cell r="A2092" t="str">
            <v>12</v>
          </cell>
          <cell r="B2092" t="str">
            <v>01</v>
          </cell>
          <cell r="C2092" t="str">
            <v>04</v>
          </cell>
          <cell r="D2092" t="str">
            <v>10</v>
          </cell>
          <cell r="E2092" t="str">
            <v>11</v>
          </cell>
          <cell r="F2092" t="str">
            <v>01</v>
          </cell>
          <cell r="G2092" t="str">
            <v>1</v>
          </cell>
          <cell r="H2092" t="str">
            <v>00</v>
          </cell>
          <cell r="I2092" t="str">
            <v>0</v>
          </cell>
          <cell r="J2092">
            <v>0</v>
          </cell>
          <cell r="K2092">
            <v>1</v>
          </cell>
          <cell r="L2092">
            <v>0</v>
          </cell>
          <cell r="M2092">
            <v>0</v>
          </cell>
          <cell r="N2092">
            <v>0</v>
          </cell>
          <cell r="O2092">
            <v>0</v>
          </cell>
        </row>
        <row r="2093">
          <cell r="A2093" t="str">
            <v>12</v>
          </cell>
          <cell r="B2093" t="str">
            <v>01</v>
          </cell>
          <cell r="C2093" t="str">
            <v>04</v>
          </cell>
          <cell r="D2093" t="str">
            <v>11</v>
          </cell>
          <cell r="E2093" t="str">
            <v>11</v>
          </cell>
          <cell r="F2093" t="str">
            <v>01</v>
          </cell>
          <cell r="G2093" t="str">
            <v>1</v>
          </cell>
          <cell r="H2093" t="str">
            <v>00</v>
          </cell>
          <cell r="I2093" t="str">
            <v>0</v>
          </cell>
          <cell r="J2093">
            <v>1469</v>
          </cell>
          <cell r="K2093">
            <v>35278</v>
          </cell>
          <cell r="L2093">
            <v>18887</v>
          </cell>
          <cell r="M2093">
            <v>2653</v>
          </cell>
          <cell r="N2093">
            <v>653</v>
          </cell>
          <cell r="O2093">
            <v>653</v>
          </cell>
        </row>
        <row r="2094">
          <cell r="A2094" t="str">
            <v>12</v>
          </cell>
          <cell r="B2094" t="str">
            <v>01</v>
          </cell>
          <cell r="C2094" t="str">
            <v>04</v>
          </cell>
          <cell r="D2094" t="str">
            <v>12</v>
          </cell>
          <cell r="E2094" t="str">
            <v>11</v>
          </cell>
          <cell r="F2094" t="str">
            <v>01</v>
          </cell>
          <cell r="G2094" t="str">
            <v>1</v>
          </cell>
          <cell r="H2094" t="str">
            <v>00</v>
          </cell>
          <cell r="I2094" t="str">
            <v>0</v>
          </cell>
          <cell r="J2094">
            <v>8550</v>
          </cell>
          <cell r="K2094">
            <v>20979</v>
          </cell>
          <cell r="L2094">
            <v>7196</v>
          </cell>
          <cell r="M2094">
            <v>2388</v>
          </cell>
          <cell r="N2094">
            <v>388</v>
          </cell>
          <cell r="O2094">
            <v>388</v>
          </cell>
        </row>
        <row r="2095">
          <cell r="A2095" t="str">
            <v>12</v>
          </cell>
          <cell r="B2095" t="str">
            <v>01</v>
          </cell>
          <cell r="C2095" t="str">
            <v>04</v>
          </cell>
          <cell r="D2095" t="str">
            <v>13</v>
          </cell>
          <cell r="E2095" t="str">
            <v>11</v>
          </cell>
          <cell r="F2095" t="str">
            <v>01</v>
          </cell>
          <cell r="G2095" t="str">
            <v>1</v>
          </cell>
          <cell r="H2095" t="str">
            <v>00</v>
          </cell>
          <cell r="I2095" t="str">
            <v>0</v>
          </cell>
          <cell r="J2095">
            <v>0</v>
          </cell>
          <cell r="K2095">
            <v>100984</v>
          </cell>
          <cell r="L2095">
            <v>171526</v>
          </cell>
          <cell r="M2095">
            <v>1869</v>
          </cell>
          <cell r="N2095">
            <v>1869</v>
          </cell>
          <cell r="O2095">
            <v>1869</v>
          </cell>
        </row>
        <row r="2096">
          <cell r="A2096" t="str">
            <v>12</v>
          </cell>
          <cell r="B2096" t="str">
            <v>01</v>
          </cell>
          <cell r="C2096" t="str">
            <v>04</v>
          </cell>
          <cell r="D2096" t="str">
            <v>14</v>
          </cell>
          <cell r="E2096" t="str">
            <v>11</v>
          </cell>
          <cell r="F2096" t="str">
            <v>01</v>
          </cell>
          <cell r="G2096" t="str">
            <v>1</v>
          </cell>
          <cell r="H2096" t="str">
            <v>00</v>
          </cell>
          <cell r="I2096" t="str">
            <v>0</v>
          </cell>
          <cell r="J2096">
            <v>0</v>
          </cell>
          <cell r="K2096">
            <v>1</v>
          </cell>
          <cell r="L2096">
            <v>0</v>
          </cell>
          <cell r="M2096">
            <v>0</v>
          </cell>
          <cell r="N2096">
            <v>0</v>
          </cell>
          <cell r="O2096">
            <v>0</v>
          </cell>
        </row>
        <row r="2097">
          <cell r="A2097" t="str">
            <v>12</v>
          </cell>
          <cell r="B2097" t="str">
            <v>01</v>
          </cell>
          <cell r="C2097" t="str">
            <v>05</v>
          </cell>
          <cell r="D2097" t="str">
            <v>01</v>
          </cell>
          <cell r="E2097" t="str">
            <v>11</v>
          </cell>
          <cell r="F2097" t="str">
            <v>01</v>
          </cell>
          <cell r="G2097" t="str">
            <v>1</v>
          </cell>
          <cell r="H2097" t="str">
            <v>00</v>
          </cell>
          <cell r="I2097" t="str">
            <v>0</v>
          </cell>
          <cell r="J2097">
            <v>16344</v>
          </cell>
          <cell r="K2097">
            <v>15000</v>
          </cell>
          <cell r="L2097">
            <v>18420</v>
          </cell>
          <cell r="M2097">
            <v>278</v>
          </cell>
          <cell r="N2097">
            <v>278</v>
          </cell>
          <cell r="O2097">
            <v>278</v>
          </cell>
        </row>
        <row r="2098">
          <cell r="A2098" t="str">
            <v>12</v>
          </cell>
          <cell r="B2098" t="str">
            <v>01</v>
          </cell>
          <cell r="C2098" t="str">
            <v>05</v>
          </cell>
          <cell r="D2098" t="str">
            <v>02</v>
          </cell>
          <cell r="E2098" t="str">
            <v>11</v>
          </cell>
          <cell r="F2098" t="str">
            <v>01</v>
          </cell>
          <cell r="G2098" t="str">
            <v>1</v>
          </cell>
          <cell r="H2098" t="str">
            <v>00</v>
          </cell>
          <cell r="I2098" t="str">
            <v>0</v>
          </cell>
          <cell r="J2098">
            <v>0</v>
          </cell>
          <cell r="K2098">
            <v>8000</v>
          </cell>
          <cell r="L2098">
            <v>15128</v>
          </cell>
          <cell r="M2098">
            <v>148</v>
          </cell>
          <cell r="N2098">
            <v>148</v>
          </cell>
          <cell r="O2098">
            <v>148</v>
          </cell>
        </row>
        <row r="2099">
          <cell r="A2099" t="str">
            <v>12</v>
          </cell>
          <cell r="B2099" t="str">
            <v>01</v>
          </cell>
          <cell r="C2099" t="str">
            <v>05</v>
          </cell>
          <cell r="D2099" t="str">
            <v>03</v>
          </cell>
          <cell r="E2099" t="str">
            <v>11</v>
          </cell>
          <cell r="F2099" t="str">
            <v>01</v>
          </cell>
          <cell r="G2099" t="str">
            <v>1</v>
          </cell>
          <cell r="H2099" t="str">
            <v>00</v>
          </cell>
          <cell r="I2099" t="str">
            <v>0</v>
          </cell>
          <cell r="J2099">
            <v>0</v>
          </cell>
          <cell r="K2099">
            <v>1</v>
          </cell>
          <cell r="L2099">
            <v>0</v>
          </cell>
          <cell r="M2099">
            <v>0</v>
          </cell>
          <cell r="N2099">
            <v>0</v>
          </cell>
          <cell r="O2099">
            <v>0</v>
          </cell>
        </row>
        <row r="2100">
          <cell r="A2100" t="str">
            <v>12</v>
          </cell>
          <cell r="B2100" t="str">
            <v>01</v>
          </cell>
          <cell r="C2100" t="str">
            <v>05</v>
          </cell>
          <cell r="D2100" t="str">
            <v>10</v>
          </cell>
          <cell r="E2100" t="str">
            <v>11</v>
          </cell>
          <cell r="F2100" t="str">
            <v>01</v>
          </cell>
          <cell r="G2100" t="str">
            <v>1</v>
          </cell>
          <cell r="H2100" t="str">
            <v>00</v>
          </cell>
          <cell r="I2100" t="str">
            <v>0</v>
          </cell>
          <cell r="J2100">
            <v>736</v>
          </cell>
          <cell r="K2100">
            <v>0</v>
          </cell>
          <cell r="L2100">
            <v>0</v>
          </cell>
          <cell r="M2100">
            <v>0</v>
          </cell>
          <cell r="N2100">
            <v>0</v>
          </cell>
          <cell r="O2100">
            <v>0</v>
          </cell>
        </row>
        <row r="2101">
          <cell r="A2101" t="str">
            <v>12</v>
          </cell>
          <cell r="B2101" t="str">
            <v>01</v>
          </cell>
          <cell r="C2101" t="str">
            <v>05</v>
          </cell>
          <cell r="D2101" t="str">
            <v>12</v>
          </cell>
          <cell r="E2101" t="str">
            <v>11</v>
          </cell>
          <cell r="F2101" t="str">
            <v>01</v>
          </cell>
          <cell r="G2101" t="str">
            <v>1</v>
          </cell>
          <cell r="H2101" t="str">
            <v>00</v>
          </cell>
          <cell r="I2101" t="str">
            <v>0</v>
          </cell>
          <cell r="J2101">
            <v>3200</v>
          </cell>
          <cell r="K2101">
            <v>0</v>
          </cell>
          <cell r="L2101">
            <v>0</v>
          </cell>
          <cell r="M2101">
            <v>0</v>
          </cell>
          <cell r="N2101">
            <v>0</v>
          </cell>
          <cell r="O2101">
            <v>0</v>
          </cell>
        </row>
        <row r="2102">
          <cell r="A2102" t="str">
            <v>12</v>
          </cell>
          <cell r="B2102" t="str">
            <v>01</v>
          </cell>
          <cell r="C2102" t="str">
            <v>05</v>
          </cell>
          <cell r="D2102" t="str">
            <v>13</v>
          </cell>
          <cell r="E2102" t="str">
            <v>11</v>
          </cell>
          <cell r="F2102" t="str">
            <v>01</v>
          </cell>
          <cell r="G2102" t="str">
            <v>1</v>
          </cell>
          <cell r="H2102" t="str">
            <v>00</v>
          </cell>
          <cell r="I2102" t="str">
            <v>0</v>
          </cell>
          <cell r="J2102">
            <v>800</v>
          </cell>
          <cell r="K2102">
            <v>0</v>
          </cell>
          <cell r="L2102">
            <v>0</v>
          </cell>
          <cell r="M2102">
            <v>0</v>
          </cell>
          <cell r="N2102">
            <v>0</v>
          </cell>
          <cell r="O2102">
            <v>0</v>
          </cell>
        </row>
        <row r="2103">
          <cell r="A2103" t="str">
            <v>12</v>
          </cell>
          <cell r="B2103" t="str">
            <v>01</v>
          </cell>
          <cell r="C2103" t="str">
            <v>05</v>
          </cell>
          <cell r="D2103" t="str">
            <v>15</v>
          </cell>
          <cell r="E2103" t="str">
            <v>11</v>
          </cell>
          <cell r="F2103" t="str">
            <v>01</v>
          </cell>
          <cell r="G2103" t="str">
            <v>1</v>
          </cell>
          <cell r="H2103" t="str">
            <v>00</v>
          </cell>
          <cell r="I2103" t="str">
            <v>0</v>
          </cell>
          <cell r="J2103">
            <v>0</v>
          </cell>
          <cell r="K2103">
            <v>0</v>
          </cell>
          <cell r="L2103">
            <v>0</v>
          </cell>
          <cell r="M2103">
            <v>0</v>
          </cell>
          <cell r="N2103">
            <v>0</v>
          </cell>
          <cell r="O2103">
            <v>0</v>
          </cell>
        </row>
        <row r="2104">
          <cell r="A2104" t="str">
            <v>12</v>
          </cell>
          <cell r="B2104" t="str">
            <v>01</v>
          </cell>
          <cell r="C2104" t="str">
            <v>05</v>
          </cell>
          <cell r="D2104" t="str">
            <v>16</v>
          </cell>
          <cell r="E2104" t="str">
            <v>11</v>
          </cell>
          <cell r="F2104" t="str">
            <v>01</v>
          </cell>
          <cell r="G2104" t="str">
            <v>1</v>
          </cell>
          <cell r="H2104" t="str">
            <v>00</v>
          </cell>
          <cell r="I2104" t="str">
            <v>0</v>
          </cell>
          <cell r="J2104">
            <v>24574</v>
          </cell>
          <cell r="K2104">
            <v>0</v>
          </cell>
          <cell r="L2104">
            <v>0</v>
          </cell>
          <cell r="M2104">
            <v>0</v>
          </cell>
          <cell r="N2104">
            <v>0</v>
          </cell>
          <cell r="O2104">
            <v>0</v>
          </cell>
        </row>
        <row r="2105">
          <cell r="A2105" t="str">
            <v>12</v>
          </cell>
          <cell r="B2105" t="str">
            <v>01</v>
          </cell>
          <cell r="C2105" t="str">
            <v>05</v>
          </cell>
          <cell r="D2105" t="str">
            <v>02</v>
          </cell>
          <cell r="E2105" t="str">
            <v>11</v>
          </cell>
          <cell r="F2105" t="str">
            <v>03</v>
          </cell>
          <cell r="G2105" t="str">
            <v>1</v>
          </cell>
          <cell r="H2105" t="str">
            <v>00</v>
          </cell>
          <cell r="I2105" t="str">
            <v>0</v>
          </cell>
          <cell r="J2105">
            <v>0</v>
          </cell>
          <cell r="K2105">
            <v>1</v>
          </cell>
          <cell r="L2105">
            <v>0</v>
          </cell>
          <cell r="M2105">
            <v>0</v>
          </cell>
          <cell r="N2105">
            <v>0</v>
          </cell>
          <cell r="O2105">
            <v>0</v>
          </cell>
        </row>
        <row r="2106">
          <cell r="A2106" t="str">
            <v>12</v>
          </cell>
          <cell r="B2106" t="str">
            <v>01</v>
          </cell>
          <cell r="C2106" t="str">
            <v>05</v>
          </cell>
          <cell r="D2106" t="str">
            <v>03</v>
          </cell>
          <cell r="E2106" t="str">
            <v>11</v>
          </cell>
          <cell r="F2106" t="str">
            <v>03</v>
          </cell>
          <cell r="G2106" t="str">
            <v>1</v>
          </cell>
          <cell r="H2106" t="str">
            <v>00</v>
          </cell>
          <cell r="I2106" t="str">
            <v>0</v>
          </cell>
          <cell r="J2106">
            <v>0</v>
          </cell>
          <cell r="K2106">
            <v>1</v>
          </cell>
          <cell r="L2106">
            <v>7452</v>
          </cell>
          <cell r="M2106">
            <v>0</v>
          </cell>
          <cell r="N2106">
            <v>0</v>
          </cell>
          <cell r="O2106">
            <v>0</v>
          </cell>
        </row>
        <row r="2107">
          <cell r="A2107" t="str">
            <v>12</v>
          </cell>
          <cell r="B2107" t="str">
            <v>01</v>
          </cell>
          <cell r="C2107" t="str">
            <v>01</v>
          </cell>
          <cell r="D2107" t="str">
            <v>01</v>
          </cell>
          <cell r="E2107" t="str">
            <v>12</v>
          </cell>
          <cell r="F2107" t="str">
            <v>01</v>
          </cell>
          <cell r="G2107" t="str">
            <v>1</v>
          </cell>
          <cell r="H2107" t="str">
            <v>00</v>
          </cell>
          <cell r="I2107" t="str">
            <v>0</v>
          </cell>
          <cell r="J2107">
            <v>633</v>
          </cell>
          <cell r="K2107">
            <v>6000</v>
          </cell>
          <cell r="L2107">
            <v>4925</v>
          </cell>
          <cell r="M2107">
            <v>5111</v>
          </cell>
          <cell r="N2107">
            <v>111</v>
          </cell>
          <cell r="O2107">
            <v>111</v>
          </cell>
        </row>
        <row r="2108">
          <cell r="A2108" t="str">
            <v>12</v>
          </cell>
          <cell r="B2108" t="str">
            <v>01</v>
          </cell>
          <cell r="C2108" t="str">
            <v>01</v>
          </cell>
          <cell r="D2108" t="str">
            <v>02</v>
          </cell>
          <cell r="E2108" t="str">
            <v>12</v>
          </cell>
          <cell r="F2108" t="str">
            <v>01</v>
          </cell>
          <cell r="G2108" t="str">
            <v>1</v>
          </cell>
          <cell r="H2108" t="str">
            <v>00</v>
          </cell>
          <cell r="I2108" t="str">
            <v>0</v>
          </cell>
          <cell r="J2108">
            <v>0</v>
          </cell>
          <cell r="K2108">
            <v>6000</v>
          </cell>
          <cell r="L2108">
            <v>7285</v>
          </cell>
          <cell r="M2108">
            <v>111</v>
          </cell>
          <cell r="N2108">
            <v>111</v>
          </cell>
          <cell r="O2108">
            <v>111</v>
          </cell>
        </row>
        <row r="2109">
          <cell r="A2109" t="str">
            <v>12</v>
          </cell>
          <cell r="B2109" t="str">
            <v>01</v>
          </cell>
          <cell r="C2109" t="str">
            <v>01</v>
          </cell>
          <cell r="D2109" t="str">
            <v>03</v>
          </cell>
          <cell r="E2109" t="str">
            <v>12</v>
          </cell>
          <cell r="F2109" t="str">
            <v>01</v>
          </cell>
          <cell r="G2109" t="str">
            <v>1</v>
          </cell>
          <cell r="H2109" t="str">
            <v>00</v>
          </cell>
          <cell r="I2109" t="str">
            <v>0</v>
          </cell>
          <cell r="J2109">
            <v>0</v>
          </cell>
          <cell r="K2109">
            <v>1</v>
          </cell>
          <cell r="L2109">
            <v>0</v>
          </cell>
          <cell r="M2109">
            <v>0</v>
          </cell>
          <cell r="N2109">
            <v>0</v>
          </cell>
          <cell r="O2109">
            <v>0</v>
          </cell>
        </row>
        <row r="2110">
          <cell r="A2110" t="str">
            <v>12</v>
          </cell>
          <cell r="B2110" t="str">
            <v>01</v>
          </cell>
          <cell r="C2110" t="str">
            <v>02</v>
          </cell>
          <cell r="D2110" t="str">
            <v>01</v>
          </cell>
          <cell r="E2110" t="str">
            <v>12</v>
          </cell>
          <cell r="F2110" t="str">
            <v>01</v>
          </cell>
          <cell r="G2110" t="str">
            <v>1</v>
          </cell>
          <cell r="H2110" t="str">
            <v>00</v>
          </cell>
          <cell r="I2110" t="str">
            <v>0</v>
          </cell>
          <cell r="J2110">
            <v>1107</v>
          </cell>
          <cell r="K2110">
            <v>1500</v>
          </cell>
          <cell r="L2110">
            <v>1615</v>
          </cell>
          <cell r="M2110">
            <v>250028</v>
          </cell>
          <cell r="N2110">
            <v>28</v>
          </cell>
          <cell r="O2110">
            <v>28</v>
          </cell>
        </row>
        <row r="2111">
          <cell r="A2111" t="str">
            <v>12</v>
          </cell>
          <cell r="B2111" t="str">
            <v>01</v>
          </cell>
          <cell r="C2111" t="str">
            <v>02</v>
          </cell>
          <cell r="D2111" t="str">
            <v>02</v>
          </cell>
          <cell r="E2111" t="str">
            <v>12</v>
          </cell>
          <cell r="F2111" t="str">
            <v>01</v>
          </cell>
          <cell r="G2111" t="str">
            <v>1</v>
          </cell>
          <cell r="H2111" t="str">
            <v>00</v>
          </cell>
          <cell r="I2111" t="str">
            <v>0</v>
          </cell>
          <cell r="J2111">
            <v>11274</v>
          </cell>
          <cell r="K2111">
            <v>0</v>
          </cell>
          <cell r="L2111">
            <v>0</v>
          </cell>
          <cell r="M2111">
            <v>0</v>
          </cell>
          <cell r="N2111">
            <v>0</v>
          </cell>
          <cell r="O2111">
            <v>0</v>
          </cell>
        </row>
        <row r="2112">
          <cell r="A2112" t="str">
            <v>12</v>
          </cell>
          <cell r="B2112" t="str">
            <v>01</v>
          </cell>
          <cell r="C2112" t="str">
            <v>03</v>
          </cell>
          <cell r="D2112" t="str">
            <v>01</v>
          </cell>
          <cell r="E2112" t="str">
            <v>12</v>
          </cell>
          <cell r="F2112" t="str">
            <v>01</v>
          </cell>
          <cell r="G2112" t="str">
            <v>1</v>
          </cell>
          <cell r="H2112" t="str">
            <v>00</v>
          </cell>
          <cell r="I2112" t="str">
            <v>0</v>
          </cell>
          <cell r="J2112">
            <v>0</v>
          </cell>
          <cell r="K2112">
            <v>1000</v>
          </cell>
          <cell r="L2112">
            <v>1202</v>
          </cell>
          <cell r="M2112">
            <v>19</v>
          </cell>
          <cell r="N2112">
            <v>19</v>
          </cell>
          <cell r="O2112">
            <v>19</v>
          </cell>
        </row>
        <row r="2113">
          <cell r="A2113" t="str">
            <v>12</v>
          </cell>
          <cell r="B2113" t="str">
            <v>01</v>
          </cell>
          <cell r="C2113" t="str">
            <v>03</v>
          </cell>
          <cell r="D2113" t="str">
            <v>02</v>
          </cell>
          <cell r="E2113" t="str">
            <v>12</v>
          </cell>
          <cell r="F2113" t="str">
            <v>01</v>
          </cell>
          <cell r="G2113" t="str">
            <v>1</v>
          </cell>
          <cell r="H2113" t="str">
            <v>00</v>
          </cell>
          <cell r="I2113" t="str">
            <v>0</v>
          </cell>
          <cell r="J2113">
            <v>3537</v>
          </cell>
          <cell r="K2113">
            <v>2000</v>
          </cell>
          <cell r="L2113">
            <v>0</v>
          </cell>
          <cell r="M2113">
            <v>37</v>
          </cell>
          <cell r="N2113">
            <v>37</v>
          </cell>
          <cell r="O2113">
            <v>37</v>
          </cell>
        </row>
        <row r="2114">
          <cell r="A2114" t="str">
            <v>12</v>
          </cell>
          <cell r="B2114" t="str">
            <v>01</v>
          </cell>
          <cell r="C2114" t="str">
            <v>03</v>
          </cell>
          <cell r="D2114" t="str">
            <v>03</v>
          </cell>
          <cell r="E2114" t="str">
            <v>12</v>
          </cell>
          <cell r="F2114" t="str">
            <v>01</v>
          </cell>
          <cell r="G2114" t="str">
            <v>1</v>
          </cell>
          <cell r="H2114" t="str">
            <v>00</v>
          </cell>
          <cell r="I2114" t="str">
            <v>0</v>
          </cell>
          <cell r="J2114">
            <v>0</v>
          </cell>
          <cell r="K2114">
            <v>2000</v>
          </cell>
          <cell r="L2114">
            <v>2155</v>
          </cell>
          <cell r="M2114">
            <v>37</v>
          </cell>
          <cell r="N2114">
            <v>37</v>
          </cell>
          <cell r="O2114">
            <v>37</v>
          </cell>
        </row>
        <row r="2115">
          <cell r="A2115" t="str">
            <v>12</v>
          </cell>
          <cell r="B2115" t="str">
            <v>01</v>
          </cell>
          <cell r="C2115" t="str">
            <v>03</v>
          </cell>
          <cell r="D2115" t="str">
            <v>04</v>
          </cell>
          <cell r="E2115" t="str">
            <v>12</v>
          </cell>
          <cell r="F2115" t="str">
            <v>01</v>
          </cell>
          <cell r="G2115" t="str">
            <v>1</v>
          </cell>
          <cell r="H2115" t="str">
            <v>00</v>
          </cell>
          <cell r="I2115" t="str">
            <v>0</v>
          </cell>
          <cell r="J2115">
            <v>0</v>
          </cell>
          <cell r="K2115">
            <v>1</v>
          </cell>
          <cell r="L2115">
            <v>0</v>
          </cell>
          <cell r="M2115">
            <v>0</v>
          </cell>
          <cell r="N2115">
            <v>0</v>
          </cell>
          <cell r="O2115">
            <v>0</v>
          </cell>
        </row>
        <row r="2116">
          <cell r="A2116" t="str">
            <v>12</v>
          </cell>
          <cell r="B2116" t="str">
            <v>01</v>
          </cell>
          <cell r="C2116" t="str">
            <v>04</v>
          </cell>
          <cell r="D2116" t="str">
            <v>01</v>
          </cell>
          <cell r="E2116" t="str">
            <v>12</v>
          </cell>
          <cell r="F2116" t="str">
            <v>01</v>
          </cell>
          <cell r="G2116" t="str">
            <v>1</v>
          </cell>
          <cell r="H2116" t="str">
            <v>00</v>
          </cell>
          <cell r="I2116" t="str">
            <v>0</v>
          </cell>
          <cell r="J2116">
            <v>5896</v>
          </cell>
          <cell r="K2116">
            <v>5000</v>
          </cell>
          <cell r="L2116">
            <v>13605</v>
          </cell>
          <cell r="M2116">
            <v>2093</v>
          </cell>
          <cell r="N2116">
            <v>93</v>
          </cell>
          <cell r="O2116">
            <v>93</v>
          </cell>
        </row>
        <row r="2117">
          <cell r="A2117" t="str">
            <v>12</v>
          </cell>
          <cell r="B2117" t="str">
            <v>01</v>
          </cell>
          <cell r="C2117" t="str">
            <v>04</v>
          </cell>
          <cell r="D2117" t="str">
            <v>02</v>
          </cell>
          <cell r="E2117" t="str">
            <v>12</v>
          </cell>
          <cell r="F2117" t="str">
            <v>01</v>
          </cell>
          <cell r="G2117" t="str">
            <v>1</v>
          </cell>
          <cell r="H2117" t="str">
            <v>00</v>
          </cell>
          <cell r="I2117" t="str">
            <v>0</v>
          </cell>
          <cell r="J2117">
            <v>0</v>
          </cell>
          <cell r="K2117">
            <v>2000</v>
          </cell>
          <cell r="L2117">
            <v>0</v>
          </cell>
          <cell r="M2117">
            <v>2037</v>
          </cell>
          <cell r="N2117">
            <v>37</v>
          </cell>
          <cell r="O2117">
            <v>37</v>
          </cell>
        </row>
        <row r="2118">
          <cell r="A2118" t="str">
            <v>12</v>
          </cell>
          <cell r="B2118" t="str">
            <v>01</v>
          </cell>
          <cell r="C2118" t="str">
            <v>04</v>
          </cell>
          <cell r="D2118" t="str">
            <v>03</v>
          </cell>
          <cell r="E2118" t="str">
            <v>12</v>
          </cell>
          <cell r="F2118" t="str">
            <v>01</v>
          </cell>
          <cell r="G2118" t="str">
            <v>1</v>
          </cell>
          <cell r="H2118" t="str">
            <v>00</v>
          </cell>
          <cell r="I2118" t="str">
            <v>0</v>
          </cell>
          <cell r="J2118">
            <v>0</v>
          </cell>
          <cell r="K2118">
            <v>1500</v>
          </cell>
          <cell r="L2118">
            <v>0</v>
          </cell>
          <cell r="M2118">
            <v>2028</v>
          </cell>
          <cell r="N2118">
            <v>28</v>
          </cell>
          <cell r="O2118">
            <v>28</v>
          </cell>
        </row>
        <row r="2119">
          <cell r="A2119" t="str">
            <v>12</v>
          </cell>
          <cell r="B2119" t="str">
            <v>01</v>
          </cell>
          <cell r="C2119" t="str">
            <v>04</v>
          </cell>
          <cell r="D2119" t="str">
            <v>04</v>
          </cell>
          <cell r="E2119" t="str">
            <v>12</v>
          </cell>
          <cell r="F2119" t="str">
            <v>01</v>
          </cell>
          <cell r="G2119" t="str">
            <v>1</v>
          </cell>
          <cell r="H2119" t="str">
            <v>00</v>
          </cell>
          <cell r="I2119" t="str">
            <v>0</v>
          </cell>
          <cell r="J2119">
            <v>35</v>
          </cell>
          <cell r="K2119">
            <v>1</v>
          </cell>
          <cell r="L2119">
            <v>0</v>
          </cell>
          <cell r="M2119">
            <v>0</v>
          </cell>
          <cell r="N2119">
            <v>0</v>
          </cell>
          <cell r="O2119">
            <v>0</v>
          </cell>
        </row>
        <row r="2120">
          <cell r="A2120" t="str">
            <v>12</v>
          </cell>
          <cell r="B2120" t="str">
            <v>01</v>
          </cell>
          <cell r="C2120" t="str">
            <v>04</v>
          </cell>
          <cell r="D2120" t="str">
            <v>05</v>
          </cell>
          <cell r="E2120" t="str">
            <v>12</v>
          </cell>
          <cell r="F2120" t="str">
            <v>01</v>
          </cell>
          <cell r="G2120" t="str">
            <v>1</v>
          </cell>
          <cell r="H2120" t="str">
            <v>00</v>
          </cell>
          <cell r="I2120" t="str">
            <v>0</v>
          </cell>
          <cell r="J2120">
            <v>814</v>
          </cell>
          <cell r="K2120">
            <v>1</v>
          </cell>
          <cell r="L2120">
            <v>0</v>
          </cell>
          <cell r="M2120">
            <v>0</v>
          </cell>
          <cell r="N2120">
            <v>0</v>
          </cell>
          <cell r="O2120">
            <v>0</v>
          </cell>
        </row>
        <row r="2121">
          <cell r="A2121" t="str">
            <v>12</v>
          </cell>
          <cell r="B2121" t="str">
            <v>01</v>
          </cell>
          <cell r="C2121" t="str">
            <v>04</v>
          </cell>
          <cell r="D2121" t="str">
            <v>06</v>
          </cell>
          <cell r="E2121" t="str">
            <v>12</v>
          </cell>
          <cell r="F2121" t="str">
            <v>01</v>
          </cell>
          <cell r="G2121" t="str">
            <v>1</v>
          </cell>
          <cell r="H2121" t="str">
            <v>00</v>
          </cell>
          <cell r="I2121" t="str">
            <v>0</v>
          </cell>
          <cell r="J2121">
            <v>0</v>
          </cell>
          <cell r="K2121">
            <v>1</v>
          </cell>
          <cell r="L2121">
            <v>0</v>
          </cell>
          <cell r="M2121">
            <v>0</v>
          </cell>
          <cell r="N2121">
            <v>0</v>
          </cell>
          <cell r="O2121">
            <v>0</v>
          </cell>
        </row>
        <row r="2122">
          <cell r="A2122" t="str">
            <v>12</v>
          </cell>
          <cell r="B2122" t="str">
            <v>01</v>
          </cell>
          <cell r="C2122" t="str">
            <v>04</v>
          </cell>
          <cell r="D2122" t="str">
            <v>06</v>
          </cell>
          <cell r="E2122" t="str">
            <v>12</v>
          </cell>
          <cell r="F2122" t="str">
            <v>01</v>
          </cell>
          <cell r="G2122" t="str">
            <v>5</v>
          </cell>
          <cell r="H2122" t="str">
            <v>00</v>
          </cell>
          <cell r="I2122" t="str">
            <v>0</v>
          </cell>
          <cell r="J2122">
            <v>2994</v>
          </cell>
          <cell r="K2122">
            <v>0</v>
          </cell>
          <cell r="L2122">
            <v>0</v>
          </cell>
          <cell r="M2122">
            <v>0</v>
          </cell>
          <cell r="N2122">
            <v>0</v>
          </cell>
          <cell r="O2122">
            <v>0</v>
          </cell>
        </row>
        <row r="2123">
          <cell r="A2123" t="str">
            <v>12</v>
          </cell>
          <cell r="B2123" t="str">
            <v>01</v>
          </cell>
          <cell r="C2123" t="str">
            <v>04</v>
          </cell>
          <cell r="D2123" t="str">
            <v>07</v>
          </cell>
          <cell r="E2123" t="str">
            <v>12</v>
          </cell>
          <cell r="F2123" t="str">
            <v>01</v>
          </cell>
          <cell r="G2123" t="str">
            <v>1</v>
          </cell>
          <cell r="H2123" t="str">
            <v>00</v>
          </cell>
          <cell r="I2123" t="str">
            <v>0</v>
          </cell>
          <cell r="J2123">
            <v>0</v>
          </cell>
          <cell r="K2123">
            <v>1</v>
          </cell>
          <cell r="L2123">
            <v>0</v>
          </cell>
          <cell r="M2123">
            <v>0</v>
          </cell>
          <cell r="N2123">
            <v>0</v>
          </cell>
          <cell r="O2123">
            <v>0</v>
          </cell>
        </row>
        <row r="2124">
          <cell r="A2124" t="str">
            <v>12</v>
          </cell>
          <cell r="B2124" t="str">
            <v>01</v>
          </cell>
          <cell r="C2124" t="str">
            <v>04</v>
          </cell>
          <cell r="D2124" t="str">
            <v>07</v>
          </cell>
          <cell r="E2124" t="str">
            <v>12</v>
          </cell>
          <cell r="F2124" t="str">
            <v>01</v>
          </cell>
          <cell r="G2124" t="str">
            <v>2</v>
          </cell>
          <cell r="H2124" t="str">
            <v>00</v>
          </cell>
          <cell r="I2124" t="str">
            <v>0</v>
          </cell>
          <cell r="J2124">
            <v>1586</v>
          </cell>
          <cell r="K2124">
            <v>0</v>
          </cell>
          <cell r="L2124">
            <v>0</v>
          </cell>
          <cell r="M2124">
            <v>0</v>
          </cell>
          <cell r="N2124">
            <v>0</v>
          </cell>
          <cell r="O2124">
            <v>0</v>
          </cell>
        </row>
        <row r="2125">
          <cell r="A2125" t="str">
            <v>12</v>
          </cell>
          <cell r="B2125" t="str">
            <v>01</v>
          </cell>
          <cell r="C2125" t="str">
            <v>04</v>
          </cell>
          <cell r="D2125" t="str">
            <v>08</v>
          </cell>
          <cell r="E2125" t="str">
            <v>12</v>
          </cell>
          <cell r="F2125" t="str">
            <v>01</v>
          </cell>
          <cell r="G2125" t="str">
            <v>4</v>
          </cell>
          <cell r="H2125" t="str">
            <v>00</v>
          </cell>
          <cell r="I2125" t="str">
            <v>0</v>
          </cell>
          <cell r="J2125">
            <v>1009</v>
          </cell>
          <cell r="K2125">
            <v>1</v>
          </cell>
          <cell r="L2125">
            <v>0</v>
          </cell>
          <cell r="M2125">
            <v>0</v>
          </cell>
          <cell r="N2125">
            <v>0</v>
          </cell>
          <cell r="O2125">
            <v>0</v>
          </cell>
        </row>
        <row r="2126">
          <cell r="A2126" t="str">
            <v>12</v>
          </cell>
          <cell r="B2126" t="str">
            <v>01</v>
          </cell>
          <cell r="C2126" t="str">
            <v>04</v>
          </cell>
          <cell r="D2126" t="str">
            <v>09</v>
          </cell>
          <cell r="E2126" t="str">
            <v>12</v>
          </cell>
          <cell r="F2126" t="str">
            <v>01</v>
          </cell>
          <cell r="G2126" t="str">
            <v>1</v>
          </cell>
          <cell r="H2126" t="str">
            <v>00</v>
          </cell>
          <cell r="I2126" t="str">
            <v>0</v>
          </cell>
          <cell r="J2126">
            <v>0</v>
          </cell>
          <cell r="K2126">
            <v>1</v>
          </cell>
          <cell r="L2126">
            <v>0</v>
          </cell>
          <cell r="M2126">
            <v>0</v>
          </cell>
          <cell r="N2126">
            <v>0</v>
          </cell>
          <cell r="O2126">
            <v>0</v>
          </cell>
        </row>
        <row r="2127">
          <cell r="A2127" t="str">
            <v>12</v>
          </cell>
          <cell r="B2127" t="str">
            <v>01</v>
          </cell>
          <cell r="C2127" t="str">
            <v>04</v>
          </cell>
          <cell r="D2127" t="str">
            <v>09</v>
          </cell>
          <cell r="E2127" t="str">
            <v>12</v>
          </cell>
          <cell r="F2127" t="str">
            <v>01</v>
          </cell>
          <cell r="G2127" t="str">
            <v>6</v>
          </cell>
          <cell r="H2127" t="str">
            <v>00</v>
          </cell>
          <cell r="I2127" t="str">
            <v>0</v>
          </cell>
          <cell r="J2127">
            <v>2188</v>
          </cell>
          <cell r="K2127">
            <v>0</v>
          </cell>
          <cell r="L2127">
            <v>0</v>
          </cell>
          <cell r="M2127">
            <v>0</v>
          </cell>
          <cell r="N2127">
            <v>0</v>
          </cell>
          <cell r="O2127">
            <v>0</v>
          </cell>
        </row>
        <row r="2128">
          <cell r="A2128" t="str">
            <v>12</v>
          </cell>
          <cell r="B2128" t="str">
            <v>01</v>
          </cell>
          <cell r="C2128" t="str">
            <v>04</v>
          </cell>
          <cell r="D2128" t="str">
            <v>10</v>
          </cell>
          <cell r="E2128" t="str">
            <v>12</v>
          </cell>
          <cell r="F2128" t="str">
            <v>01</v>
          </cell>
          <cell r="G2128" t="str">
            <v>1</v>
          </cell>
          <cell r="H2128" t="str">
            <v>00</v>
          </cell>
          <cell r="I2128" t="str">
            <v>0</v>
          </cell>
          <cell r="J2128">
            <v>0</v>
          </cell>
          <cell r="K2128">
            <v>1</v>
          </cell>
          <cell r="L2128">
            <v>0</v>
          </cell>
          <cell r="M2128">
            <v>0</v>
          </cell>
          <cell r="N2128">
            <v>0</v>
          </cell>
          <cell r="O2128">
            <v>0</v>
          </cell>
        </row>
        <row r="2129">
          <cell r="A2129" t="str">
            <v>12</v>
          </cell>
          <cell r="B2129" t="str">
            <v>01</v>
          </cell>
          <cell r="C2129" t="str">
            <v>04</v>
          </cell>
          <cell r="D2129" t="str">
            <v>10</v>
          </cell>
          <cell r="E2129" t="str">
            <v>12</v>
          </cell>
          <cell r="F2129" t="str">
            <v>01</v>
          </cell>
          <cell r="G2129" t="str">
            <v>3</v>
          </cell>
          <cell r="H2129" t="str">
            <v>00</v>
          </cell>
          <cell r="I2129" t="str">
            <v>0</v>
          </cell>
          <cell r="J2129">
            <v>1476</v>
          </cell>
          <cell r="K2129">
            <v>0</v>
          </cell>
          <cell r="L2129">
            <v>0</v>
          </cell>
          <cell r="M2129">
            <v>0</v>
          </cell>
          <cell r="N2129">
            <v>0</v>
          </cell>
          <cell r="O2129">
            <v>0</v>
          </cell>
        </row>
        <row r="2130">
          <cell r="A2130" t="str">
            <v>12</v>
          </cell>
          <cell r="B2130" t="str">
            <v>01</v>
          </cell>
          <cell r="C2130" t="str">
            <v>04</v>
          </cell>
          <cell r="D2130" t="str">
            <v>11</v>
          </cell>
          <cell r="E2130" t="str">
            <v>12</v>
          </cell>
          <cell r="F2130" t="str">
            <v>01</v>
          </cell>
          <cell r="G2130" t="str">
            <v>1</v>
          </cell>
          <cell r="H2130" t="str">
            <v>00</v>
          </cell>
          <cell r="I2130" t="str">
            <v>0</v>
          </cell>
          <cell r="J2130">
            <v>20794</v>
          </cell>
          <cell r="K2130">
            <v>1</v>
          </cell>
          <cell r="L2130">
            <v>0</v>
          </cell>
          <cell r="M2130">
            <v>0</v>
          </cell>
          <cell r="N2130">
            <v>0</v>
          </cell>
          <cell r="O2130">
            <v>0</v>
          </cell>
        </row>
        <row r="2131">
          <cell r="A2131" t="str">
            <v>12</v>
          </cell>
          <cell r="B2131" t="str">
            <v>01</v>
          </cell>
          <cell r="C2131" t="str">
            <v>04</v>
          </cell>
          <cell r="D2131" t="str">
            <v>12</v>
          </cell>
          <cell r="E2131" t="str">
            <v>12</v>
          </cell>
          <cell r="F2131" t="str">
            <v>01</v>
          </cell>
          <cell r="G2131" t="str">
            <v>1</v>
          </cell>
          <cell r="H2131" t="str">
            <v>00</v>
          </cell>
          <cell r="I2131" t="str">
            <v>0</v>
          </cell>
          <cell r="J2131">
            <v>0</v>
          </cell>
          <cell r="K2131">
            <v>1</v>
          </cell>
          <cell r="L2131">
            <v>0</v>
          </cell>
          <cell r="M2131">
            <v>0</v>
          </cell>
          <cell r="N2131">
            <v>0</v>
          </cell>
          <cell r="O2131">
            <v>0</v>
          </cell>
        </row>
        <row r="2132">
          <cell r="A2132" t="str">
            <v>12</v>
          </cell>
          <cell r="B2132" t="str">
            <v>01</v>
          </cell>
          <cell r="C2132" t="str">
            <v>04</v>
          </cell>
          <cell r="D2132" t="str">
            <v>13</v>
          </cell>
          <cell r="E2132" t="str">
            <v>12</v>
          </cell>
          <cell r="F2132" t="str">
            <v>01</v>
          </cell>
          <cell r="G2132" t="str">
            <v>1</v>
          </cell>
          <cell r="H2132" t="str">
            <v>00</v>
          </cell>
          <cell r="I2132" t="str">
            <v>0</v>
          </cell>
          <cell r="J2132">
            <v>0</v>
          </cell>
          <cell r="K2132">
            <v>5000</v>
          </cell>
          <cell r="L2132">
            <v>6172</v>
          </cell>
          <cell r="M2132">
            <v>2093</v>
          </cell>
          <cell r="N2132">
            <v>93</v>
          </cell>
          <cell r="O2132">
            <v>93</v>
          </cell>
        </row>
        <row r="2133">
          <cell r="A2133" t="str">
            <v>12</v>
          </cell>
          <cell r="B2133" t="str">
            <v>01</v>
          </cell>
          <cell r="C2133" t="str">
            <v>04</v>
          </cell>
          <cell r="D2133" t="str">
            <v>14</v>
          </cell>
          <cell r="E2133" t="str">
            <v>12</v>
          </cell>
          <cell r="F2133" t="str">
            <v>01</v>
          </cell>
          <cell r="G2133" t="str">
            <v>1</v>
          </cell>
          <cell r="H2133" t="str">
            <v>00</v>
          </cell>
          <cell r="I2133" t="str">
            <v>0</v>
          </cell>
          <cell r="J2133">
            <v>0</v>
          </cell>
          <cell r="K2133">
            <v>5000</v>
          </cell>
          <cell r="L2133">
            <v>6045</v>
          </cell>
          <cell r="M2133">
            <v>2093</v>
          </cell>
          <cell r="N2133">
            <v>93</v>
          </cell>
          <cell r="O2133">
            <v>93</v>
          </cell>
        </row>
        <row r="2134">
          <cell r="A2134" t="str">
            <v>12</v>
          </cell>
          <cell r="B2134" t="str">
            <v>01</v>
          </cell>
          <cell r="C2134" t="str">
            <v>05</v>
          </cell>
          <cell r="D2134" t="str">
            <v>01</v>
          </cell>
          <cell r="E2134" t="str">
            <v>12</v>
          </cell>
          <cell r="F2134" t="str">
            <v>01</v>
          </cell>
          <cell r="G2134" t="str">
            <v>1</v>
          </cell>
          <cell r="H2134" t="str">
            <v>00</v>
          </cell>
          <cell r="I2134" t="str">
            <v>0</v>
          </cell>
          <cell r="J2134">
            <v>29</v>
          </cell>
          <cell r="K2134">
            <v>1000</v>
          </cell>
          <cell r="L2134">
            <v>566</v>
          </cell>
          <cell r="M2134">
            <v>19</v>
          </cell>
          <cell r="N2134">
            <v>19</v>
          </cell>
          <cell r="O2134">
            <v>19</v>
          </cell>
        </row>
        <row r="2135">
          <cell r="A2135" t="str">
            <v>12</v>
          </cell>
          <cell r="B2135" t="str">
            <v>01</v>
          </cell>
          <cell r="C2135" t="str">
            <v>05</v>
          </cell>
          <cell r="D2135" t="str">
            <v>02</v>
          </cell>
          <cell r="E2135" t="str">
            <v>12</v>
          </cell>
          <cell r="F2135" t="str">
            <v>01</v>
          </cell>
          <cell r="G2135" t="str">
            <v>1</v>
          </cell>
          <cell r="H2135" t="str">
            <v>00</v>
          </cell>
          <cell r="I2135" t="str">
            <v>0</v>
          </cell>
          <cell r="J2135">
            <v>0</v>
          </cell>
          <cell r="K2135">
            <v>1</v>
          </cell>
          <cell r="L2135">
            <v>0</v>
          </cell>
          <cell r="M2135">
            <v>0</v>
          </cell>
          <cell r="N2135">
            <v>0</v>
          </cell>
          <cell r="O2135">
            <v>0</v>
          </cell>
        </row>
        <row r="2136">
          <cell r="A2136" t="str">
            <v>12</v>
          </cell>
          <cell r="B2136" t="str">
            <v>01</v>
          </cell>
          <cell r="C2136" t="str">
            <v>05</v>
          </cell>
          <cell r="D2136" t="str">
            <v>03</v>
          </cell>
          <cell r="E2136" t="str">
            <v>12</v>
          </cell>
          <cell r="F2136" t="str">
            <v>01</v>
          </cell>
          <cell r="G2136" t="str">
            <v>1</v>
          </cell>
          <cell r="H2136" t="str">
            <v>00</v>
          </cell>
          <cell r="I2136" t="str">
            <v>0</v>
          </cell>
          <cell r="J2136">
            <v>0</v>
          </cell>
          <cell r="K2136">
            <v>1</v>
          </cell>
          <cell r="L2136">
            <v>0</v>
          </cell>
          <cell r="M2136">
            <v>0</v>
          </cell>
          <cell r="N2136">
            <v>0</v>
          </cell>
          <cell r="O2136">
            <v>0</v>
          </cell>
        </row>
        <row r="2137">
          <cell r="A2137" t="str">
            <v>12</v>
          </cell>
          <cell r="B2137" t="str">
            <v>01</v>
          </cell>
          <cell r="C2137" t="str">
            <v>05</v>
          </cell>
          <cell r="D2137" t="str">
            <v>15</v>
          </cell>
          <cell r="E2137" t="str">
            <v>12</v>
          </cell>
          <cell r="F2137" t="str">
            <v>01</v>
          </cell>
          <cell r="G2137" t="str">
            <v>1</v>
          </cell>
          <cell r="H2137" t="str">
            <v>00</v>
          </cell>
          <cell r="I2137" t="str">
            <v>0</v>
          </cell>
          <cell r="J2137">
            <v>1206</v>
          </cell>
          <cell r="K2137">
            <v>0</v>
          </cell>
          <cell r="L2137">
            <v>0</v>
          </cell>
          <cell r="M2137">
            <v>0</v>
          </cell>
          <cell r="N2137">
            <v>0</v>
          </cell>
          <cell r="O2137">
            <v>0</v>
          </cell>
        </row>
        <row r="2138">
          <cell r="A2138" t="str">
            <v>12</v>
          </cell>
          <cell r="B2138" t="str">
            <v>02</v>
          </cell>
          <cell r="C2138" t="str">
            <v>01</v>
          </cell>
          <cell r="D2138" t="str">
            <v>01</v>
          </cell>
          <cell r="E2138" t="str">
            <v>12</v>
          </cell>
          <cell r="F2138" t="str">
            <v>01</v>
          </cell>
          <cell r="G2138" t="str">
            <v>1</v>
          </cell>
          <cell r="H2138" t="str">
            <v>00</v>
          </cell>
          <cell r="I2138" t="str">
            <v>0</v>
          </cell>
          <cell r="J2138">
            <v>0</v>
          </cell>
          <cell r="K2138">
            <v>2000</v>
          </cell>
          <cell r="L2138">
            <v>360</v>
          </cell>
          <cell r="M2138">
            <v>5037</v>
          </cell>
          <cell r="N2138">
            <v>37</v>
          </cell>
          <cell r="O2138">
            <v>37</v>
          </cell>
        </row>
        <row r="2139">
          <cell r="A2139" t="str">
            <v>12</v>
          </cell>
          <cell r="B2139" t="str">
            <v>02</v>
          </cell>
          <cell r="C2139" t="str">
            <v>01</v>
          </cell>
          <cell r="D2139" t="str">
            <v>02</v>
          </cell>
          <cell r="E2139" t="str">
            <v>12</v>
          </cell>
          <cell r="F2139" t="str">
            <v>01</v>
          </cell>
          <cell r="G2139" t="str">
            <v>0</v>
          </cell>
          <cell r="H2139" t="str">
            <v>00</v>
          </cell>
          <cell r="I2139" t="str">
            <v>0</v>
          </cell>
          <cell r="J2139">
            <v>1994</v>
          </cell>
          <cell r="K2139">
            <v>0</v>
          </cell>
          <cell r="L2139">
            <v>0</v>
          </cell>
          <cell r="M2139">
            <v>0</v>
          </cell>
          <cell r="N2139">
            <v>0</v>
          </cell>
          <cell r="O2139">
            <v>0</v>
          </cell>
        </row>
        <row r="2140">
          <cell r="A2140" t="str">
            <v>12</v>
          </cell>
          <cell r="B2140" t="str">
            <v>02</v>
          </cell>
          <cell r="C2140" t="str">
            <v>02</v>
          </cell>
          <cell r="D2140" t="str">
            <v>03</v>
          </cell>
          <cell r="E2140" t="str">
            <v>12</v>
          </cell>
          <cell r="F2140" t="str">
            <v>01</v>
          </cell>
          <cell r="G2140" t="str">
            <v>0</v>
          </cell>
          <cell r="H2140" t="str">
            <v>00</v>
          </cell>
          <cell r="I2140" t="str">
            <v>0</v>
          </cell>
          <cell r="J2140">
            <v>0</v>
          </cell>
          <cell r="K2140">
            <v>0</v>
          </cell>
          <cell r="L2140">
            <v>0</v>
          </cell>
          <cell r="M2140">
            <v>0</v>
          </cell>
          <cell r="N2140">
            <v>0</v>
          </cell>
          <cell r="O2140">
            <v>0</v>
          </cell>
        </row>
        <row r="2141">
          <cell r="A2141" t="str">
            <v>12</v>
          </cell>
          <cell r="B2141" t="str">
            <v>01</v>
          </cell>
          <cell r="C2141" t="str">
            <v>01</v>
          </cell>
          <cell r="D2141" t="str">
            <v>01</v>
          </cell>
          <cell r="E2141" t="str">
            <v>12</v>
          </cell>
          <cell r="F2141" t="str">
            <v>02</v>
          </cell>
          <cell r="G2141" t="str">
            <v>1</v>
          </cell>
          <cell r="H2141" t="str">
            <v>00</v>
          </cell>
          <cell r="I2141" t="str">
            <v>0</v>
          </cell>
          <cell r="J2141">
            <v>4712</v>
          </cell>
          <cell r="K2141">
            <v>20000</v>
          </cell>
          <cell r="L2141">
            <v>304859</v>
          </cell>
          <cell r="M2141">
            <v>5000</v>
          </cell>
          <cell r="N2141">
            <v>370</v>
          </cell>
          <cell r="O2141">
            <v>370</v>
          </cell>
        </row>
        <row r="2142">
          <cell r="A2142" t="str">
            <v>12</v>
          </cell>
          <cell r="B2142" t="str">
            <v>01</v>
          </cell>
          <cell r="C2142" t="str">
            <v>01</v>
          </cell>
          <cell r="D2142" t="str">
            <v>02</v>
          </cell>
          <cell r="E2142" t="str">
            <v>12</v>
          </cell>
          <cell r="F2142" t="str">
            <v>02</v>
          </cell>
          <cell r="G2142" t="str">
            <v>1</v>
          </cell>
          <cell r="H2142" t="str">
            <v>00</v>
          </cell>
          <cell r="I2142" t="str">
            <v>0</v>
          </cell>
          <cell r="J2142">
            <v>0</v>
          </cell>
          <cell r="K2142">
            <v>20000</v>
          </cell>
          <cell r="L2142">
            <v>3784</v>
          </cell>
          <cell r="M2142">
            <v>2370</v>
          </cell>
          <cell r="N2142">
            <v>370</v>
          </cell>
          <cell r="O2142">
            <v>370</v>
          </cell>
        </row>
        <row r="2143">
          <cell r="A2143" t="str">
            <v>12</v>
          </cell>
          <cell r="B2143" t="str">
            <v>01</v>
          </cell>
          <cell r="C2143" t="str">
            <v>02</v>
          </cell>
          <cell r="D2143" t="str">
            <v>01</v>
          </cell>
          <cell r="E2143" t="str">
            <v>12</v>
          </cell>
          <cell r="F2143" t="str">
            <v>02</v>
          </cell>
          <cell r="G2143" t="str">
            <v>1</v>
          </cell>
          <cell r="H2143" t="str">
            <v>00</v>
          </cell>
          <cell r="I2143" t="str">
            <v>0</v>
          </cell>
          <cell r="J2143">
            <v>0</v>
          </cell>
          <cell r="K2143">
            <v>1</v>
          </cell>
          <cell r="L2143">
            <v>0</v>
          </cell>
          <cell r="M2143">
            <v>0</v>
          </cell>
          <cell r="N2143">
            <v>0</v>
          </cell>
          <cell r="O2143">
            <v>0</v>
          </cell>
        </row>
        <row r="2144">
          <cell r="A2144" t="str">
            <v>12</v>
          </cell>
          <cell r="B2144" t="str">
            <v>01</v>
          </cell>
          <cell r="C2144" t="str">
            <v>02</v>
          </cell>
          <cell r="D2144" t="str">
            <v>02</v>
          </cell>
          <cell r="E2144" t="str">
            <v>12</v>
          </cell>
          <cell r="F2144" t="str">
            <v>02</v>
          </cell>
          <cell r="G2144" t="str">
            <v>1</v>
          </cell>
          <cell r="H2144" t="str">
            <v>00</v>
          </cell>
          <cell r="I2144" t="str">
            <v>0</v>
          </cell>
          <cell r="J2144">
            <v>60632</v>
          </cell>
          <cell r="K2144">
            <v>0</v>
          </cell>
          <cell r="L2144">
            <v>0</v>
          </cell>
          <cell r="M2144">
            <v>0</v>
          </cell>
          <cell r="N2144">
            <v>0</v>
          </cell>
          <cell r="O2144">
            <v>0</v>
          </cell>
        </row>
        <row r="2145">
          <cell r="A2145" t="str">
            <v>12</v>
          </cell>
          <cell r="B2145" t="str">
            <v>02</v>
          </cell>
          <cell r="C2145" t="str">
            <v>01</v>
          </cell>
          <cell r="D2145" t="str">
            <v>01</v>
          </cell>
          <cell r="E2145" t="str">
            <v>12</v>
          </cell>
          <cell r="F2145" t="str">
            <v>02</v>
          </cell>
          <cell r="G2145" t="str">
            <v>1</v>
          </cell>
          <cell r="H2145" t="str">
            <v>00</v>
          </cell>
          <cell r="I2145" t="str">
            <v>0</v>
          </cell>
          <cell r="J2145">
            <v>0</v>
          </cell>
          <cell r="K2145">
            <v>3000</v>
          </cell>
          <cell r="L2145">
            <v>1677</v>
          </cell>
          <cell r="M2145">
            <v>3056</v>
          </cell>
          <cell r="N2145">
            <v>56</v>
          </cell>
          <cell r="O2145">
            <v>56</v>
          </cell>
        </row>
        <row r="2146">
          <cell r="A2146" t="str">
            <v>12</v>
          </cell>
          <cell r="B2146" t="str">
            <v>02</v>
          </cell>
          <cell r="C2146" t="str">
            <v>01</v>
          </cell>
          <cell r="D2146" t="str">
            <v>02</v>
          </cell>
          <cell r="E2146" t="str">
            <v>12</v>
          </cell>
          <cell r="F2146" t="str">
            <v>02</v>
          </cell>
          <cell r="G2146" t="str">
            <v>0</v>
          </cell>
          <cell r="H2146" t="str">
            <v>00</v>
          </cell>
          <cell r="I2146" t="str">
            <v>0</v>
          </cell>
          <cell r="J2146">
            <v>2207</v>
          </cell>
          <cell r="K2146">
            <v>0</v>
          </cell>
          <cell r="L2146">
            <v>0</v>
          </cell>
          <cell r="M2146">
            <v>0</v>
          </cell>
          <cell r="N2146">
            <v>0</v>
          </cell>
          <cell r="O2146">
            <v>0</v>
          </cell>
        </row>
        <row r="2147">
          <cell r="A2147" t="str">
            <v>12</v>
          </cell>
          <cell r="B2147" t="str">
            <v>01</v>
          </cell>
          <cell r="C2147" t="str">
            <v>01</v>
          </cell>
          <cell r="D2147" t="str">
            <v>01</v>
          </cell>
          <cell r="E2147" t="str">
            <v>12</v>
          </cell>
          <cell r="F2147" t="str">
            <v>03</v>
          </cell>
          <cell r="G2147" t="str">
            <v>1</v>
          </cell>
          <cell r="H2147" t="str">
            <v>00</v>
          </cell>
          <cell r="I2147" t="str">
            <v>0</v>
          </cell>
          <cell r="J2147">
            <v>750</v>
          </cell>
          <cell r="K2147">
            <v>1</v>
          </cell>
          <cell r="L2147">
            <v>0</v>
          </cell>
          <cell r="M2147">
            <v>0</v>
          </cell>
          <cell r="N2147">
            <v>0</v>
          </cell>
          <cell r="O2147">
            <v>0</v>
          </cell>
        </row>
        <row r="2148">
          <cell r="A2148" t="str">
            <v>12</v>
          </cell>
          <cell r="B2148" t="str">
            <v>01</v>
          </cell>
          <cell r="C2148" t="str">
            <v>01</v>
          </cell>
          <cell r="D2148" t="str">
            <v>02</v>
          </cell>
          <cell r="E2148" t="str">
            <v>12</v>
          </cell>
          <cell r="F2148" t="str">
            <v>03</v>
          </cell>
          <cell r="G2148" t="str">
            <v>1</v>
          </cell>
          <cell r="H2148" t="str">
            <v>00</v>
          </cell>
          <cell r="I2148" t="str">
            <v>0</v>
          </cell>
          <cell r="J2148">
            <v>2550</v>
          </cell>
          <cell r="K2148">
            <v>1</v>
          </cell>
          <cell r="L2148">
            <v>0</v>
          </cell>
          <cell r="M2148">
            <v>0</v>
          </cell>
          <cell r="N2148">
            <v>0</v>
          </cell>
          <cell r="O2148">
            <v>0</v>
          </cell>
        </row>
        <row r="2149">
          <cell r="A2149" t="str">
            <v>12</v>
          </cell>
          <cell r="B2149" t="str">
            <v>01</v>
          </cell>
          <cell r="C2149" t="str">
            <v>01</v>
          </cell>
          <cell r="D2149" t="str">
            <v>03</v>
          </cell>
          <cell r="E2149" t="str">
            <v>12</v>
          </cell>
          <cell r="F2149" t="str">
            <v>03</v>
          </cell>
          <cell r="G2149" t="str">
            <v>1</v>
          </cell>
          <cell r="H2149" t="str">
            <v>00</v>
          </cell>
          <cell r="I2149" t="str">
            <v>0</v>
          </cell>
          <cell r="J2149">
            <v>10000</v>
          </cell>
          <cell r="K2149">
            <v>10000</v>
          </cell>
          <cell r="L2149">
            <v>3095</v>
          </cell>
          <cell r="M2149">
            <v>185</v>
          </cell>
          <cell r="N2149">
            <v>185</v>
          </cell>
          <cell r="O2149">
            <v>185</v>
          </cell>
        </row>
        <row r="2150">
          <cell r="A2150" t="str">
            <v>12</v>
          </cell>
          <cell r="B2150" t="str">
            <v>01</v>
          </cell>
          <cell r="C2150" t="str">
            <v>02</v>
          </cell>
          <cell r="D2150" t="str">
            <v>01</v>
          </cell>
          <cell r="E2150" t="str">
            <v>12</v>
          </cell>
          <cell r="F2150" t="str">
            <v>03</v>
          </cell>
          <cell r="G2150" t="str">
            <v>1</v>
          </cell>
          <cell r="H2150" t="str">
            <v>00</v>
          </cell>
          <cell r="I2150" t="str">
            <v>0</v>
          </cell>
          <cell r="J2150">
            <v>2212</v>
          </cell>
          <cell r="K2150">
            <v>17500</v>
          </cell>
          <cell r="L2150">
            <v>13278</v>
          </cell>
          <cell r="M2150">
            <v>324</v>
          </cell>
          <cell r="N2150">
            <v>324</v>
          </cell>
          <cell r="O2150">
            <v>324</v>
          </cell>
        </row>
        <row r="2151">
          <cell r="A2151" t="str">
            <v>12</v>
          </cell>
          <cell r="B2151" t="str">
            <v>01</v>
          </cell>
          <cell r="C2151" t="str">
            <v>02</v>
          </cell>
          <cell r="D2151" t="str">
            <v>02</v>
          </cell>
          <cell r="E2151" t="str">
            <v>12</v>
          </cell>
          <cell r="F2151" t="str">
            <v>03</v>
          </cell>
          <cell r="G2151" t="str">
            <v>1</v>
          </cell>
          <cell r="H2151" t="str">
            <v>00</v>
          </cell>
          <cell r="I2151" t="str">
            <v>0</v>
          </cell>
          <cell r="J2151">
            <v>15614</v>
          </cell>
          <cell r="K2151">
            <v>0</v>
          </cell>
          <cell r="L2151">
            <v>0</v>
          </cell>
          <cell r="M2151">
            <v>0</v>
          </cell>
          <cell r="N2151">
            <v>0</v>
          </cell>
          <cell r="O2151">
            <v>0</v>
          </cell>
        </row>
        <row r="2152">
          <cell r="A2152" t="str">
            <v>12</v>
          </cell>
          <cell r="B2152" t="str">
            <v>01</v>
          </cell>
          <cell r="C2152" t="str">
            <v>03</v>
          </cell>
          <cell r="D2152" t="str">
            <v>01</v>
          </cell>
          <cell r="E2152" t="str">
            <v>12</v>
          </cell>
          <cell r="F2152" t="str">
            <v>03</v>
          </cell>
          <cell r="G2152" t="str">
            <v>1</v>
          </cell>
          <cell r="H2152" t="str">
            <v>00</v>
          </cell>
          <cell r="I2152" t="str">
            <v>0</v>
          </cell>
          <cell r="J2152">
            <v>0</v>
          </cell>
          <cell r="K2152">
            <v>8000</v>
          </cell>
          <cell r="L2152">
            <v>6675</v>
          </cell>
          <cell r="M2152">
            <v>148</v>
          </cell>
          <cell r="N2152">
            <v>148</v>
          </cell>
          <cell r="O2152">
            <v>148</v>
          </cell>
        </row>
        <row r="2153">
          <cell r="A2153" t="str">
            <v>12</v>
          </cell>
          <cell r="B2153" t="str">
            <v>01</v>
          </cell>
          <cell r="C2153" t="str">
            <v>03</v>
          </cell>
          <cell r="D2153" t="str">
            <v>02</v>
          </cell>
          <cell r="E2153" t="str">
            <v>12</v>
          </cell>
          <cell r="F2153" t="str">
            <v>03</v>
          </cell>
          <cell r="G2153" t="str">
            <v>1</v>
          </cell>
          <cell r="H2153" t="str">
            <v>00</v>
          </cell>
          <cell r="I2153" t="str">
            <v>0</v>
          </cell>
          <cell r="J2153">
            <v>5873</v>
          </cell>
          <cell r="K2153">
            <v>1</v>
          </cell>
          <cell r="L2153">
            <v>0</v>
          </cell>
          <cell r="M2153">
            <v>0</v>
          </cell>
          <cell r="N2153">
            <v>0</v>
          </cell>
          <cell r="O2153">
            <v>0</v>
          </cell>
        </row>
        <row r="2154">
          <cell r="A2154" t="str">
            <v>12</v>
          </cell>
          <cell r="B2154" t="str">
            <v>01</v>
          </cell>
          <cell r="C2154" t="str">
            <v>03</v>
          </cell>
          <cell r="D2154" t="str">
            <v>03</v>
          </cell>
          <cell r="E2154" t="str">
            <v>12</v>
          </cell>
          <cell r="F2154" t="str">
            <v>03</v>
          </cell>
          <cell r="G2154" t="str">
            <v>1</v>
          </cell>
          <cell r="H2154" t="str">
            <v>00</v>
          </cell>
          <cell r="I2154" t="str">
            <v>0</v>
          </cell>
          <cell r="J2154">
            <v>2947</v>
          </cell>
          <cell r="K2154">
            <v>3000</v>
          </cell>
          <cell r="L2154">
            <v>1859</v>
          </cell>
          <cell r="M2154">
            <v>56</v>
          </cell>
          <cell r="N2154">
            <v>56</v>
          </cell>
          <cell r="O2154">
            <v>56</v>
          </cell>
        </row>
        <row r="2155">
          <cell r="A2155" t="str">
            <v>12</v>
          </cell>
          <cell r="B2155" t="str">
            <v>01</v>
          </cell>
          <cell r="C2155" t="str">
            <v>03</v>
          </cell>
          <cell r="D2155" t="str">
            <v>04</v>
          </cell>
          <cell r="E2155" t="str">
            <v>12</v>
          </cell>
          <cell r="F2155" t="str">
            <v>03</v>
          </cell>
          <cell r="G2155" t="str">
            <v>1</v>
          </cell>
          <cell r="H2155" t="str">
            <v>00</v>
          </cell>
          <cell r="I2155" t="str">
            <v>0</v>
          </cell>
          <cell r="J2155">
            <v>0</v>
          </cell>
          <cell r="K2155">
            <v>1</v>
          </cell>
          <cell r="L2155">
            <v>0</v>
          </cell>
          <cell r="M2155">
            <v>0</v>
          </cell>
          <cell r="N2155">
            <v>0</v>
          </cell>
          <cell r="O2155">
            <v>0</v>
          </cell>
        </row>
        <row r="2156">
          <cell r="A2156" t="str">
            <v>12</v>
          </cell>
          <cell r="B2156" t="str">
            <v>01</v>
          </cell>
          <cell r="C2156" t="str">
            <v>04</v>
          </cell>
          <cell r="D2156" t="str">
            <v>01</v>
          </cell>
          <cell r="E2156" t="str">
            <v>12</v>
          </cell>
          <cell r="F2156" t="str">
            <v>03</v>
          </cell>
          <cell r="G2156" t="str">
            <v>1</v>
          </cell>
          <cell r="H2156" t="str">
            <v>00</v>
          </cell>
          <cell r="I2156" t="str">
            <v>0</v>
          </cell>
          <cell r="J2156">
            <v>0</v>
          </cell>
          <cell r="K2156">
            <v>8000</v>
          </cell>
          <cell r="L2156">
            <v>2168</v>
          </cell>
          <cell r="M2156">
            <v>2148</v>
          </cell>
          <cell r="N2156">
            <v>148</v>
          </cell>
          <cell r="O2156">
            <v>148</v>
          </cell>
        </row>
        <row r="2157">
          <cell r="A2157" t="str">
            <v>12</v>
          </cell>
          <cell r="B2157" t="str">
            <v>01</v>
          </cell>
          <cell r="C2157" t="str">
            <v>04</v>
          </cell>
          <cell r="D2157" t="str">
            <v>02</v>
          </cell>
          <cell r="E2157" t="str">
            <v>12</v>
          </cell>
          <cell r="F2157" t="str">
            <v>03</v>
          </cell>
          <cell r="G2157" t="str">
            <v>1</v>
          </cell>
          <cell r="H2157" t="str">
            <v>00</v>
          </cell>
          <cell r="I2157" t="str">
            <v>0</v>
          </cell>
          <cell r="J2157">
            <v>0</v>
          </cell>
          <cell r="K2157">
            <v>3600</v>
          </cell>
          <cell r="L2157">
            <v>2600</v>
          </cell>
          <cell r="M2157">
            <v>2067</v>
          </cell>
          <cell r="N2157">
            <v>67</v>
          </cell>
          <cell r="O2157">
            <v>67</v>
          </cell>
        </row>
        <row r="2158">
          <cell r="A2158" t="str">
            <v>12</v>
          </cell>
          <cell r="B2158" t="str">
            <v>01</v>
          </cell>
          <cell r="C2158" t="str">
            <v>04</v>
          </cell>
          <cell r="D2158" t="str">
            <v>03</v>
          </cell>
          <cell r="E2158" t="str">
            <v>12</v>
          </cell>
          <cell r="F2158" t="str">
            <v>03</v>
          </cell>
          <cell r="G2158" t="str">
            <v>1</v>
          </cell>
          <cell r="H2158" t="str">
            <v>00</v>
          </cell>
          <cell r="I2158" t="str">
            <v>0</v>
          </cell>
          <cell r="J2158">
            <v>0</v>
          </cell>
          <cell r="K2158">
            <v>3600</v>
          </cell>
          <cell r="L2158">
            <v>3600</v>
          </cell>
          <cell r="M2158">
            <v>2067</v>
          </cell>
          <cell r="N2158">
            <v>67</v>
          </cell>
          <cell r="O2158">
            <v>67</v>
          </cell>
        </row>
        <row r="2159">
          <cell r="A2159" t="str">
            <v>12</v>
          </cell>
          <cell r="B2159" t="str">
            <v>01</v>
          </cell>
          <cell r="C2159" t="str">
            <v>04</v>
          </cell>
          <cell r="D2159" t="str">
            <v>04</v>
          </cell>
          <cell r="E2159" t="str">
            <v>12</v>
          </cell>
          <cell r="F2159" t="str">
            <v>03</v>
          </cell>
          <cell r="G2159" t="str">
            <v>1</v>
          </cell>
          <cell r="H2159" t="str">
            <v>00</v>
          </cell>
          <cell r="I2159" t="str">
            <v>0</v>
          </cell>
          <cell r="J2159">
            <v>3000</v>
          </cell>
          <cell r="K2159">
            <v>10000</v>
          </cell>
          <cell r="L2159">
            <v>2357</v>
          </cell>
          <cell r="M2159">
            <v>2185</v>
          </cell>
          <cell r="N2159">
            <v>185</v>
          </cell>
          <cell r="O2159">
            <v>185</v>
          </cell>
        </row>
        <row r="2160">
          <cell r="A2160" t="str">
            <v>12</v>
          </cell>
          <cell r="B2160" t="str">
            <v>01</v>
          </cell>
          <cell r="C2160" t="str">
            <v>04</v>
          </cell>
          <cell r="D2160" t="str">
            <v>05</v>
          </cell>
          <cell r="E2160" t="str">
            <v>12</v>
          </cell>
          <cell r="F2160" t="str">
            <v>03</v>
          </cell>
          <cell r="G2160" t="str">
            <v>1</v>
          </cell>
          <cell r="H2160" t="str">
            <v>00</v>
          </cell>
          <cell r="I2160" t="str">
            <v>0</v>
          </cell>
          <cell r="J2160">
            <v>6991</v>
          </cell>
          <cell r="K2160">
            <v>10000</v>
          </cell>
          <cell r="L2160">
            <v>3335</v>
          </cell>
          <cell r="M2160">
            <v>2185</v>
          </cell>
          <cell r="N2160">
            <v>185</v>
          </cell>
          <cell r="O2160">
            <v>185</v>
          </cell>
        </row>
        <row r="2161">
          <cell r="A2161" t="str">
            <v>12</v>
          </cell>
          <cell r="B2161" t="str">
            <v>01</v>
          </cell>
          <cell r="C2161" t="str">
            <v>04</v>
          </cell>
          <cell r="D2161" t="str">
            <v>06</v>
          </cell>
          <cell r="E2161" t="str">
            <v>12</v>
          </cell>
          <cell r="F2161" t="str">
            <v>03</v>
          </cell>
          <cell r="G2161" t="str">
            <v>1</v>
          </cell>
          <cell r="H2161" t="str">
            <v>00</v>
          </cell>
          <cell r="I2161" t="str">
            <v>0</v>
          </cell>
          <cell r="J2161">
            <v>0</v>
          </cell>
          <cell r="K2161">
            <v>4800</v>
          </cell>
          <cell r="L2161">
            <v>4800</v>
          </cell>
          <cell r="M2161">
            <v>2089</v>
          </cell>
          <cell r="N2161">
            <v>89</v>
          </cell>
          <cell r="O2161">
            <v>89</v>
          </cell>
        </row>
        <row r="2162">
          <cell r="A2162" t="str">
            <v>12</v>
          </cell>
          <cell r="B2162" t="str">
            <v>01</v>
          </cell>
          <cell r="C2162" t="str">
            <v>04</v>
          </cell>
          <cell r="D2162" t="str">
            <v>06</v>
          </cell>
          <cell r="E2162" t="str">
            <v>12</v>
          </cell>
          <cell r="F2162" t="str">
            <v>03</v>
          </cell>
          <cell r="G2162" t="str">
            <v>5</v>
          </cell>
          <cell r="H2162" t="str">
            <v>00</v>
          </cell>
          <cell r="I2162" t="str">
            <v>0</v>
          </cell>
          <cell r="J2162">
            <v>1400</v>
          </cell>
          <cell r="K2162">
            <v>0</v>
          </cell>
          <cell r="L2162">
            <v>0</v>
          </cell>
          <cell r="M2162">
            <v>0</v>
          </cell>
          <cell r="N2162">
            <v>0</v>
          </cell>
          <cell r="O2162">
            <v>0</v>
          </cell>
        </row>
        <row r="2163">
          <cell r="A2163" t="str">
            <v>12</v>
          </cell>
          <cell r="B2163" t="str">
            <v>01</v>
          </cell>
          <cell r="C2163" t="str">
            <v>04</v>
          </cell>
          <cell r="D2163" t="str">
            <v>07</v>
          </cell>
          <cell r="E2163" t="str">
            <v>12</v>
          </cell>
          <cell r="F2163" t="str">
            <v>03</v>
          </cell>
          <cell r="G2163" t="str">
            <v>1</v>
          </cell>
          <cell r="H2163" t="str">
            <v>00</v>
          </cell>
          <cell r="I2163" t="str">
            <v>0</v>
          </cell>
          <cell r="J2163">
            <v>0</v>
          </cell>
          <cell r="K2163">
            <v>3600</v>
          </cell>
          <cell r="L2163">
            <v>3600</v>
          </cell>
          <cell r="M2163">
            <v>2067</v>
          </cell>
          <cell r="N2163">
            <v>67</v>
          </cell>
          <cell r="O2163">
            <v>67</v>
          </cell>
        </row>
        <row r="2164">
          <cell r="A2164" t="str">
            <v>12</v>
          </cell>
          <cell r="B2164" t="str">
            <v>01</v>
          </cell>
          <cell r="C2164" t="str">
            <v>04</v>
          </cell>
          <cell r="D2164" t="str">
            <v>07</v>
          </cell>
          <cell r="E2164" t="str">
            <v>12</v>
          </cell>
          <cell r="F2164" t="str">
            <v>03</v>
          </cell>
          <cell r="G2164" t="str">
            <v>2</v>
          </cell>
          <cell r="H2164" t="str">
            <v>00</v>
          </cell>
          <cell r="I2164" t="str">
            <v>0</v>
          </cell>
          <cell r="J2164">
            <v>2527</v>
          </cell>
          <cell r="K2164">
            <v>0</v>
          </cell>
          <cell r="L2164">
            <v>0</v>
          </cell>
          <cell r="M2164">
            <v>0</v>
          </cell>
          <cell r="N2164">
            <v>0</v>
          </cell>
          <cell r="O2164">
            <v>0</v>
          </cell>
        </row>
        <row r="2165">
          <cell r="A2165" t="str">
            <v>12</v>
          </cell>
          <cell r="B2165" t="str">
            <v>01</v>
          </cell>
          <cell r="C2165" t="str">
            <v>04</v>
          </cell>
          <cell r="D2165" t="str">
            <v>08</v>
          </cell>
          <cell r="E2165" t="str">
            <v>12</v>
          </cell>
          <cell r="F2165" t="str">
            <v>03</v>
          </cell>
          <cell r="G2165" t="str">
            <v>4</v>
          </cell>
          <cell r="H2165" t="str">
            <v>00</v>
          </cell>
          <cell r="I2165" t="str">
            <v>0</v>
          </cell>
          <cell r="J2165">
            <v>1350</v>
          </cell>
          <cell r="K2165">
            <v>2400</v>
          </cell>
          <cell r="L2165">
            <v>1239</v>
          </cell>
          <cell r="M2165">
            <v>2044</v>
          </cell>
          <cell r="N2165">
            <v>44</v>
          </cell>
          <cell r="O2165">
            <v>44</v>
          </cell>
        </row>
        <row r="2166">
          <cell r="A2166" t="str">
            <v>12</v>
          </cell>
          <cell r="B2166" t="str">
            <v>01</v>
          </cell>
          <cell r="C2166" t="str">
            <v>04</v>
          </cell>
          <cell r="D2166" t="str">
            <v>09</v>
          </cell>
          <cell r="E2166" t="str">
            <v>12</v>
          </cell>
          <cell r="F2166" t="str">
            <v>03</v>
          </cell>
          <cell r="G2166" t="str">
            <v>1</v>
          </cell>
          <cell r="H2166" t="str">
            <v>00</v>
          </cell>
          <cell r="I2166" t="str">
            <v>0</v>
          </cell>
          <cell r="J2166">
            <v>0</v>
          </cell>
          <cell r="K2166">
            <v>2400</v>
          </cell>
          <cell r="L2166">
            <v>2400</v>
          </cell>
          <cell r="M2166">
            <v>2044</v>
          </cell>
          <cell r="N2166">
            <v>44</v>
          </cell>
          <cell r="O2166">
            <v>44</v>
          </cell>
        </row>
        <row r="2167">
          <cell r="A2167" t="str">
            <v>12</v>
          </cell>
          <cell r="B2167" t="str">
            <v>01</v>
          </cell>
          <cell r="C2167" t="str">
            <v>04</v>
          </cell>
          <cell r="D2167" t="str">
            <v>09</v>
          </cell>
          <cell r="E2167" t="str">
            <v>12</v>
          </cell>
          <cell r="F2167" t="str">
            <v>03</v>
          </cell>
          <cell r="G2167" t="str">
            <v>6</v>
          </cell>
          <cell r="H2167" t="str">
            <v>00</v>
          </cell>
          <cell r="I2167" t="str">
            <v>0</v>
          </cell>
          <cell r="J2167">
            <v>1121</v>
          </cell>
          <cell r="K2167">
            <v>0</v>
          </cell>
          <cell r="L2167">
            <v>0</v>
          </cell>
          <cell r="M2167">
            <v>0</v>
          </cell>
          <cell r="N2167">
            <v>0</v>
          </cell>
          <cell r="O2167">
            <v>0</v>
          </cell>
        </row>
        <row r="2168">
          <cell r="A2168" t="str">
            <v>12</v>
          </cell>
          <cell r="B2168" t="str">
            <v>01</v>
          </cell>
          <cell r="C2168" t="str">
            <v>04</v>
          </cell>
          <cell r="D2168" t="str">
            <v>10</v>
          </cell>
          <cell r="E2168" t="str">
            <v>12</v>
          </cell>
          <cell r="F2168" t="str">
            <v>03</v>
          </cell>
          <cell r="G2168" t="str">
            <v>1</v>
          </cell>
          <cell r="H2168" t="str">
            <v>00</v>
          </cell>
          <cell r="I2168" t="str">
            <v>0</v>
          </cell>
          <cell r="J2168">
            <v>0</v>
          </cell>
          <cell r="K2168">
            <v>2400</v>
          </cell>
          <cell r="L2168">
            <v>2400</v>
          </cell>
          <cell r="M2168">
            <v>2044</v>
          </cell>
          <cell r="N2168">
            <v>44</v>
          </cell>
          <cell r="O2168">
            <v>44</v>
          </cell>
        </row>
        <row r="2169">
          <cell r="A2169" t="str">
            <v>12</v>
          </cell>
          <cell r="B2169" t="str">
            <v>01</v>
          </cell>
          <cell r="C2169" t="str">
            <v>04</v>
          </cell>
          <cell r="D2169" t="str">
            <v>10</v>
          </cell>
          <cell r="E2169" t="str">
            <v>12</v>
          </cell>
          <cell r="F2169" t="str">
            <v>03</v>
          </cell>
          <cell r="G2169" t="str">
            <v>3</v>
          </cell>
          <cell r="H2169" t="str">
            <v>00</v>
          </cell>
          <cell r="I2169" t="str">
            <v>0</v>
          </cell>
          <cell r="J2169">
            <v>2222</v>
          </cell>
          <cell r="K2169">
            <v>0</v>
          </cell>
          <cell r="L2169">
            <v>0</v>
          </cell>
          <cell r="M2169">
            <v>0</v>
          </cell>
          <cell r="N2169">
            <v>0</v>
          </cell>
          <cell r="O2169">
            <v>0</v>
          </cell>
        </row>
        <row r="2170">
          <cell r="A2170" t="str">
            <v>12</v>
          </cell>
          <cell r="B2170" t="str">
            <v>01</v>
          </cell>
          <cell r="C2170" t="str">
            <v>04</v>
          </cell>
          <cell r="D2170" t="str">
            <v>11</v>
          </cell>
          <cell r="E2170" t="str">
            <v>12</v>
          </cell>
          <cell r="F2170" t="str">
            <v>03</v>
          </cell>
          <cell r="G2170" t="str">
            <v>1</v>
          </cell>
          <cell r="H2170" t="str">
            <v>00</v>
          </cell>
          <cell r="I2170" t="str">
            <v>0</v>
          </cell>
          <cell r="J2170">
            <v>8817</v>
          </cell>
          <cell r="K2170">
            <v>5000</v>
          </cell>
          <cell r="L2170">
            <v>3705</v>
          </cell>
          <cell r="M2170">
            <v>2093</v>
          </cell>
          <cell r="N2170">
            <v>93</v>
          </cell>
          <cell r="O2170">
            <v>93</v>
          </cell>
        </row>
        <row r="2171">
          <cell r="A2171" t="str">
            <v>12</v>
          </cell>
          <cell r="B2171" t="str">
            <v>01</v>
          </cell>
          <cell r="C2171" t="str">
            <v>04</v>
          </cell>
          <cell r="D2171" t="str">
            <v>12</v>
          </cell>
          <cell r="E2171" t="str">
            <v>12</v>
          </cell>
          <cell r="F2171" t="str">
            <v>03</v>
          </cell>
          <cell r="G2171" t="str">
            <v>1</v>
          </cell>
          <cell r="H2171" t="str">
            <v>00</v>
          </cell>
          <cell r="I2171" t="str">
            <v>0</v>
          </cell>
          <cell r="J2171">
            <v>2233</v>
          </cell>
          <cell r="K2171">
            <v>3600</v>
          </cell>
          <cell r="L2171">
            <v>3600</v>
          </cell>
          <cell r="M2171">
            <v>2067</v>
          </cell>
          <cell r="N2171">
            <v>67</v>
          </cell>
          <cell r="O2171">
            <v>67</v>
          </cell>
        </row>
        <row r="2172">
          <cell r="A2172" t="str">
            <v>12</v>
          </cell>
          <cell r="B2172" t="str">
            <v>01</v>
          </cell>
          <cell r="C2172" t="str">
            <v>04</v>
          </cell>
          <cell r="D2172" t="str">
            <v>13</v>
          </cell>
          <cell r="E2172" t="str">
            <v>12</v>
          </cell>
          <cell r="F2172" t="str">
            <v>03</v>
          </cell>
          <cell r="G2172" t="str">
            <v>1</v>
          </cell>
          <cell r="H2172" t="str">
            <v>00</v>
          </cell>
          <cell r="I2172" t="str">
            <v>0</v>
          </cell>
          <cell r="J2172">
            <v>207</v>
          </cell>
          <cell r="K2172">
            <v>1</v>
          </cell>
          <cell r="L2172">
            <v>0</v>
          </cell>
          <cell r="M2172">
            <v>0</v>
          </cell>
          <cell r="N2172">
            <v>0</v>
          </cell>
          <cell r="O2172">
            <v>0</v>
          </cell>
        </row>
        <row r="2173">
          <cell r="A2173" t="str">
            <v>12</v>
          </cell>
          <cell r="B2173" t="str">
            <v>01</v>
          </cell>
          <cell r="C2173" t="str">
            <v>04</v>
          </cell>
          <cell r="D2173" t="str">
            <v>14</v>
          </cell>
          <cell r="E2173" t="str">
            <v>12</v>
          </cell>
          <cell r="F2173" t="str">
            <v>03</v>
          </cell>
          <cell r="G2173" t="str">
            <v>1</v>
          </cell>
          <cell r="H2173" t="str">
            <v>00</v>
          </cell>
          <cell r="I2173" t="str">
            <v>0</v>
          </cell>
          <cell r="J2173">
            <v>0</v>
          </cell>
          <cell r="K2173">
            <v>1</v>
          </cell>
          <cell r="L2173">
            <v>0</v>
          </cell>
          <cell r="M2173">
            <v>0</v>
          </cell>
          <cell r="N2173">
            <v>0</v>
          </cell>
          <cell r="O2173">
            <v>0</v>
          </cell>
        </row>
        <row r="2174">
          <cell r="A2174" t="str">
            <v>12</v>
          </cell>
          <cell r="B2174" t="str">
            <v>01</v>
          </cell>
          <cell r="C2174" t="str">
            <v>05</v>
          </cell>
          <cell r="D2174" t="str">
            <v>01</v>
          </cell>
          <cell r="E2174" t="str">
            <v>12</v>
          </cell>
          <cell r="F2174" t="str">
            <v>03</v>
          </cell>
          <cell r="G2174" t="str">
            <v>1</v>
          </cell>
          <cell r="H2174" t="str">
            <v>00</v>
          </cell>
          <cell r="I2174" t="str">
            <v>0</v>
          </cell>
          <cell r="J2174">
            <v>25388</v>
          </cell>
          <cell r="K2174">
            <v>2400</v>
          </cell>
          <cell r="L2174">
            <v>1846</v>
          </cell>
          <cell r="M2174">
            <v>44</v>
          </cell>
          <cell r="N2174">
            <v>44</v>
          </cell>
          <cell r="O2174">
            <v>44</v>
          </cell>
        </row>
        <row r="2175">
          <cell r="A2175" t="str">
            <v>12</v>
          </cell>
          <cell r="B2175" t="str">
            <v>01</v>
          </cell>
          <cell r="C2175" t="str">
            <v>05</v>
          </cell>
          <cell r="D2175" t="str">
            <v>02</v>
          </cell>
          <cell r="E2175" t="str">
            <v>12</v>
          </cell>
          <cell r="F2175" t="str">
            <v>03</v>
          </cell>
          <cell r="G2175" t="str">
            <v>1</v>
          </cell>
          <cell r="H2175" t="str">
            <v>00</v>
          </cell>
          <cell r="I2175" t="str">
            <v>0</v>
          </cell>
          <cell r="J2175">
            <v>0</v>
          </cell>
          <cell r="K2175">
            <v>2400</v>
          </cell>
          <cell r="L2175">
            <v>620</v>
          </cell>
          <cell r="M2175">
            <v>44</v>
          </cell>
          <cell r="N2175">
            <v>44</v>
          </cell>
          <cell r="O2175">
            <v>44</v>
          </cell>
        </row>
        <row r="2176">
          <cell r="A2176" t="str">
            <v>12</v>
          </cell>
          <cell r="B2176" t="str">
            <v>01</v>
          </cell>
          <cell r="C2176" t="str">
            <v>05</v>
          </cell>
          <cell r="D2176" t="str">
            <v>03</v>
          </cell>
          <cell r="E2176" t="str">
            <v>12</v>
          </cell>
          <cell r="F2176" t="str">
            <v>03</v>
          </cell>
          <cell r="G2176" t="str">
            <v>1</v>
          </cell>
          <cell r="H2176" t="str">
            <v>00</v>
          </cell>
          <cell r="I2176" t="str">
            <v>0</v>
          </cell>
          <cell r="J2176">
            <v>0</v>
          </cell>
          <cell r="K2176">
            <v>20000</v>
          </cell>
          <cell r="L2176">
            <v>15312</v>
          </cell>
          <cell r="M2176">
            <v>370</v>
          </cell>
          <cell r="N2176">
            <v>370</v>
          </cell>
          <cell r="O2176">
            <v>370</v>
          </cell>
        </row>
        <row r="2177">
          <cell r="A2177" t="str">
            <v>12</v>
          </cell>
          <cell r="B2177" t="str">
            <v>01</v>
          </cell>
          <cell r="C2177" t="str">
            <v>05</v>
          </cell>
          <cell r="D2177" t="str">
            <v>04</v>
          </cell>
          <cell r="E2177" t="str">
            <v>12</v>
          </cell>
          <cell r="F2177" t="str">
            <v>03</v>
          </cell>
          <cell r="G2177" t="str">
            <v>1</v>
          </cell>
          <cell r="H2177" t="str">
            <v>00</v>
          </cell>
          <cell r="I2177" t="str">
            <v>0</v>
          </cell>
          <cell r="J2177">
            <v>0</v>
          </cell>
          <cell r="K2177">
            <v>1</v>
          </cell>
          <cell r="L2177">
            <v>0</v>
          </cell>
          <cell r="M2177">
            <v>0</v>
          </cell>
          <cell r="N2177">
            <v>0</v>
          </cell>
          <cell r="O2177">
            <v>0</v>
          </cell>
        </row>
        <row r="2178">
          <cell r="A2178" t="str">
            <v>12</v>
          </cell>
          <cell r="B2178" t="str">
            <v>01</v>
          </cell>
          <cell r="C2178" t="str">
            <v>05</v>
          </cell>
          <cell r="D2178" t="str">
            <v>14</v>
          </cell>
          <cell r="E2178" t="str">
            <v>12</v>
          </cell>
          <cell r="F2178" t="str">
            <v>03</v>
          </cell>
          <cell r="G2178" t="str">
            <v>1</v>
          </cell>
          <cell r="H2178" t="str">
            <v>00</v>
          </cell>
          <cell r="I2178" t="str">
            <v>0</v>
          </cell>
          <cell r="J2178">
            <v>454</v>
          </cell>
          <cell r="K2178">
            <v>0</v>
          </cell>
          <cell r="L2178">
            <v>0</v>
          </cell>
          <cell r="M2178">
            <v>0</v>
          </cell>
          <cell r="N2178">
            <v>0</v>
          </cell>
          <cell r="O2178">
            <v>0</v>
          </cell>
        </row>
        <row r="2179">
          <cell r="A2179" t="str">
            <v>12</v>
          </cell>
          <cell r="B2179" t="str">
            <v>01</v>
          </cell>
          <cell r="C2179" t="str">
            <v>05</v>
          </cell>
          <cell r="D2179" t="str">
            <v>15</v>
          </cell>
          <cell r="E2179" t="str">
            <v>12</v>
          </cell>
          <cell r="F2179" t="str">
            <v>03</v>
          </cell>
          <cell r="G2179" t="str">
            <v>1</v>
          </cell>
          <cell r="H2179" t="str">
            <v>00</v>
          </cell>
          <cell r="I2179" t="str">
            <v>0</v>
          </cell>
          <cell r="J2179">
            <v>2979</v>
          </cell>
          <cell r="K2179">
            <v>0</v>
          </cell>
          <cell r="L2179">
            <v>0</v>
          </cell>
          <cell r="M2179">
            <v>0</v>
          </cell>
          <cell r="N2179">
            <v>0</v>
          </cell>
          <cell r="O2179">
            <v>0</v>
          </cell>
        </row>
        <row r="2180">
          <cell r="A2180" t="str">
            <v>12</v>
          </cell>
          <cell r="B2180" t="str">
            <v>02</v>
          </cell>
          <cell r="C2180" t="str">
            <v>01</v>
          </cell>
          <cell r="D2180" t="str">
            <v>01</v>
          </cell>
          <cell r="E2180" t="str">
            <v>12</v>
          </cell>
          <cell r="F2180" t="str">
            <v>03</v>
          </cell>
          <cell r="G2180" t="str">
            <v>1</v>
          </cell>
          <cell r="H2180" t="str">
            <v>00</v>
          </cell>
          <cell r="I2180" t="str">
            <v>0</v>
          </cell>
          <cell r="J2180">
            <v>0</v>
          </cell>
          <cell r="K2180">
            <v>3500</v>
          </cell>
          <cell r="L2180">
            <v>3739</v>
          </cell>
          <cell r="M2180">
            <v>2065</v>
          </cell>
          <cell r="N2180">
            <v>65</v>
          </cell>
          <cell r="O2180">
            <v>65</v>
          </cell>
        </row>
        <row r="2181">
          <cell r="A2181" t="str">
            <v>12</v>
          </cell>
          <cell r="B2181" t="str">
            <v>02</v>
          </cell>
          <cell r="C2181" t="str">
            <v>01</v>
          </cell>
          <cell r="D2181" t="str">
            <v>02</v>
          </cell>
          <cell r="E2181" t="str">
            <v>12</v>
          </cell>
          <cell r="F2181" t="str">
            <v>03</v>
          </cell>
          <cell r="G2181" t="str">
            <v>0</v>
          </cell>
          <cell r="H2181" t="str">
            <v>00</v>
          </cell>
          <cell r="I2181" t="str">
            <v>0</v>
          </cell>
          <cell r="J2181">
            <v>4386</v>
          </cell>
          <cell r="K2181">
            <v>0</v>
          </cell>
          <cell r="L2181">
            <v>0</v>
          </cell>
          <cell r="M2181">
            <v>0</v>
          </cell>
          <cell r="N2181">
            <v>0</v>
          </cell>
          <cell r="O2181">
            <v>0</v>
          </cell>
        </row>
        <row r="2182">
          <cell r="A2182" t="str">
            <v>12</v>
          </cell>
          <cell r="B2182" t="str">
            <v>01</v>
          </cell>
          <cell r="C2182" t="str">
            <v>01</v>
          </cell>
          <cell r="D2182" t="str">
            <v>03</v>
          </cell>
          <cell r="E2182" t="str">
            <v>12</v>
          </cell>
          <cell r="F2182" t="str">
            <v>05</v>
          </cell>
          <cell r="G2182" t="str">
            <v>1</v>
          </cell>
          <cell r="H2182" t="str">
            <v>00</v>
          </cell>
          <cell r="I2182" t="str">
            <v>0</v>
          </cell>
          <cell r="J2182">
            <v>0</v>
          </cell>
          <cell r="K2182">
            <v>1</v>
          </cell>
          <cell r="L2182">
            <v>0</v>
          </cell>
          <cell r="M2182">
            <v>0</v>
          </cell>
          <cell r="N2182">
            <v>0</v>
          </cell>
          <cell r="O2182">
            <v>0</v>
          </cell>
        </row>
        <row r="2183">
          <cell r="A2183" t="str">
            <v>12</v>
          </cell>
          <cell r="B2183" t="str">
            <v>01</v>
          </cell>
          <cell r="C2183" t="str">
            <v>04</v>
          </cell>
          <cell r="D2183" t="str">
            <v>01</v>
          </cell>
          <cell r="E2183" t="str">
            <v>12</v>
          </cell>
          <cell r="F2183" t="str">
            <v>05</v>
          </cell>
          <cell r="G2183" t="str">
            <v>1</v>
          </cell>
          <cell r="H2183" t="str">
            <v>00</v>
          </cell>
          <cell r="I2183" t="str">
            <v>0</v>
          </cell>
          <cell r="J2183">
            <v>0</v>
          </cell>
          <cell r="K2183">
            <v>1</v>
          </cell>
          <cell r="L2183">
            <v>0</v>
          </cell>
          <cell r="M2183">
            <v>0</v>
          </cell>
          <cell r="N2183">
            <v>0</v>
          </cell>
          <cell r="O2183">
            <v>0</v>
          </cell>
        </row>
        <row r="2184">
          <cell r="A2184" t="str">
            <v>12</v>
          </cell>
          <cell r="B2184" t="str">
            <v>01</v>
          </cell>
          <cell r="C2184" t="str">
            <v>04</v>
          </cell>
          <cell r="D2184" t="str">
            <v>02</v>
          </cell>
          <cell r="E2184" t="str">
            <v>12</v>
          </cell>
          <cell r="F2184" t="str">
            <v>05</v>
          </cell>
          <cell r="G2184" t="str">
            <v>1</v>
          </cell>
          <cell r="H2184" t="str">
            <v>00</v>
          </cell>
          <cell r="I2184" t="str">
            <v>0</v>
          </cell>
          <cell r="J2184">
            <v>0</v>
          </cell>
          <cell r="K2184">
            <v>1</v>
          </cell>
          <cell r="L2184">
            <v>0</v>
          </cell>
          <cell r="M2184">
            <v>0</v>
          </cell>
          <cell r="N2184">
            <v>0</v>
          </cell>
          <cell r="O2184">
            <v>0</v>
          </cell>
        </row>
        <row r="2185">
          <cell r="A2185" t="str">
            <v>12</v>
          </cell>
          <cell r="B2185" t="str">
            <v>01</v>
          </cell>
          <cell r="C2185" t="str">
            <v>04</v>
          </cell>
          <cell r="D2185" t="str">
            <v>03</v>
          </cell>
          <cell r="E2185" t="str">
            <v>12</v>
          </cell>
          <cell r="F2185" t="str">
            <v>05</v>
          </cell>
          <cell r="G2185" t="str">
            <v>1</v>
          </cell>
          <cell r="H2185" t="str">
            <v>00</v>
          </cell>
          <cell r="I2185" t="str">
            <v>0</v>
          </cell>
          <cell r="J2185">
            <v>0</v>
          </cell>
          <cell r="K2185">
            <v>1</v>
          </cell>
          <cell r="L2185">
            <v>0</v>
          </cell>
          <cell r="M2185">
            <v>0</v>
          </cell>
          <cell r="N2185">
            <v>0</v>
          </cell>
          <cell r="O2185">
            <v>0</v>
          </cell>
        </row>
        <row r="2186">
          <cell r="A2186" t="str">
            <v>12</v>
          </cell>
          <cell r="B2186" t="str">
            <v>01</v>
          </cell>
          <cell r="C2186" t="str">
            <v>04</v>
          </cell>
          <cell r="D2186" t="str">
            <v>04</v>
          </cell>
          <cell r="E2186" t="str">
            <v>12</v>
          </cell>
          <cell r="F2186" t="str">
            <v>05</v>
          </cell>
          <cell r="G2186" t="str">
            <v>1</v>
          </cell>
          <cell r="H2186" t="str">
            <v>00</v>
          </cell>
          <cell r="I2186" t="str">
            <v>0</v>
          </cell>
          <cell r="J2186">
            <v>0</v>
          </cell>
          <cell r="K2186">
            <v>1</v>
          </cell>
          <cell r="L2186">
            <v>0</v>
          </cell>
          <cell r="M2186">
            <v>0</v>
          </cell>
          <cell r="N2186">
            <v>0</v>
          </cell>
          <cell r="O2186">
            <v>0</v>
          </cell>
        </row>
        <row r="2187">
          <cell r="A2187" t="str">
            <v>12</v>
          </cell>
          <cell r="B2187" t="str">
            <v>01</v>
          </cell>
          <cell r="C2187" t="str">
            <v>04</v>
          </cell>
          <cell r="D2187" t="str">
            <v>05</v>
          </cell>
          <cell r="E2187" t="str">
            <v>12</v>
          </cell>
          <cell r="F2187" t="str">
            <v>05</v>
          </cell>
          <cell r="G2187" t="str">
            <v>1</v>
          </cell>
          <cell r="H2187" t="str">
            <v>00</v>
          </cell>
          <cell r="I2187" t="str">
            <v>0</v>
          </cell>
          <cell r="J2187">
            <v>0</v>
          </cell>
          <cell r="K2187">
            <v>1</v>
          </cell>
          <cell r="L2187">
            <v>0</v>
          </cell>
          <cell r="M2187">
            <v>0</v>
          </cell>
          <cell r="N2187">
            <v>0</v>
          </cell>
          <cell r="O2187">
            <v>0</v>
          </cell>
        </row>
        <row r="2188">
          <cell r="A2188" t="str">
            <v>12</v>
          </cell>
          <cell r="B2188" t="str">
            <v>01</v>
          </cell>
          <cell r="C2188" t="str">
            <v>04</v>
          </cell>
          <cell r="D2188" t="str">
            <v>06</v>
          </cell>
          <cell r="E2188" t="str">
            <v>12</v>
          </cell>
          <cell r="F2188" t="str">
            <v>05</v>
          </cell>
          <cell r="G2188" t="str">
            <v>1</v>
          </cell>
          <cell r="H2188" t="str">
            <v>00</v>
          </cell>
          <cell r="I2188" t="str">
            <v>0</v>
          </cell>
          <cell r="J2188">
            <v>0</v>
          </cell>
          <cell r="K2188">
            <v>1</v>
          </cell>
          <cell r="L2188">
            <v>0</v>
          </cell>
          <cell r="M2188">
            <v>0</v>
          </cell>
          <cell r="N2188">
            <v>0</v>
          </cell>
          <cell r="O2188">
            <v>0</v>
          </cell>
        </row>
        <row r="2189">
          <cell r="A2189" t="str">
            <v>12</v>
          </cell>
          <cell r="B2189" t="str">
            <v>01</v>
          </cell>
          <cell r="C2189" t="str">
            <v>04</v>
          </cell>
          <cell r="D2189" t="str">
            <v>07</v>
          </cell>
          <cell r="E2189" t="str">
            <v>12</v>
          </cell>
          <cell r="F2189" t="str">
            <v>05</v>
          </cell>
          <cell r="G2189" t="str">
            <v>1</v>
          </cell>
          <cell r="H2189" t="str">
            <v>00</v>
          </cell>
          <cell r="I2189" t="str">
            <v>0</v>
          </cell>
          <cell r="J2189">
            <v>0</v>
          </cell>
          <cell r="K2189">
            <v>1</v>
          </cell>
          <cell r="L2189">
            <v>0</v>
          </cell>
          <cell r="M2189">
            <v>0</v>
          </cell>
          <cell r="N2189">
            <v>0</v>
          </cell>
          <cell r="O2189">
            <v>0</v>
          </cell>
        </row>
        <row r="2190">
          <cell r="A2190" t="str">
            <v>12</v>
          </cell>
          <cell r="B2190" t="str">
            <v>01</v>
          </cell>
          <cell r="C2190" t="str">
            <v>04</v>
          </cell>
          <cell r="D2190" t="str">
            <v>08</v>
          </cell>
          <cell r="E2190" t="str">
            <v>12</v>
          </cell>
          <cell r="F2190" t="str">
            <v>05</v>
          </cell>
          <cell r="G2190" t="str">
            <v>1</v>
          </cell>
          <cell r="H2190" t="str">
            <v>00</v>
          </cell>
          <cell r="I2190" t="str">
            <v>0</v>
          </cell>
          <cell r="J2190">
            <v>0</v>
          </cell>
          <cell r="K2190">
            <v>1</v>
          </cell>
          <cell r="L2190">
            <v>0</v>
          </cell>
          <cell r="M2190">
            <v>0</v>
          </cell>
          <cell r="N2190">
            <v>0</v>
          </cell>
          <cell r="O2190">
            <v>0</v>
          </cell>
        </row>
        <row r="2191">
          <cell r="A2191" t="str">
            <v>12</v>
          </cell>
          <cell r="B2191" t="str">
            <v>01</v>
          </cell>
          <cell r="C2191" t="str">
            <v>04</v>
          </cell>
          <cell r="D2191" t="str">
            <v>09</v>
          </cell>
          <cell r="E2191" t="str">
            <v>12</v>
          </cell>
          <cell r="F2191" t="str">
            <v>05</v>
          </cell>
          <cell r="G2191" t="str">
            <v>1</v>
          </cell>
          <cell r="H2191" t="str">
            <v>00</v>
          </cell>
          <cell r="I2191" t="str">
            <v>0</v>
          </cell>
          <cell r="J2191">
            <v>0</v>
          </cell>
          <cell r="K2191">
            <v>1</v>
          </cell>
          <cell r="L2191">
            <v>0</v>
          </cell>
          <cell r="M2191">
            <v>0</v>
          </cell>
          <cell r="N2191">
            <v>0</v>
          </cell>
          <cell r="O2191">
            <v>0</v>
          </cell>
        </row>
        <row r="2192">
          <cell r="A2192" t="str">
            <v>12</v>
          </cell>
          <cell r="B2192" t="str">
            <v>01</v>
          </cell>
          <cell r="C2192" t="str">
            <v>04</v>
          </cell>
          <cell r="D2192" t="str">
            <v>10</v>
          </cell>
          <cell r="E2192" t="str">
            <v>12</v>
          </cell>
          <cell r="F2192" t="str">
            <v>05</v>
          </cell>
          <cell r="G2192" t="str">
            <v>1</v>
          </cell>
          <cell r="H2192" t="str">
            <v>00</v>
          </cell>
          <cell r="I2192" t="str">
            <v>0</v>
          </cell>
          <cell r="J2192">
            <v>0</v>
          </cell>
          <cell r="K2192">
            <v>1</v>
          </cell>
          <cell r="L2192">
            <v>0</v>
          </cell>
          <cell r="M2192">
            <v>0</v>
          </cell>
          <cell r="N2192">
            <v>0</v>
          </cell>
          <cell r="O2192">
            <v>0</v>
          </cell>
        </row>
        <row r="2193">
          <cell r="A2193" t="str">
            <v>12</v>
          </cell>
          <cell r="B2193" t="str">
            <v>01</v>
          </cell>
          <cell r="C2193" t="str">
            <v>04</v>
          </cell>
          <cell r="D2193" t="str">
            <v>11</v>
          </cell>
          <cell r="E2193" t="str">
            <v>12</v>
          </cell>
          <cell r="F2193" t="str">
            <v>05</v>
          </cell>
          <cell r="G2193" t="str">
            <v>1</v>
          </cell>
          <cell r="H2193" t="str">
            <v>00</v>
          </cell>
          <cell r="I2193" t="str">
            <v>0</v>
          </cell>
          <cell r="J2193">
            <v>32857</v>
          </cell>
          <cell r="K2193">
            <v>25000</v>
          </cell>
          <cell r="L2193">
            <v>29129</v>
          </cell>
          <cell r="M2193">
            <v>2463</v>
          </cell>
          <cell r="N2193">
            <v>463</v>
          </cell>
          <cell r="O2193">
            <v>463</v>
          </cell>
        </row>
        <row r="2194">
          <cell r="A2194" t="str">
            <v>12</v>
          </cell>
          <cell r="B2194" t="str">
            <v>01</v>
          </cell>
          <cell r="C2194" t="str">
            <v>04</v>
          </cell>
          <cell r="D2194" t="str">
            <v>12</v>
          </cell>
          <cell r="E2194" t="str">
            <v>12</v>
          </cell>
          <cell r="F2194" t="str">
            <v>05</v>
          </cell>
          <cell r="G2194" t="str">
            <v>1</v>
          </cell>
          <cell r="H2194" t="str">
            <v>00</v>
          </cell>
          <cell r="I2194" t="str">
            <v>0</v>
          </cell>
          <cell r="J2194">
            <v>0</v>
          </cell>
          <cell r="K2194">
            <v>1</v>
          </cell>
          <cell r="L2194">
            <v>0</v>
          </cell>
          <cell r="M2194">
            <v>0</v>
          </cell>
          <cell r="N2194">
            <v>0</v>
          </cell>
          <cell r="O2194">
            <v>0</v>
          </cell>
        </row>
        <row r="2195">
          <cell r="A2195" t="str">
            <v>12</v>
          </cell>
          <cell r="B2195" t="str">
            <v>01</v>
          </cell>
          <cell r="C2195" t="str">
            <v>04</v>
          </cell>
          <cell r="D2195" t="str">
            <v>13</v>
          </cell>
          <cell r="E2195" t="str">
            <v>12</v>
          </cell>
          <cell r="F2195" t="str">
            <v>05</v>
          </cell>
          <cell r="G2195" t="str">
            <v>1</v>
          </cell>
          <cell r="H2195" t="str">
            <v>00</v>
          </cell>
          <cell r="I2195" t="str">
            <v>0</v>
          </cell>
          <cell r="J2195">
            <v>0</v>
          </cell>
          <cell r="K2195">
            <v>1</v>
          </cell>
          <cell r="L2195">
            <v>0</v>
          </cell>
          <cell r="M2195">
            <v>0</v>
          </cell>
          <cell r="N2195">
            <v>0</v>
          </cell>
          <cell r="O2195">
            <v>0</v>
          </cell>
        </row>
        <row r="2196">
          <cell r="A2196" t="str">
            <v>12</v>
          </cell>
          <cell r="B2196" t="str">
            <v>01</v>
          </cell>
          <cell r="C2196" t="str">
            <v>04</v>
          </cell>
          <cell r="D2196" t="str">
            <v>14</v>
          </cell>
          <cell r="E2196" t="str">
            <v>12</v>
          </cell>
          <cell r="F2196" t="str">
            <v>05</v>
          </cell>
          <cell r="G2196" t="str">
            <v>1</v>
          </cell>
          <cell r="H2196" t="str">
            <v>00</v>
          </cell>
          <cell r="I2196" t="str">
            <v>0</v>
          </cell>
          <cell r="J2196">
            <v>0</v>
          </cell>
          <cell r="K2196">
            <v>1</v>
          </cell>
          <cell r="L2196">
            <v>0</v>
          </cell>
          <cell r="M2196">
            <v>0</v>
          </cell>
          <cell r="N2196">
            <v>0</v>
          </cell>
          <cell r="O2196">
            <v>0</v>
          </cell>
        </row>
        <row r="2197">
          <cell r="A2197" t="str">
            <v>12</v>
          </cell>
          <cell r="B2197" t="str">
            <v>01</v>
          </cell>
          <cell r="C2197" t="str">
            <v>01</v>
          </cell>
          <cell r="D2197" t="str">
            <v>01</v>
          </cell>
          <cell r="E2197" t="str">
            <v>12</v>
          </cell>
          <cell r="F2197" t="str">
            <v>06</v>
          </cell>
          <cell r="G2197" t="str">
            <v>1</v>
          </cell>
          <cell r="H2197" t="str">
            <v>00</v>
          </cell>
          <cell r="I2197" t="str">
            <v>0</v>
          </cell>
          <cell r="J2197">
            <v>0</v>
          </cell>
          <cell r="K2197">
            <v>1</v>
          </cell>
          <cell r="L2197">
            <v>0</v>
          </cell>
          <cell r="M2197">
            <v>0</v>
          </cell>
          <cell r="N2197">
            <v>0</v>
          </cell>
          <cell r="O2197">
            <v>0</v>
          </cell>
        </row>
        <row r="2198">
          <cell r="A2198" t="str">
            <v>12</v>
          </cell>
          <cell r="B2198" t="str">
            <v>01</v>
          </cell>
          <cell r="C2198" t="str">
            <v>01</v>
          </cell>
          <cell r="D2198" t="str">
            <v>03</v>
          </cell>
          <cell r="E2198" t="str">
            <v>12</v>
          </cell>
          <cell r="F2198" t="str">
            <v>06</v>
          </cell>
          <cell r="G2198" t="str">
            <v>1</v>
          </cell>
          <cell r="H2198" t="str">
            <v>00</v>
          </cell>
          <cell r="I2198" t="str">
            <v>0</v>
          </cell>
          <cell r="J2198">
            <v>0</v>
          </cell>
          <cell r="K2198">
            <v>1</v>
          </cell>
          <cell r="L2198">
            <v>0</v>
          </cell>
          <cell r="M2198">
            <v>0</v>
          </cell>
          <cell r="N2198">
            <v>0</v>
          </cell>
          <cell r="O2198">
            <v>0</v>
          </cell>
        </row>
        <row r="2199">
          <cell r="A2199" t="str">
            <v>12</v>
          </cell>
          <cell r="B2199" t="str">
            <v>01</v>
          </cell>
          <cell r="C2199" t="str">
            <v>02</v>
          </cell>
          <cell r="D2199" t="str">
            <v>01</v>
          </cell>
          <cell r="E2199" t="str">
            <v>12</v>
          </cell>
          <cell r="F2199" t="str">
            <v>06</v>
          </cell>
          <cell r="G2199" t="str">
            <v>1</v>
          </cell>
          <cell r="H2199" t="str">
            <v>00</v>
          </cell>
          <cell r="I2199" t="str">
            <v>0</v>
          </cell>
          <cell r="J2199">
            <v>0</v>
          </cell>
          <cell r="K2199">
            <v>1000</v>
          </cell>
          <cell r="L2199">
            <v>527</v>
          </cell>
          <cell r="M2199">
            <v>19</v>
          </cell>
          <cell r="N2199">
            <v>19</v>
          </cell>
          <cell r="O2199">
            <v>19</v>
          </cell>
        </row>
        <row r="2200">
          <cell r="A2200" t="str">
            <v>12</v>
          </cell>
          <cell r="B2200" t="str">
            <v>01</v>
          </cell>
          <cell r="C2200" t="str">
            <v>03</v>
          </cell>
          <cell r="D2200" t="str">
            <v>01</v>
          </cell>
          <cell r="E2200" t="str">
            <v>12</v>
          </cell>
          <cell r="F2200" t="str">
            <v>06</v>
          </cell>
          <cell r="G2200" t="str">
            <v>1</v>
          </cell>
          <cell r="H2200" t="str">
            <v>00</v>
          </cell>
          <cell r="I2200" t="str">
            <v>0</v>
          </cell>
          <cell r="J2200">
            <v>0</v>
          </cell>
          <cell r="K2200">
            <v>900</v>
          </cell>
          <cell r="L2200">
            <v>200</v>
          </cell>
          <cell r="M2200">
            <v>17</v>
          </cell>
          <cell r="N2200">
            <v>17</v>
          </cell>
          <cell r="O2200">
            <v>17</v>
          </cell>
        </row>
        <row r="2201">
          <cell r="A2201" t="str">
            <v>12</v>
          </cell>
          <cell r="B2201" t="str">
            <v>01</v>
          </cell>
          <cell r="C2201" t="str">
            <v>03</v>
          </cell>
          <cell r="D2201" t="str">
            <v>02</v>
          </cell>
          <cell r="E2201" t="str">
            <v>12</v>
          </cell>
          <cell r="F2201" t="str">
            <v>06</v>
          </cell>
          <cell r="G2201" t="str">
            <v>1</v>
          </cell>
          <cell r="H2201" t="str">
            <v>00</v>
          </cell>
          <cell r="I2201" t="str">
            <v>0</v>
          </cell>
          <cell r="J2201">
            <v>0</v>
          </cell>
          <cell r="K2201">
            <v>900</v>
          </cell>
          <cell r="L2201">
            <v>200</v>
          </cell>
          <cell r="M2201">
            <v>17</v>
          </cell>
          <cell r="N2201">
            <v>17</v>
          </cell>
          <cell r="O2201">
            <v>17</v>
          </cell>
        </row>
        <row r="2202">
          <cell r="A2202" t="str">
            <v>12</v>
          </cell>
          <cell r="B2202" t="str">
            <v>01</v>
          </cell>
          <cell r="C2202" t="str">
            <v>03</v>
          </cell>
          <cell r="D2202" t="str">
            <v>03</v>
          </cell>
          <cell r="E2202" t="str">
            <v>12</v>
          </cell>
          <cell r="F2202" t="str">
            <v>06</v>
          </cell>
          <cell r="G2202" t="str">
            <v>1</v>
          </cell>
          <cell r="H2202" t="str">
            <v>00</v>
          </cell>
          <cell r="I2202" t="str">
            <v>0</v>
          </cell>
          <cell r="J2202">
            <v>63</v>
          </cell>
          <cell r="K2202">
            <v>1000</v>
          </cell>
          <cell r="L2202">
            <v>1109</v>
          </cell>
          <cell r="M2202">
            <v>19</v>
          </cell>
          <cell r="N2202">
            <v>19</v>
          </cell>
          <cell r="O2202">
            <v>19</v>
          </cell>
        </row>
        <row r="2203">
          <cell r="A2203" t="str">
            <v>12</v>
          </cell>
          <cell r="B2203" t="str">
            <v>01</v>
          </cell>
          <cell r="C2203" t="str">
            <v>03</v>
          </cell>
          <cell r="D2203" t="str">
            <v>04</v>
          </cell>
          <cell r="E2203" t="str">
            <v>12</v>
          </cell>
          <cell r="F2203" t="str">
            <v>06</v>
          </cell>
          <cell r="G2203" t="str">
            <v>1</v>
          </cell>
          <cell r="H2203" t="str">
            <v>00</v>
          </cell>
          <cell r="I2203" t="str">
            <v>0</v>
          </cell>
          <cell r="J2203">
            <v>0</v>
          </cell>
          <cell r="K2203">
            <v>1</v>
          </cell>
          <cell r="L2203">
            <v>0</v>
          </cell>
          <cell r="M2203">
            <v>0</v>
          </cell>
          <cell r="N2203">
            <v>0</v>
          </cell>
          <cell r="O2203">
            <v>0</v>
          </cell>
        </row>
        <row r="2204">
          <cell r="A2204" t="str">
            <v>12</v>
          </cell>
          <cell r="B2204" t="str">
            <v>01</v>
          </cell>
          <cell r="C2204" t="str">
            <v>03</v>
          </cell>
          <cell r="D2204" t="str">
            <v>05</v>
          </cell>
          <cell r="E2204" t="str">
            <v>12</v>
          </cell>
          <cell r="F2204" t="str">
            <v>06</v>
          </cell>
          <cell r="G2204" t="str">
            <v>1</v>
          </cell>
          <cell r="H2204" t="str">
            <v>00</v>
          </cell>
          <cell r="I2204" t="str">
            <v>0</v>
          </cell>
          <cell r="J2204">
            <v>0</v>
          </cell>
          <cell r="K2204">
            <v>500</v>
          </cell>
          <cell r="L2204">
            <v>500</v>
          </cell>
          <cell r="M2204">
            <v>9</v>
          </cell>
          <cell r="N2204">
            <v>9</v>
          </cell>
          <cell r="O2204">
            <v>9</v>
          </cell>
        </row>
        <row r="2205">
          <cell r="A2205" t="str">
            <v>12</v>
          </cell>
          <cell r="B2205" t="str">
            <v>01</v>
          </cell>
          <cell r="C2205" t="str">
            <v>04</v>
          </cell>
          <cell r="D2205" t="str">
            <v>02</v>
          </cell>
          <cell r="E2205" t="str">
            <v>12</v>
          </cell>
          <cell r="F2205" t="str">
            <v>06</v>
          </cell>
          <cell r="G2205" t="str">
            <v>1</v>
          </cell>
          <cell r="H2205" t="str">
            <v>00</v>
          </cell>
          <cell r="I2205" t="str">
            <v>0</v>
          </cell>
          <cell r="J2205">
            <v>0</v>
          </cell>
          <cell r="K2205">
            <v>1</v>
          </cell>
          <cell r="L2205">
            <v>0</v>
          </cell>
          <cell r="M2205">
            <v>0</v>
          </cell>
          <cell r="N2205">
            <v>0</v>
          </cell>
          <cell r="O2205">
            <v>0</v>
          </cell>
        </row>
        <row r="2206">
          <cell r="A2206" t="str">
            <v>12</v>
          </cell>
          <cell r="B2206" t="str">
            <v>01</v>
          </cell>
          <cell r="C2206" t="str">
            <v>04</v>
          </cell>
          <cell r="D2206" t="str">
            <v>04</v>
          </cell>
          <cell r="E2206" t="str">
            <v>12</v>
          </cell>
          <cell r="F2206" t="str">
            <v>06</v>
          </cell>
          <cell r="G2206" t="str">
            <v>1</v>
          </cell>
          <cell r="H2206" t="str">
            <v>00</v>
          </cell>
          <cell r="I2206" t="str">
            <v>0</v>
          </cell>
          <cell r="J2206">
            <v>0</v>
          </cell>
          <cell r="K2206">
            <v>1000</v>
          </cell>
          <cell r="L2206">
            <v>4671</v>
          </cell>
          <cell r="M2206">
            <v>2019</v>
          </cell>
          <cell r="N2206">
            <v>19</v>
          </cell>
          <cell r="O2206">
            <v>19</v>
          </cell>
        </row>
        <row r="2207">
          <cell r="A2207" t="str">
            <v>12</v>
          </cell>
          <cell r="B2207" t="str">
            <v>01</v>
          </cell>
          <cell r="C2207" t="str">
            <v>04</v>
          </cell>
          <cell r="D2207" t="str">
            <v>05</v>
          </cell>
          <cell r="E2207" t="str">
            <v>12</v>
          </cell>
          <cell r="F2207" t="str">
            <v>06</v>
          </cell>
          <cell r="G2207" t="str">
            <v>1</v>
          </cell>
          <cell r="H2207" t="str">
            <v>00</v>
          </cell>
          <cell r="I2207" t="str">
            <v>0</v>
          </cell>
          <cell r="J2207">
            <v>65</v>
          </cell>
          <cell r="K2207">
            <v>1000</v>
          </cell>
          <cell r="L2207">
            <v>300</v>
          </cell>
          <cell r="M2207">
            <v>2019</v>
          </cell>
          <cell r="N2207">
            <v>19</v>
          </cell>
          <cell r="O2207">
            <v>19</v>
          </cell>
        </row>
        <row r="2208">
          <cell r="A2208" t="str">
            <v>12</v>
          </cell>
          <cell r="B2208" t="str">
            <v>01</v>
          </cell>
          <cell r="C2208" t="str">
            <v>04</v>
          </cell>
          <cell r="D2208" t="str">
            <v>06</v>
          </cell>
          <cell r="E2208" t="str">
            <v>12</v>
          </cell>
          <cell r="F2208" t="str">
            <v>06</v>
          </cell>
          <cell r="G2208" t="str">
            <v>1</v>
          </cell>
          <cell r="H2208" t="str">
            <v>00</v>
          </cell>
          <cell r="I2208" t="str">
            <v>0</v>
          </cell>
          <cell r="J2208">
            <v>0</v>
          </cell>
          <cell r="K2208">
            <v>1</v>
          </cell>
          <cell r="L2208">
            <v>0</v>
          </cell>
          <cell r="M2208">
            <v>0</v>
          </cell>
          <cell r="N2208">
            <v>0</v>
          </cell>
          <cell r="O2208">
            <v>0</v>
          </cell>
        </row>
        <row r="2209">
          <cell r="A2209" t="str">
            <v>12</v>
          </cell>
          <cell r="B2209" t="str">
            <v>01</v>
          </cell>
          <cell r="C2209" t="str">
            <v>04</v>
          </cell>
          <cell r="D2209" t="str">
            <v>07</v>
          </cell>
          <cell r="E2209" t="str">
            <v>12</v>
          </cell>
          <cell r="F2209" t="str">
            <v>06</v>
          </cell>
          <cell r="G2209" t="str">
            <v>1</v>
          </cell>
          <cell r="H2209" t="str">
            <v>00</v>
          </cell>
          <cell r="I2209" t="str">
            <v>0</v>
          </cell>
          <cell r="J2209">
            <v>0</v>
          </cell>
          <cell r="K2209">
            <v>1</v>
          </cell>
          <cell r="L2209">
            <v>0</v>
          </cell>
          <cell r="M2209">
            <v>0</v>
          </cell>
          <cell r="N2209">
            <v>0</v>
          </cell>
          <cell r="O2209">
            <v>0</v>
          </cell>
        </row>
        <row r="2210">
          <cell r="A2210" t="str">
            <v>12</v>
          </cell>
          <cell r="B2210" t="str">
            <v>01</v>
          </cell>
          <cell r="C2210" t="str">
            <v>04</v>
          </cell>
          <cell r="D2210" t="str">
            <v>08</v>
          </cell>
          <cell r="E2210" t="str">
            <v>12</v>
          </cell>
          <cell r="F2210" t="str">
            <v>06</v>
          </cell>
          <cell r="G2210" t="str">
            <v>4</v>
          </cell>
          <cell r="H2210" t="str">
            <v>00</v>
          </cell>
          <cell r="I2210" t="str">
            <v>0</v>
          </cell>
          <cell r="J2210">
            <v>0</v>
          </cell>
          <cell r="K2210">
            <v>1</v>
          </cell>
          <cell r="L2210">
            <v>0</v>
          </cell>
          <cell r="M2210">
            <v>0</v>
          </cell>
          <cell r="N2210">
            <v>0</v>
          </cell>
          <cell r="O2210">
            <v>0</v>
          </cell>
        </row>
        <row r="2211">
          <cell r="A2211" t="str">
            <v>12</v>
          </cell>
          <cell r="B2211" t="str">
            <v>01</v>
          </cell>
          <cell r="C2211" t="str">
            <v>04</v>
          </cell>
          <cell r="D2211" t="str">
            <v>10</v>
          </cell>
          <cell r="E2211" t="str">
            <v>12</v>
          </cell>
          <cell r="F2211" t="str">
            <v>06</v>
          </cell>
          <cell r="G2211" t="str">
            <v>3</v>
          </cell>
          <cell r="H2211" t="str">
            <v>00</v>
          </cell>
          <cell r="I2211" t="str">
            <v>0</v>
          </cell>
          <cell r="J2211">
            <v>44</v>
          </cell>
          <cell r="K2211">
            <v>0</v>
          </cell>
          <cell r="L2211">
            <v>0</v>
          </cell>
          <cell r="M2211">
            <v>0</v>
          </cell>
          <cell r="N2211">
            <v>0</v>
          </cell>
          <cell r="O2211">
            <v>0</v>
          </cell>
        </row>
        <row r="2212">
          <cell r="A2212" t="str">
            <v>12</v>
          </cell>
          <cell r="B2212" t="str">
            <v>01</v>
          </cell>
          <cell r="C2212" t="str">
            <v>04</v>
          </cell>
          <cell r="D2212" t="str">
            <v>13</v>
          </cell>
          <cell r="E2212" t="str">
            <v>12</v>
          </cell>
          <cell r="F2212" t="str">
            <v>06</v>
          </cell>
          <cell r="G2212" t="str">
            <v>1</v>
          </cell>
          <cell r="H2212" t="str">
            <v>00</v>
          </cell>
          <cell r="I2212" t="str">
            <v>0</v>
          </cell>
          <cell r="J2212">
            <v>0</v>
          </cell>
          <cell r="K2212">
            <v>1</v>
          </cell>
          <cell r="L2212">
            <v>0</v>
          </cell>
          <cell r="M2212">
            <v>0</v>
          </cell>
          <cell r="N2212">
            <v>0</v>
          </cell>
          <cell r="O2212">
            <v>0</v>
          </cell>
        </row>
        <row r="2213">
          <cell r="A2213" t="str">
            <v>12</v>
          </cell>
          <cell r="B2213" t="str">
            <v>01</v>
          </cell>
          <cell r="C2213" t="str">
            <v>04</v>
          </cell>
          <cell r="D2213" t="str">
            <v>14</v>
          </cell>
          <cell r="E2213" t="str">
            <v>12</v>
          </cell>
          <cell r="F2213" t="str">
            <v>06</v>
          </cell>
          <cell r="G2213" t="str">
            <v>1</v>
          </cell>
          <cell r="H2213" t="str">
            <v>00</v>
          </cell>
          <cell r="I2213" t="str">
            <v>0</v>
          </cell>
          <cell r="J2213">
            <v>0</v>
          </cell>
          <cell r="K2213">
            <v>1</v>
          </cell>
          <cell r="L2213">
            <v>0</v>
          </cell>
          <cell r="M2213">
            <v>0</v>
          </cell>
          <cell r="N2213">
            <v>0</v>
          </cell>
          <cell r="O2213">
            <v>0</v>
          </cell>
        </row>
        <row r="2214">
          <cell r="A2214" t="str">
            <v>12</v>
          </cell>
          <cell r="B2214" t="str">
            <v>01</v>
          </cell>
          <cell r="C2214" t="str">
            <v>05</v>
          </cell>
          <cell r="D2214" t="str">
            <v>01</v>
          </cell>
          <cell r="E2214" t="str">
            <v>12</v>
          </cell>
          <cell r="F2214" t="str">
            <v>06</v>
          </cell>
          <cell r="G2214" t="str">
            <v>1</v>
          </cell>
          <cell r="H2214" t="str">
            <v>00</v>
          </cell>
          <cell r="I2214" t="str">
            <v>0</v>
          </cell>
          <cell r="J2214">
            <v>973</v>
          </cell>
          <cell r="K2214">
            <v>1000</v>
          </cell>
          <cell r="L2214">
            <v>762</v>
          </cell>
          <cell r="M2214">
            <v>19</v>
          </cell>
          <cell r="N2214">
            <v>19</v>
          </cell>
          <cell r="O2214">
            <v>19</v>
          </cell>
        </row>
        <row r="2215">
          <cell r="A2215" t="str">
            <v>12</v>
          </cell>
          <cell r="B2215" t="str">
            <v>01</v>
          </cell>
          <cell r="C2215" t="str">
            <v>05</v>
          </cell>
          <cell r="D2215" t="str">
            <v>02</v>
          </cell>
          <cell r="E2215" t="str">
            <v>12</v>
          </cell>
          <cell r="F2215" t="str">
            <v>06</v>
          </cell>
          <cell r="G2215" t="str">
            <v>1</v>
          </cell>
          <cell r="H2215" t="str">
            <v>00</v>
          </cell>
          <cell r="I2215" t="str">
            <v>0</v>
          </cell>
          <cell r="J2215">
            <v>0</v>
          </cell>
          <cell r="K2215">
            <v>500</v>
          </cell>
          <cell r="L2215">
            <v>399</v>
          </cell>
          <cell r="M2215">
            <v>9</v>
          </cell>
          <cell r="N2215">
            <v>9</v>
          </cell>
          <cell r="O2215">
            <v>9</v>
          </cell>
        </row>
        <row r="2216">
          <cell r="A2216" t="str">
            <v>12</v>
          </cell>
          <cell r="B2216" t="str">
            <v>01</v>
          </cell>
          <cell r="C2216" t="str">
            <v>05</v>
          </cell>
          <cell r="D2216" t="str">
            <v>03</v>
          </cell>
          <cell r="E2216" t="str">
            <v>12</v>
          </cell>
          <cell r="F2216" t="str">
            <v>06</v>
          </cell>
          <cell r="G2216" t="str">
            <v>1</v>
          </cell>
          <cell r="H2216" t="str">
            <v>00</v>
          </cell>
          <cell r="I2216" t="str">
            <v>0</v>
          </cell>
          <cell r="J2216">
            <v>0</v>
          </cell>
          <cell r="K2216">
            <v>500</v>
          </cell>
          <cell r="L2216">
            <v>480</v>
          </cell>
          <cell r="M2216">
            <v>9</v>
          </cell>
          <cell r="N2216">
            <v>9</v>
          </cell>
          <cell r="O2216">
            <v>9</v>
          </cell>
        </row>
        <row r="2217">
          <cell r="A2217" t="str">
            <v>12</v>
          </cell>
          <cell r="B2217" t="str">
            <v>01</v>
          </cell>
          <cell r="C2217" t="str">
            <v>05</v>
          </cell>
          <cell r="D2217" t="str">
            <v>15</v>
          </cell>
          <cell r="E2217" t="str">
            <v>12</v>
          </cell>
          <cell r="F2217" t="str">
            <v>06</v>
          </cell>
          <cell r="G2217" t="str">
            <v>1</v>
          </cell>
          <cell r="H2217" t="str">
            <v>00</v>
          </cell>
          <cell r="I2217" t="str">
            <v>0</v>
          </cell>
          <cell r="J2217">
            <v>1500</v>
          </cell>
          <cell r="K2217">
            <v>0</v>
          </cell>
          <cell r="L2217">
            <v>0</v>
          </cell>
          <cell r="M2217">
            <v>0</v>
          </cell>
          <cell r="N2217">
            <v>0</v>
          </cell>
          <cell r="O2217">
            <v>0</v>
          </cell>
        </row>
        <row r="2218">
          <cell r="A2218" t="str">
            <v>12</v>
          </cell>
          <cell r="B2218" t="str">
            <v>02</v>
          </cell>
          <cell r="C2218" t="str">
            <v>01</v>
          </cell>
          <cell r="D2218" t="str">
            <v>01</v>
          </cell>
          <cell r="E2218" t="str">
            <v>12</v>
          </cell>
          <cell r="F2218" t="str">
            <v>10</v>
          </cell>
          <cell r="G2218" t="str">
            <v>1</v>
          </cell>
          <cell r="H2218" t="str">
            <v>00</v>
          </cell>
          <cell r="I2218" t="str">
            <v>0</v>
          </cell>
          <cell r="J2218">
            <v>0</v>
          </cell>
          <cell r="K2218">
            <v>2000</v>
          </cell>
          <cell r="L2218">
            <v>18</v>
          </cell>
          <cell r="M2218">
            <v>37</v>
          </cell>
          <cell r="N2218">
            <v>37</v>
          </cell>
          <cell r="O2218">
            <v>37</v>
          </cell>
        </row>
        <row r="2219">
          <cell r="A2219" t="str">
            <v>12</v>
          </cell>
          <cell r="B2219" t="str">
            <v>01</v>
          </cell>
          <cell r="C2219" t="str">
            <v>01</v>
          </cell>
          <cell r="D2219" t="str">
            <v>01</v>
          </cell>
          <cell r="E2219" t="str">
            <v>13</v>
          </cell>
          <cell r="F2219" t="str">
            <v>01</v>
          </cell>
          <cell r="G2219" t="str">
            <v>1</v>
          </cell>
          <cell r="H2219" t="str">
            <v>00</v>
          </cell>
          <cell r="I2219" t="str">
            <v>0</v>
          </cell>
          <cell r="J2219">
            <v>2609</v>
          </cell>
          <cell r="K2219">
            <v>4500</v>
          </cell>
          <cell r="L2219">
            <v>5540</v>
          </cell>
          <cell r="M2219">
            <v>83</v>
          </cell>
          <cell r="N2219">
            <v>83</v>
          </cell>
          <cell r="O2219">
            <v>83</v>
          </cell>
        </row>
        <row r="2220">
          <cell r="A2220" t="str">
            <v>12</v>
          </cell>
          <cell r="B2220" t="str">
            <v>01</v>
          </cell>
          <cell r="C2220" t="str">
            <v>01</v>
          </cell>
          <cell r="D2220" t="str">
            <v>02</v>
          </cell>
          <cell r="E2220" t="str">
            <v>13</v>
          </cell>
          <cell r="F2220" t="str">
            <v>01</v>
          </cell>
          <cell r="G2220" t="str">
            <v>1</v>
          </cell>
          <cell r="H2220" t="str">
            <v>00</v>
          </cell>
          <cell r="I2220" t="str">
            <v>0</v>
          </cell>
          <cell r="J2220">
            <v>2000</v>
          </cell>
          <cell r="K2220">
            <v>4500</v>
          </cell>
          <cell r="L2220">
            <v>4100</v>
          </cell>
          <cell r="M2220">
            <v>83</v>
          </cell>
          <cell r="N2220">
            <v>83</v>
          </cell>
          <cell r="O2220">
            <v>83</v>
          </cell>
        </row>
        <row r="2221">
          <cell r="A2221" t="str">
            <v>12</v>
          </cell>
          <cell r="B2221" t="str">
            <v>01</v>
          </cell>
          <cell r="C2221" t="str">
            <v>01</v>
          </cell>
          <cell r="D2221" t="str">
            <v>03</v>
          </cell>
          <cell r="E2221" t="str">
            <v>13</v>
          </cell>
          <cell r="F2221" t="str">
            <v>01</v>
          </cell>
          <cell r="G2221" t="str">
            <v>1</v>
          </cell>
          <cell r="H2221" t="str">
            <v>00</v>
          </cell>
          <cell r="I2221" t="str">
            <v>0</v>
          </cell>
          <cell r="J2221">
            <v>0</v>
          </cell>
          <cell r="K2221">
            <v>4500</v>
          </cell>
          <cell r="L2221">
            <v>2418</v>
          </cell>
          <cell r="M2221">
            <v>83</v>
          </cell>
          <cell r="N2221">
            <v>83</v>
          </cell>
          <cell r="O2221">
            <v>83</v>
          </cell>
        </row>
        <row r="2222">
          <cell r="A2222" t="str">
            <v>12</v>
          </cell>
          <cell r="B2222" t="str">
            <v>01</v>
          </cell>
          <cell r="C2222" t="str">
            <v>02</v>
          </cell>
          <cell r="D2222" t="str">
            <v>01</v>
          </cell>
          <cell r="E2222" t="str">
            <v>13</v>
          </cell>
          <cell r="F2222" t="str">
            <v>01</v>
          </cell>
          <cell r="G2222" t="str">
            <v>1</v>
          </cell>
          <cell r="H2222" t="str">
            <v>00</v>
          </cell>
          <cell r="I2222" t="str">
            <v>0</v>
          </cell>
          <cell r="J2222">
            <v>5450</v>
          </cell>
          <cell r="K2222">
            <v>9000</v>
          </cell>
          <cell r="L2222">
            <v>5213</v>
          </cell>
          <cell r="M2222">
            <v>90640</v>
          </cell>
          <cell r="N2222">
            <v>167</v>
          </cell>
          <cell r="O2222">
            <v>167</v>
          </cell>
        </row>
        <row r="2223">
          <cell r="A2223" t="str">
            <v>12</v>
          </cell>
          <cell r="B2223" t="str">
            <v>01</v>
          </cell>
          <cell r="C2223" t="str">
            <v>02</v>
          </cell>
          <cell r="D2223" t="str">
            <v>02</v>
          </cell>
          <cell r="E2223" t="str">
            <v>13</v>
          </cell>
          <cell r="F2223" t="str">
            <v>01</v>
          </cell>
          <cell r="G2223" t="str">
            <v>1</v>
          </cell>
          <cell r="H2223" t="str">
            <v>00</v>
          </cell>
          <cell r="I2223" t="str">
            <v>0</v>
          </cell>
          <cell r="J2223">
            <v>2921</v>
          </cell>
          <cell r="K2223">
            <v>0</v>
          </cell>
          <cell r="L2223">
            <v>0</v>
          </cell>
          <cell r="M2223">
            <v>0</v>
          </cell>
          <cell r="N2223">
            <v>0</v>
          </cell>
          <cell r="O2223">
            <v>0</v>
          </cell>
        </row>
        <row r="2224">
          <cell r="A2224" t="str">
            <v>12</v>
          </cell>
          <cell r="B2224" t="str">
            <v>01</v>
          </cell>
          <cell r="C2224" t="str">
            <v>03</v>
          </cell>
          <cell r="D2224" t="str">
            <v>01</v>
          </cell>
          <cell r="E2224" t="str">
            <v>13</v>
          </cell>
          <cell r="F2224" t="str">
            <v>01</v>
          </cell>
          <cell r="G2224" t="str">
            <v>1</v>
          </cell>
          <cell r="H2224" t="str">
            <v>00</v>
          </cell>
          <cell r="I2224" t="str">
            <v>0</v>
          </cell>
          <cell r="J2224">
            <v>0</v>
          </cell>
          <cell r="K2224">
            <v>4500</v>
          </cell>
          <cell r="L2224">
            <v>873</v>
          </cell>
          <cell r="M2224">
            <v>83</v>
          </cell>
          <cell r="N2224">
            <v>83</v>
          </cell>
          <cell r="O2224">
            <v>83</v>
          </cell>
        </row>
        <row r="2225">
          <cell r="A2225" t="str">
            <v>12</v>
          </cell>
          <cell r="B2225" t="str">
            <v>01</v>
          </cell>
          <cell r="C2225" t="str">
            <v>03</v>
          </cell>
          <cell r="D2225" t="str">
            <v>02</v>
          </cell>
          <cell r="E2225" t="str">
            <v>13</v>
          </cell>
          <cell r="F2225" t="str">
            <v>01</v>
          </cell>
          <cell r="G2225" t="str">
            <v>1</v>
          </cell>
          <cell r="H2225" t="str">
            <v>00</v>
          </cell>
          <cell r="I2225" t="str">
            <v>0</v>
          </cell>
          <cell r="J2225">
            <v>1646</v>
          </cell>
          <cell r="K2225">
            <v>4500</v>
          </cell>
          <cell r="L2225">
            <v>1077</v>
          </cell>
          <cell r="M2225">
            <v>83</v>
          </cell>
          <cell r="N2225">
            <v>83</v>
          </cell>
          <cell r="O2225">
            <v>83</v>
          </cell>
        </row>
        <row r="2226">
          <cell r="A2226" t="str">
            <v>12</v>
          </cell>
          <cell r="B2226" t="str">
            <v>01</v>
          </cell>
          <cell r="C2226" t="str">
            <v>03</v>
          </cell>
          <cell r="D2226" t="str">
            <v>03</v>
          </cell>
          <cell r="E2226" t="str">
            <v>13</v>
          </cell>
          <cell r="F2226" t="str">
            <v>01</v>
          </cell>
          <cell r="G2226" t="str">
            <v>1</v>
          </cell>
          <cell r="H2226" t="str">
            <v>00</v>
          </cell>
          <cell r="I2226" t="str">
            <v>0</v>
          </cell>
          <cell r="J2226">
            <v>1124</v>
          </cell>
          <cell r="K2226">
            <v>4500</v>
          </cell>
          <cell r="L2226">
            <v>2104</v>
          </cell>
          <cell r="M2226">
            <v>83</v>
          </cell>
          <cell r="N2226">
            <v>83</v>
          </cell>
          <cell r="O2226">
            <v>83</v>
          </cell>
        </row>
        <row r="2227">
          <cell r="A2227" t="str">
            <v>12</v>
          </cell>
          <cell r="B2227" t="str">
            <v>01</v>
          </cell>
          <cell r="C2227" t="str">
            <v>03</v>
          </cell>
          <cell r="D2227" t="str">
            <v>04</v>
          </cell>
          <cell r="E2227" t="str">
            <v>13</v>
          </cell>
          <cell r="F2227" t="str">
            <v>01</v>
          </cell>
          <cell r="G2227" t="str">
            <v>1</v>
          </cell>
          <cell r="H2227" t="str">
            <v>00</v>
          </cell>
          <cell r="I2227" t="str">
            <v>0</v>
          </cell>
          <cell r="J2227">
            <v>0</v>
          </cell>
          <cell r="K2227">
            <v>1</v>
          </cell>
          <cell r="L2227">
            <v>0</v>
          </cell>
          <cell r="M2227">
            <v>0</v>
          </cell>
          <cell r="N2227">
            <v>0</v>
          </cell>
          <cell r="O2227">
            <v>0</v>
          </cell>
        </row>
        <row r="2228">
          <cell r="A2228" t="str">
            <v>12</v>
          </cell>
          <cell r="B2228" t="str">
            <v>01</v>
          </cell>
          <cell r="C2228" t="str">
            <v>04</v>
          </cell>
          <cell r="D2228" t="str">
            <v>01</v>
          </cell>
          <cell r="E2228" t="str">
            <v>13</v>
          </cell>
          <cell r="F2228" t="str">
            <v>01</v>
          </cell>
          <cell r="G2228" t="str">
            <v>1</v>
          </cell>
          <cell r="H2228" t="str">
            <v>00</v>
          </cell>
          <cell r="I2228" t="str">
            <v>0</v>
          </cell>
          <cell r="J2228">
            <v>1515</v>
          </cell>
          <cell r="K2228">
            <v>4500</v>
          </cell>
          <cell r="L2228">
            <v>8376</v>
          </cell>
          <cell r="M2228">
            <v>5000</v>
          </cell>
          <cell r="N2228">
            <v>83</v>
          </cell>
          <cell r="O2228">
            <v>83</v>
          </cell>
        </row>
        <row r="2229">
          <cell r="A2229" t="str">
            <v>12</v>
          </cell>
          <cell r="B2229" t="str">
            <v>01</v>
          </cell>
          <cell r="C2229" t="str">
            <v>04</v>
          </cell>
          <cell r="D2229" t="str">
            <v>02</v>
          </cell>
          <cell r="E2229" t="str">
            <v>13</v>
          </cell>
          <cell r="F2229" t="str">
            <v>01</v>
          </cell>
          <cell r="G2229" t="str">
            <v>1</v>
          </cell>
          <cell r="H2229" t="str">
            <v>00</v>
          </cell>
          <cell r="I2229" t="str">
            <v>0</v>
          </cell>
          <cell r="J2229">
            <v>0</v>
          </cell>
          <cell r="K2229">
            <v>6000</v>
          </cell>
          <cell r="L2229">
            <v>6000</v>
          </cell>
          <cell r="M2229">
            <v>2111</v>
          </cell>
          <cell r="N2229">
            <v>111</v>
          </cell>
          <cell r="O2229">
            <v>111</v>
          </cell>
        </row>
        <row r="2230">
          <cell r="A2230" t="str">
            <v>12</v>
          </cell>
          <cell r="B2230" t="str">
            <v>01</v>
          </cell>
          <cell r="C2230" t="str">
            <v>04</v>
          </cell>
          <cell r="D2230" t="str">
            <v>03</v>
          </cell>
          <cell r="E2230" t="str">
            <v>13</v>
          </cell>
          <cell r="F2230" t="str">
            <v>01</v>
          </cell>
          <cell r="G2230" t="str">
            <v>1</v>
          </cell>
          <cell r="H2230" t="str">
            <v>00</v>
          </cell>
          <cell r="I2230" t="str">
            <v>0</v>
          </cell>
          <cell r="J2230">
            <v>0</v>
          </cell>
          <cell r="K2230">
            <v>8000</v>
          </cell>
          <cell r="L2230">
            <v>8000</v>
          </cell>
          <cell r="M2230">
            <v>2148</v>
          </cell>
          <cell r="N2230">
            <v>148</v>
          </cell>
          <cell r="O2230">
            <v>148</v>
          </cell>
        </row>
        <row r="2231">
          <cell r="A2231" t="str">
            <v>12</v>
          </cell>
          <cell r="B2231" t="str">
            <v>01</v>
          </cell>
          <cell r="C2231" t="str">
            <v>04</v>
          </cell>
          <cell r="D2231" t="str">
            <v>04</v>
          </cell>
          <cell r="E2231" t="str">
            <v>13</v>
          </cell>
          <cell r="F2231" t="str">
            <v>01</v>
          </cell>
          <cell r="G2231" t="str">
            <v>1</v>
          </cell>
          <cell r="H2231" t="str">
            <v>00</v>
          </cell>
          <cell r="I2231" t="str">
            <v>0</v>
          </cell>
          <cell r="J2231">
            <v>3633</v>
          </cell>
          <cell r="K2231">
            <v>15000</v>
          </cell>
          <cell r="L2231">
            <v>12560</v>
          </cell>
          <cell r="M2231">
            <v>2278</v>
          </cell>
          <cell r="N2231">
            <v>278</v>
          </cell>
          <cell r="O2231">
            <v>278</v>
          </cell>
        </row>
        <row r="2232">
          <cell r="A2232" t="str">
            <v>12</v>
          </cell>
          <cell r="B2232" t="str">
            <v>01</v>
          </cell>
          <cell r="C2232" t="str">
            <v>04</v>
          </cell>
          <cell r="D2232" t="str">
            <v>05</v>
          </cell>
          <cell r="E2232" t="str">
            <v>13</v>
          </cell>
          <cell r="F2232" t="str">
            <v>01</v>
          </cell>
          <cell r="G2232" t="str">
            <v>1</v>
          </cell>
          <cell r="H2232" t="str">
            <v>00</v>
          </cell>
          <cell r="I2232" t="str">
            <v>0</v>
          </cell>
          <cell r="J2232">
            <v>800</v>
          </cell>
          <cell r="K2232">
            <v>2000</v>
          </cell>
          <cell r="L2232">
            <v>1865</v>
          </cell>
          <cell r="M2232">
            <v>2037</v>
          </cell>
          <cell r="N2232">
            <v>37</v>
          </cell>
          <cell r="O2232">
            <v>37</v>
          </cell>
        </row>
        <row r="2233">
          <cell r="A2233" t="str">
            <v>12</v>
          </cell>
          <cell r="B2233" t="str">
            <v>01</v>
          </cell>
          <cell r="C2233" t="str">
            <v>04</v>
          </cell>
          <cell r="D2233" t="str">
            <v>06</v>
          </cell>
          <cell r="E2233" t="str">
            <v>13</v>
          </cell>
          <cell r="F2233" t="str">
            <v>01</v>
          </cell>
          <cell r="G2233" t="str">
            <v>1</v>
          </cell>
          <cell r="H2233" t="str">
            <v>00</v>
          </cell>
          <cell r="I2233" t="str">
            <v>0</v>
          </cell>
          <cell r="J2233">
            <v>0</v>
          </cell>
          <cell r="K2233">
            <v>4500</v>
          </cell>
          <cell r="L2233">
            <v>4500</v>
          </cell>
          <cell r="M2233">
            <v>2083</v>
          </cell>
          <cell r="N2233">
            <v>83</v>
          </cell>
          <cell r="O2233">
            <v>83</v>
          </cell>
        </row>
        <row r="2234">
          <cell r="A2234" t="str">
            <v>12</v>
          </cell>
          <cell r="B2234" t="str">
            <v>01</v>
          </cell>
          <cell r="C2234" t="str">
            <v>04</v>
          </cell>
          <cell r="D2234" t="str">
            <v>06</v>
          </cell>
          <cell r="E2234" t="str">
            <v>13</v>
          </cell>
          <cell r="F2234" t="str">
            <v>01</v>
          </cell>
          <cell r="G2234" t="str">
            <v>5</v>
          </cell>
          <cell r="H2234" t="str">
            <v>00</v>
          </cell>
          <cell r="I2234" t="str">
            <v>0</v>
          </cell>
          <cell r="J2234">
            <v>946</v>
          </cell>
          <cell r="K2234">
            <v>0</v>
          </cell>
          <cell r="L2234">
            <v>0</v>
          </cell>
          <cell r="M2234">
            <v>0</v>
          </cell>
          <cell r="N2234">
            <v>0</v>
          </cell>
          <cell r="O2234">
            <v>0</v>
          </cell>
        </row>
        <row r="2235">
          <cell r="A2235" t="str">
            <v>12</v>
          </cell>
          <cell r="B2235" t="str">
            <v>01</v>
          </cell>
          <cell r="C2235" t="str">
            <v>04</v>
          </cell>
          <cell r="D2235" t="str">
            <v>07</v>
          </cell>
          <cell r="E2235" t="str">
            <v>13</v>
          </cell>
          <cell r="F2235" t="str">
            <v>01</v>
          </cell>
          <cell r="G2235" t="str">
            <v>1</v>
          </cell>
          <cell r="H2235" t="str">
            <v>00</v>
          </cell>
          <cell r="I2235" t="str">
            <v>0</v>
          </cell>
          <cell r="J2235">
            <v>0</v>
          </cell>
          <cell r="K2235">
            <v>4500</v>
          </cell>
          <cell r="L2235">
            <v>4500</v>
          </cell>
          <cell r="M2235">
            <v>2083</v>
          </cell>
          <cell r="N2235">
            <v>83</v>
          </cell>
          <cell r="O2235">
            <v>83</v>
          </cell>
        </row>
        <row r="2236">
          <cell r="A2236" t="str">
            <v>12</v>
          </cell>
          <cell r="B2236" t="str">
            <v>01</v>
          </cell>
          <cell r="C2236" t="str">
            <v>04</v>
          </cell>
          <cell r="D2236" t="str">
            <v>07</v>
          </cell>
          <cell r="E2236" t="str">
            <v>13</v>
          </cell>
          <cell r="F2236" t="str">
            <v>01</v>
          </cell>
          <cell r="G2236" t="str">
            <v>2</v>
          </cell>
          <cell r="H2236" t="str">
            <v>00</v>
          </cell>
          <cell r="I2236" t="str">
            <v>0</v>
          </cell>
          <cell r="J2236">
            <v>825</v>
          </cell>
          <cell r="K2236">
            <v>0</v>
          </cell>
          <cell r="L2236">
            <v>0</v>
          </cell>
          <cell r="M2236">
            <v>0</v>
          </cell>
          <cell r="N2236">
            <v>0</v>
          </cell>
          <cell r="O2236">
            <v>0</v>
          </cell>
        </row>
        <row r="2237">
          <cell r="A2237" t="str">
            <v>12</v>
          </cell>
          <cell r="B2237" t="str">
            <v>01</v>
          </cell>
          <cell r="C2237" t="str">
            <v>04</v>
          </cell>
          <cell r="D2237" t="str">
            <v>08</v>
          </cell>
          <cell r="E2237" t="str">
            <v>13</v>
          </cell>
          <cell r="F2237" t="str">
            <v>01</v>
          </cell>
          <cell r="G2237" t="str">
            <v>4</v>
          </cell>
          <cell r="H2237" t="str">
            <v>00</v>
          </cell>
          <cell r="I2237" t="str">
            <v>0</v>
          </cell>
          <cell r="J2237">
            <v>1939</v>
          </cell>
          <cell r="K2237">
            <v>1</v>
          </cell>
          <cell r="L2237">
            <v>1219</v>
          </cell>
          <cell r="M2237">
            <v>0</v>
          </cell>
          <cell r="N2237">
            <v>0</v>
          </cell>
          <cell r="O2237">
            <v>0</v>
          </cell>
        </row>
        <row r="2238">
          <cell r="A2238" t="str">
            <v>12</v>
          </cell>
          <cell r="B2238" t="str">
            <v>01</v>
          </cell>
          <cell r="C2238" t="str">
            <v>04</v>
          </cell>
          <cell r="D2238" t="str">
            <v>09</v>
          </cell>
          <cell r="E2238" t="str">
            <v>13</v>
          </cell>
          <cell r="F2238" t="str">
            <v>01</v>
          </cell>
          <cell r="G2238" t="str">
            <v>1</v>
          </cell>
          <cell r="H2238" t="str">
            <v>00</v>
          </cell>
          <cell r="I2238" t="str">
            <v>0</v>
          </cell>
          <cell r="J2238">
            <v>0</v>
          </cell>
          <cell r="K2238">
            <v>1</v>
          </cell>
          <cell r="L2238">
            <v>0</v>
          </cell>
          <cell r="M2238">
            <v>0</v>
          </cell>
          <cell r="N2238">
            <v>0</v>
          </cell>
          <cell r="O2238">
            <v>0</v>
          </cell>
        </row>
        <row r="2239">
          <cell r="A2239" t="str">
            <v>12</v>
          </cell>
          <cell r="B2239" t="str">
            <v>01</v>
          </cell>
          <cell r="C2239" t="str">
            <v>04</v>
          </cell>
          <cell r="D2239" t="str">
            <v>09</v>
          </cell>
          <cell r="E2239" t="str">
            <v>13</v>
          </cell>
          <cell r="F2239" t="str">
            <v>01</v>
          </cell>
          <cell r="G2239" t="str">
            <v>6</v>
          </cell>
          <cell r="H2239" t="str">
            <v>00</v>
          </cell>
          <cell r="I2239" t="str">
            <v>0</v>
          </cell>
          <cell r="J2239">
            <v>348</v>
          </cell>
          <cell r="K2239">
            <v>0</v>
          </cell>
          <cell r="L2239">
            <v>0</v>
          </cell>
          <cell r="M2239">
            <v>0</v>
          </cell>
          <cell r="N2239">
            <v>0</v>
          </cell>
          <cell r="O2239">
            <v>0</v>
          </cell>
        </row>
        <row r="2240">
          <cell r="A2240" t="str">
            <v>12</v>
          </cell>
          <cell r="B2240" t="str">
            <v>01</v>
          </cell>
          <cell r="C2240" t="str">
            <v>04</v>
          </cell>
          <cell r="D2240" t="str">
            <v>10</v>
          </cell>
          <cell r="E2240" t="str">
            <v>13</v>
          </cell>
          <cell r="F2240" t="str">
            <v>01</v>
          </cell>
          <cell r="G2240" t="str">
            <v>1</v>
          </cell>
          <cell r="H2240" t="str">
            <v>00</v>
          </cell>
          <cell r="I2240" t="str">
            <v>0</v>
          </cell>
          <cell r="J2240">
            <v>0</v>
          </cell>
          <cell r="K2240">
            <v>1</v>
          </cell>
          <cell r="L2240">
            <v>0</v>
          </cell>
          <cell r="M2240">
            <v>0</v>
          </cell>
          <cell r="N2240">
            <v>0</v>
          </cell>
          <cell r="O2240">
            <v>0</v>
          </cell>
        </row>
        <row r="2241">
          <cell r="A2241" t="str">
            <v>12</v>
          </cell>
          <cell r="B2241" t="str">
            <v>01</v>
          </cell>
          <cell r="C2241" t="str">
            <v>04</v>
          </cell>
          <cell r="D2241" t="str">
            <v>10</v>
          </cell>
          <cell r="E2241" t="str">
            <v>13</v>
          </cell>
          <cell r="F2241" t="str">
            <v>01</v>
          </cell>
          <cell r="G2241" t="str">
            <v>3</v>
          </cell>
          <cell r="H2241" t="str">
            <v>00</v>
          </cell>
          <cell r="I2241" t="str">
            <v>0</v>
          </cell>
          <cell r="J2241">
            <v>1198</v>
          </cell>
          <cell r="K2241">
            <v>0</v>
          </cell>
          <cell r="L2241">
            <v>0</v>
          </cell>
          <cell r="M2241">
            <v>0</v>
          </cell>
          <cell r="N2241">
            <v>0</v>
          </cell>
          <cell r="O2241">
            <v>0</v>
          </cell>
        </row>
        <row r="2242">
          <cell r="A2242" t="str">
            <v>12</v>
          </cell>
          <cell r="B2242" t="str">
            <v>01</v>
          </cell>
          <cell r="C2242" t="str">
            <v>04</v>
          </cell>
          <cell r="D2242" t="str">
            <v>11</v>
          </cell>
          <cell r="E2242" t="str">
            <v>13</v>
          </cell>
          <cell r="F2242" t="str">
            <v>01</v>
          </cell>
          <cell r="G2242" t="str">
            <v>1</v>
          </cell>
          <cell r="H2242" t="str">
            <v>00</v>
          </cell>
          <cell r="I2242" t="str">
            <v>0</v>
          </cell>
          <cell r="J2242">
            <v>13149</v>
          </cell>
          <cell r="K2242">
            <v>1</v>
          </cell>
          <cell r="L2242">
            <v>0</v>
          </cell>
          <cell r="M2242">
            <v>0</v>
          </cell>
          <cell r="N2242">
            <v>0</v>
          </cell>
          <cell r="O2242">
            <v>0</v>
          </cell>
        </row>
        <row r="2243">
          <cell r="A2243" t="str">
            <v>12</v>
          </cell>
          <cell r="B2243" t="str">
            <v>01</v>
          </cell>
          <cell r="C2243" t="str">
            <v>04</v>
          </cell>
          <cell r="D2243" t="str">
            <v>12</v>
          </cell>
          <cell r="E2243" t="str">
            <v>13</v>
          </cell>
          <cell r="F2243" t="str">
            <v>01</v>
          </cell>
          <cell r="G2243" t="str">
            <v>1</v>
          </cell>
          <cell r="H2243" t="str">
            <v>00</v>
          </cell>
          <cell r="I2243" t="str">
            <v>0</v>
          </cell>
          <cell r="J2243">
            <v>0</v>
          </cell>
          <cell r="K2243">
            <v>1</v>
          </cell>
          <cell r="L2243">
            <v>0</v>
          </cell>
          <cell r="M2243">
            <v>0</v>
          </cell>
          <cell r="N2243">
            <v>0</v>
          </cell>
          <cell r="O2243">
            <v>0</v>
          </cell>
        </row>
        <row r="2244">
          <cell r="A2244" t="str">
            <v>12</v>
          </cell>
          <cell r="B2244" t="str">
            <v>01</v>
          </cell>
          <cell r="C2244" t="str">
            <v>04</v>
          </cell>
          <cell r="D2244" t="str">
            <v>13</v>
          </cell>
          <cell r="E2244" t="str">
            <v>13</v>
          </cell>
          <cell r="F2244" t="str">
            <v>01</v>
          </cell>
          <cell r="G2244" t="str">
            <v>1</v>
          </cell>
          <cell r="H2244" t="str">
            <v>00</v>
          </cell>
          <cell r="I2244" t="str">
            <v>0</v>
          </cell>
          <cell r="J2244">
            <v>1954</v>
          </cell>
          <cell r="K2244">
            <v>9000</v>
          </cell>
          <cell r="L2244">
            <v>18380</v>
          </cell>
          <cell r="M2244">
            <v>2167</v>
          </cell>
          <cell r="N2244">
            <v>167</v>
          </cell>
          <cell r="O2244">
            <v>167</v>
          </cell>
        </row>
        <row r="2245">
          <cell r="A2245" t="str">
            <v>12</v>
          </cell>
          <cell r="B2245" t="str">
            <v>01</v>
          </cell>
          <cell r="C2245" t="str">
            <v>04</v>
          </cell>
          <cell r="D2245" t="str">
            <v>14</v>
          </cell>
          <cell r="E2245" t="str">
            <v>13</v>
          </cell>
          <cell r="F2245" t="str">
            <v>01</v>
          </cell>
          <cell r="G2245" t="str">
            <v>1</v>
          </cell>
          <cell r="H2245" t="str">
            <v>00</v>
          </cell>
          <cell r="I2245" t="str">
            <v>0</v>
          </cell>
          <cell r="J2245">
            <v>0</v>
          </cell>
          <cell r="K2245">
            <v>1</v>
          </cell>
          <cell r="L2245">
            <v>0</v>
          </cell>
          <cell r="M2245">
            <v>0</v>
          </cell>
          <cell r="N2245">
            <v>0</v>
          </cell>
          <cell r="O2245">
            <v>0</v>
          </cell>
        </row>
        <row r="2246">
          <cell r="A2246" t="str">
            <v>12</v>
          </cell>
          <cell r="B2246" t="str">
            <v>01</v>
          </cell>
          <cell r="C2246" t="str">
            <v>04</v>
          </cell>
          <cell r="D2246" t="str">
            <v>15</v>
          </cell>
          <cell r="E2246" t="str">
            <v>13</v>
          </cell>
          <cell r="F2246" t="str">
            <v>01</v>
          </cell>
          <cell r="G2246" t="str">
            <v>1</v>
          </cell>
          <cell r="H2246" t="str">
            <v>00</v>
          </cell>
          <cell r="I2246" t="str">
            <v>0</v>
          </cell>
          <cell r="J2246">
            <v>0</v>
          </cell>
          <cell r="K2246">
            <v>10000</v>
          </cell>
          <cell r="L2246">
            <v>10000</v>
          </cell>
          <cell r="M2246">
            <v>2185</v>
          </cell>
          <cell r="N2246">
            <v>185</v>
          </cell>
          <cell r="O2246">
            <v>185</v>
          </cell>
        </row>
        <row r="2247">
          <cell r="A2247" t="str">
            <v>12</v>
          </cell>
          <cell r="B2247" t="str">
            <v>01</v>
          </cell>
          <cell r="C2247" t="str">
            <v>05</v>
          </cell>
          <cell r="D2247" t="str">
            <v>01</v>
          </cell>
          <cell r="E2247" t="str">
            <v>13</v>
          </cell>
          <cell r="F2247" t="str">
            <v>01</v>
          </cell>
          <cell r="G2247" t="str">
            <v>1</v>
          </cell>
          <cell r="H2247" t="str">
            <v>00</v>
          </cell>
          <cell r="I2247" t="str">
            <v>0</v>
          </cell>
          <cell r="J2247">
            <v>790</v>
          </cell>
          <cell r="K2247">
            <v>4500</v>
          </cell>
          <cell r="L2247">
            <v>2772</v>
          </cell>
          <cell r="M2247">
            <v>83</v>
          </cell>
          <cell r="N2247">
            <v>83</v>
          </cell>
          <cell r="O2247">
            <v>83</v>
          </cell>
        </row>
        <row r="2248">
          <cell r="A2248" t="str">
            <v>12</v>
          </cell>
          <cell r="B2248" t="str">
            <v>01</v>
          </cell>
          <cell r="C2248" t="str">
            <v>05</v>
          </cell>
          <cell r="D2248" t="str">
            <v>02</v>
          </cell>
          <cell r="E2248" t="str">
            <v>13</v>
          </cell>
          <cell r="F2248" t="str">
            <v>01</v>
          </cell>
          <cell r="G2248" t="str">
            <v>1</v>
          </cell>
          <cell r="H2248" t="str">
            <v>00</v>
          </cell>
          <cell r="I2248" t="str">
            <v>0</v>
          </cell>
          <cell r="J2248">
            <v>0</v>
          </cell>
          <cell r="K2248">
            <v>4500</v>
          </cell>
          <cell r="L2248">
            <v>2805</v>
          </cell>
          <cell r="M2248">
            <v>83</v>
          </cell>
          <cell r="N2248">
            <v>83</v>
          </cell>
          <cell r="O2248">
            <v>83</v>
          </cell>
        </row>
        <row r="2249">
          <cell r="A2249" t="str">
            <v>12</v>
          </cell>
          <cell r="B2249" t="str">
            <v>01</v>
          </cell>
          <cell r="C2249" t="str">
            <v>05</v>
          </cell>
          <cell r="D2249" t="str">
            <v>03</v>
          </cell>
          <cell r="E2249" t="str">
            <v>13</v>
          </cell>
          <cell r="F2249" t="str">
            <v>01</v>
          </cell>
          <cell r="G2249" t="str">
            <v>1</v>
          </cell>
          <cell r="H2249" t="str">
            <v>00</v>
          </cell>
          <cell r="I2249" t="str">
            <v>0</v>
          </cell>
          <cell r="J2249">
            <v>0</v>
          </cell>
          <cell r="K2249">
            <v>1</v>
          </cell>
          <cell r="L2249">
            <v>0</v>
          </cell>
          <cell r="M2249">
            <v>0</v>
          </cell>
          <cell r="N2249">
            <v>0</v>
          </cell>
          <cell r="O2249">
            <v>0</v>
          </cell>
        </row>
        <row r="2250">
          <cell r="A2250" t="str">
            <v>12</v>
          </cell>
          <cell r="B2250" t="str">
            <v>01</v>
          </cell>
          <cell r="C2250" t="str">
            <v>05</v>
          </cell>
          <cell r="D2250" t="str">
            <v>04</v>
          </cell>
          <cell r="E2250" t="str">
            <v>13</v>
          </cell>
          <cell r="F2250" t="str">
            <v>01</v>
          </cell>
          <cell r="G2250" t="str">
            <v>1</v>
          </cell>
          <cell r="H2250" t="str">
            <v>00</v>
          </cell>
          <cell r="I2250" t="str">
            <v>0</v>
          </cell>
          <cell r="J2250">
            <v>0</v>
          </cell>
          <cell r="K2250">
            <v>1</v>
          </cell>
          <cell r="L2250">
            <v>0</v>
          </cell>
          <cell r="M2250">
            <v>0</v>
          </cell>
          <cell r="N2250">
            <v>0</v>
          </cell>
          <cell r="O2250">
            <v>0</v>
          </cell>
        </row>
        <row r="2251">
          <cell r="A2251" t="str">
            <v>12</v>
          </cell>
          <cell r="B2251" t="str">
            <v>01</v>
          </cell>
          <cell r="C2251" t="str">
            <v>05</v>
          </cell>
          <cell r="D2251" t="str">
            <v>12</v>
          </cell>
          <cell r="E2251" t="str">
            <v>13</v>
          </cell>
          <cell r="F2251" t="str">
            <v>01</v>
          </cell>
          <cell r="G2251" t="str">
            <v>1</v>
          </cell>
          <cell r="H2251" t="str">
            <v>00</v>
          </cell>
          <cell r="I2251" t="str">
            <v>0</v>
          </cell>
          <cell r="J2251">
            <v>149</v>
          </cell>
          <cell r="K2251">
            <v>0</v>
          </cell>
          <cell r="L2251">
            <v>0</v>
          </cell>
          <cell r="M2251">
            <v>0</v>
          </cell>
          <cell r="N2251">
            <v>0</v>
          </cell>
          <cell r="O2251">
            <v>0</v>
          </cell>
        </row>
        <row r="2252">
          <cell r="A2252" t="str">
            <v>12</v>
          </cell>
          <cell r="B2252" t="str">
            <v>01</v>
          </cell>
          <cell r="C2252" t="str">
            <v>05</v>
          </cell>
          <cell r="D2252" t="str">
            <v>15</v>
          </cell>
          <cell r="E2252" t="str">
            <v>13</v>
          </cell>
          <cell r="F2252" t="str">
            <v>01</v>
          </cell>
          <cell r="G2252" t="str">
            <v>1</v>
          </cell>
          <cell r="H2252" t="str">
            <v>00</v>
          </cell>
          <cell r="I2252" t="str">
            <v>0</v>
          </cell>
          <cell r="J2252">
            <v>2286</v>
          </cell>
          <cell r="K2252">
            <v>0</v>
          </cell>
          <cell r="L2252">
            <v>0</v>
          </cell>
          <cell r="M2252">
            <v>0</v>
          </cell>
          <cell r="N2252">
            <v>0</v>
          </cell>
          <cell r="O2252">
            <v>0</v>
          </cell>
        </row>
        <row r="2253">
          <cell r="A2253" t="str">
            <v>12</v>
          </cell>
          <cell r="B2253" t="str">
            <v>02</v>
          </cell>
          <cell r="C2253" t="str">
            <v>01</v>
          </cell>
          <cell r="D2253" t="str">
            <v>01</v>
          </cell>
          <cell r="E2253" t="str">
            <v>13</v>
          </cell>
          <cell r="F2253" t="str">
            <v>01</v>
          </cell>
          <cell r="G2253" t="str">
            <v>1</v>
          </cell>
          <cell r="H2253" t="str">
            <v>00</v>
          </cell>
          <cell r="I2253" t="str">
            <v>0</v>
          </cell>
          <cell r="J2253">
            <v>0</v>
          </cell>
          <cell r="K2253">
            <v>4500</v>
          </cell>
          <cell r="L2253">
            <v>2222</v>
          </cell>
          <cell r="M2253">
            <v>1083</v>
          </cell>
          <cell r="N2253">
            <v>83</v>
          </cell>
          <cell r="O2253">
            <v>83</v>
          </cell>
        </row>
        <row r="2254">
          <cell r="A2254" t="str">
            <v>12</v>
          </cell>
          <cell r="B2254" t="str">
            <v>01</v>
          </cell>
          <cell r="C2254" t="str">
            <v>01</v>
          </cell>
          <cell r="D2254" t="str">
            <v>01</v>
          </cell>
          <cell r="E2254" t="str">
            <v>13</v>
          </cell>
          <cell r="F2254" t="str">
            <v>07</v>
          </cell>
          <cell r="G2254" t="str">
            <v>1</v>
          </cell>
          <cell r="H2254" t="str">
            <v>00</v>
          </cell>
          <cell r="I2254" t="str">
            <v>0</v>
          </cell>
          <cell r="J2254">
            <v>0</v>
          </cell>
          <cell r="K2254">
            <v>1</v>
          </cell>
          <cell r="L2254">
            <v>0</v>
          </cell>
          <cell r="M2254">
            <v>0</v>
          </cell>
          <cell r="N2254">
            <v>0</v>
          </cell>
          <cell r="O2254">
            <v>0</v>
          </cell>
        </row>
        <row r="2255">
          <cell r="A2255" t="str">
            <v>12</v>
          </cell>
          <cell r="B2255" t="str">
            <v>01</v>
          </cell>
          <cell r="C2255" t="str">
            <v>01</v>
          </cell>
          <cell r="D2255" t="str">
            <v>03</v>
          </cell>
          <cell r="E2255" t="str">
            <v>13</v>
          </cell>
          <cell r="F2255" t="str">
            <v>07</v>
          </cell>
          <cell r="G2255" t="str">
            <v>1</v>
          </cell>
          <cell r="H2255" t="str">
            <v>00</v>
          </cell>
          <cell r="I2255" t="str">
            <v>0</v>
          </cell>
          <cell r="J2255">
            <v>0</v>
          </cell>
          <cell r="K2255">
            <v>1000</v>
          </cell>
          <cell r="L2255">
            <v>357</v>
          </cell>
          <cell r="M2255">
            <v>19</v>
          </cell>
          <cell r="N2255">
            <v>19</v>
          </cell>
          <cell r="O2255">
            <v>19</v>
          </cell>
        </row>
        <row r="2256">
          <cell r="A2256" t="str">
            <v>12</v>
          </cell>
          <cell r="B2256" t="str">
            <v>01</v>
          </cell>
          <cell r="C2256" t="str">
            <v>02</v>
          </cell>
          <cell r="D2256" t="str">
            <v>01</v>
          </cell>
          <cell r="E2256" t="str">
            <v>13</v>
          </cell>
          <cell r="F2256" t="str">
            <v>07</v>
          </cell>
          <cell r="G2256" t="str">
            <v>1</v>
          </cell>
          <cell r="H2256" t="str">
            <v>00</v>
          </cell>
          <cell r="I2256" t="str">
            <v>0</v>
          </cell>
          <cell r="J2256">
            <v>0</v>
          </cell>
          <cell r="K2256">
            <v>1000</v>
          </cell>
          <cell r="L2256">
            <v>1143</v>
          </cell>
          <cell r="M2256">
            <v>19</v>
          </cell>
          <cell r="N2256">
            <v>19</v>
          </cell>
          <cell r="O2256">
            <v>19</v>
          </cell>
        </row>
        <row r="2257">
          <cell r="A2257" t="str">
            <v>12</v>
          </cell>
          <cell r="B2257" t="str">
            <v>01</v>
          </cell>
          <cell r="C2257" t="str">
            <v>03</v>
          </cell>
          <cell r="D2257" t="str">
            <v>01</v>
          </cell>
          <cell r="E2257" t="str">
            <v>13</v>
          </cell>
          <cell r="F2257" t="str">
            <v>07</v>
          </cell>
          <cell r="G2257" t="str">
            <v>1</v>
          </cell>
          <cell r="H2257" t="str">
            <v>00</v>
          </cell>
          <cell r="I2257" t="str">
            <v>0</v>
          </cell>
          <cell r="J2257">
            <v>0</v>
          </cell>
          <cell r="K2257">
            <v>1000</v>
          </cell>
          <cell r="L2257">
            <v>2215</v>
          </cell>
          <cell r="M2257">
            <v>19</v>
          </cell>
          <cell r="N2257">
            <v>19</v>
          </cell>
          <cell r="O2257">
            <v>19</v>
          </cell>
        </row>
        <row r="2258">
          <cell r="A2258" t="str">
            <v>12</v>
          </cell>
          <cell r="B2258" t="str">
            <v>01</v>
          </cell>
          <cell r="C2258" t="str">
            <v>03</v>
          </cell>
          <cell r="D2258" t="str">
            <v>02</v>
          </cell>
          <cell r="E2258" t="str">
            <v>13</v>
          </cell>
          <cell r="F2258" t="str">
            <v>07</v>
          </cell>
          <cell r="G2258" t="str">
            <v>1</v>
          </cell>
          <cell r="H2258" t="str">
            <v>00</v>
          </cell>
          <cell r="I2258" t="str">
            <v>0</v>
          </cell>
          <cell r="J2258">
            <v>0</v>
          </cell>
          <cell r="K2258">
            <v>1</v>
          </cell>
          <cell r="L2258">
            <v>0</v>
          </cell>
          <cell r="M2258">
            <v>0</v>
          </cell>
          <cell r="N2258">
            <v>0</v>
          </cell>
          <cell r="O2258">
            <v>0</v>
          </cell>
        </row>
        <row r="2259">
          <cell r="A2259" t="str">
            <v>12</v>
          </cell>
          <cell r="B2259" t="str">
            <v>01</v>
          </cell>
          <cell r="C2259" t="str">
            <v>03</v>
          </cell>
          <cell r="D2259" t="str">
            <v>03</v>
          </cell>
          <cell r="E2259" t="str">
            <v>13</v>
          </cell>
          <cell r="F2259" t="str">
            <v>07</v>
          </cell>
          <cell r="G2259" t="str">
            <v>1</v>
          </cell>
          <cell r="H2259" t="str">
            <v>00</v>
          </cell>
          <cell r="I2259" t="str">
            <v>0</v>
          </cell>
          <cell r="J2259">
            <v>2641</v>
          </cell>
          <cell r="K2259">
            <v>1</v>
          </cell>
          <cell r="L2259">
            <v>0</v>
          </cell>
          <cell r="M2259">
            <v>0</v>
          </cell>
          <cell r="N2259">
            <v>0</v>
          </cell>
          <cell r="O2259">
            <v>0</v>
          </cell>
        </row>
        <row r="2260">
          <cell r="A2260" t="str">
            <v>12</v>
          </cell>
          <cell r="B2260" t="str">
            <v>01</v>
          </cell>
          <cell r="C2260" t="str">
            <v>03</v>
          </cell>
          <cell r="D2260" t="str">
            <v>05</v>
          </cell>
          <cell r="E2260" t="str">
            <v>13</v>
          </cell>
          <cell r="F2260" t="str">
            <v>07</v>
          </cell>
          <cell r="G2260" t="str">
            <v>1</v>
          </cell>
          <cell r="H2260" t="str">
            <v>00</v>
          </cell>
          <cell r="I2260" t="str">
            <v>0</v>
          </cell>
          <cell r="J2260">
            <v>0</v>
          </cell>
          <cell r="K2260">
            <v>500</v>
          </cell>
          <cell r="L2260">
            <v>489</v>
          </cell>
          <cell r="M2260">
            <v>9</v>
          </cell>
          <cell r="N2260">
            <v>9</v>
          </cell>
          <cell r="O2260">
            <v>9</v>
          </cell>
        </row>
        <row r="2261">
          <cell r="A2261" t="str">
            <v>12</v>
          </cell>
          <cell r="B2261" t="str">
            <v>01</v>
          </cell>
          <cell r="C2261" t="str">
            <v>04</v>
          </cell>
          <cell r="D2261" t="str">
            <v>01</v>
          </cell>
          <cell r="E2261" t="str">
            <v>13</v>
          </cell>
          <cell r="F2261" t="str">
            <v>07</v>
          </cell>
          <cell r="G2261" t="str">
            <v>1</v>
          </cell>
          <cell r="H2261" t="str">
            <v>00</v>
          </cell>
          <cell r="I2261" t="str">
            <v>0</v>
          </cell>
          <cell r="J2261">
            <v>0</v>
          </cell>
          <cell r="K2261">
            <v>1000</v>
          </cell>
          <cell r="L2261">
            <v>1000</v>
          </cell>
          <cell r="M2261">
            <v>2019</v>
          </cell>
          <cell r="N2261">
            <v>19</v>
          </cell>
          <cell r="O2261">
            <v>19</v>
          </cell>
        </row>
        <row r="2262">
          <cell r="A2262" t="str">
            <v>12</v>
          </cell>
          <cell r="B2262" t="str">
            <v>01</v>
          </cell>
          <cell r="C2262" t="str">
            <v>04</v>
          </cell>
          <cell r="D2262" t="str">
            <v>02</v>
          </cell>
          <cell r="E2262" t="str">
            <v>13</v>
          </cell>
          <cell r="F2262" t="str">
            <v>07</v>
          </cell>
          <cell r="G2262" t="str">
            <v>1</v>
          </cell>
          <cell r="H2262" t="str">
            <v>00</v>
          </cell>
          <cell r="I2262" t="str">
            <v>0</v>
          </cell>
          <cell r="J2262">
            <v>0</v>
          </cell>
          <cell r="K2262">
            <v>500</v>
          </cell>
          <cell r="L2262">
            <v>0</v>
          </cell>
          <cell r="M2262">
            <v>9</v>
          </cell>
          <cell r="N2262">
            <v>9</v>
          </cell>
          <cell r="O2262">
            <v>9</v>
          </cell>
        </row>
        <row r="2263">
          <cell r="A2263" t="str">
            <v>12</v>
          </cell>
          <cell r="B2263" t="str">
            <v>01</v>
          </cell>
          <cell r="C2263" t="str">
            <v>04</v>
          </cell>
          <cell r="D2263" t="str">
            <v>03</v>
          </cell>
          <cell r="E2263" t="str">
            <v>13</v>
          </cell>
          <cell r="F2263" t="str">
            <v>07</v>
          </cell>
          <cell r="G2263" t="str">
            <v>1</v>
          </cell>
          <cell r="H2263" t="str">
            <v>00</v>
          </cell>
          <cell r="I2263" t="str">
            <v>0</v>
          </cell>
          <cell r="J2263">
            <v>0</v>
          </cell>
          <cell r="K2263">
            <v>500</v>
          </cell>
          <cell r="L2263">
            <v>0</v>
          </cell>
          <cell r="M2263">
            <v>9</v>
          </cell>
          <cell r="N2263">
            <v>9</v>
          </cell>
          <cell r="O2263">
            <v>9</v>
          </cell>
        </row>
        <row r="2264">
          <cell r="A2264" t="str">
            <v>12</v>
          </cell>
          <cell r="B2264" t="str">
            <v>01</v>
          </cell>
          <cell r="C2264" t="str">
            <v>04</v>
          </cell>
          <cell r="D2264" t="str">
            <v>04</v>
          </cell>
          <cell r="E2264" t="str">
            <v>13</v>
          </cell>
          <cell r="F2264" t="str">
            <v>07</v>
          </cell>
          <cell r="G2264" t="str">
            <v>1</v>
          </cell>
          <cell r="H2264" t="str">
            <v>00</v>
          </cell>
          <cell r="I2264" t="str">
            <v>0</v>
          </cell>
          <cell r="J2264">
            <v>0</v>
          </cell>
          <cell r="K2264">
            <v>1</v>
          </cell>
          <cell r="L2264">
            <v>0</v>
          </cell>
          <cell r="M2264">
            <v>0</v>
          </cell>
          <cell r="N2264">
            <v>0</v>
          </cell>
          <cell r="O2264">
            <v>0</v>
          </cell>
        </row>
        <row r="2265">
          <cell r="A2265" t="str">
            <v>12</v>
          </cell>
          <cell r="B2265" t="str">
            <v>01</v>
          </cell>
          <cell r="C2265" t="str">
            <v>04</v>
          </cell>
          <cell r="D2265" t="str">
            <v>05</v>
          </cell>
          <cell r="E2265" t="str">
            <v>13</v>
          </cell>
          <cell r="F2265" t="str">
            <v>07</v>
          </cell>
          <cell r="G2265" t="str">
            <v>1</v>
          </cell>
          <cell r="H2265" t="str">
            <v>00</v>
          </cell>
          <cell r="I2265" t="str">
            <v>0</v>
          </cell>
          <cell r="J2265">
            <v>0</v>
          </cell>
          <cell r="K2265">
            <v>1</v>
          </cell>
          <cell r="L2265">
            <v>0</v>
          </cell>
          <cell r="M2265">
            <v>0</v>
          </cell>
          <cell r="N2265">
            <v>0</v>
          </cell>
          <cell r="O2265">
            <v>0</v>
          </cell>
        </row>
        <row r="2266">
          <cell r="A2266" t="str">
            <v>12</v>
          </cell>
          <cell r="B2266" t="str">
            <v>01</v>
          </cell>
          <cell r="C2266" t="str">
            <v>04</v>
          </cell>
          <cell r="D2266" t="str">
            <v>06</v>
          </cell>
          <cell r="E2266" t="str">
            <v>13</v>
          </cell>
          <cell r="F2266" t="str">
            <v>07</v>
          </cell>
          <cell r="G2266" t="str">
            <v>1</v>
          </cell>
          <cell r="H2266" t="str">
            <v>00</v>
          </cell>
          <cell r="I2266" t="str">
            <v>0</v>
          </cell>
          <cell r="J2266">
            <v>0</v>
          </cell>
          <cell r="K2266">
            <v>1000</v>
          </cell>
          <cell r="L2266">
            <v>1000</v>
          </cell>
          <cell r="M2266">
            <v>2019</v>
          </cell>
          <cell r="N2266">
            <v>19</v>
          </cell>
          <cell r="O2266">
            <v>19</v>
          </cell>
        </row>
        <row r="2267">
          <cell r="A2267" t="str">
            <v>12</v>
          </cell>
          <cell r="B2267" t="str">
            <v>01</v>
          </cell>
          <cell r="C2267" t="str">
            <v>04</v>
          </cell>
          <cell r="D2267" t="str">
            <v>07</v>
          </cell>
          <cell r="E2267" t="str">
            <v>13</v>
          </cell>
          <cell r="F2267" t="str">
            <v>07</v>
          </cell>
          <cell r="G2267" t="str">
            <v>1</v>
          </cell>
          <cell r="H2267" t="str">
            <v>00</v>
          </cell>
          <cell r="I2267" t="str">
            <v>0</v>
          </cell>
          <cell r="J2267">
            <v>0</v>
          </cell>
          <cell r="K2267">
            <v>1000</v>
          </cell>
          <cell r="L2267">
            <v>1000</v>
          </cell>
          <cell r="M2267">
            <v>2019</v>
          </cell>
          <cell r="N2267">
            <v>19</v>
          </cell>
          <cell r="O2267">
            <v>19</v>
          </cell>
        </row>
        <row r="2268">
          <cell r="A2268" t="str">
            <v>12</v>
          </cell>
          <cell r="B2268" t="str">
            <v>01</v>
          </cell>
          <cell r="C2268" t="str">
            <v>04</v>
          </cell>
          <cell r="D2268" t="str">
            <v>08</v>
          </cell>
          <cell r="E2268" t="str">
            <v>13</v>
          </cell>
          <cell r="F2268" t="str">
            <v>07</v>
          </cell>
          <cell r="G2268" t="str">
            <v>1</v>
          </cell>
          <cell r="H2268" t="str">
            <v>00</v>
          </cell>
          <cell r="I2268" t="str">
            <v>0</v>
          </cell>
          <cell r="J2268">
            <v>0</v>
          </cell>
          <cell r="K2268">
            <v>1000</v>
          </cell>
          <cell r="L2268">
            <v>1000</v>
          </cell>
          <cell r="M2268">
            <v>2019</v>
          </cell>
          <cell r="N2268">
            <v>19</v>
          </cell>
          <cell r="O2268">
            <v>19</v>
          </cell>
        </row>
        <row r="2269">
          <cell r="A2269" t="str">
            <v>12</v>
          </cell>
          <cell r="B2269" t="str">
            <v>01</v>
          </cell>
          <cell r="C2269" t="str">
            <v>04</v>
          </cell>
          <cell r="D2269" t="str">
            <v>09</v>
          </cell>
          <cell r="E2269" t="str">
            <v>13</v>
          </cell>
          <cell r="F2269" t="str">
            <v>07</v>
          </cell>
          <cell r="G2269" t="str">
            <v>1</v>
          </cell>
          <cell r="H2269" t="str">
            <v>00</v>
          </cell>
          <cell r="I2269" t="str">
            <v>0</v>
          </cell>
          <cell r="J2269">
            <v>0</v>
          </cell>
          <cell r="K2269">
            <v>1000</v>
          </cell>
          <cell r="L2269">
            <v>1000</v>
          </cell>
          <cell r="M2269">
            <v>2019</v>
          </cell>
          <cell r="N2269">
            <v>19</v>
          </cell>
          <cell r="O2269">
            <v>19</v>
          </cell>
        </row>
        <row r="2270">
          <cell r="A2270" t="str">
            <v>12</v>
          </cell>
          <cell r="B2270" t="str">
            <v>01</v>
          </cell>
          <cell r="C2270" t="str">
            <v>04</v>
          </cell>
          <cell r="D2270" t="str">
            <v>10</v>
          </cell>
          <cell r="E2270" t="str">
            <v>13</v>
          </cell>
          <cell r="F2270" t="str">
            <v>07</v>
          </cell>
          <cell r="G2270" t="str">
            <v>1</v>
          </cell>
          <cell r="H2270" t="str">
            <v>00</v>
          </cell>
          <cell r="I2270" t="str">
            <v>0</v>
          </cell>
          <cell r="J2270">
            <v>0</v>
          </cell>
          <cell r="K2270">
            <v>1000</v>
          </cell>
          <cell r="L2270">
            <v>1000</v>
          </cell>
          <cell r="M2270">
            <v>2019</v>
          </cell>
          <cell r="N2270">
            <v>19</v>
          </cell>
          <cell r="O2270">
            <v>19</v>
          </cell>
        </row>
        <row r="2271">
          <cell r="A2271" t="str">
            <v>12</v>
          </cell>
          <cell r="B2271" t="str">
            <v>01</v>
          </cell>
          <cell r="C2271" t="str">
            <v>04</v>
          </cell>
          <cell r="D2271" t="str">
            <v>11</v>
          </cell>
          <cell r="E2271" t="str">
            <v>13</v>
          </cell>
          <cell r="F2271" t="str">
            <v>07</v>
          </cell>
          <cell r="G2271" t="str">
            <v>1</v>
          </cell>
          <cell r="H2271" t="str">
            <v>00</v>
          </cell>
          <cell r="I2271" t="str">
            <v>0</v>
          </cell>
          <cell r="J2271">
            <v>0</v>
          </cell>
          <cell r="K2271">
            <v>1000</v>
          </cell>
          <cell r="L2271">
            <v>1000</v>
          </cell>
          <cell r="M2271">
            <v>2019</v>
          </cell>
          <cell r="N2271">
            <v>19</v>
          </cell>
          <cell r="O2271">
            <v>19</v>
          </cell>
        </row>
        <row r="2272">
          <cell r="A2272" t="str">
            <v>12</v>
          </cell>
          <cell r="B2272" t="str">
            <v>01</v>
          </cell>
          <cell r="C2272" t="str">
            <v>04</v>
          </cell>
          <cell r="D2272" t="str">
            <v>12</v>
          </cell>
          <cell r="E2272" t="str">
            <v>13</v>
          </cell>
          <cell r="F2272" t="str">
            <v>07</v>
          </cell>
          <cell r="G2272" t="str">
            <v>1</v>
          </cell>
          <cell r="H2272" t="str">
            <v>00</v>
          </cell>
          <cell r="I2272" t="str">
            <v>0</v>
          </cell>
          <cell r="J2272">
            <v>0</v>
          </cell>
          <cell r="K2272">
            <v>1000</v>
          </cell>
          <cell r="L2272">
            <v>176</v>
          </cell>
          <cell r="M2272">
            <v>2019</v>
          </cell>
          <cell r="N2272">
            <v>19</v>
          </cell>
          <cell r="O2272">
            <v>19</v>
          </cell>
        </row>
        <row r="2273">
          <cell r="A2273" t="str">
            <v>12</v>
          </cell>
          <cell r="B2273" t="str">
            <v>01</v>
          </cell>
          <cell r="C2273" t="str">
            <v>05</v>
          </cell>
          <cell r="D2273" t="str">
            <v>01</v>
          </cell>
          <cell r="E2273" t="str">
            <v>13</v>
          </cell>
          <cell r="F2273" t="str">
            <v>07</v>
          </cell>
          <cell r="G2273" t="str">
            <v>1</v>
          </cell>
          <cell r="H2273" t="str">
            <v>00</v>
          </cell>
          <cell r="I2273" t="str">
            <v>0</v>
          </cell>
          <cell r="J2273">
            <v>0</v>
          </cell>
          <cell r="K2273">
            <v>1</v>
          </cell>
          <cell r="L2273">
            <v>0</v>
          </cell>
          <cell r="M2273">
            <v>0</v>
          </cell>
          <cell r="N2273">
            <v>0</v>
          </cell>
          <cell r="O2273">
            <v>0</v>
          </cell>
        </row>
        <row r="2274">
          <cell r="A2274" t="str">
            <v>12</v>
          </cell>
          <cell r="B2274" t="str">
            <v>01</v>
          </cell>
          <cell r="C2274" t="str">
            <v>05</v>
          </cell>
          <cell r="D2274" t="str">
            <v>02</v>
          </cell>
          <cell r="E2274" t="str">
            <v>13</v>
          </cell>
          <cell r="F2274" t="str">
            <v>07</v>
          </cell>
          <cell r="G2274" t="str">
            <v>1</v>
          </cell>
          <cell r="H2274" t="str">
            <v>00</v>
          </cell>
          <cell r="I2274" t="str">
            <v>0</v>
          </cell>
          <cell r="J2274">
            <v>0</v>
          </cell>
          <cell r="K2274">
            <v>1</v>
          </cell>
          <cell r="L2274">
            <v>0</v>
          </cell>
          <cell r="M2274">
            <v>0</v>
          </cell>
          <cell r="N2274">
            <v>0</v>
          </cell>
          <cell r="O2274">
            <v>0</v>
          </cell>
        </row>
        <row r="2275">
          <cell r="A2275" t="str">
            <v>12</v>
          </cell>
          <cell r="B2275" t="str">
            <v>01</v>
          </cell>
          <cell r="C2275" t="str">
            <v>05</v>
          </cell>
          <cell r="D2275" t="str">
            <v>03</v>
          </cell>
          <cell r="E2275" t="str">
            <v>13</v>
          </cell>
          <cell r="F2275" t="str">
            <v>07</v>
          </cell>
          <cell r="G2275" t="str">
            <v>1</v>
          </cell>
          <cell r="H2275" t="str">
            <v>00</v>
          </cell>
          <cell r="I2275" t="str">
            <v>0</v>
          </cell>
          <cell r="J2275">
            <v>0</v>
          </cell>
          <cell r="K2275">
            <v>1</v>
          </cell>
          <cell r="L2275">
            <v>0</v>
          </cell>
          <cell r="M2275">
            <v>0</v>
          </cell>
          <cell r="N2275">
            <v>0</v>
          </cell>
          <cell r="O2275">
            <v>0</v>
          </cell>
        </row>
        <row r="2276">
          <cell r="A2276" t="str">
            <v>12</v>
          </cell>
          <cell r="B2276" t="str">
            <v>01</v>
          </cell>
          <cell r="C2276" t="str">
            <v>05</v>
          </cell>
          <cell r="D2276" t="str">
            <v>04</v>
          </cell>
          <cell r="E2276" t="str">
            <v>13</v>
          </cell>
          <cell r="F2276" t="str">
            <v>07</v>
          </cell>
          <cell r="G2276" t="str">
            <v>1</v>
          </cell>
          <cell r="H2276" t="str">
            <v>00</v>
          </cell>
          <cell r="I2276" t="str">
            <v>0</v>
          </cell>
          <cell r="J2276">
            <v>0</v>
          </cell>
          <cell r="K2276">
            <v>1</v>
          </cell>
          <cell r="L2276">
            <v>0</v>
          </cell>
          <cell r="M2276">
            <v>0</v>
          </cell>
          <cell r="N2276">
            <v>0</v>
          </cell>
          <cell r="O2276">
            <v>0</v>
          </cell>
        </row>
        <row r="2277">
          <cell r="A2277" t="str">
            <v>12</v>
          </cell>
          <cell r="B2277" t="str">
            <v>01</v>
          </cell>
          <cell r="C2277" t="str">
            <v>01</v>
          </cell>
          <cell r="D2277" t="str">
            <v>01</v>
          </cell>
          <cell r="E2277" t="str">
            <v>13</v>
          </cell>
          <cell r="F2277" t="str">
            <v>08</v>
          </cell>
          <cell r="G2277" t="str">
            <v>1</v>
          </cell>
          <cell r="H2277" t="str">
            <v>00</v>
          </cell>
          <cell r="I2277" t="str">
            <v>0</v>
          </cell>
          <cell r="J2277">
            <v>730</v>
          </cell>
          <cell r="K2277">
            <v>1</v>
          </cell>
          <cell r="L2277">
            <v>0</v>
          </cell>
          <cell r="M2277">
            <v>0</v>
          </cell>
          <cell r="N2277">
            <v>0</v>
          </cell>
          <cell r="O2277">
            <v>0</v>
          </cell>
        </row>
        <row r="2278">
          <cell r="A2278" t="str">
            <v>12</v>
          </cell>
          <cell r="B2278" t="str">
            <v>01</v>
          </cell>
          <cell r="C2278" t="str">
            <v>01</v>
          </cell>
          <cell r="D2278" t="str">
            <v>02</v>
          </cell>
          <cell r="E2278" t="str">
            <v>13</v>
          </cell>
          <cell r="F2278" t="str">
            <v>08</v>
          </cell>
          <cell r="G2278" t="str">
            <v>1</v>
          </cell>
          <cell r="H2278" t="str">
            <v>00</v>
          </cell>
          <cell r="I2278" t="str">
            <v>0</v>
          </cell>
          <cell r="J2278">
            <v>0</v>
          </cell>
          <cell r="K2278">
            <v>500</v>
          </cell>
          <cell r="L2278">
            <v>500</v>
          </cell>
          <cell r="M2278">
            <v>9</v>
          </cell>
          <cell r="N2278">
            <v>9</v>
          </cell>
          <cell r="O2278">
            <v>9</v>
          </cell>
        </row>
        <row r="2279">
          <cell r="A2279" t="str">
            <v>12</v>
          </cell>
          <cell r="B2279" t="str">
            <v>01</v>
          </cell>
          <cell r="C2279" t="str">
            <v>01</v>
          </cell>
          <cell r="D2279" t="str">
            <v>03</v>
          </cell>
          <cell r="E2279" t="str">
            <v>13</v>
          </cell>
          <cell r="F2279" t="str">
            <v>08</v>
          </cell>
          <cell r="G2279" t="str">
            <v>1</v>
          </cell>
          <cell r="H2279" t="str">
            <v>00</v>
          </cell>
          <cell r="I2279" t="str">
            <v>0</v>
          </cell>
          <cell r="J2279">
            <v>0</v>
          </cell>
          <cell r="K2279">
            <v>500</v>
          </cell>
          <cell r="L2279">
            <v>537</v>
          </cell>
          <cell r="M2279">
            <v>9</v>
          </cell>
          <cell r="N2279">
            <v>9</v>
          </cell>
          <cell r="O2279">
            <v>9</v>
          </cell>
        </row>
        <row r="2280">
          <cell r="A2280" t="str">
            <v>12</v>
          </cell>
          <cell r="B2280" t="str">
            <v>01</v>
          </cell>
          <cell r="C2280" t="str">
            <v>02</v>
          </cell>
          <cell r="D2280" t="str">
            <v>01</v>
          </cell>
          <cell r="E2280" t="str">
            <v>13</v>
          </cell>
          <cell r="F2280" t="str">
            <v>08</v>
          </cell>
          <cell r="G2280" t="str">
            <v>1</v>
          </cell>
          <cell r="H2280" t="str">
            <v>00</v>
          </cell>
          <cell r="I2280" t="str">
            <v>0</v>
          </cell>
          <cell r="J2280">
            <v>0</v>
          </cell>
          <cell r="K2280">
            <v>1000</v>
          </cell>
          <cell r="L2280">
            <v>996</v>
          </cell>
          <cell r="M2280">
            <v>19</v>
          </cell>
          <cell r="N2280">
            <v>19</v>
          </cell>
          <cell r="O2280">
            <v>19</v>
          </cell>
        </row>
        <row r="2281">
          <cell r="A2281" t="str">
            <v>12</v>
          </cell>
          <cell r="B2281" t="str">
            <v>01</v>
          </cell>
          <cell r="C2281" t="str">
            <v>02</v>
          </cell>
          <cell r="D2281" t="str">
            <v>02</v>
          </cell>
          <cell r="E2281" t="str">
            <v>13</v>
          </cell>
          <cell r="F2281" t="str">
            <v>08</v>
          </cell>
          <cell r="G2281" t="str">
            <v>1</v>
          </cell>
          <cell r="H2281" t="str">
            <v>00</v>
          </cell>
          <cell r="I2281" t="str">
            <v>0</v>
          </cell>
          <cell r="J2281">
            <v>766</v>
          </cell>
          <cell r="K2281">
            <v>0</v>
          </cell>
          <cell r="L2281">
            <v>0</v>
          </cell>
          <cell r="M2281">
            <v>0</v>
          </cell>
          <cell r="N2281">
            <v>0</v>
          </cell>
          <cell r="O2281">
            <v>0</v>
          </cell>
        </row>
        <row r="2282">
          <cell r="A2282" t="str">
            <v>12</v>
          </cell>
          <cell r="B2282" t="str">
            <v>01</v>
          </cell>
          <cell r="C2282" t="str">
            <v>02</v>
          </cell>
          <cell r="D2282" t="str">
            <v>03</v>
          </cell>
          <cell r="E2282" t="str">
            <v>13</v>
          </cell>
          <cell r="F2282" t="str">
            <v>08</v>
          </cell>
          <cell r="G2282" t="str">
            <v>1</v>
          </cell>
          <cell r="H2282" t="str">
            <v>00</v>
          </cell>
          <cell r="I2282" t="str">
            <v>0</v>
          </cell>
          <cell r="J2282">
            <v>2000</v>
          </cell>
          <cell r="K2282">
            <v>0</v>
          </cell>
          <cell r="L2282">
            <v>0</v>
          </cell>
          <cell r="M2282">
            <v>0</v>
          </cell>
          <cell r="N2282">
            <v>0</v>
          </cell>
          <cell r="O2282">
            <v>0</v>
          </cell>
        </row>
        <row r="2283">
          <cell r="A2283" t="str">
            <v>12</v>
          </cell>
          <cell r="B2283" t="str">
            <v>01</v>
          </cell>
          <cell r="C2283" t="str">
            <v>03</v>
          </cell>
          <cell r="D2283" t="str">
            <v>01</v>
          </cell>
          <cell r="E2283" t="str">
            <v>13</v>
          </cell>
          <cell r="F2283" t="str">
            <v>08</v>
          </cell>
          <cell r="G2283" t="str">
            <v>1</v>
          </cell>
          <cell r="H2283" t="str">
            <v>00</v>
          </cell>
          <cell r="I2283" t="str">
            <v>0</v>
          </cell>
          <cell r="J2283">
            <v>0</v>
          </cell>
          <cell r="K2283">
            <v>500</v>
          </cell>
          <cell r="L2283">
            <v>303</v>
          </cell>
          <cell r="M2283">
            <v>9</v>
          </cell>
          <cell r="N2283">
            <v>9</v>
          </cell>
          <cell r="O2283">
            <v>9</v>
          </cell>
        </row>
        <row r="2284">
          <cell r="A2284" t="str">
            <v>12</v>
          </cell>
          <cell r="B2284" t="str">
            <v>01</v>
          </cell>
          <cell r="C2284" t="str">
            <v>03</v>
          </cell>
          <cell r="D2284" t="str">
            <v>02</v>
          </cell>
          <cell r="E2284" t="str">
            <v>13</v>
          </cell>
          <cell r="F2284" t="str">
            <v>08</v>
          </cell>
          <cell r="G2284" t="str">
            <v>1</v>
          </cell>
          <cell r="H2284" t="str">
            <v>00</v>
          </cell>
          <cell r="I2284" t="str">
            <v>0</v>
          </cell>
          <cell r="J2284">
            <v>760</v>
          </cell>
          <cell r="K2284">
            <v>500</v>
          </cell>
          <cell r="L2284">
            <v>185</v>
          </cell>
          <cell r="M2284">
            <v>9</v>
          </cell>
          <cell r="N2284">
            <v>9</v>
          </cell>
          <cell r="O2284">
            <v>9</v>
          </cell>
        </row>
        <row r="2285">
          <cell r="A2285" t="str">
            <v>12</v>
          </cell>
          <cell r="B2285" t="str">
            <v>01</v>
          </cell>
          <cell r="C2285" t="str">
            <v>03</v>
          </cell>
          <cell r="D2285" t="str">
            <v>03</v>
          </cell>
          <cell r="E2285" t="str">
            <v>13</v>
          </cell>
          <cell r="F2285" t="str">
            <v>08</v>
          </cell>
          <cell r="G2285" t="str">
            <v>1</v>
          </cell>
          <cell r="H2285" t="str">
            <v>00</v>
          </cell>
          <cell r="I2285" t="str">
            <v>0</v>
          </cell>
          <cell r="J2285">
            <v>498</v>
          </cell>
          <cell r="K2285">
            <v>1000</v>
          </cell>
          <cell r="L2285">
            <v>768</v>
          </cell>
          <cell r="M2285">
            <v>19</v>
          </cell>
          <cell r="N2285">
            <v>19</v>
          </cell>
          <cell r="O2285">
            <v>19</v>
          </cell>
        </row>
        <row r="2286">
          <cell r="A2286" t="str">
            <v>12</v>
          </cell>
          <cell r="B2286" t="str">
            <v>01</v>
          </cell>
          <cell r="C2286" t="str">
            <v>03</v>
          </cell>
          <cell r="D2286" t="str">
            <v>05</v>
          </cell>
          <cell r="E2286" t="str">
            <v>13</v>
          </cell>
          <cell r="F2286" t="str">
            <v>08</v>
          </cell>
          <cell r="G2286" t="str">
            <v>1</v>
          </cell>
          <cell r="H2286" t="str">
            <v>00</v>
          </cell>
          <cell r="I2286" t="str">
            <v>0</v>
          </cell>
          <cell r="J2286">
            <v>0</v>
          </cell>
          <cell r="K2286">
            <v>1000</v>
          </cell>
          <cell r="L2286">
            <v>869</v>
          </cell>
          <cell r="M2286">
            <v>19</v>
          </cell>
          <cell r="N2286">
            <v>19</v>
          </cell>
          <cell r="O2286">
            <v>19</v>
          </cell>
        </row>
        <row r="2287">
          <cell r="A2287" t="str">
            <v>12</v>
          </cell>
          <cell r="B2287" t="str">
            <v>01</v>
          </cell>
          <cell r="C2287" t="str">
            <v>04</v>
          </cell>
          <cell r="D2287" t="str">
            <v>01</v>
          </cell>
          <cell r="E2287" t="str">
            <v>13</v>
          </cell>
          <cell r="F2287" t="str">
            <v>08</v>
          </cell>
          <cell r="G2287" t="str">
            <v>1</v>
          </cell>
          <cell r="H2287" t="str">
            <v>00</v>
          </cell>
          <cell r="I2287" t="str">
            <v>0</v>
          </cell>
          <cell r="J2287">
            <v>0</v>
          </cell>
          <cell r="K2287">
            <v>1</v>
          </cell>
          <cell r="L2287">
            <v>0</v>
          </cell>
          <cell r="M2287">
            <v>0</v>
          </cell>
          <cell r="N2287">
            <v>0</v>
          </cell>
          <cell r="O2287">
            <v>0</v>
          </cell>
        </row>
        <row r="2288">
          <cell r="A2288" t="str">
            <v>12</v>
          </cell>
          <cell r="B2288" t="str">
            <v>01</v>
          </cell>
          <cell r="C2288" t="str">
            <v>04</v>
          </cell>
          <cell r="D2288" t="str">
            <v>02</v>
          </cell>
          <cell r="E2288" t="str">
            <v>13</v>
          </cell>
          <cell r="F2288" t="str">
            <v>08</v>
          </cell>
          <cell r="G2288" t="str">
            <v>1</v>
          </cell>
          <cell r="H2288" t="str">
            <v>00</v>
          </cell>
          <cell r="I2288" t="str">
            <v>0</v>
          </cell>
          <cell r="J2288">
            <v>0</v>
          </cell>
          <cell r="K2288">
            <v>1</v>
          </cell>
          <cell r="L2288">
            <v>0</v>
          </cell>
          <cell r="M2288">
            <v>0</v>
          </cell>
          <cell r="N2288">
            <v>0</v>
          </cell>
          <cell r="O2288">
            <v>0</v>
          </cell>
        </row>
        <row r="2289">
          <cell r="A2289" t="str">
            <v>12</v>
          </cell>
          <cell r="B2289" t="str">
            <v>01</v>
          </cell>
          <cell r="C2289" t="str">
            <v>04</v>
          </cell>
          <cell r="D2289" t="str">
            <v>03</v>
          </cell>
          <cell r="E2289" t="str">
            <v>13</v>
          </cell>
          <cell r="F2289" t="str">
            <v>08</v>
          </cell>
          <cell r="G2289" t="str">
            <v>1</v>
          </cell>
          <cell r="H2289" t="str">
            <v>00</v>
          </cell>
          <cell r="I2289" t="str">
            <v>0</v>
          </cell>
          <cell r="J2289">
            <v>0</v>
          </cell>
          <cell r="K2289">
            <v>1</v>
          </cell>
          <cell r="L2289">
            <v>0</v>
          </cell>
          <cell r="M2289">
            <v>0</v>
          </cell>
          <cell r="N2289">
            <v>0</v>
          </cell>
          <cell r="O2289">
            <v>0</v>
          </cell>
        </row>
        <row r="2290">
          <cell r="A2290" t="str">
            <v>12</v>
          </cell>
          <cell r="B2290" t="str">
            <v>01</v>
          </cell>
          <cell r="C2290" t="str">
            <v>04</v>
          </cell>
          <cell r="D2290" t="str">
            <v>04</v>
          </cell>
          <cell r="E2290" t="str">
            <v>13</v>
          </cell>
          <cell r="F2290" t="str">
            <v>08</v>
          </cell>
          <cell r="G2290" t="str">
            <v>1</v>
          </cell>
          <cell r="H2290" t="str">
            <v>00</v>
          </cell>
          <cell r="I2290" t="str">
            <v>0</v>
          </cell>
          <cell r="J2290">
            <v>0</v>
          </cell>
          <cell r="K2290">
            <v>1</v>
          </cell>
          <cell r="L2290">
            <v>0</v>
          </cell>
          <cell r="M2290">
            <v>0</v>
          </cell>
          <cell r="N2290">
            <v>0</v>
          </cell>
          <cell r="O2290">
            <v>0</v>
          </cell>
        </row>
        <row r="2291">
          <cell r="A2291" t="str">
            <v>12</v>
          </cell>
          <cell r="B2291" t="str">
            <v>01</v>
          </cell>
          <cell r="C2291" t="str">
            <v>04</v>
          </cell>
          <cell r="D2291" t="str">
            <v>05</v>
          </cell>
          <cell r="E2291" t="str">
            <v>13</v>
          </cell>
          <cell r="F2291" t="str">
            <v>08</v>
          </cell>
          <cell r="G2291" t="str">
            <v>1</v>
          </cell>
          <cell r="H2291" t="str">
            <v>00</v>
          </cell>
          <cell r="I2291" t="str">
            <v>0</v>
          </cell>
          <cell r="J2291">
            <v>1309</v>
          </cell>
          <cell r="K2291">
            <v>1</v>
          </cell>
          <cell r="L2291">
            <v>0</v>
          </cell>
          <cell r="M2291">
            <v>0</v>
          </cell>
          <cell r="N2291">
            <v>0</v>
          </cell>
          <cell r="O2291">
            <v>0</v>
          </cell>
        </row>
        <row r="2292">
          <cell r="A2292" t="str">
            <v>12</v>
          </cell>
          <cell r="B2292" t="str">
            <v>01</v>
          </cell>
          <cell r="C2292" t="str">
            <v>04</v>
          </cell>
          <cell r="D2292" t="str">
            <v>06</v>
          </cell>
          <cell r="E2292" t="str">
            <v>13</v>
          </cell>
          <cell r="F2292" t="str">
            <v>08</v>
          </cell>
          <cell r="G2292" t="str">
            <v>1</v>
          </cell>
          <cell r="H2292" t="str">
            <v>00</v>
          </cell>
          <cell r="I2292" t="str">
            <v>0</v>
          </cell>
          <cell r="J2292">
            <v>1000</v>
          </cell>
          <cell r="K2292">
            <v>1</v>
          </cell>
          <cell r="L2292">
            <v>0</v>
          </cell>
          <cell r="M2292">
            <v>0</v>
          </cell>
          <cell r="N2292">
            <v>0</v>
          </cell>
          <cell r="O2292">
            <v>0</v>
          </cell>
        </row>
        <row r="2293">
          <cell r="A2293" t="str">
            <v>12</v>
          </cell>
          <cell r="B2293" t="str">
            <v>01</v>
          </cell>
          <cell r="C2293" t="str">
            <v>04</v>
          </cell>
          <cell r="D2293" t="str">
            <v>07</v>
          </cell>
          <cell r="E2293" t="str">
            <v>13</v>
          </cell>
          <cell r="F2293" t="str">
            <v>08</v>
          </cell>
          <cell r="G2293" t="str">
            <v>1</v>
          </cell>
          <cell r="H2293" t="str">
            <v>00</v>
          </cell>
          <cell r="I2293" t="str">
            <v>0</v>
          </cell>
          <cell r="J2293">
            <v>300</v>
          </cell>
          <cell r="K2293">
            <v>1</v>
          </cell>
          <cell r="L2293">
            <v>0</v>
          </cell>
          <cell r="M2293">
            <v>0</v>
          </cell>
          <cell r="N2293">
            <v>0</v>
          </cell>
          <cell r="O2293">
            <v>0</v>
          </cell>
        </row>
        <row r="2294">
          <cell r="A2294" t="str">
            <v>12</v>
          </cell>
          <cell r="B2294" t="str">
            <v>01</v>
          </cell>
          <cell r="C2294" t="str">
            <v>04</v>
          </cell>
          <cell r="D2294" t="str">
            <v>08</v>
          </cell>
          <cell r="E2294" t="str">
            <v>13</v>
          </cell>
          <cell r="F2294" t="str">
            <v>08</v>
          </cell>
          <cell r="G2294" t="str">
            <v>4</v>
          </cell>
          <cell r="H2294" t="str">
            <v>00</v>
          </cell>
          <cell r="I2294" t="str">
            <v>0</v>
          </cell>
          <cell r="J2294">
            <v>0</v>
          </cell>
          <cell r="K2294">
            <v>1</v>
          </cell>
          <cell r="L2294">
            <v>0</v>
          </cell>
          <cell r="M2294">
            <v>0</v>
          </cell>
          <cell r="N2294">
            <v>0</v>
          </cell>
          <cell r="O2294">
            <v>0</v>
          </cell>
        </row>
        <row r="2295">
          <cell r="A2295" t="str">
            <v>12</v>
          </cell>
          <cell r="B2295" t="str">
            <v>01</v>
          </cell>
          <cell r="C2295" t="str">
            <v>04</v>
          </cell>
          <cell r="D2295" t="str">
            <v>09</v>
          </cell>
          <cell r="E2295" t="str">
            <v>13</v>
          </cell>
          <cell r="F2295" t="str">
            <v>08</v>
          </cell>
          <cell r="G2295" t="str">
            <v>1</v>
          </cell>
          <cell r="H2295" t="str">
            <v>00</v>
          </cell>
          <cell r="I2295" t="str">
            <v>0</v>
          </cell>
          <cell r="J2295">
            <v>0</v>
          </cell>
          <cell r="K2295">
            <v>1</v>
          </cell>
          <cell r="L2295">
            <v>0</v>
          </cell>
          <cell r="M2295">
            <v>0</v>
          </cell>
          <cell r="N2295">
            <v>0</v>
          </cell>
          <cell r="O2295">
            <v>0</v>
          </cell>
        </row>
        <row r="2296">
          <cell r="A2296" t="str">
            <v>12</v>
          </cell>
          <cell r="B2296" t="str">
            <v>01</v>
          </cell>
          <cell r="C2296" t="str">
            <v>04</v>
          </cell>
          <cell r="D2296" t="str">
            <v>10</v>
          </cell>
          <cell r="E2296" t="str">
            <v>13</v>
          </cell>
          <cell r="F2296" t="str">
            <v>08</v>
          </cell>
          <cell r="G2296" t="str">
            <v>1</v>
          </cell>
          <cell r="H2296" t="str">
            <v>00</v>
          </cell>
          <cell r="I2296" t="str">
            <v>0</v>
          </cell>
          <cell r="J2296">
            <v>0</v>
          </cell>
          <cell r="K2296">
            <v>1</v>
          </cell>
          <cell r="L2296">
            <v>0</v>
          </cell>
          <cell r="M2296">
            <v>0</v>
          </cell>
          <cell r="N2296">
            <v>0</v>
          </cell>
          <cell r="O2296">
            <v>0</v>
          </cell>
        </row>
        <row r="2297">
          <cell r="A2297" t="str">
            <v>12</v>
          </cell>
          <cell r="B2297" t="str">
            <v>01</v>
          </cell>
          <cell r="C2297" t="str">
            <v>04</v>
          </cell>
          <cell r="D2297" t="str">
            <v>10</v>
          </cell>
          <cell r="E2297" t="str">
            <v>13</v>
          </cell>
          <cell r="F2297" t="str">
            <v>08</v>
          </cell>
          <cell r="G2297" t="str">
            <v>3</v>
          </cell>
          <cell r="H2297" t="str">
            <v>00</v>
          </cell>
          <cell r="I2297" t="str">
            <v>0</v>
          </cell>
          <cell r="J2297">
            <v>939</v>
          </cell>
          <cell r="K2297">
            <v>0</v>
          </cell>
          <cell r="L2297">
            <v>0</v>
          </cell>
          <cell r="M2297">
            <v>0</v>
          </cell>
          <cell r="N2297">
            <v>0</v>
          </cell>
          <cell r="O2297">
            <v>0</v>
          </cell>
        </row>
        <row r="2298">
          <cell r="A2298" t="str">
            <v>12</v>
          </cell>
          <cell r="B2298" t="str">
            <v>01</v>
          </cell>
          <cell r="C2298" t="str">
            <v>04</v>
          </cell>
          <cell r="D2298" t="str">
            <v>11</v>
          </cell>
          <cell r="E2298" t="str">
            <v>13</v>
          </cell>
          <cell r="F2298" t="str">
            <v>08</v>
          </cell>
          <cell r="G2298" t="str">
            <v>1</v>
          </cell>
          <cell r="H2298" t="str">
            <v>00</v>
          </cell>
          <cell r="I2298" t="str">
            <v>0</v>
          </cell>
          <cell r="J2298">
            <v>1960</v>
          </cell>
          <cell r="K2298">
            <v>1</v>
          </cell>
          <cell r="L2298">
            <v>0</v>
          </cell>
          <cell r="M2298">
            <v>0</v>
          </cell>
          <cell r="N2298">
            <v>0</v>
          </cell>
          <cell r="O2298">
            <v>0</v>
          </cell>
        </row>
        <row r="2299">
          <cell r="A2299" t="str">
            <v>12</v>
          </cell>
          <cell r="B2299" t="str">
            <v>01</v>
          </cell>
          <cell r="C2299" t="str">
            <v>04</v>
          </cell>
          <cell r="D2299" t="str">
            <v>12</v>
          </cell>
          <cell r="E2299" t="str">
            <v>13</v>
          </cell>
          <cell r="F2299" t="str">
            <v>08</v>
          </cell>
          <cell r="G2299" t="str">
            <v>1</v>
          </cell>
          <cell r="H2299" t="str">
            <v>00</v>
          </cell>
          <cell r="I2299" t="str">
            <v>0</v>
          </cell>
          <cell r="J2299">
            <v>0</v>
          </cell>
          <cell r="K2299">
            <v>1</v>
          </cell>
          <cell r="L2299">
            <v>0</v>
          </cell>
          <cell r="M2299">
            <v>0</v>
          </cell>
          <cell r="N2299">
            <v>0</v>
          </cell>
          <cell r="O2299">
            <v>0</v>
          </cell>
        </row>
        <row r="2300">
          <cell r="A2300" t="str">
            <v>12</v>
          </cell>
          <cell r="B2300" t="str">
            <v>01</v>
          </cell>
          <cell r="C2300" t="str">
            <v>04</v>
          </cell>
          <cell r="D2300" t="str">
            <v>13</v>
          </cell>
          <cell r="E2300" t="str">
            <v>13</v>
          </cell>
          <cell r="F2300" t="str">
            <v>08</v>
          </cell>
          <cell r="G2300" t="str">
            <v>3</v>
          </cell>
          <cell r="H2300" t="str">
            <v>00</v>
          </cell>
          <cell r="I2300" t="str">
            <v>0</v>
          </cell>
          <cell r="J2300">
            <v>0</v>
          </cell>
          <cell r="K2300">
            <v>1</v>
          </cell>
          <cell r="L2300">
            <v>0</v>
          </cell>
          <cell r="M2300">
            <v>0</v>
          </cell>
          <cell r="N2300">
            <v>0</v>
          </cell>
          <cell r="O2300">
            <v>0</v>
          </cell>
        </row>
        <row r="2301">
          <cell r="A2301" t="str">
            <v>12</v>
          </cell>
          <cell r="B2301" t="str">
            <v>01</v>
          </cell>
          <cell r="C2301" t="str">
            <v>04</v>
          </cell>
          <cell r="D2301" t="str">
            <v>14</v>
          </cell>
          <cell r="E2301" t="str">
            <v>13</v>
          </cell>
          <cell r="F2301" t="str">
            <v>08</v>
          </cell>
          <cell r="G2301" t="str">
            <v>1</v>
          </cell>
          <cell r="H2301" t="str">
            <v>00</v>
          </cell>
          <cell r="I2301" t="str">
            <v>0</v>
          </cell>
          <cell r="J2301">
            <v>0</v>
          </cell>
          <cell r="K2301">
            <v>1</v>
          </cell>
          <cell r="L2301">
            <v>0</v>
          </cell>
          <cell r="M2301">
            <v>0</v>
          </cell>
          <cell r="N2301">
            <v>0</v>
          </cell>
          <cell r="O2301">
            <v>0</v>
          </cell>
        </row>
        <row r="2302">
          <cell r="A2302" t="str">
            <v>12</v>
          </cell>
          <cell r="B2302" t="str">
            <v>01</v>
          </cell>
          <cell r="C2302" t="str">
            <v>05</v>
          </cell>
          <cell r="D2302" t="str">
            <v>01</v>
          </cell>
          <cell r="E2302" t="str">
            <v>13</v>
          </cell>
          <cell r="F2302" t="str">
            <v>08</v>
          </cell>
          <cell r="G2302" t="str">
            <v>1</v>
          </cell>
          <cell r="H2302" t="str">
            <v>00</v>
          </cell>
          <cell r="I2302" t="str">
            <v>0</v>
          </cell>
          <cell r="J2302">
            <v>0</v>
          </cell>
          <cell r="K2302">
            <v>500</v>
          </cell>
          <cell r="L2302">
            <v>83</v>
          </cell>
          <cell r="M2302">
            <v>9</v>
          </cell>
          <cell r="N2302">
            <v>9</v>
          </cell>
          <cell r="O2302">
            <v>9</v>
          </cell>
        </row>
        <row r="2303">
          <cell r="A2303" t="str">
            <v>12</v>
          </cell>
          <cell r="B2303" t="str">
            <v>01</v>
          </cell>
          <cell r="C2303" t="str">
            <v>05</v>
          </cell>
          <cell r="D2303" t="str">
            <v>02</v>
          </cell>
          <cell r="E2303" t="str">
            <v>13</v>
          </cell>
          <cell r="F2303" t="str">
            <v>08</v>
          </cell>
          <cell r="G2303" t="str">
            <v>1</v>
          </cell>
          <cell r="H2303" t="str">
            <v>00</v>
          </cell>
          <cell r="I2303" t="str">
            <v>0</v>
          </cell>
          <cell r="J2303">
            <v>0</v>
          </cell>
          <cell r="K2303">
            <v>1000</v>
          </cell>
          <cell r="L2303">
            <v>786</v>
          </cell>
          <cell r="M2303">
            <v>19</v>
          </cell>
          <cell r="N2303">
            <v>19</v>
          </cell>
          <cell r="O2303">
            <v>19</v>
          </cell>
        </row>
        <row r="2304">
          <cell r="A2304" t="str">
            <v>12</v>
          </cell>
          <cell r="B2304" t="str">
            <v>01</v>
          </cell>
          <cell r="C2304" t="str">
            <v>05</v>
          </cell>
          <cell r="D2304" t="str">
            <v>03</v>
          </cell>
          <cell r="E2304" t="str">
            <v>13</v>
          </cell>
          <cell r="F2304" t="str">
            <v>08</v>
          </cell>
          <cell r="G2304" t="str">
            <v>1</v>
          </cell>
          <cell r="H2304" t="str">
            <v>00</v>
          </cell>
          <cell r="I2304" t="str">
            <v>0</v>
          </cell>
          <cell r="J2304">
            <v>0</v>
          </cell>
          <cell r="K2304">
            <v>3000</v>
          </cell>
          <cell r="L2304">
            <v>2178</v>
          </cell>
          <cell r="M2304">
            <v>56</v>
          </cell>
          <cell r="N2304">
            <v>56</v>
          </cell>
          <cell r="O2304">
            <v>56</v>
          </cell>
        </row>
        <row r="2305">
          <cell r="A2305" t="str">
            <v>12</v>
          </cell>
          <cell r="B2305" t="str">
            <v>01</v>
          </cell>
          <cell r="C2305" t="str">
            <v>05</v>
          </cell>
          <cell r="D2305" t="str">
            <v>04</v>
          </cell>
          <cell r="E2305" t="str">
            <v>13</v>
          </cell>
          <cell r="F2305" t="str">
            <v>08</v>
          </cell>
          <cell r="G2305" t="str">
            <v>1</v>
          </cell>
          <cell r="H2305" t="str">
            <v>00</v>
          </cell>
          <cell r="I2305" t="str">
            <v>0</v>
          </cell>
          <cell r="J2305">
            <v>0</v>
          </cell>
          <cell r="K2305">
            <v>1</v>
          </cell>
          <cell r="L2305">
            <v>0</v>
          </cell>
          <cell r="M2305">
            <v>0</v>
          </cell>
          <cell r="N2305">
            <v>0</v>
          </cell>
          <cell r="O2305">
            <v>0</v>
          </cell>
        </row>
        <row r="2306">
          <cell r="A2306" t="str">
            <v>12</v>
          </cell>
          <cell r="B2306" t="str">
            <v>01</v>
          </cell>
          <cell r="C2306" t="str">
            <v>05</v>
          </cell>
          <cell r="D2306" t="str">
            <v>11</v>
          </cell>
          <cell r="E2306" t="str">
            <v>13</v>
          </cell>
          <cell r="F2306" t="str">
            <v>08</v>
          </cell>
          <cell r="G2306" t="str">
            <v>1</v>
          </cell>
          <cell r="H2306" t="str">
            <v>00</v>
          </cell>
          <cell r="I2306" t="str">
            <v>0</v>
          </cell>
          <cell r="J2306">
            <v>1000</v>
          </cell>
          <cell r="K2306">
            <v>0</v>
          </cell>
          <cell r="L2306">
            <v>0</v>
          </cell>
          <cell r="M2306">
            <v>0</v>
          </cell>
          <cell r="N2306">
            <v>0</v>
          </cell>
          <cell r="O2306">
            <v>0</v>
          </cell>
        </row>
        <row r="2307">
          <cell r="A2307" t="str">
            <v>12</v>
          </cell>
          <cell r="B2307" t="str">
            <v>01</v>
          </cell>
          <cell r="C2307" t="str">
            <v>05</v>
          </cell>
          <cell r="D2307" t="str">
            <v>12</v>
          </cell>
          <cell r="E2307" t="str">
            <v>13</v>
          </cell>
          <cell r="F2307" t="str">
            <v>08</v>
          </cell>
          <cell r="G2307" t="str">
            <v>1</v>
          </cell>
          <cell r="H2307" t="str">
            <v>00</v>
          </cell>
          <cell r="I2307" t="str">
            <v>0</v>
          </cell>
          <cell r="J2307">
            <v>599</v>
          </cell>
          <cell r="K2307">
            <v>0</v>
          </cell>
          <cell r="L2307">
            <v>0</v>
          </cell>
          <cell r="M2307">
            <v>0</v>
          </cell>
          <cell r="N2307">
            <v>0</v>
          </cell>
          <cell r="O2307">
            <v>0</v>
          </cell>
        </row>
        <row r="2308">
          <cell r="A2308" t="str">
            <v>12</v>
          </cell>
          <cell r="B2308" t="str">
            <v>01</v>
          </cell>
          <cell r="C2308" t="str">
            <v>05</v>
          </cell>
          <cell r="D2308" t="str">
            <v>13</v>
          </cell>
          <cell r="E2308" t="str">
            <v>13</v>
          </cell>
          <cell r="F2308" t="str">
            <v>08</v>
          </cell>
          <cell r="G2308" t="str">
            <v>1</v>
          </cell>
          <cell r="H2308" t="str">
            <v>00</v>
          </cell>
          <cell r="I2308" t="str">
            <v>0</v>
          </cell>
          <cell r="J2308">
            <v>136</v>
          </cell>
          <cell r="K2308">
            <v>0</v>
          </cell>
          <cell r="L2308">
            <v>0</v>
          </cell>
          <cell r="M2308">
            <v>0</v>
          </cell>
          <cell r="N2308">
            <v>0</v>
          </cell>
          <cell r="O2308">
            <v>0</v>
          </cell>
        </row>
        <row r="2309">
          <cell r="A2309" t="str">
            <v>12</v>
          </cell>
          <cell r="B2309" t="str">
            <v>01</v>
          </cell>
          <cell r="C2309" t="str">
            <v>05</v>
          </cell>
          <cell r="D2309" t="str">
            <v>14</v>
          </cell>
          <cell r="E2309" t="str">
            <v>13</v>
          </cell>
          <cell r="F2309" t="str">
            <v>08</v>
          </cell>
          <cell r="G2309" t="str">
            <v>1</v>
          </cell>
          <cell r="H2309" t="str">
            <v>00</v>
          </cell>
          <cell r="I2309" t="str">
            <v>0</v>
          </cell>
          <cell r="J2309">
            <v>1000</v>
          </cell>
          <cell r="K2309">
            <v>0</v>
          </cell>
          <cell r="L2309">
            <v>0</v>
          </cell>
          <cell r="M2309">
            <v>0</v>
          </cell>
          <cell r="N2309">
            <v>0</v>
          </cell>
          <cell r="O2309">
            <v>0</v>
          </cell>
        </row>
        <row r="2310">
          <cell r="A2310" t="str">
            <v>12</v>
          </cell>
          <cell r="B2310" t="str">
            <v>01</v>
          </cell>
          <cell r="C2310" t="str">
            <v>05</v>
          </cell>
          <cell r="D2310" t="str">
            <v>15</v>
          </cell>
          <cell r="E2310" t="str">
            <v>13</v>
          </cell>
          <cell r="F2310" t="str">
            <v>08</v>
          </cell>
          <cell r="G2310" t="str">
            <v>1</v>
          </cell>
          <cell r="H2310" t="str">
            <v>00</v>
          </cell>
          <cell r="I2310" t="str">
            <v>0</v>
          </cell>
          <cell r="J2310">
            <v>1000</v>
          </cell>
          <cell r="K2310">
            <v>0</v>
          </cell>
          <cell r="L2310">
            <v>0</v>
          </cell>
          <cell r="M2310">
            <v>0</v>
          </cell>
          <cell r="N2310">
            <v>0</v>
          </cell>
          <cell r="O2310">
            <v>0</v>
          </cell>
        </row>
        <row r="2311">
          <cell r="A2311" t="str">
            <v>12</v>
          </cell>
          <cell r="B2311" t="str">
            <v>02</v>
          </cell>
          <cell r="C2311" t="str">
            <v>01</v>
          </cell>
          <cell r="D2311" t="str">
            <v>01</v>
          </cell>
          <cell r="E2311" t="str">
            <v>13</v>
          </cell>
          <cell r="F2311" t="str">
            <v>08</v>
          </cell>
          <cell r="G2311" t="str">
            <v>1</v>
          </cell>
          <cell r="H2311" t="str">
            <v>00</v>
          </cell>
          <cell r="I2311" t="str">
            <v>0</v>
          </cell>
          <cell r="J2311">
            <v>0</v>
          </cell>
          <cell r="K2311">
            <v>500</v>
          </cell>
          <cell r="L2311">
            <v>499</v>
          </cell>
          <cell r="M2311">
            <v>9</v>
          </cell>
          <cell r="N2311">
            <v>9</v>
          </cell>
          <cell r="O2311">
            <v>9</v>
          </cell>
        </row>
        <row r="2312">
          <cell r="A2312" t="str">
            <v>12</v>
          </cell>
          <cell r="B2312" t="str">
            <v>02</v>
          </cell>
          <cell r="C2312" t="str">
            <v>01</v>
          </cell>
          <cell r="D2312" t="str">
            <v>02</v>
          </cell>
          <cell r="E2312" t="str">
            <v>13</v>
          </cell>
          <cell r="F2312" t="str">
            <v>08</v>
          </cell>
          <cell r="G2312" t="str">
            <v>0</v>
          </cell>
          <cell r="H2312" t="str">
            <v>00</v>
          </cell>
          <cell r="I2312" t="str">
            <v>0</v>
          </cell>
          <cell r="J2312">
            <v>998</v>
          </cell>
          <cell r="K2312">
            <v>0</v>
          </cell>
          <cell r="L2312">
            <v>0</v>
          </cell>
          <cell r="M2312">
            <v>0</v>
          </cell>
          <cell r="N2312">
            <v>0</v>
          </cell>
          <cell r="O2312">
            <v>0</v>
          </cell>
        </row>
        <row r="2313">
          <cell r="A2313" t="str">
            <v>12</v>
          </cell>
          <cell r="B2313" t="str">
            <v>01</v>
          </cell>
          <cell r="C2313" t="str">
            <v>01</v>
          </cell>
          <cell r="D2313" t="str">
            <v>01</v>
          </cell>
          <cell r="E2313" t="str">
            <v>13</v>
          </cell>
          <cell r="F2313" t="str">
            <v>09</v>
          </cell>
          <cell r="G2313" t="str">
            <v>1</v>
          </cell>
          <cell r="H2313" t="str">
            <v>00</v>
          </cell>
          <cell r="I2313" t="str">
            <v>0</v>
          </cell>
          <cell r="J2313">
            <v>1206</v>
          </cell>
          <cell r="K2313">
            <v>3000</v>
          </cell>
          <cell r="L2313">
            <v>6166</v>
          </cell>
          <cell r="M2313">
            <v>56</v>
          </cell>
          <cell r="N2313">
            <v>56</v>
          </cell>
          <cell r="O2313">
            <v>56</v>
          </cell>
        </row>
        <row r="2314">
          <cell r="A2314" t="str">
            <v>12</v>
          </cell>
          <cell r="B2314" t="str">
            <v>01</v>
          </cell>
          <cell r="C2314" t="str">
            <v>01</v>
          </cell>
          <cell r="D2314" t="str">
            <v>02</v>
          </cell>
          <cell r="E2314" t="str">
            <v>13</v>
          </cell>
          <cell r="F2314" t="str">
            <v>09</v>
          </cell>
          <cell r="G2314" t="str">
            <v>1</v>
          </cell>
          <cell r="H2314" t="str">
            <v>00</v>
          </cell>
          <cell r="I2314" t="str">
            <v>0</v>
          </cell>
          <cell r="J2314">
            <v>0</v>
          </cell>
          <cell r="K2314">
            <v>3000</v>
          </cell>
          <cell r="L2314">
            <v>3700</v>
          </cell>
          <cell r="M2314">
            <v>56</v>
          </cell>
          <cell r="N2314">
            <v>56</v>
          </cell>
          <cell r="O2314">
            <v>56</v>
          </cell>
        </row>
        <row r="2315">
          <cell r="A2315" t="str">
            <v>12</v>
          </cell>
          <cell r="B2315" t="str">
            <v>01</v>
          </cell>
          <cell r="C2315" t="str">
            <v>01</v>
          </cell>
          <cell r="D2315" t="str">
            <v>03</v>
          </cell>
          <cell r="E2315" t="str">
            <v>13</v>
          </cell>
          <cell r="F2315" t="str">
            <v>09</v>
          </cell>
          <cell r="G2315" t="str">
            <v>1</v>
          </cell>
          <cell r="H2315" t="str">
            <v>00</v>
          </cell>
          <cell r="I2315" t="str">
            <v>0</v>
          </cell>
          <cell r="J2315">
            <v>0</v>
          </cell>
          <cell r="K2315">
            <v>3000</v>
          </cell>
          <cell r="L2315">
            <v>3414</v>
          </cell>
          <cell r="M2315">
            <v>56</v>
          </cell>
          <cell r="N2315">
            <v>56</v>
          </cell>
          <cell r="O2315">
            <v>56</v>
          </cell>
        </row>
        <row r="2316">
          <cell r="A2316" t="str">
            <v>12</v>
          </cell>
          <cell r="B2316" t="str">
            <v>01</v>
          </cell>
          <cell r="C2316" t="str">
            <v>02</v>
          </cell>
          <cell r="D2316" t="str">
            <v>01</v>
          </cell>
          <cell r="E2316" t="str">
            <v>13</v>
          </cell>
          <cell r="F2316" t="str">
            <v>09</v>
          </cell>
          <cell r="G2316" t="str">
            <v>1</v>
          </cell>
          <cell r="H2316" t="str">
            <v>00</v>
          </cell>
          <cell r="I2316" t="str">
            <v>0</v>
          </cell>
          <cell r="J2316">
            <v>0</v>
          </cell>
          <cell r="K2316">
            <v>4000</v>
          </cell>
          <cell r="L2316">
            <v>10525</v>
          </cell>
          <cell r="M2316">
            <v>74</v>
          </cell>
          <cell r="N2316">
            <v>74</v>
          </cell>
          <cell r="O2316">
            <v>74</v>
          </cell>
        </row>
        <row r="2317">
          <cell r="A2317" t="str">
            <v>12</v>
          </cell>
          <cell r="B2317" t="str">
            <v>01</v>
          </cell>
          <cell r="C2317" t="str">
            <v>02</v>
          </cell>
          <cell r="D2317" t="str">
            <v>02</v>
          </cell>
          <cell r="E2317" t="str">
            <v>13</v>
          </cell>
          <cell r="F2317" t="str">
            <v>09</v>
          </cell>
          <cell r="G2317" t="str">
            <v>1</v>
          </cell>
          <cell r="H2317" t="str">
            <v>00</v>
          </cell>
          <cell r="I2317" t="str">
            <v>0</v>
          </cell>
          <cell r="J2317">
            <v>1214</v>
          </cell>
          <cell r="K2317">
            <v>0</v>
          </cell>
          <cell r="L2317">
            <v>0</v>
          </cell>
          <cell r="M2317">
            <v>0</v>
          </cell>
          <cell r="N2317">
            <v>0</v>
          </cell>
          <cell r="O2317">
            <v>0</v>
          </cell>
        </row>
        <row r="2318">
          <cell r="A2318" t="str">
            <v>12</v>
          </cell>
          <cell r="B2318" t="str">
            <v>01</v>
          </cell>
          <cell r="C2318" t="str">
            <v>02</v>
          </cell>
          <cell r="D2318" t="str">
            <v>03</v>
          </cell>
          <cell r="E2318" t="str">
            <v>13</v>
          </cell>
          <cell r="F2318" t="str">
            <v>09</v>
          </cell>
          <cell r="G2318" t="str">
            <v>1</v>
          </cell>
          <cell r="H2318" t="str">
            <v>00</v>
          </cell>
          <cell r="I2318" t="str">
            <v>0</v>
          </cell>
          <cell r="J2318">
            <v>9713</v>
          </cell>
          <cell r="K2318">
            <v>0</v>
          </cell>
          <cell r="L2318">
            <v>0</v>
          </cell>
          <cell r="M2318">
            <v>0</v>
          </cell>
          <cell r="N2318">
            <v>0</v>
          </cell>
          <cell r="O2318">
            <v>0</v>
          </cell>
        </row>
        <row r="2319">
          <cell r="A2319" t="str">
            <v>12</v>
          </cell>
          <cell r="B2319" t="str">
            <v>01</v>
          </cell>
          <cell r="C2319" t="str">
            <v>03</v>
          </cell>
          <cell r="D2319" t="str">
            <v>01</v>
          </cell>
          <cell r="E2319" t="str">
            <v>13</v>
          </cell>
          <cell r="F2319" t="str">
            <v>09</v>
          </cell>
          <cell r="G2319" t="str">
            <v>1</v>
          </cell>
          <cell r="H2319" t="str">
            <v>00</v>
          </cell>
          <cell r="I2319" t="str">
            <v>0</v>
          </cell>
          <cell r="J2319">
            <v>0</v>
          </cell>
          <cell r="K2319">
            <v>2000</v>
          </cell>
          <cell r="L2319">
            <v>1533</v>
          </cell>
          <cell r="M2319">
            <v>37</v>
          </cell>
          <cell r="N2319">
            <v>37</v>
          </cell>
          <cell r="O2319">
            <v>37</v>
          </cell>
        </row>
        <row r="2320">
          <cell r="A2320" t="str">
            <v>12</v>
          </cell>
          <cell r="B2320" t="str">
            <v>01</v>
          </cell>
          <cell r="C2320" t="str">
            <v>03</v>
          </cell>
          <cell r="D2320" t="str">
            <v>02</v>
          </cell>
          <cell r="E2320" t="str">
            <v>13</v>
          </cell>
          <cell r="F2320" t="str">
            <v>09</v>
          </cell>
          <cell r="G2320" t="str">
            <v>1</v>
          </cell>
          <cell r="H2320" t="str">
            <v>00</v>
          </cell>
          <cell r="I2320" t="str">
            <v>0</v>
          </cell>
          <cell r="J2320">
            <v>1057</v>
          </cell>
          <cell r="K2320">
            <v>2000</v>
          </cell>
          <cell r="L2320">
            <v>1989</v>
          </cell>
          <cell r="M2320">
            <v>37</v>
          </cell>
          <cell r="N2320">
            <v>37</v>
          </cell>
          <cell r="O2320">
            <v>37</v>
          </cell>
        </row>
        <row r="2321">
          <cell r="A2321" t="str">
            <v>12</v>
          </cell>
          <cell r="B2321" t="str">
            <v>01</v>
          </cell>
          <cell r="C2321" t="str">
            <v>03</v>
          </cell>
          <cell r="D2321" t="str">
            <v>03</v>
          </cell>
          <cell r="E2321" t="str">
            <v>13</v>
          </cell>
          <cell r="F2321" t="str">
            <v>09</v>
          </cell>
          <cell r="G2321" t="str">
            <v>1</v>
          </cell>
          <cell r="H2321" t="str">
            <v>00</v>
          </cell>
          <cell r="I2321" t="str">
            <v>0</v>
          </cell>
          <cell r="J2321">
            <v>2500</v>
          </cell>
          <cell r="K2321">
            <v>2000</v>
          </cell>
          <cell r="L2321">
            <v>1745</v>
          </cell>
          <cell r="M2321">
            <v>37</v>
          </cell>
          <cell r="N2321">
            <v>37</v>
          </cell>
          <cell r="O2321">
            <v>37</v>
          </cell>
        </row>
        <row r="2322">
          <cell r="A2322" t="str">
            <v>12</v>
          </cell>
          <cell r="B2322" t="str">
            <v>01</v>
          </cell>
          <cell r="C2322" t="str">
            <v>04</v>
          </cell>
          <cell r="D2322" t="str">
            <v>01</v>
          </cell>
          <cell r="E2322" t="str">
            <v>13</v>
          </cell>
          <cell r="F2322" t="str">
            <v>09</v>
          </cell>
          <cell r="G2322" t="str">
            <v>1</v>
          </cell>
          <cell r="H2322" t="str">
            <v>00</v>
          </cell>
          <cell r="I2322" t="str">
            <v>0</v>
          </cell>
          <cell r="J2322">
            <v>0</v>
          </cell>
          <cell r="K2322">
            <v>2000</v>
          </cell>
          <cell r="L2322">
            <v>2463</v>
          </cell>
          <cell r="M2322">
            <v>2037</v>
          </cell>
          <cell r="N2322">
            <v>37</v>
          </cell>
          <cell r="O2322">
            <v>37</v>
          </cell>
        </row>
        <row r="2323">
          <cell r="A2323" t="str">
            <v>12</v>
          </cell>
          <cell r="B2323" t="str">
            <v>01</v>
          </cell>
          <cell r="C2323" t="str">
            <v>04</v>
          </cell>
          <cell r="D2323" t="str">
            <v>02</v>
          </cell>
          <cell r="E2323" t="str">
            <v>13</v>
          </cell>
          <cell r="F2323" t="str">
            <v>09</v>
          </cell>
          <cell r="G2323" t="str">
            <v>1</v>
          </cell>
          <cell r="H2323" t="str">
            <v>00</v>
          </cell>
          <cell r="I2323" t="str">
            <v>0</v>
          </cell>
          <cell r="J2323">
            <v>0</v>
          </cell>
          <cell r="K2323">
            <v>5000</v>
          </cell>
          <cell r="L2323">
            <v>0</v>
          </cell>
          <cell r="M2323">
            <v>2093</v>
          </cell>
          <cell r="N2323">
            <v>93</v>
          </cell>
          <cell r="O2323">
            <v>93</v>
          </cell>
        </row>
        <row r="2324">
          <cell r="A2324" t="str">
            <v>12</v>
          </cell>
          <cell r="B2324" t="str">
            <v>01</v>
          </cell>
          <cell r="C2324" t="str">
            <v>04</v>
          </cell>
          <cell r="D2324" t="str">
            <v>03</v>
          </cell>
          <cell r="E2324" t="str">
            <v>13</v>
          </cell>
          <cell r="F2324" t="str">
            <v>09</v>
          </cell>
          <cell r="G2324" t="str">
            <v>1</v>
          </cell>
          <cell r="H2324" t="str">
            <v>00</v>
          </cell>
          <cell r="I2324" t="str">
            <v>0</v>
          </cell>
          <cell r="J2324">
            <v>0</v>
          </cell>
          <cell r="K2324">
            <v>5000</v>
          </cell>
          <cell r="L2324">
            <v>0</v>
          </cell>
          <cell r="M2324">
            <v>2093</v>
          </cell>
          <cell r="N2324">
            <v>93</v>
          </cell>
          <cell r="O2324">
            <v>93</v>
          </cell>
        </row>
        <row r="2325">
          <cell r="A2325" t="str">
            <v>12</v>
          </cell>
          <cell r="B2325" t="str">
            <v>01</v>
          </cell>
          <cell r="C2325" t="str">
            <v>04</v>
          </cell>
          <cell r="D2325" t="str">
            <v>04</v>
          </cell>
          <cell r="E2325" t="str">
            <v>13</v>
          </cell>
          <cell r="F2325" t="str">
            <v>09</v>
          </cell>
          <cell r="G2325" t="str">
            <v>1</v>
          </cell>
          <cell r="H2325" t="str">
            <v>00</v>
          </cell>
          <cell r="I2325" t="str">
            <v>0</v>
          </cell>
          <cell r="J2325">
            <v>3398</v>
          </cell>
          <cell r="K2325">
            <v>2000</v>
          </cell>
          <cell r="L2325">
            <v>1166</v>
          </cell>
          <cell r="M2325">
            <v>2037</v>
          </cell>
          <cell r="N2325">
            <v>37</v>
          </cell>
          <cell r="O2325">
            <v>37</v>
          </cell>
        </row>
        <row r="2326">
          <cell r="A2326" t="str">
            <v>12</v>
          </cell>
          <cell r="B2326" t="str">
            <v>01</v>
          </cell>
          <cell r="C2326" t="str">
            <v>04</v>
          </cell>
          <cell r="D2326" t="str">
            <v>05</v>
          </cell>
          <cell r="E2326" t="str">
            <v>13</v>
          </cell>
          <cell r="F2326" t="str">
            <v>09</v>
          </cell>
          <cell r="G2326" t="str">
            <v>1</v>
          </cell>
          <cell r="H2326" t="str">
            <v>00</v>
          </cell>
          <cell r="I2326" t="str">
            <v>0</v>
          </cell>
          <cell r="J2326">
            <v>0</v>
          </cell>
          <cell r="K2326">
            <v>100</v>
          </cell>
          <cell r="L2326">
            <v>100</v>
          </cell>
          <cell r="M2326">
            <v>2</v>
          </cell>
          <cell r="N2326">
            <v>2</v>
          </cell>
          <cell r="O2326">
            <v>2</v>
          </cell>
        </row>
        <row r="2327">
          <cell r="A2327" t="str">
            <v>12</v>
          </cell>
          <cell r="B2327" t="str">
            <v>01</v>
          </cell>
          <cell r="C2327" t="str">
            <v>04</v>
          </cell>
          <cell r="D2327" t="str">
            <v>06</v>
          </cell>
          <cell r="E2327" t="str">
            <v>13</v>
          </cell>
          <cell r="F2327" t="str">
            <v>09</v>
          </cell>
          <cell r="G2327" t="str">
            <v>1</v>
          </cell>
          <cell r="H2327" t="str">
            <v>00</v>
          </cell>
          <cell r="I2327" t="str">
            <v>0</v>
          </cell>
          <cell r="J2327">
            <v>1000</v>
          </cell>
          <cell r="K2327">
            <v>1</v>
          </cell>
          <cell r="L2327">
            <v>0</v>
          </cell>
          <cell r="M2327">
            <v>0</v>
          </cell>
          <cell r="N2327">
            <v>0</v>
          </cell>
          <cell r="O2327">
            <v>0</v>
          </cell>
        </row>
        <row r="2328">
          <cell r="A2328" t="str">
            <v>12</v>
          </cell>
          <cell r="B2328" t="str">
            <v>01</v>
          </cell>
          <cell r="C2328" t="str">
            <v>04</v>
          </cell>
          <cell r="D2328" t="str">
            <v>07</v>
          </cell>
          <cell r="E2328" t="str">
            <v>13</v>
          </cell>
          <cell r="F2328" t="str">
            <v>09</v>
          </cell>
          <cell r="G2328" t="str">
            <v>1</v>
          </cell>
          <cell r="H2328" t="str">
            <v>00</v>
          </cell>
          <cell r="I2328" t="str">
            <v>0</v>
          </cell>
          <cell r="J2328">
            <v>0</v>
          </cell>
          <cell r="K2328">
            <v>2000</v>
          </cell>
          <cell r="L2328">
            <v>2000</v>
          </cell>
          <cell r="M2328">
            <v>2037</v>
          </cell>
          <cell r="N2328">
            <v>37</v>
          </cell>
          <cell r="O2328">
            <v>37</v>
          </cell>
        </row>
        <row r="2329">
          <cell r="A2329" t="str">
            <v>12</v>
          </cell>
          <cell r="B2329" t="str">
            <v>01</v>
          </cell>
          <cell r="C2329" t="str">
            <v>04</v>
          </cell>
          <cell r="D2329" t="str">
            <v>08</v>
          </cell>
          <cell r="E2329" t="str">
            <v>13</v>
          </cell>
          <cell r="F2329" t="str">
            <v>09</v>
          </cell>
          <cell r="G2329" t="str">
            <v>4</v>
          </cell>
          <cell r="H2329" t="str">
            <v>00</v>
          </cell>
          <cell r="I2329" t="str">
            <v>0</v>
          </cell>
          <cell r="J2329">
            <v>194</v>
          </cell>
          <cell r="K2329">
            <v>5000</v>
          </cell>
          <cell r="L2329">
            <v>417</v>
          </cell>
          <cell r="M2329">
            <v>2093</v>
          </cell>
          <cell r="N2329">
            <v>93</v>
          </cell>
          <cell r="O2329">
            <v>93</v>
          </cell>
        </row>
        <row r="2330">
          <cell r="A2330" t="str">
            <v>12</v>
          </cell>
          <cell r="B2330" t="str">
            <v>01</v>
          </cell>
          <cell r="C2330" t="str">
            <v>04</v>
          </cell>
          <cell r="D2330" t="str">
            <v>09</v>
          </cell>
          <cell r="E2330" t="str">
            <v>13</v>
          </cell>
          <cell r="F2330" t="str">
            <v>09</v>
          </cell>
          <cell r="G2330" t="str">
            <v>1</v>
          </cell>
          <cell r="H2330" t="str">
            <v>00</v>
          </cell>
          <cell r="I2330" t="str">
            <v>0</v>
          </cell>
          <cell r="J2330">
            <v>0</v>
          </cell>
          <cell r="K2330">
            <v>1</v>
          </cell>
          <cell r="L2330">
            <v>0</v>
          </cell>
          <cell r="M2330">
            <v>0</v>
          </cell>
          <cell r="N2330">
            <v>0</v>
          </cell>
          <cell r="O2330">
            <v>0</v>
          </cell>
        </row>
        <row r="2331">
          <cell r="A2331" t="str">
            <v>12</v>
          </cell>
          <cell r="B2331" t="str">
            <v>01</v>
          </cell>
          <cell r="C2331" t="str">
            <v>04</v>
          </cell>
          <cell r="D2331" t="str">
            <v>09</v>
          </cell>
          <cell r="E2331" t="str">
            <v>13</v>
          </cell>
          <cell r="F2331" t="str">
            <v>09</v>
          </cell>
          <cell r="G2331" t="str">
            <v>6</v>
          </cell>
          <cell r="H2331" t="str">
            <v>00</v>
          </cell>
          <cell r="I2331" t="str">
            <v>0</v>
          </cell>
          <cell r="J2331">
            <v>500</v>
          </cell>
          <cell r="K2331">
            <v>0</v>
          </cell>
          <cell r="L2331">
            <v>0</v>
          </cell>
          <cell r="M2331">
            <v>0</v>
          </cell>
          <cell r="N2331">
            <v>0</v>
          </cell>
          <cell r="O2331">
            <v>0</v>
          </cell>
        </row>
        <row r="2332">
          <cell r="A2332" t="str">
            <v>12</v>
          </cell>
          <cell r="B2332" t="str">
            <v>01</v>
          </cell>
          <cell r="C2332" t="str">
            <v>04</v>
          </cell>
          <cell r="D2332" t="str">
            <v>10</v>
          </cell>
          <cell r="E2332" t="str">
            <v>13</v>
          </cell>
          <cell r="F2332" t="str">
            <v>09</v>
          </cell>
          <cell r="G2332" t="str">
            <v>1</v>
          </cell>
          <cell r="H2332" t="str">
            <v>00</v>
          </cell>
          <cell r="I2332" t="str">
            <v>0</v>
          </cell>
          <cell r="J2332">
            <v>0</v>
          </cell>
          <cell r="K2332">
            <v>1</v>
          </cell>
          <cell r="L2332">
            <v>0</v>
          </cell>
          <cell r="M2332">
            <v>0</v>
          </cell>
          <cell r="N2332">
            <v>0</v>
          </cell>
          <cell r="O2332">
            <v>0</v>
          </cell>
        </row>
        <row r="2333">
          <cell r="A2333" t="str">
            <v>12</v>
          </cell>
          <cell r="B2333" t="str">
            <v>01</v>
          </cell>
          <cell r="C2333" t="str">
            <v>04</v>
          </cell>
          <cell r="D2333" t="str">
            <v>10</v>
          </cell>
          <cell r="E2333" t="str">
            <v>13</v>
          </cell>
          <cell r="F2333" t="str">
            <v>09</v>
          </cell>
          <cell r="G2333" t="str">
            <v>3</v>
          </cell>
          <cell r="H2333" t="str">
            <v>00</v>
          </cell>
          <cell r="I2333" t="str">
            <v>0</v>
          </cell>
          <cell r="J2333">
            <v>995</v>
          </cell>
          <cell r="K2333">
            <v>0</v>
          </cell>
          <cell r="L2333">
            <v>0</v>
          </cell>
          <cell r="M2333">
            <v>0</v>
          </cell>
          <cell r="N2333">
            <v>0</v>
          </cell>
          <cell r="O2333">
            <v>0</v>
          </cell>
        </row>
        <row r="2334">
          <cell r="A2334" t="str">
            <v>12</v>
          </cell>
          <cell r="B2334" t="str">
            <v>01</v>
          </cell>
          <cell r="C2334" t="str">
            <v>04</v>
          </cell>
          <cell r="D2334" t="str">
            <v>11</v>
          </cell>
          <cell r="E2334" t="str">
            <v>13</v>
          </cell>
          <cell r="F2334" t="str">
            <v>09</v>
          </cell>
          <cell r="G2334" t="str">
            <v>1</v>
          </cell>
          <cell r="H2334" t="str">
            <v>00</v>
          </cell>
          <cell r="I2334" t="str">
            <v>0</v>
          </cell>
          <cell r="J2334">
            <v>30866</v>
          </cell>
          <cell r="K2334">
            <v>1</v>
          </cell>
          <cell r="L2334">
            <v>0</v>
          </cell>
          <cell r="M2334">
            <v>0</v>
          </cell>
          <cell r="N2334">
            <v>0</v>
          </cell>
          <cell r="O2334">
            <v>0</v>
          </cell>
        </row>
        <row r="2335">
          <cell r="A2335" t="str">
            <v>12</v>
          </cell>
          <cell r="B2335" t="str">
            <v>01</v>
          </cell>
          <cell r="C2335" t="str">
            <v>04</v>
          </cell>
          <cell r="D2335" t="str">
            <v>13</v>
          </cell>
          <cell r="E2335" t="str">
            <v>13</v>
          </cell>
          <cell r="F2335" t="str">
            <v>09</v>
          </cell>
          <cell r="G2335" t="str">
            <v>1</v>
          </cell>
          <cell r="H2335" t="str">
            <v>00</v>
          </cell>
          <cell r="I2335" t="str">
            <v>0</v>
          </cell>
          <cell r="J2335">
            <v>0</v>
          </cell>
          <cell r="K2335">
            <v>1</v>
          </cell>
          <cell r="L2335">
            <v>0</v>
          </cell>
          <cell r="M2335">
            <v>0</v>
          </cell>
          <cell r="N2335">
            <v>0</v>
          </cell>
          <cell r="O2335">
            <v>0</v>
          </cell>
        </row>
        <row r="2336">
          <cell r="A2336" t="str">
            <v>12</v>
          </cell>
          <cell r="B2336" t="str">
            <v>01</v>
          </cell>
          <cell r="C2336" t="str">
            <v>04</v>
          </cell>
          <cell r="D2336" t="str">
            <v>14</v>
          </cell>
          <cell r="E2336" t="str">
            <v>13</v>
          </cell>
          <cell r="F2336" t="str">
            <v>09</v>
          </cell>
          <cell r="G2336" t="str">
            <v>1</v>
          </cell>
          <cell r="H2336" t="str">
            <v>00</v>
          </cell>
          <cell r="I2336" t="str">
            <v>0</v>
          </cell>
          <cell r="J2336">
            <v>0</v>
          </cell>
          <cell r="K2336">
            <v>1</v>
          </cell>
          <cell r="L2336">
            <v>0</v>
          </cell>
          <cell r="M2336">
            <v>0</v>
          </cell>
          <cell r="N2336">
            <v>0</v>
          </cell>
          <cell r="O2336">
            <v>0</v>
          </cell>
        </row>
        <row r="2337">
          <cell r="A2337" t="str">
            <v>12</v>
          </cell>
          <cell r="B2337" t="str">
            <v>01</v>
          </cell>
          <cell r="C2337" t="str">
            <v>05</v>
          </cell>
          <cell r="D2337" t="str">
            <v>01</v>
          </cell>
          <cell r="E2337" t="str">
            <v>13</v>
          </cell>
          <cell r="F2337" t="str">
            <v>09</v>
          </cell>
          <cell r="G2337" t="str">
            <v>1</v>
          </cell>
          <cell r="H2337" t="str">
            <v>00</v>
          </cell>
          <cell r="I2337" t="str">
            <v>0</v>
          </cell>
          <cell r="J2337">
            <v>3981</v>
          </cell>
          <cell r="K2337">
            <v>4000</v>
          </cell>
          <cell r="L2337">
            <v>2335</v>
          </cell>
          <cell r="M2337">
            <v>74</v>
          </cell>
          <cell r="N2337">
            <v>74</v>
          </cell>
          <cell r="O2337">
            <v>74</v>
          </cell>
        </row>
        <row r="2338">
          <cell r="A2338" t="str">
            <v>12</v>
          </cell>
          <cell r="B2338" t="str">
            <v>01</v>
          </cell>
          <cell r="C2338" t="str">
            <v>05</v>
          </cell>
          <cell r="D2338" t="str">
            <v>02</v>
          </cell>
          <cell r="E2338" t="str">
            <v>13</v>
          </cell>
          <cell r="F2338" t="str">
            <v>09</v>
          </cell>
          <cell r="G2338" t="str">
            <v>1</v>
          </cell>
          <cell r="H2338" t="str">
            <v>00</v>
          </cell>
          <cell r="I2338" t="str">
            <v>0</v>
          </cell>
          <cell r="J2338">
            <v>0</v>
          </cell>
          <cell r="K2338">
            <v>2000</v>
          </cell>
          <cell r="L2338">
            <v>645</v>
          </cell>
          <cell r="M2338">
            <v>37</v>
          </cell>
          <cell r="N2338">
            <v>37</v>
          </cell>
          <cell r="O2338">
            <v>37</v>
          </cell>
        </row>
        <row r="2339">
          <cell r="A2339" t="str">
            <v>12</v>
          </cell>
          <cell r="B2339" t="str">
            <v>01</v>
          </cell>
          <cell r="C2339" t="str">
            <v>05</v>
          </cell>
          <cell r="D2339" t="str">
            <v>03</v>
          </cell>
          <cell r="E2339" t="str">
            <v>13</v>
          </cell>
          <cell r="F2339" t="str">
            <v>09</v>
          </cell>
          <cell r="G2339" t="str">
            <v>1</v>
          </cell>
          <cell r="H2339" t="str">
            <v>00</v>
          </cell>
          <cell r="I2339" t="str">
            <v>0</v>
          </cell>
          <cell r="J2339">
            <v>0</v>
          </cell>
          <cell r="K2339">
            <v>1</v>
          </cell>
          <cell r="L2339">
            <v>0</v>
          </cell>
          <cell r="M2339">
            <v>0</v>
          </cell>
          <cell r="N2339">
            <v>0</v>
          </cell>
          <cell r="O2339">
            <v>0</v>
          </cell>
        </row>
        <row r="2340">
          <cell r="A2340" t="str">
            <v>12</v>
          </cell>
          <cell r="B2340" t="str">
            <v>01</v>
          </cell>
          <cell r="C2340" t="str">
            <v>05</v>
          </cell>
          <cell r="D2340" t="str">
            <v>04</v>
          </cell>
          <cell r="E2340" t="str">
            <v>13</v>
          </cell>
          <cell r="F2340" t="str">
            <v>09</v>
          </cell>
          <cell r="G2340" t="str">
            <v>1</v>
          </cell>
          <cell r="H2340" t="str">
            <v>00</v>
          </cell>
          <cell r="I2340" t="str">
            <v>0</v>
          </cell>
          <cell r="J2340">
            <v>0</v>
          </cell>
          <cell r="K2340">
            <v>1</v>
          </cell>
          <cell r="L2340">
            <v>0</v>
          </cell>
          <cell r="M2340">
            <v>0</v>
          </cell>
          <cell r="N2340">
            <v>0</v>
          </cell>
          <cell r="O2340">
            <v>0</v>
          </cell>
        </row>
        <row r="2341">
          <cell r="A2341" t="str">
            <v>12</v>
          </cell>
          <cell r="B2341" t="str">
            <v>01</v>
          </cell>
          <cell r="C2341" t="str">
            <v>05</v>
          </cell>
          <cell r="D2341" t="str">
            <v>15</v>
          </cell>
          <cell r="E2341" t="str">
            <v>13</v>
          </cell>
          <cell r="F2341" t="str">
            <v>09</v>
          </cell>
          <cell r="G2341" t="str">
            <v>1</v>
          </cell>
          <cell r="H2341" t="str">
            <v>00</v>
          </cell>
          <cell r="I2341" t="str">
            <v>0</v>
          </cell>
          <cell r="J2341">
            <v>993</v>
          </cell>
          <cell r="K2341">
            <v>0</v>
          </cell>
          <cell r="L2341">
            <v>0</v>
          </cell>
          <cell r="M2341">
            <v>0</v>
          </cell>
          <cell r="N2341">
            <v>0</v>
          </cell>
          <cell r="O2341">
            <v>0</v>
          </cell>
        </row>
        <row r="2342">
          <cell r="A2342" t="str">
            <v>12</v>
          </cell>
          <cell r="B2342" t="str">
            <v>02</v>
          </cell>
          <cell r="C2342" t="str">
            <v>01</v>
          </cell>
          <cell r="D2342" t="str">
            <v>01</v>
          </cell>
          <cell r="E2342" t="str">
            <v>13</v>
          </cell>
          <cell r="F2342" t="str">
            <v>09</v>
          </cell>
          <cell r="G2342" t="str">
            <v>1</v>
          </cell>
          <cell r="H2342" t="str">
            <v>00</v>
          </cell>
          <cell r="I2342" t="str">
            <v>0</v>
          </cell>
          <cell r="J2342">
            <v>0</v>
          </cell>
          <cell r="K2342">
            <v>2000</v>
          </cell>
          <cell r="L2342">
            <v>2351</v>
          </cell>
          <cell r="M2342">
            <v>37</v>
          </cell>
          <cell r="N2342">
            <v>37</v>
          </cell>
          <cell r="O2342">
            <v>37</v>
          </cell>
        </row>
        <row r="2343">
          <cell r="A2343" t="str">
            <v>12</v>
          </cell>
          <cell r="B2343" t="str">
            <v>02</v>
          </cell>
          <cell r="C2343" t="str">
            <v>01</v>
          </cell>
          <cell r="D2343" t="str">
            <v>02</v>
          </cell>
          <cell r="E2343" t="str">
            <v>13</v>
          </cell>
          <cell r="F2343" t="str">
            <v>09</v>
          </cell>
          <cell r="G2343" t="str">
            <v>0</v>
          </cell>
          <cell r="H2343" t="str">
            <v>00</v>
          </cell>
          <cell r="I2343" t="str">
            <v>0</v>
          </cell>
          <cell r="J2343">
            <v>2500</v>
          </cell>
          <cell r="K2343">
            <v>0</v>
          </cell>
          <cell r="L2343">
            <v>0</v>
          </cell>
          <cell r="M2343">
            <v>0</v>
          </cell>
          <cell r="N2343">
            <v>0</v>
          </cell>
          <cell r="O2343">
            <v>0</v>
          </cell>
        </row>
        <row r="2344">
          <cell r="A2344" t="str">
            <v>12</v>
          </cell>
          <cell r="B2344" t="str">
            <v>01</v>
          </cell>
          <cell r="C2344" t="str">
            <v>03</v>
          </cell>
          <cell r="D2344" t="str">
            <v>03</v>
          </cell>
          <cell r="E2344" t="str">
            <v>13</v>
          </cell>
          <cell r="F2344" t="str">
            <v>10</v>
          </cell>
          <cell r="G2344" t="str">
            <v>1</v>
          </cell>
          <cell r="H2344" t="str">
            <v>00</v>
          </cell>
          <cell r="I2344" t="str">
            <v>0</v>
          </cell>
          <cell r="J2344">
            <v>591</v>
          </cell>
          <cell r="K2344">
            <v>1</v>
          </cell>
          <cell r="L2344">
            <v>0</v>
          </cell>
          <cell r="M2344">
            <v>0</v>
          </cell>
          <cell r="N2344">
            <v>0</v>
          </cell>
          <cell r="O2344">
            <v>0</v>
          </cell>
        </row>
        <row r="2345">
          <cell r="A2345" t="str">
            <v>12</v>
          </cell>
          <cell r="B2345" t="str">
            <v>01</v>
          </cell>
          <cell r="C2345" t="str">
            <v>01</v>
          </cell>
          <cell r="D2345" t="str">
            <v>01</v>
          </cell>
          <cell r="E2345" t="str">
            <v>13</v>
          </cell>
          <cell r="F2345" t="str">
            <v>12</v>
          </cell>
          <cell r="G2345" t="str">
            <v>1</v>
          </cell>
          <cell r="H2345" t="str">
            <v>00</v>
          </cell>
          <cell r="I2345" t="str">
            <v>0</v>
          </cell>
          <cell r="J2345">
            <v>0</v>
          </cell>
          <cell r="K2345">
            <v>1</v>
          </cell>
          <cell r="L2345">
            <v>0</v>
          </cell>
          <cell r="M2345">
            <v>0</v>
          </cell>
          <cell r="N2345">
            <v>0</v>
          </cell>
          <cell r="O2345">
            <v>0</v>
          </cell>
        </row>
        <row r="2346">
          <cell r="A2346" t="str">
            <v>12</v>
          </cell>
          <cell r="B2346" t="str">
            <v>01</v>
          </cell>
          <cell r="C2346" t="str">
            <v>04</v>
          </cell>
          <cell r="D2346" t="str">
            <v>01</v>
          </cell>
          <cell r="E2346" t="str">
            <v>13</v>
          </cell>
          <cell r="F2346" t="str">
            <v>12</v>
          </cell>
          <cell r="G2346" t="str">
            <v>1</v>
          </cell>
          <cell r="H2346" t="str">
            <v>00</v>
          </cell>
          <cell r="I2346" t="str">
            <v>0</v>
          </cell>
          <cell r="J2346">
            <v>0</v>
          </cell>
          <cell r="K2346">
            <v>1</v>
          </cell>
          <cell r="L2346">
            <v>0</v>
          </cell>
          <cell r="M2346">
            <v>0</v>
          </cell>
          <cell r="N2346">
            <v>0</v>
          </cell>
          <cell r="O2346">
            <v>0</v>
          </cell>
        </row>
        <row r="2347">
          <cell r="A2347" t="str">
            <v>12</v>
          </cell>
          <cell r="B2347" t="str">
            <v>01</v>
          </cell>
          <cell r="C2347" t="str">
            <v>04</v>
          </cell>
          <cell r="D2347" t="str">
            <v>02</v>
          </cell>
          <cell r="E2347" t="str">
            <v>13</v>
          </cell>
          <cell r="F2347" t="str">
            <v>12</v>
          </cell>
          <cell r="G2347" t="str">
            <v>1</v>
          </cell>
          <cell r="H2347" t="str">
            <v>00</v>
          </cell>
          <cell r="I2347" t="str">
            <v>0</v>
          </cell>
          <cell r="J2347">
            <v>0</v>
          </cell>
          <cell r="K2347">
            <v>2000</v>
          </cell>
          <cell r="L2347">
            <v>994</v>
          </cell>
          <cell r="M2347">
            <v>2037</v>
          </cell>
          <cell r="N2347">
            <v>37</v>
          </cell>
          <cell r="O2347">
            <v>37</v>
          </cell>
        </row>
        <row r="2348">
          <cell r="A2348" t="str">
            <v>12</v>
          </cell>
          <cell r="B2348" t="str">
            <v>01</v>
          </cell>
          <cell r="C2348" t="str">
            <v>04</v>
          </cell>
          <cell r="D2348" t="str">
            <v>03</v>
          </cell>
          <cell r="E2348" t="str">
            <v>13</v>
          </cell>
          <cell r="F2348" t="str">
            <v>12</v>
          </cell>
          <cell r="G2348" t="str">
            <v>1</v>
          </cell>
          <cell r="H2348" t="str">
            <v>00</v>
          </cell>
          <cell r="I2348" t="str">
            <v>0</v>
          </cell>
          <cell r="J2348">
            <v>0</v>
          </cell>
          <cell r="K2348">
            <v>2000</v>
          </cell>
          <cell r="L2348">
            <v>2484</v>
          </cell>
          <cell r="M2348">
            <v>2037</v>
          </cell>
          <cell r="N2348">
            <v>37</v>
          </cell>
          <cell r="O2348">
            <v>37</v>
          </cell>
        </row>
        <row r="2349">
          <cell r="A2349" t="str">
            <v>12</v>
          </cell>
          <cell r="B2349" t="str">
            <v>01</v>
          </cell>
          <cell r="C2349" t="str">
            <v>04</v>
          </cell>
          <cell r="D2349" t="str">
            <v>05</v>
          </cell>
          <cell r="E2349" t="str">
            <v>13</v>
          </cell>
          <cell r="F2349" t="str">
            <v>12</v>
          </cell>
          <cell r="G2349" t="str">
            <v>1</v>
          </cell>
          <cell r="H2349" t="str">
            <v>00</v>
          </cell>
          <cell r="I2349" t="str">
            <v>0</v>
          </cell>
          <cell r="J2349">
            <v>0</v>
          </cell>
          <cell r="K2349">
            <v>1</v>
          </cell>
          <cell r="L2349">
            <v>0</v>
          </cell>
          <cell r="M2349">
            <v>0</v>
          </cell>
          <cell r="N2349">
            <v>0</v>
          </cell>
          <cell r="O2349">
            <v>0</v>
          </cell>
        </row>
        <row r="2350">
          <cell r="A2350" t="str">
            <v>12</v>
          </cell>
          <cell r="B2350" t="str">
            <v>01</v>
          </cell>
          <cell r="C2350" t="str">
            <v>04</v>
          </cell>
          <cell r="D2350" t="str">
            <v>06</v>
          </cell>
          <cell r="E2350" t="str">
            <v>13</v>
          </cell>
          <cell r="F2350" t="str">
            <v>12</v>
          </cell>
          <cell r="G2350" t="str">
            <v>1</v>
          </cell>
          <cell r="H2350" t="str">
            <v>00</v>
          </cell>
          <cell r="I2350" t="str">
            <v>0</v>
          </cell>
          <cell r="J2350">
            <v>0</v>
          </cell>
          <cell r="K2350">
            <v>1</v>
          </cell>
          <cell r="L2350">
            <v>0</v>
          </cell>
          <cell r="M2350">
            <v>0</v>
          </cell>
          <cell r="N2350">
            <v>0</v>
          </cell>
          <cell r="O2350">
            <v>0</v>
          </cell>
        </row>
        <row r="2351">
          <cell r="A2351" t="str">
            <v>12</v>
          </cell>
          <cell r="B2351" t="str">
            <v>01</v>
          </cell>
          <cell r="C2351" t="str">
            <v>04</v>
          </cell>
          <cell r="D2351" t="str">
            <v>07</v>
          </cell>
          <cell r="E2351" t="str">
            <v>13</v>
          </cell>
          <cell r="F2351" t="str">
            <v>12</v>
          </cell>
          <cell r="G2351" t="str">
            <v>1</v>
          </cell>
          <cell r="H2351" t="str">
            <v>00</v>
          </cell>
          <cell r="I2351" t="str">
            <v>0</v>
          </cell>
          <cell r="J2351">
            <v>0</v>
          </cell>
          <cell r="K2351">
            <v>1</v>
          </cell>
          <cell r="L2351">
            <v>0</v>
          </cell>
          <cell r="M2351">
            <v>0</v>
          </cell>
          <cell r="N2351">
            <v>0</v>
          </cell>
          <cell r="O2351">
            <v>0</v>
          </cell>
        </row>
        <row r="2352">
          <cell r="A2352" t="str">
            <v>12</v>
          </cell>
          <cell r="B2352" t="str">
            <v>01</v>
          </cell>
          <cell r="C2352" t="str">
            <v>04</v>
          </cell>
          <cell r="D2352" t="str">
            <v>08</v>
          </cell>
          <cell r="E2352" t="str">
            <v>13</v>
          </cell>
          <cell r="F2352" t="str">
            <v>12</v>
          </cell>
          <cell r="G2352" t="str">
            <v>1</v>
          </cell>
          <cell r="H2352" t="str">
            <v>00</v>
          </cell>
          <cell r="I2352" t="str">
            <v>0</v>
          </cell>
          <cell r="J2352">
            <v>0</v>
          </cell>
          <cell r="K2352">
            <v>1</v>
          </cell>
          <cell r="L2352">
            <v>0</v>
          </cell>
          <cell r="M2352">
            <v>0</v>
          </cell>
          <cell r="N2352">
            <v>0</v>
          </cell>
          <cell r="O2352">
            <v>0</v>
          </cell>
        </row>
        <row r="2353">
          <cell r="A2353" t="str">
            <v>12</v>
          </cell>
          <cell r="B2353" t="str">
            <v>01</v>
          </cell>
          <cell r="C2353" t="str">
            <v>04</v>
          </cell>
          <cell r="D2353" t="str">
            <v>11</v>
          </cell>
          <cell r="E2353" t="str">
            <v>13</v>
          </cell>
          <cell r="F2353" t="str">
            <v>12</v>
          </cell>
          <cell r="G2353" t="str">
            <v>3</v>
          </cell>
          <cell r="H2353" t="str">
            <v>00</v>
          </cell>
          <cell r="I2353" t="str">
            <v>0</v>
          </cell>
          <cell r="J2353">
            <v>2920</v>
          </cell>
          <cell r="K2353">
            <v>0</v>
          </cell>
          <cell r="L2353">
            <v>0</v>
          </cell>
          <cell r="M2353">
            <v>0</v>
          </cell>
          <cell r="N2353">
            <v>0</v>
          </cell>
          <cell r="O2353">
            <v>0</v>
          </cell>
        </row>
        <row r="2354">
          <cell r="A2354" t="str">
            <v>12</v>
          </cell>
          <cell r="B2354" t="str">
            <v>01</v>
          </cell>
          <cell r="C2354" t="str">
            <v>04</v>
          </cell>
          <cell r="D2354" t="str">
            <v>04</v>
          </cell>
          <cell r="E2354" t="str">
            <v>13</v>
          </cell>
          <cell r="F2354" t="str">
            <v>19</v>
          </cell>
          <cell r="G2354" t="str">
            <v>1</v>
          </cell>
          <cell r="H2354" t="str">
            <v>00</v>
          </cell>
          <cell r="I2354" t="str">
            <v>0</v>
          </cell>
          <cell r="J2354">
            <v>5678</v>
          </cell>
          <cell r="K2354">
            <v>15000</v>
          </cell>
          <cell r="L2354">
            <v>5147</v>
          </cell>
          <cell r="M2354">
            <v>2278</v>
          </cell>
          <cell r="N2354">
            <v>278</v>
          </cell>
          <cell r="O2354">
            <v>278</v>
          </cell>
        </row>
        <row r="2355">
          <cell r="A2355" t="str">
            <v>12</v>
          </cell>
          <cell r="B2355" t="str">
            <v>01</v>
          </cell>
          <cell r="C2355" t="str">
            <v>04</v>
          </cell>
          <cell r="D2355" t="str">
            <v>15</v>
          </cell>
          <cell r="E2355" t="str">
            <v>13</v>
          </cell>
          <cell r="F2355" t="str">
            <v>19</v>
          </cell>
          <cell r="G2355" t="str">
            <v>1</v>
          </cell>
          <cell r="H2355" t="str">
            <v>00</v>
          </cell>
          <cell r="I2355" t="str">
            <v>0</v>
          </cell>
          <cell r="J2355">
            <v>0</v>
          </cell>
          <cell r="K2355">
            <v>50000</v>
          </cell>
          <cell r="L2355">
            <v>0</v>
          </cell>
          <cell r="M2355">
            <v>0</v>
          </cell>
          <cell r="N2355">
            <v>0</v>
          </cell>
          <cell r="O2355">
            <v>0</v>
          </cell>
        </row>
        <row r="2356">
          <cell r="A2356" t="str">
            <v>12</v>
          </cell>
          <cell r="B2356" t="str">
            <v>01</v>
          </cell>
          <cell r="C2356" t="str">
            <v>04</v>
          </cell>
          <cell r="D2356" t="str">
            <v>03</v>
          </cell>
          <cell r="E2356" t="str">
            <v>13</v>
          </cell>
          <cell r="F2356" t="str">
            <v>33</v>
          </cell>
          <cell r="G2356" t="str">
            <v>1</v>
          </cell>
          <cell r="H2356" t="str">
            <v>00</v>
          </cell>
          <cell r="I2356" t="str">
            <v>0</v>
          </cell>
          <cell r="J2356">
            <v>0</v>
          </cell>
          <cell r="K2356">
            <v>1</v>
          </cell>
          <cell r="L2356">
            <v>0</v>
          </cell>
          <cell r="M2356">
            <v>0</v>
          </cell>
          <cell r="N2356">
            <v>0</v>
          </cell>
          <cell r="O2356">
            <v>0</v>
          </cell>
        </row>
        <row r="2357">
          <cell r="A2357" t="str">
            <v>12</v>
          </cell>
          <cell r="B2357" t="str">
            <v>01</v>
          </cell>
          <cell r="C2357" t="str">
            <v>04</v>
          </cell>
          <cell r="D2357" t="str">
            <v>11</v>
          </cell>
          <cell r="E2357" t="str">
            <v>13</v>
          </cell>
          <cell r="F2357" t="str">
            <v>33</v>
          </cell>
          <cell r="G2357" t="str">
            <v>1</v>
          </cell>
          <cell r="H2357" t="str">
            <v>00</v>
          </cell>
          <cell r="I2357" t="str">
            <v>0</v>
          </cell>
          <cell r="J2357">
            <v>20869</v>
          </cell>
          <cell r="K2357">
            <v>0</v>
          </cell>
          <cell r="L2357">
            <v>0</v>
          </cell>
          <cell r="M2357">
            <v>0</v>
          </cell>
          <cell r="N2357">
            <v>0</v>
          </cell>
          <cell r="O2357">
            <v>0</v>
          </cell>
        </row>
        <row r="2358">
          <cell r="A2358" t="str">
            <v>12</v>
          </cell>
          <cell r="B2358" t="str">
            <v>01</v>
          </cell>
          <cell r="C2358" t="str">
            <v>04</v>
          </cell>
          <cell r="D2358" t="str">
            <v>13</v>
          </cell>
          <cell r="E2358" t="str">
            <v>13</v>
          </cell>
          <cell r="F2358" t="str">
            <v>33</v>
          </cell>
          <cell r="G2358" t="str">
            <v>1</v>
          </cell>
          <cell r="H2358" t="str">
            <v>00</v>
          </cell>
          <cell r="I2358" t="str">
            <v>0</v>
          </cell>
          <cell r="J2358">
            <v>0</v>
          </cell>
          <cell r="K2358">
            <v>35000</v>
          </cell>
          <cell r="L2358">
            <v>11886</v>
          </cell>
          <cell r="M2358">
            <v>2648</v>
          </cell>
          <cell r="N2358">
            <v>648</v>
          </cell>
          <cell r="O2358">
            <v>648</v>
          </cell>
        </row>
        <row r="2359">
          <cell r="A2359" t="str">
            <v>12</v>
          </cell>
          <cell r="B2359" t="str">
            <v>01</v>
          </cell>
          <cell r="C2359" t="str">
            <v>03</v>
          </cell>
          <cell r="D2359" t="str">
            <v>04</v>
          </cell>
          <cell r="E2359" t="str">
            <v>13</v>
          </cell>
          <cell r="F2359" t="str">
            <v>38</v>
          </cell>
          <cell r="G2359" t="str">
            <v>1</v>
          </cell>
          <cell r="H2359" t="str">
            <v>00</v>
          </cell>
          <cell r="I2359" t="str">
            <v>0</v>
          </cell>
          <cell r="J2359">
            <v>0</v>
          </cell>
          <cell r="K2359">
            <v>50000</v>
          </cell>
          <cell r="L2359">
            <v>29290</v>
          </cell>
          <cell r="M2359">
            <v>925</v>
          </cell>
          <cell r="N2359">
            <v>925</v>
          </cell>
          <cell r="O2359">
            <v>925</v>
          </cell>
        </row>
        <row r="2360">
          <cell r="A2360" t="str">
            <v>12</v>
          </cell>
          <cell r="B2360" t="str">
            <v>01</v>
          </cell>
          <cell r="C2360" t="str">
            <v>01</v>
          </cell>
          <cell r="D2360" t="str">
            <v>01</v>
          </cell>
          <cell r="E2360" t="str">
            <v>13</v>
          </cell>
          <cell r="F2360" t="str">
            <v>39</v>
          </cell>
          <cell r="G2360" t="str">
            <v>1</v>
          </cell>
          <cell r="H2360" t="str">
            <v>00</v>
          </cell>
          <cell r="I2360" t="str">
            <v>0</v>
          </cell>
          <cell r="J2360">
            <v>0</v>
          </cell>
          <cell r="K2360">
            <v>750</v>
          </cell>
          <cell r="L2360">
            <v>0</v>
          </cell>
          <cell r="M2360">
            <v>14</v>
          </cell>
          <cell r="N2360">
            <v>14</v>
          </cell>
          <cell r="O2360">
            <v>14</v>
          </cell>
        </row>
        <row r="2361">
          <cell r="A2361" t="str">
            <v>12</v>
          </cell>
          <cell r="B2361" t="str">
            <v>01</v>
          </cell>
          <cell r="C2361" t="str">
            <v>01</v>
          </cell>
          <cell r="D2361" t="str">
            <v>03</v>
          </cell>
          <cell r="E2361" t="str">
            <v>13</v>
          </cell>
          <cell r="F2361" t="str">
            <v>39</v>
          </cell>
          <cell r="G2361" t="str">
            <v>1</v>
          </cell>
          <cell r="H2361" t="str">
            <v>00</v>
          </cell>
          <cell r="I2361" t="str">
            <v>0</v>
          </cell>
          <cell r="J2361">
            <v>0</v>
          </cell>
          <cell r="K2361">
            <v>1</v>
          </cell>
          <cell r="L2361">
            <v>0</v>
          </cell>
          <cell r="M2361">
            <v>0</v>
          </cell>
          <cell r="N2361">
            <v>0</v>
          </cell>
          <cell r="O2361">
            <v>0</v>
          </cell>
        </row>
        <row r="2362">
          <cell r="A2362" t="str">
            <v>12</v>
          </cell>
          <cell r="B2362" t="str">
            <v>01</v>
          </cell>
          <cell r="C2362" t="str">
            <v>04</v>
          </cell>
          <cell r="D2362" t="str">
            <v>01</v>
          </cell>
          <cell r="E2362" t="str">
            <v>13</v>
          </cell>
          <cell r="F2362" t="str">
            <v>39</v>
          </cell>
          <cell r="G2362" t="str">
            <v>1</v>
          </cell>
          <cell r="H2362" t="str">
            <v>00</v>
          </cell>
          <cell r="I2362" t="str">
            <v>0</v>
          </cell>
          <cell r="J2362">
            <v>0</v>
          </cell>
          <cell r="K2362">
            <v>1</v>
          </cell>
          <cell r="L2362">
            <v>0</v>
          </cell>
          <cell r="M2362">
            <v>0</v>
          </cell>
          <cell r="N2362">
            <v>0</v>
          </cell>
          <cell r="O2362">
            <v>0</v>
          </cell>
        </row>
        <row r="2363">
          <cell r="A2363" t="str">
            <v>12</v>
          </cell>
          <cell r="B2363" t="str">
            <v>01</v>
          </cell>
          <cell r="C2363" t="str">
            <v>04</v>
          </cell>
          <cell r="D2363" t="str">
            <v>02</v>
          </cell>
          <cell r="E2363" t="str">
            <v>13</v>
          </cell>
          <cell r="F2363" t="str">
            <v>39</v>
          </cell>
          <cell r="G2363" t="str">
            <v>1</v>
          </cell>
          <cell r="H2363" t="str">
            <v>00</v>
          </cell>
          <cell r="I2363" t="str">
            <v>0</v>
          </cell>
          <cell r="J2363">
            <v>0</v>
          </cell>
          <cell r="K2363">
            <v>1</v>
          </cell>
          <cell r="L2363">
            <v>0</v>
          </cell>
          <cell r="M2363">
            <v>0</v>
          </cell>
          <cell r="N2363">
            <v>0</v>
          </cell>
          <cell r="O2363">
            <v>0</v>
          </cell>
        </row>
        <row r="2364">
          <cell r="A2364" t="str">
            <v>12</v>
          </cell>
          <cell r="B2364" t="str">
            <v>01</v>
          </cell>
          <cell r="C2364" t="str">
            <v>04</v>
          </cell>
          <cell r="D2364" t="str">
            <v>03</v>
          </cell>
          <cell r="E2364" t="str">
            <v>13</v>
          </cell>
          <cell r="F2364" t="str">
            <v>39</v>
          </cell>
          <cell r="G2364" t="str">
            <v>1</v>
          </cell>
          <cell r="H2364" t="str">
            <v>00</v>
          </cell>
          <cell r="I2364" t="str">
            <v>0</v>
          </cell>
          <cell r="J2364">
            <v>0</v>
          </cell>
          <cell r="K2364">
            <v>1</v>
          </cell>
          <cell r="L2364">
            <v>0</v>
          </cell>
          <cell r="M2364">
            <v>0</v>
          </cell>
          <cell r="N2364">
            <v>0</v>
          </cell>
          <cell r="O2364">
            <v>0</v>
          </cell>
        </row>
        <row r="2365">
          <cell r="A2365" t="str">
            <v>12</v>
          </cell>
          <cell r="B2365" t="str">
            <v>01</v>
          </cell>
          <cell r="C2365" t="str">
            <v>04</v>
          </cell>
          <cell r="D2365" t="str">
            <v>04</v>
          </cell>
          <cell r="E2365" t="str">
            <v>13</v>
          </cell>
          <cell r="F2365" t="str">
            <v>39</v>
          </cell>
          <cell r="G2365" t="str">
            <v>1</v>
          </cell>
          <cell r="H2365" t="str">
            <v>00</v>
          </cell>
          <cell r="I2365" t="str">
            <v>0</v>
          </cell>
          <cell r="J2365">
            <v>0</v>
          </cell>
          <cell r="K2365">
            <v>1</v>
          </cell>
          <cell r="L2365">
            <v>0</v>
          </cell>
          <cell r="M2365">
            <v>0</v>
          </cell>
          <cell r="N2365">
            <v>0</v>
          </cell>
          <cell r="O2365">
            <v>0</v>
          </cell>
        </row>
        <row r="2366">
          <cell r="A2366" t="str">
            <v>12</v>
          </cell>
          <cell r="B2366" t="str">
            <v>01</v>
          </cell>
          <cell r="C2366" t="str">
            <v>04</v>
          </cell>
          <cell r="D2366" t="str">
            <v>05</v>
          </cell>
          <cell r="E2366" t="str">
            <v>13</v>
          </cell>
          <cell r="F2366" t="str">
            <v>39</v>
          </cell>
          <cell r="G2366" t="str">
            <v>1</v>
          </cell>
          <cell r="H2366" t="str">
            <v>00</v>
          </cell>
          <cell r="I2366" t="str">
            <v>0</v>
          </cell>
          <cell r="J2366">
            <v>0</v>
          </cell>
          <cell r="K2366">
            <v>1</v>
          </cell>
          <cell r="L2366">
            <v>0</v>
          </cell>
          <cell r="M2366">
            <v>0</v>
          </cell>
          <cell r="N2366">
            <v>0</v>
          </cell>
          <cell r="O2366">
            <v>0</v>
          </cell>
        </row>
        <row r="2367">
          <cell r="A2367" t="str">
            <v>12</v>
          </cell>
          <cell r="B2367" t="str">
            <v>01</v>
          </cell>
          <cell r="C2367" t="str">
            <v>04</v>
          </cell>
          <cell r="D2367" t="str">
            <v>06</v>
          </cell>
          <cell r="E2367" t="str">
            <v>13</v>
          </cell>
          <cell r="F2367" t="str">
            <v>39</v>
          </cell>
          <cell r="G2367" t="str">
            <v>1</v>
          </cell>
          <cell r="H2367" t="str">
            <v>00</v>
          </cell>
          <cell r="I2367" t="str">
            <v>0</v>
          </cell>
          <cell r="J2367">
            <v>0</v>
          </cell>
          <cell r="K2367">
            <v>1</v>
          </cell>
          <cell r="L2367">
            <v>0</v>
          </cell>
          <cell r="M2367">
            <v>0</v>
          </cell>
          <cell r="N2367">
            <v>0</v>
          </cell>
          <cell r="O2367">
            <v>0</v>
          </cell>
        </row>
        <row r="2368">
          <cell r="A2368" t="str">
            <v>12</v>
          </cell>
          <cell r="B2368" t="str">
            <v>01</v>
          </cell>
          <cell r="C2368" t="str">
            <v>04</v>
          </cell>
          <cell r="D2368" t="str">
            <v>08</v>
          </cell>
          <cell r="E2368" t="str">
            <v>13</v>
          </cell>
          <cell r="F2368" t="str">
            <v>39</v>
          </cell>
          <cell r="G2368" t="str">
            <v>1</v>
          </cell>
          <cell r="H2368" t="str">
            <v>00</v>
          </cell>
          <cell r="I2368" t="str">
            <v>0</v>
          </cell>
          <cell r="J2368">
            <v>0</v>
          </cell>
          <cell r="K2368">
            <v>1</v>
          </cell>
          <cell r="L2368">
            <v>0</v>
          </cell>
          <cell r="M2368">
            <v>0</v>
          </cell>
          <cell r="N2368">
            <v>0</v>
          </cell>
          <cell r="O2368">
            <v>0</v>
          </cell>
        </row>
        <row r="2369">
          <cell r="A2369" t="str">
            <v>12</v>
          </cell>
          <cell r="B2369" t="str">
            <v>01</v>
          </cell>
          <cell r="C2369" t="str">
            <v>04</v>
          </cell>
          <cell r="D2369" t="str">
            <v>09</v>
          </cell>
          <cell r="E2369" t="str">
            <v>13</v>
          </cell>
          <cell r="F2369" t="str">
            <v>39</v>
          </cell>
          <cell r="G2369" t="str">
            <v>1</v>
          </cell>
          <cell r="H2369" t="str">
            <v>00</v>
          </cell>
          <cell r="I2369" t="str">
            <v>0</v>
          </cell>
          <cell r="J2369">
            <v>0</v>
          </cell>
          <cell r="K2369">
            <v>1</v>
          </cell>
          <cell r="L2369">
            <v>0</v>
          </cell>
          <cell r="M2369">
            <v>0</v>
          </cell>
          <cell r="N2369">
            <v>0</v>
          </cell>
          <cell r="O2369">
            <v>0</v>
          </cell>
        </row>
        <row r="2370">
          <cell r="A2370" t="str">
            <v>12</v>
          </cell>
          <cell r="B2370" t="str">
            <v>01</v>
          </cell>
          <cell r="C2370" t="str">
            <v>04</v>
          </cell>
          <cell r="D2370" t="str">
            <v>10</v>
          </cell>
          <cell r="E2370" t="str">
            <v>13</v>
          </cell>
          <cell r="F2370" t="str">
            <v>39</v>
          </cell>
          <cell r="G2370" t="str">
            <v>1</v>
          </cell>
          <cell r="H2370" t="str">
            <v>00</v>
          </cell>
          <cell r="I2370" t="str">
            <v>0</v>
          </cell>
          <cell r="J2370">
            <v>0</v>
          </cell>
          <cell r="K2370">
            <v>1</v>
          </cell>
          <cell r="L2370">
            <v>0</v>
          </cell>
          <cell r="M2370">
            <v>0</v>
          </cell>
          <cell r="N2370">
            <v>0</v>
          </cell>
          <cell r="O2370">
            <v>0</v>
          </cell>
        </row>
        <row r="2371">
          <cell r="A2371" t="str">
            <v>12</v>
          </cell>
          <cell r="B2371" t="str">
            <v>01</v>
          </cell>
          <cell r="C2371" t="str">
            <v>04</v>
          </cell>
          <cell r="D2371" t="str">
            <v>11</v>
          </cell>
          <cell r="E2371" t="str">
            <v>13</v>
          </cell>
          <cell r="F2371" t="str">
            <v>39</v>
          </cell>
          <cell r="G2371" t="str">
            <v>1</v>
          </cell>
          <cell r="H2371" t="str">
            <v>00</v>
          </cell>
          <cell r="I2371" t="str">
            <v>0</v>
          </cell>
          <cell r="J2371">
            <v>0</v>
          </cell>
          <cell r="K2371">
            <v>1</v>
          </cell>
          <cell r="L2371">
            <v>0</v>
          </cell>
          <cell r="M2371">
            <v>0</v>
          </cell>
          <cell r="N2371">
            <v>0</v>
          </cell>
          <cell r="O2371">
            <v>0</v>
          </cell>
        </row>
        <row r="2372">
          <cell r="A2372" t="str">
            <v>12</v>
          </cell>
          <cell r="B2372" t="str">
            <v>01</v>
          </cell>
          <cell r="C2372" t="str">
            <v>04</v>
          </cell>
          <cell r="D2372" t="str">
            <v>13</v>
          </cell>
          <cell r="E2372" t="str">
            <v>13</v>
          </cell>
          <cell r="F2372" t="str">
            <v>39</v>
          </cell>
          <cell r="G2372" t="str">
            <v>1</v>
          </cell>
          <cell r="H2372" t="str">
            <v>00</v>
          </cell>
          <cell r="I2372" t="str">
            <v>0</v>
          </cell>
          <cell r="J2372">
            <v>0</v>
          </cell>
          <cell r="K2372">
            <v>1</v>
          </cell>
          <cell r="L2372">
            <v>0</v>
          </cell>
          <cell r="M2372">
            <v>0</v>
          </cell>
          <cell r="N2372">
            <v>0</v>
          </cell>
          <cell r="O2372">
            <v>0</v>
          </cell>
        </row>
        <row r="2373">
          <cell r="A2373" t="str">
            <v>12</v>
          </cell>
          <cell r="B2373" t="str">
            <v>01</v>
          </cell>
          <cell r="C2373" t="str">
            <v>04</v>
          </cell>
          <cell r="D2373" t="str">
            <v>14</v>
          </cell>
          <cell r="E2373" t="str">
            <v>13</v>
          </cell>
          <cell r="F2373" t="str">
            <v>39</v>
          </cell>
          <cell r="G2373" t="str">
            <v>1</v>
          </cell>
          <cell r="H2373" t="str">
            <v>00</v>
          </cell>
          <cell r="I2373" t="str">
            <v>0</v>
          </cell>
          <cell r="J2373">
            <v>0</v>
          </cell>
          <cell r="K2373">
            <v>1</v>
          </cell>
          <cell r="L2373">
            <v>0</v>
          </cell>
          <cell r="M2373">
            <v>0</v>
          </cell>
          <cell r="N2373">
            <v>0</v>
          </cell>
          <cell r="O2373">
            <v>0</v>
          </cell>
        </row>
        <row r="2374">
          <cell r="A2374" t="str">
            <v>12</v>
          </cell>
          <cell r="B2374" t="str">
            <v>01</v>
          </cell>
          <cell r="C2374" t="str">
            <v>04</v>
          </cell>
          <cell r="D2374" t="str">
            <v>15</v>
          </cell>
          <cell r="E2374" t="str">
            <v>13</v>
          </cell>
          <cell r="F2374" t="str">
            <v>60</v>
          </cell>
          <cell r="G2374" t="str">
            <v>1</v>
          </cell>
          <cell r="H2374" t="str">
            <v>00</v>
          </cell>
          <cell r="I2374" t="str">
            <v>0</v>
          </cell>
          <cell r="J2374">
            <v>0</v>
          </cell>
          <cell r="K2374">
            <v>10000</v>
          </cell>
          <cell r="L2374">
            <v>0</v>
          </cell>
          <cell r="M2374">
            <v>0</v>
          </cell>
          <cell r="N2374">
            <v>0</v>
          </cell>
          <cell r="O2374">
            <v>0</v>
          </cell>
        </row>
        <row r="2375">
          <cell r="A2375" t="str">
            <v>12</v>
          </cell>
          <cell r="B2375" t="str">
            <v>01</v>
          </cell>
          <cell r="C2375" t="str">
            <v>01</v>
          </cell>
          <cell r="D2375" t="str">
            <v>01</v>
          </cell>
          <cell r="E2375" t="str">
            <v>14</v>
          </cell>
          <cell r="F2375" t="str">
            <v>01</v>
          </cell>
          <cell r="G2375" t="str">
            <v>1</v>
          </cell>
          <cell r="H2375" t="str">
            <v>00</v>
          </cell>
          <cell r="I2375" t="str">
            <v>0</v>
          </cell>
          <cell r="J2375">
            <v>0</v>
          </cell>
          <cell r="K2375">
            <v>250</v>
          </cell>
          <cell r="L2375">
            <v>0</v>
          </cell>
          <cell r="M2375">
            <v>5</v>
          </cell>
          <cell r="N2375">
            <v>5</v>
          </cell>
          <cell r="O2375">
            <v>5</v>
          </cell>
        </row>
        <row r="2376">
          <cell r="A2376" t="str">
            <v>12</v>
          </cell>
          <cell r="B2376" t="str">
            <v>01</v>
          </cell>
          <cell r="C2376" t="str">
            <v>01</v>
          </cell>
          <cell r="D2376" t="str">
            <v>02</v>
          </cell>
          <cell r="E2376" t="str">
            <v>14</v>
          </cell>
          <cell r="F2376" t="str">
            <v>01</v>
          </cell>
          <cell r="G2376" t="str">
            <v>1</v>
          </cell>
          <cell r="H2376" t="str">
            <v>00</v>
          </cell>
          <cell r="I2376" t="str">
            <v>0</v>
          </cell>
          <cell r="J2376">
            <v>0</v>
          </cell>
          <cell r="K2376">
            <v>2000</v>
          </cell>
          <cell r="L2376">
            <v>1863</v>
          </cell>
          <cell r="M2376">
            <v>37</v>
          </cell>
          <cell r="N2376">
            <v>37</v>
          </cell>
          <cell r="O2376">
            <v>37</v>
          </cell>
        </row>
        <row r="2377">
          <cell r="A2377" t="str">
            <v>12</v>
          </cell>
          <cell r="B2377" t="str">
            <v>01</v>
          </cell>
          <cell r="C2377" t="str">
            <v>01</v>
          </cell>
          <cell r="D2377" t="str">
            <v>03</v>
          </cell>
          <cell r="E2377" t="str">
            <v>14</v>
          </cell>
          <cell r="F2377" t="str">
            <v>01</v>
          </cell>
          <cell r="G2377" t="str">
            <v>1</v>
          </cell>
          <cell r="H2377" t="str">
            <v>00</v>
          </cell>
          <cell r="I2377" t="str">
            <v>0</v>
          </cell>
          <cell r="J2377">
            <v>0</v>
          </cell>
          <cell r="K2377">
            <v>1</v>
          </cell>
          <cell r="L2377">
            <v>0</v>
          </cell>
          <cell r="M2377">
            <v>0</v>
          </cell>
          <cell r="N2377">
            <v>0</v>
          </cell>
          <cell r="O2377">
            <v>0</v>
          </cell>
        </row>
        <row r="2378">
          <cell r="A2378" t="str">
            <v>12</v>
          </cell>
          <cell r="B2378" t="str">
            <v>01</v>
          </cell>
          <cell r="C2378" t="str">
            <v>02</v>
          </cell>
          <cell r="D2378" t="str">
            <v>01</v>
          </cell>
          <cell r="E2378" t="str">
            <v>14</v>
          </cell>
          <cell r="F2378" t="str">
            <v>01</v>
          </cell>
          <cell r="G2378" t="str">
            <v>1</v>
          </cell>
          <cell r="H2378" t="str">
            <v>00</v>
          </cell>
          <cell r="I2378" t="str">
            <v>0</v>
          </cell>
          <cell r="J2378">
            <v>0</v>
          </cell>
          <cell r="K2378">
            <v>1</v>
          </cell>
          <cell r="L2378">
            <v>0</v>
          </cell>
          <cell r="M2378">
            <v>0</v>
          </cell>
          <cell r="N2378">
            <v>0</v>
          </cell>
          <cell r="O2378">
            <v>0</v>
          </cell>
        </row>
        <row r="2379">
          <cell r="A2379" t="str">
            <v>12</v>
          </cell>
          <cell r="B2379" t="str">
            <v>01</v>
          </cell>
          <cell r="C2379" t="str">
            <v>02</v>
          </cell>
          <cell r="D2379" t="str">
            <v>02</v>
          </cell>
          <cell r="E2379" t="str">
            <v>14</v>
          </cell>
          <cell r="F2379" t="str">
            <v>01</v>
          </cell>
          <cell r="G2379" t="str">
            <v>1</v>
          </cell>
          <cell r="H2379" t="str">
            <v>00</v>
          </cell>
          <cell r="I2379" t="str">
            <v>0</v>
          </cell>
          <cell r="J2379">
            <v>0</v>
          </cell>
          <cell r="K2379">
            <v>0</v>
          </cell>
          <cell r="L2379">
            <v>0</v>
          </cell>
          <cell r="M2379">
            <v>0</v>
          </cell>
          <cell r="N2379">
            <v>0</v>
          </cell>
          <cell r="O2379">
            <v>0</v>
          </cell>
        </row>
        <row r="2380">
          <cell r="A2380" t="str">
            <v>12</v>
          </cell>
          <cell r="B2380" t="str">
            <v>01</v>
          </cell>
          <cell r="C2380" t="str">
            <v>03</v>
          </cell>
          <cell r="D2380" t="str">
            <v>01</v>
          </cell>
          <cell r="E2380" t="str">
            <v>14</v>
          </cell>
          <cell r="F2380" t="str">
            <v>01</v>
          </cell>
          <cell r="G2380" t="str">
            <v>1</v>
          </cell>
          <cell r="H2380" t="str">
            <v>00</v>
          </cell>
          <cell r="I2380" t="str">
            <v>0</v>
          </cell>
          <cell r="J2380">
            <v>0</v>
          </cell>
          <cell r="K2380">
            <v>1000</v>
          </cell>
          <cell r="L2380">
            <v>1102</v>
          </cell>
          <cell r="M2380">
            <v>19</v>
          </cell>
          <cell r="N2380">
            <v>19</v>
          </cell>
          <cell r="O2380">
            <v>19</v>
          </cell>
        </row>
        <row r="2381">
          <cell r="A2381" t="str">
            <v>12</v>
          </cell>
          <cell r="B2381" t="str">
            <v>01</v>
          </cell>
          <cell r="C2381" t="str">
            <v>03</v>
          </cell>
          <cell r="D2381" t="str">
            <v>02</v>
          </cell>
          <cell r="E2381" t="str">
            <v>14</v>
          </cell>
          <cell r="F2381" t="str">
            <v>01</v>
          </cell>
          <cell r="G2381" t="str">
            <v>1</v>
          </cell>
          <cell r="H2381" t="str">
            <v>00</v>
          </cell>
          <cell r="I2381" t="str">
            <v>0</v>
          </cell>
          <cell r="J2381">
            <v>0</v>
          </cell>
          <cell r="K2381">
            <v>1000</v>
          </cell>
          <cell r="L2381">
            <v>781</v>
          </cell>
          <cell r="M2381">
            <v>19</v>
          </cell>
          <cell r="N2381">
            <v>19</v>
          </cell>
          <cell r="O2381">
            <v>19</v>
          </cell>
        </row>
        <row r="2382">
          <cell r="A2382" t="str">
            <v>12</v>
          </cell>
          <cell r="B2382" t="str">
            <v>01</v>
          </cell>
          <cell r="C2382" t="str">
            <v>03</v>
          </cell>
          <cell r="D2382" t="str">
            <v>03</v>
          </cell>
          <cell r="E2382" t="str">
            <v>14</v>
          </cell>
          <cell r="F2382" t="str">
            <v>01</v>
          </cell>
          <cell r="G2382" t="str">
            <v>1</v>
          </cell>
          <cell r="H2382" t="str">
            <v>00</v>
          </cell>
          <cell r="I2382" t="str">
            <v>0</v>
          </cell>
          <cell r="J2382">
            <v>0</v>
          </cell>
          <cell r="K2382">
            <v>500</v>
          </cell>
          <cell r="L2382">
            <v>481</v>
          </cell>
          <cell r="M2382">
            <v>9</v>
          </cell>
          <cell r="N2382">
            <v>9</v>
          </cell>
          <cell r="O2382">
            <v>9</v>
          </cell>
        </row>
        <row r="2383">
          <cell r="A2383" t="str">
            <v>12</v>
          </cell>
          <cell r="B2383" t="str">
            <v>01</v>
          </cell>
          <cell r="C2383" t="str">
            <v>04</v>
          </cell>
          <cell r="D2383" t="str">
            <v>01</v>
          </cell>
          <cell r="E2383" t="str">
            <v>14</v>
          </cell>
          <cell r="F2383" t="str">
            <v>01</v>
          </cell>
          <cell r="G2383" t="str">
            <v>1</v>
          </cell>
          <cell r="H2383" t="str">
            <v>00</v>
          </cell>
          <cell r="I2383" t="str">
            <v>0</v>
          </cell>
          <cell r="J2383">
            <v>0</v>
          </cell>
          <cell r="K2383">
            <v>1000</v>
          </cell>
          <cell r="L2383">
            <v>571</v>
          </cell>
          <cell r="M2383">
            <v>2019</v>
          </cell>
          <cell r="N2383">
            <v>19</v>
          </cell>
          <cell r="O2383">
            <v>19</v>
          </cell>
        </row>
        <row r="2384">
          <cell r="A2384" t="str">
            <v>12</v>
          </cell>
          <cell r="B2384" t="str">
            <v>01</v>
          </cell>
          <cell r="C2384" t="str">
            <v>04</v>
          </cell>
          <cell r="D2384" t="str">
            <v>02</v>
          </cell>
          <cell r="E2384" t="str">
            <v>14</v>
          </cell>
          <cell r="F2384" t="str">
            <v>01</v>
          </cell>
          <cell r="G2384" t="str">
            <v>1</v>
          </cell>
          <cell r="H2384" t="str">
            <v>00</v>
          </cell>
          <cell r="I2384" t="str">
            <v>0</v>
          </cell>
          <cell r="J2384">
            <v>0</v>
          </cell>
          <cell r="K2384">
            <v>1</v>
          </cell>
          <cell r="L2384">
            <v>0</v>
          </cell>
          <cell r="M2384">
            <v>0</v>
          </cell>
          <cell r="N2384">
            <v>0</v>
          </cell>
          <cell r="O2384">
            <v>0</v>
          </cell>
        </row>
        <row r="2385">
          <cell r="A2385" t="str">
            <v>12</v>
          </cell>
          <cell r="B2385" t="str">
            <v>01</v>
          </cell>
          <cell r="C2385" t="str">
            <v>04</v>
          </cell>
          <cell r="D2385" t="str">
            <v>03</v>
          </cell>
          <cell r="E2385" t="str">
            <v>14</v>
          </cell>
          <cell r="F2385" t="str">
            <v>01</v>
          </cell>
          <cell r="G2385" t="str">
            <v>1</v>
          </cell>
          <cell r="H2385" t="str">
            <v>00</v>
          </cell>
          <cell r="I2385" t="str">
            <v>0</v>
          </cell>
          <cell r="J2385">
            <v>0</v>
          </cell>
          <cell r="K2385">
            <v>1</v>
          </cell>
          <cell r="L2385">
            <v>0</v>
          </cell>
          <cell r="M2385">
            <v>0</v>
          </cell>
          <cell r="N2385">
            <v>0</v>
          </cell>
          <cell r="O2385">
            <v>0</v>
          </cell>
        </row>
        <row r="2386">
          <cell r="A2386" t="str">
            <v>12</v>
          </cell>
          <cell r="B2386" t="str">
            <v>01</v>
          </cell>
          <cell r="C2386" t="str">
            <v>04</v>
          </cell>
          <cell r="D2386" t="str">
            <v>04</v>
          </cell>
          <cell r="E2386" t="str">
            <v>14</v>
          </cell>
          <cell r="F2386" t="str">
            <v>01</v>
          </cell>
          <cell r="G2386" t="str">
            <v>1</v>
          </cell>
          <cell r="H2386" t="str">
            <v>00</v>
          </cell>
          <cell r="I2386" t="str">
            <v>0</v>
          </cell>
          <cell r="J2386">
            <v>0</v>
          </cell>
          <cell r="K2386">
            <v>1</v>
          </cell>
          <cell r="L2386">
            <v>0</v>
          </cell>
          <cell r="M2386">
            <v>0</v>
          </cell>
          <cell r="N2386">
            <v>0</v>
          </cell>
          <cell r="O2386">
            <v>0</v>
          </cell>
        </row>
        <row r="2387">
          <cell r="A2387" t="str">
            <v>12</v>
          </cell>
          <cell r="B2387" t="str">
            <v>01</v>
          </cell>
          <cell r="C2387" t="str">
            <v>04</v>
          </cell>
          <cell r="D2387" t="str">
            <v>05</v>
          </cell>
          <cell r="E2387" t="str">
            <v>14</v>
          </cell>
          <cell r="F2387" t="str">
            <v>01</v>
          </cell>
          <cell r="G2387" t="str">
            <v>1</v>
          </cell>
          <cell r="H2387" t="str">
            <v>00</v>
          </cell>
          <cell r="I2387" t="str">
            <v>0</v>
          </cell>
          <cell r="J2387">
            <v>0</v>
          </cell>
          <cell r="K2387">
            <v>1</v>
          </cell>
          <cell r="L2387">
            <v>0</v>
          </cell>
          <cell r="M2387">
            <v>0</v>
          </cell>
          <cell r="N2387">
            <v>0</v>
          </cell>
          <cell r="O2387">
            <v>0</v>
          </cell>
        </row>
        <row r="2388">
          <cell r="A2388" t="str">
            <v>12</v>
          </cell>
          <cell r="B2388" t="str">
            <v>01</v>
          </cell>
          <cell r="C2388" t="str">
            <v>04</v>
          </cell>
          <cell r="D2388" t="str">
            <v>06</v>
          </cell>
          <cell r="E2388" t="str">
            <v>14</v>
          </cell>
          <cell r="F2388" t="str">
            <v>01</v>
          </cell>
          <cell r="G2388" t="str">
            <v>1</v>
          </cell>
          <cell r="H2388" t="str">
            <v>00</v>
          </cell>
          <cell r="I2388" t="str">
            <v>0</v>
          </cell>
          <cell r="J2388">
            <v>0</v>
          </cell>
          <cell r="K2388">
            <v>1</v>
          </cell>
          <cell r="L2388">
            <v>0</v>
          </cell>
          <cell r="M2388">
            <v>0</v>
          </cell>
          <cell r="N2388">
            <v>0</v>
          </cell>
          <cell r="O2388">
            <v>0</v>
          </cell>
        </row>
        <row r="2389">
          <cell r="A2389" t="str">
            <v>12</v>
          </cell>
          <cell r="B2389" t="str">
            <v>01</v>
          </cell>
          <cell r="C2389" t="str">
            <v>04</v>
          </cell>
          <cell r="D2389" t="str">
            <v>07</v>
          </cell>
          <cell r="E2389" t="str">
            <v>14</v>
          </cell>
          <cell r="F2389" t="str">
            <v>01</v>
          </cell>
          <cell r="G2389" t="str">
            <v>1</v>
          </cell>
          <cell r="H2389" t="str">
            <v>00</v>
          </cell>
          <cell r="I2389" t="str">
            <v>0</v>
          </cell>
          <cell r="J2389">
            <v>0</v>
          </cell>
          <cell r="K2389">
            <v>1</v>
          </cell>
          <cell r="L2389">
            <v>0</v>
          </cell>
          <cell r="M2389">
            <v>0</v>
          </cell>
          <cell r="N2389">
            <v>0</v>
          </cell>
          <cell r="O2389">
            <v>0</v>
          </cell>
        </row>
        <row r="2390">
          <cell r="A2390" t="str">
            <v>12</v>
          </cell>
          <cell r="B2390" t="str">
            <v>01</v>
          </cell>
          <cell r="C2390" t="str">
            <v>04</v>
          </cell>
          <cell r="D2390" t="str">
            <v>08</v>
          </cell>
          <cell r="E2390" t="str">
            <v>14</v>
          </cell>
          <cell r="F2390" t="str">
            <v>01</v>
          </cell>
          <cell r="G2390" t="str">
            <v>4</v>
          </cell>
          <cell r="H2390" t="str">
            <v>00</v>
          </cell>
          <cell r="I2390" t="str">
            <v>0</v>
          </cell>
          <cell r="J2390">
            <v>0</v>
          </cell>
          <cell r="K2390">
            <v>1</v>
          </cell>
          <cell r="L2390">
            <v>0</v>
          </cell>
          <cell r="M2390">
            <v>0</v>
          </cell>
          <cell r="N2390">
            <v>0</v>
          </cell>
          <cell r="O2390">
            <v>0</v>
          </cell>
        </row>
        <row r="2391">
          <cell r="A2391" t="str">
            <v>12</v>
          </cell>
          <cell r="B2391" t="str">
            <v>01</v>
          </cell>
          <cell r="C2391" t="str">
            <v>04</v>
          </cell>
          <cell r="D2391" t="str">
            <v>09</v>
          </cell>
          <cell r="E2391" t="str">
            <v>14</v>
          </cell>
          <cell r="F2391" t="str">
            <v>01</v>
          </cell>
          <cell r="G2391" t="str">
            <v>1</v>
          </cell>
          <cell r="H2391" t="str">
            <v>00</v>
          </cell>
          <cell r="I2391" t="str">
            <v>0</v>
          </cell>
          <cell r="J2391">
            <v>0</v>
          </cell>
          <cell r="K2391">
            <v>1</v>
          </cell>
          <cell r="L2391">
            <v>0</v>
          </cell>
          <cell r="M2391">
            <v>0</v>
          </cell>
          <cell r="N2391">
            <v>0</v>
          </cell>
          <cell r="O2391">
            <v>0</v>
          </cell>
        </row>
        <row r="2392">
          <cell r="A2392" t="str">
            <v>12</v>
          </cell>
          <cell r="B2392" t="str">
            <v>01</v>
          </cell>
          <cell r="C2392" t="str">
            <v>04</v>
          </cell>
          <cell r="D2392" t="str">
            <v>10</v>
          </cell>
          <cell r="E2392" t="str">
            <v>14</v>
          </cell>
          <cell r="F2392" t="str">
            <v>01</v>
          </cell>
          <cell r="G2392" t="str">
            <v>6</v>
          </cell>
          <cell r="H2392" t="str">
            <v>00</v>
          </cell>
          <cell r="I2392" t="str">
            <v>0</v>
          </cell>
          <cell r="J2392">
            <v>0</v>
          </cell>
          <cell r="K2392">
            <v>1</v>
          </cell>
          <cell r="L2392">
            <v>0</v>
          </cell>
          <cell r="M2392">
            <v>0</v>
          </cell>
          <cell r="N2392">
            <v>0</v>
          </cell>
          <cell r="O2392">
            <v>0</v>
          </cell>
        </row>
        <row r="2393">
          <cell r="A2393" t="str">
            <v>12</v>
          </cell>
          <cell r="B2393" t="str">
            <v>01</v>
          </cell>
          <cell r="C2393" t="str">
            <v>04</v>
          </cell>
          <cell r="D2393" t="str">
            <v>11</v>
          </cell>
          <cell r="E2393" t="str">
            <v>14</v>
          </cell>
          <cell r="F2393" t="str">
            <v>01</v>
          </cell>
          <cell r="G2393" t="str">
            <v>1</v>
          </cell>
          <cell r="H2393" t="str">
            <v>00</v>
          </cell>
          <cell r="I2393" t="str">
            <v>0</v>
          </cell>
          <cell r="J2393">
            <v>0</v>
          </cell>
          <cell r="K2393">
            <v>1</v>
          </cell>
          <cell r="L2393">
            <v>0</v>
          </cell>
          <cell r="M2393">
            <v>0</v>
          </cell>
          <cell r="N2393">
            <v>0</v>
          </cell>
          <cell r="O2393">
            <v>0</v>
          </cell>
        </row>
        <row r="2394">
          <cell r="A2394" t="str">
            <v>12</v>
          </cell>
          <cell r="B2394" t="str">
            <v>01</v>
          </cell>
          <cell r="C2394" t="str">
            <v>04</v>
          </cell>
          <cell r="D2394" t="str">
            <v>13</v>
          </cell>
          <cell r="E2394" t="str">
            <v>14</v>
          </cell>
          <cell r="F2394" t="str">
            <v>01</v>
          </cell>
          <cell r="G2394" t="str">
            <v>1</v>
          </cell>
          <cell r="H2394" t="str">
            <v>00</v>
          </cell>
          <cell r="I2394" t="str">
            <v>0</v>
          </cell>
          <cell r="J2394">
            <v>0</v>
          </cell>
          <cell r="K2394">
            <v>1</v>
          </cell>
          <cell r="L2394">
            <v>0</v>
          </cell>
          <cell r="M2394">
            <v>0</v>
          </cell>
          <cell r="N2394">
            <v>0</v>
          </cell>
          <cell r="O2394">
            <v>0</v>
          </cell>
        </row>
        <row r="2395">
          <cell r="A2395" t="str">
            <v>12</v>
          </cell>
          <cell r="B2395" t="str">
            <v>01</v>
          </cell>
          <cell r="C2395" t="str">
            <v>04</v>
          </cell>
          <cell r="D2395" t="str">
            <v>14</v>
          </cell>
          <cell r="E2395" t="str">
            <v>14</v>
          </cell>
          <cell r="F2395" t="str">
            <v>01</v>
          </cell>
          <cell r="G2395" t="str">
            <v>1</v>
          </cell>
          <cell r="H2395" t="str">
            <v>00</v>
          </cell>
          <cell r="I2395" t="str">
            <v>0</v>
          </cell>
          <cell r="J2395">
            <v>0</v>
          </cell>
          <cell r="K2395">
            <v>1</v>
          </cell>
          <cell r="L2395">
            <v>0</v>
          </cell>
          <cell r="M2395">
            <v>0</v>
          </cell>
          <cell r="N2395">
            <v>0</v>
          </cell>
          <cell r="O2395">
            <v>0</v>
          </cell>
        </row>
        <row r="2396">
          <cell r="A2396" t="str">
            <v>12</v>
          </cell>
          <cell r="B2396" t="str">
            <v>01</v>
          </cell>
          <cell r="C2396" t="str">
            <v>05</v>
          </cell>
          <cell r="D2396" t="str">
            <v>01</v>
          </cell>
          <cell r="E2396" t="str">
            <v>14</v>
          </cell>
          <cell r="F2396" t="str">
            <v>01</v>
          </cell>
          <cell r="G2396" t="str">
            <v>1</v>
          </cell>
          <cell r="H2396" t="str">
            <v>00</v>
          </cell>
          <cell r="I2396" t="str">
            <v>0</v>
          </cell>
          <cell r="J2396">
            <v>0</v>
          </cell>
          <cell r="K2396">
            <v>1</v>
          </cell>
          <cell r="L2396">
            <v>0</v>
          </cell>
          <cell r="M2396">
            <v>0</v>
          </cell>
          <cell r="N2396">
            <v>0</v>
          </cell>
          <cell r="O2396">
            <v>0</v>
          </cell>
        </row>
        <row r="2397">
          <cell r="A2397" t="str">
            <v>12</v>
          </cell>
          <cell r="B2397" t="str">
            <v>01</v>
          </cell>
          <cell r="C2397" t="str">
            <v>05</v>
          </cell>
          <cell r="D2397" t="str">
            <v>02</v>
          </cell>
          <cell r="E2397" t="str">
            <v>14</v>
          </cell>
          <cell r="F2397" t="str">
            <v>01</v>
          </cell>
          <cell r="G2397" t="str">
            <v>1</v>
          </cell>
          <cell r="H2397" t="str">
            <v>00</v>
          </cell>
          <cell r="I2397" t="str">
            <v>0</v>
          </cell>
          <cell r="J2397">
            <v>0</v>
          </cell>
          <cell r="K2397">
            <v>1</v>
          </cell>
          <cell r="L2397">
            <v>0</v>
          </cell>
          <cell r="M2397">
            <v>0</v>
          </cell>
          <cell r="N2397">
            <v>0</v>
          </cell>
          <cell r="O2397">
            <v>0</v>
          </cell>
        </row>
        <row r="2398">
          <cell r="A2398" t="str">
            <v>12</v>
          </cell>
          <cell r="B2398" t="str">
            <v>01</v>
          </cell>
          <cell r="C2398" t="str">
            <v>05</v>
          </cell>
          <cell r="D2398" t="str">
            <v>03</v>
          </cell>
          <cell r="E2398" t="str">
            <v>14</v>
          </cell>
          <cell r="F2398" t="str">
            <v>01</v>
          </cell>
          <cell r="G2398" t="str">
            <v>1</v>
          </cell>
          <cell r="H2398" t="str">
            <v>00</v>
          </cell>
          <cell r="I2398" t="str">
            <v>0</v>
          </cell>
          <cell r="J2398">
            <v>0</v>
          </cell>
          <cell r="K2398">
            <v>1</v>
          </cell>
          <cell r="L2398">
            <v>0</v>
          </cell>
          <cell r="M2398">
            <v>0</v>
          </cell>
          <cell r="N2398">
            <v>0</v>
          </cell>
          <cell r="O2398">
            <v>0</v>
          </cell>
        </row>
        <row r="2399">
          <cell r="A2399" t="str">
            <v>12</v>
          </cell>
          <cell r="B2399" t="str">
            <v>02</v>
          </cell>
          <cell r="C2399" t="str">
            <v>01</v>
          </cell>
          <cell r="D2399" t="str">
            <v>01</v>
          </cell>
          <cell r="E2399" t="str">
            <v>14</v>
          </cell>
          <cell r="F2399" t="str">
            <v>01</v>
          </cell>
          <cell r="G2399" t="str">
            <v>1</v>
          </cell>
          <cell r="H2399" t="str">
            <v>00</v>
          </cell>
          <cell r="I2399" t="str">
            <v>0</v>
          </cell>
          <cell r="J2399">
            <v>0</v>
          </cell>
          <cell r="K2399">
            <v>1</v>
          </cell>
          <cell r="L2399">
            <v>0</v>
          </cell>
          <cell r="M2399">
            <v>0</v>
          </cell>
          <cell r="N2399">
            <v>0</v>
          </cell>
          <cell r="O2399">
            <v>0</v>
          </cell>
        </row>
        <row r="2400">
          <cell r="A2400" t="str">
            <v>12</v>
          </cell>
          <cell r="B2400" t="str">
            <v>01</v>
          </cell>
          <cell r="C2400" t="str">
            <v>01</v>
          </cell>
          <cell r="D2400" t="str">
            <v>01</v>
          </cell>
          <cell r="E2400" t="str">
            <v>14</v>
          </cell>
          <cell r="F2400" t="str">
            <v>02</v>
          </cell>
          <cell r="G2400" t="str">
            <v>1</v>
          </cell>
          <cell r="H2400" t="str">
            <v>00</v>
          </cell>
          <cell r="I2400" t="str">
            <v>0</v>
          </cell>
          <cell r="J2400">
            <v>0</v>
          </cell>
          <cell r="K2400">
            <v>1</v>
          </cell>
          <cell r="L2400">
            <v>0</v>
          </cell>
          <cell r="M2400">
            <v>0</v>
          </cell>
          <cell r="N2400">
            <v>0</v>
          </cell>
          <cell r="O2400">
            <v>0</v>
          </cell>
        </row>
        <row r="2401">
          <cell r="A2401" t="str">
            <v>12</v>
          </cell>
          <cell r="B2401" t="str">
            <v>01</v>
          </cell>
          <cell r="C2401" t="str">
            <v>01</v>
          </cell>
          <cell r="D2401" t="str">
            <v>02</v>
          </cell>
          <cell r="E2401" t="str">
            <v>14</v>
          </cell>
          <cell r="F2401" t="str">
            <v>02</v>
          </cell>
          <cell r="G2401" t="str">
            <v>1</v>
          </cell>
          <cell r="H2401" t="str">
            <v>00</v>
          </cell>
          <cell r="I2401" t="str">
            <v>0</v>
          </cell>
          <cell r="J2401">
            <v>8000</v>
          </cell>
          <cell r="K2401">
            <v>1</v>
          </cell>
          <cell r="L2401">
            <v>0</v>
          </cell>
          <cell r="M2401">
            <v>0</v>
          </cell>
          <cell r="N2401">
            <v>0</v>
          </cell>
          <cell r="O2401">
            <v>0</v>
          </cell>
        </row>
        <row r="2402">
          <cell r="A2402" t="str">
            <v>12</v>
          </cell>
          <cell r="B2402" t="str">
            <v>01</v>
          </cell>
          <cell r="C2402" t="str">
            <v>01</v>
          </cell>
          <cell r="D2402" t="str">
            <v>03</v>
          </cell>
          <cell r="E2402" t="str">
            <v>14</v>
          </cell>
          <cell r="F2402" t="str">
            <v>02</v>
          </cell>
          <cell r="G2402" t="str">
            <v>1</v>
          </cell>
          <cell r="H2402" t="str">
            <v>00</v>
          </cell>
          <cell r="I2402" t="str">
            <v>0</v>
          </cell>
          <cell r="J2402">
            <v>0</v>
          </cell>
          <cell r="K2402">
            <v>27600</v>
          </cell>
          <cell r="L2402">
            <v>35634</v>
          </cell>
          <cell r="M2402">
            <v>511</v>
          </cell>
          <cell r="N2402">
            <v>511</v>
          </cell>
          <cell r="O2402">
            <v>511</v>
          </cell>
        </row>
        <row r="2403">
          <cell r="A2403" t="str">
            <v>12</v>
          </cell>
          <cell r="B2403" t="str">
            <v>01</v>
          </cell>
          <cell r="C2403" t="str">
            <v>02</v>
          </cell>
          <cell r="D2403" t="str">
            <v>01</v>
          </cell>
          <cell r="E2403" t="str">
            <v>14</v>
          </cell>
          <cell r="F2403" t="str">
            <v>02</v>
          </cell>
          <cell r="G2403" t="str">
            <v>1</v>
          </cell>
          <cell r="H2403" t="str">
            <v>00</v>
          </cell>
          <cell r="I2403" t="str">
            <v>0</v>
          </cell>
          <cell r="J2403">
            <v>0</v>
          </cell>
          <cell r="K2403">
            <v>30000</v>
          </cell>
          <cell r="L2403">
            <v>27573</v>
          </cell>
          <cell r="M2403">
            <v>500555</v>
          </cell>
          <cell r="N2403">
            <v>555</v>
          </cell>
          <cell r="O2403">
            <v>555</v>
          </cell>
        </row>
        <row r="2404">
          <cell r="A2404" t="str">
            <v>12</v>
          </cell>
          <cell r="B2404" t="str">
            <v>01</v>
          </cell>
          <cell r="C2404" t="str">
            <v>02</v>
          </cell>
          <cell r="D2404" t="str">
            <v>02</v>
          </cell>
          <cell r="E2404" t="str">
            <v>14</v>
          </cell>
          <cell r="F2404" t="str">
            <v>02</v>
          </cell>
          <cell r="G2404" t="str">
            <v>1</v>
          </cell>
          <cell r="H2404" t="str">
            <v>00</v>
          </cell>
          <cell r="I2404" t="str">
            <v>0</v>
          </cell>
          <cell r="J2404">
            <v>24963</v>
          </cell>
          <cell r="K2404">
            <v>0</v>
          </cell>
          <cell r="L2404">
            <v>0</v>
          </cell>
          <cell r="M2404">
            <v>0</v>
          </cell>
          <cell r="N2404">
            <v>0</v>
          </cell>
          <cell r="O2404">
            <v>0</v>
          </cell>
        </row>
        <row r="2405">
          <cell r="A2405" t="str">
            <v>12</v>
          </cell>
          <cell r="B2405" t="str">
            <v>01</v>
          </cell>
          <cell r="C2405" t="str">
            <v>03</v>
          </cell>
          <cell r="D2405" t="str">
            <v>01</v>
          </cell>
          <cell r="E2405" t="str">
            <v>14</v>
          </cell>
          <cell r="F2405" t="str">
            <v>02</v>
          </cell>
          <cell r="G2405" t="str">
            <v>1</v>
          </cell>
          <cell r="H2405" t="str">
            <v>00</v>
          </cell>
          <cell r="I2405" t="str">
            <v>0</v>
          </cell>
          <cell r="J2405">
            <v>0</v>
          </cell>
          <cell r="K2405">
            <v>15000</v>
          </cell>
          <cell r="L2405">
            <v>17921</v>
          </cell>
          <cell r="M2405">
            <v>278</v>
          </cell>
          <cell r="N2405">
            <v>278</v>
          </cell>
          <cell r="O2405">
            <v>278</v>
          </cell>
        </row>
        <row r="2406">
          <cell r="A2406" t="str">
            <v>12</v>
          </cell>
          <cell r="B2406" t="str">
            <v>01</v>
          </cell>
          <cell r="C2406" t="str">
            <v>03</v>
          </cell>
          <cell r="D2406" t="str">
            <v>02</v>
          </cell>
          <cell r="E2406" t="str">
            <v>14</v>
          </cell>
          <cell r="F2406" t="str">
            <v>02</v>
          </cell>
          <cell r="G2406" t="str">
            <v>1</v>
          </cell>
          <cell r="H2406" t="str">
            <v>00</v>
          </cell>
          <cell r="I2406" t="str">
            <v>0</v>
          </cell>
          <cell r="J2406">
            <v>14946</v>
          </cell>
          <cell r="K2406">
            <v>1</v>
          </cell>
          <cell r="L2406">
            <v>0</v>
          </cell>
          <cell r="M2406">
            <v>0</v>
          </cell>
          <cell r="N2406">
            <v>0</v>
          </cell>
          <cell r="O2406">
            <v>0</v>
          </cell>
        </row>
        <row r="2407">
          <cell r="A2407" t="str">
            <v>12</v>
          </cell>
          <cell r="B2407" t="str">
            <v>01</v>
          </cell>
          <cell r="C2407" t="str">
            <v>03</v>
          </cell>
          <cell r="D2407" t="str">
            <v>03</v>
          </cell>
          <cell r="E2407" t="str">
            <v>14</v>
          </cell>
          <cell r="F2407" t="str">
            <v>02</v>
          </cell>
          <cell r="G2407" t="str">
            <v>1</v>
          </cell>
          <cell r="H2407" t="str">
            <v>00</v>
          </cell>
          <cell r="I2407" t="str">
            <v>0</v>
          </cell>
          <cell r="J2407">
            <v>48</v>
          </cell>
          <cell r="K2407">
            <v>5500</v>
          </cell>
          <cell r="L2407">
            <v>5783</v>
          </cell>
          <cell r="M2407">
            <v>102</v>
          </cell>
          <cell r="N2407">
            <v>102</v>
          </cell>
          <cell r="O2407">
            <v>102</v>
          </cell>
        </row>
        <row r="2408">
          <cell r="A2408" t="str">
            <v>12</v>
          </cell>
          <cell r="B2408" t="str">
            <v>01</v>
          </cell>
          <cell r="C2408" t="str">
            <v>03</v>
          </cell>
          <cell r="D2408" t="str">
            <v>05</v>
          </cell>
          <cell r="E2408" t="str">
            <v>14</v>
          </cell>
          <cell r="F2408" t="str">
            <v>02</v>
          </cell>
          <cell r="G2408" t="str">
            <v>1</v>
          </cell>
          <cell r="H2408" t="str">
            <v>00</v>
          </cell>
          <cell r="I2408" t="str">
            <v>0</v>
          </cell>
          <cell r="J2408">
            <v>0</v>
          </cell>
          <cell r="K2408">
            <v>1</v>
          </cell>
          <cell r="L2408">
            <v>0</v>
          </cell>
          <cell r="M2408">
            <v>0</v>
          </cell>
          <cell r="N2408">
            <v>0</v>
          </cell>
          <cell r="O2408">
            <v>0</v>
          </cell>
        </row>
        <row r="2409">
          <cell r="A2409" t="str">
            <v>12</v>
          </cell>
          <cell r="B2409" t="str">
            <v>01</v>
          </cell>
          <cell r="C2409" t="str">
            <v>04</v>
          </cell>
          <cell r="D2409" t="str">
            <v>01</v>
          </cell>
          <cell r="E2409" t="str">
            <v>14</v>
          </cell>
          <cell r="F2409" t="str">
            <v>02</v>
          </cell>
          <cell r="G2409" t="str">
            <v>1</v>
          </cell>
          <cell r="H2409" t="str">
            <v>00</v>
          </cell>
          <cell r="I2409" t="str">
            <v>0</v>
          </cell>
          <cell r="J2409">
            <v>10000</v>
          </cell>
          <cell r="K2409">
            <v>10000</v>
          </cell>
          <cell r="L2409">
            <v>3410</v>
          </cell>
          <cell r="M2409">
            <v>50000</v>
          </cell>
          <cell r="N2409">
            <v>185</v>
          </cell>
          <cell r="O2409">
            <v>185</v>
          </cell>
        </row>
        <row r="2410">
          <cell r="A2410" t="str">
            <v>12</v>
          </cell>
          <cell r="B2410" t="str">
            <v>01</v>
          </cell>
          <cell r="C2410" t="str">
            <v>04</v>
          </cell>
          <cell r="D2410" t="str">
            <v>02</v>
          </cell>
          <cell r="E2410" t="str">
            <v>14</v>
          </cell>
          <cell r="F2410" t="str">
            <v>02</v>
          </cell>
          <cell r="G2410" t="str">
            <v>1</v>
          </cell>
          <cell r="H2410" t="str">
            <v>00</v>
          </cell>
          <cell r="I2410" t="str">
            <v>0</v>
          </cell>
          <cell r="J2410">
            <v>0</v>
          </cell>
          <cell r="K2410">
            <v>6000</v>
          </cell>
          <cell r="L2410">
            <v>6000</v>
          </cell>
          <cell r="M2410">
            <v>2111</v>
          </cell>
          <cell r="N2410">
            <v>111</v>
          </cell>
          <cell r="O2410">
            <v>111</v>
          </cell>
        </row>
        <row r="2411">
          <cell r="A2411" t="str">
            <v>12</v>
          </cell>
          <cell r="B2411" t="str">
            <v>01</v>
          </cell>
          <cell r="C2411" t="str">
            <v>04</v>
          </cell>
          <cell r="D2411" t="str">
            <v>03</v>
          </cell>
          <cell r="E2411" t="str">
            <v>14</v>
          </cell>
          <cell r="F2411" t="str">
            <v>02</v>
          </cell>
          <cell r="G2411" t="str">
            <v>1</v>
          </cell>
          <cell r="H2411" t="str">
            <v>00</v>
          </cell>
          <cell r="I2411" t="str">
            <v>0</v>
          </cell>
          <cell r="J2411">
            <v>0</v>
          </cell>
          <cell r="K2411">
            <v>4000</v>
          </cell>
          <cell r="L2411">
            <v>4000</v>
          </cell>
          <cell r="M2411">
            <v>2074</v>
          </cell>
          <cell r="N2411">
            <v>74</v>
          </cell>
          <cell r="O2411">
            <v>74</v>
          </cell>
        </row>
        <row r="2412">
          <cell r="A2412" t="str">
            <v>12</v>
          </cell>
          <cell r="B2412" t="str">
            <v>01</v>
          </cell>
          <cell r="C2412" t="str">
            <v>04</v>
          </cell>
          <cell r="D2412" t="str">
            <v>04</v>
          </cell>
          <cell r="E2412" t="str">
            <v>14</v>
          </cell>
          <cell r="F2412" t="str">
            <v>02</v>
          </cell>
          <cell r="G2412" t="str">
            <v>1</v>
          </cell>
          <cell r="H2412" t="str">
            <v>00</v>
          </cell>
          <cell r="I2412" t="str">
            <v>0</v>
          </cell>
          <cell r="J2412">
            <v>14870</v>
          </cell>
          <cell r="K2412">
            <v>24000</v>
          </cell>
          <cell r="L2412">
            <v>26209</v>
          </cell>
          <cell r="M2412">
            <v>2444</v>
          </cell>
          <cell r="N2412">
            <v>444</v>
          </cell>
          <cell r="O2412">
            <v>444</v>
          </cell>
        </row>
        <row r="2413">
          <cell r="A2413" t="str">
            <v>12</v>
          </cell>
          <cell r="B2413" t="str">
            <v>01</v>
          </cell>
          <cell r="C2413" t="str">
            <v>04</v>
          </cell>
          <cell r="D2413" t="str">
            <v>05</v>
          </cell>
          <cell r="E2413" t="str">
            <v>14</v>
          </cell>
          <cell r="F2413" t="str">
            <v>02</v>
          </cell>
          <cell r="G2413" t="str">
            <v>1</v>
          </cell>
          <cell r="H2413" t="str">
            <v>00</v>
          </cell>
          <cell r="I2413" t="str">
            <v>0</v>
          </cell>
          <cell r="J2413">
            <v>19129</v>
          </cell>
          <cell r="K2413">
            <v>24000</v>
          </cell>
          <cell r="L2413">
            <v>21136</v>
          </cell>
          <cell r="M2413">
            <v>2444</v>
          </cell>
          <cell r="N2413">
            <v>444</v>
          </cell>
          <cell r="O2413">
            <v>444</v>
          </cell>
        </row>
        <row r="2414">
          <cell r="A2414" t="str">
            <v>12</v>
          </cell>
          <cell r="B2414" t="str">
            <v>01</v>
          </cell>
          <cell r="C2414" t="str">
            <v>04</v>
          </cell>
          <cell r="D2414" t="str">
            <v>06</v>
          </cell>
          <cell r="E2414" t="str">
            <v>14</v>
          </cell>
          <cell r="F2414" t="str">
            <v>02</v>
          </cell>
          <cell r="G2414" t="str">
            <v>1</v>
          </cell>
          <cell r="H2414" t="str">
            <v>00</v>
          </cell>
          <cell r="I2414" t="str">
            <v>0</v>
          </cell>
          <cell r="J2414">
            <v>0</v>
          </cell>
          <cell r="K2414">
            <v>12000</v>
          </cell>
          <cell r="L2414">
            <v>12000</v>
          </cell>
          <cell r="M2414">
            <v>2222</v>
          </cell>
          <cell r="N2414">
            <v>222</v>
          </cell>
          <cell r="O2414">
            <v>222</v>
          </cell>
        </row>
        <row r="2415">
          <cell r="A2415" t="str">
            <v>12</v>
          </cell>
          <cell r="B2415" t="str">
            <v>01</v>
          </cell>
          <cell r="C2415" t="str">
            <v>04</v>
          </cell>
          <cell r="D2415" t="str">
            <v>06</v>
          </cell>
          <cell r="E2415" t="str">
            <v>14</v>
          </cell>
          <cell r="F2415" t="str">
            <v>02</v>
          </cell>
          <cell r="G2415" t="str">
            <v>5</v>
          </cell>
          <cell r="H2415" t="str">
            <v>00</v>
          </cell>
          <cell r="I2415" t="str">
            <v>0</v>
          </cell>
          <cell r="J2415">
            <v>997</v>
          </cell>
          <cell r="K2415">
            <v>0</v>
          </cell>
          <cell r="L2415">
            <v>0</v>
          </cell>
          <cell r="M2415">
            <v>0</v>
          </cell>
          <cell r="N2415">
            <v>0</v>
          </cell>
          <cell r="O2415">
            <v>0</v>
          </cell>
        </row>
        <row r="2416">
          <cell r="A2416" t="str">
            <v>12</v>
          </cell>
          <cell r="B2416" t="str">
            <v>01</v>
          </cell>
          <cell r="C2416" t="str">
            <v>04</v>
          </cell>
          <cell r="D2416" t="str">
            <v>07</v>
          </cell>
          <cell r="E2416" t="str">
            <v>14</v>
          </cell>
          <cell r="F2416" t="str">
            <v>02</v>
          </cell>
          <cell r="G2416" t="str">
            <v>1</v>
          </cell>
          <cell r="H2416" t="str">
            <v>00</v>
          </cell>
          <cell r="I2416" t="str">
            <v>0</v>
          </cell>
          <cell r="J2416">
            <v>0</v>
          </cell>
          <cell r="K2416">
            <v>12000</v>
          </cell>
          <cell r="L2416">
            <v>12000</v>
          </cell>
          <cell r="M2416">
            <v>2222</v>
          </cell>
          <cell r="N2416">
            <v>222</v>
          </cell>
          <cell r="O2416">
            <v>222</v>
          </cell>
        </row>
        <row r="2417">
          <cell r="A2417" t="str">
            <v>12</v>
          </cell>
          <cell r="B2417" t="str">
            <v>01</v>
          </cell>
          <cell r="C2417" t="str">
            <v>04</v>
          </cell>
          <cell r="D2417" t="str">
            <v>07</v>
          </cell>
          <cell r="E2417" t="str">
            <v>14</v>
          </cell>
          <cell r="F2417" t="str">
            <v>02</v>
          </cell>
          <cell r="G2417" t="str">
            <v>2</v>
          </cell>
          <cell r="H2417" t="str">
            <v>00</v>
          </cell>
          <cell r="I2417" t="str">
            <v>0</v>
          </cell>
          <cell r="J2417">
            <v>12000</v>
          </cell>
          <cell r="K2417">
            <v>0</v>
          </cell>
          <cell r="L2417">
            <v>0</v>
          </cell>
          <cell r="M2417">
            <v>0</v>
          </cell>
          <cell r="N2417">
            <v>0</v>
          </cell>
          <cell r="O2417">
            <v>0</v>
          </cell>
        </row>
        <row r="2418">
          <cell r="A2418" t="str">
            <v>12</v>
          </cell>
          <cell r="B2418" t="str">
            <v>01</v>
          </cell>
          <cell r="C2418" t="str">
            <v>04</v>
          </cell>
          <cell r="D2418" t="str">
            <v>08</v>
          </cell>
          <cell r="E2418" t="str">
            <v>14</v>
          </cell>
          <cell r="F2418" t="str">
            <v>02</v>
          </cell>
          <cell r="G2418" t="str">
            <v>4</v>
          </cell>
          <cell r="H2418" t="str">
            <v>00</v>
          </cell>
          <cell r="I2418" t="str">
            <v>0</v>
          </cell>
          <cell r="J2418">
            <v>5900</v>
          </cell>
          <cell r="K2418">
            <v>6000</v>
          </cell>
          <cell r="L2418">
            <v>7452</v>
          </cell>
          <cell r="M2418">
            <v>2111</v>
          </cell>
          <cell r="N2418">
            <v>111</v>
          </cell>
          <cell r="O2418">
            <v>111</v>
          </cell>
        </row>
        <row r="2419">
          <cell r="A2419" t="str">
            <v>12</v>
          </cell>
          <cell r="B2419" t="str">
            <v>01</v>
          </cell>
          <cell r="C2419" t="str">
            <v>04</v>
          </cell>
          <cell r="D2419" t="str">
            <v>09</v>
          </cell>
          <cell r="E2419" t="str">
            <v>14</v>
          </cell>
          <cell r="F2419" t="str">
            <v>02</v>
          </cell>
          <cell r="G2419" t="str">
            <v>1</v>
          </cell>
          <cell r="H2419" t="str">
            <v>00</v>
          </cell>
          <cell r="I2419" t="str">
            <v>0</v>
          </cell>
          <cell r="J2419">
            <v>0</v>
          </cell>
          <cell r="K2419">
            <v>2400</v>
          </cell>
          <cell r="L2419">
            <v>2400</v>
          </cell>
          <cell r="M2419">
            <v>2044</v>
          </cell>
          <cell r="N2419">
            <v>44</v>
          </cell>
          <cell r="O2419">
            <v>44</v>
          </cell>
        </row>
        <row r="2420">
          <cell r="A2420" t="str">
            <v>12</v>
          </cell>
          <cell r="B2420" t="str">
            <v>01</v>
          </cell>
          <cell r="C2420" t="str">
            <v>04</v>
          </cell>
          <cell r="D2420" t="str">
            <v>09</v>
          </cell>
          <cell r="E2420" t="str">
            <v>14</v>
          </cell>
          <cell r="F2420" t="str">
            <v>02</v>
          </cell>
          <cell r="G2420" t="str">
            <v>6</v>
          </cell>
          <cell r="H2420" t="str">
            <v>00</v>
          </cell>
          <cell r="I2420" t="str">
            <v>0</v>
          </cell>
          <cell r="J2420">
            <v>1631</v>
          </cell>
          <cell r="K2420">
            <v>0</v>
          </cell>
          <cell r="L2420">
            <v>0</v>
          </cell>
          <cell r="M2420">
            <v>0</v>
          </cell>
          <cell r="N2420">
            <v>0</v>
          </cell>
          <cell r="O2420">
            <v>0</v>
          </cell>
        </row>
        <row r="2421">
          <cell r="A2421" t="str">
            <v>12</v>
          </cell>
          <cell r="B2421" t="str">
            <v>01</v>
          </cell>
          <cell r="C2421" t="str">
            <v>04</v>
          </cell>
          <cell r="D2421" t="str">
            <v>10</v>
          </cell>
          <cell r="E2421" t="str">
            <v>14</v>
          </cell>
          <cell r="F2421" t="str">
            <v>02</v>
          </cell>
          <cell r="G2421" t="str">
            <v>1</v>
          </cell>
          <cell r="H2421" t="str">
            <v>00</v>
          </cell>
          <cell r="I2421" t="str">
            <v>0</v>
          </cell>
          <cell r="J2421">
            <v>0</v>
          </cell>
          <cell r="K2421">
            <v>2400</v>
          </cell>
          <cell r="L2421">
            <v>2400</v>
          </cell>
          <cell r="M2421">
            <v>2044</v>
          </cell>
          <cell r="N2421">
            <v>44</v>
          </cell>
          <cell r="O2421">
            <v>44</v>
          </cell>
        </row>
        <row r="2422">
          <cell r="A2422" t="str">
            <v>12</v>
          </cell>
          <cell r="B2422" t="str">
            <v>01</v>
          </cell>
          <cell r="C2422" t="str">
            <v>04</v>
          </cell>
          <cell r="D2422" t="str">
            <v>10</v>
          </cell>
          <cell r="E2422" t="str">
            <v>14</v>
          </cell>
          <cell r="F2422" t="str">
            <v>02</v>
          </cell>
          <cell r="G2422" t="str">
            <v>3</v>
          </cell>
          <cell r="H2422" t="str">
            <v>00</v>
          </cell>
          <cell r="I2422" t="str">
            <v>0</v>
          </cell>
          <cell r="J2422">
            <v>12415</v>
          </cell>
          <cell r="K2422">
            <v>0</v>
          </cell>
          <cell r="L2422">
            <v>0</v>
          </cell>
          <cell r="M2422">
            <v>0</v>
          </cell>
          <cell r="N2422">
            <v>0</v>
          </cell>
          <cell r="O2422">
            <v>0</v>
          </cell>
        </row>
        <row r="2423">
          <cell r="A2423" t="str">
            <v>12</v>
          </cell>
          <cell r="B2423" t="str">
            <v>01</v>
          </cell>
          <cell r="C2423" t="str">
            <v>04</v>
          </cell>
          <cell r="D2423" t="str">
            <v>11</v>
          </cell>
          <cell r="E2423" t="str">
            <v>14</v>
          </cell>
          <cell r="F2423" t="str">
            <v>02</v>
          </cell>
          <cell r="G2423" t="str">
            <v>1</v>
          </cell>
          <cell r="H2423" t="str">
            <v>00</v>
          </cell>
          <cell r="I2423" t="str">
            <v>0</v>
          </cell>
          <cell r="J2423">
            <v>20038</v>
          </cell>
          <cell r="K2423">
            <v>10000</v>
          </cell>
          <cell r="L2423">
            <v>12133</v>
          </cell>
          <cell r="M2423">
            <v>2185</v>
          </cell>
          <cell r="N2423">
            <v>185</v>
          </cell>
          <cell r="O2423">
            <v>185</v>
          </cell>
        </row>
        <row r="2424">
          <cell r="A2424" t="str">
            <v>12</v>
          </cell>
          <cell r="B2424" t="str">
            <v>01</v>
          </cell>
          <cell r="C2424" t="str">
            <v>04</v>
          </cell>
          <cell r="D2424" t="str">
            <v>12</v>
          </cell>
          <cell r="E2424" t="str">
            <v>14</v>
          </cell>
          <cell r="F2424" t="str">
            <v>02</v>
          </cell>
          <cell r="G2424" t="str">
            <v>1</v>
          </cell>
          <cell r="H2424" t="str">
            <v>00</v>
          </cell>
          <cell r="I2424" t="str">
            <v>0</v>
          </cell>
          <cell r="J2424">
            <v>1927</v>
          </cell>
          <cell r="K2424">
            <v>3600</v>
          </cell>
          <cell r="L2424">
            <v>4375</v>
          </cell>
          <cell r="M2424">
            <v>2067</v>
          </cell>
          <cell r="N2424">
            <v>67</v>
          </cell>
          <cell r="O2424">
            <v>67</v>
          </cell>
        </row>
        <row r="2425">
          <cell r="A2425" t="str">
            <v>12</v>
          </cell>
          <cell r="B2425" t="str">
            <v>01</v>
          </cell>
          <cell r="C2425" t="str">
            <v>04</v>
          </cell>
          <cell r="D2425" t="str">
            <v>13</v>
          </cell>
          <cell r="E2425" t="str">
            <v>14</v>
          </cell>
          <cell r="F2425" t="str">
            <v>02</v>
          </cell>
          <cell r="G2425" t="str">
            <v>1</v>
          </cell>
          <cell r="H2425" t="str">
            <v>00</v>
          </cell>
          <cell r="I2425" t="str">
            <v>0</v>
          </cell>
          <cell r="J2425">
            <v>0</v>
          </cell>
          <cell r="K2425">
            <v>1</v>
          </cell>
          <cell r="L2425">
            <v>0</v>
          </cell>
          <cell r="M2425">
            <v>0</v>
          </cell>
          <cell r="N2425">
            <v>0</v>
          </cell>
          <cell r="O2425">
            <v>0</v>
          </cell>
        </row>
        <row r="2426">
          <cell r="A2426" t="str">
            <v>12</v>
          </cell>
          <cell r="B2426" t="str">
            <v>01</v>
          </cell>
          <cell r="C2426" t="str">
            <v>04</v>
          </cell>
          <cell r="D2426" t="str">
            <v>14</v>
          </cell>
          <cell r="E2426" t="str">
            <v>14</v>
          </cell>
          <cell r="F2426" t="str">
            <v>02</v>
          </cell>
          <cell r="G2426" t="str">
            <v>1</v>
          </cell>
          <cell r="H2426" t="str">
            <v>00</v>
          </cell>
          <cell r="I2426" t="str">
            <v>0</v>
          </cell>
          <cell r="J2426">
            <v>0</v>
          </cell>
          <cell r="K2426">
            <v>1</v>
          </cell>
          <cell r="L2426">
            <v>0</v>
          </cell>
          <cell r="M2426">
            <v>0</v>
          </cell>
          <cell r="N2426">
            <v>0</v>
          </cell>
          <cell r="O2426">
            <v>0</v>
          </cell>
        </row>
        <row r="2427">
          <cell r="A2427" t="str">
            <v>12</v>
          </cell>
          <cell r="B2427" t="str">
            <v>01</v>
          </cell>
          <cell r="C2427" t="str">
            <v>05</v>
          </cell>
          <cell r="D2427" t="str">
            <v>01</v>
          </cell>
          <cell r="E2427" t="str">
            <v>14</v>
          </cell>
          <cell r="F2427" t="str">
            <v>02</v>
          </cell>
          <cell r="G2427" t="str">
            <v>1</v>
          </cell>
          <cell r="H2427" t="str">
            <v>00</v>
          </cell>
          <cell r="I2427" t="str">
            <v>0</v>
          </cell>
          <cell r="J2427">
            <v>102625</v>
          </cell>
          <cell r="K2427">
            <v>12000</v>
          </cell>
          <cell r="L2427">
            <v>14905</v>
          </cell>
          <cell r="M2427">
            <v>222</v>
          </cell>
          <cell r="N2427">
            <v>222</v>
          </cell>
          <cell r="O2427">
            <v>222</v>
          </cell>
        </row>
        <row r="2428">
          <cell r="A2428" t="str">
            <v>12</v>
          </cell>
          <cell r="B2428" t="str">
            <v>01</v>
          </cell>
          <cell r="C2428" t="str">
            <v>05</v>
          </cell>
          <cell r="D2428" t="str">
            <v>02</v>
          </cell>
          <cell r="E2428" t="str">
            <v>14</v>
          </cell>
          <cell r="F2428" t="str">
            <v>02</v>
          </cell>
          <cell r="G2428" t="str">
            <v>1</v>
          </cell>
          <cell r="H2428" t="str">
            <v>00</v>
          </cell>
          <cell r="I2428" t="str">
            <v>0</v>
          </cell>
          <cell r="J2428">
            <v>0</v>
          </cell>
          <cell r="K2428">
            <v>36000</v>
          </cell>
          <cell r="L2428">
            <v>27566</v>
          </cell>
          <cell r="M2428">
            <v>666</v>
          </cell>
          <cell r="N2428">
            <v>666</v>
          </cell>
          <cell r="O2428">
            <v>666</v>
          </cell>
        </row>
        <row r="2429">
          <cell r="A2429" t="str">
            <v>12</v>
          </cell>
          <cell r="B2429" t="str">
            <v>01</v>
          </cell>
          <cell r="C2429" t="str">
            <v>05</v>
          </cell>
          <cell r="D2429" t="str">
            <v>03</v>
          </cell>
          <cell r="E2429" t="str">
            <v>14</v>
          </cell>
          <cell r="F2429" t="str">
            <v>02</v>
          </cell>
          <cell r="G2429" t="str">
            <v>1</v>
          </cell>
          <cell r="H2429" t="str">
            <v>00</v>
          </cell>
          <cell r="I2429" t="str">
            <v>0</v>
          </cell>
          <cell r="J2429">
            <v>0</v>
          </cell>
          <cell r="K2429">
            <v>90000</v>
          </cell>
          <cell r="L2429">
            <v>47321</v>
          </cell>
          <cell r="M2429">
            <v>1665</v>
          </cell>
          <cell r="N2429">
            <v>1665</v>
          </cell>
          <cell r="O2429">
            <v>1665</v>
          </cell>
        </row>
        <row r="2430">
          <cell r="A2430" t="str">
            <v>12</v>
          </cell>
          <cell r="B2430" t="str">
            <v>01</v>
          </cell>
          <cell r="C2430" t="str">
            <v>05</v>
          </cell>
          <cell r="D2430" t="str">
            <v>04</v>
          </cell>
          <cell r="E2430" t="str">
            <v>14</v>
          </cell>
          <cell r="F2430" t="str">
            <v>02</v>
          </cell>
          <cell r="G2430" t="str">
            <v>1</v>
          </cell>
          <cell r="H2430" t="str">
            <v>00</v>
          </cell>
          <cell r="I2430" t="str">
            <v>0</v>
          </cell>
          <cell r="J2430">
            <v>0</v>
          </cell>
          <cell r="K2430">
            <v>1</v>
          </cell>
          <cell r="L2430">
            <v>0</v>
          </cell>
          <cell r="M2430">
            <v>0</v>
          </cell>
          <cell r="N2430">
            <v>0</v>
          </cell>
          <cell r="O2430">
            <v>0</v>
          </cell>
        </row>
        <row r="2431">
          <cell r="A2431" t="str">
            <v>12</v>
          </cell>
          <cell r="B2431" t="str">
            <v>01</v>
          </cell>
          <cell r="C2431" t="str">
            <v>05</v>
          </cell>
          <cell r="D2431" t="str">
            <v>12</v>
          </cell>
          <cell r="E2431" t="str">
            <v>14</v>
          </cell>
          <cell r="F2431" t="str">
            <v>02</v>
          </cell>
          <cell r="G2431" t="str">
            <v>1</v>
          </cell>
          <cell r="H2431" t="str">
            <v>00</v>
          </cell>
          <cell r="I2431" t="str">
            <v>0</v>
          </cell>
          <cell r="J2431">
            <v>0</v>
          </cell>
          <cell r="K2431">
            <v>0</v>
          </cell>
          <cell r="L2431">
            <v>0</v>
          </cell>
          <cell r="M2431">
            <v>0</v>
          </cell>
          <cell r="N2431">
            <v>0</v>
          </cell>
          <cell r="O2431">
            <v>0</v>
          </cell>
        </row>
        <row r="2432">
          <cell r="A2432" t="str">
            <v>12</v>
          </cell>
          <cell r="B2432" t="str">
            <v>01</v>
          </cell>
          <cell r="C2432" t="str">
            <v>05</v>
          </cell>
          <cell r="D2432" t="str">
            <v>15</v>
          </cell>
          <cell r="E2432" t="str">
            <v>14</v>
          </cell>
          <cell r="F2432" t="str">
            <v>02</v>
          </cell>
          <cell r="G2432" t="str">
            <v>1</v>
          </cell>
          <cell r="H2432" t="str">
            <v>00</v>
          </cell>
          <cell r="I2432" t="str">
            <v>0</v>
          </cell>
          <cell r="J2432">
            <v>9999</v>
          </cell>
          <cell r="K2432">
            <v>0</v>
          </cell>
          <cell r="L2432">
            <v>0</v>
          </cell>
          <cell r="M2432">
            <v>0</v>
          </cell>
          <cell r="N2432">
            <v>0</v>
          </cell>
          <cell r="O2432">
            <v>0</v>
          </cell>
        </row>
        <row r="2433">
          <cell r="A2433" t="str">
            <v>12</v>
          </cell>
          <cell r="B2433" t="str">
            <v>01</v>
          </cell>
          <cell r="C2433" t="str">
            <v>05</v>
          </cell>
          <cell r="D2433" t="str">
            <v>16</v>
          </cell>
          <cell r="E2433" t="str">
            <v>14</v>
          </cell>
          <cell r="F2433" t="str">
            <v>02</v>
          </cell>
          <cell r="G2433" t="str">
            <v>1</v>
          </cell>
          <cell r="H2433" t="str">
            <v>00</v>
          </cell>
          <cell r="I2433" t="str">
            <v>0</v>
          </cell>
          <cell r="J2433">
            <v>0</v>
          </cell>
          <cell r="K2433">
            <v>0</v>
          </cell>
          <cell r="L2433">
            <v>0</v>
          </cell>
          <cell r="M2433">
            <v>0</v>
          </cell>
          <cell r="N2433">
            <v>0</v>
          </cell>
          <cell r="O2433">
            <v>0</v>
          </cell>
        </row>
        <row r="2434">
          <cell r="A2434" t="str">
            <v>12</v>
          </cell>
          <cell r="B2434" t="str">
            <v>01</v>
          </cell>
          <cell r="C2434" t="str">
            <v>05</v>
          </cell>
          <cell r="D2434" t="str">
            <v>17</v>
          </cell>
          <cell r="E2434" t="str">
            <v>14</v>
          </cell>
          <cell r="F2434" t="str">
            <v>02</v>
          </cell>
          <cell r="G2434" t="str">
            <v>0</v>
          </cell>
          <cell r="H2434" t="str">
            <v>00</v>
          </cell>
          <cell r="I2434" t="str">
            <v>0</v>
          </cell>
          <cell r="J2434">
            <v>0</v>
          </cell>
          <cell r="K2434">
            <v>0</v>
          </cell>
          <cell r="L2434">
            <v>0</v>
          </cell>
          <cell r="M2434">
            <v>0</v>
          </cell>
          <cell r="N2434">
            <v>0</v>
          </cell>
          <cell r="O2434">
            <v>0</v>
          </cell>
        </row>
        <row r="2435">
          <cell r="A2435" t="str">
            <v>12</v>
          </cell>
          <cell r="B2435" t="str">
            <v>02</v>
          </cell>
          <cell r="C2435" t="str">
            <v>01</v>
          </cell>
          <cell r="D2435" t="str">
            <v>01</v>
          </cell>
          <cell r="E2435" t="str">
            <v>14</v>
          </cell>
          <cell r="F2435" t="str">
            <v>02</v>
          </cell>
          <cell r="G2435" t="str">
            <v>1</v>
          </cell>
          <cell r="H2435" t="str">
            <v>00</v>
          </cell>
          <cell r="I2435" t="str">
            <v>0</v>
          </cell>
          <cell r="J2435">
            <v>0</v>
          </cell>
          <cell r="K2435">
            <v>2000</v>
          </cell>
          <cell r="L2435">
            <v>282</v>
          </cell>
          <cell r="M2435">
            <v>2037</v>
          </cell>
          <cell r="N2435">
            <v>37</v>
          </cell>
          <cell r="O2435">
            <v>37</v>
          </cell>
        </row>
        <row r="2436">
          <cell r="A2436" t="str">
            <v>12</v>
          </cell>
          <cell r="B2436" t="str">
            <v>02</v>
          </cell>
          <cell r="C2436" t="str">
            <v>01</v>
          </cell>
          <cell r="D2436" t="str">
            <v>02</v>
          </cell>
          <cell r="E2436" t="str">
            <v>14</v>
          </cell>
          <cell r="F2436" t="str">
            <v>02</v>
          </cell>
          <cell r="G2436" t="str">
            <v>0</v>
          </cell>
          <cell r="H2436" t="str">
            <v>00</v>
          </cell>
          <cell r="I2436" t="str">
            <v>0</v>
          </cell>
          <cell r="J2436">
            <v>1793</v>
          </cell>
          <cell r="K2436">
            <v>0</v>
          </cell>
          <cell r="L2436">
            <v>0</v>
          </cell>
          <cell r="M2436">
            <v>0</v>
          </cell>
          <cell r="N2436">
            <v>0</v>
          </cell>
          <cell r="O2436">
            <v>0</v>
          </cell>
        </row>
        <row r="2437">
          <cell r="A2437" t="str">
            <v>12</v>
          </cell>
          <cell r="B2437" t="str">
            <v>01</v>
          </cell>
          <cell r="C2437" t="str">
            <v>01</v>
          </cell>
          <cell r="D2437" t="str">
            <v>01</v>
          </cell>
          <cell r="E2437" t="str">
            <v>14</v>
          </cell>
          <cell r="F2437" t="str">
            <v>05</v>
          </cell>
          <cell r="G2437" t="str">
            <v>1</v>
          </cell>
          <cell r="H2437" t="str">
            <v>00</v>
          </cell>
          <cell r="I2437" t="str">
            <v>0</v>
          </cell>
          <cell r="J2437">
            <v>0</v>
          </cell>
          <cell r="K2437">
            <v>1</v>
          </cell>
          <cell r="L2437">
            <v>0</v>
          </cell>
          <cell r="M2437">
            <v>0</v>
          </cell>
          <cell r="N2437">
            <v>0</v>
          </cell>
          <cell r="O2437">
            <v>0</v>
          </cell>
        </row>
        <row r="2438">
          <cell r="A2438" t="str">
            <v>12</v>
          </cell>
          <cell r="B2438" t="str">
            <v>01</v>
          </cell>
          <cell r="C2438" t="str">
            <v>01</v>
          </cell>
          <cell r="D2438" t="str">
            <v>02</v>
          </cell>
          <cell r="E2438" t="str">
            <v>14</v>
          </cell>
          <cell r="F2438" t="str">
            <v>05</v>
          </cell>
          <cell r="G2438" t="str">
            <v>1</v>
          </cell>
          <cell r="H2438" t="str">
            <v>00</v>
          </cell>
          <cell r="I2438" t="str">
            <v>0</v>
          </cell>
          <cell r="J2438">
            <v>707</v>
          </cell>
          <cell r="K2438">
            <v>1</v>
          </cell>
          <cell r="L2438">
            <v>0</v>
          </cell>
          <cell r="M2438">
            <v>0</v>
          </cell>
          <cell r="N2438">
            <v>0</v>
          </cell>
          <cell r="O2438">
            <v>0</v>
          </cell>
        </row>
        <row r="2439">
          <cell r="A2439" t="str">
            <v>12</v>
          </cell>
          <cell r="B2439" t="str">
            <v>01</v>
          </cell>
          <cell r="C2439" t="str">
            <v>01</v>
          </cell>
          <cell r="D2439" t="str">
            <v>03</v>
          </cell>
          <cell r="E2439" t="str">
            <v>14</v>
          </cell>
          <cell r="F2439" t="str">
            <v>05</v>
          </cell>
          <cell r="G2439" t="str">
            <v>1</v>
          </cell>
          <cell r="H2439" t="str">
            <v>00</v>
          </cell>
          <cell r="I2439" t="str">
            <v>0</v>
          </cell>
          <cell r="J2439">
            <v>0</v>
          </cell>
          <cell r="K2439">
            <v>3000</v>
          </cell>
          <cell r="L2439">
            <v>628</v>
          </cell>
          <cell r="M2439">
            <v>56</v>
          </cell>
          <cell r="N2439">
            <v>56</v>
          </cell>
          <cell r="O2439">
            <v>56</v>
          </cell>
        </row>
        <row r="2440">
          <cell r="A2440" t="str">
            <v>12</v>
          </cell>
          <cell r="B2440" t="str">
            <v>01</v>
          </cell>
          <cell r="C2440" t="str">
            <v>02</v>
          </cell>
          <cell r="D2440" t="str">
            <v>01</v>
          </cell>
          <cell r="E2440" t="str">
            <v>14</v>
          </cell>
          <cell r="F2440" t="str">
            <v>05</v>
          </cell>
          <cell r="G2440" t="str">
            <v>1</v>
          </cell>
          <cell r="H2440" t="str">
            <v>00</v>
          </cell>
          <cell r="I2440" t="str">
            <v>0</v>
          </cell>
          <cell r="J2440">
            <v>0</v>
          </cell>
          <cell r="K2440">
            <v>12000</v>
          </cell>
          <cell r="L2440">
            <v>12017</v>
          </cell>
          <cell r="M2440">
            <v>222</v>
          </cell>
          <cell r="N2440">
            <v>222</v>
          </cell>
          <cell r="O2440">
            <v>222</v>
          </cell>
        </row>
        <row r="2441">
          <cell r="A2441" t="str">
            <v>12</v>
          </cell>
          <cell r="B2441" t="str">
            <v>01</v>
          </cell>
          <cell r="C2441" t="str">
            <v>02</v>
          </cell>
          <cell r="D2441" t="str">
            <v>02</v>
          </cell>
          <cell r="E2441" t="str">
            <v>14</v>
          </cell>
          <cell r="F2441" t="str">
            <v>05</v>
          </cell>
          <cell r="G2441" t="str">
            <v>1</v>
          </cell>
          <cell r="H2441" t="str">
            <v>00</v>
          </cell>
          <cell r="I2441" t="str">
            <v>0</v>
          </cell>
          <cell r="J2441">
            <v>5000</v>
          </cell>
          <cell r="K2441">
            <v>0</v>
          </cell>
          <cell r="L2441">
            <v>0</v>
          </cell>
          <cell r="M2441">
            <v>1000000</v>
          </cell>
          <cell r="N2441">
            <v>0</v>
          </cell>
          <cell r="O2441">
            <v>0</v>
          </cell>
        </row>
        <row r="2442">
          <cell r="A2442" t="str">
            <v>12</v>
          </cell>
          <cell r="B2442" t="str">
            <v>01</v>
          </cell>
          <cell r="C2442" t="str">
            <v>03</v>
          </cell>
          <cell r="D2442" t="str">
            <v>01</v>
          </cell>
          <cell r="E2442" t="str">
            <v>14</v>
          </cell>
          <cell r="F2442" t="str">
            <v>05</v>
          </cell>
          <cell r="G2442" t="str">
            <v>1</v>
          </cell>
          <cell r="H2442" t="str">
            <v>00</v>
          </cell>
          <cell r="I2442" t="str">
            <v>0</v>
          </cell>
          <cell r="J2442">
            <v>0</v>
          </cell>
          <cell r="K2442">
            <v>5000</v>
          </cell>
          <cell r="L2442">
            <v>3020</v>
          </cell>
          <cell r="M2442">
            <v>93</v>
          </cell>
          <cell r="N2442">
            <v>93</v>
          </cell>
          <cell r="O2442">
            <v>93</v>
          </cell>
        </row>
        <row r="2443">
          <cell r="A2443" t="str">
            <v>12</v>
          </cell>
          <cell r="B2443" t="str">
            <v>01</v>
          </cell>
          <cell r="C2443" t="str">
            <v>03</v>
          </cell>
          <cell r="D2443" t="str">
            <v>02</v>
          </cell>
          <cell r="E2443" t="str">
            <v>14</v>
          </cell>
          <cell r="F2443" t="str">
            <v>05</v>
          </cell>
          <cell r="G2443" t="str">
            <v>1</v>
          </cell>
          <cell r="H2443" t="str">
            <v>00</v>
          </cell>
          <cell r="I2443" t="str">
            <v>0</v>
          </cell>
          <cell r="J2443">
            <v>2383</v>
          </cell>
          <cell r="K2443">
            <v>1</v>
          </cell>
          <cell r="L2443">
            <v>0</v>
          </cell>
          <cell r="M2443">
            <v>0</v>
          </cell>
          <cell r="N2443">
            <v>0</v>
          </cell>
          <cell r="O2443">
            <v>0</v>
          </cell>
        </row>
        <row r="2444">
          <cell r="A2444" t="str">
            <v>12</v>
          </cell>
          <cell r="B2444" t="str">
            <v>01</v>
          </cell>
          <cell r="C2444" t="str">
            <v>03</v>
          </cell>
          <cell r="D2444" t="str">
            <v>03</v>
          </cell>
          <cell r="E2444" t="str">
            <v>14</v>
          </cell>
          <cell r="F2444" t="str">
            <v>05</v>
          </cell>
          <cell r="G2444" t="str">
            <v>1</v>
          </cell>
          <cell r="H2444" t="str">
            <v>00</v>
          </cell>
          <cell r="I2444" t="str">
            <v>0</v>
          </cell>
          <cell r="J2444">
            <v>48</v>
          </cell>
          <cell r="K2444">
            <v>1000</v>
          </cell>
          <cell r="L2444">
            <v>464</v>
          </cell>
          <cell r="M2444">
            <v>19</v>
          </cell>
          <cell r="N2444">
            <v>19</v>
          </cell>
          <cell r="O2444">
            <v>19</v>
          </cell>
        </row>
        <row r="2445">
          <cell r="A2445" t="str">
            <v>12</v>
          </cell>
          <cell r="B2445" t="str">
            <v>01</v>
          </cell>
          <cell r="C2445" t="str">
            <v>03</v>
          </cell>
          <cell r="D2445" t="str">
            <v>05</v>
          </cell>
          <cell r="E2445" t="str">
            <v>14</v>
          </cell>
          <cell r="F2445" t="str">
            <v>05</v>
          </cell>
          <cell r="G2445" t="str">
            <v>1</v>
          </cell>
          <cell r="H2445" t="str">
            <v>00</v>
          </cell>
          <cell r="I2445" t="str">
            <v>0</v>
          </cell>
          <cell r="J2445">
            <v>0</v>
          </cell>
          <cell r="K2445">
            <v>1</v>
          </cell>
          <cell r="L2445">
            <v>0</v>
          </cell>
          <cell r="M2445">
            <v>0</v>
          </cell>
          <cell r="N2445">
            <v>0</v>
          </cell>
          <cell r="O2445">
            <v>0</v>
          </cell>
        </row>
        <row r="2446">
          <cell r="A2446" t="str">
            <v>12</v>
          </cell>
          <cell r="B2446" t="str">
            <v>01</v>
          </cell>
          <cell r="C2446" t="str">
            <v>04</v>
          </cell>
          <cell r="D2446" t="str">
            <v>01</v>
          </cell>
          <cell r="E2446" t="str">
            <v>14</v>
          </cell>
          <cell r="F2446" t="str">
            <v>05</v>
          </cell>
          <cell r="G2446" t="str">
            <v>1</v>
          </cell>
          <cell r="H2446" t="str">
            <v>00</v>
          </cell>
          <cell r="I2446" t="str">
            <v>0</v>
          </cell>
          <cell r="J2446">
            <v>0</v>
          </cell>
          <cell r="K2446">
            <v>5000</v>
          </cell>
          <cell r="L2446">
            <v>50000</v>
          </cell>
          <cell r="M2446">
            <v>2093</v>
          </cell>
          <cell r="N2446">
            <v>93</v>
          </cell>
          <cell r="O2446">
            <v>93</v>
          </cell>
        </row>
        <row r="2447">
          <cell r="A2447" t="str">
            <v>12</v>
          </cell>
          <cell r="B2447" t="str">
            <v>01</v>
          </cell>
          <cell r="C2447" t="str">
            <v>04</v>
          </cell>
          <cell r="D2447" t="str">
            <v>02</v>
          </cell>
          <cell r="E2447" t="str">
            <v>14</v>
          </cell>
          <cell r="F2447" t="str">
            <v>05</v>
          </cell>
          <cell r="G2447" t="str">
            <v>1</v>
          </cell>
          <cell r="H2447" t="str">
            <v>00</v>
          </cell>
          <cell r="I2447" t="str">
            <v>0</v>
          </cell>
          <cell r="J2447">
            <v>0</v>
          </cell>
          <cell r="K2447">
            <v>2000</v>
          </cell>
          <cell r="L2447">
            <v>2000</v>
          </cell>
          <cell r="M2447">
            <v>2037</v>
          </cell>
          <cell r="N2447">
            <v>37</v>
          </cell>
          <cell r="O2447">
            <v>37</v>
          </cell>
        </row>
        <row r="2448">
          <cell r="A2448" t="str">
            <v>12</v>
          </cell>
          <cell r="B2448" t="str">
            <v>01</v>
          </cell>
          <cell r="C2448" t="str">
            <v>04</v>
          </cell>
          <cell r="D2448" t="str">
            <v>03</v>
          </cell>
          <cell r="E2448" t="str">
            <v>14</v>
          </cell>
          <cell r="F2448" t="str">
            <v>05</v>
          </cell>
          <cell r="G2448" t="str">
            <v>1</v>
          </cell>
          <cell r="H2448" t="str">
            <v>00</v>
          </cell>
          <cell r="I2448" t="str">
            <v>0</v>
          </cell>
          <cell r="J2448">
            <v>0</v>
          </cell>
          <cell r="K2448">
            <v>1500</v>
          </cell>
          <cell r="L2448">
            <v>1500</v>
          </cell>
          <cell r="M2448">
            <v>2028</v>
          </cell>
          <cell r="N2448">
            <v>28</v>
          </cell>
          <cell r="O2448">
            <v>28</v>
          </cell>
        </row>
        <row r="2449">
          <cell r="A2449" t="str">
            <v>12</v>
          </cell>
          <cell r="B2449" t="str">
            <v>01</v>
          </cell>
          <cell r="C2449" t="str">
            <v>04</v>
          </cell>
          <cell r="D2449" t="str">
            <v>04</v>
          </cell>
          <cell r="E2449" t="str">
            <v>14</v>
          </cell>
          <cell r="F2449" t="str">
            <v>05</v>
          </cell>
          <cell r="G2449" t="str">
            <v>1</v>
          </cell>
          <cell r="H2449" t="str">
            <v>00</v>
          </cell>
          <cell r="I2449" t="str">
            <v>0</v>
          </cell>
          <cell r="J2449">
            <v>6203</v>
          </cell>
          <cell r="K2449">
            <v>3000</v>
          </cell>
          <cell r="L2449">
            <v>3210</v>
          </cell>
          <cell r="M2449">
            <v>2056</v>
          </cell>
          <cell r="N2449">
            <v>56</v>
          </cell>
          <cell r="O2449">
            <v>56</v>
          </cell>
        </row>
        <row r="2450">
          <cell r="A2450" t="str">
            <v>12</v>
          </cell>
          <cell r="B2450" t="str">
            <v>01</v>
          </cell>
          <cell r="C2450" t="str">
            <v>04</v>
          </cell>
          <cell r="D2450" t="str">
            <v>05</v>
          </cell>
          <cell r="E2450" t="str">
            <v>14</v>
          </cell>
          <cell r="F2450" t="str">
            <v>05</v>
          </cell>
          <cell r="G2450" t="str">
            <v>1</v>
          </cell>
          <cell r="H2450" t="str">
            <v>00</v>
          </cell>
          <cell r="I2450" t="str">
            <v>0</v>
          </cell>
          <cell r="J2450">
            <v>7683</v>
          </cell>
          <cell r="K2450">
            <v>10000</v>
          </cell>
          <cell r="L2450">
            <v>12421</v>
          </cell>
          <cell r="M2450">
            <v>2185</v>
          </cell>
          <cell r="N2450">
            <v>185</v>
          </cell>
          <cell r="O2450">
            <v>185</v>
          </cell>
        </row>
        <row r="2451">
          <cell r="A2451" t="str">
            <v>12</v>
          </cell>
          <cell r="B2451" t="str">
            <v>01</v>
          </cell>
          <cell r="C2451" t="str">
            <v>04</v>
          </cell>
          <cell r="D2451" t="str">
            <v>06</v>
          </cell>
          <cell r="E2451" t="str">
            <v>14</v>
          </cell>
          <cell r="F2451" t="str">
            <v>05</v>
          </cell>
          <cell r="G2451" t="str">
            <v>1</v>
          </cell>
          <cell r="H2451" t="str">
            <v>00</v>
          </cell>
          <cell r="I2451" t="str">
            <v>0</v>
          </cell>
          <cell r="J2451">
            <v>0</v>
          </cell>
          <cell r="K2451">
            <v>6000</v>
          </cell>
          <cell r="L2451">
            <v>6000</v>
          </cell>
          <cell r="M2451">
            <v>2111</v>
          </cell>
          <cell r="N2451">
            <v>111</v>
          </cell>
          <cell r="O2451">
            <v>111</v>
          </cell>
        </row>
        <row r="2452">
          <cell r="A2452" t="str">
            <v>12</v>
          </cell>
          <cell r="B2452" t="str">
            <v>01</v>
          </cell>
          <cell r="C2452" t="str">
            <v>04</v>
          </cell>
          <cell r="D2452" t="str">
            <v>06</v>
          </cell>
          <cell r="E2452" t="str">
            <v>14</v>
          </cell>
          <cell r="F2452" t="str">
            <v>05</v>
          </cell>
          <cell r="G2452" t="str">
            <v>5</v>
          </cell>
          <cell r="H2452" t="str">
            <v>00</v>
          </cell>
          <cell r="I2452" t="str">
            <v>0</v>
          </cell>
          <cell r="J2452">
            <v>389</v>
          </cell>
          <cell r="K2452">
            <v>0</v>
          </cell>
          <cell r="L2452">
            <v>0</v>
          </cell>
          <cell r="M2452">
            <v>0</v>
          </cell>
          <cell r="N2452">
            <v>0</v>
          </cell>
          <cell r="O2452">
            <v>0</v>
          </cell>
        </row>
        <row r="2453">
          <cell r="A2453" t="str">
            <v>12</v>
          </cell>
          <cell r="B2453" t="str">
            <v>01</v>
          </cell>
          <cell r="C2453" t="str">
            <v>04</v>
          </cell>
          <cell r="D2453" t="str">
            <v>07</v>
          </cell>
          <cell r="E2453" t="str">
            <v>14</v>
          </cell>
          <cell r="F2453" t="str">
            <v>05</v>
          </cell>
          <cell r="G2453" t="str">
            <v>1</v>
          </cell>
          <cell r="H2453" t="str">
            <v>00</v>
          </cell>
          <cell r="I2453" t="str">
            <v>0</v>
          </cell>
          <cell r="J2453">
            <v>0</v>
          </cell>
          <cell r="K2453">
            <v>4000</v>
          </cell>
          <cell r="L2453">
            <v>4000</v>
          </cell>
          <cell r="M2453">
            <v>2074</v>
          </cell>
          <cell r="N2453">
            <v>74</v>
          </cell>
          <cell r="O2453">
            <v>74</v>
          </cell>
        </row>
        <row r="2454">
          <cell r="A2454" t="str">
            <v>12</v>
          </cell>
          <cell r="B2454" t="str">
            <v>01</v>
          </cell>
          <cell r="C2454" t="str">
            <v>04</v>
          </cell>
          <cell r="D2454" t="str">
            <v>07</v>
          </cell>
          <cell r="E2454" t="str">
            <v>14</v>
          </cell>
          <cell r="F2454" t="str">
            <v>05</v>
          </cell>
          <cell r="G2454" t="str">
            <v>2</v>
          </cell>
          <cell r="H2454" t="str">
            <v>00</v>
          </cell>
          <cell r="I2454" t="str">
            <v>0</v>
          </cell>
          <cell r="J2454">
            <v>12694</v>
          </cell>
          <cell r="K2454">
            <v>0</v>
          </cell>
          <cell r="L2454">
            <v>0</v>
          </cell>
          <cell r="M2454">
            <v>0</v>
          </cell>
          <cell r="N2454">
            <v>0</v>
          </cell>
          <cell r="O2454">
            <v>0</v>
          </cell>
        </row>
        <row r="2455">
          <cell r="A2455" t="str">
            <v>12</v>
          </cell>
          <cell r="B2455" t="str">
            <v>01</v>
          </cell>
          <cell r="C2455" t="str">
            <v>04</v>
          </cell>
          <cell r="D2455" t="str">
            <v>08</v>
          </cell>
          <cell r="E2455" t="str">
            <v>14</v>
          </cell>
          <cell r="F2455" t="str">
            <v>05</v>
          </cell>
          <cell r="G2455" t="str">
            <v>4</v>
          </cell>
          <cell r="H2455" t="str">
            <v>00</v>
          </cell>
          <cell r="I2455" t="str">
            <v>0</v>
          </cell>
          <cell r="J2455">
            <v>2000</v>
          </cell>
          <cell r="K2455">
            <v>3600</v>
          </cell>
          <cell r="L2455">
            <v>2062</v>
          </cell>
          <cell r="M2455">
            <v>2067</v>
          </cell>
          <cell r="N2455">
            <v>67</v>
          </cell>
          <cell r="O2455">
            <v>67</v>
          </cell>
        </row>
        <row r="2456">
          <cell r="A2456" t="str">
            <v>12</v>
          </cell>
          <cell r="B2456" t="str">
            <v>01</v>
          </cell>
          <cell r="C2456" t="str">
            <v>04</v>
          </cell>
          <cell r="D2456" t="str">
            <v>09</v>
          </cell>
          <cell r="E2456" t="str">
            <v>14</v>
          </cell>
          <cell r="F2456" t="str">
            <v>05</v>
          </cell>
          <cell r="G2456" t="str">
            <v>1</v>
          </cell>
          <cell r="H2456" t="str">
            <v>00</v>
          </cell>
          <cell r="I2456" t="str">
            <v>0</v>
          </cell>
          <cell r="J2456">
            <v>0</v>
          </cell>
          <cell r="K2456">
            <v>2400</v>
          </cell>
          <cell r="L2456">
            <v>2400</v>
          </cell>
          <cell r="M2456">
            <v>2044</v>
          </cell>
          <cell r="N2456">
            <v>44</v>
          </cell>
          <cell r="O2456">
            <v>44</v>
          </cell>
        </row>
        <row r="2457">
          <cell r="A2457" t="str">
            <v>12</v>
          </cell>
          <cell r="B2457" t="str">
            <v>01</v>
          </cell>
          <cell r="C2457" t="str">
            <v>04</v>
          </cell>
          <cell r="D2457" t="str">
            <v>09</v>
          </cell>
          <cell r="E2457" t="str">
            <v>14</v>
          </cell>
          <cell r="F2457" t="str">
            <v>05</v>
          </cell>
          <cell r="G2457" t="str">
            <v>6</v>
          </cell>
          <cell r="H2457" t="str">
            <v>00</v>
          </cell>
          <cell r="I2457" t="str">
            <v>0</v>
          </cell>
          <cell r="J2457">
            <v>134</v>
          </cell>
          <cell r="K2457">
            <v>0</v>
          </cell>
          <cell r="L2457">
            <v>0</v>
          </cell>
          <cell r="M2457">
            <v>0</v>
          </cell>
          <cell r="N2457">
            <v>0</v>
          </cell>
          <cell r="O2457">
            <v>0</v>
          </cell>
        </row>
        <row r="2458">
          <cell r="A2458" t="str">
            <v>12</v>
          </cell>
          <cell r="B2458" t="str">
            <v>01</v>
          </cell>
          <cell r="C2458" t="str">
            <v>04</v>
          </cell>
          <cell r="D2458" t="str">
            <v>10</v>
          </cell>
          <cell r="E2458" t="str">
            <v>14</v>
          </cell>
          <cell r="F2458" t="str">
            <v>05</v>
          </cell>
          <cell r="G2458" t="str">
            <v>1</v>
          </cell>
          <cell r="H2458" t="str">
            <v>00</v>
          </cell>
          <cell r="I2458" t="str">
            <v>0</v>
          </cell>
          <cell r="J2458">
            <v>0</v>
          </cell>
          <cell r="K2458">
            <v>2400</v>
          </cell>
          <cell r="L2458">
            <v>2400</v>
          </cell>
          <cell r="M2458">
            <v>2044</v>
          </cell>
          <cell r="N2458">
            <v>44</v>
          </cell>
          <cell r="O2458">
            <v>44</v>
          </cell>
        </row>
        <row r="2459">
          <cell r="A2459" t="str">
            <v>12</v>
          </cell>
          <cell r="B2459" t="str">
            <v>01</v>
          </cell>
          <cell r="C2459" t="str">
            <v>04</v>
          </cell>
          <cell r="D2459" t="str">
            <v>10</v>
          </cell>
          <cell r="E2459" t="str">
            <v>14</v>
          </cell>
          <cell r="F2459" t="str">
            <v>05</v>
          </cell>
          <cell r="G2459" t="str">
            <v>3</v>
          </cell>
          <cell r="H2459" t="str">
            <v>00</v>
          </cell>
          <cell r="I2459" t="str">
            <v>0</v>
          </cell>
          <cell r="J2459">
            <v>8746</v>
          </cell>
          <cell r="K2459">
            <v>0</v>
          </cell>
          <cell r="L2459">
            <v>0</v>
          </cell>
          <cell r="M2459">
            <v>0</v>
          </cell>
          <cell r="N2459">
            <v>0</v>
          </cell>
          <cell r="O2459">
            <v>0</v>
          </cell>
        </row>
        <row r="2460">
          <cell r="A2460" t="str">
            <v>12</v>
          </cell>
          <cell r="B2460" t="str">
            <v>01</v>
          </cell>
          <cell r="C2460" t="str">
            <v>04</v>
          </cell>
          <cell r="D2460" t="str">
            <v>11</v>
          </cell>
          <cell r="E2460" t="str">
            <v>14</v>
          </cell>
          <cell r="F2460" t="str">
            <v>05</v>
          </cell>
          <cell r="G2460" t="str">
            <v>1</v>
          </cell>
          <cell r="H2460" t="str">
            <v>00</v>
          </cell>
          <cell r="I2460" t="str">
            <v>0</v>
          </cell>
          <cell r="J2460">
            <v>7197</v>
          </cell>
          <cell r="K2460">
            <v>10000</v>
          </cell>
          <cell r="L2460">
            <v>11216</v>
          </cell>
          <cell r="M2460">
            <v>2185</v>
          </cell>
          <cell r="N2460">
            <v>185</v>
          </cell>
          <cell r="O2460">
            <v>185</v>
          </cell>
        </row>
        <row r="2461">
          <cell r="A2461" t="str">
            <v>12</v>
          </cell>
          <cell r="B2461" t="str">
            <v>01</v>
          </cell>
          <cell r="C2461" t="str">
            <v>04</v>
          </cell>
          <cell r="D2461" t="str">
            <v>12</v>
          </cell>
          <cell r="E2461" t="str">
            <v>14</v>
          </cell>
          <cell r="F2461" t="str">
            <v>05</v>
          </cell>
          <cell r="G2461" t="str">
            <v>1</v>
          </cell>
          <cell r="H2461" t="str">
            <v>00</v>
          </cell>
          <cell r="I2461" t="str">
            <v>0</v>
          </cell>
          <cell r="J2461">
            <v>2000</v>
          </cell>
          <cell r="K2461">
            <v>1000</v>
          </cell>
          <cell r="L2461">
            <v>230</v>
          </cell>
          <cell r="M2461">
            <v>2019</v>
          </cell>
          <cell r="N2461">
            <v>19</v>
          </cell>
          <cell r="O2461">
            <v>19</v>
          </cell>
        </row>
        <row r="2462">
          <cell r="A2462" t="str">
            <v>12</v>
          </cell>
          <cell r="B2462" t="str">
            <v>01</v>
          </cell>
          <cell r="C2462" t="str">
            <v>04</v>
          </cell>
          <cell r="D2462" t="str">
            <v>13</v>
          </cell>
          <cell r="E2462" t="str">
            <v>14</v>
          </cell>
          <cell r="F2462" t="str">
            <v>05</v>
          </cell>
          <cell r="G2462" t="str">
            <v>1</v>
          </cell>
          <cell r="H2462" t="str">
            <v>00</v>
          </cell>
          <cell r="I2462" t="str">
            <v>0</v>
          </cell>
          <cell r="J2462">
            <v>0</v>
          </cell>
          <cell r="K2462">
            <v>1</v>
          </cell>
          <cell r="L2462">
            <v>0</v>
          </cell>
          <cell r="M2462">
            <v>0</v>
          </cell>
          <cell r="N2462">
            <v>0</v>
          </cell>
          <cell r="O2462">
            <v>0</v>
          </cell>
        </row>
        <row r="2463">
          <cell r="A2463" t="str">
            <v>12</v>
          </cell>
          <cell r="B2463" t="str">
            <v>01</v>
          </cell>
          <cell r="C2463" t="str">
            <v>04</v>
          </cell>
          <cell r="D2463" t="str">
            <v>14</v>
          </cell>
          <cell r="E2463" t="str">
            <v>14</v>
          </cell>
          <cell r="F2463" t="str">
            <v>05</v>
          </cell>
          <cell r="G2463" t="str">
            <v>1</v>
          </cell>
          <cell r="H2463" t="str">
            <v>00</v>
          </cell>
          <cell r="I2463" t="str">
            <v>0</v>
          </cell>
          <cell r="J2463">
            <v>0</v>
          </cell>
          <cell r="K2463">
            <v>1</v>
          </cell>
          <cell r="L2463">
            <v>0</v>
          </cell>
          <cell r="M2463">
            <v>0</v>
          </cell>
          <cell r="N2463">
            <v>0</v>
          </cell>
          <cell r="O2463">
            <v>0</v>
          </cell>
        </row>
        <row r="2464">
          <cell r="A2464" t="str">
            <v>12</v>
          </cell>
          <cell r="B2464" t="str">
            <v>01</v>
          </cell>
          <cell r="C2464" t="str">
            <v>05</v>
          </cell>
          <cell r="D2464" t="str">
            <v>01</v>
          </cell>
          <cell r="E2464" t="str">
            <v>14</v>
          </cell>
          <cell r="F2464" t="str">
            <v>05</v>
          </cell>
          <cell r="G2464" t="str">
            <v>1</v>
          </cell>
          <cell r="H2464" t="str">
            <v>00</v>
          </cell>
          <cell r="I2464" t="str">
            <v>0</v>
          </cell>
          <cell r="J2464">
            <v>8000</v>
          </cell>
          <cell r="K2464">
            <v>1000</v>
          </cell>
          <cell r="L2464">
            <v>1168</v>
          </cell>
          <cell r="M2464">
            <v>19</v>
          </cell>
          <cell r="N2464">
            <v>19</v>
          </cell>
          <cell r="O2464">
            <v>19</v>
          </cell>
        </row>
        <row r="2465">
          <cell r="A2465" t="str">
            <v>12</v>
          </cell>
          <cell r="B2465" t="str">
            <v>01</v>
          </cell>
          <cell r="C2465" t="str">
            <v>05</v>
          </cell>
          <cell r="D2465" t="str">
            <v>02</v>
          </cell>
          <cell r="E2465" t="str">
            <v>14</v>
          </cell>
          <cell r="F2465" t="str">
            <v>05</v>
          </cell>
          <cell r="G2465" t="str">
            <v>1</v>
          </cell>
          <cell r="H2465" t="str">
            <v>00</v>
          </cell>
          <cell r="I2465" t="str">
            <v>0</v>
          </cell>
          <cell r="J2465">
            <v>0</v>
          </cell>
          <cell r="K2465">
            <v>9606</v>
          </cell>
          <cell r="L2465">
            <v>6933</v>
          </cell>
          <cell r="M2465">
            <v>178</v>
          </cell>
          <cell r="N2465">
            <v>178</v>
          </cell>
          <cell r="O2465">
            <v>178</v>
          </cell>
        </row>
        <row r="2466">
          <cell r="A2466" t="str">
            <v>12</v>
          </cell>
          <cell r="B2466" t="str">
            <v>01</v>
          </cell>
          <cell r="C2466" t="str">
            <v>05</v>
          </cell>
          <cell r="D2466" t="str">
            <v>03</v>
          </cell>
          <cell r="E2466" t="str">
            <v>14</v>
          </cell>
          <cell r="F2466" t="str">
            <v>05</v>
          </cell>
          <cell r="G2466" t="str">
            <v>1</v>
          </cell>
          <cell r="H2466" t="str">
            <v>00</v>
          </cell>
          <cell r="I2466" t="str">
            <v>0</v>
          </cell>
          <cell r="J2466">
            <v>0</v>
          </cell>
          <cell r="K2466">
            <v>7200</v>
          </cell>
          <cell r="L2466">
            <v>4116</v>
          </cell>
          <cell r="M2466">
            <v>133</v>
          </cell>
          <cell r="N2466">
            <v>133</v>
          </cell>
          <cell r="O2466">
            <v>133</v>
          </cell>
        </row>
        <row r="2467">
          <cell r="A2467" t="str">
            <v>12</v>
          </cell>
          <cell r="B2467" t="str">
            <v>01</v>
          </cell>
          <cell r="C2467" t="str">
            <v>05</v>
          </cell>
          <cell r="D2467" t="str">
            <v>04</v>
          </cell>
          <cell r="E2467" t="str">
            <v>14</v>
          </cell>
          <cell r="F2467" t="str">
            <v>05</v>
          </cell>
          <cell r="G2467" t="str">
            <v>1</v>
          </cell>
          <cell r="H2467" t="str">
            <v>00</v>
          </cell>
          <cell r="I2467" t="str">
            <v>0</v>
          </cell>
          <cell r="J2467">
            <v>141</v>
          </cell>
          <cell r="K2467">
            <v>1</v>
          </cell>
          <cell r="L2467">
            <v>0</v>
          </cell>
          <cell r="M2467">
            <v>0</v>
          </cell>
          <cell r="N2467">
            <v>0</v>
          </cell>
          <cell r="O2467">
            <v>0</v>
          </cell>
        </row>
        <row r="2468">
          <cell r="A2468" t="str">
            <v>12</v>
          </cell>
          <cell r="B2468" t="str">
            <v>01</v>
          </cell>
          <cell r="C2468" t="str">
            <v>05</v>
          </cell>
          <cell r="D2468" t="str">
            <v>12</v>
          </cell>
          <cell r="E2468" t="str">
            <v>14</v>
          </cell>
          <cell r="F2468" t="str">
            <v>05</v>
          </cell>
          <cell r="G2468" t="str">
            <v>1</v>
          </cell>
          <cell r="H2468" t="str">
            <v>00</v>
          </cell>
          <cell r="I2468" t="str">
            <v>0</v>
          </cell>
          <cell r="J2468">
            <v>0</v>
          </cell>
          <cell r="K2468">
            <v>0</v>
          </cell>
          <cell r="L2468">
            <v>0</v>
          </cell>
          <cell r="M2468">
            <v>0</v>
          </cell>
          <cell r="N2468">
            <v>0</v>
          </cell>
          <cell r="O2468">
            <v>0</v>
          </cell>
        </row>
        <row r="2469">
          <cell r="A2469" t="str">
            <v>12</v>
          </cell>
          <cell r="B2469" t="str">
            <v>01</v>
          </cell>
          <cell r="C2469" t="str">
            <v>05</v>
          </cell>
          <cell r="D2469" t="str">
            <v>15</v>
          </cell>
          <cell r="E2469" t="str">
            <v>14</v>
          </cell>
          <cell r="F2469" t="str">
            <v>05</v>
          </cell>
          <cell r="G2469" t="str">
            <v>1</v>
          </cell>
          <cell r="H2469" t="str">
            <v>00</v>
          </cell>
          <cell r="I2469" t="str">
            <v>0</v>
          </cell>
          <cell r="J2469">
            <v>3999</v>
          </cell>
          <cell r="K2469">
            <v>0</v>
          </cell>
          <cell r="L2469">
            <v>0</v>
          </cell>
          <cell r="M2469">
            <v>0</v>
          </cell>
          <cell r="N2469">
            <v>0</v>
          </cell>
          <cell r="O2469">
            <v>0</v>
          </cell>
        </row>
        <row r="2470">
          <cell r="A2470" t="str">
            <v>12</v>
          </cell>
          <cell r="B2470" t="str">
            <v>02</v>
          </cell>
          <cell r="C2470" t="str">
            <v>01</v>
          </cell>
          <cell r="D2470" t="str">
            <v>01</v>
          </cell>
          <cell r="E2470" t="str">
            <v>14</v>
          </cell>
          <cell r="F2470" t="str">
            <v>05</v>
          </cell>
          <cell r="G2470" t="str">
            <v>1</v>
          </cell>
          <cell r="H2470" t="str">
            <v>00</v>
          </cell>
          <cell r="I2470" t="str">
            <v>0</v>
          </cell>
          <cell r="J2470">
            <v>0</v>
          </cell>
          <cell r="K2470">
            <v>1000</v>
          </cell>
          <cell r="L2470">
            <v>0</v>
          </cell>
          <cell r="M2470">
            <v>519</v>
          </cell>
          <cell r="N2470">
            <v>19</v>
          </cell>
          <cell r="O2470">
            <v>19</v>
          </cell>
        </row>
        <row r="2471">
          <cell r="A2471" t="str">
            <v>12</v>
          </cell>
          <cell r="B2471" t="str">
            <v>02</v>
          </cell>
          <cell r="C2471" t="str">
            <v>01</v>
          </cell>
          <cell r="D2471" t="str">
            <v>02</v>
          </cell>
          <cell r="E2471" t="str">
            <v>14</v>
          </cell>
          <cell r="F2471" t="str">
            <v>05</v>
          </cell>
          <cell r="G2471" t="str">
            <v>0</v>
          </cell>
          <cell r="H2471" t="str">
            <v>00</v>
          </cell>
          <cell r="I2471" t="str">
            <v>0</v>
          </cell>
          <cell r="J2471">
            <v>600</v>
          </cell>
          <cell r="K2471">
            <v>0</v>
          </cell>
          <cell r="L2471">
            <v>0</v>
          </cell>
          <cell r="M2471">
            <v>0</v>
          </cell>
          <cell r="N2471">
            <v>0</v>
          </cell>
          <cell r="O2471">
            <v>0</v>
          </cell>
        </row>
        <row r="2472">
          <cell r="A2472" t="str">
            <v>12</v>
          </cell>
          <cell r="B2472" t="str">
            <v>01</v>
          </cell>
          <cell r="C2472" t="str">
            <v>01</v>
          </cell>
          <cell r="D2472" t="str">
            <v>01</v>
          </cell>
          <cell r="E2472" t="str">
            <v>14</v>
          </cell>
          <cell r="F2472" t="str">
            <v>06</v>
          </cell>
          <cell r="G2472" t="str">
            <v>1</v>
          </cell>
          <cell r="H2472" t="str">
            <v>00</v>
          </cell>
          <cell r="I2472" t="str">
            <v>0</v>
          </cell>
          <cell r="J2472">
            <v>836</v>
          </cell>
          <cell r="K2472">
            <v>1</v>
          </cell>
          <cell r="L2472">
            <v>0</v>
          </cell>
          <cell r="M2472">
            <v>2000</v>
          </cell>
          <cell r="N2472">
            <v>0</v>
          </cell>
          <cell r="O2472">
            <v>0</v>
          </cell>
        </row>
        <row r="2473">
          <cell r="A2473" t="str">
            <v>12</v>
          </cell>
          <cell r="B2473" t="str">
            <v>01</v>
          </cell>
          <cell r="C2473" t="str">
            <v>01</v>
          </cell>
          <cell r="D2473" t="str">
            <v>03</v>
          </cell>
          <cell r="E2473" t="str">
            <v>14</v>
          </cell>
          <cell r="F2473" t="str">
            <v>06</v>
          </cell>
          <cell r="G2473" t="str">
            <v>1</v>
          </cell>
          <cell r="H2473" t="str">
            <v>00</v>
          </cell>
          <cell r="I2473" t="str">
            <v>0</v>
          </cell>
          <cell r="J2473">
            <v>0</v>
          </cell>
          <cell r="K2473">
            <v>3000</v>
          </cell>
          <cell r="L2473">
            <v>1350</v>
          </cell>
          <cell r="M2473">
            <v>1056</v>
          </cell>
          <cell r="N2473">
            <v>56</v>
          </cell>
          <cell r="O2473">
            <v>56</v>
          </cell>
        </row>
        <row r="2474">
          <cell r="A2474" t="str">
            <v>12</v>
          </cell>
          <cell r="B2474" t="str">
            <v>01</v>
          </cell>
          <cell r="C2474" t="str">
            <v>02</v>
          </cell>
          <cell r="D2474" t="str">
            <v>01</v>
          </cell>
          <cell r="E2474" t="str">
            <v>14</v>
          </cell>
          <cell r="F2474" t="str">
            <v>06</v>
          </cell>
          <cell r="G2474" t="str">
            <v>1</v>
          </cell>
          <cell r="H2474" t="str">
            <v>00</v>
          </cell>
          <cell r="I2474" t="str">
            <v>0</v>
          </cell>
          <cell r="J2474">
            <v>0</v>
          </cell>
          <cell r="K2474">
            <v>10000</v>
          </cell>
          <cell r="L2474">
            <v>9869</v>
          </cell>
          <cell r="M2474">
            <v>1185</v>
          </cell>
          <cell r="N2474">
            <v>185</v>
          </cell>
          <cell r="O2474">
            <v>185</v>
          </cell>
        </row>
        <row r="2475">
          <cell r="A2475" t="str">
            <v>12</v>
          </cell>
          <cell r="B2475" t="str">
            <v>01</v>
          </cell>
          <cell r="C2475" t="str">
            <v>02</v>
          </cell>
          <cell r="D2475" t="str">
            <v>02</v>
          </cell>
          <cell r="E2475" t="str">
            <v>14</v>
          </cell>
          <cell r="F2475" t="str">
            <v>06</v>
          </cell>
          <cell r="G2475" t="str">
            <v>1</v>
          </cell>
          <cell r="H2475" t="str">
            <v>00</v>
          </cell>
          <cell r="I2475" t="str">
            <v>0</v>
          </cell>
          <cell r="J2475">
            <v>10092</v>
          </cell>
          <cell r="K2475">
            <v>0</v>
          </cell>
          <cell r="L2475">
            <v>0</v>
          </cell>
          <cell r="M2475">
            <v>250000</v>
          </cell>
          <cell r="N2475">
            <v>0</v>
          </cell>
          <cell r="O2475">
            <v>0</v>
          </cell>
        </row>
        <row r="2476">
          <cell r="A2476" t="str">
            <v>12</v>
          </cell>
          <cell r="B2476" t="str">
            <v>01</v>
          </cell>
          <cell r="C2476" t="str">
            <v>03</v>
          </cell>
          <cell r="D2476" t="str">
            <v>01</v>
          </cell>
          <cell r="E2476" t="str">
            <v>14</v>
          </cell>
          <cell r="F2476" t="str">
            <v>06</v>
          </cell>
          <cell r="G2476" t="str">
            <v>1</v>
          </cell>
          <cell r="H2476" t="str">
            <v>00</v>
          </cell>
          <cell r="I2476" t="str">
            <v>0</v>
          </cell>
          <cell r="J2476">
            <v>0</v>
          </cell>
          <cell r="K2476">
            <v>2</v>
          </cell>
          <cell r="L2476">
            <v>0</v>
          </cell>
          <cell r="M2476">
            <v>0</v>
          </cell>
          <cell r="N2476">
            <v>0</v>
          </cell>
          <cell r="O2476">
            <v>0</v>
          </cell>
        </row>
        <row r="2477">
          <cell r="A2477" t="str">
            <v>12</v>
          </cell>
          <cell r="B2477" t="str">
            <v>01</v>
          </cell>
          <cell r="C2477" t="str">
            <v>03</v>
          </cell>
          <cell r="D2477" t="str">
            <v>02</v>
          </cell>
          <cell r="E2477" t="str">
            <v>14</v>
          </cell>
          <cell r="F2477" t="str">
            <v>06</v>
          </cell>
          <cell r="G2477" t="str">
            <v>1</v>
          </cell>
          <cell r="H2477" t="str">
            <v>00</v>
          </cell>
          <cell r="I2477" t="str">
            <v>0</v>
          </cell>
          <cell r="J2477">
            <v>600</v>
          </cell>
          <cell r="K2477">
            <v>1</v>
          </cell>
          <cell r="L2477">
            <v>0</v>
          </cell>
          <cell r="M2477">
            <v>0</v>
          </cell>
          <cell r="N2477">
            <v>0</v>
          </cell>
          <cell r="O2477">
            <v>0</v>
          </cell>
        </row>
        <row r="2478">
          <cell r="A2478" t="str">
            <v>12</v>
          </cell>
          <cell r="B2478" t="str">
            <v>01</v>
          </cell>
          <cell r="C2478" t="str">
            <v>03</v>
          </cell>
          <cell r="D2478" t="str">
            <v>03</v>
          </cell>
          <cell r="E2478" t="str">
            <v>14</v>
          </cell>
          <cell r="F2478" t="str">
            <v>06</v>
          </cell>
          <cell r="G2478" t="str">
            <v>1</v>
          </cell>
          <cell r="H2478" t="str">
            <v>00</v>
          </cell>
          <cell r="I2478" t="str">
            <v>0</v>
          </cell>
          <cell r="J2478">
            <v>930</v>
          </cell>
          <cell r="K2478">
            <v>1</v>
          </cell>
          <cell r="L2478">
            <v>0</v>
          </cell>
          <cell r="M2478">
            <v>0</v>
          </cell>
          <cell r="N2478">
            <v>0</v>
          </cell>
          <cell r="O2478">
            <v>0</v>
          </cell>
        </row>
        <row r="2479">
          <cell r="A2479" t="str">
            <v>12</v>
          </cell>
          <cell r="B2479" t="str">
            <v>01</v>
          </cell>
          <cell r="C2479" t="str">
            <v>03</v>
          </cell>
          <cell r="D2479" t="str">
            <v>04</v>
          </cell>
          <cell r="E2479" t="str">
            <v>14</v>
          </cell>
          <cell r="F2479" t="str">
            <v>06</v>
          </cell>
          <cell r="G2479" t="str">
            <v>1</v>
          </cell>
          <cell r="H2479" t="str">
            <v>00</v>
          </cell>
          <cell r="I2479" t="str">
            <v>0</v>
          </cell>
          <cell r="J2479">
            <v>750</v>
          </cell>
          <cell r="K2479">
            <v>1</v>
          </cell>
          <cell r="L2479">
            <v>0</v>
          </cell>
          <cell r="M2479">
            <v>0</v>
          </cell>
          <cell r="N2479">
            <v>0</v>
          </cell>
          <cell r="O2479">
            <v>0</v>
          </cell>
        </row>
        <row r="2480">
          <cell r="A2480" t="str">
            <v>12</v>
          </cell>
          <cell r="B2480" t="str">
            <v>01</v>
          </cell>
          <cell r="C2480" t="str">
            <v>03</v>
          </cell>
          <cell r="D2480" t="str">
            <v>05</v>
          </cell>
          <cell r="E2480" t="str">
            <v>14</v>
          </cell>
          <cell r="F2480" t="str">
            <v>06</v>
          </cell>
          <cell r="G2480" t="str">
            <v>1</v>
          </cell>
          <cell r="H2480" t="str">
            <v>00</v>
          </cell>
          <cell r="I2480" t="str">
            <v>0</v>
          </cell>
          <cell r="J2480">
            <v>0</v>
          </cell>
          <cell r="K2480">
            <v>50000</v>
          </cell>
          <cell r="L2480">
            <v>44467</v>
          </cell>
          <cell r="M2480">
            <v>1925</v>
          </cell>
          <cell r="N2480">
            <v>925</v>
          </cell>
          <cell r="O2480">
            <v>925</v>
          </cell>
        </row>
        <row r="2481">
          <cell r="A2481" t="str">
            <v>12</v>
          </cell>
          <cell r="B2481" t="str">
            <v>01</v>
          </cell>
          <cell r="C2481" t="str">
            <v>04</v>
          </cell>
          <cell r="D2481" t="str">
            <v>01</v>
          </cell>
          <cell r="E2481" t="str">
            <v>14</v>
          </cell>
          <cell r="F2481" t="str">
            <v>06</v>
          </cell>
          <cell r="G2481" t="str">
            <v>1</v>
          </cell>
          <cell r="H2481" t="str">
            <v>00</v>
          </cell>
          <cell r="I2481" t="str">
            <v>0</v>
          </cell>
          <cell r="J2481">
            <v>1484</v>
          </cell>
          <cell r="K2481">
            <v>5000</v>
          </cell>
          <cell r="L2481">
            <v>6145</v>
          </cell>
          <cell r="M2481">
            <v>2093</v>
          </cell>
          <cell r="N2481">
            <v>93</v>
          </cell>
          <cell r="O2481">
            <v>93</v>
          </cell>
        </row>
        <row r="2482">
          <cell r="A2482" t="str">
            <v>12</v>
          </cell>
          <cell r="B2482" t="str">
            <v>01</v>
          </cell>
          <cell r="C2482" t="str">
            <v>04</v>
          </cell>
          <cell r="D2482" t="str">
            <v>02</v>
          </cell>
          <cell r="E2482" t="str">
            <v>14</v>
          </cell>
          <cell r="F2482" t="str">
            <v>06</v>
          </cell>
          <cell r="G2482" t="str">
            <v>1</v>
          </cell>
          <cell r="H2482" t="str">
            <v>00</v>
          </cell>
          <cell r="I2482" t="str">
            <v>0</v>
          </cell>
          <cell r="J2482">
            <v>0</v>
          </cell>
          <cell r="K2482">
            <v>2000</v>
          </cell>
          <cell r="L2482">
            <v>2000</v>
          </cell>
          <cell r="M2482">
            <v>2037</v>
          </cell>
          <cell r="N2482">
            <v>37</v>
          </cell>
          <cell r="O2482">
            <v>37</v>
          </cell>
        </row>
        <row r="2483">
          <cell r="A2483" t="str">
            <v>12</v>
          </cell>
          <cell r="B2483" t="str">
            <v>01</v>
          </cell>
          <cell r="C2483" t="str">
            <v>04</v>
          </cell>
          <cell r="D2483" t="str">
            <v>03</v>
          </cell>
          <cell r="E2483" t="str">
            <v>14</v>
          </cell>
          <cell r="F2483" t="str">
            <v>06</v>
          </cell>
          <cell r="G2483" t="str">
            <v>1</v>
          </cell>
          <cell r="H2483" t="str">
            <v>00</v>
          </cell>
          <cell r="I2483" t="str">
            <v>0</v>
          </cell>
          <cell r="J2483">
            <v>0</v>
          </cell>
          <cell r="K2483">
            <v>1500</v>
          </cell>
          <cell r="L2483">
            <v>1500</v>
          </cell>
          <cell r="M2483">
            <v>2028</v>
          </cell>
          <cell r="N2483">
            <v>28</v>
          </cell>
          <cell r="O2483">
            <v>28</v>
          </cell>
        </row>
        <row r="2484">
          <cell r="A2484" t="str">
            <v>12</v>
          </cell>
          <cell r="B2484" t="str">
            <v>01</v>
          </cell>
          <cell r="C2484" t="str">
            <v>04</v>
          </cell>
          <cell r="D2484" t="str">
            <v>04</v>
          </cell>
          <cell r="E2484" t="str">
            <v>14</v>
          </cell>
          <cell r="F2484" t="str">
            <v>06</v>
          </cell>
          <cell r="G2484" t="str">
            <v>1</v>
          </cell>
          <cell r="H2484" t="str">
            <v>00</v>
          </cell>
          <cell r="I2484" t="str">
            <v>0</v>
          </cell>
          <cell r="J2484">
            <v>13836</v>
          </cell>
          <cell r="K2484">
            <v>10000</v>
          </cell>
          <cell r="L2484">
            <v>11240</v>
          </cell>
          <cell r="M2484">
            <v>2185</v>
          </cell>
          <cell r="N2484">
            <v>185</v>
          </cell>
          <cell r="O2484">
            <v>185</v>
          </cell>
        </row>
        <row r="2485">
          <cell r="A2485" t="str">
            <v>12</v>
          </cell>
          <cell r="B2485" t="str">
            <v>01</v>
          </cell>
          <cell r="C2485" t="str">
            <v>04</v>
          </cell>
          <cell r="D2485" t="str">
            <v>05</v>
          </cell>
          <cell r="E2485" t="str">
            <v>14</v>
          </cell>
          <cell r="F2485" t="str">
            <v>06</v>
          </cell>
          <cell r="G2485" t="str">
            <v>1</v>
          </cell>
          <cell r="H2485" t="str">
            <v>00</v>
          </cell>
          <cell r="I2485" t="str">
            <v>0</v>
          </cell>
          <cell r="J2485">
            <v>8902</v>
          </cell>
          <cell r="K2485">
            <v>10000</v>
          </cell>
          <cell r="L2485">
            <v>13244</v>
          </cell>
          <cell r="M2485">
            <v>2185</v>
          </cell>
          <cell r="N2485">
            <v>185</v>
          </cell>
          <cell r="O2485">
            <v>185</v>
          </cell>
        </row>
        <row r="2486">
          <cell r="A2486" t="str">
            <v>12</v>
          </cell>
          <cell r="B2486" t="str">
            <v>01</v>
          </cell>
          <cell r="C2486" t="str">
            <v>04</v>
          </cell>
          <cell r="D2486" t="str">
            <v>06</v>
          </cell>
          <cell r="E2486" t="str">
            <v>14</v>
          </cell>
          <cell r="F2486" t="str">
            <v>06</v>
          </cell>
          <cell r="G2486" t="str">
            <v>1</v>
          </cell>
          <cell r="H2486" t="str">
            <v>00</v>
          </cell>
          <cell r="I2486" t="str">
            <v>0</v>
          </cell>
          <cell r="J2486">
            <v>0</v>
          </cell>
          <cell r="K2486">
            <v>9385</v>
          </cell>
          <cell r="L2486">
            <v>9385</v>
          </cell>
          <cell r="M2486">
            <v>2174</v>
          </cell>
          <cell r="N2486">
            <v>174</v>
          </cell>
          <cell r="O2486">
            <v>174</v>
          </cell>
        </row>
        <row r="2487">
          <cell r="A2487" t="str">
            <v>12</v>
          </cell>
          <cell r="B2487" t="str">
            <v>01</v>
          </cell>
          <cell r="C2487" t="str">
            <v>04</v>
          </cell>
          <cell r="D2487" t="str">
            <v>07</v>
          </cell>
          <cell r="E2487" t="str">
            <v>14</v>
          </cell>
          <cell r="F2487" t="str">
            <v>06</v>
          </cell>
          <cell r="G2487" t="str">
            <v>1</v>
          </cell>
          <cell r="H2487" t="str">
            <v>00</v>
          </cell>
          <cell r="I2487" t="str">
            <v>0</v>
          </cell>
          <cell r="J2487">
            <v>0</v>
          </cell>
          <cell r="K2487">
            <v>3549</v>
          </cell>
          <cell r="L2487">
            <v>3549</v>
          </cell>
          <cell r="M2487">
            <v>2066</v>
          </cell>
          <cell r="N2487">
            <v>66</v>
          </cell>
          <cell r="O2487">
            <v>66</v>
          </cell>
        </row>
        <row r="2488">
          <cell r="A2488" t="str">
            <v>12</v>
          </cell>
          <cell r="B2488" t="str">
            <v>01</v>
          </cell>
          <cell r="C2488" t="str">
            <v>04</v>
          </cell>
          <cell r="D2488" t="str">
            <v>07</v>
          </cell>
          <cell r="E2488" t="str">
            <v>14</v>
          </cell>
          <cell r="F2488" t="str">
            <v>06</v>
          </cell>
          <cell r="G2488" t="str">
            <v>2</v>
          </cell>
          <cell r="H2488" t="str">
            <v>00</v>
          </cell>
          <cell r="I2488" t="str">
            <v>0</v>
          </cell>
          <cell r="J2488">
            <v>2185</v>
          </cell>
          <cell r="K2488">
            <v>0</v>
          </cell>
          <cell r="L2488">
            <v>0</v>
          </cell>
          <cell r="M2488">
            <v>0</v>
          </cell>
          <cell r="N2488">
            <v>0</v>
          </cell>
          <cell r="O2488">
            <v>0</v>
          </cell>
        </row>
        <row r="2489">
          <cell r="A2489" t="str">
            <v>12</v>
          </cell>
          <cell r="B2489" t="str">
            <v>01</v>
          </cell>
          <cell r="C2489" t="str">
            <v>04</v>
          </cell>
          <cell r="D2489" t="str">
            <v>08</v>
          </cell>
          <cell r="E2489" t="str">
            <v>14</v>
          </cell>
          <cell r="F2489" t="str">
            <v>06</v>
          </cell>
          <cell r="G2489" t="str">
            <v>4</v>
          </cell>
          <cell r="H2489" t="str">
            <v>00</v>
          </cell>
          <cell r="I2489" t="str">
            <v>0</v>
          </cell>
          <cell r="J2489">
            <v>1499</v>
          </cell>
          <cell r="K2489">
            <v>2000</v>
          </cell>
          <cell r="L2489">
            <v>3691</v>
          </cell>
          <cell r="M2489">
            <v>2037</v>
          </cell>
          <cell r="N2489">
            <v>37</v>
          </cell>
          <cell r="O2489">
            <v>37</v>
          </cell>
        </row>
        <row r="2490">
          <cell r="A2490" t="str">
            <v>12</v>
          </cell>
          <cell r="B2490" t="str">
            <v>01</v>
          </cell>
          <cell r="C2490" t="str">
            <v>04</v>
          </cell>
          <cell r="D2490" t="str">
            <v>09</v>
          </cell>
          <cell r="E2490" t="str">
            <v>14</v>
          </cell>
          <cell r="F2490" t="str">
            <v>06</v>
          </cell>
          <cell r="G2490" t="str">
            <v>1</v>
          </cell>
          <cell r="H2490" t="str">
            <v>00</v>
          </cell>
          <cell r="I2490" t="str">
            <v>0</v>
          </cell>
          <cell r="J2490">
            <v>0</v>
          </cell>
          <cell r="K2490">
            <v>2000</v>
          </cell>
          <cell r="L2490">
            <v>2000</v>
          </cell>
          <cell r="M2490">
            <v>2037</v>
          </cell>
          <cell r="N2490">
            <v>37</v>
          </cell>
          <cell r="O2490">
            <v>37</v>
          </cell>
        </row>
        <row r="2491">
          <cell r="A2491" t="str">
            <v>12</v>
          </cell>
          <cell r="B2491" t="str">
            <v>01</v>
          </cell>
          <cell r="C2491" t="str">
            <v>04</v>
          </cell>
          <cell r="D2491" t="str">
            <v>09</v>
          </cell>
          <cell r="E2491" t="str">
            <v>14</v>
          </cell>
          <cell r="F2491" t="str">
            <v>06</v>
          </cell>
          <cell r="G2491" t="str">
            <v>6</v>
          </cell>
          <cell r="H2491" t="str">
            <v>00</v>
          </cell>
          <cell r="I2491" t="str">
            <v>0</v>
          </cell>
          <cell r="J2491">
            <v>1621</v>
          </cell>
          <cell r="K2491">
            <v>0</v>
          </cell>
          <cell r="L2491">
            <v>0</v>
          </cell>
          <cell r="M2491">
            <v>0</v>
          </cell>
          <cell r="N2491">
            <v>0</v>
          </cell>
          <cell r="O2491">
            <v>0</v>
          </cell>
        </row>
        <row r="2492">
          <cell r="A2492" t="str">
            <v>12</v>
          </cell>
          <cell r="B2492" t="str">
            <v>01</v>
          </cell>
          <cell r="C2492" t="str">
            <v>04</v>
          </cell>
          <cell r="D2492" t="str">
            <v>10</v>
          </cell>
          <cell r="E2492" t="str">
            <v>14</v>
          </cell>
          <cell r="F2492" t="str">
            <v>06</v>
          </cell>
          <cell r="G2492" t="str">
            <v>1</v>
          </cell>
          <cell r="H2492" t="str">
            <v>00</v>
          </cell>
          <cell r="I2492" t="str">
            <v>0</v>
          </cell>
          <cell r="J2492">
            <v>0</v>
          </cell>
          <cell r="K2492">
            <v>2000</v>
          </cell>
          <cell r="L2492">
            <v>2000</v>
          </cell>
          <cell r="M2492">
            <v>2037</v>
          </cell>
          <cell r="N2492">
            <v>37</v>
          </cell>
          <cell r="O2492">
            <v>37</v>
          </cell>
        </row>
        <row r="2493">
          <cell r="A2493" t="str">
            <v>12</v>
          </cell>
          <cell r="B2493" t="str">
            <v>01</v>
          </cell>
          <cell r="C2493" t="str">
            <v>04</v>
          </cell>
          <cell r="D2493" t="str">
            <v>10</v>
          </cell>
          <cell r="E2493" t="str">
            <v>14</v>
          </cell>
          <cell r="F2493" t="str">
            <v>06</v>
          </cell>
          <cell r="G2493" t="str">
            <v>3</v>
          </cell>
          <cell r="H2493" t="str">
            <v>00</v>
          </cell>
          <cell r="I2493" t="str">
            <v>0</v>
          </cell>
          <cell r="J2493">
            <v>744</v>
          </cell>
          <cell r="K2493">
            <v>0</v>
          </cell>
          <cell r="L2493">
            <v>0</v>
          </cell>
          <cell r="M2493">
            <v>0</v>
          </cell>
          <cell r="N2493">
            <v>0</v>
          </cell>
          <cell r="O2493">
            <v>0</v>
          </cell>
        </row>
        <row r="2494">
          <cell r="A2494" t="str">
            <v>12</v>
          </cell>
          <cell r="B2494" t="str">
            <v>01</v>
          </cell>
          <cell r="C2494" t="str">
            <v>04</v>
          </cell>
          <cell r="D2494" t="str">
            <v>11</v>
          </cell>
          <cell r="E2494" t="str">
            <v>14</v>
          </cell>
          <cell r="F2494" t="str">
            <v>06</v>
          </cell>
          <cell r="G2494" t="str">
            <v>1</v>
          </cell>
          <cell r="H2494" t="str">
            <v>00</v>
          </cell>
          <cell r="I2494" t="str">
            <v>0</v>
          </cell>
          <cell r="J2494">
            <v>3996</v>
          </cell>
          <cell r="K2494">
            <v>7200</v>
          </cell>
          <cell r="L2494">
            <v>8881</v>
          </cell>
          <cell r="M2494">
            <v>2133</v>
          </cell>
          <cell r="N2494">
            <v>133</v>
          </cell>
          <cell r="O2494">
            <v>133</v>
          </cell>
        </row>
        <row r="2495">
          <cell r="A2495" t="str">
            <v>12</v>
          </cell>
          <cell r="B2495" t="str">
            <v>01</v>
          </cell>
          <cell r="C2495" t="str">
            <v>04</v>
          </cell>
          <cell r="D2495" t="str">
            <v>12</v>
          </cell>
          <cell r="E2495" t="str">
            <v>14</v>
          </cell>
          <cell r="F2495" t="str">
            <v>06</v>
          </cell>
          <cell r="G2495" t="str">
            <v>1</v>
          </cell>
          <cell r="H2495" t="str">
            <v>00</v>
          </cell>
          <cell r="I2495" t="str">
            <v>0</v>
          </cell>
          <cell r="J2495">
            <v>639</v>
          </cell>
          <cell r="K2495">
            <v>2000</v>
          </cell>
          <cell r="L2495">
            <v>1668</v>
          </cell>
          <cell r="M2495">
            <v>2037</v>
          </cell>
          <cell r="N2495">
            <v>37</v>
          </cell>
          <cell r="O2495">
            <v>37</v>
          </cell>
        </row>
        <row r="2496">
          <cell r="A2496" t="str">
            <v>12</v>
          </cell>
          <cell r="B2496" t="str">
            <v>01</v>
          </cell>
          <cell r="C2496" t="str">
            <v>04</v>
          </cell>
          <cell r="D2496" t="str">
            <v>13</v>
          </cell>
          <cell r="E2496" t="str">
            <v>14</v>
          </cell>
          <cell r="F2496" t="str">
            <v>06</v>
          </cell>
          <cell r="G2496" t="str">
            <v>1</v>
          </cell>
          <cell r="H2496" t="str">
            <v>00</v>
          </cell>
          <cell r="I2496" t="str">
            <v>0</v>
          </cell>
          <cell r="J2496">
            <v>0</v>
          </cell>
          <cell r="K2496">
            <v>10000</v>
          </cell>
          <cell r="L2496">
            <v>12357</v>
          </cell>
          <cell r="M2496">
            <v>2185</v>
          </cell>
          <cell r="N2496">
            <v>185</v>
          </cell>
          <cell r="O2496">
            <v>185</v>
          </cell>
        </row>
        <row r="2497">
          <cell r="A2497" t="str">
            <v>12</v>
          </cell>
          <cell r="B2497" t="str">
            <v>01</v>
          </cell>
          <cell r="C2497" t="str">
            <v>04</v>
          </cell>
          <cell r="D2497" t="str">
            <v>14</v>
          </cell>
          <cell r="E2497" t="str">
            <v>14</v>
          </cell>
          <cell r="F2497" t="str">
            <v>06</v>
          </cell>
          <cell r="G2497" t="str">
            <v>1</v>
          </cell>
          <cell r="H2497" t="str">
            <v>00</v>
          </cell>
          <cell r="I2497" t="str">
            <v>0</v>
          </cell>
          <cell r="J2497">
            <v>0</v>
          </cell>
          <cell r="K2497">
            <v>2000</v>
          </cell>
          <cell r="L2497">
            <v>1888</v>
          </cell>
          <cell r="M2497">
            <v>2037</v>
          </cell>
          <cell r="N2497">
            <v>37</v>
          </cell>
          <cell r="O2497">
            <v>37</v>
          </cell>
        </row>
        <row r="2498">
          <cell r="A2498" t="str">
            <v>12</v>
          </cell>
          <cell r="B2498" t="str">
            <v>01</v>
          </cell>
          <cell r="C2498" t="str">
            <v>05</v>
          </cell>
          <cell r="D2498" t="str">
            <v>01</v>
          </cell>
          <cell r="E2498" t="str">
            <v>14</v>
          </cell>
          <cell r="F2498" t="str">
            <v>06</v>
          </cell>
          <cell r="G2498" t="str">
            <v>1</v>
          </cell>
          <cell r="H2498" t="str">
            <v>00</v>
          </cell>
          <cell r="I2498" t="str">
            <v>0</v>
          </cell>
          <cell r="J2498">
            <v>467</v>
          </cell>
          <cell r="K2498">
            <v>4000</v>
          </cell>
          <cell r="L2498">
            <v>4113</v>
          </cell>
          <cell r="M2498">
            <v>1074</v>
          </cell>
          <cell r="N2498">
            <v>74</v>
          </cell>
          <cell r="O2498">
            <v>74</v>
          </cell>
        </row>
        <row r="2499">
          <cell r="A2499" t="str">
            <v>12</v>
          </cell>
          <cell r="B2499" t="str">
            <v>01</v>
          </cell>
          <cell r="C2499" t="str">
            <v>05</v>
          </cell>
          <cell r="D2499" t="str">
            <v>02</v>
          </cell>
          <cell r="E2499" t="str">
            <v>14</v>
          </cell>
          <cell r="F2499" t="str">
            <v>06</v>
          </cell>
          <cell r="G2499" t="str">
            <v>1</v>
          </cell>
          <cell r="H2499" t="str">
            <v>00</v>
          </cell>
          <cell r="I2499" t="str">
            <v>0</v>
          </cell>
          <cell r="J2499">
            <v>0</v>
          </cell>
          <cell r="K2499">
            <v>4000</v>
          </cell>
          <cell r="L2499">
            <v>4173</v>
          </cell>
          <cell r="M2499">
            <v>1574</v>
          </cell>
          <cell r="N2499">
            <v>74</v>
          </cell>
          <cell r="O2499">
            <v>74</v>
          </cell>
        </row>
        <row r="2500">
          <cell r="A2500" t="str">
            <v>12</v>
          </cell>
          <cell r="B2500" t="str">
            <v>01</v>
          </cell>
          <cell r="C2500" t="str">
            <v>05</v>
          </cell>
          <cell r="D2500" t="str">
            <v>03</v>
          </cell>
          <cell r="E2500" t="str">
            <v>14</v>
          </cell>
          <cell r="F2500" t="str">
            <v>06</v>
          </cell>
          <cell r="G2500" t="str">
            <v>1</v>
          </cell>
          <cell r="H2500" t="str">
            <v>00</v>
          </cell>
          <cell r="I2500" t="str">
            <v>0</v>
          </cell>
          <cell r="J2500">
            <v>0</v>
          </cell>
          <cell r="K2500">
            <v>4000</v>
          </cell>
          <cell r="L2500">
            <v>3403</v>
          </cell>
          <cell r="M2500">
            <v>2074</v>
          </cell>
          <cell r="N2500">
            <v>74</v>
          </cell>
          <cell r="O2500">
            <v>74</v>
          </cell>
        </row>
        <row r="2501">
          <cell r="A2501" t="str">
            <v>12</v>
          </cell>
          <cell r="B2501" t="str">
            <v>01</v>
          </cell>
          <cell r="C2501" t="str">
            <v>05</v>
          </cell>
          <cell r="D2501" t="str">
            <v>04</v>
          </cell>
          <cell r="E2501" t="str">
            <v>14</v>
          </cell>
          <cell r="F2501" t="str">
            <v>06</v>
          </cell>
          <cell r="G2501" t="str">
            <v>1</v>
          </cell>
          <cell r="H2501" t="str">
            <v>00</v>
          </cell>
          <cell r="I2501" t="str">
            <v>0</v>
          </cell>
          <cell r="J2501">
            <v>0</v>
          </cell>
          <cell r="K2501">
            <v>1</v>
          </cell>
          <cell r="L2501">
            <v>0</v>
          </cell>
          <cell r="M2501">
            <v>0</v>
          </cell>
          <cell r="N2501">
            <v>0</v>
          </cell>
          <cell r="O2501">
            <v>0</v>
          </cell>
        </row>
        <row r="2502">
          <cell r="A2502" t="str">
            <v>12</v>
          </cell>
          <cell r="B2502" t="str">
            <v>01</v>
          </cell>
          <cell r="C2502" t="str">
            <v>05</v>
          </cell>
          <cell r="D2502" t="str">
            <v>15</v>
          </cell>
          <cell r="E2502" t="str">
            <v>14</v>
          </cell>
          <cell r="F2502" t="str">
            <v>06</v>
          </cell>
          <cell r="G2502" t="str">
            <v>1</v>
          </cell>
          <cell r="H2502" t="str">
            <v>00</v>
          </cell>
          <cell r="I2502" t="str">
            <v>0</v>
          </cell>
          <cell r="J2502">
            <v>937</v>
          </cell>
          <cell r="K2502">
            <v>0</v>
          </cell>
          <cell r="L2502">
            <v>0</v>
          </cell>
          <cell r="M2502">
            <v>0</v>
          </cell>
          <cell r="N2502">
            <v>0</v>
          </cell>
          <cell r="O2502">
            <v>0</v>
          </cell>
        </row>
        <row r="2503">
          <cell r="A2503" t="str">
            <v>12</v>
          </cell>
          <cell r="B2503" t="str">
            <v>02</v>
          </cell>
          <cell r="C2503" t="str">
            <v>01</v>
          </cell>
          <cell r="D2503" t="str">
            <v>01</v>
          </cell>
          <cell r="E2503" t="str">
            <v>14</v>
          </cell>
          <cell r="F2503" t="str">
            <v>06</v>
          </cell>
          <cell r="G2503" t="str">
            <v>1</v>
          </cell>
          <cell r="H2503" t="str">
            <v>00</v>
          </cell>
          <cell r="I2503" t="str">
            <v>0</v>
          </cell>
          <cell r="J2503">
            <v>0</v>
          </cell>
          <cell r="K2503">
            <v>2000</v>
          </cell>
          <cell r="L2503">
            <v>2788</v>
          </cell>
          <cell r="M2503">
            <v>1037</v>
          </cell>
          <cell r="N2503">
            <v>37</v>
          </cell>
          <cell r="O2503">
            <v>37</v>
          </cell>
        </row>
        <row r="2504">
          <cell r="A2504" t="str">
            <v>12</v>
          </cell>
          <cell r="B2504" t="str">
            <v>02</v>
          </cell>
          <cell r="C2504" t="str">
            <v>01</v>
          </cell>
          <cell r="D2504" t="str">
            <v>02</v>
          </cell>
          <cell r="E2504" t="str">
            <v>14</v>
          </cell>
          <cell r="F2504" t="str">
            <v>06</v>
          </cell>
          <cell r="G2504" t="str">
            <v>0</v>
          </cell>
          <cell r="H2504" t="str">
            <v>00</v>
          </cell>
          <cell r="I2504" t="str">
            <v>0</v>
          </cell>
          <cell r="J2504">
            <v>1570</v>
          </cell>
          <cell r="K2504">
            <v>0</v>
          </cell>
          <cell r="L2504">
            <v>0</v>
          </cell>
          <cell r="M2504">
            <v>0</v>
          </cell>
          <cell r="N2504">
            <v>0</v>
          </cell>
          <cell r="O2504">
            <v>0</v>
          </cell>
        </row>
        <row r="2505">
          <cell r="A2505" t="str">
            <v>12</v>
          </cell>
          <cell r="B2505" t="str">
            <v>01</v>
          </cell>
          <cell r="C2505" t="str">
            <v>01</v>
          </cell>
          <cell r="D2505" t="str">
            <v>01</v>
          </cell>
          <cell r="E2505" t="str">
            <v>14</v>
          </cell>
          <cell r="F2505" t="str">
            <v>07</v>
          </cell>
          <cell r="G2505" t="str">
            <v>1</v>
          </cell>
          <cell r="H2505" t="str">
            <v>00</v>
          </cell>
          <cell r="I2505" t="str">
            <v>0</v>
          </cell>
          <cell r="J2505">
            <v>670</v>
          </cell>
          <cell r="K2505">
            <v>1</v>
          </cell>
          <cell r="L2505">
            <v>0</v>
          </cell>
          <cell r="M2505">
            <v>29212</v>
          </cell>
          <cell r="N2505">
            <v>0</v>
          </cell>
          <cell r="O2505">
            <v>0</v>
          </cell>
        </row>
        <row r="2506">
          <cell r="A2506" t="str">
            <v>12</v>
          </cell>
          <cell r="B2506" t="str">
            <v>01</v>
          </cell>
          <cell r="C2506" t="str">
            <v>01</v>
          </cell>
          <cell r="D2506" t="str">
            <v>02</v>
          </cell>
          <cell r="E2506" t="str">
            <v>14</v>
          </cell>
          <cell r="F2506" t="str">
            <v>07</v>
          </cell>
          <cell r="G2506" t="str">
            <v>1</v>
          </cell>
          <cell r="H2506" t="str">
            <v>00</v>
          </cell>
          <cell r="I2506" t="str">
            <v>0</v>
          </cell>
          <cell r="J2506">
            <v>0</v>
          </cell>
          <cell r="K2506">
            <v>1</v>
          </cell>
          <cell r="L2506">
            <v>0</v>
          </cell>
          <cell r="M2506">
            <v>0</v>
          </cell>
          <cell r="N2506">
            <v>0</v>
          </cell>
          <cell r="O2506">
            <v>0</v>
          </cell>
        </row>
        <row r="2507">
          <cell r="A2507" t="str">
            <v>12</v>
          </cell>
          <cell r="B2507" t="str">
            <v>01</v>
          </cell>
          <cell r="C2507" t="str">
            <v>01</v>
          </cell>
          <cell r="D2507" t="str">
            <v>03</v>
          </cell>
          <cell r="E2507" t="str">
            <v>14</v>
          </cell>
          <cell r="F2507" t="str">
            <v>07</v>
          </cell>
          <cell r="G2507" t="str">
            <v>1</v>
          </cell>
          <cell r="H2507" t="str">
            <v>00</v>
          </cell>
          <cell r="I2507" t="str">
            <v>0</v>
          </cell>
          <cell r="J2507">
            <v>0</v>
          </cell>
          <cell r="K2507">
            <v>500</v>
          </cell>
          <cell r="L2507">
            <v>555</v>
          </cell>
          <cell r="M2507">
            <v>9</v>
          </cell>
          <cell r="N2507">
            <v>9</v>
          </cell>
          <cell r="O2507">
            <v>9</v>
          </cell>
        </row>
        <row r="2508">
          <cell r="A2508" t="str">
            <v>12</v>
          </cell>
          <cell r="B2508" t="str">
            <v>01</v>
          </cell>
          <cell r="C2508" t="str">
            <v>02</v>
          </cell>
          <cell r="D2508" t="str">
            <v>01</v>
          </cell>
          <cell r="E2508" t="str">
            <v>14</v>
          </cell>
          <cell r="F2508" t="str">
            <v>07</v>
          </cell>
          <cell r="G2508" t="str">
            <v>1</v>
          </cell>
          <cell r="H2508" t="str">
            <v>00</v>
          </cell>
          <cell r="I2508" t="str">
            <v>0</v>
          </cell>
          <cell r="J2508">
            <v>0</v>
          </cell>
          <cell r="K2508">
            <v>2000</v>
          </cell>
          <cell r="L2508">
            <v>1222</v>
          </cell>
          <cell r="M2508">
            <v>37</v>
          </cell>
          <cell r="N2508">
            <v>37</v>
          </cell>
          <cell r="O2508">
            <v>37</v>
          </cell>
        </row>
        <row r="2509">
          <cell r="A2509" t="str">
            <v>12</v>
          </cell>
          <cell r="B2509" t="str">
            <v>01</v>
          </cell>
          <cell r="C2509" t="str">
            <v>03</v>
          </cell>
          <cell r="D2509" t="str">
            <v>01</v>
          </cell>
          <cell r="E2509" t="str">
            <v>14</v>
          </cell>
          <cell r="F2509" t="str">
            <v>07</v>
          </cell>
          <cell r="G2509" t="str">
            <v>1</v>
          </cell>
          <cell r="H2509" t="str">
            <v>00</v>
          </cell>
          <cell r="I2509" t="str">
            <v>0</v>
          </cell>
          <cell r="J2509">
            <v>480</v>
          </cell>
          <cell r="K2509">
            <v>1</v>
          </cell>
          <cell r="L2509">
            <v>0</v>
          </cell>
          <cell r="M2509">
            <v>0</v>
          </cell>
          <cell r="N2509">
            <v>0</v>
          </cell>
          <cell r="O2509">
            <v>0</v>
          </cell>
        </row>
        <row r="2510">
          <cell r="A2510" t="str">
            <v>12</v>
          </cell>
          <cell r="B2510" t="str">
            <v>01</v>
          </cell>
          <cell r="C2510" t="str">
            <v>03</v>
          </cell>
          <cell r="D2510" t="str">
            <v>02</v>
          </cell>
          <cell r="E2510" t="str">
            <v>14</v>
          </cell>
          <cell r="F2510" t="str">
            <v>07</v>
          </cell>
          <cell r="G2510" t="str">
            <v>1</v>
          </cell>
          <cell r="H2510" t="str">
            <v>00</v>
          </cell>
          <cell r="I2510" t="str">
            <v>0</v>
          </cell>
          <cell r="J2510">
            <v>943</v>
          </cell>
          <cell r="K2510">
            <v>1</v>
          </cell>
          <cell r="L2510">
            <v>0</v>
          </cell>
          <cell r="M2510">
            <v>0</v>
          </cell>
          <cell r="N2510">
            <v>0</v>
          </cell>
          <cell r="O2510">
            <v>0</v>
          </cell>
        </row>
        <row r="2511">
          <cell r="A2511" t="str">
            <v>12</v>
          </cell>
          <cell r="B2511" t="str">
            <v>01</v>
          </cell>
          <cell r="C2511" t="str">
            <v>03</v>
          </cell>
          <cell r="D2511" t="str">
            <v>03</v>
          </cell>
          <cell r="E2511" t="str">
            <v>14</v>
          </cell>
          <cell r="F2511" t="str">
            <v>07</v>
          </cell>
          <cell r="G2511" t="str">
            <v>1</v>
          </cell>
          <cell r="H2511" t="str">
            <v>00</v>
          </cell>
          <cell r="I2511" t="str">
            <v>0</v>
          </cell>
          <cell r="J2511">
            <v>2000</v>
          </cell>
          <cell r="K2511">
            <v>1</v>
          </cell>
          <cell r="L2511">
            <v>0</v>
          </cell>
          <cell r="M2511">
            <v>0</v>
          </cell>
          <cell r="N2511">
            <v>0</v>
          </cell>
          <cell r="O2511">
            <v>0</v>
          </cell>
        </row>
        <row r="2512">
          <cell r="A2512" t="str">
            <v>12</v>
          </cell>
          <cell r="B2512" t="str">
            <v>01</v>
          </cell>
          <cell r="C2512" t="str">
            <v>03</v>
          </cell>
          <cell r="D2512" t="str">
            <v>04</v>
          </cell>
          <cell r="E2512" t="str">
            <v>14</v>
          </cell>
          <cell r="F2512" t="str">
            <v>07</v>
          </cell>
          <cell r="G2512" t="str">
            <v>1</v>
          </cell>
          <cell r="H2512" t="str">
            <v>00</v>
          </cell>
          <cell r="I2512" t="str">
            <v>0</v>
          </cell>
          <cell r="J2512">
            <v>2301</v>
          </cell>
          <cell r="K2512">
            <v>0</v>
          </cell>
          <cell r="L2512">
            <v>0</v>
          </cell>
          <cell r="M2512">
            <v>0</v>
          </cell>
          <cell r="N2512">
            <v>0</v>
          </cell>
          <cell r="O2512">
            <v>0</v>
          </cell>
        </row>
        <row r="2513">
          <cell r="A2513" t="str">
            <v>12</v>
          </cell>
          <cell r="B2513" t="str">
            <v>01</v>
          </cell>
          <cell r="C2513" t="str">
            <v>03</v>
          </cell>
          <cell r="D2513" t="str">
            <v>05</v>
          </cell>
          <cell r="E2513" t="str">
            <v>14</v>
          </cell>
          <cell r="F2513" t="str">
            <v>07</v>
          </cell>
          <cell r="G2513" t="str">
            <v>1</v>
          </cell>
          <cell r="H2513" t="str">
            <v>00</v>
          </cell>
          <cell r="I2513" t="str">
            <v>0</v>
          </cell>
          <cell r="J2513">
            <v>0</v>
          </cell>
          <cell r="K2513">
            <v>10000</v>
          </cell>
          <cell r="L2513">
            <v>9817</v>
          </cell>
          <cell r="M2513">
            <v>185</v>
          </cell>
          <cell r="N2513">
            <v>185</v>
          </cell>
          <cell r="O2513">
            <v>185</v>
          </cell>
        </row>
        <row r="2514">
          <cell r="A2514" t="str">
            <v>12</v>
          </cell>
          <cell r="B2514" t="str">
            <v>01</v>
          </cell>
          <cell r="C2514" t="str">
            <v>04</v>
          </cell>
          <cell r="D2514" t="str">
            <v>01</v>
          </cell>
          <cell r="E2514" t="str">
            <v>14</v>
          </cell>
          <cell r="F2514" t="str">
            <v>07</v>
          </cell>
          <cell r="G2514" t="str">
            <v>1</v>
          </cell>
          <cell r="H2514" t="str">
            <v>00</v>
          </cell>
          <cell r="I2514" t="str">
            <v>0</v>
          </cell>
          <cell r="J2514">
            <v>0</v>
          </cell>
          <cell r="K2514">
            <v>1000</v>
          </cell>
          <cell r="L2514">
            <v>782</v>
          </cell>
          <cell r="M2514">
            <v>2019</v>
          </cell>
          <cell r="N2514">
            <v>19</v>
          </cell>
          <cell r="O2514">
            <v>19</v>
          </cell>
        </row>
        <row r="2515">
          <cell r="A2515" t="str">
            <v>12</v>
          </cell>
          <cell r="B2515" t="str">
            <v>01</v>
          </cell>
          <cell r="C2515" t="str">
            <v>04</v>
          </cell>
          <cell r="D2515" t="str">
            <v>02</v>
          </cell>
          <cell r="E2515" t="str">
            <v>14</v>
          </cell>
          <cell r="F2515" t="str">
            <v>07</v>
          </cell>
          <cell r="G2515" t="str">
            <v>1</v>
          </cell>
          <cell r="H2515" t="str">
            <v>00</v>
          </cell>
          <cell r="I2515" t="str">
            <v>0</v>
          </cell>
          <cell r="J2515">
            <v>0</v>
          </cell>
          <cell r="K2515">
            <v>1</v>
          </cell>
          <cell r="L2515">
            <v>0</v>
          </cell>
          <cell r="M2515">
            <v>0</v>
          </cell>
          <cell r="N2515">
            <v>0</v>
          </cell>
          <cell r="O2515">
            <v>0</v>
          </cell>
        </row>
        <row r="2516">
          <cell r="A2516" t="str">
            <v>12</v>
          </cell>
          <cell r="B2516" t="str">
            <v>01</v>
          </cell>
          <cell r="C2516" t="str">
            <v>04</v>
          </cell>
          <cell r="D2516" t="str">
            <v>03</v>
          </cell>
          <cell r="E2516" t="str">
            <v>14</v>
          </cell>
          <cell r="F2516" t="str">
            <v>07</v>
          </cell>
          <cell r="G2516" t="str">
            <v>1</v>
          </cell>
          <cell r="H2516" t="str">
            <v>00</v>
          </cell>
          <cell r="I2516" t="str">
            <v>0</v>
          </cell>
          <cell r="J2516">
            <v>0</v>
          </cell>
          <cell r="K2516">
            <v>1</v>
          </cell>
          <cell r="L2516">
            <v>0</v>
          </cell>
          <cell r="M2516">
            <v>0</v>
          </cell>
          <cell r="N2516">
            <v>0</v>
          </cell>
          <cell r="O2516">
            <v>0</v>
          </cell>
        </row>
        <row r="2517">
          <cell r="A2517" t="str">
            <v>12</v>
          </cell>
          <cell r="B2517" t="str">
            <v>01</v>
          </cell>
          <cell r="C2517" t="str">
            <v>04</v>
          </cell>
          <cell r="D2517" t="str">
            <v>04</v>
          </cell>
          <cell r="E2517" t="str">
            <v>14</v>
          </cell>
          <cell r="F2517" t="str">
            <v>07</v>
          </cell>
          <cell r="G2517" t="str">
            <v>1</v>
          </cell>
          <cell r="H2517" t="str">
            <v>00</v>
          </cell>
          <cell r="I2517" t="str">
            <v>0</v>
          </cell>
          <cell r="J2517">
            <v>992</v>
          </cell>
          <cell r="K2517">
            <v>3000</v>
          </cell>
          <cell r="L2517">
            <v>3726</v>
          </cell>
          <cell r="M2517">
            <v>2056</v>
          </cell>
          <cell r="N2517">
            <v>56</v>
          </cell>
          <cell r="O2517">
            <v>56</v>
          </cell>
        </row>
        <row r="2518">
          <cell r="A2518" t="str">
            <v>12</v>
          </cell>
          <cell r="B2518" t="str">
            <v>01</v>
          </cell>
          <cell r="C2518" t="str">
            <v>04</v>
          </cell>
          <cell r="D2518" t="str">
            <v>05</v>
          </cell>
          <cell r="E2518" t="str">
            <v>14</v>
          </cell>
          <cell r="F2518" t="str">
            <v>07</v>
          </cell>
          <cell r="G2518" t="str">
            <v>1</v>
          </cell>
          <cell r="H2518" t="str">
            <v>00</v>
          </cell>
          <cell r="I2518" t="str">
            <v>0</v>
          </cell>
          <cell r="J2518">
            <v>2695</v>
          </cell>
          <cell r="K2518">
            <v>2000</v>
          </cell>
          <cell r="L2518">
            <v>1787</v>
          </cell>
          <cell r="M2518">
            <v>2037</v>
          </cell>
          <cell r="N2518">
            <v>37</v>
          </cell>
          <cell r="O2518">
            <v>37</v>
          </cell>
        </row>
        <row r="2519">
          <cell r="A2519" t="str">
            <v>12</v>
          </cell>
          <cell r="B2519" t="str">
            <v>01</v>
          </cell>
          <cell r="C2519" t="str">
            <v>04</v>
          </cell>
          <cell r="D2519" t="str">
            <v>06</v>
          </cell>
          <cell r="E2519" t="str">
            <v>14</v>
          </cell>
          <cell r="F2519" t="str">
            <v>07</v>
          </cell>
          <cell r="G2519" t="str">
            <v>1</v>
          </cell>
          <cell r="H2519" t="str">
            <v>00</v>
          </cell>
          <cell r="I2519" t="str">
            <v>0</v>
          </cell>
          <cell r="J2519">
            <v>0</v>
          </cell>
          <cell r="K2519">
            <v>1251</v>
          </cell>
          <cell r="L2519">
            <v>1251</v>
          </cell>
          <cell r="M2519">
            <v>2023</v>
          </cell>
          <cell r="N2519">
            <v>23</v>
          </cell>
          <cell r="O2519">
            <v>23</v>
          </cell>
        </row>
        <row r="2520">
          <cell r="A2520" t="str">
            <v>12</v>
          </cell>
          <cell r="B2520" t="str">
            <v>01</v>
          </cell>
          <cell r="C2520" t="str">
            <v>04</v>
          </cell>
          <cell r="D2520" t="str">
            <v>06</v>
          </cell>
          <cell r="E2520" t="str">
            <v>14</v>
          </cell>
          <cell r="F2520" t="str">
            <v>07</v>
          </cell>
          <cell r="G2520" t="str">
            <v>5</v>
          </cell>
          <cell r="H2520" t="str">
            <v>00</v>
          </cell>
          <cell r="I2520" t="str">
            <v>0</v>
          </cell>
          <cell r="J2520">
            <v>0</v>
          </cell>
          <cell r="K2520">
            <v>0</v>
          </cell>
          <cell r="L2520">
            <v>0</v>
          </cell>
          <cell r="M2520">
            <v>0</v>
          </cell>
          <cell r="N2520">
            <v>0</v>
          </cell>
          <cell r="O2520">
            <v>0</v>
          </cell>
        </row>
        <row r="2521">
          <cell r="A2521" t="str">
            <v>12</v>
          </cell>
          <cell r="B2521" t="str">
            <v>01</v>
          </cell>
          <cell r="C2521" t="str">
            <v>04</v>
          </cell>
          <cell r="D2521" t="str">
            <v>07</v>
          </cell>
          <cell r="E2521" t="str">
            <v>14</v>
          </cell>
          <cell r="F2521" t="str">
            <v>07</v>
          </cell>
          <cell r="G2521" t="str">
            <v>1</v>
          </cell>
          <cell r="H2521" t="str">
            <v>00</v>
          </cell>
          <cell r="I2521" t="str">
            <v>0</v>
          </cell>
          <cell r="J2521">
            <v>0</v>
          </cell>
          <cell r="K2521">
            <v>473</v>
          </cell>
          <cell r="L2521">
            <v>0</v>
          </cell>
          <cell r="M2521">
            <v>9</v>
          </cell>
          <cell r="N2521">
            <v>9</v>
          </cell>
          <cell r="O2521">
            <v>9</v>
          </cell>
        </row>
        <row r="2522">
          <cell r="A2522" t="str">
            <v>12</v>
          </cell>
          <cell r="B2522" t="str">
            <v>01</v>
          </cell>
          <cell r="C2522" t="str">
            <v>04</v>
          </cell>
          <cell r="D2522" t="str">
            <v>07</v>
          </cell>
          <cell r="E2522" t="str">
            <v>14</v>
          </cell>
          <cell r="F2522" t="str">
            <v>07</v>
          </cell>
          <cell r="G2522" t="str">
            <v>2</v>
          </cell>
          <cell r="H2522" t="str">
            <v>00</v>
          </cell>
          <cell r="I2522" t="str">
            <v>0</v>
          </cell>
          <cell r="J2522">
            <v>480</v>
          </cell>
          <cell r="K2522">
            <v>0</v>
          </cell>
          <cell r="L2522">
            <v>0</v>
          </cell>
          <cell r="M2522">
            <v>0</v>
          </cell>
          <cell r="N2522">
            <v>0</v>
          </cell>
          <cell r="O2522">
            <v>0</v>
          </cell>
        </row>
        <row r="2523">
          <cell r="A2523" t="str">
            <v>12</v>
          </cell>
          <cell r="B2523" t="str">
            <v>01</v>
          </cell>
          <cell r="C2523" t="str">
            <v>04</v>
          </cell>
          <cell r="D2523" t="str">
            <v>08</v>
          </cell>
          <cell r="E2523" t="str">
            <v>14</v>
          </cell>
          <cell r="F2523" t="str">
            <v>07</v>
          </cell>
          <cell r="G2523" t="str">
            <v>4</v>
          </cell>
          <cell r="H2523" t="str">
            <v>00</v>
          </cell>
          <cell r="I2523" t="str">
            <v>0</v>
          </cell>
          <cell r="J2523">
            <v>0</v>
          </cell>
          <cell r="K2523">
            <v>755</v>
          </cell>
          <cell r="L2523">
            <v>938</v>
          </cell>
          <cell r="M2523">
            <v>2014</v>
          </cell>
          <cell r="N2523">
            <v>14</v>
          </cell>
          <cell r="O2523">
            <v>14</v>
          </cell>
        </row>
        <row r="2524">
          <cell r="A2524" t="str">
            <v>12</v>
          </cell>
          <cell r="B2524" t="str">
            <v>01</v>
          </cell>
          <cell r="C2524" t="str">
            <v>04</v>
          </cell>
          <cell r="D2524" t="str">
            <v>09</v>
          </cell>
          <cell r="E2524" t="str">
            <v>14</v>
          </cell>
          <cell r="F2524" t="str">
            <v>07</v>
          </cell>
          <cell r="G2524" t="str">
            <v>1</v>
          </cell>
          <cell r="H2524" t="str">
            <v>00</v>
          </cell>
          <cell r="I2524" t="str">
            <v>0</v>
          </cell>
          <cell r="J2524">
            <v>0</v>
          </cell>
          <cell r="K2524">
            <v>311</v>
          </cell>
          <cell r="L2524">
            <v>0</v>
          </cell>
          <cell r="M2524">
            <v>6</v>
          </cell>
          <cell r="N2524">
            <v>6</v>
          </cell>
          <cell r="O2524">
            <v>6</v>
          </cell>
        </row>
        <row r="2525">
          <cell r="A2525" t="str">
            <v>12</v>
          </cell>
          <cell r="B2525" t="str">
            <v>01</v>
          </cell>
          <cell r="C2525" t="str">
            <v>04</v>
          </cell>
          <cell r="D2525" t="str">
            <v>10</v>
          </cell>
          <cell r="E2525" t="str">
            <v>14</v>
          </cell>
          <cell r="F2525" t="str">
            <v>07</v>
          </cell>
          <cell r="G2525" t="str">
            <v>1</v>
          </cell>
          <cell r="H2525" t="str">
            <v>00</v>
          </cell>
          <cell r="I2525" t="str">
            <v>0</v>
          </cell>
          <cell r="J2525">
            <v>0</v>
          </cell>
          <cell r="K2525">
            <v>311</v>
          </cell>
          <cell r="L2525">
            <v>0</v>
          </cell>
          <cell r="M2525">
            <v>6</v>
          </cell>
          <cell r="N2525">
            <v>6</v>
          </cell>
          <cell r="O2525">
            <v>6</v>
          </cell>
        </row>
        <row r="2526">
          <cell r="A2526" t="str">
            <v>12</v>
          </cell>
          <cell r="B2526" t="str">
            <v>01</v>
          </cell>
          <cell r="C2526" t="str">
            <v>04</v>
          </cell>
          <cell r="D2526" t="str">
            <v>10</v>
          </cell>
          <cell r="E2526" t="str">
            <v>14</v>
          </cell>
          <cell r="F2526" t="str">
            <v>07</v>
          </cell>
          <cell r="G2526" t="str">
            <v>3</v>
          </cell>
          <cell r="H2526" t="str">
            <v>00</v>
          </cell>
          <cell r="I2526" t="str">
            <v>0</v>
          </cell>
          <cell r="J2526">
            <v>253</v>
          </cell>
          <cell r="K2526">
            <v>0</v>
          </cell>
          <cell r="L2526">
            <v>0</v>
          </cell>
          <cell r="M2526">
            <v>0</v>
          </cell>
          <cell r="N2526">
            <v>0</v>
          </cell>
          <cell r="O2526">
            <v>0</v>
          </cell>
        </row>
        <row r="2527">
          <cell r="A2527" t="str">
            <v>12</v>
          </cell>
          <cell r="B2527" t="str">
            <v>01</v>
          </cell>
          <cell r="C2527" t="str">
            <v>04</v>
          </cell>
          <cell r="D2527" t="str">
            <v>11</v>
          </cell>
          <cell r="E2527" t="str">
            <v>14</v>
          </cell>
          <cell r="F2527" t="str">
            <v>07</v>
          </cell>
          <cell r="G2527" t="str">
            <v>1</v>
          </cell>
          <cell r="H2527" t="str">
            <v>00</v>
          </cell>
          <cell r="I2527" t="str">
            <v>0</v>
          </cell>
          <cell r="J2527">
            <v>4892</v>
          </cell>
          <cell r="K2527">
            <v>2000</v>
          </cell>
          <cell r="L2527">
            <v>2464</v>
          </cell>
          <cell r="M2527">
            <v>2037</v>
          </cell>
          <cell r="N2527">
            <v>37</v>
          </cell>
          <cell r="O2527">
            <v>37</v>
          </cell>
        </row>
        <row r="2528">
          <cell r="A2528" t="str">
            <v>12</v>
          </cell>
          <cell r="B2528" t="str">
            <v>01</v>
          </cell>
          <cell r="C2528" t="str">
            <v>04</v>
          </cell>
          <cell r="D2528" t="str">
            <v>12</v>
          </cell>
          <cell r="E2528" t="str">
            <v>14</v>
          </cell>
          <cell r="F2528" t="str">
            <v>07</v>
          </cell>
          <cell r="G2528" t="str">
            <v>1</v>
          </cell>
          <cell r="H2528" t="str">
            <v>00</v>
          </cell>
          <cell r="I2528" t="str">
            <v>0</v>
          </cell>
          <cell r="J2528">
            <v>0</v>
          </cell>
          <cell r="K2528">
            <v>500</v>
          </cell>
          <cell r="L2528">
            <v>621</v>
          </cell>
          <cell r="M2528">
            <v>1000</v>
          </cell>
          <cell r="N2528">
            <v>9</v>
          </cell>
          <cell r="O2528">
            <v>9</v>
          </cell>
        </row>
        <row r="2529">
          <cell r="A2529" t="str">
            <v>12</v>
          </cell>
          <cell r="B2529" t="str">
            <v>01</v>
          </cell>
          <cell r="C2529" t="str">
            <v>04</v>
          </cell>
          <cell r="D2529" t="str">
            <v>13</v>
          </cell>
          <cell r="E2529" t="str">
            <v>14</v>
          </cell>
          <cell r="F2529" t="str">
            <v>07</v>
          </cell>
          <cell r="G2529" t="str">
            <v>1</v>
          </cell>
          <cell r="H2529" t="str">
            <v>00</v>
          </cell>
          <cell r="I2529" t="str">
            <v>0</v>
          </cell>
          <cell r="J2529">
            <v>0</v>
          </cell>
          <cell r="K2529">
            <v>5000</v>
          </cell>
          <cell r="L2529">
            <v>5846</v>
          </cell>
          <cell r="M2529">
            <v>2093</v>
          </cell>
          <cell r="N2529">
            <v>93</v>
          </cell>
          <cell r="O2529">
            <v>93</v>
          </cell>
        </row>
        <row r="2530">
          <cell r="A2530" t="str">
            <v>12</v>
          </cell>
          <cell r="B2530" t="str">
            <v>01</v>
          </cell>
          <cell r="C2530" t="str">
            <v>04</v>
          </cell>
          <cell r="D2530" t="str">
            <v>14</v>
          </cell>
          <cell r="E2530" t="str">
            <v>14</v>
          </cell>
          <cell r="F2530" t="str">
            <v>07</v>
          </cell>
          <cell r="G2530" t="str">
            <v>1</v>
          </cell>
          <cell r="H2530" t="str">
            <v>00</v>
          </cell>
          <cell r="I2530" t="str">
            <v>0</v>
          </cell>
          <cell r="J2530">
            <v>0</v>
          </cell>
          <cell r="K2530">
            <v>1</v>
          </cell>
          <cell r="L2530">
            <v>0</v>
          </cell>
          <cell r="M2530">
            <v>0</v>
          </cell>
          <cell r="N2530">
            <v>0</v>
          </cell>
          <cell r="O2530">
            <v>0</v>
          </cell>
        </row>
        <row r="2531">
          <cell r="A2531" t="str">
            <v>12</v>
          </cell>
          <cell r="B2531" t="str">
            <v>01</v>
          </cell>
          <cell r="C2531" t="str">
            <v>05</v>
          </cell>
          <cell r="D2531" t="str">
            <v>01</v>
          </cell>
          <cell r="E2531" t="str">
            <v>14</v>
          </cell>
          <cell r="F2531" t="str">
            <v>07</v>
          </cell>
          <cell r="G2531" t="str">
            <v>1</v>
          </cell>
          <cell r="H2531" t="str">
            <v>00</v>
          </cell>
          <cell r="I2531" t="str">
            <v>0</v>
          </cell>
          <cell r="J2531">
            <v>450</v>
          </cell>
          <cell r="K2531">
            <v>1000</v>
          </cell>
          <cell r="L2531">
            <v>1242</v>
          </cell>
          <cell r="M2531">
            <v>19</v>
          </cell>
          <cell r="N2531">
            <v>19</v>
          </cell>
          <cell r="O2531">
            <v>19</v>
          </cell>
        </row>
        <row r="2532">
          <cell r="A2532" t="str">
            <v>12</v>
          </cell>
          <cell r="B2532" t="str">
            <v>01</v>
          </cell>
          <cell r="C2532" t="str">
            <v>05</v>
          </cell>
          <cell r="D2532" t="str">
            <v>02</v>
          </cell>
          <cell r="E2532" t="str">
            <v>14</v>
          </cell>
          <cell r="F2532" t="str">
            <v>07</v>
          </cell>
          <cell r="G2532" t="str">
            <v>1</v>
          </cell>
          <cell r="H2532" t="str">
            <v>00</v>
          </cell>
          <cell r="I2532" t="str">
            <v>0</v>
          </cell>
          <cell r="J2532">
            <v>0</v>
          </cell>
          <cell r="K2532">
            <v>1000</v>
          </cell>
          <cell r="L2532">
            <v>1022</v>
          </cell>
          <cell r="M2532">
            <v>19</v>
          </cell>
          <cell r="N2532">
            <v>19</v>
          </cell>
          <cell r="O2532">
            <v>19</v>
          </cell>
        </row>
        <row r="2533">
          <cell r="A2533" t="str">
            <v>12</v>
          </cell>
          <cell r="B2533" t="str">
            <v>01</v>
          </cell>
          <cell r="C2533" t="str">
            <v>05</v>
          </cell>
          <cell r="D2533" t="str">
            <v>03</v>
          </cell>
          <cell r="E2533" t="str">
            <v>14</v>
          </cell>
          <cell r="F2533" t="str">
            <v>07</v>
          </cell>
          <cell r="G2533" t="str">
            <v>1</v>
          </cell>
          <cell r="H2533" t="str">
            <v>00</v>
          </cell>
          <cell r="I2533" t="str">
            <v>0</v>
          </cell>
          <cell r="J2533">
            <v>0</v>
          </cell>
          <cell r="K2533">
            <v>1000</v>
          </cell>
          <cell r="L2533">
            <v>1200</v>
          </cell>
          <cell r="M2533">
            <v>19</v>
          </cell>
          <cell r="N2533">
            <v>19</v>
          </cell>
          <cell r="O2533">
            <v>19</v>
          </cell>
        </row>
        <row r="2534">
          <cell r="A2534" t="str">
            <v>12</v>
          </cell>
          <cell r="B2534" t="str">
            <v>01</v>
          </cell>
          <cell r="C2534" t="str">
            <v>05</v>
          </cell>
          <cell r="D2534" t="str">
            <v>04</v>
          </cell>
          <cell r="E2534" t="str">
            <v>14</v>
          </cell>
          <cell r="F2534" t="str">
            <v>07</v>
          </cell>
          <cell r="G2534" t="str">
            <v>1</v>
          </cell>
          <cell r="H2534" t="str">
            <v>00</v>
          </cell>
          <cell r="I2534" t="str">
            <v>0</v>
          </cell>
          <cell r="J2534">
            <v>0</v>
          </cell>
          <cell r="K2534">
            <v>1</v>
          </cell>
          <cell r="L2534">
            <v>0</v>
          </cell>
          <cell r="M2534">
            <v>0</v>
          </cell>
          <cell r="N2534">
            <v>0</v>
          </cell>
          <cell r="O2534">
            <v>0</v>
          </cell>
        </row>
        <row r="2535">
          <cell r="A2535" t="str">
            <v>12</v>
          </cell>
          <cell r="B2535" t="str">
            <v>01</v>
          </cell>
          <cell r="C2535" t="str">
            <v>05</v>
          </cell>
          <cell r="D2535" t="str">
            <v>12</v>
          </cell>
          <cell r="E2535" t="str">
            <v>14</v>
          </cell>
          <cell r="F2535" t="str">
            <v>07</v>
          </cell>
          <cell r="G2535" t="str">
            <v>1</v>
          </cell>
          <cell r="H2535" t="str">
            <v>00</v>
          </cell>
          <cell r="I2535" t="str">
            <v>0</v>
          </cell>
          <cell r="J2535">
            <v>379</v>
          </cell>
          <cell r="K2535">
            <v>0</v>
          </cell>
          <cell r="L2535">
            <v>0</v>
          </cell>
          <cell r="M2535">
            <v>0</v>
          </cell>
          <cell r="N2535">
            <v>0</v>
          </cell>
          <cell r="O2535">
            <v>0</v>
          </cell>
        </row>
        <row r="2536">
          <cell r="A2536" t="str">
            <v>12</v>
          </cell>
          <cell r="B2536" t="str">
            <v>01</v>
          </cell>
          <cell r="C2536" t="str">
            <v>05</v>
          </cell>
          <cell r="D2536" t="str">
            <v>15</v>
          </cell>
          <cell r="E2536" t="str">
            <v>14</v>
          </cell>
          <cell r="F2536" t="str">
            <v>07</v>
          </cell>
          <cell r="G2536" t="str">
            <v>1</v>
          </cell>
          <cell r="H2536" t="str">
            <v>00</v>
          </cell>
          <cell r="I2536" t="str">
            <v>0</v>
          </cell>
          <cell r="J2536">
            <v>1000</v>
          </cell>
          <cell r="K2536">
            <v>0</v>
          </cell>
          <cell r="L2536">
            <v>0</v>
          </cell>
          <cell r="M2536">
            <v>0</v>
          </cell>
          <cell r="N2536">
            <v>0</v>
          </cell>
          <cell r="O2536">
            <v>0</v>
          </cell>
        </row>
        <row r="2537">
          <cell r="A2537" t="str">
            <v>12</v>
          </cell>
          <cell r="B2537" t="str">
            <v>02</v>
          </cell>
          <cell r="C2537" t="str">
            <v>01</v>
          </cell>
          <cell r="D2537" t="str">
            <v>01</v>
          </cell>
          <cell r="E2537" t="str">
            <v>14</v>
          </cell>
          <cell r="F2537" t="str">
            <v>07</v>
          </cell>
          <cell r="G2537" t="str">
            <v>1</v>
          </cell>
          <cell r="H2537" t="str">
            <v>00</v>
          </cell>
          <cell r="I2537" t="str">
            <v>0</v>
          </cell>
          <cell r="J2537">
            <v>0</v>
          </cell>
          <cell r="K2537">
            <v>500</v>
          </cell>
          <cell r="L2537">
            <v>1473</v>
          </cell>
          <cell r="M2537">
            <v>1000</v>
          </cell>
          <cell r="N2537">
            <v>9</v>
          </cell>
          <cell r="O2537">
            <v>9</v>
          </cell>
        </row>
        <row r="2538">
          <cell r="A2538" t="str">
            <v>12</v>
          </cell>
          <cell r="B2538" t="str">
            <v>02</v>
          </cell>
          <cell r="C2538" t="str">
            <v>01</v>
          </cell>
          <cell r="D2538" t="str">
            <v>02</v>
          </cell>
          <cell r="E2538" t="str">
            <v>14</v>
          </cell>
          <cell r="F2538" t="str">
            <v>07</v>
          </cell>
          <cell r="G2538" t="str">
            <v>0</v>
          </cell>
          <cell r="H2538" t="str">
            <v>00</v>
          </cell>
          <cell r="I2538" t="str">
            <v>0</v>
          </cell>
          <cell r="J2538">
            <v>4648</v>
          </cell>
          <cell r="K2538">
            <v>0</v>
          </cell>
          <cell r="L2538">
            <v>0</v>
          </cell>
          <cell r="M2538">
            <v>0</v>
          </cell>
          <cell r="N2538">
            <v>0</v>
          </cell>
          <cell r="O2538">
            <v>0</v>
          </cell>
        </row>
        <row r="2539">
          <cell r="A2539" t="str">
            <v>12</v>
          </cell>
          <cell r="B2539" t="str">
            <v>01</v>
          </cell>
          <cell r="C2539" t="str">
            <v>01</v>
          </cell>
          <cell r="D2539" t="str">
            <v>01</v>
          </cell>
          <cell r="E2539" t="str">
            <v>14</v>
          </cell>
          <cell r="F2539" t="str">
            <v>08</v>
          </cell>
          <cell r="G2539" t="str">
            <v>1</v>
          </cell>
          <cell r="H2539" t="str">
            <v>00</v>
          </cell>
          <cell r="I2539" t="str">
            <v>0</v>
          </cell>
          <cell r="J2539">
            <v>239</v>
          </cell>
          <cell r="K2539">
            <v>0</v>
          </cell>
          <cell r="L2539">
            <v>0</v>
          </cell>
          <cell r="M2539">
            <v>0</v>
          </cell>
          <cell r="N2539">
            <v>0</v>
          </cell>
          <cell r="O2539">
            <v>0</v>
          </cell>
        </row>
        <row r="2540">
          <cell r="A2540" t="str">
            <v>12</v>
          </cell>
          <cell r="B2540" t="str">
            <v>01</v>
          </cell>
          <cell r="C2540" t="str">
            <v>02</v>
          </cell>
          <cell r="D2540" t="str">
            <v>01</v>
          </cell>
          <cell r="E2540" t="str">
            <v>14</v>
          </cell>
          <cell r="F2540" t="str">
            <v>08</v>
          </cell>
          <cell r="G2540" t="str">
            <v>1</v>
          </cell>
          <cell r="H2540" t="str">
            <v>00</v>
          </cell>
          <cell r="I2540" t="str">
            <v>0</v>
          </cell>
          <cell r="J2540">
            <v>0</v>
          </cell>
          <cell r="K2540">
            <v>1</v>
          </cell>
          <cell r="L2540">
            <v>0</v>
          </cell>
          <cell r="M2540">
            <v>0</v>
          </cell>
          <cell r="N2540">
            <v>0</v>
          </cell>
          <cell r="O2540">
            <v>0</v>
          </cell>
        </row>
        <row r="2541">
          <cell r="A2541" t="str">
            <v>12</v>
          </cell>
          <cell r="B2541" t="str">
            <v>01</v>
          </cell>
          <cell r="C2541" t="str">
            <v>04</v>
          </cell>
          <cell r="D2541" t="str">
            <v>01</v>
          </cell>
          <cell r="E2541" t="str">
            <v>14</v>
          </cell>
          <cell r="F2541" t="str">
            <v>08</v>
          </cell>
          <cell r="G2541" t="str">
            <v>1</v>
          </cell>
          <cell r="H2541" t="str">
            <v>00</v>
          </cell>
          <cell r="I2541" t="str">
            <v>0</v>
          </cell>
          <cell r="J2541">
            <v>0</v>
          </cell>
          <cell r="K2541">
            <v>1</v>
          </cell>
          <cell r="L2541">
            <v>0</v>
          </cell>
          <cell r="M2541">
            <v>0</v>
          </cell>
          <cell r="N2541">
            <v>0</v>
          </cell>
          <cell r="O2541">
            <v>0</v>
          </cell>
        </row>
        <row r="2542">
          <cell r="A2542" t="str">
            <v>12</v>
          </cell>
          <cell r="B2542" t="str">
            <v>01</v>
          </cell>
          <cell r="C2542" t="str">
            <v>04</v>
          </cell>
          <cell r="D2542" t="str">
            <v>02</v>
          </cell>
          <cell r="E2542" t="str">
            <v>14</v>
          </cell>
          <cell r="F2542" t="str">
            <v>08</v>
          </cell>
          <cell r="G2542" t="str">
            <v>1</v>
          </cell>
          <cell r="H2542" t="str">
            <v>00</v>
          </cell>
          <cell r="I2542" t="str">
            <v>0</v>
          </cell>
          <cell r="J2542">
            <v>0</v>
          </cell>
          <cell r="K2542">
            <v>1</v>
          </cell>
          <cell r="L2542">
            <v>0</v>
          </cell>
          <cell r="M2542">
            <v>0</v>
          </cell>
          <cell r="N2542">
            <v>0</v>
          </cell>
          <cell r="O2542">
            <v>0</v>
          </cell>
        </row>
        <row r="2543">
          <cell r="A2543" t="str">
            <v>12</v>
          </cell>
          <cell r="B2543" t="str">
            <v>01</v>
          </cell>
          <cell r="C2543" t="str">
            <v>04</v>
          </cell>
          <cell r="D2543" t="str">
            <v>03</v>
          </cell>
          <cell r="E2543" t="str">
            <v>14</v>
          </cell>
          <cell r="F2543" t="str">
            <v>08</v>
          </cell>
          <cell r="G2543" t="str">
            <v>1</v>
          </cell>
          <cell r="H2543" t="str">
            <v>00</v>
          </cell>
          <cell r="I2543" t="str">
            <v>0</v>
          </cell>
          <cell r="J2543">
            <v>0</v>
          </cell>
          <cell r="K2543">
            <v>1</v>
          </cell>
          <cell r="L2543">
            <v>0</v>
          </cell>
          <cell r="M2543">
            <v>0</v>
          </cell>
          <cell r="N2543">
            <v>0</v>
          </cell>
          <cell r="O2543">
            <v>0</v>
          </cell>
        </row>
        <row r="2544">
          <cell r="A2544" t="str">
            <v>12</v>
          </cell>
          <cell r="B2544" t="str">
            <v>01</v>
          </cell>
          <cell r="C2544" t="str">
            <v>05</v>
          </cell>
          <cell r="D2544" t="str">
            <v>01</v>
          </cell>
          <cell r="E2544" t="str">
            <v>14</v>
          </cell>
          <cell r="F2544" t="str">
            <v>08</v>
          </cell>
          <cell r="G2544" t="str">
            <v>1</v>
          </cell>
          <cell r="H2544" t="str">
            <v>00</v>
          </cell>
          <cell r="I2544" t="str">
            <v>0</v>
          </cell>
          <cell r="J2544">
            <v>100</v>
          </cell>
          <cell r="K2544">
            <v>0</v>
          </cell>
          <cell r="L2544">
            <v>0</v>
          </cell>
          <cell r="M2544">
            <v>0</v>
          </cell>
          <cell r="N2544">
            <v>0</v>
          </cell>
          <cell r="O2544">
            <v>0</v>
          </cell>
        </row>
        <row r="2545">
          <cell r="A2545" t="str">
            <v>12</v>
          </cell>
          <cell r="B2545" t="str">
            <v>01</v>
          </cell>
          <cell r="C2545" t="str">
            <v>05</v>
          </cell>
          <cell r="D2545" t="str">
            <v>15</v>
          </cell>
          <cell r="E2545" t="str">
            <v>14</v>
          </cell>
          <cell r="F2545" t="str">
            <v>08</v>
          </cell>
          <cell r="G2545" t="str">
            <v>1</v>
          </cell>
          <cell r="H2545" t="str">
            <v>00</v>
          </cell>
          <cell r="I2545" t="str">
            <v>0</v>
          </cell>
          <cell r="J2545">
            <v>249</v>
          </cell>
          <cell r="K2545">
            <v>0</v>
          </cell>
          <cell r="L2545">
            <v>0</v>
          </cell>
          <cell r="M2545">
            <v>0</v>
          </cell>
          <cell r="N2545">
            <v>0</v>
          </cell>
          <cell r="O2545">
            <v>0</v>
          </cell>
        </row>
        <row r="2546">
          <cell r="A2546" t="str">
            <v>12</v>
          </cell>
          <cell r="B2546" t="str">
            <v>01</v>
          </cell>
          <cell r="C2546" t="str">
            <v>01</v>
          </cell>
          <cell r="D2546" t="str">
            <v>01</v>
          </cell>
          <cell r="E2546" t="str">
            <v>14</v>
          </cell>
          <cell r="F2546" t="str">
            <v>11</v>
          </cell>
          <cell r="G2546" t="str">
            <v>1</v>
          </cell>
          <cell r="H2546" t="str">
            <v>00</v>
          </cell>
          <cell r="I2546" t="str">
            <v>0</v>
          </cell>
          <cell r="J2546">
            <v>0</v>
          </cell>
          <cell r="K2546">
            <v>0</v>
          </cell>
          <cell r="L2546">
            <v>0</v>
          </cell>
          <cell r="M2546">
            <v>0</v>
          </cell>
          <cell r="N2546">
            <v>0</v>
          </cell>
          <cell r="O2546">
            <v>0</v>
          </cell>
        </row>
        <row r="2547">
          <cell r="A2547" t="str">
            <v>12</v>
          </cell>
          <cell r="B2547" t="str">
            <v>01</v>
          </cell>
          <cell r="C2547" t="str">
            <v>01</v>
          </cell>
          <cell r="D2547" t="str">
            <v>02</v>
          </cell>
          <cell r="E2547" t="str">
            <v>14</v>
          </cell>
          <cell r="F2547" t="str">
            <v>13</v>
          </cell>
          <cell r="G2547" t="str">
            <v>1</v>
          </cell>
          <cell r="H2547" t="str">
            <v>00</v>
          </cell>
          <cell r="I2547" t="str">
            <v>0</v>
          </cell>
          <cell r="J2547">
            <v>0</v>
          </cell>
          <cell r="K2547">
            <v>1000</v>
          </cell>
          <cell r="L2547">
            <v>1000</v>
          </cell>
          <cell r="M2547">
            <v>19</v>
          </cell>
          <cell r="N2547">
            <v>19</v>
          </cell>
          <cell r="O2547">
            <v>19</v>
          </cell>
        </row>
        <row r="2548">
          <cell r="A2548" t="str">
            <v>12</v>
          </cell>
          <cell r="B2548" t="str">
            <v>01</v>
          </cell>
          <cell r="C2548" t="str">
            <v>03</v>
          </cell>
          <cell r="D2548" t="str">
            <v>01</v>
          </cell>
          <cell r="E2548" t="str">
            <v>14</v>
          </cell>
          <cell r="F2548" t="str">
            <v>13</v>
          </cell>
          <cell r="G2548" t="str">
            <v>1</v>
          </cell>
          <cell r="H2548" t="str">
            <v>00</v>
          </cell>
          <cell r="I2548" t="str">
            <v>0</v>
          </cell>
          <cell r="J2548">
            <v>0</v>
          </cell>
          <cell r="K2548">
            <v>1600</v>
          </cell>
          <cell r="L2548">
            <v>3416</v>
          </cell>
          <cell r="M2548">
            <v>30</v>
          </cell>
          <cell r="N2548">
            <v>30</v>
          </cell>
          <cell r="O2548">
            <v>30</v>
          </cell>
        </row>
        <row r="2549">
          <cell r="A2549" t="str">
            <v>12</v>
          </cell>
          <cell r="B2549" t="str">
            <v>01</v>
          </cell>
          <cell r="C2549" t="str">
            <v>03</v>
          </cell>
          <cell r="D2549" t="str">
            <v>02</v>
          </cell>
          <cell r="E2549" t="str">
            <v>14</v>
          </cell>
          <cell r="F2549" t="str">
            <v>13</v>
          </cell>
          <cell r="G2549" t="str">
            <v>1</v>
          </cell>
          <cell r="H2549" t="str">
            <v>00</v>
          </cell>
          <cell r="I2549" t="str">
            <v>0</v>
          </cell>
          <cell r="J2549">
            <v>600</v>
          </cell>
          <cell r="K2549">
            <v>0</v>
          </cell>
          <cell r="L2549">
            <v>0</v>
          </cell>
          <cell r="M2549">
            <v>0</v>
          </cell>
          <cell r="N2549">
            <v>0</v>
          </cell>
          <cell r="O2549">
            <v>0</v>
          </cell>
        </row>
        <row r="2550">
          <cell r="A2550" t="str">
            <v>12</v>
          </cell>
          <cell r="B2550" t="str">
            <v>01</v>
          </cell>
          <cell r="C2550" t="str">
            <v>03</v>
          </cell>
          <cell r="D2550" t="str">
            <v>03</v>
          </cell>
          <cell r="E2550" t="str">
            <v>14</v>
          </cell>
          <cell r="F2550" t="str">
            <v>13</v>
          </cell>
          <cell r="G2550" t="str">
            <v>1</v>
          </cell>
          <cell r="H2550" t="str">
            <v>00</v>
          </cell>
          <cell r="I2550" t="str">
            <v>0</v>
          </cell>
          <cell r="J2550">
            <v>2400</v>
          </cell>
          <cell r="K2550">
            <v>0</v>
          </cell>
          <cell r="L2550">
            <v>0</v>
          </cell>
          <cell r="M2550">
            <v>0</v>
          </cell>
          <cell r="N2550">
            <v>0</v>
          </cell>
          <cell r="O2550">
            <v>0</v>
          </cell>
        </row>
        <row r="2551">
          <cell r="A2551" t="str">
            <v>12</v>
          </cell>
          <cell r="B2551" t="str">
            <v>01</v>
          </cell>
          <cell r="C2551" t="str">
            <v>04</v>
          </cell>
          <cell r="D2551" t="str">
            <v>01</v>
          </cell>
          <cell r="E2551" t="str">
            <v>14</v>
          </cell>
          <cell r="F2551" t="str">
            <v>13</v>
          </cell>
          <cell r="G2551" t="str">
            <v>1</v>
          </cell>
          <cell r="H2551" t="str">
            <v>00</v>
          </cell>
          <cell r="I2551" t="str">
            <v>0</v>
          </cell>
          <cell r="J2551">
            <v>0</v>
          </cell>
          <cell r="K2551">
            <v>1</v>
          </cell>
          <cell r="L2551">
            <v>0</v>
          </cell>
          <cell r="M2551">
            <v>0</v>
          </cell>
          <cell r="N2551">
            <v>0</v>
          </cell>
          <cell r="O2551">
            <v>0</v>
          </cell>
        </row>
        <row r="2552">
          <cell r="A2552" t="str">
            <v>12</v>
          </cell>
          <cell r="B2552" t="str">
            <v>01</v>
          </cell>
          <cell r="C2552" t="str">
            <v>04</v>
          </cell>
          <cell r="D2552" t="str">
            <v>02</v>
          </cell>
          <cell r="E2552" t="str">
            <v>14</v>
          </cell>
          <cell r="F2552" t="str">
            <v>13</v>
          </cell>
          <cell r="G2552" t="str">
            <v>1</v>
          </cell>
          <cell r="H2552" t="str">
            <v>00</v>
          </cell>
          <cell r="I2552" t="str">
            <v>0</v>
          </cell>
          <cell r="J2552">
            <v>0</v>
          </cell>
          <cell r="K2552">
            <v>1</v>
          </cell>
          <cell r="L2552">
            <v>0</v>
          </cell>
          <cell r="M2552">
            <v>0</v>
          </cell>
          <cell r="N2552">
            <v>0</v>
          </cell>
          <cell r="O2552">
            <v>0</v>
          </cell>
        </row>
        <row r="2553">
          <cell r="A2553" t="str">
            <v>12</v>
          </cell>
          <cell r="B2553" t="str">
            <v>01</v>
          </cell>
          <cell r="C2553" t="str">
            <v>04</v>
          </cell>
          <cell r="D2553" t="str">
            <v>03</v>
          </cell>
          <cell r="E2553" t="str">
            <v>14</v>
          </cell>
          <cell r="F2553" t="str">
            <v>13</v>
          </cell>
          <cell r="G2553" t="str">
            <v>1</v>
          </cell>
          <cell r="H2553" t="str">
            <v>00</v>
          </cell>
          <cell r="I2553" t="str">
            <v>0</v>
          </cell>
          <cell r="J2553">
            <v>0</v>
          </cell>
          <cell r="K2553">
            <v>1</v>
          </cell>
          <cell r="L2553">
            <v>0</v>
          </cell>
          <cell r="M2553">
            <v>0</v>
          </cell>
          <cell r="N2553">
            <v>0</v>
          </cell>
          <cell r="O2553">
            <v>0</v>
          </cell>
        </row>
        <row r="2554">
          <cell r="A2554" t="str">
            <v>12</v>
          </cell>
          <cell r="B2554" t="str">
            <v>01</v>
          </cell>
          <cell r="C2554" t="str">
            <v>04</v>
          </cell>
          <cell r="D2554" t="str">
            <v>04</v>
          </cell>
          <cell r="E2554" t="str">
            <v>14</v>
          </cell>
          <cell r="F2554" t="str">
            <v>13</v>
          </cell>
          <cell r="G2554" t="str">
            <v>1</v>
          </cell>
          <cell r="H2554" t="str">
            <v>00</v>
          </cell>
          <cell r="I2554" t="str">
            <v>0</v>
          </cell>
          <cell r="J2554">
            <v>0</v>
          </cell>
          <cell r="K2554">
            <v>1</v>
          </cell>
          <cell r="L2554">
            <v>0</v>
          </cell>
          <cell r="M2554">
            <v>0</v>
          </cell>
          <cell r="N2554">
            <v>0</v>
          </cell>
          <cell r="O2554">
            <v>0</v>
          </cell>
        </row>
        <row r="2555">
          <cell r="A2555" t="str">
            <v>12</v>
          </cell>
          <cell r="B2555" t="str">
            <v>01</v>
          </cell>
          <cell r="C2555" t="str">
            <v>04</v>
          </cell>
          <cell r="D2555" t="str">
            <v>05</v>
          </cell>
          <cell r="E2555" t="str">
            <v>14</v>
          </cell>
          <cell r="F2555" t="str">
            <v>13</v>
          </cell>
          <cell r="G2555" t="str">
            <v>1</v>
          </cell>
          <cell r="H2555" t="str">
            <v>00</v>
          </cell>
          <cell r="I2555" t="str">
            <v>0</v>
          </cell>
          <cell r="J2555">
            <v>6354</v>
          </cell>
          <cell r="K2555">
            <v>12000</v>
          </cell>
          <cell r="L2555">
            <v>3726</v>
          </cell>
          <cell r="M2555">
            <v>2222</v>
          </cell>
          <cell r="N2555">
            <v>222</v>
          </cell>
          <cell r="O2555">
            <v>222</v>
          </cell>
        </row>
        <row r="2556">
          <cell r="A2556" t="str">
            <v>12</v>
          </cell>
          <cell r="B2556" t="str">
            <v>01</v>
          </cell>
          <cell r="C2556" t="str">
            <v>04</v>
          </cell>
          <cell r="D2556" t="str">
            <v>06</v>
          </cell>
          <cell r="E2556" t="str">
            <v>14</v>
          </cell>
          <cell r="F2556" t="str">
            <v>13</v>
          </cell>
          <cell r="G2556" t="str">
            <v>1</v>
          </cell>
          <cell r="H2556" t="str">
            <v>00</v>
          </cell>
          <cell r="I2556" t="str">
            <v>0</v>
          </cell>
          <cell r="J2556">
            <v>0</v>
          </cell>
          <cell r="K2556">
            <v>1</v>
          </cell>
          <cell r="L2556">
            <v>0</v>
          </cell>
          <cell r="M2556">
            <v>0</v>
          </cell>
          <cell r="N2556">
            <v>0</v>
          </cell>
          <cell r="O2556">
            <v>0</v>
          </cell>
        </row>
        <row r="2557">
          <cell r="A2557" t="str">
            <v>12</v>
          </cell>
          <cell r="B2557" t="str">
            <v>01</v>
          </cell>
          <cell r="C2557" t="str">
            <v>04</v>
          </cell>
          <cell r="D2557" t="str">
            <v>07</v>
          </cell>
          <cell r="E2557" t="str">
            <v>14</v>
          </cell>
          <cell r="F2557" t="str">
            <v>13</v>
          </cell>
          <cell r="G2557" t="str">
            <v>1</v>
          </cell>
          <cell r="H2557" t="str">
            <v>00</v>
          </cell>
          <cell r="I2557" t="str">
            <v>0</v>
          </cell>
          <cell r="J2557">
            <v>0</v>
          </cell>
          <cell r="K2557">
            <v>1</v>
          </cell>
          <cell r="L2557">
            <v>0</v>
          </cell>
          <cell r="M2557">
            <v>0</v>
          </cell>
          <cell r="N2557">
            <v>0</v>
          </cell>
          <cell r="O2557">
            <v>0</v>
          </cell>
        </row>
        <row r="2558">
          <cell r="A2558" t="str">
            <v>12</v>
          </cell>
          <cell r="B2558" t="str">
            <v>01</v>
          </cell>
          <cell r="C2558" t="str">
            <v>04</v>
          </cell>
          <cell r="D2558" t="str">
            <v>11</v>
          </cell>
          <cell r="E2558" t="str">
            <v>14</v>
          </cell>
          <cell r="F2558" t="str">
            <v>13</v>
          </cell>
          <cell r="G2558" t="str">
            <v>1</v>
          </cell>
          <cell r="H2558" t="str">
            <v>00</v>
          </cell>
          <cell r="I2558" t="str">
            <v>0</v>
          </cell>
          <cell r="J2558">
            <v>8703</v>
          </cell>
          <cell r="K2558">
            <v>0</v>
          </cell>
          <cell r="L2558">
            <v>0</v>
          </cell>
          <cell r="M2558">
            <v>0</v>
          </cell>
          <cell r="N2558">
            <v>0</v>
          </cell>
          <cell r="O2558">
            <v>0</v>
          </cell>
        </row>
        <row r="2559">
          <cell r="A2559" t="str">
            <v>12</v>
          </cell>
          <cell r="B2559" t="str">
            <v>01</v>
          </cell>
          <cell r="C2559" t="str">
            <v>04</v>
          </cell>
          <cell r="D2559" t="str">
            <v>14</v>
          </cell>
          <cell r="E2559" t="str">
            <v>14</v>
          </cell>
          <cell r="F2559" t="str">
            <v>13</v>
          </cell>
          <cell r="G2559" t="str">
            <v>1</v>
          </cell>
          <cell r="H2559" t="str">
            <v>00</v>
          </cell>
          <cell r="I2559" t="str">
            <v>0</v>
          </cell>
          <cell r="J2559">
            <v>0</v>
          </cell>
          <cell r="K2559">
            <v>5000</v>
          </cell>
          <cell r="L2559">
            <v>4534</v>
          </cell>
          <cell r="M2559">
            <v>2093</v>
          </cell>
          <cell r="N2559">
            <v>93</v>
          </cell>
          <cell r="O2559">
            <v>93</v>
          </cell>
        </row>
        <row r="2560">
          <cell r="A2560" t="str">
            <v>12</v>
          </cell>
          <cell r="B2560" t="str">
            <v>01</v>
          </cell>
          <cell r="C2560" t="str">
            <v>05</v>
          </cell>
          <cell r="D2560" t="str">
            <v>01</v>
          </cell>
          <cell r="E2560" t="str">
            <v>14</v>
          </cell>
          <cell r="F2560" t="str">
            <v>13</v>
          </cell>
          <cell r="G2560" t="str">
            <v>1</v>
          </cell>
          <cell r="H2560" t="str">
            <v>00</v>
          </cell>
          <cell r="I2560" t="str">
            <v>0</v>
          </cell>
          <cell r="J2560">
            <v>4800</v>
          </cell>
          <cell r="K2560">
            <v>0</v>
          </cell>
          <cell r="L2560">
            <v>0</v>
          </cell>
          <cell r="M2560">
            <v>0</v>
          </cell>
          <cell r="N2560">
            <v>0</v>
          </cell>
          <cell r="O2560">
            <v>0</v>
          </cell>
        </row>
        <row r="2561">
          <cell r="A2561" t="str">
            <v>12</v>
          </cell>
          <cell r="B2561" t="str">
            <v>01</v>
          </cell>
          <cell r="C2561" t="str">
            <v>05</v>
          </cell>
          <cell r="D2561" t="str">
            <v>02</v>
          </cell>
          <cell r="E2561" t="str">
            <v>14</v>
          </cell>
          <cell r="F2561" t="str">
            <v>13</v>
          </cell>
          <cell r="G2561" t="str">
            <v>1</v>
          </cell>
          <cell r="H2561" t="str">
            <v>00</v>
          </cell>
          <cell r="I2561" t="str">
            <v>0</v>
          </cell>
          <cell r="J2561">
            <v>0</v>
          </cell>
          <cell r="K2561">
            <v>1</v>
          </cell>
          <cell r="L2561">
            <v>0</v>
          </cell>
          <cell r="M2561">
            <v>0</v>
          </cell>
          <cell r="N2561">
            <v>0</v>
          </cell>
          <cell r="O2561">
            <v>0</v>
          </cell>
        </row>
        <row r="2562">
          <cell r="A2562" t="str">
            <v>12</v>
          </cell>
          <cell r="B2562" t="str">
            <v>01</v>
          </cell>
          <cell r="C2562" t="str">
            <v>05</v>
          </cell>
          <cell r="D2562" t="str">
            <v>03</v>
          </cell>
          <cell r="E2562" t="str">
            <v>14</v>
          </cell>
          <cell r="F2562" t="str">
            <v>13</v>
          </cell>
          <cell r="G2562" t="str">
            <v>1</v>
          </cell>
          <cell r="H2562" t="str">
            <v>00</v>
          </cell>
          <cell r="I2562" t="str">
            <v>0</v>
          </cell>
          <cell r="J2562">
            <v>0</v>
          </cell>
          <cell r="K2562">
            <v>10000</v>
          </cell>
          <cell r="L2562">
            <v>13750</v>
          </cell>
          <cell r="M2562">
            <v>185</v>
          </cell>
          <cell r="N2562">
            <v>185</v>
          </cell>
          <cell r="O2562">
            <v>185</v>
          </cell>
        </row>
        <row r="2563">
          <cell r="A2563" t="str">
            <v>12</v>
          </cell>
          <cell r="B2563" t="str">
            <v>01</v>
          </cell>
          <cell r="C2563" t="str">
            <v>05</v>
          </cell>
          <cell r="D2563" t="str">
            <v>15</v>
          </cell>
          <cell r="E2563" t="str">
            <v>14</v>
          </cell>
          <cell r="F2563" t="str">
            <v>13</v>
          </cell>
          <cell r="G2563" t="str">
            <v>1</v>
          </cell>
          <cell r="H2563" t="str">
            <v>00</v>
          </cell>
          <cell r="I2563" t="str">
            <v>0</v>
          </cell>
          <cell r="J2563">
            <v>2800</v>
          </cell>
          <cell r="K2563">
            <v>0</v>
          </cell>
          <cell r="L2563">
            <v>0</v>
          </cell>
          <cell r="M2563">
            <v>0</v>
          </cell>
          <cell r="N2563">
            <v>0</v>
          </cell>
          <cell r="O2563">
            <v>0</v>
          </cell>
        </row>
        <row r="2564">
          <cell r="A2564" t="str">
            <v>12</v>
          </cell>
          <cell r="B2564" t="str">
            <v>02</v>
          </cell>
          <cell r="C2564" t="str">
            <v>01</v>
          </cell>
          <cell r="D2564" t="str">
            <v>01</v>
          </cell>
          <cell r="E2564" t="str">
            <v>14</v>
          </cell>
          <cell r="F2564" t="str">
            <v>13</v>
          </cell>
          <cell r="G2564" t="str">
            <v>1</v>
          </cell>
          <cell r="H2564" t="str">
            <v>00</v>
          </cell>
          <cell r="I2564" t="str">
            <v>0</v>
          </cell>
          <cell r="J2564">
            <v>0</v>
          </cell>
          <cell r="K2564">
            <v>5000</v>
          </cell>
          <cell r="L2564">
            <v>0</v>
          </cell>
          <cell r="M2564">
            <v>1093</v>
          </cell>
          <cell r="N2564">
            <v>93</v>
          </cell>
          <cell r="O2564">
            <v>93</v>
          </cell>
        </row>
        <row r="2565">
          <cell r="A2565" t="str">
            <v>12</v>
          </cell>
          <cell r="B2565" t="str">
            <v>02</v>
          </cell>
          <cell r="C2565" t="str">
            <v>01</v>
          </cell>
          <cell r="D2565" t="str">
            <v>02</v>
          </cell>
          <cell r="E2565" t="str">
            <v>14</v>
          </cell>
          <cell r="F2565" t="str">
            <v>13</v>
          </cell>
          <cell r="G2565" t="str">
            <v>0</v>
          </cell>
          <cell r="H2565" t="str">
            <v>00</v>
          </cell>
          <cell r="I2565" t="str">
            <v>0</v>
          </cell>
          <cell r="J2565">
            <v>4485</v>
          </cell>
          <cell r="K2565">
            <v>0</v>
          </cell>
          <cell r="L2565">
            <v>0</v>
          </cell>
          <cell r="M2565">
            <v>0</v>
          </cell>
          <cell r="N2565">
            <v>0</v>
          </cell>
          <cell r="O2565">
            <v>0</v>
          </cell>
        </row>
        <row r="2566">
          <cell r="A2566" t="str">
            <v>12</v>
          </cell>
          <cell r="B2566" t="str">
            <v>01</v>
          </cell>
          <cell r="C2566" t="str">
            <v>01</v>
          </cell>
          <cell r="D2566" t="str">
            <v>01</v>
          </cell>
          <cell r="E2566" t="str">
            <v>14</v>
          </cell>
          <cell r="F2566" t="str">
            <v>14</v>
          </cell>
          <cell r="G2566" t="str">
            <v>1</v>
          </cell>
          <cell r="H2566" t="str">
            <v>00</v>
          </cell>
          <cell r="I2566" t="str">
            <v>0</v>
          </cell>
          <cell r="J2566">
            <v>0</v>
          </cell>
          <cell r="K2566">
            <v>30300</v>
          </cell>
          <cell r="L2566">
            <v>21817</v>
          </cell>
          <cell r="M2566">
            <v>561</v>
          </cell>
          <cell r="N2566">
            <v>561</v>
          </cell>
          <cell r="O2566">
            <v>561</v>
          </cell>
        </row>
        <row r="2567">
          <cell r="A2567" t="str">
            <v>12</v>
          </cell>
          <cell r="B2567" t="str">
            <v>01</v>
          </cell>
          <cell r="C2567" t="str">
            <v>01</v>
          </cell>
          <cell r="D2567" t="str">
            <v>02</v>
          </cell>
          <cell r="E2567" t="str">
            <v>14</v>
          </cell>
          <cell r="F2567" t="str">
            <v>14</v>
          </cell>
          <cell r="G2567" t="str">
            <v>1</v>
          </cell>
          <cell r="H2567" t="str">
            <v>00</v>
          </cell>
          <cell r="I2567" t="str">
            <v>0</v>
          </cell>
          <cell r="J2567">
            <v>0</v>
          </cell>
          <cell r="K2567">
            <v>1</v>
          </cell>
          <cell r="L2567">
            <v>0</v>
          </cell>
          <cell r="M2567">
            <v>0</v>
          </cell>
          <cell r="N2567">
            <v>0</v>
          </cell>
          <cell r="O2567">
            <v>0</v>
          </cell>
        </row>
        <row r="2568">
          <cell r="A2568" t="str">
            <v>12</v>
          </cell>
          <cell r="B2568" t="str">
            <v>02</v>
          </cell>
          <cell r="C2568" t="str">
            <v>01</v>
          </cell>
          <cell r="D2568" t="str">
            <v>01</v>
          </cell>
          <cell r="E2568" t="str">
            <v>14</v>
          </cell>
          <cell r="F2568" t="str">
            <v>14</v>
          </cell>
          <cell r="G2568" t="str">
            <v>1</v>
          </cell>
          <cell r="H2568" t="str">
            <v>00</v>
          </cell>
          <cell r="I2568" t="str">
            <v>0</v>
          </cell>
          <cell r="J2568">
            <v>0</v>
          </cell>
          <cell r="K2568">
            <v>1500</v>
          </cell>
          <cell r="L2568">
            <v>1705</v>
          </cell>
          <cell r="M2568">
            <v>728</v>
          </cell>
          <cell r="N2568">
            <v>28</v>
          </cell>
          <cell r="O2568">
            <v>28</v>
          </cell>
        </row>
        <row r="2569">
          <cell r="A2569" t="str">
            <v>12</v>
          </cell>
          <cell r="B2569" t="str">
            <v>02</v>
          </cell>
          <cell r="C2569" t="str">
            <v>01</v>
          </cell>
          <cell r="D2569" t="str">
            <v>02</v>
          </cell>
          <cell r="E2569" t="str">
            <v>14</v>
          </cell>
          <cell r="F2569" t="str">
            <v>14</v>
          </cell>
          <cell r="G2569" t="str">
            <v>0</v>
          </cell>
          <cell r="H2569" t="str">
            <v>00</v>
          </cell>
          <cell r="I2569" t="str">
            <v>0</v>
          </cell>
          <cell r="J2569">
            <v>1500</v>
          </cell>
          <cell r="K2569">
            <v>0</v>
          </cell>
          <cell r="L2569">
            <v>0</v>
          </cell>
          <cell r="M2569">
            <v>0</v>
          </cell>
          <cell r="N2569">
            <v>0</v>
          </cell>
          <cell r="O2569">
            <v>0</v>
          </cell>
        </row>
        <row r="2570">
          <cell r="A2570" t="str">
            <v>12</v>
          </cell>
          <cell r="B2570" t="str">
            <v>01</v>
          </cell>
          <cell r="C2570" t="str">
            <v>05</v>
          </cell>
          <cell r="D2570" t="str">
            <v>04</v>
          </cell>
          <cell r="E2570" t="str">
            <v>14</v>
          </cell>
          <cell r="F2570" t="str">
            <v>15</v>
          </cell>
          <cell r="G2570" t="str">
            <v>1</v>
          </cell>
          <cell r="H2570" t="str">
            <v>00</v>
          </cell>
          <cell r="I2570" t="str">
            <v>0</v>
          </cell>
          <cell r="J2570">
            <v>0</v>
          </cell>
          <cell r="K2570">
            <v>1</v>
          </cell>
          <cell r="L2570">
            <v>0</v>
          </cell>
          <cell r="M2570">
            <v>0</v>
          </cell>
          <cell r="N2570">
            <v>0</v>
          </cell>
          <cell r="O2570">
            <v>0</v>
          </cell>
        </row>
        <row r="2571">
          <cell r="A2571" t="str">
            <v>12</v>
          </cell>
          <cell r="B2571" t="str">
            <v>01</v>
          </cell>
          <cell r="C2571" t="str">
            <v>04</v>
          </cell>
          <cell r="D2571" t="str">
            <v>04</v>
          </cell>
          <cell r="E2571" t="str">
            <v>14</v>
          </cell>
          <cell r="F2571" t="str">
            <v>16</v>
          </cell>
          <cell r="G2571" t="str">
            <v>1</v>
          </cell>
          <cell r="H2571" t="str">
            <v>00</v>
          </cell>
          <cell r="I2571" t="str">
            <v>0</v>
          </cell>
          <cell r="J2571">
            <v>17499</v>
          </cell>
          <cell r="K2571">
            <v>12000</v>
          </cell>
          <cell r="L2571">
            <v>15100</v>
          </cell>
          <cell r="M2571">
            <v>2222</v>
          </cell>
          <cell r="N2571">
            <v>222</v>
          </cell>
          <cell r="O2571">
            <v>222</v>
          </cell>
        </row>
        <row r="2572">
          <cell r="A2572" t="str">
            <v>12</v>
          </cell>
          <cell r="B2572" t="str">
            <v>01</v>
          </cell>
          <cell r="C2572" t="str">
            <v>04</v>
          </cell>
          <cell r="D2572" t="str">
            <v>08</v>
          </cell>
          <cell r="E2572" t="str">
            <v>14</v>
          </cell>
          <cell r="F2572" t="str">
            <v>16</v>
          </cell>
          <cell r="G2572" t="str">
            <v>1</v>
          </cell>
          <cell r="H2572" t="str">
            <v>00</v>
          </cell>
          <cell r="I2572" t="str">
            <v>0</v>
          </cell>
          <cell r="J2572">
            <v>0</v>
          </cell>
          <cell r="K2572">
            <v>1</v>
          </cell>
          <cell r="L2572">
            <v>0</v>
          </cell>
          <cell r="M2572">
            <v>0</v>
          </cell>
          <cell r="N2572">
            <v>0</v>
          </cell>
          <cell r="O2572">
            <v>0</v>
          </cell>
        </row>
        <row r="2573">
          <cell r="A2573" t="str">
            <v>12</v>
          </cell>
          <cell r="B2573" t="str">
            <v>01</v>
          </cell>
          <cell r="C2573" t="str">
            <v>04</v>
          </cell>
          <cell r="D2573" t="str">
            <v>11</v>
          </cell>
          <cell r="E2573" t="str">
            <v>14</v>
          </cell>
          <cell r="F2573" t="str">
            <v>16</v>
          </cell>
          <cell r="G2573" t="str">
            <v>3</v>
          </cell>
          <cell r="H2573" t="str">
            <v>00</v>
          </cell>
          <cell r="I2573" t="str">
            <v>0</v>
          </cell>
          <cell r="J2573">
            <v>920</v>
          </cell>
          <cell r="K2573">
            <v>0</v>
          </cell>
          <cell r="L2573">
            <v>0</v>
          </cell>
          <cell r="M2573">
            <v>0</v>
          </cell>
          <cell r="N2573">
            <v>0</v>
          </cell>
          <cell r="O2573">
            <v>0</v>
          </cell>
        </row>
        <row r="2574">
          <cell r="A2574" t="str">
            <v>12</v>
          </cell>
          <cell r="B2574" t="str">
            <v>01</v>
          </cell>
          <cell r="C2574" t="str">
            <v>01</v>
          </cell>
          <cell r="D2574" t="str">
            <v>01</v>
          </cell>
          <cell r="E2574" t="str">
            <v>14</v>
          </cell>
          <cell r="F2574" t="str">
            <v>17</v>
          </cell>
          <cell r="G2574" t="str">
            <v>1</v>
          </cell>
          <cell r="H2574" t="str">
            <v>00</v>
          </cell>
          <cell r="I2574" t="str">
            <v>0</v>
          </cell>
          <cell r="J2574">
            <v>0</v>
          </cell>
          <cell r="K2574">
            <v>1</v>
          </cell>
          <cell r="L2574">
            <v>0</v>
          </cell>
          <cell r="M2574">
            <v>0</v>
          </cell>
          <cell r="N2574">
            <v>0</v>
          </cell>
          <cell r="O2574">
            <v>0</v>
          </cell>
        </row>
        <row r="2575">
          <cell r="A2575" t="str">
            <v>12</v>
          </cell>
          <cell r="B2575" t="str">
            <v>01</v>
          </cell>
          <cell r="C2575" t="str">
            <v>01</v>
          </cell>
          <cell r="D2575" t="str">
            <v>02</v>
          </cell>
          <cell r="E2575" t="str">
            <v>14</v>
          </cell>
          <cell r="F2575" t="str">
            <v>17</v>
          </cell>
          <cell r="G2575" t="str">
            <v>1</v>
          </cell>
          <cell r="H2575" t="str">
            <v>00</v>
          </cell>
          <cell r="I2575" t="str">
            <v>0</v>
          </cell>
          <cell r="J2575">
            <v>2927</v>
          </cell>
          <cell r="K2575">
            <v>1</v>
          </cell>
          <cell r="L2575">
            <v>0</v>
          </cell>
          <cell r="M2575">
            <v>0</v>
          </cell>
          <cell r="N2575">
            <v>0</v>
          </cell>
          <cell r="O2575">
            <v>0</v>
          </cell>
        </row>
        <row r="2576">
          <cell r="A2576" t="str">
            <v>12</v>
          </cell>
          <cell r="B2576" t="str">
            <v>01</v>
          </cell>
          <cell r="C2576" t="str">
            <v>02</v>
          </cell>
          <cell r="D2576" t="str">
            <v>01</v>
          </cell>
          <cell r="E2576" t="str">
            <v>14</v>
          </cell>
          <cell r="F2576" t="str">
            <v>17</v>
          </cell>
          <cell r="G2576" t="str">
            <v>1</v>
          </cell>
          <cell r="H2576" t="str">
            <v>00</v>
          </cell>
          <cell r="I2576" t="str">
            <v>0</v>
          </cell>
          <cell r="J2576">
            <v>0</v>
          </cell>
          <cell r="K2576">
            <v>10000</v>
          </cell>
          <cell r="L2576">
            <v>8052</v>
          </cell>
          <cell r="M2576">
            <v>185</v>
          </cell>
          <cell r="N2576">
            <v>185</v>
          </cell>
          <cell r="O2576">
            <v>185</v>
          </cell>
        </row>
        <row r="2577">
          <cell r="A2577" t="str">
            <v>12</v>
          </cell>
          <cell r="B2577" t="str">
            <v>01</v>
          </cell>
          <cell r="C2577" t="str">
            <v>02</v>
          </cell>
          <cell r="D2577" t="str">
            <v>02</v>
          </cell>
          <cell r="E2577" t="str">
            <v>14</v>
          </cell>
          <cell r="F2577" t="str">
            <v>17</v>
          </cell>
          <cell r="G2577" t="str">
            <v>1</v>
          </cell>
          <cell r="H2577" t="str">
            <v>00</v>
          </cell>
          <cell r="I2577" t="str">
            <v>0</v>
          </cell>
          <cell r="J2577">
            <v>10487</v>
          </cell>
          <cell r="K2577">
            <v>0</v>
          </cell>
          <cell r="L2577">
            <v>0</v>
          </cell>
          <cell r="M2577">
            <v>0</v>
          </cell>
          <cell r="N2577">
            <v>0</v>
          </cell>
          <cell r="O2577">
            <v>0</v>
          </cell>
        </row>
        <row r="2578">
          <cell r="A2578" t="str">
            <v>12</v>
          </cell>
          <cell r="B2578" t="str">
            <v>01</v>
          </cell>
          <cell r="C2578" t="str">
            <v>03</v>
          </cell>
          <cell r="D2578" t="str">
            <v>01</v>
          </cell>
          <cell r="E2578" t="str">
            <v>14</v>
          </cell>
          <cell r="F2578" t="str">
            <v>17</v>
          </cell>
          <cell r="G2578" t="str">
            <v>1</v>
          </cell>
          <cell r="H2578" t="str">
            <v>00</v>
          </cell>
          <cell r="I2578" t="str">
            <v>0</v>
          </cell>
          <cell r="J2578">
            <v>0</v>
          </cell>
          <cell r="K2578">
            <v>1000</v>
          </cell>
          <cell r="L2578">
            <v>1081</v>
          </cell>
          <cell r="M2578">
            <v>19</v>
          </cell>
          <cell r="N2578">
            <v>19</v>
          </cell>
          <cell r="O2578">
            <v>19</v>
          </cell>
        </row>
        <row r="2579">
          <cell r="A2579" t="str">
            <v>12</v>
          </cell>
          <cell r="B2579" t="str">
            <v>01</v>
          </cell>
          <cell r="C2579" t="str">
            <v>03</v>
          </cell>
          <cell r="D2579" t="str">
            <v>02</v>
          </cell>
          <cell r="E2579" t="str">
            <v>14</v>
          </cell>
          <cell r="F2579" t="str">
            <v>17</v>
          </cell>
          <cell r="G2579" t="str">
            <v>1</v>
          </cell>
          <cell r="H2579" t="str">
            <v>00</v>
          </cell>
          <cell r="I2579" t="str">
            <v>0</v>
          </cell>
          <cell r="J2579">
            <v>140</v>
          </cell>
          <cell r="K2579">
            <v>1000</v>
          </cell>
          <cell r="L2579">
            <v>1242</v>
          </cell>
          <cell r="M2579">
            <v>19</v>
          </cell>
          <cell r="N2579">
            <v>19</v>
          </cell>
          <cell r="O2579">
            <v>19</v>
          </cell>
        </row>
        <row r="2580">
          <cell r="A2580" t="str">
            <v>12</v>
          </cell>
          <cell r="B2580" t="str">
            <v>01</v>
          </cell>
          <cell r="C2580" t="str">
            <v>03</v>
          </cell>
          <cell r="D2580" t="str">
            <v>03</v>
          </cell>
          <cell r="E2580" t="str">
            <v>14</v>
          </cell>
          <cell r="F2580" t="str">
            <v>17</v>
          </cell>
          <cell r="G2580" t="str">
            <v>1</v>
          </cell>
          <cell r="H2580" t="str">
            <v>00</v>
          </cell>
          <cell r="I2580" t="str">
            <v>0</v>
          </cell>
          <cell r="J2580">
            <v>2835</v>
          </cell>
          <cell r="K2580">
            <v>21001</v>
          </cell>
          <cell r="L2580">
            <v>1177</v>
          </cell>
          <cell r="M2580">
            <v>389</v>
          </cell>
          <cell r="N2580">
            <v>389</v>
          </cell>
          <cell r="O2580">
            <v>389</v>
          </cell>
        </row>
        <row r="2581">
          <cell r="A2581" t="str">
            <v>12</v>
          </cell>
          <cell r="B2581" t="str">
            <v>01</v>
          </cell>
          <cell r="C2581" t="str">
            <v>03</v>
          </cell>
          <cell r="D2581" t="str">
            <v>04</v>
          </cell>
          <cell r="E2581" t="str">
            <v>14</v>
          </cell>
          <cell r="F2581" t="str">
            <v>17</v>
          </cell>
          <cell r="G2581" t="str">
            <v>1</v>
          </cell>
          <cell r="H2581" t="str">
            <v>00</v>
          </cell>
          <cell r="I2581" t="str">
            <v>0</v>
          </cell>
          <cell r="J2581">
            <v>0</v>
          </cell>
          <cell r="K2581">
            <v>1</v>
          </cell>
          <cell r="L2581">
            <v>0</v>
          </cell>
          <cell r="M2581">
            <v>0</v>
          </cell>
          <cell r="N2581">
            <v>0</v>
          </cell>
          <cell r="O2581">
            <v>0</v>
          </cell>
        </row>
        <row r="2582">
          <cell r="A2582" t="str">
            <v>12</v>
          </cell>
          <cell r="B2582" t="str">
            <v>01</v>
          </cell>
          <cell r="C2582" t="str">
            <v>03</v>
          </cell>
          <cell r="D2582" t="str">
            <v>05</v>
          </cell>
          <cell r="E2582" t="str">
            <v>14</v>
          </cell>
          <cell r="F2582" t="str">
            <v>17</v>
          </cell>
          <cell r="G2582" t="str">
            <v>1</v>
          </cell>
          <cell r="H2582" t="str">
            <v>00</v>
          </cell>
          <cell r="I2582" t="str">
            <v>0</v>
          </cell>
          <cell r="J2582">
            <v>24861</v>
          </cell>
          <cell r="K2582">
            <v>5000</v>
          </cell>
          <cell r="L2582">
            <v>5754</v>
          </cell>
          <cell r="M2582">
            <v>93</v>
          </cell>
          <cell r="N2582">
            <v>93</v>
          </cell>
          <cell r="O2582">
            <v>93</v>
          </cell>
        </row>
        <row r="2583">
          <cell r="A2583" t="str">
            <v>12</v>
          </cell>
          <cell r="B2583" t="str">
            <v>01</v>
          </cell>
          <cell r="C2583" t="str">
            <v>03</v>
          </cell>
          <cell r="D2583" t="str">
            <v>06</v>
          </cell>
          <cell r="E2583" t="str">
            <v>14</v>
          </cell>
          <cell r="F2583" t="str">
            <v>17</v>
          </cell>
          <cell r="G2583" t="str">
            <v>1</v>
          </cell>
          <cell r="H2583" t="str">
            <v>00</v>
          </cell>
          <cell r="I2583" t="str">
            <v>0</v>
          </cell>
          <cell r="J2583">
            <v>500</v>
          </cell>
          <cell r="K2583">
            <v>0</v>
          </cell>
          <cell r="L2583">
            <v>0</v>
          </cell>
          <cell r="M2583">
            <v>0</v>
          </cell>
          <cell r="N2583">
            <v>0</v>
          </cell>
          <cell r="O2583">
            <v>0</v>
          </cell>
        </row>
        <row r="2584">
          <cell r="A2584" t="str">
            <v>12</v>
          </cell>
          <cell r="B2584" t="str">
            <v>01</v>
          </cell>
          <cell r="C2584" t="str">
            <v>03</v>
          </cell>
          <cell r="D2584" t="str">
            <v>07</v>
          </cell>
          <cell r="E2584" t="str">
            <v>14</v>
          </cell>
          <cell r="F2584" t="str">
            <v>17</v>
          </cell>
          <cell r="G2584" t="str">
            <v>1</v>
          </cell>
          <cell r="H2584" t="str">
            <v>00</v>
          </cell>
          <cell r="I2584" t="str">
            <v>0</v>
          </cell>
          <cell r="J2584">
            <v>460</v>
          </cell>
          <cell r="K2584">
            <v>0</v>
          </cell>
          <cell r="L2584">
            <v>0</v>
          </cell>
          <cell r="M2584">
            <v>0</v>
          </cell>
          <cell r="N2584">
            <v>0</v>
          </cell>
          <cell r="O2584">
            <v>0</v>
          </cell>
        </row>
        <row r="2585">
          <cell r="A2585" t="str">
            <v>12</v>
          </cell>
          <cell r="B2585" t="str">
            <v>01</v>
          </cell>
          <cell r="C2585" t="str">
            <v>04</v>
          </cell>
          <cell r="D2585" t="str">
            <v>01</v>
          </cell>
          <cell r="E2585" t="str">
            <v>14</v>
          </cell>
          <cell r="F2585" t="str">
            <v>17</v>
          </cell>
          <cell r="G2585" t="str">
            <v>1</v>
          </cell>
          <cell r="H2585" t="str">
            <v>00</v>
          </cell>
          <cell r="I2585" t="str">
            <v>0</v>
          </cell>
          <cell r="J2585">
            <v>6787</v>
          </cell>
          <cell r="K2585">
            <v>5000</v>
          </cell>
          <cell r="L2585">
            <v>32209</v>
          </cell>
          <cell r="M2585">
            <v>2093</v>
          </cell>
          <cell r="N2585">
            <v>93</v>
          </cell>
          <cell r="O2585">
            <v>93</v>
          </cell>
        </row>
        <row r="2586">
          <cell r="A2586" t="str">
            <v>12</v>
          </cell>
          <cell r="B2586" t="str">
            <v>01</v>
          </cell>
          <cell r="C2586" t="str">
            <v>04</v>
          </cell>
          <cell r="D2586" t="str">
            <v>02</v>
          </cell>
          <cell r="E2586" t="str">
            <v>14</v>
          </cell>
          <cell r="F2586" t="str">
            <v>17</v>
          </cell>
          <cell r="G2586" t="str">
            <v>1</v>
          </cell>
          <cell r="H2586" t="str">
            <v>00</v>
          </cell>
          <cell r="I2586" t="str">
            <v>0</v>
          </cell>
          <cell r="J2586">
            <v>0</v>
          </cell>
          <cell r="K2586">
            <v>1</v>
          </cell>
          <cell r="L2586">
            <v>0</v>
          </cell>
          <cell r="M2586">
            <v>0</v>
          </cell>
          <cell r="N2586">
            <v>0</v>
          </cell>
          <cell r="O2586">
            <v>0</v>
          </cell>
        </row>
        <row r="2587">
          <cell r="A2587" t="str">
            <v>12</v>
          </cell>
          <cell r="B2587" t="str">
            <v>01</v>
          </cell>
          <cell r="C2587" t="str">
            <v>04</v>
          </cell>
          <cell r="D2587" t="str">
            <v>03</v>
          </cell>
          <cell r="E2587" t="str">
            <v>14</v>
          </cell>
          <cell r="F2587" t="str">
            <v>17</v>
          </cell>
          <cell r="G2587" t="str">
            <v>1</v>
          </cell>
          <cell r="H2587" t="str">
            <v>00</v>
          </cell>
          <cell r="I2587" t="str">
            <v>0</v>
          </cell>
          <cell r="J2587">
            <v>32</v>
          </cell>
          <cell r="K2587">
            <v>1</v>
          </cell>
          <cell r="L2587">
            <v>0</v>
          </cell>
          <cell r="M2587">
            <v>0</v>
          </cell>
          <cell r="N2587">
            <v>0</v>
          </cell>
          <cell r="O2587">
            <v>0</v>
          </cell>
        </row>
        <row r="2588">
          <cell r="A2588" t="str">
            <v>12</v>
          </cell>
          <cell r="B2588" t="str">
            <v>01</v>
          </cell>
          <cell r="C2588" t="str">
            <v>04</v>
          </cell>
          <cell r="D2588" t="str">
            <v>04</v>
          </cell>
          <cell r="E2588" t="str">
            <v>14</v>
          </cell>
          <cell r="F2588" t="str">
            <v>17</v>
          </cell>
          <cell r="G2588" t="str">
            <v>1</v>
          </cell>
          <cell r="H2588" t="str">
            <v>00</v>
          </cell>
          <cell r="I2588" t="str">
            <v>0</v>
          </cell>
          <cell r="J2588">
            <v>3908</v>
          </cell>
          <cell r="K2588">
            <v>1000</v>
          </cell>
          <cell r="L2588">
            <v>5480</v>
          </cell>
          <cell r="M2588">
            <v>2019</v>
          </cell>
          <cell r="N2588">
            <v>19</v>
          </cell>
          <cell r="O2588">
            <v>19</v>
          </cell>
        </row>
        <row r="2589">
          <cell r="A2589" t="str">
            <v>12</v>
          </cell>
          <cell r="B2589" t="str">
            <v>01</v>
          </cell>
          <cell r="C2589" t="str">
            <v>04</v>
          </cell>
          <cell r="D2589" t="str">
            <v>05</v>
          </cell>
          <cell r="E2589" t="str">
            <v>14</v>
          </cell>
          <cell r="F2589" t="str">
            <v>17</v>
          </cell>
          <cell r="G2589" t="str">
            <v>1</v>
          </cell>
          <cell r="H2589" t="str">
            <v>00</v>
          </cell>
          <cell r="I2589" t="str">
            <v>0</v>
          </cell>
          <cell r="J2589">
            <v>40</v>
          </cell>
          <cell r="K2589">
            <v>100</v>
          </cell>
          <cell r="L2589">
            <v>119</v>
          </cell>
          <cell r="M2589">
            <v>2000</v>
          </cell>
          <cell r="N2589">
            <v>2</v>
          </cell>
          <cell r="O2589">
            <v>2</v>
          </cell>
        </row>
        <row r="2590">
          <cell r="A2590" t="str">
            <v>12</v>
          </cell>
          <cell r="B2590" t="str">
            <v>01</v>
          </cell>
          <cell r="C2590" t="str">
            <v>04</v>
          </cell>
          <cell r="D2590" t="str">
            <v>06</v>
          </cell>
          <cell r="E2590" t="str">
            <v>14</v>
          </cell>
          <cell r="F2590" t="str">
            <v>17</v>
          </cell>
          <cell r="G2590" t="str">
            <v>1</v>
          </cell>
          <cell r="H2590" t="str">
            <v>00</v>
          </cell>
          <cell r="I2590" t="str">
            <v>0</v>
          </cell>
          <cell r="J2590">
            <v>3000</v>
          </cell>
          <cell r="K2590">
            <v>1000</v>
          </cell>
          <cell r="L2590">
            <v>1000</v>
          </cell>
          <cell r="M2590">
            <v>2019</v>
          </cell>
          <cell r="N2590">
            <v>19</v>
          </cell>
          <cell r="O2590">
            <v>19</v>
          </cell>
        </row>
        <row r="2591">
          <cell r="A2591" t="str">
            <v>12</v>
          </cell>
          <cell r="B2591" t="str">
            <v>01</v>
          </cell>
          <cell r="C2591" t="str">
            <v>04</v>
          </cell>
          <cell r="D2591" t="str">
            <v>06</v>
          </cell>
          <cell r="E2591" t="str">
            <v>14</v>
          </cell>
          <cell r="F2591" t="str">
            <v>17</v>
          </cell>
          <cell r="G2591" t="str">
            <v>5</v>
          </cell>
          <cell r="H2591" t="str">
            <v>00</v>
          </cell>
          <cell r="I2591" t="str">
            <v>0</v>
          </cell>
          <cell r="J2591">
            <v>0</v>
          </cell>
          <cell r="K2591">
            <v>0</v>
          </cell>
          <cell r="L2591">
            <v>0</v>
          </cell>
          <cell r="M2591">
            <v>0</v>
          </cell>
          <cell r="N2591">
            <v>0</v>
          </cell>
          <cell r="O2591">
            <v>0</v>
          </cell>
        </row>
        <row r="2592">
          <cell r="A2592" t="str">
            <v>12</v>
          </cell>
          <cell r="B2592" t="str">
            <v>01</v>
          </cell>
          <cell r="C2592" t="str">
            <v>04</v>
          </cell>
          <cell r="D2592" t="str">
            <v>07</v>
          </cell>
          <cell r="E2592" t="str">
            <v>14</v>
          </cell>
          <cell r="F2592" t="str">
            <v>17</v>
          </cell>
          <cell r="G2592" t="str">
            <v>1</v>
          </cell>
          <cell r="H2592" t="str">
            <v>00</v>
          </cell>
          <cell r="I2592" t="str">
            <v>0</v>
          </cell>
          <cell r="J2592">
            <v>3000</v>
          </cell>
          <cell r="K2592">
            <v>1000</v>
          </cell>
          <cell r="L2592">
            <v>1000</v>
          </cell>
          <cell r="M2592">
            <v>2000</v>
          </cell>
          <cell r="N2592">
            <v>19</v>
          </cell>
          <cell r="O2592">
            <v>19</v>
          </cell>
        </row>
        <row r="2593">
          <cell r="A2593" t="str">
            <v>12</v>
          </cell>
          <cell r="B2593" t="str">
            <v>01</v>
          </cell>
          <cell r="C2593" t="str">
            <v>04</v>
          </cell>
          <cell r="D2593" t="str">
            <v>07</v>
          </cell>
          <cell r="E2593" t="str">
            <v>14</v>
          </cell>
          <cell r="F2593" t="str">
            <v>17</v>
          </cell>
          <cell r="G2593" t="str">
            <v>5</v>
          </cell>
          <cell r="H2593" t="str">
            <v>00</v>
          </cell>
          <cell r="I2593" t="str">
            <v>0</v>
          </cell>
          <cell r="J2593">
            <v>20</v>
          </cell>
          <cell r="K2593">
            <v>0</v>
          </cell>
          <cell r="L2593">
            <v>0</v>
          </cell>
          <cell r="M2593">
            <v>0</v>
          </cell>
          <cell r="N2593">
            <v>0</v>
          </cell>
          <cell r="O2593">
            <v>0</v>
          </cell>
        </row>
        <row r="2594">
          <cell r="A2594" t="str">
            <v>12</v>
          </cell>
          <cell r="B2594" t="str">
            <v>01</v>
          </cell>
          <cell r="C2594" t="str">
            <v>04</v>
          </cell>
          <cell r="D2594" t="str">
            <v>08</v>
          </cell>
          <cell r="E2594" t="str">
            <v>14</v>
          </cell>
          <cell r="F2594" t="str">
            <v>17</v>
          </cell>
          <cell r="G2594" t="str">
            <v>1</v>
          </cell>
          <cell r="H2594" t="str">
            <v>00</v>
          </cell>
          <cell r="I2594" t="str">
            <v>0</v>
          </cell>
          <cell r="J2594">
            <v>1890</v>
          </cell>
          <cell r="K2594">
            <v>0</v>
          </cell>
          <cell r="L2594">
            <v>0</v>
          </cell>
          <cell r="M2594">
            <v>0</v>
          </cell>
          <cell r="N2594">
            <v>0</v>
          </cell>
          <cell r="O2594">
            <v>0</v>
          </cell>
        </row>
        <row r="2595">
          <cell r="A2595" t="str">
            <v>12</v>
          </cell>
          <cell r="B2595" t="str">
            <v>01</v>
          </cell>
          <cell r="C2595" t="str">
            <v>04</v>
          </cell>
          <cell r="D2595" t="str">
            <v>08</v>
          </cell>
          <cell r="E2595" t="str">
            <v>14</v>
          </cell>
          <cell r="F2595" t="str">
            <v>17</v>
          </cell>
          <cell r="G2595" t="str">
            <v>2</v>
          </cell>
          <cell r="H2595" t="str">
            <v>00</v>
          </cell>
          <cell r="I2595" t="str">
            <v>0</v>
          </cell>
          <cell r="J2595">
            <v>0</v>
          </cell>
          <cell r="K2595">
            <v>0</v>
          </cell>
          <cell r="L2595">
            <v>0</v>
          </cell>
          <cell r="M2595">
            <v>0</v>
          </cell>
          <cell r="N2595">
            <v>0</v>
          </cell>
          <cell r="O2595">
            <v>0</v>
          </cell>
        </row>
        <row r="2596">
          <cell r="A2596" t="str">
            <v>12</v>
          </cell>
          <cell r="B2596" t="str">
            <v>01</v>
          </cell>
          <cell r="C2596" t="str">
            <v>04</v>
          </cell>
          <cell r="D2596" t="str">
            <v>08</v>
          </cell>
          <cell r="E2596" t="str">
            <v>14</v>
          </cell>
          <cell r="F2596" t="str">
            <v>17</v>
          </cell>
          <cell r="G2596" t="str">
            <v>4</v>
          </cell>
          <cell r="H2596" t="str">
            <v>00</v>
          </cell>
          <cell r="I2596" t="str">
            <v>0</v>
          </cell>
          <cell r="J2596">
            <v>4970</v>
          </cell>
          <cell r="K2596">
            <v>1000</v>
          </cell>
          <cell r="L2596">
            <v>6425</v>
          </cell>
          <cell r="M2596">
            <v>2000</v>
          </cell>
          <cell r="N2596">
            <v>19</v>
          </cell>
          <cell r="O2596">
            <v>19</v>
          </cell>
        </row>
        <row r="2597">
          <cell r="A2597" t="str">
            <v>12</v>
          </cell>
          <cell r="B2597" t="str">
            <v>01</v>
          </cell>
          <cell r="C2597" t="str">
            <v>04</v>
          </cell>
          <cell r="D2597" t="str">
            <v>09</v>
          </cell>
          <cell r="E2597" t="str">
            <v>14</v>
          </cell>
          <cell r="F2597" t="str">
            <v>17</v>
          </cell>
          <cell r="G2597" t="str">
            <v>1</v>
          </cell>
          <cell r="H2597" t="str">
            <v>00</v>
          </cell>
          <cell r="I2597" t="str">
            <v>0</v>
          </cell>
          <cell r="J2597">
            <v>999</v>
          </cell>
          <cell r="K2597">
            <v>1000</v>
          </cell>
          <cell r="L2597">
            <v>1000</v>
          </cell>
          <cell r="M2597">
            <v>2000</v>
          </cell>
          <cell r="N2597">
            <v>19</v>
          </cell>
          <cell r="O2597">
            <v>19</v>
          </cell>
        </row>
        <row r="2598">
          <cell r="A2598" t="str">
            <v>12</v>
          </cell>
          <cell r="B2598" t="str">
            <v>01</v>
          </cell>
          <cell r="C2598" t="str">
            <v>04</v>
          </cell>
          <cell r="D2598" t="str">
            <v>09</v>
          </cell>
          <cell r="E2598" t="str">
            <v>14</v>
          </cell>
          <cell r="F2598" t="str">
            <v>17</v>
          </cell>
          <cell r="G2598" t="str">
            <v>4</v>
          </cell>
          <cell r="H2598" t="str">
            <v>00</v>
          </cell>
          <cell r="I2598" t="str">
            <v>0</v>
          </cell>
          <cell r="J2598">
            <v>7000</v>
          </cell>
          <cell r="K2598">
            <v>0</v>
          </cell>
          <cell r="L2598">
            <v>0</v>
          </cell>
          <cell r="M2598">
            <v>0</v>
          </cell>
          <cell r="N2598">
            <v>0</v>
          </cell>
          <cell r="O2598">
            <v>0</v>
          </cell>
        </row>
        <row r="2599">
          <cell r="A2599" t="str">
            <v>12</v>
          </cell>
          <cell r="B2599" t="str">
            <v>01</v>
          </cell>
          <cell r="C2599" t="str">
            <v>04</v>
          </cell>
          <cell r="D2599" t="str">
            <v>09</v>
          </cell>
          <cell r="E2599" t="str">
            <v>14</v>
          </cell>
          <cell r="F2599" t="str">
            <v>17</v>
          </cell>
          <cell r="G2599" t="str">
            <v>6</v>
          </cell>
          <cell r="H2599" t="str">
            <v>00</v>
          </cell>
          <cell r="I2599" t="str">
            <v>0</v>
          </cell>
          <cell r="J2599">
            <v>20</v>
          </cell>
          <cell r="K2599">
            <v>0</v>
          </cell>
          <cell r="L2599">
            <v>0</v>
          </cell>
          <cell r="M2599">
            <v>0</v>
          </cell>
          <cell r="N2599">
            <v>0</v>
          </cell>
          <cell r="O2599">
            <v>0</v>
          </cell>
        </row>
        <row r="2600">
          <cell r="A2600" t="str">
            <v>12</v>
          </cell>
          <cell r="B2600" t="str">
            <v>01</v>
          </cell>
          <cell r="C2600" t="str">
            <v>04</v>
          </cell>
          <cell r="D2600" t="str">
            <v>10</v>
          </cell>
          <cell r="E2600" t="str">
            <v>14</v>
          </cell>
          <cell r="F2600" t="str">
            <v>17</v>
          </cell>
          <cell r="G2600" t="str">
            <v>3</v>
          </cell>
          <cell r="H2600" t="str">
            <v>00</v>
          </cell>
          <cell r="I2600" t="str">
            <v>0</v>
          </cell>
          <cell r="J2600">
            <v>6362</v>
          </cell>
          <cell r="K2600">
            <v>0</v>
          </cell>
          <cell r="L2600">
            <v>0</v>
          </cell>
          <cell r="M2600">
            <v>0</v>
          </cell>
          <cell r="N2600">
            <v>0</v>
          </cell>
          <cell r="O2600">
            <v>0</v>
          </cell>
        </row>
        <row r="2601">
          <cell r="A2601" t="str">
            <v>12</v>
          </cell>
          <cell r="B2601" t="str">
            <v>01</v>
          </cell>
          <cell r="C2601" t="str">
            <v>04</v>
          </cell>
          <cell r="D2601" t="str">
            <v>10</v>
          </cell>
          <cell r="E2601" t="str">
            <v>14</v>
          </cell>
          <cell r="F2601" t="str">
            <v>17</v>
          </cell>
          <cell r="G2601" t="str">
            <v>6</v>
          </cell>
          <cell r="H2601" t="str">
            <v>00</v>
          </cell>
          <cell r="I2601" t="str">
            <v>0</v>
          </cell>
          <cell r="J2601">
            <v>0</v>
          </cell>
          <cell r="K2601">
            <v>1000</v>
          </cell>
          <cell r="L2601">
            <v>1000</v>
          </cell>
          <cell r="M2601">
            <v>2000</v>
          </cell>
          <cell r="N2601">
            <v>19</v>
          </cell>
          <cell r="O2601">
            <v>19</v>
          </cell>
        </row>
        <row r="2602">
          <cell r="A2602" t="str">
            <v>12</v>
          </cell>
          <cell r="B2602" t="str">
            <v>01</v>
          </cell>
          <cell r="C2602" t="str">
            <v>04</v>
          </cell>
          <cell r="D2602" t="str">
            <v>11</v>
          </cell>
          <cell r="E2602" t="str">
            <v>14</v>
          </cell>
          <cell r="F2602" t="str">
            <v>17</v>
          </cell>
          <cell r="G2602" t="str">
            <v>1</v>
          </cell>
          <cell r="H2602" t="str">
            <v>00</v>
          </cell>
          <cell r="I2602" t="str">
            <v>0</v>
          </cell>
          <cell r="J2602">
            <v>42364</v>
          </cell>
          <cell r="K2602">
            <v>1000</v>
          </cell>
          <cell r="L2602">
            <v>1242</v>
          </cell>
          <cell r="M2602">
            <v>2000</v>
          </cell>
          <cell r="N2602">
            <v>19</v>
          </cell>
          <cell r="O2602">
            <v>19</v>
          </cell>
        </row>
        <row r="2603">
          <cell r="A2603" t="str">
            <v>12</v>
          </cell>
          <cell r="B2603" t="str">
            <v>01</v>
          </cell>
          <cell r="C2603" t="str">
            <v>04</v>
          </cell>
          <cell r="D2603" t="str">
            <v>12</v>
          </cell>
          <cell r="E2603" t="str">
            <v>14</v>
          </cell>
          <cell r="F2603" t="str">
            <v>17</v>
          </cell>
          <cell r="G2603" t="str">
            <v>1</v>
          </cell>
          <cell r="H2603" t="str">
            <v>00</v>
          </cell>
          <cell r="I2603" t="str">
            <v>0</v>
          </cell>
          <cell r="J2603">
            <v>79</v>
          </cell>
          <cell r="K2603">
            <v>0</v>
          </cell>
          <cell r="L2603">
            <v>1242</v>
          </cell>
          <cell r="M2603">
            <v>2000</v>
          </cell>
          <cell r="N2603">
            <v>0</v>
          </cell>
          <cell r="O2603">
            <v>0</v>
          </cell>
        </row>
        <row r="2604">
          <cell r="A2604" t="str">
            <v>12</v>
          </cell>
          <cell r="B2604" t="str">
            <v>01</v>
          </cell>
          <cell r="C2604" t="str">
            <v>04</v>
          </cell>
          <cell r="D2604" t="str">
            <v>12</v>
          </cell>
          <cell r="E2604" t="str">
            <v>14</v>
          </cell>
          <cell r="F2604" t="str">
            <v>17</v>
          </cell>
          <cell r="G2604" t="str">
            <v>3</v>
          </cell>
          <cell r="H2604" t="str">
            <v>00</v>
          </cell>
          <cell r="I2604" t="str">
            <v>0</v>
          </cell>
          <cell r="J2604">
            <v>987</v>
          </cell>
          <cell r="K2604">
            <v>1000</v>
          </cell>
          <cell r="L2604">
            <v>1000</v>
          </cell>
          <cell r="M2604">
            <v>2000</v>
          </cell>
          <cell r="N2604">
            <v>19</v>
          </cell>
          <cell r="O2604">
            <v>19</v>
          </cell>
        </row>
        <row r="2605">
          <cell r="A2605" t="str">
            <v>12</v>
          </cell>
          <cell r="B2605" t="str">
            <v>01</v>
          </cell>
          <cell r="C2605" t="str">
            <v>04</v>
          </cell>
          <cell r="D2605" t="str">
            <v>13</v>
          </cell>
          <cell r="E2605" t="str">
            <v>14</v>
          </cell>
          <cell r="F2605" t="str">
            <v>17</v>
          </cell>
          <cell r="G2605" t="str">
            <v>1</v>
          </cell>
          <cell r="H2605" t="str">
            <v>00</v>
          </cell>
          <cell r="I2605" t="str">
            <v>0</v>
          </cell>
          <cell r="J2605">
            <v>19974</v>
          </cell>
          <cell r="K2605">
            <v>1</v>
          </cell>
          <cell r="L2605">
            <v>3727</v>
          </cell>
          <cell r="M2605">
            <v>0</v>
          </cell>
          <cell r="N2605">
            <v>0</v>
          </cell>
          <cell r="O2605">
            <v>0</v>
          </cell>
        </row>
        <row r="2606">
          <cell r="A2606" t="str">
            <v>12</v>
          </cell>
          <cell r="B2606" t="str">
            <v>01</v>
          </cell>
          <cell r="C2606" t="str">
            <v>04</v>
          </cell>
          <cell r="D2606" t="str">
            <v>14</v>
          </cell>
          <cell r="E2606" t="str">
            <v>14</v>
          </cell>
          <cell r="F2606" t="str">
            <v>17</v>
          </cell>
          <cell r="G2606" t="str">
            <v>1</v>
          </cell>
          <cell r="H2606" t="str">
            <v>00</v>
          </cell>
          <cell r="I2606" t="str">
            <v>0</v>
          </cell>
          <cell r="J2606">
            <v>980</v>
          </cell>
          <cell r="K2606">
            <v>1</v>
          </cell>
          <cell r="L2606">
            <v>0</v>
          </cell>
          <cell r="M2606">
            <v>0</v>
          </cell>
          <cell r="N2606">
            <v>0</v>
          </cell>
          <cell r="O2606">
            <v>0</v>
          </cell>
        </row>
        <row r="2607">
          <cell r="A2607" t="str">
            <v>12</v>
          </cell>
          <cell r="B2607" t="str">
            <v>01</v>
          </cell>
          <cell r="C2607" t="str">
            <v>04</v>
          </cell>
          <cell r="D2607" t="str">
            <v>15</v>
          </cell>
          <cell r="E2607" t="str">
            <v>14</v>
          </cell>
          <cell r="F2607" t="str">
            <v>17</v>
          </cell>
          <cell r="G2607" t="str">
            <v>1</v>
          </cell>
          <cell r="H2607" t="str">
            <v>00</v>
          </cell>
          <cell r="I2607" t="str">
            <v>0</v>
          </cell>
          <cell r="J2607">
            <v>3000</v>
          </cell>
          <cell r="K2607">
            <v>0</v>
          </cell>
          <cell r="L2607">
            <v>0</v>
          </cell>
          <cell r="M2607">
            <v>0</v>
          </cell>
          <cell r="N2607">
            <v>0</v>
          </cell>
          <cell r="O2607">
            <v>0</v>
          </cell>
        </row>
        <row r="2608">
          <cell r="A2608" t="str">
            <v>12</v>
          </cell>
          <cell r="B2608" t="str">
            <v>01</v>
          </cell>
          <cell r="C2608" t="str">
            <v>05</v>
          </cell>
          <cell r="D2608" t="str">
            <v>01</v>
          </cell>
          <cell r="E2608" t="str">
            <v>14</v>
          </cell>
          <cell r="F2608" t="str">
            <v>17</v>
          </cell>
          <cell r="G2608" t="str">
            <v>1</v>
          </cell>
          <cell r="H2608" t="str">
            <v>00</v>
          </cell>
          <cell r="I2608" t="str">
            <v>0</v>
          </cell>
          <cell r="J2608">
            <v>73695</v>
          </cell>
          <cell r="K2608">
            <v>1</v>
          </cell>
          <cell r="L2608">
            <v>65195</v>
          </cell>
          <cell r="M2608">
            <v>0</v>
          </cell>
          <cell r="N2608">
            <v>0</v>
          </cell>
          <cell r="O2608">
            <v>0</v>
          </cell>
        </row>
        <row r="2609">
          <cell r="A2609" t="str">
            <v>12</v>
          </cell>
          <cell r="B2609" t="str">
            <v>01</v>
          </cell>
          <cell r="C2609" t="str">
            <v>05</v>
          </cell>
          <cell r="D2609" t="str">
            <v>02</v>
          </cell>
          <cell r="E2609" t="str">
            <v>14</v>
          </cell>
          <cell r="F2609" t="str">
            <v>17</v>
          </cell>
          <cell r="G2609" t="str">
            <v>1</v>
          </cell>
          <cell r="H2609" t="str">
            <v>00</v>
          </cell>
          <cell r="I2609" t="str">
            <v>0</v>
          </cell>
          <cell r="J2609">
            <v>0</v>
          </cell>
          <cell r="K2609">
            <v>1</v>
          </cell>
          <cell r="L2609">
            <v>0</v>
          </cell>
          <cell r="M2609">
            <v>0</v>
          </cell>
          <cell r="N2609">
            <v>0</v>
          </cell>
          <cell r="O2609">
            <v>0</v>
          </cell>
        </row>
        <row r="2610">
          <cell r="A2610" t="str">
            <v>12</v>
          </cell>
          <cell r="B2610" t="str">
            <v>01</v>
          </cell>
          <cell r="C2610" t="str">
            <v>05</v>
          </cell>
          <cell r="D2610" t="str">
            <v>03</v>
          </cell>
          <cell r="E2610" t="str">
            <v>14</v>
          </cell>
          <cell r="F2610" t="str">
            <v>17</v>
          </cell>
          <cell r="G2610" t="str">
            <v>1</v>
          </cell>
          <cell r="H2610" t="str">
            <v>00</v>
          </cell>
          <cell r="I2610" t="str">
            <v>0</v>
          </cell>
          <cell r="J2610">
            <v>0</v>
          </cell>
          <cell r="K2610">
            <v>1</v>
          </cell>
          <cell r="L2610">
            <v>0</v>
          </cell>
          <cell r="M2610">
            <v>0</v>
          </cell>
          <cell r="N2610">
            <v>0</v>
          </cell>
          <cell r="O2610">
            <v>0</v>
          </cell>
        </row>
        <row r="2611">
          <cell r="A2611" t="str">
            <v>12</v>
          </cell>
          <cell r="B2611" t="str">
            <v>01</v>
          </cell>
          <cell r="C2611" t="str">
            <v>05</v>
          </cell>
          <cell r="D2611" t="str">
            <v>15</v>
          </cell>
          <cell r="E2611" t="str">
            <v>14</v>
          </cell>
          <cell r="F2611" t="str">
            <v>17</v>
          </cell>
          <cell r="G2611" t="str">
            <v>1</v>
          </cell>
          <cell r="H2611" t="str">
            <v>00</v>
          </cell>
          <cell r="I2611" t="str">
            <v>0</v>
          </cell>
          <cell r="J2611">
            <v>9673</v>
          </cell>
          <cell r="K2611">
            <v>0</v>
          </cell>
          <cell r="L2611">
            <v>0</v>
          </cell>
          <cell r="M2611">
            <v>0</v>
          </cell>
          <cell r="N2611">
            <v>0</v>
          </cell>
          <cell r="O2611">
            <v>0</v>
          </cell>
        </row>
        <row r="2612">
          <cell r="A2612" t="str">
            <v>12</v>
          </cell>
          <cell r="B2612" t="str">
            <v>01</v>
          </cell>
          <cell r="C2612" t="str">
            <v>05</v>
          </cell>
          <cell r="D2612" t="str">
            <v>16</v>
          </cell>
          <cell r="E2612" t="str">
            <v>14</v>
          </cell>
          <cell r="F2612" t="str">
            <v>17</v>
          </cell>
          <cell r="G2612" t="str">
            <v>1</v>
          </cell>
          <cell r="H2612" t="str">
            <v>00</v>
          </cell>
          <cell r="I2612" t="str">
            <v>0</v>
          </cell>
          <cell r="J2612">
            <v>3000</v>
          </cell>
          <cell r="K2612">
            <v>0</v>
          </cell>
          <cell r="L2612">
            <v>0</v>
          </cell>
          <cell r="M2612">
            <v>0</v>
          </cell>
          <cell r="N2612">
            <v>0</v>
          </cell>
          <cell r="O2612">
            <v>0</v>
          </cell>
        </row>
        <row r="2613">
          <cell r="A2613" t="str">
            <v>12</v>
          </cell>
          <cell r="B2613" t="str">
            <v>01</v>
          </cell>
          <cell r="C2613" t="str">
            <v>05</v>
          </cell>
          <cell r="D2613" t="str">
            <v>17</v>
          </cell>
          <cell r="E2613" t="str">
            <v>14</v>
          </cell>
          <cell r="F2613" t="str">
            <v>17</v>
          </cell>
          <cell r="G2613" t="str">
            <v>0</v>
          </cell>
          <cell r="H2613" t="str">
            <v>00</v>
          </cell>
          <cell r="I2613" t="str">
            <v>0</v>
          </cell>
          <cell r="J2613">
            <v>0</v>
          </cell>
          <cell r="K2613">
            <v>0</v>
          </cell>
          <cell r="L2613">
            <v>0</v>
          </cell>
          <cell r="M2613">
            <v>0</v>
          </cell>
          <cell r="N2613">
            <v>0</v>
          </cell>
          <cell r="O2613">
            <v>0</v>
          </cell>
        </row>
        <row r="2614">
          <cell r="A2614" t="str">
            <v>12</v>
          </cell>
          <cell r="B2614" t="str">
            <v>01</v>
          </cell>
          <cell r="C2614" t="str">
            <v>05</v>
          </cell>
          <cell r="D2614" t="str">
            <v>18</v>
          </cell>
          <cell r="E2614" t="str">
            <v>14</v>
          </cell>
          <cell r="F2614" t="str">
            <v>17</v>
          </cell>
          <cell r="G2614" t="str">
            <v>0</v>
          </cell>
          <cell r="H2614" t="str">
            <v>00</v>
          </cell>
          <cell r="I2614" t="str">
            <v>0</v>
          </cell>
          <cell r="J2614">
            <v>136319</v>
          </cell>
          <cell r="K2614">
            <v>0</v>
          </cell>
          <cell r="L2614">
            <v>0</v>
          </cell>
          <cell r="M2614">
            <v>0</v>
          </cell>
          <cell r="N2614">
            <v>0</v>
          </cell>
          <cell r="O2614">
            <v>0</v>
          </cell>
        </row>
        <row r="2615">
          <cell r="A2615" t="str">
            <v>12</v>
          </cell>
          <cell r="B2615" t="str">
            <v>01</v>
          </cell>
          <cell r="C2615" t="str">
            <v>01</v>
          </cell>
          <cell r="D2615" t="str">
            <v>01</v>
          </cell>
          <cell r="E2615" t="str">
            <v>14</v>
          </cell>
          <cell r="F2615" t="str">
            <v>18</v>
          </cell>
          <cell r="G2615" t="str">
            <v>1</v>
          </cell>
          <cell r="H2615" t="str">
            <v>00</v>
          </cell>
          <cell r="I2615" t="str">
            <v>0</v>
          </cell>
          <cell r="J2615">
            <v>0</v>
          </cell>
          <cell r="K2615">
            <v>1</v>
          </cell>
          <cell r="L2615">
            <v>0</v>
          </cell>
          <cell r="M2615">
            <v>0</v>
          </cell>
          <cell r="N2615">
            <v>0</v>
          </cell>
          <cell r="O2615">
            <v>0</v>
          </cell>
        </row>
        <row r="2616">
          <cell r="A2616" t="str">
            <v>12</v>
          </cell>
          <cell r="B2616" t="str">
            <v>01</v>
          </cell>
          <cell r="C2616" t="str">
            <v>01</v>
          </cell>
          <cell r="D2616" t="str">
            <v>03</v>
          </cell>
          <cell r="E2616" t="str">
            <v>14</v>
          </cell>
          <cell r="F2616" t="str">
            <v>18</v>
          </cell>
          <cell r="G2616" t="str">
            <v>1</v>
          </cell>
          <cell r="H2616" t="str">
            <v>00</v>
          </cell>
          <cell r="I2616" t="str">
            <v>0</v>
          </cell>
          <cell r="J2616">
            <v>0</v>
          </cell>
          <cell r="K2616">
            <v>60000</v>
          </cell>
          <cell r="L2616">
            <v>46664</v>
          </cell>
          <cell r="M2616">
            <v>1110</v>
          </cell>
          <cell r="N2616">
            <v>1110</v>
          </cell>
          <cell r="O2616">
            <v>1110</v>
          </cell>
        </row>
        <row r="2617">
          <cell r="A2617" t="str">
            <v>12</v>
          </cell>
          <cell r="B2617" t="str">
            <v>01</v>
          </cell>
          <cell r="C2617" t="str">
            <v>02</v>
          </cell>
          <cell r="D2617" t="str">
            <v>01</v>
          </cell>
          <cell r="E2617" t="str">
            <v>14</v>
          </cell>
          <cell r="F2617" t="str">
            <v>18</v>
          </cell>
          <cell r="G2617" t="str">
            <v>1</v>
          </cell>
          <cell r="H2617" t="str">
            <v>00</v>
          </cell>
          <cell r="I2617" t="str">
            <v>0</v>
          </cell>
          <cell r="J2617">
            <v>0</v>
          </cell>
          <cell r="K2617">
            <v>1</v>
          </cell>
          <cell r="L2617">
            <v>0</v>
          </cell>
          <cell r="M2617">
            <v>0</v>
          </cell>
          <cell r="N2617">
            <v>0</v>
          </cell>
          <cell r="O2617">
            <v>0</v>
          </cell>
        </row>
        <row r="2618">
          <cell r="A2618" t="str">
            <v>12</v>
          </cell>
          <cell r="B2618" t="str">
            <v>01</v>
          </cell>
          <cell r="C2618" t="str">
            <v>04</v>
          </cell>
          <cell r="D2618" t="str">
            <v>01</v>
          </cell>
          <cell r="E2618" t="str">
            <v>14</v>
          </cell>
          <cell r="F2618" t="str">
            <v>18</v>
          </cell>
          <cell r="G2618" t="str">
            <v>1</v>
          </cell>
          <cell r="H2618" t="str">
            <v>00</v>
          </cell>
          <cell r="I2618" t="str">
            <v>0</v>
          </cell>
          <cell r="J2618">
            <v>0</v>
          </cell>
          <cell r="K2618">
            <v>1</v>
          </cell>
          <cell r="L2618">
            <v>0</v>
          </cell>
          <cell r="M2618">
            <v>0</v>
          </cell>
          <cell r="N2618">
            <v>0</v>
          </cell>
          <cell r="O2618">
            <v>0</v>
          </cell>
        </row>
        <row r="2619">
          <cell r="A2619" t="str">
            <v>12</v>
          </cell>
          <cell r="B2619" t="str">
            <v>01</v>
          </cell>
          <cell r="C2619" t="str">
            <v>04</v>
          </cell>
          <cell r="D2619" t="str">
            <v>02</v>
          </cell>
          <cell r="E2619" t="str">
            <v>14</v>
          </cell>
          <cell r="F2619" t="str">
            <v>18</v>
          </cell>
          <cell r="G2619" t="str">
            <v>1</v>
          </cell>
          <cell r="H2619" t="str">
            <v>00</v>
          </cell>
          <cell r="I2619" t="str">
            <v>0</v>
          </cell>
          <cell r="J2619">
            <v>0</v>
          </cell>
          <cell r="K2619">
            <v>5000</v>
          </cell>
          <cell r="L2619">
            <v>5000</v>
          </cell>
          <cell r="M2619">
            <v>2500</v>
          </cell>
          <cell r="N2619">
            <v>93</v>
          </cell>
          <cell r="O2619">
            <v>93</v>
          </cell>
        </row>
        <row r="2620">
          <cell r="A2620" t="str">
            <v>12</v>
          </cell>
          <cell r="B2620" t="str">
            <v>01</v>
          </cell>
          <cell r="C2620" t="str">
            <v>04</v>
          </cell>
          <cell r="D2620" t="str">
            <v>03</v>
          </cell>
          <cell r="E2620" t="str">
            <v>14</v>
          </cell>
          <cell r="F2620" t="str">
            <v>18</v>
          </cell>
          <cell r="G2620" t="str">
            <v>1</v>
          </cell>
          <cell r="H2620" t="str">
            <v>00</v>
          </cell>
          <cell r="I2620" t="str">
            <v>0</v>
          </cell>
          <cell r="J2620">
            <v>0</v>
          </cell>
          <cell r="K2620">
            <v>1</v>
          </cell>
          <cell r="L2620">
            <v>0</v>
          </cell>
          <cell r="M2620">
            <v>0</v>
          </cell>
          <cell r="N2620">
            <v>0</v>
          </cell>
          <cell r="O2620">
            <v>0</v>
          </cell>
        </row>
        <row r="2621">
          <cell r="A2621" t="str">
            <v>12</v>
          </cell>
          <cell r="B2621" t="str">
            <v>01</v>
          </cell>
          <cell r="C2621" t="str">
            <v>04</v>
          </cell>
          <cell r="D2621" t="str">
            <v>05</v>
          </cell>
          <cell r="E2621" t="str">
            <v>14</v>
          </cell>
          <cell r="F2621" t="str">
            <v>18</v>
          </cell>
          <cell r="G2621" t="str">
            <v>1</v>
          </cell>
          <cell r="H2621" t="str">
            <v>00</v>
          </cell>
          <cell r="I2621" t="str">
            <v>0</v>
          </cell>
          <cell r="J2621">
            <v>0</v>
          </cell>
          <cell r="K2621">
            <v>1</v>
          </cell>
          <cell r="L2621">
            <v>0</v>
          </cell>
          <cell r="M2621">
            <v>0</v>
          </cell>
          <cell r="N2621">
            <v>0</v>
          </cell>
          <cell r="O2621">
            <v>0</v>
          </cell>
        </row>
        <row r="2622">
          <cell r="A2622" t="str">
            <v>12</v>
          </cell>
          <cell r="B2622" t="str">
            <v>01</v>
          </cell>
          <cell r="C2622" t="str">
            <v>04</v>
          </cell>
          <cell r="D2622" t="str">
            <v>06</v>
          </cell>
          <cell r="E2622" t="str">
            <v>14</v>
          </cell>
          <cell r="F2622" t="str">
            <v>18</v>
          </cell>
          <cell r="G2622" t="str">
            <v>1</v>
          </cell>
          <cell r="H2622" t="str">
            <v>00</v>
          </cell>
          <cell r="I2622" t="str">
            <v>0</v>
          </cell>
          <cell r="J2622">
            <v>0</v>
          </cell>
          <cell r="K2622">
            <v>1</v>
          </cell>
          <cell r="L2622">
            <v>0</v>
          </cell>
          <cell r="M2622">
            <v>0</v>
          </cell>
          <cell r="N2622">
            <v>0</v>
          </cell>
          <cell r="O2622">
            <v>0</v>
          </cell>
        </row>
        <row r="2623">
          <cell r="A2623" t="str">
            <v>12</v>
          </cell>
          <cell r="B2623" t="str">
            <v>01</v>
          </cell>
          <cell r="C2623" t="str">
            <v>04</v>
          </cell>
          <cell r="D2623" t="str">
            <v>07</v>
          </cell>
          <cell r="E2623" t="str">
            <v>14</v>
          </cell>
          <cell r="F2623" t="str">
            <v>18</v>
          </cell>
          <cell r="G2623" t="str">
            <v>1</v>
          </cell>
          <cell r="H2623" t="str">
            <v>00</v>
          </cell>
          <cell r="I2623" t="str">
            <v>0</v>
          </cell>
          <cell r="J2623">
            <v>0</v>
          </cell>
          <cell r="K2623">
            <v>1</v>
          </cell>
          <cell r="L2623">
            <v>0</v>
          </cell>
          <cell r="M2623">
            <v>0</v>
          </cell>
          <cell r="N2623">
            <v>0</v>
          </cell>
          <cell r="O2623">
            <v>0</v>
          </cell>
        </row>
        <row r="2624">
          <cell r="A2624" t="str">
            <v>12</v>
          </cell>
          <cell r="B2624" t="str">
            <v>01</v>
          </cell>
          <cell r="C2624" t="str">
            <v>04</v>
          </cell>
          <cell r="D2624" t="str">
            <v>08</v>
          </cell>
          <cell r="E2624" t="str">
            <v>14</v>
          </cell>
          <cell r="F2624" t="str">
            <v>18</v>
          </cell>
          <cell r="G2624" t="str">
            <v>1</v>
          </cell>
          <cell r="H2624" t="str">
            <v>00</v>
          </cell>
          <cell r="I2624" t="str">
            <v>0</v>
          </cell>
          <cell r="J2624">
            <v>0</v>
          </cell>
          <cell r="K2624">
            <v>1</v>
          </cell>
          <cell r="L2624">
            <v>0</v>
          </cell>
          <cell r="M2624">
            <v>0</v>
          </cell>
          <cell r="N2624">
            <v>0</v>
          </cell>
          <cell r="O2624">
            <v>0</v>
          </cell>
        </row>
        <row r="2625">
          <cell r="A2625" t="str">
            <v>12</v>
          </cell>
          <cell r="B2625" t="str">
            <v>01</v>
          </cell>
          <cell r="C2625" t="str">
            <v>04</v>
          </cell>
          <cell r="D2625" t="str">
            <v>10</v>
          </cell>
          <cell r="E2625" t="str">
            <v>14</v>
          </cell>
          <cell r="F2625" t="str">
            <v>18</v>
          </cell>
          <cell r="G2625" t="str">
            <v>1</v>
          </cell>
          <cell r="H2625" t="str">
            <v>00</v>
          </cell>
          <cell r="I2625" t="str">
            <v>0</v>
          </cell>
          <cell r="J2625">
            <v>0</v>
          </cell>
          <cell r="K2625">
            <v>1</v>
          </cell>
          <cell r="L2625">
            <v>0</v>
          </cell>
          <cell r="M2625">
            <v>0</v>
          </cell>
          <cell r="N2625">
            <v>0</v>
          </cell>
          <cell r="O2625">
            <v>0</v>
          </cell>
        </row>
        <row r="2626">
          <cell r="A2626" t="str">
            <v>12</v>
          </cell>
          <cell r="B2626" t="str">
            <v>01</v>
          </cell>
          <cell r="C2626" t="str">
            <v>04</v>
          </cell>
          <cell r="D2626" t="str">
            <v>13</v>
          </cell>
          <cell r="E2626" t="str">
            <v>14</v>
          </cell>
          <cell r="F2626" t="str">
            <v>18</v>
          </cell>
          <cell r="G2626" t="str">
            <v>3</v>
          </cell>
          <cell r="H2626" t="str">
            <v>00</v>
          </cell>
          <cell r="I2626" t="str">
            <v>0</v>
          </cell>
          <cell r="J2626">
            <v>0</v>
          </cell>
          <cell r="K2626">
            <v>1</v>
          </cell>
          <cell r="L2626">
            <v>0</v>
          </cell>
          <cell r="M2626">
            <v>0</v>
          </cell>
          <cell r="N2626">
            <v>0</v>
          </cell>
          <cell r="O2626">
            <v>0</v>
          </cell>
        </row>
        <row r="2627">
          <cell r="A2627" t="str">
            <v>12</v>
          </cell>
          <cell r="B2627" t="str">
            <v>01</v>
          </cell>
          <cell r="C2627" t="str">
            <v>05</v>
          </cell>
          <cell r="D2627" t="str">
            <v>01</v>
          </cell>
          <cell r="E2627" t="str">
            <v>14</v>
          </cell>
          <cell r="F2627" t="str">
            <v>18</v>
          </cell>
          <cell r="G2627" t="str">
            <v>1</v>
          </cell>
          <cell r="H2627" t="str">
            <v>00</v>
          </cell>
          <cell r="I2627" t="str">
            <v>0</v>
          </cell>
          <cell r="J2627">
            <v>0</v>
          </cell>
          <cell r="K2627">
            <v>1</v>
          </cell>
          <cell r="L2627">
            <v>0</v>
          </cell>
          <cell r="M2627">
            <v>0</v>
          </cell>
          <cell r="N2627">
            <v>0</v>
          </cell>
          <cell r="O2627">
            <v>0</v>
          </cell>
        </row>
        <row r="2628">
          <cell r="A2628" t="str">
            <v>12</v>
          </cell>
          <cell r="B2628" t="str">
            <v>01</v>
          </cell>
          <cell r="C2628" t="str">
            <v>05</v>
          </cell>
          <cell r="D2628" t="str">
            <v>03</v>
          </cell>
          <cell r="E2628" t="str">
            <v>14</v>
          </cell>
          <cell r="F2628" t="str">
            <v>18</v>
          </cell>
          <cell r="G2628" t="str">
            <v>1</v>
          </cell>
          <cell r="H2628" t="str">
            <v>00</v>
          </cell>
          <cell r="I2628" t="str">
            <v>0</v>
          </cell>
          <cell r="J2628">
            <v>0</v>
          </cell>
          <cell r="K2628">
            <v>1</v>
          </cell>
          <cell r="L2628">
            <v>0</v>
          </cell>
          <cell r="M2628">
            <v>0</v>
          </cell>
          <cell r="N2628">
            <v>0</v>
          </cell>
          <cell r="O2628">
            <v>0</v>
          </cell>
        </row>
        <row r="2629">
          <cell r="A2629" t="str">
            <v>12</v>
          </cell>
          <cell r="B2629" t="str">
            <v>01</v>
          </cell>
          <cell r="C2629" t="str">
            <v>05</v>
          </cell>
          <cell r="D2629" t="str">
            <v>04</v>
          </cell>
          <cell r="E2629" t="str">
            <v>14</v>
          </cell>
          <cell r="F2629" t="str">
            <v>18</v>
          </cell>
          <cell r="G2629" t="str">
            <v>1</v>
          </cell>
          <cell r="H2629" t="str">
            <v>00</v>
          </cell>
          <cell r="I2629" t="str">
            <v>0</v>
          </cell>
          <cell r="J2629">
            <v>0</v>
          </cell>
          <cell r="K2629">
            <v>1</v>
          </cell>
          <cell r="L2629">
            <v>0</v>
          </cell>
          <cell r="M2629">
            <v>0</v>
          </cell>
          <cell r="N2629">
            <v>0</v>
          </cell>
          <cell r="O2629">
            <v>0</v>
          </cell>
        </row>
        <row r="2630">
          <cell r="A2630" t="str">
            <v>12</v>
          </cell>
          <cell r="B2630" t="str">
            <v>02</v>
          </cell>
          <cell r="C2630" t="str">
            <v>01</v>
          </cell>
          <cell r="D2630" t="str">
            <v>01</v>
          </cell>
          <cell r="E2630" t="str">
            <v>14</v>
          </cell>
          <cell r="F2630" t="str">
            <v>18</v>
          </cell>
          <cell r="G2630" t="str">
            <v>1</v>
          </cell>
          <cell r="H2630" t="str">
            <v>00</v>
          </cell>
          <cell r="I2630" t="str">
            <v>0</v>
          </cell>
          <cell r="J2630">
            <v>0</v>
          </cell>
          <cell r="K2630">
            <v>10000</v>
          </cell>
          <cell r="L2630">
            <v>5755</v>
          </cell>
          <cell r="M2630">
            <v>5185</v>
          </cell>
          <cell r="N2630">
            <v>185</v>
          </cell>
          <cell r="O2630">
            <v>185</v>
          </cell>
        </row>
        <row r="2631">
          <cell r="A2631" t="str">
            <v>12</v>
          </cell>
          <cell r="B2631" t="str">
            <v>01</v>
          </cell>
          <cell r="C2631" t="str">
            <v>03</v>
          </cell>
          <cell r="D2631" t="str">
            <v>02</v>
          </cell>
          <cell r="E2631" t="str">
            <v>14</v>
          </cell>
          <cell r="F2631" t="str">
            <v>21</v>
          </cell>
          <cell r="G2631" t="str">
            <v>1</v>
          </cell>
          <cell r="H2631" t="str">
            <v>00</v>
          </cell>
          <cell r="I2631" t="str">
            <v>0</v>
          </cell>
          <cell r="J2631">
            <v>66</v>
          </cell>
          <cell r="K2631">
            <v>0</v>
          </cell>
          <cell r="L2631">
            <v>0</v>
          </cell>
          <cell r="M2631">
            <v>0</v>
          </cell>
          <cell r="N2631">
            <v>0</v>
          </cell>
          <cell r="O2631">
            <v>0</v>
          </cell>
        </row>
        <row r="2632">
          <cell r="A2632" t="str">
            <v>12</v>
          </cell>
          <cell r="B2632" t="str">
            <v>01</v>
          </cell>
          <cell r="C2632" t="str">
            <v>02</v>
          </cell>
          <cell r="D2632" t="str">
            <v>01</v>
          </cell>
          <cell r="E2632" t="str">
            <v>14</v>
          </cell>
          <cell r="F2632" t="str">
            <v>22</v>
          </cell>
          <cell r="G2632" t="str">
            <v>1</v>
          </cell>
          <cell r="H2632" t="str">
            <v>00</v>
          </cell>
          <cell r="I2632" t="str">
            <v>0</v>
          </cell>
          <cell r="J2632">
            <v>0</v>
          </cell>
          <cell r="K2632">
            <v>5000</v>
          </cell>
          <cell r="L2632">
            <v>1813</v>
          </cell>
          <cell r="M2632">
            <v>93</v>
          </cell>
          <cell r="N2632">
            <v>93</v>
          </cell>
          <cell r="O2632">
            <v>93</v>
          </cell>
        </row>
        <row r="2633">
          <cell r="A2633" t="str">
            <v>12</v>
          </cell>
          <cell r="B2633" t="str">
            <v>01</v>
          </cell>
          <cell r="C2633" t="str">
            <v>02</v>
          </cell>
          <cell r="D2633" t="str">
            <v>02</v>
          </cell>
          <cell r="E2633" t="str">
            <v>14</v>
          </cell>
          <cell r="F2633" t="str">
            <v>22</v>
          </cell>
          <cell r="G2633" t="str">
            <v>1</v>
          </cell>
          <cell r="H2633" t="str">
            <v>00</v>
          </cell>
          <cell r="I2633" t="str">
            <v>0</v>
          </cell>
          <cell r="J2633">
            <v>4674</v>
          </cell>
          <cell r="K2633">
            <v>0</v>
          </cell>
          <cell r="L2633">
            <v>0</v>
          </cell>
          <cell r="M2633">
            <v>0</v>
          </cell>
          <cell r="N2633">
            <v>0</v>
          </cell>
          <cell r="O2633">
            <v>0</v>
          </cell>
        </row>
        <row r="2634">
          <cell r="A2634" t="str">
            <v>12</v>
          </cell>
          <cell r="B2634" t="str">
            <v>01</v>
          </cell>
          <cell r="C2634" t="str">
            <v>05</v>
          </cell>
          <cell r="D2634" t="str">
            <v>01</v>
          </cell>
          <cell r="E2634" t="str">
            <v>14</v>
          </cell>
          <cell r="F2634" t="str">
            <v>29</v>
          </cell>
          <cell r="G2634" t="str">
            <v>1</v>
          </cell>
          <cell r="H2634" t="str">
            <v>00</v>
          </cell>
          <cell r="I2634" t="str">
            <v>0</v>
          </cell>
          <cell r="J2634">
            <v>0</v>
          </cell>
          <cell r="K2634">
            <v>1</v>
          </cell>
          <cell r="L2634">
            <v>0</v>
          </cell>
          <cell r="M2634">
            <v>0</v>
          </cell>
          <cell r="N2634">
            <v>0</v>
          </cell>
          <cell r="O2634">
            <v>0</v>
          </cell>
        </row>
        <row r="2635">
          <cell r="A2635" t="str">
            <v>12</v>
          </cell>
          <cell r="B2635" t="str">
            <v>01</v>
          </cell>
          <cell r="C2635" t="str">
            <v>05</v>
          </cell>
          <cell r="D2635" t="str">
            <v>02</v>
          </cell>
          <cell r="E2635" t="str">
            <v>14</v>
          </cell>
          <cell r="F2635" t="str">
            <v>29</v>
          </cell>
          <cell r="G2635" t="str">
            <v>1</v>
          </cell>
          <cell r="H2635" t="str">
            <v>00</v>
          </cell>
          <cell r="I2635" t="str">
            <v>0</v>
          </cell>
          <cell r="J2635">
            <v>0</v>
          </cell>
          <cell r="K2635">
            <v>64800</v>
          </cell>
          <cell r="L2635">
            <v>66990</v>
          </cell>
          <cell r="M2635">
            <v>1199</v>
          </cell>
          <cell r="N2635">
            <v>1199</v>
          </cell>
          <cell r="O2635">
            <v>1199</v>
          </cell>
        </row>
        <row r="2636">
          <cell r="A2636" t="str">
            <v>12</v>
          </cell>
          <cell r="B2636" t="str">
            <v>01</v>
          </cell>
          <cell r="C2636" t="str">
            <v>05</v>
          </cell>
          <cell r="D2636" t="str">
            <v>03</v>
          </cell>
          <cell r="E2636" t="str">
            <v>14</v>
          </cell>
          <cell r="F2636" t="str">
            <v>29</v>
          </cell>
          <cell r="G2636" t="str">
            <v>1</v>
          </cell>
          <cell r="H2636" t="str">
            <v>00</v>
          </cell>
          <cell r="I2636" t="str">
            <v>0</v>
          </cell>
          <cell r="J2636">
            <v>0</v>
          </cell>
          <cell r="K2636">
            <v>64800</v>
          </cell>
          <cell r="L2636">
            <v>46916</v>
          </cell>
          <cell r="M2636">
            <v>1199</v>
          </cell>
          <cell r="N2636">
            <v>1199</v>
          </cell>
          <cell r="O2636">
            <v>1199</v>
          </cell>
        </row>
        <row r="2637">
          <cell r="A2637" t="str">
            <v>12</v>
          </cell>
          <cell r="B2637" t="str">
            <v>01</v>
          </cell>
          <cell r="C2637" t="str">
            <v>05</v>
          </cell>
          <cell r="D2637" t="str">
            <v>04</v>
          </cell>
          <cell r="E2637" t="str">
            <v>14</v>
          </cell>
          <cell r="F2637" t="str">
            <v>29</v>
          </cell>
          <cell r="G2637" t="str">
            <v>1</v>
          </cell>
          <cell r="H2637" t="str">
            <v>00</v>
          </cell>
          <cell r="I2637" t="str">
            <v>0</v>
          </cell>
          <cell r="J2637">
            <v>77905</v>
          </cell>
          <cell r="K2637">
            <v>0</v>
          </cell>
          <cell r="L2637">
            <v>0</v>
          </cell>
          <cell r="M2637">
            <v>0</v>
          </cell>
          <cell r="N2637">
            <v>0</v>
          </cell>
          <cell r="O2637">
            <v>0</v>
          </cell>
        </row>
        <row r="2638">
          <cell r="A2638" t="str">
            <v>12</v>
          </cell>
          <cell r="B2638" t="str">
            <v>01</v>
          </cell>
          <cell r="C2638" t="str">
            <v>05</v>
          </cell>
          <cell r="D2638" t="str">
            <v>07</v>
          </cell>
          <cell r="E2638" t="str">
            <v>14</v>
          </cell>
          <cell r="F2638" t="str">
            <v>29</v>
          </cell>
          <cell r="G2638" t="str">
            <v>1</v>
          </cell>
          <cell r="H2638" t="str">
            <v>00</v>
          </cell>
          <cell r="I2638" t="str">
            <v>0</v>
          </cell>
          <cell r="J2638">
            <v>10000</v>
          </cell>
          <cell r="K2638">
            <v>0</v>
          </cell>
          <cell r="L2638">
            <v>0</v>
          </cell>
          <cell r="M2638">
            <v>0</v>
          </cell>
          <cell r="N2638">
            <v>0</v>
          </cell>
          <cell r="O2638">
            <v>0</v>
          </cell>
        </row>
        <row r="2639">
          <cell r="A2639" t="str">
            <v>12</v>
          </cell>
          <cell r="B2639" t="str">
            <v>01</v>
          </cell>
          <cell r="C2639" t="str">
            <v>05</v>
          </cell>
          <cell r="D2639" t="str">
            <v>08</v>
          </cell>
          <cell r="E2639" t="str">
            <v>14</v>
          </cell>
          <cell r="F2639" t="str">
            <v>29</v>
          </cell>
          <cell r="G2639" t="str">
            <v>1</v>
          </cell>
          <cell r="H2639" t="str">
            <v>00</v>
          </cell>
          <cell r="I2639" t="str">
            <v>0</v>
          </cell>
          <cell r="J2639">
            <v>18090</v>
          </cell>
          <cell r="K2639">
            <v>0</v>
          </cell>
          <cell r="L2639">
            <v>0</v>
          </cell>
          <cell r="M2639">
            <v>0</v>
          </cell>
          <cell r="N2639">
            <v>0</v>
          </cell>
          <cell r="O2639">
            <v>0</v>
          </cell>
        </row>
        <row r="2640">
          <cell r="A2640" t="str">
            <v>12</v>
          </cell>
          <cell r="B2640" t="str">
            <v>01</v>
          </cell>
          <cell r="C2640" t="str">
            <v>05</v>
          </cell>
          <cell r="D2640" t="str">
            <v>09</v>
          </cell>
          <cell r="E2640" t="str">
            <v>14</v>
          </cell>
          <cell r="F2640" t="str">
            <v>29</v>
          </cell>
          <cell r="G2640" t="str">
            <v>1</v>
          </cell>
          <cell r="H2640" t="str">
            <v>00</v>
          </cell>
          <cell r="I2640" t="str">
            <v>0</v>
          </cell>
          <cell r="J2640">
            <v>2354</v>
          </cell>
          <cell r="K2640">
            <v>0</v>
          </cell>
          <cell r="L2640">
            <v>0</v>
          </cell>
          <cell r="M2640">
            <v>0</v>
          </cell>
          <cell r="N2640">
            <v>0</v>
          </cell>
          <cell r="O2640">
            <v>0</v>
          </cell>
        </row>
        <row r="2641">
          <cell r="A2641" t="str">
            <v>12</v>
          </cell>
          <cell r="B2641" t="str">
            <v>01</v>
          </cell>
          <cell r="C2641" t="str">
            <v>05</v>
          </cell>
          <cell r="D2641" t="str">
            <v>11</v>
          </cell>
          <cell r="E2641" t="str">
            <v>14</v>
          </cell>
          <cell r="F2641" t="str">
            <v>29</v>
          </cell>
          <cell r="G2641" t="str">
            <v>1</v>
          </cell>
          <cell r="H2641" t="str">
            <v>00</v>
          </cell>
          <cell r="I2641" t="str">
            <v>0</v>
          </cell>
          <cell r="J2641">
            <v>1000</v>
          </cell>
          <cell r="K2641">
            <v>0</v>
          </cell>
          <cell r="L2641">
            <v>0</v>
          </cell>
          <cell r="M2641">
            <v>0</v>
          </cell>
          <cell r="N2641">
            <v>0</v>
          </cell>
          <cell r="O2641">
            <v>0</v>
          </cell>
        </row>
        <row r="2642">
          <cell r="A2642" t="str">
            <v>12</v>
          </cell>
          <cell r="B2642" t="str">
            <v>01</v>
          </cell>
          <cell r="C2642" t="str">
            <v>04</v>
          </cell>
          <cell r="D2642" t="str">
            <v>01</v>
          </cell>
          <cell r="E2642" t="str">
            <v>14</v>
          </cell>
          <cell r="F2642" t="str">
            <v>30</v>
          </cell>
          <cell r="G2642" t="str">
            <v>1</v>
          </cell>
          <cell r="H2642" t="str">
            <v>00</v>
          </cell>
          <cell r="I2642" t="str">
            <v>0</v>
          </cell>
          <cell r="J2642">
            <v>0</v>
          </cell>
          <cell r="K2642">
            <v>6506</v>
          </cell>
          <cell r="L2642">
            <v>6506</v>
          </cell>
          <cell r="M2642">
            <v>2500</v>
          </cell>
          <cell r="N2642">
            <v>120</v>
          </cell>
          <cell r="O2642">
            <v>120</v>
          </cell>
        </row>
        <row r="2643">
          <cell r="A2643" t="str">
            <v>12</v>
          </cell>
          <cell r="B2643" t="str">
            <v>01</v>
          </cell>
          <cell r="C2643" t="str">
            <v>04</v>
          </cell>
          <cell r="D2643" t="str">
            <v>02</v>
          </cell>
          <cell r="E2643" t="str">
            <v>14</v>
          </cell>
          <cell r="F2643" t="str">
            <v>30</v>
          </cell>
          <cell r="G2643" t="str">
            <v>1</v>
          </cell>
          <cell r="H2643" t="str">
            <v>00</v>
          </cell>
          <cell r="I2643" t="str">
            <v>0</v>
          </cell>
          <cell r="J2643">
            <v>0</v>
          </cell>
          <cell r="K2643">
            <v>5000</v>
          </cell>
          <cell r="L2643">
            <v>5000</v>
          </cell>
          <cell r="M2643">
            <v>1500</v>
          </cell>
          <cell r="N2643">
            <v>93</v>
          </cell>
          <cell r="O2643">
            <v>93</v>
          </cell>
        </row>
        <row r="2644">
          <cell r="A2644" t="str">
            <v>12</v>
          </cell>
          <cell r="B2644" t="str">
            <v>01</v>
          </cell>
          <cell r="C2644" t="str">
            <v>04</v>
          </cell>
          <cell r="D2644" t="str">
            <v>03</v>
          </cell>
          <cell r="E2644" t="str">
            <v>14</v>
          </cell>
          <cell r="F2644" t="str">
            <v>30</v>
          </cell>
          <cell r="G2644" t="str">
            <v>1</v>
          </cell>
          <cell r="H2644" t="str">
            <v>00</v>
          </cell>
          <cell r="I2644" t="str">
            <v>0</v>
          </cell>
          <cell r="J2644">
            <v>0</v>
          </cell>
          <cell r="K2644">
            <v>1</v>
          </cell>
          <cell r="L2644">
            <v>0</v>
          </cell>
          <cell r="M2644">
            <v>0</v>
          </cell>
          <cell r="N2644">
            <v>0</v>
          </cell>
          <cell r="O2644">
            <v>0</v>
          </cell>
        </row>
        <row r="2645">
          <cell r="A2645" t="str">
            <v>12</v>
          </cell>
          <cell r="B2645" t="str">
            <v>01</v>
          </cell>
          <cell r="C2645" t="str">
            <v>04</v>
          </cell>
          <cell r="D2645" t="str">
            <v>04</v>
          </cell>
          <cell r="E2645" t="str">
            <v>14</v>
          </cell>
          <cell r="F2645" t="str">
            <v>30</v>
          </cell>
          <cell r="G2645" t="str">
            <v>1</v>
          </cell>
          <cell r="H2645" t="str">
            <v>00</v>
          </cell>
          <cell r="I2645" t="str">
            <v>0</v>
          </cell>
          <cell r="J2645">
            <v>0</v>
          </cell>
          <cell r="K2645">
            <v>1</v>
          </cell>
          <cell r="L2645">
            <v>0</v>
          </cell>
          <cell r="M2645">
            <v>0</v>
          </cell>
          <cell r="N2645">
            <v>0</v>
          </cell>
          <cell r="O2645">
            <v>0</v>
          </cell>
        </row>
        <row r="2646">
          <cell r="A2646" t="str">
            <v>12</v>
          </cell>
          <cell r="B2646" t="str">
            <v>01</v>
          </cell>
          <cell r="C2646" t="str">
            <v>04</v>
          </cell>
          <cell r="D2646" t="str">
            <v>05</v>
          </cell>
          <cell r="E2646" t="str">
            <v>14</v>
          </cell>
          <cell r="F2646" t="str">
            <v>30</v>
          </cell>
          <cell r="G2646" t="str">
            <v>1</v>
          </cell>
          <cell r="H2646" t="str">
            <v>00</v>
          </cell>
          <cell r="I2646" t="str">
            <v>0</v>
          </cell>
          <cell r="J2646">
            <v>2999</v>
          </cell>
          <cell r="K2646">
            <v>1</v>
          </cell>
          <cell r="L2646">
            <v>0</v>
          </cell>
          <cell r="M2646">
            <v>0</v>
          </cell>
          <cell r="N2646">
            <v>0</v>
          </cell>
          <cell r="O2646">
            <v>0</v>
          </cell>
        </row>
        <row r="2647">
          <cell r="A2647" t="str">
            <v>12</v>
          </cell>
          <cell r="B2647" t="str">
            <v>01</v>
          </cell>
          <cell r="C2647" t="str">
            <v>04</v>
          </cell>
          <cell r="D2647" t="str">
            <v>06</v>
          </cell>
          <cell r="E2647" t="str">
            <v>14</v>
          </cell>
          <cell r="F2647" t="str">
            <v>30</v>
          </cell>
          <cell r="G2647" t="str">
            <v>1</v>
          </cell>
          <cell r="H2647" t="str">
            <v>00</v>
          </cell>
          <cell r="I2647" t="str">
            <v>0</v>
          </cell>
          <cell r="J2647">
            <v>0</v>
          </cell>
          <cell r="K2647">
            <v>1</v>
          </cell>
          <cell r="L2647">
            <v>0</v>
          </cell>
          <cell r="M2647">
            <v>0</v>
          </cell>
          <cell r="N2647">
            <v>0</v>
          </cell>
          <cell r="O2647">
            <v>0</v>
          </cell>
        </row>
        <row r="2648">
          <cell r="A2648" t="str">
            <v>12</v>
          </cell>
          <cell r="B2648" t="str">
            <v>01</v>
          </cell>
          <cell r="C2648" t="str">
            <v>04</v>
          </cell>
          <cell r="D2648" t="str">
            <v>07</v>
          </cell>
          <cell r="E2648" t="str">
            <v>14</v>
          </cell>
          <cell r="F2648" t="str">
            <v>30</v>
          </cell>
          <cell r="G2648" t="str">
            <v>2</v>
          </cell>
          <cell r="H2648" t="str">
            <v>00</v>
          </cell>
          <cell r="I2648" t="str">
            <v>0</v>
          </cell>
          <cell r="J2648">
            <v>500</v>
          </cell>
          <cell r="K2648">
            <v>0</v>
          </cell>
          <cell r="L2648">
            <v>0</v>
          </cell>
          <cell r="M2648">
            <v>0</v>
          </cell>
          <cell r="N2648">
            <v>0</v>
          </cell>
          <cell r="O2648">
            <v>0</v>
          </cell>
        </row>
        <row r="2649">
          <cell r="A2649" t="str">
            <v>12</v>
          </cell>
          <cell r="B2649" t="str">
            <v>01</v>
          </cell>
          <cell r="C2649" t="str">
            <v>04</v>
          </cell>
          <cell r="D2649" t="str">
            <v>08</v>
          </cell>
          <cell r="E2649" t="str">
            <v>14</v>
          </cell>
          <cell r="F2649" t="str">
            <v>30</v>
          </cell>
          <cell r="G2649" t="str">
            <v>4</v>
          </cell>
          <cell r="H2649" t="str">
            <v>00</v>
          </cell>
          <cell r="I2649" t="str">
            <v>0</v>
          </cell>
          <cell r="J2649">
            <v>500</v>
          </cell>
          <cell r="K2649">
            <v>1</v>
          </cell>
          <cell r="L2649">
            <v>0</v>
          </cell>
          <cell r="M2649">
            <v>0</v>
          </cell>
          <cell r="N2649">
            <v>0</v>
          </cell>
          <cell r="O2649">
            <v>0</v>
          </cell>
        </row>
        <row r="2650">
          <cell r="A2650" t="str">
            <v>12</v>
          </cell>
          <cell r="B2650" t="str">
            <v>01</v>
          </cell>
          <cell r="C2650" t="str">
            <v>04</v>
          </cell>
          <cell r="D2650" t="str">
            <v>09</v>
          </cell>
          <cell r="E2650" t="str">
            <v>14</v>
          </cell>
          <cell r="F2650" t="str">
            <v>30</v>
          </cell>
          <cell r="G2650" t="str">
            <v>1</v>
          </cell>
          <cell r="H2650" t="str">
            <v>00</v>
          </cell>
          <cell r="I2650" t="str">
            <v>0</v>
          </cell>
          <cell r="J2650">
            <v>0</v>
          </cell>
          <cell r="K2650">
            <v>1</v>
          </cell>
          <cell r="L2650">
            <v>0</v>
          </cell>
          <cell r="M2650">
            <v>0</v>
          </cell>
          <cell r="N2650">
            <v>0</v>
          </cell>
          <cell r="O2650">
            <v>0</v>
          </cell>
        </row>
        <row r="2651">
          <cell r="A2651" t="str">
            <v>12</v>
          </cell>
          <cell r="B2651" t="str">
            <v>01</v>
          </cell>
          <cell r="C2651" t="str">
            <v>04</v>
          </cell>
          <cell r="D2651" t="str">
            <v>10</v>
          </cell>
          <cell r="E2651" t="str">
            <v>14</v>
          </cell>
          <cell r="F2651" t="str">
            <v>30</v>
          </cell>
          <cell r="G2651" t="str">
            <v>1</v>
          </cell>
          <cell r="H2651" t="str">
            <v>00</v>
          </cell>
          <cell r="I2651" t="str">
            <v>0</v>
          </cell>
          <cell r="J2651">
            <v>0</v>
          </cell>
          <cell r="K2651">
            <v>1</v>
          </cell>
          <cell r="L2651">
            <v>0</v>
          </cell>
          <cell r="M2651">
            <v>0</v>
          </cell>
          <cell r="N2651">
            <v>0</v>
          </cell>
          <cell r="O2651">
            <v>0</v>
          </cell>
        </row>
        <row r="2652">
          <cell r="A2652" t="str">
            <v>12</v>
          </cell>
          <cell r="B2652" t="str">
            <v>01</v>
          </cell>
          <cell r="C2652" t="str">
            <v>04</v>
          </cell>
          <cell r="D2652" t="str">
            <v>11</v>
          </cell>
          <cell r="E2652" t="str">
            <v>14</v>
          </cell>
          <cell r="F2652" t="str">
            <v>30</v>
          </cell>
          <cell r="G2652" t="str">
            <v>1</v>
          </cell>
          <cell r="H2652" t="str">
            <v>00</v>
          </cell>
          <cell r="I2652" t="str">
            <v>0</v>
          </cell>
          <cell r="J2652">
            <v>0</v>
          </cell>
          <cell r="K2652">
            <v>1</v>
          </cell>
          <cell r="L2652">
            <v>0</v>
          </cell>
          <cell r="M2652">
            <v>0</v>
          </cell>
          <cell r="N2652">
            <v>0</v>
          </cell>
          <cell r="O2652">
            <v>0</v>
          </cell>
        </row>
        <row r="2653">
          <cell r="A2653" t="str">
            <v>12</v>
          </cell>
          <cell r="B2653" t="str">
            <v>01</v>
          </cell>
          <cell r="C2653" t="str">
            <v>04</v>
          </cell>
          <cell r="D2653" t="str">
            <v>12</v>
          </cell>
          <cell r="E2653" t="str">
            <v>14</v>
          </cell>
          <cell r="F2653" t="str">
            <v>30</v>
          </cell>
          <cell r="G2653" t="str">
            <v>1</v>
          </cell>
          <cell r="H2653" t="str">
            <v>00</v>
          </cell>
          <cell r="I2653" t="str">
            <v>0</v>
          </cell>
          <cell r="J2653">
            <v>0</v>
          </cell>
          <cell r="K2653">
            <v>1</v>
          </cell>
          <cell r="L2653">
            <v>0</v>
          </cell>
          <cell r="M2653">
            <v>0</v>
          </cell>
          <cell r="N2653">
            <v>0</v>
          </cell>
          <cell r="O2653">
            <v>0</v>
          </cell>
        </row>
        <row r="2654">
          <cell r="A2654" t="str">
            <v>12</v>
          </cell>
          <cell r="B2654" t="str">
            <v>01</v>
          </cell>
          <cell r="C2654" t="str">
            <v>04</v>
          </cell>
          <cell r="D2654" t="str">
            <v>13</v>
          </cell>
          <cell r="E2654" t="str">
            <v>14</v>
          </cell>
          <cell r="F2654" t="str">
            <v>30</v>
          </cell>
          <cell r="G2654" t="str">
            <v>1</v>
          </cell>
          <cell r="H2654" t="str">
            <v>00</v>
          </cell>
          <cell r="I2654" t="str">
            <v>0</v>
          </cell>
          <cell r="J2654">
            <v>0</v>
          </cell>
          <cell r="K2654">
            <v>1</v>
          </cell>
          <cell r="L2654">
            <v>0</v>
          </cell>
          <cell r="M2654">
            <v>0</v>
          </cell>
          <cell r="N2654">
            <v>0</v>
          </cell>
          <cell r="O2654">
            <v>0</v>
          </cell>
        </row>
        <row r="2655">
          <cell r="A2655" t="str">
            <v>12</v>
          </cell>
          <cell r="B2655" t="str">
            <v>01</v>
          </cell>
          <cell r="C2655" t="str">
            <v>04</v>
          </cell>
          <cell r="D2655" t="str">
            <v>14</v>
          </cell>
          <cell r="E2655" t="str">
            <v>14</v>
          </cell>
          <cell r="F2655" t="str">
            <v>30</v>
          </cell>
          <cell r="G2655" t="str">
            <v>1</v>
          </cell>
          <cell r="H2655" t="str">
            <v>00</v>
          </cell>
          <cell r="I2655" t="str">
            <v>0</v>
          </cell>
          <cell r="J2655">
            <v>0</v>
          </cell>
          <cell r="K2655">
            <v>1</v>
          </cell>
          <cell r="L2655">
            <v>0</v>
          </cell>
          <cell r="M2655">
            <v>0</v>
          </cell>
          <cell r="N2655">
            <v>0</v>
          </cell>
          <cell r="O2655">
            <v>0</v>
          </cell>
        </row>
        <row r="2656">
          <cell r="A2656" t="str">
            <v>12</v>
          </cell>
          <cell r="B2656" t="str">
            <v>01</v>
          </cell>
          <cell r="C2656" t="str">
            <v>05</v>
          </cell>
          <cell r="D2656" t="str">
            <v>01</v>
          </cell>
          <cell r="E2656" t="str">
            <v>14</v>
          </cell>
          <cell r="F2656" t="str">
            <v>30</v>
          </cell>
          <cell r="G2656" t="str">
            <v>1</v>
          </cell>
          <cell r="H2656" t="str">
            <v>00</v>
          </cell>
          <cell r="I2656" t="str">
            <v>0</v>
          </cell>
          <cell r="J2656">
            <v>0</v>
          </cell>
          <cell r="K2656">
            <v>1</v>
          </cell>
          <cell r="L2656">
            <v>0</v>
          </cell>
          <cell r="M2656">
            <v>0</v>
          </cell>
          <cell r="N2656">
            <v>0</v>
          </cell>
          <cell r="O2656">
            <v>0</v>
          </cell>
        </row>
        <row r="2657">
          <cell r="A2657" t="str">
            <v>12</v>
          </cell>
          <cell r="B2657" t="str">
            <v>01</v>
          </cell>
          <cell r="C2657" t="str">
            <v>05</v>
          </cell>
          <cell r="D2657" t="str">
            <v>02</v>
          </cell>
          <cell r="E2657" t="str">
            <v>14</v>
          </cell>
          <cell r="F2657" t="str">
            <v>30</v>
          </cell>
          <cell r="G2657" t="str">
            <v>1</v>
          </cell>
          <cell r="H2657" t="str">
            <v>00</v>
          </cell>
          <cell r="I2657" t="str">
            <v>0</v>
          </cell>
          <cell r="J2657">
            <v>0</v>
          </cell>
          <cell r="K2657">
            <v>1000</v>
          </cell>
          <cell r="L2657">
            <v>1000</v>
          </cell>
          <cell r="M2657">
            <v>19</v>
          </cell>
          <cell r="N2657">
            <v>19</v>
          </cell>
          <cell r="O2657">
            <v>19</v>
          </cell>
        </row>
        <row r="2658">
          <cell r="A2658" t="str">
            <v>12</v>
          </cell>
          <cell r="B2658" t="str">
            <v>01</v>
          </cell>
          <cell r="C2658" t="str">
            <v>05</v>
          </cell>
          <cell r="D2658" t="str">
            <v>03</v>
          </cell>
          <cell r="E2658" t="str">
            <v>14</v>
          </cell>
          <cell r="F2658" t="str">
            <v>30</v>
          </cell>
          <cell r="G2658" t="str">
            <v>1</v>
          </cell>
          <cell r="H2658" t="str">
            <v>00</v>
          </cell>
          <cell r="I2658" t="str">
            <v>0</v>
          </cell>
          <cell r="J2658">
            <v>0</v>
          </cell>
          <cell r="K2658">
            <v>1</v>
          </cell>
          <cell r="L2658">
            <v>0</v>
          </cell>
          <cell r="M2658">
            <v>0</v>
          </cell>
          <cell r="N2658">
            <v>0</v>
          </cell>
          <cell r="O2658">
            <v>0</v>
          </cell>
        </row>
        <row r="2659">
          <cell r="A2659" t="str">
            <v>12</v>
          </cell>
          <cell r="B2659" t="str">
            <v>01</v>
          </cell>
          <cell r="C2659" t="str">
            <v>05</v>
          </cell>
          <cell r="D2659" t="str">
            <v>15</v>
          </cell>
          <cell r="E2659" t="str">
            <v>14</v>
          </cell>
          <cell r="F2659" t="str">
            <v>30</v>
          </cell>
          <cell r="G2659" t="str">
            <v>1</v>
          </cell>
          <cell r="H2659" t="str">
            <v>00</v>
          </cell>
          <cell r="I2659" t="str">
            <v>0</v>
          </cell>
          <cell r="J2659">
            <v>533</v>
          </cell>
          <cell r="K2659">
            <v>0</v>
          </cell>
          <cell r="L2659">
            <v>0</v>
          </cell>
          <cell r="M2659">
            <v>0</v>
          </cell>
          <cell r="N2659">
            <v>0</v>
          </cell>
          <cell r="O2659">
            <v>0</v>
          </cell>
        </row>
        <row r="2660">
          <cell r="A2660" t="str">
            <v>12</v>
          </cell>
          <cell r="B2660" t="str">
            <v>01</v>
          </cell>
          <cell r="C2660" t="str">
            <v>05</v>
          </cell>
          <cell r="D2660" t="str">
            <v>01</v>
          </cell>
          <cell r="E2660" t="str">
            <v>14</v>
          </cell>
          <cell r="F2660" t="str">
            <v>32</v>
          </cell>
          <cell r="G2660" t="str">
            <v>1</v>
          </cell>
          <cell r="H2660" t="str">
            <v>00</v>
          </cell>
          <cell r="I2660" t="str">
            <v>0</v>
          </cell>
          <cell r="J2660">
            <v>2829</v>
          </cell>
          <cell r="K2660">
            <v>1</v>
          </cell>
          <cell r="L2660">
            <v>0</v>
          </cell>
          <cell r="M2660">
            <v>0</v>
          </cell>
          <cell r="N2660">
            <v>0</v>
          </cell>
          <cell r="O2660">
            <v>0</v>
          </cell>
        </row>
        <row r="2661">
          <cell r="A2661" t="str">
            <v>12</v>
          </cell>
          <cell r="B2661" t="str">
            <v>01</v>
          </cell>
          <cell r="C2661" t="str">
            <v>05</v>
          </cell>
          <cell r="D2661" t="str">
            <v>02</v>
          </cell>
          <cell r="E2661" t="str">
            <v>14</v>
          </cell>
          <cell r="F2661" t="str">
            <v>32</v>
          </cell>
          <cell r="G2661" t="str">
            <v>1</v>
          </cell>
          <cell r="H2661" t="str">
            <v>00</v>
          </cell>
          <cell r="I2661" t="str">
            <v>0</v>
          </cell>
          <cell r="J2661">
            <v>0</v>
          </cell>
          <cell r="K2661">
            <v>3000</v>
          </cell>
          <cell r="L2661">
            <v>6328</v>
          </cell>
          <cell r="M2661">
            <v>56</v>
          </cell>
          <cell r="N2661">
            <v>56</v>
          </cell>
          <cell r="O2661">
            <v>56</v>
          </cell>
        </row>
        <row r="2662">
          <cell r="A2662" t="str">
            <v>12</v>
          </cell>
          <cell r="B2662" t="str">
            <v>01</v>
          </cell>
          <cell r="C2662" t="str">
            <v>05</v>
          </cell>
          <cell r="D2662" t="str">
            <v>03</v>
          </cell>
          <cell r="E2662" t="str">
            <v>14</v>
          </cell>
          <cell r="F2662" t="str">
            <v>32</v>
          </cell>
          <cell r="G2662" t="str">
            <v>1</v>
          </cell>
          <cell r="H2662" t="str">
            <v>00</v>
          </cell>
          <cell r="I2662" t="str">
            <v>0</v>
          </cell>
          <cell r="J2662">
            <v>0</v>
          </cell>
          <cell r="K2662">
            <v>3000</v>
          </cell>
          <cell r="L2662">
            <v>621</v>
          </cell>
          <cell r="M2662">
            <v>56</v>
          </cell>
          <cell r="N2662">
            <v>56</v>
          </cell>
          <cell r="O2662">
            <v>56</v>
          </cell>
        </row>
        <row r="2663">
          <cell r="A2663" t="str">
            <v>12</v>
          </cell>
          <cell r="B2663" t="str">
            <v>01</v>
          </cell>
          <cell r="C2663" t="str">
            <v>05</v>
          </cell>
          <cell r="D2663" t="str">
            <v>15</v>
          </cell>
          <cell r="E2663" t="str">
            <v>14</v>
          </cell>
          <cell r="F2663" t="str">
            <v>32</v>
          </cell>
          <cell r="G2663" t="str">
            <v>1</v>
          </cell>
          <cell r="H2663" t="str">
            <v>00</v>
          </cell>
          <cell r="I2663" t="str">
            <v>0</v>
          </cell>
          <cell r="J2663">
            <v>2000</v>
          </cell>
          <cell r="K2663">
            <v>0</v>
          </cell>
          <cell r="L2663">
            <v>0</v>
          </cell>
          <cell r="M2663">
            <v>0</v>
          </cell>
          <cell r="N2663">
            <v>0</v>
          </cell>
          <cell r="O2663">
            <v>0</v>
          </cell>
        </row>
        <row r="2664">
          <cell r="A2664" t="str">
            <v>12</v>
          </cell>
          <cell r="B2664" t="str">
            <v>01</v>
          </cell>
          <cell r="C2664" t="str">
            <v>01</v>
          </cell>
          <cell r="D2664" t="str">
            <v>02</v>
          </cell>
          <cell r="E2664" t="str">
            <v>14</v>
          </cell>
          <cell r="F2664" t="str">
            <v>80</v>
          </cell>
          <cell r="G2664" t="str">
            <v>1</v>
          </cell>
          <cell r="H2664" t="str">
            <v>00</v>
          </cell>
          <cell r="I2664" t="str">
            <v>0</v>
          </cell>
          <cell r="J2664">
            <v>0</v>
          </cell>
          <cell r="K2664">
            <v>10000</v>
          </cell>
          <cell r="L2664">
            <v>10000</v>
          </cell>
          <cell r="M2664">
            <v>185</v>
          </cell>
          <cell r="N2664">
            <v>185</v>
          </cell>
          <cell r="O2664">
            <v>185</v>
          </cell>
        </row>
        <row r="2665">
          <cell r="A2665" t="str">
            <v>12</v>
          </cell>
          <cell r="B2665" t="str">
            <v>01</v>
          </cell>
          <cell r="C2665" t="str">
            <v>03</v>
          </cell>
          <cell r="D2665" t="str">
            <v>01</v>
          </cell>
          <cell r="E2665" t="str">
            <v>14</v>
          </cell>
          <cell r="F2665" t="str">
            <v>80</v>
          </cell>
          <cell r="G2665" t="str">
            <v>1</v>
          </cell>
          <cell r="H2665" t="str">
            <v>00</v>
          </cell>
          <cell r="I2665" t="str">
            <v>0</v>
          </cell>
          <cell r="J2665">
            <v>0</v>
          </cell>
          <cell r="K2665">
            <v>1</v>
          </cell>
          <cell r="L2665">
            <v>0</v>
          </cell>
          <cell r="M2665">
            <v>0</v>
          </cell>
          <cell r="N2665">
            <v>0</v>
          </cell>
          <cell r="O2665">
            <v>0</v>
          </cell>
        </row>
        <row r="2666">
          <cell r="A2666" t="str">
            <v>12</v>
          </cell>
          <cell r="B2666" t="str">
            <v>01</v>
          </cell>
          <cell r="C2666" t="str">
            <v>03</v>
          </cell>
          <cell r="D2666" t="str">
            <v>02</v>
          </cell>
          <cell r="E2666" t="str">
            <v>14</v>
          </cell>
          <cell r="F2666" t="str">
            <v>80</v>
          </cell>
          <cell r="G2666" t="str">
            <v>1</v>
          </cell>
          <cell r="H2666" t="str">
            <v>00</v>
          </cell>
          <cell r="I2666" t="str">
            <v>0</v>
          </cell>
          <cell r="J2666">
            <v>80201</v>
          </cell>
          <cell r="K2666">
            <v>1</v>
          </cell>
          <cell r="L2666">
            <v>0</v>
          </cell>
          <cell r="M2666">
            <v>0</v>
          </cell>
          <cell r="N2666">
            <v>0</v>
          </cell>
          <cell r="O2666">
            <v>0</v>
          </cell>
        </row>
        <row r="2667">
          <cell r="A2667" t="str">
            <v>12</v>
          </cell>
          <cell r="B2667" t="str">
            <v>01</v>
          </cell>
          <cell r="C2667" t="str">
            <v>03</v>
          </cell>
          <cell r="D2667" t="str">
            <v>05</v>
          </cell>
          <cell r="E2667" t="str">
            <v>14</v>
          </cell>
          <cell r="F2667" t="str">
            <v>80</v>
          </cell>
          <cell r="G2667" t="str">
            <v>1</v>
          </cell>
          <cell r="H2667" t="str">
            <v>00</v>
          </cell>
          <cell r="I2667" t="str">
            <v>0</v>
          </cell>
          <cell r="J2667">
            <v>0</v>
          </cell>
          <cell r="K2667">
            <v>1</v>
          </cell>
          <cell r="L2667">
            <v>0</v>
          </cell>
          <cell r="M2667">
            <v>0</v>
          </cell>
          <cell r="N2667">
            <v>0</v>
          </cell>
          <cell r="O2667">
            <v>0</v>
          </cell>
        </row>
        <row r="2668">
          <cell r="A2668" t="str">
            <v>12</v>
          </cell>
          <cell r="B2668" t="str">
            <v>01</v>
          </cell>
          <cell r="C2668" t="str">
            <v>03</v>
          </cell>
          <cell r="D2668" t="str">
            <v>92</v>
          </cell>
          <cell r="E2668" t="str">
            <v>14</v>
          </cell>
          <cell r="F2668" t="str">
            <v>80</v>
          </cell>
          <cell r="G2668" t="str">
            <v>1</v>
          </cell>
          <cell r="H2668" t="str">
            <v>00</v>
          </cell>
          <cell r="I2668" t="str">
            <v>0</v>
          </cell>
          <cell r="J2668">
            <v>0</v>
          </cell>
          <cell r="K2668">
            <v>100000</v>
          </cell>
          <cell r="L2668">
            <v>100000</v>
          </cell>
          <cell r="M2668">
            <v>0</v>
          </cell>
          <cell r="N2668">
            <v>0</v>
          </cell>
          <cell r="O2668">
            <v>0</v>
          </cell>
        </row>
        <row r="2669">
          <cell r="A2669" t="str">
            <v>12</v>
          </cell>
          <cell r="B2669" t="str">
            <v>01</v>
          </cell>
          <cell r="C2669" t="str">
            <v>05</v>
          </cell>
          <cell r="D2669" t="str">
            <v>01</v>
          </cell>
          <cell r="E2669" t="str">
            <v>14</v>
          </cell>
          <cell r="F2669" t="str">
            <v>80</v>
          </cell>
          <cell r="G2669" t="str">
            <v>1</v>
          </cell>
          <cell r="H2669" t="str">
            <v>00</v>
          </cell>
          <cell r="I2669" t="str">
            <v>0</v>
          </cell>
          <cell r="J2669">
            <v>0</v>
          </cell>
          <cell r="K2669">
            <v>2</v>
          </cell>
          <cell r="L2669">
            <v>0</v>
          </cell>
          <cell r="M2669">
            <v>0</v>
          </cell>
          <cell r="N2669">
            <v>0</v>
          </cell>
          <cell r="O2669">
            <v>0</v>
          </cell>
        </row>
        <row r="2670">
          <cell r="A2670" t="str">
            <v>12</v>
          </cell>
          <cell r="B2670" t="str">
            <v>02</v>
          </cell>
          <cell r="C2670" t="str">
            <v>01</v>
          </cell>
          <cell r="D2670" t="str">
            <v>01</v>
          </cell>
          <cell r="E2670" t="str">
            <v>14</v>
          </cell>
          <cell r="F2670" t="str">
            <v>80</v>
          </cell>
          <cell r="G2670" t="str">
            <v>1</v>
          </cell>
          <cell r="H2670" t="str">
            <v>00</v>
          </cell>
          <cell r="I2670" t="str">
            <v>0</v>
          </cell>
          <cell r="J2670">
            <v>0</v>
          </cell>
          <cell r="K2670">
            <v>1</v>
          </cell>
          <cell r="L2670">
            <v>0</v>
          </cell>
          <cell r="M2670">
            <v>0</v>
          </cell>
          <cell r="N2670">
            <v>0</v>
          </cell>
          <cell r="O2670">
            <v>0</v>
          </cell>
        </row>
        <row r="2671">
          <cell r="A2671" t="str">
            <v>12</v>
          </cell>
          <cell r="B2671" t="str">
            <v>01</v>
          </cell>
          <cell r="C2671" t="str">
            <v>02</v>
          </cell>
          <cell r="D2671" t="str">
            <v>02</v>
          </cell>
          <cell r="E2671" t="str">
            <v>14</v>
          </cell>
          <cell r="F2671" t="str">
            <v>90</v>
          </cell>
          <cell r="G2671" t="str">
            <v>1</v>
          </cell>
          <cell r="H2671" t="str">
            <v>00</v>
          </cell>
          <cell r="I2671" t="str">
            <v>0</v>
          </cell>
          <cell r="J2671">
            <v>4428</v>
          </cell>
          <cell r="K2671">
            <v>0</v>
          </cell>
          <cell r="L2671">
            <v>0</v>
          </cell>
          <cell r="M2671">
            <v>0</v>
          </cell>
          <cell r="N2671">
            <v>0</v>
          </cell>
          <cell r="O2671">
            <v>0</v>
          </cell>
        </row>
        <row r="2672">
          <cell r="A2672" t="str">
            <v>12</v>
          </cell>
          <cell r="B2672" t="str">
            <v>01</v>
          </cell>
          <cell r="C2672" t="str">
            <v>04</v>
          </cell>
          <cell r="D2672" t="str">
            <v>01</v>
          </cell>
          <cell r="E2672" t="str">
            <v>14</v>
          </cell>
          <cell r="F2672" t="str">
            <v>90</v>
          </cell>
          <cell r="G2672" t="str">
            <v>1</v>
          </cell>
          <cell r="H2672" t="str">
            <v>00</v>
          </cell>
          <cell r="I2672" t="str">
            <v>0</v>
          </cell>
          <cell r="J2672">
            <v>0</v>
          </cell>
          <cell r="K2672">
            <v>1</v>
          </cell>
          <cell r="L2672">
            <v>0</v>
          </cell>
          <cell r="M2672">
            <v>0</v>
          </cell>
          <cell r="N2672">
            <v>0</v>
          </cell>
          <cell r="O2672">
            <v>0</v>
          </cell>
        </row>
        <row r="2673">
          <cell r="A2673" t="str">
            <v>12</v>
          </cell>
          <cell r="B2673" t="str">
            <v>01</v>
          </cell>
          <cell r="C2673" t="str">
            <v>04</v>
          </cell>
          <cell r="D2673" t="str">
            <v>02</v>
          </cell>
          <cell r="E2673" t="str">
            <v>14</v>
          </cell>
          <cell r="F2673" t="str">
            <v>90</v>
          </cell>
          <cell r="G2673" t="str">
            <v>1</v>
          </cell>
          <cell r="H2673" t="str">
            <v>00</v>
          </cell>
          <cell r="I2673" t="str">
            <v>0</v>
          </cell>
          <cell r="J2673">
            <v>0</v>
          </cell>
          <cell r="K2673">
            <v>1</v>
          </cell>
          <cell r="L2673">
            <v>0</v>
          </cell>
          <cell r="M2673">
            <v>0</v>
          </cell>
          <cell r="N2673">
            <v>0</v>
          </cell>
          <cell r="O2673">
            <v>0</v>
          </cell>
        </row>
        <row r="2674">
          <cell r="A2674" t="str">
            <v>12</v>
          </cell>
          <cell r="B2674" t="str">
            <v>01</v>
          </cell>
          <cell r="C2674" t="str">
            <v>04</v>
          </cell>
          <cell r="D2674" t="str">
            <v>03</v>
          </cell>
          <cell r="E2674" t="str">
            <v>14</v>
          </cell>
          <cell r="F2674" t="str">
            <v>90</v>
          </cell>
          <cell r="G2674" t="str">
            <v>1</v>
          </cell>
          <cell r="H2674" t="str">
            <v>00</v>
          </cell>
          <cell r="I2674" t="str">
            <v>0</v>
          </cell>
          <cell r="J2674">
            <v>0</v>
          </cell>
          <cell r="K2674">
            <v>1</v>
          </cell>
          <cell r="L2674">
            <v>0</v>
          </cell>
          <cell r="M2674">
            <v>0</v>
          </cell>
          <cell r="N2674">
            <v>0</v>
          </cell>
          <cell r="O2674">
            <v>0</v>
          </cell>
        </row>
        <row r="2675">
          <cell r="A2675" t="str">
            <v>12</v>
          </cell>
          <cell r="B2675" t="str">
            <v>01</v>
          </cell>
          <cell r="C2675" t="str">
            <v>04</v>
          </cell>
          <cell r="D2675" t="str">
            <v>04</v>
          </cell>
          <cell r="E2675" t="str">
            <v>14</v>
          </cell>
          <cell r="F2675" t="str">
            <v>90</v>
          </cell>
          <cell r="G2675" t="str">
            <v>1</v>
          </cell>
          <cell r="H2675" t="str">
            <v>00</v>
          </cell>
          <cell r="I2675" t="str">
            <v>0</v>
          </cell>
          <cell r="J2675">
            <v>0</v>
          </cell>
          <cell r="K2675">
            <v>1</v>
          </cell>
          <cell r="L2675">
            <v>0</v>
          </cell>
          <cell r="M2675">
            <v>0</v>
          </cell>
          <cell r="N2675">
            <v>0</v>
          </cell>
          <cell r="O2675">
            <v>0</v>
          </cell>
        </row>
        <row r="2676">
          <cell r="A2676" t="str">
            <v>12</v>
          </cell>
          <cell r="B2676" t="str">
            <v>01</v>
          </cell>
          <cell r="C2676" t="str">
            <v>04</v>
          </cell>
          <cell r="D2676" t="str">
            <v>05</v>
          </cell>
          <cell r="E2676" t="str">
            <v>14</v>
          </cell>
          <cell r="F2676" t="str">
            <v>90</v>
          </cell>
          <cell r="G2676" t="str">
            <v>1</v>
          </cell>
          <cell r="H2676" t="str">
            <v>00</v>
          </cell>
          <cell r="I2676" t="str">
            <v>0</v>
          </cell>
          <cell r="J2676">
            <v>0</v>
          </cell>
          <cell r="K2676">
            <v>1</v>
          </cell>
          <cell r="L2676">
            <v>0</v>
          </cell>
          <cell r="M2676">
            <v>0</v>
          </cell>
          <cell r="N2676">
            <v>0</v>
          </cell>
          <cell r="O2676">
            <v>0</v>
          </cell>
        </row>
        <row r="2677">
          <cell r="A2677" t="str">
            <v>12</v>
          </cell>
          <cell r="B2677" t="str">
            <v>01</v>
          </cell>
          <cell r="C2677" t="str">
            <v>04</v>
          </cell>
          <cell r="D2677" t="str">
            <v>06</v>
          </cell>
          <cell r="E2677" t="str">
            <v>14</v>
          </cell>
          <cell r="F2677" t="str">
            <v>90</v>
          </cell>
          <cell r="G2677" t="str">
            <v>1</v>
          </cell>
          <cell r="H2677" t="str">
            <v>00</v>
          </cell>
          <cell r="I2677" t="str">
            <v>0</v>
          </cell>
          <cell r="J2677">
            <v>0</v>
          </cell>
          <cell r="K2677">
            <v>1</v>
          </cell>
          <cell r="L2677">
            <v>0</v>
          </cell>
          <cell r="M2677">
            <v>0</v>
          </cell>
          <cell r="N2677">
            <v>0</v>
          </cell>
          <cell r="O2677">
            <v>0</v>
          </cell>
        </row>
        <row r="2678">
          <cell r="A2678" t="str">
            <v>12</v>
          </cell>
          <cell r="B2678" t="str">
            <v>01</v>
          </cell>
          <cell r="C2678" t="str">
            <v>04</v>
          </cell>
          <cell r="D2678" t="str">
            <v>07</v>
          </cell>
          <cell r="E2678" t="str">
            <v>14</v>
          </cell>
          <cell r="F2678" t="str">
            <v>90</v>
          </cell>
          <cell r="G2678" t="str">
            <v>1</v>
          </cell>
          <cell r="H2678" t="str">
            <v>00</v>
          </cell>
          <cell r="I2678" t="str">
            <v>0</v>
          </cell>
          <cell r="J2678">
            <v>0</v>
          </cell>
          <cell r="K2678">
            <v>1</v>
          </cell>
          <cell r="L2678">
            <v>0</v>
          </cell>
          <cell r="M2678">
            <v>0</v>
          </cell>
          <cell r="N2678">
            <v>0</v>
          </cell>
          <cell r="O2678">
            <v>0</v>
          </cell>
        </row>
        <row r="2679">
          <cell r="A2679" t="str">
            <v>12</v>
          </cell>
          <cell r="B2679" t="str">
            <v>01</v>
          </cell>
          <cell r="C2679" t="str">
            <v>04</v>
          </cell>
          <cell r="D2679" t="str">
            <v>08</v>
          </cell>
          <cell r="E2679" t="str">
            <v>14</v>
          </cell>
          <cell r="F2679" t="str">
            <v>90</v>
          </cell>
          <cell r="G2679" t="str">
            <v>1</v>
          </cell>
          <cell r="H2679" t="str">
            <v>00</v>
          </cell>
          <cell r="I2679" t="str">
            <v>0</v>
          </cell>
          <cell r="J2679">
            <v>0</v>
          </cell>
          <cell r="K2679">
            <v>1</v>
          </cell>
          <cell r="L2679">
            <v>0</v>
          </cell>
          <cell r="M2679">
            <v>0</v>
          </cell>
          <cell r="N2679">
            <v>0</v>
          </cell>
          <cell r="O2679">
            <v>0</v>
          </cell>
        </row>
        <row r="2680">
          <cell r="A2680" t="str">
            <v>12</v>
          </cell>
          <cell r="B2680" t="str">
            <v>01</v>
          </cell>
          <cell r="C2680" t="str">
            <v>04</v>
          </cell>
          <cell r="D2680" t="str">
            <v>09</v>
          </cell>
          <cell r="E2680" t="str">
            <v>14</v>
          </cell>
          <cell r="F2680" t="str">
            <v>90</v>
          </cell>
          <cell r="G2680" t="str">
            <v>1</v>
          </cell>
          <cell r="H2680" t="str">
            <v>00</v>
          </cell>
          <cell r="I2680" t="str">
            <v>0</v>
          </cell>
          <cell r="J2680">
            <v>0</v>
          </cell>
          <cell r="K2680">
            <v>1</v>
          </cell>
          <cell r="L2680">
            <v>0</v>
          </cell>
          <cell r="M2680">
            <v>0</v>
          </cell>
          <cell r="N2680">
            <v>0</v>
          </cell>
          <cell r="O2680">
            <v>0</v>
          </cell>
        </row>
        <row r="2681">
          <cell r="A2681" t="str">
            <v>12</v>
          </cell>
          <cell r="B2681" t="str">
            <v>01</v>
          </cell>
          <cell r="C2681" t="str">
            <v>04</v>
          </cell>
          <cell r="D2681" t="str">
            <v>10</v>
          </cell>
          <cell r="E2681" t="str">
            <v>14</v>
          </cell>
          <cell r="F2681" t="str">
            <v>90</v>
          </cell>
          <cell r="G2681" t="str">
            <v>1</v>
          </cell>
          <cell r="H2681" t="str">
            <v>00</v>
          </cell>
          <cell r="I2681" t="str">
            <v>0</v>
          </cell>
          <cell r="J2681">
            <v>0</v>
          </cell>
          <cell r="K2681">
            <v>1</v>
          </cell>
          <cell r="L2681">
            <v>0</v>
          </cell>
          <cell r="M2681">
            <v>0</v>
          </cell>
          <cell r="N2681">
            <v>0</v>
          </cell>
          <cell r="O2681">
            <v>0</v>
          </cell>
        </row>
        <row r="2682">
          <cell r="A2682" t="str">
            <v>12</v>
          </cell>
          <cell r="B2682" t="str">
            <v>01</v>
          </cell>
          <cell r="C2682" t="str">
            <v>04</v>
          </cell>
          <cell r="D2682" t="str">
            <v>11</v>
          </cell>
          <cell r="E2682" t="str">
            <v>14</v>
          </cell>
          <cell r="F2682" t="str">
            <v>90</v>
          </cell>
          <cell r="G2682" t="str">
            <v>1</v>
          </cell>
          <cell r="H2682" t="str">
            <v>00</v>
          </cell>
          <cell r="I2682" t="str">
            <v>0</v>
          </cell>
          <cell r="J2682">
            <v>0</v>
          </cell>
          <cell r="K2682">
            <v>1</v>
          </cell>
          <cell r="L2682">
            <v>0</v>
          </cell>
          <cell r="M2682">
            <v>0</v>
          </cell>
          <cell r="N2682">
            <v>0</v>
          </cell>
          <cell r="O2682">
            <v>0</v>
          </cell>
        </row>
        <row r="2683">
          <cell r="A2683" t="str">
            <v>12</v>
          </cell>
          <cell r="B2683" t="str">
            <v>01</v>
          </cell>
          <cell r="C2683" t="str">
            <v>04</v>
          </cell>
          <cell r="D2683" t="str">
            <v>12</v>
          </cell>
          <cell r="E2683" t="str">
            <v>14</v>
          </cell>
          <cell r="F2683" t="str">
            <v>90</v>
          </cell>
          <cell r="G2683" t="str">
            <v>1</v>
          </cell>
          <cell r="H2683" t="str">
            <v>00</v>
          </cell>
          <cell r="I2683" t="str">
            <v>0</v>
          </cell>
          <cell r="J2683">
            <v>0</v>
          </cell>
          <cell r="K2683">
            <v>1</v>
          </cell>
          <cell r="L2683">
            <v>0</v>
          </cell>
          <cell r="M2683">
            <v>0</v>
          </cell>
          <cell r="N2683">
            <v>0</v>
          </cell>
          <cell r="O2683">
            <v>0</v>
          </cell>
        </row>
        <row r="2684">
          <cell r="A2684" t="str">
            <v>12</v>
          </cell>
          <cell r="B2684" t="str">
            <v>01</v>
          </cell>
          <cell r="C2684" t="str">
            <v>04</v>
          </cell>
          <cell r="D2684" t="str">
            <v>13</v>
          </cell>
          <cell r="E2684" t="str">
            <v>14</v>
          </cell>
          <cell r="F2684" t="str">
            <v>90</v>
          </cell>
          <cell r="G2684" t="str">
            <v>1</v>
          </cell>
          <cell r="H2684" t="str">
            <v>00</v>
          </cell>
          <cell r="I2684" t="str">
            <v>0</v>
          </cell>
          <cell r="J2684">
            <v>0</v>
          </cell>
          <cell r="K2684">
            <v>1</v>
          </cell>
          <cell r="L2684">
            <v>0</v>
          </cell>
          <cell r="M2684">
            <v>0</v>
          </cell>
          <cell r="N2684">
            <v>0</v>
          </cell>
          <cell r="O2684">
            <v>0</v>
          </cell>
        </row>
        <row r="2685">
          <cell r="A2685" t="str">
            <v>12</v>
          </cell>
          <cell r="B2685" t="str">
            <v>01</v>
          </cell>
          <cell r="C2685" t="str">
            <v>04</v>
          </cell>
          <cell r="D2685" t="str">
            <v>14</v>
          </cell>
          <cell r="E2685" t="str">
            <v>14</v>
          </cell>
          <cell r="F2685" t="str">
            <v>90</v>
          </cell>
          <cell r="G2685" t="str">
            <v>1</v>
          </cell>
          <cell r="H2685" t="str">
            <v>00</v>
          </cell>
          <cell r="I2685" t="str">
            <v>0</v>
          </cell>
          <cell r="J2685">
            <v>0</v>
          </cell>
          <cell r="K2685">
            <v>10000</v>
          </cell>
          <cell r="L2685">
            <v>188937</v>
          </cell>
          <cell r="M2685">
            <v>0</v>
          </cell>
          <cell r="N2685">
            <v>0</v>
          </cell>
          <cell r="O2685">
            <v>0</v>
          </cell>
        </row>
        <row r="2686">
          <cell r="A2686" t="str">
            <v>12</v>
          </cell>
          <cell r="B2686" t="str">
            <v>01</v>
          </cell>
          <cell r="C2686" t="str">
            <v>04</v>
          </cell>
          <cell r="D2686" t="str">
            <v>01</v>
          </cell>
          <cell r="E2686" t="str">
            <v>15</v>
          </cell>
          <cell r="F2686" t="str">
            <v>01</v>
          </cell>
          <cell r="G2686" t="str">
            <v>1</v>
          </cell>
          <cell r="H2686" t="str">
            <v>00</v>
          </cell>
          <cell r="I2686" t="str">
            <v>0</v>
          </cell>
          <cell r="J2686">
            <v>0</v>
          </cell>
          <cell r="K2686">
            <v>1400000</v>
          </cell>
          <cell r="L2686">
            <v>1300000</v>
          </cell>
          <cell r="M2686">
            <v>2400000</v>
          </cell>
          <cell r="N2686">
            <v>1400000</v>
          </cell>
          <cell r="O2686">
            <v>1400000</v>
          </cell>
        </row>
        <row r="2687">
          <cell r="A2687" t="str">
            <v>12</v>
          </cell>
          <cell r="B2687" t="str">
            <v>01</v>
          </cell>
          <cell r="C2687" t="str">
            <v>03</v>
          </cell>
          <cell r="D2687" t="str">
            <v>03</v>
          </cell>
          <cell r="E2687" t="str">
            <v>15</v>
          </cell>
          <cell r="F2687" t="str">
            <v>04</v>
          </cell>
          <cell r="G2687" t="str">
            <v>1</v>
          </cell>
          <cell r="H2687" t="str">
            <v>00</v>
          </cell>
          <cell r="I2687" t="str">
            <v>0</v>
          </cell>
          <cell r="J2687">
            <v>0</v>
          </cell>
          <cell r="K2687">
            <v>4000</v>
          </cell>
          <cell r="L2687">
            <v>4964</v>
          </cell>
          <cell r="M2687">
            <v>74</v>
          </cell>
          <cell r="N2687">
            <v>74</v>
          </cell>
          <cell r="O2687">
            <v>74</v>
          </cell>
        </row>
        <row r="2688">
          <cell r="A2688" t="str">
            <v>12</v>
          </cell>
          <cell r="B2688" t="str">
            <v>01</v>
          </cell>
          <cell r="C2688" t="str">
            <v>05</v>
          </cell>
          <cell r="D2688" t="str">
            <v>01</v>
          </cell>
          <cell r="E2688" t="str">
            <v>15</v>
          </cell>
          <cell r="F2688" t="str">
            <v>04</v>
          </cell>
          <cell r="G2688" t="str">
            <v>1</v>
          </cell>
          <cell r="H2688" t="str">
            <v>00</v>
          </cell>
          <cell r="I2688" t="str">
            <v>0</v>
          </cell>
          <cell r="J2688">
            <v>729900</v>
          </cell>
          <cell r="K2688">
            <v>771344</v>
          </cell>
          <cell r="L2688">
            <v>621383</v>
          </cell>
          <cell r="M2688">
            <v>14273</v>
          </cell>
          <cell r="N2688">
            <v>14273</v>
          </cell>
          <cell r="O2688">
            <v>14273</v>
          </cell>
        </row>
        <row r="2689">
          <cell r="A2689" t="str">
            <v>12</v>
          </cell>
          <cell r="B2689" t="str">
            <v>01</v>
          </cell>
          <cell r="C2689" t="str">
            <v>05</v>
          </cell>
          <cell r="D2689" t="str">
            <v>02</v>
          </cell>
          <cell r="E2689" t="str">
            <v>15</v>
          </cell>
          <cell r="F2689" t="str">
            <v>04</v>
          </cell>
          <cell r="G2689" t="str">
            <v>1</v>
          </cell>
          <cell r="H2689" t="str">
            <v>00</v>
          </cell>
          <cell r="I2689" t="str">
            <v>0</v>
          </cell>
          <cell r="J2689">
            <v>0</v>
          </cell>
          <cell r="K2689">
            <v>1</v>
          </cell>
          <cell r="L2689">
            <v>0</v>
          </cell>
          <cell r="M2689">
            <v>0</v>
          </cell>
          <cell r="N2689">
            <v>0</v>
          </cell>
          <cell r="O2689">
            <v>0</v>
          </cell>
        </row>
        <row r="2690">
          <cell r="A2690" t="str">
            <v>12</v>
          </cell>
          <cell r="B2690" t="str">
            <v>01</v>
          </cell>
          <cell r="C2690" t="str">
            <v>05</v>
          </cell>
          <cell r="D2690" t="str">
            <v>03</v>
          </cell>
          <cell r="E2690" t="str">
            <v>15</v>
          </cell>
          <cell r="F2690" t="str">
            <v>04</v>
          </cell>
          <cell r="G2690" t="str">
            <v>1</v>
          </cell>
          <cell r="H2690" t="str">
            <v>00</v>
          </cell>
          <cell r="I2690" t="str">
            <v>0</v>
          </cell>
          <cell r="J2690">
            <v>0</v>
          </cell>
          <cell r="K2690">
            <v>1</v>
          </cell>
          <cell r="L2690">
            <v>0</v>
          </cell>
          <cell r="M2690">
            <v>0</v>
          </cell>
          <cell r="N2690">
            <v>0</v>
          </cell>
          <cell r="O2690">
            <v>0</v>
          </cell>
        </row>
        <row r="2691">
          <cell r="A2691" t="str">
            <v>12</v>
          </cell>
          <cell r="B2691" t="str">
            <v>01</v>
          </cell>
          <cell r="C2691" t="str">
            <v>01</v>
          </cell>
          <cell r="D2691" t="str">
            <v>02</v>
          </cell>
          <cell r="E2691" t="str">
            <v>15</v>
          </cell>
          <cell r="F2691" t="str">
            <v>11</v>
          </cell>
          <cell r="G2691" t="str">
            <v>1</v>
          </cell>
          <cell r="H2691" t="str">
            <v>00</v>
          </cell>
          <cell r="I2691" t="str">
            <v>0</v>
          </cell>
          <cell r="J2691">
            <v>1188412</v>
          </cell>
          <cell r="K2691">
            <v>1520000</v>
          </cell>
          <cell r="L2691">
            <v>1284778</v>
          </cell>
          <cell r="M2691">
            <v>1437264</v>
          </cell>
          <cell r="N2691">
            <v>437264</v>
          </cell>
          <cell r="O2691">
            <v>437264</v>
          </cell>
        </row>
        <row r="2692">
          <cell r="A2692" t="str">
            <v>12</v>
          </cell>
          <cell r="B2692" t="str">
            <v>01</v>
          </cell>
          <cell r="C2692" t="str">
            <v>01</v>
          </cell>
          <cell r="D2692" t="str">
            <v>02</v>
          </cell>
          <cell r="E2692" t="str">
            <v>15</v>
          </cell>
          <cell r="F2692" t="str">
            <v>12</v>
          </cell>
          <cell r="G2692" t="str">
            <v>1</v>
          </cell>
          <cell r="H2692" t="str">
            <v>00</v>
          </cell>
          <cell r="I2692" t="str">
            <v>0</v>
          </cell>
          <cell r="J2692">
            <v>0</v>
          </cell>
          <cell r="K2692">
            <v>1</v>
          </cell>
          <cell r="L2692">
            <v>0</v>
          </cell>
          <cell r="M2692">
            <v>0</v>
          </cell>
          <cell r="N2692">
            <v>0</v>
          </cell>
          <cell r="O2692">
            <v>0</v>
          </cell>
        </row>
        <row r="2693">
          <cell r="A2693" t="str">
            <v>12</v>
          </cell>
          <cell r="B2693" t="str">
            <v>01</v>
          </cell>
          <cell r="C2693" t="str">
            <v>01</v>
          </cell>
          <cell r="D2693" t="str">
            <v>02</v>
          </cell>
          <cell r="E2693" t="str">
            <v>15</v>
          </cell>
          <cell r="F2693" t="str">
            <v>13</v>
          </cell>
          <cell r="G2693" t="str">
            <v>1</v>
          </cell>
          <cell r="H2693" t="str">
            <v>00</v>
          </cell>
          <cell r="I2693" t="str">
            <v>0</v>
          </cell>
          <cell r="J2693">
            <v>0</v>
          </cell>
          <cell r="K2693">
            <v>1</v>
          </cell>
          <cell r="L2693">
            <v>0</v>
          </cell>
          <cell r="M2693">
            <v>0</v>
          </cell>
          <cell r="N2693">
            <v>0</v>
          </cell>
          <cell r="O2693">
            <v>0</v>
          </cell>
        </row>
        <row r="2694">
          <cell r="A2694" t="str">
            <v>12</v>
          </cell>
          <cell r="B2694" t="str">
            <v>01</v>
          </cell>
          <cell r="C2694" t="str">
            <v>05</v>
          </cell>
          <cell r="D2694" t="str">
            <v>02</v>
          </cell>
          <cell r="E2694" t="str">
            <v>15</v>
          </cell>
          <cell r="F2694" t="str">
            <v>14</v>
          </cell>
          <cell r="G2694" t="str">
            <v>1</v>
          </cell>
          <cell r="H2694" t="str">
            <v>00</v>
          </cell>
          <cell r="I2694" t="str">
            <v>0</v>
          </cell>
          <cell r="J2694">
            <v>0</v>
          </cell>
          <cell r="K2694">
            <v>158400</v>
          </cell>
          <cell r="L2694">
            <v>238773</v>
          </cell>
          <cell r="M2694">
            <v>2931</v>
          </cell>
          <cell r="N2694">
            <v>2931</v>
          </cell>
          <cell r="O2694">
            <v>2931</v>
          </cell>
        </row>
        <row r="2695">
          <cell r="A2695" t="str">
            <v>12</v>
          </cell>
          <cell r="B2695" t="str">
            <v>01</v>
          </cell>
          <cell r="C2695" t="str">
            <v>05</v>
          </cell>
          <cell r="D2695" t="str">
            <v>03</v>
          </cell>
          <cell r="E2695" t="str">
            <v>15</v>
          </cell>
          <cell r="F2695" t="str">
            <v>14</v>
          </cell>
          <cell r="G2695" t="str">
            <v>1</v>
          </cell>
          <cell r="H2695" t="str">
            <v>00</v>
          </cell>
          <cell r="I2695" t="str">
            <v>0</v>
          </cell>
          <cell r="J2695">
            <v>0</v>
          </cell>
          <cell r="K2695">
            <v>1</v>
          </cell>
          <cell r="L2695">
            <v>0</v>
          </cell>
          <cell r="M2695">
            <v>0</v>
          </cell>
          <cell r="N2695">
            <v>0</v>
          </cell>
          <cell r="O2695">
            <v>0</v>
          </cell>
        </row>
        <row r="2696">
          <cell r="A2696" t="str">
            <v>12</v>
          </cell>
          <cell r="B2696" t="str">
            <v>01</v>
          </cell>
          <cell r="C2696" t="str">
            <v>05</v>
          </cell>
          <cell r="D2696" t="str">
            <v>15</v>
          </cell>
          <cell r="E2696" t="str">
            <v>15</v>
          </cell>
          <cell r="F2696" t="str">
            <v>14</v>
          </cell>
          <cell r="G2696" t="str">
            <v>1</v>
          </cell>
          <cell r="H2696" t="str">
            <v>00</v>
          </cell>
          <cell r="I2696" t="str">
            <v>0</v>
          </cell>
          <cell r="J2696">
            <v>121680</v>
          </cell>
          <cell r="K2696">
            <v>0</v>
          </cell>
          <cell r="L2696">
            <v>0</v>
          </cell>
          <cell r="M2696">
            <v>0</v>
          </cell>
          <cell r="N2696">
            <v>0</v>
          </cell>
          <cell r="O2696">
            <v>0</v>
          </cell>
        </row>
        <row r="2697">
          <cell r="A2697" t="str">
            <v>12</v>
          </cell>
          <cell r="B2697" t="str">
            <v>01</v>
          </cell>
          <cell r="C2697" t="str">
            <v>04</v>
          </cell>
          <cell r="D2697" t="str">
            <v>01</v>
          </cell>
          <cell r="E2697" t="str">
            <v>20</v>
          </cell>
          <cell r="F2697" t="str">
            <v>00</v>
          </cell>
          <cell r="G2697" t="str">
            <v>1</v>
          </cell>
          <cell r="H2697" t="str">
            <v>00</v>
          </cell>
          <cell r="I2697" t="str">
            <v>0</v>
          </cell>
          <cell r="J2697">
            <v>0</v>
          </cell>
          <cell r="K2697">
            <v>0</v>
          </cell>
          <cell r="L2697">
            <v>0</v>
          </cell>
          <cell r="M2697">
            <v>0</v>
          </cell>
          <cell r="N2697">
            <v>0</v>
          </cell>
          <cell r="O2697">
            <v>0</v>
          </cell>
        </row>
        <row r="2698">
          <cell r="A2698" t="str">
            <v>12</v>
          </cell>
          <cell r="B2698" t="str">
            <v>01</v>
          </cell>
          <cell r="C2698" t="str">
            <v>04</v>
          </cell>
          <cell r="D2698" t="str">
            <v>02</v>
          </cell>
          <cell r="E2698" t="str">
            <v>20</v>
          </cell>
          <cell r="F2698" t="str">
            <v>00</v>
          </cell>
          <cell r="G2698" t="str">
            <v>1</v>
          </cell>
          <cell r="H2698" t="str">
            <v>00</v>
          </cell>
          <cell r="I2698" t="str">
            <v>0</v>
          </cell>
          <cell r="J2698">
            <v>0</v>
          </cell>
          <cell r="K2698">
            <v>1</v>
          </cell>
          <cell r="L2698">
            <v>0</v>
          </cell>
          <cell r="M2698">
            <v>0</v>
          </cell>
          <cell r="N2698">
            <v>0</v>
          </cell>
          <cell r="O2698">
            <v>0</v>
          </cell>
        </row>
        <row r="2699">
          <cell r="A2699" t="str">
            <v>12</v>
          </cell>
          <cell r="B2699" t="str">
            <v>01</v>
          </cell>
          <cell r="C2699" t="str">
            <v>04</v>
          </cell>
          <cell r="D2699" t="str">
            <v>04</v>
          </cell>
          <cell r="E2699" t="str">
            <v>20</v>
          </cell>
          <cell r="F2699" t="str">
            <v>00</v>
          </cell>
          <cell r="G2699" t="str">
            <v>1</v>
          </cell>
          <cell r="H2699" t="str">
            <v>00</v>
          </cell>
          <cell r="I2699" t="str">
            <v>0</v>
          </cell>
          <cell r="J2699">
            <v>0</v>
          </cell>
          <cell r="K2699">
            <v>0</v>
          </cell>
          <cell r="L2699">
            <v>0</v>
          </cell>
          <cell r="M2699">
            <v>0</v>
          </cell>
          <cell r="N2699">
            <v>0</v>
          </cell>
          <cell r="O2699">
            <v>0</v>
          </cell>
        </row>
        <row r="2700">
          <cell r="A2700" t="str">
            <v>12</v>
          </cell>
          <cell r="B2700" t="str">
            <v>01</v>
          </cell>
          <cell r="C2700" t="str">
            <v>04</v>
          </cell>
          <cell r="D2700" t="str">
            <v>05</v>
          </cell>
          <cell r="E2700" t="str">
            <v>20</v>
          </cell>
          <cell r="F2700" t="str">
            <v>00</v>
          </cell>
          <cell r="G2700" t="str">
            <v>1</v>
          </cell>
          <cell r="H2700" t="str">
            <v>00</v>
          </cell>
          <cell r="I2700" t="str">
            <v>0</v>
          </cell>
          <cell r="J2700">
            <v>0</v>
          </cell>
          <cell r="K2700">
            <v>1</v>
          </cell>
          <cell r="L2700">
            <v>0</v>
          </cell>
          <cell r="M2700">
            <v>0</v>
          </cell>
          <cell r="N2700">
            <v>0</v>
          </cell>
          <cell r="O2700">
            <v>0</v>
          </cell>
        </row>
        <row r="2701">
          <cell r="A2701" t="str">
            <v>12</v>
          </cell>
          <cell r="B2701" t="str">
            <v>01</v>
          </cell>
          <cell r="C2701" t="str">
            <v>04</v>
          </cell>
          <cell r="D2701" t="str">
            <v>08</v>
          </cell>
          <cell r="E2701" t="str">
            <v>20</v>
          </cell>
          <cell r="F2701" t="str">
            <v>01</v>
          </cell>
          <cell r="G2701" t="str">
            <v>4</v>
          </cell>
          <cell r="H2701" t="str">
            <v>00</v>
          </cell>
          <cell r="I2701" t="str">
            <v>0</v>
          </cell>
          <cell r="J2701">
            <v>1248</v>
          </cell>
          <cell r="K2701">
            <v>0</v>
          </cell>
          <cell r="L2701">
            <v>0</v>
          </cell>
          <cell r="M2701">
            <v>0</v>
          </cell>
          <cell r="N2701">
            <v>0</v>
          </cell>
          <cell r="O2701">
            <v>0</v>
          </cell>
        </row>
        <row r="2702">
          <cell r="A2702" t="str">
            <v>12</v>
          </cell>
          <cell r="B2702" t="str">
            <v>01</v>
          </cell>
          <cell r="C2702" t="str">
            <v>02</v>
          </cell>
          <cell r="D2702" t="str">
            <v>01</v>
          </cell>
          <cell r="E2702" t="str">
            <v>20</v>
          </cell>
          <cell r="F2702" t="str">
            <v>03</v>
          </cell>
          <cell r="G2702" t="str">
            <v>1</v>
          </cell>
          <cell r="H2702" t="str">
            <v>00</v>
          </cell>
          <cell r="I2702" t="str">
            <v>0</v>
          </cell>
          <cell r="J2702">
            <v>0</v>
          </cell>
          <cell r="K2702">
            <v>1</v>
          </cell>
          <cell r="L2702">
            <v>0</v>
          </cell>
          <cell r="M2702">
            <v>0</v>
          </cell>
          <cell r="N2702">
            <v>0</v>
          </cell>
          <cell r="O2702">
            <v>0</v>
          </cell>
        </row>
        <row r="2703">
          <cell r="A2703" t="str">
            <v>12</v>
          </cell>
          <cell r="B2703" t="str">
            <v>01</v>
          </cell>
          <cell r="C2703" t="str">
            <v>04</v>
          </cell>
          <cell r="D2703" t="str">
            <v>01</v>
          </cell>
          <cell r="E2703" t="str">
            <v>20</v>
          </cell>
          <cell r="F2703" t="str">
            <v>03</v>
          </cell>
          <cell r="G2703" t="str">
            <v>1</v>
          </cell>
          <cell r="H2703" t="str">
            <v>00</v>
          </cell>
          <cell r="I2703" t="str">
            <v>0</v>
          </cell>
          <cell r="J2703">
            <v>0</v>
          </cell>
          <cell r="K2703">
            <v>1</v>
          </cell>
          <cell r="L2703">
            <v>0</v>
          </cell>
          <cell r="M2703">
            <v>0</v>
          </cell>
          <cell r="N2703">
            <v>0</v>
          </cell>
          <cell r="O2703">
            <v>0</v>
          </cell>
        </row>
        <row r="2704">
          <cell r="A2704" t="str">
            <v>12</v>
          </cell>
          <cell r="B2704" t="str">
            <v>01</v>
          </cell>
          <cell r="C2704" t="str">
            <v>04</v>
          </cell>
          <cell r="D2704" t="str">
            <v>02</v>
          </cell>
          <cell r="E2704" t="str">
            <v>20</v>
          </cell>
          <cell r="F2704" t="str">
            <v>03</v>
          </cell>
          <cell r="G2704" t="str">
            <v>1</v>
          </cell>
          <cell r="H2704" t="str">
            <v>00</v>
          </cell>
          <cell r="I2704" t="str">
            <v>0</v>
          </cell>
          <cell r="J2704">
            <v>0</v>
          </cell>
          <cell r="K2704">
            <v>9800</v>
          </cell>
          <cell r="L2704">
            <v>0</v>
          </cell>
          <cell r="M2704">
            <v>2500</v>
          </cell>
          <cell r="N2704">
            <v>181</v>
          </cell>
          <cell r="O2704">
            <v>181</v>
          </cell>
        </row>
        <row r="2705">
          <cell r="A2705" t="str">
            <v>12</v>
          </cell>
          <cell r="B2705" t="str">
            <v>01</v>
          </cell>
          <cell r="C2705" t="str">
            <v>04</v>
          </cell>
          <cell r="D2705" t="str">
            <v>03</v>
          </cell>
          <cell r="E2705" t="str">
            <v>20</v>
          </cell>
          <cell r="F2705" t="str">
            <v>03</v>
          </cell>
          <cell r="G2705" t="str">
            <v>1</v>
          </cell>
          <cell r="H2705" t="str">
            <v>00</v>
          </cell>
          <cell r="I2705" t="str">
            <v>0</v>
          </cell>
          <cell r="J2705">
            <v>0</v>
          </cell>
          <cell r="K2705">
            <v>1</v>
          </cell>
          <cell r="L2705">
            <v>0</v>
          </cell>
          <cell r="M2705">
            <v>0</v>
          </cell>
          <cell r="N2705">
            <v>0</v>
          </cell>
          <cell r="O2705">
            <v>0</v>
          </cell>
        </row>
        <row r="2706">
          <cell r="A2706" t="str">
            <v>12</v>
          </cell>
          <cell r="B2706" t="str">
            <v>01</v>
          </cell>
          <cell r="C2706" t="str">
            <v>04</v>
          </cell>
          <cell r="D2706" t="str">
            <v>04</v>
          </cell>
          <cell r="E2706" t="str">
            <v>20</v>
          </cell>
          <cell r="F2706" t="str">
            <v>03</v>
          </cell>
          <cell r="G2706" t="str">
            <v>1</v>
          </cell>
          <cell r="H2706" t="str">
            <v>00</v>
          </cell>
          <cell r="I2706" t="str">
            <v>0</v>
          </cell>
          <cell r="J2706">
            <v>0</v>
          </cell>
          <cell r="K2706">
            <v>1</v>
          </cell>
          <cell r="L2706">
            <v>0</v>
          </cell>
          <cell r="M2706">
            <v>0</v>
          </cell>
          <cell r="N2706">
            <v>0</v>
          </cell>
          <cell r="O2706">
            <v>0</v>
          </cell>
        </row>
        <row r="2707">
          <cell r="A2707" t="str">
            <v>12</v>
          </cell>
          <cell r="B2707" t="str">
            <v>01</v>
          </cell>
          <cell r="C2707" t="str">
            <v>04</v>
          </cell>
          <cell r="D2707" t="str">
            <v>05</v>
          </cell>
          <cell r="E2707" t="str">
            <v>20</v>
          </cell>
          <cell r="F2707" t="str">
            <v>03</v>
          </cell>
          <cell r="G2707" t="str">
            <v>1</v>
          </cell>
          <cell r="H2707" t="str">
            <v>00</v>
          </cell>
          <cell r="I2707" t="str">
            <v>0</v>
          </cell>
          <cell r="J2707">
            <v>0</v>
          </cell>
          <cell r="K2707">
            <v>1</v>
          </cell>
          <cell r="L2707">
            <v>0</v>
          </cell>
          <cell r="M2707">
            <v>0</v>
          </cell>
          <cell r="N2707">
            <v>0</v>
          </cell>
          <cell r="O2707">
            <v>0</v>
          </cell>
        </row>
        <row r="2708">
          <cell r="A2708" t="str">
            <v>12</v>
          </cell>
          <cell r="B2708" t="str">
            <v>01</v>
          </cell>
          <cell r="C2708" t="str">
            <v>04</v>
          </cell>
          <cell r="D2708" t="str">
            <v>06</v>
          </cell>
          <cell r="E2708" t="str">
            <v>20</v>
          </cell>
          <cell r="F2708" t="str">
            <v>03</v>
          </cell>
          <cell r="G2708" t="str">
            <v>1</v>
          </cell>
          <cell r="H2708" t="str">
            <v>00</v>
          </cell>
          <cell r="I2708" t="str">
            <v>0</v>
          </cell>
          <cell r="J2708">
            <v>0</v>
          </cell>
          <cell r="K2708">
            <v>1</v>
          </cell>
          <cell r="L2708">
            <v>0</v>
          </cell>
          <cell r="M2708">
            <v>0</v>
          </cell>
          <cell r="N2708">
            <v>0</v>
          </cell>
          <cell r="O2708">
            <v>0</v>
          </cell>
        </row>
        <row r="2709">
          <cell r="A2709" t="str">
            <v>12</v>
          </cell>
          <cell r="B2709" t="str">
            <v>01</v>
          </cell>
          <cell r="C2709" t="str">
            <v>04</v>
          </cell>
          <cell r="D2709" t="str">
            <v>07</v>
          </cell>
          <cell r="E2709" t="str">
            <v>20</v>
          </cell>
          <cell r="F2709" t="str">
            <v>03</v>
          </cell>
          <cell r="G2709" t="str">
            <v>1</v>
          </cell>
          <cell r="H2709" t="str">
            <v>00</v>
          </cell>
          <cell r="I2709" t="str">
            <v>0</v>
          </cell>
          <cell r="J2709">
            <v>0</v>
          </cell>
          <cell r="K2709">
            <v>1</v>
          </cell>
          <cell r="L2709">
            <v>0</v>
          </cell>
          <cell r="M2709">
            <v>0</v>
          </cell>
          <cell r="N2709">
            <v>0</v>
          </cell>
          <cell r="O2709">
            <v>0</v>
          </cell>
        </row>
        <row r="2710">
          <cell r="A2710" t="str">
            <v>12</v>
          </cell>
          <cell r="B2710" t="str">
            <v>01</v>
          </cell>
          <cell r="C2710" t="str">
            <v>04</v>
          </cell>
          <cell r="D2710" t="str">
            <v>08</v>
          </cell>
          <cell r="E2710" t="str">
            <v>20</v>
          </cell>
          <cell r="F2710" t="str">
            <v>03</v>
          </cell>
          <cell r="G2710" t="str">
            <v>1</v>
          </cell>
          <cell r="H2710" t="str">
            <v>00</v>
          </cell>
          <cell r="I2710" t="str">
            <v>0</v>
          </cell>
          <cell r="J2710">
            <v>0</v>
          </cell>
          <cell r="K2710">
            <v>1</v>
          </cell>
          <cell r="L2710">
            <v>0</v>
          </cell>
          <cell r="M2710">
            <v>0</v>
          </cell>
          <cell r="N2710">
            <v>0</v>
          </cell>
          <cell r="O2710">
            <v>0</v>
          </cell>
        </row>
        <row r="2711">
          <cell r="A2711" t="str">
            <v>12</v>
          </cell>
          <cell r="B2711" t="str">
            <v>01</v>
          </cell>
          <cell r="C2711" t="str">
            <v>04</v>
          </cell>
          <cell r="D2711" t="str">
            <v>09</v>
          </cell>
          <cell r="E2711" t="str">
            <v>20</v>
          </cell>
          <cell r="F2711" t="str">
            <v>03</v>
          </cell>
          <cell r="G2711" t="str">
            <v>1</v>
          </cell>
          <cell r="H2711" t="str">
            <v>00</v>
          </cell>
          <cell r="I2711" t="str">
            <v>0</v>
          </cell>
          <cell r="J2711">
            <v>0</v>
          </cell>
          <cell r="K2711">
            <v>1</v>
          </cell>
          <cell r="L2711">
            <v>0</v>
          </cell>
          <cell r="M2711">
            <v>0</v>
          </cell>
          <cell r="N2711">
            <v>0</v>
          </cell>
          <cell r="O2711">
            <v>0</v>
          </cell>
        </row>
        <row r="2712">
          <cell r="A2712" t="str">
            <v>12</v>
          </cell>
          <cell r="B2712" t="str">
            <v>01</v>
          </cell>
          <cell r="C2712" t="str">
            <v>04</v>
          </cell>
          <cell r="D2712" t="str">
            <v>10</v>
          </cell>
          <cell r="E2712" t="str">
            <v>20</v>
          </cell>
          <cell r="F2712" t="str">
            <v>03</v>
          </cell>
          <cell r="G2712" t="str">
            <v>1</v>
          </cell>
          <cell r="H2712" t="str">
            <v>00</v>
          </cell>
          <cell r="I2712" t="str">
            <v>0</v>
          </cell>
          <cell r="J2712">
            <v>0</v>
          </cell>
          <cell r="K2712">
            <v>1</v>
          </cell>
          <cell r="L2712">
            <v>0</v>
          </cell>
          <cell r="M2712">
            <v>0</v>
          </cell>
          <cell r="N2712">
            <v>0</v>
          </cell>
          <cell r="O2712">
            <v>0</v>
          </cell>
        </row>
        <row r="2713">
          <cell r="A2713" t="str">
            <v>12</v>
          </cell>
          <cell r="B2713" t="str">
            <v>01</v>
          </cell>
          <cell r="C2713" t="str">
            <v>04</v>
          </cell>
          <cell r="D2713" t="str">
            <v>11</v>
          </cell>
          <cell r="E2713" t="str">
            <v>20</v>
          </cell>
          <cell r="F2713" t="str">
            <v>03</v>
          </cell>
          <cell r="G2713" t="str">
            <v>1</v>
          </cell>
          <cell r="H2713" t="str">
            <v>00</v>
          </cell>
          <cell r="I2713" t="str">
            <v>0</v>
          </cell>
          <cell r="J2713">
            <v>0</v>
          </cell>
          <cell r="K2713">
            <v>1</v>
          </cell>
          <cell r="L2713">
            <v>0</v>
          </cell>
          <cell r="M2713">
            <v>0</v>
          </cell>
          <cell r="N2713">
            <v>0</v>
          </cell>
          <cell r="O2713">
            <v>0</v>
          </cell>
        </row>
        <row r="2714">
          <cell r="A2714" t="str">
            <v>12</v>
          </cell>
          <cell r="B2714" t="str">
            <v>01</v>
          </cell>
          <cell r="C2714" t="str">
            <v>04</v>
          </cell>
          <cell r="D2714" t="str">
            <v>12</v>
          </cell>
          <cell r="E2714" t="str">
            <v>20</v>
          </cell>
          <cell r="F2714" t="str">
            <v>03</v>
          </cell>
          <cell r="G2714" t="str">
            <v>1</v>
          </cell>
          <cell r="H2714" t="str">
            <v>00</v>
          </cell>
          <cell r="I2714" t="str">
            <v>0</v>
          </cell>
          <cell r="J2714">
            <v>0</v>
          </cell>
          <cell r="K2714">
            <v>1</v>
          </cell>
          <cell r="L2714">
            <v>0</v>
          </cell>
          <cell r="M2714">
            <v>0</v>
          </cell>
          <cell r="N2714">
            <v>0</v>
          </cell>
          <cell r="O2714">
            <v>0</v>
          </cell>
        </row>
        <row r="2715">
          <cell r="A2715" t="str">
            <v>12</v>
          </cell>
          <cell r="B2715" t="str">
            <v>01</v>
          </cell>
          <cell r="C2715" t="str">
            <v>04</v>
          </cell>
          <cell r="D2715" t="str">
            <v>13</v>
          </cell>
          <cell r="E2715" t="str">
            <v>20</v>
          </cell>
          <cell r="F2715" t="str">
            <v>03</v>
          </cell>
          <cell r="G2715" t="str">
            <v>1</v>
          </cell>
          <cell r="H2715" t="str">
            <v>00</v>
          </cell>
          <cell r="I2715" t="str">
            <v>0</v>
          </cell>
          <cell r="J2715">
            <v>0</v>
          </cell>
          <cell r="K2715">
            <v>1</v>
          </cell>
          <cell r="L2715">
            <v>0</v>
          </cell>
          <cell r="M2715">
            <v>0</v>
          </cell>
          <cell r="N2715">
            <v>0</v>
          </cell>
          <cell r="O2715">
            <v>0</v>
          </cell>
        </row>
        <row r="2716">
          <cell r="A2716" t="str">
            <v>12</v>
          </cell>
          <cell r="B2716" t="str">
            <v>01</v>
          </cell>
          <cell r="C2716" t="str">
            <v>04</v>
          </cell>
          <cell r="D2716" t="str">
            <v>14</v>
          </cell>
          <cell r="E2716" t="str">
            <v>20</v>
          </cell>
          <cell r="F2716" t="str">
            <v>03</v>
          </cell>
          <cell r="G2716" t="str">
            <v>1</v>
          </cell>
          <cell r="H2716" t="str">
            <v>00</v>
          </cell>
          <cell r="I2716" t="str">
            <v>0</v>
          </cell>
          <cell r="J2716">
            <v>0</v>
          </cell>
          <cell r="K2716">
            <v>1</v>
          </cell>
          <cell r="L2716">
            <v>0</v>
          </cell>
          <cell r="M2716">
            <v>0</v>
          </cell>
          <cell r="N2716">
            <v>0</v>
          </cell>
          <cell r="O2716">
            <v>0</v>
          </cell>
        </row>
        <row r="2717">
          <cell r="A2717" t="str">
            <v>12</v>
          </cell>
          <cell r="B2717" t="str">
            <v>01</v>
          </cell>
          <cell r="C2717" t="str">
            <v>05</v>
          </cell>
          <cell r="D2717" t="str">
            <v>01</v>
          </cell>
          <cell r="E2717" t="str">
            <v>20</v>
          </cell>
          <cell r="F2717" t="str">
            <v>03</v>
          </cell>
          <cell r="G2717" t="str">
            <v>1</v>
          </cell>
          <cell r="H2717" t="str">
            <v>00</v>
          </cell>
          <cell r="I2717" t="str">
            <v>0</v>
          </cell>
          <cell r="J2717">
            <v>0</v>
          </cell>
          <cell r="K2717">
            <v>1</v>
          </cell>
          <cell r="L2717">
            <v>0</v>
          </cell>
          <cell r="M2717">
            <v>0</v>
          </cell>
          <cell r="N2717">
            <v>0</v>
          </cell>
          <cell r="O2717">
            <v>0</v>
          </cell>
        </row>
        <row r="2718">
          <cell r="A2718" t="str">
            <v>12</v>
          </cell>
          <cell r="B2718" t="str">
            <v>01</v>
          </cell>
          <cell r="C2718" t="str">
            <v>05</v>
          </cell>
          <cell r="D2718" t="str">
            <v>02</v>
          </cell>
          <cell r="E2718" t="str">
            <v>20</v>
          </cell>
          <cell r="F2718" t="str">
            <v>03</v>
          </cell>
          <cell r="G2718" t="str">
            <v>1</v>
          </cell>
          <cell r="H2718" t="str">
            <v>00</v>
          </cell>
          <cell r="I2718" t="str">
            <v>0</v>
          </cell>
          <cell r="J2718">
            <v>0</v>
          </cell>
          <cell r="K2718">
            <v>1</v>
          </cell>
          <cell r="L2718">
            <v>0</v>
          </cell>
          <cell r="M2718">
            <v>0</v>
          </cell>
          <cell r="N2718">
            <v>0</v>
          </cell>
          <cell r="O2718">
            <v>0</v>
          </cell>
        </row>
        <row r="2719">
          <cell r="A2719" t="str">
            <v>12</v>
          </cell>
          <cell r="B2719" t="str">
            <v>01</v>
          </cell>
          <cell r="C2719" t="str">
            <v>05</v>
          </cell>
          <cell r="D2719" t="str">
            <v>03</v>
          </cell>
          <cell r="E2719" t="str">
            <v>20</v>
          </cell>
          <cell r="F2719" t="str">
            <v>03</v>
          </cell>
          <cell r="G2719" t="str">
            <v>1</v>
          </cell>
          <cell r="H2719" t="str">
            <v>00</v>
          </cell>
          <cell r="I2719" t="str">
            <v>0</v>
          </cell>
          <cell r="J2719">
            <v>0</v>
          </cell>
          <cell r="K2719">
            <v>1</v>
          </cell>
          <cell r="L2719">
            <v>0</v>
          </cell>
          <cell r="M2719">
            <v>0</v>
          </cell>
          <cell r="N2719">
            <v>0</v>
          </cell>
          <cell r="O2719">
            <v>0</v>
          </cell>
        </row>
        <row r="2720">
          <cell r="A2720" t="str">
            <v>12</v>
          </cell>
          <cell r="B2720" t="str">
            <v>02</v>
          </cell>
          <cell r="C2720" t="str">
            <v>01</v>
          </cell>
          <cell r="D2720" t="str">
            <v>01</v>
          </cell>
          <cell r="E2720" t="str">
            <v>20</v>
          </cell>
          <cell r="F2720" t="str">
            <v>03</v>
          </cell>
          <cell r="G2720" t="str">
            <v>1</v>
          </cell>
          <cell r="H2720" t="str">
            <v>00</v>
          </cell>
          <cell r="I2720" t="str">
            <v>0</v>
          </cell>
          <cell r="J2720">
            <v>0</v>
          </cell>
          <cell r="K2720">
            <v>1</v>
          </cell>
          <cell r="L2720">
            <v>0</v>
          </cell>
          <cell r="M2720">
            <v>0</v>
          </cell>
          <cell r="N2720">
            <v>0</v>
          </cell>
          <cell r="O2720">
            <v>0</v>
          </cell>
        </row>
        <row r="2721">
          <cell r="A2721" t="str">
            <v>13</v>
          </cell>
          <cell r="B2721" t="str">
            <v>01</v>
          </cell>
          <cell r="C2721" t="str">
            <v>01</v>
          </cell>
          <cell r="D2721" t="str">
            <v>01</v>
          </cell>
          <cell r="E2721" t="str">
            <v>10</v>
          </cell>
          <cell r="F2721" t="str">
            <v>01</v>
          </cell>
          <cell r="G2721" t="str">
            <v>0</v>
          </cell>
          <cell r="H2721" t="str">
            <v>00</v>
          </cell>
          <cell r="I2721" t="str">
            <v>0</v>
          </cell>
          <cell r="J2721">
            <v>83626</v>
          </cell>
          <cell r="K2721">
            <v>74198</v>
          </cell>
          <cell r="L2721">
            <v>84786</v>
          </cell>
          <cell r="M2721">
            <v>78464</v>
          </cell>
          <cell r="N2721">
            <v>94655</v>
          </cell>
          <cell r="O2721">
            <v>94655</v>
          </cell>
        </row>
        <row r="2722">
          <cell r="A2722" t="str">
            <v>13</v>
          </cell>
          <cell r="B2722" t="str">
            <v>01</v>
          </cell>
          <cell r="C2722" t="str">
            <v>01</v>
          </cell>
          <cell r="D2722" t="str">
            <v>01</v>
          </cell>
          <cell r="E2722" t="str">
            <v>10</v>
          </cell>
          <cell r="F2722" t="str">
            <v>01</v>
          </cell>
          <cell r="G2722" t="str">
            <v>1</v>
          </cell>
          <cell r="H2722" t="str">
            <v>00</v>
          </cell>
          <cell r="I2722" t="str">
            <v>0</v>
          </cell>
          <cell r="J2722">
            <v>0</v>
          </cell>
          <cell r="K2722">
            <v>70137</v>
          </cell>
          <cell r="L2722">
            <v>88510</v>
          </cell>
          <cell r="M2722">
            <v>48568</v>
          </cell>
          <cell r="N2722">
            <v>58590</v>
          </cell>
          <cell r="O2722">
            <v>58590</v>
          </cell>
        </row>
        <row r="2723">
          <cell r="A2723" t="str">
            <v>13</v>
          </cell>
          <cell r="B2723" t="str">
            <v>01</v>
          </cell>
          <cell r="C2723" t="str">
            <v>01</v>
          </cell>
          <cell r="D2723" t="str">
            <v>02</v>
          </cell>
          <cell r="E2723" t="str">
            <v>10</v>
          </cell>
          <cell r="F2723" t="str">
            <v>01</v>
          </cell>
          <cell r="G2723" t="str">
            <v>3</v>
          </cell>
          <cell r="H2723" t="str">
            <v>00</v>
          </cell>
          <cell r="I2723" t="str">
            <v>0</v>
          </cell>
          <cell r="J2723">
            <v>21915</v>
          </cell>
          <cell r="K2723">
            <v>26938</v>
          </cell>
          <cell r="L2723">
            <v>19424</v>
          </cell>
          <cell r="M2723">
            <v>17778</v>
          </cell>
          <cell r="N2723">
            <v>21447</v>
          </cell>
          <cell r="O2723">
            <v>21447</v>
          </cell>
        </row>
        <row r="2724">
          <cell r="A2724" t="str">
            <v>13</v>
          </cell>
          <cell r="B2724" t="str">
            <v>01</v>
          </cell>
          <cell r="C2724" t="str">
            <v>01</v>
          </cell>
          <cell r="D2724" t="str">
            <v>02</v>
          </cell>
          <cell r="E2724" t="str">
            <v>10</v>
          </cell>
          <cell r="F2724" t="str">
            <v>01</v>
          </cell>
          <cell r="G2724" t="str">
            <v>4</v>
          </cell>
          <cell r="H2724" t="str">
            <v>00</v>
          </cell>
          <cell r="I2724" t="str">
            <v>0</v>
          </cell>
          <cell r="J2724">
            <v>12942</v>
          </cell>
          <cell r="K2724">
            <v>12667</v>
          </cell>
          <cell r="L2724">
            <v>14317</v>
          </cell>
          <cell r="M2724">
            <v>13343</v>
          </cell>
          <cell r="N2724">
            <v>16096</v>
          </cell>
          <cell r="O2724">
            <v>16096</v>
          </cell>
        </row>
        <row r="2725">
          <cell r="A2725" t="str">
            <v>13</v>
          </cell>
          <cell r="B2725" t="str">
            <v>01</v>
          </cell>
          <cell r="C2725" t="str">
            <v>01</v>
          </cell>
          <cell r="D2725" t="str">
            <v>02</v>
          </cell>
          <cell r="E2725" t="str">
            <v>10</v>
          </cell>
          <cell r="F2725" t="str">
            <v>01</v>
          </cell>
          <cell r="G2725" t="str">
            <v>6</v>
          </cell>
          <cell r="H2725" t="str">
            <v>00</v>
          </cell>
          <cell r="I2725" t="str">
            <v>0</v>
          </cell>
          <cell r="J2725">
            <v>4498</v>
          </cell>
          <cell r="K2725">
            <v>5701</v>
          </cell>
          <cell r="L2725">
            <v>6183</v>
          </cell>
          <cell r="M2725">
            <v>5656</v>
          </cell>
          <cell r="N2725">
            <v>6823</v>
          </cell>
          <cell r="O2725">
            <v>6823</v>
          </cell>
        </row>
        <row r="2726">
          <cell r="A2726" t="str">
            <v>13</v>
          </cell>
          <cell r="B2726" t="str">
            <v>01</v>
          </cell>
          <cell r="C2726" t="str">
            <v>01</v>
          </cell>
          <cell r="D2726" t="str">
            <v>03</v>
          </cell>
          <cell r="E2726" t="str">
            <v>10</v>
          </cell>
          <cell r="F2726" t="str">
            <v>01</v>
          </cell>
          <cell r="G2726" t="str">
            <v>2</v>
          </cell>
          <cell r="H2726" t="str">
            <v>00</v>
          </cell>
          <cell r="I2726" t="str">
            <v>0</v>
          </cell>
          <cell r="J2726">
            <v>55643</v>
          </cell>
          <cell r="K2726">
            <v>53493</v>
          </cell>
          <cell r="L2726">
            <v>56828</v>
          </cell>
          <cell r="M2726">
            <v>57350</v>
          </cell>
          <cell r="N2726">
            <v>69185</v>
          </cell>
          <cell r="O2726">
            <v>69185</v>
          </cell>
        </row>
        <row r="2727">
          <cell r="A2727" t="str">
            <v>13</v>
          </cell>
          <cell r="B2727" t="str">
            <v>01</v>
          </cell>
          <cell r="C2727" t="str">
            <v>01</v>
          </cell>
          <cell r="D2727" t="str">
            <v>08</v>
          </cell>
          <cell r="E2727" t="str">
            <v>10</v>
          </cell>
          <cell r="F2727" t="str">
            <v>01</v>
          </cell>
          <cell r="G2727" t="str">
            <v>5</v>
          </cell>
          <cell r="H2727" t="str">
            <v>00</v>
          </cell>
          <cell r="I2727" t="str">
            <v>0</v>
          </cell>
          <cell r="J2727">
            <v>14228</v>
          </cell>
          <cell r="K2727">
            <v>13588</v>
          </cell>
          <cell r="L2727">
            <v>14038</v>
          </cell>
          <cell r="M2727">
            <v>9804</v>
          </cell>
          <cell r="N2727">
            <v>11827</v>
          </cell>
          <cell r="O2727">
            <v>11827</v>
          </cell>
        </row>
        <row r="2728">
          <cell r="A2728" t="str">
            <v>13</v>
          </cell>
          <cell r="B2728" t="str">
            <v>01</v>
          </cell>
          <cell r="C2728" t="str">
            <v>01</v>
          </cell>
          <cell r="D2728" t="str">
            <v>10</v>
          </cell>
          <cell r="E2728" t="str">
            <v>10</v>
          </cell>
          <cell r="F2728" t="str">
            <v>01</v>
          </cell>
          <cell r="G2728" t="str">
            <v>1</v>
          </cell>
          <cell r="H2728" t="str">
            <v>00</v>
          </cell>
          <cell r="I2728" t="str">
            <v>0</v>
          </cell>
          <cell r="J2728">
            <v>395338</v>
          </cell>
          <cell r="K2728">
            <v>418172</v>
          </cell>
          <cell r="L2728">
            <v>462107</v>
          </cell>
          <cell r="M2728">
            <v>442632</v>
          </cell>
          <cell r="N2728">
            <v>519431</v>
          </cell>
          <cell r="O2728">
            <v>519431</v>
          </cell>
        </row>
        <row r="2729">
          <cell r="A2729" t="str">
            <v>13</v>
          </cell>
          <cell r="B2729" t="str">
            <v>01</v>
          </cell>
          <cell r="C2729" t="str">
            <v>02</v>
          </cell>
          <cell r="D2729" t="str">
            <v>01</v>
          </cell>
          <cell r="E2729" t="str">
            <v>10</v>
          </cell>
          <cell r="F2729" t="str">
            <v>01</v>
          </cell>
          <cell r="G2729" t="str">
            <v>1</v>
          </cell>
          <cell r="H2729" t="str">
            <v>00</v>
          </cell>
          <cell r="I2729" t="str">
            <v>0</v>
          </cell>
          <cell r="J2729">
            <v>0</v>
          </cell>
          <cell r="K2729">
            <v>140652</v>
          </cell>
          <cell r="L2729">
            <v>71374</v>
          </cell>
          <cell r="M2729">
            <v>156144</v>
          </cell>
          <cell r="N2729">
            <v>146248</v>
          </cell>
          <cell r="O2729">
            <v>146248</v>
          </cell>
        </row>
        <row r="2730">
          <cell r="A2730" t="str">
            <v>13</v>
          </cell>
          <cell r="B2730" t="str">
            <v>01</v>
          </cell>
          <cell r="C2730" t="str">
            <v>02</v>
          </cell>
          <cell r="D2730" t="str">
            <v>01</v>
          </cell>
          <cell r="E2730" t="str">
            <v>10</v>
          </cell>
          <cell r="F2730" t="str">
            <v>01</v>
          </cell>
          <cell r="G2730" t="str">
            <v>2</v>
          </cell>
          <cell r="H2730" t="str">
            <v>00</v>
          </cell>
          <cell r="I2730" t="str">
            <v>0</v>
          </cell>
          <cell r="J2730">
            <v>0</v>
          </cell>
          <cell r="K2730">
            <v>0</v>
          </cell>
          <cell r="L2730">
            <v>0</v>
          </cell>
          <cell r="M2730">
            <v>25475</v>
          </cell>
          <cell r="N2730">
            <v>0</v>
          </cell>
          <cell r="O2730">
            <v>0</v>
          </cell>
        </row>
        <row r="2731">
          <cell r="A2731" t="str">
            <v>13</v>
          </cell>
          <cell r="B2731" t="str">
            <v>01</v>
          </cell>
          <cell r="C2731" t="str">
            <v>02</v>
          </cell>
          <cell r="D2731" t="str">
            <v>11</v>
          </cell>
          <cell r="E2731" t="str">
            <v>10</v>
          </cell>
          <cell r="F2731" t="str">
            <v>01</v>
          </cell>
          <cell r="G2731" t="str">
            <v>2</v>
          </cell>
          <cell r="H2731" t="str">
            <v>00</v>
          </cell>
          <cell r="I2731" t="str">
            <v>0</v>
          </cell>
          <cell r="J2731">
            <v>40950</v>
          </cell>
          <cell r="K2731">
            <v>42051</v>
          </cell>
          <cell r="L2731">
            <v>43344</v>
          </cell>
          <cell r="M2731">
            <v>38492</v>
          </cell>
          <cell r="N2731">
            <v>77167</v>
          </cell>
          <cell r="O2731">
            <v>77167</v>
          </cell>
        </row>
        <row r="2732">
          <cell r="A2732" t="str">
            <v>13</v>
          </cell>
          <cell r="B2732" t="str">
            <v>01</v>
          </cell>
          <cell r="C2732" t="str">
            <v>02</v>
          </cell>
          <cell r="D2732" t="str">
            <v>11</v>
          </cell>
          <cell r="E2732" t="str">
            <v>10</v>
          </cell>
          <cell r="F2732" t="str">
            <v>01</v>
          </cell>
          <cell r="G2732" t="str">
            <v>4</v>
          </cell>
          <cell r="H2732" t="str">
            <v>00</v>
          </cell>
          <cell r="I2732" t="str">
            <v>0</v>
          </cell>
          <cell r="J2732">
            <v>53178</v>
          </cell>
          <cell r="K2732">
            <v>31094</v>
          </cell>
          <cell r="L2732">
            <v>34021</v>
          </cell>
          <cell r="M2732">
            <v>31000</v>
          </cell>
          <cell r="N2732">
            <v>37397</v>
          </cell>
          <cell r="O2732">
            <v>37397</v>
          </cell>
        </row>
        <row r="2733">
          <cell r="A2733" t="str">
            <v>13</v>
          </cell>
          <cell r="B2733" t="str">
            <v>01</v>
          </cell>
          <cell r="C2733" t="str">
            <v>02</v>
          </cell>
          <cell r="D2733" t="str">
            <v>11</v>
          </cell>
          <cell r="E2733" t="str">
            <v>10</v>
          </cell>
          <cell r="F2733" t="str">
            <v>01</v>
          </cell>
          <cell r="G2733" t="str">
            <v>5</v>
          </cell>
          <cell r="H2733" t="str">
            <v>00</v>
          </cell>
          <cell r="I2733" t="str">
            <v>0</v>
          </cell>
          <cell r="J2733">
            <v>3712</v>
          </cell>
          <cell r="K2733">
            <v>16401</v>
          </cell>
          <cell r="L2733">
            <v>19588</v>
          </cell>
          <cell r="M2733">
            <v>12737</v>
          </cell>
          <cell r="N2733">
            <v>15366</v>
          </cell>
          <cell r="O2733">
            <v>15366</v>
          </cell>
        </row>
        <row r="2734">
          <cell r="A2734" t="str">
            <v>13</v>
          </cell>
          <cell r="B2734" t="str">
            <v>01</v>
          </cell>
          <cell r="C2734" t="str">
            <v>02</v>
          </cell>
          <cell r="D2734" t="str">
            <v>12</v>
          </cell>
          <cell r="E2734" t="str">
            <v>10</v>
          </cell>
          <cell r="F2734" t="str">
            <v>01</v>
          </cell>
          <cell r="G2734" t="str">
            <v>6</v>
          </cell>
          <cell r="H2734" t="str">
            <v>00</v>
          </cell>
          <cell r="I2734" t="str">
            <v>0</v>
          </cell>
          <cell r="J2734">
            <v>16334</v>
          </cell>
          <cell r="K2734">
            <v>17032</v>
          </cell>
          <cell r="L2734">
            <v>19637</v>
          </cell>
          <cell r="M2734">
            <v>17602</v>
          </cell>
          <cell r="N2734">
            <v>21234</v>
          </cell>
          <cell r="O2734">
            <v>21234</v>
          </cell>
        </row>
        <row r="2735">
          <cell r="A2735" t="str">
            <v>13</v>
          </cell>
          <cell r="B2735" t="str">
            <v>01</v>
          </cell>
          <cell r="C2735" t="str">
            <v>02</v>
          </cell>
          <cell r="D2735" t="str">
            <v>28</v>
          </cell>
          <cell r="E2735" t="str">
            <v>10</v>
          </cell>
          <cell r="F2735" t="str">
            <v>01</v>
          </cell>
          <cell r="G2735" t="str">
            <v>1</v>
          </cell>
          <cell r="H2735" t="str">
            <v>00</v>
          </cell>
          <cell r="I2735" t="str">
            <v>0</v>
          </cell>
          <cell r="J2735">
            <v>764123</v>
          </cell>
          <cell r="K2735">
            <v>874489</v>
          </cell>
          <cell r="L2735">
            <v>851911</v>
          </cell>
          <cell r="M2735">
            <v>739925</v>
          </cell>
          <cell r="N2735">
            <v>985955</v>
          </cell>
          <cell r="O2735">
            <v>985955</v>
          </cell>
        </row>
        <row r="2736">
          <cell r="A2736" t="str">
            <v>13</v>
          </cell>
          <cell r="B2736" t="str">
            <v>01</v>
          </cell>
          <cell r="C2736" t="str">
            <v>02</v>
          </cell>
          <cell r="D2736" t="str">
            <v>28</v>
          </cell>
          <cell r="E2736" t="str">
            <v>10</v>
          </cell>
          <cell r="F2736" t="str">
            <v>01</v>
          </cell>
          <cell r="G2736" t="str">
            <v>3</v>
          </cell>
          <cell r="H2736" t="str">
            <v>00</v>
          </cell>
          <cell r="I2736" t="str">
            <v>0</v>
          </cell>
          <cell r="J2736">
            <v>47673</v>
          </cell>
          <cell r="K2736">
            <v>32677</v>
          </cell>
          <cell r="L2736">
            <v>41797</v>
          </cell>
          <cell r="M2736">
            <v>37114</v>
          </cell>
          <cell r="N2736">
            <v>44772</v>
          </cell>
          <cell r="O2736">
            <v>44772</v>
          </cell>
        </row>
        <row r="2737">
          <cell r="A2737" t="str">
            <v>13</v>
          </cell>
          <cell r="B2737" t="str">
            <v>01</v>
          </cell>
          <cell r="C2737" t="str">
            <v>03</v>
          </cell>
          <cell r="D2737" t="str">
            <v>01</v>
          </cell>
          <cell r="E2737" t="str">
            <v>10</v>
          </cell>
          <cell r="F2737" t="str">
            <v>01</v>
          </cell>
          <cell r="G2737" t="str">
            <v>1</v>
          </cell>
          <cell r="H2737" t="str">
            <v>00</v>
          </cell>
          <cell r="I2737" t="str">
            <v>0</v>
          </cell>
          <cell r="J2737">
            <v>0</v>
          </cell>
          <cell r="K2737">
            <v>216039</v>
          </cell>
          <cell r="L2737">
            <v>135752</v>
          </cell>
          <cell r="M2737">
            <v>77991</v>
          </cell>
          <cell r="N2737">
            <v>135586</v>
          </cell>
          <cell r="O2737">
            <v>135586</v>
          </cell>
        </row>
        <row r="2738">
          <cell r="A2738" t="str">
            <v>13</v>
          </cell>
          <cell r="B2738" t="str">
            <v>01</v>
          </cell>
          <cell r="C2738" t="str">
            <v>03</v>
          </cell>
          <cell r="D2738" t="str">
            <v>01</v>
          </cell>
          <cell r="E2738" t="str">
            <v>10</v>
          </cell>
          <cell r="F2738" t="str">
            <v>01</v>
          </cell>
          <cell r="G2738" t="str">
            <v>3</v>
          </cell>
          <cell r="H2738" t="str">
            <v>00</v>
          </cell>
          <cell r="I2738" t="str">
            <v>0</v>
          </cell>
          <cell r="J2738">
            <v>0</v>
          </cell>
          <cell r="K2738">
            <v>28013</v>
          </cell>
          <cell r="L2738">
            <v>28013</v>
          </cell>
          <cell r="M2738">
            <v>89499</v>
          </cell>
          <cell r="N2738">
            <v>107968</v>
          </cell>
          <cell r="O2738">
            <v>107968</v>
          </cell>
        </row>
        <row r="2739">
          <cell r="A2739" t="str">
            <v>13</v>
          </cell>
          <cell r="B2739" t="str">
            <v>01</v>
          </cell>
          <cell r="C2739" t="str">
            <v>03</v>
          </cell>
          <cell r="D2739" t="str">
            <v>01</v>
          </cell>
          <cell r="E2739" t="str">
            <v>10</v>
          </cell>
          <cell r="F2739" t="str">
            <v>01</v>
          </cell>
          <cell r="G2739" t="str">
            <v>4</v>
          </cell>
          <cell r="H2739" t="str">
            <v>00</v>
          </cell>
          <cell r="I2739" t="str">
            <v>0</v>
          </cell>
          <cell r="J2739">
            <v>0</v>
          </cell>
          <cell r="K2739">
            <v>25893</v>
          </cell>
          <cell r="L2739">
            <v>28230</v>
          </cell>
          <cell r="M2739">
            <v>71987</v>
          </cell>
          <cell r="N2739">
            <v>86842</v>
          </cell>
          <cell r="O2739">
            <v>86842</v>
          </cell>
        </row>
        <row r="2740">
          <cell r="A2740" t="str">
            <v>13</v>
          </cell>
          <cell r="B2740" t="str">
            <v>01</v>
          </cell>
          <cell r="C2740" t="str">
            <v>03</v>
          </cell>
          <cell r="D2740" t="str">
            <v>20</v>
          </cell>
          <cell r="E2740" t="str">
            <v>10</v>
          </cell>
          <cell r="F2740" t="str">
            <v>01</v>
          </cell>
          <cell r="G2740" t="str">
            <v>5</v>
          </cell>
          <cell r="H2740" t="str">
            <v>00</v>
          </cell>
          <cell r="I2740" t="str">
            <v>0</v>
          </cell>
          <cell r="J2740">
            <v>10119</v>
          </cell>
          <cell r="K2740">
            <v>9460</v>
          </cell>
          <cell r="L2740">
            <v>10921</v>
          </cell>
          <cell r="M2740">
            <v>9544</v>
          </cell>
          <cell r="N2740">
            <v>11514</v>
          </cell>
          <cell r="O2740">
            <v>11514</v>
          </cell>
        </row>
        <row r="2741">
          <cell r="A2741" t="str">
            <v>13</v>
          </cell>
          <cell r="B2741" t="str">
            <v>01</v>
          </cell>
          <cell r="C2741" t="str">
            <v>03</v>
          </cell>
          <cell r="D2741" t="str">
            <v>25</v>
          </cell>
          <cell r="E2741" t="str">
            <v>10</v>
          </cell>
          <cell r="F2741" t="str">
            <v>01</v>
          </cell>
          <cell r="G2741" t="str">
            <v>3</v>
          </cell>
          <cell r="H2741" t="str">
            <v>00</v>
          </cell>
          <cell r="I2741" t="str">
            <v>0</v>
          </cell>
          <cell r="J2741">
            <v>77618</v>
          </cell>
          <cell r="K2741">
            <v>79717</v>
          </cell>
          <cell r="L2741">
            <v>84451</v>
          </cell>
          <cell r="M2741">
            <v>78128</v>
          </cell>
          <cell r="N2741">
            <v>94000</v>
          </cell>
          <cell r="O2741">
            <v>94000</v>
          </cell>
        </row>
        <row r="2742">
          <cell r="A2742" t="str">
            <v>13</v>
          </cell>
          <cell r="B2742" t="str">
            <v>01</v>
          </cell>
          <cell r="C2742" t="str">
            <v>03</v>
          </cell>
          <cell r="D2742" t="str">
            <v>25</v>
          </cell>
          <cell r="E2742" t="str">
            <v>10</v>
          </cell>
          <cell r="F2742" t="str">
            <v>01</v>
          </cell>
          <cell r="G2742" t="str">
            <v>4</v>
          </cell>
          <cell r="H2742" t="str">
            <v>00</v>
          </cell>
          <cell r="I2742" t="str">
            <v>0</v>
          </cell>
          <cell r="J2742">
            <v>52125</v>
          </cell>
          <cell r="K2742">
            <v>51166</v>
          </cell>
          <cell r="L2742">
            <v>55094</v>
          </cell>
          <cell r="M2742">
            <v>45014</v>
          </cell>
          <cell r="N2742">
            <v>65568</v>
          </cell>
          <cell r="O2742">
            <v>65568</v>
          </cell>
        </row>
        <row r="2743">
          <cell r="A2743" t="str">
            <v>13</v>
          </cell>
          <cell r="B2743" t="str">
            <v>01</v>
          </cell>
          <cell r="C2743" t="str">
            <v>03</v>
          </cell>
          <cell r="D2743" t="str">
            <v>31</v>
          </cell>
          <cell r="E2743" t="str">
            <v>10</v>
          </cell>
          <cell r="F2743" t="str">
            <v>01</v>
          </cell>
          <cell r="G2743" t="str">
            <v>2</v>
          </cell>
          <cell r="H2743" t="str">
            <v>00</v>
          </cell>
          <cell r="I2743" t="str">
            <v>0</v>
          </cell>
          <cell r="J2743">
            <v>295673</v>
          </cell>
          <cell r="K2743">
            <v>396284</v>
          </cell>
          <cell r="L2743">
            <v>362260</v>
          </cell>
          <cell r="M2743">
            <v>332632</v>
          </cell>
          <cell r="N2743">
            <v>411649</v>
          </cell>
          <cell r="O2743">
            <v>411649</v>
          </cell>
        </row>
        <row r="2744">
          <cell r="A2744" t="str">
            <v>13</v>
          </cell>
          <cell r="B2744" t="str">
            <v>01</v>
          </cell>
          <cell r="C2744" t="str">
            <v>03</v>
          </cell>
          <cell r="D2744" t="str">
            <v>42</v>
          </cell>
          <cell r="E2744" t="str">
            <v>10</v>
          </cell>
          <cell r="F2744" t="str">
            <v>01</v>
          </cell>
          <cell r="G2744" t="str">
            <v>1</v>
          </cell>
          <cell r="H2744" t="str">
            <v>00</v>
          </cell>
          <cell r="I2744" t="str">
            <v>0</v>
          </cell>
          <cell r="J2744">
            <v>2591040</v>
          </cell>
          <cell r="K2744">
            <v>2720261</v>
          </cell>
          <cell r="L2744">
            <v>2608593</v>
          </cell>
          <cell r="M2744">
            <v>2888485</v>
          </cell>
          <cell r="N2744">
            <v>3849696</v>
          </cell>
          <cell r="O2744">
            <v>3849696</v>
          </cell>
        </row>
        <row r="2745">
          <cell r="A2745" t="str">
            <v>13</v>
          </cell>
          <cell r="B2745" t="str">
            <v>01</v>
          </cell>
          <cell r="C2745" t="str">
            <v>04</v>
          </cell>
          <cell r="D2745" t="str">
            <v>01</v>
          </cell>
          <cell r="E2745" t="str">
            <v>10</v>
          </cell>
          <cell r="F2745" t="str">
            <v>01</v>
          </cell>
          <cell r="G2745" t="str">
            <v>1</v>
          </cell>
          <cell r="H2745" t="str">
            <v>00</v>
          </cell>
          <cell r="I2745" t="str">
            <v>0</v>
          </cell>
          <cell r="J2745">
            <v>0</v>
          </cell>
          <cell r="K2745">
            <v>104079</v>
          </cell>
          <cell r="L2745">
            <v>98908</v>
          </cell>
          <cell r="M2745">
            <v>162043</v>
          </cell>
          <cell r="N2745">
            <v>204469</v>
          </cell>
          <cell r="O2745">
            <v>204469</v>
          </cell>
        </row>
        <row r="2746">
          <cell r="A2746" t="str">
            <v>13</v>
          </cell>
          <cell r="B2746" t="str">
            <v>01</v>
          </cell>
          <cell r="C2746" t="str">
            <v>04</v>
          </cell>
          <cell r="D2746" t="str">
            <v>21</v>
          </cell>
          <cell r="E2746" t="str">
            <v>10</v>
          </cell>
          <cell r="F2746" t="str">
            <v>01</v>
          </cell>
          <cell r="G2746" t="str">
            <v>3</v>
          </cell>
          <cell r="H2746" t="str">
            <v>00</v>
          </cell>
          <cell r="I2746" t="str">
            <v>0</v>
          </cell>
          <cell r="J2746">
            <v>28033</v>
          </cell>
          <cell r="K2746">
            <v>27458</v>
          </cell>
          <cell r="L2746">
            <v>33994</v>
          </cell>
          <cell r="M2746">
            <v>37856</v>
          </cell>
          <cell r="N2746">
            <v>45668</v>
          </cell>
          <cell r="O2746">
            <v>45668</v>
          </cell>
        </row>
        <row r="2747">
          <cell r="A2747" t="str">
            <v>13</v>
          </cell>
          <cell r="B2747" t="str">
            <v>01</v>
          </cell>
          <cell r="C2747" t="str">
            <v>04</v>
          </cell>
          <cell r="D2747" t="str">
            <v>21</v>
          </cell>
          <cell r="E2747" t="str">
            <v>10</v>
          </cell>
          <cell r="F2747" t="str">
            <v>01</v>
          </cell>
          <cell r="G2747" t="str">
            <v>4</v>
          </cell>
          <cell r="H2747" t="str">
            <v>00</v>
          </cell>
          <cell r="I2747" t="str">
            <v>0</v>
          </cell>
          <cell r="J2747">
            <v>5955</v>
          </cell>
          <cell r="K2747">
            <v>18918</v>
          </cell>
          <cell r="L2747">
            <v>20609</v>
          </cell>
          <cell r="M2747">
            <v>19308</v>
          </cell>
          <cell r="N2747">
            <v>23293</v>
          </cell>
          <cell r="O2747">
            <v>23293</v>
          </cell>
        </row>
        <row r="2748">
          <cell r="A2748" t="str">
            <v>13</v>
          </cell>
          <cell r="B2748" t="str">
            <v>01</v>
          </cell>
          <cell r="C2748" t="str">
            <v>04</v>
          </cell>
          <cell r="D2748" t="str">
            <v>21</v>
          </cell>
          <cell r="E2748" t="str">
            <v>10</v>
          </cell>
          <cell r="F2748" t="str">
            <v>01</v>
          </cell>
          <cell r="G2748" t="str">
            <v>5</v>
          </cell>
          <cell r="H2748" t="str">
            <v>00</v>
          </cell>
          <cell r="I2748" t="str">
            <v>0</v>
          </cell>
          <cell r="J2748">
            <v>15632</v>
          </cell>
          <cell r="K2748">
            <v>14211</v>
          </cell>
          <cell r="L2748">
            <v>26839</v>
          </cell>
          <cell r="M2748">
            <v>13968</v>
          </cell>
          <cell r="N2748">
            <v>16850</v>
          </cell>
          <cell r="O2748">
            <v>16850</v>
          </cell>
        </row>
        <row r="2749">
          <cell r="A2749" t="str">
            <v>13</v>
          </cell>
          <cell r="B2749" t="str">
            <v>01</v>
          </cell>
          <cell r="C2749" t="str">
            <v>04</v>
          </cell>
          <cell r="D2749" t="str">
            <v>21</v>
          </cell>
          <cell r="E2749" t="str">
            <v>10</v>
          </cell>
          <cell r="F2749" t="str">
            <v>01</v>
          </cell>
          <cell r="G2749" t="str">
            <v>6</v>
          </cell>
          <cell r="H2749" t="str">
            <v>00</v>
          </cell>
          <cell r="I2749" t="str">
            <v>0</v>
          </cell>
          <cell r="J2749">
            <v>4077</v>
          </cell>
          <cell r="K2749">
            <v>14693</v>
          </cell>
          <cell r="L2749">
            <v>17432</v>
          </cell>
          <cell r="M2749">
            <v>16627</v>
          </cell>
          <cell r="N2749">
            <v>20059</v>
          </cell>
          <cell r="O2749">
            <v>20059</v>
          </cell>
        </row>
        <row r="2750">
          <cell r="A2750" t="str">
            <v>13</v>
          </cell>
          <cell r="B2750" t="str">
            <v>01</v>
          </cell>
          <cell r="C2750" t="str">
            <v>04</v>
          </cell>
          <cell r="D2750" t="str">
            <v>22</v>
          </cell>
          <cell r="E2750" t="str">
            <v>10</v>
          </cell>
          <cell r="F2750" t="str">
            <v>01</v>
          </cell>
          <cell r="G2750" t="str">
            <v>2</v>
          </cell>
          <cell r="H2750" t="str">
            <v>00</v>
          </cell>
          <cell r="I2750" t="str">
            <v>0</v>
          </cell>
          <cell r="J2750">
            <v>46806</v>
          </cell>
          <cell r="K2750">
            <v>85127</v>
          </cell>
          <cell r="L2750">
            <v>47958</v>
          </cell>
          <cell r="M2750">
            <v>28273</v>
          </cell>
          <cell r="N2750">
            <v>50958</v>
          </cell>
          <cell r="O2750">
            <v>50958</v>
          </cell>
        </row>
        <row r="2751">
          <cell r="A2751" t="str">
            <v>13</v>
          </cell>
          <cell r="B2751" t="str">
            <v>01</v>
          </cell>
          <cell r="C2751" t="str">
            <v>04</v>
          </cell>
          <cell r="D2751" t="str">
            <v>23</v>
          </cell>
          <cell r="E2751" t="str">
            <v>10</v>
          </cell>
          <cell r="F2751" t="str">
            <v>01</v>
          </cell>
          <cell r="G2751" t="str">
            <v>1</v>
          </cell>
          <cell r="H2751" t="str">
            <v>00</v>
          </cell>
          <cell r="I2751" t="str">
            <v>0</v>
          </cell>
          <cell r="J2751">
            <v>424055</v>
          </cell>
          <cell r="K2751">
            <v>460871</v>
          </cell>
          <cell r="L2751">
            <v>448164</v>
          </cell>
          <cell r="M2751">
            <v>482016</v>
          </cell>
          <cell r="N2751">
            <v>637014</v>
          </cell>
          <cell r="O2751">
            <v>637014</v>
          </cell>
        </row>
        <row r="2752">
          <cell r="A2752" t="str">
            <v>13</v>
          </cell>
          <cell r="B2752" t="str">
            <v>01</v>
          </cell>
          <cell r="C2752" t="str">
            <v>05</v>
          </cell>
          <cell r="D2752" t="str">
            <v>01</v>
          </cell>
          <cell r="E2752" t="str">
            <v>10</v>
          </cell>
          <cell r="F2752" t="str">
            <v>01</v>
          </cell>
          <cell r="G2752" t="str">
            <v>1</v>
          </cell>
          <cell r="H2752" t="str">
            <v>00</v>
          </cell>
          <cell r="I2752" t="str">
            <v>0</v>
          </cell>
          <cell r="J2752">
            <v>0</v>
          </cell>
          <cell r="K2752">
            <v>103519</v>
          </cell>
          <cell r="L2752">
            <v>58235</v>
          </cell>
          <cell r="M2752">
            <v>157008</v>
          </cell>
          <cell r="N2752">
            <v>189408</v>
          </cell>
          <cell r="O2752">
            <v>189408</v>
          </cell>
        </row>
        <row r="2753">
          <cell r="A2753" t="str">
            <v>13</v>
          </cell>
          <cell r="B2753" t="str">
            <v>01</v>
          </cell>
          <cell r="C2753" t="str">
            <v>05</v>
          </cell>
          <cell r="D2753" t="str">
            <v>25</v>
          </cell>
          <cell r="E2753" t="str">
            <v>10</v>
          </cell>
          <cell r="F2753" t="str">
            <v>01</v>
          </cell>
          <cell r="G2753" t="str">
            <v>6</v>
          </cell>
          <cell r="H2753" t="str">
            <v>00</v>
          </cell>
          <cell r="I2753" t="str">
            <v>0</v>
          </cell>
          <cell r="J2753">
            <v>29905</v>
          </cell>
          <cell r="K2753">
            <v>27666</v>
          </cell>
          <cell r="L2753">
            <v>34365</v>
          </cell>
          <cell r="M2753">
            <v>32066</v>
          </cell>
          <cell r="N2753">
            <v>38683</v>
          </cell>
          <cell r="O2753">
            <v>38683</v>
          </cell>
        </row>
        <row r="2754">
          <cell r="A2754" t="str">
            <v>13</v>
          </cell>
          <cell r="B2754" t="str">
            <v>01</v>
          </cell>
          <cell r="C2754" t="str">
            <v>05</v>
          </cell>
          <cell r="D2754" t="str">
            <v>26</v>
          </cell>
          <cell r="E2754" t="str">
            <v>10</v>
          </cell>
          <cell r="F2754" t="str">
            <v>01</v>
          </cell>
          <cell r="G2754" t="str">
            <v>2</v>
          </cell>
          <cell r="H2754" t="str">
            <v>00</v>
          </cell>
          <cell r="I2754" t="str">
            <v>0</v>
          </cell>
          <cell r="J2754">
            <v>397762</v>
          </cell>
          <cell r="K2754">
            <v>333681</v>
          </cell>
          <cell r="L2754">
            <v>318893</v>
          </cell>
          <cell r="M2754">
            <v>415620</v>
          </cell>
          <cell r="N2754">
            <v>520064</v>
          </cell>
          <cell r="O2754">
            <v>520064</v>
          </cell>
        </row>
        <row r="2755">
          <cell r="A2755" t="str">
            <v>13</v>
          </cell>
          <cell r="B2755" t="str">
            <v>01</v>
          </cell>
          <cell r="C2755" t="str">
            <v>05</v>
          </cell>
          <cell r="D2755" t="str">
            <v>26</v>
          </cell>
          <cell r="E2755" t="str">
            <v>10</v>
          </cell>
          <cell r="F2755" t="str">
            <v>01</v>
          </cell>
          <cell r="G2755" t="str">
            <v>3</v>
          </cell>
          <cell r="H2755" t="str">
            <v>00</v>
          </cell>
          <cell r="I2755" t="str">
            <v>0</v>
          </cell>
          <cell r="J2755">
            <v>298492</v>
          </cell>
          <cell r="K2755">
            <v>236541</v>
          </cell>
          <cell r="L2755">
            <v>364708</v>
          </cell>
          <cell r="M2755">
            <v>314199</v>
          </cell>
          <cell r="N2755">
            <v>379036</v>
          </cell>
          <cell r="O2755">
            <v>379036</v>
          </cell>
        </row>
        <row r="2756">
          <cell r="A2756" t="str">
            <v>13</v>
          </cell>
          <cell r="B2756" t="str">
            <v>01</v>
          </cell>
          <cell r="C2756" t="str">
            <v>05</v>
          </cell>
          <cell r="D2756" t="str">
            <v>26</v>
          </cell>
          <cell r="E2756" t="str">
            <v>10</v>
          </cell>
          <cell r="F2756" t="str">
            <v>01</v>
          </cell>
          <cell r="G2756" t="str">
            <v>4</v>
          </cell>
          <cell r="H2756" t="str">
            <v>00</v>
          </cell>
          <cell r="I2756" t="str">
            <v>0</v>
          </cell>
          <cell r="J2756">
            <v>169046</v>
          </cell>
          <cell r="K2756">
            <v>184421</v>
          </cell>
          <cell r="L2756">
            <v>230229</v>
          </cell>
          <cell r="M2756">
            <v>185426</v>
          </cell>
          <cell r="N2756">
            <v>223691</v>
          </cell>
          <cell r="O2756">
            <v>223691</v>
          </cell>
        </row>
        <row r="2757">
          <cell r="A2757" t="str">
            <v>13</v>
          </cell>
          <cell r="B2757" t="str">
            <v>01</v>
          </cell>
          <cell r="C2757" t="str">
            <v>05</v>
          </cell>
          <cell r="D2757" t="str">
            <v>26</v>
          </cell>
          <cell r="E2757" t="str">
            <v>10</v>
          </cell>
          <cell r="F2757" t="str">
            <v>01</v>
          </cell>
          <cell r="G2757" t="str">
            <v>5</v>
          </cell>
          <cell r="H2757" t="str">
            <v>00</v>
          </cell>
          <cell r="I2757" t="str">
            <v>0</v>
          </cell>
          <cell r="J2757">
            <v>46642</v>
          </cell>
          <cell r="K2757">
            <v>47194</v>
          </cell>
          <cell r="L2757">
            <v>31774</v>
          </cell>
          <cell r="M2757">
            <v>55766</v>
          </cell>
          <cell r="N2757">
            <v>67274</v>
          </cell>
          <cell r="O2757">
            <v>67274</v>
          </cell>
        </row>
        <row r="2758">
          <cell r="A2758" t="str">
            <v>13</v>
          </cell>
          <cell r="B2758" t="str">
            <v>01</v>
          </cell>
          <cell r="C2758" t="str">
            <v>05</v>
          </cell>
          <cell r="D2758" t="str">
            <v>39</v>
          </cell>
          <cell r="E2758" t="str">
            <v>10</v>
          </cell>
          <cell r="F2758" t="str">
            <v>01</v>
          </cell>
          <cell r="G2758" t="str">
            <v>1</v>
          </cell>
          <cell r="H2758" t="str">
            <v>00</v>
          </cell>
          <cell r="I2758" t="str">
            <v>0</v>
          </cell>
          <cell r="J2758">
            <v>3394591</v>
          </cell>
          <cell r="K2758">
            <v>4569513</v>
          </cell>
          <cell r="L2758">
            <v>4260566</v>
          </cell>
          <cell r="M2758">
            <v>4100769</v>
          </cell>
          <cell r="N2758">
            <v>5049832</v>
          </cell>
          <cell r="O2758">
            <v>5049832</v>
          </cell>
        </row>
        <row r="2759">
          <cell r="A2759" t="str">
            <v>13</v>
          </cell>
          <cell r="B2759" t="str">
            <v>01</v>
          </cell>
          <cell r="C2759" t="str">
            <v>06</v>
          </cell>
          <cell r="D2759" t="str">
            <v>01</v>
          </cell>
          <cell r="E2759" t="str">
            <v>10</v>
          </cell>
          <cell r="F2759" t="str">
            <v>01</v>
          </cell>
          <cell r="G2759" t="str">
            <v>1</v>
          </cell>
          <cell r="H2759" t="str">
            <v>00</v>
          </cell>
          <cell r="I2759" t="str">
            <v>0</v>
          </cell>
          <cell r="J2759">
            <v>0</v>
          </cell>
          <cell r="K2759">
            <v>107690</v>
          </cell>
          <cell r="L2759">
            <v>41365</v>
          </cell>
          <cell r="M2759">
            <v>74788</v>
          </cell>
          <cell r="N2759">
            <v>110889</v>
          </cell>
          <cell r="O2759">
            <v>110889</v>
          </cell>
        </row>
        <row r="2760">
          <cell r="A2760" t="str">
            <v>13</v>
          </cell>
          <cell r="B2760" t="str">
            <v>01</v>
          </cell>
          <cell r="C2760" t="str">
            <v>06</v>
          </cell>
          <cell r="D2760" t="str">
            <v>26</v>
          </cell>
          <cell r="E2760" t="str">
            <v>10</v>
          </cell>
          <cell r="F2760" t="str">
            <v>01</v>
          </cell>
          <cell r="G2760" t="str">
            <v>2</v>
          </cell>
          <cell r="H2760" t="str">
            <v>00</v>
          </cell>
          <cell r="I2760" t="str">
            <v>0</v>
          </cell>
          <cell r="J2760">
            <v>5622</v>
          </cell>
          <cell r="K2760">
            <v>5386</v>
          </cell>
          <cell r="L2760">
            <v>5871</v>
          </cell>
          <cell r="M2760">
            <v>13817</v>
          </cell>
          <cell r="N2760">
            <v>6293</v>
          </cell>
          <cell r="O2760">
            <v>6293</v>
          </cell>
        </row>
        <row r="2761">
          <cell r="A2761" t="str">
            <v>13</v>
          </cell>
          <cell r="B2761" t="str">
            <v>01</v>
          </cell>
          <cell r="C2761" t="str">
            <v>06</v>
          </cell>
          <cell r="D2761" t="str">
            <v>26</v>
          </cell>
          <cell r="E2761" t="str">
            <v>10</v>
          </cell>
          <cell r="F2761" t="str">
            <v>01</v>
          </cell>
          <cell r="G2761" t="str">
            <v>3</v>
          </cell>
          <cell r="H2761" t="str">
            <v>00</v>
          </cell>
          <cell r="I2761" t="str">
            <v>0</v>
          </cell>
          <cell r="J2761">
            <v>8215</v>
          </cell>
          <cell r="K2761">
            <v>6210</v>
          </cell>
          <cell r="L2761">
            <v>7680</v>
          </cell>
          <cell r="M2761">
            <v>5675</v>
          </cell>
          <cell r="N2761">
            <v>6846</v>
          </cell>
          <cell r="O2761">
            <v>6846</v>
          </cell>
        </row>
        <row r="2762">
          <cell r="A2762" t="str">
            <v>13</v>
          </cell>
          <cell r="B2762" t="str">
            <v>01</v>
          </cell>
          <cell r="C2762" t="str">
            <v>06</v>
          </cell>
          <cell r="D2762" t="str">
            <v>26</v>
          </cell>
          <cell r="E2762" t="str">
            <v>10</v>
          </cell>
          <cell r="F2762" t="str">
            <v>01</v>
          </cell>
          <cell r="G2762" t="str">
            <v>4</v>
          </cell>
          <cell r="H2762" t="str">
            <v>00</v>
          </cell>
          <cell r="I2762" t="str">
            <v>0</v>
          </cell>
          <cell r="J2762">
            <v>0</v>
          </cell>
          <cell r="K2762">
            <v>4841</v>
          </cell>
          <cell r="L2762">
            <v>5529</v>
          </cell>
          <cell r="M2762">
            <v>4721</v>
          </cell>
          <cell r="N2762">
            <v>5695</v>
          </cell>
          <cell r="O2762">
            <v>5695</v>
          </cell>
        </row>
        <row r="2763">
          <cell r="A2763" t="str">
            <v>13</v>
          </cell>
          <cell r="B2763" t="str">
            <v>01</v>
          </cell>
          <cell r="C2763" t="str">
            <v>06</v>
          </cell>
          <cell r="D2763" t="str">
            <v>29</v>
          </cell>
          <cell r="E2763" t="str">
            <v>10</v>
          </cell>
          <cell r="F2763" t="str">
            <v>01</v>
          </cell>
          <cell r="G2763" t="str">
            <v>1</v>
          </cell>
          <cell r="H2763" t="str">
            <v>00</v>
          </cell>
          <cell r="I2763" t="str">
            <v>0</v>
          </cell>
          <cell r="J2763">
            <v>227202</v>
          </cell>
          <cell r="K2763">
            <v>311486</v>
          </cell>
          <cell r="L2763">
            <v>214002</v>
          </cell>
          <cell r="M2763">
            <v>215148</v>
          </cell>
          <cell r="N2763">
            <v>263297</v>
          </cell>
          <cell r="O2763">
            <v>263297</v>
          </cell>
        </row>
        <row r="2764">
          <cell r="A2764" t="str">
            <v>13</v>
          </cell>
          <cell r="B2764" t="str">
            <v>01</v>
          </cell>
          <cell r="C2764" t="str">
            <v>01</v>
          </cell>
          <cell r="D2764" t="str">
            <v>01</v>
          </cell>
          <cell r="E2764" t="str">
            <v>10</v>
          </cell>
          <cell r="F2764" t="str">
            <v>02</v>
          </cell>
          <cell r="G2764" t="str">
            <v>1</v>
          </cell>
          <cell r="H2764" t="str">
            <v>00</v>
          </cell>
          <cell r="I2764" t="str">
            <v>0</v>
          </cell>
          <cell r="J2764">
            <v>299264</v>
          </cell>
          <cell r="K2764">
            <v>300000</v>
          </cell>
          <cell r="L2764">
            <v>463637</v>
          </cell>
          <cell r="M2764">
            <v>323000</v>
          </cell>
          <cell r="N2764">
            <v>223000</v>
          </cell>
          <cell r="O2764">
            <v>223000</v>
          </cell>
        </row>
        <row r="2765">
          <cell r="A2765" t="str">
            <v>13</v>
          </cell>
          <cell r="B2765" t="str">
            <v>01</v>
          </cell>
          <cell r="C2765" t="str">
            <v>01</v>
          </cell>
          <cell r="D2765" t="str">
            <v>01</v>
          </cell>
          <cell r="E2765" t="str">
            <v>10</v>
          </cell>
          <cell r="F2765" t="str">
            <v>05</v>
          </cell>
          <cell r="G2765" t="str">
            <v>0</v>
          </cell>
          <cell r="H2765" t="str">
            <v>00</v>
          </cell>
          <cell r="I2765" t="str">
            <v>0</v>
          </cell>
          <cell r="J2765">
            <v>645050</v>
          </cell>
          <cell r="K2765">
            <v>705875</v>
          </cell>
          <cell r="L2765">
            <v>786350</v>
          </cell>
          <cell r="M2765">
            <v>1474858</v>
          </cell>
          <cell r="N2765">
            <v>1474858</v>
          </cell>
          <cell r="O2765">
            <v>1474858</v>
          </cell>
        </row>
        <row r="2766">
          <cell r="A2766" t="str">
            <v>13</v>
          </cell>
          <cell r="B2766" t="str">
            <v>01</v>
          </cell>
          <cell r="C2766" t="str">
            <v>03</v>
          </cell>
          <cell r="D2766" t="str">
            <v>13</v>
          </cell>
          <cell r="E2766" t="str">
            <v>10</v>
          </cell>
          <cell r="F2766" t="str">
            <v>11</v>
          </cell>
          <cell r="G2766" t="str">
            <v>1</v>
          </cell>
          <cell r="H2766" t="str">
            <v>00</v>
          </cell>
          <cell r="I2766" t="str">
            <v>0</v>
          </cell>
          <cell r="J2766">
            <v>718</v>
          </cell>
          <cell r="K2766">
            <v>0</v>
          </cell>
          <cell r="L2766">
            <v>0</v>
          </cell>
          <cell r="M2766">
            <v>0</v>
          </cell>
          <cell r="N2766">
            <v>0</v>
          </cell>
          <cell r="O2766">
            <v>0</v>
          </cell>
        </row>
        <row r="2767">
          <cell r="A2767" t="str">
            <v>13</v>
          </cell>
          <cell r="B2767" t="str">
            <v>01</v>
          </cell>
          <cell r="C2767" t="str">
            <v>03</v>
          </cell>
          <cell r="D2767" t="str">
            <v>18</v>
          </cell>
          <cell r="E2767" t="str">
            <v>10</v>
          </cell>
          <cell r="F2767" t="str">
            <v>11</v>
          </cell>
          <cell r="G2767" t="str">
            <v>1</v>
          </cell>
          <cell r="H2767" t="str">
            <v>00</v>
          </cell>
          <cell r="I2767" t="str">
            <v>0</v>
          </cell>
          <cell r="J2767">
            <v>0</v>
          </cell>
          <cell r="K2767">
            <v>2500</v>
          </cell>
          <cell r="L2767">
            <v>555</v>
          </cell>
          <cell r="M2767">
            <v>500</v>
          </cell>
          <cell r="N2767">
            <v>500</v>
          </cell>
          <cell r="O2767">
            <v>500</v>
          </cell>
        </row>
        <row r="2768">
          <cell r="A2768" t="str">
            <v>13</v>
          </cell>
          <cell r="B2768" t="str">
            <v>01</v>
          </cell>
          <cell r="C2768" t="str">
            <v>03</v>
          </cell>
          <cell r="D2768" t="str">
            <v>16</v>
          </cell>
          <cell r="E2768" t="str">
            <v>10</v>
          </cell>
          <cell r="F2768" t="str">
            <v>24</v>
          </cell>
          <cell r="G2768" t="str">
            <v>1</v>
          </cell>
          <cell r="H2768" t="str">
            <v>00</v>
          </cell>
          <cell r="I2768" t="str">
            <v>0</v>
          </cell>
          <cell r="J2768">
            <v>1885</v>
          </cell>
          <cell r="K2768">
            <v>0</v>
          </cell>
          <cell r="L2768">
            <v>0</v>
          </cell>
          <cell r="M2768">
            <v>0</v>
          </cell>
          <cell r="N2768">
            <v>0</v>
          </cell>
          <cell r="O2768">
            <v>0</v>
          </cell>
        </row>
        <row r="2769">
          <cell r="A2769" t="str">
            <v>13</v>
          </cell>
          <cell r="B2769" t="str">
            <v>01</v>
          </cell>
          <cell r="C2769" t="str">
            <v>01</v>
          </cell>
          <cell r="D2769" t="str">
            <v>01</v>
          </cell>
          <cell r="E2769" t="str">
            <v>10</v>
          </cell>
          <cell r="F2769" t="str">
            <v>80</v>
          </cell>
          <cell r="G2769" t="str">
            <v>1</v>
          </cell>
          <cell r="H2769" t="str">
            <v>00</v>
          </cell>
          <cell r="I2769" t="str">
            <v>0</v>
          </cell>
          <cell r="J2769">
            <v>18327</v>
          </cell>
          <cell r="K2769">
            <v>1</v>
          </cell>
          <cell r="L2769">
            <v>1</v>
          </cell>
          <cell r="M2769">
            <v>0</v>
          </cell>
          <cell r="N2769">
            <v>0</v>
          </cell>
          <cell r="O2769">
            <v>0</v>
          </cell>
        </row>
        <row r="2770">
          <cell r="A2770" t="str">
            <v>13</v>
          </cell>
          <cell r="B2770" t="str">
            <v>01</v>
          </cell>
          <cell r="C2770" t="str">
            <v>01</v>
          </cell>
          <cell r="D2770" t="str">
            <v>01</v>
          </cell>
          <cell r="E2770" t="str">
            <v>10</v>
          </cell>
          <cell r="F2770" t="str">
            <v>26</v>
          </cell>
          <cell r="G2770" t="str">
            <v>1</v>
          </cell>
          <cell r="H2770" t="str">
            <v>00</v>
          </cell>
          <cell r="I2770" t="str">
            <v>0</v>
          </cell>
          <cell r="J2770">
            <v>18897</v>
          </cell>
          <cell r="K2770">
            <v>18000</v>
          </cell>
          <cell r="L2770">
            <v>90669</v>
          </cell>
          <cell r="M2770">
            <v>18000</v>
          </cell>
          <cell r="N2770">
            <v>18000</v>
          </cell>
          <cell r="O2770">
            <v>18000</v>
          </cell>
        </row>
        <row r="2771">
          <cell r="A2771" t="str">
            <v>13</v>
          </cell>
          <cell r="B2771" t="str">
            <v>01</v>
          </cell>
          <cell r="C2771" t="str">
            <v>01</v>
          </cell>
          <cell r="D2771" t="str">
            <v>01</v>
          </cell>
          <cell r="E2771" t="str">
            <v>10</v>
          </cell>
          <cell r="F2771" t="str">
            <v>27</v>
          </cell>
          <cell r="G2771" t="str">
            <v>1</v>
          </cell>
          <cell r="H2771" t="str">
            <v>00</v>
          </cell>
          <cell r="I2771" t="str">
            <v>0</v>
          </cell>
          <cell r="J2771">
            <v>0</v>
          </cell>
          <cell r="K2771">
            <v>1</v>
          </cell>
          <cell r="L2771">
            <v>1</v>
          </cell>
          <cell r="M2771">
            <v>1</v>
          </cell>
          <cell r="N2771">
            <v>1</v>
          </cell>
          <cell r="O2771">
            <v>1</v>
          </cell>
        </row>
        <row r="2772">
          <cell r="A2772" t="str">
            <v>13</v>
          </cell>
          <cell r="B2772" t="str">
            <v>01</v>
          </cell>
          <cell r="C2772" t="str">
            <v>03</v>
          </cell>
          <cell r="D2772" t="str">
            <v>13</v>
          </cell>
          <cell r="E2772" t="str">
            <v>10</v>
          </cell>
          <cell r="F2772" t="str">
            <v>27</v>
          </cell>
          <cell r="G2772" t="str">
            <v>1</v>
          </cell>
          <cell r="H2772" t="str">
            <v>00</v>
          </cell>
          <cell r="I2772" t="str">
            <v>0</v>
          </cell>
          <cell r="J2772">
            <v>366982</v>
          </cell>
          <cell r="K2772">
            <v>1</v>
          </cell>
          <cell r="L2772">
            <v>1</v>
          </cell>
          <cell r="M2772">
            <v>1</v>
          </cell>
          <cell r="N2772">
            <v>1</v>
          </cell>
          <cell r="O2772">
            <v>1</v>
          </cell>
        </row>
        <row r="2773">
          <cell r="A2773" t="str">
            <v>13</v>
          </cell>
          <cell r="B2773" t="str">
            <v>01</v>
          </cell>
          <cell r="C2773" t="str">
            <v>03</v>
          </cell>
          <cell r="D2773" t="str">
            <v>13</v>
          </cell>
          <cell r="E2773" t="str">
            <v>10</v>
          </cell>
          <cell r="F2773" t="str">
            <v>27</v>
          </cell>
          <cell r="G2773" t="str">
            <v>2</v>
          </cell>
          <cell r="H2773" t="str">
            <v>00</v>
          </cell>
          <cell r="I2773" t="str">
            <v>0</v>
          </cell>
          <cell r="J2773">
            <v>56576</v>
          </cell>
          <cell r="K2773">
            <v>1</v>
          </cell>
          <cell r="L2773">
            <v>1</v>
          </cell>
          <cell r="M2773">
            <v>1</v>
          </cell>
          <cell r="N2773">
            <v>1</v>
          </cell>
          <cell r="O2773">
            <v>1</v>
          </cell>
        </row>
        <row r="2774">
          <cell r="A2774" t="str">
            <v>13</v>
          </cell>
          <cell r="B2774" t="str">
            <v>01</v>
          </cell>
          <cell r="C2774" t="str">
            <v>03</v>
          </cell>
          <cell r="D2774" t="str">
            <v>13</v>
          </cell>
          <cell r="E2774" t="str">
            <v>10</v>
          </cell>
          <cell r="F2774" t="str">
            <v>27</v>
          </cell>
          <cell r="G2774" t="str">
            <v>3</v>
          </cell>
          <cell r="H2774" t="str">
            <v>00</v>
          </cell>
          <cell r="I2774" t="str">
            <v>0</v>
          </cell>
          <cell r="J2774">
            <v>30814</v>
          </cell>
          <cell r="K2774">
            <v>1</v>
          </cell>
          <cell r="L2774">
            <v>1</v>
          </cell>
          <cell r="M2774">
            <v>1</v>
          </cell>
          <cell r="N2774">
            <v>1</v>
          </cell>
          <cell r="O2774">
            <v>1</v>
          </cell>
        </row>
        <row r="2775">
          <cell r="A2775" t="str">
            <v>13</v>
          </cell>
          <cell r="B2775" t="str">
            <v>01</v>
          </cell>
          <cell r="C2775" t="str">
            <v>03</v>
          </cell>
          <cell r="D2775" t="str">
            <v>13</v>
          </cell>
          <cell r="E2775" t="str">
            <v>10</v>
          </cell>
          <cell r="F2775" t="str">
            <v>27</v>
          </cell>
          <cell r="G2775" t="str">
            <v>4</v>
          </cell>
          <cell r="H2775" t="str">
            <v>00</v>
          </cell>
          <cell r="I2775" t="str">
            <v>0</v>
          </cell>
          <cell r="J2775">
            <v>20131</v>
          </cell>
          <cell r="K2775">
            <v>1</v>
          </cell>
          <cell r="L2775">
            <v>1</v>
          </cell>
          <cell r="M2775">
            <v>1</v>
          </cell>
          <cell r="N2775">
            <v>1</v>
          </cell>
          <cell r="O2775">
            <v>1</v>
          </cell>
        </row>
        <row r="2776">
          <cell r="A2776" t="str">
            <v>13</v>
          </cell>
          <cell r="B2776" t="str">
            <v>01</v>
          </cell>
          <cell r="C2776" t="str">
            <v>03</v>
          </cell>
          <cell r="D2776" t="str">
            <v>13</v>
          </cell>
          <cell r="E2776" t="str">
            <v>10</v>
          </cell>
          <cell r="F2776" t="str">
            <v>27</v>
          </cell>
          <cell r="G2776" t="str">
            <v>5</v>
          </cell>
          <cell r="H2776" t="str">
            <v>00</v>
          </cell>
          <cell r="I2776" t="str">
            <v>0</v>
          </cell>
          <cell r="J2776">
            <v>19268</v>
          </cell>
          <cell r="K2776">
            <v>1</v>
          </cell>
          <cell r="L2776">
            <v>1</v>
          </cell>
          <cell r="M2776">
            <v>1</v>
          </cell>
          <cell r="N2776">
            <v>1</v>
          </cell>
          <cell r="O2776">
            <v>1</v>
          </cell>
        </row>
        <row r="2777">
          <cell r="A2777" t="str">
            <v>13</v>
          </cell>
          <cell r="B2777" t="str">
            <v>01</v>
          </cell>
          <cell r="C2777" t="str">
            <v>03</v>
          </cell>
          <cell r="D2777" t="str">
            <v>13</v>
          </cell>
          <cell r="E2777" t="str">
            <v>10</v>
          </cell>
          <cell r="F2777" t="str">
            <v>27</v>
          </cell>
          <cell r="G2777" t="str">
            <v>6</v>
          </cell>
          <cell r="H2777" t="str">
            <v>00</v>
          </cell>
          <cell r="I2777" t="str">
            <v>0</v>
          </cell>
          <cell r="J2777">
            <v>11346</v>
          </cell>
          <cell r="K2777">
            <v>1</v>
          </cell>
          <cell r="L2777">
            <v>1</v>
          </cell>
          <cell r="M2777">
            <v>1</v>
          </cell>
          <cell r="N2777">
            <v>1</v>
          </cell>
          <cell r="O2777">
            <v>1</v>
          </cell>
        </row>
        <row r="2778">
          <cell r="A2778" t="str">
            <v>13</v>
          </cell>
          <cell r="B2778" t="str">
            <v>01</v>
          </cell>
          <cell r="C2778" t="str">
            <v>01</v>
          </cell>
          <cell r="D2778" t="str">
            <v>01</v>
          </cell>
          <cell r="E2778" t="str">
            <v>10</v>
          </cell>
          <cell r="F2778" t="str">
            <v>28</v>
          </cell>
          <cell r="G2778" t="str">
            <v>1</v>
          </cell>
          <cell r="H2778" t="str">
            <v>00</v>
          </cell>
          <cell r="I2778" t="str">
            <v>0</v>
          </cell>
          <cell r="J2778">
            <v>0</v>
          </cell>
          <cell r="K2778">
            <v>28600</v>
          </cell>
          <cell r="L2778">
            <v>15440</v>
          </cell>
          <cell r="M2778">
            <v>1000</v>
          </cell>
          <cell r="N2778">
            <v>1000</v>
          </cell>
          <cell r="O2778">
            <v>1000</v>
          </cell>
        </row>
        <row r="2779">
          <cell r="A2779" t="str">
            <v>13</v>
          </cell>
          <cell r="B2779" t="str">
            <v>01</v>
          </cell>
          <cell r="C2779" t="str">
            <v>01</v>
          </cell>
          <cell r="D2779" t="str">
            <v>01</v>
          </cell>
          <cell r="E2779" t="str">
            <v>11</v>
          </cell>
          <cell r="F2779" t="str">
            <v>01</v>
          </cell>
          <cell r="G2779" t="str">
            <v>2</v>
          </cell>
          <cell r="H2779" t="str">
            <v>00</v>
          </cell>
          <cell r="I2779" t="str">
            <v>0</v>
          </cell>
          <cell r="J2779">
            <v>59747</v>
          </cell>
          <cell r="K2779">
            <v>53986</v>
          </cell>
          <cell r="L2779">
            <v>38667</v>
          </cell>
          <cell r="M2779">
            <v>40000</v>
          </cell>
          <cell r="N2779">
            <v>40000</v>
          </cell>
          <cell r="O2779">
            <v>40000</v>
          </cell>
        </row>
        <row r="2780">
          <cell r="A2780" t="str">
            <v>13</v>
          </cell>
          <cell r="B2780" t="str">
            <v>01</v>
          </cell>
          <cell r="C2780" t="str">
            <v>01</v>
          </cell>
          <cell r="D2780" t="str">
            <v>01</v>
          </cell>
          <cell r="E2780" t="str">
            <v>11</v>
          </cell>
          <cell r="F2780" t="str">
            <v>01</v>
          </cell>
          <cell r="G2780" t="str">
            <v>3</v>
          </cell>
          <cell r="H2780" t="str">
            <v>00</v>
          </cell>
          <cell r="I2780" t="str">
            <v>0</v>
          </cell>
          <cell r="J2780">
            <v>21597</v>
          </cell>
          <cell r="K2780">
            <v>21983</v>
          </cell>
          <cell r="L2780">
            <v>19730</v>
          </cell>
          <cell r="M2780">
            <v>20000</v>
          </cell>
          <cell r="N2780">
            <v>20000</v>
          </cell>
          <cell r="O2780">
            <v>20000</v>
          </cell>
        </row>
        <row r="2781">
          <cell r="A2781" t="str">
            <v>13</v>
          </cell>
          <cell r="B2781" t="str">
            <v>01</v>
          </cell>
          <cell r="C2781" t="str">
            <v>01</v>
          </cell>
          <cell r="D2781" t="str">
            <v>01</v>
          </cell>
          <cell r="E2781" t="str">
            <v>11</v>
          </cell>
          <cell r="F2781" t="str">
            <v>01</v>
          </cell>
          <cell r="G2781" t="str">
            <v>4</v>
          </cell>
          <cell r="H2781" t="str">
            <v>00</v>
          </cell>
          <cell r="I2781" t="str">
            <v>0</v>
          </cell>
          <cell r="J2781">
            <v>20505</v>
          </cell>
          <cell r="K2781">
            <v>20100</v>
          </cell>
          <cell r="L2781">
            <v>19703</v>
          </cell>
          <cell r="M2781">
            <v>18000</v>
          </cell>
          <cell r="N2781">
            <v>18000</v>
          </cell>
          <cell r="O2781">
            <v>18000</v>
          </cell>
        </row>
        <row r="2782">
          <cell r="A2782" t="str">
            <v>13</v>
          </cell>
          <cell r="B2782" t="str">
            <v>01</v>
          </cell>
          <cell r="C2782" t="str">
            <v>01</v>
          </cell>
          <cell r="D2782" t="str">
            <v>01</v>
          </cell>
          <cell r="E2782" t="str">
            <v>11</v>
          </cell>
          <cell r="F2782" t="str">
            <v>01</v>
          </cell>
          <cell r="G2782" t="str">
            <v>5</v>
          </cell>
          <cell r="H2782" t="str">
            <v>00</v>
          </cell>
          <cell r="I2782" t="str">
            <v>0</v>
          </cell>
          <cell r="J2782">
            <v>4791</v>
          </cell>
          <cell r="K2782">
            <v>4900</v>
          </cell>
          <cell r="L2782">
            <v>5577</v>
          </cell>
          <cell r="M2782">
            <v>4900</v>
          </cell>
          <cell r="N2782">
            <v>4900</v>
          </cell>
          <cell r="O2782">
            <v>4900</v>
          </cell>
        </row>
        <row r="2783">
          <cell r="A2783" t="str">
            <v>13</v>
          </cell>
          <cell r="B2783" t="str">
            <v>01</v>
          </cell>
          <cell r="C2783" t="str">
            <v>01</v>
          </cell>
          <cell r="D2783" t="str">
            <v>01</v>
          </cell>
          <cell r="E2783" t="str">
            <v>11</v>
          </cell>
          <cell r="F2783" t="str">
            <v>01</v>
          </cell>
          <cell r="G2783" t="str">
            <v>6</v>
          </cell>
          <cell r="H2783" t="str">
            <v>00</v>
          </cell>
          <cell r="I2783" t="str">
            <v>0</v>
          </cell>
          <cell r="J2783">
            <v>3687</v>
          </cell>
          <cell r="K2783">
            <v>4900</v>
          </cell>
          <cell r="L2783">
            <v>4497</v>
          </cell>
          <cell r="M2783">
            <v>4900</v>
          </cell>
          <cell r="N2783">
            <v>4900</v>
          </cell>
          <cell r="O2783">
            <v>4900</v>
          </cell>
        </row>
        <row r="2784">
          <cell r="A2784" t="str">
            <v>13</v>
          </cell>
          <cell r="B2784" t="str">
            <v>01</v>
          </cell>
          <cell r="C2784" t="str">
            <v>01</v>
          </cell>
          <cell r="D2784" t="str">
            <v>02</v>
          </cell>
          <cell r="E2784" t="str">
            <v>11</v>
          </cell>
          <cell r="F2784" t="str">
            <v>01</v>
          </cell>
          <cell r="G2784" t="str">
            <v>1</v>
          </cell>
          <cell r="H2784" t="str">
            <v>00</v>
          </cell>
          <cell r="I2784" t="str">
            <v>0</v>
          </cell>
          <cell r="J2784">
            <v>272851</v>
          </cell>
          <cell r="K2784">
            <v>85100</v>
          </cell>
          <cell r="L2784">
            <v>94837</v>
          </cell>
          <cell r="M2784">
            <v>90000</v>
          </cell>
          <cell r="N2784">
            <v>90000</v>
          </cell>
          <cell r="O2784">
            <v>90000</v>
          </cell>
        </row>
        <row r="2785">
          <cell r="A2785" t="str">
            <v>13</v>
          </cell>
          <cell r="B2785" t="str">
            <v>01</v>
          </cell>
          <cell r="C2785" t="str">
            <v>01</v>
          </cell>
          <cell r="D2785" t="str">
            <v>01</v>
          </cell>
          <cell r="E2785" t="str">
            <v>11</v>
          </cell>
          <cell r="F2785" t="str">
            <v>02</v>
          </cell>
          <cell r="G2785" t="str">
            <v>1</v>
          </cell>
          <cell r="H2785" t="str">
            <v>00</v>
          </cell>
          <cell r="I2785" t="str">
            <v>0</v>
          </cell>
          <cell r="J2785">
            <v>0</v>
          </cell>
          <cell r="K2785">
            <v>20000</v>
          </cell>
          <cell r="L2785">
            <v>31769</v>
          </cell>
          <cell r="M2785">
            <v>1000</v>
          </cell>
          <cell r="N2785">
            <v>1000</v>
          </cell>
          <cell r="O2785">
            <v>1000</v>
          </cell>
        </row>
        <row r="2786">
          <cell r="A2786" t="str">
            <v>13</v>
          </cell>
          <cell r="B2786" t="str">
            <v>01</v>
          </cell>
          <cell r="C2786" t="str">
            <v>01</v>
          </cell>
          <cell r="D2786" t="str">
            <v>01</v>
          </cell>
          <cell r="E2786" t="str">
            <v>11</v>
          </cell>
          <cell r="F2786" t="str">
            <v>02</v>
          </cell>
          <cell r="G2786" t="str">
            <v>2</v>
          </cell>
          <cell r="H2786" t="str">
            <v>00</v>
          </cell>
          <cell r="I2786" t="str">
            <v>0</v>
          </cell>
          <cell r="J2786">
            <v>0</v>
          </cell>
          <cell r="K2786">
            <v>4000</v>
          </cell>
          <cell r="L2786">
            <v>2244</v>
          </cell>
          <cell r="M2786">
            <v>800</v>
          </cell>
          <cell r="N2786">
            <v>800</v>
          </cell>
          <cell r="O2786">
            <v>800</v>
          </cell>
        </row>
        <row r="2787">
          <cell r="A2787" t="str">
            <v>13</v>
          </cell>
          <cell r="B2787" t="str">
            <v>01</v>
          </cell>
          <cell r="C2787" t="str">
            <v>01</v>
          </cell>
          <cell r="D2787" t="str">
            <v>01</v>
          </cell>
          <cell r="E2787" t="str">
            <v>11</v>
          </cell>
          <cell r="F2787" t="str">
            <v>02</v>
          </cell>
          <cell r="G2787" t="str">
            <v>3</v>
          </cell>
          <cell r="H2787" t="str">
            <v>00</v>
          </cell>
          <cell r="I2787" t="str">
            <v>0</v>
          </cell>
          <cell r="J2787">
            <v>0</v>
          </cell>
          <cell r="K2787">
            <v>2000</v>
          </cell>
          <cell r="L2787">
            <v>2627</v>
          </cell>
          <cell r="M2787">
            <v>0</v>
          </cell>
          <cell r="N2787">
            <v>0</v>
          </cell>
          <cell r="O2787">
            <v>0</v>
          </cell>
        </row>
        <row r="2788">
          <cell r="A2788" t="str">
            <v>13</v>
          </cell>
          <cell r="B2788" t="str">
            <v>01</v>
          </cell>
          <cell r="C2788" t="str">
            <v>01</v>
          </cell>
          <cell r="D2788" t="str">
            <v>01</v>
          </cell>
          <cell r="E2788" t="str">
            <v>11</v>
          </cell>
          <cell r="F2788" t="str">
            <v>02</v>
          </cell>
          <cell r="G2788" t="str">
            <v>4</v>
          </cell>
          <cell r="H2788" t="str">
            <v>00</v>
          </cell>
          <cell r="I2788" t="str">
            <v>0</v>
          </cell>
          <cell r="J2788">
            <v>0</v>
          </cell>
          <cell r="K2788">
            <v>900</v>
          </cell>
          <cell r="L2788">
            <v>722</v>
          </cell>
          <cell r="M2788">
            <v>0</v>
          </cell>
          <cell r="N2788">
            <v>0</v>
          </cell>
          <cell r="O2788">
            <v>0</v>
          </cell>
        </row>
        <row r="2789">
          <cell r="A2789" t="str">
            <v>13</v>
          </cell>
          <cell r="B2789" t="str">
            <v>01</v>
          </cell>
          <cell r="C2789" t="str">
            <v>03</v>
          </cell>
          <cell r="D2789" t="str">
            <v>19</v>
          </cell>
          <cell r="E2789" t="str">
            <v>11</v>
          </cell>
          <cell r="F2789" t="str">
            <v>05</v>
          </cell>
          <cell r="G2789" t="str">
            <v>1</v>
          </cell>
          <cell r="H2789" t="str">
            <v>00</v>
          </cell>
          <cell r="I2789" t="str">
            <v>0</v>
          </cell>
          <cell r="J2789">
            <v>85639</v>
          </cell>
          <cell r="K2789">
            <v>50000</v>
          </cell>
          <cell r="L2789">
            <v>75613</v>
          </cell>
          <cell r="M2789">
            <v>20000</v>
          </cell>
          <cell r="N2789">
            <v>20000</v>
          </cell>
          <cell r="O2789">
            <v>20000</v>
          </cell>
        </row>
        <row r="2790">
          <cell r="A2790" t="str">
            <v>13</v>
          </cell>
          <cell r="B2790" t="str">
            <v>01</v>
          </cell>
          <cell r="C2790" t="str">
            <v>01</v>
          </cell>
          <cell r="D2790" t="str">
            <v>01</v>
          </cell>
          <cell r="E2790" t="str">
            <v>12</v>
          </cell>
          <cell r="F2790" t="str">
            <v>01</v>
          </cell>
          <cell r="G2790" t="str">
            <v>2</v>
          </cell>
          <cell r="H2790" t="str">
            <v>00</v>
          </cell>
          <cell r="I2790" t="str">
            <v>0</v>
          </cell>
          <cell r="J2790">
            <v>24564</v>
          </cell>
          <cell r="K2790">
            <v>18000</v>
          </cell>
          <cell r="L2790">
            <v>22714</v>
          </cell>
          <cell r="M2790">
            <v>15000</v>
          </cell>
          <cell r="N2790">
            <v>15000</v>
          </cell>
          <cell r="O2790">
            <v>15000</v>
          </cell>
        </row>
        <row r="2791">
          <cell r="A2791" t="str">
            <v>13</v>
          </cell>
          <cell r="B2791" t="str">
            <v>01</v>
          </cell>
          <cell r="C2791" t="str">
            <v>01</v>
          </cell>
          <cell r="D2791" t="str">
            <v>01</v>
          </cell>
          <cell r="E2791" t="str">
            <v>12</v>
          </cell>
          <cell r="F2791" t="str">
            <v>01</v>
          </cell>
          <cell r="G2791" t="str">
            <v>3</v>
          </cell>
          <cell r="H2791" t="str">
            <v>00</v>
          </cell>
          <cell r="I2791" t="str">
            <v>0</v>
          </cell>
          <cell r="J2791">
            <v>16107</v>
          </cell>
          <cell r="K2791">
            <v>20000</v>
          </cell>
          <cell r="L2791">
            <v>18663</v>
          </cell>
          <cell r="M2791">
            <v>18000</v>
          </cell>
          <cell r="N2791">
            <v>18000</v>
          </cell>
          <cell r="O2791">
            <v>18000</v>
          </cell>
        </row>
        <row r="2792">
          <cell r="A2792" t="str">
            <v>13</v>
          </cell>
          <cell r="B2792" t="str">
            <v>01</v>
          </cell>
          <cell r="C2792" t="str">
            <v>01</v>
          </cell>
          <cell r="D2792" t="str">
            <v>01</v>
          </cell>
          <cell r="E2792" t="str">
            <v>12</v>
          </cell>
          <cell r="F2792" t="str">
            <v>01</v>
          </cell>
          <cell r="G2792" t="str">
            <v>4</v>
          </cell>
          <cell r="H2792" t="str">
            <v>00</v>
          </cell>
          <cell r="I2792" t="str">
            <v>0</v>
          </cell>
          <cell r="J2792">
            <v>9471</v>
          </cell>
          <cell r="K2792">
            <v>5000</v>
          </cell>
          <cell r="L2792">
            <v>7418</v>
          </cell>
          <cell r="M2792">
            <v>3000</v>
          </cell>
          <cell r="N2792">
            <v>3000</v>
          </cell>
          <cell r="O2792">
            <v>3000</v>
          </cell>
        </row>
        <row r="2793">
          <cell r="A2793" t="str">
            <v>13</v>
          </cell>
          <cell r="B2793" t="str">
            <v>01</v>
          </cell>
          <cell r="C2793" t="str">
            <v>01</v>
          </cell>
          <cell r="D2793" t="str">
            <v>01</v>
          </cell>
          <cell r="E2793" t="str">
            <v>12</v>
          </cell>
          <cell r="F2793" t="str">
            <v>01</v>
          </cell>
          <cell r="G2793" t="str">
            <v>5</v>
          </cell>
          <cell r="H2793" t="str">
            <v>00</v>
          </cell>
          <cell r="I2793" t="str">
            <v>0</v>
          </cell>
          <cell r="J2793">
            <v>5591</v>
          </cell>
          <cell r="K2793">
            <v>3500</v>
          </cell>
          <cell r="L2793">
            <v>2780</v>
          </cell>
          <cell r="M2793">
            <v>2000</v>
          </cell>
          <cell r="N2793">
            <v>2000</v>
          </cell>
          <cell r="O2793">
            <v>2000</v>
          </cell>
        </row>
        <row r="2794">
          <cell r="A2794" t="str">
            <v>13</v>
          </cell>
          <cell r="B2794" t="str">
            <v>01</v>
          </cell>
          <cell r="C2794" t="str">
            <v>01</v>
          </cell>
          <cell r="D2794" t="str">
            <v>01</v>
          </cell>
          <cell r="E2794" t="str">
            <v>12</v>
          </cell>
          <cell r="F2794" t="str">
            <v>01</v>
          </cell>
          <cell r="G2794" t="str">
            <v>6</v>
          </cell>
          <cell r="H2794" t="str">
            <v>00</v>
          </cell>
          <cell r="I2794" t="str">
            <v>0</v>
          </cell>
          <cell r="J2794">
            <v>6244</v>
          </cell>
          <cell r="K2794">
            <v>3500</v>
          </cell>
          <cell r="L2794">
            <v>4315</v>
          </cell>
          <cell r="M2794">
            <v>1500</v>
          </cell>
          <cell r="N2794">
            <v>1500</v>
          </cell>
          <cell r="O2794">
            <v>1500</v>
          </cell>
        </row>
        <row r="2795">
          <cell r="A2795" t="str">
            <v>13</v>
          </cell>
          <cell r="B2795" t="str">
            <v>01</v>
          </cell>
          <cell r="C2795" t="str">
            <v>01</v>
          </cell>
          <cell r="D2795" t="str">
            <v>02</v>
          </cell>
          <cell r="E2795" t="str">
            <v>12</v>
          </cell>
          <cell r="F2795" t="str">
            <v>01</v>
          </cell>
          <cell r="G2795" t="str">
            <v>1</v>
          </cell>
          <cell r="H2795" t="str">
            <v>00</v>
          </cell>
          <cell r="I2795" t="str">
            <v>0</v>
          </cell>
          <cell r="J2795">
            <v>2222</v>
          </cell>
          <cell r="K2795">
            <v>2250</v>
          </cell>
          <cell r="L2795">
            <v>2421</v>
          </cell>
          <cell r="M2795">
            <v>2000</v>
          </cell>
          <cell r="N2795">
            <v>2000</v>
          </cell>
          <cell r="O2795">
            <v>2000</v>
          </cell>
        </row>
        <row r="2796">
          <cell r="A2796" t="str">
            <v>13</v>
          </cell>
          <cell r="B2796" t="str">
            <v>01</v>
          </cell>
          <cell r="C2796" t="str">
            <v>01</v>
          </cell>
          <cell r="D2796" t="str">
            <v>03</v>
          </cell>
          <cell r="E2796" t="str">
            <v>12</v>
          </cell>
          <cell r="F2796" t="str">
            <v>01</v>
          </cell>
          <cell r="G2796" t="str">
            <v>1</v>
          </cell>
          <cell r="H2796" t="str">
            <v>00</v>
          </cell>
          <cell r="I2796" t="str">
            <v>0</v>
          </cell>
          <cell r="J2796">
            <v>2018</v>
          </cell>
          <cell r="K2796">
            <v>2000</v>
          </cell>
          <cell r="L2796">
            <v>2435</v>
          </cell>
          <cell r="M2796">
            <v>2000</v>
          </cell>
          <cell r="N2796">
            <v>2000</v>
          </cell>
          <cell r="O2796">
            <v>2000</v>
          </cell>
        </row>
        <row r="2797">
          <cell r="A2797" t="str">
            <v>13</v>
          </cell>
          <cell r="B2797" t="str">
            <v>01</v>
          </cell>
          <cell r="C2797" t="str">
            <v>01</v>
          </cell>
          <cell r="D2797" t="str">
            <v>04</v>
          </cell>
          <cell r="E2797" t="str">
            <v>12</v>
          </cell>
          <cell r="F2797" t="str">
            <v>01</v>
          </cell>
          <cell r="G2797" t="str">
            <v>1</v>
          </cell>
          <cell r="H2797" t="str">
            <v>00</v>
          </cell>
          <cell r="I2797" t="str">
            <v>0</v>
          </cell>
          <cell r="J2797">
            <v>3353</v>
          </cell>
          <cell r="K2797">
            <v>5000</v>
          </cell>
          <cell r="L2797">
            <v>5293</v>
          </cell>
          <cell r="M2797">
            <v>3000</v>
          </cell>
          <cell r="N2797">
            <v>3000</v>
          </cell>
          <cell r="O2797">
            <v>3000</v>
          </cell>
        </row>
        <row r="2798">
          <cell r="A2798" t="str">
            <v>13</v>
          </cell>
          <cell r="B2798" t="str">
            <v>01</v>
          </cell>
          <cell r="C2798" t="str">
            <v>01</v>
          </cell>
          <cell r="D2798" t="str">
            <v>05</v>
          </cell>
          <cell r="E2798" t="str">
            <v>12</v>
          </cell>
          <cell r="F2798" t="str">
            <v>01</v>
          </cell>
          <cell r="G2798" t="str">
            <v>1</v>
          </cell>
          <cell r="H2798" t="str">
            <v>00</v>
          </cell>
          <cell r="I2798" t="str">
            <v>0</v>
          </cell>
          <cell r="J2798">
            <v>79924</v>
          </cell>
          <cell r="K2798">
            <v>5000</v>
          </cell>
          <cell r="L2798">
            <v>15840</v>
          </cell>
          <cell r="M2798">
            <v>4000</v>
          </cell>
          <cell r="N2798">
            <v>4000</v>
          </cell>
          <cell r="O2798">
            <v>4000</v>
          </cell>
        </row>
        <row r="2799">
          <cell r="A2799" t="str">
            <v>13</v>
          </cell>
          <cell r="B2799" t="str">
            <v>01</v>
          </cell>
          <cell r="C2799" t="str">
            <v>01</v>
          </cell>
          <cell r="D2799" t="str">
            <v>06</v>
          </cell>
          <cell r="E2799" t="str">
            <v>12</v>
          </cell>
          <cell r="F2799" t="str">
            <v>01</v>
          </cell>
          <cell r="G2799" t="str">
            <v>1</v>
          </cell>
          <cell r="H2799" t="str">
            <v>00</v>
          </cell>
          <cell r="I2799" t="str">
            <v>0</v>
          </cell>
          <cell r="J2799">
            <v>985</v>
          </cell>
          <cell r="K2799">
            <v>1500</v>
          </cell>
          <cell r="L2799">
            <v>1961</v>
          </cell>
          <cell r="M2799">
            <v>1000</v>
          </cell>
          <cell r="N2799">
            <v>1000</v>
          </cell>
          <cell r="O2799">
            <v>1000</v>
          </cell>
        </row>
        <row r="2800">
          <cell r="A2800" t="str">
            <v>13</v>
          </cell>
          <cell r="B2800" t="str">
            <v>01</v>
          </cell>
          <cell r="C2800" t="str">
            <v>02</v>
          </cell>
          <cell r="D2800" t="str">
            <v>05</v>
          </cell>
          <cell r="E2800" t="str">
            <v>12</v>
          </cell>
          <cell r="F2800" t="str">
            <v>01</v>
          </cell>
          <cell r="G2800" t="str">
            <v>1</v>
          </cell>
          <cell r="H2800" t="str">
            <v>00</v>
          </cell>
          <cell r="I2800" t="str">
            <v>0</v>
          </cell>
          <cell r="J2800">
            <v>0</v>
          </cell>
          <cell r="K2800">
            <v>2000</v>
          </cell>
          <cell r="L2800">
            <v>2526</v>
          </cell>
          <cell r="M2800">
            <v>1500</v>
          </cell>
          <cell r="N2800">
            <v>1500</v>
          </cell>
          <cell r="O2800">
            <v>1500</v>
          </cell>
        </row>
        <row r="2801">
          <cell r="A2801" t="str">
            <v>13</v>
          </cell>
          <cell r="B2801" t="str">
            <v>01</v>
          </cell>
          <cell r="C2801" t="str">
            <v>03</v>
          </cell>
          <cell r="D2801" t="str">
            <v>13</v>
          </cell>
          <cell r="E2801" t="str">
            <v>12</v>
          </cell>
          <cell r="F2801" t="str">
            <v>01</v>
          </cell>
          <cell r="G2801" t="str">
            <v>1</v>
          </cell>
          <cell r="H2801" t="str">
            <v>00</v>
          </cell>
          <cell r="I2801" t="str">
            <v>0</v>
          </cell>
          <cell r="J2801">
            <v>0</v>
          </cell>
          <cell r="K2801">
            <v>5000</v>
          </cell>
          <cell r="L2801">
            <v>8506</v>
          </cell>
          <cell r="M2801">
            <v>4000</v>
          </cell>
          <cell r="N2801">
            <v>4000</v>
          </cell>
          <cell r="O2801">
            <v>4000</v>
          </cell>
        </row>
        <row r="2802">
          <cell r="A2802" t="str">
            <v>13</v>
          </cell>
          <cell r="B2802" t="str">
            <v>01</v>
          </cell>
          <cell r="C2802" t="str">
            <v>04</v>
          </cell>
          <cell r="D2802" t="str">
            <v>21</v>
          </cell>
          <cell r="E2802" t="str">
            <v>12</v>
          </cell>
          <cell r="F2802" t="str">
            <v>01</v>
          </cell>
          <cell r="G2802" t="str">
            <v>1</v>
          </cell>
          <cell r="H2802" t="str">
            <v>00</v>
          </cell>
          <cell r="I2802" t="str">
            <v>0</v>
          </cell>
          <cell r="J2802">
            <v>0</v>
          </cell>
          <cell r="K2802">
            <v>2000</v>
          </cell>
          <cell r="L2802">
            <v>5067</v>
          </cell>
          <cell r="M2802">
            <v>1000</v>
          </cell>
          <cell r="N2802">
            <v>1000</v>
          </cell>
          <cell r="O2802">
            <v>1000</v>
          </cell>
        </row>
        <row r="2803">
          <cell r="A2803" t="str">
            <v>13</v>
          </cell>
          <cell r="B2803" t="str">
            <v>01</v>
          </cell>
          <cell r="C2803" t="str">
            <v>06</v>
          </cell>
          <cell r="D2803" t="str">
            <v>26</v>
          </cell>
          <cell r="E2803" t="str">
            <v>12</v>
          </cell>
          <cell r="F2803" t="str">
            <v>01</v>
          </cell>
          <cell r="G2803" t="str">
            <v>1</v>
          </cell>
          <cell r="H2803" t="str">
            <v>00</v>
          </cell>
          <cell r="I2803" t="str">
            <v>0</v>
          </cell>
          <cell r="J2803">
            <v>0</v>
          </cell>
          <cell r="K2803">
            <v>2000</v>
          </cell>
          <cell r="L2803">
            <v>2642</v>
          </cell>
          <cell r="M2803">
            <v>1000</v>
          </cell>
          <cell r="N2803">
            <v>1000</v>
          </cell>
          <cell r="O2803">
            <v>1000</v>
          </cell>
        </row>
        <row r="2804">
          <cell r="A2804" t="str">
            <v>13</v>
          </cell>
          <cell r="B2804" t="str">
            <v>01</v>
          </cell>
          <cell r="C2804" t="str">
            <v>01</v>
          </cell>
          <cell r="D2804" t="str">
            <v>01</v>
          </cell>
          <cell r="E2804" t="str">
            <v>12</v>
          </cell>
          <cell r="F2804" t="str">
            <v>02</v>
          </cell>
          <cell r="G2804" t="str">
            <v>1</v>
          </cell>
          <cell r="H2804" t="str">
            <v>00</v>
          </cell>
          <cell r="I2804" t="str">
            <v>0</v>
          </cell>
          <cell r="J2804">
            <v>65900</v>
          </cell>
          <cell r="K2804">
            <v>50000</v>
          </cell>
          <cell r="L2804">
            <v>64504</v>
          </cell>
          <cell r="M2804">
            <v>40000</v>
          </cell>
          <cell r="N2804">
            <v>40000</v>
          </cell>
          <cell r="O2804">
            <v>40000</v>
          </cell>
        </row>
        <row r="2805">
          <cell r="A2805" t="str">
            <v>13</v>
          </cell>
          <cell r="B2805" t="str">
            <v>01</v>
          </cell>
          <cell r="C2805" t="str">
            <v>01</v>
          </cell>
          <cell r="D2805" t="str">
            <v>02</v>
          </cell>
          <cell r="E2805" t="str">
            <v>12</v>
          </cell>
          <cell r="F2805" t="str">
            <v>02</v>
          </cell>
          <cell r="G2805" t="str">
            <v>1</v>
          </cell>
          <cell r="H2805" t="str">
            <v>00</v>
          </cell>
          <cell r="I2805" t="str">
            <v>0</v>
          </cell>
          <cell r="J2805">
            <v>121963</v>
          </cell>
          <cell r="K2805">
            <v>10000</v>
          </cell>
          <cell r="L2805">
            <v>79150</v>
          </cell>
          <cell r="M2805">
            <v>7000</v>
          </cell>
          <cell r="N2805">
            <v>7000</v>
          </cell>
          <cell r="O2805">
            <v>7000</v>
          </cell>
        </row>
        <row r="2806">
          <cell r="A2806" t="str">
            <v>13</v>
          </cell>
          <cell r="B2806" t="str">
            <v>01</v>
          </cell>
          <cell r="C2806" t="str">
            <v>01</v>
          </cell>
          <cell r="D2806" t="str">
            <v>04</v>
          </cell>
          <cell r="E2806" t="str">
            <v>12</v>
          </cell>
          <cell r="F2806" t="str">
            <v>02</v>
          </cell>
          <cell r="G2806" t="str">
            <v>1</v>
          </cell>
          <cell r="H2806" t="str">
            <v>00</v>
          </cell>
          <cell r="I2806" t="str">
            <v>0</v>
          </cell>
          <cell r="J2806">
            <v>50921</v>
          </cell>
          <cell r="K2806">
            <v>30000</v>
          </cell>
          <cell r="L2806">
            <v>39254</v>
          </cell>
          <cell r="M2806">
            <v>0</v>
          </cell>
          <cell r="N2806">
            <v>0</v>
          </cell>
          <cell r="O2806">
            <v>0</v>
          </cell>
        </row>
        <row r="2807">
          <cell r="A2807" t="str">
            <v>13</v>
          </cell>
          <cell r="B2807" t="str">
            <v>01</v>
          </cell>
          <cell r="C2807" t="str">
            <v>02</v>
          </cell>
          <cell r="D2807" t="str">
            <v>01</v>
          </cell>
          <cell r="E2807" t="str">
            <v>12</v>
          </cell>
          <cell r="F2807" t="str">
            <v>02</v>
          </cell>
          <cell r="G2807" t="str">
            <v>1</v>
          </cell>
          <cell r="H2807" t="str">
            <v>00</v>
          </cell>
          <cell r="I2807" t="str">
            <v>0</v>
          </cell>
          <cell r="J2807">
            <v>0</v>
          </cell>
          <cell r="K2807">
            <v>3000</v>
          </cell>
          <cell r="L2807">
            <v>3696</v>
          </cell>
          <cell r="M2807">
            <v>2000</v>
          </cell>
          <cell r="N2807">
            <v>2000</v>
          </cell>
          <cell r="O2807">
            <v>2000</v>
          </cell>
        </row>
        <row r="2808">
          <cell r="A2808" t="str">
            <v>13</v>
          </cell>
          <cell r="B2808" t="str">
            <v>01</v>
          </cell>
          <cell r="C2808" t="str">
            <v>03</v>
          </cell>
          <cell r="D2808" t="str">
            <v>01</v>
          </cell>
          <cell r="E2808" t="str">
            <v>12</v>
          </cell>
          <cell r="F2808" t="str">
            <v>02</v>
          </cell>
          <cell r="G2808" t="str">
            <v>1</v>
          </cell>
          <cell r="H2808" t="str">
            <v>00</v>
          </cell>
          <cell r="I2808" t="str">
            <v>0</v>
          </cell>
          <cell r="J2808">
            <v>0</v>
          </cell>
          <cell r="K2808">
            <v>3000</v>
          </cell>
          <cell r="L2808">
            <v>3967</v>
          </cell>
          <cell r="M2808">
            <v>2000</v>
          </cell>
          <cell r="N2808">
            <v>2000</v>
          </cell>
          <cell r="O2808">
            <v>2000</v>
          </cell>
        </row>
        <row r="2809">
          <cell r="A2809" t="str">
            <v>13</v>
          </cell>
          <cell r="B2809" t="str">
            <v>01</v>
          </cell>
          <cell r="C2809" t="str">
            <v>03</v>
          </cell>
          <cell r="D2809" t="str">
            <v>12</v>
          </cell>
          <cell r="E2809" t="str">
            <v>12</v>
          </cell>
          <cell r="F2809" t="str">
            <v>02</v>
          </cell>
          <cell r="G2809" t="str">
            <v>1</v>
          </cell>
          <cell r="H2809" t="str">
            <v>00</v>
          </cell>
          <cell r="I2809" t="str">
            <v>0</v>
          </cell>
          <cell r="J2809">
            <v>0</v>
          </cell>
          <cell r="K2809">
            <v>3000</v>
          </cell>
          <cell r="L2809">
            <v>3674</v>
          </cell>
          <cell r="M2809">
            <v>2000</v>
          </cell>
          <cell r="N2809">
            <v>2000</v>
          </cell>
          <cell r="O2809">
            <v>2000</v>
          </cell>
        </row>
        <row r="2810">
          <cell r="A2810" t="str">
            <v>13</v>
          </cell>
          <cell r="B2810" t="str">
            <v>01</v>
          </cell>
          <cell r="C2810" t="str">
            <v>04</v>
          </cell>
          <cell r="D2810" t="str">
            <v>01</v>
          </cell>
          <cell r="E2810" t="str">
            <v>12</v>
          </cell>
          <cell r="F2810" t="str">
            <v>02</v>
          </cell>
          <cell r="G2810" t="str">
            <v>1</v>
          </cell>
          <cell r="H2810" t="str">
            <v>00</v>
          </cell>
          <cell r="I2810" t="str">
            <v>0</v>
          </cell>
          <cell r="J2810">
            <v>0</v>
          </cell>
          <cell r="K2810">
            <v>3000</v>
          </cell>
          <cell r="L2810">
            <v>0</v>
          </cell>
          <cell r="M2810">
            <v>2000</v>
          </cell>
          <cell r="N2810">
            <v>2000</v>
          </cell>
          <cell r="O2810">
            <v>2000</v>
          </cell>
        </row>
        <row r="2811">
          <cell r="A2811" t="str">
            <v>13</v>
          </cell>
          <cell r="B2811" t="str">
            <v>01</v>
          </cell>
          <cell r="C2811" t="str">
            <v>05</v>
          </cell>
          <cell r="D2811" t="str">
            <v>02</v>
          </cell>
          <cell r="E2811" t="str">
            <v>12</v>
          </cell>
          <cell r="F2811" t="str">
            <v>02</v>
          </cell>
          <cell r="G2811" t="str">
            <v>1</v>
          </cell>
          <cell r="H2811" t="str">
            <v>00</v>
          </cell>
          <cell r="I2811" t="str">
            <v>0</v>
          </cell>
          <cell r="J2811">
            <v>0</v>
          </cell>
          <cell r="K2811">
            <v>3000</v>
          </cell>
          <cell r="L2811">
            <v>1800</v>
          </cell>
          <cell r="M2811">
            <v>2000</v>
          </cell>
          <cell r="N2811">
            <v>2000</v>
          </cell>
          <cell r="O2811">
            <v>2000</v>
          </cell>
        </row>
        <row r="2812">
          <cell r="A2812" t="str">
            <v>13</v>
          </cell>
          <cell r="B2812" t="str">
            <v>01</v>
          </cell>
          <cell r="C2812" t="str">
            <v>06</v>
          </cell>
          <cell r="D2812" t="str">
            <v>02</v>
          </cell>
          <cell r="E2812" t="str">
            <v>12</v>
          </cell>
          <cell r="F2812" t="str">
            <v>02</v>
          </cell>
          <cell r="G2812" t="str">
            <v>1</v>
          </cell>
          <cell r="H2812" t="str">
            <v>00</v>
          </cell>
          <cell r="I2812" t="str">
            <v>0</v>
          </cell>
          <cell r="J2812">
            <v>0</v>
          </cell>
          <cell r="K2812">
            <v>3000</v>
          </cell>
          <cell r="L2812">
            <v>940</v>
          </cell>
          <cell r="M2812">
            <v>2000</v>
          </cell>
          <cell r="N2812">
            <v>2000</v>
          </cell>
          <cell r="O2812">
            <v>2000</v>
          </cell>
        </row>
        <row r="2813">
          <cell r="A2813" t="str">
            <v>13</v>
          </cell>
          <cell r="B2813" t="str">
            <v>01</v>
          </cell>
          <cell r="C2813" t="str">
            <v>01</v>
          </cell>
          <cell r="D2813" t="str">
            <v>01</v>
          </cell>
          <cell r="E2813" t="str">
            <v>12</v>
          </cell>
          <cell r="F2813" t="str">
            <v>03</v>
          </cell>
          <cell r="G2813" t="str">
            <v>1</v>
          </cell>
          <cell r="H2813" t="str">
            <v>00</v>
          </cell>
          <cell r="I2813" t="str">
            <v>0</v>
          </cell>
          <cell r="J2813">
            <v>159714</v>
          </cell>
          <cell r="K2813">
            <v>120000</v>
          </cell>
          <cell r="L2813">
            <v>123524</v>
          </cell>
          <cell r="M2813">
            <v>80000</v>
          </cell>
          <cell r="N2813">
            <v>80000</v>
          </cell>
          <cell r="O2813">
            <v>80000</v>
          </cell>
        </row>
        <row r="2814">
          <cell r="A2814" t="str">
            <v>13</v>
          </cell>
          <cell r="B2814" t="str">
            <v>01</v>
          </cell>
          <cell r="C2814" t="str">
            <v>01</v>
          </cell>
          <cell r="D2814" t="str">
            <v>02</v>
          </cell>
          <cell r="E2814" t="str">
            <v>12</v>
          </cell>
          <cell r="F2814" t="str">
            <v>05</v>
          </cell>
          <cell r="G2814" t="str">
            <v>1</v>
          </cell>
          <cell r="H2814" t="str">
            <v>00</v>
          </cell>
          <cell r="I2814" t="str">
            <v>0</v>
          </cell>
          <cell r="J2814">
            <v>1359</v>
          </cell>
          <cell r="K2814">
            <v>3000</v>
          </cell>
          <cell r="L2814">
            <v>5150</v>
          </cell>
          <cell r="M2814">
            <v>1000</v>
          </cell>
          <cell r="N2814">
            <v>1000</v>
          </cell>
          <cell r="O2814">
            <v>1000</v>
          </cell>
        </row>
        <row r="2815">
          <cell r="A2815" t="str">
            <v>13</v>
          </cell>
          <cell r="B2815" t="str">
            <v>01</v>
          </cell>
          <cell r="C2815" t="str">
            <v>02</v>
          </cell>
          <cell r="D2815" t="str">
            <v>06</v>
          </cell>
          <cell r="E2815" t="str">
            <v>12</v>
          </cell>
          <cell r="F2815" t="str">
            <v>05</v>
          </cell>
          <cell r="G2815" t="str">
            <v>1</v>
          </cell>
          <cell r="H2815" t="str">
            <v>00</v>
          </cell>
          <cell r="I2815" t="str">
            <v>0</v>
          </cell>
          <cell r="J2815">
            <v>1500</v>
          </cell>
          <cell r="K2815">
            <v>2500</v>
          </cell>
          <cell r="L2815">
            <v>3640</v>
          </cell>
          <cell r="M2815">
            <v>1000</v>
          </cell>
          <cell r="N2815">
            <v>1000</v>
          </cell>
          <cell r="O2815">
            <v>1000</v>
          </cell>
        </row>
        <row r="2816">
          <cell r="A2816" t="str">
            <v>13</v>
          </cell>
          <cell r="B2816" t="str">
            <v>01</v>
          </cell>
          <cell r="C2816" t="str">
            <v>02</v>
          </cell>
          <cell r="D2816" t="str">
            <v>07</v>
          </cell>
          <cell r="E2816" t="str">
            <v>12</v>
          </cell>
          <cell r="F2816" t="str">
            <v>05</v>
          </cell>
          <cell r="G2816" t="str">
            <v>1</v>
          </cell>
          <cell r="H2816" t="str">
            <v>00</v>
          </cell>
          <cell r="I2816" t="str">
            <v>0</v>
          </cell>
          <cell r="J2816">
            <v>2972</v>
          </cell>
          <cell r="K2816">
            <v>6000</v>
          </cell>
          <cell r="L2816">
            <v>7814</v>
          </cell>
          <cell r="M2816">
            <v>1000</v>
          </cell>
          <cell r="N2816">
            <v>1000</v>
          </cell>
          <cell r="O2816">
            <v>1000</v>
          </cell>
        </row>
        <row r="2817">
          <cell r="A2817" t="str">
            <v>13</v>
          </cell>
          <cell r="B2817" t="str">
            <v>01</v>
          </cell>
          <cell r="C2817" t="str">
            <v>02</v>
          </cell>
          <cell r="D2817" t="str">
            <v>08</v>
          </cell>
          <cell r="E2817" t="str">
            <v>12</v>
          </cell>
          <cell r="F2817" t="str">
            <v>05</v>
          </cell>
          <cell r="G2817" t="str">
            <v>1</v>
          </cell>
          <cell r="H2817" t="str">
            <v>00</v>
          </cell>
          <cell r="I2817" t="str">
            <v>0</v>
          </cell>
          <cell r="J2817">
            <v>4519</v>
          </cell>
          <cell r="K2817">
            <v>4000</v>
          </cell>
          <cell r="L2817">
            <v>6459</v>
          </cell>
          <cell r="M2817">
            <v>1000</v>
          </cell>
          <cell r="N2817">
            <v>1000</v>
          </cell>
          <cell r="O2817">
            <v>1000</v>
          </cell>
        </row>
        <row r="2818">
          <cell r="A2818" t="str">
            <v>13</v>
          </cell>
          <cell r="B2818" t="str">
            <v>01</v>
          </cell>
          <cell r="C2818" t="str">
            <v>02</v>
          </cell>
          <cell r="D2818" t="str">
            <v>09</v>
          </cell>
          <cell r="E2818" t="str">
            <v>12</v>
          </cell>
          <cell r="F2818" t="str">
            <v>07</v>
          </cell>
          <cell r="G2818" t="str">
            <v>1</v>
          </cell>
          <cell r="H2818" t="str">
            <v>00</v>
          </cell>
          <cell r="I2818" t="str">
            <v>0</v>
          </cell>
          <cell r="J2818">
            <v>2184</v>
          </cell>
          <cell r="K2818">
            <v>3000</v>
          </cell>
          <cell r="L2818">
            <v>633</v>
          </cell>
          <cell r="M2818">
            <v>1000</v>
          </cell>
          <cell r="N2818">
            <v>1000</v>
          </cell>
          <cell r="O2818">
            <v>1000</v>
          </cell>
        </row>
        <row r="2819">
          <cell r="A2819" t="str">
            <v>13</v>
          </cell>
          <cell r="B2819" t="str">
            <v>01</v>
          </cell>
          <cell r="C2819" t="str">
            <v>03</v>
          </cell>
          <cell r="D2819" t="str">
            <v>20</v>
          </cell>
          <cell r="E2819" t="str">
            <v>12</v>
          </cell>
          <cell r="F2819" t="str">
            <v>07</v>
          </cell>
          <cell r="G2819" t="str">
            <v>1</v>
          </cell>
          <cell r="H2819" t="str">
            <v>00</v>
          </cell>
          <cell r="I2819" t="str">
            <v>0</v>
          </cell>
          <cell r="J2819">
            <v>12513</v>
          </cell>
          <cell r="K2819">
            <v>12000</v>
          </cell>
          <cell r="L2819">
            <v>15246</v>
          </cell>
          <cell r="M2819">
            <v>2000</v>
          </cell>
          <cell r="N2819">
            <v>2000</v>
          </cell>
          <cell r="O2819">
            <v>2000</v>
          </cell>
        </row>
        <row r="2820">
          <cell r="A2820" t="str">
            <v>13</v>
          </cell>
          <cell r="B2820" t="str">
            <v>01</v>
          </cell>
          <cell r="C2820" t="str">
            <v>03</v>
          </cell>
          <cell r="D2820" t="str">
            <v>12</v>
          </cell>
          <cell r="E2820" t="str">
            <v>12</v>
          </cell>
          <cell r="F2820" t="str">
            <v>09</v>
          </cell>
          <cell r="G2820" t="str">
            <v>1</v>
          </cell>
          <cell r="H2820" t="str">
            <v>00</v>
          </cell>
          <cell r="I2820" t="str">
            <v>0</v>
          </cell>
          <cell r="J2820">
            <v>19351</v>
          </cell>
          <cell r="K2820">
            <v>20000</v>
          </cell>
          <cell r="L2820">
            <v>11536</v>
          </cell>
          <cell r="M2820">
            <v>8000</v>
          </cell>
          <cell r="N2820">
            <v>8000</v>
          </cell>
          <cell r="O2820">
            <v>8000</v>
          </cell>
        </row>
        <row r="2821">
          <cell r="A2821" t="str">
            <v>13</v>
          </cell>
          <cell r="B2821" t="str">
            <v>01</v>
          </cell>
          <cell r="C2821" t="str">
            <v>01</v>
          </cell>
          <cell r="D2821" t="str">
            <v>01</v>
          </cell>
          <cell r="E2821" t="str">
            <v>13</v>
          </cell>
          <cell r="F2821" t="str">
            <v>01</v>
          </cell>
          <cell r="G2821" t="str">
            <v>1</v>
          </cell>
          <cell r="H2821" t="str">
            <v>00</v>
          </cell>
          <cell r="I2821" t="str">
            <v>0</v>
          </cell>
          <cell r="J2821">
            <v>119094</v>
          </cell>
          <cell r="K2821">
            <v>111000</v>
          </cell>
          <cell r="L2821">
            <v>143315</v>
          </cell>
          <cell r="M2821">
            <v>190000</v>
          </cell>
          <cell r="N2821">
            <v>90000</v>
          </cell>
          <cell r="O2821">
            <v>90000</v>
          </cell>
        </row>
        <row r="2822">
          <cell r="A2822" t="str">
            <v>13</v>
          </cell>
          <cell r="B2822" t="str">
            <v>01</v>
          </cell>
          <cell r="C2822" t="str">
            <v>01</v>
          </cell>
          <cell r="D2822" t="str">
            <v>01</v>
          </cell>
          <cell r="E2822" t="str">
            <v>13</v>
          </cell>
          <cell r="F2822" t="str">
            <v>01</v>
          </cell>
          <cell r="G2822" t="str">
            <v>2</v>
          </cell>
          <cell r="H2822" t="str">
            <v>00</v>
          </cell>
          <cell r="I2822" t="str">
            <v>0</v>
          </cell>
          <cell r="J2822">
            <v>22567</v>
          </cell>
          <cell r="K2822">
            <v>18000</v>
          </cell>
          <cell r="L2822">
            <v>24667</v>
          </cell>
          <cell r="M2822">
            <v>10000</v>
          </cell>
          <cell r="N2822">
            <v>10000</v>
          </cell>
          <cell r="O2822">
            <v>10000</v>
          </cell>
        </row>
        <row r="2823">
          <cell r="A2823" t="str">
            <v>13</v>
          </cell>
          <cell r="B2823" t="str">
            <v>01</v>
          </cell>
          <cell r="C2823" t="str">
            <v>01</v>
          </cell>
          <cell r="D2823" t="str">
            <v>01</v>
          </cell>
          <cell r="E2823" t="str">
            <v>13</v>
          </cell>
          <cell r="F2823" t="str">
            <v>01</v>
          </cell>
          <cell r="G2823" t="str">
            <v>3</v>
          </cell>
          <cell r="H2823" t="str">
            <v>00</v>
          </cell>
          <cell r="I2823" t="str">
            <v>0</v>
          </cell>
          <cell r="J2823">
            <v>11944</v>
          </cell>
          <cell r="K2823">
            <v>15000</v>
          </cell>
          <cell r="L2823">
            <v>9855</v>
          </cell>
          <cell r="M2823">
            <v>9000</v>
          </cell>
          <cell r="N2823">
            <v>9000</v>
          </cell>
          <cell r="O2823">
            <v>9000</v>
          </cell>
        </row>
        <row r="2824">
          <cell r="A2824" t="str">
            <v>13</v>
          </cell>
          <cell r="B2824" t="str">
            <v>01</v>
          </cell>
          <cell r="C2824" t="str">
            <v>01</v>
          </cell>
          <cell r="D2824" t="str">
            <v>01</v>
          </cell>
          <cell r="E2824" t="str">
            <v>13</v>
          </cell>
          <cell r="F2824" t="str">
            <v>01</v>
          </cell>
          <cell r="G2824" t="str">
            <v>4</v>
          </cell>
          <cell r="H2824" t="str">
            <v>00</v>
          </cell>
          <cell r="I2824" t="str">
            <v>0</v>
          </cell>
          <cell r="J2824">
            <v>6970</v>
          </cell>
          <cell r="K2824">
            <v>8000</v>
          </cell>
          <cell r="L2824">
            <v>7006</v>
          </cell>
          <cell r="M2824">
            <v>4000</v>
          </cell>
          <cell r="N2824">
            <v>4000</v>
          </cell>
          <cell r="O2824">
            <v>4000</v>
          </cell>
        </row>
        <row r="2825">
          <cell r="A2825" t="str">
            <v>13</v>
          </cell>
          <cell r="B2825" t="str">
            <v>01</v>
          </cell>
          <cell r="C2825" t="str">
            <v>01</v>
          </cell>
          <cell r="D2825" t="str">
            <v>01</v>
          </cell>
          <cell r="E2825" t="str">
            <v>13</v>
          </cell>
          <cell r="F2825" t="str">
            <v>01</v>
          </cell>
          <cell r="G2825" t="str">
            <v>5</v>
          </cell>
          <cell r="H2825" t="str">
            <v>00</v>
          </cell>
          <cell r="I2825" t="str">
            <v>0</v>
          </cell>
          <cell r="J2825">
            <v>8667</v>
          </cell>
          <cell r="K2825">
            <v>6000</v>
          </cell>
          <cell r="L2825">
            <v>5952</v>
          </cell>
          <cell r="M2825">
            <v>2000</v>
          </cell>
          <cell r="N2825">
            <v>2000</v>
          </cell>
          <cell r="O2825">
            <v>2000</v>
          </cell>
        </row>
        <row r="2826">
          <cell r="A2826" t="str">
            <v>13</v>
          </cell>
          <cell r="B2826" t="str">
            <v>01</v>
          </cell>
          <cell r="C2826" t="str">
            <v>01</v>
          </cell>
          <cell r="D2826" t="str">
            <v>01</v>
          </cell>
          <cell r="E2826" t="str">
            <v>13</v>
          </cell>
          <cell r="F2826" t="str">
            <v>01</v>
          </cell>
          <cell r="G2826" t="str">
            <v>6</v>
          </cell>
          <cell r="H2826" t="str">
            <v>00</v>
          </cell>
          <cell r="I2826" t="str">
            <v>0</v>
          </cell>
          <cell r="J2826">
            <v>2033</v>
          </cell>
          <cell r="K2826">
            <v>3000</v>
          </cell>
          <cell r="L2826">
            <v>3300</v>
          </cell>
          <cell r="M2826">
            <v>1000</v>
          </cell>
          <cell r="N2826">
            <v>1000</v>
          </cell>
          <cell r="O2826">
            <v>1000</v>
          </cell>
        </row>
        <row r="2827">
          <cell r="A2827" t="str">
            <v>13</v>
          </cell>
          <cell r="B2827" t="str">
            <v>01</v>
          </cell>
          <cell r="C2827" t="str">
            <v>03</v>
          </cell>
          <cell r="D2827" t="str">
            <v>19</v>
          </cell>
          <cell r="E2827" t="str">
            <v>13</v>
          </cell>
          <cell r="F2827" t="str">
            <v>01</v>
          </cell>
          <cell r="G2827" t="str">
            <v>1</v>
          </cell>
          <cell r="H2827" t="str">
            <v>00</v>
          </cell>
          <cell r="I2827" t="str">
            <v>0</v>
          </cell>
          <cell r="J2827">
            <v>69589</v>
          </cell>
          <cell r="K2827">
            <v>10000</v>
          </cell>
          <cell r="L2827">
            <v>6429</v>
          </cell>
          <cell r="M2827">
            <v>5000</v>
          </cell>
          <cell r="N2827">
            <v>5000</v>
          </cell>
          <cell r="O2827">
            <v>5000</v>
          </cell>
        </row>
        <row r="2828">
          <cell r="A2828" t="str">
            <v>13</v>
          </cell>
          <cell r="B2828" t="str">
            <v>01</v>
          </cell>
          <cell r="C2828" t="str">
            <v>03</v>
          </cell>
          <cell r="D2828" t="str">
            <v>20</v>
          </cell>
          <cell r="E2828" t="str">
            <v>13</v>
          </cell>
          <cell r="F2828" t="str">
            <v>04</v>
          </cell>
          <cell r="G2828" t="str">
            <v>1</v>
          </cell>
          <cell r="H2828" t="str">
            <v>00</v>
          </cell>
          <cell r="I2828" t="str">
            <v>0</v>
          </cell>
          <cell r="J2828">
            <v>10000</v>
          </cell>
          <cell r="K2828">
            <v>9000</v>
          </cell>
          <cell r="L2828">
            <v>11084</v>
          </cell>
          <cell r="M2828">
            <v>5000</v>
          </cell>
          <cell r="N2828">
            <v>5000</v>
          </cell>
          <cell r="O2828">
            <v>5000</v>
          </cell>
        </row>
        <row r="2829">
          <cell r="A2829" t="str">
            <v>13</v>
          </cell>
          <cell r="B2829" t="str">
            <v>01</v>
          </cell>
          <cell r="C2829" t="str">
            <v>06</v>
          </cell>
          <cell r="D2829" t="str">
            <v>26</v>
          </cell>
          <cell r="E2829" t="str">
            <v>13</v>
          </cell>
          <cell r="F2829" t="str">
            <v>04</v>
          </cell>
          <cell r="G2829" t="str">
            <v>1</v>
          </cell>
          <cell r="H2829" t="str">
            <v>00</v>
          </cell>
          <cell r="I2829" t="str">
            <v>0</v>
          </cell>
          <cell r="J2829">
            <v>7661</v>
          </cell>
          <cell r="K2829">
            <v>108300</v>
          </cell>
          <cell r="L2829">
            <v>25158</v>
          </cell>
          <cell r="M2829">
            <v>1000</v>
          </cell>
          <cell r="N2829">
            <v>1000</v>
          </cell>
          <cell r="O2829">
            <v>1000</v>
          </cell>
        </row>
        <row r="2830">
          <cell r="A2830" t="str">
            <v>13</v>
          </cell>
          <cell r="B2830" t="str">
            <v>01</v>
          </cell>
          <cell r="C2830" t="str">
            <v>06</v>
          </cell>
          <cell r="D2830" t="str">
            <v>27</v>
          </cell>
          <cell r="E2830" t="str">
            <v>13</v>
          </cell>
          <cell r="F2830" t="str">
            <v>04</v>
          </cell>
          <cell r="G2830" t="str">
            <v>1</v>
          </cell>
          <cell r="H2830" t="str">
            <v>00</v>
          </cell>
          <cell r="I2830" t="str">
            <v>0</v>
          </cell>
          <cell r="J2830">
            <v>0</v>
          </cell>
          <cell r="K2830">
            <v>0</v>
          </cell>
          <cell r="L2830">
            <v>0</v>
          </cell>
          <cell r="M2830">
            <v>50000</v>
          </cell>
          <cell r="N2830">
            <v>0</v>
          </cell>
          <cell r="O2830">
            <v>0</v>
          </cell>
        </row>
        <row r="2831">
          <cell r="A2831" t="str">
            <v>13</v>
          </cell>
          <cell r="B2831" t="str">
            <v>01</v>
          </cell>
          <cell r="C2831" t="str">
            <v>03</v>
          </cell>
          <cell r="D2831" t="str">
            <v>19</v>
          </cell>
          <cell r="E2831" t="str">
            <v>13</v>
          </cell>
          <cell r="F2831" t="str">
            <v>05</v>
          </cell>
          <cell r="G2831" t="str">
            <v>1</v>
          </cell>
          <cell r="H2831" t="str">
            <v>00</v>
          </cell>
          <cell r="I2831" t="str">
            <v>0</v>
          </cell>
          <cell r="J2831">
            <v>291</v>
          </cell>
          <cell r="K2831">
            <v>2500</v>
          </cell>
          <cell r="L2831">
            <v>2580</v>
          </cell>
          <cell r="M2831">
            <v>1000</v>
          </cell>
          <cell r="N2831">
            <v>1000</v>
          </cell>
          <cell r="O2831">
            <v>1000</v>
          </cell>
        </row>
        <row r="2832">
          <cell r="A2832" t="str">
            <v>13</v>
          </cell>
          <cell r="B2832" t="str">
            <v>01</v>
          </cell>
          <cell r="C2832" t="str">
            <v>01</v>
          </cell>
          <cell r="D2832" t="str">
            <v>01</v>
          </cell>
          <cell r="E2832" t="str">
            <v>13</v>
          </cell>
          <cell r="F2832" t="str">
            <v>07</v>
          </cell>
          <cell r="G2832" t="str">
            <v>1</v>
          </cell>
          <cell r="H2832" t="str">
            <v>00</v>
          </cell>
          <cell r="I2832" t="str">
            <v>0</v>
          </cell>
          <cell r="J2832">
            <v>503983</v>
          </cell>
          <cell r="K2832">
            <v>1320748</v>
          </cell>
          <cell r="L2832">
            <v>317555</v>
          </cell>
          <cell r="M2832">
            <v>4023099</v>
          </cell>
          <cell r="N2832">
            <v>1415844</v>
          </cell>
          <cell r="O2832">
            <v>1415844</v>
          </cell>
        </row>
        <row r="2833">
          <cell r="A2833" t="str">
            <v>13</v>
          </cell>
          <cell r="B2833" t="str">
            <v>01</v>
          </cell>
          <cell r="C2833" t="str">
            <v>01</v>
          </cell>
          <cell r="D2833" t="str">
            <v>02</v>
          </cell>
          <cell r="E2833" t="str">
            <v>13</v>
          </cell>
          <cell r="F2833" t="str">
            <v>07</v>
          </cell>
          <cell r="G2833" t="str">
            <v>1</v>
          </cell>
          <cell r="H2833" t="str">
            <v>00</v>
          </cell>
          <cell r="I2833" t="str">
            <v>0</v>
          </cell>
          <cell r="J2833">
            <v>0</v>
          </cell>
          <cell r="K2833">
            <v>2500</v>
          </cell>
          <cell r="L2833">
            <v>0</v>
          </cell>
          <cell r="M2833">
            <v>100</v>
          </cell>
          <cell r="N2833">
            <v>100</v>
          </cell>
          <cell r="O2833">
            <v>100</v>
          </cell>
        </row>
        <row r="2834">
          <cell r="A2834" t="str">
            <v>13</v>
          </cell>
          <cell r="B2834" t="str">
            <v>01</v>
          </cell>
          <cell r="C2834" t="str">
            <v>02</v>
          </cell>
          <cell r="D2834" t="str">
            <v>11</v>
          </cell>
          <cell r="E2834" t="str">
            <v>13</v>
          </cell>
          <cell r="F2834" t="str">
            <v>07</v>
          </cell>
          <cell r="G2834" t="str">
            <v>0</v>
          </cell>
          <cell r="H2834" t="str">
            <v>00</v>
          </cell>
          <cell r="I2834" t="str">
            <v>0</v>
          </cell>
          <cell r="J2834">
            <v>2922</v>
          </cell>
          <cell r="K2834">
            <v>170000</v>
          </cell>
          <cell r="L2834">
            <v>101897</v>
          </cell>
          <cell r="M2834">
            <v>20000</v>
          </cell>
          <cell r="N2834">
            <v>20000</v>
          </cell>
          <cell r="O2834">
            <v>20000</v>
          </cell>
        </row>
        <row r="2835">
          <cell r="A2835" t="str">
            <v>13</v>
          </cell>
          <cell r="B2835" t="str">
            <v>01</v>
          </cell>
          <cell r="C2835" t="str">
            <v>03</v>
          </cell>
          <cell r="D2835" t="str">
            <v>19</v>
          </cell>
          <cell r="E2835" t="str">
            <v>13</v>
          </cell>
          <cell r="F2835" t="str">
            <v>07</v>
          </cell>
          <cell r="G2835" t="str">
            <v>1</v>
          </cell>
          <cell r="H2835" t="str">
            <v>00</v>
          </cell>
          <cell r="I2835" t="str">
            <v>0</v>
          </cell>
          <cell r="J2835">
            <v>66493</v>
          </cell>
          <cell r="K2835">
            <v>1</v>
          </cell>
          <cell r="L2835">
            <v>0</v>
          </cell>
          <cell r="M2835">
            <v>1</v>
          </cell>
          <cell r="N2835">
            <v>1</v>
          </cell>
          <cell r="O2835">
            <v>1</v>
          </cell>
        </row>
        <row r="2836">
          <cell r="A2836" t="str">
            <v>13</v>
          </cell>
          <cell r="B2836" t="str">
            <v>01</v>
          </cell>
          <cell r="C2836" t="str">
            <v>03</v>
          </cell>
          <cell r="D2836" t="str">
            <v>19</v>
          </cell>
          <cell r="E2836" t="str">
            <v>13</v>
          </cell>
          <cell r="F2836" t="str">
            <v>07</v>
          </cell>
          <cell r="G2836" t="str">
            <v>2</v>
          </cell>
          <cell r="H2836" t="str">
            <v>00</v>
          </cell>
          <cell r="I2836" t="str">
            <v>0</v>
          </cell>
          <cell r="J2836">
            <v>0</v>
          </cell>
          <cell r="K2836">
            <v>5000</v>
          </cell>
          <cell r="L2836">
            <v>3399</v>
          </cell>
          <cell r="M2836">
            <v>3000</v>
          </cell>
          <cell r="N2836">
            <v>3000</v>
          </cell>
          <cell r="O2836">
            <v>3000</v>
          </cell>
        </row>
        <row r="2837">
          <cell r="A2837" t="str">
            <v>13</v>
          </cell>
          <cell r="B2837" t="str">
            <v>01</v>
          </cell>
          <cell r="C2837" t="str">
            <v>03</v>
          </cell>
          <cell r="D2837" t="str">
            <v>19</v>
          </cell>
          <cell r="E2837" t="str">
            <v>13</v>
          </cell>
          <cell r="F2837" t="str">
            <v>07</v>
          </cell>
          <cell r="G2837" t="str">
            <v>3</v>
          </cell>
          <cell r="H2837" t="str">
            <v>00</v>
          </cell>
          <cell r="I2837" t="str">
            <v>0</v>
          </cell>
          <cell r="J2837">
            <v>0</v>
          </cell>
          <cell r="K2837">
            <v>3000</v>
          </cell>
          <cell r="L2837">
            <v>3618</v>
          </cell>
          <cell r="M2837">
            <v>1000</v>
          </cell>
          <cell r="N2837">
            <v>1000</v>
          </cell>
          <cell r="O2837">
            <v>1000</v>
          </cell>
        </row>
        <row r="2838">
          <cell r="A2838" t="str">
            <v>13</v>
          </cell>
          <cell r="B2838" t="str">
            <v>01</v>
          </cell>
          <cell r="C2838" t="str">
            <v>03</v>
          </cell>
          <cell r="D2838" t="str">
            <v>19</v>
          </cell>
          <cell r="E2838" t="str">
            <v>13</v>
          </cell>
          <cell r="F2838" t="str">
            <v>07</v>
          </cell>
          <cell r="G2838" t="str">
            <v>4</v>
          </cell>
          <cell r="H2838" t="str">
            <v>00</v>
          </cell>
          <cell r="I2838" t="str">
            <v>0</v>
          </cell>
          <cell r="J2838">
            <v>879</v>
          </cell>
          <cell r="K2838">
            <v>3000</v>
          </cell>
          <cell r="L2838">
            <v>1576</v>
          </cell>
          <cell r="M2838">
            <v>1000</v>
          </cell>
          <cell r="N2838">
            <v>1000</v>
          </cell>
          <cell r="O2838">
            <v>1000</v>
          </cell>
        </row>
        <row r="2839">
          <cell r="A2839" t="str">
            <v>13</v>
          </cell>
          <cell r="B2839" t="str">
            <v>01</v>
          </cell>
          <cell r="C2839" t="str">
            <v>03</v>
          </cell>
          <cell r="D2839" t="str">
            <v>19</v>
          </cell>
          <cell r="E2839" t="str">
            <v>13</v>
          </cell>
          <cell r="F2839" t="str">
            <v>07</v>
          </cell>
          <cell r="G2839" t="str">
            <v>5</v>
          </cell>
          <cell r="H2839" t="str">
            <v>00</v>
          </cell>
          <cell r="I2839" t="str">
            <v>0</v>
          </cell>
          <cell r="J2839">
            <v>0</v>
          </cell>
          <cell r="K2839">
            <v>3000</v>
          </cell>
          <cell r="L2839">
            <v>2286</v>
          </cell>
          <cell r="M2839">
            <v>1000</v>
          </cell>
          <cell r="N2839">
            <v>1000</v>
          </cell>
          <cell r="O2839">
            <v>1000</v>
          </cell>
        </row>
        <row r="2840">
          <cell r="A2840" t="str">
            <v>13</v>
          </cell>
          <cell r="B2840" t="str">
            <v>01</v>
          </cell>
          <cell r="C2840" t="str">
            <v>03</v>
          </cell>
          <cell r="D2840" t="str">
            <v>19</v>
          </cell>
          <cell r="E2840" t="str">
            <v>13</v>
          </cell>
          <cell r="F2840" t="str">
            <v>07</v>
          </cell>
          <cell r="G2840" t="str">
            <v>6</v>
          </cell>
          <cell r="H2840" t="str">
            <v>00</v>
          </cell>
          <cell r="I2840" t="str">
            <v>0</v>
          </cell>
          <cell r="J2840">
            <v>0</v>
          </cell>
          <cell r="K2840">
            <v>3000</v>
          </cell>
          <cell r="L2840">
            <v>323</v>
          </cell>
          <cell r="M2840">
            <v>100</v>
          </cell>
          <cell r="N2840">
            <v>100</v>
          </cell>
          <cell r="O2840">
            <v>100</v>
          </cell>
        </row>
        <row r="2841">
          <cell r="A2841" t="str">
            <v>13</v>
          </cell>
          <cell r="B2841" t="str">
            <v>01</v>
          </cell>
          <cell r="C2841" t="str">
            <v>03</v>
          </cell>
          <cell r="D2841" t="str">
            <v>20</v>
          </cell>
          <cell r="E2841" t="str">
            <v>13</v>
          </cell>
          <cell r="F2841" t="str">
            <v>07</v>
          </cell>
          <cell r="G2841" t="str">
            <v>1</v>
          </cell>
          <cell r="H2841" t="str">
            <v>00</v>
          </cell>
          <cell r="I2841" t="str">
            <v>0</v>
          </cell>
          <cell r="J2841">
            <v>0</v>
          </cell>
          <cell r="K2841">
            <v>50000</v>
          </cell>
          <cell r="L2841">
            <v>51801</v>
          </cell>
          <cell r="M2841">
            <v>8000</v>
          </cell>
          <cell r="N2841">
            <v>8000</v>
          </cell>
          <cell r="O2841">
            <v>8000</v>
          </cell>
        </row>
        <row r="2842">
          <cell r="A2842" t="str">
            <v>13</v>
          </cell>
          <cell r="B2842" t="str">
            <v>01</v>
          </cell>
          <cell r="C2842" t="str">
            <v>03</v>
          </cell>
          <cell r="D2842" t="str">
            <v>21</v>
          </cell>
          <cell r="E2842" t="str">
            <v>13</v>
          </cell>
          <cell r="F2842" t="str">
            <v>07</v>
          </cell>
          <cell r="G2842" t="str">
            <v>1</v>
          </cell>
          <cell r="H2842" t="str">
            <v>00</v>
          </cell>
          <cell r="I2842" t="str">
            <v>0</v>
          </cell>
          <cell r="J2842">
            <v>0</v>
          </cell>
          <cell r="K2842">
            <v>1000</v>
          </cell>
          <cell r="L2842">
            <v>1069</v>
          </cell>
          <cell r="M2842">
            <v>800</v>
          </cell>
          <cell r="N2842">
            <v>800</v>
          </cell>
          <cell r="O2842">
            <v>800</v>
          </cell>
        </row>
        <row r="2843">
          <cell r="A2843" t="str">
            <v>13</v>
          </cell>
          <cell r="B2843" t="str">
            <v>01</v>
          </cell>
          <cell r="C2843" t="str">
            <v>01</v>
          </cell>
          <cell r="D2843" t="str">
            <v>01</v>
          </cell>
          <cell r="E2843" t="str">
            <v>13</v>
          </cell>
          <cell r="F2843" t="str">
            <v>08</v>
          </cell>
          <cell r="G2843" t="str">
            <v>1</v>
          </cell>
          <cell r="H2843" t="str">
            <v>00</v>
          </cell>
          <cell r="I2843" t="str">
            <v>0</v>
          </cell>
          <cell r="J2843">
            <v>2155</v>
          </cell>
          <cell r="K2843">
            <v>4000</v>
          </cell>
          <cell r="L2843">
            <v>3575</v>
          </cell>
          <cell r="M2843">
            <v>2000</v>
          </cell>
          <cell r="N2843">
            <v>2000</v>
          </cell>
          <cell r="O2843">
            <v>2000</v>
          </cell>
        </row>
        <row r="2844">
          <cell r="A2844" t="str">
            <v>13</v>
          </cell>
          <cell r="B2844" t="str">
            <v>01</v>
          </cell>
          <cell r="C2844" t="str">
            <v>01</v>
          </cell>
          <cell r="D2844" t="str">
            <v>01</v>
          </cell>
          <cell r="E2844" t="str">
            <v>13</v>
          </cell>
          <cell r="F2844" t="str">
            <v>08</v>
          </cell>
          <cell r="G2844" t="str">
            <v>2</v>
          </cell>
          <cell r="H2844" t="str">
            <v>00</v>
          </cell>
          <cell r="I2844" t="str">
            <v>0</v>
          </cell>
          <cell r="J2844">
            <v>1600</v>
          </cell>
          <cell r="K2844">
            <v>5000</v>
          </cell>
          <cell r="L2844">
            <v>2777</v>
          </cell>
          <cell r="M2844">
            <v>2000</v>
          </cell>
          <cell r="N2844">
            <v>2000</v>
          </cell>
          <cell r="O2844">
            <v>2000</v>
          </cell>
        </row>
        <row r="2845">
          <cell r="A2845" t="str">
            <v>13</v>
          </cell>
          <cell r="B2845" t="str">
            <v>01</v>
          </cell>
          <cell r="C2845" t="str">
            <v>01</v>
          </cell>
          <cell r="D2845" t="str">
            <v>01</v>
          </cell>
          <cell r="E2845" t="str">
            <v>13</v>
          </cell>
          <cell r="F2845" t="str">
            <v>08</v>
          </cell>
          <cell r="G2845" t="str">
            <v>3</v>
          </cell>
          <cell r="H2845" t="str">
            <v>00</v>
          </cell>
          <cell r="I2845" t="str">
            <v>0</v>
          </cell>
          <cell r="J2845">
            <v>0</v>
          </cell>
          <cell r="K2845">
            <v>1500</v>
          </cell>
          <cell r="L2845">
            <v>846</v>
          </cell>
          <cell r="M2845">
            <v>900</v>
          </cell>
          <cell r="N2845">
            <v>900</v>
          </cell>
          <cell r="O2845">
            <v>900</v>
          </cell>
        </row>
        <row r="2846">
          <cell r="A2846" t="str">
            <v>13</v>
          </cell>
          <cell r="B2846" t="str">
            <v>01</v>
          </cell>
          <cell r="C2846" t="str">
            <v>01</v>
          </cell>
          <cell r="D2846" t="str">
            <v>01</v>
          </cell>
          <cell r="E2846" t="str">
            <v>13</v>
          </cell>
          <cell r="F2846" t="str">
            <v>08</v>
          </cell>
          <cell r="G2846" t="str">
            <v>4</v>
          </cell>
          <cell r="H2846" t="str">
            <v>00</v>
          </cell>
          <cell r="I2846" t="str">
            <v>0</v>
          </cell>
          <cell r="J2846">
            <v>403</v>
          </cell>
          <cell r="K2846">
            <v>500</v>
          </cell>
          <cell r="L2846">
            <v>2081</v>
          </cell>
          <cell r="M2846">
            <v>500</v>
          </cell>
          <cell r="N2846">
            <v>500</v>
          </cell>
          <cell r="O2846">
            <v>500</v>
          </cell>
        </row>
        <row r="2847">
          <cell r="A2847" t="str">
            <v>13</v>
          </cell>
          <cell r="B2847" t="str">
            <v>01</v>
          </cell>
          <cell r="C2847" t="str">
            <v>01</v>
          </cell>
          <cell r="D2847" t="str">
            <v>01</v>
          </cell>
          <cell r="E2847" t="str">
            <v>13</v>
          </cell>
          <cell r="F2847" t="str">
            <v>08</v>
          </cell>
          <cell r="G2847" t="str">
            <v>5</v>
          </cell>
          <cell r="H2847" t="str">
            <v>00</v>
          </cell>
          <cell r="I2847" t="str">
            <v>0</v>
          </cell>
          <cell r="J2847">
            <v>117</v>
          </cell>
          <cell r="K2847">
            <v>700</v>
          </cell>
          <cell r="L2847">
            <v>540</v>
          </cell>
          <cell r="M2847">
            <v>700</v>
          </cell>
          <cell r="N2847">
            <v>700</v>
          </cell>
          <cell r="O2847">
            <v>700</v>
          </cell>
        </row>
        <row r="2848">
          <cell r="A2848" t="str">
            <v>13</v>
          </cell>
          <cell r="B2848" t="str">
            <v>01</v>
          </cell>
          <cell r="C2848" t="str">
            <v>01</v>
          </cell>
          <cell r="D2848" t="str">
            <v>01</v>
          </cell>
          <cell r="E2848" t="str">
            <v>13</v>
          </cell>
          <cell r="F2848" t="str">
            <v>08</v>
          </cell>
          <cell r="G2848" t="str">
            <v>6</v>
          </cell>
          <cell r="H2848" t="str">
            <v>00</v>
          </cell>
          <cell r="I2848" t="str">
            <v>0</v>
          </cell>
          <cell r="J2848">
            <v>537</v>
          </cell>
          <cell r="K2848">
            <v>1500</v>
          </cell>
          <cell r="L2848">
            <v>0</v>
          </cell>
          <cell r="M2848">
            <v>100</v>
          </cell>
          <cell r="N2848">
            <v>100</v>
          </cell>
          <cell r="O2848">
            <v>100</v>
          </cell>
        </row>
        <row r="2849">
          <cell r="A2849" t="str">
            <v>13</v>
          </cell>
          <cell r="B2849" t="str">
            <v>01</v>
          </cell>
          <cell r="C2849" t="str">
            <v>01</v>
          </cell>
          <cell r="D2849" t="str">
            <v>02</v>
          </cell>
          <cell r="E2849" t="str">
            <v>13</v>
          </cell>
          <cell r="F2849" t="str">
            <v>08</v>
          </cell>
          <cell r="G2849" t="str">
            <v>1</v>
          </cell>
          <cell r="H2849" t="str">
            <v>00</v>
          </cell>
          <cell r="I2849" t="str">
            <v>0</v>
          </cell>
          <cell r="J2849">
            <v>5513</v>
          </cell>
          <cell r="K2849">
            <v>9000</v>
          </cell>
          <cell r="L2849">
            <v>13330</v>
          </cell>
          <cell r="M2849">
            <v>5000</v>
          </cell>
          <cell r="N2849">
            <v>5000</v>
          </cell>
          <cell r="O2849">
            <v>5000</v>
          </cell>
        </row>
        <row r="2850">
          <cell r="A2850" t="str">
            <v>13</v>
          </cell>
          <cell r="B2850" t="str">
            <v>01</v>
          </cell>
          <cell r="C2850" t="str">
            <v>01</v>
          </cell>
          <cell r="D2850" t="str">
            <v>03</v>
          </cell>
          <cell r="E2850" t="str">
            <v>13</v>
          </cell>
          <cell r="F2850" t="str">
            <v>08</v>
          </cell>
          <cell r="G2850" t="str">
            <v>1</v>
          </cell>
          <cell r="H2850" t="str">
            <v>00</v>
          </cell>
          <cell r="I2850" t="str">
            <v>0</v>
          </cell>
          <cell r="J2850">
            <v>2129</v>
          </cell>
          <cell r="K2850">
            <v>3000</v>
          </cell>
          <cell r="L2850">
            <v>663</v>
          </cell>
          <cell r="M2850">
            <v>700</v>
          </cell>
          <cell r="N2850">
            <v>700</v>
          </cell>
          <cell r="O2850">
            <v>700</v>
          </cell>
        </row>
        <row r="2851">
          <cell r="A2851" t="str">
            <v>13</v>
          </cell>
          <cell r="B2851" t="str">
            <v>01</v>
          </cell>
          <cell r="C2851" t="str">
            <v>04</v>
          </cell>
          <cell r="D2851" t="str">
            <v>01</v>
          </cell>
          <cell r="E2851" t="str">
            <v>13</v>
          </cell>
          <cell r="F2851" t="str">
            <v>08</v>
          </cell>
          <cell r="G2851" t="str">
            <v>1</v>
          </cell>
          <cell r="H2851" t="str">
            <v>00</v>
          </cell>
          <cell r="I2851" t="str">
            <v>0</v>
          </cell>
          <cell r="J2851">
            <v>0</v>
          </cell>
          <cell r="K2851">
            <v>0</v>
          </cell>
          <cell r="L2851">
            <v>0</v>
          </cell>
          <cell r="M2851">
            <v>0</v>
          </cell>
          <cell r="N2851">
            <v>0</v>
          </cell>
          <cell r="O2851">
            <v>0</v>
          </cell>
        </row>
        <row r="2852">
          <cell r="A2852" t="str">
            <v>13</v>
          </cell>
          <cell r="B2852" t="str">
            <v>01</v>
          </cell>
          <cell r="C2852" t="str">
            <v>01</v>
          </cell>
          <cell r="D2852" t="str">
            <v>04</v>
          </cell>
          <cell r="E2852" t="str">
            <v>13</v>
          </cell>
          <cell r="F2852" t="str">
            <v>08</v>
          </cell>
          <cell r="G2852" t="str">
            <v>1</v>
          </cell>
          <cell r="H2852" t="str">
            <v>00</v>
          </cell>
          <cell r="I2852" t="str">
            <v>0</v>
          </cell>
          <cell r="J2852">
            <v>1715</v>
          </cell>
          <cell r="K2852">
            <v>2000</v>
          </cell>
          <cell r="L2852">
            <v>2167</v>
          </cell>
          <cell r="M2852">
            <v>1000</v>
          </cell>
          <cell r="N2852">
            <v>1000</v>
          </cell>
          <cell r="O2852">
            <v>1000</v>
          </cell>
        </row>
        <row r="2853">
          <cell r="A2853" t="str">
            <v>13</v>
          </cell>
          <cell r="B2853" t="str">
            <v>01</v>
          </cell>
          <cell r="C2853" t="str">
            <v>01</v>
          </cell>
          <cell r="D2853" t="str">
            <v>05</v>
          </cell>
          <cell r="E2853" t="str">
            <v>13</v>
          </cell>
          <cell r="F2853" t="str">
            <v>08</v>
          </cell>
          <cell r="G2853" t="str">
            <v>1</v>
          </cell>
          <cell r="H2853" t="str">
            <v>00</v>
          </cell>
          <cell r="I2853" t="str">
            <v>0</v>
          </cell>
          <cell r="J2853">
            <v>0</v>
          </cell>
          <cell r="K2853">
            <v>2750</v>
          </cell>
          <cell r="L2853">
            <v>278</v>
          </cell>
          <cell r="M2853">
            <v>200</v>
          </cell>
          <cell r="N2853">
            <v>200</v>
          </cell>
          <cell r="O2853">
            <v>200</v>
          </cell>
        </row>
        <row r="2854">
          <cell r="A2854" t="str">
            <v>13</v>
          </cell>
          <cell r="B2854" t="str">
            <v>01</v>
          </cell>
          <cell r="C2854" t="str">
            <v>06</v>
          </cell>
          <cell r="D2854" t="str">
            <v>28</v>
          </cell>
          <cell r="E2854" t="str">
            <v>13</v>
          </cell>
          <cell r="F2854" t="str">
            <v>08</v>
          </cell>
          <cell r="G2854" t="str">
            <v>1</v>
          </cell>
          <cell r="H2854" t="str">
            <v>00</v>
          </cell>
          <cell r="I2854" t="str">
            <v>0</v>
          </cell>
          <cell r="J2854">
            <v>2068</v>
          </cell>
          <cell r="K2854">
            <v>3000</v>
          </cell>
          <cell r="L2854">
            <v>233</v>
          </cell>
          <cell r="M2854">
            <v>100</v>
          </cell>
          <cell r="N2854">
            <v>100</v>
          </cell>
          <cell r="O2854">
            <v>100</v>
          </cell>
        </row>
        <row r="2855">
          <cell r="A2855" t="str">
            <v>13</v>
          </cell>
          <cell r="B2855" t="str">
            <v>01</v>
          </cell>
          <cell r="C2855" t="str">
            <v>01</v>
          </cell>
          <cell r="D2855" t="str">
            <v>01</v>
          </cell>
          <cell r="E2855" t="str">
            <v>13</v>
          </cell>
          <cell r="F2855" t="str">
            <v>09</v>
          </cell>
          <cell r="G2855" t="str">
            <v>1</v>
          </cell>
          <cell r="H2855" t="str">
            <v>00</v>
          </cell>
          <cell r="I2855" t="str">
            <v>0</v>
          </cell>
          <cell r="J2855">
            <v>81020</v>
          </cell>
          <cell r="K2855">
            <v>50000</v>
          </cell>
          <cell r="L2855">
            <v>68807</v>
          </cell>
          <cell r="M2855">
            <v>20000</v>
          </cell>
          <cell r="N2855">
            <v>20000</v>
          </cell>
          <cell r="O2855">
            <v>20000</v>
          </cell>
        </row>
        <row r="2856">
          <cell r="A2856" t="str">
            <v>13</v>
          </cell>
          <cell r="B2856" t="str">
            <v>01</v>
          </cell>
          <cell r="C2856" t="str">
            <v>01</v>
          </cell>
          <cell r="D2856" t="str">
            <v>01</v>
          </cell>
          <cell r="E2856" t="str">
            <v>13</v>
          </cell>
          <cell r="F2856" t="str">
            <v>09</v>
          </cell>
          <cell r="G2856" t="str">
            <v>2</v>
          </cell>
          <cell r="H2856" t="str">
            <v>00</v>
          </cell>
          <cell r="I2856" t="str">
            <v>0</v>
          </cell>
          <cell r="J2856">
            <v>9951</v>
          </cell>
          <cell r="K2856">
            <v>8000</v>
          </cell>
          <cell r="L2856">
            <v>8895</v>
          </cell>
          <cell r="M2856">
            <v>4000</v>
          </cell>
          <cell r="N2856">
            <v>4000</v>
          </cell>
          <cell r="O2856">
            <v>4000</v>
          </cell>
        </row>
        <row r="2857">
          <cell r="A2857" t="str">
            <v>13</v>
          </cell>
          <cell r="B2857" t="str">
            <v>01</v>
          </cell>
          <cell r="C2857" t="str">
            <v>01</v>
          </cell>
          <cell r="D2857" t="str">
            <v>01</v>
          </cell>
          <cell r="E2857" t="str">
            <v>13</v>
          </cell>
          <cell r="F2857" t="str">
            <v>09</v>
          </cell>
          <cell r="G2857" t="str">
            <v>3</v>
          </cell>
          <cell r="H2857" t="str">
            <v>00</v>
          </cell>
          <cell r="I2857" t="str">
            <v>0</v>
          </cell>
          <cell r="J2857">
            <v>3825</v>
          </cell>
          <cell r="K2857">
            <v>5350</v>
          </cell>
          <cell r="L2857">
            <v>2529</v>
          </cell>
          <cell r="M2857">
            <v>1000</v>
          </cell>
          <cell r="N2857">
            <v>1000</v>
          </cell>
          <cell r="O2857">
            <v>1000</v>
          </cell>
        </row>
        <row r="2858">
          <cell r="A2858" t="str">
            <v>13</v>
          </cell>
          <cell r="B2858" t="str">
            <v>01</v>
          </cell>
          <cell r="C2858" t="str">
            <v>01</v>
          </cell>
          <cell r="D2858" t="str">
            <v>01</v>
          </cell>
          <cell r="E2858" t="str">
            <v>13</v>
          </cell>
          <cell r="F2858" t="str">
            <v>09</v>
          </cell>
          <cell r="G2858" t="str">
            <v>4</v>
          </cell>
          <cell r="H2858" t="str">
            <v>00</v>
          </cell>
          <cell r="I2858" t="str">
            <v>0</v>
          </cell>
          <cell r="J2858">
            <v>2384</v>
          </cell>
          <cell r="K2858">
            <v>2500</v>
          </cell>
          <cell r="L2858">
            <v>0</v>
          </cell>
          <cell r="M2858">
            <v>100</v>
          </cell>
          <cell r="N2858">
            <v>100</v>
          </cell>
          <cell r="O2858">
            <v>100</v>
          </cell>
        </row>
        <row r="2859">
          <cell r="A2859" t="str">
            <v>13</v>
          </cell>
          <cell r="B2859" t="str">
            <v>01</v>
          </cell>
          <cell r="C2859" t="str">
            <v>01</v>
          </cell>
          <cell r="D2859" t="str">
            <v>01</v>
          </cell>
          <cell r="E2859" t="str">
            <v>13</v>
          </cell>
          <cell r="F2859" t="str">
            <v>09</v>
          </cell>
          <cell r="G2859" t="str">
            <v>5</v>
          </cell>
          <cell r="H2859" t="str">
            <v>00</v>
          </cell>
          <cell r="I2859" t="str">
            <v>0</v>
          </cell>
          <cell r="J2859">
            <v>95</v>
          </cell>
          <cell r="K2859">
            <v>1500</v>
          </cell>
          <cell r="L2859">
            <v>1427</v>
          </cell>
          <cell r="M2859">
            <v>200</v>
          </cell>
          <cell r="N2859">
            <v>200</v>
          </cell>
          <cell r="O2859">
            <v>200</v>
          </cell>
        </row>
        <row r="2860">
          <cell r="A2860" t="str">
            <v>13</v>
          </cell>
          <cell r="B2860" t="str">
            <v>01</v>
          </cell>
          <cell r="C2860" t="str">
            <v>01</v>
          </cell>
          <cell r="D2860" t="str">
            <v>01</v>
          </cell>
          <cell r="E2860" t="str">
            <v>13</v>
          </cell>
          <cell r="F2860" t="str">
            <v>09</v>
          </cell>
          <cell r="G2860" t="str">
            <v>6</v>
          </cell>
          <cell r="H2860" t="str">
            <v>00</v>
          </cell>
          <cell r="I2860" t="str">
            <v>0</v>
          </cell>
          <cell r="J2860">
            <v>604</v>
          </cell>
          <cell r="K2860">
            <v>2000</v>
          </cell>
          <cell r="L2860">
            <v>973</v>
          </cell>
          <cell r="M2860">
            <v>200</v>
          </cell>
          <cell r="N2860">
            <v>200</v>
          </cell>
          <cell r="O2860">
            <v>200</v>
          </cell>
        </row>
        <row r="2861">
          <cell r="A2861" t="str">
            <v>13</v>
          </cell>
          <cell r="B2861" t="str">
            <v>01</v>
          </cell>
          <cell r="C2861" t="str">
            <v>03</v>
          </cell>
          <cell r="D2861" t="str">
            <v>19</v>
          </cell>
          <cell r="E2861" t="str">
            <v>13</v>
          </cell>
          <cell r="F2861" t="str">
            <v>10</v>
          </cell>
          <cell r="G2861" t="str">
            <v>1</v>
          </cell>
          <cell r="H2861" t="str">
            <v>00</v>
          </cell>
          <cell r="I2861" t="str">
            <v>0</v>
          </cell>
          <cell r="J2861">
            <v>20189</v>
          </cell>
          <cell r="K2861">
            <v>15000</v>
          </cell>
          <cell r="L2861">
            <v>13010</v>
          </cell>
          <cell r="M2861">
            <v>9000</v>
          </cell>
          <cell r="N2861">
            <v>9000</v>
          </cell>
          <cell r="O2861">
            <v>9000</v>
          </cell>
        </row>
        <row r="2862">
          <cell r="A2862" t="str">
            <v>13</v>
          </cell>
          <cell r="B2862" t="str">
            <v>01</v>
          </cell>
          <cell r="C2862" t="str">
            <v>03</v>
          </cell>
          <cell r="D2862" t="str">
            <v>19</v>
          </cell>
          <cell r="E2862" t="str">
            <v>13</v>
          </cell>
          <cell r="F2862" t="str">
            <v>10</v>
          </cell>
          <cell r="G2862" t="str">
            <v>2</v>
          </cell>
          <cell r="H2862" t="str">
            <v>00</v>
          </cell>
          <cell r="I2862" t="str">
            <v>0</v>
          </cell>
          <cell r="J2862">
            <v>0</v>
          </cell>
          <cell r="K2862">
            <v>0</v>
          </cell>
          <cell r="L2862">
            <v>0</v>
          </cell>
          <cell r="M2862">
            <v>0</v>
          </cell>
          <cell r="N2862">
            <v>0</v>
          </cell>
          <cell r="O2862">
            <v>0</v>
          </cell>
        </row>
        <row r="2863">
          <cell r="A2863" t="str">
            <v>13</v>
          </cell>
          <cell r="B2863" t="str">
            <v>01</v>
          </cell>
          <cell r="C2863" t="str">
            <v>03</v>
          </cell>
          <cell r="D2863" t="str">
            <v>19</v>
          </cell>
          <cell r="E2863" t="str">
            <v>13</v>
          </cell>
          <cell r="F2863" t="str">
            <v>10</v>
          </cell>
          <cell r="G2863" t="str">
            <v>3</v>
          </cell>
          <cell r="H2863" t="str">
            <v>00</v>
          </cell>
          <cell r="I2863" t="str">
            <v>0</v>
          </cell>
          <cell r="J2863">
            <v>0</v>
          </cell>
          <cell r="K2863">
            <v>0</v>
          </cell>
          <cell r="L2863">
            <v>0</v>
          </cell>
          <cell r="M2863">
            <v>0</v>
          </cell>
          <cell r="N2863">
            <v>0</v>
          </cell>
          <cell r="O2863">
            <v>0</v>
          </cell>
        </row>
        <row r="2864">
          <cell r="A2864" t="str">
            <v>13</v>
          </cell>
          <cell r="B2864" t="str">
            <v>01</v>
          </cell>
          <cell r="C2864" t="str">
            <v>03</v>
          </cell>
          <cell r="D2864" t="str">
            <v>19</v>
          </cell>
          <cell r="E2864" t="str">
            <v>13</v>
          </cell>
          <cell r="F2864" t="str">
            <v>10</v>
          </cell>
          <cell r="G2864" t="str">
            <v>5</v>
          </cell>
          <cell r="H2864" t="str">
            <v>00</v>
          </cell>
          <cell r="I2864" t="str">
            <v>0</v>
          </cell>
          <cell r="J2864">
            <v>0</v>
          </cell>
          <cell r="K2864">
            <v>0</v>
          </cell>
          <cell r="L2864">
            <v>0</v>
          </cell>
          <cell r="M2864">
            <v>0</v>
          </cell>
          <cell r="N2864">
            <v>0</v>
          </cell>
          <cell r="O2864">
            <v>0</v>
          </cell>
        </row>
        <row r="2865">
          <cell r="A2865" t="str">
            <v>13</v>
          </cell>
          <cell r="B2865" t="str">
            <v>01</v>
          </cell>
          <cell r="C2865" t="str">
            <v>02</v>
          </cell>
          <cell r="D2865" t="str">
            <v>11</v>
          </cell>
          <cell r="E2865" t="str">
            <v>13</v>
          </cell>
          <cell r="F2865" t="str">
            <v>15</v>
          </cell>
          <cell r="G2865" t="str">
            <v>1</v>
          </cell>
          <cell r="H2865" t="str">
            <v>00</v>
          </cell>
          <cell r="I2865" t="str">
            <v>0</v>
          </cell>
          <cell r="J2865">
            <v>5285</v>
          </cell>
          <cell r="K2865">
            <v>5000</v>
          </cell>
          <cell r="L2865">
            <v>6283</v>
          </cell>
          <cell r="M2865">
            <v>2000</v>
          </cell>
          <cell r="N2865">
            <v>2000</v>
          </cell>
          <cell r="O2865">
            <v>2000</v>
          </cell>
        </row>
        <row r="2866">
          <cell r="A2866" t="str">
            <v>13</v>
          </cell>
          <cell r="B2866" t="str">
            <v>01</v>
          </cell>
          <cell r="C2866" t="str">
            <v>03</v>
          </cell>
          <cell r="D2866" t="str">
            <v>19</v>
          </cell>
          <cell r="E2866" t="str">
            <v>13</v>
          </cell>
          <cell r="F2866" t="str">
            <v>15</v>
          </cell>
          <cell r="G2866" t="str">
            <v>2</v>
          </cell>
          <cell r="H2866" t="str">
            <v>00</v>
          </cell>
          <cell r="I2866" t="str">
            <v>0</v>
          </cell>
          <cell r="J2866">
            <v>3936</v>
          </cell>
          <cell r="K2866">
            <v>3000</v>
          </cell>
          <cell r="L2866">
            <v>3897</v>
          </cell>
          <cell r="M2866">
            <v>1000</v>
          </cell>
          <cell r="N2866">
            <v>1000</v>
          </cell>
          <cell r="O2866">
            <v>1000</v>
          </cell>
        </row>
        <row r="2867">
          <cell r="A2867" t="str">
            <v>13</v>
          </cell>
          <cell r="B2867" t="str">
            <v>01</v>
          </cell>
          <cell r="C2867" t="str">
            <v>03</v>
          </cell>
          <cell r="D2867" t="str">
            <v>19</v>
          </cell>
          <cell r="E2867" t="str">
            <v>13</v>
          </cell>
          <cell r="F2867" t="str">
            <v>15</v>
          </cell>
          <cell r="G2867" t="str">
            <v>3</v>
          </cell>
          <cell r="H2867" t="str">
            <v>00</v>
          </cell>
          <cell r="I2867" t="str">
            <v>0</v>
          </cell>
          <cell r="J2867">
            <v>1700</v>
          </cell>
          <cell r="K2867">
            <v>2000</v>
          </cell>
          <cell r="L2867">
            <v>2939</v>
          </cell>
          <cell r="M2867">
            <v>1000</v>
          </cell>
          <cell r="N2867">
            <v>1000</v>
          </cell>
          <cell r="O2867">
            <v>1000</v>
          </cell>
        </row>
        <row r="2868">
          <cell r="A2868" t="str">
            <v>13</v>
          </cell>
          <cell r="B2868" t="str">
            <v>01</v>
          </cell>
          <cell r="C2868" t="str">
            <v>03</v>
          </cell>
          <cell r="D2868" t="str">
            <v>19</v>
          </cell>
          <cell r="E2868" t="str">
            <v>13</v>
          </cell>
          <cell r="F2868" t="str">
            <v>15</v>
          </cell>
          <cell r="G2868" t="str">
            <v>1</v>
          </cell>
          <cell r="H2868" t="str">
            <v>00</v>
          </cell>
          <cell r="I2868" t="str">
            <v>0</v>
          </cell>
          <cell r="J2868">
            <v>2870</v>
          </cell>
          <cell r="K2868">
            <v>0</v>
          </cell>
          <cell r="L2868">
            <v>0</v>
          </cell>
          <cell r="M2868">
            <v>0</v>
          </cell>
          <cell r="N2868">
            <v>0</v>
          </cell>
          <cell r="O2868">
            <v>0</v>
          </cell>
        </row>
        <row r="2869">
          <cell r="A2869" t="str">
            <v>13</v>
          </cell>
          <cell r="B2869" t="str">
            <v>01</v>
          </cell>
          <cell r="C2869" t="str">
            <v>03</v>
          </cell>
          <cell r="D2869" t="str">
            <v>20</v>
          </cell>
          <cell r="E2869" t="str">
            <v>13</v>
          </cell>
          <cell r="F2869" t="str">
            <v>15</v>
          </cell>
          <cell r="G2869" t="str">
            <v>1</v>
          </cell>
          <cell r="H2869" t="str">
            <v>00</v>
          </cell>
          <cell r="I2869" t="str">
            <v>0</v>
          </cell>
          <cell r="J2869">
            <v>11993</v>
          </cell>
          <cell r="K2869">
            <v>10000</v>
          </cell>
          <cell r="L2869">
            <v>37644</v>
          </cell>
          <cell r="M2869">
            <v>5000</v>
          </cell>
          <cell r="N2869">
            <v>5000</v>
          </cell>
          <cell r="O2869">
            <v>5000</v>
          </cell>
        </row>
        <row r="2870">
          <cell r="A2870" t="str">
            <v>13</v>
          </cell>
          <cell r="B2870" t="str">
            <v>01</v>
          </cell>
          <cell r="C2870" t="str">
            <v>03</v>
          </cell>
          <cell r="D2870" t="str">
            <v>19</v>
          </cell>
          <cell r="E2870" t="str">
            <v>13</v>
          </cell>
          <cell r="F2870" t="str">
            <v>25</v>
          </cell>
          <cell r="G2870" t="str">
            <v>1</v>
          </cell>
          <cell r="H2870" t="str">
            <v>00</v>
          </cell>
          <cell r="I2870" t="str">
            <v>0</v>
          </cell>
          <cell r="J2870">
            <v>830</v>
          </cell>
          <cell r="K2870">
            <v>5000</v>
          </cell>
          <cell r="L2870">
            <v>18593</v>
          </cell>
          <cell r="M2870">
            <v>3000</v>
          </cell>
          <cell r="N2870">
            <v>3000</v>
          </cell>
          <cell r="O2870">
            <v>3000</v>
          </cell>
        </row>
        <row r="2871">
          <cell r="A2871" t="str">
            <v>13</v>
          </cell>
          <cell r="B2871" t="str">
            <v>01</v>
          </cell>
          <cell r="C2871" t="str">
            <v>03</v>
          </cell>
          <cell r="D2871" t="str">
            <v>19</v>
          </cell>
          <cell r="E2871" t="str">
            <v>13</v>
          </cell>
          <cell r="F2871" t="str">
            <v>25</v>
          </cell>
          <cell r="G2871" t="str">
            <v>2</v>
          </cell>
          <cell r="H2871" t="str">
            <v>00</v>
          </cell>
          <cell r="I2871" t="str">
            <v>0</v>
          </cell>
          <cell r="J2871">
            <v>1835</v>
          </cell>
          <cell r="K2871">
            <v>2000</v>
          </cell>
          <cell r="L2871">
            <v>828</v>
          </cell>
          <cell r="M2871">
            <v>900</v>
          </cell>
          <cell r="N2871">
            <v>900</v>
          </cell>
          <cell r="O2871">
            <v>900</v>
          </cell>
        </row>
        <row r="2872">
          <cell r="A2872" t="str">
            <v>13</v>
          </cell>
          <cell r="B2872" t="str">
            <v>01</v>
          </cell>
          <cell r="C2872" t="str">
            <v>03</v>
          </cell>
          <cell r="D2872" t="str">
            <v>19</v>
          </cell>
          <cell r="E2872" t="str">
            <v>13</v>
          </cell>
          <cell r="F2872" t="str">
            <v>25</v>
          </cell>
          <cell r="G2872" t="str">
            <v>3</v>
          </cell>
          <cell r="H2872" t="str">
            <v>00</v>
          </cell>
          <cell r="I2872" t="str">
            <v>0</v>
          </cell>
          <cell r="J2872">
            <v>953</v>
          </cell>
          <cell r="K2872">
            <v>1000</v>
          </cell>
          <cell r="L2872">
            <v>417</v>
          </cell>
          <cell r="M2872">
            <v>400</v>
          </cell>
          <cell r="N2872">
            <v>400</v>
          </cell>
          <cell r="O2872">
            <v>400</v>
          </cell>
        </row>
        <row r="2873">
          <cell r="A2873" t="str">
            <v>13</v>
          </cell>
          <cell r="B2873" t="str">
            <v>01</v>
          </cell>
          <cell r="C2873" t="str">
            <v>03</v>
          </cell>
          <cell r="D2873" t="str">
            <v>19</v>
          </cell>
          <cell r="E2873" t="str">
            <v>13</v>
          </cell>
          <cell r="F2873" t="str">
            <v>25</v>
          </cell>
          <cell r="G2873" t="str">
            <v>4</v>
          </cell>
          <cell r="H2873" t="str">
            <v>00</v>
          </cell>
          <cell r="I2873" t="str">
            <v>0</v>
          </cell>
          <cell r="J2873">
            <v>99</v>
          </cell>
          <cell r="K2873">
            <v>700</v>
          </cell>
          <cell r="L2873">
            <v>0</v>
          </cell>
          <cell r="M2873">
            <v>100</v>
          </cell>
          <cell r="N2873">
            <v>100</v>
          </cell>
          <cell r="O2873">
            <v>100</v>
          </cell>
        </row>
        <row r="2874">
          <cell r="A2874" t="str">
            <v>13</v>
          </cell>
          <cell r="B2874" t="str">
            <v>01</v>
          </cell>
          <cell r="C2874" t="str">
            <v>03</v>
          </cell>
          <cell r="D2874" t="str">
            <v>19</v>
          </cell>
          <cell r="E2874" t="str">
            <v>13</v>
          </cell>
          <cell r="F2874" t="str">
            <v>25</v>
          </cell>
          <cell r="G2874" t="str">
            <v>5</v>
          </cell>
          <cell r="H2874" t="str">
            <v>00</v>
          </cell>
          <cell r="I2874" t="str">
            <v>0</v>
          </cell>
          <cell r="J2874">
            <v>244</v>
          </cell>
          <cell r="K2874">
            <v>250</v>
          </cell>
          <cell r="L2874">
            <v>209</v>
          </cell>
          <cell r="M2874">
            <v>200</v>
          </cell>
          <cell r="N2874">
            <v>200</v>
          </cell>
          <cell r="O2874">
            <v>200</v>
          </cell>
        </row>
        <row r="2875">
          <cell r="A2875" t="str">
            <v>13</v>
          </cell>
          <cell r="B2875" t="str">
            <v>01</v>
          </cell>
          <cell r="C2875" t="str">
            <v>03</v>
          </cell>
          <cell r="D2875" t="str">
            <v>19</v>
          </cell>
          <cell r="E2875" t="str">
            <v>13</v>
          </cell>
          <cell r="F2875" t="str">
            <v>25</v>
          </cell>
          <cell r="G2875" t="str">
            <v>6</v>
          </cell>
          <cell r="H2875" t="str">
            <v>00</v>
          </cell>
          <cell r="I2875" t="str">
            <v>0</v>
          </cell>
          <cell r="J2875">
            <v>241</v>
          </cell>
          <cell r="K2875">
            <v>250</v>
          </cell>
          <cell r="L2875">
            <v>328</v>
          </cell>
          <cell r="M2875">
            <v>200</v>
          </cell>
          <cell r="N2875">
            <v>200</v>
          </cell>
          <cell r="O2875">
            <v>200</v>
          </cell>
        </row>
        <row r="2876">
          <cell r="A2876" t="str">
            <v>13</v>
          </cell>
          <cell r="B2876" t="str">
            <v>01</v>
          </cell>
          <cell r="C2876" t="str">
            <v>01</v>
          </cell>
          <cell r="D2876" t="str">
            <v>01</v>
          </cell>
          <cell r="E2876" t="str">
            <v>13</v>
          </cell>
          <cell r="F2876" t="str">
            <v>33</v>
          </cell>
          <cell r="G2876" t="str">
            <v>1</v>
          </cell>
          <cell r="H2876" t="str">
            <v>00</v>
          </cell>
          <cell r="I2876" t="str">
            <v>0</v>
          </cell>
          <cell r="J2876">
            <v>1240</v>
          </cell>
          <cell r="K2876">
            <v>5000</v>
          </cell>
          <cell r="L2876">
            <v>3682</v>
          </cell>
          <cell r="M2876">
            <v>1000</v>
          </cell>
          <cell r="N2876">
            <v>1000</v>
          </cell>
          <cell r="O2876">
            <v>1000</v>
          </cell>
        </row>
        <row r="2877">
          <cell r="A2877" t="str">
            <v>13</v>
          </cell>
          <cell r="B2877" t="str">
            <v>01</v>
          </cell>
          <cell r="C2877" t="str">
            <v>02</v>
          </cell>
          <cell r="D2877" t="str">
            <v>10</v>
          </cell>
          <cell r="E2877" t="str">
            <v>13</v>
          </cell>
          <cell r="F2877" t="str">
            <v>46</v>
          </cell>
          <cell r="G2877" t="str">
            <v>1</v>
          </cell>
          <cell r="H2877" t="str">
            <v>00</v>
          </cell>
          <cell r="I2877" t="str">
            <v>0</v>
          </cell>
          <cell r="J2877">
            <v>3071</v>
          </cell>
          <cell r="K2877">
            <v>8000</v>
          </cell>
          <cell r="L2877">
            <v>4842</v>
          </cell>
          <cell r="M2877">
            <v>2000</v>
          </cell>
          <cell r="N2877">
            <v>2000</v>
          </cell>
          <cell r="O2877">
            <v>2000</v>
          </cell>
        </row>
        <row r="2878">
          <cell r="A2878" t="str">
            <v>13</v>
          </cell>
          <cell r="B2878" t="str">
            <v>01</v>
          </cell>
          <cell r="C2878" t="str">
            <v>02</v>
          </cell>
          <cell r="D2878" t="str">
            <v>10</v>
          </cell>
          <cell r="E2878" t="str">
            <v>13</v>
          </cell>
          <cell r="F2878" t="str">
            <v>46</v>
          </cell>
          <cell r="G2878" t="str">
            <v>3</v>
          </cell>
          <cell r="H2878" t="str">
            <v>00</v>
          </cell>
          <cell r="I2878" t="str">
            <v>0</v>
          </cell>
          <cell r="J2878">
            <v>0</v>
          </cell>
          <cell r="K2878">
            <v>0</v>
          </cell>
          <cell r="L2878">
            <v>0</v>
          </cell>
          <cell r="M2878">
            <v>0</v>
          </cell>
          <cell r="N2878">
            <v>0</v>
          </cell>
          <cell r="O2878">
            <v>0</v>
          </cell>
        </row>
        <row r="2879">
          <cell r="A2879" t="str">
            <v>13</v>
          </cell>
          <cell r="B2879" t="str">
            <v>01</v>
          </cell>
          <cell r="C2879" t="str">
            <v>02</v>
          </cell>
          <cell r="D2879" t="str">
            <v>10</v>
          </cell>
          <cell r="E2879" t="str">
            <v>13</v>
          </cell>
          <cell r="F2879" t="str">
            <v>46</v>
          </cell>
          <cell r="G2879" t="str">
            <v>5</v>
          </cell>
          <cell r="H2879" t="str">
            <v>00</v>
          </cell>
          <cell r="I2879" t="str">
            <v>0</v>
          </cell>
          <cell r="J2879">
            <v>0</v>
          </cell>
          <cell r="K2879">
            <v>0</v>
          </cell>
          <cell r="L2879">
            <v>0</v>
          </cell>
          <cell r="M2879">
            <v>0</v>
          </cell>
          <cell r="N2879">
            <v>0</v>
          </cell>
          <cell r="O2879">
            <v>0</v>
          </cell>
        </row>
        <row r="2880">
          <cell r="A2880" t="str">
            <v>13</v>
          </cell>
          <cell r="B2880" t="str">
            <v>01</v>
          </cell>
          <cell r="C2880" t="str">
            <v>02</v>
          </cell>
          <cell r="D2880" t="str">
            <v>10</v>
          </cell>
          <cell r="E2880" t="str">
            <v>13</v>
          </cell>
          <cell r="F2880" t="str">
            <v>46</v>
          </cell>
          <cell r="G2880" t="str">
            <v>6</v>
          </cell>
          <cell r="H2880" t="str">
            <v>00</v>
          </cell>
          <cell r="I2880" t="str">
            <v>0</v>
          </cell>
          <cell r="J2880">
            <v>0</v>
          </cell>
          <cell r="K2880">
            <v>0</v>
          </cell>
          <cell r="L2880">
            <v>0</v>
          </cell>
          <cell r="M2880">
            <v>0</v>
          </cell>
          <cell r="N2880">
            <v>0</v>
          </cell>
          <cell r="O2880">
            <v>0</v>
          </cell>
        </row>
        <row r="2881">
          <cell r="A2881" t="str">
            <v>13</v>
          </cell>
          <cell r="B2881" t="str">
            <v>01</v>
          </cell>
          <cell r="C2881" t="str">
            <v>02</v>
          </cell>
          <cell r="D2881" t="str">
            <v>10</v>
          </cell>
          <cell r="E2881" t="str">
            <v>13</v>
          </cell>
          <cell r="F2881" t="str">
            <v>47</v>
          </cell>
          <cell r="G2881" t="str">
            <v>1</v>
          </cell>
          <cell r="H2881" t="str">
            <v>00</v>
          </cell>
          <cell r="I2881" t="str">
            <v>0</v>
          </cell>
          <cell r="J2881">
            <v>21773</v>
          </cell>
          <cell r="K2881">
            <v>15000</v>
          </cell>
          <cell r="L2881">
            <v>19555</v>
          </cell>
          <cell r="M2881">
            <v>2000</v>
          </cell>
          <cell r="N2881">
            <v>2000</v>
          </cell>
          <cell r="O2881">
            <v>2000</v>
          </cell>
        </row>
        <row r="2882">
          <cell r="A2882" t="str">
            <v>13</v>
          </cell>
          <cell r="B2882" t="str">
            <v>01</v>
          </cell>
          <cell r="C2882" t="str">
            <v>02</v>
          </cell>
          <cell r="D2882" t="str">
            <v>10</v>
          </cell>
          <cell r="E2882" t="str">
            <v>13</v>
          </cell>
          <cell r="F2882" t="str">
            <v>47</v>
          </cell>
          <cell r="G2882" t="str">
            <v>2</v>
          </cell>
          <cell r="H2882" t="str">
            <v>00</v>
          </cell>
          <cell r="I2882" t="str">
            <v>0</v>
          </cell>
          <cell r="J2882">
            <v>3135</v>
          </cell>
          <cell r="K2882">
            <v>2500</v>
          </cell>
          <cell r="L2882">
            <v>926</v>
          </cell>
          <cell r="M2882">
            <v>900</v>
          </cell>
          <cell r="N2882">
            <v>900</v>
          </cell>
          <cell r="O2882">
            <v>900</v>
          </cell>
        </row>
        <row r="2883">
          <cell r="A2883" t="str">
            <v>13</v>
          </cell>
          <cell r="B2883" t="str">
            <v>01</v>
          </cell>
          <cell r="C2883" t="str">
            <v>02</v>
          </cell>
          <cell r="D2883" t="str">
            <v>10</v>
          </cell>
          <cell r="E2883" t="str">
            <v>13</v>
          </cell>
          <cell r="F2883" t="str">
            <v>48</v>
          </cell>
          <cell r="G2883" t="str">
            <v>1</v>
          </cell>
          <cell r="H2883" t="str">
            <v>00</v>
          </cell>
          <cell r="I2883" t="str">
            <v>0</v>
          </cell>
          <cell r="J2883">
            <v>214</v>
          </cell>
          <cell r="K2883">
            <v>2500</v>
          </cell>
          <cell r="L2883">
            <v>0</v>
          </cell>
          <cell r="M2883">
            <v>100</v>
          </cell>
          <cell r="N2883">
            <v>100</v>
          </cell>
          <cell r="O2883">
            <v>100</v>
          </cell>
        </row>
        <row r="2884">
          <cell r="A2884" t="str">
            <v>13</v>
          </cell>
          <cell r="B2884" t="str">
            <v>01</v>
          </cell>
          <cell r="C2884" t="str">
            <v>02</v>
          </cell>
          <cell r="D2884" t="str">
            <v>10</v>
          </cell>
          <cell r="E2884" t="str">
            <v>13</v>
          </cell>
          <cell r="F2884" t="str">
            <v>48</v>
          </cell>
          <cell r="G2884" t="str">
            <v>3</v>
          </cell>
          <cell r="H2884" t="str">
            <v>00</v>
          </cell>
          <cell r="I2884" t="str">
            <v>0</v>
          </cell>
          <cell r="J2884">
            <v>496</v>
          </cell>
          <cell r="K2884">
            <v>500</v>
          </cell>
          <cell r="L2884">
            <v>0</v>
          </cell>
          <cell r="M2884">
            <v>100</v>
          </cell>
          <cell r="N2884">
            <v>100</v>
          </cell>
          <cell r="O2884">
            <v>100</v>
          </cell>
        </row>
        <row r="2885">
          <cell r="A2885" t="str">
            <v>13</v>
          </cell>
          <cell r="B2885" t="str">
            <v>01</v>
          </cell>
          <cell r="C2885" t="str">
            <v>02</v>
          </cell>
          <cell r="D2885" t="str">
            <v>10</v>
          </cell>
          <cell r="E2885" t="str">
            <v>13</v>
          </cell>
          <cell r="F2885" t="str">
            <v>48</v>
          </cell>
          <cell r="G2885" t="str">
            <v>4</v>
          </cell>
          <cell r="H2885" t="str">
            <v>00</v>
          </cell>
          <cell r="I2885" t="str">
            <v>0</v>
          </cell>
          <cell r="J2885">
            <v>234</v>
          </cell>
          <cell r="K2885">
            <v>250</v>
          </cell>
          <cell r="L2885">
            <v>0</v>
          </cell>
          <cell r="M2885">
            <v>100</v>
          </cell>
          <cell r="N2885">
            <v>100</v>
          </cell>
          <cell r="O2885">
            <v>100</v>
          </cell>
        </row>
        <row r="2886">
          <cell r="A2886" t="str">
            <v>13</v>
          </cell>
          <cell r="B2886" t="str">
            <v>01</v>
          </cell>
          <cell r="C2886" t="str">
            <v>02</v>
          </cell>
          <cell r="D2886" t="str">
            <v>09</v>
          </cell>
          <cell r="E2886" t="str">
            <v>13</v>
          </cell>
          <cell r="F2886" t="str">
            <v>49</v>
          </cell>
          <cell r="G2886" t="str">
            <v>1</v>
          </cell>
          <cell r="H2886" t="str">
            <v>00</v>
          </cell>
          <cell r="I2886" t="str">
            <v>0</v>
          </cell>
          <cell r="J2886">
            <v>99057</v>
          </cell>
          <cell r="K2886">
            <v>70000</v>
          </cell>
          <cell r="L2886">
            <v>18</v>
          </cell>
          <cell r="M2886">
            <v>1000</v>
          </cell>
          <cell r="N2886">
            <v>1000</v>
          </cell>
          <cell r="O2886">
            <v>1000</v>
          </cell>
        </row>
        <row r="2887">
          <cell r="A2887" t="str">
            <v>13</v>
          </cell>
          <cell r="B2887" t="str">
            <v>01</v>
          </cell>
          <cell r="C2887" t="str">
            <v>03</v>
          </cell>
          <cell r="D2887" t="str">
            <v>13</v>
          </cell>
          <cell r="E2887" t="str">
            <v>14</v>
          </cell>
          <cell r="F2887" t="str">
            <v>01</v>
          </cell>
          <cell r="G2887" t="str">
            <v>1</v>
          </cell>
          <cell r="H2887" t="str">
            <v>00</v>
          </cell>
          <cell r="I2887" t="str">
            <v>0</v>
          </cell>
          <cell r="J2887">
            <v>0</v>
          </cell>
          <cell r="K2887">
            <v>1</v>
          </cell>
          <cell r="L2887">
            <v>1</v>
          </cell>
          <cell r="M2887">
            <v>1</v>
          </cell>
          <cell r="N2887">
            <v>1</v>
          </cell>
          <cell r="O2887">
            <v>1</v>
          </cell>
        </row>
        <row r="2888">
          <cell r="A2888" t="str">
            <v>13</v>
          </cell>
          <cell r="B2888" t="str">
            <v>01</v>
          </cell>
          <cell r="C2888" t="str">
            <v>05</v>
          </cell>
          <cell r="D2888" t="str">
            <v>22</v>
          </cell>
          <cell r="E2888" t="str">
            <v>14</v>
          </cell>
          <cell r="F2888" t="str">
            <v>01</v>
          </cell>
          <cell r="G2888" t="str">
            <v>1</v>
          </cell>
          <cell r="H2888" t="str">
            <v>00</v>
          </cell>
          <cell r="I2888" t="str">
            <v>0</v>
          </cell>
          <cell r="J2888">
            <v>0</v>
          </cell>
          <cell r="K2888">
            <v>2000</v>
          </cell>
          <cell r="L2888">
            <v>1976</v>
          </cell>
          <cell r="M2888">
            <v>500</v>
          </cell>
          <cell r="N2888">
            <v>500</v>
          </cell>
          <cell r="O2888">
            <v>500</v>
          </cell>
        </row>
        <row r="2889">
          <cell r="A2889" t="str">
            <v>13</v>
          </cell>
          <cell r="B2889" t="str">
            <v>01</v>
          </cell>
          <cell r="C2889" t="str">
            <v>01</v>
          </cell>
          <cell r="D2889" t="str">
            <v>01</v>
          </cell>
          <cell r="E2889" t="str">
            <v>14</v>
          </cell>
          <cell r="F2889" t="str">
            <v>02</v>
          </cell>
          <cell r="G2889" t="str">
            <v>1</v>
          </cell>
          <cell r="H2889" t="str">
            <v>00</v>
          </cell>
          <cell r="I2889" t="str">
            <v>0</v>
          </cell>
          <cell r="J2889">
            <v>588337</v>
          </cell>
          <cell r="K2889">
            <v>500000</v>
          </cell>
          <cell r="L2889">
            <v>464517</v>
          </cell>
          <cell r="M2889">
            <v>500000</v>
          </cell>
          <cell r="N2889">
            <v>400000</v>
          </cell>
          <cell r="O2889">
            <v>400000</v>
          </cell>
        </row>
        <row r="2890">
          <cell r="A2890" t="str">
            <v>13</v>
          </cell>
          <cell r="B2890" t="str">
            <v>01</v>
          </cell>
          <cell r="C2890" t="str">
            <v>01</v>
          </cell>
          <cell r="D2890" t="str">
            <v>01</v>
          </cell>
          <cell r="E2890" t="str">
            <v>14</v>
          </cell>
          <cell r="F2890" t="str">
            <v>02</v>
          </cell>
          <cell r="G2890" t="str">
            <v>2</v>
          </cell>
          <cell r="H2890" t="str">
            <v>00</v>
          </cell>
          <cell r="I2890" t="str">
            <v>0</v>
          </cell>
          <cell r="J2890">
            <v>53177</v>
          </cell>
          <cell r="K2890">
            <v>50000</v>
          </cell>
          <cell r="L2890">
            <v>65550</v>
          </cell>
          <cell r="M2890">
            <v>40000</v>
          </cell>
          <cell r="N2890">
            <v>40000</v>
          </cell>
          <cell r="O2890">
            <v>40000</v>
          </cell>
        </row>
        <row r="2891">
          <cell r="A2891" t="str">
            <v>13</v>
          </cell>
          <cell r="B2891" t="str">
            <v>01</v>
          </cell>
          <cell r="C2891" t="str">
            <v>01</v>
          </cell>
          <cell r="D2891" t="str">
            <v>01</v>
          </cell>
          <cell r="E2891" t="str">
            <v>14</v>
          </cell>
          <cell r="F2891" t="str">
            <v>02</v>
          </cell>
          <cell r="G2891" t="str">
            <v>3</v>
          </cell>
          <cell r="H2891" t="str">
            <v>00</v>
          </cell>
          <cell r="I2891" t="str">
            <v>0</v>
          </cell>
          <cell r="J2891">
            <v>16893</v>
          </cell>
          <cell r="K2891">
            <v>17000</v>
          </cell>
          <cell r="L2891">
            <v>16407</v>
          </cell>
          <cell r="M2891">
            <v>15000</v>
          </cell>
          <cell r="N2891">
            <v>15000</v>
          </cell>
          <cell r="O2891">
            <v>15000</v>
          </cell>
        </row>
        <row r="2892">
          <cell r="A2892" t="str">
            <v>13</v>
          </cell>
          <cell r="B2892" t="str">
            <v>01</v>
          </cell>
          <cell r="C2892" t="str">
            <v>01</v>
          </cell>
          <cell r="D2892" t="str">
            <v>01</v>
          </cell>
          <cell r="E2892" t="str">
            <v>14</v>
          </cell>
          <cell r="F2892" t="str">
            <v>02</v>
          </cell>
          <cell r="G2892" t="str">
            <v>4</v>
          </cell>
          <cell r="H2892" t="str">
            <v>00</v>
          </cell>
          <cell r="I2892" t="str">
            <v>0</v>
          </cell>
          <cell r="J2892">
            <v>8751</v>
          </cell>
          <cell r="K2892">
            <v>7500</v>
          </cell>
          <cell r="L2892">
            <v>9918</v>
          </cell>
          <cell r="M2892">
            <v>7000</v>
          </cell>
          <cell r="N2892">
            <v>7000</v>
          </cell>
          <cell r="O2892">
            <v>7000</v>
          </cell>
        </row>
        <row r="2893">
          <cell r="A2893" t="str">
            <v>13</v>
          </cell>
          <cell r="B2893" t="str">
            <v>01</v>
          </cell>
          <cell r="C2893" t="str">
            <v>01</v>
          </cell>
          <cell r="D2893" t="str">
            <v>01</v>
          </cell>
          <cell r="E2893" t="str">
            <v>14</v>
          </cell>
          <cell r="F2893" t="str">
            <v>02</v>
          </cell>
          <cell r="G2893" t="str">
            <v>5</v>
          </cell>
          <cell r="H2893" t="str">
            <v>00</v>
          </cell>
          <cell r="I2893" t="str">
            <v>0</v>
          </cell>
          <cell r="J2893">
            <v>4718</v>
          </cell>
          <cell r="K2893">
            <v>5000</v>
          </cell>
          <cell r="L2893">
            <v>4803</v>
          </cell>
          <cell r="M2893">
            <v>4000</v>
          </cell>
          <cell r="N2893">
            <v>4000</v>
          </cell>
          <cell r="O2893">
            <v>4000</v>
          </cell>
        </row>
        <row r="2894">
          <cell r="A2894" t="str">
            <v>13</v>
          </cell>
          <cell r="B2894" t="str">
            <v>01</v>
          </cell>
          <cell r="C2894" t="str">
            <v>01</v>
          </cell>
          <cell r="D2894" t="str">
            <v>01</v>
          </cell>
          <cell r="E2894" t="str">
            <v>14</v>
          </cell>
          <cell r="F2894" t="str">
            <v>02</v>
          </cell>
          <cell r="G2894" t="str">
            <v>6</v>
          </cell>
          <cell r="H2894" t="str">
            <v>00</v>
          </cell>
          <cell r="I2894" t="str">
            <v>0</v>
          </cell>
          <cell r="J2894">
            <v>390</v>
          </cell>
          <cell r="K2894">
            <v>2200</v>
          </cell>
          <cell r="L2894">
            <v>2850</v>
          </cell>
          <cell r="M2894">
            <v>2000</v>
          </cell>
          <cell r="N2894">
            <v>2000</v>
          </cell>
          <cell r="O2894">
            <v>2000</v>
          </cell>
        </row>
        <row r="2895">
          <cell r="A2895" t="str">
            <v>13</v>
          </cell>
          <cell r="B2895" t="str">
            <v>01</v>
          </cell>
          <cell r="C2895" t="str">
            <v>01</v>
          </cell>
          <cell r="D2895" t="str">
            <v>01</v>
          </cell>
          <cell r="E2895" t="str">
            <v>14</v>
          </cell>
          <cell r="F2895" t="str">
            <v>05</v>
          </cell>
          <cell r="G2895" t="str">
            <v>1</v>
          </cell>
          <cell r="H2895" t="str">
            <v>00</v>
          </cell>
          <cell r="I2895" t="str">
            <v>0</v>
          </cell>
          <cell r="J2895">
            <v>119091</v>
          </cell>
          <cell r="K2895">
            <v>100000</v>
          </cell>
          <cell r="L2895">
            <v>174418</v>
          </cell>
          <cell r="M2895">
            <v>200000</v>
          </cell>
          <cell r="N2895">
            <v>100000</v>
          </cell>
          <cell r="O2895">
            <v>100000</v>
          </cell>
        </row>
        <row r="2896">
          <cell r="A2896" t="str">
            <v>13</v>
          </cell>
          <cell r="B2896" t="str">
            <v>01</v>
          </cell>
          <cell r="C2896" t="str">
            <v>01</v>
          </cell>
          <cell r="D2896" t="str">
            <v>01</v>
          </cell>
          <cell r="E2896" t="str">
            <v>14</v>
          </cell>
          <cell r="F2896" t="str">
            <v>05</v>
          </cell>
          <cell r="G2896" t="str">
            <v>2</v>
          </cell>
          <cell r="H2896" t="str">
            <v>00</v>
          </cell>
          <cell r="I2896" t="str">
            <v>0</v>
          </cell>
          <cell r="J2896">
            <v>16533</v>
          </cell>
          <cell r="K2896">
            <v>18000</v>
          </cell>
          <cell r="L2896">
            <v>14397</v>
          </cell>
          <cell r="M2896">
            <v>15000</v>
          </cell>
          <cell r="N2896">
            <v>15000</v>
          </cell>
          <cell r="O2896">
            <v>15000</v>
          </cell>
        </row>
        <row r="2897">
          <cell r="A2897" t="str">
            <v>13</v>
          </cell>
          <cell r="B2897" t="str">
            <v>01</v>
          </cell>
          <cell r="C2897" t="str">
            <v>01</v>
          </cell>
          <cell r="D2897" t="str">
            <v>01</v>
          </cell>
          <cell r="E2897" t="str">
            <v>14</v>
          </cell>
          <cell r="F2897" t="str">
            <v>05</v>
          </cell>
          <cell r="G2897" t="str">
            <v>3</v>
          </cell>
          <cell r="H2897" t="str">
            <v>00</v>
          </cell>
          <cell r="I2897" t="str">
            <v>0</v>
          </cell>
          <cell r="J2897">
            <v>13994</v>
          </cell>
          <cell r="K2897">
            <v>5000</v>
          </cell>
          <cell r="L2897">
            <v>2728</v>
          </cell>
          <cell r="M2897">
            <v>3000</v>
          </cell>
          <cell r="N2897">
            <v>3000</v>
          </cell>
          <cell r="O2897">
            <v>3000</v>
          </cell>
        </row>
        <row r="2898">
          <cell r="A2898" t="str">
            <v>13</v>
          </cell>
          <cell r="B2898" t="str">
            <v>01</v>
          </cell>
          <cell r="C2898" t="str">
            <v>01</v>
          </cell>
          <cell r="D2898" t="str">
            <v>01</v>
          </cell>
          <cell r="E2898" t="str">
            <v>14</v>
          </cell>
          <cell r="F2898" t="str">
            <v>05</v>
          </cell>
          <cell r="G2898" t="str">
            <v>4</v>
          </cell>
          <cell r="H2898" t="str">
            <v>00</v>
          </cell>
          <cell r="I2898" t="str">
            <v>0</v>
          </cell>
          <cell r="J2898">
            <v>1473</v>
          </cell>
          <cell r="K2898">
            <v>1500</v>
          </cell>
          <cell r="L2898">
            <v>1270</v>
          </cell>
          <cell r="M2898">
            <v>13000</v>
          </cell>
          <cell r="N2898">
            <v>13000</v>
          </cell>
          <cell r="O2898">
            <v>13000</v>
          </cell>
        </row>
        <row r="2899">
          <cell r="A2899" t="str">
            <v>13</v>
          </cell>
          <cell r="B2899" t="str">
            <v>01</v>
          </cell>
          <cell r="C2899" t="str">
            <v>01</v>
          </cell>
          <cell r="D2899" t="str">
            <v>01</v>
          </cell>
          <cell r="E2899" t="str">
            <v>14</v>
          </cell>
          <cell r="F2899" t="str">
            <v>05</v>
          </cell>
          <cell r="G2899" t="str">
            <v>5</v>
          </cell>
          <cell r="H2899" t="str">
            <v>00</v>
          </cell>
          <cell r="I2899" t="str">
            <v>0</v>
          </cell>
          <cell r="J2899">
            <v>400</v>
          </cell>
          <cell r="K2899">
            <v>400</v>
          </cell>
          <cell r="L2899">
            <v>159</v>
          </cell>
          <cell r="M2899">
            <v>200</v>
          </cell>
          <cell r="N2899">
            <v>200</v>
          </cell>
          <cell r="O2899">
            <v>200</v>
          </cell>
        </row>
        <row r="2900">
          <cell r="A2900" t="str">
            <v>13</v>
          </cell>
          <cell r="B2900" t="str">
            <v>01</v>
          </cell>
          <cell r="C2900" t="str">
            <v>01</v>
          </cell>
          <cell r="D2900" t="str">
            <v>01</v>
          </cell>
          <cell r="E2900" t="str">
            <v>14</v>
          </cell>
          <cell r="F2900" t="str">
            <v>05</v>
          </cell>
          <cell r="G2900" t="str">
            <v>6</v>
          </cell>
          <cell r="H2900" t="str">
            <v>00</v>
          </cell>
          <cell r="I2900" t="str">
            <v>0</v>
          </cell>
          <cell r="J2900">
            <v>0</v>
          </cell>
          <cell r="K2900">
            <v>400</v>
          </cell>
          <cell r="L2900">
            <v>0</v>
          </cell>
          <cell r="M2900">
            <v>200</v>
          </cell>
          <cell r="N2900">
            <v>200</v>
          </cell>
          <cell r="O2900">
            <v>200</v>
          </cell>
        </row>
        <row r="2901">
          <cell r="A2901" t="str">
            <v>13</v>
          </cell>
          <cell r="B2901" t="str">
            <v>01</v>
          </cell>
          <cell r="C2901" t="str">
            <v>01</v>
          </cell>
          <cell r="D2901" t="str">
            <v>01</v>
          </cell>
          <cell r="E2901" t="str">
            <v>14</v>
          </cell>
          <cell r="F2901" t="str">
            <v>06</v>
          </cell>
          <cell r="G2901" t="str">
            <v>1</v>
          </cell>
          <cell r="H2901" t="str">
            <v>00</v>
          </cell>
          <cell r="I2901" t="str">
            <v>0</v>
          </cell>
          <cell r="J2901">
            <v>484</v>
          </cell>
          <cell r="K2901">
            <v>750</v>
          </cell>
          <cell r="L2901">
            <v>1319</v>
          </cell>
          <cell r="M2901">
            <v>750</v>
          </cell>
          <cell r="N2901">
            <v>750</v>
          </cell>
          <cell r="O2901">
            <v>750</v>
          </cell>
        </row>
        <row r="2902">
          <cell r="A2902" t="str">
            <v>13</v>
          </cell>
          <cell r="B2902" t="str">
            <v>01</v>
          </cell>
          <cell r="C2902" t="str">
            <v>01</v>
          </cell>
          <cell r="D2902" t="str">
            <v>01</v>
          </cell>
          <cell r="E2902" t="str">
            <v>14</v>
          </cell>
          <cell r="F2902" t="str">
            <v>06</v>
          </cell>
          <cell r="G2902" t="str">
            <v>2</v>
          </cell>
          <cell r="H2902" t="str">
            <v>00</v>
          </cell>
          <cell r="I2902" t="str">
            <v>0</v>
          </cell>
          <cell r="J2902">
            <v>4512</v>
          </cell>
          <cell r="K2902">
            <v>3000</v>
          </cell>
          <cell r="L2902">
            <v>3775</v>
          </cell>
          <cell r="M2902">
            <v>1000</v>
          </cell>
          <cell r="N2902">
            <v>1000</v>
          </cell>
          <cell r="O2902">
            <v>1000</v>
          </cell>
        </row>
        <row r="2903">
          <cell r="A2903" t="str">
            <v>13</v>
          </cell>
          <cell r="B2903" t="str">
            <v>01</v>
          </cell>
          <cell r="C2903" t="str">
            <v>01</v>
          </cell>
          <cell r="D2903" t="str">
            <v>01</v>
          </cell>
          <cell r="E2903" t="str">
            <v>14</v>
          </cell>
          <cell r="F2903" t="str">
            <v>06</v>
          </cell>
          <cell r="G2903" t="str">
            <v>3</v>
          </cell>
          <cell r="H2903" t="str">
            <v>00</v>
          </cell>
          <cell r="I2903" t="str">
            <v>0</v>
          </cell>
          <cell r="J2903">
            <v>1467</v>
          </cell>
          <cell r="K2903">
            <v>1500</v>
          </cell>
          <cell r="L2903">
            <v>1641</v>
          </cell>
          <cell r="M2903">
            <v>1000</v>
          </cell>
          <cell r="N2903">
            <v>1000</v>
          </cell>
          <cell r="O2903">
            <v>1000</v>
          </cell>
        </row>
        <row r="2904">
          <cell r="A2904" t="str">
            <v>13</v>
          </cell>
          <cell r="B2904" t="str">
            <v>01</v>
          </cell>
          <cell r="C2904" t="str">
            <v>01</v>
          </cell>
          <cell r="D2904" t="str">
            <v>01</v>
          </cell>
          <cell r="E2904" t="str">
            <v>14</v>
          </cell>
          <cell r="F2904" t="str">
            <v>06</v>
          </cell>
          <cell r="G2904" t="str">
            <v>4</v>
          </cell>
          <cell r="H2904" t="str">
            <v>00</v>
          </cell>
          <cell r="I2904" t="str">
            <v>0</v>
          </cell>
          <cell r="J2904">
            <v>998</v>
          </cell>
          <cell r="K2904">
            <v>1000</v>
          </cell>
          <cell r="L2904">
            <v>0</v>
          </cell>
          <cell r="M2904">
            <v>100</v>
          </cell>
          <cell r="N2904">
            <v>100</v>
          </cell>
          <cell r="O2904">
            <v>100</v>
          </cell>
        </row>
        <row r="2905">
          <cell r="A2905" t="str">
            <v>13</v>
          </cell>
          <cell r="B2905" t="str">
            <v>01</v>
          </cell>
          <cell r="C2905" t="str">
            <v>01</v>
          </cell>
          <cell r="D2905" t="str">
            <v>01</v>
          </cell>
          <cell r="E2905" t="str">
            <v>14</v>
          </cell>
          <cell r="F2905" t="str">
            <v>06</v>
          </cell>
          <cell r="G2905" t="str">
            <v>5</v>
          </cell>
          <cell r="H2905" t="str">
            <v>00</v>
          </cell>
          <cell r="I2905" t="str">
            <v>0</v>
          </cell>
          <cell r="J2905">
            <v>189</v>
          </cell>
          <cell r="K2905">
            <v>600</v>
          </cell>
          <cell r="L2905">
            <v>639</v>
          </cell>
          <cell r="M2905">
            <v>600</v>
          </cell>
          <cell r="N2905">
            <v>600</v>
          </cell>
          <cell r="O2905">
            <v>600</v>
          </cell>
        </row>
        <row r="2906">
          <cell r="A2906" t="str">
            <v>13</v>
          </cell>
          <cell r="B2906" t="str">
            <v>01</v>
          </cell>
          <cell r="C2906" t="str">
            <v>01</v>
          </cell>
          <cell r="D2906" t="str">
            <v>01</v>
          </cell>
          <cell r="E2906" t="str">
            <v>14</v>
          </cell>
          <cell r="F2906" t="str">
            <v>06</v>
          </cell>
          <cell r="G2906" t="str">
            <v>6</v>
          </cell>
          <cell r="H2906" t="str">
            <v>00</v>
          </cell>
          <cell r="I2906" t="str">
            <v>0</v>
          </cell>
          <cell r="J2906">
            <v>336</v>
          </cell>
          <cell r="K2906">
            <v>309</v>
          </cell>
          <cell r="L2906">
            <v>405</v>
          </cell>
          <cell r="M2906">
            <v>309</v>
          </cell>
          <cell r="N2906">
            <v>309</v>
          </cell>
          <cell r="O2906">
            <v>309</v>
          </cell>
        </row>
        <row r="2907">
          <cell r="A2907" t="str">
            <v>13</v>
          </cell>
          <cell r="B2907" t="str">
            <v>01</v>
          </cell>
          <cell r="C2907" t="str">
            <v>01</v>
          </cell>
          <cell r="D2907" t="str">
            <v>02</v>
          </cell>
          <cell r="E2907" t="str">
            <v>14</v>
          </cell>
          <cell r="F2907" t="str">
            <v>06</v>
          </cell>
          <cell r="G2907" t="str">
            <v>1</v>
          </cell>
          <cell r="H2907" t="str">
            <v>00</v>
          </cell>
          <cell r="I2907" t="str">
            <v>0</v>
          </cell>
          <cell r="J2907">
            <v>942</v>
          </cell>
          <cell r="K2907">
            <v>1000</v>
          </cell>
          <cell r="L2907">
            <v>1309</v>
          </cell>
          <cell r="M2907">
            <v>1000</v>
          </cell>
          <cell r="N2907">
            <v>1000</v>
          </cell>
          <cell r="O2907">
            <v>1000</v>
          </cell>
        </row>
        <row r="2908">
          <cell r="A2908" t="str">
            <v>13</v>
          </cell>
          <cell r="B2908" t="str">
            <v>01</v>
          </cell>
          <cell r="C2908" t="str">
            <v>01</v>
          </cell>
          <cell r="D2908" t="str">
            <v>03</v>
          </cell>
          <cell r="E2908" t="str">
            <v>14</v>
          </cell>
          <cell r="F2908" t="str">
            <v>06</v>
          </cell>
          <cell r="G2908" t="str">
            <v>1</v>
          </cell>
          <cell r="H2908" t="str">
            <v>00</v>
          </cell>
          <cell r="I2908" t="str">
            <v>0</v>
          </cell>
          <cell r="J2908">
            <v>0</v>
          </cell>
          <cell r="K2908">
            <v>2000</v>
          </cell>
          <cell r="L2908">
            <v>885</v>
          </cell>
          <cell r="M2908">
            <v>800</v>
          </cell>
          <cell r="N2908">
            <v>800</v>
          </cell>
          <cell r="O2908">
            <v>800</v>
          </cell>
        </row>
        <row r="2909">
          <cell r="A2909" t="str">
            <v>13</v>
          </cell>
          <cell r="B2909" t="str">
            <v>01</v>
          </cell>
          <cell r="C2909" t="str">
            <v>01</v>
          </cell>
          <cell r="D2909" t="str">
            <v>05</v>
          </cell>
          <cell r="E2909" t="str">
            <v>14</v>
          </cell>
          <cell r="F2909" t="str">
            <v>06</v>
          </cell>
          <cell r="G2909" t="str">
            <v>1</v>
          </cell>
          <cell r="H2909" t="str">
            <v>00</v>
          </cell>
          <cell r="I2909" t="str">
            <v>0</v>
          </cell>
          <cell r="J2909">
            <v>8646</v>
          </cell>
          <cell r="K2909">
            <v>3000</v>
          </cell>
          <cell r="L2909">
            <v>3954</v>
          </cell>
          <cell r="M2909">
            <v>1000</v>
          </cell>
          <cell r="N2909">
            <v>1000</v>
          </cell>
          <cell r="O2909">
            <v>1000</v>
          </cell>
        </row>
        <row r="2910">
          <cell r="A2910" t="str">
            <v>13</v>
          </cell>
          <cell r="B2910" t="str">
            <v>01</v>
          </cell>
          <cell r="C2910" t="str">
            <v>01</v>
          </cell>
          <cell r="D2910" t="str">
            <v>06</v>
          </cell>
          <cell r="E2910" t="str">
            <v>14</v>
          </cell>
          <cell r="F2910" t="str">
            <v>06</v>
          </cell>
          <cell r="G2910" t="str">
            <v>1</v>
          </cell>
          <cell r="H2910" t="str">
            <v>00</v>
          </cell>
          <cell r="I2910" t="str">
            <v>0</v>
          </cell>
          <cell r="J2910">
            <v>7982</v>
          </cell>
          <cell r="K2910">
            <v>6500</v>
          </cell>
          <cell r="L2910">
            <v>4408</v>
          </cell>
          <cell r="M2910">
            <v>2000</v>
          </cell>
          <cell r="N2910">
            <v>2000</v>
          </cell>
          <cell r="O2910">
            <v>2000</v>
          </cell>
        </row>
        <row r="2911">
          <cell r="A2911" t="str">
            <v>13</v>
          </cell>
          <cell r="B2911" t="str">
            <v>01</v>
          </cell>
          <cell r="C2911" t="str">
            <v>01</v>
          </cell>
          <cell r="D2911" t="str">
            <v>08</v>
          </cell>
          <cell r="E2911" t="str">
            <v>14</v>
          </cell>
          <cell r="F2911" t="str">
            <v>06</v>
          </cell>
          <cell r="G2911" t="str">
            <v>1</v>
          </cell>
          <cell r="H2911" t="str">
            <v>00</v>
          </cell>
          <cell r="I2911" t="str">
            <v>0</v>
          </cell>
          <cell r="J2911">
            <v>102</v>
          </cell>
          <cell r="K2911">
            <v>500</v>
          </cell>
          <cell r="L2911">
            <v>0</v>
          </cell>
          <cell r="M2911">
            <v>100</v>
          </cell>
          <cell r="N2911">
            <v>100</v>
          </cell>
          <cell r="O2911">
            <v>100</v>
          </cell>
        </row>
        <row r="2912">
          <cell r="A2912" t="str">
            <v>13</v>
          </cell>
          <cell r="B2912" t="str">
            <v>01</v>
          </cell>
          <cell r="C2912" t="str">
            <v>01</v>
          </cell>
          <cell r="D2912" t="str">
            <v>09</v>
          </cell>
          <cell r="E2912" t="str">
            <v>14</v>
          </cell>
          <cell r="F2912" t="str">
            <v>06</v>
          </cell>
          <cell r="G2912" t="str">
            <v>1</v>
          </cell>
          <cell r="H2912" t="str">
            <v>00</v>
          </cell>
          <cell r="I2912" t="str">
            <v>0</v>
          </cell>
          <cell r="J2912">
            <v>799</v>
          </cell>
          <cell r="K2912">
            <v>1000</v>
          </cell>
          <cell r="L2912">
            <v>1203</v>
          </cell>
          <cell r="M2912">
            <v>1000</v>
          </cell>
          <cell r="N2912">
            <v>1000</v>
          </cell>
          <cell r="O2912">
            <v>1000</v>
          </cell>
        </row>
        <row r="2913">
          <cell r="A2913" t="str">
            <v>13</v>
          </cell>
          <cell r="B2913" t="str">
            <v>01</v>
          </cell>
          <cell r="C2913" t="str">
            <v>02</v>
          </cell>
          <cell r="D2913" t="str">
            <v>05</v>
          </cell>
          <cell r="E2913" t="str">
            <v>14</v>
          </cell>
          <cell r="F2913" t="str">
            <v>06</v>
          </cell>
          <cell r="G2913" t="str">
            <v>1</v>
          </cell>
          <cell r="H2913" t="str">
            <v>00</v>
          </cell>
          <cell r="I2913" t="str">
            <v>0</v>
          </cell>
          <cell r="J2913">
            <v>1324</v>
          </cell>
          <cell r="K2913">
            <v>1500</v>
          </cell>
          <cell r="L2913">
            <v>1507</v>
          </cell>
          <cell r="M2913">
            <v>1000</v>
          </cell>
          <cell r="N2913">
            <v>1000</v>
          </cell>
          <cell r="O2913">
            <v>1000</v>
          </cell>
        </row>
        <row r="2914">
          <cell r="A2914" t="str">
            <v>13</v>
          </cell>
          <cell r="B2914" t="str">
            <v>01</v>
          </cell>
          <cell r="C2914" t="str">
            <v>02</v>
          </cell>
          <cell r="D2914" t="str">
            <v>08</v>
          </cell>
          <cell r="E2914" t="str">
            <v>14</v>
          </cell>
          <cell r="F2914" t="str">
            <v>06</v>
          </cell>
          <cell r="G2914" t="str">
            <v>1</v>
          </cell>
          <cell r="H2914" t="str">
            <v>00</v>
          </cell>
          <cell r="I2914" t="str">
            <v>0</v>
          </cell>
          <cell r="J2914">
            <v>3089</v>
          </cell>
          <cell r="K2914">
            <v>750</v>
          </cell>
          <cell r="L2914">
            <v>740</v>
          </cell>
          <cell r="M2914">
            <v>750</v>
          </cell>
          <cell r="N2914">
            <v>750</v>
          </cell>
          <cell r="O2914">
            <v>750</v>
          </cell>
        </row>
        <row r="2915">
          <cell r="A2915" t="str">
            <v>13</v>
          </cell>
          <cell r="B2915" t="str">
            <v>01</v>
          </cell>
          <cell r="C2915" t="str">
            <v>02</v>
          </cell>
          <cell r="D2915" t="str">
            <v>10</v>
          </cell>
          <cell r="E2915" t="str">
            <v>14</v>
          </cell>
          <cell r="F2915" t="str">
            <v>06</v>
          </cell>
          <cell r="G2915" t="str">
            <v>1</v>
          </cell>
          <cell r="H2915" t="str">
            <v>00</v>
          </cell>
          <cell r="I2915" t="str">
            <v>0</v>
          </cell>
          <cell r="J2915">
            <v>720</v>
          </cell>
          <cell r="K2915">
            <v>750</v>
          </cell>
          <cell r="L2915">
            <v>2711</v>
          </cell>
          <cell r="M2915">
            <v>750</v>
          </cell>
          <cell r="N2915">
            <v>750</v>
          </cell>
          <cell r="O2915">
            <v>750</v>
          </cell>
        </row>
        <row r="2916">
          <cell r="A2916" t="str">
            <v>13</v>
          </cell>
          <cell r="B2916" t="str">
            <v>01</v>
          </cell>
          <cell r="C2916" t="str">
            <v>03</v>
          </cell>
          <cell r="D2916" t="str">
            <v>12</v>
          </cell>
          <cell r="E2916" t="str">
            <v>14</v>
          </cell>
          <cell r="F2916" t="str">
            <v>06</v>
          </cell>
          <cell r="G2916" t="str">
            <v>1</v>
          </cell>
          <cell r="H2916" t="str">
            <v>00</v>
          </cell>
          <cell r="I2916" t="str">
            <v>0</v>
          </cell>
          <cell r="J2916">
            <v>3301</v>
          </cell>
          <cell r="K2916">
            <v>2500</v>
          </cell>
          <cell r="L2916">
            <v>3157</v>
          </cell>
          <cell r="M2916">
            <v>1000</v>
          </cell>
          <cell r="N2916">
            <v>1000</v>
          </cell>
          <cell r="O2916">
            <v>1000</v>
          </cell>
        </row>
        <row r="2917">
          <cell r="A2917" t="str">
            <v>13</v>
          </cell>
          <cell r="B2917" t="str">
            <v>01</v>
          </cell>
          <cell r="C2917" t="str">
            <v>03</v>
          </cell>
          <cell r="D2917" t="str">
            <v>18</v>
          </cell>
          <cell r="E2917" t="str">
            <v>14</v>
          </cell>
          <cell r="F2917" t="str">
            <v>06</v>
          </cell>
          <cell r="G2917" t="str">
            <v>1</v>
          </cell>
          <cell r="H2917" t="str">
            <v>00</v>
          </cell>
          <cell r="I2917" t="str">
            <v>0</v>
          </cell>
          <cell r="J2917">
            <v>1497</v>
          </cell>
          <cell r="K2917">
            <v>1500</v>
          </cell>
          <cell r="L2917">
            <v>925</v>
          </cell>
          <cell r="M2917">
            <v>900</v>
          </cell>
          <cell r="N2917">
            <v>900</v>
          </cell>
          <cell r="O2917">
            <v>900</v>
          </cell>
        </row>
        <row r="2918">
          <cell r="A2918" t="str">
            <v>13</v>
          </cell>
          <cell r="B2918" t="str">
            <v>01</v>
          </cell>
          <cell r="C2918" t="str">
            <v>03</v>
          </cell>
          <cell r="D2918" t="str">
            <v>19</v>
          </cell>
          <cell r="E2918" t="str">
            <v>14</v>
          </cell>
          <cell r="F2918" t="str">
            <v>06</v>
          </cell>
          <cell r="G2918" t="str">
            <v>1</v>
          </cell>
          <cell r="H2918" t="str">
            <v>00</v>
          </cell>
          <cell r="I2918" t="str">
            <v>0</v>
          </cell>
          <cell r="J2918">
            <v>1476</v>
          </cell>
          <cell r="K2918">
            <v>1000</v>
          </cell>
          <cell r="L2918">
            <v>2376</v>
          </cell>
          <cell r="M2918">
            <v>1000</v>
          </cell>
          <cell r="N2918">
            <v>1000</v>
          </cell>
          <cell r="O2918">
            <v>1000</v>
          </cell>
        </row>
        <row r="2919">
          <cell r="A2919" t="str">
            <v>13</v>
          </cell>
          <cell r="B2919" t="str">
            <v>01</v>
          </cell>
          <cell r="C2919" t="str">
            <v>05</v>
          </cell>
          <cell r="D2919" t="str">
            <v>22</v>
          </cell>
          <cell r="E2919" t="str">
            <v>14</v>
          </cell>
          <cell r="F2919" t="str">
            <v>06</v>
          </cell>
          <cell r="G2919" t="str">
            <v>1</v>
          </cell>
          <cell r="H2919" t="str">
            <v>00</v>
          </cell>
          <cell r="I2919" t="str">
            <v>0</v>
          </cell>
          <cell r="J2919">
            <v>1143</v>
          </cell>
          <cell r="K2919">
            <v>1500</v>
          </cell>
          <cell r="L2919">
            <v>1972</v>
          </cell>
          <cell r="M2919">
            <v>1000</v>
          </cell>
          <cell r="N2919">
            <v>1000</v>
          </cell>
          <cell r="O2919">
            <v>1000</v>
          </cell>
        </row>
        <row r="2920">
          <cell r="A2920" t="str">
            <v>13</v>
          </cell>
          <cell r="B2920" t="str">
            <v>01</v>
          </cell>
          <cell r="C2920" t="str">
            <v>05</v>
          </cell>
          <cell r="D2920" t="str">
            <v>23</v>
          </cell>
          <cell r="E2920" t="str">
            <v>14</v>
          </cell>
          <cell r="F2920" t="str">
            <v>06</v>
          </cell>
          <cell r="G2920" t="str">
            <v>1</v>
          </cell>
          <cell r="H2920" t="str">
            <v>00</v>
          </cell>
          <cell r="I2920" t="str">
            <v>0</v>
          </cell>
          <cell r="J2920">
            <v>1981</v>
          </cell>
          <cell r="K2920">
            <v>2000</v>
          </cell>
          <cell r="L2920">
            <v>818</v>
          </cell>
          <cell r="M2920">
            <v>800</v>
          </cell>
          <cell r="N2920">
            <v>800</v>
          </cell>
          <cell r="O2920">
            <v>800</v>
          </cell>
        </row>
        <row r="2921">
          <cell r="A2921" t="str">
            <v>13</v>
          </cell>
          <cell r="B2921" t="str">
            <v>01</v>
          </cell>
          <cell r="C2921" t="str">
            <v>06</v>
          </cell>
          <cell r="D2921" t="str">
            <v>26</v>
          </cell>
          <cell r="E2921" t="str">
            <v>14</v>
          </cell>
          <cell r="F2921" t="str">
            <v>06</v>
          </cell>
          <cell r="G2921" t="str">
            <v>1</v>
          </cell>
          <cell r="H2921" t="str">
            <v>00</v>
          </cell>
          <cell r="I2921" t="str">
            <v>0</v>
          </cell>
          <cell r="J2921">
            <v>771</v>
          </cell>
          <cell r="K2921">
            <v>1000</v>
          </cell>
          <cell r="L2921">
            <v>721</v>
          </cell>
          <cell r="M2921">
            <v>700</v>
          </cell>
          <cell r="N2921">
            <v>700</v>
          </cell>
          <cell r="O2921">
            <v>700</v>
          </cell>
        </row>
        <row r="2922">
          <cell r="A2922" t="str">
            <v>13</v>
          </cell>
          <cell r="B2922" t="str">
            <v>01</v>
          </cell>
          <cell r="C2922" t="str">
            <v>06</v>
          </cell>
          <cell r="D2922" t="str">
            <v>27</v>
          </cell>
          <cell r="E2922" t="str">
            <v>14</v>
          </cell>
          <cell r="F2922" t="str">
            <v>06</v>
          </cell>
          <cell r="G2922" t="str">
            <v>1</v>
          </cell>
          <cell r="H2922" t="str">
            <v>00</v>
          </cell>
          <cell r="I2922" t="str">
            <v>0</v>
          </cell>
          <cell r="J2922">
            <v>1994</v>
          </cell>
          <cell r="K2922">
            <v>2000</v>
          </cell>
          <cell r="L2922">
            <v>12674</v>
          </cell>
          <cell r="M2922">
            <v>1000</v>
          </cell>
          <cell r="N2922">
            <v>1000</v>
          </cell>
          <cell r="O2922">
            <v>1000</v>
          </cell>
        </row>
        <row r="2923">
          <cell r="A2923" t="str">
            <v>13</v>
          </cell>
          <cell r="B2923" t="str">
            <v>01</v>
          </cell>
          <cell r="C2923" t="str">
            <v>06</v>
          </cell>
          <cell r="D2923" t="str">
            <v>28</v>
          </cell>
          <cell r="E2923" t="str">
            <v>14</v>
          </cell>
          <cell r="F2923" t="str">
            <v>06</v>
          </cell>
          <cell r="G2923" t="str">
            <v>1</v>
          </cell>
          <cell r="H2923" t="str">
            <v>00</v>
          </cell>
          <cell r="I2923" t="str">
            <v>0</v>
          </cell>
          <cell r="J2923">
            <v>2938</v>
          </cell>
          <cell r="K2923">
            <v>2000</v>
          </cell>
          <cell r="L2923">
            <v>761</v>
          </cell>
          <cell r="M2923">
            <v>700</v>
          </cell>
          <cell r="N2923">
            <v>700</v>
          </cell>
          <cell r="O2923">
            <v>700</v>
          </cell>
        </row>
        <row r="2924">
          <cell r="A2924" t="str">
            <v>13</v>
          </cell>
          <cell r="B2924" t="str">
            <v>01</v>
          </cell>
          <cell r="C2924" t="str">
            <v>06</v>
          </cell>
          <cell r="D2924" t="str">
            <v>29</v>
          </cell>
          <cell r="E2924" t="str">
            <v>14</v>
          </cell>
          <cell r="F2924" t="str">
            <v>06</v>
          </cell>
          <cell r="G2924" t="str">
            <v>1</v>
          </cell>
          <cell r="H2924" t="str">
            <v>00</v>
          </cell>
          <cell r="I2924" t="str">
            <v>0</v>
          </cell>
          <cell r="J2924">
            <v>0</v>
          </cell>
          <cell r="K2924">
            <v>500</v>
          </cell>
          <cell r="L2924">
            <v>0</v>
          </cell>
          <cell r="M2924">
            <v>100</v>
          </cell>
          <cell r="N2924">
            <v>100</v>
          </cell>
          <cell r="O2924">
            <v>100</v>
          </cell>
        </row>
        <row r="2925">
          <cell r="A2925" t="str">
            <v>13</v>
          </cell>
          <cell r="B2925" t="str">
            <v>01</v>
          </cell>
          <cell r="C2925" t="str">
            <v>01</v>
          </cell>
          <cell r="D2925" t="str">
            <v>01</v>
          </cell>
          <cell r="E2925" t="str">
            <v>14</v>
          </cell>
          <cell r="F2925" t="str">
            <v>07</v>
          </cell>
          <cell r="G2925" t="str">
            <v>1</v>
          </cell>
          <cell r="H2925" t="str">
            <v>00</v>
          </cell>
          <cell r="I2925" t="str">
            <v>0</v>
          </cell>
          <cell r="J2925">
            <v>3740</v>
          </cell>
          <cell r="K2925">
            <v>3000</v>
          </cell>
          <cell r="L2925">
            <v>3787</v>
          </cell>
          <cell r="M2925">
            <v>2000</v>
          </cell>
          <cell r="N2925">
            <v>2000</v>
          </cell>
          <cell r="O2925">
            <v>2000</v>
          </cell>
        </row>
        <row r="2926">
          <cell r="A2926" t="str">
            <v>13</v>
          </cell>
          <cell r="B2926" t="str">
            <v>01</v>
          </cell>
          <cell r="C2926" t="str">
            <v>02</v>
          </cell>
          <cell r="D2926" t="str">
            <v>05</v>
          </cell>
          <cell r="E2926" t="str">
            <v>14</v>
          </cell>
          <cell r="F2926" t="str">
            <v>07</v>
          </cell>
          <cell r="G2926" t="str">
            <v>1</v>
          </cell>
          <cell r="H2926" t="str">
            <v>00</v>
          </cell>
          <cell r="I2926" t="str">
            <v>0</v>
          </cell>
          <cell r="J2926">
            <v>1852</v>
          </cell>
          <cell r="K2926">
            <v>1500</v>
          </cell>
          <cell r="L2926">
            <v>55</v>
          </cell>
          <cell r="M2926">
            <v>50</v>
          </cell>
          <cell r="N2926">
            <v>50</v>
          </cell>
          <cell r="O2926">
            <v>50</v>
          </cell>
        </row>
        <row r="2927">
          <cell r="A2927" t="str">
            <v>13</v>
          </cell>
          <cell r="B2927" t="str">
            <v>01</v>
          </cell>
          <cell r="C2927" t="str">
            <v>02</v>
          </cell>
          <cell r="D2927" t="str">
            <v>08</v>
          </cell>
          <cell r="E2927" t="str">
            <v>14</v>
          </cell>
          <cell r="F2927" t="str">
            <v>07</v>
          </cell>
          <cell r="G2927" t="str">
            <v>1</v>
          </cell>
          <cell r="H2927" t="str">
            <v>00</v>
          </cell>
          <cell r="I2927" t="str">
            <v>0</v>
          </cell>
          <cell r="J2927">
            <v>995</v>
          </cell>
          <cell r="K2927">
            <v>3000</v>
          </cell>
          <cell r="L2927">
            <v>3935</v>
          </cell>
          <cell r="M2927">
            <v>2000</v>
          </cell>
          <cell r="N2927">
            <v>2000</v>
          </cell>
          <cell r="O2927">
            <v>2000</v>
          </cell>
        </row>
        <row r="2928">
          <cell r="A2928" t="str">
            <v>13</v>
          </cell>
          <cell r="B2928" t="str">
            <v>01</v>
          </cell>
          <cell r="C2928" t="str">
            <v>02</v>
          </cell>
          <cell r="D2928" t="str">
            <v>11</v>
          </cell>
          <cell r="E2928" t="str">
            <v>14</v>
          </cell>
          <cell r="F2928" t="str">
            <v>07</v>
          </cell>
          <cell r="G2928" t="str">
            <v>1</v>
          </cell>
          <cell r="H2928" t="str">
            <v>00</v>
          </cell>
          <cell r="I2928" t="str">
            <v>0</v>
          </cell>
          <cell r="J2928">
            <v>1511</v>
          </cell>
          <cell r="K2928">
            <v>2000</v>
          </cell>
          <cell r="L2928">
            <v>1463</v>
          </cell>
          <cell r="M2928">
            <v>1500</v>
          </cell>
          <cell r="N2928">
            <v>1500</v>
          </cell>
          <cell r="O2928">
            <v>1500</v>
          </cell>
        </row>
        <row r="2929">
          <cell r="A2929" t="str">
            <v>13</v>
          </cell>
          <cell r="B2929" t="str">
            <v>01</v>
          </cell>
          <cell r="C2929" t="str">
            <v>03</v>
          </cell>
          <cell r="D2929" t="str">
            <v>13</v>
          </cell>
          <cell r="E2929" t="str">
            <v>14</v>
          </cell>
          <cell r="F2929" t="str">
            <v>07</v>
          </cell>
          <cell r="G2929" t="str">
            <v>1</v>
          </cell>
          <cell r="H2929" t="str">
            <v>00</v>
          </cell>
          <cell r="I2929" t="str">
            <v>0</v>
          </cell>
          <cell r="J2929">
            <v>19887</v>
          </cell>
          <cell r="K2929">
            <v>30000</v>
          </cell>
          <cell r="L2929">
            <v>36886</v>
          </cell>
          <cell r="M2929">
            <v>15000</v>
          </cell>
          <cell r="N2929">
            <v>15000</v>
          </cell>
          <cell r="O2929">
            <v>15000</v>
          </cell>
        </row>
        <row r="2930">
          <cell r="A2930" t="str">
            <v>13</v>
          </cell>
          <cell r="B2930" t="str">
            <v>01</v>
          </cell>
          <cell r="C2930" t="str">
            <v>03</v>
          </cell>
          <cell r="D2930" t="str">
            <v>13</v>
          </cell>
          <cell r="E2930" t="str">
            <v>14</v>
          </cell>
          <cell r="F2930" t="str">
            <v>07</v>
          </cell>
          <cell r="G2930" t="str">
            <v>3</v>
          </cell>
          <cell r="H2930" t="str">
            <v>00</v>
          </cell>
          <cell r="I2930" t="str">
            <v>0</v>
          </cell>
          <cell r="J2930">
            <v>1077</v>
          </cell>
          <cell r="K2930">
            <v>1125</v>
          </cell>
          <cell r="L2930">
            <v>269</v>
          </cell>
          <cell r="M2930">
            <v>200</v>
          </cell>
          <cell r="N2930">
            <v>200</v>
          </cell>
          <cell r="O2930">
            <v>200</v>
          </cell>
        </row>
        <row r="2931">
          <cell r="A2931" t="str">
            <v>13</v>
          </cell>
          <cell r="B2931" t="str">
            <v>01</v>
          </cell>
          <cell r="C2931" t="str">
            <v>03</v>
          </cell>
          <cell r="D2931" t="str">
            <v>13</v>
          </cell>
          <cell r="E2931" t="str">
            <v>14</v>
          </cell>
          <cell r="F2931" t="str">
            <v>07</v>
          </cell>
          <cell r="G2931" t="str">
            <v>4</v>
          </cell>
          <cell r="H2931" t="str">
            <v>00</v>
          </cell>
          <cell r="I2931" t="str">
            <v>0</v>
          </cell>
          <cell r="J2931">
            <v>624</v>
          </cell>
          <cell r="K2931">
            <v>1125</v>
          </cell>
          <cell r="L2931">
            <v>1217</v>
          </cell>
          <cell r="M2931">
            <v>1000</v>
          </cell>
          <cell r="N2931">
            <v>1000</v>
          </cell>
          <cell r="O2931">
            <v>1000</v>
          </cell>
        </row>
        <row r="2932">
          <cell r="A2932" t="str">
            <v>13</v>
          </cell>
          <cell r="B2932" t="str">
            <v>01</v>
          </cell>
          <cell r="C2932" t="str">
            <v>03</v>
          </cell>
          <cell r="D2932" t="str">
            <v>13</v>
          </cell>
          <cell r="E2932" t="str">
            <v>14</v>
          </cell>
          <cell r="F2932" t="str">
            <v>07</v>
          </cell>
          <cell r="G2932" t="str">
            <v>5</v>
          </cell>
          <cell r="H2932" t="str">
            <v>00</v>
          </cell>
          <cell r="I2932" t="str">
            <v>0</v>
          </cell>
          <cell r="J2932">
            <v>0</v>
          </cell>
          <cell r="K2932">
            <v>375</v>
          </cell>
          <cell r="L2932">
            <v>391</v>
          </cell>
          <cell r="M2932">
            <v>375</v>
          </cell>
          <cell r="N2932">
            <v>375</v>
          </cell>
          <cell r="O2932">
            <v>375</v>
          </cell>
        </row>
        <row r="2933">
          <cell r="A2933" t="str">
            <v>13</v>
          </cell>
          <cell r="B2933" t="str">
            <v>01</v>
          </cell>
          <cell r="C2933" t="str">
            <v>03</v>
          </cell>
          <cell r="D2933" t="str">
            <v>13</v>
          </cell>
          <cell r="E2933" t="str">
            <v>14</v>
          </cell>
          <cell r="F2933" t="str">
            <v>07</v>
          </cell>
          <cell r="G2933" t="str">
            <v>6</v>
          </cell>
          <cell r="H2933" t="str">
            <v>00</v>
          </cell>
          <cell r="I2933" t="str">
            <v>0</v>
          </cell>
          <cell r="J2933">
            <v>141</v>
          </cell>
          <cell r="K2933">
            <v>263</v>
          </cell>
          <cell r="L2933">
            <v>0</v>
          </cell>
          <cell r="M2933">
            <v>100</v>
          </cell>
          <cell r="N2933">
            <v>100</v>
          </cell>
          <cell r="O2933">
            <v>100</v>
          </cell>
        </row>
        <row r="2934">
          <cell r="A2934" t="str">
            <v>13</v>
          </cell>
          <cell r="B2934" t="str">
            <v>01</v>
          </cell>
          <cell r="C2934" t="str">
            <v>03</v>
          </cell>
          <cell r="D2934" t="str">
            <v>20</v>
          </cell>
          <cell r="E2934" t="str">
            <v>14</v>
          </cell>
          <cell r="F2934" t="str">
            <v>07</v>
          </cell>
          <cell r="G2934" t="str">
            <v>1</v>
          </cell>
          <cell r="H2934" t="str">
            <v>00</v>
          </cell>
          <cell r="I2934" t="str">
            <v>0</v>
          </cell>
          <cell r="J2934">
            <v>2267</v>
          </cell>
          <cell r="K2934">
            <v>400</v>
          </cell>
          <cell r="L2934">
            <v>450</v>
          </cell>
          <cell r="M2934">
            <v>400</v>
          </cell>
          <cell r="N2934">
            <v>400</v>
          </cell>
          <cell r="O2934">
            <v>400</v>
          </cell>
        </row>
        <row r="2935">
          <cell r="A2935" t="str">
            <v>13</v>
          </cell>
          <cell r="B2935" t="str">
            <v>01</v>
          </cell>
          <cell r="C2935" t="str">
            <v>03</v>
          </cell>
          <cell r="D2935" t="str">
            <v>21</v>
          </cell>
          <cell r="E2935" t="str">
            <v>14</v>
          </cell>
          <cell r="F2935" t="str">
            <v>07</v>
          </cell>
          <cell r="G2935" t="str">
            <v>1</v>
          </cell>
          <cell r="H2935" t="str">
            <v>00</v>
          </cell>
          <cell r="I2935" t="str">
            <v>0</v>
          </cell>
          <cell r="J2935">
            <v>2078</v>
          </cell>
          <cell r="K2935">
            <v>1125</v>
          </cell>
          <cell r="L2935">
            <v>984</v>
          </cell>
          <cell r="M2935">
            <v>900</v>
          </cell>
          <cell r="N2935">
            <v>900</v>
          </cell>
          <cell r="O2935">
            <v>900</v>
          </cell>
        </row>
        <row r="2936">
          <cell r="A2936" t="str">
            <v>13</v>
          </cell>
          <cell r="B2936" t="str">
            <v>01</v>
          </cell>
          <cell r="C2936" t="str">
            <v>04</v>
          </cell>
          <cell r="D2936" t="str">
            <v>21</v>
          </cell>
          <cell r="E2936" t="str">
            <v>14</v>
          </cell>
          <cell r="F2936" t="str">
            <v>07</v>
          </cell>
          <cell r="G2936" t="str">
            <v>1</v>
          </cell>
          <cell r="H2936" t="str">
            <v>00</v>
          </cell>
          <cell r="I2936" t="str">
            <v>0</v>
          </cell>
          <cell r="J2936">
            <v>843</v>
          </cell>
          <cell r="K2936">
            <v>1105</v>
          </cell>
          <cell r="L2936">
            <v>1723</v>
          </cell>
          <cell r="M2936">
            <v>1000</v>
          </cell>
          <cell r="N2936">
            <v>1000</v>
          </cell>
          <cell r="O2936">
            <v>1000</v>
          </cell>
        </row>
        <row r="2937">
          <cell r="A2937" t="str">
            <v>13</v>
          </cell>
          <cell r="B2937" t="str">
            <v>01</v>
          </cell>
          <cell r="C2937" t="str">
            <v>06</v>
          </cell>
          <cell r="D2937" t="str">
            <v>26</v>
          </cell>
          <cell r="E2937" t="str">
            <v>14</v>
          </cell>
          <cell r="F2937" t="str">
            <v>07</v>
          </cell>
          <cell r="G2937" t="str">
            <v>1</v>
          </cell>
          <cell r="H2937" t="str">
            <v>00</v>
          </cell>
          <cell r="I2937" t="str">
            <v>0</v>
          </cell>
          <cell r="J2937">
            <v>2101</v>
          </cell>
          <cell r="K2937">
            <v>3000</v>
          </cell>
          <cell r="L2937">
            <v>6005</v>
          </cell>
          <cell r="M2937">
            <v>2000</v>
          </cell>
          <cell r="N2937">
            <v>2000</v>
          </cell>
          <cell r="O2937">
            <v>2000</v>
          </cell>
        </row>
        <row r="2938">
          <cell r="A2938" t="str">
            <v>13</v>
          </cell>
          <cell r="B2938" t="str">
            <v>01</v>
          </cell>
          <cell r="C2938" t="str">
            <v>01</v>
          </cell>
          <cell r="D2938" t="str">
            <v>02</v>
          </cell>
          <cell r="E2938" t="str">
            <v>14</v>
          </cell>
          <cell r="F2938" t="str">
            <v>08</v>
          </cell>
          <cell r="G2938" t="str">
            <v>1</v>
          </cell>
          <cell r="H2938" t="str">
            <v>00</v>
          </cell>
          <cell r="I2938" t="str">
            <v>0</v>
          </cell>
          <cell r="J2938">
            <v>2398</v>
          </cell>
          <cell r="K2938">
            <v>5000</v>
          </cell>
          <cell r="L2938">
            <v>5498</v>
          </cell>
          <cell r="M2938">
            <v>3000</v>
          </cell>
          <cell r="N2938">
            <v>3000</v>
          </cell>
          <cell r="O2938">
            <v>3000</v>
          </cell>
        </row>
        <row r="2939">
          <cell r="A2939" t="str">
            <v>13</v>
          </cell>
          <cell r="B2939" t="str">
            <v>01</v>
          </cell>
          <cell r="C2939" t="str">
            <v>03</v>
          </cell>
          <cell r="D2939" t="str">
            <v>13</v>
          </cell>
          <cell r="E2939" t="str">
            <v>14</v>
          </cell>
          <cell r="F2939" t="str">
            <v>08</v>
          </cell>
          <cell r="G2939" t="str">
            <v>1</v>
          </cell>
          <cell r="H2939" t="str">
            <v>00</v>
          </cell>
          <cell r="I2939" t="str">
            <v>0</v>
          </cell>
          <cell r="J2939">
            <v>7803</v>
          </cell>
          <cell r="K2939">
            <v>5000</v>
          </cell>
          <cell r="L2939">
            <v>9976</v>
          </cell>
          <cell r="M2939">
            <v>4000</v>
          </cell>
          <cell r="N2939">
            <v>4000</v>
          </cell>
          <cell r="O2939">
            <v>4000</v>
          </cell>
        </row>
        <row r="2940">
          <cell r="A2940" t="str">
            <v>13</v>
          </cell>
          <cell r="B2940" t="str">
            <v>01</v>
          </cell>
          <cell r="C2940" t="str">
            <v>03</v>
          </cell>
          <cell r="D2940" t="str">
            <v>19</v>
          </cell>
          <cell r="E2940" t="str">
            <v>14</v>
          </cell>
          <cell r="F2940" t="str">
            <v>08</v>
          </cell>
          <cell r="G2940" t="str">
            <v>1</v>
          </cell>
          <cell r="H2940" t="str">
            <v>00</v>
          </cell>
          <cell r="I2940" t="str">
            <v>0</v>
          </cell>
          <cell r="J2940">
            <v>1983</v>
          </cell>
          <cell r="K2940">
            <v>2000</v>
          </cell>
          <cell r="L2940">
            <v>0</v>
          </cell>
          <cell r="M2940">
            <v>100</v>
          </cell>
          <cell r="N2940">
            <v>100</v>
          </cell>
          <cell r="O2940">
            <v>100</v>
          </cell>
        </row>
        <row r="2941">
          <cell r="A2941" t="str">
            <v>13</v>
          </cell>
          <cell r="B2941" t="str">
            <v>01</v>
          </cell>
          <cell r="C2941" t="str">
            <v>03</v>
          </cell>
          <cell r="D2941" t="str">
            <v>19</v>
          </cell>
          <cell r="E2941" t="str">
            <v>14</v>
          </cell>
          <cell r="F2941" t="str">
            <v>08</v>
          </cell>
          <cell r="G2941" t="str">
            <v>3</v>
          </cell>
          <cell r="H2941" t="str">
            <v>00</v>
          </cell>
          <cell r="I2941" t="str">
            <v>0</v>
          </cell>
          <cell r="J2941">
            <v>0</v>
          </cell>
          <cell r="K2941">
            <v>100</v>
          </cell>
          <cell r="L2941">
            <v>0</v>
          </cell>
          <cell r="M2941">
            <v>100</v>
          </cell>
          <cell r="N2941">
            <v>100</v>
          </cell>
          <cell r="O2941">
            <v>100</v>
          </cell>
        </row>
        <row r="2942">
          <cell r="A2942" t="str">
            <v>13</v>
          </cell>
          <cell r="B2942" t="str">
            <v>01</v>
          </cell>
          <cell r="C2942" t="str">
            <v>03</v>
          </cell>
          <cell r="D2942" t="str">
            <v>20</v>
          </cell>
          <cell r="E2942" t="str">
            <v>14</v>
          </cell>
          <cell r="F2942" t="str">
            <v>08</v>
          </cell>
          <cell r="G2942" t="str">
            <v>1</v>
          </cell>
          <cell r="H2942" t="str">
            <v>00</v>
          </cell>
          <cell r="I2942" t="str">
            <v>0</v>
          </cell>
          <cell r="J2942">
            <v>3858</v>
          </cell>
          <cell r="K2942">
            <v>2500</v>
          </cell>
          <cell r="L2942">
            <v>3306</v>
          </cell>
          <cell r="M2942">
            <v>2500</v>
          </cell>
          <cell r="N2942">
            <v>2500</v>
          </cell>
          <cell r="O2942">
            <v>2500</v>
          </cell>
        </row>
        <row r="2943">
          <cell r="A2943" t="str">
            <v>13</v>
          </cell>
          <cell r="B2943" t="str">
            <v>01</v>
          </cell>
          <cell r="C2943" t="str">
            <v>04</v>
          </cell>
          <cell r="D2943" t="str">
            <v>21</v>
          </cell>
          <cell r="E2943" t="str">
            <v>14</v>
          </cell>
          <cell r="F2943" t="str">
            <v>08</v>
          </cell>
          <cell r="G2943" t="str">
            <v>1</v>
          </cell>
          <cell r="H2943" t="str">
            <v>00</v>
          </cell>
          <cell r="I2943" t="str">
            <v>0</v>
          </cell>
          <cell r="J2943">
            <v>0</v>
          </cell>
          <cell r="K2943">
            <v>2000</v>
          </cell>
          <cell r="L2943">
            <v>2400</v>
          </cell>
          <cell r="M2943">
            <v>1000</v>
          </cell>
          <cell r="N2943">
            <v>1000</v>
          </cell>
          <cell r="O2943">
            <v>1000</v>
          </cell>
        </row>
        <row r="2944">
          <cell r="A2944" t="str">
            <v>13</v>
          </cell>
          <cell r="B2944" t="str">
            <v>01</v>
          </cell>
          <cell r="C2944" t="str">
            <v>05</v>
          </cell>
          <cell r="D2944" t="str">
            <v>22</v>
          </cell>
          <cell r="E2944" t="str">
            <v>14</v>
          </cell>
          <cell r="F2944" t="str">
            <v>08</v>
          </cell>
          <cell r="G2944" t="str">
            <v>1</v>
          </cell>
          <cell r="H2944" t="str">
            <v>00</v>
          </cell>
          <cell r="I2944" t="str">
            <v>0</v>
          </cell>
          <cell r="J2944">
            <v>696</v>
          </cell>
          <cell r="K2944">
            <v>3000</v>
          </cell>
          <cell r="L2944">
            <v>0</v>
          </cell>
          <cell r="M2944">
            <v>100</v>
          </cell>
          <cell r="N2944">
            <v>100</v>
          </cell>
          <cell r="O2944">
            <v>100</v>
          </cell>
        </row>
        <row r="2945">
          <cell r="A2945" t="str">
            <v>13</v>
          </cell>
          <cell r="B2945" t="str">
            <v>01</v>
          </cell>
          <cell r="C2945" t="str">
            <v>05</v>
          </cell>
          <cell r="D2945" t="str">
            <v>23</v>
          </cell>
          <cell r="E2945" t="str">
            <v>14</v>
          </cell>
          <cell r="F2945" t="str">
            <v>08</v>
          </cell>
          <cell r="G2945" t="str">
            <v>1</v>
          </cell>
          <cell r="H2945" t="str">
            <v>00</v>
          </cell>
          <cell r="I2945" t="str">
            <v>0</v>
          </cell>
          <cell r="J2945">
            <v>23751</v>
          </cell>
          <cell r="K2945">
            <v>24000</v>
          </cell>
          <cell r="L2945">
            <v>14183</v>
          </cell>
          <cell r="M2945">
            <v>10000</v>
          </cell>
          <cell r="N2945">
            <v>10000</v>
          </cell>
          <cell r="O2945">
            <v>10000</v>
          </cell>
        </row>
        <row r="2946">
          <cell r="A2946" t="str">
            <v>13</v>
          </cell>
          <cell r="B2946" t="str">
            <v>01</v>
          </cell>
          <cell r="C2946" t="str">
            <v>01</v>
          </cell>
          <cell r="D2946" t="str">
            <v>01</v>
          </cell>
          <cell r="E2946" t="str">
            <v>14</v>
          </cell>
          <cell r="F2946" t="str">
            <v>11</v>
          </cell>
          <cell r="G2946" t="str">
            <v>1</v>
          </cell>
          <cell r="H2946" t="str">
            <v>00</v>
          </cell>
          <cell r="I2946" t="str">
            <v>0</v>
          </cell>
          <cell r="J2946">
            <v>0</v>
          </cell>
          <cell r="K2946">
            <v>0</v>
          </cell>
          <cell r="L2946">
            <v>0</v>
          </cell>
          <cell r="M2946">
            <v>100</v>
          </cell>
          <cell r="N2946">
            <v>100</v>
          </cell>
          <cell r="O2946">
            <v>100</v>
          </cell>
        </row>
        <row r="2947">
          <cell r="A2947" t="str">
            <v>13</v>
          </cell>
          <cell r="B2947" t="str">
            <v>01</v>
          </cell>
          <cell r="C2947" t="str">
            <v>02</v>
          </cell>
          <cell r="D2947" t="str">
            <v>09</v>
          </cell>
          <cell r="E2947" t="str">
            <v>14</v>
          </cell>
          <cell r="F2947" t="str">
            <v>11</v>
          </cell>
          <cell r="G2947" t="str">
            <v>1</v>
          </cell>
          <cell r="H2947" t="str">
            <v>00</v>
          </cell>
          <cell r="I2947" t="str">
            <v>0</v>
          </cell>
          <cell r="J2947">
            <v>229</v>
          </cell>
          <cell r="K2947">
            <v>2500</v>
          </cell>
          <cell r="L2947">
            <v>551</v>
          </cell>
          <cell r="M2947">
            <v>500</v>
          </cell>
          <cell r="N2947">
            <v>500</v>
          </cell>
          <cell r="O2947">
            <v>500</v>
          </cell>
        </row>
        <row r="2948">
          <cell r="A2948" t="str">
            <v>13</v>
          </cell>
          <cell r="B2948" t="str">
            <v>01</v>
          </cell>
          <cell r="C2948" t="str">
            <v>01</v>
          </cell>
          <cell r="D2948" t="str">
            <v>01</v>
          </cell>
          <cell r="E2948" t="str">
            <v>14</v>
          </cell>
          <cell r="F2948" t="str">
            <v>13</v>
          </cell>
          <cell r="G2948" t="str">
            <v>1</v>
          </cell>
          <cell r="H2948" t="str">
            <v>00</v>
          </cell>
          <cell r="I2948" t="str">
            <v>0</v>
          </cell>
          <cell r="J2948">
            <v>21833</v>
          </cell>
          <cell r="K2948">
            <v>23000</v>
          </cell>
          <cell r="L2948">
            <v>11049</v>
          </cell>
          <cell r="M2948">
            <v>20000</v>
          </cell>
          <cell r="N2948">
            <v>20000</v>
          </cell>
          <cell r="O2948">
            <v>20000</v>
          </cell>
        </row>
        <row r="2949">
          <cell r="A2949" t="str">
            <v>13</v>
          </cell>
          <cell r="B2949" t="str">
            <v>01</v>
          </cell>
          <cell r="C2949" t="str">
            <v>01</v>
          </cell>
          <cell r="D2949" t="str">
            <v>01</v>
          </cell>
          <cell r="E2949" t="str">
            <v>14</v>
          </cell>
          <cell r="F2949" t="str">
            <v>13</v>
          </cell>
          <cell r="G2949" t="str">
            <v>2</v>
          </cell>
          <cell r="H2949" t="str">
            <v>00</v>
          </cell>
          <cell r="I2949" t="str">
            <v>0</v>
          </cell>
          <cell r="J2949">
            <v>0</v>
          </cell>
          <cell r="K2949">
            <v>0</v>
          </cell>
          <cell r="L2949">
            <v>0</v>
          </cell>
          <cell r="M2949">
            <v>0</v>
          </cell>
          <cell r="N2949">
            <v>0</v>
          </cell>
          <cell r="O2949">
            <v>0</v>
          </cell>
        </row>
        <row r="2950">
          <cell r="A2950" t="str">
            <v>13</v>
          </cell>
          <cell r="B2950" t="str">
            <v>01</v>
          </cell>
          <cell r="C2950" t="str">
            <v>03</v>
          </cell>
          <cell r="D2950" t="str">
            <v>19</v>
          </cell>
          <cell r="E2950" t="str">
            <v>14</v>
          </cell>
          <cell r="F2950" t="str">
            <v>16</v>
          </cell>
          <cell r="G2950" t="str">
            <v>1</v>
          </cell>
          <cell r="H2950" t="str">
            <v>00</v>
          </cell>
          <cell r="I2950" t="str">
            <v>0</v>
          </cell>
          <cell r="J2950">
            <v>37033</v>
          </cell>
          <cell r="K2950">
            <v>40000</v>
          </cell>
          <cell r="L2950">
            <v>30645</v>
          </cell>
          <cell r="M2950">
            <v>90000</v>
          </cell>
          <cell r="N2950">
            <v>40000</v>
          </cell>
          <cell r="O2950">
            <v>40000</v>
          </cell>
        </row>
        <row r="2951">
          <cell r="A2951" t="str">
            <v>13</v>
          </cell>
          <cell r="B2951" t="str">
            <v>01</v>
          </cell>
          <cell r="C2951" t="str">
            <v>03</v>
          </cell>
          <cell r="D2951" t="str">
            <v>19</v>
          </cell>
          <cell r="E2951" t="str">
            <v>14</v>
          </cell>
          <cell r="F2951" t="str">
            <v>16</v>
          </cell>
          <cell r="G2951" t="str">
            <v>2</v>
          </cell>
          <cell r="H2951" t="str">
            <v>00</v>
          </cell>
          <cell r="I2951" t="str">
            <v>0</v>
          </cell>
          <cell r="J2951">
            <v>0</v>
          </cell>
          <cell r="K2951">
            <v>0</v>
          </cell>
          <cell r="L2951">
            <v>0</v>
          </cell>
          <cell r="M2951">
            <v>0</v>
          </cell>
          <cell r="N2951">
            <v>0</v>
          </cell>
          <cell r="O2951">
            <v>0</v>
          </cell>
        </row>
        <row r="2952">
          <cell r="A2952" t="str">
            <v>13</v>
          </cell>
          <cell r="B2952" t="str">
            <v>01</v>
          </cell>
          <cell r="C2952" t="str">
            <v>03</v>
          </cell>
          <cell r="D2952" t="str">
            <v>19</v>
          </cell>
          <cell r="E2952" t="str">
            <v>14</v>
          </cell>
          <cell r="F2952" t="str">
            <v>16</v>
          </cell>
          <cell r="G2952" t="str">
            <v>3</v>
          </cell>
          <cell r="H2952" t="str">
            <v>00</v>
          </cell>
          <cell r="I2952" t="str">
            <v>0</v>
          </cell>
          <cell r="J2952">
            <v>0</v>
          </cell>
          <cell r="K2952">
            <v>1</v>
          </cell>
          <cell r="L2952">
            <v>1</v>
          </cell>
          <cell r="M2952">
            <v>0</v>
          </cell>
          <cell r="N2952">
            <v>0</v>
          </cell>
          <cell r="O2952">
            <v>0</v>
          </cell>
        </row>
        <row r="2953">
          <cell r="A2953" t="str">
            <v>13</v>
          </cell>
          <cell r="B2953" t="str">
            <v>01</v>
          </cell>
          <cell r="C2953" t="str">
            <v>03</v>
          </cell>
          <cell r="D2953" t="str">
            <v>19</v>
          </cell>
          <cell r="E2953" t="str">
            <v>14</v>
          </cell>
          <cell r="F2953" t="str">
            <v>16</v>
          </cell>
          <cell r="G2953" t="str">
            <v>4</v>
          </cell>
          <cell r="H2953" t="str">
            <v>00</v>
          </cell>
          <cell r="I2953" t="str">
            <v>0</v>
          </cell>
          <cell r="J2953">
            <v>0</v>
          </cell>
          <cell r="K2953">
            <v>1</v>
          </cell>
          <cell r="L2953">
            <v>1</v>
          </cell>
          <cell r="M2953">
            <v>0</v>
          </cell>
          <cell r="N2953">
            <v>0</v>
          </cell>
          <cell r="O2953">
            <v>0</v>
          </cell>
        </row>
        <row r="2954">
          <cell r="A2954" t="str">
            <v>13</v>
          </cell>
          <cell r="B2954" t="str">
            <v>01</v>
          </cell>
          <cell r="C2954" t="str">
            <v>01</v>
          </cell>
          <cell r="D2954" t="str">
            <v>01</v>
          </cell>
          <cell r="E2954" t="str">
            <v>14</v>
          </cell>
          <cell r="F2954" t="str">
            <v>17</v>
          </cell>
          <cell r="G2954" t="str">
            <v>1</v>
          </cell>
          <cell r="H2954" t="str">
            <v>00</v>
          </cell>
          <cell r="I2954" t="str">
            <v>0</v>
          </cell>
          <cell r="J2954">
            <v>0</v>
          </cell>
          <cell r="K2954">
            <v>1</v>
          </cell>
          <cell r="L2954">
            <v>1</v>
          </cell>
          <cell r="M2954">
            <v>0</v>
          </cell>
          <cell r="N2954">
            <v>0</v>
          </cell>
          <cell r="O2954">
            <v>0</v>
          </cell>
        </row>
        <row r="2955">
          <cell r="A2955" t="str">
            <v>13</v>
          </cell>
          <cell r="B2955" t="str">
            <v>01</v>
          </cell>
          <cell r="C2955" t="str">
            <v>01</v>
          </cell>
          <cell r="D2955" t="str">
            <v>02</v>
          </cell>
          <cell r="E2955" t="str">
            <v>14</v>
          </cell>
          <cell r="F2955" t="str">
            <v>17</v>
          </cell>
          <cell r="G2955" t="str">
            <v>1</v>
          </cell>
          <cell r="H2955" t="str">
            <v>00</v>
          </cell>
          <cell r="I2955" t="str">
            <v>0</v>
          </cell>
          <cell r="J2955">
            <v>0</v>
          </cell>
          <cell r="K2955">
            <v>1500</v>
          </cell>
          <cell r="L2955">
            <v>1858</v>
          </cell>
          <cell r="M2955">
            <v>1000</v>
          </cell>
          <cell r="N2955">
            <v>1000</v>
          </cell>
          <cell r="O2955">
            <v>1000</v>
          </cell>
        </row>
        <row r="2956">
          <cell r="A2956" t="str">
            <v>13</v>
          </cell>
          <cell r="B2956" t="str">
            <v>01</v>
          </cell>
          <cell r="C2956" t="str">
            <v>01</v>
          </cell>
          <cell r="D2956" t="str">
            <v>03</v>
          </cell>
          <cell r="E2956" t="str">
            <v>14</v>
          </cell>
          <cell r="F2956" t="str">
            <v>17</v>
          </cell>
          <cell r="G2956" t="str">
            <v>1</v>
          </cell>
          <cell r="H2956" t="str">
            <v>00</v>
          </cell>
          <cell r="I2956" t="str">
            <v>0</v>
          </cell>
          <cell r="J2956">
            <v>23393</v>
          </cell>
          <cell r="K2956">
            <v>1</v>
          </cell>
          <cell r="L2956">
            <v>0</v>
          </cell>
          <cell r="M2956">
            <v>0</v>
          </cell>
          <cell r="N2956">
            <v>0</v>
          </cell>
          <cell r="O2956">
            <v>0</v>
          </cell>
        </row>
        <row r="2957">
          <cell r="A2957" t="str">
            <v>13</v>
          </cell>
          <cell r="B2957" t="str">
            <v>01</v>
          </cell>
          <cell r="C2957" t="str">
            <v>01</v>
          </cell>
          <cell r="D2957" t="str">
            <v>04</v>
          </cell>
          <cell r="E2957" t="str">
            <v>14</v>
          </cell>
          <cell r="F2957" t="str">
            <v>17</v>
          </cell>
          <cell r="G2957" t="str">
            <v>1</v>
          </cell>
          <cell r="H2957" t="str">
            <v>00</v>
          </cell>
          <cell r="I2957" t="str">
            <v>0</v>
          </cell>
          <cell r="J2957">
            <v>0</v>
          </cell>
          <cell r="K2957">
            <v>1500</v>
          </cell>
          <cell r="L2957">
            <v>906</v>
          </cell>
          <cell r="M2957">
            <v>1000</v>
          </cell>
          <cell r="N2957">
            <v>1000</v>
          </cell>
          <cell r="O2957">
            <v>1000</v>
          </cell>
        </row>
        <row r="2958">
          <cell r="A2958" t="str">
            <v>13</v>
          </cell>
          <cell r="B2958" t="str">
            <v>01</v>
          </cell>
          <cell r="C2958" t="str">
            <v>02</v>
          </cell>
          <cell r="D2958" t="str">
            <v>05</v>
          </cell>
          <cell r="E2958" t="str">
            <v>14</v>
          </cell>
          <cell r="F2958" t="str">
            <v>17</v>
          </cell>
          <cell r="G2958" t="str">
            <v>1</v>
          </cell>
          <cell r="H2958" t="str">
            <v>00</v>
          </cell>
          <cell r="I2958" t="str">
            <v>0</v>
          </cell>
          <cell r="J2958">
            <v>1143</v>
          </cell>
          <cell r="K2958">
            <v>1575</v>
          </cell>
          <cell r="L2958">
            <v>1565</v>
          </cell>
          <cell r="M2958">
            <v>1000</v>
          </cell>
          <cell r="N2958">
            <v>1000</v>
          </cell>
          <cell r="O2958">
            <v>1000</v>
          </cell>
        </row>
        <row r="2959">
          <cell r="A2959" t="str">
            <v>13</v>
          </cell>
          <cell r="B2959" t="str">
            <v>01</v>
          </cell>
          <cell r="C2959" t="str">
            <v>02</v>
          </cell>
          <cell r="D2959" t="str">
            <v>06</v>
          </cell>
          <cell r="E2959" t="str">
            <v>14</v>
          </cell>
          <cell r="F2959" t="str">
            <v>17</v>
          </cell>
          <cell r="G2959" t="str">
            <v>0</v>
          </cell>
          <cell r="H2959" t="str">
            <v>00</v>
          </cell>
          <cell r="I2959" t="str">
            <v>0</v>
          </cell>
          <cell r="J2959">
            <v>1042</v>
          </cell>
          <cell r="K2959">
            <v>1800</v>
          </cell>
          <cell r="L2959">
            <v>138</v>
          </cell>
          <cell r="M2959">
            <v>200</v>
          </cell>
          <cell r="N2959">
            <v>200</v>
          </cell>
          <cell r="O2959">
            <v>200</v>
          </cell>
        </row>
        <row r="2960">
          <cell r="A2960" t="str">
            <v>13</v>
          </cell>
          <cell r="B2960" t="str">
            <v>01</v>
          </cell>
          <cell r="C2960" t="str">
            <v>02</v>
          </cell>
          <cell r="D2960" t="str">
            <v>06</v>
          </cell>
          <cell r="E2960" t="str">
            <v>14</v>
          </cell>
          <cell r="F2960" t="str">
            <v>17</v>
          </cell>
          <cell r="G2960" t="str">
            <v>1</v>
          </cell>
          <cell r="H2960" t="str">
            <v>00</v>
          </cell>
          <cell r="I2960" t="str">
            <v>0</v>
          </cell>
          <cell r="J2960">
            <v>1939</v>
          </cell>
          <cell r="K2960">
            <v>1800</v>
          </cell>
          <cell r="L2960">
            <v>1384</v>
          </cell>
          <cell r="M2960">
            <v>1500</v>
          </cell>
          <cell r="N2960">
            <v>1500</v>
          </cell>
          <cell r="O2960">
            <v>1500</v>
          </cell>
        </row>
        <row r="2961">
          <cell r="A2961" t="str">
            <v>13</v>
          </cell>
          <cell r="B2961" t="str">
            <v>01</v>
          </cell>
          <cell r="C2961" t="str">
            <v>02</v>
          </cell>
          <cell r="D2961" t="str">
            <v>07</v>
          </cell>
          <cell r="E2961" t="str">
            <v>14</v>
          </cell>
          <cell r="F2961" t="str">
            <v>17</v>
          </cell>
          <cell r="G2961" t="str">
            <v>0</v>
          </cell>
          <cell r="H2961" t="str">
            <v>00</v>
          </cell>
          <cell r="I2961" t="str">
            <v>0</v>
          </cell>
          <cell r="J2961">
            <v>1921</v>
          </cell>
          <cell r="K2961">
            <v>1800</v>
          </cell>
          <cell r="L2961">
            <v>3966</v>
          </cell>
          <cell r="M2961">
            <v>1500</v>
          </cell>
          <cell r="N2961">
            <v>1500</v>
          </cell>
          <cell r="O2961">
            <v>1500</v>
          </cell>
        </row>
        <row r="2962">
          <cell r="A2962" t="str">
            <v>13</v>
          </cell>
          <cell r="B2962" t="str">
            <v>01</v>
          </cell>
          <cell r="C2962" t="str">
            <v>02</v>
          </cell>
          <cell r="D2962" t="str">
            <v>07</v>
          </cell>
          <cell r="E2962" t="str">
            <v>14</v>
          </cell>
          <cell r="F2962" t="str">
            <v>17</v>
          </cell>
          <cell r="G2962" t="str">
            <v>1</v>
          </cell>
          <cell r="H2962" t="str">
            <v>00</v>
          </cell>
          <cell r="I2962" t="str">
            <v>0</v>
          </cell>
          <cell r="J2962">
            <v>0</v>
          </cell>
          <cell r="K2962">
            <v>2500</v>
          </cell>
          <cell r="L2962">
            <v>3192</v>
          </cell>
          <cell r="M2962">
            <v>2000</v>
          </cell>
          <cell r="N2962">
            <v>2000</v>
          </cell>
          <cell r="O2962">
            <v>2000</v>
          </cell>
        </row>
        <row r="2963">
          <cell r="A2963" t="str">
            <v>13</v>
          </cell>
          <cell r="B2963" t="str">
            <v>01</v>
          </cell>
          <cell r="C2963" t="str">
            <v>02</v>
          </cell>
          <cell r="D2963" t="str">
            <v>08</v>
          </cell>
          <cell r="E2963" t="str">
            <v>14</v>
          </cell>
          <cell r="F2963" t="str">
            <v>17</v>
          </cell>
          <cell r="G2963" t="str">
            <v>1</v>
          </cell>
          <cell r="H2963" t="str">
            <v>00</v>
          </cell>
          <cell r="I2963" t="str">
            <v>0</v>
          </cell>
          <cell r="J2963">
            <v>1722</v>
          </cell>
          <cell r="K2963">
            <v>300000</v>
          </cell>
          <cell r="L2963">
            <v>213962</v>
          </cell>
          <cell r="M2963">
            <v>400000</v>
          </cell>
          <cell r="N2963">
            <v>0</v>
          </cell>
          <cell r="O2963">
            <v>0</v>
          </cell>
        </row>
        <row r="2964">
          <cell r="A2964" t="str">
            <v>13</v>
          </cell>
          <cell r="B2964" t="str">
            <v>01</v>
          </cell>
          <cell r="C2964" t="str">
            <v>02</v>
          </cell>
          <cell r="D2964" t="str">
            <v>09</v>
          </cell>
          <cell r="E2964" t="str">
            <v>14</v>
          </cell>
          <cell r="F2964" t="str">
            <v>17</v>
          </cell>
          <cell r="G2964" t="str">
            <v>1</v>
          </cell>
          <cell r="H2964" t="str">
            <v>00</v>
          </cell>
          <cell r="I2964" t="str">
            <v>0</v>
          </cell>
          <cell r="J2964">
            <v>3790</v>
          </cell>
          <cell r="K2964">
            <v>1969</v>
          </cell>
          <cell r="L2964">
            <v>1940</v>
          </cell>
          <cell r="M2964">
            <v>1500</v>
          </cell>
          <cell r="N2964">
            <v>1500</v>
          </cell>
          <cell r="O2964">
            <v>1500</v>
          </cell>
        </row>
        <row r="2965">
          <cell r="A2965" t="str">
            <v>13</v>
          </cell>
          <cell r="B2965" t="str">
            <v>01</v>
          </cell>
          <cell r="C2965" t="str">
            <v>02</v>
          </cell>
          <cell r="D2965" t="str">
            <v>09</v>
          </cell>
          <cell r="E2965" t="str">
            <v>14</v>
          </cell>
          <cell r="F2965" t="str">
            <v>17</v>
          </cell>
          <cell r="G2965" t="str">
            <v>3</v>
          </cell>
          <cell r="H2965" t="str">
            <v>00</v>
          </cell>
          <cell r="I2965" t="str">
            <v>0</v>
          </cell>
          <cell r="J2965">
            <v>989</v>
          </cell>
          <cell r="K2965">
            <v>1000</v>
          </cell>
          <cell r="L2965">
            <v>1172</v>
          </cell>
          <cell r="M2965">
            <v>1000</v>
          </cell>
          <cell r="N2965">
            <v>1000</v>
          </cell>
          <cell r="O2965">
            <v>1000</v>
          </cell>
        </row>
        <row r="2966">
          <cell r="A2966" t="str">
            <v>13</v>
          </cell>
          <cell r="B2966" t="str">
            <v>01</v>
          </cell>
          <cell r="C2966" t="str">
            <v>02</v>
          </cell>
          <cell r="D2966" t="str">
            <v>10</v>
          </cell>
          <cell r="E2966" t="str">
            <v>14</v>
          </cell>
          <cell r="F2966" t="str">
            <v>17</v>
          </cell>
          <cell r="G2966" t="str">
            <v>1</v>
          </cell>
          <cell r="H2966" t="str">
            <v>00</v>
          </cell>
          <cell r="I2966" t="str">
            <v>0</v>
          </cell>
          <cell r="J2966">
            <v>7642</v>
          </cell>
          <cell r="K2966">
            <v>8000</v>
          </cell>
          <cell r="L2966">
            <v>1048</v>
          </cell>
          <cell r="M2966">
            <v>2000</v>
          </cell>
          <cell r="N2966">
            <v>2000</v>
          </cell>
          <cell r="O2966">
            <v>2000</v>
          </cell>
        </row>
        <row r="2967">
          <cell r="A2967" t="str">
            <v>13</v>
          </cell>
          <cell r="B2967" t="str">
            <v>01</v>
          </cell>
          <cell r="C2967" t="str">
            <v>02</v>
          </cell>
          <cell r="D2967" t="str">
            <v>10</v>
          </cell>
          <cell r="E2967" t="str">
            <v>14</v>
          </cell>
          <cell r="F2967" t="str">
            <v>17</v>
          </cell>
          <cell r="G2967" t="str">
            <v>2</v>
          </cell>
          <cell r="H2967" t="str">
            <v>00</v>
          </cell>
          <cell r="I2967" t="str">
            <v>0</v>
          </cell>
          <cell r="J2967">
            <v>1380</v>
          </cell>
          <cell r="K2967">
            <v>1875</v>
          </cell>
          <cell r="L2967">
            <v>4289</v>
          </cell>
          <cell r="M2967">
            <v>1500</v>
          </cell>
          <cell r="N2967">
            <v>1500</v>
          </cell>
          <cell r="O2967">
            <v>1500</v>
          </cell>
        </row>
        <row r="2968">
          <cell r="A2968" t="str">
            <v>13</v>
          </cell>
          <cell r="B2968" t="str">
            <v>01</v>
          </cell>
          <cell r="C2968" t="str">
            <v>02</v>
          </cell>
          <cell r="D2968" t="str">
            <v>10</v>
          </cell>
          <cell r="E2968" t="str">
            <v>14</v>
          </cell>
          <cell r="F2968" t="str">
            <v>17</v>
          </cell>
          <cell r="G2968" t="str">
            <v>3</v>
          </cell>
          <cell r="H2968" t="str">
            <v>00</v>
          </cell>
          <cell r="I2968" t="str">
            <v>0</v>
          </cell>
          <cell r="J2968">
            <v>948</v>
          </cell>
          <cell r="K2968">
            <v>1450</v>
          </cell>
          <cell r="L2968">
            <v>142</v>
          </cell>
          <cell r="M2968">
            <v>200</v>
          </cell>
          <cell r="N2968">
            <v>200</v>
          </cell>
          <cell r="O2968">
            <v>200</v>
          </cell>
        </row>
        <row r="2969">
          <cell r="A2969" t="str">
            <v>13</v>
          </cell>
          <cell r="B2969" t="str">
            <v>01</v>
          </cell>
          <cell r="C2969" t="str">
            <v>02</v>
          </cell>
          <cell r="D2969" t="str">
            <v>10</v>
          </cell>
          <cell r="E2969" t="str">
            <v>14</v>
          </cell>
          <cell r="F2969" t="str">
            <v>17</v>
          </cell>
          <cell r="G2969" t="str">
            <v>4</v>
          </cell>
          <cell r="H2969" t="str">
            <v>00</v>
          </cell>
          <cell r="I2969" t="str">
            <v>0</v>
          </cell>
          <cell r="J2969">
            <v>1850</v>
          </cell>
          <cell r="K2969">
            <v>750</v>
          </cell>
          <cell r="L2969">
            <v>992</v>
          </cell>
          <cell r="M2969">
            <v>750</v>
          </cell>
          <cell r="N2969">
            <v>750</v>
          </cell>
          <cell r="O2969">
            <v>750</v>
          </cell>
        </row>
        <row r="2970">
          <cell r="A2970" t="str">
            <v>13</v>
          </cell>
          <cell r="B2970" t="str">
            <v>01</v>
          </cell>
          <cell r="C2970" t="str">
            <v>02</v>
          </cell>
          <cell r="D2970" t="str">
            <v>10</v>
          </cell>
          <cell r="E2970" t="str">
            <v>14</v>
          </cell>
          <cell r="F2970" t="str">
            <v>17</v>
          </cell>
          <cell r="G2970" t="str">
            <v>5</v>
          </cell>
          <cell r="H2970" t="str">
            <v>00</v>
          </cell>
          <cell r="I2970" t="str">
            <v>0</v>
          </cell>
          <cell r="J2970">
            <v>0</v>
          </cell>
          <cell r="K2970">
            <v>1</v>
          </cell>
          <cell r="L2970">
            <v>0</v>
          </cell>
          <cell r="M2970">
            <v>0</v>
          </cell>
          <cell r="N2970">
            <v>0</v>
          </cell>
          <cell r="O2970">
            <v>0</v>
          </cell>
        </row>
        <row r="2971">
          <cell r="A2971" t="str">
            <v>13</v>
          </cell>
          <cell r="B2971" t="str">
            <v>01</v>
          </cell>
          <cell r="C2971" t="str">
            <v>02</v>
          </cell>
          <cell r="D2971" t="str">
            <v>10</v>
          </cell>
          <cell r="E2971" t="str">
            <v>14</v>
          </cell>
          <cell r="F2971" t="str">
            <v>17</v>
          </cell>
          <cell r="G2971" t="str">
            <v>6</v>
          </cell>
          <cell r="H2971" t="str">
            <v>00</v>
          </cell>
          <cell r="I2971" t="str">
            <v>0</v>
          </cell>
          <cell r="J2971">
            <v>0</v>
          </cell>
          <cell r="K2971">
            <v>1</v>
          </cell>
          <cell r="L2971">
            <v>0</v>
          </cell>
          <cell r="M2971">
            <v>0</v>
          </cell>
          <cell r="N2971">
            <v>0</v>
          </cell>
          <cell r="O2971">
            <v>0</v>
          </cell>
        </row>
        <row r="2972">
          <cell r="A2972" t="str">
            <v>13</v>
          </cell>
          <cell r="B2972" t="str">
            <v>01</v>
          </cell>
          <cell r="C2972" t="str">
            <v>02</v>
          </cell>
          <cell r="D2972" t="str">
            <v>11</v>
          </cell>
          <cell r="E2972" t="str">
            <v>14</v>
          </cell>
          <cell r="F2972" t="str">
            <v>17</v>
          </cell>
          <cell r="G2972" t="str">
            <v>1</v>
          </cell>
          <cell r="H2972" t="str">
            <v>00</v>
          </cell>
          <cell r="I2972" t="str">
            <v>0</v>
          </cell>
          <cell r="J2972">
            <v>1634</v>
          </cell>
          <cell r="K2972">
            <v>2000</v>
          </cell>
          <cell r="L2972">
            <v>1686</v>
          </cell>
          <cell r="M2972">
            <v>1500</v>
          </cell>
          <cell r="N2972">
            <v>1500</v>
          </cell>
          <cell r="O2972">
            <v>1500</v>
          </cell>
        </row>
        <row r="2973">
          <cell r="A2973" t="str">
            <v>13</v>
          </cell>
          <cell r="B2973" t="str">
            <v>01</v>
          </cell>
          <cell r="C2973" t="str">
            <v>02</v>
          </cell>
          <cell r="D2973" t="str">
            <v>11</v>
          </cell>
          <cell r="E2973" t="str">
            <v>14</v>
          </cell>
          <cell r="F2973" t="str">
            <v>17</v>
          </cell>
          <cell r="G2973" t="str">
            <v>2</v>
          </cell>
          <cell r="H2973" t="str">
            <v>00</v>
          </cell>
          <cell r="I2973" t="str">
            <v>0</v>
          </cell>
          <cell r="J2973">
            <v>2084</v>
          </cell>
          <cell r="K2973">
            <v>5000</v>
          </cell>
          <cell r="L2973">
            <v>2240</v>
          </cell>
          <cell r="M2973">
            <v>4000</v>
          </cell>
          <cell r="N2973">
            <v>4000</v>
          </cell>
          <cell r="O2973">
            <v>4000</v>
          </cell>
        </row>
        <row r="2974">
          <cell r="A2974" t="str">
            <v>13</v>
          </cell>
          <cell r="B2974" t="str">
            <v>01</v>
          </cell>
          <cell r="C2974" t="str">
            <v>02</v>
          </cell>
          <cell r="D2974" t="str">
            <v>12</v>
          </cell>
          <cell r="E2974" t="str">
            <v>14</v>
          </cell>
          <cell r="F2974" t="str">
            <v>17</v>
          </cell>
          <cell r="G2974" t="str">
            <v>1</v>
          </cell>
          <cell r="H2974" t="str">
            <v>00</v>
          </cell>
          <cell r="I2974" t="str">
            <v>0</v>
          </cell>
          <cell r="J2974">
            <v>935</v>
          </cell>
          <cell r="K2974">
            <v>1875</v>
          </cell>
          <cell r="L2974">
            <v>444</v>
          </cell>
          <cell r="M2974">
            <v>500</v>
          </cell>
          <cell r="N2974">
            <v>500</v>
          </cell>
          <cell r="O2974">
            <v>500</v>
          </cell>
        </row>
        <row r="2975">
          <cell r="A2975" t="str">
            <v>13</v>
          </cell>
          <cell r="B2975" t="str">
            <v>01</v>
          </cell>
          <cell r="C2975" t="str">
            <v>02</v>
          </cell>
          <cell r="D2975" t="str">
            <v>13</v>
          </cell>
          <cell r="E2975" t="str">
            <v>14</v>
          </cell>
          <cell r="F2975" t="str">
            <v>17</v>
          </cell>
          <cell r="G2975" t="str">
            <v>1</v>
          </cell>
          <cell r="H2975" t="str">
            <v>00</v>
          </cell>
          <cell r="I2975" t="str">
            <v>0</v>
          </cell>
          <cell r="J2975">
            <v>2887</v>
          </cell>
          <cell r="K2975">
            <v>3000</v>
          </cell>
          <cell r="L2975">
            <v>2627</v>
          </cell>
          <cell r="M2975">
            <v>2500</v>
          </cell>
          <cell r="N2975">
            <v>2500</v>
          </cell>
          <cell r="O2975">
            <v>2500</v>
          </cell>
        </row>
        <row r="2976">
          <cell r="A2976" t="str">
            <v>13</v>
          </cell>
          <cell r="B2976" t="str">
            <v>01</v>
          </cell>
          <cell r="C2976" t="str">
            <v>03</v>
          </cell>
          <cell r="D2976" t="str">
            <v>12</v>
          </cell>
          <cell r="E2976" t="str">
            <v>14</v>
          </cell>
          <cell r="F2976" t="str">
            <v>17</v>
          </cell>
          <cell r="G2976" t="str">
            <v>1</v>
          </cell>
          <cell r="H2976" t="str">
            <v>00</v>
          </cell>
          <cell r="I2976" t="str">
            <v>0</v>
          </cell>
          <cell r="J2976">
            <v>2736</v>
          </cell>
          <cell r="K2976">
            <v>3000</v>
          </cell>
          <cell r="L2976">
            <v>2964</v>
          </cell>
          <cell r="M2976">
            <v>2500</v>
          </cell>
          <cell r="N2976">
            <v>2500</v>
          </cell>
          <cell r="O2976">
            <v>2500</v>
          </cell>
        </row>
        <row r="2977">
          <cell r="A2977" t="str">
            <v>13</v>
          </cell>
          <cell r="B2977" t="str">
            <v>01</v>
          </cell>
          <cell r="C2977" t="str">
            <v>03</v>
          </cell>
          <cell r="D2977" t="str">
            <v>13</v>
          </cell>
          <cell r="E2977" t="str">
            <v>14</v>
          </cell>
          <cell r="F2977" t="str">
            <v>17</v>
          </cell>
          <cell r="G2977" t="str">
            <v>1</v>
          </cell>
          <cell r="H2977" t="str">
            <v>00</v>
          </cell>
          <cell r="I2977" t="str">
            <v>0</v>
          </cell>
          <cell r="J2977">
            <v>1844</v>
          </cell>
          <cell r="K2977">
            <v>1875</v>
          </cell>
          <cell r="L2977">
            <v>2384</v>
          </cell>
          <cell r="M2977">
            <v>1500</v>
          </cell>
          <cell r="N2977">
            <v>1500</v>
          </cell>
          <cell r="O2977">
            <v>1500</v>
          </cell>
        </row>
        <row r="2978">
          <cell r="A2978" t="str">
            <v>13</v>
          </cell>
          <cell r="B2978" t="str">
            <v>01</v>
          </cell>
          <cell r="C2978" t="str">
            <v>03</v>
          </cell>
          <cell r="D2978" t="str">
            <v>13</v>
          </cell>
          <cell r="E2978" t="str">
            <v>14</v>
          </cell>
          <cell r="F2978" t="str">
            <v>17</v>
          </cell>
          <cell r="G2978" t="str">
            <v>2</v>
          </cell>
          <cell r="H2978" t="str">
            <v>00</v>
          </cell>
          <cell r="I2978" t="str">
            <v>0</v>
          </cell>
          <cell r="J2978">
            <v>1508</v>
          </cell>
          <cell r="K2978">
            <v>1600</v>
          </cell>
          <cell r="L2978">
            <v>339</v>
          </cell>
          <cell r="M2978">
            <v>1500</v>
          </cell>
          <cell r="N2978">
            <v>1500</v>
          </cell>
          <cell r="O2978">
            <v>1500</v>
          </cell>
        </row>
        <row r="2979">
          <cell r="A2979" t="str">
            <v>13</v>
          </cell>
          <cell r="B2979" t="str">
            <v>01</v>
          </cell>
          <cell r="C2979" t="str">
            <v>03</v>
          </cell>
          <cell r="D2979" t="str">
            <v>13</v>
          </cell>
          <cell r="E2979" t="str">
            <v>14</v>
          </cell>
          <cell r="F2979" t="str">
            <v>17</v>
          </cell>
          <cell r="G2979" t="str">
            <v>4</v>
          </cell>
          <cell r="H2979" t="str">
            <v>00</v>
          </cell>
          <cell r="I2979" t="str">
            <v>0</v>
          </cell>
          <cell r="J2979">
            <v>1392</v>
          </cell>
          <cell r="K2979">
            <v>1000</v>
          </cell>
          <cell r="L2979">
            <v>1321</v>
          </cell>
          <cell r="M2979">
            <v>1000</v>
          </cell>
          <cell r="N2979">
            <v>1000</v>
          </cell>
          <cell r="O2979">
            <v>1000</v>
          </cell>
        </row>
        <row r="2980">
          <cell r="A2980" t="str">
            <v>13</v>
          </cell>
          <cell r="B2980" t="str">
            <v>01</v>
          </cell>
          <cell r="C2980" t="str">
            <v>03</v>
          </cell>
          <cell r="D2980" t="str">
            <v>14</v>
          </cell>
          <cell r="E2980" t="str">
            <v>14</v>
          </cell>
          <cell r="F2980" t="str">
            <v>17</v>
          </cell>
          <cell r="G2980" t="str">
            <v>1</v>
          </cell>
          <cell r="H2980" t="str">
            <v>00</v>
          </cell>
          <cell r="I2980" t="str">
            <v>0</v>
          </cell>
          <cell r="J2980">
            <v>3678</v>
          </cell>
          <cell r="K2980">
            <v>2000</v>
          </cell>
          <cell r="L2980">
            <v>1538</v>
          </cell>
          <cell r="M2980">
            <v>2000</v>
          </cell>
          <cell r="N2980">
            <v>2000</v>
          </cell>
          <cell r="O2980">
            <v>2000</v>
          </cell>
        </row>
        <row r="2981">
          <cell r="A2981" t="str">
            <v>13</v>
          </cell>
          <cell r="B2981" t="str">
            <v>01</v>
          </cell>
          <cell r="C2981" t="str">
            <v>03</v>
          </cell>
          <cell r="D2981" t="str">
            <v>14</v>
          </cell>
          <cell r="E2981" t="str">
            <v>14</v>
          </cell>
          <cell r="F2981" t="str">
            <v>17</v>
          </cell>
          <cell r="G2981" t="str">
            <v>2</v>
          </cell>
          <cell r="H2981" t="str">
            <v>00</v>
          </cell>
          <cell r="I2981" t="str">
            <v>0</v>
          </cell>
          <cell r="J2981">
            <v>0</v>
          </cell>
          <cell r="K2981">
            <v>1</v>
          </cell>
          <cell r="L2981">
            <v>0</v>
          </cell>
          <cell r="M2981">
            <v>0</v>
          </cell>
          <cell r="N2981">
            <v>0</v>
          </cell>
          <cell r="O2981">
            <v>0</v>
          </cell>
        </row>
        <row r="2982">
          <cell r="A2982" t="str">
            <v>13</v>
          </cell>
          <cell r="B2982" t="str">
            <v>01</v>
          </cell>
          <cell r="C2982" t="str">
            <v>03</v>
          </cell>
          <cell r="D2982" t="str">
            <v>15</v>
          </cell>
          <cell r="E2982" t="str">
            <v>14</v>
          </cell>
          <cell r="F2982" t="str">
            <v>17</v>
          </cell>
          <cell r="G2982" t="str">
            <v>1</v>
          </cell>
          <cell r="H2982" t="str">
            <v>00</v>
          </cell>
          <cell r="I2982" t="str">
            <v>0</v>
          </cell>
          <cell r="J2982">
            <v>3638</v>
          </cell>
          <cell r="K2982">
            <v>2000</v>
          </cell>
          <cell r="L2982">
            <v>3707</v>
          </cell>
          <cell r="M2982">
            <v>2000</v>
          </cell>
          <cell r="N2982">
            <v>2000</v>
          </cell>
          <cell r="O2982">
            <v>2000</v>
          </cell>
        </row>
        <row r="2983">
          <cell r="A2983" t="str">
            <v>13</v>
          </cell>
          <cell r="B2983" t="str">
            <v>01</v>
          </cell>
          <cell r="C2983" t="str">
            <v>03</v>
          </cell>
          <cell r="D2983" t="str">
            <v>16</v>
          </cell>
          <cell r="E2983" t="str">
            <v>14</v>
          </cell>
          <cell r="F2983" t="str">
            <v>17</v>
          </cell>
          <cell r="G2983" t="str">
            <v>1</v>
          </cell>
          <cell r="H2983" t="str">
            <v>00</v>
          </cell>
          <cell r="I2983" t="str">
            <v>0</v>
          </cell>
          <cell r="J2983">
            <v>3956</v>
          </cell>
          <cell r="K2983">
            <v>2000</v>
          </cell>
          <cell r="L2983">
            <v>1643</v>
          </cell>
          <cell r="M2983">
            <v>2000</v>
          </cell>
          <cell r="N2983">
            <v>2000</v>
          </cell>
          <cell r="O2983">
            <v>2000</v>
          </cell>
        </row>
        <row r="2984">
          <cell r="A2984" t="str">
            <v>13</v>
          </cell>
          <cell r="B2984" t="str">
            <v>01</v>
          </cell>
          <cell r="C2984" t="str">
            <v>03</v>
          </cell>
          <cell r="D2984" t="str">
            <v>17</v>
          </cell>
          <cell r="E2984" t="str">
            <v>14</v>
          </cell>
          <cell r="F2984" t="str">
            <v>17</v>
          </cell>
          <cell r="G2984" t="str">
            <v>1</v>
          </cell>
          <cell r="H2984" t="str">
            <v>00</v>
          </cell>
          <cell r="I2984" t="str">
            <v>0</v>
          </cell>
          <cell r="J2984">
            <v>3153</v>
          </cell>
          <cell r="K2984">
            <v>2000</v>
          </cell>
          <cell r="L2984">
            <v>1990</v>
          </cell>
          <cell r="M2984">
            <v>2000</v>
          </cell>
          <cell r="N2984">
            <v>2000</v>
          </cell>
          <cell r="O2984">
            <v>2000</v>
          </cell>
        </row>
        <row r="2985">
          <cell r="A2985" t="str">
            <v>13</v>
          </cell>
          <cell r="B2985" t="str">
            <v>01</v>
          </cell>
          <cell r="C2985" t="str">
            <v>03</v>
          </cell>
          <cell r="D2985" t="str">
            <v>19</v>
          </cell>
          <cell r="E2985" t="str">
            <v>14</v>
          </cell>
          <cell r="F2985" t="str">
            <v>17</v>
          </cell>
          <cell r="G2985" t="str">
            <v>1</v>
          </cell>
          <cell r="H2985" t="str">
            <v>00</v>
          </cell>
          <cell r="I2985" t="str">
            <v>0</v>
          </cell>
          <cell r="J2985">
            <v>3199</v>
          </cell>
          <cell r="K2985">
            <v>2000</v>
          </cell>
          <cell r="L2985">
            <v>723</v>
          </cell>
          <cell r="M2985">
            <v>2000</v>
          </cell>
          <cell r="N2985">
            <v>2000</v>
          </cell>
          <cell r="O2985">
            <v>2000</v>
          </cell>
        </row>
        <row r="2986">
          <cell r="A2986" t="str">
            <v>13</v>
          </cell>
          <cell r="B2986" t="str">
            <v>01</v>
          </cell>
          <cell r="C2986" t="str">
            <v>03</v>
          </cell>
          <cell r="D2986" t="str">
            <v>19</v>
          </cell>
          <cell r="E2986" t="str">
            <v>14</v>
          </cell>
          <cell r="F2986" t="str">
            <v>17</v>
          </cell>
          <cell r="G2986" t="str">
            <v>5</v>
          </cell>
          <cell r="H2986" t="str">
            <v>00</v>
          </cell>
          <cell r="I2986" t="str">
            <v>0</v>
          </cell>
          <cell r="J2986">
            <v>118</v>
          </cell>
          <cell r="K2986">
            <v>1375</v>
          </cell>
          <cell r="L2986">
            <v>785</v>
          </cell>
          <cell r="M2986">
            <v>1000</v>
          </cell>
          <cell r="N2986">
            <v>1000</v>
          </cell>
          <cell r="O2986">
            <v>1000</v>
          </cell>
        </row>
        <row r="2987">
          <cell r="A2987" t="str">
            <v>13</v>
          </cell>
          <cell r="B2987" t="str">
            <v>01</v>
          </cell>
          <cell r="C2987" t="str">
            <v>03</v>
          </cell>
          <cell r="D2987" t="str">
            <v>19</v>
          </cell>
          <cell r="E2987" t="str">
            <v>14</v>
          </cell>
          <cell r="F2987" t="str">
            <v>17</v>
          </cell>
          <cell r="G2987" t="str">
            <v>6</v>
          </cell>
          <cell r="H2987" t="str">
            <v>00</v>
          </cell>
          <cell r="I2987" t="str">
            <v>0</v>
          </cell>
          <cell r="J2987">
            <v>662</v>
          </cell>
          <cell r="K2987">
            <v>675</v>
          </cell>
          <cell r="L2987">
            <v>219</v>
          </cell>
          <cell r="M2987">
            <v>682</v>
          </cell>
          <cell r="N2987">
            <v>682</v>
          </cell>
          <cell r="O2987">
            <v>682</v>
          </cell>
        </row>
        <row r="2988">
          <cell r="A2988" t="str">
            <v>13</v>
          </cell>
          <cell r="B2988" t="str">
            <v>01</v>
          </cell>
          <cell r="C2988" t="str">
            <v>03</v>
          </cell>
          <cell r="D2988" t="str">
            <v>20</v>
          </cell>
          <cell r="E2988" t="str">
            <v>14</v>
          </cell>
          <cell r="F2988" t="str">
            <v>17</v>
          </cell>
          <cell r="G2988" t="str">
            <v>3</v>
          </cell>
          <cell r="H2988" t="str">
            <v>00</v>
          </cell>
          <cell r="I2988" t="str">
            <v>0</v>
          </cell>
          <cell r="J2988">
            <v>295</v>
          </cell>
          <cell r="K2988">
            <v>300</v>
          </cell>
          <cell r="L2988">
            <v>132</v>
          </cell>
          <cell r="M2988">
            <v>300</v>
          </cell>
          <cell r="N2988">
            <v>300</v>
          </cell>
          <cell r="O2988">
            <v>300</v>
          </cell>
        </row>
        <row r="2989">
          <cell r="A2989" t="str">
            <v>13</v>
          </cell>
          <cell r="B2989" t="str">
            <v>01</v>
          </cell>
          <cell r="C2989" t="str">
            <v>03</v>
          </cell>
          <cell r="D2989" t="str">
            <v>21</v>
          </cell>
          <cell r="E2989" t="str">
            <v>14</v>
          </cell>
          <cell r="F2989" t="str">
            <v>17</v>
          </cell>
          <cell r="G2989" t="str">
            <v>1</v>
          </cell>
          <cell r="H2989" t="str">
            <v>00</v>
          </cell>
          <cell r="I2989" t="str">
            <v>0</v>
          </cell>
          <cell r="J2989">
            <v>950</v>
          </cell>
          <cell r="K2989">
            <v>1000</v>
          </cell>
          <cell r="L2989">
            <v>1016</v>
          </cell>
          <cell r="M2989">
            <v>1000</v>
          </cell>
          <cell r="N2989">
            <v>1000</v>
          </cell>
          <cell r="O2989">
            <v>1000</v>
          </cell>
        </row>
        <row r="2990">
          <cell r="A2990" t="str">
            <v>13</v>
          </cell>
          <cell r="B2990" t="str">
            <v>01</v>
          </cell>
          <cell r="C2990" t="str">
            <v>03</v>
          </cell>
          <cell r="D2990" t="str">
            <v>22</v>
          </cell>
          <cell r="E2990" t="str">
            <v>14</v>
          </cell>
          <cell r="F2990" t="str">
            <v>17</v>
          </cell>
          <cell r="G2990" t="str">
            <v>1</v>
          </cell>
          <cell r="H2990" t="str">
            <v>00</v>
          </cell>
          <cell r="I2990" t="str">
            <v>0</v>
          </cell>
          <cell r="J2990">
            <v>464</v>
          </cell>
          <cell r="K2990">
            <v>500</v>
          </cell>
          <cell r="L2990">
            <v>294</v>
          </cell>
          <cell r="M2990">
            <v>500</v>
          </cell>
          <cell r="N2990">
            <v>500</v>
          </cell>
          <cell r="O2990">
            <v>500</v>
          </cell>
        </row>
        <row r="2991">
          <cell r="A2991" t="str">
            <v>13</v>
          </cell>
          <cell r="B2991" t="str">
            <v>01</v>
          </cell>
          <cell r="C2991" t="str">
            <v>03</v>
          </cell>
          <cell r="D2991" t="str">
            <v>23</v>
          </cell>
          <cell r="E2991" t="str">
            <v>14</v>
          </cell>
          <cell r="F2991" t="str">
            <v>17</v>
          </cell>
          <cell r="G2991" t="str">
            <v>1</v>
          </cell>
          <cell r="H2991" t="str">
            <v>00</v>
          </cell>
          <cell r="I2991" t="str">
            <v>0</v>
          </cell>
          <cell r="J2991">
            <v>447</v>
          </cell>
          <cell r="K2991">
            <v>2000</v>
          </cell>
          <cell r="L2991">
            <v>534</v>
          </cell>
          <cell r="M2991">
            <v>1000</v>
          </cell>
          <cell r="N2991">
            <v>1000</v>
          </cell>
          <cell r="O2991">
            <v>1000</v>
          </cell>
        </row>
        <row r="2992">
          <cell r="A2992" t="str">
            <v>13</v>
          </cell>
          <cell r="B2992" t="str">
            <v>01</v>
          </cell>
          <cell r="C2992" t="str">
            <v>03</v>
          </cell>
          <cell r="D2992" t="str">
            <v>24</v>
          </cell>
          <cell r="E2992" t="str">
            <v>14</v>
          </cell>
          <cell r="F2992" t="str">
            <v>17</v>
          </cell>
          <cell r="G2992" t="str">
            <v>1</v>
          </cell>
          <cell r="H2992" t="str">
            <v>00</v>
          </cell>
          <cell r="I2992" t="str">
            <v>0</v>
          </cell>
          <cell r="J2992">
            <v>1521</v>
          </cell>
          <cell r="K2992">
            <v>2000</v>
          </cell>
          <cell r="L2992">
            <v>2217</v>
          </cell>
          <cell r="M2992">
            <v>2000</v>
          </cell>
          <cell r="N2992">
            <v>2000</v>
          </cell>
          <cell r="O2992">
            <v>2000</v>
          </cell>
        </row>
        <row r="2993">
          <cell r="A2993" t="str">
            <v>13</v>
          </cell>
          <cell r="B2993" t="str">
            <v>01</v>
          </cell>
          <cell r="C2993" t="str">
            <v>03</v>
          </cell>
          <cell r="D2993" t="str">
            <v>25</v>
          </cell>
          <cell r="E2993" t="str">
            <v>14</v>
          </cell>
          <cell r="F2993" t="str">
            <v>17</v>
          </cell>
          <cell r="G2993" t="str">
            <v>1</v>
          </cell>
          <cell r="H2993" t="str">
            <v>00</v>
          </cell>
          <cell r="I2993" t="str">
            <v>0</v>
          </cell>
          <cell r="J2993">
            <v>2497</v>
          </cell>
          <cell r="K2993">
            <v>2000</v>
          </cell>
          <cell r="L2993">
            <v>440</v>
          </cell>
          <cell r="M2993">
            <v>500</v>
          </cell>
          <cell r="N2993">
            <v>500</v>
          </cell>
          <cell r="O2993">
            <v>500</v>
          </cell>
        </row>
        <row r="2994">
          <cell r="A2994" t="str">
            <v>13</v>
          </cell>
          <cell r="B2994" t="str">
            <v>01</v>
          </cell>
          <cell r="C2994" t="str">
            <v>03</v>
          </cell>
          <cell r="D2994" t="str">
            <v>27</v>
          </cell>
          <cell r="E2994" t="str">
            <v>14</v>
          </cell>
          <cell r="F2994" t="str">
            <v>17</v>
          </cell>
          <cell r="G2994" t="str">
            <v>1</v>
          </cell>
          <cell r="H2994" t="str">
            <v>00</v>
          </cell>
          <cell r="I2994" t="str">
            <v>0</v>
          </cell>
          <cell r="J2994">
            <v>7059</v>
          </cell>
          <cell r="K2994">
            <v>2000</v>
          </cell>
          <cell r="L2994">
            <v>1097</v>
          </cell>
          <cell r="M2994">
            <v>1500</v>
          </cell>
          <cell r="N2994">
            <v>1500</v>
          </cell>
          <cell r="O2994">
            <v>1500</v>
          </cell>
        </row>
        <row r="2995">
          <cell r="A2995" t="str">
            <v>13</v>
          </cell>
          <cell r="B2995" t="str">
            <v>01</v>
          </cell>
          <cell r="C2995" t="str">
            <v>03</v>
          </cell>
          <cell r="D2995" t="str">
            <v>28</v>
          </cell>
          <cell r="E2995" t="str">
            <v>14</v>
          </cell>
          <cell r="F2995" t="str">
            <v>17</v>
          </cell>
          <cell r="G2995" t="str">
            <v>1</v>
          </cell>
          <cell r="H2995" t="str">
            <v>00</v>
          </cell>
          <cell r="I2995" t="str">
            <v>0</v>
          </cell>
          <cell r="J2995">
            <v>3128</v>
          </cell>
          <cell r="K2995">
            <v>2000</v>
          </cell>
          <cell r="L2995">
            <v>2589</v>
          </cell>
          <cell r="M2995">
            <v>2000</v>
          </cell>
          <cell r="N2995">
            <v>2000</v>
          </cell>
          <cell r="O2995">
            <v>2000</v>
          </cell>
        </row>
        <row r="2996">
          <cell r="A2996" t="str">
            <v>13</v>
          </cell>
          <cell r="B2996" t="str">
            <v>01</v>
          </cell>
          <cell r="C2996" t="str">
            <v>03</v>
          </cell>
          <cell r="D2996" t="str">
            <v>29</v>
          </cell>
          <cell r="E2996" t="str">
            <v>14</v>
          </cell>
          <cell r="F2996" t="str">
            <v>17</v>
          </cell>
          <cell r="G2996" t="str">
            <v>1</v>
          </cell>
          <cell r="H2996" t="str">
            <v>00</v>
          </cell>
          <cell r="I2996" t="str">
            <v>0</v>
          </cell>
          <cell r="J2996">
            <v>3805</v>
          </cell>
          <cell r="K2996">
            <v>2000</v>
          </cell>
          <cell r="L2996">
            <v>3278</v>
          </cell>
          <cell r="M2996">
            <v>2000</v>
          </cell>
          <cell r="N2996">
            <v>2000</v>
          </cell>
          <cell r="O2996">
            <v>2000</v>
          </cell>
        </row>
        <row r="2997">
          <cell r="A2997" t="str">
            <v>13</v>
          </cell>
          <cell r="B2997" t="str">
            <v>01</v>
          </cell>
          <cell r="C2997" t="str">
            <v>03</v>
          </cell>
          <cell r="D2997" t="str">
            <v>30</v>
          </cell>
          <cell r="E2997" t="str">
            <v>14</v>
          </cell>
          <cell r="F2997" t="str">
            <v>17</v>
          </cell>
          <cell r="G2997" t="str">
            <v>1</v>
          </cell>
          <cell r="H2997" t="str">
            <v>00</v>
          </cell>
          <cell r="I2997" t="str">
            <v>0</v>
          </cell>
          <cell r="J2997">
            <v>5991</v>
          </cell>
          <cell r="K2997">
            <v>15000</v>
          </cell>
          <cell r="L2997">
            <v>17993</v>
          </cell>
          <cell r="M2997">
            <v>10000</v>
          </cell>
          <cell r="N2997">
            <v>10000</v>
          </cell>
          <cell r="O2997">
            <v>10000</v>
          </cell>
        </row>
        <row r="2998">
          <cell r="A2998" t="str">
            <v>13</v>
          </cell>
          <cell r="B2998" t="str">
            <v>01</v>
          </cell>
          <cell r="C2998" t="str">
            <v>03</v>
          </cell>
          <cell r="D2998" t="str">
            <v>32</v>
          </cell>
          <cell r="E2998" t="str">
            <v>14</v>
          </cell>
          <cell r="F2998" t="str">
            <v>17</v>
          </cell>
          <cell r="G2998" t="str">
            <v>1</v>
          </cell>
          <cell r="H2998" t="str">
            <v>00</v>
          </cell>
          <cell r="I2998" t="str">
            <v>0</v>
          </cell>
          <cell r="J2998">
            <v>0</v>
          </cell>
          <cell r="K2998">
            <v>1</v>
          </cell>
          <cell r="L2998">
            <v>0</v>
          </cell>
          <cell r="M2998">
            <v>0</v>
          </cell>
          <cell r="N2998">
            <v>0</v>
          </cell>
          <cell r="O2998">
            <v>0</v>
          </cell>
        </row>
        <row r="2999">
          <cell r="A2999" t="str">
            <v>13</v>
          </cell>
          <cell r="B2999" t="str">
            <v>01</v>
          </cell>
          <cell r="C2999" t="str">
            <v>03</v>
          </cell>
          <cell r="D2999" t="str">
            <v>33</v>
          </cell>
          <cell r="E2999" t="str">
            <v>14</v>
          </cell>
          <cell r="F2999" t="str">
            <v>17</v>
          </cell>
          <cell r="G2999" t="str">
            <v>1</v>
          </cell>
          <cell r="H2999" t="str">
            <v>00</v>
          </cell>
          <cell r="I2999" t="str">
            <v>0</v>
          </cell>
          <cell r="J2999">
            <v>1996</v>
          </cell>
          <cell r="K2999">
            <v>2000</v>
          </cell>
          <cell r="L2999">
            <v>2485</v>
          </cell>
          <cell r="M2999">
            <v>2000</v>
          </cell>
          <cell r="N2999">
            <v>2000</v>
          </cell>
          <cell r="O2999">
            <v>2000</v>
          </cell>
        </row>
        <row r="3000">
          <cell r="A3000" t="str">
            <v>13</v>
          </cell>
          <cell r="B3000" t="str">
            <v>01</v>
          </cell>
          <cell r="C3000" t="str">
            <v>03</v>
          </cell>
          <cell r="D3000" t="str">
            <v>34</v>
          </cell>
          <cell r="E3000" t="str">
            <v>14</v>
          </cell>
          <cell r="F3000" t="str">
            <v>17</v>
          </cell>
          <cell r="G3000" t="str">
            <v>1</v>
          </cell>
          <cell r="H3000" t="str">
            <v>00</v>
          </cell>
          <cell r="I3000" t="str">
            <v>0</v>
          </cell>
          <cell r="J3000">
            <v>0</v>
          </cell>
          <cell r="K3000">
            <v>2000</v>
          </cell>
          <cell r="L3000">
            <v>26</v>
          </cell>
          <cell r="M3000">
            <v>100</v>
          </cell>
          <cell r="N3000">
            <v>100</v>
          </cell>
          <cell r="O3000">
            <v>100</v>
          </cell>
        </row>
        <row r="3001">
          <cell r="A3001" t="str">
            <v>13</v>
          </cell>
          <cell r="B3001" t="str">
            <v>01</v>
          </cell>
          <cell r="C3001" t="str">
            <v>03</v>
          </cell>
          <cell r="D3001" t="str">
            <v>36</v>
          </cell>
          <cell r="E3001" t="str">
            <v>14</v>
          </cell>
          <cell r="F3001" t="str">
            <v>17</v>
          </cell>
          <cell r="G3001" t="str">
            <v>1</v>
          </cell>
          <cell r="H3001" t="str">
            <v>00</v>
          </cell>
          <cell r="I3001" t="str">
            <v>0</v>
          </cell>
          <cell r="J3001">
            <v>810</v>
          </cell>
          <cell r="K3001">
            <v>1000</v>
          </cell>
          <cell r="L3001">
            <v>245</v>
          </cell>
          <cell r="M3001">
            <v>300</v>
          </cell>
          <cell r="N3001">
            <v>300</v>
          </cell>
          <cell r="O3001">
            <v>300</v>
          </cell>
        </row>
        <row r="3002">
          <cell r="A3002" t="str">
            <v>13</v>
          </cell>
          <cell r="B3002" t="str">
            <v>01</v>
          </cell>
          <cell r="C3002" t="str">
            <v>04</v>
          </cell>
          <cell r="D3002" t="str">
            <v>21</v>
          </cell>
          <cell r="E3002" t="str">
            <v>14</v>
          </cell>
          <cell r="F3002" t="str">
            <v>17</v>
          </cell>
          <cell r="G3002" t="str">
            <v>1</v>
          </cell>
          <cell r="H3002" t="str">
            <v>00</v>
          </cell>
          <cell r="I3002" t="str">
            <v>0</v>
          </cell>
          <cell r="J3002">
            <v>3471</v>
          </cell>
          <cell r="K3002">
            <v>3000</v>
          </cell>
          <cell r="L3002">
            <v>1790</v>
          </cell>
          <cell r="M3002">
            <v>2000</v>
          </cell>
          <cell r="N3002">
            <v>2000</v>
          </cell>
          <cell r="O3002">
            <v>2000</v>
          </cell>
        </row>
        <row r="3003">
          <cell r="A3003" t="str">
            <v>13</v>
          </cell>
          <cell r="B3003" t="str">
            <v>01</v>
          </cell>
          <cell r="C3003" t="str">
            <v>04</v>
          </cell>
          <cell r="D3003" t="str">
            <v>21</v>
          </cell>
          <cell r="E3003" t="str">
            <v>14</v>
          </cell>
          <cell r="F3003" t="str">
            <v>17</v>
          </cell>
          <cell r="G3003" t="str">
            <v>5</v>
          </cell>
          <cell r="H3003" t="str">
            <v>00</v>
          </cell>
          <cell r="I3003" t="str">
            <v>0</v>
          </cell>
          <cell r="J3003">
            <v>132</v>
          </cell>
          <cell r="K3003">
            <v>500</v>
          </cell>
          <cell r="L3003">
            <v>0</v>
          </cell>
          <cell r="M3003">
            <v>100</v>
          </cell>
          <cell r="N3003">
            <v>100</v>
          </cell>
          <cell r="O3003">
            <v>100</v>
          </cell>
        </row>
        <row r="3004">
          <cell r="A3004" t="str">
            <v>13</v>
          </cell>
          <cell r="B3004" t="str">
            <v>01</v>
          </cell>
          <cell r="C3004" t="str">
            <v>04</v>
          </cell>
          <cell r="D3004" t="str">
            <v>21</v>
          </cell>
          <cell r="E3004" t="str">
            <v>14</v>
          </cell>
          <cell r="F3004" t="str">
            <v>17</v>
          </cell>
          <cell r="G3004" t="str">
            <v>6</v>
          </cell>
          <cell r="H3004" t="str">
            <v>00</v>
          </cell>
          <cell r="I3004" t="str">
            <v>0</v>
          </cell>
          <cell r="J3004">
            <v>0</v>
          </cell>
          <cell r="K3004">
            <v>1</v>
          </cell>
          <cell r="L3004">
            <v>0</v>
          </cell>
          <cell r="M3004">
            <v>0</v>
          </cell>
          <cell r="N3004">
            <v>0</v>
          </cell>
          <cell r="O3004">
            <v>0</v>
          </cell>
        </row>
        <row r="3005">
          <cell r="A3005" t="str">
            <v>13</v>
          </cell>
          <cell r="B3005" t="str">
            <v>01</v>
          </cell>
          <cell r="C3005" t="str">
            <v>02</v>
          </cell>
          <cell r="D3005" t="str">
            <v>11</v>
          </cell>
          <cell r="E3005" t="str">
            <v>14</v>
          </cell>
          <cell r="F3005" t="str">
            <v>18</v>
          </cell>
          <cell r="G3005" t="str">
            <v>0</v>
          </cell>
          <cell r="H3005" t="str">
            <v>00</v>
          </cell>
          <cell r="I3005" t="str">
            <v>0</v>
          </cell>
          <cell r="J3005">
            <v>0</v>
          </cell>
          <cell r="K3005">
            <v>1</v>
          </cell>
          <cell r="L3005">
            <v>1</v>
          </cell>
          <cell r="M3005">
            <v>0</v>
          </cell>
          <cell r="N3005">
            <v>0</v>
          </cell>
          <cell r="O3005">
            <v>0</v>
          </cell>
        </row>
        <row r="3006">
          <cell r="A3006" t="str">
            <v>13</v>
          </cell>
          <cell r="B3006" t="str">
            <v>01</v>
          </cell>
          <cell r="C3006" t="str">
            <v>06</v>
          </cell>
          <cell r="D3006" t="str">
            <v>26</v>
          </cell>
          <cell r="E3006" t="str">
            <v>14</v>
          </cell>
          <cell r="F3006" t="str">
            <v>18</v>
          </cell>
          <cell r="G3006" t="str">
            <v>1</v>
          </cell>
          <cell r="H3006" t="str">
            <v>00</v>
          </cell>
          <cell r="I3006" t="str">
            <v>0</v>
          </cell>
          <cell r="J3006">
            <v>0</v>
          </cell>
          <cell r="K3006">
            <v>1059</v>
          </cell>
          <cell r="L3006">
            <v>1225</v>
          </cell>
          <cell r="M3006">
            <v>1000</v>
          </cell>
          <cell r="N3006">
            <v>1000</v>
          </cell>
          <cell r="O3006">
            <v>1000</v>
          </cell>
        </row>
        <row r="3007">
          <cell r="A3007" t="str">
            <v>13</v>
          </cell>
          <cell r="B3007" t="str">
            <v>01</v>
          </cell>
          <cell r="C3007" t="str">
            <v>06</v>
          </cell>
          <cell r="D3007" t="str">
            <v>27</v>
          </cell>
          <cell r="E3007" t="str">
            <v>14</v>
          </cell>
          <cell r="F3007" t="str">
            <v>18</v>
          </cell>
          <cell r="G3007" t="str">
            <v>1</v>
          </cell>
          <cell r="H3007" t="str">
            <v>00</v>
          </cell>
          <cell r="I3007" t="str">
            <v>0</v>
          </cell>
          <cell r="J3007">
            <v>0</v>
          </cell>
          <cell r="K3007">
            <v>1</v>
          </cell>
          <cell r="L3007">
            <v>1</v>
          </cell>
          <cell r="M3007">
            <v>0</v>
          </cell>
          <cell r="N3007">
            <v>0</v>
          </cell>
          <cell r="O3007">
            <v>0</v>
          </cell>
        </row>
        <row r="3008">
          <cell r="A3008" t="str">
            <v>13</v>
          </cell>
          <cell r="B3008" t="str">
            <v>01</v>
          </cell>
          <cell r="C3008" t="str">
            <v>01</v>
          </cell>
          <cell r="D3008" t="str">
            <v>01</v>
          </cell>
          <cell r="E3008" t="str">
            <v>14</v>
          </cell>
          <cell r="F3008" t="str">
            <v>22</v>
          </cell>
          <cell r="G3008" t="str">
            <v>1</v>
          </cell>
          <cell r="H3008" t="str">
            <v>00</v>
          </cell>
          <cell r="I3008" t="str">
            <v>0</v>
          </cell>
          <cell r="J3008">
            <v>19220</v>
          </cell>
          <cell r="K3008">
            <v>5000</v>
          </cell>
          <cell r="L3008">
            <v>11308</v>
          </cell>
          <cell r="M3008">
            <v>5000</v>
          </cell>
          <cell r="N3008">
            <v>5000</v>
          </cell>
          <cell r="O3008">
            <v>5000</v>
          </cell>
        </row>
        <row r="3009">
          <cell r="A3009" t="str">
            <v>13</v>
          </cell>
          <cell r="B3009" t="str">
            <v>01</v>
          </cell>
          <cell r="C3009" t="str">
            <v>03</v>
          </cell>
          <cell r="D3009" t="str">
            <v>13</v>
          </cell>
          <cell r="E3009" t="str">
            <v>14</v>
          </cell>
          <cell r="F3009" t="str">
            <v>24</v>
          </cell>
          <cell r="G3009" t="str">
            <v>3</v>
          </cell>
          <cell r="H3009" t="str">
            <v>00</v>
          </cell>
          <cell r="I3009" t="str">
            <v>0</v>
          </cell>
          <cell r="J3009">
            <v>1967</v>
          </cell>
          <cell r="K3009">
            <v>2000</v>
          </cell>
          <cell r="L3009">
            <v>2642</v>
          </cell>
          <cell r="M3009">
            <v>2000</v>
          </cell>
          <cell r="N3009">
            <v>2000</v>
          </cell>
          <cell r="O3009">
            <v>2000</v>
          </cell>
        </row>
        <row r="3010">
          <cell r="A3010" t="str">
            <v>13</v>
          </cell>
          <cell r="B3010" t="str">
            <v>01</v>
          </cell>
          <cell r="C3010" t="str">
            <v>03</v>
          </cell>
          <cell r="D3010" t="str">
            <v>15</v>
          </cell>
          <cell r="E3010" t="str">
            <v>14</v>
          </cell>
          <cell r="F3010" t="str">
            <v>24</v>
          </cell>
          <cell r="G3010" t="str">
            <v>1</v>
          </cell>
          <cell r="H3010" t="str">
            <v>00</v>
          </cell>
          <cell r="I3010" t="str">
            <v>0</v>
          </cell>
          <cell r="J3010">
            <v>1533</v>
          </cell>
          <cell r="K3010">
            <v>2000</v>
          </cell>
          <cell r="L3010">
            <v>876</v>
          </cell>
          <cell r="M3010">
            <v>30000</v>
          </cell>
          <cell r="N3010">
            <v>900</v>
          </cell>
          <cell r="O3010">
            <v>900</v>
          </cell>
        </row>
        <row r="3011">
          <cell r="A3011" t="str">
            <v>13</v>
          </cell>
          <cell r="B3011" t="str">
            <v>01</v>
          </cell>
          <cell r="C3011" t="str">
            <v>03</v>
          </cell>
          <cell r="D3011" t="str">
            <v>18</v>
          </cell>
          <cell r="E3011" t="str">
            <v>14</v>
          </cell>
          <cell r="F3011" t="str">
            <v>24</v>
          </cell>
          <cell r="G3011" t="str">
            <v>1</v>
          </cell>
          <cell r="H3011" t="str">
            <v>00</v>
          </cell>
          <cell r="I3011" t="str">
            <v>0</v>
          </cell>
          <cell r="J3011">
            <v>5185</v>
          </cell>
          <cell r="K3011">
            <v>2000</v>
          </cell>
          <cell r="L3011">
            <v>1536</v>
          </cell>
          <cell r="M3011">
            <v>1500</v>
          </cell>
          <cell r="N3011">
            <v>1500</v>
          </cell>
          <cell r="O3011">
            <v>1500</v>
          </cell>
        </row>
        <row r="3012">
          <cell r="A3012" t="str">
            <v>13</v>
          </cell>
          <cell r="B3012" t="str">
            <v>01</v>
          </cell>
          <cell r="C3012" t="str">
            <v>03</v>
          </cell>
          <cell r="D3012" t="str">
            <v>19</v>
          </cell>
          <cell r="E3012" t="str">
            <v>14</v>
          </cell>
          <cell r="F3012" t="str">
            <v>24</v>
          </cell>
          <cell r="G3012" t="str">
            <v>1</v>
          </cell>
          <cell r="H3012" t="str">
            <v>00</v>
          </cell>
          <cell r="I3012" t="str">
            <v>0</v>
          </cell>
          <cell r="J3012">
            <v>43967</v>
          </cell>
          <cell r="K3012">
            <v>36000</v>
          </cell>
          <cell r="L3012">
            <v>64973</v>
          </cell>
          <cell r="M3012">
            <v>30000</v>
          </cell>
          <cell r="N3012">
            <v>30000</v>
          </cell>
          <cell r="O3012">
            <v>30000</v>
          </cell>
        </row>
        <row r="3013">
          <cell r="A3013" t="str">
            <v>13</v>
          </cell>
          <cell r="B3013" t="str">
            <v>01</v>
          </cell>
          <cell r="C3013" t="str">
            <v>03</v>
          </cell>
          <cell r="D3013" t="str">
            <v>19</v>
          </cell>
          <cell r="E3013" t="str">
            <v>14</v>
          </cell>
          <cell r="F3013" t="str">
            <v>24</v>
          </cell>
          <cell r="G3013" t="str">
            <v>2</v>
          </cell>
          <cell r="H3013" t="str">
            <v>00</v>
          </cell>
          <cell r="I3013" t="str">
            <v>0</v>
          </cell>
          <cell r="J3013">
            <v>3832</v>
          </cell>
          <cell r="K3013">
            <v>3500</v>
          </cell>
          <cell r="L3013">
            <v>4090</v>
          </cell>
          <cell r="M3013">
            <v>3000</v>
          </cell>
          <cell r="N3013">
            <v>3000</v>
          </cell>
          <cell r="O3013">
            <v>3000</v>
          </cell>
        </row>
        <row r="3014">
          <cell r="A3014" t="str">
            <v>13</v>
          </cell>
          <cell r="B3014" t="str">
            <v>01</v>
          </cell>
          <cell r="C3014" t="str">
            <v>03</v>
          </cell>
          <cell r="D3014" t="str">
            <v>19</v>
          </cell>
          <cell r="E3014" t="str">
            <v>14</v>
          </cell>
          <cell r="F3014" t="str">
            <v>24</v>
          </cell>
          <cell r="G3014" t="str">
            <v>3</v>
          </cell>
          <cell r="H3014" t="str">
            <v>00</v>
          </cell>
          <cell r="I3014" t="str">
            <v>0</v>
          </cell>
          <cell r="J3014">
            <v>1477</v>
          </cell>
          <cell r="K3014">
            <v>3000</v>
          </cell>
          <cell r="L3014">
            <v>7222</v>
          </cell>
          <cell r="M3014">
            <v>3000</v>
          </cell>
          <cell r="N3014">
            <v>3000</v>
          </cell>
          <cell r="O3014">
            <v>3000</v>
          </cell>
        </row>
        <row r="3015">
          <cell r="A3015" t="str">
            <v>13</v>
          </cell>
          <cell r="B3015" t="str">
            <v>01</v>
          </cell>
          <cell r="C3015" t="str">
            <v>03</v>
          </cell>
          <cell r="D3015" t="str">
            <v>19</v>
          </cell>
          <cell r="E3015" t="str">
            <v>14</v>
          </cell>
          <cell r="F3015" t="str">
            <v>24</v>
          </cell>
          <cell r="G3015" t="str">
            <v>4</v>
          </cell>
          <cell r="H3015" t="str">
            <v>00</v>
          </cell>
          <cell r="I3015" t="str">
            <v>0</v>
          </cell>
          <cell r="J3015">
            <v>1662</v>
          </cell>
          <cell r="K3015">
            <v>2000</v>
          </cell>
          <cell r="L3015">
            <v>1245</v>
          </cell>
          <cell r="M3015">
            <v>2000</v>
          </cell>
          <cell r="N3015">
            <v>2000</v>
          </cell>
          <cell r="O3015">
            <v>2000</v>
          </cell>
        </row>
        <row r="3016">
          <cell r="A3016" t="str">
            <v>13</v>
          </cell>
          <cell r="B3016" t="str">
            <v>01</v>
          </cell>
          <cell r="C3016" t="str">
            <v>03</v>
          </cell>
          <cell r="D3016" t="str">
            <v>20</v>
          </cell>
          <cell r="E3016" t="str">
            <v>14</v>
          </cell>
          <cell r="F3016" t="str">
            <v>24</v>
          </cell>
          <cell r="G3016" t="str">
            <v>1</v>
          </cell>
          <cell r="H3016" t="str">
            <v>00</v>
          </cell>
          <cell r="I3016" t="str">
            <v>0</v>
          </cell>
          <cell r="J3016">
            <v>791</v>
          </cell>
          <cell r="K3016">
            <v>1000</v>
          </cell>
          <cell r="L3016">
            <v>0</v>
          </cell>
          <cell r="M3016">
            <v>100</v>
          </cell>
          <cell r="N3016">
            <v>100</v>
          </cell>
          <cell r="O3016">
            <v>100</v>
          </cell>
        </row>
        <row r="3017">
          <cell r="A3017" t="str">
            <v>13</v>
          </cell>
          <cell r="B3017" t="str">
            <v>01</v>
          </cell>
          <cell r="C3017" t="str">
            <v>03</v>
          </cell>
          <cell r="D3017" t="str">
            <v>21</v>
          </cell>
          <cell r="E3017" t="str">
            <v>14</v>
          </cell>
          <cell r="F3017" t="str">
            <v>24</v>
          </cell>
          <cell r="G3017" t="str">
            <v>1</v>
          </cell>
          <cell r="H3017" t="str">
            <v>00</v>
          </cell>
          <cell r="I3017" t="str">
            <v>0</v>
          </cell>
          <cell r="J3017">
            <v>4543</v>
          </cell>
          <cell r="K3017">
            <v>7500</v>
          </cell>
          <cell r="L3017">
            <v>0</v>
          </cell>
          <cell r="M3017">
            <v>100</v>
          </cell>
          <cell r="N3017">
            <v>100</v>
          </cell>
          <cell r="O3017">
            <v>100</v>
          </cell>
        </row>
        <row r="3018">
          <cell r="A3018" t="str">
            <v>13</v>
          </cell>
          <cell r="B3018" t="str">
            <v>01</v>
          </cell>
          <cell r="C3018" t="str">
            <v>05</v>
          </cell>
          <cell r="D3018" t="str">
            <v>23</v>
          </cell>
          <cell r="E3018" t="str">
            <v>14</v>
          </cell>
          <cell r="F3018" t="str">
            <v>24</v>
          </cell>
          <cell r="G3018" t="str">
            <v>1</v>
          </cell>
          <cell r="H3018" t="str">
            <v>00</v>
          </cell>
          <cell r="I3018" t="str">
            <v>0</v>
          </cell>
          <cell r="J3018">
            <v>19953</v>
          </cell>
          <cell r="K3018">
            <v>20000</v>
          </cell>
          <cell r="L3018">
            <v>6641</v>
          </cell>
          <cell r="M3018">
            <v>6000</v>
          </cell>
          <cell r="N3018">
            <v>6000</v>
          </cell>
          <cell r="O3018">
            <v>6000</v>
          </cell>
        </row>
        <row r="3019">
          <cell r="A3019" t="str">
            <v>13</v>
          </cell>
          <cell r="B3019" t="str">
            <v>01</v>
          </cell>
          <cell r="C3019" t="str">
            <v>03</v>
          </cell>
          <cell r="D3019" t="str">
            <v>12</v>
          </cell>
          <cell r="E3019" t="str">
            <v>14</v>
          </cell>
          <cell r="F3019" t="str">
            <v>31</v>
          </cell>
          <cell r="G3019" t="str">
            <v>1</v>
          </cell>
          <cell r="H3019" t="str">
            <v>00</v>
          </cell>
          <cell r="I3019" t="str">
            <v>0</v>
          </cell>
          <cell r="J3019">
            <v>760</v>
          </cell>
          <cell r="K3019">
            <v>1000</v>
          </cell>
          <cell r="L3019">
            <v>198</v>
          </cell>
          <cell r="M3019">
            <v>200</v>
          </cell>
          <cell r="N3019">
            <v>200</v>
          </cell>
          <cell r="O3019">
            <v>200</v>
          </cell>
        </row>
        <row r="3020">
          <cell r="A3020" t="str">
            <v>13</v>
          </cell>
          <cell r="B3020" t="str">
            <v>01</v>
          </cell>
          <cell r="C3020" t="str">
            <v>05</v>
          </cell>
          <cell r="D3020" t="str">
            <v>22</v>
          </cell>
          <cell r="E3020" t="str">
            <v>14</v>
          </cell>
          <cell r="F3020" t="str">
            <v>32</v>
          </cell>
          <cell r="G3020" t="str">
            <v>1</v>
          </cell>
          <cell r="H3020" t="str">
            <v>00</v>
          </cell>
          <cell r="I3020" t="str">
            <v>0</v>
          </cell>
          <cell r="J3020">
            <v>1500</v>
          </cell>
          <cell r="K3020">
            <v>1500</v>
          </cell>
          <cell r="L3020">
            <v>0</v>
          </cell>
          <cell r="M3020">
            <v>100</v>
          </cell>
          <cell r="N3020">
            <v>100</v>
          </cell>
          <cell r="O3020">
            <v>100</v>
          </cell>
        </row>
        <row r="3021">
          <cell r="A3021" t="str">
            <v>13</v>
          </cell>
          <cell r="B3021" t="str">
            <v>01</v>
          </cell>
          <cell r="C3021" t="str">
            <v>01</v>
          </cell>
          <cell r="D3021" t="str">
            <v>01</v>
          </cell>
          <cell r="E3021" t="str">
            <v>14</v>
          </cell>
          <cell r="F3021" t="str">
            <v>40</v>
          </cell>
          <cell r="G3021" t="str">
            <v>0</v>
          </cell>
          <cell r="H3021" t="str">
            <v>00</v>
          </cell>
          <cell r="I3021" t="str">
            <v>0</v>
          </cell>
          <cell r="J3021">
            <v>9960</v>
          </cell>
          <cell r="K3021">
            <v>10000</v>
          </cell>
          <cell r="L3021">
            <v>13225</v>
          </cell>
          <cell r="M3021">
            <v>12000</v>
          </cell>
          <cell r="N3021">
            <v>12000</v>
          </cell>
          <cell r="O3021">
            <v>12000</v>
          </cell>
        </row>
        <row r="3022">
          <cell r="A3022" t="str">
            <v>13</v>
          </cell>
          <cell r="B3022" t="str">
            <v>01</v>
          </cell>
          <cell r="C3022" t="str">
            <v>03</v>
          </cell>
          <cell r="D3022" t="str">
            <v>13</v>
          </cell>
          <cell r="E3022" t="str">
            <v>14</v>
          </cell>
          <cell r="F3022" t="str">
            <v>41</v>
          </cell>
          <cell r="G3022" t="str">
            <v>1</v>
          </cell>
          <cell r="H3022" t="str">
            <v>00</v>
          </cell>
          <cell r="I3022" t="str">
            <v>0</v>
          </cell>
          <cell r="J3022">
            <v>116491</v>
          </cell>
          <cell r="K3022">
            <v>10000</v>
          </cell>
          <cell r="L3022">
            <v>69324</v>
          </cell>
          <cell r="M3022">
            <v>210000</v>
          </cell>
          <cell r="N3022">
            <v>10000</v>
          </cell>
          <cell r="O3022">
            <v>10000</v>
          </cell>
        </row>
        <row r="3023">
          <cell r="A3023" t="str">
            <v>13</v>
          </cell>
          <cell r="B3023" t="str">
            <v>01</v>
          </cell>
          <cell r="C3023" t="str">
            <v>03</v>
          </cell>
          <cell r="D3023" t="str">
            <v>14</v>
          </cell>
          <cell r="E3023" t="str">
            <v>14</v>
          </cell>
          <cell r="F3023" t="str">
            <v>41</v>
          </cell>
          <cell r="G3023" t="str">
            <v>1</v>
          </cell>
          <cell r="H3023" t="str">
            <v>00</v>
          </cell>
          <cell r="I3023" t="str">
            <v>0</v>
          </cell>
          <cell r="J3023">
            <v>5526</v>
          </cell>
          <cell r="K3023">
            <v>10000</v>
          </cell>
          <cell r="L3023">
            <v>5702</v>
          </cell>
          <cell r="M3023">
            <v>10000</v>
          </cell>
          <cell r="N3023">
            <v>10000</v>
          </cell>
          <cell r="O3023">
            <v>10000</v>
          </cell>
        </row>
        <row r="3024">
          <cell r="A3024" t="str">
            <v>13</v>
          </cell>
          <cell r="B3024" t="str">
            <v>01</v>
          </cell>
          <cell r="C3024" t="str">
            <v>03</v>
          </cell>
          <cell r="D3024" t="str">
            <v>18</v>
          </cell>
          <cell r="E3024" t="str">
            <v>14</v>
          </cell>
          <cell r="F3024" t="str">
            <v>41</v>
          </cell>
          <cell r="G3024" t="str">
            <v>1</v>
          </cell>
          <cell r="H3024" t="str">
            <v>00</v>
          </cell>
          <cell r="I3024" t="str">
            <v>0</v>
          </cell>
          <cell r="J3024">
            <v>112592</v>
          </cell>
          <cell r="K3024">
            <v>92000</v>
          </cell>
          <cell r="L3024">
            <v>210033</v>
          </cell>
          <cell r="M3024">
            <v>98000</v>
          </cell>
          <cell r="N3024">
            <v>98000</v>
          </cell>
          <cell r="O3024">
            <v>98000</v>
          </cell>
        </row>
        <row r="3025">
          <cell r="A3025" t="str">
            <v>13</v>
          </cell>
          <cell r="B3025" t="str">
            <v>01</v>
          </cell>
          <cell r="C3025" t="str">
            <v>03</v>
          </cell>
          <cell r="D3025" t="str">
            <v>19</v>
          </cell>
          <cell r="E3025" t="str">
            <v>14</v>
          </cell>
          <cell r="F3025" t="str">
            <v>41</v>
          </cell>
          <cell r="G3025" t="str">
            <v>1</v>
          </cell>
          <cell r="H3025" t="str">
            <v>00</v>
          </cell>
          <cell r="I3025" t="str">
            <v>0</v>
          </cell>
          <cell r="J3025">
            <v>45664</v>
          </cell>
          <cell r="K3025">
            <v>60000</v>
          </cell>
          <cell r="L3025">
            <v>69390</v>
          </cell>
          <cell r="M3025">
            <v>60000</v>
          </cell>
          <cell r="N3025">
            <v>60000</v>
          </cell>
          <cell r="O3025">
            <v>60000</v>
          </cell>
        </row>
        <row r="3026">
          <cell r="A3026" t="str">
            <v>13</v>
          </cell>
          <cell r="B3026" t="str">
            <v>01</v>
          </cell>
          <cell r="C3026" t="str">
            <v>03</v>
          </cell>
          <cell r="D3026" t="str">
            <v>20</v>
          </cell>
          <cell r="E3026" t="str">
            <v>14</v>
          </cell>
          <cell r="F3026" t="str">
            <v>41</v>
          </cell>
          <cell r="G3026" t="str">
            <v>1</v>
          </cell>
          <cell r="H3026" t="str">
            <v>00</v>
          </cell>
          <cell r="I3026" t="str">
            <v>0</v>
          </cell>
          <cell r="J3026">
            <v>7935</v>
          </cell>
          <cell r="K3026">
            <v>10000</v>
          </cell>
          <cell r="L3026">
            <v>8989</v>
          </cell>
          <cell r="M3026">
            <v>10000</v>
          </cell>
          <cell r="N3026">
            <v>10000</v>
          </cell>
          <cell r="O3026">
            <v>10000</v>
          </cell>
        </row>
        <row r="3027">
          <cell r="A3027" t="str">
            <v>13</v>
          </cell>
          <cell r="B3027" t="str">
            <v>01</v>
          </cell>
          <cell r="C3027" t="str">
            <v>03</v>
          </cell>
          <cell r="D3027" t="str">
            <v>21</v>
          </cell>
          <cell r="E3027" t="str">
            <v>14</v>
          </cell>
          <cell r="F3027" t="str">
            <v>41</v>
          </cell>
          <cell r="G3027" t="str">
            <v>1</v>
          </cell>
          <cell r="H3027" t="str">
            <v>00</v>
          </cell>
          <cell r="I3027" t="str">
            <v>0</v>
          </cell>
          <cell r="J3027">
            <v>21001</v>
          </cell>
          <cell r="K3027">
            <v>374000</v>
          </cell>
          <cell r="L3027">
            <v>262336</v>
          </cell>
          <cell r="M3027">
            <v>374000</v>
          </cell>
          <cell r="N3027">
            <v>374000</v>
          </cell>
          <cell r="O3027">
            <v>374000</v>
          </cell>
        </row>
        <row r="3028">
          <cell r="A3028" t="str">
            <v>13</v>
          </cell>
          <cell r="B3028" t="str">
            <v>01</v>
          </cell>
          <cell r="C3028" t="str">
            <v>04</v>
          </cell>
          <cell r="D3028" t="str">
            <v>21</v>
          </cell>
          <cell r="E3028" t="str">
            <v>14</v>
          </cell>
          <cell r="F3028" t="str">
            <v>41</v>
          </cell>
          <cell r="G3028" t="str">
            <v>1</v>
          </cell>
          <cell r="H3028" t="str">
            <v>00</v>
          </cell>
          <cell r="I3028" t="str">
            <v>0</v>
          </cell>
          <cell r="J3028">
            <v>58311</v>
          </cell>
          <cell r="K3028">
            <v>110000</v>
          </cell>
          <cell r="L3028">
            <v>56589</v>
          </cell>
          <cell r="M3028">
            <v>110000</v>
          </cell>
          <cell r="N3028">
            <v>110000</v>
          </cell>
          <cell r="O3028">
            <v>110000</v>
          </cell>
        </row>
        <row r="3029">
          <cell r="A3029" t="str">
            <v>13</v>
          </cell>
          <cell r="B3029" t="str">
            <v>01</v>
          </cell>
          <cell r="C3029" t="str">
            <v>03</v>
          </cell>
          <cell r="D3029" t="str">
            <v>22</v>
          </cell>
          <cell r="E3029" t="str">
            <v>14</v>
          </cell>
          <cell r="F3029" t="str">
            <v>44</v>
          </cell>
          <cell r="G3029" t="str">
            <v>1</v>
          </cell>
          <cell r="H3029" t="str">
            <v>00</v>
          </cell>
          <cell r="I3029" t="str">
            <v>0</v>
          </cell>
          <cell r="J3029">
            <v>1499999</v>
          </cell>
          <cell r="K3029">
            <v>2000000</v>
          </cell>
          <cell r="L3029">
            <v>1760515</v>
          </cell>
          <cell r="M3029">
            <v>1200000</v>
          </cell>
          <cell r="N3029">
            <v>1700000</v>
          </cell>
          <cell r="O3029">
            <v>1700000</v>
          </cell>
        </row>
        <row r="3030">
          <cell r="A3030" t="str">
            <v>13</v>
          </cell>
          <cell r="B3030" t="str">
            <v>01</v>
          </cell>
          <cell r="C3030" t="str">
            <v>03</v>
          </cell>
          <cell r="D3030" t="str">
            <v>18</v>
          </cell>
          <cell r="E3030" t="str">
            <v>14</v>
          </cell>
          <cell r="F3030" t="str">
            <v>51</v>
          </cell>
          <cell r="G3030" t="str">
            <v>1</v>
          </cell>
          <cell r="H3030" t="str">
            <v>00</v>
          </cell>
          <cell r="I3030" t="str">
            <v>0</v>
          </cell>
          <cell r="J3030">
            <v>26705</v>
          </cell>
          <cell r="K3030">
            <v>30000</v>
          </cell>
          <cell r="L3030">
            <v>33471</v>
          </cell>
          <cell r="M3030">
            <v>26000</v>
          </cell>
          <cell r="N3030">
            <v>26000</v>
          </cell>
          <cell r="O3030">
            <v>26000</v>
          </cell>
        </row>
        <row r="3031">
          <cell r="A3031" t="str">
            <v>13</v>
          </cell>
          <cell r="B3031" t="str">
            <v>01</v>
          </cell>
          <cell r="C3031" t="str">
            <v>03</v>
          </cell>
          <cell r="D3031" t="str">
            <v>18</v>
          </cell>
          <cell r="E3031" t="str">
            <v>14</v>
          </cell>
          <cell r="F3031" t="str">
            <v>52</v>
          </cell>
          <cell r="G3031" t="str">
            <v>1</v>
          </cell>
          <cell r="H3031" t="str">
            <v>00</v>
          </cell>
          <cell r="I3031" t="str">
            <v>0</v>
          </cell>
          <cell r="J3031">
            <v>11730</v>
          </cell>
          <cell r="K3031">
            <v>12600</v>
          </cell>
          <cell r="L3031">
            <v>0</v>
          </cell>
          <cell r="M3031">
            <v>31838</v>
          </cell>
          <cell r="N3031">
            <v>11838</v>
          </cell>
          <cell r="O3031">
            <v>11838</v>
          </cell>
        </row>
        <row r="3032">
          <cell r="A3032" t="str">
            <v>13</v>
          </cell>
          <cell r="B3032" t="str">
            <v>01</v>
          </cell>
          <cell r="C3032" t="str">
            <v>03</v>
          </cell>
          <cell r="D3032" t="str">
            <v>12</v>
          </cell>
          <cell r="E3032" t="str">
            <v>14</v>
          </cell>
          <cell r="F3032" t="str">
            <v>53</v>
          </cell>
          <cell r="G3032" t="str">
            <v>1</v>
          </cell>
          <cell r="H3032" t="str">
            <v>00</v>
          </cell>
          <cell r="I3032" t="str">
            <v>0</v>
          </cell>
          <cell r="J3032">
            <v>1121981</v>
          </cell>
          <cell r="K3032">
            <v>600000</v>
          </cell>
          <cell r="L3032">
            <v>707577</v>
          </cell>
          <cell r="M3032">
            <v>576734</v>
          </cell>
          <cell r="N3032">
            <v>500000</v>
          </cell>
          <cell r="O3032">
            <v>500000</v>
          </cell>
        </row>
        <row r="3033">
          <cell r="A3033" t="str">
            <v>13</v>
          </cell>
          <cell r="B3033" t="str">
            <v>01</v>
          </cell>
          <cell r="C3033" t="str">
            <v>03</v>
          </cell>
          <cell r="D3033" t="str">
            <v>13</v>
          </cell>
          <cell r="E3033" t="str">
            <v>14</v>
          </cell>
          <cell r="F3033" t="str">
            <v>53</v>
          </cell>
          <cell r="G3033" t="str">
            <v>1</v>
          </cell>
          <cell r="H3033" t="str">
            <v>00</v>
          </cell>
          <cell r="I3033" t="str">
            <v>0</v>
          </cell>
          <cell r="J3033">
            <v>0</v>
          </cell>
          <cell r="K3033">
            <v>0</v>
          </cell>
          <cell r="L3033">
            <v>0</v>
          </cell>
          <cell r="M3033">
            <v>343750</v>
          </cell>
          <cell r="N3033">
            <v>0</v>
          </cell>
          <cell r="O3033">
            <v>0</v>
          </cell>
        </row>
        <row r="3034">
          <cell r="A3034" t="str">
            <v>13</v>
          </cell>
          <cell r="B3034" t="str">
            <v>01</v>
          </cell>
          <cell r="C3034" t="str">
            <v>03</v>
          </cell>
          <cell r="D3034" t="str">
            <v>19</v>
          </cell>
          <cell r="E3034" t="str">
            <v>14</v>
          </cell>
          <cell r="F3034" t="str">
            <v>54</v>
          </cell>
          <cell r="G3034" t="str">
            <v>1</v>
          </cell>
          <cell r="H3034" t="str">
            <v>00</v>
          </cell>
          <cell r="I3034" t="str">
            <v>0</v>
          </cell>
          <cell r="J3034">
            <v>205439</v>
          </cell>
          <cell r="K3034">
            <v>155000</v>
          </cell>
          <cell r="L3034">
            <v>202551</v>
          </cell>
          <cell r="M3034">
            <v>155000</v>
          </cell>
          <cell r="N3034">
            <v>155000</v>
          </cell>
          <cell r="O3034">
            <v>155000</v>
          </cell>
        </row>
        <row r="3035">
          <cell r="A3035" t="str">
            <v>13</v>
          </cell>
          <cell r="B3035" t="str">
            <v>01</v>
          </cell>
          <cell r="C3035" t="str">
            <v>03</v>
          </cell>
          <cell r="D3035" t="str">
            <v>19</v>
          </cell>
          <cell r="E3035" t="str">
            <v>14</v>
          </cell>
          <cell r="F3035" t="str">
            <v>54</v>
          </cell>
          <cell r="G3035" t="str">
            <v>2</v>
          </cell>
          <cell r="H3035" t="str">
            <v>00</v>
          </cell>
          <cell r="I3035" t="str">
            <v>0</v>
          </cell>
          <cell r="J3035">
            <v>18000</v>
          </cell>
          <cell r="K3035">
            <v>26000</v>
          </cell>
          <cell r="L3035">
            <v>24463</v>
          </cell>
          <cell r="M3035">
            <v>25000</v>
          </cell>
          <cell r="N3035">
            <v>25000</v>
          </cell>
          <cell r="O3035">
            <v>25000</v>
          </cell>
        </row>
        <row r="3036">
          <cell r="A3036" t="str">
            <v>13</v>
          </cell>
          <cell r="B3036" t="str">
            <v>01</v>
          </cell>
          <cell r="C3036" t="str">
            <v>03</v>
          </cell>
          <cell r="D3036" t="str">
            <v>19</v>
          </cell>
          <cell r="E3036" t="str">
            <v>14</v>
          </cell>
          <cell r="F3036" t="str">
            <v>54</v>
          </cell>
          <cell r="G3036" t="str">
            <v>3</v>
          </cell>
          <cell r="H3036" t="str">
            <v>00</v>
          </cell>
          <cell r="I3036" t="str">
            <v>0</v>
          </cell>
          <cell r="J3036">
            <v>14470</v>
          </cell>
          <cell r="K3036">
            <v>20000</v>
          </cell>
          <cell r="L3036">
            <v>14548</v>
          </cell>
          <cell r="M3036">
            <v>15000</v>
          </cell>
          <cell r="N3036">
            <v>15000</v>
          </cell>
          <cell r="O3036">
            <v>15000</v>
          </cell>
        </row>
        <row r="3037">
          <cell r="A3037" t="str">
            <v>13</v>
          </cell>
          <cell r="B3037" t="str">
            <v>01</v>
          </cell>
          <cell r="C3037" t="str">
            <v>03</v>
          </cell>
          <cell r="D3037" t="str">
            <v>19</v>
          </cell>
          <cell r="E3037" t="str">
            <v>14</v>
          </cell>
          <cell r="F3037" t="str">
            <v>54</v>
          </cell>
          <cell r="G3037" t="str">
            <v>4</v>
          </cell>
          <cell r="H3037" t="str">
            <v>00</v>
          </cell>
          <cell r="I3037" t="str">
            <v>0</v>
          </cell>
          <cell r="J3037">
            <v>2594</v>
          </cell>
          <cell r="K3037">
            <v>8000</v>
          </cell>
          <cell r="L3037">
            <v>4412</v>
          </cell>
          <cell r="M3037">
            <v>5000</v>
          </cell>
          <cell r="N3037">
            <v>5000</v>
          </cell>
          <cell r="O3037">
            <v>5000</v>
          </cell>
        </row>
        <row r="3038">
          <cell r="A3038" t="str">
            <v>13</v>
          </cell>
          <cell r="B3038" t="str">
            <v>01</v>
          </cell>
          <cell r="C3038" t="str">
            <v>01</v>
          </cell>
          <cell r="D3038" t="str">
            <v>03</v>
          </cell>
          <cell r="E3038" t="str">
            <v>14</v>
          </cell>
          <cell r="F3038" t="str">
            <v>80</v>
          </cell>
          <cell r="G3038" t="str">
            <v>1</v>
          </cell>
          <cell r="H3038" t="str">
            <v>00</v>
          </cell>
          <cell r="I3038" t="str">
            <v>0</v>
          </cell>
          <cell r="J3038">
            <v>0</v>
          </cell>
          <cell r="K3038">
            <v>1</v>
          </cell>
          <cell r="L3038">
            <v>1</v>
          </cell>
          <cell r="M3038">
            <v>0</v>
          </cell>
          <cell r="N3038">
            <v>0</v>
          </cell>
          <cell r="O3038">
            <v>0</v>
          </cell>
        </row>
        <row r="3039">
          <cell r="A3039" t="str">
            <v>13</v>
          </cell>
          <cell r="B3039" t="str">
            <v>01</v>
          </cell>
          <cell r="C3039" t="str">
            <v>03</v>
          </cell>
          <cell r="D3039" t="str">
            <v>12</v>
          </cell>
          <cell r="E3039" t="str">
            <v>14</v>
          </cell>
          <cell r="F3039" t="str">
            <v>80</v>
          </cell>
          <cell r="G3039" t="str">
            <v>1</v>
          </cell>
          <cell r="H3039" t="str">
            <v>00</v>
          </cell>
          <cell r="I3039" t="str">
            <v>0</v>
          </cell>
          <cell r="J3039">
            <v>0</v>
          </cell>
          <cell r="K3039">
            <v>1</v>
          </cell>
          <cell r="L3039">
            <v>1</v>
          </cell>
          <cell r="M3039">
            <v>0</v>
          </cell>
          <cell r="N3039">
            <v>0</v>
          </cell>
          <cell r="O3039">
            <v>0</v>
          </cell>
        </row>
        <row r="3040">
          <cell r="A3040" t="str">
            <v>13</v>
          </cell>
          <cell r="B3040" t="str">
            <v>01</v>
          </cell>
          <cell r="C3040" t="str">
            <v>03</v>
          </cell>
          <cell r="D3040" t="str">
            <v>13</v>
          </cell>
          <cell r="E3040" t="str">
            <v>14</v>
          </cell>
          <cell r="F3040" t="str">
            <v>81</v>
          </cell>
          <cell r="G3040" t="str">
            <v>1</v>
          </cell>
          <cell r="H3040" t="str">
            <v>00</v>
          </cell>
          <cell r="I3040" t="str">
            <v>0</v>
          </cell>
          <cell r="J3040">
            <v>0</v>
          </cell>
          <cell r="K3040">
            <v>4000</v>
          </cell>
          <cell r="L3040">
            <v>3286</v>
          </cell>
          <cell r="M3040">
            <v>2000</v>
          </cell>
          <cell r="N3040">
            <v>2000</v>
          </cell>
          <cell r="O3040">
            <v>2000</v>
          </cell>
        </row>
        <row r="3041">
          <cell r="A3041" t="str">
            <v>13</v>
          </cell>
          <cell r="B3041" t="str">
            <v>01</v>
          </cell>
          <cell r="C3041" t="str">
            <v>03</v>
          </cell>
          <cell r="D3041" t="str">
            <v>16</v>
          </cell>
          <cell r="E3041" t="str">
            <v>14</v>
          </cell>
          <cell r="F3041" t="str">
            <v>81</v>
          </cell>
          <cell r="G3041" t="str">
            <v>1</v>
          </cell>
          <cell r="H3041" t="str">
            <v>00</v>
          </cell>
          <cell r="I3041" t="str">
            <v>0</v>
          </cell>
          <cell r="J3041">
            <v>0</v>
          </cell>
          <cell r="K3041">
            <v>1</v>
          </cell>
          <cell r="L3041">
            <v>1</v>
          </cell>
          <cell r="M3041">
            <v>0</v>
          </cell>
          <cell r="N3041">
            <v>0</v>
          </cell>
          <cell r="O3041">
            <v>0</v>
          </cell>
        </row>
        <row r="3042">
          <cell r="A3042" t="str">
            <v>13</v>
          </cell>
          <cell r="B3042" t="str">
            <v>01</v>
          </cell>
          <cell r="C3042" t="str">
            <v>03</v>
          </cell>
          <cell r="D3042" t="str">
            <v>17</v>
          </cell>
          <cell r="E3042" t="str">
            <v>15</v>
          </cell>
          <cell r="F3042" t="str">
            <v>01</v>
          </cell>
          <cell r="G3042" t="str">
            <v>1</v>
          </cell>
          <cell r="H3042" t="str">
            <v>00</v>
          </cell>
          <cell r="I3042" t="str">
            <v>0</v>
          </cell>
          <cell r="J3042">
            <v>0</v>
          </cell>
          <cell r="K3042">
            <v>0</v>
          </cell>
          <cell r="L3042">
            <v>0</v>
          </cell>
          <cell r="M3042">
            <v>1000</v>
          </cell>
          <cell r="N3042">
            <v>1000</v>
          </cell>
          <cell r="O3042">
            <v>1000</v>
          </cell>
        </row>
        <row r="3043">
          <cell r="A3043" t="str">
            <v>13</v>
          </cell>
          <cell r="B3043" t="str">
            <v>01</v>
          </cell>
          <cell r="C3043" t="str">
            <v>02</v>
          </cell>
          <cell r="D3043" t="str">
            <v>09</v>
          </cell>
          <cell r="E3043" t="str">
            <v>15</v>
          </cell>
          <cell r="F3043" t="str">
            <v>01</v>
          </cell>
          <cell r="G3043" t="str">
            <v>1</v>
          </cell>
          <cell r="H3043" t="str">
            <v>00</v>
          </cell>
          <cell r="I3043" t="str">
            <v>0</v>
          </cell>
          <cell r="J3043">
            <v>1000</v>
          </cell>
          <cell r="K3043">
            <v>1000</v>
          </cell>
          <cell r="L3043">
            <v>0</v>
          </cell>
          <cell r="M3043">
            <v>100</v>
          </cell>
          <cell r="N3043">
            <v>100</v>
          </cell>
          <cell r="O3043">
            <v>100</v>
          </cell>
        </row>
        <row r="3044">
          <cell r="A3044" t="str">
            <v>13</v>
          </cell>
          <cell r="B3044" t="str">
            <v>01</v>
          </cell>
          <cell r="C3044" t="str">
            <v>06</v>
          </cell>
          <cell r="D3044" t="str">
            <v>26</v>
          </cell>
          <cell r="E3044" t="str">
            <v>20</v>
          </cell>
          <cell r="F3044" t="str">
            <v>00</v>
          </cell>
          <cell r="G3044" t="str">
            <v>1</v>
          </cell>
          <cell r="H3044" t="str">
            <v>00</v>
          </cell>
          <cell r="I3044" t="str">
            <v>0</v>
          </cell>
          <cell r="J3044">
            <v>1329580</v>
          </cell>
          <cell r="K3044">
            <v>859301</v>
          </cell>
          <cell r="L3044">
            <v>110580</v>
          </cell>
          <cell r="M3044">
            <v>0</v>
          </cell>
          <cell r="N3044">
            <v>0</v>
          </cell>
          <cell r="O3044">
            <v>0</v>
          </cell>
        </row>
        <row r="3045">
          <cell r="A3045" t="str">
            <v>13</v>
          </cell>
          <cell r="B3045" t="str">
            <v>01</v>
          </cell>
          <cell r="C3045" t="str">
            <v>03</v>
          </cell>
          <cell r="D3045" t="str">
            <v>42</v>
          </cell>
          <cell r="E3045" t="str">
            <v>10</v>
          </cell>
          <cell r="F3045" t="str">
            <v>01</v>
          </cell>
          <cell r="G3045" t="str">
            <v>4</v>
          </cell>
          <cell r="H3045" t="str">
            <v>00</v>
          </cell>
          <cell r="I3045" t="str">
            <v>0</v>
          </cell>
          <cell r="J3045">
            <v>0</v>
          </cell>
          <cell r="K3045">
            <v>0</v>
          </cell>
          <cell r="L3045">
            <v>0</v>
          </cell>
          <cell r="M3045">
            <v>5038</v>
          </cell>
          <cell r="N3045">
            <v>0</v>
          </cell>
          <cell r="O3045">
            <v>0</v>
          </cell>
        </row>
        <row r="3046">
          <cell r="A3046" t="str">
            <v>14</v>
          </cell>
          <cell r="B3046" t="str">
            <v>01</v>
          </cell>
          <cell r="C3046" t="str">
            <v>01</v>
          </cell>
          <cell r="D3046" t="str">
            <v>01</v>
          </cell>
          <cell r="E3046" t="str">
            <v>12</v>
          </cell>
          <cell r="F3046" t="str">
            <v>01</v>
          </cell>
          <cell r="G3046" t="str">
            <v>1</v>
          </cell>
          <cell r="H3046" t="str">
            <v>00</v>
          </cell>
          <cell r="I3046" t="str">
            <v>0</v>
          </cell>
          <cell r="J3046">
            <v>6944</v>
          </cell>
          <cell r="K3046">
            <v>4000</v>
          </cell>
          <cell r="L3046">
            <v>4468</v>
          </cell>
          <cell r="M3046">
            <v>13750</v>
          </cell>
          <cell r="N3046">
            <v>13750</v>
          </cell>
          <cell r="O3046">
            <v>13750</v>
          </cell>
        </row>
        <row r="3047">
          <cell r="A3047" t="str">
            <v>14</v>
          </cell>
          <cell r="B3047" t="str">
            <v>01</v>
          </cell>
          <cell r="C3047" t="str">
            <v>01</v>
          </cell>
          <cell r="D3047" t="str">
            <v>01</v>
          </cell>
          <cell r="E3047" t="str">
            <v>12</v>
          </cell>
          <cell r="F3047" t="str">
            <v>02</v>
          </cell>
          <cell r="G3047" t="str">
            <v>1</v>
          </cell>
          <cell r="H3047" t="str">
            <v>00</v>
          </cell>
          <cell r="I3047" t="str">
            <v>0</v>
          </cell>
          <cell r="J3047">
            <v>429833</v>
          </cell>
          <cell r="K3047">
            <v>57635</v>
          </cell>
          <cell r="L3047">
            <v>48317</v>
          </cell>
          <cell r="M3047">
            <v>60</v>
          </cell>
          <cell r="N3047">
            <v>33635</v>
          </cell>
          <cell r="O3047">
            <v>33635</v>
          </cell>
        </row>
        <row r="3048">
          <cell r="A3048" t="str">
            <v>14</v>
          </cell>
          <cell r="B3048" t="str">
            <v>01</v>
          </cell>
          <cell r="C3048" t="str">
            <v>01</v>
          </cell>
          <cell r="D3048" t="str">
            <v>01</v>
          </cell>
          <cell r="E3048" t="str">
            <v>13</v>
          </cell>
          <cell r="F3048" t="str">
            <v>01</v>
          </cell>
          <cell r="G3048" t="str">
            <v>1</v>
          </cell>
          <cell r="H3048" t="str">
            <v>00</v>
          </cell>
          <cell r="I3048" t="str">
            <v>0</v>
          </cell>
          <cell r="J3048">
            <v>171639</v>
          </cell>
          <cell r="K3048">
            <v>650</v>
          </cell>
          <cell r="L3048">
            <v>1896</v>
          </cell>
          <cell r="M3048">
            <v>10110</v>
          </cell>
          <cell r="N3048">
            <v>10110</v>
          </cell>
          <cell r="O3048">
            <v>10110</v>
          </cell>
        </row>
        <row r="3049">
          <cell r="A3049" t="str">
            <v>14</v>
          </cell>
          <cell r="B3049" t="str">
            <v>01</v>
          </cell>
          <cell r="C3049" t="str">
            <v>01</v>
          </cell>
          <cell r="D3049" t="str">
            <v>02</v>
          </cell>
          <cell r="E3049" t="str">
            <v>10</v>
          </cell>
          <cell r="F3049" t="str">
            <v>01</v>
          </cell>
          <cell r="G3049" t="str">
            <v>1</v>
          </cell>
          <cell r="H3049" t="str">
            <v>00</v>
          </cell>
          <cell r="I3049" t="str">
            <v>0</v>
          </cell>
          <cell r="J3049">
            <v>399</v>
          </cell>
          <cell r="K3049">
            <v>494821</v>
          </cell>
          <cell r="L3049">
            <v>325211</v>
          </cell>
          <cell r="M3049">
            <v>490154</v>
          </cell>
          <cell r="N3049">
            <v>456579</v>
          </cell>
          <cell r="O3049">
            <v>456579</v>
          </cell>
        </row>
        <row r="3050">
          <cell r="A3050" t="str">
            <v>14</v>
          </cell>
          <cell r="B3050" t="str">
            <v>01</v>
          </cell>
          <cell r="C3050" t="str">
            <v>01</v>
          </cell>
          <cell r="D3050" t="str">
            <v>02</v>
          </cell>
          <cell r="E3050" t="str">
            <v>10</v>
          </cell>
          <cell r="F3050" t="str">
            <v>01</v>
          </cell>
          <cell r="G3050" t="str">
            <v>2</v>
          </cell>
          <cell r="H3050" t="str">
            <v>00</v>
          </cell>
          <cell r="I3050" t="str">
            <v>0</v>
          </cell>
          <cell r="J3050">
            <v>11290</v>
          </cell>
          <cell r="K3050">
            <v>139091</v>
          </cell>
          <cell r="L3050">
            <v>14497</v>
          </cell>
          <cell r="M3050">
            <v>210647</v>
          </cell>
          <cell r="N3050">
            <v>210647</v>
          </cell>
          <cell r="O3050">
            <v>210647</v>
          </cell>
        </row>
        <row r="3051">
          <cell r="A3051" t="str">
            <v>14</v>
          </cell>
          <cell r="B3051" t="str">
            <v>01</v>
          </cell>
          <cell r="C3051" t="str">
            <v>01</v>
          </cell>
          <cell r="D3051" t="str">
            <v>02</v>
          </cell>
          <cell r="E3051" t="str">
            <v>10</v>
          </cell>
          <cell r="F3051" t="str">
            <v>01</v>
          </cell>
          <cell r="G3051" t="str">
            <v>3</v>
          </cell>
          <cell r="H3051" t="str">
            <v>00</v>
          </cell>
          <cell r="I3051" t="str">
            <v>0</v>
          </cell>
          <cell r="J3051">
            <v>3838</v>
          </cell>
          <cell r="K3051">
            <v>156883</v>
          </cell>
          <cell r="L3051">
            <v>100500</v>
          </cell>
          <cell r="M3051">
            <v>138870</v>
          </cell>
          <cell r="N3051">
            <v>138870</v>
          </cell>
          <cell r="O3051">
            <v>138870</v>
          </cell>
        </row>
        <row r="3052">
          <cell r="A3052" t="str">
            <v>14</v>
          </cell>
          <cell r="B3052" t="str">
            <v>01</v>
          </cell>
          <cell r="C3052" t="str">
            <v>01</v>
          </cell>
          <cell r="D3052" t="str">
            <v>02</v>
          </cell>
          <cell r="E3052" t="str">
            <v>10</v>
          </cell>
          <cell r="F3052" t="str">
            <v>01</v>
          </cell>
          <cell r="G3052" t="str">
            <v>4</v>
          </cell>
          <cell r="H3052" t="str">
            <v>00</v>
          </cell>
          <cell r="I3052" t="str">
            <v>0</v>
          </cell>
          <cell r="J3052">
            <v>5758</v>
          </cell>
          <cell r="K3052">
            <v>134502</v>
          </cell>
          <cell r="L3052">
            <v>91000</v>
          </cell>
          <cell r="M3052">
            <v>129358</v>
          </cell>
          <cell r="N3052">
            <v>129358</v>
          </cell>
          <cell r="O3052">
            <v>129358</v>
          </cell>
        </row>
        <row r="3053">
          <cell r="A3053" t="str">
            <v>14</v>
          </cell>
          <cell r="B3053" t="str">
            <v>01</v>
          </cell>
          <cell r="C3053" t="str">
            <v>01</v>
          </cell>
          <cell r="D3053" t="str">
            <v>02</v>
          </cell>
          <cell r="E3053" t="str">
            <v>10</v>
          </cell>
          <cell r="F3053" t="str">
            <v>01</v>
          </cell>
          <cell r="G3053" t="str">
            <v>5</v>
          </cell>
          <cell r="H3053" t="str">
            <v>00</v>
          </cell>
          <cell r="I3053" t="str">
            <v>0</v>
          </cell>
          <cell r="J3053">
            <v>460</v>
          </cell>
          <cell r="K3053">
            <v>40822</v>
          </cell>
          <cell r="L3053">
            <v>40000</v>
          </cell>
          <cell r="M3053">
            <v>49145</v>
          </cell>
          <cell r="N3053">
            <v>49145</v>
          </cell>
          <cell r="O3053">
            <v>49145</v>
          </cell>
        </row>
        <row r="3054">
          <cell r="A3054" t="str">
            <v>14</v>
          </cell>
          <cell r="B3054" t="str">
            <v>01</v>
          </cell>
          <cell r="C3054" t="str">
            <v>01</v>
          </cell>
          <cell r="D3054" t="str">
            <v>02</v>
          </cell>
          <cell r="E3054" t="str">
            <v>10</v>
          </cell>
          <cell r="F3054" t="str">
            <v>01</v>
          </cell>
          <cell r="G3054" t="str">
            <v>6</v>
          </cell>
          <cell r="H3054" t="str">
            <v>00</v>
          </cell>
          <cell r="I3054" t="str">
            <v>0</v>
          </cell>
          <cell r="J3054">
            <v>642</v>
          </cell>
          <cell r="K3054">
            <v>58917</v>
          </cell>
          <cell r="L3054">
            <v>55000</v>
          </cell>
          <cell r="M3054">
            <v>23065</v>
          </cell>
          <cell r="N3054">
            <v>23065</v>
          </cell>
          <cell r="O3054">
            <v>23065</v>
          </cell>
        </row>
        <row r="3055">
          <cell r="A3055" t="str">
            <v>14</v>
          </cell>
          <cell r="B3055" t="str">
            <v>01</v>
          </cell>
          <cell r="C3055" t="str">
            <v>01</v>
          </cell>
          <cell r="D3055" t="str">
            <v>02</v>
          </cell>
          <cell r="E3055" t="str">
            <v>10</v>
          </cell>
          <cell r="F3055" t="str">
            <v>05</v>
          </cell>
          <cell r="G3055" t="str">
            <v>1</v>
          </cell>
          <cell r="H3055" t="str">
            <v>00</v>
          </cell>
          <cell r="I3055" t="str">
            <v>0</v>
          </cell>
          <cell r="J3055">
            <v>9029</v>
          </cell>
          <cell r="K3055">
            <v>290482</v>
          </cell>
          <cell r="L3055">
            <v>250000</v>
          </cell>
          <cell r="M3055">
            <v>250805</v>
          </cell>
          <cell r="N3055">
            <v>250805</v>
          </cell>
          <cell r="O3055">
            <v>250805</v>
          </cell>
        </row>
        <row r="3056">
          <cell r="A3056" t="str">
            <v>14</v>
          </cell>
          <cell r="B3056" t="str">
            <v>01</v>
          </cell>
          <cell r="C3056" t="str">
            <v>01</v>
          </cell>
          <cell r="D3056" t="str">
            <v>02</v>
          </cell>
          <cell r="E3056" t="str">
            <v>10</v>
          </cell>
          <cell r="F3056" t="str">
            <v>11</v>
          </cell>
          <cell r="G3056" t="str">
            <v>1</v>
          </cell>
          <cell r="H3056" t="str">
            <v>00</v>
          </cell>
          <cell r="I3056" t="str">
            <v>0</v>
          </cell>
          <cell r="J3056">
            <v>600</v>
          </cell>
          <cell r="K3056">
            <v>1</v>
          </cell>
          <cell r="L3056">
            <v>0</v>
          </cell>
          <cell r="M3056">
            <v>1</v>
          </cell>
          <cell r="N3056">
            <v>1</v>
          </cell>
          <cell r="O3056">
            <v>1</v>
          </cell>
        </row>
        <row r="3057">
          <cell r="A3057" t="str">
            <v>14</v>
          </cell>
          <cell r="B3057" t="str">
            <v>01</v>
          </cell>
          <cell r="C3057" t="str">
            <v>01</v>
          </cell>
          <cell r="D3057" t="str">
            <v>02</v>
          </cell>
          <cell r="E3057" t="str">
            <v>10</v>
          </cell>
          <cell r="F3057" t="str">
            <v>26</v>
          </cell>
          <cell r="G3057" t="str">
            <v>1</v>
          </cell>
          <cell r="H3057" t="str">
            <v>00</v>
          </cell>
          <cell r="I3057" t="str">
            <v>0</v>
          </cell>
          <cell r="J3057">
            <v>240</v>
          </cell>
          <cell r="K3057">
            <v>1000</v>
          </cell>
          <cell r="L3057">
            <v>7498</v>
          </cell>
          <cell r="M3057">
            <v>4750</v>
          </cell>
          <cell r="N3057">
            <v>4750</v>
          </cell>
          <cell r="O3057">
            <v>4750</v>
          </cell>
        </row>
        <row r="3058">
          <cell r="A3058" t="str">
            <v>14</v>
          </cell>
          <cell r="B3058" t="str">
            <v>01</v>
          </cell>
          <cell r="C3058" t="str">
            <v>01</v>
          </cell>
          <cell r="D3058" t="str">
            <v>02</v>
          </cell>
          <cell r="E3058" t="str">
            <v>10</v>
          </cell>
          <cell r="F3058" t="str">
            <v>28</v>
          </cell>
          <cell r="G3058" t="str">
            <v>1</v>
          </cell>
          <cell r="H3058" t="str">
            <v>00</v>
          </cell>
          <cell r="I3058" t="str">
            <v>0</v>
          </cell>
          <cell r="J3058">
            <v>638</v>
          </cell>
          <cell r="K3058">
            <v>1</v>
          </cell>
          <cell r="L3058">
            <v>0</v>
          </cell>
          <cell r="M3058">
            <v>0</v>
          </cell>
          <cell r="N3058">
            <v>0</v>
          </cell>
          <cell r="O3058">
            <v>0</v>
          </cell>
        </row>
        <row r="3059">
          <cell r="A3059" t="str">
            <v>14</v>
          </cell>
          <cell r="B3059" t="str">
            <v>01</v>
          </cell>
          <cell r="C3059" t="str">
            <v>01</v>
          </cell>
          <cell r="D3059" t="str">
            <v>02</v>
          </cell>
          <cell r="E3059" t="str">
            <v>10</v>
          </cell>
          <cell r="F3059" t="str">
            <v>28</v>
          </cell>
          <cell r="G3059" t="str">
            <v>2</v>
          </cell>
          <cell r="H3059" t="str">
            <v>00</v>
          </cell>
          <cell r="I3059" t="str">
            <v>0</v>
          </cell>
          <cell r="J3059">
            <v>5921</v>
          </cell>
          <cell r="K3059">
            <v>100</v>
          </cell>
          <cell r="L3059">
            <v>3427</v>
          </cell>
          <cell r="M3059">
            <v>0</v>
          </cell>
          <cell r="N3059">
            <v>0</v>
          </cell>
          <cell r="O3059">
            <v>0</v>
          </cell>
        </row>
        <row r="3060">
          <cell r="A3060" t="str">
            <v>14</v>
          </cell>
          <cell r="B3060" t="str">
            <v>01</v>
          </cell>
          <cell r="C3060" t="str">
            <v>01</v>
          </cell>
          <cell r="D3060" t="str">
            <v>02</v>
          </cell>
          <cell r="E3060" t="str">
            <v>10</v>
          </cell>
          <cell r="F3060" t="str">
            <v>28</v>
          </cell>
          <cell r="G3060" t="str">
            <v>3</v>
          </cell>
          <cell r="H3060" t="str">
            <v>00</v>
          </cell>
          <cell r="I3060" t="str">
            <v>0</v>
          </cell>
          <cell r="J3060">
            <v>225</v>
          </cell>
          <cell r="K3060">
            <v>100</v>
          </cell>
          <cell r="L3060">
            <v>3353</v>
          </cell>
          <cell r="M3060">
            <v>0</v>
          </cell>
          <cell r="N3060">
            <v>0</v>
          </cell>
          <cell r="O3060">
            <v>0</v>
          </cell>
        </row>
        <row r="3061">
          <cell r="A3061" t="str">
            <v>14</v>
          </cell>
          <cell r="B3061" t="str">
            <v>01</v>
          </cell>
          <cell r="C3061" t="str">
            <v>01</v>
          </cell>
          <cell r="D3061" t="str">
            <v>02</v>
          </cell>
          <cell r="E3061" t="str">
            <v>10</v>
          </cell>
          <cell r="F3061" t="str">
            <v>28</v>
          </cell>
          <cell r="G3061" t="str">
            <v>4</v>
          </cell>
          <cell r="H3061" t="str">
            <v>00</v>
          </cell>
          <cell r="I3061" t="str">
            <v>0</v>
          </cell>
          <cell r="J3061">
            <v>1383</v>
          </cell>
          <cell r="K3061">
            <v>100</v>
          </cell>
          <cell r="L3061">
            <v>1477</v>
          </cell>
          <cell r="M3061">
            <v>0</v>
          </cell>
          <cell r="N3061">
            <v>0</v>
          </cell>
          <cell r="O3061">
            <v>0</v>
          </cell>
        </row>
        <row r="3062">
          <cell r="A3062" t="str">
            <v>14</v>
          </cell>
          <cell r="B3062" t="str">
            <v>01</v>
          </cell>
          <cell r="C3062" t="str">
            <v>01</v>
          </cell>
          <cell r="D3062" t="str">
            <v>02</v>
          </cell>
          <cell r="E3062" t="str">
            <v>10</v>
          </cell>
          <cell r="F3062" t="str">
            <v>26</v>
          </cell>
          <cell r="G3062" t="str">
            <v>5</v>
          </cell>
          <cell r="H3062" t="str">
            <v>00</v>
          </cell>
          <cell r="I3062" t="str">
            <v>0</v>
          </cell>
          <cell r="J3062">
            <v>804</v>
          </cell>
          <cell r="K3062">
            <v>100</v>
          </cell>
          <cell r="L3062">
            <v>1661</v>
          </cell>
          <cell r="M3062">
            <v>250</v>
          </cell>
          <cell r="N3062">
            <v>250</v>
          </cell>
          <cell r="O3062">
            <v>250</v>
          </cell>
        </row>
        <row r="3063">
          <cell r="A3063" t="str">
            <v>14</v>
          </cell>
          <cell r="B3063" t="str">
            <v>01</v>
          </cell>
          <cell r="C3063" t="str">
            <v>01</v>
          </cell>
          <cell r="D3063" t="str">
            <v>02</v>
          </cell>
          <cell r="E3063" t="str">
            <v>10</v>
          </cell>
          <cell r="F3063" t="str">
            <v>26</v>
          </cell>
          <cell r="G3063" t="str">
            <v>6</v>
          </cell>
          <cell r="H3063" t="str">
            <v>00</v>
          </cell>
          <cell r="I3063" t="str">
            <v>0</v>
          </cell>
          <cell r="J3063">
            <v>496</v>
          </cell>
          <cell r="K3063">
            <v>100</v>
          </cell>
          <cell r="L3063">
            <v>544</v>
          </cell>
          <cell r="M3063">
            <v>250</v>
          </cell>
          <cell r="N3063">
            <v>250</v>
          </cell>
          <cell r="O3063">
            <v>250</v>
          </cell>
        </row>
        <row r="3064">
          <cell r="A3064" t="str">
            <v>14</v>
          </cell>
          <cell r="B3064" t="str">
            <v>01</v>
          </cell>
          <cell r="C3064" t="str">
            <v>01</v>
          </cell>
          <cell r="D3064" t="str">
            <v>02</v>
          </cell>
          <cell r="E3064" t="str">
            <v>10</v>
          </cell>
          <cell r="F3064" t="str">
            <v>02</v>
          </cell>
          <cell r="G3064" t="str">
            <v>1</v>
          </cell>
          <cell r="H3064" t="str">
            <v>00</v>
          </cell>
          <cell r="I3064" t="str">
            <v>0</v>
          </cell>
          <cell r="J3064">
            <v>233983</v>
          </cell>
          <cell r="K3064">
            <v>2</v>
          </cell>
          <cell r="L3064">
            <v>2163</v>
          </cell>
          <cell r="M3064">
            <v>3726</v>
          </cell>
          <cell r="N3064">
            <v>3726</v>
          </cell>
          <cell r="O3064">
            <v>3726</v>
          </cell>
        </row>
        <row r="3065">
          <cell r="A3065" t="str">
            <v>14</v>
          </cell>
          <cell r="B3065" t="str">
            <v>01</v>
          </cell>
          <cell r="C3065" t="str">
            <v>01</v>
          </cell>
          <cell r="D3065" t="str">
            <v>02</v>
          </cell>
          <cell r="E3065" t="str">
            <v>12</v>
          </cell>
          <cell r="F3065" t="str">
            <v>03</v>
          </cell>
          <cell r="G3065" t="str">
            <v>1</v>
          </cell>
          <cell r="H3065" t="str">
            <v>00</v>
          </cell>
          <cell r="I3065" t="str">
            <v>0</v>
          </cell>
          <cell r="J3065">
            <v>28404</v>
          </cell>
          <cell r="K3065">
            <v>3000</v>
          </cell>
          <cell r="L3065">
            <v>18075</v>
          </cell>
          <cell r="M3065">
            <v>10000</v>
          </cell>
          <cell r="N3065">
            <v>10000</v>
          </cell>
          <cell r="O3065">
            <v>10000</v>
          </cell>
        </row>
        <row r="3066">
          <cell r="A3066" t="str">
            <v>14</v>
          </cell>
          <cell r="B3066" t="str">
            <v>01</v>
          </cell>
          <cell r="C3066" t="str">
            <v>01</v>
          </cell>
          <cell r="D3066" t="str">
            <v>02</v>
          </cell>
          <cell r="E3066" t="str">
            <v>12</v>
          </cell>
          <cell r="F3066" t="str">
            <v>05</v>
          </cell>
          <cell r="G3066" t="str">
            <v>1</v>
          </cell>
          <cell r="H3066" t="str">
            <v>00</v>
          </cell>
          <cell r="I3066" t="str">
            <v>0</v>
          </cell>
          <cell r="J3066">
            <v>699</v>
          </cell>
          <cell r="K3066">
            <v>1000</v>
          </cell>
          <cell r="L3066">
            <v>8798</v>
          </cell>
          <cell r="M3066">
            <v>1000</v>
          </cell>
          <cell r="N3066">
            <v>1000</v>
          </cell>
          <cell r="O3066">
            <v>1000</v>
          </cell>
        </row>
        <row r="3067">
          <cell r="A3067" t="str">
            <v>14</v>
          </cell>
          <cell r="B3067" t="str">
            <v>01</v>
          </cell>
          <cell r="C3067" t="str">
            <v>01</v>
          </cell>
          <cell r="D3067" t="str">
            <v>02</v>
          </cell>
          <cell r="E3067" t="str">
            <v>12</v>
          </cell>
          <cell r="F3067" t="str">
            <v>01</v>
          </cell>
          <cell r="G3067" t="str">
            <v>1</v>
          </cell>
          <cell r="H3067" t="str">
            <v>00</v>
          </cell>
          <cell r="I3067" t="str">
            <v>0</v>
          </cell>
          <cell r="J3067">
            <v>943</v>
          </cell>
          <cell r="K3067">
            <v>1000</v>
          </cell>
          <cell r="L3067">
            <v>26</v>
          </cell>
          <cell r="M3067">
            <v>0</v>
          </cell>
          <cell r="N3067">
            <v>0</v>
          </cell>
          <cell r="O3067">
            <v>0</v>
          </cell>
        </row>
        <row r="3068">
          <cell r="A3068" t="str">
            <v>14</v>
          </cell>
          <cell r="B3068" t="str">
            <v>01</v>
          </cell>
          <cell r="C3068" t="str">
            <v>01</v>
          </cell>
          <cell r="D3068" t="str">
            <v>02</v>
          </cell>
          <cell r="E3068" t="str">
            <v>13</v>
          </cell>
          <cell r="F3068" t="str">
            <v>08</v>
          </cell>
          <cell r="G3068" t="str">
            <v>1</v>
          </cell>
          <cell r="H3068" t="str">
            <v>00</v>
          </cell>
          <cell r="I3068" t="str">
            <v>0</v>
          </cell>
          <cell r="J3068">
            <v>2855</v>
          </cell>
          <cell r="K3068">
            <v>1000</v>
          </cell>
          <cell r="L3068">
            <v>0</v>
          </cell>
          <cell r="M3068">
            <v>2000</v>
          </cell>
          <cell r="N3068">
            <v>2000</v>
          </cell>
          <cell r="O3068">
            <v>2000</v>
          </cell>
        </row>
        <row r="3069">
          <cell r="A3069" t="str">
            <v>14</v>
          </cell>
          <cell r="B3069" t="str">
            <v>01</v>
          </cell>
          <cell r="C3069" t="str">
            <v>01</v>
          </cell>
          <cell r="D3069" t="str">
            <v>02</v>
          </cell>
          <cell r="E3069" t="str">
            <v>13</v>
          </cell>
          <cell r="F3069" t="str">
            <v>01</v>
          </cell>
          <cell r="G3069" t="str">
            <v>1</v>
          </cell>
          <cell r="H3069" t="str">
            <v>00</v>
          </cell>
          <cell r="I3069" t="str">
            <v>0</v>
          </cell>
          <cell r="J3069">
            <v>378</v>
          </cell>
          <cell r="K3069">
            <v>375</v>
          </cell>
          <cell r="L3069">
            <v>262418</v>
          </cell>
          <cell r="M3069">
            <v>0</v>
          </cell>
          <cell r="N3069">
            <v>0</v>
          </cell>
          <cell r="O3069">
            <v>0</v>
          </cell>
        </row>
        <row r="3070">
          <cell r="A3070" t="str">
            <v>14</v>
          </cell>
          <cell r="B3070" t="str">
            <v>01</v>
          </cell>
          <cell r="C3070" t="str">
            <v>01</v>
          </cell>
          <cell r="D3070" t="str">
            <v>02</v>
          </cell>
          <cell r="E3070" t="str">
            <v>13</v>
          </cell>
          <cell r="F3070" t="str">
            <v>05</v>
          </cell>
          <cell r="G3070" t="str">
            <v>1</v>
          </cell>
          <cell r="H3070" t="str">
            <v>00</v>
          </cell>
          <cell r="I3070" t="str">
            <v>0</v>
          </cell>
          <cell r="J3070">
            <v>878</v>
          </cell>
          <cell r="K3070">
            <v>800</v>
          </cell>
          <cell r="L3070">
            <v>27948</v>
          </cell>
          <cell r="M3070">
            <v>0</v>
          </cell>
          <cell r="N3070">
            <v>0</v>
          </cell>
          <cell r="O3070">
            <v>0</v>
          </cell>
        </row>
        <row r="3071">
          <cell r="A3071" t="str">
            <v>14</v>
          </cell>
          <cell r="B3071" t="str">
            <v>01</v>
          </cell>
          <cell r="C3071" t="str">
            <v>01</v>
          </cell>
          <cell r="D3071" t="str">
            <v>02</v>
          </cell>
          <cell r="E3071" t="str">
            <v>14</v>
          </cell>
          <cell r="F3071" t="str">
            <v>02</v>
          </cell>
          <cell r="G3071" t="str">
            <v>1</v>
          </cell>
          <cell r="H3071" t="str">
            <v>00</v>
          </cell>
          <cell r="I3071" t="str">
            <v>0</v>
          </cell>
          <cell r="J3071">
            <v>273</v>
          </cell>
          <cell r="K3071">
            <v>2480</v>
          </cell>
          <cell r="L3071">
            <v>41425</v>
          </cell>
          <cell r="M3071">
            <v>2480</v>
          </cell>
          <cell r="N3071">
            <v>2480</v>
          </cell>
          <cell r="O3071">
            <v>2480</v>
          </cell>
        </row>
        <row r="3072">
          <cell r="A3072" t="str">
            <v>14</v>
          </cell>
          <cell r="B3072" t="str">
            <v>01</v>
          </cell>
          <cell r="C3072" t="str">
            <v>01</v>
          </cell>
          <cell r="D3072" t="str">
            <v>02</v>
          </cell>
          <cell r="E3072" t="str">
            <v>14</v>
          </cell>
          <cell r="F3072" t="str">
            <v>05</v>
          </cell>
          <cell r="G3072" t="str">
            <v>1</v>
          </cell>
          <cell r="H3072" t="str">
            <v>00</v>
          </cell>
          <cell r="I3072" t="str">
            <v>0</v>
          </cell>
          <cell r="J3072">
            <v>270</v>
          </cell>
          <cell r="K3072">
            <v>1000</v>
          </cell>
          <cell r="L3072">
            <v>1990</v>
          </cell>
          <cell r="M3072">
            <v>0</v>
          </cell>
          <cell r="N3072">
            <v>0</v>
          </cell>
          <cell r="O3072">
            <v>0</v>
          </cell>
        </row>
        <row r="3073">
          <cell r="A3073" t="str">
            <v>14</v>
          </cell>
          <cell r="B3073" t="str">
            <v>01</v>
          </cell>
          <cell r="C3073" t="str">
            <v>01</v>
          </cell>
          <cell r="D3073" t="str">
            <v>02</v>
          </cell>
          <cell r="E3073" t="str">
            <v>14</v>
          </cell>
          <cell r="F3073" t="str">
            <v>06</v>
          </cell>
          <cell r="G3073" t="str">
            <v>1</v>
          </cell>
          <cell r="H3073" t="str">
            <v>00</v>
          </cell>
          <cell r="I3073" t="str">
            <v>0</v>
          </cell>
          <cell r="J3073">
            <v>627</v>
          </cell>
          <cell r="K3073">
            <v>800</v>
          </cell>
          <cell r="L3073">
            <v>1051</v>
          </cell>
          <cell r="M3073">
            <v>4500</v>
          </cell>
          <cell r="N3073">
            <v>4500</v>
          </cell>
          <cell r="O3073">
            <v>4500</v>
          </cell>
        </row>
        <row r="3074">
          <cell r="A3074" t="str">
            <v>14</v>
          </cell>
          <cell r="B3074" t="str">
            <v>01</v>
          </cell>
          <cell r="C3074" t="str">
            <v>01</v>
          </cell>
          <cell r="D3074" t="str">
            <v>02</v>
          </cell>
          <cell r="E3074" t="str">
            <v>14</v>
          </cell>
          <cell r="F3074" t="str">
            <v>07</v>
          </cell>
          <cell r="G3074" t="str">
            <v>1</v>
          </cell>
          <cell r="H3074" t="str">
            <v>00</v>
          </cell>
          <cell r="I3074" t="str">
            <v>0</v>
          </cell>
          <cell r="J3074">
            <v>1575</v>
          </cell>
          <cell r="K3074">
            <v>2120</v>
          </cell>
          <cell r="L3074">
            <v>4784</v>
          </cell>
          <cell r="M3074">
            <v>4280</v>
          </cell>
          <cell r="N3074">
            <v>4280</v>
          </cell>
          <cell r="O3074">
            <v>4280</v>
          </cell>
        </row>
        <row r="3075">
          <cell r="A3075" t="str">
            <v>14</v>
          </cell>
          <cell r="B3075" t="str">
            <v>01</v>
          </cell>
          <cell r="C3075" t="str">
            <v>01</v>
          </cell>
          <cell r="D3075" t="str">
            <v>02</v>
          </cell>
          <cell r="E3075" t="str">
            <v>14</v>
          </cell>
          <cell r="F3075" t="str">
            <v>08</v>
          </cell>
          <cell r="G3075" t="str">
            <v>1</v>
          </cell>
          <cell r="H3075" t="str">
            <v>00</v>
          </cell>
          <cell r="I3075" t="str">
            <v>0</v>
          </cell>
          <cell r="J3075">
            <v>700</v>
          </cell>
          <cell r="K3075">
            <v>1</v>
          </cell>
          <cell r="L3075">
            <v>0</v>
          </cell>
          <cell r="M3075">
            <v>1</v>
          </cell>
          <cell r="N3075">
            <v>1</v>
          </cell>
          <cell r="O3075">
            <v>1</v>
          </cell>
        </row>
        <row r="3076">
          <cell r="A3076" t="str">
            <v>14</v>
          </cell>
          <cell r="B3076" t="str">
            <v>01</v>
          </cell>
          <cell r="C3076" t="str">
            <v>01</v>
          </cell>
          <cell r="D3076" t="str">
            <v>02</v>
          </cell>
          <cell r="E3076" t="str">
            <v>14</v>
          </cell>
          <cell r="F3076" t="str">
            <v>11</v>
          </cell>
          <cell r="G3076" t="str">
            <v>1</v>
          </cell>
          <cell r="H3076" t="str">
            <v>00</v>
          </cell>
          <cell r="I3076" t="str">
            <v>0</v>
          </cell>
          <cell r="J3076">
            <v>299</v>
          </cell>
          <cell r="K3076">
            <v>0</v>
          </cell>
          <cell r="L3076">
            <v>6071</v>
          </cell>
          <cell r="M3076">
            <v>20000</v>
          </cell>
          <cell r="N3076">
            <v>20000</v>
          </cell>
          <cell r="O3076">
            <v>20000</v>
          </cell>
        </row>
        <row r="3077">
          <cell r="A3077" t="str">
            <v>14</v>
          </cell>
          <cell r="B3077" t="str">
            <v>01</v>
          </cell>
          <cell r="C3077" t="str">
            <v>01</v>
          </cell>
          <cell r="D3077" t="str">
            <v>02</v>
          </cell>
          <cell r="E3077" t="str">
            <v>14</v>
          </cell>
          <cell r="F3077" t="str">
            <v>14</v>
          </cell>
          <cell r="G3077" t="str">
            <v>1</v>
          </cell>
          <cell r="H3077" t="str">
            <v>00</v>
          </cell>
          <cell r="I3077" t="str">
            <v>0</v>
          </cell>
          <cell r="J3077">
            <v>200</v>
          </cell>
          <cell r="K3077">
            <v>52500</v>
          </cell>
          <cell r="L3077">
            <v>642</v>
          </cell>
          <cell r="M3077">
            <v>2500</v>
          </cell>
          <cell r="N3077">
            <v>2500</v>
          </cell>
          <cell r="O3077">
            <v>2500</v>
          </cell>
        </row>
        <row r="3078">
          <cell r="A3078" t="str">
            <v>14</v>
          </cell>
          <cell r="B3078" t="str">
            <v>01</v>
          </cell>
          <cell r="C3078" t="str">
            <v>01</v>
          </cell>
          <cell r="D3078" t="str">
            <v>02</v>
          </cell>
          <cell r="E3078" t="str">
            <v>14</v>
          </cell>
          <cell r="F3078" t="str">
            <v>22</v>
          </cell>
          <cell r="G3078" t="str">
            <v>1</v>
          </cell>
          <cell r="H3078" t="str">
            <v>00</v>
          </cell>
          <cell r="I3078" t="str">
            <v>0</v>
          </cell>
          <cell r="J3078">
            <v>497</v>
          </cell>
          <cell r="K3078">
            <v>3600</v>
          </cell>
          <cell r="L3078">
            <v>1061</v>
          </cell>
          <cell r="M3078">
            <v>5600</v>
          </cell>
          <cell r="N3078">
            <v>5600</v>
          </cell>
          <cell r="O3078">
            <v>5600</v>
          </cell>
        </row>
        <row r="3079">
          <cell r="A3079" t="str">
            <v>14</v>
          </cell>
          <cell r="B3079" t="str">
            <v>01</v>
          </cell>
          <cell r="C3079" t="str">
            <v>01</v>
          </cell>
          <cell r="D3079" t="str">
            <v>02</v>
          </cell>
          <cell r="E3079" t="str">
            <v>14</v>
          </cell>
          <cell r="F3079" t="str">
            <v>35</v>
          </cell>
          <cell r="G3079" t="str">
            <v>1</v>
          </cell>
          <cell r="H3079" t="str">
            <v>00</v>
          </cell>
          <cell r="I3079" t="str">
            <v>0</v>
          </cell>
          <cell r="J3079">
            <v>7781</v>
          </cell>
          <cell r="K3079">
            <v>600</v>
          </cell>
          <cell r="L3079">
            <v>0</v>
          </cell>
          <cell r="M3079">
            <v>600</v>
          </cell>
          <cell r="N3079">
            <v>600</v>
          </cell>
          <cell r="O3079">
            <v>600</v>
          </cell>
        </row>
        <row r="3080">
          <cell r="A3080" t="str">
            <v>14</v>
          </cell>
          <cell r="B3080" t="str">
            <v>01</v>
          </cell>
          <cell r="C3080" t="str">
            <v>01</v>
          </cell>
          <cell r="D3080" t="str">
            <v>02</v>
          </cell>
          <cell r="E3080" t="str">
            <v>14</v>
          </cell>
          <cell r="F3080" t="str">
            <v>18</v>
          </cell>
          <cell r="G3080" t="str">
            <v>0</v>
          </cell>
          <cell r="H3080" t="str">
            <v>00</v>
          </cell>
          <cell r="I3080" t="str">
            <v>0</v>
          </cell>
          <cell r="J3080">
            <v>167</v>
          </cell>
          <cell r="K3080">
            <v>1</v>
          </cell>
          <cell r="L3080">
            <v>0</v>
          </cell>
          <cell r="M3080">
            <v>0</v>
          </cell>
          <cell r="N3080">
            <v>0</v>
          </cell>
          <cell r="O3080">
            <v>0</v>
          </cell>
        </row>
        <row r="3081">
          <cell r="A3081" t="str">
            <v>14</v>
          </cell>
          <cell r="B3081" t="str">
            <v>01</v>
          </cell>
          <cell r="C3081" t="str">
            <v>01</v>
          </cell>
          <cell r="D3081" t="str">
            <v>02</v>
          </cell>
          <cell r="E3081" t="str">
            <v>14</v>
          </cell>
          <cell r="F3081" t="str">
            <v>18</v>
          </cell>
          <cell r="G3081" t="str">
            <v>1</v>
          </cell>
          <cell r="H3081" t="str">
            <v>00</v>
          </cell>
          <cell r="I3081" t="str">
            <v>0</v>
          </cell>
          <cell r="J3081">
            <v>696</v>
          </cell>
          <cell r="K3081">
            <v>3</v>
          </cell>
          <cell r="L3081">
            <v>8320</v>
          </cell>
          <cell r="M3081">
            <v>0</v>
          </cell>
          <cell r="N3081">
            <v>0</v>
          </cell>
          <cell r="O3081">
            <v>0</v>
          </cell>
        </row>
        <row r="3082">
          <cell r="A3082" t="str">
            <v>14</v>
          </cell>
          <cell r="B3082" t="str">
            <v>01</v>
          </cell>
          <cell r="C3082" t="str">
            <v>01</v>
          </cell>
          <cell r="D3082" t="str">
            <v>02</v>
          </cell>
          <cell r="E3082" t="str">
            <v>20</v>
          </cell>
          <cell r="F3082" t="str">
            <v>01</v>
          </cell>
          <cell r="G3082" t="str">
            <v>1</v>
          </cell>
          <cell r="H3082" t="str">
            <v>00</v>
          </cell>
          <cell r="I3082" t="str">
            <v>0</v>
          </cell>
          <cell r="J3082">
            <v>99163</v>
          </cell>
          <cell r="K3082">
            <v>1</v>
          </cell>
          <cell r="L3082">
            <v>416</v>
          </cell>
          <cell r="M3082">
            <v>1301</v>
          </cell>
          <cell r="N3082">
            <v>1301</v>
          </cell>
          <cell r="O3082">
            <v>1301</v>
          </cell>
        </row>
        <row r="3083">
          <cell r="A3083" t="str">
            <v>14</v>
          </cell>
          <cell r="B3083" t="str">
            <v>01</v>
          </cell>
          <cell r="C3083" t="str">
            <v>01</v>
          </cell>
          <cell r="D3083" t="str">
            <v>02</v>
          </cell>
          <cell r="E3083" t="str">
            <v>20</v>
          </cell>
          <cell r="F3083" t="str">
            <v>03</v>
          </cell>
          <cell r="G3083" t="str">
            <v>1</v>
          </cell>
          <cell r="H3083" t="str">
            <v>00</v>
          </cell>
          <cell r="I3083" t="str">
            <v>0</v>
          </cell>
          <cell r="J3083">
            <v>50000</v>
          </cell>
          <cell r="K3083">
            <v>228288</v>
          </cell>
          <cell r="L3083">
            <v>311</v>
          </cell>
          <cell r="M3083">
            <v>1</v>
          </cell>
          <cell r="N3083">
            <v>1</v>
          </cell>
          <cell r="O3083">
            <v>1</v>
          </cell>
        </row>
        <row r="3084">
          <cell r="A3084" t="str">
            <v>14</v>
          </cell>
          <cell r="B3084" t="str">
            <v>01</v>
          </cell>
          <cell r="C3084" t="str">
            <v>01</v>
          </cell>
          <cell r="D3084" t="str">
            <v>02</v>
          </cell>
          <cell r="E3084" t="str">
            <v>20</v>
          </cell>
          <cell r="F3084" t="str">
            <v>04</v>
          </cell>
          <cell r="G3084" t="str">
            <v>1</v>
          </cell>
          <cell r="H3084" t="str">
            <v>00</v>
          </cell>
          <cell r="I3084" t="str">
            <v>0</v>
          </cell>
          <cell r="J3084">
            <v>329</v>
          </cell>
          <cell r="K3084">
            <v>10000</v>
          </cell>
          <cell r="L3084">
            <v>3422</v>
          </cell>
          <cell r="M3084">
            <v>1</v>
          </cell>
          <cell r="N3084">
            <v>1</v>
          </cell>
          <cell r="O3084">
            <v>1</v>
          </cell>
        </row>
        <row r="3085">
          <cell r="A3085" t="str">
            <v>14</v>
          </cell>
          <cell r="B3085" t="str">
            <v>01</v>
          </cell>
          <cell r="C3085" t="str">
            <v>01</v>
          </cell>
          <cell r="D3085" t="str">
            <v>02</v>
          </cell>
          <cell r="E3085" t="str">
            <v>20</v>
          </cell>
          <cell r="F3085" t="str">
            <v>05</v>
          </cell>
          <cell r="G3085" t="str">
            <v>1</v>
          </cell>
          <cell r="H3085" t="str">
            <v>00</v>
          </cell>
          <cell r="I3085" t="str">
            <v>0</v>
          </cell>
          <cell r="J3085">
            <v>644</v>
          </cell>
          <cell r="K3085">
            <v>50000</v>
          </cell>
          <cell r="L3085">
            <v>393</v>
          </cell>
          <cell r="M3085">
            <v>1</v>
          </cell>
          <cell r="N3085">
            <v>1</v>
          </cell>
          <cell r="O3085">
            <v>1</v>
          </cell>
        </row>
        <row r="3086">
          <cell r="A3086" t="str">
            <v>14</v>
          </cell>
          <cell r="B3086" t="str">
            <v>01</v>
          </cell>
          <cell r="C3086" t="str">
            <v>02</v>
          </cell>
          <cell r="D3086" t="str">
            <v>01</v>
          </cell>
          <cell r="E3086" t="str">
            <v>10</v>
          </cell>
          <cell r="F3086" t="str">
            <v>26</v>
          </cell>
          <cell r="G3086" t="str">
            <v>1</v>
          </cell>
          <cell r="H3086" t="str">
            <v>00</v>
          </cell>
          <cell r="I3086" t="str">
            <v>0</v>
          </cell>
          <cell r="J3086">
            <v>20000</v>
          </cell>
          <cell r="K3086">
            <v>3750</v>
          </cell>
          <cell r="L3086">
            <v>0</v>
          </cell>
          <cell r="M3086">
            <v>0</v>
          </cell>
          <cell r="N3086">
            <v>0</v>
          </cell>
          <cell r="O3086">
            <v>0</v>
          </cell>
        </row>
        <row r="3087">
          <cell r="A3087" t="str">
            <v>14</v>
          </cell>
          <cell r="B3087" t="str">
            <v>01</v>
          </cell>
          <cell r="C3087" t="str">
            <v>02</v>
          </cell>
          <cell r="D3087" t="str">
            <v>01</v>
          </cell>
          <cell r="E3087" t="str">
            <v>12</v>
          </cell>
          <cell r="F3087" t="str">
            <v>01</v>
          </cell>
          <cell r="G3087" t="str">
            <v>0</v>
          </cell>
          <cell r="H3087" t="str">
            <v>00</v>
          </cell>
          <cell r="I3087" t="str">
            <v>0</v>
          </cell>
          <cell r="J3087">
            <v>10000</v>
          </cell>
          <cell r="K3087">
            <v>750</v>
          </cell>
          <cell r="L3087">
            <v>7588</v>
          </cell>
          <cell r="M3087">
            <v>0</v>
          </cell>
          <cell r="N3087">
            <v>0</v>
          </cell>
          <cell r="O3087">
            <v>0</v>
          </cell>
        </row>
        <row r="3088">
          <cell r="A3088" t="str">
            <v>14</v>
          </cell>
          <cell r="B3088" t="str">
            <v>01</v>
          </cell>
          <cell r="C3088" t="str">
            <v>02</v>
          </cell>
          <cell r="D3088" t="str">
            <v>01</v>
          </cell>
          <cell r="E3088" t="str">
            <v>12</v>
          </cell>
          <cell r="F3088" t="str">
            <v>02</v>
          </cell>
          <cell r="G3088" t="str">
            <v>1</v>
          </cell>
          <cell r="H3088" t="str">
            <v>00</v>
          </cell>
          <cell r="I3088" t="str">
            <v>0</v>
          </cell>
          <cell r="J3088">
            <v>237</v>
          </cell>
          <cell r="K3088">
            <v>6000</v>
          </cell>
          <cell r="L3088">
            <v>36</v>
          </cell>
          <cell r="M3088">
            <v>0</v>
          </cell>
          <cell r="N3088">
            <v>0</v>
          </cell>
          <cell r="O3088">
            <v>0</v>
          </cell>
        </row>
        <row r="3089">
          <cell r="A3089" t="str">
            <v>14</v>
          </cell>
          <cell r="B3089" t="str">
            <v>01</v>
          </cell>
          <cell r="C3089" t="str">
            <v>02</v>
          </cell>
          <cell r="D3089" t="str">
            <v>01</v>
          </cell>
          <cell r="E3089" t="str">
            <v>12</v>
          </cell>
          <cell r="F3089" t="str">
            <v>03</v>
          </cell>
          <cell r="G3089" t="str">
            <v>1</v>
          </cell>
          <cell r="H3089" t="str">
            <v>00</v>
          </cell>
          <cell r="I3089" t="str">
            <v>0</v>
          </cell>
          <cell r="J3089">
            <v>497</v>
          </cell>
          <cell r="K3089">
            <v>11085</v>
          </cell>
          <cell r="L3089">
            <v>2262</v>
          </cell>
          <cell r="M3089">
            <v>0</v>
          </cell>
          <cell r="N3089">
            <v>0</v>
          </cell>
          <cell r="O3089">
            <v>0</v>
          </cell>
        </row>
        <row r="3090">
          <cell r="A3090" t="str">
            <v>14</v>
          </cell>
          <cell r="B3090" t="str">
            <v>01</v>
          </cell>
          <cell r="C3090" t="str">
            <v>02</v>
          </cell>
          <cell r="D3090" t="str">
            <v>01</v>
          </cell>
          <cell r="E3090" t="str">
            <v>12</v>
          </cell>
          <cell r="F3090" t="str">
            <v>04</v>
          </cell>
          <cell r="G3090" t="str">
            <v>1</v>
          </cell>
          <cell r="H3090" t="str">
            <v>00</v>
          </cell>
          <cell r="I3090" t="str">
            <v>0</v>
          </cell>
          <cell r="J3090">
            <v>19397</v>
          </cell>
          <cell r="K3090">
            <v>500</v>
          </cell>
          <cell r="L3090">
            <v>2718</v>
          </cell>
          <cell r="M3090">
            <v>400</v>
          </cell>
          <cell r="N3090">
            <v>400</v>
          </cell>
          <cell r="O3090">
            <v>400</v>
          </cell>
        </row>
        <row r="3091">
          <cell r="A3091" t="str">
            <v>14</v>
          </cell>
          <cell r="B3091" t="str">
            <v>01</v>
          </cell>
          <cell r="C3091" t="str">
            <v>02</v>
          </cell>
          <cell r="D3091" t="str">
            <v>01</v>
          </cell>
          <cell r="E3091" t="str">
            <v>12</v>
          </cell>
          <cell r="F3091" t="str">
            <v>06</v>
          </cell>
          <cell r="G3091" t="str">
            <v>1</v>
          </cell>
          <cell r="H3091" t="str">
            <v>00</v>
          </cell>
          <cell r="I3091" t="str">
            <v>0</v>
          </cell>
          <cell r="J3091">
            <v>773</v>
          </cell>
          <cell r="K3091">
            <v>1500</v>
          </cell>
          <cell r="L3091">
            <v>1831</v>
          </cell>
          <cell r="M3091">
            <v>1800</v>
          </cell>
          <cell r="N3091">
            <v>1800</v>
          </cell>
          <cell r="O3091">
            <v>1800</v>
          </cell>
        </row>
        <row r="3092">
          <cell r="A3092" t="str">
            <v>14</v>
          </cell>
          <cell r="B3092" t="str">
            <v>01</v>
          </cell>
          <cell r="C3092" t="str">
            <v>02</v>
          </cell>
          <cell r="D3092" t="str">
            <v>01</v>
          </cell>
          <cell r="E3092" t="str">
            <v>12</v>
          </cell>
          <cell r="F3092" t="str">
            <v>07</v>
          </cell>
          <cell r="G3092" t="str">
            <v>1</v>
          </cell>
          <cell r="H3092" t="str">
            <v>00</v>
          </cell>
          <cell r="I3092" t="str">
            <v>0</v>
          </cell>
          <cell r="J3092">
            <v>366</v>
          </cell>
          <cell r="K3092">
            <v>2500</v>
          </cell>
          <cell r="L3092">
            <v>812</v>
          </cell>
          <cell r="M3092">
            <v>2500</v>
          </cell>
          <cell r="N3092">
            <v>2500</v>
          </cell>
          <cell r="O3092">
            <v>2500</v>
          </cell>
        </row>
        <row r="3093">
          <cell r="A3093" t="str">
            <v>14</v>
          </cell>
          <cell r="B3093" t="str">
            <v>01</v>
          </cell>
          <cell r="C3093" t="str">
            <v>02</v>
          </cell>
          <cell r="D3093" t="str">
            <v>01</v>
          </cell>
          <cell r="E3093" t="str">
            <v>13</v>
          </cell>
          <cell r="F3093" t="str">
            <v>01</v>
          </cell>
          <cell r="G3093" t="str">
            <v>0</v>
          </cell>
          <cell r="H3093" t="str">
            <v>00</v>
          </cell>
          <cell r="I3093" t="str">
            <v>0</v>
          </cell>
          <cell r="J3093">
            <v>734</v>
          </cell>
          <cell r="K3093">
            <v>400</v>
          </cell>
          <cell r="L3093">
            <v>573</v>
          </cell>
          <cell r="M3093">
            <v>0</v>
          </cell>
          <cell r="N3093">
            <v>0</v>
          </cell>
          <cell r="O3093">
            <v>0</v>
          </cell>
        </row>
        <row r="3094">
          <cell r="A3094" t="str">
            <v>14</v>
          </cell>
          <cell r="B3094" t="str">
            <v>01</v>
          </cell>
          <cell r="C3094" t="str">
            <v>02</v>
          </cell>
          <cell r="D3094" t="str">
            <v>01</v>
          </cell>
          <cell r="E3094" t="str">
            <v>14</v>
          </cell>
          <cell r="F3094" t="str">
            <v>01</v>
          </cell>
          <cell r="G3094" t="str">
            <v>1</v>
          </cell>
          <cell r="H3094" t="str">
            <v>00</v>
          </cell>
          <cell r="I3094" t="str">
            <v>0</v>
          </cell>
          <cell r="J3094">
            <v>800</v>
          </cell>
          <cell r="K3094">
            <v>1</v>
          </cell>
          <cell r="L3094">
            <v>0</v>
          </cell>
          <cell r="M3094">
            <v>1</v>
          </cell>
          <cell r="N3094">
            <v>1</v>
          </cell>
          <cell r="O3094">
            <v>1</v>
          </cell>
        </row>
        <row r="3095">
          <cell r="A3095" t="str">
            <v>14</v>
          </cell>
          <cell r="B3095" t="str">
            <v>01</v>
          </cell>
          <cell r="C3095" t="str">
            <v>02</v>
          </cell>
          <cell r="D3095" t="str">
            <v>01</v>
          </cell>
          <cell r="E3095" t="str">
            <v>14</v>
          </cell>
          <cell r="F3095" t="str">
            <v>06</v>
          </cell>
          <cell r="G3095" t="str">
            <v>1</v>
          </cell>
          <cell r="H3095" t="str">
            <v>00</v>
          </cell>
          <cell r="I3095" t="str">
            <v>0</v>
          </cell>
          <cell r="J3095">
            <v>200</v>
          </cell>
          <cell r="K3095">
            <v>2000</v>
          </cell>
          <cell r="L3095">
            <v>487</v>
          </cell>
          <cell r="M3095">
            <v>0</v>
          </cell>
          <cell r="N3095">
            <v>0</v>
          </cell>
          <cell r="O3095">
            <v>0</v>
          </cell>
        </row>
        <row r="3096">
          <cell r="A3096" t="str">
            <v>14</v>
          </cell>
          <cell r="B3096" t="str">
            <v>01</v>
          </cell>
          <cell r="C3096" t="str">
            <v>02</v>
          </cell>
          <cell r="D3096" t="str">
            <v>01</v>
          </cell>
          <cell r="E3096" t="str">
            <v>14</v>
          </cell>
          <cell r="F3096" t="str">
            <v>07</v>
          </cell>
          <cell r="G3096" t="str">
            <v>0</v>
          </cell>
          <cell r="H3096" t="str">
            <v>00</v>
          </cell>
          <cell r="I3096" t="str">
            <v>0</v>
          </cell>
          <cell r="J3096">
            <v>97</v>
          </cell>
          <cell r="K3096">
            <v>560</v>
          </cell>
          <cell r="L3096">
            <v>1148</v>
          </cell>
          <cell r="M3096">
            <v>0</v>
          </cell>
          <cell r="N3096">
            <v>0</v>
          </cell>
          <cell r="O3096">
            <v>0</v>
          </cell>
        </row>
        <row r="3097">
          <cell r="A3097" t="str">
            <v>14</v>
          </cell>
          <cell r="B3097" t="str">
            <v>01</v>
          </cell>
          <cell r="C3097" t="str">
            <v>02</v>
          </cell>
          <cell r="D3097" t="str">
            <v>01</v>
          </cell>
          <cell r="E3097" t="str">
            <v>14</v>
          </cell>
          <cell r="F3097" t="str">
            <v>07</v>
          </cell>
          <cell r="G3097" t="str">
            <v>1</v>
          </cell>
          <cell r="H3097" t="str">
            <v>00</v>
          </cell>
          <cell r="I3097" t="str">
            <v>0</v>
          </cell>
          <cell r="J3097">
            <v>151</v>
          </cell>
          <cell r="K3097">
            <v>1600</v>
          </cell>
          <cell r="L3097">
            <v>7185</v>
          </cell>
          <cell r="M3097">
            <v>0</v>
          </cell>
          <cell r="N3097">
            <v>0</v>
          </cell>
          <cell r="O3097">
            <v>0</v>
          </cell>
        </row>
        <row r="3098">
          <cell r="A3098" t="str">
            <v>14</v>
          </cell>
          <cell r="B3098" t="str">
            <v>01</v>
          </cell>
          <cell r="C3098" t="str">
            <v>02</v>
          </cell>
          <cell r="D3098" t="str">
            <v>02</v>
          </cell>
          <cell r="E3098" t="str">
            <v>12</v>
          </cell>
          <cell r="F3098" t="str">
            <v>01</v>
          </cell>
          <cell r="G3098" t="str">
            <v>1</v>
          </cell>
          <cell r="H3098" t="str">
            <v>00</v>
          </cell>
          <cell r="I3098" t="str">
            <v>0</v>
          </cell>
          <cell r="J3098">
            <v>500</v>
          </cell>
          <cell r="K3098">
            <v>500</v>
          </cell>
          <cell r="L3098">
            <v>0</v>
          </cell>
          <cell r="M3098">
            <v>0</v>
          </cell>
          <cell r="N3098">
            <v>0</v>
          </cell>
          <cell r="O3098">
            <v>0</v>
          </cell>
        </row>
        <row r="3099">
          <cell r="A3099" t="str">
            <v>14</v>
          </cell>
          <cell r="B3099" t="str">
            <v>01</v>
          </cell>
          <cell r="C3099" t="str">
            <v>02</v>
          </cell>
          <cell r="D3099" t="str">
            <v>02</v>
          </cell>
          <cell r="E3099" t="str">
            <v>13</v>
          </cell>
          <cell r="F3099" t="str">
            <v>01</v>
          </cell>
          <cell r="G3099" t="str">
            <v>1</v>
          </cell>
          <cell r="H3099" t="str">
            <v>00</v>
          </cell>
          <cell r="I3099" t="str">
            <v>0</v>
          </cell>
          <cell r="J3099">
            <v>396</v>
          </cell>
          <cell r="K3099">
            <v>100</v>
          </cell>
          <cell r="L3099">
            <v>24717</v>
          </cell>
          <cell r="M3099">
            <v>0</v>
          </cell>
          <cell r="N3099">
            <v>0</v>
          </cell>
          <cell r="O3099">
            <v>0</v>
          </cell>
        </row>
        <row r="3100">
          <cell r="A3100" t="str">
            <v>14</v>
          </cell>
          <cell r="B3100" t="str">
            <v>01</v>
          </cell>
          <cell r="C3100" t="str">
            <v>02</v>
          </cell>
          <cell r="D3100" t="str">
            <v>02</v>
          </cell>
          <cell r="E3100" t="str">
            <v>13</v>
          </cell>
          <cell r="F3100" t="str">
            <v>07</v>
          </cell>
          <cell r="G3100" t="str">
            <v>1</v>
          </cell>
          <cell r="H3100" t="str">
            <v>00</v>
          </cell>
          <cell r="I3100" t="str">
            <v>0</v>
          </cell>
          <cell r="J3100">
            <v>4000</v>
          </cell>
          <cell r="K3100">
            <v>1</v>
          </cell>
          <cell r="L3100">
            <v>921</v>
          </cell>
          <cell r="M3100">
            <v>2501</v>
          </cell>
          <cell r="N3100">
            <v>2501</v>
          </cell>
          <cell r="O3100">
            <v>2501</v>
          </cell>
        </row>
        <row r="3101">
          <cell r="A3101" t="str">
            <v>14</v>
          </cell>
          <cell r="B3101" t="str">
            <v>01</v>
          </cell>
          <cell r="C3101" t="str">
            <v>02</v>
          </cell>
          <cell r="D3101" t="str">
            <v>02</v>
          </cell>
          <cell r="E3101" t="str">
            <v>13</v>
          </cell>
          <cell r="F3101" t="str">
            <v>08</v>
          </cell>
          <cell r="G3101" t="str">
            <v>1</v>
          </cell>
          <cell r="H3101" t="str">
            <v>00</v>
          </cell>
          <cell r="I3101" t="str">
            <v>0</v>
          </cell>
          <cell r="J3101">
            <v>60</v>
          </cell>
          <cell r="K3101">
            <v>1000</v>
          </cell>
          <cell r="L3101">
            <v>9877</v>
          </cell>
          <cell r="M3101">
            <v>0</v>
          </cell>
          <cell r="N3101">
            <v>0</v>
          </cell>
          <cell r="O3101">
            <v>0</v>
          </cell>
        </row>
        <row r="3102">
          <cell r="A3102" t="str">
            <v>14</v>
          </cell>
          <cell r="B3102" t="str">
            <v>01</v>
          </cell>
          <cell r="C3102" t="str">
            <v>02</v>
          </cell>
          <cell r="D3102" t="str">
            <v>02</v>
          </cell>
          <cell r="E3102" t="str">
            <v>13</v>
          </cell>
          <cell r="F3102" t="str">
            <v>09</v>
          </cell>
          <cell r="G3102" t="str">
            <v>1</v>
          </cell>
          <cell r="H3102" t="str">
            <v>00</v>
          </cell>
          <cell r="I3102" t="str">
            <v>0</v>
          </cell>
          <cell r="J3102">
            <v>313</v>
          </cell>
          <cell r="K3102">
            <v>7000</v>
          </cell>
          <cell r="L3102">
            <v>0</v>
          </cell>
          <cell r="M3102">
            <v>3000</v>
          </cell>
          <cell r="N3102">
            <v>3000</v>
          </cell>
          <cell r="O3102">
            <v>3000</v>
          </cell>
        </row>
        <row r="3103">
          <cell r="A3103" t="str">
            <v>14</v>
          </cell>
          <cell r="B3103" t="str">
            <v>01</v>
          </cell>
          <cell r="C3103" t="str">
            <v>02</v>
          </cell>
          <cell r="D3103" t="str">
            <v>02</v>
          </cell>
          <cell r="E3103" t="str">
            <v>13</v>
          </cell>
          <cell r="F3103" t="str">
            <v>11</v>
          </cell>
          <cell r="G3103" t="str">
            <v>1</v>
          </cell>
          <cell r="H3103" t="str">
            <v>00</v>
          </cell>
          <cell r="I3103" t="str">
            <v>0</v>
          </cell>
          <cell r="J3103">
            <v>4661</v>
          </cell>
          <cell r="K3103">
            <v>5000</v>
          </cell>
          <cell r="L3103">
            <v>2696</v>
          </cell>
          <cell r="M3103">
            <v>2500</v>
          </cell>
          <cell r="N3103">
            <v>2500</v>
          </cell>
          <cell r="O3103">
            <v>2500</v>
          </cell>
        </row>
        <row r="3104">
          <cell r="A3104" t="str">
            <v>14</v>
          </cell>
          <cell r="B3104" t="str">
            <v>01</v>
          </cell>
          <cell r="C3104" t="str">
            <v>02</v>
          </cell>
          <cell r="D3104" t="str">
            <v>02</v>
          </cell>
          <cell r="E3104" t="str">
            <v>13</v>
          </cell>
          <cell r="F3104" t="str">
            <v>33</v>
          </cell>
          <cell r="G3104" t="str">
            <v>1</v>
          </cell>
          <cell r="H3104" t="str">
            <v>00</v>
          </cell>
          <cell r="I3104" t="str">
            <v>0</v>
          </cell>
          <cell r="J3104">
            <v>2000</v>
          </cell>
          <cell r="K3104">
            <v>67760</v>
          </cell>
          <cell r="L3104">
            <v>862</v>
          </cell>
          <cell r="M3104">
            <v>23740</v>
          </cell>
          <cell r="N3104">
            <v>23740</v>
          </cell>
          <cell r="O3104">
            <v>23740</v>
          </cell>
        </row>
        <row r="3105">
          <cell r="A3105" t="str">
            <v>14</v>
          </cell>
          <cell r="B3105" t="str">
            <v>01</v>
          </cell>
          <cell r="C3105" t="str">
            <v>02</v>
          </cell>
          <cell r="D3105" t="str">
            <v>02</v>
          </cell>
          <cell r="E3105" t="str">
            <v>14</v>
          </cell>
          <cell r="F3105" t="str">
            <v>26</v>
          </cell>
          <cell r="G3105" t="str">
            <v>1</v>
          </cell>
          <cell r="H3105" t="str">
            <v>00</v>
          </cell>
          <cell r="I3105" t="str">
            <v>0</v>
          </cell>
          <cell r="J3105">
            <v>4000</v>
          </cell>
          <cell r="K3105">
            <v>1500</v>
          </cell>
          <cell r="L3105">
            <v>1413</v>
          </cell>
          <cell r="M3105">
            <v>1000</v>
          </cell>
          <cell r="N3105">
            <v>1000</v>
          </cell>
          <cell r="O3105">
            <v>1000</v>
          </cell>
        </row>
        <row r="3106">
          <cell r="A3106" t="str">
            <v>14</v>
          </cell>
          <cell r="B3106" t="str">
            <v>01</v>
          </cell>
          <cell r="C3106" t="str">
            <v>02</v>
          </cell>
          <cell r="D3106" t="str">
            <v>02</v>
          </cell>
          <cell r="E3106" t="str">
            <v>20</v>
          </cell>
          <cell r="F3106" t="str">
            <v>00</v>
          </cell>
          <cell r="G3106" t="str">
            <v>1</v>
          </cell>
          <cell r="H3106" t="str">
            <v>00</v>
          </cell>
          <cell r="I3106" t="str">
            <v>0</v>
          </cell>
          <cell r="J3106">
            <v>916</v>
          </cell>
          <cell r="K3106">
            <v>15000</v>
          </cell>
          <cell r="L3106">
            <v>1647</v>
          </cell>
          <cell r="M3106">
            <v>1</v>
          </cell>
          <cell r="N3106">
            <v>1</v>
          </cell>
          <cell r="O3106">
            <v>1</v>
          </cell>
        </row>
        <row r="3107">
          <cell r="A3107" t="str">
            <v>14</v>
          </cell>
          <cell r="B3107" t="str">
            <v>01</v>
          </cell>
          <cell r="C3107" t="str">
            <v>03</v>
          </cell>
          <cell r="D3107" t="str">
            <v>01</v>
          </cell>
          <cell r="E3107" t="str">
            <v>10</v>
          </cell>
          <cell r="F3107" t="str">
            <v>02</v>
          </cell>
          <cell r="G3107" t="str">
            <v>1</v>
          </cell>
          <cell r="H3107" t="str">
            <v>00</v>
          </cell>
          <cell r="I3107" t="str">
            <v>0</v>
          </cell>
          <cell r="J3107">
            <v>5813</v>
          </cell>
          <cell r="K3107">
            <v>1</v>
          </cell>
          <cell r="L3107">
            <v>460</v>
          </cell>
          <cell r="M3107">
            <v>0</v>
          </cell>
          <cell r="N3107">
            <v>0</v>
          </cell>
          <cell r="O3107">
            <v>0</v>
          </cell>
        </row>
        <row r="3108">
          <cell r="A3108" t="str">
            <v>14</v>
          </cell>
          <cell r="B3108" t="str">
            <v>01</v>
          </cell>
          <cell r="C3108" t="str">
            <v>03</v>
          </cell>
          <cell r="D3108" t="str">
            <v>01</v>
          </cell>
          <cell r="E3108" t="str">
            <v>12</v>
          </cell>
          <cell r="F3108" t="str">
            <v>01</v>
          </cell>
          <cell r="G3108" t="str">
            <v>1</v>
          </cell>
          <cell r="H3108" t="str">
            <v>00</v>
          </cell>
          <cell r="I3108" t="str">
            <v>0</v>
          </cell>
          <cell r="J3108">
            <v>195</v>
          </cell>
          <cell r="K3108">
            <v>7000</v>
          </cell>
          <cell r="L3108">
            <v>324</v>
          </cell>
          <cell r="M3108">
            <v>0</v>
          </cell>
          <cell r="N3108">
            <v>0</v>
          </cell>
          <cell r="O3108">
            <v>0</v>
          </cell>
        </row>
        <row r="3109">
          <cell r="A3109" t="str">
            <v>14</v>
          </cell>
          <cell r="B3109" t="str">
            <v>01</v>
          </cell>
          <cell r="C3109" t="str">
            <v>03</v>
          </cell>
          <cell r="D3109" t="str">
            <v>01</v>
          </cell>
          <cell r="E3109" t="str">
            <v>13</v>
          </cell>
          <cell r="F3109" t="str">
            <v>01</v>
          </cell>
          <cell r="G3109" t="str">
            <v>1</v>
          </cell>
          <cell r="H3109" t="str">
            <v>00</v>
          </cell>
          <cell r="I3109" t="str">
            <v>0</v>
          </cell>
          <cell r="J3109">
            <v>5000</v>
          </cell>
          <cell r="K3109">
            <v>750</v>
          </cell>
          <cell r="L3109">
            <v>0</v>
          </cell>
          <cell r="M3109">
            <v>0</v>
          </cell>
          <cell r="N3109">
            <v>0</v>
          </cell>
          <cell r="O3109">
            <v>0</v>
          </cell>
        </row>
        <row r="3110">
          <cell r="A3110" t="str">
            <v>14</v>
          </cell>
          <cell r="B3110" t="str">
            <v>01</v>
          </cell>
          <cell r="C3110" t="str">
            <v>03</v>
          </cell>
          <cell r="D3110" t="str">
            <v>01</v>
          </cell>
          <cell r="E3110" t="str">
            <v>14</v>
          </cell>
          <cell r="F3110" t="str">
            <v>06</v>
          </cell>
          <cell r="G3110" t="str">
            <v>1</v>
          </cell>
          <cell r="H3110" t="str">
            <v>00</v>
          </cell>
          <cell r="I3110" t="str">
            <v>0</v>
          </cell>
          <cell r="J3110">
            <v>1843</v>
          </cell>
          <cell r="K3110">
            <v>500</v>
          </cell>
          <cell r="L3110">
            <v>0</v>
          </cell>
          <cell r="M3110">
            <v>0</v>
          </cell>
          <cell r="N3110">
            <v>0</v>
          </cell>
          <cell r="O3110">
            <v>0</v>
          </cell>
        </row>
        <row r="3111">
          <cell r="A3111" t="str">
            <v>14</v>
          </cell>
          <cell r="B3111" t="str">
            <v>01</v>
          </cell>
          <cell r="C3111" t="str">
            <v>03</v>
          </cell>
          <cell r="D3111" t="str">
            <v>01</v>
          </cell>
          <cell r="E3111" t="str">
            <v>14</v>
          </cell>
          <cell r="F3111" t="str">
            <v>07</v>
          </cell>
          <cell r="G3111" t="str">
            <v>1</v>
          </cell>
          <cell r="H3111" t="str">
            <v>00</v>
          </cell>
          <cell r="I3111" t="str">
            <v>0</v>
          </cell>
          <cell r="J3111">
            <v>20544</v>
          </cell>
          <cell r="K3111">
            <v>1440</v>
          </cell>
          <cell r="L3111">
            <v>60</v>
          </cell>
          <cell r="M3111">
            <v>0</v>
          </cell>
          <cell r="N3111">
            <v>0</v>
          </cell>
          <cell r="O3111">
            <v>0</v>
          </cell>
        </row>
        <row r="3112">
          <cell r="A3112" t="str">
            <v>14</v>
          </cell>
          <cell r="B3112" t="str">
            <v>01</v>
          </cell>
          <cell r="C3112" t="str">
            <v>03</v>
          </cell>
          <cell r="D3112" t="str">
            <v>01</v>
          </cell>
          <cell r="E3112" t="str">
            <v>14</v>
          </cell>
          <cell r="F3112" t="str">
            <v>81</v>
          </cell>
          <cell r="G3112" t="str">
            <v>1</v>
          </cell>
          <cell r="H3112" t="str">
            <v>00</v>
          </cell>
          <cell r="I3112" t="str">
            <v>0</v>
          </cell>
          <cell r="J3112">
            <v>68715</v>
          </cell>
          <cell r="K3112">
            <v>1</v>
          </cell>
          <cell r="L3112">
            <v>265</v>
          </cell>
          <cell r="M3112">
            <v>1</v>
          </cell>
          <cell r="N3112">
            <v>1</v>
          </cell>
          <cell r="O3112">
            <v>1</v>
          </cell>
        </row>
        <row r="3113">
          <cell r="A3113" t="str">
            <v>14</v>
          </cell>
          <cell r="B3113" t="str">
            <v>01</v>
          </cell>
          <cell r="C3113" t="str">
            <v>03</v>
          </cell>
          <cell r="D3113" t="str">
            <v>02</v>
          </cell>
          <cell r="E3113" t="str">
            <v>14</v>
          </cell>
          <cell r="F3113" t="str">
            <v>23</v>
          </cell>
          <cell r="G3113" t="str">
            <v>1</v>
          </cell>
          <cell r="H3113" t="str">
            <v>00</v>
          </cell>
          <cell r="I3113" t="str">
            <v>0</v>
          </cell>
          <cell r="J3113">
            <v>59685</v>
          </cell>
          <cell r="K3113">
            <v>500</v>
          </cell>
          <cell r="L3113">
            <v>767</v>
          </cell>
          <cell r="M3113">
            <v>500</v>
          </cell>
          <cell r="N3113">
            <v>500</v>
          </cell>
          <cell r="O3113">
            <v>500</v>
          </cell>
        </row>
        <row r="3114">
          <cell r="A3114" t="str">
            <v>14</v>
          </cell>
          <cell r="B3114" t="str">
            <v>01</v>
          </cell>
          <cell r="C3114" t="str">
            <v>03</v>
          </cell>
          <cell r="D3114" t="str">
            <v>02</v>
          </cell>
          <cell r="E3114" t="str">
            <v>14</v>
          </cell>
          <cell r="F3114" t="str">
            <v>07</v>
          </cell>
          <cell r="G3114" t="str">
            <v>1</v>
          </cell>
          <cell r="H3114" t="str">
            <v>00</v>
          </cell>
          <cell r="I3114" t="str">
            <v>0</v>
          </cell>
          <cell r="J3114">
            <v>2000</v>
          </cell>
          <cell r="K3114">
            <v>480</v>
          </cell>
          <cell r="L3114">
            <v>701</v>
          </cell>
          <cell r="M3114">
            <v>2080</v>
          </cell>
          <cell r="N3114">
            <v>2080</v>
          </cell>
          <cell r="O3114">
            <v>2080</v>
          </cell>
        </row>
        <row r="3115">
          <cell r="A3115" t="str">
            <v>14</v>
          </cell>
          <cell r="B3115" t="str">
            <v>01</v>
          </cell>
          <cell r="C3115" t="str">
            <v>03</v>
          </cell>
          <cell r="D3115" t="str">
            <v>02</v>
          </cell>
          <cell r="E3115" t="str">
            <v>14</v>
          </cell>
          <cell r="F3115" t="str">
            <v>20</v>
          </cell>
          <cell r="G3115" t="str">
            <v>1</v>
          </cell>
          <cell r="H3115" t="str">
            <v>00</v>
          </cell>
          <cell r="I3115" t="str">
            <v>0</v>
          </cell>
          <cell r="J3115">
            <v>3000</v>
          </cell>
          <cell r="K3115">
            <v>300</v>
          </cell>
          <cell r="L3115">
            <v>2003</v>
          </cell>
          <cell r="M3115">
            <v>3000</v>
          </cell>
          <cell r="N3115">
            <v>3000</v>
          </cell>
          <cell r="O3115">
            <v>3000</v>
          </cell>
        </row>
        <row r="3116">
          <cell r="A3116" t="str">
            <v>14</v>
          </cell>
          <cell r="B3116" t="str">
            <v>01</v>
          </cell>
          <cell r="C3116" t="str">
            <v>04</v>
          </cell>
          <cell r="D3116" t="str">
            <v>01</v>
          </cell>
          <cell r="E3116" t="str">
            <v>12</v>
          </cell>
          <cell r="F3116" t="str">
            <v>01</v>
          </cell>
          <cell r="G3116" t="str">
            <v>1</v>
          </cell>
          <cell r="H3116" t="str">
            <v>00</v>
          </cell>
          <cell r="I3116" t="str">
            <v>0</v>
          </cell>
          <cell r="J3116">
            <v>8000</v>
          </cell>
          <cell r="K3116">
            <v>500</v>
          </cell>
          <cell r="L3116">
            <v>115</v>
          </cell>
          <cell r="M3116">
            <v>0</v>
          </cell>
          <cell r="N3116">
            <v>0</v>
          </cell>
          <cell r="O3116">
            <v>0</v>
          </cell>
        </row>
        <row r="3117">
          <cell r="A3117" t="str">
            <v>14</v>
          </cell>
          <cell r="B3117" t="str">
            <v>01</v>
          </cell>
          <cell r="C3117" t="str">
            <v>04</v>
          </cell>
          <cell r="D3117" t="str">
            <v>01</v>
          </cell>
          <cell r="E3117" t="str">
            <v>12</v>
          </cell>
          <cell r="F3117" t="str">
            <v>04</v>
          </cell>
          <cell r="G3117" t="str">
            <v>1</v>
          </cell>
          <cell r="H3117" t="str">
            <v>00</v>
          </cell>
          <cell r="I3117" t="str">
            <v>0</v>
          </cell>
          <cell r="J3117">
            <v>300000</v>
          </cell>
          <cell r="K3117">
            <v>100</v>
          </cell>
          <cell r="L3117">
            <v>3653</v>
          </cell>
          <cell r="M3117">
            <v>0</v>
          </cell>
          <cell r="N3117">
            <v>0</v>
          </cell>
          <cell r="O3117">
            <v>0</v>
          </cell>
        </row>
        <row r="3118">
          <cell r="A3118" t="str">
            <v>14</v>
          </cell>
          <cell r="B3118" t="str">
            <v>01</v>
          </cell>
          <cell r="C3118" t="str">
            <v>04</v>
          </cell>
          <cell r="D3118" t="str">
            <v>01</v>
          </cell>
          <cell r="E3118" t="str">
            <v>12</v>
          </cell>
          <cell r="F3118" t="str">
            <v>06</v>
          </cell>
          <cell r="G3118" t="str">
            <v>1</v>
          </cell>
          <cell r="H3118" t="str">
            <v>00</v>
          </cell>
          <cell r="I3118" t="str">
            <v>0</v>
          </cell>
          <cell r="J3118">
            <v>600</v>
          </cell>
          <cell r="K3118">
            <v>300</v>
          </cell>
          <cell r="L3118">
            <v>0</v>
          </cell>
          <cell r="M3118">
            <v>0</v>
          </cell>
          <cell r="N3118">
            <v>0</v>
          </cell>
          <cell r="O3118">
            <v>0</v>
          </cell>
        </row>
        <row r="3119">
          <cell r="A3119" t="str">
            <v>14</v>
          </cell>
          <cell r="B3119" t="str">
            <v>01</v>
          </cell>
          <cell r="C3119" t="str">
            <v>04</v>
          </cell>
          <cell r="D3119" t="str">
            <v>01</v>
          </cell>
          <cell r="E3119" t="str">
            <v>13</v>
          </cell>
          <cell r="F3119" t="str">
            <v>01</v>
          </cell>
          <cell r="G3119" t="str">
            <v>1</v>
          </cell>
          <cell r="H3119" t="str">
            <v>00</v>
          </cell>
          <cell r="I3119" t="str">
            <v>0</v>
          </cell>
          <cell r="J3119">
            <v>563</v>
          </cell>
          <cell r="K3119">
            <v>750</v>
          </cell>
          <cell r="L3119">
            <v>0</v>
          </cell>
          <cell r="M3119">
            <v>0</v>
          </cell>
          <cell r="N3119">
            <v>0</v>
          </cell>
          <cell r="O3119">
            <v>0</v>
          </cell>
        </row>
        <row r="3120">
          <cell r="A3120" t="str">
            <v>14</v>
          </cell>
          <cell r="B3120" t="str">
            <v>01</v>
          </cell>
          <cell r="C3120" t="str">
            <v>04</v>
          </cell>
          <cell r="D3120" t="str">
            <v>01</v>
          </cell>
          <cell r="E3120" t="str">
            <v>13</v>
          </cell>
          <cell r="F3120" t="str">
            <v>04</v>
          </cell>
          <cell r="G3120" t="str">
            <v>0</v>
          </cell>
          <cell r="H3120" t="str">
            <v>00</v>
          </cell>
          <cell r="I3120" t="str">
            <v>0</v>
          </cell>
          <cell r="J3120">
            <v>4776</v>
          </cell>
          <cell r="K3120">
            <v>1000</v>
          </cell>
          <cell r="L3120">
            <v>7312</v>
          </cell>
          <cell r="M3120">
            <v>0</v>
          </cell>
          <cell r="N3120">
            <v>0</v>
          </cell>
          <cell r="O3120">
            <v>0</v>
          </cell>
        </row>
        <row r="3121">
          <cell r="A3121" t="str">
            <v>14</v>
          </cell>
          <cell r="B3121" t="str">
            <v>01</v>
          </cell>
          <cell r="C3121" t="str">
            <v>04</v>
          </cell>
          <cell r="D3121" t="str">
            <v>01</v>
          </cell>
          <cell r="E3121" t="str">
            <v>13</v>
          </cell>
          <cell r="F3121" t="str">
            <v>04</v>
          </cell>
          <cell r="G3121" t="str">
            <v>1</v>
          </cell>
          <cell r="H3121" t="str">
            <v>00</v>
          </cell>
          <cell r="I3121" t="str">
            <v>0</v>
          </cell>
          <cell r="J3121">
            <v>1340</v>
          </cell>
          <cell r="K3121">
            <v>4000</v>
          </cell>
          <cell r="L3121">
            <v>0</v>
          </cell>
          <cell r="M3121">
            <v>5000</v>
          </cell>
          <cell r="N3121">
            <v>5000</v>
          </cell>
          <cell r="O3121">
            <v>5000</v>
          </cell>
        </row>
        <row r="3122">
          <cell r="A3122" t="str">
            <v>14</v>
          </cell>
          <cell r="B3122" t="str">
            <v>01</v>
          </cell>
          <cell r="C3122" t="str">
            <v>04</v>
          </cell>
          <cell r="D3122" t="str">
            <v>01</v>
          </cell>
          <cell r="E3122" t="str">
            <v>14</v>
          </cell>
          <cell r="F3122" t="str">
            <v>06</v>
          </cell>
          <cell r="G3122" t="str">
            <v>0</v>
          </cell>
          <cell r="H3122" t="str">
            <v>00</v>
          </cell>
          <cell r="I3122" t="str">
            <v>0</v>
          </cell>
          <cell r="J3122">
            <v>500</v>
          </cell>
          <cell r="K3122">
            <v>800</v>
          </cell>
          <cell r="L3122">
            <v>1190784</v>
          </cell>
          <cell r="M3122">
            <v>0</v>
          </cell>
          <cell r="N3122">
            <v>0</v>
          </cell>
          <cell r="O3122">
            <v>0</v>
          </cell>
        </row>
        <row r="3123">
          <cell r="A3123" t="str">
            <v>14</v>
          </cell>
          <cell r="B3123" t="str">
            <v>01</v>
          </cell>
          <cell r="C3123" t="str">
            <v>04</v>
          </cell>
          <cell r="D3123" t="str">
            <v>02</v>
          </cell>
          <cell r="E3123" t="str">
            <v>12</v>
          </cell>
          <cell r="F3123" t="str">
            <v>10</v>
          </cell>
          <cell r="G3123" t="str">
            <v>1</v>
          </cell>
          <cell r="H3123" t="str">
            <v>00</v>
          </cell>
          <cell r="I3123" t="str">
            <v>0</v>
          </cell>
          <cell r="J3123">
            <v>148</v>
          </cell>
          <cell r="K3123">
            <v>3000</v>
          </cell>
          <cell r="L3123">
            <v>95202</v>
          </cell>
          <cell r="M3123">
            <v>10000</v>
          </cell>
          <cell r="N3123">
            <v>10000</v>
          </cell>
          <cell r="O3123">
            <v>10000</v>
          </cell>
        </row>
        <row r="3124">
          <cell r="A3124" t="str">
            <v>14</v>
          </cell>
          <cell r="B3124" t="str">
            <v>01</v>
          </cell>
          <cell r="C3124" t="str">
            <v>05</v>
          </cell>
          <cell r="D3124" t="str">
            <v>01</v>
          </cell>
          <cell r="E3124" t="str">
            <v>10</v>
          </cell>
          <cell r="F3124" t="str">
            <v>02</v>
          </cell>
          <cell r="G3124" t="str">
            <v>1</v>
          </cell>
          <cell r="H3124" t="str">
            <v>00</v>
          </cell>
          <cell r="I3124" t="str">
            <v>0</v>
          </cell>
          <cell r="J3124">
            <v>500</v>
          </cell>
          <cell r="K3124">
            <v>1</v>
          </cell>
          <cell r="L3124">
            <v>142595</v>
          </cell>
          <cell r="M3124">
            <v>0</v>
          </cell>
          <cell r="N3124">
            <v>0</v>
          </cell>
          <cell r="O3124">
            <v>0</v>
          </cell>
        </row>
        <row r="3125">
          <cell r="A3125" t="str">
            <v>14</v>
          </cell>
          <cell r="B3125" t="str">
            <v>01</v>
          </cell>
          <cell r="C3125" t="str">
            <v>05</v>
          </cell>
          <cell r="D3125" t="str">
            <v>01</v>
          </cell>
          <cell r="E3125" t="str">
            <v>14</v>
          </cell>
          <cell r="F3125" t="str">
            <v>07</v>
          </cell>
          <cell r="G3125" t="str">
            <v>1</v>
          </cell>
          <cell r="H3125" t="str">
            <v>00</v>
          </cell>
          <cell r="I3125" t="str">
            <v>0</v>
          </cell>
          <cell r="J3125">
            <v>48681</v>
          </cell>
          <cell r="K3125">
            <v>160</v>
          </cell>
          <cell r="L3125">
            <v>130949</v>
          </cell>
          <cell r="M3125">
            <v>0</v>
          </cell>
          <cell r="N3125">
            <v>0</v>
          </cell>
          <cell r="O3125">
            <v>0</v>
          </cell>
        </row>
        <row r="3126">
          <cell r="A3126" t="str">
            <v>14</v>
          </cell>
          <cell r="B3126" t="str">
            <v>01</v>
          </cell>
          <cell r="C3126" t="str">
            <v>05</v>
          </cell>
          <cell r="D3126" t="str">
            <v>02</v>
          </cell>
          <cell r="E3126" t="str">
            <v>13</v>
          </cell>
          <cell r="F3126" t="str">
            <v>01</v>
          </cell>
          <cell r="G3126" t="str">
            <v>1</v>
          </cell>
          <cell r="H3126" t="str">
            <v>00</v>
          </cell>
          <cell r="I3126" t="str">
            <v>0</v>
          </cell>
          <cell r="J3126">
            <v>480</v>
          </cell>
          <cell r="K3126">
            <v>2000</v>
          </cell>
          <cell r="L3126">
            <v>40021</v>
          </cell>
          <cell r="M3126">
            <v>0</v>
          </cell>
          <cell r="N3126">
            <v>0</v>
          </cell>
          <cell r="O3126">
            <v>0</v>
          </cell>
        </row>
        <row r="3127">
          <cell r="A3127" t="str">
            <v>14</v>
          </cell>
          <cell r="B3127" t="str">
            <v>01</v>
          </cell>
          <cell r="C3127" t="str">
            <v>05</v>
          </cell>
          <cell r="D3127" t="str">
            <v>02</v>
          </cell>
          <cell r="E3127" t="str">
            <v>14</v>
          </cell>
          <cell r="F3127" t="str">
            <v>06</v>
          </cell>
          <cell r="G3127" t="str">
            <v>1</v>
          </cell>
          <cell r="H3127" t="str">
            <v>00</v>
          </cell>
          <cell r="I3127" t="str">
            <v>0</v>
          </cell>
          <cell r="J3127">
            <v>200</v>
          </cell>
          <cell r="K3127">
            <v>400</v>
          </cell>
          <cell r="L3127">
            <v>52695</v>
          </cell>
          <cell r="M3127">
            <v>0</v>
          </cell>
          <cell r="N3127">
            <v>0</v>
          </cell>
          <cell r="O3127">
            <v>0</v>
          </cell>
        </row>
        <row r="3128">
          <cell r="A3128" t="str">
            <v>14</v>
          </cell>
          <cell r="B3128" t="str">
            <v>02</v>
          </cell>
          <cell r="C3128" t="str">
            <v>01</v>
          </cell>
          <cell r="D3128" t="str">
            <v>01</v>
          </cell>
          <cell r="E3128" t="str">
            <v>10</v>
          </cell>
          <cell r="F3128" t="str">
            <v>01</v>
          </cell>
          <cell r="G3128" t="str">
            <v>1</v>
          </cell>
          <cell r="H3128" t="str">
            <v>00</v>
          </cell>
          <cell r="I3128" t="str">
            <v>0</v>
          </cell>
          <cell r="J3128">
            <v>268</v>
          </cell>
          <cell r="K3128">
            <v>817602</v>
          </cell>
          <cell r="L3128">
            <v>0</v>
          </cell>
          <cell r="M3128">
            <v>765845</v>
          </cell>
          <cell r="N3128">
            <v>765845</v>
          </cell>
          <cell r="O3128">
            <v>765845</v>
          </cell>
        </row>
        <row r="3129">
          <cell r="A3129" t="str">
            <v>14</v>
          </cell>
          <cell r="B3129" t="str">
            <v>02</v>
          </cell>
          <cell r="C3129" t="str">
            <v>01</v>
          </cell>
          <cell r="D3129" t="str">
            <v>01</v>
          </cell>
          <cell r="E3129" t="str">
            <v>10</v>
          </cell>
          <cell r="F3129" t="str">
            <v>02</v>
          </cell>
          <cell r="G3129" t="str">
            <v>1</v>
          </cell>
          <cell r="H3129" t="str">
            <v>00</v>
          </cell>
          <cell r="I3129" t="str">
            <v>0</v>
          </cell>
          <cell r="J3129">
            <v>380</v>
          </cell>
          <cell r="K3129">
            <v>3</v>
          </cell>
          <cell r="L3129">
            <v>0</v>
          </cell>
          <cell r="M3129">
            <v>1</v>
          </cell>
          <cell r="N3129">
            <v>1</v>
          </cell>
          <cell r="O3129">
            <v>1</v>
          </cell>
        </row>
        <row r="3130">
          <cell r="A3130" t="str">
            <v>14</v>
          </cell>
          <cell r="B3130" t="str">
            <v>02</v>
          </cell>
          <cell r="C3130" t="str">
            <v>01</v>
          </cell>
          <cell r="D3130" t="str">
            <v>01</v>
          </cell>
          <cell r="E3130" t="str">
            <v>10</v>
          </cell>
          <cell r="F3130" t="str">
            <v>26</v>
          </cell>
          <cell r="G3130" t="str">
            <v>1</v>
          </cell>
          <cell r="H3130" t="str">
            <v>00</v>
          </cell>
          <cell r="I3130" t="str">
            <v>0</v>
          </cell>
          <cell r="J3130">
            <v>492</v>
          </cell>
          <cell r="K3130">
            <v>1125</v>
          </cell>
          <cell r="L3130">
            <v>0</v>
          </cell>
          <cell r="M3130">
            <v>1125</v>
          </cell>
          <cell r="N3130">
            <v>1125</v>
          </cell>
          <cell r="O3130">
            <v>1125</v>
          </cell>
        </row>
        <row r="3131">
          <cell r="A3131" t="str">
            <v>14</v>
          </cell>
          <cell r="B3131" t="str">
            <v>02</v>
          </cell>
          <cell r="C3131" t="str">
            <v>01</v>
          </cell>
          <cell r="D3131" t="str">
            <v>01</v>
          </cell>
          <cell r="E3131" t="str">
            <v>10</v>
          </cell>
          <cell r="F3131" t="str">
            <v>26</v>
          </cell>
          <cell r="G3131" t="str">
            <v>2</v>
          </cell>
          <cell r="H3131" t="str">
            <v>00</v>
          </cell>
          <cell r="I3131" t="str">
            <v>0</v>
          </cell>
          <cell r="J3131">
            <v>1065</v>
          </cell>
          <cell r="K3131">
            <v>150</v>
          </cell>
          <cell r="L3131">
            <v>0</v>
          </cell>
          <cell r="M3131">
            <v>150</v>
          </cell>
          <cell r="N3131">
            <v>150</v>
          </cell>
          <cell r="O3131">
            <v>150</v>
          </cell>
        </row>
        <row r="3132">
          <cell r="A3132" t="str">
            <v>14</v>
          </cell>
          <cell r="B3132" t="str">
            <v>02</v>
          </cell>
          <cell r="C3132" t="str">
            <v>01</v>
          </cell>
          <cell r="D3132" t="str">
            <v>01</v>
          </cell>
          <cell r="E3132" t="str">
            <v>10</v>
          </cell>
          <cell r="F3132" t="str">
            <v>26</v>
          </cell>
          <cell r="G3132" t="str">
            <v>3</v>
          </cell>
          <cell r="H3132" t="str">
            <v>00</v>
          </cell>
          <cell r="I3132" t="str">
            <v>0</v>
          </cell>
          <cell r="J3132">
            <v>1710</v>
          </cell>
          <cell r="K3132">
            <v>250</v>
          </cell>
          <cell r="L3132">
            <v>0</v>
          </cell>
          <cell r="M3132">
            <v>250</v>
          </cell>
          <cell r="N3132">
            <v>250</v>
          </cell>
          <cell r="O3132">
            <v>250</v>
          </cell>
        </row>
        <row r="3133">
          <cell r="A3133" t="str">
            <v>14</v>
          </cell>
          <cell r="B3133" t="str">
            <v>02</v>
          </cell>
          <cell r="C3133" t="str">
            <v>01</v>
          </cell>
          <cell r="D3133" t="str">
            <v>01</v>
          </cell>
          <cell r="E3133" t="str">
            <v>10</v>
          </cell>
          <cell r="F3133" t="str">
            <v>26</v>
          </cell>
          <cell r="G3133" t="str">
            <v>4</v>
          </cell>
          <cell r="H3133" t="str">
            <v>00</v>
          </cell>
          <cell r="I3133" t="str">
            <v>0</v>
          </cell>
          <cell r="J3133">
            <v>314</v>
          </cell>
          <cell r="K3133">
            <v>125</v>
          </cell>
          <cell r="L3133">
            <v>974</v>
          </cell>
          <cell r="M3133">
            <v>125</v>
          </cell>
          <cell r="N3133">
            <v>125</v>
          </cell>
          <cell r="O3133">
            <v>125</v>
          </cell>
        </row>
        <row r="3134">
          <cell r="A3134" t="str">
            <v>14</v>
          </cell>
          <cell r="B3134" t="str">
            <v>02</v>
          </cell>
          <cell r="C3134" t="str">
            <v>01</v>
          </cell>
          <cell r="D3134" t="str">
            <v>01</v>
          </cell>
          <cell r="E3134" t="str">
            <v>10</v>
          </cell>
          <cell r="F3134" t="str">
            <v>28</v>
          </cell>
          <cell r="G3134" t="str">
            <v>5</v>
          </cell>
          <cell r="H3134" t="str">
            <v>00</v>
          </cell>
          <cell r="I3134" t="str">
            <v>0</v>
          </cell>
          <cell r="J3134">
            <v>499</v>
          </cell>
          <cell r="K3134">
            <v>8000</v>
          </cell>
          <cell r="L3134">
            <v>2734</v>
          </cell>
          <cell r="M3134">
            <v>5000</v>
          </cell>
          <cell r="N3134">
            <v>5000</v>
          </cell>
          <cell r="O3134">
            <v>5000</v>
          </cell>
        </row>
        <row r="3135">
          <cell r="A3135" t="str">
            <v>14</v>
          </cell>
          <cell r="B3135" t="str">
            <v>02</v>
          </cell>
          <cell r="C3135" t="str">
            <v>01</v>
          </cell>
          <cell r="D3135" t="str">
            <v>01</v>
          </cell>
          <cell r="E3135" t="str">
            <v>10</v>
          </cell>
          <cell r="F3135" t="str">
            <v>28</v>
          </cell>
          <cell r="G3135" t="str">
            <v>6</v>
          </cell>
          <cell r="H3135" t="str">
            <v>00</v>
          </cell>
          <cell r="I3135" t="str">
            <v>0</v>
          </cell>
          <cell r="J3135">
            <v>681</v>
          </cell>
          <cell r="K3135">
            <v>8052</v>
          </cell>
          <cell r="L3135">
            <v>0</v>
          </cell>
          <cell r="M3135">
            <v>2500</v>
          </cell>
          <cell r="N3135">
            <v>2500</v>
          </cell>
          <cell r="O3135">
            <v>2500</v>
          </cell>
        </row>
        <row r="3136">
          <cell r="A3136" t="str">
            <v>14</v>
          </cell>
          <cell r="B3136" t="str">
            <v>02</v>
          </cell>
          <cell r="C3136" t="str">
            <v>01</v>
          </cell>
          <cell r="D3136" t="str">
            <v>01</v>
          </cell>
          <cell r="E3136" t="str">
            <v>13</v>
          </cell>
          <cell r="F3136" t="str">
            <v>04</v>
          </cell>
          <cell r="G3136" t="str">
            <v>1</v>
          </cell>
          <cell r="H3136" t="str">
            <v>00</v>
          </cell>
          <cell r="I3136" t="str">
            <v>0</v>
          </cell>
          <cell r="J3136">
            <v>63459</v>
          </cell>
          <cell r="K3136">
            <v>2300</v>
          </cell>
          <cell r="L3136">
            <v>0</v>
          </cell>
          <cell r="M3136">
            <v>2300</v>
          </cell>
          <cell r="N3136">
            <v>2300</v>
          </cell>
          <cell r="O3136">
            <v>2300</v>
          </cell>
        </row>
        <row r="3137">
          <cell r="A3137" t="str">
            <v>14</v>
          </cell>
          <cell r="B3137" t="str">
            <v>02</v>
          </cell>
          <cell r="C3137" t="str">
            <v>01</v>
          </cell>
          <cell r="D3137" t="str">
            <v>01</v>
          </cell>
          <cell r="E3137" t="str">
            <v>13</v>
          </cell>
          <cell r="F3137" t="str">
            <v>04</v>
          </cell>
          <cell r="G3137" t="str">
            <v>2</v>
          </cell>
          <cell r="H3137" t="str">
            <v>00</v>
          </cell>
          <cell r="I3137" t="str">
            <v>0</v>
          </cell>
          <cell r="J3137">
            <v>0</v>
          </cell>
          <cell r="K3137">
            <v>500</v>
          </cell>
          <cell r="L3137">
            <v>686</v>
          </cell>
          <cell r="M3137">
            <v>500</v>
          </cell>
          <cell r="N3137">
            <v>500</v>
          </cell>
          <cell r="O3137">
            <v>500</v>
          </cell>
        </row>
        <row r="3138">
          <cell r="A3138" t="str">
            <v>14</v>
          </cell>
          <cell r="B3138" t="str">
            <v>02</v>
          </cell>
          <cell r="C3138" t="str">
            <v>01</v>
          </cell>
          <cell r="D3138" t="str">
            <v>01</v>
          </cell>
          <cell r="E3138" t="str">
            <v>13</v>
          </cell>
          <cell r="F3138" t="str">
            <v>04</v>
          </cell>
          <cell r="G3138" t="str">
            <v>3</v>
          </cell>
          <cell r="H3138" t="str">
            <v>00</v>
          </cell>
          <cell r="I3138" t="str">
            <v>0</v>
          </cell>
          <cell r="J3138">
            <v>2619</v>
          </cell>
          <cell r="K3138">
            <v>1000</v>
          </cell>
          <cell r="L3138">
            <v>174</v>
          </cell>
          <cell r="M3138">
            <v>1000</v>
          </cell>
          <cell r="N3138">
            <v>1000</v>
          </cell>
          <cell r="O3138">
            <v>1000</v>
          </cell>
        </row>
        <row r="3139">
          <cell r="A3139" t="str">
            <v>14</v>
          </cell>
          <cell r="B3139" t="str">
            <v>02</v>
          </cell>
          <cell r="C3139" t="str">
            <v>01</v>
          </cell>
          <cell r="D3139" t="str">
            <v>01</v>
          </cell>
          <cell r="E3139" t="str">
            <v>13</v>
          </cell>
          <cell r="F3139" t="str">
            <v>08</v>
          </cell>
          <cell r="G3139" t="str">
            <v>1</v>
          </cell>
          <cell r="H3139" t="str">
            <v>00</v>
          </cell>
          <cell r="I3139" t="str">
            <v>0</v>
          </cell>
          <cell r="J3139">
            <v>0</v>
          </cell>
          <cell r="K3139">
            <v>4300</v>
          </cell>
          <cell r="L3139">
            <v>0</v>
          </cell>
          <cell r="M3139">
            <v>4300</v>
          </cell>
          <cell r="N3139">
            <v>4300</v>
          </cell>
          <cell r="O3139">
            <v>4300</v>
          </cell>
        </row>
        <row r="3140">
          <cell r="A3140" t="str">
            <v>14</v>
          </cell>
          <cell r="B3140" t="str">
            <v>02</v>
          </cell>
          <cell r="C3140" t="str">
            <v>01</v>
          </cell>
          <cell r="D3140" t="str">
            <v>01</v>
          </cell>
          <cell r="E3140" t="str">
            <v>14</v>
          </cell>
          <cell r="F3140" t="str">
            <v>18</v>
          </cell>
          <cell r="G3140" t="str">
            <v>1</v>
          </cell>
          <cell r="H3140" t="str">
            <v>00</v>
          </cell>
          <cell r="I3140" t="str">
            <v>0</v>
          </cell>
          <cell r="J3140">
            <v>0</v>
          </cell>
          <cell r="K3140">
            <v>3</v>
          </cell>
          <cell r="L3140">
            <v>12897</v>
          </cell>
          <cell r="M3140">
            <v>1</v>
          </cell>
          <cell r="N3140">
            <v>1</v>
          </cell>
          <cell r="O3140">
            <v>1</v>
          </cell>
        </row>
        <row r="3141">
          <cell r="A3141" t="str">
            <v>14</v>
          </cell>
          <cell r="B3141" t="str">
            <v>02</v>
          </cell>
          <cell r="C3141" t="str">
            <v>01</v>
          </cell>
          <cell r="D3141" t="str">
            <v>01</v>
          </cell>
          <cell r="E3141" t="str">
            <v>14</v>
          </cell>
          <cell r="F3141" t="str">
            <v>18</v>
          </cell>
          <cell r="G3141" t="str">
            <v>2</v>
          </cell>
          <cell r="H3141" t="str">
            <v>00</v>
          </cell>
          <cell r="I3141" t="str">
            <v>0</v>
          </cell>
          <cell r="J3141">
            <v>500</v>
          </cell>
          <cell r="K3141">
            <v>1</v>
          </cell>
          <cell r="L3141">
            <v>1988</v>
          </cell>
          <cell r="M3141">
            <v>1</v>
          </cell>
          <cell r="N3141">
            <v>1</v>
          </cell>
          <cell r="O3141">
            <v>1</v>
          </cell>
        </row>
        <row r="3142">
          <cell r="A3142" t="str">
            <v>14</v>
          </cell>
          <cell r="B3142" t="str">
            <v>02</v>
          </cell>
          <cell r="C3142" t="str">
            <v>01</v>
          </cell>
          <cell r="D3142" t="str">
            <v>01</v>
          </cell>
          <cell r="E3142" t="str">
            <v>14</v>
          </cell>
          <cell r="F3142" t="str">
            <v>22</v>
          </cell>
          <cell r="G3142" t="str">
            <v>1</v>
          </cell>
          <cell r="H3142" t="str">
            <v>00</v>
          </cell>
          <cell r="I3142" t="str">
            <v>0</v>
          </cell>
          <cell r="J3142">
            <v>236</v>
          </cell>
          <cell r="K3142">
            <v>1000</v>
          </cell>
          <cell r="L3142">
            <v>1042</v>
          </cell>
          <cell r="M3142">
            <v>1000</v>
          </cell>
          <cell r="N3142">
            <v>1000</v>
          </cell>
          <cell r="O3142">
            <v>1000</v>
          </cell>
        </row>
        <row r="3143">
          <cell r="A3143" t="str">
            <v>14</v>
          </cell>
          <cell r="B3143" t="str">
            <v>02</v>
          </cell>
          <cell r="C3143" t="str">
            <v>01</v>
          </cell>
          <cell r="D3143" t="str">
            <v>01</v>
          </cell>
          <cell r="E3143" t="str">
            <v>14</v>
          </cell>
          <cell r="F3143" t="str">
            <v>22</v>
          </cell>
          <cell r="G3143" t="str">
            <v>2</v>
          </cell>
          <cell r="H3143" t="str">
            <v>00</v>
          </cell>
          <cell r="I3143" t="str">
            <v>0</v>
          </cell>
          <cell r="J3143">
            <v>0</v>
          </cell>
          <cell r="K3143">
            <v>500</v>
          </cell>
          <cell r="L3143">
            <v>967</v>
          </cell>
          <cell r="M3143">
            <v>500</v>
          </cell>
          <cell r="N3143">
            <v>500</v>
          </cell>
          <cell r="O3143">
            <v>500</v>
          </cell>
        </row>
        <row r="3144">
          <cell r="A3144" t="str">
            <v>14</v>
          </cell>
          <cell r="B3144" t="str">
            <v>02</v>
          </cell>
          <cell r="C3144" t="str">
            <v>01</v>
          </cell>
          <cell r="D3144" t="str">
            <v>01</v>
          </cell>
          <cell r="E3144" t="str">
            <v>14</v>
          </cell>
          <cell r="F3144" t="str">
            <v>22</v>
          </cell>
          <cell r="G3144" t="str">
            <v>3</v>
          </cell>
          <cell r="H3144" t="str">
            <v>00</v>
          </cell>
          <cell r="I3144" t="str">
            <v>0</v>
          </cell>
          <cell r="J3144">
            <v>758</v>
          </cell>
          <cell r="K3144">
            <v>500</v>
          </cell>
          <cell r="L3144">
            <v>1080</v>
          </cell>
          <cell r="M3144">
            <v>500</v>
          </cell>
          <cell r="N3144">
            <v>500</v>
          </cell>
          <cell r="O3144">
            <v>500</v>
          </cell>
        </row>
        <row r="3145">
          <cell r="A3145" t="str">
            <v>14</v>
          </cell>
          <cell r="B3145" t="str">
            <v>02</v>
          </cell>
          <cell r="C3145" t="str">
            <v>01</v>
          </cell>
          <cell r="D3145" t="str">
            <v>01</v>
          </cell>
          <cell r="E3145" t="str">
            <v>14</v>
          </cell>
          <cell r="F3145" t="str">
            <v>06</v>
          </cell>
          <cell r="G3145" t="str">
            <v>5</v>
          </cell>
          <cell r="H3145" t="str">
            <v>00</v>
          </cell>
          <cell r="I3145" t="str">
            <v>0</v>
          </cell>
          <cell r="J3145">
            <v>0</v>
          </cell>
          <cell r="K3145">
            <v>1900</v>
          </cell>
          <cell r="L3145">
            <v>1113</v>
          </cell>
          <cell r="M3145">
            <v>1900</v>
          </cell>
          <cell r="N3145">
            <v>1900</v>
          </cell>
          <cell r="O3145">
            <v>1900</v>
          </cell>
        </row>
        <row r="3146">
          <cell r="A3146" t="str">
            <v>14</v>
          </cell>
          <cell r="B3146" t="str">
            <v>02</v>
          </cell>
          <cell r="C3146" t="str">
            <v>01</v>
          </cell>
          <cell r="D3146" t="str">
            <v>01</v>
          </cell>
          <cell r="E3146" t="str">
            <v>14</v>
          </cell>
          <cell r="F3146" t="str">
            <v>07</v>
          </cell>
          <cell r="G3146" t="str">
            <v>5</v>
          </cell>
          <cell r="H3146" t="str">
            <v>00</v>
          </cell>
          <cell r="I3146" t="str">
            <v>0</v>
          </cell>
          <cell r="J3146">
            <v>469</v>
          </cell>
          <cell r="K3146">
            <v>140</v>
          </cell>
          <cell r="L3146">
            <v>45584</v>
          </cell>
          <cell r="M3146">
            <v>1140</v>
          </cell>
          <cell r="N3146">
            <v>1140</v>
          </cell>
          <cell r="O3146">
            <v>1140</v>
          </cell>
        </row>
        <row r="3147">
          <cell r="A3147" t="str">
            <v>14</v>
          </cell>
          <cell r="B3147" t="str">
            <v>02</v>
          </cell>
          <cell r="C3147" t="str">
            <v>01</v>
          </cell>
          <cell r="D3147" t="str">
            <v>01</v>
          </cell>
          <cell r="E3147" t="str">
            <v>14</v>
          </cell>
          <cell r="F3147" t="str">
            <v>06</v>
          </cell>
          <cell r="G3147" t="str">
            <v>1</v>
          </cell>
          <cell r="H3147" t="str">
            <v>00</v>
          </cell>
          <cell r="I3147" t="str">
            <v>0</v>
          </cell>
          <cell r="J3147">
            <v>0</v>
          </cell>
          <cell r="K3147">
            <v>7700</v>
          </cell>
          <cell r="L3147">
            <v>2947</v>
          </cell>
          <cell r="M3147">
            <v>7700</v>
          </cell>
          <cell r="N3147">
            <v>7700</v>
          </cell>
          <cell r="O3147">
            <v>7700</v>
          </cell>
        </row>
        <row r="3148">
          <cell r="A3148" t="str">
            <v>14</v>
          </cell>
          <cell r="B3148" t="str">
            <v>02</v>
          </cell>
          <cell r="C3148" t="str">
            <v>01</v>
          </cell>
          <cell r="D3148" t="str">
            <v>01</v>
          </cell>
          <cell r="E3148" t="str">
            <v>14</v>
          </cell>
          <cell r="F3148" t="str">
            <v>06</v>
          </cell>
          <cell r="G3148" t="str">
            <v>2</v>
          </cell>
          <cell r="H3148" t="str">
            <v>00</v>
          </cell>
          <cell r="I3148" t="str">
            <v>0</v>
          </cell>
          <cell r="J3148">
            <v>842</v>
          </cell>
          <cell r="K3148">
            <v>800</v>
          </cell>
          <cell r="L3148">
            <v>1468</v>
          </cell>
          <cell r="M3148">
            <v>800</v>
          </cell>
          <cell r="N3148">
            <v>800</v>
          </cell>
          <cell r="O3148">
            <v>800</v>
          </cell>
        </row>
        <row r="3149">
          <cell r="A3149" t="str">
            <v>14</v>
          </cell>
          <cell r="B3149" t="str">
            <v>02</v>
          </cell>
          <cell r="C3149" t="str">
            <v>01</v>
          </cell>
          <cell r="D3149" t="str">
            <v>01</v>
          </cell>
          <cell r="E3149" t="str">
            <v>14</v>
          </cell>
          <cell r="F3149" t="str">
            <v>06</v>
          </cell>
          <cell r="G3149" t="str">
            <v>3</v>
          </cell>
          <cell r="H3149" t="str">
            <v>00</v>
          </cell>
          <cell r="I3149" t="str">
            <v>0</v>
          </cell>
          <cell r="J3149">
            <v>377</v>
          </cell>
          <cell r="K3149">
            <v>700</v>
          </cell>
          <cell r="L3149">
            <v>1318</v>
          </cell>
          <cell r="M3149">
            <v>700</v>
          </cell>
          <cell r="N3149">
            <v>700</v>
          </cell>
          <cell r="O3149">
            <v>700</v>
          </cell>
        </row>
        <row r="3150">
          <cell r="A3150" t="str">
            <v>14</v>
          </cell>
          <cell r="B3150" t="str">
            <v>02</v>
          </cell>
          <cell r="C3150" t="str">
            <v>01</v>
          </cell>
          <cell r="D3150" t="str">
            <v>01</v>
          </cell>
          <cell r="E3150" t="str">
            <v>14</v>
          </cell>
          <cell r="F3150" t="str">
            <v>06</v>
          </cell>
          <cell r="G3150" t="str">
            <v>4</v>
          </cell>
          <cell r="H3150" t="str">
            <v>00</v>
          </cell>
          <cell r="I3150" t="str">
            <v>0</v>
          </cell>
          <cell r="J3150">
            <v>0</v>
          </cell>
          <cell r="K3150">
            <v>700</v>
          </cell>
          <cell r="L3150">
            <v>3626</v>
          </cell>
          <cell r="M3150">
            <v>700</v>
          </cell>
          <cell r="N3150">
            <v>700</v>
          </cell>
          <cell r="O3150">
            <v>700</v>
          </cell>
        </row>
        <row r="3151">
          <cell r="A3151" t="str">
            <v>14</v>
          </cell>
          <cell r="B3151" t="str">
            <v>02</v>
          </cell>
          <cell r="C3151" t="str">
            <v>01</v>
          </cell>
          <cell r="D3151" t="str">
            <v>01</v>
          </cell>
          <cell r="E3151" t="str">
            <v>14</v>
          </cell>
          <cell r="F3151" t="str">
            <v>06</v>
          </cell>
          <cell r="G3151" t="str">
            <v>6</v>
          </cell>
          <cell r="H3151" t="str">
            <v>00</v>
          </cell>
          <cell r="I3151" t="str">
            <v>0</v>
          </cell>
          <cell r="J3151">
            <v>0</v>
          </cell>
          <cell r="K3151">
            <v>800</v>
          </cell>
          <cell r="L3151">
            <v>0</v>
          </cell>
          <cell r="M3151">
            <v>800</v>
          </cell>
          <cell r="N3151">
            <v>800</v>
          </cell>
          <cell r="O3151">
            <v>800</v>
          </cell>
        </row>
        <row r="3152">
          <cell r="A3152" t="str">
            <v>14</v>
          </cell>
          <cell r="B3152" t="str">
            <v>02</v>
          </cell>
          <cell r="C3152" t="str">
            <v>01</v>
          </cell>
          <cell r="D3152" t="str">
            <v>01</v>
          </cell>
          <cell r="E3152" t="str">
            <v>14</v>
          </cell>
          <cell r="F3152" t="str">
            <v>07</v>
          </cell>
          <cell r="G3152" t="str">
            <v>1</v>
          </cell>
          <cell r="H3152" t="str">
            <v>00</v>
          </cell>
          <cell r="I3152" t="str">
            <v>0</v>
          </cell>
          <cell r="J3152">
            <v>250</v>
          </cell>
          <cell r="K3152">
            <v>5100</v>
          </cell>
          <cell r="L3152">
            <v>507</v>
          </cell>
          <cell r="M3152">
            <v>3000</v>
          </cell>
          <cell r="N3152">
            <v>3000</v>
          </cell>
          <cell r="O3152">
            <v>3000</v>
          </cell>
        </row>
        <row r="3153">
          <cell r="A3153" t="str">
            <v>14</v>
          </cell>
          <cell r="B3153" t="str">
            <v>02</v>
          </cell>
          <cell r="C3153" t="str">
            <v>01</v>
          </cell>
          <cell r="D3153" t="str">
            <v>01</v>
          </cell>
          <cell r="E3153" t="str">
            <v>14</v>
          </cell>
          <cell r="F3153" t="str">
            <v>07</v>
          </cell>
          <cell r="G3153" t="str">
            <v>2</v>
          </cell>
          <cell r="H3153" t="str">
            <v>00</v>
          </cell>
          <cell r="I3153" t="str">
            <v>0</v>
          </cell>
          <cell r="J3153">
            <v>0</v>
          </cell>
          <cell r="K3153">
            <v>1440</v>
          </cell>
          <cell r="L3153">
            <v>1151</v>
          </cell>
          <cell r="M3153">
            <v>1440</v>
          </cell>
          <cell r="N3153">
            <v>1440</v>
          </cell>
          <cell r="O3153">
            <v>1440</v>
          </cell>
        </row>
        <row r="3154">
          <cell r="A3154" t="str">
            <v>14</v>
          </cell>
          <cell r="B3154" t="str">
            <v>02</v>
          </cell>
          <cell r="C3154" t="str">
            <v>01</v>
          </cell>
          <cell r="D3154" t="str">
            <v>01</v>
          </cell>
          <cell r="E3154" t="str">
            <v>14</v>
          </cell>
          <cell r="F3154" t="str">
            <v>07</v>
          </cell>
          <cell r="G3154" t="str">
            <v>3</v>
          </cell>
          <cell r="H3154" t="str">
            <v>00</v>
          </cell>
          <cell r="I3154" t="str">
            <v>0</v>
          </cell>
          <cell r="J3154">
            <v>350</v>
          </cell>
          <cell r="K3154">
            <v>720</v>
          </cell>
          <cell r="L3154">
            <v>0</v>
          </cell>
          <cell r="M3154">
            <v>720</v>
          </cell>
          <cell r="N3154">
            <v>720</v>
          </cell>
          <cell r="O3154">
            <v>720</v>
          </cell>
        </row>
        <row r="3155">
          <cell r="A3155" t="str">
            <v>14</v>
          </cell>
          <cell r="B3155" t="str">
            <v>02</v>
          </cell>
          <cell r="C3155" t="str">
            <v>01</v>
          </cell>
          <cell r="D3155" t="str">
            <v>01</v>
          </cell>
          <cell r="E3155" t="str">
            <v>14</v>
          </cell>
          <cell r="F3155" t="str">
            <v>07</v>
          </cell>
          <cell r="G3155" t="str">
            <v>4</v>
          </cell>
          <cell r="H3155" t="str">
            <v>00</v>
          </cell>
          <cell r="I3155" t="str">
            <v>0</v>
          </cell>
          <cell r="J3155">
            <v>495</v>
          </cell>
          <cell r="K3155">
            <v>440</v>
          </cell>
          <cell r="L3155">
            <v>0</v>
          </cell>
          <cell r="M3155">
            <v>500</v>
          </cell>
          <cell r="N3155">
            <v>500</v>
          </cell>
          <cell r="O3155">
            <v>500</v>
          </cell>
        </row>
        <row r="3156">
          <cell r="A3156" t="str">
            <v>14</v>
          </cell>
          <cell r="B3156" t="str">
            <v>02</v>
          </cell>
          <cell r="C3156" t="str">
            <v>01</v>
          </cell>
          <cell r="D3156" t="str">
            <v>01</v>
          </cell>
          <cell r="E3156" t="str">
            <v>14</v>
          </cell>
          <cell r="F3156" t="str">
            <v>07</v>
          </cell>
          <cell r="G3156" t="str">
            <v>6</v>
          </cell>
          <cell r="H3156" t="str">
            <v>00</v>
          </cell>
          <cell r="I3156" t="str">
            <v>0</v>
          </cell>
          <cell r="J3156">
            <v>993</v>
          </cell>
          <cell r="K3156">
            <v>400</v>
          </cell>
          <cell r="L3156">
            <v>1436</v>
          </cell>
          <cell r="M3156">
            <v>400</v>
          </cell>
          <cell r="N3156">
            <v>400</v>
          </cell>
          <cell r="O3156">
            <v>400</v>
          </cell>
        </row>
        <row r="3157">
          <cell r="A3157" t="str">
            <v>14</v>
          </cell>
          <cell r="B3157" t="str">
            <v>02</v>
          </cell>
          <cell r="C3157" t="str">
            <v>01</v>
          </cell>
          <cell r="D3157" t="str">
            <v>02</v>
          </cell>
          <cell r="E3157" t="str">
            <v>12</v>
          </cell>
          <cell r="F3157" t="str">
            <v>03</v>
          </cell>
          <cell r="G3157" t="str">
            <v>1</v>
          </cell>
          <cell r="H3157" t="str">
            <v>00</v>
          </cell>
          <cell r="I3157" t="str">
            <v>0</v>
          </cell>
          <cell r="J3157">
            <v>0</v>
          </cell>
          <cell r="K3157">
            <v>8325</v>
          </cell>
          <cell r="L3157">
            <v>338</v>
          </cell>
          <cell r="M3157">
            <v>7000</v>
          </cell>
          <cell r="N3157">
            <v>7000</v>
          </cell>
          <cell r="O3157">
            <v>7000</v>
          </cell>
        </row>
        <row r="3158">
          <cell r="A3158" t="str">
            <v>14</v>
          </cell>
          <cell r="B3158" t="str">
            <v>02</v>
          </cell>
          <cell r="C3158" t="str">
            <v>01</v>
          </cell>
          <cell r="D3158" t="str">
            <v>02</v>
          </cell>
          <cell r="E3158" t="str">
            <v>12</v>
          </cell>
          <cell r="F3158" t="str">
            <v>03</v>
          </cell>
          <cell r="G3158" t="str">
            <v>2</v>
          </cell>
          <cell r="H3158" t="str">
            <v>00</v>
          </cell>
          <cell r="I3158" t="str">
            <v>0</v>
          </cell>
          <cell r="J3158">
            <v>0</v>
          </cell>
          <cell r="K3158">
            <v>2000</v>
          </cell>
          <cell r="L3158">
            <v>10421</v>
          </cell>
          <cell r="M3158">
            <v>2000</v>
          </cell>
          <cell r="N3158">
            <v>2000</v>
          </cell>
          <cell r="O3158">
            <v>2000</v>
          </cell>
        </row>
        <row r="3159">
          <cell r="A3159" t="str">
            <v>14</v>
          </cell>
          <cell r="B3159" t="str">
            <v>02</v>
          </cell>
          <cell r="C3159" t="str">
            <v>01</v>
          </cell>
          <cell r="D3159" t="str">
            <v>02</v>
          </cell>
          <cell r="E3159" t="str">
            <v>12</v>
          </cell>
          <cell r="F3159" t="str">
            <v>03</v>
          </cell>
          <cell r="G3159" t="str">
            <v>3</v>
          </cell>
          <cell r="H3159" t="str">
            <v>00</v>
          </cell>
          <cell r="I3159" t="str">
            <v>0</v>
          </cell>
          <cell r="J3159">
            <v>495</v>
          </cell>
          <cell r="K3159">
            <v>2200</v>
          </cell>
          <cell r="L3159">
            <v>2786</v>
          </cell>
          <cell r="M3159">
            <v>2200</v>
          </cell>
          <cell r="N3159">
            <v>2200</v>
          </cell>
          <cell r="O3159">
            <v>2200</v>
          </cell>
        </row>
        <row r="3160">
          <cell r="A3160" t="str">
            <v>14</v>
          </cell>
          <cell r="B3160" t="str">
            <v>02</v>
          </cell>
          <cell r="C3160" t="str">
            <v>01</v>
          </cell>
          <cell r="D3160" t="str">
            <v>02</v>
          </cell>
          <cell r="E3160" t="str">
            <v>12</v>
          </cell>
          <cell r="F3160" t="str">
            <v>03</v>
          </cell>
          <cell r="G3160" t="str">
            <v>4</v>
          </cell>
          <cell r="H3160" t="str">
            <v>00</v>
          </cell>
          <cell r="I3160" t="str">
            <v>0</v>
          </cell>
          <cell r="J3160">
            <v>500</v>
          </cell>
          <cell r="K3160">
            <v>1000</v>
          </cell>
          <cell r="L3160">
            <v>1438</v>
          </cell>
          <cell r="M3160">
            <v>1390</v>
          </cell>
          <cell r="N3160">
            <v>1390</v>
          </cell>
          <cell r="O3160">
            <v>1390</v>
          </cell>
        </row>
        <row r="3161">
          <cell r="A3161" t="str">
            <v>14</v>
          </cell>
          <cell r="B3161" t="str">
            <v>02</v>
          </cell>
          <cell r="C3161" t="str">
            <v>01</v>
          </cell>
          <cell r="D3161" t="str">
            <v>02</v>
          </cell>
          <cell r="E3161" t="str">
            <v>12</v>
          </cell>
          <cell r="F3161" t="str">
            <v>03</v>
          </cell>
          <cell r="G3161" t="str">
            <v>6</v>
          </cell>
          <cell r="H3161" t="str">
            <v>00</v>
          </cell>
          <cell r="I3161" t="str">
            <v>0</v>
          </cell>
          <cell r="J3161">
            <v>344</v>
          </cell>
          <cell r="K3161">
            <v>1000</v>
          </cell>
          <cell r="L3161">
            <v>2483</v>
          </cell>
          <cell r="M3161">
            <v>1000</v>
          </cell>
          <cell r="N3161">
            <v>1000</v>
          </cell>
          <cell r="O3161">
            <v>1000</v>
          </cell>
        </row>
        <row r="3162">
          <cell r="A3162" t="str">
            <v>14</v>
          </cell>
          <cell r="B3162" t="str">
            <v>02</v>
          </cell>
          <cell r="C3162" t="str">
            <v>01</v>
          </cell>
          <cell r="D3162" t="str">
            <v>02</v>
          </cell>
          <cell r="E3162" t="str">
            <v>12</v>
          </cell>
          <cell r="F3162" t="str">
            <v>03</v>
          </cell>
          <cell r="G3162" t="str">
            <v>5</v>
          </cell>
          <cell r="H3162" t="str">
            <v>00</v>
          </cell>
          <cell r="I3162" t="str">
            <v>0</v>
          </cell>
          <cell r="J3162">
            <v>397</v>
          </cell>
          <cell r="K3162">
            <v>1000</v>
          </cell>
          <cell r="L3162">
            <v>1223</v>
          </cell>
          <cell r="M3162">
            <v>1000</v>
          </cell>
          <cell r="N3162">
            <v>1000</v>
          </cell>
          <cell r="O3162">
            <v>1000</v>
          </cell>
        </row>
        <row r="3163">
          <cell r="A3163" t="str">
            <v>14</v>
          </cell>
          <cell r="B3163" t="str">
            <v>02</v>
          </cell>
          <cell r="C3163" t="str">
            <v>01</v>
          </cell>
          <cell r="D3163" t="str">
            <v>02</v>
          </cell>
          <cell r="E3163" t="str">
            <v>12</v>
          </cell>
          <cell r="F3163" t="str">
            <v>10</v>
          </cell>
          <cell r="G3163" t="str">
            <v>1</v>
          </cell>
          <cell r="H3163" t="str">
            <v>00</v>
          </cell>
          <cell r="I3163" t="str">
            <v>0</v>
          </cell>
          <cell r="J3163">
            <v>430</v>
          </cell>
          <cell r="K3163">
            <v>0</v>
          </cell>
          <cell r="L3163">
            <v>1611</v>
          </cell>
          <cell r="M3163">
            <v>1500</v>
          </cell>
          <cell r="N3163">
            <v>1500</v>
          </cell>
          <cell r="O3163">
            <v>1500</v>
          </cell>
        </row>
        <row r="3164">
          <cell r="A3164" t="str">
            <v>14</v>
          </cell>
          <cell r="B3164" t="str">
            <v>02</v>
          </cell>
          <cell r="C3164" t="str">
            <v>01</v>
          </cell>
          <cell r="D3164" t="str">
            <v>02</v>
          </cell>
          <cell r="E3164" t="str">
            <v>14</v>
          </cell>
          <cell r="F3164" t="str">
            <v>02</v>
          </cell>
          <cell r="G3164" t="str">
            <v>1</v>
          </cell>
          <cell r="H3164" t="str">
            <v>00</v>
          </cell>
          <cell r="I3164" t="str">
            <v>0</v>
          </cell>
          <cell r="J3164">
            <v>90</v>
          </cell>
          <cell r="K3164">
            <v>22700</v>
          </cell>
          <cell r="L3164">
            <v>278</v>
          </cell>
          <cell r="M3164">
            <v>12700</v>
          </cell>
          <cell r="N3164">
            <v>12700</v>
          </cell>
          <cell r="O3164">
            <v>12700</v>
          </cell>
        </row>
        <row r="3165">
          <cell r="A3165" t="str">
            <v>14</v>
          </cell>
          <cell r="B3165" t="str">
            <v>02</v>
          </cell>
          <cell r="C3165" t="str">
            <v>01</v>
          </cell>
          <cell r="D3165" t="str">
            <v>02</v>
          </cell>
          <cell r="E3165" t="str">
            <v>14</v>
          </cell>
          <cell r="F3165" t="str">
            <v>02</v>
          </cell>
          <cell r="G3165" t="str">
            <v>2</v>
          </cell>
          <cell r="H3165" t="str">
            <v>00</v>
          </cell>
          <cell r="I3165" t="str">
            <v>0</v>
          </cell>
          <cell r="J3165">
            <v>0</v>
          </cell>
          <cell r="K3165">
            <v>1600</v>
          </cell>
          <cell r="L3165">
            <v>0</v>
          </cell>
          <cell r="M3165">
            <v>1600</v>
          </cell>
          <cell r="N3165">
            <v>1600</v>
          </cell>
          <cell r="O3165">
            <v>1600</v>
          </cell>
        </row>
        <row r="3166">
          <cell r="A3166" t="str">
            <v>14</v>
          </cell>
          <cell r="B3166" t="str">
            <v>02</v>
          </cell>
          <cell r="C3166" t="str">
            <v>01</v>
          </cell>
          <cell r="D3166" t="str">
            <v>02</v>
          </cell>
          <cell r="E3166" t="str">
            <v>14</v>
          </cell>
          <cell r="F3166" t="str">
            <v>02</v>
          </cell>
          <cell r="G3166" t="str">
            <v>3</v>
          </cell>
          <cell r="H3166" t="str">
            <v>00</v>
          </cell>
          <cell r="I3166" t="str">
            <v>0</v>
          </cell>
          <cell r="J3166">
            <v>0</v>
          </cell>
          <cell r="K3166">
            <v>3800</v>
          </cell>
          <cell r="L3166">
            <v>0</v>
          </cell>
          <cell r="M3166">
            <v>3800</v>
          </cell>
          <cell r="N3166">
            <v>3800</v>
          </cell>
          <cell r="O3166">
            <v>3800</v>
          </cell>
        </row>
        <row r="3167">
          <cell r="A3167" t="str">
            <v>14</v>
          </cell>
          <cell r="B3167" t="str">
            <v>02</v>
          </cell>
          <cell r="C3167" t="str">
            <v>01</v>
          </cell>
          <cell r="D3167" t="str">
            <v>02</v>
          </cell>
          <cell r="E3167" t="str">
            <v>14</v>
          </cell>
          <cell r="F3167" t="str">
            <v>02</v>
          </cell>
          <cell r="G3167" t="str">
            <v>4</v>
          </cell>
          <cell r="H3167" t="str">
            <v>00</v>
          </cell>
          <cell r="I3167" t="str">
            <v>0</v>
          </cell>
          <cell r="J3167">
            <v>1425</v>
          </cell>
          <cell r="K3167">
            <v>1600</v>
          </cell>
          <cell r="L3167">
            <v>0</v>
          </cell>
          <cell r="M3167">
            <v>1600</v>
          </cell>
          <cell r="N3167">
            <v>1600</v>
          </cell>
          <cell r="O3167">
            <v>1600</v>
          </cell>
        </row>
        <row r="3168">
          <cell r="A3168" t="str">
            <v>14</v>
          </cell>
          <cell r="B3168" t="str">
            <v>02</v>
          </cell>
          <cell r="C3168" t="str">
            <v>01</v>
          </cell>
          <cell r="D3168" t="str">
            <v>02</v>
          </cell>
          <cell r="E3168" t="str">
            <v>14</v>
          </cell>
          <cell r="F3168" t="str">
            <v>05</v>
          </cell>
          <cell r="G3168" t="str">
            <v>1</v>
          </cell>
          <cell r="H3168" t="str">
            <v>00</v>
          </cell>
          <cell r="I3168" t="str">
            <v>0</v>
          </cell>
          <cell r="J3168">
            <v>0</v>
          </cell>
          <cell r="K3168">
            <v>2600</v>
          </cell>
          <cell r="L3168">
            <v>0</v>
          </cell>
          <cell r="M3168">
            <v>2600</v>
          </cell>
          <cell r="N3168">
            <v>2600</v>
          </cell>
          <cell r="O3168">
            <v>2600</v>
          </cell>
        </row>
        <row r="3169">
          <cell r="A3169" t="str">
            <v>14</v>
          </cell>
          <cell r="B3169" t="str">
            <v>02</v>
          </cell>
          <cell r="C3169" t="str">
            <v>01</v>
          </cell>
          <cell r="D3169" t="str">
            <v>02</v>
          </cell>
          <cell r="E3169" t="str">
            <v>14</v>
          </cell>
          <cell r="F3169" t="str">
            <v>05</v>
          </cell>
          <cell r="G3169" t="str">
            <v>2</v>
          </cell>
          <cell r="H3169" t="str">
            <v>00</v>
          </cell>
          <cell r="I3169" t="str">
            <v>0</v>
          </cell>
          <cell r="J3169">
            <v>264</v>
          </cell>
          <cell r="K3169">
            <v>700</v>
          </cell>
          <cell r="L3169">
            <v>46</v>
          </cell>
          <cell r="M3169">
            <v>700</v>
          </cell>
          <cell r="N3169">
            <v>700</v>
          </cell>
          <cell r="O3169">
            <v>700</v>
          </cell>
        </row>
        <row r="3170">
          <cell r="A3170" t="str">
            <v>14</v>
          </cell>
          <cell r="B3170" t="str">
            <v>02</v>
          </cell>
          <cell r="C3170" t="str">
            <v>01</v>
          </cell>
          <cell r="D3170" t="str">
            <v>02</v>
          </cell>
          <cell r="E3170" t="str">
            <v>14</v>
          </cell>
          <cell r="F3170" t="str">
            <v>05</v>
          </cell>
          <cell r="G3170" t="str">
            <v>3</v>
          </cell>
          <cell r="H3170" t="str">
            <v>00</v>
          </cell>
          <cell r="I3170" t="str">
            <v>0</v>
          </cell>
          <cell r="J3170">
            <v>709</v>
          </cell>
          <cell r="K3170">
            <v>1000</v>
          </cell>
          <cell r="L3170">
            <v>3609</v>
          </cell>
          <cell r="M3170">
            <v>1000</v>
          </cell>
          <cell r="N3170">
            <v>1000</v>
          </cell>
          <cell r="O3170">
            <v>1000</v>
          </cell>
        </row>
        <row r="3171">
          <cell r="A3171" t="str">
            <v>14</v>
          </cell>
          <cell r="B3171" t="str">
            <v>02</v>
          </cell>
          <cell r="C3171" t="str">
            <v>01</v>
          </cell>
          <cell r="D3171" t="str">
            <v>02</v>
          </cell>
          <cell r="E3171" t="str">
            <v>14</v>
          </cell>
          <cell r="F3171" t="str">
            <v>05</v>
          </cell>
          <cell r="G3171" t="str">
            <v>4</v>
          </cell>
          <cell r="H3171" t="str">
            <v>00</v>
          </cell>
          <cell r="I3171" t="str">
            <v>0</v>
          </cell>
          <cell r="J3171">
            <v>136426</v>
          </cell>
          <cell r="K3171">
            <v>1000</v>
          </cell>
          <cell r="L3171">
            <v>1695</v>
          </cell>
          <cell r="M3171">
            <v>1000</v>
          </cell>
          <cell r="N3171">
            <v>1000</v>
          </cell>
          <cell r="O3171">
            <v>1000</v>
          </cell>
        </row>
        <row r="3172">
          <cell r="A3172" t="str">
            <v>14</v>
          </cell>
          <cell r="B3172" t="str">
            <v>02</v>
          </cell>
          <cell r="C3172" t="str">
            <v>01</v>
          </cell>
          <cell r="D3172" t="str">
            <v>02</v>
          </cell>
          <cell r="E3172" t="str">
            <v>14</v>
          </cell>
          <cell r="F3172" t="str">
            <v>05</v>
          </cell>
          <cell r="G3172" t="str">
            <v>6</v>
          </cell>
          <cell r="H3172" t="str">
            <v>00</v>
          </cell>
          <cell r="I3172" t="str">
            <v>0</v>
          </cell>
          <cell r="J3172">
            <v>0</v>
          </cell>
          <cell r="K3172">
            <v>400</v>
          </cell>
          <cell r="L3172">
            <v>2324</v>
          </cell>
          <cell r="M3172">
            <v>400</v>
          </cell>
          <cell r="N3172">
            <v>400</v>
          </cell>
          <cell r="O3172">
            <v>400</v>
          </cell>
        </row>
        <row r="3173">
          <cell r="A3173" t="str">
            <v>14</v>
          </cell>
          <cell r="B3173" t="str">
            <v>02</v>
          </cell>
          <cell r="C3173" t="str">
            <v>01</v>
          </cell>
          <cell r="D3173" t="str">
            <v>02</v>
          </cell>
          <cell r="E3173" t="str">
            <v>14</v>
          </cell>
          <cell r="F3173" t="str">
            <v>05</v>
          </cell>
          <cell r="G3173" t="str">
            <v>5</v>
          </cell>
          <cell r="H3173" t="str">
            <v>00</v>
          </cell>
          <cell r="I3173" t="str">
            <v>0</v>
          </cell>
          <cell r="J3173">
            <v>0</v>
          </cell>
          <cell r="K3173">
            <v>250</v>
          </cell>
          <cell r="L3173">
            <v>339</v>
          </cell>
          <cell r="M3173">
            <v>250</v>
          </cell>
          <cell r="N3173">
            <v>250</v>
          </cell>
          <cell r="O3173">
            <v>250</v>
          </cell>
        </row>
        <row r="3174">
          <cell r="A3174" t="str">
            <v>14</v>
          </cell>
          <cell r="B3174" t="str">
            <v>02</v>
          </cell>
          <cell r="C3174" t="str">
            <v>01</v>
          </cell>
          <cell r="D3174" t="str">
            <v>03</v>
          </cell>
          <cell r="E3174" t="str">
            <v>13</v>
          </cell>
          <cell r="F3174" t="str">
            <v>01</v>
          </cell>
          <cell r="G3174" t="str">
            <v>1</v>
          </cell>
          <cell r="H3174" t="str">
            <v>00</v>
          </cell>
          <cell r="I3174" t="str">
            <v>0</v>
          </cell>
          <cell r="J3174">
            <v>0</v>
          </cell>
          <cell r="K3174">
            <v>1250</v>
          </cell>
          <cell r="L3174">
            <v>0</v>
          </cell>
          <cell r="M3174">
            <v>7891</v>
          </cell>
          <cell r="N3174">
            <v>7891</v>
          </cell>
          <cell r="O3174">
            <v>7891</v>
          </cell>
        </row>
        <row r="3175">
          <cell r="A3175" t="str">
            <v>14</v>
          </cell>
          <cell r="B3175" t="str">
            <v>02</v>
          </cell>
          <cell r="C3175" t="str">
            <v>01</v>
          </cell>
          <cell r="D3175" t="str">
            <v>03</v>
          </cell>
          <cell r="E3175" t="str">
            <v>13</v>
          </cell>
          <cell r="F3175" t="str">
            <v>03</v>
          </cell>
          <cell r="G3175" t="str">
            <v>1</v>
          </cell>
          <cell r="H3175" t="str">
            <v>00</v>
          </cell>
          <cell r="I3175" t="str">
            <v>0</v>
          </cell>
          <cell r="J3175">
            <v>7596</v>
          </cell>
          <cell r="K3175">
            <v>750</v>
          </cell>
          <cell r="L3175">
            <v>1148</v>
          </cell>
          <cell r="M3175">
            <v>750</v>
          </cell>
          <cell r="N3175">
            <v>750</v>
          </cell>
          <cell r="O3175">
            <v>750</v>
          </cell>
        </row>
        <row r="3176">
          <cell r="A3176" t="str">
            <v>14</v>
          </cell>
          <cell r="B3176" t="str">
            <v>02</v>
          </cell>
          <cell r="C3176" t="str">
            <v>01</v>
          </cell>
          <cell r="D3176" t="str">
            <v>03</v>
          </cell>
          <cell r="E3176" t="str">
            <v>13</v>
          </cell>
          <cell r="F3176" t="str">
            <v>09</v>
          </cell>
          <cell r="G3176" t="str">
            <v>1</v>
          </cell>
          <cell r="H3176" t="str">
            <v>00</v>
          </cell>
          <cell r="I3176" t="str">
            <v>0</v>
          </cell>
          <cell r="J3176">
            <v>0</v>
          </cell>
          <cell r="K3176">
            <v>8500</v>
          </cell>
          <cell r="L3176">
            <v>0</v>
          </cell>
          <cell r="M3176">
            <v>3500</v>
          </cell>
          <cell r="N3176">
            <v>3500</v>
          </cell>
          <cell r="O3176">
            <v>3500</v>
          </cell>
        </row>
        <row r="3177">
          <cell r="A3177" t="str">
            <v>14</v>
          </cell>
          <cell r="B3177" t="str">
            <v>02</v>
          </cell>
          <cell r="C3177" t="str">
            <v>01</v>
          </cell>
          <cell r="D3177" t="str">
            <v>03</v>
          </cell>
          <cell r="E3177" t="str">
            <v>13</v>
          </cell>
          <cell r="F3177" t="str">
            <v>09</v>
          </cell>
          <cell r="G3177" t="str">
            <v>2</v>
          </cell>
          <cell r="H3177" t="str">
            <v>00</v>
          </cell>
          <cell r="I3177" t="str">
            <v>0</v>
          </cell>
          <cell r="J3177">
            <v>0</v>
          </cell>
          <cell r="K3177">
            <v>1500</v>
          </cell>
          <cell r="L3177">
            <v>11112</v>
          </cell>
          <cell r="M3177">
            <v>1500</v>
          </cell>
          <cell r="N3177">
            <v>1500</v>
          </cell>
          <cell r="O3177">
            <v>1500</v>
          </cell>
        </row>
        <row r="3178">
          <cell r="A3178" t="str">
            <v>14</v>
          </cell>
          <cell r="B3178" t="str">
            <v>02</v>
          </cell>
          <cell r="C3178" t="str">
            <v>01</v>
          </cell>
          <cell r="D3178" t="str">
            <v>03</v>
          </cell>
          <cell r="E3178" t="str">
            <v>13</v>
          </cell>
          <cell r="F3178" t="str">
            <v>09</v>
          </cell>
          <cell r="G3178" t="str">
            <v>3</v>
          </cell>
          <cell r="H3178" t="str">
            <v>00</v>
          </cell>
          <cell r="I3178" t="str">
            <v>0</v>
          </cell>
          <cell r="J3178">
            <v>0</v>
          </cell>
          <cell r="K3178">
            <v>1500</v>
          </cell>
          <cell r="L3178">
            <v>5077</v>
          </cell>
          <cell r="M3178">
            <v>1500</v>
          </cell>
          <cell r="N3178">
            <v>1500</v>
          </cell>
          <cell r="O3178">
            <v>1500</v>
          </cell>
        </row>
        <row r="3179">
          <cell r="A3179" t="str">
            <v>14</v>
          </cell>
          <cell r="B3179" t="str">
            <v>02</v>
          </cell>
          <cell r="C3179" t="str">
            <v>01</v>
          </cell>
          <cell r="D3179" t="str">
            <v>03</v>
          </cell>
          <cell r="E3179" t="str">
            <v>13</v>
          </cell>
          <cell r="F3179" t="str">
            <v>09</v>
          </cell>
          <cell r="G3179" t="str">
            <v>4</v>
          </cell>
          <cell r="H3179" t="str">
            <v>00</v>
          </cell>
          <cell r="I3179" t="str">
            <v>0</v>
          </cell>
          <cell r="J3179">
            <v>0</v>
          </cell>
          <cell r="K3179">
            <v>1500</v>
          </cell>
          <cell r="L3179">
            <v>4212</v>
          </cell>
          <cell r="M3179">
            <v>1500</v>
          </cell>
          <cell r="N3179">
            <v>1500</v>
          </cell>
          <cell r="O3179">
            <v>1500</v>
          </cell>
        </row>
        <row r="3180">
          <cell r="A3180" t="str">
            <v>14</v>
          </cell>
          <cell r="B3180" t="str">
            <v>02</v>
          </cell>
          <cell r="C3180" t="str">
            <v>01</v>
          </cell>
          <cell r="D3180" t="str">
            <v>03</v>
          </cell>
          <cell r="E3180" t="str">
            <v>13</v>
          </cell>
          <cell r="F3180" t="str">
            <v>09</v>
          </cell>
          <cell r="G3180" t="str">
            <v>6</v>
          </cell>
          <cell r="H3180" t="str">
            <v>00</v>
          </cell>
          <cell r="I3180" t="str">
            <v>0</v>
          </cell>
          <cell r="J3180">
            <v>0</v>
          </cell>
          <cell r="K3180">
            <v>1000</v>
          </cell>
          <cell r="L3180">
            <v>4574</v>
          </cell>
          <cell r="M3180">
            <v>1000</v>
          </cell>
          <cell r="N3180">
            <v>1000</v>
          </cell>
          <cell r="O3180">
            <v>1000</v>
          </cell>
        </row>
        <row r="3181">
          <cell r="A3181" t="str">
            <v>14</v>
          </cell>
          <cell r="B3181" t="str">
            <v>02</v>
          </cell>
          <cell r="C3181" t="str">
            <v>01</v>
          </cell>
          <cell r="D3181" t="str">
            <v>03</v>
          </cell>
          <cell r="E3181" t="str">
            <v>13</v>
          </cell>
          <cell r="F3181" t="str">
            <v>09</v>
          </cell>
          <cell r="G3181" t="str">
            <v>5</v>
          </cell>
          <cell r="H3181" t="str">
            <v>00</v>
          </cell>
          <cell r="I3181" t="str">
            <v>0</v>
          </cell>
          <cell r="J3181">
            <v>5139</v>
          </cell>
          <cell r="K3181">
            <v>1000</v>
          </cell>
          <cell r="L3181">
            <v>0</v>
          </cell>
          <cell r="M3181">
            <v>0</v>
          </cell>
          <cell r="N3181">
            <v>0</v>
          </cell>
          <cell r="O3181">
            <v>0</v>
          </cell>
        </row>
        <row r="3182">
          <cell r="A3182" t="str">
            <v>14</v>
          </cell>
          <cell r="B3182" t="str">
            <v>02</v>
          </cell>
          <cell r="C3182" t="str">
            <v>01</v>
          </cell>
          <cell r="D3182" t="str">
            <v>03</v>
          </cell>
          <cell r="E3182" t="str">
            <v>13</v>
          </cell>
          <cell r="F3182" t="str">
            <v>01</v>
          </cell>
          <cell r="G3182" t="str">
            <v>5</v>
          </cell>
          <cell r="H3182" t="str">
            <v>00</v>
          </cell>
          <cell r="I3182" t="str">
            <v>0</v>
          </cell>
          <cell r="J3182">
            <v>672</v>
          </cell>
          <cell r="K3182">
            <v>400</v>
          </cell>
          <cell r="L3182">
            <v>0</v>
          </cell>
          <cell r="M3182">
            <v>1000</v>
          </cell>
          <cell r="N3182">
            <v>1000</v>
          </cell>
          <cell r="O3182">
            <v>1000</v>
          </cell>
        </row>
        <row r="3183">
          <cell r="A3183" t="str">
            <v>14</v>
          </cell>
          <cell r="B3183" t="str">
            <v>02</v>
          </cell>
          <cell r="C3183" t="str">
            <v>01</v>
          </cell>
          <cell r="D3183" t="str">
            <v>03</v>
          </cell>
          <cell r="E3183" t="str">
            <v>13</v>
          </cell>
          <cell r="F3183" t="str">
            <v>01</v>
          </cell>
          <cell r="G3183" t="str">
            <v>2</v>
          </cell>
          <cell r="H3183" t="str">
            <v>00</v>
          </cell>
          <cell r="I3183" t="str">
            <v>0</v>
          </cell>
          <cell r="J3183">
            <v>2548</v>
          </cell>
          <cell r="K3183">
            <v>1250</v>
          </cell>
          <cell r="L3183">
            <v>0</v>
          </cell>
          <cell r="M3183">
            <v>1250</v>
          </cell>
          <cell r="N3183">
            <v>1250</v>
          </cell>
          <cell r="O3183">
            <v>1250</v>
          </cell>
        </row>
        <row r="3184">
          <cell r="A3184" t="str">
            <v>14</v>
          </cell>
          <cell r="B3184" t="str">
            <v>02</v>
          </cell>
          <cell r="C3184" t="str">
            <v>01</v>
          </cell>
          <cell r="D3184" t="str">
            <v>03</v>
          </cell>
          <cell r="E3184" t="str">
            <v>13</v>
          </cell>
          <cell r="F3184" t="str">
            <v>01</v>
          </cell>
          <cell r="G3184" t="str">
            <v>4</v>
          </cell>
          <cell r="H3184" t="str">
            <v>00</v>
          </cell>
          <cell r="I3184" t="str">
            <v>0</v>
          </cell>
          <cell r="J3184">
            <v>0</v>
          </cell>
          <cell r="K3184">
            <v>1150</v>
          </cell>
          <cell r="L3184">
            <v>0</v>
          </cell>
          <cell r="M3184">
            <v>1150</v>
          </cell>
          <cell r="N3184">
            <v>1150</v>
          </cell>
          <cell r="O3184">
            <v>1150</v>
          </cell>
        </row>
        <row r="3185">
          <cell r="A3185" t="str">
            <v>14</v>
          </cell>
          <cell r="B3185" t="str">
            <v>02</v>
          </cell>
          <cell r="C3185" t="str">
            <v>01</v>
          </cell>
          <cell r="D3185" t="str">
            <v>03</v>
          </cell>
          <cell r="E3185" t="str">
            <v>14</v>
          </cell>
          <cell r="F3185" t="str">
            <v>26</v>
          </cell>
          <cell r="G3185" t="str">
            <v>2</v>
          </cell>
          <cell r="H3185" t="str">
            <v>00</v>
          </cell>
          <cell r="I3185" t="str">
            <v>0</v>
          </cell>
          <cell r="J3185">
            <v>0</v>
          </cell>
          <cell r="K3185">
            <v>0</v>
          </cell>
          <cell r="L3185">
            <v>0</v>
          </cell>
          <cell r="M3185">
            <v>2000</v>
          </cell>
          <cell r="N3185">
            <v>2000</v>
          </cell>
          <cell r="O3185">
            <v>2000</v>
          </cell>
        </row>
        <row r="3186">
          <cell r="A3186" t="str">
            <v>14</v>
          </cell>
          <cell r="B3186" t="str">
            <v>02</v>
          </cell>
          <cell r="C3186" t="str">
            <v>01</v>
          </cell>
          <cell r="D3186" t="str">
            <v>03</v>
          </cell>
          <cell r="E3186" t="str">
            <v>14</v>
          </cell>
          <cell r="F3186" t="str">
            <v>35</v>
          </cell>
          <cell r="G3186" t="str">
            <v>1</v>
          </cell>
          <cell r="H3186" t="str">
            <v>00</v>
          </cell>
          <cell r="I3186" t="str">
            <v>0</v>
          </cell>
          <cell r="J3186">
            <v>0</v>
          </cell>
          <cell r="K3186">
            <v>500</v>
          </cell>
          <cell r="L3186">
            <v>0</v>
          </cell>
          <cell r="M3186">
            <v>500</v>
          </cell>
          <cell r="N3186">
            <v>500</v>
          </cell>
          <cell r="O3186">
            <v>500</v>
          </cell>
        </row>
        <row r="3187">
          <cell r="A3187" t="str">
            <v>14</v>
          </cell>
          <cell r="B3187" t="str">
            <v>02</v>
          </cell>
          <cell r="C3187" t="str">
            <v>01</v>
          </cell>
          <cell r="D3187" t="str">
            <v>03</v>
          </cell>
          <cell r="E3187" t="str">
            <v>14</v>
          </cell>
          <cell r="F3187" t="str">
            <v>35</v>
          </cell>
          <cell r="G3187" t="str">
            <v>2</v>
          </cell>
          <cell r="H3187" t="str">
            <v>00</v>
          </cell>
          <cell r="I3187" t="str">
            <v>0</v>
          </cell>
          <cell r="J3187">
            <v>745</v>
          </cell>
          <cell r="K3187">
            <v>300</v>
          </cell>
          <cell r="L3187">
            <v>187</v>
          </cell>
          <cell r="M3187">
            <v>300</v>
          </cell>
          <cell r="N3187">
            <v>300</v>
          </cell>
          <cell r="O3187">
            <v>300</v>
          </cell>
        </row>
        <row r="3188">
          <cell r="A3188" t="str">
            <v>14</v>
          </cell>
          <cell r="B3188" t="str">
            <v>02</v>
          </cell>
          <cell r="C3188" t="str">
            <v>01</v>
          </cell>
          <cell r="D3188" t="str">
            <v>03</v>
          </cell>
          <cell r="E3188" t="str">
            <v>14</v>
          </cell>
          <cell r="F3188" t="str">
            <v>35</v>
          </cell>
          <cell r="G3188" t="str">
            <v>3</v>
          </cell>
          <cell r="H3188" t="str">
            <v>00</v>
          </cell>
          <cell r="I3188" t="str">
            <v>0</v>
          </cell>
          <cell r="J3188">
            <v>0</v>
          </cell>
          <cell r="K3188">
            <v>300</v>
          </cell>
          <cell r="L3188">
            <v>2893</v>
          </cell>
          <cell r="M3188">
            <v>300</v>
          </cell>
          <cell r="N3188">
            <v>300</v>
          </cell>
          <cell r="O3188">
            <v>300</v>
          </cell>
        </row>
        <row r="3189">
          <cell r="A3189" t="str">
            <v>14</v>
          </cell>
          <cell r="B3189" t="str">
            <v>02</v>
          </cell>
          <cell r="C3189" t="str">
            <v>01</v>
          </cell>
          <cell r="D3189" t="str">
            <v>03</v>
          </cell>
          <cell r="E3189" t="str">
            <v>14</v>
          </cell>
          <cell r="F3189" t="str">
            <v>35</v>
          </cell>
          <cell r="G3189" t="str">
            <v>4</v>
          </cell>
          <cell r="H3189" t="str">
            <v>00</v>
          </cell>
          <cell r="I3189" t="str">
            <v>0</v>
          </cell>
          <cell r="J3189">
            <v>1592</v>
          </cell>
          <cell r="K3189">
            <v>300</v>
          </cell>
          <cell r="L3189">
            <v>16317</v>
          </cell>
          <cell r="M3189">
            <v>300</v>
          </cell>
          <cell r="N3189">
            <v>300</v>
          </cell>
          <cell r="O3189">
            <v>300</v>
          </cell>
        </row>
        <row r="3190">
          <cell r="A3190" t="str">
            <v>14</v>
          </cell>
          <cell r="B3190" t="str">
            <v>02</v>
          </cell>
          <cell r="C3190" t="str">
            <v>01</v>
          </cell>
          <cell r="D3190" t="str">
            <v>03</v>
          </cell>
          <cell r="E3190" t="str">
            <v>14</v>
          </cell>
          <cell r="F3190" t="str">
            <v>35</v>
          </cell>
          <cell r="G3190" t="str">
            <v>6</v>
          </cell>
          <cell r="H3190" t="str">
            <v>00</v>
          </cell>
          <cell r="I3190" t="str">
            <v>0</v>
          </cell>
          <cell r="J3190">
            <v>9064</v>
          </cell>
          <cell r="K3190">
            <v>200</v>
          </cell>
          <cell r="L3190">
            <v>4494</v>
          </cell>
          <cell r="M3190">
            <v>200</v>
          </cell>
          <cell r="N3190">
            <v>200</v>
          </cell>
          <cell r="O3190">
            <v>200</v>
          </cell>
        </row>
        <row r="3191">
          <cell r="A3191" t="str">
            <v>14</v>
          </cell>
          <cell r="B3191" t="str">
            <v>02</v>
          </cell>
          <cell r="C3191" t="str">
            <v>01</v>
          </cell>
          <cell r="D3191" t="str">
            <v>03</v>
          </cell>
          <cell r="E3191" t="str">
            <v>14</v>
          </cell>
          <cell r="F3191" t="str">
            <v>35</v>
          </cell>
          <cell r="G3191" t="str">
            <v>5</v>
          </cell>
          <cell r="H3191" t="str">
            <v>00</v>
          </cell>
          <cell r="I3191" t="str">
            <v>0</v>
          </cell>
          <cell r="J3191">
            <v>648</v>
          </cell>
          <cell r="K3191">
            <v>200</v>
          </cell>
          <cell r="L3191">
            <v>501</v>
          </cell>
          <cell r="M3191">
            <v>200</v>
          </cell>
          <cell r="N3191">
            <v>200</v>
          </cell>
          <cell r="O3191">
            <v>200</v>
          </cell>
        </row>
        <row r="3192">
          <cell r="A3192" t="str">
            <v>14</v>
          </cell>
          <cell r="B3192" t="str">
            <v>02</v>
          </cell>
          <cell r="C3192" t="str">
            <v>01</v>
          </cell>
          <cell r="D3192" t="str">
            <v>03</v>
          </cell>
          <cell r="E3192" t="str">
            <v>14</v>
          </cell>
          <cell r="F3192" t="str">
            <v>26</v>
          </cell>
          <cell r="G3192" t="str">
            <v>3</v>
          </cell>
          <cell r="H3192" t="str">
            <v>00</v>
          </cell>
          <cell r="I3192" t="str">
            <v>0</v>
          </cell>
          <cell r="J3192">
            <v>0</v>
          </cell>
          <cell r="K3192">
            <v>1500</v>
          </cell>
          <cell r="L3192">
            <v>1145</v>
          </cell>
          <cell r="M3192">
            <v>500</v>
          </cell>
          <cell r="N3192">
            <v>500</v>
          </cell>
          <cell r="O3192">
            <v>500</v>
          </cell>
        </row>
        <row r="3193">
          <cell r="A3193" t="str">
            <v>14</v>
          </cell>
          <cell r="B3193" t="str">
            <v>02</v>
          </cell>
          <cell r="C3193" t="str">
            <v>01</v>
          </cell>
          <cell r="D3193" t="str">
            <v>04</v>
          </cell>
          <cell r="E3193" t="str">
            <v>12</v>
          </cell>
          <cell r="F3193" t="str">
            <v>01</v>
          </cell>
          <cell r="G3193" t="str">
            <v>1</v>
          </cell>
          <cell r="H3193" t="str">
            <v>00</v>
          </cell>
          <cell r="I3193" t="str">
            <v>0</v>
          </cell>
          <cell r="J3193">
            <v>0</v>
          </cell>
          <cell r="K3193">
            <v>5950</v>
          </cell>
          <cell r="L3193">
            <v>2316</v>
          </cell>
          <cell r="M3193">
            <v>3000</v>
          </cell>
          <cell r="N3193">
            <v>3000</v>
          </cell>
          <cell r="O3193">
            <v>3000</v>
          </cell>
        </row>
        <row r="3194">
          <cell r="A3194" t="str">
            <v>14</v>
          </cell>
          <cell r="B3194" t="str">
            <v>02</v>
          </cell>
          <cell r="C3194" t="str">
            <v>01</v>
          </cell>
          <cell r="D3194" t="str">
            <v>04</v>
          </cell>
          <cell r="E3194" t="str">
            <v>12</v>
          </cell>
          <cell r="F3194" t="str">
            <v>01</v>
          </cell>
          <cell r="G3194" t="str">
            <v>2</v>
          </cell>
          <cell r="H3194" t="str">
            <v>00</v>
          </cell>
          <cell r="I3194" t="str">
            <v>0</v>
          </cell>
          <cell r="J3194">
            <v>80</v>
          </cell>
          <cell r="K3194">
            <v>1500</v>
          </cell>
          <cell r="L3194">
            <v>8226</v>
          </cell>
          <cell r="M3194">
            <v>1500</v>
          </cell>
          <cell r="N3194">
            <v>1500</v>
          </cell>
          <cell r="O3194">
            <v>1500</v>
          </cell>
        </row>
        <row r="3195">
          <cell r="A3195" t="str">
            <v>14</v>
          </cell>
          <cell r="B3195" t="str">
            <v>02</v>
          </cell>
          <cell r="C3195" t="str">
            <v>01</v>
          </cell>
          <cell r="D3195" t="str">
            <v>04</v>
          </cell>
          <cell r="E3195" t="str">
            <v>12</v>
          </cell>
          <cell r="F3195" t="str">
            <v>01</v>
          </cell>
          <cell r="G3195" t="str">
            <v>3</v>
          </cell>
          <cell r="H3195" t="str">
            <v>00</v>
          </cell>
          <cell r="I3195" t="str">
            <v>0</v>
          </cell>
          <cell r="J3195">
            <v>0</v>
          </cell>
          <cell r="K3195">
            <v>1500</v>
          </cell>
          <cell r="L3195">
            <v>916</v>
          </cell>
          <cell r="M3195">
            <v>1500</v>
          </cell>
          <cell r="N3195">
            <v>1500</v>
          </cell>
          <cell r="O3195">
            <v>1500</v>
          </cell>
        </row>
        <row r="3196">
          <cell r="A3196" t="str">
            <v>14</v>
          </cell>
          <cell r="B3196" t="str">
            <v>02</v>
          </cell>
          <cell r="C3196" t="str">
            <v>01</v>
          </cell>
          <cell r="D3196" t="str">
            <v>04</v>
          </cell>
          <cell r="E3196" t="str">
            <v>12</v>
          </cell>
          <cell r="F3196" t="str">
            <v>01</v>
          </cell>
          <cell r="G3196" t="str">
            <v>4</v>
          </cell>
          <cell r="H3196" t="str">
            <v>00</v>
          </cell>
          <cell r="I3196" t="str">
            <v>0</v>
          </cell>
          <cell r="J3196">
            <v>0</v>
          </cell>
          <cell r="K3196">
            <v>500</v>
          </cell>
          <cell r="L3196">
            <v>298</v>
          </cell>
          <cell r="M3196">
            <v>500</v>
          </cell>
          <cell r="N3196">
            <v>500</v>
          </cell>
          <cell r="O3196">
            <v>500</v>
          </cell>
        </row>
        <row r="3197">
          <cell r="A3197" t="str">
            <v>14</v>
          </cell>
          <cell r="B3197" t="str">
            <v>02</v>
          </cell>
          <cell r="C3197" t="str">
            <v>01</v>
          </cell>
          <cell r="D3197" t="str">
            <v>04</v>
          </cell>
          <cell r="E3197" t="str">
            <v>12</v>
          </cell>
          <cell r="F3197" t="str">
            <v>01</v>
          </cell>
          <cell r="G3197" t="str">
            <v>6</v>
          </cell>
          <cell r="H3197" t="str">
            <v>00</v>
          </cell>
          <cell r="I3197" t="str">
            <v>0</v>
          </cell>
          <cell r="J3197">
            <v>0</v>
          </cell>
          <cell r="K3197">
            <v>1000</v>
          </cell>
          <cell r="L3197">
            <v>1221</v>
          </cell>
          <cell r="M3197">
            <v>500</v>
          </cell>
          <cell r="N3197">
            <v>500</v>
          </cell>
          <cell r="O3197">
            <v>500</v>
          </cell>
        </row>
        <row r="3198">
          <cell r="A3198" t="str">
            <v>14</v>
          </cell>
          <cell r="B3198" t="str">
            <v>02</v>
          </cell>
          <cell r="C3198" t="str">
            <v>01</v>
          </cell>
          <cell r="D3198" t="str">
            <v>04</v>
          </cell>
          <cell r="E3198" t="str">
            <v>12</v>
          </cell>
          <cell r="F3198" t="str">
            <v>04</v>
          </cell>
          <cell r="G3198" t="str">
            <v>1</v>
          </cell>
          <cell r="H3198" t="str">
            <v>00</v>
          </cell>
          <cell r="I3198" t="str">
            <v>0</v>
          </cell>
          <cell r="J3198">
            <v>0</v>
          </cell>
          <cell r="K3198">
            <v>700</v>
          </cell>
          <cell r="L3198">
            <v>957</v>
          </cell>
          <cell r="M3198">
            <v>700</v>
          </cell>
          <cell r="N3198">
            <v>700</v>
          </cell>
          <cell r="O3198">
            <v>700</v>
          </cell>
        </row>
        <row r="3199">
          <cell r="A3199" t="str">
            <v>14</v>
          </cell>
          <cell r="B3199" t="str">
            <v>02</v>
          </cell>
          <cell r="C3199" t="str">
            <v>01</v>
          </cell>
          <cell r="D3199" t="str">
            <v>04</v>
          </cell>
          <cell r="E3199" t="str">
            <v>12</v>
          </cell>
          <cell r="F3199" t="str">
            <v>07</v>
          </cell>
          <cell r="G3199" t="str">
            <v>1</v>
          </cell>
          <cell r="H3199" t="str">
            <v>00</v>
          </cell>
          <cell r="I3199" t="str">
            <v>0</v>
          </cell>
          <cell r="J3199">
            <v>2981</v>
          </cell>
          <cell r="K3199">
            <v>1600</v>
          </cell>
          <cell r="L3199">
            <v>884</v>
          </cell>
          <cell r="M3199">
            <v>1600</v>
          </cell>
          <cell r="N3199">
            <v>1600</v>
          </cell>
          <cell r="O3199">
            <v>1600</v>
          </cell>
        </row>
        <row r="3200">
          <cell r="A3200" t="str">
            <v>14</v>
          </cell>
          <cell r="B3200" t="str">
            <v>02</v>
          </cell>
          <cell r="C3200" t="str">
            <v>01</v>
          </cell>
          <cell r="D3200" t="str">
            <v>04</v>
          </cell>
          <cell r="E3200" t="str">
            <v>12</v>
          </cell>
          <cell r="F3200" t="str">
            <v>01</v>
          </cell>
          <cell r="G3200" t="str">
            <v>5</v>
          </cell>
          <cell r="H3200" t="str">
            <v>00</v>
          </cell>
          <cell r="I3200" t="str">
            <v>0</v>
          </cell>
          <cell r="J3200">
            <v>6459</v>
          </cell>
          <cell r="K3200">
            <v>800</v>
          </cell>
          <cell r="L3200">
            <v>3579</v>
          </cell>
          <cell r="M3200">
            <v>500</v>
          </cell>
          <cell r="N3200">
            <v>500</v>
          </cell>
          <cell r="O3200">
            <v>500</v>
          </cell>
        </row>
        <row r="3201">
          <cell r="A3201" t="str">
            <v>14</v>
          </cell>
          <cell r="B3201" t="str">
            <v>02</v>
          </cell>
          <cell r="C3201" t="str">
            <v>01</v>
          </cell>
          <cell r="D3201" t="str">
            <v>05</v>
          </cell>
          <cell r="E3201" t="str">
            <v>11</v>
          </cell>
          <cell r="F3201" t="str">
            <v>01</v>
          </cell>
          <cell r="G3201" t="str">
            <v>3</v>
          </cell>
          <cell r="H3201" t="str">
            <v>00</v>
          </cell>
          <cell r="I3201" t="str">
            <v>0</v>
          </cell>
          <cell r="J3201">
            <v>0</v>
          </cell>
          <cell r="K3201">
            <v>4800</v>
          </cell>
          <cell r="L3201">
            <v>534</v>
          </cell>
          <cell r="M3201">
            <v>1500</v>
          </cell>
          <cell r="N3201">
            <v>1500</v>
          </cell>
          <cell r="O3201">
            <v>1500</v>
          </cell>
        </row>
        <row r="3202">
          <cell r="A3202" t="str">
            <v>14</v>
          </cell>
          <cell r="B3202" t="str">
            <v>02</v>
          </cell>
          <cell r="C3202" t="str">
            <v>01</v>
          </cell>
          <cell r="D3202" t="str">
            <v>05</v>
          </cell>
          <cell r="E3202" t="str">
            <v>11</v>
          </cell>
          <cell r="F3202" t="str">
            <v>01</v>
          </cell>
          <cell r="G3202" t="str">
            <v>5</v>
          </cell>
          <cell r="H3202" t="str">
            <v>00</v>
          </cell>
          <cell r="I3202" t="str">
            <v>0</v>
          </cell>
          <cell r="J3202">
            <v>0</v>
          </cell>
          <cell r="K3202">
            <v>4000</v>
          </cell>
          <cell r="L3202">
            <v>507</v>
          </cell>
          <cell r="M3202">
            <v>0</v>
          </cell>
          <cell r="N3202">
            <v>0</v>
          </cell>
          <cell r="O3202">
            <v>0</v>
          </cell>
        </row>
        <row r="3203">
          <cell r="A3203" t="str">
            <v>14</v>
          </cell>
          <cell r="B3203" t="str">
            <v>02</v>
          </cell>
          <cell r="C3203" t="str">
            <v>01</v>
          </cell>
          <cell r="D3203" t="str">
            <v>05</v>
          </cell>
          <cell r="E3203" t="str">
            <v>11</v>
          </cell>
          <cell r="F3203" t="str">
            <v>01</v>
          </cell>
          <cell r="G3203" t="str">
            <v>6</v>
          </cell>
          <cell r="H3203" t="str">
            <v>00</v>
          </cell>
          <cell r="I3203" t="str">
            <v>0</v>
          </cell>
          <cell r="J3203">
            <v>0</v>
          </cell>
          <cell r="K3203">
            <v>4000</v>
          </cell>
          <cell r="L3203">
            <v>397</v>
          </cell>
          <cell r="M3203">
            <v>1500</v>
          </cell>
          <cell r="N3203">
            <v>1500</v>
          </cell>
          <cell r="O3203">
            <v>1500</v>
          </cell>
        </row>
        <row r="3204">
          <cell r="A3204" t="str">
            <v>14</v>
          </cell>
          <cell r="B3204" t="str">
            <v>02</v>
          </cell>
          <cell r="C3204" t="str">
            <v>01</v>
          </cell>
          <cell r="D3204" t="str">
            <v>05</v>
          </cell>
          <cell r="E3204" t="str">
            <v>13</v>
          </cell>
          <cell r="F3204" t="str">
            <v>07</v>
          </cell>
          <cell r="G3204" t="str">
            <v>1</v>
          </cell>
          <cell r="H3204" t="str">
            <v>00</v>
          </cell>
          <cell r="I3204" t="str">
            <v>0</v>
          </cell>
          <cell r="J3204">
            <v>496</v>
          </cell>
          <cell r="K3204">
            <v>5</v>
          </cell>
          <cell r="L3204">
            <v>152</v>
          </cell>
          <cell r="M3204">
            <v>4330</v>
          </cell>
          <cell r="N3204">
            <v>4330</v>
          </cell>
          <cell r="O3204">
            <v>4330</v>
          </cell>
        </row>
        <row r="3205">
          <cell r="A3205" t="str">
            <v>14</v>
          </cell>
          <cell r="B3205" t="str">
            <v>02</v>
          </cell>
          <cell r="C3205" t="str">
            <v>01</v>
          </cell>
          <cell r="D3205" t="str">
            <v>05</v>
          </cell>
          <cell r="E3205" t="str">
            <v>13</v>
          </cell>
          <cell r="F3205" t="str">
            <v>07</v>
          </cell>
          <cell r="G3205" t="str">
            <v>2</v>
          </cell>
          <cell r="H3205" t="str">
            <v>00</v>
          </cell>
          <cell r="I3205" t="str">
            <v>0</v>
          </cell>
          <cell r="J3205">
            <v>0</v>
          </cell>
          <cell r="K3205">
            <v>1</v>
          </cell>
          <cell r="L3205">
            <v>0</v>
          </cell>
          <cell r="M3205">
            <v>5000</v>
          </cell>
          <cell r="N3205">
            <v>5000</v>
          </cell>
          <cell r="O3205">
            <v>5000</v>
          </cell>
        </row>
        <row r="3206">
          <cell r="A3206" t="str">
            <v>14</v>
          </cell>
          <cell r="B3206" t="str">
            <v>02</v>
          </cell>
          <cell r="C3206" t="str">
            <v>01</v>
          </cell>
          <cell r="D3206" t="str">
            <v>05</v>
          </cell>
          <cell r="E3206" t="str">
            <v>13</v>
          </cell>
          <cell r="F3206" t="str">
            <v>07</v>
          </cell>
          <cell r="G3206" t="str">
            <v>3</v>
          </cell>
          <cell r="H3206" t="str">
            <v>00</v>
          </cell>
          <cell r="I3206" t="str">
            <v>0</v>
          </cell>
          <cell r="J3206">
            <v>0</v>
          </cell>
          <cell r="K3206">
            <v>2</v>
          </cell>
          <cell r="L3206">
            <v>1079</v>
          </cell>
          <cell r="M3206">
            <v>0</v>
          </cell>
          <cell r="N3206">
            <v>0</v>
          </cell>
          <cell r="O3206">
            <v>0</v>
          </cell>
        </row>
        <row r="3207">
          <cell r="A3207" t="str">
            <v>14</v>
          </cell>
          <cell r="B3207" t="str">
            <v>02</v>
          </cell>
          <cell r="C3207" t="str">
            <v>01</v>
          </cell>
          <cell r="D3207" t="str">
            <v>05</v>
          </cell>
          <cell r="E3207" t="str">
            <v>13</v>
          </cell>
          <cell r="F3207" t="str">
            <v>07</v>
          </cell>
          <cell r="G3207" t="str">
            <v>4</v>
          </cell>
          <cell r="H3207" t="str">
            <v>00</v>
          </cell>
          <cell r="I3207" t="str">
            <v>0</v>
          </cell>
          <cell r="J3207">
            <v>0</v>
          </cell>
          <cell r="K3207">
            <v>2</v>
          </cell>
          <cell r="L3207">
            <v>172</v>
          </cell>
          <cell r="M3207">
            <v>1500</v>
          </cell>
          <cell r="N3207">
            <v>1500</v>
          </cell>
          <cell r="O3207">
            <v>1500</v>
          </cell>
        </row>
        <row r="3208">
          <cell r="A3208" t="str">
            <v>14</v>
          </cell>
          <cell r="B3208" t="str">
            <v>02</v>
          </cell>
          <cell r="C3208" t="str">
            <v>01</v>
          </cell>
          <cell r="D3208" t="str">
            <v>05</v>
          </cell>
          <cell r="E3208" t="str">
            <v>13</v>
          </cell>
          <cell r="F3208" t="str">
            <v>07</v>
          </cell>
          <cell r="G3208" t="str">
            <v>6</v>
          </cell>
          <cell r="H3208" t="str">
            <v>00</v>
          </cell>
          <cell r="I3208" t="str">
            <v>0</v>
          </cell>
          <cell r="J3208">
            <v>282</v>
          </cell>
          <cell r="K3208">
            <v>2</v>
          </cell>
          <cell r="L3208">
            <v>98</v>
          </cell>
          <cell r="M3208">
            <v>1500</v>
          </cell>
          <cell r="N3208">
            <v>1500</v>
          </cell>
          <cell r="O3208">
            <v>1500</v>
          </cell>
        </row>
        <row r="3209">
          <cell r="A3209" t="str">
            <v>14</v>
          </cell>
          <cell r="B3209" t="str">
            <v>02</v>
          </cell>
          <cell r="C3209" t="str">
            <v>01</v>
          </cell>
          <cell r="D3209" t="str">
            <v>05</v>
          </cell>
          <cell r="E3209" t="str">
            <v>13</v>
          </cell>
          <cell r="F3209" t="str">
            <v>10</v>
          </cell>
          <cell r="G3209" t="str">
            <v>1</v>
          </cell>
          <cell r="H3209" t="str">
            <v>00</v>
          </cell>
          <cell r="I3209" t="str">
            <v>0</v>
          </cell>
          <cell r="J3209">
            <v>0</v>
          </cell>
          <cell r="K3209">
            <v>5000</v>
          </cell>
          <cell r="L3209">
            <v>153</v>
          </cell>
          <cell r="M3209">
            <v>0</v>
          </cell>
          <cell r="N3209">
            <v>0</v>
          </cell>
          <cell r="O3209">
            <v>0</v>
          </cell>
        </row>
        <row r="3210">
          <cell r="A3210" t="str">
            <v>14</v>
          </cell>
          <cell r="B3210" t="str">
            <v>02</v>
          </cell>
          <cell r="C3210" t="str">
            <v>01</v>
          </cell>
          <cell r="D3210" t="str">
            <v>05</v>
          </cell>
          <cell r="E3210" t="str">
            <v>13</v>
          </cell>
          <cell r="F3210" t="str">
            <v>18</v>
          </cell>
          <cell r="G3210" t="str">
            <v>1</v>
          </cell>
          <cell r="H3210" t="str">
            <v>00</v>
          </cell>
          <cell r="I3210" t="str">
            <v>0</v>
          </cell>
          <cell r="J3210">
            <v>0</v>
          </cell>
          <cell r="K3210">
            <v>3000</v>
          </cell>
          <cell r="L3210">
            <v>0</v>
          </cell>
          <cell r="M3210">
            <v>5950</v>
          </cell>
          <cell r="N3210">
            <v>5950</v>
          </cell>
          <cell r="O3210">
            <v>5950</v>
          </cell>
        </row>
        <row r="3211">
          <cell r="A3211" t="str">
            <v>14</v>
          </cell>
          <cell r="B3211" t="str">
            <v>02</v>
          </cell>
          <cell r="C3211" t="str">
            <v>01</v>
          </cell>
          <cell r="D3211" t="str">
            <v>05</v>
          </cell>
          <cell r="E3211" t="str">
            <v>13</v>
          </cell>
          <cell r="F3211" t="str">
            <v>07</v>
          </cell>
          <cell r="G3211" t="str">
            <v>5</v>
          </cell>
          <cell r="H3211" t="str">
            <v>00</v>
          </cell>
          <cell r="I3211" t="str">
            <v>0</v>
          </cell>
          <cell r="J3211">
            <v>0</v>
          </cell>
          <cell r="K3211">
            <v>2</v>
          </cell>
          <cell r="L3211">
            <v>367</v>
          </cell>
          <cell r="M3211">
            <v>0</v>
          </cell>
          <cell r="N3211">
            <v>0</v>
          </cell>
          <cell r="O3211">
            <v>0</v>
          </cell>
        </row>
        <row r="3212">
          <cell r="A3212" t="str">
            <v>14</v>
          </cell>
          <cell r="B3212" t="str">
            <v>02</v>
          </cell>
          <cell r="C3212" t="str">
            <v>01</v>
          </cell>
          <cell r="D3212" t="str">
            <v>05</v>
          </cell>
          <cell r="E3212" t="str">
            <v>20</v>
          </cell>
          <cell r="F3212" t="str">
            <v>00</v>
          </cell>
          <cell r="G3212" t="str">
            <v>1</v>
          </cell>
          <cell r="H3212" t="str">
            <v>00</v>
          </cell>
          <cell r="I3212" t="str">
            <v>0</v>
          </cell>
          <cell r="J3212">
            <v>0</v>
          </cell>
          <cell r="K3212">
            <v>15000</v>
          </cell>
          <cell r="L3212">
            <v>0</v>
          </cell>
          <cell r="M3212">
            <v>1</v>
          </cell>
          <cell r="N3212">
            <v>1</v>
          </cell>
          <cell r="O3212">
            <v>1</v>
          </cell>
        </row>
        <row r="3213">
          <cell r="A3213" t="str">
            <v>14</v>
          </cell>
          <cell r="B3213" t="str">
            <v>02</v>
          </cell>
          <cell r="C3213" t="str">
            <v>02</v>
          </cell>
          <cell r="D3213" t="str">
            <v>01</v>
          </cell>
          <cell r="E3213" t="str">
            <v>11</v>
          </cell>
          <cell r="F3213" t="str">
            <v>05</v>
          </cell>
          <cell r="G3213" t="str">
            <v>2</v>
          </cell>
          <cell r="H3213" t="str">
            <v>00</v>
          </cell>
          <cell r="I3213" t="str">
            <v>0</v>
          </cell>
          <cell r="J3213">
            <v>6013</v>
          </cell>
          <cell r="K3213">
            <v>1000</v>
          </cell>
          <cell r="L3213">
            <v>0</v>
          </cell>
          <cell r="M3213">
            <v>1000</v>
          </cell>
          <cell r="N3213">
            <v>1000</v>
          </cell>
          <cell r="O3213">
            <v>1000</v>
          </cell>
        </row>
        <row r="3214">
          <cell r="A3214" t="str">
            <v>14</v>
          </cell>
          <cell r="B3214" t="str">
            <v>02</v>
          </cell>
          <cell r="C3214" t="str">
            <v>02</v>
          </cell>
          <cell r="D3214" t="str">
            <v>01</v>
          </cell>
          <cell r="E3214" t="str">
            <v>10</v>
          </cell>
          <cell r="F3214" t="str">
            <v>02</v>
          </cell>
          <cell r="G3214" t="str">
            <v>0</v>
          </cell>
          <cell r="H3214" t="str">
            <v>00</v>
          </cell>
          <cell r="I3214" t="str">
            <v>0</v>
          </cell>
          <cell r="J3214">
            <v>0</v>
          </cell>
          <cell r="K3214">
            <v>791844</v>
          </cell>
          <cell r="L3214">
            <v>0</v>
          </cell>
          <cell r="M3214">
            <v>0</v>
          </cell>
          <cell r="N3214">
            <v>0</v>
          </cell>
          <cell r="O3214">
            <v>0</v>
          </cell>
        </row>
        <row r="3215">
          <cell r="A3215" t="str">
            <v>14</v>
          </cell>
          <cell r="B3215" t="str">
            <v>02</v>
          </cell>
          <cell r="C3215" t="str">
            <v>02</v>
          </cell>
          <cell r="D3215" t="str">
            <v>01</v>
          </cell>
          <cell r="E3215" t="str">
            <v>11</v>
          </cell>
          <cell r="F3215" t="str">
            <v>05</v>
          </cell>
          <cell r="G3215" t="str">
            <v>1</v>
          </cell>
          <cell r="H3215" t="str">
            <v>00</v>
          </cell>
          <cell r="I3215" t="str">
            <v>0</v>
          </cell>
          <cell r="J3215">
            <v>5736</v>
          </cell>
          <cell r="K3215">
            <v>800</v>
          </cell>
          <cell r="L3215">
            <v>1437</v>
          </cell>
          <cell r="M3215">
            <v>1000</v>
          </cell>
          <cell r="N3215">
            <v>1000</v>
          </cell>
          <cell r="O3215">
            <v>1000</v>
          </cell>
        </row>
        <row r="3216">
          <cell r="A3216" t="str">
            <v>14</v>
          </cell>
          <cell r="B3216" t="str">
            <v>02</v>
          </cell>
          <cell r="C3216" t="str">
            <v>02</v>
          </cell>
          <cell r="D3216" t="str">
            <v>01</v>
          </cell>
          <cell r="E3216" t="str">
            <v>13</v>
          </cell>
          <cell r="F3216" t="str">
            <v>01</v>
          </cell>
          <cell r="G3216" t="str">
            <v>1</v>
          </cell>
          <cell r="H3216" t="str">
            <v>00</v>
          </cell>
          <cell r="I3216" t="str">
            <v>0</v>
          </cell>
          <cell r="J3216">
            <v>728</v>
          </cell>
          <cell r="K3216">
            <v>200</v>
          </cell>
          <cell r="L3216">
            <v>1377</v>
          </cell>
          <cell r="M3216">
            <v>0</v>
          </cell>
          <cell r="N3216">
            <v>0</v>
          </cell>
          <cell r="O3216">
            <v>0</v>
          </cell>
        </row>
        <row r="3217">
          <cell r="A3217" t="str">
            <v>14</v>
          </cell>
          <cell r="B3217" t="str">
            <v>02</v>
          </cell>
          <cell r="C3217" t="str">
            <v>02</v>
          </cell>
          <cell r="D3217" t="str">
            <v>01</v>
          </cell>
          <cell r="E3217" t="str">
            <v>13</v>
          </cell>
          <cell r="F3217" t="str">
            <v>01</v>
          </cell>
          <cell r="G3217" t="str">
            <v>2</v>
          </cell>
          <cell r="H3217" t="str">
            <v>00</v>
          </cell>
          <cell r="I3217" t="str">
            <v>0</v>
          </cell>
          <cell r="J3217">
            <v>973</v>
          </cell>
          <cell r="K3217">
            <v>100</v>
          </cell>
          <cell r="L3217">
            <v>5876</v>
          </cell>
          <cell r="M3217">
            <v>100</v>
          </cell>
          <cell r="N3217">
            <v>100</v>
          </cell>
          <cell r="O3217">
            <v>100</v>
          </cell>
        </row>
        <row r="3218">
          <cell r="A3218" t="str">
            <v>14</v>
          </cell>
          <cell r="B3218" t="str">
            <v>02</v>
          </cell>
          <cell r="C3218" t="str">
            <v>02</v>
          </cell>
          <cell r="D3218" t="str">
            <v>01</v>
          </cell>
          <cell r="E3218" t="str">
            <v>14</v>
          </cell>
          <cell r="F3218" t="str">
            <v>23</v>
          </cell>
          <cell r="G3218" t="str">
            <v>1</v>
          </cell>
          <cell r="H3218" t="str">
            <v>00</v>
          </cell>
          <cell r="I3218" t="str">
            <v>0</v>
          </cell>
          <cell r="J3218">
            <v>1390</v>
          </cell>
          <cell r="K3218">
            <v>900</v>
          </cell>
          <cell r="L3218">
            <v>1483</v>
          </cell>
          <cell r="M3218">
            <v>500</v>
          </cell>
          <cell r="N3218">
            <v>500</v>
          </cell>
          <cell r="O3218">
            <v>500</v>
          </cell>
        </row>
        <row r="3219">
          <cell r="A3219" t="str">
            <v>14</v>
          </cell>
          <cell r="B3219" t="str">
            <v>02</v>
          </cell>
          <cell r="C3219" t="str">
            <v>02</v>
          </cell>
          <cell r="D3219" t="str">
            <v>01</v>
          </cell>
          <cell r="E3219" t="str">
            <v>14</v>
          </cell>
          <cell r="F3219" t="str">
            <v>23</v>
          </cell>
          <cell r="G3219" t="str">
            <v>2</v>
          </cell>
          <cell r="H3219" t="str">
            <v>00</v>
          </cell>
          <cell r="I3219" t="str">
            <v>0</v>
          </cell>
          <cell r="J3219">
            <v>90</v>
          </cell>
          <cell r="K3219">
            <v>500</v>
          </cell>
          <cell r="L3219">
            <v>1589</v>
          </cell>
          <cell r="M3219">
            <v>500</v>
          </cell>
          <cell r="N3219">
            <v>500</v>
          </cell>
          <cell r="O3219">
            <v>500</v>
          </cell>
        </row>
        <row r="3220">
          <cell r="A3220" t="str">
            <v>14</v>
          </cell>
          <cell r="B3220" t="str">
            <v>02</v>
          </cell>
          <cell r="C3220" t="str">
            <v>02</v>
          </cell>
          <cell r="D3220" t="str">
            <v>01</v>
          </cell>
          <cell r="E3220" t="str">
            <v>14</v>
          </cell>
          <cell r="F3220" t="str">
            <v>23</v>
          </cell>
          <cell r="G3220" t="str">
            <v>4</v>
          </cell>
          <cell r="H3220" t="str">
            <v>00</v>
          </cell>
          <cell r="I3220" t="str">
            <v>0</v>
          </cell>
          <cell r="J3220">
            <v>0</v>
          </cell>
          <cell r="K3220">
            <v>400</v>
          </cell>
          <cell r="L3220">
            <v>521</v>
          </cell>
          <cell r="M3220">
            <v>800</v>
          </cell>
          <cell r="N3220">
            <v>800</v>
          </cell>
          <cell r="O3220">
            <v>800</v>
          </cell>
        </row>
        <row r="3221">
          <cell r="A3221" t="str">
            <v>14</v>
          </cell>
          <cell r="B3221" t="str">
            <v>02</v>
          </cell>
          <cell r="C3221" t="str">
            <v>02</v>
          </cell>
          <cell r="D3221" t="str">
            <v>01</v>
          </cell>
          <cell r="E3221" t="str">
            <v>14</v>
          </cell>
          <cell r="F3221" t="str">
            <v>23</v>
          </cell>
          <cell r="G3221" t="str">
            <v>6</v>
          </cell>
          <cell r="H3221" t="str">
            <v>00</v>
          </cell>
          <cell r="I3221" t="str">
            <v>0</v>
          </cell>
          <cell r="J3221">
            <v>7053</v>
          </cell>
          <cell r="K3221">
            <v>400</v>
          </cell>
          <cell r="L3221">
            <v>1061</v>
          </cell>
          <cell r="M3221">
            <v>800</v>
          </cell>
          <cell r="N3221">
            <v>800</v>
          </cell>
          <cell r="O3221">
            <v>800</v>
          </cell>
        </row>
        <row r="3222">
          <cell r="A3222" t="str">
            <v>14</v>
          </cell>
          <cell r="B3222" t="str">
            <v>02</v>
          </cell>
          <cell r="C3222" t="str">
            <v>02</v>
          </cell>
          <cell r="D3222" t="str">
            <v>01</v>
          </cell>
          <cell r="E3222" t="str">
            <v>14</v>
          </cell>
          <cell r="F3222" t="str">
            <v>23</v>
          </cell>
          <cell r="G3222" t="str">
            <v>5</v>
          </cell>
          <cell r="H3222" t="str">
            <v>00</v>
          </cell>
          <cell r="I3222" t="str">
            <v>0</v>
          </cell>
          <cell r="J3222">
            <v>2200</v>
          </cell>
          <cell r="K3222">
            <v>300</v>
          </cell>
          <cell r="L3222">
            <v>575</v>
          </cell>
          <cell r="M3222">
            <v>800</v>
          </cell>
          <cell r="N3222">
            <v>800</v>
          </cell>
          <cell r="O3222">
            <v>800</v>
          </cell>
        </row>
        <row r="3223">
          <cell r="A3223" t="str">
            <v>14</v>
          </cell>
          <cell r="B3223" t="str">
            <v>02</v>
          </cell>
          <cell r="C3223" t="str">
            <v>02</v>
          </cell>
          <cell r="D3223" t="str">
            <v>02</v>
          </cell>
          <cell r="E3223" t="str">
            <v>14</v>
          </cell>
          <cell r="F3223" t="str">
            <v>23</v>
          </cell>
          <cell r="G3223" t="str">
            <v>1</v>
          </cell>
          <cell r="H3223" t="str">
            <v>00</v>
          </cell>
          <cell r="I3223" t="str">
            <v>0</v>
          </cell>
          <cell r="J3223">
            <v>0</v>
          </cell>
          <cell r="K3223">
            <v>600</v>
          </cell>
          <cell r="L3223">
            <v>0</v>
          </cell>
          <cell r="M3223">
            <v>1600</v>
          </cell>
          <cell r="N3223">
            <v>1600</v>
          </cell>
          <cell r="O3223">
            <v>1600</v>
          </cell>
        </row>
        <row r="3224">
          <cell r="A3224" t="str">
            <v>14</v>
          </cell>
          <cell r="B3224" t="str">
            <v>02</v>
          </cell>
          <cell r="C3224" t="str">
            <v>02</v>
          </cell>
          <cell r="D3224" t="str">
            <v>02</v>
          </cell>
          <cell r="E3224" t="str">
            <v>14</v>
          </cell>
          <cell r="F3224" t="str">
            <v>23</v>
          </cell>
          <cell r="G3224" t="str">
            <v>2</v>
          </cell>
          <cell r="H3224" t="str">
            <v>00</v>
          </cell>
          <cell r="I3224" t="str">
            <v>0</v>
          </cell>
          <cell r="J3224">
            <v>0</v>
          </cell>
          <cell r="K3224">
            <v>1000</v>
          </cell>
          <cell r="L3224">
            <v>11737</v>
          </cell>
          <cell r="M3224">
            <v>1000</v>
          </cell>
          <cell r="N3224">
            <v>1000</v>
          </cell>
          <cell r="O3224">
            <v>1000</v>
          </cell>
        </row>
        <row r="3225">
          <cell r="A3225" t="str">
            <v>14</v>
          </cell>
          <cell r="B3225" t="str">
            <v>02</v>
          </cell>
          <cell r="C3225" t="str">
            <v>02</v>
          </cell>
          <cell r="D3225" t="str">
            <v>03</v>
          </cell>
          <cell r="E3225" t="str">
            <v>13</v>
          </cell>
          <cell r="F3225" t="str">
            <v>01</v>
          </cell>
          <cell r="G3225" t="str">
            <v>3</v>
          </cell>
          <cell r="H3225" t="str">
            <v>00</v>
          </cell>
          <cell r="I3225" t="str">
            <v>0</v>
          </cell>
          <cell r="J3225">
            <v>0</v>
          </cell>
          <cell r="K3225">
            <v>1200</v>
          </cell>
          <cell r="L3225">
            <v>1951</v>
          </cell>
          <cell r="M3225">
            <v>0</v>
          </cell>
          <cell r="N3225">
            <v>0</v>
          </cell>
          <cell r="O3225">
            <v>0</v>
          </cell>
        </row>
        <row r="3226">
          <cell r="A3226" t="str">
            <v>14</v>
          </cell>
          <cell r="B3226" t="str">
            <v>02</v>
          </cell>
          <cell r="C3226" t="str">
            <v>02</v>
          </cell>
          <cell r="D3226" t="str">
            <v>03</v>
          </cell>
          <cell r="E3226" t="str">
            <v>13</v>
          </cell>
          <cell r="F3226" t="str">
            <v>01</v>
          </cell>
          <cell r="G3226" t="str">
            <v>6</v>
          </cell>
          <cell r="H3226" t="str">
            <v>00</v>
          </cell>
          <cell r="I3226" t="str">
            <v>0</v>
          </cell>
          <cell r="J3226">
            <v>0</v>
          </cell>
          <cell r="K3226">
            <v>400</v>
          </cell>
          <cell r="L3226">
            <v>0</v>
          </cell>
          <cell r="M3226">
            <v>0</v>
          </cell>
          <cell r="N3226">
            <v>0</v>
          </cell>
          <cell r="O3226">
            <v>0</v>
          </cell>
        </row>
        <row r="3227">
          <cell r="A3227" t="str">
            <v>14</v>
          </cell>
          <cell r="B3227" t="str">
            <v>02</v>
          </cell>
          <cell r="C3227" t="str">
            <v>02</v>
          </cell>
          <cell r="D3227" t="str">
            <v>03</v>
          </cell>
          <cell r="E3227" t="str">
            <v>14</v>
          </cell>
          <cell r="F3227" t="str">
            <v>23</v>
          </cell>
          <cell r="G3227" t="str">
            <v>3</v>
          </cell>
          <cell r="H3227" t="str">
            <v>00</v>
          </cell>
          <cell r="I3227" t="str">
            <v>0</v>
          </cell>
          <cell r="J3227">
            <v>938</v>
          </cell>
          <cell r="K3227">
            <v>5500</v>
          </cell>
          <cell r="L3227">
            <v>5229</v>
          </cell>
          <cell r="M3227">
            <v>0</v>
          </cell>
          <cell r="N3227">
            <v>0</v>
          </cell>
          <cell r="O3227">
            <v>0</v>
          </cell>
        </row>
        <row r="3228">
          <cell r="A3228" t="str">
            <v>14</v>
          </cell>
          <cell r="B3228" t="str">
            <v>02</v>
          </cell>
          <cell r="C3228" t="str">
            <v>02</v>
          </cell>
          <cell r="D3228" t="str">
            <v>03</v>
          </cell>
          <cell r="E3228" t="str">
            <v>14</v>
          </cell>
          <cell r="F3228" t="str">
            <v>26</v>
          </cell>
          <cell r="G3228" t="str">
            <v>2</v>
          </cell>
          <cell r="H3228" t="str">
            <v>00</v>
          </cell>
          <cell r="I3228" t="str">
            <v>0</v>
          </cell>
          <cell r="J3228">
            <v>0</v>
          </cell>
          <cell r="K3228">
            <v>1000</v>
          </cell>
          <cell r="L3228">
            <v>446</v>
          </cell>
          <cell r="M3228">
            <v>0</v>
          </cell>
          <cell r="N3228">
            <v>0</v>
          </cell>
          <cell r="O3228">
            <v>0</v>
          </cell>
        </row>
        <row r="3229">
          <cell r="A3229" t="str">
            <v>14</v>
          </cell>
          <cell r="B3229" t="str">
            <v>02</v>
          </cell>
          <cell r="C3229" t="str">
            <v>02</v>
          </cell>
          <cell r="D3229" t="str">
            <v>04</v>
          </cell>
          <cell r="E3229" t="str">
            <v>12</v>
          </cell>
          <cell r="F3229" t="str">
            <v>05</v>
          </cell>
          <cell r="G3229" t="str">
            <v>1</v>
          </cell>
          <cell r="H3229" t="str">
            <v>00</v>
          </cell>
          <cell r="I3229" t="str">
            <v>0</v>
          </cell>
          <cell r="J3229">
            <v>0</v>
          </cell>
          <cell r="K3229">
            <v>500</v>
          </cell>
          <cell r="L3229">
            <v>116</v>
          </cell>
          <cell r="M3229">
            <v>0</v>
          </cell>
          <cell r="N3229">
            <v>0</v>
          </cell>
          <cell r="O3229">
            <v>0</v>
          </cell>
        </row>
        <row r="3230">
          <cell r="A3230" t="str">
            <v>14</v>
          </cell>
          <cell r="B3230" t="str">
            <v>02</v>
          </cell>
          <cell r="C3230" t="str">
            <v>02</v>
          </cell>
          <cell r="D3230" t="str">
            <v>04</v>
          </cell>
          <cell r="E3230" t="str">
            <v>13</v>
          </cell>
          <cell r="F3230" t="str">
            <v>01</v>
          </cell>
          <cell r="G3230" t="str">
            <v>1</v>
          </cell>
          <cell r="H3230" t="str">
            <v>00</v>
          </cell>
          <cell r="I3230" t="str">
            <v>0</v>
          </cell>
          <cell r="J3230">
            <v>0</v>
          </cell>
          <cell r="K3230">
            <v>250</v>
          </cell>
          <cell r="L3230">
            <v>837</v>
          </cell>
          <cell r="M3230">
            <v>0</v>
          </cell>
          <cell r="N3230">
            <v>0</v>
          </cell>
          <cell r="O3230">
            <v>0</v>
          </cell>
        </row>
        <row r="3231">
          <cell r="A3231" t="str">
            <v>14</v>
          </cell>
          <cell r="B3231" t="str">
            <v>02</v>
          </cell>
          <cell r="C3231" t="str">
            <v>02</v>
          </cell>
          <cell r="D3231" t="str">
            <v>04</v>
          </cell>
          <cell r="E3231" t="str">
            <v>14</v>
          </cell>
          <cell r="F3231" t="str">
            <v>23</v>
          </cell>
          <cell r="G3231" t="str">
            <v>2</v>
          </cell>
          <cell r="H3231" t="str">
            <v>00</v>
          </cell>
          <cell r="I3231" t="str">
            <v>0</v>
          </cell>
          <cell r="J3231">
            <v>500</v>
          </cell>
          <cell r="K3231">
            <v>500</v>
          </cell>
          <cell r="L3231">
            <v>0</v>
          </cell>
          <cell r="M3231">
            <v>0</v>
          </cell>
          <cell r="N3231">
            <v>0</v>
          </cell>
          <cell r="O3231">
            <v>0</v>
          </cell>
        </row>
        <row r="3232">
          <cell r="A3232" t="str">
            <v>14</v>
          </cell>
          <cell r="B3232" t="str">
            <v>02</v>
          </cell>
          <cell r="C3232" t="str">
            <v>02</v>
          </cell>
          <cell r="D3232" t="str">
            <v>05</v>
          </cell>
          <cell r="E3232" t="str">
            <v>11</v>
          </cell>
          <cell r="F3232" t="str">
            <v>05</v>
          </cell>
          <cell r="G3232" t="str">
            <v>1</v>
          </cell>
          <cell r="H3232" t="str">
            <v>00</v>
          </cell>
          <cell r="I3232" t="str">
            <v>0</v>
          </cell>
          <cell r="J3232">
            <v>5609</v>
          </cell>
          <cell r="K3232">
            <v>2500</v>
          </cell>
          <cell r="L3232">
            <v>0</v>
          </cell>
          <cell r="M3232">
            <v>1000</v>
          </cell>
          <cell r="N3232">
            <v>1000</v>
          </cell>
          <cell r="O3232">
            <v>1000</v>
          </cell>
        </row>
        <row r="3233">
          <cell r="A3233" t="str">
            <v>14</v>
          </cell>
          <cell r="B3233" t="str">
            <v>02</v>
          </cell>
          <cell r="C3233" t="str">
            <v>02</v>
          </cell>
          <cell r="D3233" t="str">
            <v>05</v>
          </cell>
          <cell r="E3233" t="str">
            <v>14</v>
          </cell>
          <cell r="F3233" t="str">
            <v>23</v>
          </cell>
          <cell r="G3233" t="str">
            <v>2</v>
          </cell>
          <cell r="H3233" t="str">
            <v>00</v>
          </cell>
          <cell r="I3233" t="str">
            <v>0</v>
          </cell>
          <cell r="J3233">
            <v>1000</v>
          </cell>
          <cell r="K3233">
            <v>3000</v>
          </cell>
          <cell r="L3233">
            <v>0</v>
          </cell>
          <cell r="M3233">
            <v>1000</v>
          </cell>
          <cell r="N3233">
            <v>1000</v>
          </cell>
          <cell r="O3233">
            <v>1000</v>
          </cell>
        </row>
        <row r="3234">
          <cell r="A3234" t="str">
            <v>14</v>
          </cell>
          <cell r="B3234" t="str">
            <v>02</v>
          </cell>
          <cell r="C3234" t="str">
            <v>04</v>
          </cell>
          <cell r="D3234" t="str">
            <v>01</v>
          </cell>
          <cell r="E3234" t="str">
            <v>12</v>
          </cell>
          <cell r="F3234" t="str">
            <v>10</v>
          </cell>
          <cell r="G3234" t="str">
            <v>1</v>
          </cell>
          <cell r="H3234" t="str">
            <v>00</v>
          </cell>
          <cell r="I3234" t="str">
            <v>0</v>
          </cell>
          <cell r="J3234">
            <v>0</v>
          </cell>
          <cell r="K3234">
            <v>1000</v>
          </cell>
          <cell r="L3234">
            <v>0</v>
          </cell>
          <cell r="M3234">
            <v>0</v>
          </cell>
          <cell r="N3234">
            <v>0</v>
          </cell>
          <cell r="O3234">
            <v>0</v>
          </cell>
        </row>
        <row r="3235">
          <cell r="A3235" t="str">
            <v>14</v>
          </cell>
          <cell r="B3235" t="str">
            <v>02</v>
          </cell>
          <cell r="C3235" t="str">
            <v>04</v>
          </cell>
          <cell r="D3235" t="str">
            <v>01</v>
          </cell>
          <cell r="E3235" t="str">
            <v>14</v>
          </cell>
          <cell r="F3235" t="str">
            <v>23</v>
          </cell>
          <cell r="G3235" t="str">
            <v>1</v>
          </cell>
          <cell r="H3235" t="str">
            <v>00</v>
          </cell>
          <cell r="I3235" t="str">
            <v>0</v>
          </cell>
          <cell r="J3235">
            <v>206</v>
          </cell>
          <cell r="K3235">
            <v>2000</v>
          </cell>
          <cell r="L3235">
            <v>2433</v>
          </cell>
          <cell r="M3235">
            <v>5318</v>
          </cell>
          <cell r="N3235">
            <v>5318</v>
          </cell>
          <cell r="O3235">
            <v>5318</v>
          </cell>
        </row>
        <row r="3236">
          <cell r="A3236" t="str">
            <v>14</v>
          </cell>
          <cell r="B3236" t="str">
            <v>02</v>
          </cell>
          <cell r="C3236" t="str">
            <v>04</v>
          </cell>
          <cell r="D3236" t="str">
            <v>02</v>
          </cell>
          <cell r="E3236" t="str">
            <v>13</v>
          </cell>
          <cell r="F3236" t="str">
            <v>01</v>
          </cell>
          <cell r="G3236" t="str">
            <v>1</v>
          </cell>
          <cell r="H3236" t="str">
            <v>00</v>
          </cell>
          <cell r="I3236" t="str">
            <v>0</v>
          </cell>
          <cell r="J3236">
            <v>0</v>
          </cell>
          <cell r="K3236">
            <v>750</v>
          </cell>
          <cell r="L3236">
            <v>553</v>
          </cell>
          <cell r="M3236">
            <v>0</v>
          </cell>
          <cell r="N3236">
            <v>0</v>
          </cell>
          <cell r="O3236">
            <v>0</v>
          </cell>
        </row>
        <row r="3237">
          <cell r="A3237" t="str">
            <v>14</v>
          </cell>
          <cell r="B3237" t="str">
            <v>02</v>
          </cell>
          <cell r="C3237" t="str">
            <v>04</v>
          </cell>
          <cell r="D3237" t="str">
            <v>02</v>
          </cell>
          <cell r="E3237" t="str">
            <v>14</v>
          </cell>
          <cell r="F3237" t="str">
            <v>23</v>
          </cell>
          <cell r="G3237" t="str">
            <v>1</v>
          </cell>
          <cell r="H3237" t="str">
            <v>00</v>
          </cell>
          <cell r="I3237" t="str">
            <v>0</v>
          </cell>
          <cell r="J3237">
            <v>0</v>
          </cell>
          <cell r="K3237">
            <v>3000</v>
          </cell>
          <cell r="L3237">
            <v>434</v>
          </cell>
          <cell r="M3237">
            <v>3000</v>
          </cell>
          <cell r="N3237">
            <v>3000</v>
          </cell>
          <cell r="O3237">
            <v>3000</v>
          </cell>
        </row>
        <row r="3238">
          <cell r="A3238" t="str">
            <v>14</v>
          </cell>
          <cell r="B3238" t="str">
            <v>02</v>
          </cell>
          <cell r="C3238" t="str">
            <v>04</v>
          </cell>
          <cell r="D3238" t="str">
            <v>03</v>
          </cell>
          <cell r="E3238" t="str">
            <v>13</v>
          </cell>
          <cell r="F3238" t="str">
            <v>01</v>
          </cell>
          <cell r="G3238" t="str">
            <v>1</v>
          </cell>
          <cell r="H3238" t="str">
            <v>00</v>
          </cell>
          <cell r="I3238" t="str">
            <v>0</v>
          </cell>
          <cell r="J3238">
            <v>4645</v>
          </cell>
          <cell r="K3238">
            <v>225</v>
          </cell>
          <cell r="L3238">
            <v>0</v>
          </cell>
          <cell r="M3238">
            <v>0</v>
          </cell>
          <cell r="N3238">
            <v>0</v>
          </cell>
          <cell r="O3238">
            <v>0</v>
          </cell>
        </row>
        <row r="3239">
          <cell r="A3239" t="str">
            <v>14</v>
          </cell>
          <cell r="B3239" t="str">
            <v>02</v>
          </cell>
          <cell r="C3239" t="str">
            <v>04</v>
          </cell>
          <cell r="D3239" t="str">
            <v>03</v>
          </cell>
          <cell r="E3239" t="str">
            <v>14</v>
          </cell>
          <cell r="F3239" t="str">
            <v>23</v>
          </cell>
          <cell r="G3239" t="str">
            <v>1</v>
          </cell>
          <cell r="H3239" t="str">
            <v>00</v>
          </cell>
          <cell r="I3239" t="str">
            <v>0</v>
          </cell>
          <cell r="J3239">
            <v>992</v>
          </cell>
          <cell r="K3239">
            <v>4000</v>
          </cell>
          <cell r="L3239">
            <v>0</v>
          </cell>
          <cell r="M3239">
            <v>3000</v>
          </cell>
          <cell r="N3239">
            <v>3000</v>
          </cell>
          <cell r="O3239">
            <v>3000</v>
          </cell>
        </row>
        <row r="3240">
          <cell r="A3240" t="str">
            <v>14</v>
          </cell>
          <cell r="B3240" t="str">
            <v>02</v>
          </cell>
          <cell r="C3240" t="str">
            <v>04</v>
          </cell>
          <cell r="D3240" t="str">
            <v>04</v>
          </cell>
          <cell r="E3240" t="str">
            <v>11</v>
          </cell>
          <cell r="F3240" t="str">
            <v>05</v>
          </cell>
          <cell r="G3240" t="str">
            <v>1</v>
          </cell>
          <cell r="H3240" t="str">
            <v>00</v>
          </cell>
          <cell r="I3240" t="str">
            <v>0</v>
          </cell>
          <cell r="J3240">
            <v>0</v>
          </cell>
          <cell r="K3240">
            <v>1000</v>
          </cell>
          <cell r="L3240">
            <v>482</v>
          </cell>
          <cell r="M3240">
            <v>0</v>
          </cell>
          <cell r="N3240">
            <v>0</v>
          </cell>
          <cell r="O3240">
            <v>0</v>
          </cell>
        </row>
        <row r="3241">
          <cell r="A3241" t="str">
            <v>14</v>
          </cell>
          <cell r="B3241" t="str">
            <v>02</v>
          </cell>
          <cell r="C3241" t="str">
            <v>04</v>
          </cell>
          <cell r="D3241" t="str">
            <v>04</v>
          </cell>
          <cell r="E3241" t="str">
            <v>13</v>
          </cell>
          <cell r="F3241" t="str">
            <v>01</v>
          </cell>
          <cell r="G3241" t="str">
            <v>1</v>
          </cell>
          <cell r="H3241" t="str">
            <v>00</v>
          </cell>
          <cell r="I3241" t="str">
            <v>0</v>
          </cell>
          <cell r="J3241">
            <v>0</v>
          </cell>
          <cell r="K3241">
            <v>750</v>
          </cell>
          <cell r="L3241">
            <v>0</v>
          </cell>
          <cell r="M3241">
            <v>0</v>
          </cell>
          <cell r="N3241">
            <v>0</v>
          </cell>
          <cell r="O3241">
            <v>0</v>
          </cell>
        </row>
        <row r="3242">
          <cell r="A3242" t="str">
            <v>14</v>
          </cell>
          <cell r="B3242" t="str">
            <v>02</v>
          </cell>
          <cell r="C3242" t="str">
            <v>04</v>
          </cell>
          <cell r="D3242" t="str">
            <v>04</v>
          </cell>
          <cell r="E3242" t="str">
            <v>14</v>
          </cell>
          <cell r="F3242" t="str">
            <v>23</v>
          </cell>
          <cell r="G3242" t="str">
            <v>1</v>
          </cell>
          <cell r="H3242" t="str">
            <v>00</v>
          </cell>
          <cell r="I3242" t="str">
            <v>0</v>
          </cell>
          <cell r="J3242">
            <v>34</v>
          </cell>
          <cell r="K3242">
            <v>30000</v>
          </cell>
          <cell r="L3242">
            <v>2376</v>
          </cell>
          <cell r="M3242">
            <v>2500</v>
          </cell>
          <cell r="N3242">
            <v>2500</v>
          </cell>
          <cell r="O3242">
            <v>2500</v>
          </cell>
        </row>
        <row r="3243">
          <cell r="A3243" t="str">
            <v>14</v>
          </cell>
          <cell r="B3243" t="str">
            <v>02</v>
          </cell>
          <cell r="C3243" t="str">
            <v>04</v>
          </cell>
          <cell r="D3243" t="str">
            <v>05</v>
          </cell>
          <cell r="E3243" t="str">
            <v>13</v>
          </cell>
          <cell r="F3243" t="str">
            <v>01</v>
          </cell>
          <cell r="G3243" t="str">
            <v>1</v>
          </cell>
          <cell r="H3243" t="str">
            <v>00</v>
          </cell>
          <cell r="I3243" t="str">
            <v>0</v>
          </cell>
          <cell r="J3243">
            <v>0</v>
          </cell>
          <cell r="K3243">
            <v>150</v>
          </cell>
          <cell r="L3243">
            <v>523</v>
          </cell>
          <cell r="M3243">
            <v>0</v>
          </cell>
          <cell r="N3243">
            <v>0</v>
          </cell>
          <cell r="O3243">
            <v>0</v>
          </cell>
        </row>
        <row r="3244">
          <cell r="A3244" t="str">
            <v>14</v>
          </cell>
          <cell r="B3244" t="str">
            <v>02</v>
          </cell>
          <cell r="C3244" t="str">
            <v>04</v>
          </cell>
          <cell r="D3244" t="str">
            <v>05</v>
          </cell>
          <cell r="E3244" t="str">
            <v>14</v>
          </cell>
          <cell r="F3244" t="str">
            <v>23</v>
          </cell>
          <cell r="G3244" t="str">
            <v>1</v>
          </cell>
          <cell r="H3244" t="str">
            <v>00</v>
          </cell>
          <cell r="I3244" t="str">
            <v>0</v>
          </cell>
          <cell r="J3244">
            <v>6431</v>
          </cell>
          <cell r="K3244">
            <v>1000</v>
          </cell>
          <cell r="L3244">
            <v>1576</v>
          </cell>
          <cell r="M3244">
            <v>2000</v>
          </cell>
          <cell r="N3244">
            <v>2000</v>
          </cell>
          <cell r="O3244">
            <v>2000</v>
          </cell>
        </row>
        <row r="3245">
          <cell r="A3245" t="str">
            <v>14</v>
          </cell>
          <cell r="B3245" t="str">
            <v>02</v>
          </cell>
          <cell r="C3245" t="str">
            <v>04</v>
          </cell>
          <cell r="D3245" t="str">
            <v>06</v>
          </cell>
          <cell r="E3245" t="str">
            <v>13</v>
          </cell>
          <cell r="F3245" t="str">
            <v>01</v>
          </cell>
          <cell r="G3245" t="str">
            <v>1</v>
          </cell>
          <cell r="H3245" t="str">
            <v>00</v>
          </cell>
          <cell r="I3245" t="str">
            <v>0</v>
          </cell>
          <cell r="J3245">
            <v>0</v>
          </cell>
          <cell r="K3245">
            <v>250</v>
          </cell>
          <cell r="L3245">
            <v>0</v>
          </cell>
          <cell r="M3245">
            <v>0</v>
          </cell>
          <cell r="N3245">
            <v>0</v>
          </cell>
          <cell r="O3245">
            <v>0</v>
          </cell>
        </row>
        <row r="3246">
          <cell r="A3246" t="str">
            <v>14</v>
          </cell>
          <cell r="B3246" t="str">
            <v>02</v>
          </cell>
          <cell r="C3246" t="str">
            <v>04</v>
          </cell>
          <cell r="D3246" t="str">
            <v>06</v>
          </cell>
          <cell r="E3246" t="str">
            <v>14</v>
          </cell>
          <cell r="F3246" t="str">
            <v>23</v>
          </cell>
          <cell r="G3246" t="str">
            <v>1</v>
          </cell>
          <cell r="H3246" t="str">
            <v>00</v>
          </cell>
          <cell r="I3246" t="str">
            <v>0</v>
          </cell>
          <cell r="J3246">
            <v>0</v>
          </cell>
          <cell r="K3246">
            <v>1000</v>
          </cell>
          <cell r="L3246">
            <v>0</v>
          </cell>
          <cell r="M3246">
            <v>1000</v>
          </cell>
          <cell r="N3246">
            <v>1000</v>
          </cell>
          <cell r="O3246">
            <v>1000</v>
          </cell>
        </row>
        <row r="3247">
          <cell r="A3247" t="str">
            <v>14</v>
          </cell>
          <cell r="B3247" t="str">
            <v>02</v>
          </cell>
          <cell r="C3247" t="str">
            <v>04</v>
          </cell>
          <cell r="D3247" t="str">
            <v>07</v>
          </cell>
          <cell r="E3247" t="str">
            <v>13</v>
          </cell>
          <cell r="F3247" t="str">
            <v>01</v>
          </cell>
          <cell r="G3247" t="str">
            <v>1</v>
          </cell>
          <cell r="H3247" t="str">
            <v>00</v>
          </cell>
          <cell r="I3247" t="str">
            <v>0</v>
          </cell>
          <cell r="J3247">
            <v>0</v>
          </cell>
          <cell r="K3247">
            <v>350</v>
          </cell>
          <cell r="L3247">
            <v>3849</v>
          </cell>
          <cell r="M3247">
            <v>0</v>
          </cell>
          <cell r="N3247">
            <v>0</v>
          </cell>
          <cell r="O3247">
            <v>0</v>
          </cell>
        </row>
        <row r="3248">
          <cell r="A3248" t="str">
            <v>14</v>
          </cell>
          <cell r="B3248" t="str">
            <v>02</v>
          </cell>
          <cell r="C3248" t="str">
            <v>04</v>
          </cell>
          <cell r="D3248" t="str">
            <v>07</v>
          </cell>
          <cell r="E3248" t="str">
            <v>14</v>
          </cell>
          <cell r="F3248" t="str">
            <v>23</v>
          </cell>
          <cell r="G3248" t="str">
            <v>1</v>
          </cell>
          <cell r="H3248" t="str">
            <v>00</v>
          </cell>
          <cell r="I3248" t="str">
            <v>0</v>
          </cell>
          <cell r="J3248">
            <v>6485</v>
          </cell>
          <cell r="K3248">
            <v>800</v>
          </cell>
          <cell r="L3248">
            <v>0</v>
          </cell>
          <cell r="M3248">
            <v>0</v>
          </cell>
          <cell r="N3248">
            <v>0</v>
          </cell>
          <cell r="O3248">
            <v>0</v>
          </cell>
        </row>
        <row r="3249">
          <cell r="A3249" t="str">
            <v>14</v>
          </cell>
          <cell r="B3249" t="str">
            <v>02</v>
          </cell>
          <cell r="C3249" t="str">
            <v>04</v>
          </cell>
          <cell r="D3249" t="str">
            <v>08</v>
          </cell>
          <cell r="E3249" t="str">
            <v>13</v>
          </cell>
          <cell r="F3249" t="str">
            <v>01</v>
          </cell>
          <cell r="G3249" t="str">
            <v>1</v>
          </cell>
          <cell r="H3249" t="str">
            <v>00</v>
          </cell>
          <cell r="I3249" t="str">
            <v>0</v>
          </cell>
          <cell r="J3249">
            <v>460</v>
          </cell>
          <cell r="K3249">
            <v>728</v>
          </cell>
          <cell r="L3249">
            <v>0</v>
          </cell>
          <cell r="M3249">
            <v>0</v>
          </cell>
          <cell r="N3249">
            <v>0</v>
          </cell>
          <cell r="O3249">
            <v>0</v>
          </cell>
        </row>
        <row r="3250">
          <cell r="A3250" t="str">
            <v>14</v>
          </cell>
          <cell r="B3250" t="str">
            <v>02</v>
          </cell>
          <cell r="C3250" t="str">
            <v>04</v>
          </cell>
          <cell r="D3250" t="str">
            <v>08</v>
          </cell>
          <cell r="E3250" t="str">
            <v>13</v>
          </cell>
          <cell r="F3250" t="str">
            <v>19</v>
          </cell>
          <cell r="G3250" t="str">
            <v>1</v>
          </cell>
          <cell r="H3250" t="str">
            <v>00</v>
          </cell>
          <cell r="I3250" t="str">
            <v>0</v>
          </cell>
          <cell r="J3250">
            <v>0</v>
          </cell>
          <cell r="K3250">
            <v>500</v>
          </cell>
          <cell r="L3250">
            <v>1151</v>
          </cell>
          <cell r="M3250">
            <v>0</v>
          </cell>
          <cell r="N3250">
            <v>0</v>
          </cell>
          <cell r="O3250">
            <v>0</v>
          </cell>
        </row>
        <row r="3251">
          <cell r="A3251" t="str">
            <v>14</v>
          </cell>
          <cell r="B3251" t="str">
            <v>02</v>
          </cell>
          <cell r="C3251" t="str">
            <v>04</v>
          </cell>
          <cell r="D3251" t="str">
            <v>08</v>
          </cell>
          <cell r="E3251" t="str">
            <v>13</v>
          </cell>
          <cell r="F3251" t="str">
            <v>36</v>
          </cell>
          <cell r="G3251" t="str">
            <v>1</v>
          </cell>
          <cell r="H3251" t="str">
            <v>00</v>
          </cell>
          <cell r="I3251" t="str">
            <v>0</v>
          </cell>
          <cell r="J3251">
            <v>496</v>
          </cell>
          <cell r="K3251">
            <v>7000</v>
          </cell>
          <cell r="L3251">
            <v>1797</v>
          </cell>
          <cell r="M3251">
            <v>0</v>
          </cell>
          <cell r="N3251">
            <v>0</v>
          </cell>
          <cell r="O3251">
            <v>0</v>
          </cell>
        </row>
        <row r="3252">
          <cell r="A3252" t="str">
            <v>14</v>
          </cell>
          <cell r="B3252" t="str">
            <v>02</v>
          </cell>
          <cell r="C3252" t="str">
            <v>04</v>
          </cell>
          <cell r="D3252" t="str">
            <v>08</v>
          </cell>
          <cell r="E3252" t="str">
            <v>14</v>
          </cell>
          <cell r="F3252" t="str">
            <v>23</v>
          </cell>
          <cell r="G3252" t="str">
            <v>4</v>
          </cell>
          <cell r="H3252" t="str">
            <v>00</v>
          </cell>
          <cell r="I3252" t="str">
            <v>0</v>
          </cell>
          <cell r="J3252">
            <v>0</v>
          </cell>
          <cell r="K3252">
            <v>2000</v>
          </cell>
          <cell r="L3252">
            <v>824</v>
          </cell>
          <cell r="M3252">
            <v>0</v>
          </cell>
          <cell r="N3252">
            <v>0</v>
          </cell>
          <cell r="O3252">
            <v>0</v>
          </cell>
        </row>
        <row r="3253">
          <cell r="A3253" t="str">
            <v>14</v>
          </cell>
          <cell r="B3253" t="str">
            <v>02</v>
          </cell>
          <cell r="C3253" t="str">
            <v>04</v>
          </cell>
          <cell r="D3253" t="str">
            <v>08</v>
          </cell>
          <cell r="E3253" t="str">
            <v>14</v>
          </cell>
          <cell r="F3253" t="str">
            <v>23</v>
          </cell>
          <cell r="G3253" t="str">
            <v>5</v>
          </cell>
          <cell r="H3253" t="str">
            <v>00</v>
          </cell>
          <cell r="I3253" t="str">
            <v>0</v>
          </cell>
          <cell r="J3253">
            <v>0</v>
          </cell>
          <cell r="K3253">
            <v>2000</v>
          </cell>
          <cell r="L3253">
            <v>0</v>
          </cell>
          <cell r="M3253">
            <v>0</v>
          </cell>
          <cell r="N3253">
            <v>0</v>
          </cell>
          <cell r="O3253">
            <v>0</v>
          </cell>
        </row>
        <row r="3254">
          <cell r="A3254" t="str">
            <v>14</v>
          </cell>
          <cell r="B3254" t="str">
            <v>02</v>
          </cell>
          <cell r="C3254" t="str">
            <v>04</v>
          </cell>
          <cell r="D3254" t="str">
            <v>09</v>
          </cell>
          <cell r="E3254" t="str">
            <v>14</v>
          </cell>
          <cell r="F3254" t="str">
            <v>23</v>
          </cell>
          <cell r="G3254" t="str">
            <v>1</v>
          </cell>
          <cell r="H3254" t="str">
            <v>00</v>
          </cell>
          <cell r="I3254" t="str">
            <v>0</v>
          </cell>
          <cell r="J3254">
            <v>187347</v>
          </cell>
          <cell r="K3254">
            <v>3500</v>
          </cell>
          <cell r="L3254">
            <v>259</v>
          </cell>
          <cell r="M3254">
            <v>3500</v>
          </cell>
          <cell r="N3254">
            <v>3500</v>
          </cell>
          <cell r="O3254">
            <v>3500</v>
          </cell>
        </row>
        <row r="3255">
          <cell r="A3255" t="str">
            <v>14</v>
          </cell>
          <cell r="B3255" t="str">
            <v>02</v>
          </cell>
          <cell r="C3255" t="str">
            <v>04</v>
          </cell>
          <cell r="D3255" t="str">
            <v>09</v>
          </cell>
          <cell r="E3255" t="str">
            <v>14</v>
          </cell>
          <cell r="F3255" t="str">
            <v>43</v>
          </cell>
          <cell r="G3255" t="str">
            <v>5</v>
          </cell>
          <cell r="H3255" t="str">
            <v>00</v>
          </cell>
          <cell r="I3255" t="str">
            <v>0</v>
          </cell>
          <cell r="J3255">
            <v>0</v>
          </cell>
          <cell r="K3255">
            <v>500</v>
          </cell>
          <cell r="L3255">
            <v>1725</v>
          </cell>
          <cell r="M3255">
            <v>0</v>
          </cell>
          <cell r="N3255">
            <v>0</v>
          </cell>
          <cell r="O3255">
            <v>0</v>
          </cell>
        </row>
        <row r="3256">
          <cell r="A3256" t="str">
            <v>14</v>
          </cell>
          <cell r="B3256" t="str">
            <v>02</v>
          </cell>
          <cell r="C3256" t="str">
            <v>05</v>
          </cell>
          <cell r="D3256" t="str">
            <v>01</v>
          </cell>
          <cell r="E3256" t="str">
            <v>12</v>
          </cell>
          <cell r="F3256" t="str">
            <v>05</v>
          </cell>
          <cell r="G3256" t="str">
            <v>2</v>
          </cell>
          <cell r="H3256" t="str">
            <v>00</v>
          </cell>
          <cell r="I3256" t="str">
            <v>0</v>
          </cell>
          <cell r="J3256">
            <v>0</v>
          </cell>
          <cell r="K3256">
            <v>200</v>
          </cell>
          <cell r="L3256">
            <v>4591</v>
          </cell>
          <cell r="M3256">
            <v>200</v>
          </cell>
          <cell r="N3256">
            <v>200</v>
          </cell>
          <cell r="O3256">
            <v>200</v>
          </cell>
        </row>
        <row r="3257">
          <cell r="A3257" t="str">
            <v>14</v>
          </cell>
          <cell r="B3257" t="str">
            <v>02</v>
          </cell>
          <cell r="C3257" t="str">
            <v>05</v>
          </cell>
          <cell r="D3257" t="str">
            <v>01</v>
          </cell>
          <cell r="E3257" t="str">
            <v>12</v>
          </cell>
          <cell r="F3257" t="str">
            <v>10</v>
          </cell>
          <cell r="G3257" t="str">
            <v>2</v>
          </cell>
          <cell r="H3257" t="str">
            <v>00</v>
          </cell>
          <cell r="I3257" t="str">
            <v>0</v>
          </cell>
          <cell r="J3257">
            <v>1416</v>
          </cell>
          <cell r="K3257">
            <v>700</v>
          </cell>
          <cell r="L3257">
            <v>863</v>
          </cell>
          <cell r="M3257">
            <v>700</v>
          </cell>
          <cell r="N3257">
            <v>700</v>
          </cell>
          <cell r="O3257">
            <v>700</v>
          </cell>
        </row>
        <row r="3258">
          <cell r="A3258" t="str">
            <v>14</v>
          </cell>
          <cell r="B3258" t="str">
            <v>02</v>
          </cell>
          <cell r="C3258" t="str">
            <v>05</v>
          </cell>
          <cell r="D3258" t="str">
            <v>01</v>
          </cell>
          <cell r="E3258" t="str">
            <v>13</v>
          </cell>
          <cell r="F3258" t="str">
            <v>01</v>
          </cell>
          <cell r="G3258" t="str">
            <v>1</v>
          </cell>
          <cell r="H3258" t="str">
            <v>00</v>
          </cell>
          <cell r="I3258" t="str">
            <v>0</v>
          </cell>
          <cell r="J3258">
            <v>9638</v>
          </cell>
          <cell r="K3258">
            <v>5100</v>
          </cell>
          <cell r="L3258">
            <v>4260</v>
          </cell>
          <cell r="M3258">
            <v>7000</v>
          </cell>
          <cell r="N3258">
            <v>7000</v>
          </cell>
          <cell r="O3258">
            <v>7000</v>
          </cell>
        </row>
        <row r="3259">
          <cell r="A3259" t="str">
            <v>14</v>
          </cell>
          <cell r="B3259" t="str">
            <v>02</v>
          </cell>
          <cell r="C3259" t="str">
            <v>05</v>
          </cell>
          <cell r="D3259" t="str">
            <v>01</v>
          </cell>
          <cell r="E3259" t="str">
            <v>13</v>
          </cell>
          <cell r="F3259" t="str">
            <v>01</v>
          </cell>
          <cell r="G3259" t="str">
            <v>2</v>
          </cell>
          <cell r="H3259" t="str">
            <v>00</v>
          </cell>
          <cell r="I3259" t="str">
            <v>0</v>
          </cell>
          <cell r="J3259">
            <v>0</v>
          </cell>
          <cell r="K3259">
            <v>1400</v>
          </cell>
          <cell r="L3259">
            <v>349</v>
          </cell>
          <cell r="M3259">
            <v>1400</v>
          </cell>
          <cell r="N3259">
            <v>1400</v>
          </cell>
          <cell r="O3259">
            <v>1400</v>
          </cell>
        </row>
        <row r="3260">
          <cell r="A3260" t="str">
            <v>14</v>
          </cell>
          <cell r="B3260" t="str">
            <v>02</v>
          </cell>
          <cell r="C3260" t="str">
            <v>05</v>
          </cell>
          <cell r="D3260" t="str">
            <v>01</v>
          </cell>
          <cell r="E3260" t="str">
            <v>13</v>
          </cell>
          <cell r="F3260" t="str">
            <v>01</v>
          </cell>
          <cell r="G3260" t="str">
            <v>3</v>
          </cell>
          <cell r="H3260" t="str">
            <v>00</v>
          </cell>
          <cell r="I3260" t="str">
            <v>0</v>
          </cell>
          <cell r="J3260">
            <v>0</v>
          </cell>
          <cell r="K3260">
            <v>1000</v>
          </cell>
          <cell r="L3260">
            <v>79</v>
          </cell>
          <cell r="M3260">
            <v>1000</v>
          </cell>
          <cell r="N3260">
            <v>1000</v>
          </cell>
          <cell r="O3260">
            <v>1000</v>
          </cell>
        </row>
        <row r="3261">
          <cell r="A3261" t="str">
            <v>14</v>
          </cell>
          <cell r="B3261" t="str">
            <v>02</v>
          </cell>
          <cell r="C3261" t="str">
            <v>05</v>
          </cell>
          <cell r="D3261" t="str">
            <v>01</v>
          </cell>
          <cell r="E3261" t="str">
            <v>13</v>
          </cell>
          <cell r="F3261" t="str">
            <v>01</v>
          </cell>
          <cell r="G3261" t="str">
            <v>4</v>
          </cell>
          <cell r="H3261" t="str">
            <v>00</v>
          </cell>
          <cell r="I3261" t="str">
            <v>0</v>
          </cell>
          <cell r="J3261">
            <v>0</v>
          </cell>
          <cell r="K3261">
            <v>750</v>
          </cell>
          <cell r="L3261">
            <v>0</v>
          </cell>
          <cell r="M3261">
            <v>1000</v>
          </cell>
          <cell r="N3261">
            <v>1000</v>
          </cell>
          <cell r="O3261">
            <v>1000</v>
          </cell>
        </row>
        <row r="3262">
          <cell r="A3262" t="str">
            <v>14</v>
          </cell>
          <cell r="B3262" t="str">
            <v>02</v>
          </cell>
          <cell r="C3262" t="str">
            <v>05</v>
          </cell>
          <cell r="D3262" t="str">
            <v>01</v>
          </cell>
          <cell r="E3262" t="str">
            <v>13</v>
          </cell>
          <cell r="F3262" t="str">
            <v>11</v>
          </cell>
          <cell r="G3262" t="str">
            <v>3</v>
          </cell>
          <cell r="H3262" t="str">
            <v>00</v>
          </cell>
          <cell r="I3262" t="str">
            <v>0</v>
          </cell>
          <cell r="J3262">
            <v>186569</v>
          </cell>
          <cell r="K3262">
            <v>1500</v>
          </cell>
          <cell r="L3262">
            <v>288</v>
          </cell>
          <cell r="M3262">
            <v>1000</v>
          </cell>
          <cell r="N3262">
            <v>1000</v>
          </cell>
          <cell r="O3262">
            <v>1000</v>
          </cell>
        </row>
        <row r="3263">
          <cell r="A3263" t="str">
            <v>14</v>
          </cell>
          <cell r="B3263" t="str">
            <v>02</v>
          </cell>
          <cell r="C3263" t="str">
            <v>05</v>
          </cell>
          <cell r="D3263" t="str">
            <v>01</v>
          </cell>
          <cell r="E3263" t="str">
            <v>13</v>
          </cell>
          <cell r="F3263" t="str">
            <v>01</v>
          </cell>
          <cell r="G3263" t="str">
            <v>6</v>
          </cell>
          <cell r="H3263" t="str">
            <v>00</v>
          </cell>
          <cell r="I3263" t="str">
            <v>0</v>
          </cell>
          <cell r="J3263">
            <v>0</v>
          </cell>
          <cell r="K3263">
            <v>750</v>
          </cell>
          <cell r="L3263">
            <v>0</v>
          </cell>
          <cell r="M3263">
            <v>1000</v>
          </cell>
          <cell r="N3263">
            <v>1000</v>
          </cell>
          <cell r="O3263">
            <v>1000</v>
          </cell>
        </row>
        <row r="3264">
          <cell r="A3264" t="str">
            <v>14</v>
          </cell>
          <cell r="B3264" t="str">
            <v>02</v>
          </cell>
          <cell r="C3264" t="str">
            <v>05</v>
          </cell>
          <cell r="D3264" t="str">
            <v>01</v>
          </cell>
          <cell r="E3264" t="str">
            <v>13</v>
          </cell>
          <cell r="F3264" t="str">
            <v>01</v>
          </cell>
          <cell r="G3264" t="str">
            <v>5</v>
          </cell>
          <cell r="H3264" t="str">
            <v>00</v>
          </cell>
          <cell r="I3264" t="str">
            <v>0</v>
          </cell>
          <cell r="J3264">
            <v>0</v>
          </cell>
          <cell r="K3264">
            <v>750</v>
          </cell>
          <cell r="L3264">
            <v>403</v>
          </cell>
          <cell r="M3264">
            <v>1000</v>
          </cell>
          <cell r="N3264">
            <v>1000</v>
          </cell>
          <cell r="O3264">
            <v>1000</v>
          </cell>
        </row>
        <row r="3265">
          <cell r="A3265" t="str">
            <v>14</v>
          </cell>
          <cell r="B3265" t="str">
            <v>02</v>
          </cell>
          <cell r="C3265" t="str">
            <v>05</v>
          </cell>
          <cell r="D3265" t="str">
            <v>01</v>
          </cell>
          <cell r="E3265" t="str">
            <v>14</v>
          </cell>
          <cell r="F3265" t="str">
            <v>01</v>
          </cell>
          <cell r="G3265" t="str">
            <v>2</v>
          </cell>
          <cell r="H3265" t="str">
            <v>00</v>
          </cell>
          <cell r="I3265" t="str">
            <v>0</v>
          </cell>
          <cell r="J3265">
            <v>0</v>
          </cell>
          <cell r="K3265">
            <v>1</v>
          </cell>
          <cell r="L3265">
            <v>0</v>
          </cell>
          <cell r="M3265">
            <v>700</v>
          </cell>
          <cell r="N3265">
            <v>700</v>
          </cell>
          <cell r="O3265">
            <v>700</v>
          </cell>
        </row>
        <row r="3266">
          <cell r="A3266" t="str">
            <v>14</v>
          </cell>
          <cell r="B3266" t="str">
            <v>02</v>
          </cell>
          <cell r="C3266" t="str">
            <v>05</v>
          </cell>
          <cell r="D3266" t="str">
            <v>02</v>
          </cell>
          <cell r="E3266" t="str">
            <v>12</v>
          </cell>
          <cell r="F3266" t="str">
            <v>05</v>
          </cell>
          <cell r="G3266" t="str">
            <v>1</v>
          </cell>
          <cell r="H3266" t="str">
            <v>00</v>
          </cell>
          <cell r="I3266" t="str">
            <v>0</v>
          </cell>
          <cell r="J3266">
            <v>2332</v>
          </cell>
          <cell r="K3266">
            <v>5000</v>
          </cell>
          <cell r="L3266">
            <v>898</v>
          </cell>
          <cell r="M3266">
            <v>10000</v>
          </cell>
          <cell r="N3266">
            <v>10000</v>
          </cell>
          <cell r="O3266">
            <v>10000</v>
          </cell>
        </row>
        <row r="3267">
          <cell r="A3267" t="str">
            <v>14</v>
          </cell>
          <cell r="B3267" t="str">
            <v>02</v>
          </cell>
          <cell r="C3267" t="str">
            <v>05</v>
          </cell>
          <cell r="D3267" t="str">
            <v>02</v>
          </cell>
          <cell r="E3267" t="str">
            <v>12</v>
          </cell>
          <cell r="F3267" t="str">
            <v>10</v>
          </cell>
          <cell r="G3267" t="str">
            <v>1</v>
          </cell>
          <cell r="H3267" t="str">
            <v>00</v>
          </cell>
          <cell r="I3267" t="str">
            <v>0</v>
          </cell>
          <cell r="J3267">
            <v>276</v>
          </cell>
          <cell r="K3267">
            <v>500</v>
          </cell>
          <cell r="L3267">
            <v>138</v>
          </cell>
          <cell r="M3267">
            <v>0</v>
          </cell>
          <cell r="N3267">
            <v>0</v>
          </cell>
          <cell r="O3267">
            <v>0</v>
          </cell>
        </row>
        <row r="3268">
          <cell r="A3268" t="str">
            <v>14</v>
          </cell>
          <cell r="B3268" t="str">
            <v>02</v>
          </cell>
          <cell r="C3268" t="str">
            <v>05</v>
          </cell>
          <cell r="D3268" t="str">
            <v>02</v>
          </cell>
          <cell r="E3268" t="str">
            <v>14</v>
          </cell>
          <cell r="F3268" t="str">
            <v>23</v>
          </cell>
          <cell r="G3268" t="str">
            <v>1</v>
          </cell>
          <cell r="H3268" t="str">
            <v>00</v>
          </cell>
          <cell r="I3268" t="str">
            <v>0</v>
          </cell>
          <cell r="J3268">
            <v>2781</v>
          </cell>
          <cell r="K3268">
            <v>800</v>
          </cell>
          <cell r="L3268">
            <v>79</v>
          </cell>
          <cell r="M3268">
            <v>0</v>
          </cell>
          <cell r="N3268">
            <v>0</v>
          </cell>
          <cell r="O3268">
            <v>0</v>
          </cell>
        </row>
        <row r="3269">
          <cell r="A3269" t="str">
            <v>14</v>
          </cell>
          <cell r="B3269" t="str">
            <v>02</v>
          </cell>
          <cell r="C3269" t="str">
            <v>05</v>
          </cell>
          <cell r="D3269" t="str">
            <v>02</v>
          </cell>
          <cell r="E3269" t="str">
            <v>14</v>
          </cell>
          <cell r="F3269" t="str">
            <v>08</v>
          </cell>
          <cell r="G3269" t="str">
            <v>2</v>
          </cell>
          <cell r="H3269" t="str">
            <v>00</v>
          </cell>
          <cell r="I3269" t="str">
            <v>0</v>
          </cell>
          <cell r="J3269">
            <v>0</v>
          </cell>
          <cell r="K3269">
            <v>1</v>
          </cell>
          <cell r="L3269">
            <v>0</v>
          </cell>
          <cell r="M3269">
            <v>1</v>
          </cell>
          <cell r="N3269">
            <v>1</v>
          </cell>
          <cell r="O3269">
            <v>1</v>
          </cell>
        </row>
        <row r="3270">
          <cell r="A3270" t="str">
            <v>14</v>
          </cell>
          <cell r="B3270" t="str">
            <v>02</v>
          </cell>
          <cell r="C3270" t="str">
            <v>05</v>
          </cell>
          <cell r="D3270" t="str">
            <v>02</v>
          </cell>
          <cell r="E3270" t="str">
            <v>14</v>
          </cell>
          <cell r="F3270" t="str">
            <v>09</v>
          </cell>
          <cell r="G3270" t="str">
            <v>2</v>
          </cell>
          <cell r="H3270" t="str">
            <v>00</v>
          </cell>
          <cell r="I3270" t="str">
            <v>0</v>
          </cell>
          <cell r="J3270">
            <v>0</v>
          </cell>
          <cell r="K3270">
            <v>1</v>
          </cell>
          <cell r="L3270">
            <v>0</v>
          </cell>
          <cell r="M3270">
            <v>1</v>
          </cell>
          <cell r="N3270">
            <v>1</v>
          </cell>
          <cell r="O3270">
            <v>1</v>
          </cell>
        </row>
        <row r="3271">
          <cell r="A3271" t="str">
            <v>14</v>
          </cell>
          <cell r="B3271" t="str">
            <v>02</v>
          </cell>
          <cell r="C3271" t="str">
            <v>05</v>
          </cell>
          <cell r="D3271" t="str">
            <v>02</v>
          </cell>
          <cell r="E3271" t="str">
            <v>14</v>
          </cell>
          <cell r="F3271" t="str">
            <v>23</v>
          </cell>
          <cell r="G3271" t="str">
            <v>2</v>
          </cell>
          <cell r="H3271" t="str">
            <v>00</v>
          </cell>
          <cell r="I3271" t="str">
            <v>0</v>
          </cell>
          <cell r="J3271">
            <v>189</v>
          </cell>
          <cell r="K3271">
            <v>1100</v>
          </cell>
          <cell r="L3271">
            <v>552</v>
          </cell>
          <cell r="M3271">
            <v>1100</v>
          </cell>
          <cell r="N3271">
            <v>1100</v>
          </cell>
          <cell r="O3271">
            <v>1100</v>
          </cell>
        </row>
        <row r="3272">
          <cell r="A3272" t="str">
            <v>14</v>
          </cell>
          <cell r="B3272" t="str">
            <v>02</v>
          </cell>
          <cell r="C3272" t="str">
            <v>05</v>
          </cell>
          <cell r="D3272" t="str">
            <v>02</v>
          </cell>
          <cell r="E3272" t="str">
            <v>14</v>
          </cell>
          <cell r="F3272" t="str">
            <v>07</v>
          </cell>
          <cell r="G3272" t="str">
            <v>3</v>
          </cell>
          <cell r="H3272" t="str">
            <v>00</v>
          </cell>
          <cell r="I3272" t="str">
            <v>0</v>
          </cell>
          <cell r="J3272">
            <v>2280</v>
          </cell>
          <cell r="K3272">
            <v>600</v>
          </cell>
          <cell r="L3272">
            <v>13490</v>
          </cell>
          <cell r="M3272">
            <v>0</v>
          </cell>
          <cell r="N3272">
            <v>0</v>
          </cell>
          <cell r="O3272">
            <v>0</v>
          </cell>
        </row>
        <row r="3273">
          <cell r="A3273" t="str">
            <v>14</v>
          </cell>
          <cell r="B3273" t="str">
            <v>02</v>
          </cell>
          <cell r="C3273" t="str">
            <v>05</v>
          </cell>
          <cell r="D3273" t="str">
            <v>02</v>
          </cell>
          <cell r="E3273" t="str">
            <v>14</v>
          </cell>
          <cell r="F3273" t="str">
            <v>07</v>
          </cell>
          <cell r="G3273" t="str">
            <v>4</v>
          </cell>
          <cell r="H3273" t="str">
            <v>00</v>
          </cell>
          <cell r="I3273" t="str">
            <v>0</v>
          </cell>
          <cell r="J3273">
            <v>795</v>
          </cell>
          <cell r="K3273">
            <v>400</v>
          </cell>
          <cell r="L3273">
            <v>8398</v>
          </cell>
          <cell r="M3273">
            <v>0</v>
          </cell>
          <cell r="N3273">
            <v>0</v>
          </cell>
          <cell r="O3273">
            <v>0</v>
          </cell>
        </row>
        <row r="3274">
          <cell r="A3274" t="str">
            <v>14</v>
          </cell>
          <cell r="B3274" t="str">
            <v>02</v>
          </cell>
          <cell r="C3274" t="str">
            <v>05</v>
          </cell>
          <cell r="D3274" t="str">
            <v>03</v>
          </cell>
          <cell r="E3274" t="str">
            <v>13</v>
          </cell>
          <cell r="F3274" t="str">
            <v>38</v>
          </cell>
          <cell r="G3274" t="str">
            <v>1</v>
          </cell>
          <cell r="H3274" t="str">
            <v>00</v>
          </cell>
          <cell r="I3274" t="str">
            <v>0</v>
          </cell>
          <cell r="J3274">
            <v>404</v>
          </cell>
          <cell r="K3274">
            <v>1000</v>
          </cell>
          <cell r="L3274">
            <v>1148</v>
          </cell>
          <cell r="M3274">
            <v>3000</v>
          </cell>
          <cell r="N3274">
            <v>3000</v>
          </cell>
          <cell r="O3274">
            <v>3000</v>
          </cell>
        </row>
        <row r="3275">
          <cell r="A3275" t="str">
            <v>14</v>
          </cell>
          <cell r="B3275" t="str">
            <v>02</v>
          </cell>
          <cell r="C3275" t="str">
            <v>05</v>
          </cell>
          <cell r="D3275" t="str">
            <v>03</v>
          </cell>
          <cell r="E3275" t="str">
            <v>14</v>
          </cell>
          <cell r="F3275" t="str">
            <v>23</v>
          </cell>
          <cell r="G3275" t="str">
            <v>2</v>
          </cell>
          <cell r="H3275" t="str">
            <v>00</v>
          </cell>
          <cell r="I3275" t="str">
            <v>0</v>
          </cell>
          <cell r="J3275">
            <v>583</v>
          </cell>
          <cell r="K3275">
            <v>500</v>
          </cell>
          <cell r="L3275">
            <v>838</v>
          </cell>
          <cell r="M3275">
            <v>1000</v>
          </cell>
          <cell r="N3275">
            <v>1000</v>
          </cell>
          <cell r="O3275">
            <v>1000</v>
          </cell>
        </row>
        <row r="3276">
          <cell r="A3276" t="str">
            <v>14</v>
          </cell>
          <cell r="B3276" t="str">
            <v>02</v>
          </cell>
          <cell r="C3276" t="str">
            <v>05</v>
          </cell>
          <cell r="D3276" t="str">
            <v>03</v>
          </cell>
          <cell r="E3276" t="str">
            <v>14</v>
          </cell>
          <cell r="F3276" t="str">
            <v>23</v>
          </cell>
          <cell r="G3276" t="str">
            <v>1</v>
          </cell>
          <cell r="H3276" t="str">
            <v>00</v>
          </cell>
          <cell r="I3276" t="str">
            <v>0</v>
          </cell>
          <cell r="J3276">
            <v>993</v>
          </cell>
          <cell r="K3276">
            <v>1200</v>
          </cell>
          <cell r="L3276">
            <v>861</v>
          </cell>
          <cell r="M3276">
            <v>0</v>
          </cell>
          <cell r="N3276">
            <v>0</v>
          </cell>
          <cell r="O3276">
            <v>0</v>
          </cell>
        </row>
        <row r="3277">
          <cell r="A3277" t="str">
            <v>14</v>
          </cell>
          <cell r="B3277" t="str">
            <v>02</v>
          </cell>
          <cell r="C3277" t="str">
            <v>05</v>
          </cell>
          <cell r="D3277" t="str">
            <v>03</v>
          </cell>
          <cell r="E3277" t="str">
            <v>14</v>
          </cell>
          <cell r="F3277" t="str">
            <v>23</v>
          </cell>
          <cell r="G3277" t="str">
            <v>3</v>
          </cell>
          <cell r="H3277" t="str">
            <v>00</v>
          </cell>
          <cell r="I3277" t="str">
            <v>0</v>
          </cell>
          <cell r="J3277">
            <v>378</v>
          </cell>
          <cell r="K3277">
            <v>1000</v>
          </cell>
          <cell r="L3277">
            <v>853</v>
          </cell>
          <cell r="M3277">
            <v>750</v>
          </cell>
          <cell r="N3277">
            <v>750</v>
          </cell>
          <cell r="O3277">
            <v>750</v>
          </cell>
        </row>
        <row r="3278">
          <cell r="A3278" t="str">
            <v>14</v>
          </cell>
          <cell r="B3278" t="str">
            <v>02</v>
          </cell>
          <cell r="C3278" t="str">
            <v>05</v>
          </cell>
          <cell r="D3278" t="str">
            <v>03</v>
          </cell>
          <cell r="E3278" t="str">
            <v>14</v>
          </cell>
          <cell r="F3278" t="str">
            <v>23</v>
          </cell>
          <cell r="G3278" t="str">
            <v>4</v>
          </cell>
          <cell r="H3278" t="str">
            <v>00</v>
          </cell>
          <cell r="I3278" t="str">
            <v>0</v>
          </cell>
          <cell r="J3278">
            <v>0</v>
          </cell>
          <cell r="K3278">
            <v>800</v>
          </cell>
          <cell r="L3278">
            <v>0</v>
          </cell>
          <cell r="M3278">
            <v>500</v>
          </cell>
          <cell r="N3278">
            <v>500</v>
          </cell>
          <cell r="O3278">
            <v>500</v>
          </cell>
        </row>
        <row r="3279">
          <cell r="A3279" t="str">
            <v>14</v>
          </cell>
          <cell r="B3279" t="str">
            <v>02</v>
          </cell>
          <cell r="C3279" t="str">
            <v>05</v>
          </cell>
          <cell r="D3279" t="str">
            <v>03</v>
          </cell>
          <cell r="E3279" t="str">
            <v>14</v>
          </cell>
          <cell r="F3279" t="str">
            <v>23</v>
          </cell>
          <cell r="G3279" t="str">
            <v>5</v>
          </cell>
          <cell r="H3279" t="str">
            <v>00</v>
          </cell>
          <cell r="I3279" t="str">
            <v>0</v>
          </cell>
          <cell r="J3279">
            <v>0</v>
          </cell>
          <cell r="K3279">
            <v>200</v>
          </cell>
          <cell r="L3279">
            <v>5753</v>
          </cell>
          <cell r="M3279">
            <v>500</v>
          </cell>
          <cell r="N3279">
            <v>500</v>
          </cell>
          <cell r="O3279">
            <v>500</v>
          </cell>
        </row>
        <row r="3280">
          <cell r="A3280" t="str">
            <v>14</v>
          </cell>
          <cell r="B3280" t="str">
            <v>02</v>
          </cell>
          <cell r="C3280" t="str">
            <v>05</v>
          </cell>
          <cell r="D3280" t="str">
            <v>04</v>
          </cell>
          <cell r="E3280" t="str">
            <v>14</v>
          </cell>
          <cell r="F3280" t="str">
            <v>23</v>
          </cell>
          <cell r="G3280" t="str">
            <v>2</v>
          </cell>
          <cell r="H3280" t="str">
            <v>00</v>
          </cell>
          <cell r="I3280" t="str">
            <v>0</v>
          </cell>
          <cell r="J3280">
            <v>0</v>
          </cell>
          <cell r="K3280">
            <v>500</v>
          </cell>
          <cell r="L3280">
            <v>490</v>
          </cell>
          <cell r="M3280">
            <v>0</v>
          </cell>
          <cell r="N3280">
            <v>0</v>
          </cell>
          <cell r="O3280">
            <v>0</v>
          </cell>
        </row>
        <row r="3281">
          <cell r="A3281" t="str">
            <v>14</v>
          </cell>
          <cell r="B3281" t="str">
            <v>02</v>
          </cell>
          <cell r="C3281" t="str">
            <v>05</v>
          </cell>
          <cell r="D3281" t="str">
            <v>04</v>
          </cell>
          <cell r="E3281" t="str">
            <v>14</v>
          </cell>
          <cell r="F3281" t="str">
            <v>01</v>
          </cell>
          <cell r="G3281" t="str">
            <v>2</v>
          </cell>
          <cell r="H3281" t="str">
            <v>00</v>
          </cell>
          <cell r="I3281" t="str">
            <v>0</v>
          </cell>
          <cell r="J3281">
            <v>0</v>
          </cell>
          <cell r="K3281">
            <v>1</v>
          </cell>
          <cell r="L3281">
            <v>0</v>
          </cell>
          <cell r="M3281">
            <v>1</v>
          </cell>
          <cell r="N3281">
            <v>1</v>
          </cell>
          <cell r="O3281">
            <v>1</v>
          </cell>
        </row>
        <row r="3282">
          <cell r="A3282" t="str">
            <v>14</v>
          </cell>
          <cell r="B3282" t="str">
            <v>02</v>
          </cell>
          <cell r="C3282" t="str">
            <v>05</v>
          </cell>
          <cell r="D3282" t="str">
            <v>04</v>
          </cell>
          <cell r="E3282" t="str">
            <v>14</v>
          </cell>
          <cell r="F3282" t="str">
            <v>11</v>
          </cell>
          <cell r="G3282" t="str">
            <v>2</v>
          </cell>
          <cell r="H3282" t="str">
            <v>00</v>
          </cell>
          <cell r="I3282" t="str">
            <v>0</v>
          </cell>
          <cell r="J3282">
            <v>0</v>
          </cell>
          <cell r="K3282">
            <v>200</v>
          </cell>
          <cell r="L3282">
            <v>0</v>
          </cell>
          <cell r="M3282">
            <v>0</v>
          </cell>
          <cell r="N3282">
            <v>0</v>
          </cell>
          <cell r="O3282">
            <v>0</v>
          </cell>
        </row>
        <row r="3283">
          <cell r="A3283" t="str">
            <v>14</v>
          </cell>
          <cell r="B3283" t="str">
            <v>02</v>
          </cell>
          <cell r="C3283" t="str">
            <v>05</v>
          </cell>
          <cell r="D3283" t="str">
            <v>04</v>
          </cell>
          <cell r="E3283" t="str">
            <v>14</v>
          </cell>
          <cell r="F3283" t="str">
            <v>01</v>
          </cell>
          <cell r="G3283" t="str">
            <v>1</v>
          </cell>
          <cell r="H3283" t="str">
            <v>00</v>
          </cell>
          <cell r="I3283" t="str">
            <v>0</v>
          </cell>
          <cell r="J3283">
            <v>46</v>
          </cell>
          <cell r="K3283">
            <v>1</v>
          </cell>
          <cell r="L3283">
            <v>0</v>
          </cell>
          <cell r="M3283">
            <v>0</v>
          </cell>
          <cell r="N3283">
            <v>0</v>
          </cell>
          <cell r="O3283">
            <v>0</v>
          </cell>
        </row>
        <row r="3284">
          <cell r="A3284" t="str">
            <v>14</v>
          </cell>
          <cell r="B3284" t="str">
            <v>02</v>
          </cell>
          <cell r="C3284" t="str">
            <v>05</v>
          </cell>
          <cell r="D3284" t="str">
            <v>04</v>
          </cell>
          <cell r="E3284" t="str">
            <v>14</v>
          </cell>
          <cell r="F3284" t="str">
            <v>11</v>
          </cell>
          <cell r="G3284" t="str">
            <v>1</v>
          </cell>
          <cell r="H3284" t="str">
            <v>00</v>
          </cell>
          <cell r="I3284" t="str">
            <v>0</v>
          </cell>
          <cell r="J3284">
            <v>0</v>
          </cell>
          <cell r="K3284">
            <v>300</v>
          </cell>
          <cell r="L3284">
            <v>0</v>
          </cell>
          <cell r="M3284">
            <v>3300</v>
          </cell>
          <cell r="N3284">
            <v>3300</v>
          </cell>
          <cell r="O3284">
            <v>3300</v>
          </cell>
        </row>
        <row r="3285">
          <cell r="A3285" t="str">
            <v>14</v>
          </cell>
          <cell r="B3285" t="str">
            <v>02</v>
          </cell>
          <cell r="C3285" t="str">
            <v>05</v>
          </cell>
          <cell r="D3285" t="str">
            <v>04</v>
          </cell>
          <cell r="E3285" t="str">
            <v>14</v>
          </cell>
          <cell r="F3285" t="str">
            <v>26</v>
          </cell>
          <cell r="G3285" t="str">
            <v>2</v>
          </cell>
          <cell r="H3285" t="str">
            <v>00</v>
          </cell>
          <cell r="I3285" t="str">
            <v>0</v>
          </cell>
          <cell r="J3285">
            <v>0</v>
          </cell>
          <cell r="K3285">
            <v>1000</v>
          </cell>
          <cell r="L3285">
            <v>21</v>
          </cell>
          <cell r="M3285">
            <v>0</v>
          </cell>
          <cell r="N3285">
            <v>0</v>
          </cell>
          <cell r="O3285">
            <v>0</v>
          </cell>
        </row>
        <row r="3286">
          <cell r="A3286" t="str">
            <v>14</v>
          </cell>
          <cell r="B3286" t="str">
            <v>02</v>
          </cell>
          <cell r="C3286" t="str">
            <v>05</v>
          </cell>
          <cell r="D3286" t="str">
            <v>05</v>
          </cell>
          <cell r="E3286" t="str">
            <v>11</v>
          </cell>
          <cell r="F3286" t="str">
            <v>05</v>
          </cell>
          <cell r="G3286" t="str">
            <v>1</v>
          </cell>
          <cell r="H3286" t="str">
            <v>00</v>
          </cell>
          <cell r="I3286" t="str">
            <v>0</v>
          </cell>
          <cell r="J3286">
            <v>0</v>
          </cell>
          <cell r="K3286">
            <v>2500</v>
          </cell>
          <cell r="L3286">
            <v>0</v>
          </cell>
          <cell r="M3286">
            <v>0</v>
          </cell>
          <cell r="N3286">
            <v>0</v>
          </cell>
          <cell r="O3286">
            <v>0</v>
          </cell>
        </row>
        <row r="3287">
          <cell r="A3287" t="str">
            <v>14</v>
          </cell>
          <cell r="B3287" t="str">
            <v>02</v>
          </cell>
          <cell r="C3287" t="str">
            <v>05</v>
          </cell>
          <cell r="D3287" t="str">
            <v>05</v>
          </cell>
          <cell r="E3287" t="str">
            <v>13</v>
          </cell>
          <cell r="F3287" t="str">
            <v>01</v>
          </cell>
          <cell r="G3287" t="str">
            <v>1</v>
          </cell>
          <cell r="H3287" t="str">
            <v>00</v>
          </cell>
          <cell r="I3287" t="str">
            <v>0</v>
          </cell>
          <cell r="J3287">
            <v>0</v>
          </cell>
          <cell r="K3287">
            <v>388</v>
          </cell>
          <cell r="L3287">
            <v>0</v>
          </cell>
          <cell r="M3287">
            <v>0</v>
          </cell>
          <cell r="N3287">
            <v>0</v>
          </cell>
          <cell r="O3287">
            <v>0</v>
          </cell>
        </row>
        <row r="3288">
          <cell r="A3288" t="str">
            <v>14</v>
          </cell>
          <cell r="B3288" t="str">
            <v>02</v>
          </cell>
          <cell r="C3288" t="str">
            <v>05</v>
          </cell>
          <cell r="D3288" t="str">
            <v>05</v>
          </cell>
          <cell r="E3288" t="str">
            <v>14</v>
          </cell>
          <cell r="F3288" t="str">
            <v>43</v>
          </cell>
          <cell r="G3288" t="str">
            <v>6</v>
          </cell>
          <cell r="H3288" t="str">
            <v>00</v>
          </cell>
          <cell r="I3288" t="str">
            <v>0</v>
          </cell>
          <cell r="J3288">
            <v>446</v>
          </cell>
          <cell r="K3288">
            <v>500</v>
          </cell>
          <cell r="L3288">
            <v>17</v>
          </cell>
          <cell r="M3288">
            <v>0</v>
          </cell>
          <cell r="N3288">
            <v>0</v>
          </cell>
          <cell r="O3288">
            <v>0</v>
          </cell>
        </row>
        <row r="3289">
          <cell r="A3289" t="str">
            <v>14</v>
          </cell>
          <cell r="B3289" t="str">
            <v>02</v>
          </cell>
          <cell r="C3289" t="str">
            <v>05</v>
          </cell>
          <cell r="D3289" t="str">
            <v>05</v>
          </cell>
          <cell r="E3289" t="str">
            <v>14</v>
          </cell>
          <cell r="F3289" t="str">
            <v>23</v>
          </cell>
          <cell r="G3289" t="str">
            <v>4</v>
          </cell>
          <cell r="H3289" t="str">
            <v>00</v>
          </cell>
          <cell r="I3289" t="str">
            <v>0</v>
          </cell>
          <cell r="J3289">
            <v>483</v>
          </cell>
          <cell r="K3289">
            <v>10000</v>
          </cell>
          <cell r="L3289">
            <v>552</v>
          </cell>
          <cell r="M3289">
            <v>1000</v>
          </cell>
          <cell r="N3289">
            <v>1000</v>
          </cell>
          <cell r="O3289">
            <v>1000</v>
          </cell>
        </row>
        <row r="3290">
          <cell r="A3290" t="str">
            <v>14</v>
          </cell>
          <cell r="B3290" t="str">
            <v>02</v>
          </cell>
          <cell r="C3290" t="str">
            <v>05</v>
          </cell>
          <cell r="D3290" t="str">
            <v>05</v>
          </cell>
          <cell r="E3290" t="str">
            <v>14</v>
          </cell>
          <cell r="F3290" t="str">
            <v>43</v>
          </cell>
          <cell r="G3290" t="str">
            <v>3</v>
          </cell>
          <cell r="H3290" t="str">
            <v>00</v>
          </cell>
          <cell r="I3290" t="str">
            <v>0</v>
          </cell>
          <cell r="J3290">
            <v>0</v>
          </cell>
          <cell r="K3290">
            <v>500</v>
          </cell>
          <cell r="L3290">
            <v>177</v>
          </cell>
          <cell r="M3290">
            <v>0</v>
          </cell>
          <cell r="N3290">
            <v>0</v>
          </cell>
          <cell r="O3290">
            <v>0</v>
          </cell>
        </row>
        <row r="3291">
          <cell r="A3291" t="str">
            <v>14</v>
          </cell>
          <cell r="B3291" t="str">
            <v>02</v>
          </cell>
          <cell r="C3291" t="str">
            <v>05</v>
          </cell>
          <cell r="D3291" t="str">
            <v>05</v>
          </cell>
          <cell r="E3291" t="str">
            <v>14</v>
          </cell>
          <cell r="F3291" t="str">
            <v>23</v>
          </cell>
          <cell r="G3291" t="str">
            <v>2</v>
          </cell>
          <cell r="H3291" t="str">
            <v>00</v>
          </cell>
          <cell r="I3291" t="str">
            <v>0</v>
          </cell>
          <cell r="J3291">
            <v>0</v>
          </cell>
          <cell r="K3291">
            <v>2000</v>
          </cell>
          <cell r="L3291">
            <v>0</v>
          </cell>
          <cell r="M3291">
            <v>2000</v>
          </cell>
          <cell r="N3291">
            <v>2000</v>
          </cell>
          <cell r="O3291">
            <v>2000</v>
          </cell>
        </row>
        <row r="3292">
          <cell r="A3292" t="str">
            <v>14</v>
          </cell>
          <cell r="B3292" t="str">
            <v>02</v>
          </cell>
          <cell r="C3292" t="str">
            <v>05</v>
          </cell>
          <cell r="D3292" t="str">
            <v>05</v>
          </cell>
          <cell r="E3292" t="str">
            <v>14</v>
          </cell>
          <cell r="F3292" t="str">
            <v>23</v>
          </cell>
          <cell r="G3292" t="str">
            <v>1</v>
          </cell>
          <cell r="H3292" t="str">
            <v>00</v>
          </cell>
          <cell r="I3292" t="str">
            <v>0</v>
          </cell>
          <cell r="J3292">
            <v>0</v>
          </cell>
          <cell r="K3292">
            <v>19318</v>
          </cell>
          <cell r="L3292">
            <v>781</v>
          </cell>
          <cell r="M3292">
            <v>7000</v>
          </cell>
          <cell r="N3292">
            <v>7000</v>
          </cell>
          <cell r="O3292">
            <v>7000</v>
          </cell>
        </row>
        <row r="3293">
          <cell r="A3293" t="str">
            <v>14</v>
          </cell>
          <cell r="B3293" t="str">
            <v>02</v>
          </cell>
          <cell r="C3293" t="str">
            <v>05</v>
          </cell>
          <cell r="D3293" t="str">
            <v>05</v>
          </cell>
          <cell r="E3293" t="str">
            <v>14</v>
          </cell>
          <cell r="F3293" t="str">
            <v>23</v>
          </cell>
          <cell r="G3293" t="str">
            <v>6</v>
          </cell>
          <cell r="H3293" t="str">
            <v>00</v>
          </cell>
          <cell r="I3293" t="str">
            <v>0</v>
          </cell>
          <cell r="J3293">
            <v>183773</v>
          </cell>
          <cell r="K3293">
            <v>2500</v>
          </cell>
          <cell r="L3293">
            <v>0</v>
          </cell>
          <cell r="M3293">
            <v>0</v>
          </cell>
          <cell r="N3293">
            <v>0</v>
          </cell>
          <cell r="O3293">
            <v>0</v>
          </cell>
        </row>
        <row r="3294">
          <cell r="A3294" t="str">
            <v>14</v>
          </cell>
          <cell r="B3294" t="str">
            <v>02</v>
          </cell>
          <cell r="C3294" t="str">
            <v>05</v>
          </cell>
          <cell r="D3294" t="str">
            <v>06</v>
          </cell>
          <cell r="E3294" t="str">
            <v>14</v>
          </cell>
          <cell r="F3294" t="str">
            <v>43</v>
          </cell>
          <cell r="G3294" t="str">
            <v>4</v>
          </cell>
          <cell r="H3294" t="str">
            <v>00</v>
          </cell>
          <cell r="I3294" t="str">
            <v>0</v>
          </cell>
          <cell r="J3294">
            <v>666</v>
          </cell>
          <cell r="K3294">
            <v>500</v>
          </cell>
          <cell r="L3294">
            <v>12168</v>
          </cell>
          <cell r="M3294">
            <v>0</v>
          </cell>
          <cell r="N3294">
            <v>0</v>
          </cell>
          <cell r="O3294">
            <v>0</v>
          </cell>
        </row>
        <row r="3295">
          <cell r="A3295" t="str">
            <v>14</v>
          </cell>
          <cell r="B3295" t="str">
            <v>02</v>
          </cell>
          <cell r="C3295" t="str">
            <v>05</v>
          </cell>
          <cell r="D3295" t="str">
            <v>06</v>
          </cell>
          <cell r="E3295" t="str">
            <v>14</v>
          </cell>
          <cell r="F3295" t="str">
            <v>23</v>
          </cell>
          <cell r="G3295" t="str">
            <v>2</v>
          </cell>
          <cell r="H3295" t="str">
            <v>00</v>
          </cell>
          <cell r="I3295" t="str">
            <v>0</v>
          </cell>
          <cell r="J3295">
            <v>0</v>
          </cell>
          <cell r="K3295">
            <v>10000</v>
          </cell>
          <cell r="L3295">
            <v>0</v>
          </cell>
          <cell r="M3295">
            <v>1500</v>
          </cell>
          <cell r="N3295">
            <v>1500</v>
          </cell>
          <cell r="O3295">
            <v>1500</v>
          </cell>
        </row>
        <row r="3296">
          <cell r="A3296" t="str">
            <v>14</v>
          </cell>
          <cell r="B3296" t="str">
            <v>02</v>
          </cell>
          <cell r="C3296" t="str">
            <v>05</v>
          </cell>
          <cell r="D3296" t="str">
            <v>06</v>
          </cell>
          <cell r="E3296" t="str">
            <v>14</v>
          </cell>
          <cell r="F3296" t="str">
            <v>23</v>
          </cell>
          <cell r="G3296" t="str">
            <v>1</v>
          </cell>
          <cell r="H3296" t="str">
            <v>00</v>
          </cell>
          <cell r="I3296" t="str">
            <v>0</v>
          </cell>
          <cell r="J3296">
            <v>1398</v>
          </cell>
          <cell r="K3296">
            <v>2000</v>
          </cell>
          <cell r="L3296">
            <v>308</v>
          </cell>
          <cell r="M3296">
            <v>1000</v>
          </cell>
          <cell r="N3296">
            <v>1000</v>
          </cell>
          <cell r="O3296">
            <v>1000</v>
          </cell>
        </row>
        <row r="3297">
          <cell r="A3297" t="str">
            <v>14</v>
          </cell>
          <cell r="B3297" t="str">
            <v>02</v>
          </cell>
          <cell r="C3297" t="str">
            <v>05</v>
          </cell>
          <cell r="D3297" t="str">
            <v>06</v>
          </cell>
          <cell r="E3297" t="str">
            <v>14</v>
          </cell>
          <cell r="F3297" t="str">
            <v>18</v>
          </cell>
          <cell r="G3297" t="str">
            <v>1</v>
          </cell>
          <cell r="H3297" t="str">
            <v>00</v>
          </cell>
          <cell r="I3297" t="str">
            <v>0</v>
          </cell>
          <cell r="J3297">
            <v>0</v>
          </cell>
          <cell r="K3297">
            <v>1500</v>
          </cell>
          <cell r="L3297">
            <v>0</v>
          </cell>
          <cell r="M3297">
            <v>1000</v>
          </cell>
          <cell r="N3297">
            <v>1000</v>
          </cell>
          <cell r="O3297">
            <v>1000</v>
          </cell>
        </row>
        <row r="3298">
          <cell r="A3298" t="str">
            <v>14</v>
          </cell>
          <cell r="B3298" t="str">
            <v>02</v>
          </cell>
          <cell r="C3298" t="str">
            <v>05</v>
          </cell>
          <cell r="D3298" t="str">
            <v>07</v>
          </cell>
          <cell r="E3298" t="str">
            <v>14</v>
          </cell>
          <cell r="F3298" t="str">
            <v>20</v>
          </cell>
          <cell r="G3298" t="str">
            <v>1</v>
          </cell>
          <cell r="H3298" t="str">
            <v>00</v>
          </cell>
          <cell r="I3298" t="str">
            <v>0</v>
          </cell>
          <cell r="J3298">
            <v>726</v>
          </cell>
          <cell r="K3298">
            <v>1000</v>
          </cell>
          <cell r="L3298">
            <v>0</v>
          </cell>
          <cell r="M3298">
            <v>1000</v>
          </cell>
          <cell r="N3298">
            <v>1000</v>
          </cell>
          <cell r="O3298">
            <v>1000</v>
          </cell>
        </row>
        <row r="3299">
          <cell r="A3299" t="str">
            <v>14</v>
          </cell>
          <cell r="B3299" t="str">
            <v>02</v>
          </cell>
          <cell r="C3299" t="str">
            <v>05</v>
          </cell>
          <cell r="D3299" t="str">
            <v>07</v>
          </cell>
          <cell r="E3299" t="str">
            <v>14</v>
          </cell>
          <cell r="F3299" t="str">
            <v>23</v>
          </cell>
          <cell r="G3299" t="str">
            <v>2</v>
          </cell>
          <cell r="H3299" t="str">
            <v>00</v>
          </cell>
          <cell r="I3299" t="str">
            <v>0</v>
          </cell>
          <cell r="J3299">
            <v>0</v>
          </cell>
          <cell r="K3299">
            <v>1500</v>
          </cell>
          <cell r="L3299">
            <v>7880</v>
          </cell>
          <cell r="M3299">
            <v>1500</v>
          </cell>
          <cell r="N3299">
            <v>1500</v>
          </cell>
          <cell r="O3299">
            <v>1500</v>
          </cell>
        </row>
        <row r="3300">
          <cell r="A3300" t="str">
            <v>14</v>
          </cell>
          <cell r="B3300" t="str">
            <v>02</v>
          </cell>
          <cell r="C3300" t="str">
            <v>05</v>
          </cell>
          <cell r="D3300" t="str">
            <v>07</v>
          </cell>
          <cell r="E3300" t="str">
            <v>14</v>
          </cell>
          <cell r="F3300" t="str">
            <v>43</v>
          </cell>
          <cell r="G3300" t="str">
            <v>1</v>
          </cell>
          <cell r="H3300" t="str">
            <v>00</v>
          </cell>
          <cell r="I3300" t="str">
            <v>0</v>
          </cell>
          <cell r="J3300">
            <v>911</v>
          </cell>
          <cell r="K3300">
            <v>500</v>
          </cell>
          <cell r="L3300">
            <v>1744</v>
          </cell>
          <cell r="M3300">
            <v>500</v>
          </cell>
          <cell r="N3300">
            <v>500</v>
          </cell>
          <cell r="O3300">
            <v>500</v>
          </cell>
        </row>
        <row r="3301">
          <cell r="A3301" t="str">
            <v>14</v>
          </cell>
          <cell r="B3301" t="str">
            <v>02</v>
          </cell>
          <cell r="C3301" t="str">
            <v>05</v>
          </cell>
          <cell r="D3301" t="str">
            <v>07</v>
          </cell>
          <cell r="E3301" t="str">
            <v>14</v>
          </cell>
          <cell r="F3301" t="str">
            <v>01</v>
          </cell>
          <cell r="G3301" t="str">
            <v>1</v>
          </cell>
          <cell r="H3301" t="str">
            <v>00</v>
          </cell>
          <cell r="I3301" t="str">
            <v>0</v>
          </cell>
          <cell r="J3301">
            <v>285190</v>
          </cell>
          <cell r="K3301">
            <v>500</v>
          </cell>
          <cell r="L3301">
            <v>0</v>
          </cell>
          <cell r="M3301">
            <v>0</v>
          </cell>
          <cell r="N3301">
            <v>0</v>
          </cell>
          <cell r="O3301">
            <v>0</v>
          </cell>
        </row>
        <row r="3302">
          <cell r="A3302" t="str">
            <v>14</v>
          </cell>
          <cell r="B3302" t="str">
            <v>02</v>
          </cell>
          <cell r="C3302" t="str">
            <v>05</v>
          </cell>
          <cell r="D3302" t="str">
            <v>08</v>
          </cell>
          <cell r="E3302" t="str">
            <v>14</v>
          </cell>
          <cell r="F3302" t="str">
            <v>23</v>
          </cell>
          <cell r="G3302" t="str">
            <v>2</v>
          </cell>
          <cell r="H3302" t="str">
            <v>00</v>
          </cell>
          <cell r="I3302" t="str">
            <v>0</v>
          </cell>
          <cell r="J3302">
            <v>51908</v>
          </cell>
          <cell r="K3302">
            <v>500</v>
          </cell>
          <cell r="L3302">
            <v>0</v>
          </cell>
          <cell r="M3302">
            <v>0</v>
          </cell>
          <cell r="N3302">
            <v>0</v>
          </cell>
          <cell r="O3302">
            <v>0</v>
          </cell>
        </row>
        <row r="3303">
          <cell r="A3303" t="str">
            <v>14</v>
          </cell>
          <cell r="B3303" t="str">
            <v>03</v>
          </cell>
          <cell r="C3303" t="str">
            <v>01</v>
          </cell>
          <cell r="D3303" t="str">
            <v>01</v>
          </cell>
          <cell r="E3303" t="str">
            <v>10</v>
          </cell>
          <cell r="F3303" t="str">
            <v>01</v>
          </cell>
          <cell r="G3303" t="str">
            <v>2</v>
          </cell>
          <cell r="H3303" t="str">
            <v>00</v>
          </cell>
          <cell r="I3303" t="str">
            <v>0</v>
          </cell>
          <cell r="J3303">
            <v>0</v>
          </cell>
          <cell r="K3303">
            <v>49892</v>
          </cell>
          <cell r="L3303">
            <v>1013</v>
          </cell>
          <cell r="M3303">
            <v>64933</v>
          </cell>
          <cell r="N3303">
            <v>64933</v>
          </cell>
          <cell r="O3303">
            <v>64933</v>
          </cell>
        </row>
        <row r="3304">
          <cell r="A3304" t="str">
            <v>14</v>
          </cell>
          <cell r="B3304" t="str">
            <v>03</v>
          </cell>
          <cell r="C3304" t="str">
            <v>01</v>
          </cell>
          <cell r="D3304" t="str">
            <v>01</v>
          </cell>
          <cell r="E3304" t="str">
            <v>10</v>
          </cell>
          <cell r="F3304" t="str">
            <v>02</v>
          </cell>
          <cell r="G3304" t="str">
            <v>1</v>
          </cell>
          <cell r="H3304" t="str">
            <v>00</v>
          </cell>
          <cell r="I3304" t="str">
            <v>0</v>
          </cell>
          <cell r="J3304">
            <v>0</v>
          </cell>
          <cell r="K3304">
            <v>1</v>
          </cell>
          <cell r="L3304">
            <v>0</v>
          </cell>
          <cell r="M3304">
            <v>1</v>
          </cell>
          <cell r="N3304">
            <v>1</v>
          </cell>
          <cell r="O3304">
            <v>1</v>
          </cell>
        </row>
        <row r="3305">
          <cell r="A3305" t="str">
            <v>14</v>
          </cell>
          <cell r="B3305" t="str">
            <v>03</v>
          </cell>
          <cell r="C3305" t="str">
            <v>01</v>
          </cell>
          <cell r="D3305" t="str">
            <v>01</v>
          </cell>
          <cell r="E3305" t="str">
            <v>10</v>
          </cell>
          <cell r="F3305" t="str">
            <v>01</v>
          </cell>
          <cell r="G3305" t="str">
            <v>1</v>
          </cell>
          <cell r="H3305" t="str">
            <v>00</v>
          </cell>
          <cell r="I3305" t="str">
            <v>0</v>
          </cell>
          <cell r="J3305">
            <v>0</v>
          </cell>
          <cell r="K3305">
            <v>315737</v>
          </cell>
          <cell r="L3305">
            <v>286</v>
          </cell>
          <cell r="M3305">
            <v>470461</v>
          </cell>
          <cell r="N3305">
            <v>470461</v>
          </cell>
          <cell r="O3305">
            <v>470461</v>
          </cell>
        </row>
        <row r="3306">
          <cell r="A3306" t="str">
            <v>14</v>
          </cell>
          <cell r="B3306" t="str">
            <v>03</v>
          </cell>
          <cell r="C3306" t="str">
            <v>01</v>
          </cell>
          <cell r="D3306" t="str">
            <v>01</v>
          </cell>
          <cell r="E3306" t="str">
            <v>12</v>
          </cell>
          <cell r="F3306" t="str">
            <v>03</v>
          </cell>
          <cell r="G3306" t="str">
            <v>1</v>
          </cell>
          <cell r="H3306" t="str">
            <v>00</v>
          </cell>
          <cell r="I3306" t="str">
            <v>0</v>
          </cell>
          <cell r="J3306">
            <v>0</v>
          </cell>
          <cell r="K3306">
            <v>2000</v>
          </cell>
          <cell r="L3306">
            <v>262</v>
          </cell>
          <cell r="M3306">
            <v>4000</v>
          </cell>
          <cell r="N3306">
            <v>4000</v>
          </cell>
          <cell r="O3306">
            <v>4000</v>
          </cell>
        </row>
        <row r="3307">
          <cell r="A3307" t="str">
            <v>14</v>
          </cell>
          <cell r="B3307" t="str">
            <v>03</v>
          </cell>
          <cell r="C3307" t="str">
            <v>01</v>
          </cell>
          <cell r="D3307" t="str">
            <v>01</v>
          </cell>
          <cell r="E3307" t="str">
            <v>13</v>
          </cell>
          <cell r="F3307" t="str">
            <v>01</v>
          </cell>
          <cell r="G3307" t="str">
            <v>1</v>
          </cell>
          <cell r="H3307" t="str">
            <v>00</v>
          </cell>
          <cell r="I3307" t="str">
            <v>0</v>
          </cell>
          <cell r="J3307">
            <v>1186</v>
          </cell>
          <cell r="K3307">
            <v>1250</v>
          </cell>
          <cell r="L3307">
            <v>91</v>
          </cell>
          <cell r="M3307">
            <v>2750</v>
          </cell>
          <cell r="N3307">
            <v>2750</v>
          </cell>
          <cell r="O3307">
            <v>2750</v>
          </cell>
        </row>
        <row r="3308">
          <cell r="A3308" t="str">
            <v>14</v>
          </cell>
          <cell r="B3308" t="str">
            <v>03</v>
          </cell>
          <cell r="C3308" t="str">
            <v>01</v>
          </cell>
          <cell r="D3308" t="str">
            <v>01</v>
          </cell>
          <cell r="E3308" t="str">
            <v>13</v>
          </cell>
          <cell r="F3308" t="str">
            <v>09</v>
          </cell>
          <cell r="G3308" t="str">
            <v>1</v>
          </cell>
          <cell r="H3308" t="str">
            <v>00</v>
          </cell>
          <cell r="I3308" t="str">
            <v>0</v>
          </cell>
          <cell r="J3308">
            <v>646</v>
          </cell>
          <cell r="K3308">
            <v>500</v>
          </cell>
          <cell r="L3308">
            <v>0</v>
          </cell>
          <cell r="M3308">
            <v>3000</v>
          </cell>
          <cell r="N3308">
            <v>3000</v>
          </cell>
          <cell r="O3308">
            <v>3000</v>
          </cell>
        </row>
        <row r="3309">
          <cell r="A3309" t="str">
            <v>14</v>
          </cell>
          <cell r="B3309" t="str">
            <v>03</v>
          </cell>
          <cell r="C3309" t="str">
            <v>01</v>
          </cell>
          <cell r="D3309" t="str">
            <v>01</v>
          </cell>
          <cell r="E3309" t="str">
            <v>14</v>
          </cell>
          <cell r="F3309" t="str">
            <v>07</v>
          </cell>
          <cell r="G3309" t="str">
            <v>1</v>
          </cell>
          <cell r="H3309" t="str">
            <v>00</v>
          </cell>
          <cell r="I3309" t="str">
            <v>0</v>
          </cell>
          <cell r="J3309">
            <v>0</v>
          </cell>
          <cell r="K3309">
            <v>4000</v>
          </cell>
          <cell r="L3309">
            <v>0</v>
          </cell>
          <cell r="M3309">
            <v>5600</v>
          </cell>
          <cell r="N3309">
            <v>5600</v>
          </cell>
          <cell r="O3309">
            <v>5600</v>
          </cell>
        </row>
        <row r="3310">
          <cell r="A3310" t="str">
            <v>14</v>
          </cell>
          <cell r="B3310" t="str">
            <v>03</v>
          </cell>
          <cell r="C3310" t="str">
            <v>01</v>
          </cell>
          <cell r="D3310" t="str">
            <v>01</v>
          </cell>
          <cell r="E3310" t="str">
            <v>14</v>
          </cell>
          <cell r="F3310" t="str">
            <v>08</v>
          </cell>
          <cell r="G3310" t="str">
            <v>1</v>
          </cell>
          <cell r="H3310" t="str">
            <v>00</v>
          </cell>
          <cell r="I3310" t="str">
            <v>0</v>
          </cell>
          <cell r="J3310">
            <v>18042</v>
          </cell>
          <cell r="K3310">
            <v>1</v>
          </cell>
          <cell r="L3310">
            <v>86</v>
          </cell>
          <cell r="M3310">
            <v>1</v>
          </cell>
          <cell r="N3310">
            <v>1</v>
          </cell>
          <cell r="O3310">
            <v>1</v>
          </cell>
        </row>
        <row r="3311">
          <cell r="A3311" t="str">
            <v>14</v>
          </cell>
          <cell r="B3311" t="str">
            <v>03</v>
          </cell>
          <cell r="C3311" t="str">
            <v>01</v>
          </cell>
          <cell r="D3311" t="str">
            <v>01</v>
          </cell>
          <cell r="E3311" t="str">
            <v>14</v>
          </cell>
          <cell r="F3311" t="str">
            <v>13</v>
          </cell>
          <cell r="G3311" t="str">
            <v>1</v>
          </cell>
          <cell r="H3311" t="str">
            <v>00</v>
          </cell>
          <cell r="I3311" t="str">
            <v>0</v>
          </cell>
          <cell r="J3311">
            <v>0</v>
          </cell>
          <cell r="K3311">
            <v>4000</v>
          </cell>
          <cell r="L3311">
            <v>211</v>
          </cell>
          <cell r="M3311">
            <v>4000</v>
          </cell>
          <cell r="N3311">
            <v>4000</v>
          </cell>
          <cell r="O3311">
            <v>4000</v>
          </cell>
        </row>
        <row r="3312">
          <cell r="A3312" t="str">
            <v>14</v>
          </cell>
          <cell r="B3312" t="str">
            <v>03</v>
          </cell>
          <cell r="C3312" t="str">
            <v>01</v>
          </cell>
          <cell r="D3312" t="str">
            <v>01</v>
          </cell>
          <cell r="E3312" t="str">
            <v>14</v>
          </cell>
          <cell r="F3312" t="str">
            <v>23</v>
          </cell>
          <cell r="G3312" t="str">
            <v>1</v>
          </cell>
          <cell r="H3312" t="str">
            <v>00</v>
          </cell>
          <cell r="I3312" t="str">
            <v>0</v>
          </cell>
          <cell r="J3312">
            <v>1296</v>
          </cell>
          <cell r="K3312">
            <v>10000</v>
          </cell>
          <cell r="L3312">
            <v>574</v>
          </cell>
          <cell r="M3312">
            <v>10000</v>
          </cell>
          <cell r="N3312">
            <v>10000</v>
          </cell>
          <cell r="O3312">
            <v>10000</v>
          </cell>
        </row>
        <row r="3313">
          <cell r="A3313" t="str">
            <v>14</v>
          </cell>
          <cell r="B3313" t="str">
            <v>03</v>
          </cell>
          <cell r="C3313" t="str">
            <v>01</v>
          </cell>
          <cell r="D3313" t="str">
            <v>01</v>
          </cell>
          <cell r="E3313" t="str">
            <v>14</v>
          </cell>
          <cell r="F3313" t="str">
            <v>02</v>
          </cell>
          <cell r="G3313" t="str">
            <v>1</v>
          </cell>
          <cell r="H3313" t="str">
            <v>00</v>
          </cell>
          <cell r="I3313" t="str">
            <v>0</v>
          </cell>
          <cell r="J3313">
            <v>0</v>
          </cell>
          <cell r="K3313">
            <v>1500</v>
          </cell>
          <cell r="L3313">
            <v>0</v>
          </cell>
          <cell r="M3313">
            <v>6500</v>
          </cell>
          <cell r="N3313">
            <v>6500</v>
          </cell>
          <cell r="O3313">
            <v>6500</v>
          </cell>
        </row>
        <row r="3314">
          <cell r="A3314" t="str">
            <v>14</v>
          </cell>
          <cell r="B3314" t="str">
            <v>03</v>
          </cell>
          <cell r="C3314" t="str">
            <v>01</v>
          </cell>
          <cell r="D3314" t="str">
            <v>01</v>
          </cell>
          <cell r="E3314" t="str">
            <v>14</v>
          </cell>
          <cell r="F3314" t="str">
            <v>05</v>
          </cell>
          <cell r="G3314" t="str">
            <v>1</v>
          </cell>
          <cell r="H3314" t="str">
            <v>00</v>
          </cell>
          <cell r="I3314" t="str">
            <v>0</v>
          </cell>
          <cell r="J3314">
            <v>0</v>
          </cell>
          <cell r="K3314">
            <v>1500</v>
          </cell>
          <cell r="L3314">
            <v>0</v>
          </cell>
          <cell r="M3314">
            <v>1500</v>
          </cell>
          <cell r="N3314">
            <v>1500</v>
          </cell>
          <cell r="O3314">
            <v>1500</v>
          </cell>
        </row>
        <row r="3315">
          <cell r="A3315" t="str">
            <v>14</v>
          </cell>
          <cell r="B3315" t="str">
            <v>03</v>
          </cell>
          <cell r="C3315" t="str">
            <v>02</v>
          </cell>
          <cell r="D3315" t="str">
            <v>01</v>
          </cell>
          <cell r="E3315" t="str">
            <v>12</v>
          </cell>
          <cell r="F3315" t="str">
            <v>02</v>
          </cell>
          <cell r="G3315" t="str">
            <v>1</v>
          </cell>
          <cell r="H3315" t="str">
            <v>00</v>
          </cell>
          <cell r="I3315" t="str">
            <v>0</v>
          </cell>
          <cell r="J3315">
            <v>0</v>
          </cell>
          <cell r="K3315">
            <v>800</v>
          </cell>
          <cell r="L3315">
            <v>477</v>
          </cell>
          <cell r="M3315">
            <v>800</v>
          </cell>
          <cell r="N3315">
            <v>800</v>
          </cell>
          <cell r="O3315">
            <v>800</v>
          </cell>
        </row>
        <row r="3316">
          <cell r="A3316" t="str">
            <v>14</v>
          </cell>
          <cell r="B3316" t="str">
            <v>03</v>
          </cell>
          <cell r="C3316" t="str">
            <v>02</v>
          </cell>
          <cell r="D3316" t="str">
            <v>01</v>
          </cell>
          <cell r="E3316" t="str">
            <v>12</v>
          </cell>
          <cell r="F3316" t="str">
            <v>04</v>
          </cell>
          <cell r="G3316" t="str">
            <v>1</v>
          </cell>
          <cell r="H3316" t="str">
            <v>00</v>
          </cell>
          <cell r="I3316" t="str">
            <v>0</v>
          </cell>
          <cell r="J3316">
            <v>0</v>
          </cell>
          <cell r="K3316">
            <v>800</v>
          </cell>
          <cell r="L3316">
            <v>0</v>
          </cell>
          <cell r="M3316">
            <v>800</v>
          </cell>
          <cell r="N3316">
            <v>800</v>
          </cell>
          <cell r="O3316">
            <v>800</v>
          </cell>
        </row>
        <row r="3317">
          <cell r="A3317" t="str">
            <v>14</v>
          </cell>
          <cell r="B3317" t="str">
            <v>03</v>
          </cell>
          <cell r="C3317" t="str">
            <v>02</v>
          </cell>
          <cell r="D3317" t="str">
            <v>01</v>
          </cell>
          <cell r="E3317" t="str">
            <v>14</v>
          </cell>
          <cell r="F3317" t="str">
            <v>18</v>
          </cell>
          <cell r="G3317" t="str">
            <v>1</v>
          </cell>
          <cell r="H3317" t="str">
            <v>00</v>
          </cell>
          <cell r="I3317" t="str">
            <v>0</v>
          </cell>
          <cell r="J3317">
            <v>0</v>
          </cell>
          <cell r="K3317">
            <v>1</v>
          </cell>
          <cell r="L3317">
            <v>0</v>
          </cell>
          <cell r="M3317">
            <v>1</v>
          </cell>
          <cell r="N3317">
            <v>1</v>
          </cell>
          <cell r="O3317">
            <v>1</v>
          </cell>
        </row>
        <row r="3318">
          <cell r="A3318" t="str">
            <v>14</v>
          </cell>
          <cell r="B3318" t="str">
            <v>03</v>
          </cell>
          <cell r="C3318" t="str">
            <v>03</v>
          </cell>
          <cell r="D3318" t="str">
            <v>01</v>
          </cell>
          <cell r="E3318" t="str">
            <v>13</v>
          </cell>
          <cell r="F3318" t="str">
            <v>01</v>
          </cell>
          <cell r="G3318" t="str">
            <v>1</v>
          </cell>
          <cell r="H3318" t="str">
            <v>00</v>
          </cell>
          <cell r="I3318" t="str">
            <v>0</v>
          </cell>
          <cell r="J3318">
            <v>0</v>
          </cell>
          <cell r="K3318">
            <v>500</v>
          </cell>
          <cell r="L3318">
            <v>366</v>
          </cell>
          <cell r="M3318">
            <v>0</v>
          </cell>
          <cell r="N3318">
            <v>0</v>
          </cell>
          <cell r="O3318">
            <v>0</v>
          </cell>
        </row>
        <row r="3319">
          <cell r="A3319" t="str">
            <v>14</v>
          </cell>
          <cell r="B3319" t="str">
            <v>03</v>
          </cell>
          <cell r="C3319" t="str">
            <v>03</v>
          </cell>
          <cell r="D3319" t="str">
            <v>01</v>
          </cell>
          <cell r="E3319" t="str">
            <v>14</v>
          </cell>
          <cell r="F3319" t="str">
            <v>08</v>
          </cell>
          <cell r="G3319" t="str">
            <v>1</v>
          </cell>
          <cell r="H3319" t="str">
            <v>00</v>
          </cell>
          <cell r="I3319" t="str">
            <v>0</v>
          </cell>
          <cell r="J3319">
            <v>142326</v>
          </cell>
          <cell r="K3319">
            <v>1</v>
          </cell>
          <cell r="L3319">
            <v>0</v>
          </cell>
          <cell r="M3319">
            <v>1</v>
          </cell>
          <cell r="N3319">
            <v>1</v>
          </cell>
          <cell r="O3319">
            <v>1</v>
          </cell>
        </row>
        <row r="3320">
          <cell r="A3320" t="str">
            <v>14</v>
          </cell>
          <cell r="B3320" t="str">
            <v>03</v>
          </cell>
          <cell r="C3320" t="str">
            <v>03</v>
          </cell>
          <cell r="D3320" t="str">
            <v>01</v>
          </cell>
          <cell r="E3320" t="str">
            <v>14</v>
          </cell>
          <cell r="F3320" t="str">
            <v>17</v>
          </cell>
          <cell r="G3320" t="str">
            <v>1</v>
          </cell>
          <cell r="H3320" t="str">
            <v>00</v>
          </cell>
          <cell r="I3320" t="str">
            <v>0</v>
          </cell>
          <cell r="J3320">
            <v>1405</v>
          </cell>
          <cell r="K3320">
            <v>25000</v>
          </cell>
          <cell r="L3320">
            <v>460</v>
          </cell>
          <cell r="M3320">
            <v>20000</v>
          </cell>
          <cell r="N3320">
            <v>20000</v>
          </cell>
          <cell r="O3320">
            <v>20000</v>
          </cell>
        </row>
        <row r="3321">
          <cell r="A3321" t="str">
            <v>14</v>
          </cell>
          <cell r="B3321" t="str">
            <v>03</v>
          </cell>
          <cell r="C3321" t="str">
            <v>03</v>
          </cell>
          <cell r="D3321" t="str">
            <v>01</v>
          </cell>
          <cell r="E3321" t="str">
            <v>14</v>
          </cell>
          <cell r="F3321" t="str">
            <v>18</v>
          </cell>
          <cell r="G3321" t="str">
            <v>1</v>
          </cell>
          <cell r="H3321" t="str">
            <v>00</v>
          </cell>
          <cell r="I3321" t="str">
            <v>0</v>
          </cell>
          <cell r="J3321">
            <v>877</v>
          </cell>
          <cell r="K3321">
            <v>1</v>
          </cell>
          <cell r="L3321">
            <v>3759</v>
          </cell>
          <cell r="M3321">
            <v>1</v>
          </cell>
          <cell r="N3321">
            <v>1</v>
          </cell>
          <cell r="O3321">
            <v>1</v>
          </cell>
        </row>
        <row r="3322">
          <cell r="A3322" t="str">
            <v>14</v>
          </cell>
          <cell r="B3322" t="str">
            <v>03</v>
          </cell>
          <cell r="C3322" t="str">
            <v>04</v>
          </cell>
          <cell r="D3322" t="str">
            <v>01</v>
          </cell>
          <cell r="E3322" t="str">
            <v>10</v>
          </cell>
          <cell r="F3322" t="str">
            <v>26</v>
          </cell>
          <cell r="G3322" t="str">
            <v>1</v>
          </cell>
          <cell r="H3322" t="str">
            <v>00</v>
          </cell>
          <cell r="I3322" t="str">
            <v>0</v>
          </cell>
          <cell r="J3322">
            <v>395</v>
          </cell>
          <cell r="K3322">
            <v>250</v>
          </cell>
          <cell r="L3322">
            <v>492</v>
          </cell>
          <cell r="M3322">
            <v>250</v>
          </cell>
          <cell r="N3322">
            <v>250</v>
          </cell>
          <cell r="O3322">
            <v>250</v>
          </cell>
        </row>
        <row r="3323">
          <cell r="A3323" t="str">
            <v>14</v>
          </cell>
          <cell r="B3323" t="str">
            <v>03</v>
          </cell>
          <cell r="C3323" t="str">
            <v>04</v>
          </cell>
          <cell r="D3323" t="str">
            <v>01</v>
          </cell>
          <cell r="E3323" t="str">
            <v>12</v>
          </cell>
          <cell r="F3323" t="str">
            <v>03</v>
          </cell>
          <cell r="G3323" t="str">
            <v>1</v>
          </cell>
          <cell r="H3323" t="str">
            <v>00</v>
          </cell>
          <cell r="I3323" t="str">
            <v>0</v>
          </cell>
          <cell r="J3323">
            <v>0</v>
          </cell>
          <cell r="K3323">
            <v>2000</v>
          </cell>
          <cell r="L3323">
            <v>0</v>
          </cell>
          <cell r="M3323">
            <v>0</v>
          </cell>
          <cell r="N3323">
            <v>0</v>
          </cell>
          <cell r="O3323">
            <v>0</v>
          </cell>
        </row>
        <row r="3324">
          <cell r="A3324" t="str">
            <v>14</v>
          </cell>
          <cell r="B3324" t="str">
            <v>03</v>
          </cell>
          <cell r="C3324" t="str">
            <v>04</v>
          </cell>
          <cell r="D3324" t="str">
            <v>01</v>
          </cell>
          <cell r="E3324" t="str">
            <v>13</v>
          </cell>
          <cell r="F3324" t="str">
            <v>01</v>
          </cell>
          <cell r="G3324" t="str">
            <v>1</v>
          </cell>
          <cell r="H3324" t="str">
            <v>00</v>
          </cell>
          <cell r="I3324" t="str">
            <v>0</v>
          </cell>
          <cell r="J3324">
            <v>0</v>
          </cell>
          <cell r="K3324">
            <v>1000</v>
          </cell>
          <cell r="L3324">
            <v>0</v>
          </cell>
          <cell r="M3324">
            <v>0</v>
          </cell>
          <cell r="N3324">
            <v>0</v>
          </cell>
          <cell r="O3324">
            <v>0</v>
          </cell>
        </row>
        <row r="3325">
          <cell r="A3325" t="str">
            <v>14</v>
          </cell>
          <cell r="B3325" t="str">
            <v>03</v>
          </cell>
          <cell r="C3325" t="str">
            <v>04</v>
          </cell>
          <cell r="D3325" t="str">
            <v>01</v>
          </cell>
          <cell r="E3325" t="str">
            <v>13</v>
          </cell>
          <cell r="F3325" t="str">
            <v>04</v>
          </cell>
          <cell r="G3325" t="str">
            <v>1</v>
          </cell>
          <cell r="H3325" t="str">
            <v>00</v>
          </cell>
          <cell r="I3325" t="str">
            <v>0</v>
          </cell>
          <cell r="J3325">
            <v>0</v>
          </cell>
          <cell r="K3325">
            <v>3000</v>
          </cell>
          <cell r="L3325">
            <v>569</v>
          </cell>
          <cell r="M3325">
            <v>3000</v>
          </cell>
          <cell r="N3325">
            <v>3000</v>
          </cell>
          <cell r="O3325">
            <v>3000</v>
          </cell>
        </row>
        <row r="3326">
          <cell r="A3326" t="str">
            <v>14</v>
          </cell>
          <cell r="B3326" t="str">
            <v>03</v>
          </cell>
          <cell r="C3326" t="str">
            <v>04</v>
          </cell>
          <cell r="D3326" t="str">
            <v>01</v>
          </cell>
          <cell r="E3326" t="str">
            <v>13</v>
          </cell>
          <cell r="F3326" t="str">
            <v>08</v>
          </cell>
          <cell r="G3326" t="str">
            <v>1</v>
          </cell>
          <cell r="H3326" t="str">
            <v>00</v>
          </cell>
          <cell r="I3326" t="str">
            <v>0</v>
          </cell>
          <cell r="J3326">
            <v>1789</v>
          </cell>
          <cell r="K3326">
            <v>2000</v>
          </cell>
          <cell r="L3326">
            <v>556</v>
          </cell>
          <cell r="M3326">
            <v>2000</v>
          </cell>
          <cell r="N3326">
            <v>2000</v>
          </cell>
          <cell r="O3326">
            <v>2000</v>
          </cell>
        </row>
        <row r="3327">
          <cell r="A3327" t="str">
            <v>14</v>
          </cell>
          <cell r="B3327" t="str">
            <v>03</v>
          </cell>
          <cell r="C3327" t="str">
            <v>04</v>
          </cell>
          <cell r="D3327" t="str">
            <v>01</v>
          </cell>
          <cell r="E3327" t="str">
            <v>13</v>
          </cell>
          <cell r="F3327" t="str">
            <v>09</v>
          </cell>
          <cell r="G3327" t="str">
            <v>1</v>
          </cell>
          <cell r="H3327" t="str">
            <v>00</v>
          </cell>
          <cell r="I3327" t="str">
            <v>0</v>
          </cell>
          <cell r="J3327">
            <v>0</v>
          </cell>
          <cell r="K3327">
            <v>2500</v>
          </cell>
          <cell r="L3327">
            <v>8725</v>
          </cell>
          <cell r="M3327">
            <v>0</v>
          </cell>
          <cell r="N3327">
            <v>0</v>
          </cell>
          <cell r="O3327">
            <v>0</v>
          </cell>
        </row>
        <row r="3328">
          <cell r="A3328" t="str">
            <v>14</v>
          </cell>
          <cell r="B3328" t="str">
            <v>03</v>
          </cell>
          <cell r="C3328" t="str">
            <v>04</v>
          </cell>
          <cell r="D3328" t="str">
            <v>01</v>
          </cell>
          <cell r="E3328" t="str">
            <v>14</v>
          </cell>
          <cell r="F3328" t="str">
            <v>02</v>
          </cell>
          <cell r="G3328" t="str">
            <v>1</v>
          </cell>
          <cell r="H3328" t="str">
            <v>00</v>
          </cell>
          <cell r="I3328" t="str">
            <v>0</v>
          </cell>
          <cell r="J3328">
            <v>0</v>
          </cell>
          <cell r="K3328">
            <v>5000</v>
          </cell>
          <cell r="L3328">
            <v>49191</v>
          </cell>
          <cell r="M3328">
            <v>0</v>
          </cell>
          <cell r="N3328">
            <v>0</v>
          </cell>
          <cell r="O3328">
            <v>0</v>
          </cell>
        </row>
        <row r="3329">
          <cell r="A3329" t="str">
            <v>14</v>
          </cell>
          <cell r="B3329" t="str">
            <v>03</v>
          </cell>
          <cell r="C3329" t="str">
            <v>04</v>
          </cell>
          <cell r="D3329" t="str">
            <v>01</v>
          </cell>
          <cell r="E3329" t="str">
            <v>14</v>
          </cell>
          <cell r="F3329" t="str">
            <v>07</v>
          </cell>
          <cell r="G3329" t="str">
            <v>1</v>
          </cell>
          <cell r="H3329" t="str">
            <v>00</v>
          </cell>
          <cell r="I3329" t="str">
            <v>0</v>
          </cell>
          <cell r="J3329">
            <v>115202</v>
          </cell>
          <cell r="K3329">
            <v>800</v>
          </cell>
          <cell r="L3329">
            <v>0</v>
          </cell>
          <cell r="M3329">
            <v>0</v>
          </cell>
          <cell r="N3329">
            <v>0</v>
          </cell>
          <cell r="O3329">
            <v>0</v>
          </cell>
        </row>
        <row r="3330">
          <cell r="A3330" t="str">
            <v>14</v>
          </cell>
          <cell r="B3330" t="str">
            <v>03</v>
          </cell>
          <cell r="C3330" t="str">
            <v>04</v>
          </cell>
          <cell r="D3330" t="str">
            <v>01</v>
          </cell>
          <cell r="E3330" t="str">
            <v>14</v>
          </cell>
          <cell r="F3330" t="str">
            <v>08</v>
          </cell>
          <cell r="G3330" t="str">
            <v>1</v>
          </cell>
          <cell r="H3330" t="str">
            <v>00</v>
          </cell>
          <cell r="I3330" t="str">
            <v>0</v>
          </cell>
          <cell r="J3330">
            <v>0</v>
          </cell>
          <cell r="K3330">
            <v>1</v>
          </cell>
          <cell r="L3330">
            <v>951</v>
          </cell>
          <cell r="M3330">
            <v>1</v>
          </cell>
          <cell r="N3330">
            <v>1</v>
          </cell>
          <cell r="O3330">
            <v>1</v>
          </cell>
        </row>
        <row r="3331">
          <cell r="A3331" t="str">
            <v>14</v>
          </cell>
          <cell r="B3331" t="str">
            <v>03</v>
          </cell>
          <cell r="C3331" t="str">
            <v>05</v>
          </cell>
          <cell r="D3331" t="str">
            <v>01</v>
          </cell>
          <cell r="E3331" t="str">
            <v>12</v>
          </cell>
          <cell r="F3331" t="str">
            <v>01</v>
          </cell>
          <cell r="G3331" t="str">
            <v>1</v>
          </cell>
          <cell r="H3331" t="str">
            <v>00</v>
          </cell>
          <cell r="I3331" t="str">
            <v>0</v>
          </cell>
          <cell r="J3331">
            <v>0</v>
          </cell>
          <cell r="K3331">
            <v>1200</v>
          </cell>
          <cell r="L3331">
            <v>0</v>
          </cell>
          <cell r="M3331">
            <v>1200</v>
          </cell>
          <cell r="N3331">
            <v>1200</v>
          </cell>
          <cell r="O3331">
            <v>1200</v>
          </cell>
        </row>
        <row r="3332">
          <cell r="A3332" t="str">
            <v>14</v>
          </cell>
          <cell r="B3332" t="str">
            <v>03</v>
          </cell>
          <cell r="C3332" t="str">
            <v>05</v>
          </cell>
          <cell r="D3332" t="str">
            <v>01</v>
          </cell>
          <cell r="E3332" t="str">
            <v>12</v>
          </cell>
          <cell r="F3332" t="str">
            <v>06</v>
          </cell>
          <cell r="G3332" t="str">
            <v>1</v>
          </cell>
          <cell r="H3332" t="str">
            <v>00</v>
          </cell>
          <cell r="I3332" t="str">
            <v>0</v>
          </cell>
          <cell r="J3332">
            <v>0</v>
          </cell>
          <cell r="K3332">
            <v>1000</v>
          </cell>
          <cell r="L3332">
            <v>12155</v>
          </cell>
          <cell r="M3332">
            <v>1000</v>
          </cell>
          <cell r="N3332">
            <v>1000</v>
          </cell>
          <cell r="O3332">
            <v>1000</v>
          </cell>
        </row>
        <row r="3333">
          <cell r="A3333" t="str">
            <v>14</v>
          </cell>
          <cell r="B3333" t="str">
            <v>03</v>
          </cell>
          <cell r="C3333" t="str">
            <v>05</v>
          </cell>
          <cell r="D3333" t="str">
            <v>01</v>
          </cell>
          <cell r="E3333" t="str">
            <v>14</v>
          </cell>
          <cell r="F3333" t="str">
            <v>06</v>
          </cell>
          <cell r="G3333" t="str">
            <v>1</v>
          </cell>
          <cell r="H3333" t="str">
            <v>00</v>
          </cell>
          <cell r="I3333" t="str">
            <v>0</v>
          </cell>
          <cell r="J3333">
            <v>459</v>
          </cell>
          <cell r="K3333">
            <v>2500</v>
          </cell>
          <cell r="L3333">
            <v>0</v>
          </cell>
          <cell r="M3333">
            <v>2500</v>
          </cell>
          <cell r="N3333">
            <v>2500</v>
          </cell>
          <cell r="O3333">
            <v>2500</v>
          </cell>
        </row>
        <row r="3334">
          <cell r="A3334" t="str">
            <v>14</v>
          </cell>
          <cell r="B3334" t="str">
            <v>03</v>
          </cell>
          <cell r="C3334" t="str">
            <v>05</v>
          </cell>
          <cell r="D3334" t="str">
            <v>01</v>
          </cell>
          <cell r="E3334" t="str">
            <v>14</v>
          </cell>
          <cell r="F3334" t="str">
            <v>07</v>
          </cell>
          <cell r="G3334" t="str">
            <v>1</v>
          </cell>
          <cell r="H3334" t="str">
            <v>00</v>
          </cell>
          <cell r="I3334" t="str">
            <v>0</v>
          </cell>
          <cell r="J3334">
            <v>2941</v>
          </cell>
          <cell r="K3334">
            <v>800</v>
          </cell>
          <cell r="L3334">
            <v>0</v>
          </cell>
          <cell r="M3334">
            <v>0</v>
          </cell>
          <cell r="N3334">
            <v>0</v>
          </cell>
          <cell r="O3334">
            <v>0</v>
          </cell>
        </row>
        <row r="3335">
          <cell r="A3335" t="str">
            <v>14</v>
          </cell>
          <cell r="B3335" t="str">
            <v>03</v>
          </cell>
          <cell r="C3335" t="str">
            <v>05</v>
          </cell>
          <cell r="D3335" t="str">
            <v>01</v>
          </cell>
          <cell r="E3335" t="str">
            <v>14</v>
          </cell>
          <cell r="F3335" t="str">
            <v>16</v>
          </cell>
          <cell r="G3335" t="str">
            <v>1</v>
          </cell>
          <cell r="H3335" t="str">
            <v>00</v>
          </cell>
          <cell r="I3335" t="str">
            <v>0</v>
          </cell>
          <cell r="J3335">
            <v>1212</v>
          </cell>
          <cell r="K3335">
            <v>1</v>
          </cell>
          <cell r="L3335">
            <v>0</v>
          </cell>
          <cell r="M3335">
            <v>1</v>
          </cell>
          <cell r="N3335">
            <v>1</v>
          </cell>
          <cell r="O3335">
            <v>1</v>
          </cell>
        </row>
        <row r="3336">
          <cell r="A3336" t="str">
            <v>14</v>
          </cell>
          <cell r="B3336" t="str">
            <v>03</v>
          </cell>
          <cell r="C3336" t="str">
            <v>05</v>
          </cell>
          <cell r="D3336" t="str">
            <v>01</v>
          </cell>
          <cell r="E3336" t="str">
            <v>14</v>
          </cell>
          <cell r="F3336" t="str">
            <v>18</v>
          </cell>
          <cell r="G3336" t="str">
            <v>1</v>
          </cell>
          <cell r="H3336" t="str">
            <v>00</v>
          </cell>
          <cell r="I3336" t="str">
            <v>0</v>
          </cell>
          <cell r="J3336">
            <v>94</v>
          </cell>
          <cell r="K3336">
            <v>1</v>
          </cell>
          <cell r="L3336">
            <v>0</v>
          </cell>
          <cell r="M3336">
            <v>1</v>
          </cell>
          <cell r="N3336">
            <v>1</v>
          </cell>
          <cell r="O3336">
            <v>1</v>
          </cell>
        </row>
        <row r="3337">
          <cell r="A3337" t="str">
            <v>14</v>
          </cell>
          <cell r="B3337" t="str">
            <v>03</v>
          </cell>
          <cell r="C3337" t="str">
            <v>05</v>
          </cell>
          <cell r="D3337" t="str">
            <v>01</v>
          </cell>
          <cell r="E3337" t="str">
            <v>14</v>
          </cell>
          <cell r="F3337" t="str">
            <v>23</v>
          </cell>
          <cell r="G3337" t="str">
            <v>1</v>
          </cell>
          <cell r="H3337" t="str">
            <v>00</v>
          </cell>
          <cell r="I3337" t="str">
            <v>0</v>
          </cell>
          <cell r="J3337">
            <v>2072</v>
          </cell>
          <cell r="K3337">
            <v>10000</v>
          </cell>
          <cell r="L3337">
            <v>1819</v>
          </cell>
          <cell r="M3337">
            <v>6000</v>
          </cell>
          <cell r="N3337">
            <v>6000</v>
          </cell>
          <cell r="O3337">
            <v>6000</v>
          </cell>
        </row>
        <row r="3338">
          <cell r="A3338" t="str">
            <v>14</v>
          </cell>
          <cell r="B3338" t="str">
            <v>04</v>
          </cell>
          <cell r="C3338" t="str">
            <v>01</v>
          </cell>
          <cell r="D3338" t="str">
            <v>01</v>
          </cell>
          <cell r="E3338" t="str">
            <v>10</v>
          </cell>
          <cell r="F3338" t="str">
            <v>01</v>
          </cell>
          <cell r="G3338" t="str">
            <v>1</v>
          </cell>
          <cell r="H3338" t="str">
            <v>00</v>
          </cell>
          <cell r="I3338" t="str">
            <v>0</v>
          </cell>
          <cell r="J3338">
            <v>48122</v>
          </cell>
          <cell r="K3338">
            <v>126455</v>
          </cell>
          <cell r="L3338">
            <v>0</v>
          </cell>
          <cell r="M3338">
            <v>219592</v>
          </cell>
          <cell r="N3338">
            <v>219592</v>
          </cell>
          <cell r="O3338">
            <v>219592</v>
          </cell>
        </row>
        <row r="3339">
          <cell r="A3339" t="str">
            <v>14</v>
          </cell>
          <cell r="B3339" t="str">
            <v>04</v>
          </cell>
          <cell r="C3339" t="str">
            <v>01</v>
          </cell>
          <cell r="D3339" t="str">
            <v>01</v>
          </cell>
          <cell r="E3339" t="str">
            <v>10</v>
          </cell>
          <cell r="F3339" t="str">
            <v>02</v>
          </cell>
          <cell r="G3339" t="str">
            <v>1</v>
          </cell>
          <cell r="H3339" t="str">
            <v>00</v>
          </cell>
          <cell r="I3339" t="str">
            <v>0</v>
          </cell>
          <cell r="J3339">
            <v>0</v>
          </cell>
          <cell r="K3339">
            <v>1</v>
          </cell>
          <cell r="L3339">
            <v>0</v>
          </cell>
          <cell r="M3339">
            <v>1</v>
          </cell>
          <cell r="N3339">
            <v>1</v>
          </cell>
          <cell r="O3339">
            <v>1</v>
          </cell>
        </row>
        <row r="3340">
          <cell r="A3340" t="str">
            <v>14</v>
          </cell>
          <cell r="B3340" t="str">
            <v>04</v>
          </cell>
          <cell r="C3340" t="str">
            <v>01</v>
          </cell>
          <cell r="D3340" t="str">
            <v>01</v>
          </cell>
          <cell r="E3340" t="str">
            <v>10</v>
          </cell>
          <cell r="F3340" t="str">
            <v>26</v>
          </cell>
          <cell r="G3340" t="str">
            <v>1</v>
          </cell>
          <cell r="H3340" t="str">
            <v>00</v>
          </cell>
          <cell r="I3340" t="str">
            <v>0</v>
          </cell>
          <cell r="J3340">
            <v>0</v>
          </cell>
          <cell r="K3340">
            <v>150</v>
          </cell>
          <cell r="L3340">
            <v>429</v>
          </cell>
          <cell r="M3340">
            <v>0</v>
          </cell>
          <cell r="N3340">
            <v>0</v>
          </cell>
          <cell r="O3340">
            <v>0</v>
          </cell>
        </row>
        <row r="3341">
          <cell r="A3341" t="str">
            <v>14</v>
          </cell>
          <cell r="B3341" t="str">
            <v>04</v>
          </cell>
          <cell r="C3341" t="str">
            <v>01</v>
          </cell>
          <cell r="D3341" t="str">
            <v>01</v>
          </cell>
          <cell r="E3341" t="str">
            <v>12</v>
          </cell>
          <cell r="F3341" t="str">
            <v>01</v>
          </cell>
          <cell r="G3341" t="str">
            <v>1</v>
          </cell>
          <cell r="H3341" t="str">
            <v>00</v>
          </cell>
          <cell r="I3341" t="str">
            <v>0</v>
          </cell>
          <cell r="J3341">
            <v>835</v>
          </cell>
          <cell r="K3341">
            <v>500</v>
          </cell>
          <cell r="L3341">
            <v>0</v>
          </cell>
          <cell r="M3341">
            <v>500</v>
          </cell>
          <cell r="N3341">
            <v>500</v>
          </cell>
          <cell r="O3341">
            <v>500</v>
          </cell>
        </row>
        <row r="3342">
          <cell r="A3342" t="str">
            <v>14</v>
          </cell>
          <cell r="B3342" t="str">
            <v>04</v>
          </cell>
          <cell r="C3342" t="str">
            <v>01</v>
          </cell>
          <cell r="D3342" t="str">
            <v>01</v>
          </cell>
          <cell r="E3342" t="str">
            <v>12</v>
          </cell>
          <cell r="F3342" t="str">
            <v>03</v>
          </cell>
          <cell r="G3342" t="str">
            <v>1</v>
          </cell>
          <cell r="H3342" t="str">
            <v>00</v>
          </cell>
          <cell r="I3342" t="str">
            <v>0</v>
          </cell>
          <cell r="J3342">
            <v>1954</v>
          </cell>
          <cell r="K3342">
            <v>500</v>
          </cell>
          <cell r="L3342">
            <v>0</v>
          </cell>
          <cell r="M3342">
            <v>1625</v>
          </cell>
          <cell r="N3342">
            <v>1625</v>
          </cell>
          <cell r="O3342">
            <v>1625</v>
          </cell>
        </row>
        <row r="3343">
          <cell r="A3343" t="str">
            <v>14</v>
          </cell>
          <cell r="B3343" t="str">
            <v>04</v>
          </cell>
          <cell r="C3343" t="str">
            <v>01</v>
          </cell>
          <cell r="D3343" t="str">
            <v>01</v>
          </cell>
          <cell r="E3343" t="str">
            <v>12</v>
          </cell>
          <cell r="F3343" t="str">
            <v>05</v>
          </cell>
          <cell r="G3343" t="str">
            <v>1</v>
          </cell>
          <cell r="H3343" t="str">
            <v>00</v>
          </cell>
          <cell r="I3343" t="str">
            <v>0</v>
          </cell>
          <cell r="J3343">
            <v>0</v>
          </cell>
          <cell r="K3343">
            <v>500</v>
          </cell>
          <cell r="L3343">
            <v>0</v>
          </cell>
          <cell r="M3343">
            <v>500</v>
          </cell>
          <cell r="N3343">
            <v>500</v>
          </cell>
          <cell r="O3343">
            <v>500</v>
          </cell>
        </row>
        <row r="3344">
          <cell r="A3344" t="str">
            <v>14</v>
          </cell>
          <cell r="B3344" t="str">
            <v>04</v>
          </cell>
          <cell r="C3344" t="str">
            <v>01</v>
          </cell>
          <cell r="D3344" t="str">
            <v>01</v>
          </cell>
          <cell r="E3344" t="str">
            <v>12</v>
          </cell>
          <cell r="F3344" t="str">
            <v>02</v>
          </cell>
          <cell r="G3344" t="str">
            <v>1</v>
          </cell>
          <cell r="H3344" t="str">
            <v>00</v>
          </cell>
          <cell r="I3344" t="str">
            <v>0</v>
          </cell>
          <cell r="J3344">
            <v>569</v>
          </cell>
          <cell r="K3344">
            <v>2000</v>
          </cell>
          <cell r="L3344">
            <v>4007</v>
          </cell>
          <cell r="M3344">
            <v>0</v>
          </cell>
          <cell r="N3344">
            <v>0</v>
          </cell>
          <cell r="O3344">
            <v>0</v>
          </cell>
        </row>
        <row r="3345">
          <cell r="A3345" t="str">
            <v>14</v>
          </cell>
          <cell r="B3345" t="str">
            <v>04</v>
          </cell>
          <cell r="C3345" t="str">
            <v>01</v>
          </cell>
          <cell r="D3345" t="str">
            <v>01</v>
          </cell>
          <cell r="E3345" t="str">
            <v>12</v>
          </cell>
          <cell r="F3345" t="str">
            <v>04</v>
          </cell>
          <cell r="G3345" t="str">
            <v>1</v>
          </cell>
          <cell r="H3345" t="str">
            <v>00</v>
          </cell>
          <cell r="I3345" t="str">
            <v>0</v>
          </cell>
          <cell r="J3345">
            <v>1439</v>
          </cell>
          <cell r="K3345">
            <v>500</v>
          </cell>
          <cell r="L3345">
            <v>0</v>
          </cell>
          <cell r="M3345">
            <v>0</v>
          </cell>
          <cell r="N3345">
            <v>0</v>
          </cell>
          <cell r="O3345">
            <v>0</v>
          </cell>
        </row>
        <row r="3346">
          <cell r="A3346" t="str">
            <v>14</v>
          </cell>
          <cell r="B3346" t="str">
            <v>04</v>
          </cell>
          <cell r="C3346" t="str">
            <v>01</v>
          </cell>
          <cell r="D3346" t="str">
            <v>01</v>
          </cell>
          <cell r="E3346" t="str">
            <v>12</v>
          </cell>
          <cell r="F3346" t="str">
            <v>06</v>
          </cell>
          <cell r="G3346" t="str">
            <v>1</v>
          </cell>
          <cell r="H3346" t="str">
            <v>00</v>
          </cell>
          <cell r="I3346" t="str">
            <v>0</v>
          </cell>
          <cell r="J3346">
            <v>630</v>
          </cell>
          <cell r="K3346">
            <v>500</v>
          </cell>
          <cell r="L3346">
            <v>0</v>
          </cell>
          <cell r="M3346">
            <v>2200</v>
          </cell>
          <cell r="N3346">
            <v>2200</v>
          </cell>
          <cell r="O3346">
            <v>2200</v>
          </cell>
        </row>
        <row r="3347">
          <cell r="A3347" t="str">
            <v>14</v>
          </cell>
          <cell r="B3347" t="str">
            <v>04</v>
          </cell>
          <cell r="C3347" t="str">
            <v>01</v>
          </cell>
          <cell r="D3347" t="str">
            <v>01</v>
          </cell>
          <cell r="E3347" t="str">
            <v>12</v>
          </cell>
          <cell r="F3347" t="str">
            <v>07</v>
          </cell>
          <cell r="G3347" t="str">
            <v>1</v>
          </cell>
          <cell r="H3347" t="str">
            <v>00</v>
          </cell>
          <cell r="I3347" t="str">
            <v>0</v>
          </cell>
          <cell r="J3347">
            <v>1940</v>
          </cell>
          <cell r="K3347">
            <v>500</v>
          </cell>
          <cell r="L3347">
            <v>2003</v>
          </cell>
          <cell r="M3347">
            <v>0</v>
          </cell>
          <cell r="N3347">
            <v>0</v>
          </cell>
          <cell r="O3347">
            <v>0</v>
          </cell>
        </row>
        <row r="3348">
          <cell r="A3348" t="str">
            <v>14</v>
          </cell>
          <cell r="B3348" t="str">
            <v>04</v>
          </cell>
          <cell r="C3348" t="str">
            <v>01</v>
          </cell>
          <cell r="D3348" t="str">
            <v>01</v>
          </cell>
          <cell r="E3348" t="str">
            <v>12</v>
          </cell>
          <cell r="F3348" t="str">
            <v>10</v>
          </cell>
          <cell r="G3348" t="str">
            <v>1</v>
          </cell>
          <cell r="H3348" t="str">
            <v>00</v>
          </cell>
          <cell r="I3348" t="str">
            <v>0</v>
          </cell>
          <cell r="J3348">
            <v>0</v>
          </cell>
          <cell r="K3348">
            <v>700</v>
          </cell>
          <cell r="L3348">
            <v>10838</v>
          </cell>
          <cell r="M3348">
            <v>1700</v>
          </cell>
          <cell r="N3348">
            <v>1700</v>
          </cell>
          <cell r="O3348">
            <v>1700</v>
          </cell>
        </row>
        <row r="3349">
          <cell r="A3349" t="str">
            <v>14</v>
          </cell>
          <cell r="B3349" t="str">
            <v>04</v>
          </cell>
          <cell r="C3349" t="str">
            <v>01</v>
          </cell>
          <cell r="D3349" t="str">
            <v>01</v>
          </cell>
          <cell r="E3349" t="str">
            <v>13</v>
          </cell>
          <cell r="F3349" t="str">
            <v>01</v>
          </cell>
          <cell r="G3349" t="str">
            <v>1</v>
          </cell>
          <cell r="H3349" t="str">
            <v>00</v>
          </cell>
          <cell r="I3349" t="str">
            <v>0</v>
          </cell>
          <cell r="J3349">
            <v>0</v>
          </cell>
          <cell r="K3349">
            <v>1163</v>
          </cell>
          <cell r="L3349">
            <v>2473</v>
          </cell>
          <cell r="M3349">
            <v>1663</v>
          </cell>
          <cell r="N3349">
            <v>1663</v>
          </cell>
          <cell r="O3349">
            <v>1663</v>
          </cell>
        </row>
        <row r="3350">
          <cell r="A3350" t="str">
            <v>14</v>
          </cell>
          <cell r="B3350" t="str">
            <v>04</v>
          </cell>
          <cell r="C3350" t="str">
            <v>01</v>
          </cell>
          <cell r="D3350" t="str">
            <v>01</v>
          </cell>
          <cell r="E3350" t="str">
            <v>13</v>
          </cell>
          <cell r="F3350" t="str">
            <v>07</v>
          </cell>
          <cell r="G3350" t="str">
            <v>1</v>
          </cell>
          <cell r="H3350" t="str">
            <v>00</v>
          </cell>
          <cell r="I3350" t="str">
            <v>0</v>
          </cell>
          <cell r="J3350">
            <v>0</v>
          </cell>
          <cell r="K3350">
            <v>1</v>
          </cell>
          <cell r="L3350">
            <v>0</v>
          </cell>
          <cell r="M3350">
            <v>1</v>
          </cell>
          <cell r="N3350">
            <v>1</v>
          </cell>
          <cell r="O3350">
            <v>1</v>
          </cell>
        </row>
        <row r="3351">
          <cell r="A3351" t="str">
            <v>14</v>
          </cell>
          <cell r="B3351" t="str">
            <v>04</v>
          </cell>
          <cell r="C3351" t="str">
            <v>01</v>
          </cell>
          <cell r="D3351" t="str">
            <v>01</v>
          </cell>
          <cell r="E3351" t="str">
            <v>13</v>
          </cell>
          <cell r="F3351" t="str">
            <v>08</v>
          </cell>
          <cell r="G3351" t="str">
            <v>1</v>
          </cell>
          <cell r="H3351" t="str">
            <v>00</v>
          </cell>
          <cell r="I3351" t="str">
            <v>0</v>
          </cell>
          <cell r="J3351">
            <v>174698</v>
          </cell>
          <cell r="K3351">
            <v>1000</v>
          </cell>
          <cell r="L3351">
            <v>198</v>
          </cell>
          <cell r="M3351">
            <v>1000</v>
          </cell>
          <cell r="N3351">
            <v>1000</v>
          </cell>
          <cell r="O3351">
            <v>1000</v>
          </cell>
        </row>
        <row r="3352">
          <cell r="A3352" t="str">
            <v>14</v>
          </cell>
          <cell r="B3352" t="str">
            <v>04</v>
          </cell>
          <cell r="C3352" t="str">
            <v>01</v>
          </cell>
          <cell r="D3352" t="str">
            <v>01</v>
          </cell>
          <cell r="E3352" t="str">
            <v>13</v>
          </cell>
          <cell r="F3352" t="str">
            <v>09</v>
          </cell>
          <cell r="G3352" t="str">
            <v>1</v>
          </cell>
          <cell r="H3352" t="str">
            <v>00</v>
          </cell>
          <cell r="I3352" t="str">
            <v>0</v>
          </cell>
          <cell r="J3352">
            <v>128551</v>
          </cell>
          <cell r="K3352">
            <v>2000</v>
          </cell>
          <cell r="L3352">
            <v>1238</v>
          </cell>
          <cell r="M3352">
            <v>2000</v>
          </cell>
          <cell r="N3352">
            <v>2000</v>
          </cell>
          <cell r="O3352">
            <v>2000</v>
          </cell>
        </row>
        <row r="3353">
          <cell r="A3353" t="str">
            <v>14</v>
          </cell>
          <cell r="B3353" t="str">
            <v>04</v>
          </cell>
          <cell r="C3353" t="str">
            <v>01</v>
          </cell>
          <cell r="D3353" t="str">
            <v>01</v>
          </cell>
          <cell r="E3353" t="str">
            <v>13</v>
          </cell>
          <cell r="F3353" t="str">
            <v>11</v>
          </cell>
          <cell r="G3353" t="str">
            <v>1</v>
          </cell>
          <cell r="H3353" t="str">
            <v>00</v>
          </cell>
          <cell r="I3353" t="str">
            <v>0</v>
          </cell>
          <cell r="J3353">
            <v>151997</v>
          </cell>
          <cell r="K3353">
            <v>1000</v>
          </cell>
          <cell r="L3353">
            <v>0</v>
          </cell>
          <cell r="M3353">
            <v>1000</v>
          </cell>
          <cell r="N3353">
            <v>1000</v>
          </cell>
          <cell r="O3353">
            <v>1000</v>
          </cell>
        </row>
        <row r="3354">
          <cell r="A3354" t="str">
            <v>14</v>
          </cell>
          <cell r="B3354" t="str">
            <v>04</v>
          </cell>
          <cell r="C3354" t="str">
            <v>01</v>
          </cell>
          <cell r="D3354" t="str">
            <v>01</v>
          </cell>
          <cell r="E3354" t="str">
            <v>14</v>
          </cell>
          <cell r="F3354" t="str">
            <v>02</v>
          </cell>
          <cell r="G3354" t="str">
            <v>1</v>
          </cell>
          <cell r="H3354" t="str">
            <v>00</v>
          </cell>
          <cell r="I3354" t="str">
            <v>0</v>
          </cell>
          <cell r="J3354">
            <v>134569</v>
          </cell>
          <cell r="K3354">
            <v>1500</v>
          </cell>
          <cell r="L3354">
            <v>0</v>
          </cell>
          <cell r="M3354">
            <v>1500</v>
          </cell>
          <cell r="N3354">
            <v>1500</v>
          </cell>
          <cell r="O3354">
            <v>1500</v>
          </cell>
        </row>
        <row r="3355">
          <cell r="A3355" t="str">
            <v>14</v>
          </cell>
          <cell r="B3355" t="str">
            <v>04</v>
          </cell>
          <cell r="C3355" t="str">
            <v>01</v>
          </cell>
          <cell r="D3355" t="str">
            <v>01</v>
          </cell>
          <cell r="E3355" t="str">
            <v>14</v>
          </cell>
          <cell r="F3355" t="str">
            <v>05</v>
          </cell>
          <cell r="G3355" t="str">
            <v>1</v>
          </cell>
          <cell r="H3355" t="str">
            <v>00</v>
          </cell>
          <cell r="I3355" t="str">
            <v>0</v>
          </cell>
          <cell r="J3355">
            <v>41704</v>
          </cell>
          <cell r="K3355">
            <v>500</v>
          </cell>
          <cell r="L3355">
            <v>2217</v>
          </cell>
          <cell r="M3355">
            <v>800</v>
          </cell>
          <cell r="N3355">
            <v>800</v>
          </cell>
          <cell r="O3355">
            <v>800</v>
          </cell>
        </row>
        <row r="3356">
          <cell r="A3356" t="str">
            <v>14</v>
          </cell>
          <cell r="B3356" t="str">
            <v>04</v>
          </cell>
          <cell r="C3356" t="str">
            <v>01</v>
          </cell>
          <cell r="D3356" t="str">
            <v>01</v>
          </cell>
          <cell r="E3356" t="str">
            <v>14</v>
          </cell>
          <cell r="F3356" t="str">
            <v>06</v>
          </cell>
          <cell r="G3356" t="str">
            <v>1</v>
          </cell>
          <cell r="H3356" t="str">
            <v>00</v>
          </cell>
          <cell r="I3356" t="str">
            <v>0</v>
          </cell>
          <cell r="J3356">
            <v>56823</v>
          </cell>
          <cell r="K3356">
            <v>1500</v>
          </cell>
          <cell r="L3356">
            <v>0</v>
          </cell>
          <cell r="M3356">
            <v>3000</v>
          </cell>
          <cell r="N3356">
            <v>3000</v>
          </cell>
          <cell r="O3356">
            <v>3000</v>
          </cell>
        </row>
        <row r="3357">
          <cell r="A3357" t="str">
            <v>14</v>
          </cell>
          <cell r="B3357" t="str">
            <v>04</v>
          </cell>
          <cell r="C3357" t="str">
            <v>01</v>
          </cell>
          <cell r="D3357" t="str">
            <v>01</v>
          </cell>
          <cell r="E3357" t="str">
            <v>14</v>
          </cell>
          <cell r="F3357" t="str">
            <v>07</v>
          </cell>
          <cell r="G3357" t="str">
            <v>1</v>
          </cell>
          <cell r="H3357" t="str">
            <v>00</v>
          </cell>
          <cell r="I3357" t="str">
            <v>0</v>
          </cell>
          <cell r="J3357">
            <v>0</v>
          </cell>
          <cell r="K3357">
            <v>840</v>
          </cell>
          <cell r="L3357">
            <v>1546</v>
          </cell>
          <cell r="M3357">
            <v>3440</v>
          </cell>
          <cell r="N3357">
            <v>3440</v>
          </cell>
          <cell r="O3357">
            <v>3440</v>
          </cell>
        </row>
        <row r="3358">
          <cell r="A3358" t="str">
            <v>14</v>
          </cell>
          <cell r="B3358" t="str">
            <v>04</v>
          </cell>
          <cell r="C3358" t="str">
            <v>01</v>
          </cell>
          <cell r="D3358" t="str">
            <v>01</v>
          </cell>
          <cell r="E3358" t="str">
            <v>14</v>
          </cell>
          <cell r="F3358" t="str">
            <v>18</v>
          </cell>
          <cell r="G3358" t="str">
            <v>1</v>
          </cell>
          <cell r="H3358" t="str">
            <v>00</v>
          </cell>
          <cell r="I3358" t="str">
            <v>0</v>
          </cell>
          <cell r="J3358">
            <v>142</v>
          </cell>
          <cell r="K3358">
            <v>2</v>
          </cell>
          <cell r="L3358">
            <v>0</v>
          </cell>
          <cell r="M3358">
            <v>4</v>
          </cell>
          <cell r="N3358">
            <v>4</v>
          </cell>
          <cell r="O3358">
            <v>4</v>
          </cell>
        </row>
        <row r="3359">
          <cell r="A3359" t="str">
            <v>14</v>
          </cell>
          <cell r="B3359" t="str">
            <v>04</v>
          </cell>
          <cell r="C3359" t="str">
            <v>01</v>
          </cell>
          <cell r="D3359" t="str">
            <v>01</v>
          </cell>
          <cell r="E3359" t="str">
            <v>14</v>
          </cell>
          <cell r="F3359" t="str">
            <v>01</v>
          </cell>
          <cell r="G3359" t="str">
            <v>1</v>
          </cell>
          <cell r="H3359" t="str">
            <v>00</v>
          </cell>
          <cell r="I3359" t="str">
            <v>0</v>
          </cell>
          <cell r="J3359">
            <v>0</v>
          </cell>
          <cell r="K3359">
            <v>1</v>
          </cell>
          <cell r="L3359">
            <v>0</v>
          </cell>
          <cell r="M3359">
            <v>2</v>
          </cell>
          <cell r="N3359">
            <v>2</v>
          </cell>
          <cell r="O3359">
            <v>2</v>
          </cell>
        </row>
        <row r="3360">
          <cell r="A3360" t="str">
            <v>14</v>
          </cell>
          <cell r="B3360" t="str">
            <v>04</v>
          </cell>
          <cell r="C3360" t="str">
            <v>02</v>
          </cell>
          <cell r="D3360" t="str">
            <v>01</v>
          </cell>
          <cell r="E3360" t="str">
            <v>12</v>
          </cell>
          <cell r="F3360" t="str">
            <v>01</v>
          </cell>
          <cell r="G3360" t="str">
            <v>1</v>
          </cell>
          <cell r="H3360" t="str">
            <v>00</v>
          </cell>
          <cell r="I3360" t="str">
            <v>0</v>
          </cell>
          <cell r="J3360">
            <v>0</v>
          </cell>
          <cell r="K3360">
            <v>500</v>
          </cell>
          <cell r="L3360">
            <v>460</v>
          </cell>
          <cell r="M3360">
            <v>0</v>
          </cell>
          <cell r="N3360">
            <v>0</v>
          </cell>
          <cell r="O3360">
            <v>0</v>
          </cell>
        </row>
        <row r="3361">
          <cell r="A3361" t="str">
            <v>14</v>
          </cell>
          <cell r="B3361" t="str">
            <v>04</v>
          </cell>
          <cell r="C3361" t="str">
            <v>02</v>
          </cell>
          <cell r="D3361" t="str">
            <v>01</v>
          </cell>
          <cell r="E3361" t="str">
            <v>12</v>
          </cell>
          <cell r="F3361" t="str">
            <v>03</v>
          </cell>
          <cell r="G3361" t="str">
            <v>1</v>
          </cell>
          <cell r="H3361" t="str">
            <v>00</v>
          </cell>
          <cell r="I3361" t="str">
            <v>0</v>
          </cell>
          <cell r="J3361">
            <v>0</v>
          </cell>
          <cell r="K3361">
            <v>1125</v>
          </cell>
          <cell r="L3361">
            <v>9558</v>
          </cell>
          <cell r="M3361">
            <v>0</v>
          </cell>
          <cell r="N3361">
            <v>0</v>
          </cell>
          <cell r="O3361">
            <v>0</v>
          </cell>
        </row>
        <row r="3362">
          <cell r="A3362" t="str">
            <v>14</v>
          </cell>
          <cell r="B3362" t="str">
            <v>04</v>
          </cell>
          <cell r="C3362" t="str">
            <v>02</v>
          </cell>
          <cell r="D3362" t="str">
            <v>01</v>
          </cell>
          <cell r="E3362" t="str">
            <v>14</v>
          </cell>
          <cell r="F3362" t="str">
            <v>05</v>
          </cell>
          <cell r="G3362" t="str">
            <v>1</v>
          </cell>
          <cell r="H3362" t="str">
            <v>00</v>
          </cell>
          <cell r="I3362" t="str">
            <v>0</v>
          </cell>
          <cell r="J3362">
            <v>5787</v>
          </cell>
          <cell r="K3362">
            <v>300</v>
          </cell>
          <cell r="L3362">
            <v>104924</v>
          </cell>
          <cell r="M3362">
            <v>0</v>
          </cell>
          <cell r="N3362">
            <v>0</v>
          </cell>
          <cell r="O3362">
            <v>0</v>
          </cell>
        </row>
        <row r="3363">
          <cell r="A3363" t="str">
            <v>14</v>
          </cell>
          <cell r="B3363" t="str">
            <v>04</v>
          </cell>
          <cell r="C3363" t="str">
            <v>02</v>
          </cell>
          <cell r="D3363" t="str">
            <v>01</v>
          </cell>
          <cell r="E3363" t="str">
            <v>14</v>
          </cell>
          <cell r="F3363" t="str">
            <v>07</v>
          </cell>
          <cell r="G3363" t="str">
            <v>1</v>
          </cell>
          <cell r="H3363" t="str">
            <v>00</v>
          </cell>
          <cell r="I3363" t="str">
            <v>0</v>
          </cell>
          <cell r="J3363">
            <v>6153</v>
          </cell>
          <cell r="K3363">
            <v>800</v>
          </cell>
          <cell r="L3363">
            <v>0</v>
          </cell>
          <cell r="M3363">
            <v>0</v>
          </cell>
          <cell r="N3363">
            <v>0</v>
          </cell>
          <cell r="O3363">
            <v>0</v>
          </cell>
        </row>
        <row r="3364">
          <cell r="A3364" t="str">
            <v>14</v>
          </cell>
          <cell r="B3364" t="str">
            <v>04</v>
          </cell>
          <cell r="C3364" t="str">
            <v>02</v>
          </cell>
          <cell r="D3364" t="str">
            <v>01</v>
          </cell>
          <cell r="E3364" t="str">
            <v>14</v>
          </cell>
          <cell r="F3364" t="str">
            <v>18</v>
          </cell>
          <cell r="G3364" t="str">
            <v>1</v>
          </cell>
          <cell r="H3364" t="str">
            <v>00</v>
          </cell>
          <cell r="I3364" t="str">
            <v>0</v>
          </cell>
          <cell r="J3364">
            <v>0</v>
          </cell>
          <cell r="K3364">
            <v>1</v>
          </cell>
          <cell r="L3364">
            <v>0</v>
          </cell>
          <cell r="M3364">
            <v>0</v>
          </cell>
          <cell r="N3364">
            <v>0</v>
          </cell>
          <cell r="O3364">
            <v>0</v>
          </cell>
        </row>
        <row r="3365">
          <cell r="A3365" t="str">
            <v>14</v>
          </cell>
          <cell r="B3365" t="str">
            <v>04</v>
          </cell>
          <cell r="C3365" t="str">
            <v>02</v>
          </cell>
          <cell r="D3365" t="str">
            <v>01</v>
          </cell>
          <cell r="E3365" t="str">
            <v>14</v>
          </cell>
          <cell r="F3365" t="str">
            <v>23</v>
          </cell>
          <cell r="G3365" t="str">
            <v>1</v>
          </cell>
          <cell r="H3365" t="str">
            <v>00</v>
          </cell>
          <cell r="I3365" t="str">
            <v>0</v>
          </cell>
          <cell r="J3365">
            <v>0</v>
          </cell>
          <cell r="K3365">
            <v>1</v>
          </cell>
          <cell r="L3365">
            <v>0</v>
          </cell>
          <cell r="M3365">
            <v>2650</v>
          </cell>
          <cell r="N3365">
            <v>2650</v>
          </cell>
          <cell r="O3365">
            <v>2650</v>
          </cell>
        </row>
        <row r="3366">
          <cell r="A3366" t="str">
            <v>14</v>
          </cell>
          <cell r="B3366" t="str">
            <v>04</v>
          </cell>
          <cell r="C3366" t="str">
            <v>02</v>
          </cell>
          <cell r="D3366" t="str">
            <v>02</v>
          </cell>
          <cell r="E3366" t="str">
            <v>12</v>
          </cell>
          <cell r="F3366" t="str">
            <v>01</v>
          </cell>
          <cell r="G3366" t="str">
            <v>1</v>
          </cell>
          <cell r="H3366" t="str">
            <v>00</v>
          </cell>
          <cell r="I3366" t="str">
            <v>0</v>
          </cell>
          <cell r="J3366">
            <v>0</v>
          </cell>
          <cell r="K3366">
            <v>1000</v>
          </cell>
          <cell r="L3366">
            <v>509</v>
          </cell>
          <cell r="M3366">
            <v>0</v>
          </cell>
          <cell r="N3366">
            <v>0</v>
          </cell>
          <cell r="O3366">
            <v>0</v>
          </cell>
        </row>
        <row r="3367">
          <cell r="A3367" t="str">
            <v>14</v>
          </cell>
          <cell r="B3367" t="str">
            <v>04</v>
          </cell>
          <cell r="C3367" t="str">
            <v>02</v>
          </cell>
          <cell r="D3367" t="str">
            <v>02</v>
          </cell>
          <cell r="E3367" t="str">
            <v>12</v>
          </cell>
          <cell r="F3367" t="str">
            <v>02</v>
          </cell>
          <cell r="G3367" t="str">
            <v>1</v>
          </cell>
          <cell r="H3367" t="str">
            <v>00</v>
          </cell>
          <cell r="I3367" t="str">
            <v>0</v>
          </cell>
          <cell r="J3367">
            <v>700</v>
          </cell>
          <cell r="K3367">
            <v>750</v>
          </cell>
          <cell r="L3367">
            <v>0</v>
          </cell>
          <cell r="M3367">
            <v>0</v>
          </cell>
          <cell r="N3367">
            <v>0</v>
          </cell>
          <cell r="O3367">
            <v>0</v>
          </cell>
        </row>
        <row r="3368">
          <cell r="A3368" t="str">
            <v>14</v>
          </cell>
          <cell r="B3368" t="str">
            <v>04</v>
          </cell>
          <cell r="C3368" t="str">
            <v>02</v>
          </cell>
          <cell r="D3368" t="str">
            <v>02</v>
          </cell>
          <cell r="E3368" t="str">
            <v>12</v>
          </cell>
          <cell r="F3368" t="str">
            <v>06</v>
          </cell>
          <cell r="G3368" t="str">
            <v>1</v>
          </cell>
          <cell r="H3368" t="str">
            <v>00</v>
          </cell>
          <cell r="I3368" t="str">
            <v>0</v>
          </cell>
          <cell r="J3368">
            <v>1257</v>
          </cell>
          <cell r="K3368">
            <v>1500</v>
          </cell>
          <cell r="L3368">
            <v>6639</v>
          </cell>
          <cell r="M3368">
            <v>0</v>
          </cell>
          <cell r="N3368">
            <v>0</v>
          </cell>
          <cell r="O3368">
            <v>0</v>
          </cell>
        </row>
        <row r="3369">
          <cell r="A3369" t="str">
            <v>14</v>
          </cell>
          <cell r="B3369" t="str">
            <v>04</v>
          </cell>
          <cell r="C3369" t="str">
            <v>02</v>
          </cell>
          <cell r="D3369" t="str">
            <v>02</v>
          </cell>
          <cell r="E3369" t="str">
            <v>12</v>
          </cell>
          <cell r="F3369" t="str">
            <v>10</v>
          </cell>
          <cell r="G3369" t="str">
            <v>1</v>
          </cell>
          <cell r="H3369" t="str">
            <v>00</v>
          </cell>
          <cell r="I3369" t="str">
            <v>0</v>
          </cell>
          <cell r="J3369">
            <v>1692</v>
          </cell>
          <cell r="K3369">
            <v>1000</v>
          </cell>
          <cell r="L3369">
            <v>4513</v>
          </cell>
          <cell r="M3369">
            <v>0</v>
          </cell>
          <cell r="N3369">
            <v>0</v>
          </cell>
          <cell r="O3369">
            <v>0</v>
          </cell>
        </row>
        <row r="3370">
          <cell r="A3370" t="str">
            <v>14</v>
          </cell>
          <cell r="B3370" t="str">
            <v>04</v>
          </cell>
          <cell r="C3370" t="str">
            <v>02</v>
          </cell>
          <cell r="D3370" t="str">
            <v>02</v>
          </cell>
          <cell r="E3370" t="str">
            <v>13</v>
          </cell>
          <cell r="F3370" t="str">
            <v>01</v>
          </cell>
          <cell r="G3370" t="str">
            <v>1</v>
          </cell>
          <cell r="H3370" t="str">
            <v>00</v>
          </cell>
          <cell r="I3370" t="str">
            <v>0</v>
          </cell>
          <cell r="J3370">
            <v>798</v>
          </cell>
          <cell r="K3370">
            <v>500</v>
          </cell>
          <cell r="L3370">
            <v>220</v>
          </cell>
          <cell r="M3370">
            <v>0</v>
          </cell>
          <cell r="N3370">
            <v>0</v>
          </cell>
          <cell r="O3370">
            <v>0</v>
          </cell>
        </row>
        <row r="3371">
          <cell r="A3371" t="str">
            <v>14</v>
          </cell>
          <cell r="B3371" t="str">
            <v>04</v>
          </cell>
          <cell r="C3371" t="str">
            <v>02</v>
          </cell>
          <cell r="D3371" t="str">
            <v>02</v>
          </cell>
          <cell r="E3371" t="str">
            <v>14</v>
          </cell>
          <cell r="F3371" t="str">
            <v>01</v>
          </cell>
          <cell r="G3371" t="str">
            <v>1</v>
          </cell>
          <cell r="H3371" t="str">
            <v>00</v>
          </cell>
          <cell r="I3371" t="str">
            <v>0</v>
          </cell>
          <cell r="J3371">
            <v>792</v>
          </cell>
          <cell r="K3371">
            <v>1</v>
          </cell>
          <cell r="L3371">
            <v>1726</v>
          </cell>
          <cell r="M3371">
            <v>0</v>
          </cell>
          <cell r="N3371">
            <v>0</v>
          </cell>
          <cell r="O3371">
            <v>0</v>
          </cell>
        </row>
        <row r="3372">
          <cell r="A3372" t="str">
            <v>14</v>
          </cell>
          <cell r="B3372" t="str">
            <v>04</v>
          </cell>
          <cell r="C3372" t="str">
            <v>02</v>
          </cell>
          <cell r="D3372" t="str">
            <v>02</v>
          </cell>
          <cell r="E3372" t="str">
            <v>14</v>
          </cell>
          <cell r="F3372" t="str">
            <v>06</v>
          </cell>
          <cell r="G3372" t="str">
            <v>1</v>
          </cell>
          <cell r="H3372" t="str">
            <v>00</v>
          </cell>
          <cell r="I3372" t="str">
            <v>0</v>
          </cell>
          <cell r="J3372">
            <v>1000</v>
          </cell>
          <cell r="K3372">
            <v>1500</v>
          </cell>
          <cell r="L3372">
            <v>400</v>
          </cell>
          <cell r="M3372">
            <v>0</v>
          </cell>
          <cell r="N3372">
            <v>0</v>
          </cell>
          <cell r="O3372">
            <v>0</v>
          </cell>
        </row>
        <row r="3373">
          <cell r="A3373" t="str">
            <v>14</v>
          </cell>
          <cell r="B3373" t="str">
            <v>04</v>
          </cell>
          <cell r="C3373" t="str">
            <v>02</v>
          </cell>
          <cell r="D3373" t="str">
            <v>02</v>
          </cell>
          <cell r="E3373" t="str">
            <v>14</v>
          </cell>
          <cell r="F3373" t="str">
            <v>07</v>
          </cell>
          <cell r="G3373" t="str">
            <v>1</v>
          </cell>
          <cell r="H3373" t="str">
            <v>00</v>
          </cell>
          <cell r="I3373" t="str">
            <v>0</v>
          </cell>
          <cell r="J3373">
            <v>0</v>
          </cell>
          <cell r="K3373">
            <v>600</v>
          </cell>
          <cell r="L3373">
            <v>0</v>
          </cell>
          <cell r="M3373">
            <v>0</v>
          </cell>
          <cell r="N3373">
            <v>0</v>
          </cell>
          <cell r="O3373">
            <v>0</v>
          </cell>
        </row>
        <row r="3374">
          <cell r="A3374" t="str">
            <v>14</v>
          </cell>
          <cell r="B3374" t="str">
            <v>04</v>
          </cell>
          <cell r="C3374" t="str">
            <v>02</v>
          </cell>
          <cell r="D3374" t="str">
            <v>02</v>
          </cell>
          <cell r="E3374" t="str">
            <v>14</v>
          </cell>
          <cell r="F3374" t="str">
            <v>18</v>
          </cell>
          <cell r="G3374" t="str">
            <v>1</v>
          </cell>
          <cell r="H3374" t="str">
            <v>00</v>
          </cell>
          <cell r="I3374" t="str">
            <v>0</v>
          </cell>
          <cell r="J3374">
            <v>0</v>
          </cell>
          <cell r="K3374">
            <v>1</v>
          </cell>
          <cell r="L3374">
            <v>0</v>
          </cell>
          <cell r="M3374">
            <v>0</v>
          </cell>
          <cell r="N3374">
            <v>0</v>
          </cell>
          <cell r="O3374">
            <v>0</v>
          </cell>
        </row>
        <row r="3375">
          <cell r="A3375" t="str">
            <v>14</v>
          </cell>
          <cell r="B3375" t="str">
            <v>04</v>
          </cell>
          <cell r="C3375" t="str">
            <v>02</v>
          </cell>
          <cell r="D3375" t="str">
            <v>03</v>
          </cell>
          <cell r="E3375" t="str">
            <v>14</v>
          </cell>
          <cell r="F3375" t="str">
            <v>07</v>
          </cell>
          <cell r="G3375" t="str">
            <v>1</v>
          </cell>
          <cell r="H3375" t="str">
            <v>00</v>
          </cell>
          <cell r="I3375" t="str">
            <v>0</v>
          </cell>
          <cell r="J3375">
            <v>1295</v>
          </cell>
          <cell r="K3375">
            <v>720</v>
          </cell>
          <cell r="L3375">
            <v>1202</v>
          </cell>
          <cell r="M3375">
            <v>2750</v>
          </cell>
          <cell r="N3375">
            <v>2750</v>
          </cell>
          <cell r="O3375">
            <v>2750</v>
          </cell>
        </row>
        <row r="3376">
          <cell r="A3376" t="str">
            <v>14</v>
          </cell>
          <cell r="B3376" t="str">
            <v>04</v>
          </cell>
          <cell r="C3376" t="str">
            <v>03</v>
          </cell>
          <cell r="D3376" t="str">
            <v>01</v>
          </cell>
          <cell r="E3376" t="str">
            <v>12</v>
          </cell>
          <cell r="F3376" t="str">
            <v>06</v>
          </cell>
          <cell r="G3376" t="str">
            <v>2</v>
          </cell>
          <cell r="H3376" t="str">
            <v>00</v>
          </cell>
          <cell r="I3376" t="str">
            <v>0</v>
          </cell>
          <cell r="J3376">
            <v>1899</v>
          </cell>
          <cell r="K3376">
            <v>200</v>
          </cell>
          <cell r="L3376">
            <v>0</v>
          </cell>
          <cell r="M3376">
            <v>0</v>
          </cell>
          <cell r="N3376">
            <v>0</v>
          </cell>
          <cell r="O3376">
            <v>0</v>
          </cell>
        </row>
        <row r="3377">
          <cell r="A3377" t="str">
            <v>14</v>
          </cell>
          <cell r="B3377" t="str">
            <v>04</v>
          </cell>
          <cell r="C3377" t="str">
            <v>03</v>
          </cell>
          <cell r="D3377" t="str">
            <v>01</v>
          </cell>
          <cell r="E3377" t="str">
            <v>14</v>
          </cell>
          <cell r="F3377" t="str">
            <v>07</v>
          </cell>
          <cell r="G3377" t="str">
            <v>6</v>
          </cell>
          <cell r="H3377" t="str">
            <v>00</v>
          </cell>
          <cell r="I3377" t="str">
            <v>0</v>
          </cell>
          <cell r="J3377">
            <v>1078</v>
          </cell>
          <cell r="K3377">
            <v>240</v>
          </cell>
          <cell r="L3377">
            <v>0</v>
          </cell>
          <cell r="M3377">
            <v>400</v>
          </cell>
          <cell r="N3377">
            <v>400</v>
          </cell>
          <cell r="O3377">
            <v>400</v>
          </cell>
        </row>
        <row r="3378">
          <cell r="A3378" t="str">
            <v>14</v>
          </cell>
          <cell r="B3378" t="str">
            <v>04</v>
          </cell>
          <cell r="C3378" t="str">
            <v>03</v>
          </cell>
          <cell r="D3378" t="str">
            <v>01</v>
          </cell>
          <cell r="E3378" t="str">
            <v>14</v>
          </cell>
          <cell r="F3378" t="str">
            <v>13</v>
          </cell>
          <cell r="G3378" t="str">
            <v>2</v>
          </cell>
          <cell r="H3378" t="str">
            <v>00</v>
          </cell>
          <cell r="I3378" t="str">
            <v>0</v>
          </cell>
          <cell r="J3378">
            <v>1794</v>
          </cell>
          <cell r="K3378">
            <v>1000</v>
          </cell>
          <cell r="L3378">
            <v>1099</v>
          </cell>
          <cell r="M3378">
            <v>1000</v>
          </cell>
          <cell r="N3378">
            <v>1000</v>
          </cell>
          <cell r="O3378">
            <v>1000</v>
          </cell>
        </row>
        <row r="3379">
          <cell r="A3379" t="str">
            <v>14</v>
          </cell>
          <cell r="B3379" t="str">
            <v>04</v>
          </cell>
          <cell r="C3379" t="str">
            <v>03</v>
          </cell>
          <cell r="D3379" t="str">
            <v>01</v>
          </cell>
          <cell r="E3379" t="str">
            <v>14</v>
          </cell>
          <cell r="F3379" t="str">
            <v>13</v>
          </cell>
          <cell r="G3379" t="str">
            <v>4</v>
          </cell>
          <cell r="H3379" t="str">
            <v>00</v>
          </cell>
          <cell r="I3379" t="str">
            <v>0</v>
          </cell>
          <cell r="J3379">
            <v>0</v>
          </cell>
          <cell r="K3379">
            <v>100</v>
          </cell>
          <cell r="L3379">
            <v>0</v>
          </cell>
          <cell r="M3379">
            <v>100</v>
          </cell>
          <cell r="N3379">
            <v>100</v>
          </cell>
          <cell r="O3379">
            <v>100</v>
          </cell>
        </row>
        <row r="3380">
          <cell r="A3380" t="str">
            <v>14</v>
          </cell>
          <cell r="B3380" t="str">
            <v>04</v>
          </cell>
          <cell r="C3380" t="str">
            <v>03</v>
          </cell>
          <cell r="D3380" t="str">
            <v>01</v>
          </cell>
          <cell r="E3380" t="str">
            <v>14</v>
          </cell>
          <cell r="F3380" t="str">
            <v>16</v>
          </cell>
          <cell r="G3380" t="str">
            <v>1</v>
          </cell>
          <cell r="H3380" t="str">
            <v>00</v>
          </cell>
          <cell r="I3380" t="str">
            <v>0</v>
          </cell>
          <cell r="J3380">
            <v>1549</v>
          </cell>
          <cell r="K3380">
            <v>1</v>
          </cell>
          <cell r="L3380">
            <v>345</v>
          </cell>
          <cell r="M3380">
            <v>1</v>
          </cell>
          <cell r="N3380">
            <v>1</v>
          </cell>
          <cell r="O3380">
            <v>1</v>
          </cell>
        </row>
        <row r="3381">
          <cell r="A3381" t="str">
            <v>14</v>
          </cell>
          <cell r="B3381" t="str">
            <v>04</v>
          </cell>
          <cell r="C3381" t="str">
            <v>03</v>
          </cell>
          <cell r="D3381" t="str">
            <v>01</v>
          </cell>
          <cell r="E3381" t="str">
            <v>14</v>
          </cell>
          <cell r="F3381" t="str">
            <v>16</v>
          </cell>
          <cell r="G3381" t="str">
            <v>3</v>
          </cell>
          <cell r="H3381" t="str">
            <v>00</v>
          </cell>
          <cell r="I3381" t="str">
            <v>0</v>
          </cell>
          <cell r="J3381">
            <v>552</v>
          </cell>
          <cell r="K3381">
            <v>1</v>
          </cell>
          <cell r="L3381">
            <v>277</v>
          </cell>
          <cell r="M3381">
            <v>1</v>
          </cell>
          <cell r="N3381">
            <v>1</v>
          </cell>
          <cell r="O3381">
            <v>1</v>
          </cell>
        </row>
        <row r="3382">
          <cell r="A3382" t="str">
            <v>14</v>
          </cell>
          <cell r="B3382" t="str">
            <v>04</v>
          </cell>
          <cell r="C3382" t="str">
            <v>03</v>
          </cell>
          <cell r="D3382" t="str">
            <v>01</v>
          </cell>
          <cell r="E3382" t="str">
            <v>14</v>
          </cell>
          <cell r="F3382" t="str">
            <v>16</v>
          </cell>
          <cell r="G3382" t="str">
            <v>4</v>
          </cell>
          <cell r="H3382" t="str">
            <v>00</v>
          </cell>
          <cell r="I3382" t="str">
            <v>0</v>
          </cell>
          <cell r="J3382">
            <v>2138</v>
          </cell>
          <cell r="K3382">
            <v>1</v>
          </cell>
          <cell r="L3382">
            <v>794</v>
          </cell>
          <cell r="M3382">
            <v>1</v>
          </cell>
          <cell r="N3382">
            <v>1</v>
          </cell>
          <cell r="O3382">
            <v>1</v>
          </cell>
        </row>
        <row r="3383">
          <cell r="A3383" t="str">
            <v>14</v>
          </cell>
          <cell r="B3383" t="str">
            <v>04</v>
          </cell>
          <cell r="C3383" t="str">
            <v>03</v>
          </cell>
          <cell r="D3383" t="str">
            <v>01</v>
          </cell>
          <cell r="E3383" t="str">
            <v>14</v>
          </cell>
          <cell r="F3383" t="str">
            <v>16</v>
          </cell>
          <cell r="G3383" t="str">
            <v>5</v>
          </cell>
          <cell r="H3383" t="str">
            <v>00</v>
          </cell>
          <cell r="I3383" t="str">
            <v>0</v>
          </cell>
          <cell r="J3383">
            <v>13492</v>
          </cell>
          <cell r="K3383">
            <v>1</v>
          </cell>
          <cell r="L3383">
            <v>0</v>
          </cell>
          <cell r="M3383">
            <v>1</v>
          </cell>
          <cell r="N3383">
            <v>1</v>
          </cell>
          <cell r="O3383">
            <v>1</v>
          </cell>
        </row>
        <row r="3384">
          <cell r="A3384" t="str">
            <v>14</v>
          </cell>
          <cell r="B3384" t="str">
            <v>04</v>
          </cell>
          <cell r="C3384" t="str">
            <v>03</v>
          </cell>
          <cell r="D3384" t="str">
            <v>01</v>
          </cell>
          <cell r="E3384" t="str">
            <v>14</v>
          </cell>
          <cell r="F3384" t="str">
            <v>16</v>
          </cell>
          <cell r="G3384" t="str">
            <v>6</v>
          </cell>
          <cell r="H3384" t="str">
            <v>00</v>
          </cell>
          <cell r="I3384" t="str">
            <v>0</v>
          </cell>
          <cell r="J3384">
            <v>0</v>
          </cell>
          <cell r="K3384">
            <v>1</v>
          </cell>
          <cell r="L3384">
            <v>872</v>
          </cell>
          <cell r="M3384">
            <v>1</v>
          </cell>
          <cell r="N3384">
            <v>1</v>
          </cell>
          <cell r="O3384">
            <v>1</v>
          </cell>
        </row>
        <row r="3385">
          <cell r="A3385" t="str">
            <v>14</v>
          </cell>
          <cell r="B3385" t="str">
            <v>04</v>
          </cell>
          <cell r="C3385" t="str">
            <v>03</v>
          </cell>
          <cell r="D3385" t="str">
            <v>01</v>
          </cell>
          <cell r="E3385" t="str">
            <v>14</v>
          </cell>
          <cell r="F3385" t="str">
            <v>18</v>
          </cell>
          <cell r="G3385" t="str">
            <v>2</v>
          </cell>
          <cell r="H3385" t="str">
            <v>00</v>
          </cell>
          <cell r="I3385" t="str">
            <v>0</v>
          </cell>
          <cell r="J3385">
            <v>0</v>
          </cell>
          <cell r="K3385">
            <v>1</v>
          </cell>
          <cell r="L3385">
            <v>407</v>
          </cell>
          <cell r="M3385">
            <v>3</v>
          </cell>
          <cell r="N3385">
            <v>3</v>
          </cell>
          <cell r="O3385">
            <v>3</v>
          </cell>
        </row>
        <row r="3386">
          <cell r="A3386" t="str">
            <v>14</v>
          </cell>
          <cell r="B3386" t="str">
            <v>04</v>
          </cell>
          <cell r="C3386" t="str">
            <v>03</v>
          </cell>
          <cell r="D3386" t="str">
            <v>01</v>
          </cell>
          <cell r="E3386" t="str">
            <v>14</v>
          </cell>
          <cell r="F3386" t="str">
            <v>42</v>
          </cell>
          <cell r="G3386" t="str">
            <v>1</v>
          </cell>
          <cell r="H3386" t="str">
            <v>00</v>
          </cell>
          <cell r="I3386" t="str">
            <v>0</v>
          </cell>
          <cell r="J3386">
            <v>2492</v>
          </cell>
          <cell r="K3386">
            <v>300</v>
          </cell>
          <cell r="L3386">
            <v>0</v>
          </cell>
          <cell r="M3386">
            <v>500</v>
          </cell>
          <cell r="N3386">
            <v>500</v>
          </cell>
          <cell r="O3386">
            <v>500</v>
          </cell>
        </row>
        <row r="3387">
          <cell r="A3387" t="str">
            <v>14</v>
          </cell>
          <cell r="B3387" t="str">
            <v>04</v>
          </cell>
          <cell r="C3387" t="str">
            <v>03</v>
          </cell>
          <cell r="D3387" t="str">
            <v>01</v>
          </cell>
          <cell r="E3387" t="str">
            <v>14</v>
          </cell>
          <cell r="F3387" t="str">
            <v>42</v>
          </cell>
          <cell r="G3387" t="str">
            <v>2</v>
          </cell>
          <cell r="H3387" t="str">
            <v>00</v>
          </cell>
          <cell r="I3387" t="str">
            <v>0</v>
          </cell>
          <cell r="J3387">
            <v>2533</v>
          </cell>
          <cell r="K3387">
            <v>200</v>
          </cell>
          <cell r="L3387">
            <v>0</v>
          </cell>
          <cell r="M3387">
            <v>400</v>
          </cell>
          <cell r="N3387">
            <v>400</v>
          </cell>
          <cell r="O3387">
            <v>400</v>
          </cell>
        </row>
        <row r="3388">
          <cell r="A3388" t="str">
            <v>14</v>
          </cell>
          <cell r="B3388" t="str">
            <v>04</v>
          </cell>
          <cell r="C3388" t="str">
            <v>03</v>
          </cell>
          <cell r="D3388" t="str">
            <v>01</v>
          </cell>
          <cell r="E3388" t="str">
            <v>14</v>
          </cell>
          <cell r="F3388" t="str">
            <v>42</v>
          </cell>
          <cell r="G3388" t="str">
            <v>3</v>
          </cell>
          <cell r="H3388" t="str">
            <v>00</v>
          </cell>
          <cell r="I3388" t="str">
            <v>0</v>
          </cell>
          <cell r="J3388">
            <v>488</v>
          </cell>
          <cell r="K3388">
            <v>200</v>
          </cell>
          <cell r="L3388">
            <v>198</v>
          </cell>
          <cell r="M3388">
            <v>400</v>
          </cell>
          <cell r="N3388">
            <v>400</v>
          </cell>
          <cell r="O3388">
            <v>400</v>
          </cell>
        </row>
        <row r="3389">
          <cell r="A3389" t="str">
            <v>14</v>
          </cell>
          <cell r="B3389" t="str">
            <v>04</v>
          </cell>
          <cell r="C3389" t="str">
            <v>03</v>
          </cell>
          <cell r="D3389" t="str">
            <v>01</v>
          </cell>
          <cell r="E3389" t="str">
            <v>14</v>
          </cell>
          <cell r="F3389" t="str">
            <v>42</v>
          </cell>
          <cell r="G3389" t="str">
            <v>4</v>
          </cell>
          <cell r="H3389" t="str">
            <v>00</v>
          </cell>
          <cell r="I3389" t="str">
            <v>0</v>
          </cell>
          <cell r="J3389">
            <v>370</v>
          </cell>
          <cell r="K3389">
            <v>200</v>
          </cell>
          <cell r="L3389">
            <v>817</v>
          </cell>
          <cell r="M3389">
            <v>300</v>
          </cell>
          <cell r="N3389">
            <v>300</v>
          </cell>
          <cell r="O3389">
            <v>300</v>
          </cell>
        </row>
        <row r="3390">
          <cell r="A3390" t="str">
            <v>14</v>
          </cell>
          <cell r="B3390" t="str">
            <v>04</v>
          </cell>
          <cell r="C3390" t="str">
            <v>03</v>
          </cell>
          <cell r="D3390" t="str">
            <v>01</v>
          </cell>
          <cell r="E3390" t="str">
            <v>14</v>
          </cell>
          <cell r="F3390" t="str">
            <v>42</v>
          </cell>
          <cell r="G3390" t="str">
            <v>5</v>
          </cell>
          <cell r="H3390" t="str">
            <v>00</v>
          </cell>
          <cell r="I3390" t="str">
            <v>0</v>
          </cell>
          <cell r="J3390">
            <v>0</v>
          </cell>
          <cell r="K3390">
            <v>200</v>
          </cell>
          <cell r="L3390">
            <v>0</v>
          </cell>
          <cell r="M3390">
            <v>300</v>
          </cell>
          <cell r="N3390">
            <v>300</v>
          </cell>
          <cell r="O3390">
            <v>300</v>
          </cell>
        </row>
        <row r="3391">
          <cell r="A3391" t="str">
            <v>14</v>
          </cell>
          <cell r="B3391" t="str">
            <v>04</v>
          </cell>
          <cell r="C3391" t="str">
            <v>03</v>
          </cell>
          <cell r="D3391" t="str">
            <v>01</v>
          </cell>
          <cell r="E3391" t="str">
            <v>14</v>
          </cell>
          <cell r="F3391" t="str">
            <v>42</v>
          </cell>
          <cell r="G3391" t="str">
            <v>6</v>
          </cell>
          <cell r="H3391" t="str">
            <v>00</v>
          </cell>
          <cell r="I3391" t="str">
            <v>0</v>
          </cell>
          <cell r="J3391">
            <v>0</v>
          </cell>
          <cell r="K3391">
            <v>200</v>
          </cell>
          <cell r="L3391">
            <v>0</v>
          </cell>
          <cell r="M3391">
            <v>300</v>
          </cell>
          <cell r="N3391">
            <v>300</v>
          </cell>
          <cell r="O3391">
            <v>300</v>
          </cell>
        </row>
        <row r="3392">
          <cell r="A3392" t="str">
            <v>14</v>
          </cell>
          <cell r="B3392" t="str">
            <v>04</v>
          </cell>
          <cell r="C3392" t="str">
            <v>03</v>
          </cell>
          <cell r="D3392" t="str">
            <v>01</v>
          </cell>
          <cell r="E3392" t="str">
            <v>14</v>
          </cell>
          <cell r="F3392" t="str">
            <v>43</v>
          </cell>
          <cell r="G3392" t="str">
            <v>1</v>
          </cell>
          <cell r="H3392" t="str">
            <v>00</v>
          </cell>
          <cell r="I3392" t="str">
            <v>0</v>
          </cell>
          <cell r="J3392">
            <v>0</v>
          </cell>
          <cell r="K3392">
            <v>500</v>
          </cell>
          <cell r="L3392">
            <v>0</v>
          </cell>
          <cell r="M3392">
            <v>500</v>
          </cell>
          <cell r="N3392">
            <v>500</v>
          </cell>
          <cell r="O3392">
            <v>500</v>
          </cell>
        </row>
        <row r="3393">
          <cell r="A3393" t="str">
            <v>14</v>
          </cell>
          <cell r="B3393" t="str">
            <v>04</v>
          </cell>
          <cell r="C3393" t="str">
            <v>03</v>
          </cell>
          <cell r="D3393" t="str">
            <v>01</v>
          </cell>
          <cell r="E3393" t="str">
            <v>14</v>
          </cell>
          <cell r="F3393" t="str">
            <v>43</v>
          </cell>
          <cell r="G3393" t="str">
            <v>2</v>
          </cell>
          <cell r="H3393" t="str">
            <v>00</v>
          </cell>
          <cell r="I3393" t="str">
            <v>0</v>
          </cell>
          <cell r="J3393">
            <v>0</v>
          </cell>
          <cell r="K3393">
            <v>500</v>
          </cell>
          <cell r="L3393">
            <v>0</v>
          </cell>
          <cell r="M3393">
            <v>500</v>
          </cell>
          <cell r="N3393">
            <v>500</v>
          </cell>
          <cell r="O3393">
            <v>500</v>
          </cell>
        </row>
        <row r="3394">
          <cell r="A3394" t="str">
            <v>14</v>
          </cell>
          <cell r="B3394" t="str">
            <v>04</v>
          </cell>
          <cell r="C3394" t="str">
            <v>03</v>
          </cell>
          <cell r="D3394" t="str">
            <v>01</v>
          </cell>
          <cell r="E3394" t="str">
            <v>14</v>
          </cell>
          <cell r="F3394" t="str">
            <v>43</v>
          </cell>
          <cell r="G3394" t="str">
            <v>3</v>
          </cell>
          <cell r="H3394" t="str">
            <v>00</v>
          </cell>
          <cell r="I3394" t="str">
            <v>0</v>
          </cell>
          <cell r="J3394">
            <v>0</v>
          </cell>
          <cell r="K3394">
            <v>500</v>
          </cell>
          <cell r="L3394">
            <v>0</v>
          </cell>
          <cell r="M3394">
            <v>500</v>
          </cell>
          <cell r="N3394">
            <v>500</v>
          </cell>
          <cell r="O3394">
            <v>500</v>
          </cell>
        </row>
        <row r="3395">
          <cell r="A3395" t="str">
            <v>14</v>
          </cell>
          <cell r="B3395" t="str">
            <v>04</v>
          </cell>
          <cell r="C3395" t="str">
            <v>03</v>
          </cell>
          <cell r="D3395" t="str">
            <v>01</v>
          </cell>
          <cell r="E3395" t="str">
            <v>14</v>
          </cell>
          <cell r="F3395" t="str">
            <v>43</v>
          </cell>
          <cell r="G3395" t="str">
            <v>4</v>
          </cell>
          <cell r="H3395" t="str">
            <v>00</v>
          </cell>
          <cell r="I3395" t="str">
            <v>0</v>
          </cell>
          <cell r="J3395">
            <v>0</v>
          </cell>
          <cell r="K3395">
            <v>400</v>
          </cell>
          <cell r="L3395">
            <v>999</v>
          </cell>
          <cell r="M3395">
            <v>400</v>
          </cell>
          <cell r="N3395">
            <v>400</v>
          </cell>
          <cell r="O3395">
            <v>400</v>
          </cell>
        </row>
        <row r="3396">
          <cell r="A3396" t="str">
            <v>14</v>
          </cell>
          <cell r="B3396" t="str">
            <v>04</v>
          </cell>
          <cell r="C3396" t="str">
            <v>03</v>
          </cell>
          <cell r="D3396" t="str">
            <v>01</v>
          </cell>
          <cell r="E3396" t="str">
            <v>14</v>
          </cell>
          <cell r="F3396" t="str">
            <v>43</v>
          </cell>
          <cell r="G3396" t="str">
            <v>5</v>
          </cell>
          <cell r="H3396" t="str">
            <v>00</v>
          </cell>
          <cell r="I3396" t="str">
            <v>0</v>
          </cell>
          <cell r="J3396">
            <v>478</v>
          </cell>
          <cell r="K3396">
            <v>200</v>
          </cell>
          <cell r="L3396">
            <v>548</v>
          </cell>
          <cell r="M3396">
            <v>200</v>
          </cell>
          <cell r="N3396">
            <v>200</v>
          </cell>
          <cell r="O3396">
            <v>200</v>
          </cell>
        </row>
        <row r="3397">
          <cell r="A3397" t="str">
            <v>14</v>
          </cell>
          <cell r="B3397" t="str">
            <v>04</v>
          </cell>
          <cell r="C3397" t="str">
            <v>03</v>
          </cell>
          <cell r="D3397" t="str">
            <v>01</v>
          </cell>
          <cell r="E3397" t="str">
            <v>14</v>
          </cell>
          <cell r="F3397" t="str">
            <v>43</v>
          </cell>
          <cell r="G3397" t="str">
            <v>6</v>
          </cell>
          <cell r="H3397" t="str">
            <v>00</v>
          </cell>
          <cell r="I3397" t="str">
            <v>0</v>
          </cell>
          <cell r="J3397">
            <v>0</v>
          </cell>
          <cell r="K3397">
            <v>200</v>
          </cell>
          <cell r="L3397">
            <v>0</v>
          </cell>
          <cell r="M3397">
            <v>200</v>
          </cell>
          <cell r="N3397">
            <v>200</v>
          </cell>
          <cell r="O3397">
            <v>200</v>
          </cell>
        </row>
        <row r="3398">
          <cell r="A3398" t="str">
            <v>14</v>
          </cell>
          <cell r="B3398" t="str">
            <v>04</v>
          </cell>
          <cell r="C3398" t="str">
            <v>03</v>
          </cell>
          <cell r="D3398" t="str">
            <v>02</v>
          </cell>
          <cell r="E3398" t="str">
            <v>13</v>
          </cell>
          <cell r="F3398" t="str">
            <v>01</v>
          </cell>
          <cell r="G3398" t="str">
            <v>2</v>
          </cell>
          <cell r="H3398" t="str">
            <v>00</v>
          </cell>
          <cell r="I3398" t="str">
            <v>0</v>
          </cell>
          <cell r="J3398">
            <v>0</v>
          </cell>
          <cell r="K3398">
            <v>250</v>
          </cell>
          <cell r="L3398">
            <v>1687</v>
          </cell>
          <cell r="M3398">
            <v>250</v>
          </cell>
          <cell r="N3398">
            <v>250</v>
          </cell>
          <cell r="O3398">
            <v>250</v>
          </cell>
        </row>
        <row r="3399">
          <cell r="A3399" t="str">
            <v>14</v>
          </cell>
          <cell r="B3399" t="str">
            <v>04</v>
          </cell>
          <cell r="C3399" t="str">
            <v>03</v>
          </cell>
          <cell r="D3399" t="str">
            <v>02</v>
          </cell>
          <cell r="E3399" t="str">
            <v>14</v>
          </cell>
          <cell r="F3399" t="str">
            <v>07</v>
          </cell>
          <cell r="G3399" t="str">
            <v>1</v>
          </cell>
          <cell r="H3399" t="str">
            <v>00</v>
          </cell>
          <cell r="I3399" t="str">
            <v>0</v>
          </cell>
          <cell r="J3399">
            <v>1500</v>
          </cell>
          <cell r="K3399">
            <v>160</v>
          </cell>
          <cell r="L3399">
            <v>0</v>
          </cell>
          <cell r="M3399">
            <v>0</v>
          </cell>
          <cell r="N3399">
            <v>0</v>
          </cell>
          <cell r="O3399">
            <v>0</v>
          </cell>
        </row>
        <row r="3400">
          <cell r="A3400" t="str">
            <v>14</v>
          </cell>
          <cell r="B3400" t="str">
            <v>04</v>
          </cell>
          <cell r="C3400" t="str">
            <v>03</v>
          </cell>
          <cell r="D3400" t="str">
            <v>02</v>
          </cell>
          <cell r="E3400" t="str">
            <v>14</v>
          </cell>
          <cell r="F3400" t="str">
            <v>07</v>
          </cell>
          <cell r="G3400" t="str">
            <v>2</v>
          </cell>
          <cell r="H3400" t="str">
            <v>00</v>
          </cell>
          <cell r="I3400" t="str">
            <v>0</v>
          </cell>
          <cell r="J3400">
            <v>4000</v>
          </cell>
          <cell r="K3400">
            <v>560</v>
          </cell>
          <cell r="L3400">
            <v>0</v>
          </cell>
          <cell r="M3400">
            <v>560</v>
          </cell>
          <cell r="N3400">
            <v>560</v>
          </cell>
          <cell r="O3400">
            <v>560</v>
          </cell>
        </row>
        <row r="3401">
          <cell r="A3401" t="str">
            <v>14</v>
          </cell>
          <cell r="B3401" t="str">
            <v>04</v>
          </cell>
          <cell r="C3401" t="str">
            <v>03</v>
          </cell>
          <cell r="D3401" t="str">
            <v>02</v>
          </cell>
          <cell r="E3401" t="str">
            <v>14</v>
          </cell>
          <cell r="F3401" t="str">
            <v>18</v>
          </cell>
          <cell r="G3401" t="str">
            <v>2</v>
          </cell>
          <cell r="H3401" t="str">
            <v>00</v>
          </cell>
          <cell r="I3401" t="str">
            <v>0</v>
          </cell>
          <cell r="J3401">
            <v>1184</v>
          </cell>
          <cell r="K3401">
            <v>1</v>
          </cell>
          <cell r="L3401">
            <v>782</v>
          </cell>
          <cell r="M3401">
            <v>0</v>
          </cell>
          <cell r="N3401">
            <v>0</v>
          </cell>
          <cell r="O3401">
            <v>0</v>
          </cell>
        </row>
        <row r="3402">
          <cell r="A3402" t="str">
            <v>14</v>
          </cell>
          <cell r="B3402" t="str">
            <v>04</v>
          </cell>
          <cell r="C3402" t="str">
            <v>03</v>
          </cell>
          <cell r="D3402" t="str">
            <v>02</v>
          </cell>
          <cell r="E3402" t="str">
            <v>14</v>
          </cell>
          <cell r="F3402" t="str">
            <v>42</v>
          </cell>
          <cell r="G3402" t="str">
            <v>1</v>
          </cell>
          <cell r="H3402" t="str">
            <v>00</v>
          </cell>
          <cell r="I3402" t="str">
            <v>0</v>
          </cell>
          <cell r="J3402">
            <v>1728</v>
          </cell>
          <cell r="K3402">
            <v>500</v>
          </cell>
          <cell r="L3402">
            <v>0</v>
          </cell>
          <cell r="M3402">
            <v>500</v>
          </cell>
          <cell r="N3402">
            <v>500</v>
          </cell>
          <cell r="O3402">
            <v>500</v>
          </cell>
        </row>
        <row r="3403">
          <cell r="A3403" t="str">
            <v>14</v>
          </cell>
          <cell r="B3403" t="str">
            <v>04</v>
          </cell>
          <cell r="C3403" t="str">
            <v>03</v>
          </cell>
          <cell r="D3403" t="str">
            <v>02</v>
          </cell>
          <cell r="E3403" t="str">
            <v>14</v>
          </cell>
          <cell r="F3403" t="str">
            <v>42</v>
          </cell>
          <cell r="G3403" t="str">
            <v>2</v>
          </cell>
          <cell r="H3403" t="str">
            <v>00</v>
          </cell>
          <cell r="I3403" t="str">
            <v>0</v>
          </cell>
          <cell r="J3403">
            <v>2313</v>
          </cell>
          <cell r="K3403">
            <v>500</v>
          </cell>
          <cell r="L3403">
            <v>0</v>
          </cell>
          <cell r="M3403">
            <v>500</v>
          </cell>
          <cell r="N3403">
            <v>500</v>
          </cell>
          <cell r="O3403">
            <v>500</v>
          </cell>
        </row>
        <row r="3404">
          <cell r="A3404" t="str">
            <v>14</v>
          </cell>
          <cell r="B3404" t="str">
            <v>04</v>
          </cell>
          <cell r="C3404" t="str">
            <v>03</v>
          </cell>
          <cell r="D3404" t="str">
            <v>02</v>
          </cell>
          <cell r="E3404" t="str">
            <v>14</v>
          </cell>
          <cell r="F3404" t="str">
            <v>42</v>
          </cell>
          <cell r="G3404" t="str">
            <v>3</v>
          </cell>
          <cell r="H3404" t="str">
            <v>00</v>
          </cell>
          <cell r="I3404" t="str">
            <v>0</v>
          </cell>
          <cell r="J3404">
            <v>0</v>
          </cell>
          <cell r="K3404">
            <v>500</v>
          </cell>
          <cell r="L3404">
            <v>0</v>
          </cell>
          <cell r="M3404">
            <v>500</v>
          </cell>
          <cell r="N3404">
            <v>500</v>
          </cell>
          <cell r="O3404">
            <v>500</v>
          </cell>
        </row>
        <row r="3405">
          <cell r="A3405" t="str">
            <v>14</v>
          </cell>
          <cell r="B3405" t="str">
            <v>04</v>
          </cell>
          <cell r="C3405" t="str">
            <v>03</v>
          </cell>
          <cell r="D3405" t="str">
            <v>02</v>
          </cell>
          <cell r="E3405" t="str">
            <v>14</v>
          </cell>
          <cell r="F3405" t="str">
            <v>42</v>
          </cell>
          <cell r="G3405" t="str">
            <v>4</v>
          </cell>
          <cell r="H3405" t="str">
            <v>00</v>
          </cell>
          <cell r="I3405" t="str">
            <v>0</v>
          </cell>
          <cell r="J3405">
            <v>2000</v>
          </cell>
          <cell r="K3405">
            <v>400</v>
          </cell>
          <cell r="L3405">
            <v>0</v>
          </cell>
          <cell r="M3405">
            <v>400</v>
          </cell>
          <cell r="N3405">
            <v>400</v>
          </cell>
          <cell r="O3405">
            <v>400</v>
          </cell>
        </row>
        <row r="3406">
          <cell r="A3406" t="str">
            <v>14</v>
          </cell>
          <cell r="B3406" t="str">
            <v>04</v>
          </cell>
          <cell r="C3406" t="str">
            <v>03</v>
          </cell>
          <cell r="D3406" t="str">
            <v>02</v>
          </cell>
          <cell r="E3406" t="str">
            <v>14</v>
          </cell>
          <cell r="F3406" t="str">
            <v>42</v>
          </cell>
          <cell r="G3406" t="str">
            <v>5</v>
          </cell>
          <cell r="H3406" t="str">
            <v>00</v>
          </cell>
          <cell r="I3406" t="str">
            <v>0</v>
          </cell>
          <cell r="J3406">
            <v>2355</v>
          </cell>
          <cell r="K3406">
            <v>300</v>
          </cell>
          <cell r="L3406">
            <v>0</v>
          </cell>
          <cell r="M3406">
            <v>0</v>
          </cell>
          <cell r="N3406">
            <v>0</v>
          </cell>
          <cell r="O3406">
            <v>0</v>
          </cell>
        </row>
        <row r="3407">
          <cell r="A3407" t="str">
            <v>14</v>
          </cell>
          <cell r="B3407" t="str">
            <v>04</v>
          </cell>
          <cell r="C3407" t="str">
            <v>03</v>
          </cell>
          <cell r="D3407" t="str">
            <v>02</v>
          </cell>
          <cell r="E3407" t="str">
            <v>14</v>
          </cell>
          <cell r="F3407" t="str">
            <v>42</v>
          </cell>
          <cell r="G3407" t="str">
            <v>6</v>
          </cell>
          <cell r="H3407" t="str">
            <v>00</v>
          </cell>
          <cell r="I3407" t="str">
            <v>0</v>
          </cell>
          <cell r="J3407">
            <v>1830</v>
          </cell>
          <cell r="K3407">
            <v>300</v>
          </cell>
          <cell r="L3407">
            <v>0</v>
          </cell>
          <cell r="M3407">
            <v>0</v>
          </cell>
          <cell r="N3407">
            <v>0</v>
          </cell>
          <cell r="O3407">
            <v>0</v>
          </cell>
        </row>
        <row r="3408">
          <cell r="A3408" t="str">
            <v>14</v>
          </cell>
          <cell r="B3408" t="str">
            <v>04</v>
          </cell>
          <cell r="C3408" t="str">
            <v>03</v>
          </cell>
          <cell r="D3408" t="str">
            <v>02</v>
          </cell>
          <cell r="E3408" t="str">
            <v>14</v>
          </cell>
          <cell r="F3408" t="str">
            <v>43</v>
          </cell>
          <cell r="G3408" t="str">
            <v>1</v>
          </cell>
          <cell r="H3408" t="str">
            <v>00</v>
          </cell>
          <cell r="I3408" t="str">
            <v>0</v>
          </cell>
          <cell r="J3408">
            <v>565</v>
          </cell>
          <cell r="K3408">
            <v>300</v>
          </cell>
          <cell r="L3408">
            <v>0</v>
          </cell>
          <cell r="M3408">
            <v>300</v>
          </cell>
          <cell r="N3408">
            <v>300</v>
          </cell>
          <cell r="O3408">
            <v>300</v>
          </cell>
        </row>
        <row r="3409">
          <cell r="A3409" t="str">
            <v>14</v>
          </cell>
          <cell r="B3409" t="str">
            <v>04</v>
          </cell>
          <cell r="C3409" t="str">
            <v>03</v>
          </cell>
          <cell r="D3409" t="str">
            <v>02</v>
          </cell>
          <cell r="E3409" t="str">
            <v>14</v>
          </cell>
          <cell r="F3409" t="str">
            <v>43</v>
          </cell>
          <cell r="G3409" t="str">
            <v>2</v>
          </cell>
          <cell r="H3409" t="str">
            <v>00</v>
          </cell>
          <cell r="I3409" t="str">
            <v>0</v>
          </cell>
          <cell r="J3409">
            <v>609</v>
          </cell>
          <cell r="K3409">
            <v>300</v>
          </cell>
          <cell r="L3409">
            <v>3299</v>
          </cell>
          <cell r="M3409">
            <v>300</v>
          </cell>
          <cell r="N3409">
            <v>300</v>
          </cell>
          <cell r="O3409">
            <v>300</v>
          </cell>
        </row>
        <row r="3410">
          <cell r="A3410" t="str">
            <v>14</v>
          </cell>
          <cell r="B3410" t="str">
            <v>04</v>
          </cell>
          <cell r="C3410" t="str">
            <v>03</v>
          </cell>
          <cell r="D3410" t="str">
            <v>02</v>
          </cell>
          <cell r="E3410" t="str">
            <v>14</v>
          </cell>
          <cell r="F3410" t="str">
            <v>43</v>
          </cell>
          <cell r="G3410" t="str">
            <v>3</v>
          </cell>
          <cell r="H3410" t="str">
            <v>00</v>
          </cell>
          <cell r="I3410" t="str">
            <v>0</v>
          </cell>
          <cell r="J3410">
            <v>300</v>
          </cell>
          <cell r="K3410">
            <v>300</v>
          </cell>
          <cell r="L3410">
            <v>194</v>
          </cell>
          <cell r="M3410">
            <v>300</v>
          </cell>
          <cell r="N3410">
            <v>300</v>
          </cell>
          <cell r="O3410">
            <v>300</v>
          </cell>
        </row>
        <row r="3411">
          <cell r="A3411" t="str">
            <v>14</v>
          </cell>
          <cell r="B3411" t="str">
            <v>04</v>
          </cell>
          <cell r="C3411" t="str">
            <v>03</v>
          </cell>
          <cell r="D3411" t="str">
            <v>02</v>
          </cell>
          <cell r="E3411" t="str">
            <v>14</v>
          </cell>
          <cell r="F3411" t="str">
            <v>43</v>
          </cell>
          <cell r="G3411" t="str">
            <v>4</v>
          </cell>
          <cell r="H3411" t="str">
            <v>00</v>
          </cell>
          <cell r="I3411" t="str">
            <v>0</v>
          </cell>
          <cell r="J3411">
            <v>0</v>
          </cell>
          <cell r="K3411">
            <v>200</v>
          </cell>
          <cell r="L3411">
            <v>30</v>
          </cell>
          <cell r="M3411">
            <v>200</v>
          </cell>
          <cell r="N3411">
            <v>200</v>
          </cell>
          <cell r="O3411">
            <v>200</v>
          </cell>
        </row>
        <row r="3412">
          <cell r="A3412" t="str">
            <v>14</v>
          </cell>
          <cell r="B3412" t="str">
            <v>04</v>
          </cell>
          <cell r="C3412" t="str">
            <v>03</v>
          </cell>
          <cell r="D3412" t="str">
            <v>02</v>
          </cell>
          <cell r="E3412" t="str">
            <v>14</v>
          </cell>
          <cell r="F3412" t="str">
            <v>43</v>
          </cell>
          <cell r="G3412" t="str">
            <v>5</v>
          </cell>
          <cell r="H3412" t="str">
            <v>00</v>
          </cell>
          <cell r="I3412" t="str">
            <v>0</v>
          </cell>
          <cell r="J3412">
            <v>0</v>
          </cell>
          <cell r="K3412">
            <v>100</v>
          </cell>
          <cell r="L3412">
            <v>187</v>
          </cell>
          <cell r="M3412">
            <v>0</v>
          </cell>
          <cell r="N3412">
            <v>0</v>
          </cell>
          <cell r="O3412">
            <v>0</v>
          </cell>
        </row>
        <row r="3413">
          <cell r="A3413" t="str">
            <v>14</v>
          </cell>
          <cell r="B3413" t="str">
            <v>04</v>
          </cell>
          <cell r="C3413" t="str">
            <v>03</v>
          </cell>
          <cell r="D3413" t="str">
            <v>02</v>
          </cell>
          <cell r="E3413" t="str">
            <v>14</v>
          </cell>
          <cell r="F3413" t="str">
            <v>43</v>
          </cell>
          <cell r="G3413" t="str">
            <v>6</v>
          </cell>
          <cell r="H3413" t="str">
            <v>00</v>
          </cell>
          <cell r="I3413" t="str">
            <v>0</v>
          </cell>
          <cell r="J3413">
            <v>1383</v>
          </cell>
          <cell r="K3413">
            <v>100</v>
          </cell>
          <cell r="L3413">
            <v>0</v>
          </cell>
          <cell r="M3413">
            <v>0</v>
          </cell>
          <cell r="N3413">
            <v>0</v>
          </cell>
          <cell r="O3413">
            <v>0</v>
          </cell>
        </row>
        <row r="3414">
          <cell r="A3414" t="str">
            <v>14</v>
          </cell>
          <cell r="B3414" t="str">
            <v>04</v>
          </cell>
          <cell r="C3414" t="str">
            <v>03</v>
          </cell>
          <cell r="D3414" t="str">
            <v>03</v>
          </cell>
          <cell r="E3414" t="str">
            <v>14</v>
          </cell>
          <cell r="F3414" t="str">
            <v>07</v>
          </cell>
          <cell r="G3414" t="str">
            <v>1</v>
          </cell>
          <cell r="H3414" t="str">
            <v>00</v>
          </cell>
          <cell r="I3414" t="str">
            <v>0</v>
          </cell>
          <cell r="J3414">
            <v>871</v>
          </cell>
          <cell r="K3414">
            <v>320</v>
          </cell>
          <cell r="L3414">
            <v>0</v>
          </cell>
          <cell r="M3414">
            <v>0</v>
          </cell>
          <cell r="N3414">
            <v>0</v>
          </cell>
          <cell r="O3414">
            <v>0</v>
          </cell>
        </row>
        <row r="3415">
          <cell r="A3415" t="str">
            <v>14</v>
          </cell>
          <cell r="B3415" t="str">
            <v>04</v>
          </cell>
          <cell r="C3415" t="str">
            <v>03</v>
          </cell>
          <cell r="D3415" t="str">
            <v>03</v>
          </cell>
          <cell r="E3415" t="str">
            <v>14</v>
          </cell>
          <cell r="F3415" t="str">
            <v>07</v>
          </cell>
          <cell r="G3415" t="str">
            <v>6</v>
          </cell>
          <cell r="H3415" t="str">
            <v>00</v>
          </cell>
          <cell r="I3415" t="str">
            <v>0</v>
          </cell>
          <cell r="J3415">
            <v>416</v>
          </cell>
          <cell r="K3415">
            <v>160</v>
          </cell>
          <cell r="L3415">
            <v>567</v>
          </cell>
          <cell r="M3415">
            <v>0</v>
          </cell>
          <cell r="N3415">
            <v>0</v>
          </cell>
          <cell r="O3415">
            <v>0</v>
          </cell>
        </row>
        <row r="3416">
          <cell r="A3416" t="str">
            <v>14</v>
          </cell>
          <cell r="B3416" t="str">
            <v>04</v>
          </cell>
          <cell r="C3416" t="str">
            <v>03</v>
          </cell>
          <cell r="D3416" t="str">
            <v>03</v>
          </cell>
          <cell r="E3416" t="str">
            <v>14</v>
          </cell>
          <cell r="F3416" t="str">
            <v>42</v>
          </cell>
          <cell r="G3416" t="str">
            <v>1</v>
          </cell>
          <cell r="H3416" t="str">
            <v>00</v>
          </cell>
          <cell r="I3416" t="str">
            <v>0</v>
          </cell>
          <cell r="J3416">
            <v>1399</v>
          </cell>
          <cell r="K3416">
            <v>600</v>
          </cell>
          <cell r="L3416">
            <v>353</v>
          </cell>
          <cell r="M3416">
            <v>1000</v>
          </cell>
          <cell r="N3416">
            <v>1000</v>
          </cell>
          <cell r="O3416">
            <v>1000</v>
          </cell>
        </row>
        <row r="3417">
          <cell r="A3417" t="str">
            <v>14</v>
          </cell>
          <cell r="B3417" t="str">
            <v>04</v>
          </cell>
          <cell r="C3417" t="str">
            <v>03</v>
          </cell>
          <cell r="D3417" t="str">
            <v>03</v>
          </cell>
          <cell r="E3417" t="str">
            <v>14</v>
          </cell>
          <cell r="F3417" t="str">
            <v>42</v>
          </cell>
          <cell r="G3417" t="str">
            <v>2</v>
          </cell>
          <cell r="H3417" t="str">
            <v>00</v>
          </cell>
          <cell r="I3417" t="str">
            <v>0</v>
          </cell>
          <cell r="J3417">
            <v>97</v>
          </cell>
          <cell r="K3417">
            <v>400</v>
          </cell>
          <cell r="L3417">
            <v>492</v>
          </cell>
          <cell r="M3417">
            <v>700</v>
          </cell>
          <cell r="N3417">
            <v>700</v>
          </cell>
          <cell r="O3417">
            <v>700</v>
          </cell>
        </row>
        <row r="3418">
          <cell r="A3418" t="str">
            <v>14</v>
          </cell>
          <cell r="B3418" t="str">
            <v>04</v>
          </cell>
          <cell r="C3418" t="str">
            <v>03</v>
          </cell>
          <cell r="D3418" t="str">
            <v>03</v>
          </cell>
          <cell r="E3418" t="str">
            <v>14</v>
          </cell>
          <cell r="F3418" t="str">
            <v>42</v>
          </cell>
          <cell r="G3418" t="str">
            <v>3</v>
          </cell>
          <cell r="H3418" t="str">
            <v>00</v>
          </cell>
          <cell r="I3418" t="str">
            <v>0</v>
          </cell>
          <cell r="J3418">
            <v>626</v>
          </cell>
          <cell r="K3418">
            <v>1400</v>
          </cell>
          <cell r="L3418">
            <v>0</v>
          </cell>
          <cell r="M3418">
            <v>500</v>
          </cell>
          <cell r="N3418">
            <v>500</v>
          </cell>
          <cell r="O3418">
            <v>500</v>
          </cell>
        </row>
        <row r="3419">
          <cell r="A3419" t="str">
            <v>14</v>
          </cell>
          <cell r="B3419" t="str">
            <v>04</v>
          </cell>
          <cell r="C3419" t="str">
            <v>03</v>
          </cell>
          <cell r="D3419" t="str">
            <v>03</v>
          </cell>
          <cell r="E3419" t="str">
            <v>14</v>
          </cell>
          <cell r="F3419" t="str">
            <v>42</v>
          </cell>
          <cell r="G3419" t="str">
            <v>4</v>
          </cell>
          <cell r="H3419" t="str">
            <v>00</v>
          </cell>
          <cell r="I3419" t="str">
            <v>0</v>
          </cell>
          <cell r="J3419">
            <v>240</v>
          </cell>
          <cell r="K3419">
            <v>400</v>
          </cell>
          <cell r="L3419">
            <v>121</v>
          </cell>
          <cell r="M3419">
            <v>0</v>
          </cell>
          <cell r="N3419">
            <v>0</v>
          </cell>
          <cell r="O3419">
            <v>0</v>
          </cell>
        </row>
        <row r="3420">
          <cell r="A3420" t="str">
            <v>14</v>
          </cell>
          <cell r="B3420" t="str">
            <v>04</v>
          </cell>
          <cell r="C3420" t="str">
            <v>03</v>
          </cell>
          <cell r="D3420" t="str">
            <v>03</v>
          </cell>
          <cell r="E3420" t="str">
            <v>14</v>
          </cell>
          <cell r="F3420" t="str">
            <v>42</v>
          </cell>
          <cell r="G3420" t="str">
            <v>5</v>
          </cell>
          <cell r="H3420" t="str">
            <v>00</v>
          </cell>
          <cell r="I3420" t="str">
            <v>0</v>
          </cell>
          <cell r="J3420">
            <v>0</v>
          </cell>
          <cell r="K3420">
            <v>200</v>
          </cell>
          <cell r="L3420">
            <v>267</v>
          </cell>
          <cell r="M3420">
            <v>0</v>
          </cell>
          <cell r="N3420">
            <v>0</v>
          </cell>
          <cell r="O3420">
            <v>0</v>
          </cell>
        </row>
        <row r="3421">
          <cell r="A3421" t="str">
            <v>14</v>
          </cell>
          <cell r="B3421" t="str">
            <v>04</v>
          </cell>
          <cell r="C3421" t="str">
            <v>03</v>
          </cell>
          <cell r="D3421" t="str">
            <v>03</v>
          </cell>
          <cell r="E3421" t="str">
            <v>14</v>
          </cell>
          <cell r="F3421" t="str">
            <v>42</v>
          </cell>
          <cell r="G3421" t="str">
            <v>6</v>
          </cell>
          <cell r="H3421" t="str">
            <v>00</v>
          </cell>
          <cell r="I3421" t="str">
            <v>0</v>
          </cell>
          <cell r="J3421">
            <v>500</v>
          </cell>
          <cell r="K3421">
            <v>200</v>
          </cell>
          <cell r="L3421">
            <v>0</v>
          </cell>
          <cell r="M3421">
            <v>0</v>
          </cell>
          <cell r="N3421">
            <v>0</v>
          </cell>
          <cell r="O3421">
            <v>0</v>
          </cell>
        </row>
        <row r="3422">
          <cell r="A3422" t="str">
            <v>14</v>
          </cell>
          <cell r="B3422" t="str">
            <v>04</v>
          </cell>
          <cell r="C3422" t="str">
            <v>03</v>
          </cell>
          <cell r="D3422" t="str">
            <v>04</v>
          </cell>
          <cell r="E3422" t="str">
            <v>14</v>
          </cell>
          <cell r="F3422" t="str">
            <v>18</v>
          </cell>
          <cell r="G3422" t="str">
            <v>2</v>
          </cell>
          <cell r="H3422" t="str">
            <v>00</v>
          </cell>
          <cell r="I3422" t="str">
            <v>0</v>
          </cell>
          <cell r="J3422">
            <v>0</v>
          </cell>
          <cell r="K3422">
            <v>1</v>
          </cell>
          <cell r="L3422">
            <v>93</v>
          </cell>
          <cell r="M3422">
            <v>0</v>
          </cell>
          <cell r="N3422">
            <v>0</v>
          </cell>
          <cell r="O3422">
            <v>0</v>
          </cell>
        </row>
        <row r="3423">
          <cell r="A3423" t="str">
            <v>14</v>
          </cell>
          <cell r="B3423" t="str">
            <v>04</v>
          </cell>
          <cell r="C3423" t="str">
            <v>03</v>
          </cell>
          <cell r="D3423" t="str">
            <v>04</v>
          </cell>
          <cell r="E3423" t="str">
            <v>14</v>
          </cell>
          <cell r="F3423" t="str">
            <v>42</v>
          </cell>
          <cell r="G3423" t="str">
            <v>1</v>
          </cell>
          <cell r="H3423" t="str">
            <v>00</v>
          </cell>
          <cell r="I3423" t="str">
            <v>0</v>
          </cell>
          <cell r="J3423">
            <v>907</v>
          </cell>
          <cell r="K3423">
            <v>500</v>
          </cell>
          <cell r="L3423">
            <v>0</v>
          </cell>
          <cell r="M3423">
            <v>0</v>
          </cell>
          <cell r="N3423">
            <v>0</v>
          </cell>
          <cell r="O3423">
            <v>0</v>
          </cell>
        </row>
        <row r="3424">
          <cell r="A3424" t="str">
            <v>14</v>
          </cell>
          <cell r="B3424" t="str">
            <v>04</v>
          </cell>
          <cell r="C3424" t="str">
            <v>03</v>
          </cell>
          <cell r="D3424" t="str">
            <v>04</v>
          </cell>
          <cell r="E3424" t="str">
            <v>14</v>
          </cell>
          <cell r="F3424" t="str">
            <v>42</v>
          </cell>
          <cell r="G3424" t="str">
            <v>2</v>
          </cell>
          <cell r="H3424" t="str">
            <v>00</v>
          </cell>
          <cell r="I3424" t="str">
            <v>0</v>
          </cell>
          <cell r="J3424">
            <v>0</v>
          </cell>
          <cell r="K3424">
            <v>300</v>
          </cell>
          <cell r="L3424">
            <v>575</v>
          </cell>
          <cell r="M3424">
            <v>0</v>
          </cell>
          <cell r="N3424">
            <v>0</v>
          </cell>
          <cell r="O3424">
            <v>0</v>
          </cell>
        </row>
        <row r="3425">
          <cell r="A3425" t="str">
            <v>14</v>
          </cell>
          <cell r="B3425" t="str">
            <v>04</v>
          </cell>
          <cell r="C3425" t="str">
            <v>03</v>
          </cell>
          <cell r="D3425" t="str">
            <v>04</v>
          </cell>
          <cell r="E3425" t="str">
            <v>14</v>
          </cell>
          <cell r="F3425" t="str">
            <v>42</v>
          </cell>
          <cell r="G3425" t="str">
            <v>3</v>
          </cell>
          <cell r="H3425" t="str">
            <v>00</v>
          </cell>
          <cell r="I3425" t="str">
            <v>0</v>
          </cell>
          <cell r="J3425">
            <v>0</v>
          </cell>
          <cell r="K3425">
            <v>300</v>
          </cell>
          <cell r="L3425">
            <v>99</v>
          </cell>
          <cell r="M3425">
            <v>0</v>
          </cell>
          <cell r="N3425">
            <v>0</v>
          </cell>
          <cell r="O3425">
            <v>0</v>
          </cell>
        </row>
        <row r="3426">
          <cell r="A3426" t="str">
            <v>14</v>
          </cell>
          <cell r="B3426" t="str">
            <v>04</v>
          </cell>
          <cell r="C3426" t="str">
            <v>03</v>
          </cell>
          <cell r="D3426" t="str">
            <v>04</v>
          </cell>
          <cell r="E3426" t="str">
            <v>14</v>
          </cell>
          <cell r="F3426" t="str">
            <v>42</v>
          </cell>
          <cell r="G3426" t="str">
            <v>4</v>
          </cell>
          <cell r="H3426" t="str">
            <v>00</v>
          </cell>
          <cell r="I3426" t="str">
            <v>0</v>
          </cell>
          <cell r="J3426">
            <v>63</v>
          </cell>
          <cell r="K3426">
            <v>200</v>
          </cell>
          <cell r="L3426">
            <v>0</v>
          </cell>
          <cell r="M3426">
            <v>0</v>
          </cell>
          <cell r="N3426">
            <v>0</v>
          </cell>
          <cell r="O3426">
            <v>0</v>
          </cell>
        </row>
        <row r="3427">
          <cell r="A3427" t="str">
            <v>14</v>
          </cell>
          <cell r="B3427" t="str">
            <v>04</v>
          </cell>
          <cell r="C3427" t="str">
            <v>03</v>
          </cell>
          <cell r="D3427" t="str">
            <v>04</v>
          </cell>
          <cell r="E3427" t="str">
            <v>14</v>
          </cell>
          <cell r="F3427" t="str">
            <v>42</v>
          </cell>
          <cell r="G3427" t="str">
            <v>5</v>
          </cell>
          <cell r="H3427" t="str">
            <v>00</v>
          </cell>
          <cell r="I3427" t="str">
            <v>0</v>
          </cell>
          <cell r="J3427">
            <v>216</v>
          </cell>
          <cell r="K3427">
            <v>200</v>
          </cell>
          <cell r="L3427">
            <v>182</v>
          </cell>
          <cell r="M3427">
            <v>0</v>
          </cell>
          <cell r="N3427">
            <v>0</v>
          </cell>
          <cell r="O3427">
            <v>0</v>
          </cell>
        </row>
        <row r="3428">
          <cell r="A3428" t="str">
            <v>14</v>
          </cell>
          <cell r="B3428" t="str">
            <v>04</v>
          </cell>
          <cell r="C3428" t="str">
            <v>03</v>
          </cell>
          <cell r="D3428" t="str">
            <v>04</v>
          </cell>
          <cell r="E3428" t="str">
            <v>14</v>
          </cell>
          <cell r="F3428" t="str">
            <v>42</v>
          </cell>
          <cell r="G3428" t="str">
            <v>6</v>
          </cell>
          <cell r="H3428" t="str">
            <v>00</v>
          </cell>
          <cell r="I3428" t="str">
            <v>0</v>
          </cell>
          <cell r="J3428">
            <v>0</v>
          </cell>
          <cell r="K3428">
            <v>100</v>
          </cell>
          <cell r="L3428">
            <v>0</v>
          </cell>
          <cell r="M3428">
            <v>0</v>
          </cell>
          <cell r="N3428">
            <v>0</v>
          </cell>
          <cell r="O3428">
            <v>0</v>
          </cell>
        </row>
        <row r="3429">
          <cell r="A3429" t="str">
            <v>14</v>
          </cell>
          <cell r="B3429" t="str">
            <v>04</v>
          </cell>
          <cell r="C3429" t="str">
            <v>03</v>
          </cell>
          <cell r="D3429" t="str">
            <v>05</v>
          </cell>
          <cell r="E3429" t="str">
            <v>14</v>
          </cell>
          <cell r="F3429" t="str">
            <v>42</v>
          </cell>
          <cell r="G3429" t="str">
            <v>4</v>
          </cell>
          <cell r="H3429" t="str">
            <v>00</v>
          </cell>
          <cell r="I3429" t="str">
            <v>0</v>
          </cell>
          <cell r="J3429">
            <v>0</v>
          </cell>
          <cell r="K3429">
            <v>1100</v>
          </cell>
          <cell r="L3429">
            <v>232</v>
          </cell>
          <cell r="M3429">
            <v>500</v>
          </cell>
          <cell r="N3429">
            <v>500</v>
          </cell>
          <cell r="O3429">
            <v>500</v>
          </cell>
        </row>
        <row r="3430">
          <cell r="A3430" t="str">
            <v>14</v>
          </cell>
          <cell r="B3430" t="str">
            <v>04</v>
          </cell>
          <cell r="C3430" t="str">
            <v>03</v>
          </cell>
          <cell r="D3430" t="str">
            <v>05</v>
          </cell>
          <cell r="E3430" t="str">
            <v>14</v>
          </cell>
          <cell r="F3430" t="str">
            <v>42</v>
          </cell>
          <cell r="G3430" t="str">
            <v>5</v>
          </cell>
          <cell r="H3430" t="str">
            <v>00</v>
          </cell>
          <cell r="I3430" t="str">
            <v>0</v>
          </cell>
          <cell r="J3430">
            <v>513572</v>
          </cell>
          <cell r="K3430">
            <v>600</v>
          </cell>
          <cell r="L3430">
            <v>0</v>
          </cell>
          <cell r="M3430">
            <v>400</v>
          </cell>
          <cell r="N3430">
            <v>400</v>
          </cell>
          <cell r="O3430">
            <v>400</v>
          </cell>
        </row>
        <row r="3431">
          <cell r="A3431" t="str">
            <v>14</v>
          </cell>
          <cell r="B3431" t="str">
            <v>04</v>
          </cell>
          <cell r="C3431" t="str">
            <v>03</v>
          </cell>
          <cell r="D3431" t="str">
            <v>05</v>
          </cell>
          <cell r="E3431" t="str">
            <v>14</v>
          </cell>
          <cell r="F3431" t="str">
            <v>42</v>
          </cell>
          <cell r="G3431" t="str">
            <v>1</v>
          </cell>
          <cell r="H3431" t="str">
            <v>00</v>
          </cell>
          <cell r="I3431" t="str">
            <v>0</v>
          </cell>
          <cell r="J3431">
            <v>0</v>
          </cell>
          <cell r="K3431">
            <v>800</v>
          </cell>
          <cell r="L3431">
            <v>230</v>
          </cell>
          <cell r="M3431">
            <v>1000</v>
          </cell>
          <cell r="N3431">
            <v>1000</v>
          </cell>
          <cell r="O3431">
            <v>1000</v>
          </cell>
        </row>
        <row r="3432">
          <cell r="A3432" t="str">
            <v>14</v>
          </cell>
          <cell r="B3432" t="str">
            <v>04</v>
          </cell>
          <cell r="C3432" t="str">
            <v>03</v>
          </cell>
          <cell r="D3432" t="str">
            <v>05</v>
          </cell>
          <cell r="E3432" t="str">
            <v>14</v>
          </cell>
          <cell r="F3432" t="str">
            <v>42</v>
          </cell>
          <cell r="G3432" t="str">
            <v>2</v>
          </cell>
          <cell r="H3432" t="str">
            <v>00</v>
          </cell>
          <cell r="I3432" t="str">
            <v>0</v>
          </cell>
          <cell r="J3432">
            <v>0</v>
          </cell>
          <cell r="K3432">
            <v>1200</v>
          </cell>
          <cell r="L3432">
            <v>0</v>
          </cell>
          <cell r="M3432">
            <v>1000</v>
          </cell>
          <cell r="N3432">
            <v>1000</v>
          </cell>
          <cell r="O3432">
            <v>1000</v>
          </cell>
        </row>
        <row r="3433">
          <cell r="A3433" t="str">
            <v>14</v>
          </cell>
          <cell r="B3433" t="str">
            <v>04</v>
          </cell>
          <cell r="C3433" t="str">
            <v>03</v>
          </cell>
          <cell r="D3433" t="str">
            <v>05</v>
          </cell>
          <cell r="E3433" t="str">
            <v>14</v>
          </cell>
          <cell r="F3433" t="str">
            <v>42</v>
          </cell>
          <cell r="G3433" t="str">
            <v>3</v>
          </cell>
          <cell r="H3433" t="str">
            <v>00</v>
          </cell>
          <cell r="I3433" t="str">
            <v>0</v>
          </cell>
          <cell r="J3433">
            <v>0</v>
          </cell>
          <cell r="K3433">
            <v>400</v>
          </cell>
          <cell r="L3433">
            <v>0</v>
          </cell>
          <cell r="M3433">
            <v>500</v>
          </cell>
          <cell r="N3433">
            <v>500</v>
          </cell>
          <cell r="O3433">
            <v>500</v>
          </cell>
        </row>
        <row r="3434">
          <cell r="A3434" t="str">
            <v>14</v>
          </cell>
          <cell r="B3434" t="str">
            <v>04</v>
          </cell>
          <cell r="C3434" t="str">
            <v>03</v>
          </cell>
          <cell r="D3434" t="str">
            <v>05</v>
          </cell>
          <cell r="E3434" t="str">
            <v>14</v>
          </cell>
          <cell r="F3434" t="str">
            <v>42</v>
          </cell>
          <cell r="G3434" t="str">
            <v>6</v>
          </cell>
          <cell r="H3434" t="str">
            <v>00</v>
          </cell>
          <cell r="I3434" t="str">
            <v>0</v>
          </cell>
          <cell r="J3434">
            <v>2392</v>
          </cell>
          <cell r="K3434">
            <v>600</v>
          </cell>
          <cell r="L3434">
            <v>735</v>
          </cell>
          <cell r="M3434">
            <v>400</v>
          </cell>
          <cell r="N3434">
            <v>400</v>
          </cell>
          <cell r="O3434">
            <v>400</v>
          </cell>
        </row>
        <row r="3435">
          <cell r="A3435" t="str">
            <v>14</v>
          </cell>
          <cell r="B3435" t="str">
            <v>05</v>
          </cell>
          <cell r="C3435" t="str">
            <v>01</v>
          </cell>
          <cell r="D3435" t="str">
            <v>01</v>
          </cell>
          <cell r="E3435" t="str">
            <v>10</v>
          </cell>
          <cell r="F3435" t="str">
            <v>01</v>
          </cell>
          <cell r="G3435" t="str">
            <v>1</v>
          </cell>
          <cell r="H3435" t="str">
            <v>00</v>
          </cell>
          <cell r="I3435" t="str">
            <v>0</v>
          </cell>
          <cell r="J3435">
            <v>1742</v>
          </cell>
          <cell r="K3435">
            <v>261718</v>
          </cell>
          <cell r="L3435">
            <v>0</v>
          </cell>
          <cell r="M3435">
            <v>289203</v>
          </cell>
          <cell r="N3435">
            <v>289203</v>
          </cell>
          <cell r="O3435">
            <v>289203</v>
          </cell>
        </row>
        <row r="3436">
          <cell r="A3436" t="str">
            <v>14</v>
          </cell>
          <cell r="B3436" t="str">
            <v>05</v>
          </cell>
          <cell r="C3436" t="str">
            <v>01</v>
          </cell>
          <cell r="D3436" t="str">
            <v>01</v>
          </cell>
          <cell r="E3436" t="str">
            <v>10</v>
          </cell>
          <cell r="F3436" t="str">
            <v>05</v>
          </cell>
          <cell r="G3436" t="str">
            <v>1</v>
          </cell>
          <cell r="H3436" t="str">
            <v>00</v>
          </cell>
          <cell r="I3436" t="str">
            <v>0</v>
          </cell>
          <cell r="J3436">
            <v>4069</v>
          </cell>
          <cell r="K3436">
            <v>0</v>
          </cell>
          <cell r="L3436">
            <v>948</v>
          </cell>
          <cell r="M3436">
            <v>0</v>
          </cell>
          <cell r="N3436">
            <v>0</v>
          </cell>
          <cell r="O3436">
            <v>0</v>
          </cell>
        </row>
        <row r="3437">
          <cell r="A3437" t="str">
            <v>14</v>
          </cell>
          <cell r="B3437" t="str">
            <v>05</v>
          </cell>
          <cell r="C3437" t="str">
            <v>01</v>
          </cell>
          <cell r="D3437" t="str">
            <v>01</v>
          </cell>
          <cell r="E3437" t="str">
            <v>11</v>
          </cell>
          <cell r="F3437" t="str">
            <v>02</v>
          </cell>
          <cell r="G3437" t="str">
            <v>1</v>
          </cell>
          <cell r="H3437" t="str">
            <v>00</v>
          </cell>
          <cell r="I3437" t="str">
            <v>0</v>
          </cell>
          <cell r="J3437">
            <v>0</v>
          </cell>
          <cell r="K3437">
            <v>1</v>
          </cell>
          <cell r="L3437">
            <v>215</v>
          </cell>
          <cell r="M3437">
            <v>2</v>
          </cell>
          <cell r="N3437">
            <v>2</v>
          </cell>
          <cell r="O3437">
            <v>2</v>
          </cell>
        </row>
        <row r="3438">
          <cell r="A3438" t="str">
            <v>14</v>
          </cell>
          <cell r="B3438" t="str">
            <v>05</v>
          </cell>
          <cell r="C3438" t="str">
            <v>01</v>
          </cell>
          <cell r="D3438" t="str">
            <v>01</v>
          </cell>
          <cell r="E3438" t="str">
            <v>11</v>
          </cell>
          <cell r="F3438" t="str">
            <v>01</v>
          </cell>
          <cell r="G3438" t="str">
            <v>1</v>
          </cell>
          <cell r="H3438" t="str">
            <v>00</v>
          </cell>
          <cell r="I3438" t="str">
            <v>0</v>
          </cell>
          <cell r="J3438">
            <v>434</v>
          </cell>
          <cell r="K3438">
            <v>14000</v>
          </cell>
          <cell r="L3438">
            <v>0</v>
          </cell>
          <cell r="M3438">
            <v>14000</v>
          </cell>
          <cell r="N3438">
            <v>14000</v>
          </cell>
          <cell r="O3438">
            <v>14000</v>
          </cell>
        </row>
        <row r="3439">
          <cell r="A3439" t="str">
            <v>14</v>
          </cell>
          <cell r="B3439" t="str">
            <v>05</v>
          </cell>
          <cell r="C3439" t="str">
            <v>01</v>
          </cell>
          <cell r="D3439" t="str">
            <v>01</v>
          </cell>
          <cell r="E3439" t="str">
            <v>12</v>
          </cell>
          <cell r="F3439" t="str">
            <v>02</v>
          </cell>
          <cell r="G3439" t="str">
            <v>1</v>
          </cell>
          <cell r="H3439" t="str">
            <v>00</v>
          </cell>
          <cell r="I3439" t="str">
            <v>0</v>
          </cell>
          <cell r="J3439">
            <v>0</v>
          </cell>
          <cell r="K3439">
            <v>1</v>
          </cell>
          <cell r="L3439">
            <v>0</v>
          </cell>
          <cell r="M3439">
            <v>0</v>
          </cell>
          <cell r="N3439">
            <v>0</v>
          </cell>
          <cell r="O3439">
            <v>0</v>
          </cell>
        </row>
        <row r="3440">
          <cell r="A3440" t="str">
            <v>14</v>
          </cell>
          <cell r="B3440" t="str">
            <v>05</v>
          </cell>
          <cell r="C3440" t="str">
            <v>01</v>
          </cell>
          <cell r="D3440" t="str">
            <v>01</v>
          </cell>
          <cell r="E3440" t="str">
            <v>12</v>
          </cell>
          <cell r="F3440" t="str">
            <v>03</v>
          </cell>
          <cell r="G3440" t="str">
            <v>1</v>
          </cell>
          <cell r="H3440" t="str">
            <v>00</v>
          </cell>
          <cell r="I3440" t="str">
            <v>0</v>
          </cell>
          <cell r="J3440">
            <v>682</v>
          </cell>
          <cell r="K3440">
            <v>5000</v>
          </cell>
          <cell r="L3440">
            <v>133</v>
          </cell>
          <cell r="M3440">
            <v>5000</v>
          </cell>
          <cell r="N3440">
            <v>5000</v>
          </cell>
          <cell r="O3440">
            <v>5000</v>
          </cell>
        </row>
        <row r="3441">
          <cell r="A3441" t="str">
            <v>14</v>
          </cell>
          <cell r="B3441" t="str">
            <v>05</v>
          </cell>
          <cell r="C3441" t="str">
            <v>01</v>
          </cell>
          <cell r="D3441" t="str">
            <v>01</v>
          </cell>
          <cell r="E3441" t="str">
            <v>12</v>
          </cell>
          <cell r="F3441" t="str">
            <v>04</v>
          </cell>
          <cell r="G3441" t="str">
            <v>1</v>
          </cell>
          <cell r="H3441" t="str">
            <v>00</v>
          </cell>
          <cell r="I3441" t="str">
            <v>0</v>
          </cell>
          <cell r="J3441">
            <v>76</v>
          </cell>
          <cell r="K3441">
            <v>300</v>
          </cell>
          <cell r="L3441">
            <v>0</v>
          </cell>
          <cell r="M3441">
            <v>300</v>
          </cell>
          <cell r="N3441">
            <v>300</v>
          </cell>
          <cell r="O3441">
            <v>300</v>
          </cell>
        </row>
        <row r="3442">
          <cell r="A3442" t="str">
            <v>14</v>
          </cell>
          <cell r="B3442" t="str">
            <v>05</v>
          </cell>
          <cell r="C3442" t="str">
            <v>01</v>
          </cell>
          <cell r="D3442" t="str">
            <v>01</v>
          </cell>
          <cell r="E3442" t="str">
            <v>12</v>
          </cell>
          <cell r="F3442" t="str">
            <v>07</v>
          </cell>
          <cell r="G3442" t="str">
            <v>1</v>
          </cell>
          <cell r="H3442" t="str">
            <v>00</v>
          </cell>
          <cell r="I3442" t="str">
            <v>0</v>
          </cell>
          <cell r="J3442">
            <v>0</v>
          </cell>
          <cell r="K3442">
            <v>1000</v>
          </cell>
          <cell r="L3442">
            <v>0</v>
          </cell>
          <cell r="M3442">
            <v>1000</v>
          </cell>
          <cell r="N3442">
            <v>1000</v>
          </cell>
          <cell r="O3442">
            <v>1000</v>
          </cell>
        </row>
        <row r="3443">
          <cell r="A3443" t="str">
            <v>14</v>
          </cell>
          <cell r="B3443" t="str">
            <v>05</v>
          </cell>
          <cell r="C3443" t="str">
            <v>01</v>
          </cell>
          <cell r="D3443" t="str">
            <v>01</v>
          </cell>
          <cell r="E3443" t="str">
            <v>12</v>
          </cell>
          <cell r="F3443" t="str">
            <v>10</v>
          </cell>
          <cell r="G3443" t="str">
            <v>1</v>
          </cell>
          <cell r="H3443" t="str">
            <v>00</v>
          </cell>
          <cell r="I3443" t="str">
            <v>0</v>
          </cell>
          <cell r="J3443">
            <v>0</v>
          </cell>
          <cell r="K3443">
            <v>2000</v>
          </cell>
          <cell r="L3443">
            <v>99</v>
          </cell>
          <cell r="M3443">
            <v>2000</v>
          </cell>
          <cell r="N3443">
            <v>2000</v>
          </cell>
          <cell r="O3443">
            <v>2000</v>
          </cell>
        </row>
        <row r="3444">
          <cell r="A3444" t="str">
            <v>14</v>
          </cell>
          <cell r="B3444" t="str">
            <v>05</v>
          </cell>
          <cell r="C3444" t="str">
            <v>01</v>
          </cell>
          <cell r="D3444" t="str">
            <v>01</v>
          </cell>
          <cell r="E3444" t="str">
            <v>12</v>
          </cell>
          <cell r="F3444" t="str">
            <v>06</v>
          </cell>
          <cell r="G3444" t="str">
            <v>1</v>
          </cell>
          <cell r="H3444" t="str">
            <v>00</v>
          </cell>
          <cell r="I3444" t="str">
            <v>0</v>
          </cell>
          <cell r="J3444">
            <v>3956</v>
          </cell>
          <cell r="K3444">
            <v>3400</v>
          </cell>
          <cell r="L3444">
            <v>253917</v>
          </cell>
          <cell r="M3444">
            <v>1000</v>
          </cell>
          <cell r="N3444">
            <v>1000</v>
          </cell>
          <cell r="O3444">
            <v>1000</v>
          </cell>
        </row>
        <row r="3445">
          <cell r="A3445" t="str">
            <v>14</v>
          </cell>
          <cell r="B3445" t="str">
            <v>05</v>
          </cell>
          <cell r="C3445" t="str">
            <v>01</v>
          </cell>
          <cell r="D3445" t="str">
            <v>01</v>
          </cell>
          <cell r="E3445" t="str">
            <v>12</v>
          </cell>
          <cell r="F3445" t="str">
            <v>01</v>
          </cell>
          <cell r="G3445" t="str">
            <v>1</v>
          </cell>
          <cell r="H3445" t="str">
            <v>00</v>
          </cell>
          <cell r="I3445" t="str">
            <v>0</v>
          </cell>
          <cell r="J3445">
            <v>0</v>
          </cell>
          <cell r="K3445">
            <v>8026</v>
          </cell>
          <cell r="L3445">
            <v>2827</v>
          </cell>
          <cell r="M3445">
            <v>8026</v>
          </cell>
          <cell r="N3445">
            <v>8026</v>
          </cell>
          <cell r="O3445">
            <v>8026</v>
          </cell>
        </row>
        <row r="3446">
          <cell r="A3446" t="str">
            <v>14</v>
          </cell>
          <cell r="B3446" t="str">
            <v>05</v>
          </cell>
          <cell r="C3446" t="str">
            <v>01</v>
          </cell>
          <cell r="D3446" t="str">
            <v>01</v>
          </cell>
          <cell r="E3446" t="str">
            <v>12</v>
          </cell>
          <cell r="F3446" t="str">
            <v>05</v>
          </cell>
          <cell r="G3446" t="str">
            <v>1</v>
          </cell>
          <cell r="H3446" t="str">
            <v>00</v>
          </cell>
          <cell r="I3446" t="str">
            <v>0</v>
          </cell>
          <cell r="J3446">
            <v>343</v>
          </cell>
          <cell r="K3446">
            <v>1400</v>
          </cell>
          <cell r="L3446">
            <v>108267</v>
          </cell>
          <cell r="M3446">
            <v>500</v>
          </cell>
          <cell r="N3446">
            <v>500</v>
          </cell>
          <cell r="O3446">
            <v>500</v>
          </cell>
        </row>
        <row r="3447">
          <cell r="A3447" t="str">
            <v>14</v>
          </cell>
          <cell r="B3447" t="str">
            <v>05</v>
          </cell>
          <cell r="C3447" t="str">
            <v>01</v>
          </cell>
          <cell r="D3447" t="str">
            <v>01</v>
          </cell>
          <cell r="E3447" t="str">
            <v>13</v>
          </cell>
          <cell r="F3447" t="str">
            <v>01</v>
          </cell>
          <cell r="G3447" t="str">
            <v>1</v>
          </cell>
          <cell r="H3447" t="str">
            <v>00</v>
          </cell>
          <cell r="I3447" t="str">
            <v>0</v>
          </cell>
          <cell r="J3447">
            <v>2824</v>
          </cell>
          <cell r="K3447">
            <v>6000</v>
          </cell>
          <cell r="L3447">
            <v>22634</v>
          </cell>
          <cell r="M3447">
            <v>6000</v>
          </cell>
          <cell r="N3447">
            <v>6000</v>
          </cell>
          <cell r="O3447">
            <v>6000</v>
          </cell>
        </row>
        <row r="3448">
          <cell r="A3448" t="str">
            <v>14</v>
          </cell>
          <cell r="B3448" t="str">
            <v>05</v>
          </cell>
          <cell r="C3448" t="str">
            <v>01</v>
          </cell>
          <cell r="D3448" t="str">
            <v>01</v>
          </cell>
          <cell r="E3448" t="str">
            <v>13</v>
          </cell>
          <cell r="F3448" t="str">
            <v>04</v>
          </cell>
          <cell r="G3448" t="str">
            <v>1</v>
          </cell>
          <cell r="H3448" t="str">
            <v>00</v>
          </cell>
          <cell r="I3448" t="str">
            <v>0</v>
          </cell>
          <cell r="J3448">
            <v>0</v>
          </cell>
          <cell r="K3448">
            <v>1200</v>
          </cell>
          <cell r="L3448">
            <v>1850</v>
          </cell>
          <cell r="M3448">
            <v>1200</v>
          </cell>
          <cell r="N3448">
            <v>1200</v>
          </cell>
          <cell r="O3448">
            <v>1200</v>
          </cell>
        </row>
        <row r="3449">
          <cell r="A3449" t="str">
            <v>14</v>
          </cell>
          <cell r="B3449" t="str">
            <v>05</v>
          </cell>
          <cell r="C3449" t="str">
            <v>01</v>
          </cell>
          <cell r="D3449" t="str">
            <v>01</v>
          </cell>
          <cell r="E3449" t="str">
            <v>13</v>
          </cell>
          <cell r="F3449" t="str">
            <v>07</v>
          </cell>
          <cell r="G3449" t="str">
            <v>1</v>
          </cell>
          <cell r="H3449" t="str">
            <v>00</v>
          </cell>
          <cell r="I3449" t="str">
            <v>0</v>
          </cell>
          <cell r="J3449">
            <v>0</v>
          </cell>
          <cell r="K3449">
            <v>1</v>
          </cell>
          <cell r="L3449">
            <v>0</v>
          </cell>
          <cell r="M3449">
            <v>2</v>
          </cell>
          <cell r="N3449">
            <v>2</v>
          </cell>
          <cell r="O3449">
            <v>2</v>
          </cell>
        </row>
        <row r="3450">
          <cell r="A3450" t="str">
            <v>14</v>
          </cell>
          <cell r="B3450" t="str">
            <v>05</v>
          </cell>
          <cell r="C3450" t="str">
            <v>01</v>
          </cell>
          <cell r="D3450" t="str">
            <v>01</v>
          </cell>
          <cell r="E3450" t="str">
            <v>13</v>
          </cell>
          <cell r="F3450" t="str">
            <v>08</v>
          </cell>
          <cell r="G3450" t="str">
            <v>1</v>
          </cell>
          <cell r="H3450" t="str">
            <v>00</v>
          </cell>
          <cell r="I3450" t="str">
            <v>0</v>
          </cell>
          <cell r="J3450">
            <v>92</v>
          </cell>
          <cell r="K3450">
            <v>1000</v>
          </cell>
          <cell r="L3450">
            <v>0</v>
          </cell>
          <cell r="M3450">
            <v>1750</v>
          </cell>
          <cell r="N3450">
            <v>1750</v>
          </cell>
          <cell r="O3450">
            <v>1750</v>
          </cell>
        </row>
        <row r="3451">
          <cell r="A3451" t="str">
            <v>14</v>
          </cell>
          <cell r="B3451" t="str">
            <v>05</v>
          </cell>
          <cell r="C3451" t="str">
            <v>01</v>
          </cell>
          <cell r="D3451" t="str">
            <v>01</v>
          </cell>
          <cell r="E3451" t="str">
            <v>13</v>
          </cell>
          <cell r="F3451" t="str">
            <v>09</v>
          </cell>
          <cell r="G3451" t="str">
            <v>1</v>
          </cell>
          <cell r="H3451" t="str">
            <v>00</v>
          </cell>
          <cell r="I3451" t="str">
            <v>0</v>
          </cell>
          <cell r="J3451">
            <v>850</v>
          </cell>
          <cell r="K3451">
            <v>2500</v>
          </cell>
          <cell r="L3451">
            <v>3396</v>
          </cell>
          <cell r="M3451">
            <v>4000</v>
          </cell>
          <cell r="N3451">
            <v>4000</v>
          </cell>
          <cell r="O3451">
            <v>4000</v>
          </cell>
        </row>
        <row r="3452">
          <cell r="A3452" t="str">
            <v>14</v>
          </cell>
          <cell r="B3452" t="str">
            <v>05</v>
          </cell>
          <cell r="C3452" t="str">
            <v>01</v>
          </cell>
          <cell r="D3452" t="str">
            <v>01</v>
          </cell>
          <cell r="E3452" t="str">
            <v>13</v>
          </cell>
          <cell r="F3452" t="str">
            <v>11</v>
          </cell>
          <cell r="G3452" t="str">
            <v>1</v>
          </cell>
          <cell r="H3452" t="str">
            <v>00</v>
          </cell>
          <cell r="I3452" t="str">
            <v>0</v>
          </cell>
          <cell r="J3452">
            <v>144</v>
          </cell>
          <cell r="K3452">
            <v>1000</v>
          </cell>
          <cell r="L3452">
            <v>0</v>
          </cell>
          <cell r="M3452">
            <v>2600</v>
          </cell>
          <cell r="N3452">
            <v>2600</v>
          </cell>
          <cell r="O3452">
            <v>2600</v>
          </cell>
        </row>
        <row r="3453">
          <cell r="A3453" t="str">
            <v>14</v>
          </cell>
          <cell r="B3453" t="str">
            <v>05</v>
          </cell>
          <cell r="C3453" t="str">
            <v>01</v>
          </cell>
          <cell r="D3453" t="str">
            <v>01</v>
          </cell>
          <cell r="E3453" t="str">
            <v>14</v>
          </cell>
          <cell r="F3453" t="str">
            <v>02</v>
          </cell>
          <cell r="G3453" t="str">
            <v>1</v>
          </cell>
          <cell r="H3453" t="str">
            <v>00</v>
          </cell>
          <cell r="I3453" t="str">
            <v>0</v>
          </cell>
          <cell r="J3453">
            <v>171</v>
          </cell>
          <cell r="K3453">
            <v>5000</v>
          </cell>
          <cell r="L3453">
            <v>0</v>
          </cell>
          <cell r="M3453">
            <v>5000</v>
          </cell>
          <cell r="N3453">
            <v>5000</v>
          </cell>
          <cell r="O3453">
            <v>5000</v>
          </cell>
        </row>
        <row r="3454">
          <cell r="A3454" t="str">
            <v>14</v>
          </cell>
          <cell r="B3454" t="str">
            <v>05</v>
          </cell>
          <cell r="C3454" t="str">
            <v>01</v>
          </cell>
          <cell r="D3454" t="str">
            <v>01</v>
          </cell>
          <cell r="E3454" t="str">
            <v>14</v>
          </cell>
          <cell r="F3454" t="str">
            <v>05</v>
          </cell>
          <cell r="G3454" t="str">
            <v>1</v>
          </cell>
          <cell r="H3454" t="str">
            <v>00</v>
          </cell>
          <cell r="I3454" t="str">
            <v>0</v>
          </cell>
          <cell r="J3454">
            <v>299</v>
          </cell>
          <cell r="K3454">
            <v>500</v>
          </cell>
          <cell r="L3454">
            <v>0</v>
          </cell>
          <cell r="M3454">
            <v>2000</v>
          </cell>
          <cell r="N3454">
            <v>2000</v>
          </cell>
          <cell r="O3454">
            <v>2000</v>
          </cell>
        </row>
        <row r="3455">
          <cell r="A3455" t="str">
            <v>14</v>
          </cell>
          <cell r="B3455" t="str">
            <v>05</v>
          </cell>
          <cell r="C3455" t="str">
            <v>01</v>
          </cell>
          <cell r="D3455" t="str">
            <v>01</v>
          </cell>
          <cell r="E3455" t="str">
            <v>14</v>
          </cell>
          <cell r="F3455" t="str">
            <v>06</v>
          </cell>
          <cell r="G3455" t="str">
            <v>1</v>
          </cell>
          <cell r="H3455" t="str">
            <v>00</v>
          </cell>
          <cell r="I3455" t="str">
            <v>0</v>
          </cell>
          <cell r="J3455">
            <v>0</v>
          </cell>
          <cell r="K3455">
            <v>1800</v>
          </cell>
          <cell r="L3455">
            <v>2769</v>
          </cell>
          <cell r="M3455">
            <v>2300</v>
          </cell>
          <cell r="N3455">
            <v>2300</v>
          </cell>
          <cell r="O3455">
            <v>2300</v>
          </cell>
        </row>
        <row r="3456">
          <cell r="A3456" t="str">
            <v>14</v>
          </cell>
          <cell r="B3456" t="str">
            <v>05</v>
          </cell>
          <cell r="C3456" t="str">
            <v>01</v>
          </cell>
          <cell r="D3456" t="str">
            <v>01</v>
          </cell>
          <cell r="E3456" t="str">
            <v>14</v>
          </cell>
          <cell r="F3456" t="str">
            <v>07</v>
          </cell>
          <cell r="G3456" t="str">
            <v>1</v>
          </cell>
          <cell r="H3456" t="str">
            <v>00</v>
          </cell>
          <cell r="I3456" t="str">
            <v>0</v>
          </cell>
          <cell r="J3456">
            <v>0</v>
          </cell>
          <cell r="K3456">
            <v>1100</v>
          </cell>
          <cell r="L3456">
            <v>558</v>
          </cell>
          <cell r="M3456">
            <v>2500</v>
          </cell>
          <cell r="N3456">
            <v>2500</v>
          </cell>
          <cell r="O3456">
            <v>2500</v>
          </cell>
        </row>
        <row r="3457">
          <cell r="A3457" t="str">
            <v>14</v>
          </cell>
          <cell r="B3457" t="str">
            <v>05</v>
          </cell>
          <cell r="C3457" t="str">
            <v>01</v>
          </cell>
          <cell r="D3457" t="str">
            <v>01</v>
          </cell>
          <cell r="E3457" t="str">
            <v>14</v>
          </cell>
          <cell r="F3457" t="str">
            <v>08</v>
          </cell>
          <cell r="G3457" t="str">
            <v>1</v>
          </cell>
          <cell r="H3457" t="str">
            <v>00</v>
          </cell>
          <cell r="I3457" t="str">
            <v>0</v>
          </cell>
          <cell r="J3457">
            <v>20</v>
          </cell>
          <cell r="K3457">
            <v>300</v>
          </cell>
          <cell r="L3457">
            <v>2065</v>
          </cell>
          <cell r="M3457">
            <v>0</v>
          </cell>
          <cell r="N3457">
            <v>0</v>
          </cell>
          <cell r="O3457">
            <v>0</v>
          </cell>
        </row>
        <row r="3458">
          <cell r="A3458" t="str">
            <v>14</v>
          </cell>
          <cell r="B3458" t="str">
            <v>05</v>
          </cell>
          <cell r="C3458" t="str">
            <v>01</v>
          </cell>
          <cell r="D3458" t="str">
            <v>01</v>
          </cell>
          <cell r="E3458" t="str">
            <v>14</v>
          </cell>
          <cell r="F3458" t="str">
            <v>09</v>
          </cell>
          <cell r="G3458" t="str">
            <v>1</v>
          </cell>
          <cell r="H3458" t="str">
            <v>00</v>
          </cell>
          <cell r="I3458" t="str">
            <v>0</v>
          </cell>
          <cell r="J3458">
            <v>0</v>
          </cell>
          <cell r="K3458">
            <v>1</v>
          </cell>
          <cell r="L3458">
            <v>418</v>
          </cell>
          <cell r="M3458">
            <v>1</v>
          </cell>
          <cell r="N3458">
            <v>1</v>
          </cell>
          <cell r="O3458">
            <v>1</v>
          </cell>
        </row>
        <row r="3459">
          <cell r="A3459" t="str">
            <v>14</v>
          </cell>
          <cell r="B3459" t="str">
            <v>05</v>
          </cell>
          <cell r="C3459" t="str">
            <v>01</v>
          </cell>
          <cell r="D3459" t="str">
            <v>01</v>
          </cell>
          <cell r="E3459" t="str">
            <v>14</v>
          </cell>
          <cell r="F3459" t="str">
            <v>22</v>
          </cell>
          <cell r="G3459" t="str">
            <v>1</v>
          </cell>
          <cell r="H3459" t="str">
            <v>00</v>
          </cell>
          <cell r="I3459" t="str">
            <v>0</v>
          </cell>
          <cell r="J3459">
            <v>526</v>
          </cell>
          <cell r="K3459">
            <v>1</v>
          </cell>
          <cell r="L3459">
            <v>410</v>
          </cell>
          <cell r="M3459">
            <v>1</v>
          </cell>
          <cell r="N3459">
            <v>1</v>
          </cell>
          <cell r="O3459">
            <v>1</v>
          </cell>
        </row>
        <row r="3460">
          <cell r="A3460" t="str">
            <v>14</v>
          </cell>
          <cell r="B3460" t="str">
            <v>05</v>
          </cell>
          <cell r="C3460" t="str">
            <v>01</v>
          </cell>
          <cell r="D3460" t="str">
            <v>01</v>
          </cell>
          <cell r="E3460" t="str">
            <v>14</v>
          </cell>
          <cell r="F3460" t="str">
            <v>26</v>
          </cell>
          <cell r="G3460" t="str">
            <v>1</v>
          </cell>
          <cell r="H3460" t="str">
            <v>00</v>
          </cell>
          <cell r="I3460" t="str">
            <v>0</v>
          </cell>
          <cell r="J3460">
            <v>0</v>
          </cell>
          <cell r="K3460">
            <v>200</v>
          </cell>
          <cell r="L3460">
            <v>759</v>
          </cell>
          <cell r="M3460">
            <v>200</v>
          </cell>
          <cell r="N3460">
            <v>200</v>
          </cell>
          <cell r="O3460">
            <v>200</v>
          </cell>
        </row>
        <row r="3461">
          <cell r="A3461" t="str">
            <v>14</v>
          </cell>
          <cell r="B3461" t="str">
            <v>05</v>
          </cell>
          <cell r="C3461" t="str">
            <v>01</v>
          </cell>
          <cell r="D3461" t="str">
            <v>01</v>
          </cell>
          <cell r="E3461" t="str">
            <v>14</v>
          </cell>
          <cell r="F3461" t="str">
            <v>35</v>
          </cell>
          <cell r="G3461" t="str">
            <v>1</v>
          </cell>
          <cell r="H3461" t="str">
            <v>00</v>
          </cell>
          <cell r="I3461" t="str">
            <v>0</v>
          </cell>
          <cell r="J3461">
            <v>0</v>
          </cell>
          <cell r="K3461">
            <v>500</v>
          </cell>
          <cell r="L3461">
            <v>86</v>
          </cell>
          <cell r="M3461">
            <v>500</v>
          </cell>
          <cell r="N3461">
            <v>500</v>
          </cell>
          <cell r="O3461">
            <v>500</v>
          </cell>
        </row>
        <row r="3462">
          <cell r="A3462" t="str">
            <v>14</v>
          </cell>
          <cell r="B3462" t="str">
            <v>05</v>
          </cell>
          <cell r="C3462" t="str">
            <v>01</v>
          </cell>
          <cell r="D3462" t="str">
            <v>01</v>
          </cell>
          <cell r="E3462" t="str">
            <v>14</v>
          </cell>
          <cell r="F3462" t="str">
            <v>50</v>
          </cell>
          <cell r="G3462" t="str">
            <v>1</v>
          </cell>
          <cell r="H3462" t="str">
            <v>00</v>
          </cell>
          <cell r="I3462" t="str">
            <v>0</v>
          </cell>
          <cell r="J3462">
            <v>0</v>
          </cell>
          <cell r="K3462">
            <v>1</v>
          </cell>
          <cell r="L3462">
            <v>0</v>
          </cell>
          <cell r="M3462">
            <v>2</v>
          </cell>
          <cell r="N3462">
            <v>2</v>
          </cell>
          <cell r="O3462">
            <v>2</v>
          </cell>
        </row>
        <row r="3463">
          <cell r="A3463" t="str">
            <v>14</v>
          </cell>
          <cell r="B3463" t="str">
            <v>05</v>
          </cell>
          <cell r="C3463" t="str">
            <v>01</v>
          </cell>
          <cell r="D3463" t="str">
            <v>01</v>
          </cell>
          <cell r="E3463" t="str">
            <v>14</v>
          </cell>
          <cell r="F3463" t="str">
            <v>01</v>
          </cell>
          <cell r="G3463" t="str">
            <v>1</v>
          </cell>
          <cell r="H3463" t="str">
            <v>00</v>
          </cell>
          <cell r="I3463" t="str">
            <v>0</v>
          </cell>
          <cell r="J3463">
            <v>0</v>
          </cell>
          <cell r="K3463">
            <v>1</v>
          </cell>
          <cell r="L3463">
            <v>0</v>
          </cell>
          <cell r="M3463">
            <v>1</v>
          </cell>
          <cell r="N3463">
            <v>1</v>
          </cell>
          <cell r="O3463">
            <v>1</v>
          </cell>
        </row>
        <row r="3464">
          <cell r="A3464" t="str">
            <v>14</v>
          </cell>
          <cell r="B3464" t="str">
            <v>05</v>
          </cell>
          <cell r="C3464" t="str">
            <v>01</v>
          </cell>
          <cell r="D3464" t="str">
            <v>01</v>
          </cell>
          <cell r="E3464" t="str">
            <v>14</v>
          </cell>
          <cell r="F3464" t="str">
            <v>14</v>
          </cell>
          <cell r="G3464" t="str">
            <v>1</v>
          </cell>
          <cell r="H3464" t="str">
            <v>00</v>
          </cell>
          <cell r="I3464" t="str">
            <v>0</v>
          </cell>
          <cell r="J3464">
            <v>0</v>
          </cell>
          <cell r="K3464">
            <v>4500</v>
          </cell>
          <cell r="L3464">
            <v>652</v>
          </cell>
          <cell r="M3464">
            <v>4500</v>
          </cell>
          <cell r="N3464">
            <v>4500</v>
          </cell>
          <cell r="O3464">
            <v>4500</v>
          </cell>
        </row>
        <row r="3465">
          <cell r="A3465" t="str">
            <v>14</v>
          </cell>
          <cell r="B3465" t="str">
            <v>05</v>
          </cell>
          <cell r="C3465" t="str">
            <v>01</v>
          </cell>
          <cell r="D3465" t="str">
            <v>01</v>
          </cell>
          <cell r="E3465" t="str">
            <v>14</v>
          </cell>
          <cell r="F3465" t="str">
            <v>18</v>
          </cell>
          <cell r="G3465" t="str">
            <v>1</v>
          </cell>
          <cell r="H3465" t="str">
            <v>00</v>
          </cell>
          <cell r="I3465" t="str">
            <v>0</v>
          </cell>
          <cell r="J3465">
            <v>0</v>
          </cell>
          <cell r="K3465">
            <v>1</v>
          </cell>
          <cell r="L3465">
            <v>0</v>
          </cell>
          <cell r="M3465">
            <v>8</v>
          </cell>
          <cell r="N3465">
            <v>8</v>
          </cell>
          <cell r="O3465">
            <v>8</v>
          </cell>
        </row>
        <row r="3466">
          <cell r="A3466" t="str">
            <v>14</v>
          </cell>
          <cell r="B3466" t="str">
            <v>05</v>
          </cell>
          <cell r="C3466" t="str">
            <v>01</v>
          </cell>
          <cell r="D3466" t="str">
            <v>01</v>
          </cell>
          <cell r="E3466" t="str">
            <v>14</v>
          </cell>
          <cell r="F3466" t="str">
            <v>19</v>
          </cell>
          <cell r="G3466" t="str">
            <v>1</v>
          </cell>
          <cell r="H3466" t="str">
            <v>00</v>
          </cell>
          <cell r="I3466" t="str">
            <v>0</v>
          </cell>
          <cell r="J3466">
            <v>288</v>
          </cell>
          <cell r="K3466">
            <v>1000</v>
          </cell>
          <cell r="L3466">
            <v>0</v>
          </cell>
          <cell r="M3466">
            <v>3000</v>
          </cell>
          <cell r="N3466">
            <v>3000</v>
          </cell>
          <cell r="O3466">
            <v>3000</v>
          </cell>
        </row>
        <row r="3467">
          <cell r="A3467" t="str">
            <v>14</v>
          </cell>
          <cell r="B3467" t="str">
            <v>05</v>
          </cell>
          <cell r="C3467" t="str">
            <v>01</v>
          </cell>
          <cell r="D3467" t="str">
            <v>01</v>
          </cell>
          <cell r="E3467" t="str">
            <v>20</v>
          </cell>
          <cell r="F3467" t="str">
            <v>01</v>
          </cell>
          <cell r="G3467" t="str">
            <v>1</v>
          </cell>
          <cell r="H3467" t="str">
            <v>00</v>
          </cell>
          <cell r="I3467" t="str">
            <v>0</v>
          </cell>
          <cell r="J3467">
            <v>0</v>
          </cell>
          <cell r="K3467">
            <v>1</v>
          </cell>
          <cell r="L3467">
            <v>0</v>
          </cell>
          <cell r="M3467">
            <v>1</v>
          </cell>
          <cell r="N3467">
            <v>1</v>
          </cell>
          <cell r="O3467">
            <v>1</v>
          </cell>
        </row>
        <row r="3468">
          <cell r="A3468" t="str">
            <v>14</v>
          </cell>
          <cell r="B3468" t="str">
            <v>05</v>
          </cell>
          <cell r="C3468" t="str">
            <v>01</v>
          </cell>
          <cell r="D3468" t="str">
            <v>01</v>
          </cell>
          <cell r="E3468" t="str">
            <v>20</v>
          </cell>
          <cell r="F3468" t="str">
            <v>03</v>
          </cell>
          <cell r="G3468" t="str">
            <v>1</v>
          </cell>
          <cell r="H3468" t="str">
            <v>00</v>
          </cell>
          <cell r="I3468" t="str">
            <v>0</v>
          </cell>
          <cell r="J3468">
            <v>0</v>
          </cell>
          <cell r="K3468">
            <v>1</v>
          </cell>
          <cell r="L3468">
            <v>0</v>
          </cell>
          <cell r="M3468">
            <v>1</v>
          </cell>
          <cell r="N3468">
            <v>1</v>
          </cell>
          <cell r="O3468">
            <v>1</v>
          </cell>
        </row>
        <row r="3469">
          <cell r="A3469" t="str">
            <v>14</v>
          </cell>
          <cell r="B3469" t="str">
            <v>05</v>
          </cell>
          <cell r="C3469" t="str">
            <v>01</v>
          </cell>
          <cell r="D3469" t="str">
            <v>01</v>
          </cell>
          <cell r="E3469" t="str">
            <v>20</v>
          </cell>
          <cell r="F3469" t="str">
            <v>04</v>
          </cell>
          <cell r="G3469" t="str">
            <v>1</v>
          </cell>
          <cell r="H3469" t="str">
            <v>00</v>
          </cell>
          <cell r="I3469" t="str">
            <v>0</v>
          </cell>
          <cell r="J3469">
            <v>357</v>
          </cell>
          <cell r="K3469">
            <v>1</v>
          </cell>
          <cell r="L3469">
            <v>1100</v>
          </cell>
          <cell r="M3469">
            <v>1</v>
          </cell>
          <cell r="N3469">
            <v>1</v>
          </cell>
          <cell r="O3469">
            <v>1</v>
          </cell>
        </row>
        <row r="3470">
          <cell r="A3470" t="str">
            <v>14</v>
          </cell>
          <cell r="B3470" t="str">
            <v>05</v>
          </cell>
          <cell r="C3470" t="str">
            <v>01</v>
          </cell>
          <cell r="D3470" t="str">
            <v>01</v>
          </cell>
          <cell r="E3470" t="str">
            <v>10</v>
          </cell>
          <cell r="F3470" t="str">
            <v>01</v>
          </cell>
          <cell r="G3470" t="str">
            <v>2</v>
          </cell>
          <cell r="H3470" t="str">
            <v>00</v>
          </cell>
          <cell r="I3470" t="str">
            <v>0</v>
          </cell>
          <cell r="J3470">
            <v>353</v>
          </cell>
          <cell r="K3470">
            <v>104585</v>
          </cell>
          <cell r="L3470">
            <v>177</v>
          </cell>
          <cell r="M3470">
            <v>92639</v>
          </cell>
          <cell r="N3470">
            <v>92639</v>
          </cell>
          <cell r="O3470">
            <v>92639</v>
          </cell>
        </row>
        <row r="3471">
          <cell r="A3471" t="str">
            <v>14</v>
          </cell>
          <cell r="B3471" t="str">
            <v>05</v>
          </cell>
          <cell r="C3471" t="str">
            <v>01</v>
          </cell>
          <cell r="D3471" t="str">
            <v>01</v>
          </cell>
          <cell r="E3471" t="str">
            <v>12</v>
          </cell>
          <cell r="F3471" t="str">
            <v>04</v>
          </cell>
          <cell r="G3471" t="str">
            <v>2</v>
          </cell>
          <cell r="H3471" t="str">
            <v>00</v>
          </cell>
          <cell r="I3471" t="str">
            <v>0</v>
          </cell>
          <cell r="J3471">
            <v>771</v>
          </cell>
          <cell r="K3471">
            <v>100</v>
          </cell>
          <cell r="L3471">
            <v>130</v>
          </cell>
          <cell r="M3471">
            <v>100</v>
          </cell>
          <cell r="N3471">
            <v>100</v>
          </cell>
          <cell r="O3471">
            <v>100</v>
          </cell>
        </row>
        <row r="3472">
          <cell r="A3472" t="str">
            <v>14</v>
          </cell>
          <cell r="B3472" t="str">
            <v>05</v>
          </cell>
          <cell r="C3472" t="str">
            <v>01</v>
          </cell>
          <cell r="D3472" t="str">
            <v>01</v>
          </cell>
          <cell r="E3472" t="str">
            <v>12</v>
          </cell>
          <cell r="F3472" t="str">
            <v>07</v>
          </cell>
          <cell r="G3472" t="str">
            <v>2</v>
          </cell>
          <cell r="H3472" t="str">
            <v>00</v>
          </cell>
          <cell r="I3472" t="str">
            <v>0</v>
          </cell>
          <cell r="J3472">
            <v>0</v>
          </cell>
          <cell r="K3472">
            <v>500</v>
          </cell>
          <cell r="L3472">
            <v>0</v>
          </cell>
          <cell r="M3472">
            <v>500</v>
          </cell>
          <cell r="N3472">
            <v>500</v>
          </cell>
          <cell r="O3472">
            <v>500</v>
          </cell>
        </row>
        <row r="3473">
          <cell r="A3473" t="str">
            <v>14</v>
          </cell>
          <cell r="B3473" t="str">
            <v>05</v>
          </cell>
          <cell r="C3473" t="str">
            <v>01</v>
          </cell>
          <cell r="D3473" t="str">
            <v>01</v>
          </cell>
          <cell r="E3473" t="str">
            <v>12</v>
          </cell>
          <cell r="F3473" t="str">
            <v>01</v>
          </cell>
          <cell r="G3473" t="str">
            <v>2</v>
          </cell>
          <cell r="H3473" t="str">
            <v>00</v>
          </cell>
          <cell r="I3473" t="str">
            <v>0</v>
          </cell>
          <cell r="J3473">
            <v>0</v>
          </cell>
          <cell r="K3473">
            <v>1500</v>
          </cell>
          <cell r="L3473">
            <v>1162</v>
          </cell>
          <cell r="M3473">
            <v>1500</v>
          </cell>
          <cell r="N3473">
            <v>1500</v>
          </cell>
          <cell r="O3473">
            <v>1500</v>
          </cell>
        </row>
        <row r="3474">
          <cell r="A3474" t="str">
            <v>14</v>
          </cell>
          <cell r="B3474" t="str">
            <v>05</v>
          </cell>
          <cell r="C3474" t="str">
            <v>01</v>
          </cell>
          <cell r="D3474" t="str">
            <v>01</v>
          </cell>
          <cell r="E3474" t="str">
            <v>12</v>
          </cell>
          <cell r="F3474" t="str">
            <v>03</v>
          </cell>
          <cell r="G3474" t="str">
            <v>2</v>
          </cell>
          <cell r="H3474" t="str">
            <v>00</v>
          </cell>
          <cell r="I3474" t="str">
            <v>0</v>
          </cell>
          <cell r="J3474">
            <v>0</v>
          </cell>
          <cell r="K3474">
            <v>800</v>
          </cell>
          <cell r="L3474">
            <v>1088</v>
          </cell>
          <cell r="M3474">
            <v>800</v>
          </cell>
          <cell r="N3474">
            <v>800</v>
          </cell>
          <cell r="O3474">
            <v>800</v>
          </cell>
        </row>
        <row r="3475">
          <cell r="A3475" t="str">
            <v>14</v>
          </cell>
          <cell r="B3475" t="str">
            <v>05</v>
          </cell>
          <cell r="C3475" t="str">
            <v>01</v>
          </cell>
          <cell r="D3475" t="str">
            <v>01</v>
          </cell>
          <cell r="E3475" t="str">
            <v>12</v>
          </cell>
          <cell r="F3475" t="str">
            <v>10</v>
          </cell>
          <cell r="G3475" t="str">
            <v>2</v>
          </cell>
          <cell r="H3475" t="str">
            <v>00</v>
          </cell>
          <cell r="I3475" t="str">
            <v>0</v>
          </cell>
          <cell r="J3475">
            <v>2218</v>
          </cell>
          <cell r="K3475">
            <v>500</v>
          </cell>
          <cell r="L3475">
            <v>9183</v>
          </cell>
          <cell r="M3475">
            <v>500</v>
          </cell>
          <cell r="N3475">
            <v>500</v>
          </cell>
          <cell r="O3475">
            <v>500</v>
          </cell>
        </row>
        <row r="3476">
          <cell r="A3476" t="str">
            <v>14</v>
          </cell>
          <cell r="B3476" t="str">
            <v>05</v>
          </cell>
          <cell r="C3476" t="str">
            <v>01</v>
          </cell>
          <cell r="D3476" t="str">
            <v>01</v>
          </cell>
          <cell r="E3476" t="str">
            <v>12</v>
          </cell>
          <cell r="F3476" t="str">
            <v>05</v>
          </cell>
          <cell r="G3476" t="str">
            <v>2</v>
          </cell>
          <cell r="H3476" t="str">
            <v>00</v>
          </cell>
          <cell r="I3476" t="str">
            <v>0</v>
          </cell>
          <cell r="J3476">
            <v>1999</v>
          </cell>
          <cell r="K3476">
            <v>700</v>
          </cell>
          <cell r="L3476">
            <v>1119</v>
          </cell>
          <cell r="M3476">
            <v>0</v>
          </cell>
          <cell r="N3476">
            <v>0</v>
          </cell>
          <cell r="O3476">
            <v>0</v>
          </cell>
        </row>
        <row r="3477">
          <cell r="A3477" t="str">
            <v>14</v>
          </cell>
          <cell r="B3477" t="str">
            <v>05</v>
          </cell>
          <cell r="C3477" t="str">
            <v>01</v>
          </cell>
          <cell r="D3477" t="str">
            <v>01</v>
          </cell>
          <cell r="E3477" t="str">
            <v>12</v>
          </cell>
          <cell r="F3477" t="str">
            <v>06</v>
          </cell>
          <cell r="G3477" t="str">
            <v>2</v>
          </cell>
          <cell r="H3477" t="str">
            <v>00</v>
          </cell>
          <cell r="I3477" t="str">
            <v>0</v>
          </cell>
          <cell r="J3477">
            <v>1380</v>
          </cell>
          <cell r="K3477">
            <v>2100</v>
          </cell>
          <cell r="L3477">
            <v>3057</v>
          </cell>
          <cell r="M3477">
            <v>0</v>
          </cell>
          <cell r="N3477">
            <v>0</v>
          </cell>
          <cell r="O3477">
            <v>0</v>
          </cell>
        </row>
        <row r="3478">
          <cell r="A3478" t="str">
            <v>14</v>
          </cell>
          <cell r="B3478" t="str">
            <v>05</v>
          </cell>
          <cell r="C3478" t="str">
            <v>01</v>
          </cell>
          <cell r="D3478" t="str">
            <v>01</v>
          </cell>
          <cell r="E3478" t="str">
            <v>13</v>
          </cell>
          <cell r="F3478" t="str">
            <v>01</v>
          </cell>
          <cell r="G3478" t="str">
            <v>2</v>
          </cell>
          <cell r="H3478" t="str">
            <v>00</v>
          </cell>
          <cell r="I3478" t="str">
            <v>0</v>
          </cell>
          <cell r="J3478">
            <v>3234</v>
          </cell>
          <cell r="K3478">
            <v>866</v>
          </cell>
          <cell r="L3478">
            <v>570</v>
          </cell>
          <cell r="M3478">
            <v>866</v>
          </cell>
          <cell r="N3478">
            <v>866</v>
          </cell>
          <cell r="O3478">
            <v>866</v>
          </cell>
        </row>
        <row r="3479">
          <cell r="A3479" t="str">
            <v>14</v>
          </cell>
          <cell r="B3479" t="str">
            <v>05</v>
          </cell>
          <cell r="C3479" t="str">
            <v>01</v>
          </cell>
          <cell r="D3479" t="str">
            <v>01</v>
          </cell>
          <cell r="E3479" t="str">
            <v>13</v>
          </cell>
          <cell r="F3479" t="str">
            <v>04</v>
          </cell>
          <cell r="G3479" t="str">
            <v>2</v>
          </cell>
          <cell r="H3479" t="str">
            <v>00</v>
          </cell>
          <cell r="I3479" t="str">
            <v>0</v>
          </cell>
          <cell r="J3479">
            <v>836</v>
          </cell>
          <cell r="K3479">
            <v>300</v>
          </cell>
          <cell r="L3479">
            <v>1281</v>
          </cell>
          <cell r="M3479">
            <v>300</v>
          </cell>
          <cell r="N3479">
            <v>300</v>
          </cell>
          <cell r="O3479">
            <v>300</v>
          </cell>
        </row>
        <row r="3480">
          <cell r="A3480" t="str">
            <v>14</v>
          </cell>
          <cell r="B3480" t="str">
            <v>05</v>
          </cell>
          <cell r="C3480" t="str">
            <v>01</v>
          </cell>
          <cell r="D3480" t="str">
            <v>01</v>
          </cell>
          <cell r="E3480" t="str">
            <v>13</v>
          </cell>
          <cell r="F3480" t="str">
            <v>07</v>
          </cell>
          <cell r="G3480" t="str">
            <v>2</v>
          </cell>
          <cell r="H3480" t="str">
            <v>00</v>
          </cell>
          <cell r="I3480" t="str">
            <v>0</v>
          </cell>
          <cell r="J3480">
            <v>0</v>
          </cell>
          <cell r="K3480">
            <v>1</v>
          </cell>
          <cell r="L3480">
            <v>481</v>
          </cell>
          <cell r="M3480">
            <v>2</v>
          </cell>
          <cell r="N3480">
            <v>2</v>
          </cell>
          <cell r="O3480">
            <v>2</v>
          </cell>
        </row>
        <row r="3481">
          <cell r="A3481" t="str">
            <v>14</v>
          </cell>
          <cell r="B3481" t="str">
            <v>05</v>
          </cell>
          <cell r="C3481" t="str">
            <v>01</v>
          </cell>
          <cell r="D3481" t="str">
            <v>01</v>
          </cell>
          <cell r="E3481" t="str">
            <v>13</v>
          </cell>
          <cell r="F3481" t="str">
            <v>08</v>
          </cell>
          <cell r="G3481" t="str">
            <v>2</v>
          </cell>
          <cell r="H3481" t="str">
            <v>00</v>
          </cell>
          <cell r="I3481" t="str">
            <v>0</v>
          </cell>
          <cell r="J3481">
            <v>100</v>
          </cell>
          <cell r="K3481">
            <v>250</v>
          </cell>
          <cell r="L3481">
            <v>0</v>
          </cell>
          <cell r="M3481">
            <v>500</v>
          </cell>
          <cell r="N3481">
            <v>500</v>
          </cell>
          <cell r="O3481">
            <v>500</v>
          </cell>
        </row>
        <row r="3482">
          <cell r="A3482" t="str">
            <v>14</v>
          </cell>
          <cell r="B3482" t="str">
            <v>05</v>
          </cell>
          <cell r="C3482" t="str">
            <v>01</v>
          </cell>
          <cell r="D3482" t="str">
            <v>01</v>
          </cell>
          <cell r="E3482" t="str">
            <v>14</v>
          </cell>
          <cell r="F3482" t="str">
            <v>02</v>
          </cell>
          <cell r="G3482" t="str">
            <v>2</v>
          </cell>
          <cell r="H3482" t="str">
            <v>00</v>
          </cell>
          <cell r="I3482" t="str">
            <v>0</v>
          </cell>
          <cell r="J3482">
            <v>634</v>
          </cell>
          <cell r="K3482">
            <v>1500</v>
          </cell>
          <cell r="L3482">
            <v>0</v>
          </cell>
          <cell r="M3482">
            <v>1000</v>
          </cell>
          <cell r="N3482">
            <v>1000</v>
          </cell>
          <cell r="O3482">
            <v>1000</v>
          </cell>
        </row>
        <row r="3483">
          <cell r="A3483" t="str">
            <v>14</v>
          </cell>
          <cell r="B3483" t="str">
            <v>05</v>
          </cell>
          <cell r="C3483" t="str">
            <v>01</v>
          </cell>
          <cell r="D3483" t="str">
            <v>01</v>
          </cell>
          <cell r="E3483" t="str">
            <v>14</v>
          </cell>
          <cell r="F3483" t="str">
            <v>03</v>
          </cell>
          <cell r="G3483" t="str">
            <v>2</v>
          </cell>
          <cell r="H3483" t="str">
            <v>00</v>
          </cell>
          <cell r="I3483" t="str">
            <v>0</v>
          </cell>
          <cell r="J3483">
            <v>706</v>
          </cell>
          <cell r="K3483">
            <v>1</v>
          </cell>
          <cell r="L3483">
            <v>0</v>
          </cell>
          <cell r="M3483">
            <v>1</v>
          </cell>
          <cell r="N3483">
            <v>1</v>
          </cell>
          <cell r="O3483">
            <v>1</v>
          </cell>
        </row>
        <row r="3484">
          <cell r="A3484" t="str">
            <v>14</v>
          </cell>
          <cell r="B3484" t="str">
            <v>05</v>
          </cell>
          <cell r="C3484" t="str">
            <v>01</v>
          </cell>
          <cell r="D3484" t="str">
            <v>01</v>
          </cell>
          <cell r="E3484" t="str">
            <v>14</v>
          </cell>
          <cell r="F3484" t="str">
            <v>06</v>
          </cell>
          <cell r="G3484" t="str">
            <v>2</v>
          </cell>
          <cell r="H3484" t="str">
            <v>00</v>
          </cell>
          <cell r="I3484" t="str">
            <v>0</v>
          </cell>
          <cell r="J3484">
            <v>0</v>
          </cell>
          <cell r="K3484">
            <v>500</v>
          </cell>
          <cell r="L3484">
            <v>196</v>
          </cell>
          <cell r="M3484">
            <v>500</v>
          </cell>
          <cell r="N3484">
            <v>500</v>
          </cell>
          <cell r="O3484">
            <v>500</v>
          </cell>
        </row>
        <row r="3485">
          <cell r="A3485" t="str">
            <v>14</v>
          </cell>
          <cell r="B3485" t="str">
            <v>05</v>
          </cell>
          <cell r="C3485" t="str">
            <v>01</v>
          </cell>
          <cell r="D3485" t="str">
            <v>01</v>
          </cell>
          <cell r="E3485" t="str">
            <v>14</v>
          </cell>
          <cell r="F3485" t="str">
            <v>22</v>
          </cell>
          <cell r="G3485" t="str">
            <v>2</v>
          </cell>
          <cell r="H3485" t="str">
            <v>00</v>
          </cell>
          <cell r="I3485" t="str">
            <v>0</v>
          </cell>
          <cell r="J3485">
            <v>675</v>
          </cell>
          <cell r="K3485">
            <v>1</v>
          </cell>
          <cell r="L3485">
            <v>0</v>
          </cell>
          <cell r="M3485">
            <v>1</v>
          </cell>
          <cell r="N3485">
            <v>1</v>
          </cell>
          <cell r="O3485">
            <v>1</v>
          </cell>
        </row>
        <row r="3486">
          <cell r="A3486" t="str">
            <v>14</v>
          </cell>
          <cell r="B3486" t="str">
            <v>05</v>
          </cell>
          <cell r="C3486" t="str">
            <v>01</v>
          </cell>
          <cell r="D3486" t="str">
            <v>01</v>
          </cell>
          <cell r="E3486" t="str">
            <v>14</v>
          </cell>
          <cell r="F3486" t="str">
            <v>26</v>
          </cell>
          <cell r="G3486" t="str">
            <v>2</v>
          </cell>
          <cell r="H3486" t="str">
            <v>00</v>
          </cell>
          <cell r="I3486" t="str">
            <v>0</v>
          </cell>
          <cell r="J3486">
            <v>0</v>
          </cell>
          <cell r="K3486">
            <v>200</v>
          </cell>
          <cell r="L3486">
            <v>1149</v>
          </cell>
          <cell r="M3486">
            <v>200</v>
          </cell>
          <cell r="N3486">
            <v>200</v>
          </cell>
          <cell r="O3486">
            <v>200</v>
          </cell>
        </row>
        <row r="3487">
          <cell r="A3487" t="str">
            <v>14</v>
          </cell>
          <cell r="B3487" t="str">
            <v>05</v>
          </cell>
          <cell r="C3487" t="str">
            <v>01</v>
          </cell>
          <cell r="D3487" t="str">
            <v>01</v>
          </cell>
          <cell r="E3487" t="str">
            <v>14</v>
          </cell>
          <cell r="F3487" t="str">
            <v>35</v>
          </cell>
          <cell r="G3487" t="str">
            <v>2</v>
          </cell>
          <cell r="H3487" t="str">
            <v>00</v>
          </cell>
          <cell r="I3487" t="str">
            <v>0</v>
          </cell>
          <cell r="J3487">
            <v>0</v>
          </cell>
          <cell r="K3487">
            <v>100</v>
          </cell>
          <cell r="L3487">
            <v>0</v>
          </cell>
          <cell r="M3487">
            <v>100</v>
          </cell>
          <cell r="N3487">
            <v>100</v>
          </cell>
          <cell r="O3487">
            <v>100</v>
          </cell>
        </row>
        <row r="3488">
          <cell r="A3488" t="str">
            <v>14</v>
          </cell>
          <cell r="B3488" t="str">
            <v>05</v>
          </cell>
          <cell r="C3488" t="str">
            <v>01</v>
          </cell>
          <cell r="D3488" t="str">
            <v>01</v>
          </cell>
          <cell r="E3488" t="str">
            <v>14</v>
          </cell>
          <cell r="F3488" t="str">
            <v>19</v>
          </cell>
          <cell r="G3488" t="str">
            <v>2</v>
          </cell>
          <cell r="H3488" t="str">
            <v>00</v>
          </cell>
          <cell r="I3488" t="str">
            <v>0</v>
          </cell>
          <cell r="J3488">
            <v>500</v>
          </cell>
          <cell r="K3488">
            <v>500</v>
          </cell>
          <cell r="L3488">
            <v>0</v>
          </cell>
          <cell r="M3488">
            <v>500</v>
          </cell>
          <cell r="N3488">
            <v>500</v>
          </cell>
          <cell r="O3488">
            <v>500</v>
          </cell>
        </row>
        <row r="3489">
          <cell r="A3489" t="str">
            <v>14</v>
          </cell>
          <cell r="B3489" t="str">
            <v>05</v>
          </cell>
          <cell r="C3489" t="str">
            <v>01</v>
          </cell>
          <cell r="D3489" t="str">
            <v>01</v>
          </cell>
          <cell r="E3489" t="str">
            <v>20</v>
          </cell>
          <cell r="F3489" t="str">
            <v>03</v>
          </cell>
          <cell r="G3489" t="str">
            <v>2</v>
          </cell>
          <cell r="H3489" t="str">
            <v>00</v>
          </cell>
          <cell r="I3489" t="str">
            <v>0</v>
          </cell>
          <cell r="J3489">
            <v>0</v>
          </cell>
          <cell r="K3489">
            <v>1</v>
          </cell>
          <cell r="L3489">
            <v>0</v>
          </cell>
          <cell r="M3489">
            <v>1</v>
          </cell>
          <cell r="N3489">
            <v>1</v>
          </cell>
          <cell r="O3489">
            <v>1</v>
          </cell>
        </row>
        <row r="3490">
          <cell r="A3490" t="str">
            <v>14</v>
          </cell>
          <cell r="B3490" t="str">
            <v>05</v>
          </cell>
          <cell r="C3490" t="str">
            <v>01</v>
          </cell>
          <cell r="D3490" t="str">
            <v>01</v>
          </cell>
          <cell r="E3490" t="str">
            <v>10</v>
          </cell>
          <cell r="F3490" t="str">
            <v>01</v>
          </cell>
          <cell r="G3490" t="str">
            <v>3</v>
          </cell>
          <cell r="H3490" t="str">
            <v>00</v>
          </cell>
          <cell r="I3490" t="str">
            <v>0</v>
          </cell>
          <cell r="J3490">
            <v>0</v>
          </cell>
          <cell r="K3490">
            <v>20133</v>
          </cell>
          <cell r="L3490">
            <v>0</v>
          </cell>
          <cell r="M3490">
            <v>22146</v>
          </cell>
          <cell r="N3490">
            <v>22146</v>
          </cell>
          <cell r="O3490">
            <v>22146</v>
          </cell>
        </row>
        <row r="3491">
          <cell r="A3491" t="str">
            <v>14</v>
          </cell>
          <cell r="B3491" t="str">
            <v>05</v>
          </cell>
          <cell r="C3491" t="str">
            <v>01</v>
          </cell>
          <cell r="D3491" t="str">
            <v>01</v>
          </cell>
          <cell r="E3491" t="str">
            <v>11</v>
          </cell>
          <cell r="F3491" t="str">
            <v>01</v>
          </cell>
          <cell r="G3491" t="str">
            <v>3</v>
          </cell>
          <cell r="H3491" t="str">
            <v>00</v>
          </cell>
          <cell r="I3491" t="str">
            <v>0</v>
          </cell>
          <cell r="J3491">
            <v>0</v>
          </cell>
          <cell r="K3491">
            <v>10429</v>
          </cell>
          <cell r="L3491">
            <v>0</v>
          </cell>
          <cell r="M3491">
            <v>8000</v>
          </cell>
          <cell r="N3491">
            <v>8000</v>
          </cell>
          <cell r="O3491">
            <v>8000</v>
          </cell>
        </row>
        <row r="3492">
          <cell r="A3492" t="str">
            <v>14</v>
          </cell>
          <cell r="B3492" t="str">
            <v>05</v>
          </cell>
          <cell r="C3492" t="str">
            <v>01</v>
          </cell>
          <cell r="D3492" t="str">
            <v>01</v>
          </cell>
          <cell r="E3492" t="str">
            <v>12</v>
          </cell>
          <cell r="F3492" t="str">
            <v>04</v>
          </cell>
          <cell r="G3492" t="str">
            <v>3</v>
          </cell>
          <cell r="H3492" t="str">
            <v>00</v>
          </cell>
          <cell r="I3492" t="str">
            <v>0</v>
          </cell>
          <cell r="J3492">
            <v>748</v>
          </cell>
          <cell r="K3492">
            <v>100</v>
          </cell>
          <cell r="L3492">
            <v>0</v>
          </cell>
          <cell r="M3492">
            <v>100</v>
          </cell>
          <cell r="N3492">
            <v>100</v>
          </cell>
          <cell r="O3492">
            <v>100</v>
          </cell>
        </row>
        <row r="3493">
          <cell r="A3493" t="str">
            <v>14</v>
          </cell>
          <cell r="B3493" t="str">
            <v>05</v>
          </cell>
          <cell r="C3493" t="str">
            <v>01</v>
          </cell>
          <cell r="D3493" t="str">
            <v>01</v>
          </cell>
          <cell r="E3493" t="str">
            <v>12</v>
          </cell>
          <cell r="F3493" t="str">
            <v>07</v>
          </cell>
          <cell r="G3493" t="str">
            <v>3</v>
          </cell>
          <cell r="H3493" t="str">
            <v>00</v>
          </cell>
          <cell r="I3493" t="str">
            <v>0</v>
          </cell>
          <cell r="J3493">
            <v>0</v>
          </cell>
          <cell r="K3493">
            <v>200</v>
          </cell>
          <cell r="L3493">
            <v>35</v>
          </cell>
          <cell r="M3493">
            <v>200</v>
          </cell>
          <cell r="N3493">
            <v>200</v>
          </cell>
          <cell r="O3493">
            <v>200</v>
          </cell>
        </row>
        <row r="3494">
          <cell r="A3494" t="str">
            <v>14</v>
          </cell>
          <cell r="B3494" t="str">
            <v>05</v>
          </cell>
          <cell r="C3494" t="str">
            <v>01</v>
          </cell>
          <cell r="D3494" t="str">
            <v>01</v>
          </cell>
          <cell r="E3494" t="str">
            <v>12</v>
          </cell>
          <cell r="F3494" t="str">
            <v>01</v>
          </cell>
          <cell r="G3494" t="str">
            <v>3</v>
          </cell>
          <cell r="H3494" t="str">
            <v>00</v>
          </cell>
          <cell r="I3494" t="str">
            <v>0</v>
          </cell>
          <cell r="J3494">
            <v>492</v>
          </cell>
          <cell r="K3494">
            <v>1000</v>
          </cell>
          <cell r="L3494">
            <v>79</v>
          </cell>
          <cell r="M3494">
            <v>1000</v>
          </cell>
          <cell r="N3494">
            <v>1000</v>
          </cell>
          <cell r="O3494">
            <v>1000</v>
          </cell>
        </row>
        <row r="3495">
          <cell r="A3495" t="str">
            <v>14</v>
          </cell>
          <cell r="B3495" t="str">
            <v>05</v>
          </cell>
          <cell r="C3495" t="str">
            <v>01</v>
          </cell>
          <cell r="D3495" t="str">
            <v>01</v>
          </cell>
          <cell r="E3495" t="str">
            <v>12</v>
          </cell>
          <cell r="F3495" t="str">
            <v>03</v>
          </cell>
          <cell r="G3495" t="str">
            <v>3</v>
          </cell>
          <cell r="H3495" t="str">
            <v>00</v>
          </cell>
          <cell r="I3495" t="str">
            <v>0</v>
          </cell>
          <cell r="J3495">
            <v>0</v>
          </cell>
          <cell r="K3495">
            <v>500</v>
          </cell>
          <cell r="L3495">
            <v>0</v>
          </cell>
          <cell r="M3495">
            <v>500</v>
          </cell>
          <cell r="N3495">
            <v>500</v>
          </cell>
          <cell r="O3495">
            <v>500</v>
          </cell>
        </row>
        <row r="3496">
          <cell r="A3496" t="str">
            <v>14</v>
          </cell>
          <cell r="B3496" t="str">
            <v>05</v>
          </cell>
          <cell r="C3496" t="str">
            <v>01</v>
          </cell>
          <cell r="D3496" t="str">
            <v>01</v>
          </cell>
          <cell r="E3496" t="str">
            <v>12</v>
          </cell>
          <cell r="F3496" t="str">
            <v>06</v>
          </cell>
          <cell r="G3496" t="str">
            <v>3</v>
          </cell>
          <cell r="H3496" t="str">
            <v>00</v>
          </cell>
          <cell r="I3496" t="str">
            <v>0</v>
          </cell>
          <cell r="J3496">
            <v>0</v>
          </cell>
          <cell r="K3496">
            <v>400</v>
          </cell>
          <cell r="L3496">
            <v>0</v>
          </cell>
          <cell r="M3496">
            <v>0</v>
          </cell>
          <cell r="N3496">
            <v>0</v>
          </cell>
          <cell r="O3496">
            <v>0</v>
          </cell>
        </row>
        <row r="3497">
          <cell r="A3497" t="str">
            <v>14</v>
          </cell>
          <cell r="B3497" t="str">
            <v>05</v>
          </cell>
          <cell r="C3497" t="str">
            <v>01</v>
          </cell>
          <cell r="D3497" t="str">
            <v>01</v>
          </cell>
          <cell r="E3497" t="str">
            <v>12</v>
          </cell>
          <cell r="F3497" t="str">
            <v>05</v>
          </cell>
          <cell r="G3497" t="str">
            <v>3</v>
          </cell>
          <cell r="H3497" t="str">
            <v>00</v>
          </cell>
          <cell r="I3497" t="str">
            <v>0</v>
          </cell>
          <cell r="J3497">
            <v>0</v>
          </cell>
          <cell r="K3497">
            <v>200</v>
          </cell>
          <cell r="L3497">
            <v>0</v>
          </cell>
          <cell r="M3497">
            <v>0</v>
          </cell>
          <cell r="N3497">
            <v>0</v>
          </cell>
          <cell r="O3497">
            <v>0</v>
          </cell>
        </row>
        <row r="3498">
          <cell r="A3498" t="str">
            <v>14</v>
          </cell>
          <cell r="B3498" t="str">
            <v>05</v>
          </cell>
          <cell r="C3498" t="str">
            <v>01</v>
          </cell>
          <cell r="D3498" t="str">
            <v>01</v>
          </cell>
          <cell r="E3498" t="str">
            <v>13</v>
          </cell>
          <cell r="F3498" t="str">
            <v>01</v>
          </cell>
          <cell r="G3498" t="str">
            <v>3</v>
          </cell>
          <cell r="H3498" t="str">
            <v>00</v>
          </cell>
          <cell r="I3498" t="str">
            <v>0</v>
          </cell>
          <cell r="J3498">
            <v>1411</v>
          </cell>
          <cell r="K3498">
            <v>750</v>
          </cell>
          <cell r="L3498">
            <v>0</v>
          </cell>
          <cell r="M3498">
            <v>750</v>
          </cell>
          <cell r="N3498">
            <v>750</v>
          </cell>
          <cell r="O3498">
            <v>750</v>
          </cell>
        </row>
        <row r="3499">
          <cell r="A3499" t="str">
            <v>14</v>
          </cell>
          <cell r="B3499" t="str">
            <v>05</v>
          </cell>
          <cell r="C3499" t="str">
            <v>01</v>
          </cell>
          <cell r="D3499" t="str">
            <v>01</v>
          </cell>
          <cell r="E3499" t="str">
            <v>13</v>
          </cell>
          <cell r="F3499" t="str">
            <v>07</v>
          </cell>
          <cell r="G3499" t="str">
            <v>3</v>
          </cell>
          <cell r="H3499" t="str">
            <v>00</v>
          </cell>
          <cell r="I3499" t="str">
            <v>0</v>
          </cell>
          <cell r="J3499">
            <v>0</v>
          </cell>
          <cell r="K3499">
            <v>1</v>
          </cell>
          <cell r="L3499">
            <v>0</v>
          </cell>
          <cell r="M3499">
            <v>2</v>
          </cell>
          <cell r="N3499">
            <v>2</v>
          </cell>
          <cell r="O3499">
            <v>2</v>
          </cell>
        </row>
        <row r="3500">
          <cell r="A3500" t="str">
            <v>14</v>
          </cell>
          <cell r="B3500" t="str">
            <v>05</v>
          </cell>
          <cell r="C3500" t="str">
            <v>01</v>
          </cell>
          <cell r="D3500" t="str">
            <v>01</v>
          </cell>
          <cell r="E3500" t="str">
            <v>13</v>
          </cell>
          <cell r="F3500" t="str">
            <v>08</v>
          </cell>
          <cell r="G3500" t="str">
            <v>3</v>
          </cell>
          <cell r="H3500" t="str">
            <v>00</v>
          </cell>
          <cell r="I3500" t="str">
            <v>0</v>
          </cell>
          <cell r="J3500">
            <v>709</v>
          </cell>
          <cell r="K3500">
            <v>300</v>
          </cell>
          <cell r="L3500">
            <v>0</v>
          </cell>
          <cell r="M3500">
            <v>300</v>
          </cell>
          <cell r="N3500">
            <v>300</v>
          </cell>
          <cell r="O3500">
            <v>300</v>
          </cell>
        </row>
        <row r="3501">
          <cell r="A3501" t="str">
            <v>14</v>
          </cell>
          <cell r="B3501" t="str">
            <v>05</v>
          </cell>
          <cell r="C3501" t="str">
            <v>01</v>
          </cell>
          <cell r="D3501" t="str">
            <v>01</v>
          </cell>
          <cell r="E3501" t="str">
            <v>13</v>
          </cell>
          <cell r="F3501" t="str">
            <v>04</v>
          </cell>
          <cell r="G3501" t="str">
            <v>3</v>
          </cell>
          <cell r="H3501" t="str">
            <v>00</v>
          </cell>
          <cell r="I3501" t="str">
            <v>0</v>
          </cell>
          <cell r="J3501">
            <v>0</v>
          </cell>
          <cell r="K3501">
            <v>200</v>
          </cell>
          <cell r="L3501">
            <v>0</v>
          </cell>
          <cell r="M3501">
            <v>200</v>
          </cell>
          <cell r="N3501">
            <v>200</v>
          </cell>
          <cell r="O3501">
            <v>200</v>
          </cell>
        </row>
        <row r="3502">
          <cell r="A3502" t="str">
            <v>14</v>
          </cell>
          <cell r="B3502" t="str">
            <v>05</v>
          </cell>
          <cell r="C3502" t="str">
            <v>01</v>
          </cell>
          <cell r="D3502" t="str">
            <v>01</v>
          </cell>
          <cell r="E3502" t="str">
            <v>14</v>
          </cell>
          <cell r="F3502" t="str">
            <v>02</v>
          </cell>
          <cell r="G3502" t="str">
            <v>3</v>
          </cell>
          <cell r="H3502" t="str">
            <v>00</v>
          </cell>
          <cell r="I3502" t="str">
            <v>0</v>
          </cell>
          <cell r="J3502">
            <v>0</v>
          </cell>
          <cell r="K3502">
            <v>800</v>
          </cell>
          <cell r="L3502">
            <v>0</v>
          </cell>
          <cell r="M3502">
            <v>800</v>
          </cell>
          <cell r="N3502">
            <v>800</v>
          </cell>
          <cell r="O3502">
            <v>800</v>
          </cell>
        </row>
        <row r="3503">
          <cell r="A3503" t="str">
            <v>14</v>
          </cell>
          <cell r="B3503" t="str">
            <v>05</v>
          </cell>
          <cell r="C3503" t="str">
            <v>01</v>
          </cell>
          <cell r="D3503" t="str">
            <v>01</v>
          </cell>
          <cell r="E3503" t="str">
            <v>14</v>
          </cell>
          <cell r="F3503" t="str">
            <v>06</v>
          </cell>
          <cell r="G3503" t="str">
            <v>3</v>
          </cell>
          <cell r="H3503" t="str">
            <v>00</v>
          </cell>
          <cell r="I3503" t="str">
            <v>0</v>
          </cell>
          <cell r="J3503">
            <v>0</v>
          </cell>
          <cell r="K3503">
            <v>500</v>
          </cell>
          <cell r="L3503">
            <v>0</v>
          </cell>
          <cell r="M3503">
            <v>500</v>
          </cell>
          <cell r="N3503">
            <v>500</v>
          </cell>
          <cell r="O3503">
            <v>500</v>
          </cell>
        </row>
        <row r="3504">
          <cell r="A3504" t="str">
            <v>14</v>
          </cell>
          <cell r="B3504" t="str">
            <v>05</v>
          </cell>
          <cell r="C3504" t="str">
            <v>01</v>
          </cell>
          <cell r="D3504" t="str">
            <v>01</v>
          </cell>
          <cell r="E3504" t="str">
            <v>14</v>
          </cell>
          <cell r="F3504" t="str">
            <v>22</v>
          </cell>
          <cell r="G3504" t="str">
            <v>3</v>
          </cell>
          <cell r="H3504" t="str">
            <v>00</v>
          </cell>
          <cell r="I3504" t="str">
            <v>0</v>
          </cell>
          <cell r="J3504">
            <v>0</v>
          </cell>
          <cell r="K3504">
            <v>1</v>
          </cell>
          <cell r="L3504">
            <v>1759</v>
          </cell>
          <cell r="M3504">
            <v>1</v>
          </cell>
          <cell r="N3504">
            <v>1</v>
          </cell>
          <cell r="O3504">
            <v>1</v>
          </cell>
        </row>
        <row r="3505">
          <cell r="A3505" t="str">
            <v>14</v>
          </cell>
          <cell r="B3505" t="str">
            <v>05</v>
          </cell>
          <cell r="C3505" t="str">
            <v>01</v>
          </cell>
          <cell r="D3505" t="str">
            <v>01</v>
          </cell>
          <cell r="E3505" t="str">
            <v>20</v>
          </cell>
          <cell r="F3505" t="str">
            <v>03</v>
          </cell>
          <cell r="G3505" t="str">
            <v>3</v>
          </cell>
          <cell r="H3505" t="str">
            <v>00</v>
          </cell>
          <cell r="I3505" t="str">
            <v>0</v>
          </cell>
          <cell r="J3505">
            <v>710</v>
          </cell>
          <cell r="K3505">
            <v>1</v>
          </cell>
          <cell r="L3505">
            <v>855</v>
          </cell>
          <cell r="M3505">
            <v>1</v>
          </cell>
          <cell r="N3505">
            <v>1</v>
          </cell>
          <cell r="O3505">
            <v>1</v>
          </cell>
        </row>
        <row r="3506">
          <cell r="A3506" t="str">
            <v>14</v>
          </cell>
          <cell r="B3506" t="str">
            <v>05</v>
          </cell>
          <cell r="C3506" t="str">
            <v>01</v>
          </cell>
          <cell r="D3506" t="str">
            <v>01</v>
          </cell>
          <cell r="E3506" t="str">
            <v>12</v>
          </cell>
          <cell r="F3506" t="str">
            <v>04</v>
          </cell>
          <cell r="G3506" t="str">
            <v>4</v>
          </cell>
          <cell r="H3506" t="str">
            <v>00</v>
          </cell>
          <cell r="I3506" t="str">
            <v>0</v>
          </cell>
          <cell r="J3506">
            <v>0</v>
          </cell>
          <cell r="K3506">
            <v>100</v>
          </cell>
          <cell r="L3506">
            <v>1149</v>
          </cell>
          <cell r="M3506">
            <v>100</v>
          </cell>
          <cell r="N3506">
            <v>100</v>
          </cell>
          <cell r="O3506">
            <v>100</v>
          </cell>
        </row>
        <row r="3507">
          <cell r="A3507" t="str">
            <v>14</v>
          </cell>
          <cell r="B3507" t="str">
            <v>05</v>
          </cell>
          <cell r="C3507" t="str">
            <v>01</v>
          </cell>
          <cell r="D3507" t="str">
            <v>01</v>
          </cell>
          <cell r="E3507" t="str">
            <v>12</v>
          </cell>
          <cell r="F3507" t="str">
            <v>07</v>
          </cell>
          <cell r="G3507" t="str">
            <v>4</v>
          </cell>
          <cell r="H3507" t="str">
            <v>00</v>
          </cell>
          <cell r="I3507" t="str">
            <v>0</v>
          </cell>
          <cell r="J3507">
            <v>0</v>
          </cell>
          <cell r="K3507">
            <v>300</v>
          </cell>
          <cell r="L3507">
            <v>204</v>
          </cell>
          <cell r="M3507">
            <v>300</v>
          </cell>
          <cell r="N3507">
            <v>300</v>
          </cell>
          <cell r="O3507">
            <v>300</v>
          </cell>
        </row>
        <row r="3508">
          <cell r="A3508" t="str">
            <v>14</v>
          </cell>
          <cell r="B3508" t="str">
            <v>05</v>
          </cell>
          <cell r="C3508" t="str">
            <v>01</v>
          </cell>
          <cell r="D3508" t="str">
            <v>01</v>
          </cell>
          <cell r="E3508" t="str">
            <v>12</v>
          </cell>
          <cell r="F3508" t="str">
            <v>01</v>
          </cell>
          <cell r="G3508" t="str">
            <v>4</v>
          </cell>
          <cell r="H3508" t="str">
            <v>00</v>
          </cell>
          <cell r="I3508" t="str">
            <v>0</v>
          </cell>
          <cell r="J3508">
            <v>0</v>
          </cell>
          <cell r="K3508">
            <v>400</v>
          </cell>
          <cell r="L3508">
            <v>0</v>
          </cell>
          <cell r="M3508">
            <v>400</v>
          </cell>
          <cell r="N3508">
            <v>400</v>
          </cell>
          <cell r="O3508">
            <v>400</v>
          </cell>
        </row>
        <row r="3509">
          <cell r="A3509" t="str">
            <v>14</v>
          </cell>
          <cell r="B3509" t="str">
            <v>05</v>
          </cell>
          <cell r="C3509" t="str">
            <v>01</v>
          </cell>
          <cell r="D3509" t="str">
            <v>01</v>
          </cell>
          <cell r="E3509" t="str">
            <v>12</v>
          </cell>
          <cell r="F3509" t="str">
            <v>03</v>
          </cell>
          <cell r="G3509" t="str">
            <v>4</v>
          </cell>
          <cell r="H3509" t="str">
            <v>00</v>
          </cell>
          <cell r="I3509" t="str">
            <v>0</v>
          </cell>
          <cell r="J3509">
            <v>0</v>
          </cell>
          <cell r="K3509">
            <v>500</v>
          </cell>
          <cell r="L3509">
            <v>505</v>
          </cell>
          <cell r="M3509">
            <v>500</v>
          </cell>
          <cell r="N3509">
            <v>500</v>
          </cell>
          <cell r="O3509">
            <v>500</v>
          </cell>
        </row>
        <row r="3510">
          <cell r="A3510" t="str">
            <v>14</v>
          </cell>
          <cell r="B3510" t="str">
            <v>05</v>
          </cell>
          <cell r="C3510" t="str">
            <v>01</v>
          </cell>
          <cell r="D3510" t="str">
            <v>01</v>
          </cell>
          <cell r="E3510" t="str">
            <v>12</v>
          </cell>
          <cell r="F3510" t="str">
            <v>10</v>
          </cell>
          <cell r="G3510" t="str">
            <v>4</v>
          </cell>
          <cell r="H3510" t="str">
            <v>00</v>
          </cell>
          <cell r="I3510" t="str">
            <v>0</v>
          </cell>
          <cell r="J3510">
            <v>300</v>
          </cell>
          <cell r="K3510">
            <v>500</v>
          </cell>
          <cell r="L3510">
            <v>355</v>
          </cell>
          <cell r="M3510">
            <v>500</v>
          </cell>
          <cell r="N3510">
            <v>500</v>
          </cell>
          <cell r="O3510">
            <v>500</v>
          </cell>
        </row>
        <row r="3511">
          <cell r="A3511" t="str">
            <v>14</v>
          </cell>
          <cell r="B3511" t="str">
            <v>05</v>
          </cell>
          <cell r="C3511" t="str">
            <v>01</v>
          </cell>
          <cell r="D3511" t="str">
            <v>01</v>
          </cell>
          <cell r="E3511" t="str">
            <v>12</v>
          </cell>
          <cell r="F3511" t="str">
            <v>06</v>
          </cell>
          <cell r="G3511" t="str">
            <v>4</v>
          </cell>
          <cell r="H3511" t="str">
            <v>00</v>
          </cell>
          <cell r="I3511" t="str">
            <v>0</v>
          </cell>
          <cell r="J3511">
            <v>0</v>
          </cell>
          <cell r="K3511">
            <v>600</v>
          </cell>
          <cell r="L3511">
            <v>224</v>
          </cell>
          <cell r="M3511">
            <v>0</v>
          </cell>
          <cell r="N3511">
            <v>0</v>
          </cell>
          <cell r="O3511">
            <v>0</v>
          </cell>
        </row>
        <row r="3512">
          <cell r="A3512" t="str">
            <v>14</v>
          </cell>
          <cell r="B3512" t="str">
            <v>05</v>
          </cell>
          <cell r="C3512" t="str">
            <v>01</v>
          </cell>
          <cell r="D3512" t="str">
            <v>01</v>
          </cell>
          <cell r="E3512" t="str">
            <v>12</v>
          </cell>
          <cell r="F3512" t="str">
            <v>05</v>
          </cell>
          <cell r="G3512" t="str">
            <v>4</v>
          </cell>
          <cell r="H3512" t="str">
            <v>00</v>
          </cell>
          <cell r="I3512" t="str">
            <v>0</v>
          </cell>
          <cell r="J3512">
            <v>0</v>
          </cell>
          <cell r="K3512">
            <v>200</v>
          </cell>
          <cell r="L3512">
            <v>0</v>
          </cell>
          <cell r="M3512">
            <v>0</v>
          </cell>
          <cell r="N3512">
            <v>0</v>
          </cell>
          <cell r="O3512">
            <v>0</v>
          </cell>
        </row>
        <row r="3513">
          <cell r="A3513" t="str">
            <v>14</v>
          </cell>
          <cell r="B3513" t="str">
            <v>05</v>
          </cell>
          <cell r="C3513" t="str">
            <v>01</v>
          </cell>
          <cell r="D3513" t="str">
            <v>01</v>
          </cell>
          <cell r="E3513" t="str">
            <v>13</v>
          </cell>
          <cell r="F3513" t="str">
            <v>04</v>
          </cell>
          <cell r="G3513" t="str">
            <v>4</v>
          </cell>
          <cell r="H3513" t="str">
            <v>00</v>
          </cell>
          <cell r="I3513" t="str">
            <v>0</v>
          </cell>
          <cell r="J3513">
            <v>0</v>
          </cell>
          <cell r="K3513">
            <v>100</v>
          </cell>
          <cell r="L3513">
            <v>0</v>
          </cell>
          <cell r="M3513">
            <v>100</v>
          </cell>
          <cell r="N3513">
            <v>100</v>
          </cell>
          <cell r="O3513">
            <v>100</v>
          </cell>
        </row>
        <row r="3514">
          <cell r="A3514" t="str">
            <v>14</v>
          </cell>
          <cell r="B3514" t="str">
            <v>05</v>
          </cell>
          <cell r="C3514" t="str">
            <v>01</v>
          </cell>
          <cell r="D3514" t="str">
            <v>01</v>
          </cell>
          <cell r="E3514" t="str">
            <v>13</v>
          </cell>
          <cell r="F3514" t="str">
            <v>07</v>
          </cell>
          <cell r="G3514" t="str">
            <v>4</v>
          </cell>
          <cell r="H3514" t="str">
            <v>00</v>
          </cell>
          <cell r="I3514" t="str">
            <v>0</v>
          </cell>
          <cell r="J3514">
            <v>0</v>
          </cell>
          <cell r="K3514">
            <v>1</v>
          </cell>
          <cell r="L3514">
            <v>0</v>
          </cell>
          <cell r="M3514">
            <v>2</v>
          </cell>
          <cell r="N3514">
            <v>2</v>
          </cell>
          <cell r="O3514">
            <v>2</v>
          </cell>
        </row>
        <row r="3515">
          <cell r="A3515" t="str">
            <v>14</v>
          </cell>
          <cell r="B3515" t="str">
            <v>05</v>
          </cell>
          <cell r="C3515" t="str">
            <v>01</v>
          </cell>
          <cell r="D3515" t="str">
            <v>01</v>
          </cell>
          <cell r="E3515" t="str">
            <v>13</v>
          </cell>
          <cell r="F3515" t="str">
            <v>08</v>
          </cell>
          <cell r="G3515" t="str">
            <v>4</v>
          </cell>
          <cell r="H3515" t="str">
            <v>00</v>
          </cell>
          <cell r="I3515" t="str">
            <v>0</v>
          </cell>
          <cell r="J3515">
            <v>0</v>
          </cell>
          <cell r="K3515">
            <v>300</v>
          </cell>
          <cell r="L3515">
            <v>0</v>
          </cell>
          <cell r="M3515">
            <v>550</v>
          </cell>
          <cell r="N3515">
            <v>550</v>
          </cell>
          <cell r="O3515">
            <v>550</v>
          </cell>
        </row>
        <row r="3516">
          <cell r="A3516" t="str">
            <v>14</v>
          </cell>
          <cell r="B3516" t="str">
            <v>05</v>
          </cell>
          <cell r="C3516" t="str">
            <v>01</v>
          </cell>
          <cell r="D3516" t="str">
            <v>01</v>
          </cell>
          <cell r="E3516" t="str">
            <v>13</v>
          </cell>
          <cell r="F3516" t="str">
            <v>01</v>
          </cell>
          <cell r="G3516" t="str">
            <v>4</v>
          </cell>
          <cell r="H3516" t="str">
            <v>00</v>
          </cell>
          <cell r="I3516" t="str">
            <v>0</v>
          </cell>
          <cell r="J3516">
            <v>2260</v>
          </cell>
          <cell r="K3516">
            <v>900</v>
          </cell>
          <cell r="L3516">
            <v>106</v>
          </cell>
          <cell r="M3516">
            <v>900</v>
          </cell>
          <cell r="N3516">
            <v>900</v>
          </cell>
          <cell r="O3516">
            <v>900</v>
          </cell>
        </row>
        <row r="3517">
          <cell r="A3517" t="str">
            <v>14</v>
          </cell>
          <cell r="B3517" t="str">
            <v>05</v>
          </cell>
          <cell r="C3517" t="str">
            <v>01</v>
          </cell>
          <cell r="D3517" t="str">
            <v>01</v>
          </cell>
          <cell r="E3517" t="str">
            <v>14</v>
          </cell>
          <cell r="F3517" t="str">
            <v>02</v>
          </cell>
          <cell r="G3517" t="str">
            <v>4</v>
          </cell>
          <cell r="H3517" t="str">
            <v>00</v>
          </cell>
          <cell r="I3517" t="str">
            <v>0</v>
          </cell>
          <cell r="J3517">
            <v>1697</v>
          </cell>
          <cell r="K3517">
            <v>400</v>
          </cell>
          <cell r="L3517">
            <v>1027</v>
          </cell>
          <cell r="M3517">
            <v>400</v>
          </cell>
          <cell r="N3517">
            <v>400</v>
          </cell>
          <cell r="O3517">
            <v>400</v>
          </cell>
        </row>
        <row r="3518">
          <cell r="A3518" t="str">
            <v>14</v>
          </cell>
          <cell r="B3518" t="str">
            <v>05</v>
          </cell>
          <cell r="C3518" t="str">
            <v>01</v>
          </cell>
          <cell r="D3518" t="str">
            <v>01</v>
          </cell>
          <cell r="E3518" t="str">
            <v>14</v>
          </cell>
          <cell r="F3518" t="str">
            <v>06</v>
          </cell>
          <cell r="G3518" t="str">
            <v>4</v>
          </cell>
          <cell r="H3518" t="str">
            <v>00</v>
          </cell>
          <cell r="I3518" t="str">
            <v>0</v>
          </cell>
          <cell r="J3518">
            <v>0</v>
          </cell>
          <cell r="K3518">
            <v>500</v>
          </cell>
          <cell r="L3518">
            <v>276</v>
          </cell>
          <cell r="M3518">
            <v>500</v>
          </cell>
          <cell r="N3518">
            <v>500</v>
          </cell>
          <cell r="O3518">
            <v>500</v>
          </cell>
        </row>
        <row r="3519">
          <cell r="A3519" t="str">
            <v>14</v>
          </cell>
          <cell r="B3519" t="str">
            <v>05</v>
          </cell>
          <cell r="C3519" t="str">
            <v>01</v>
          </cell>
          <cell r="D3519" t="str">
            <v>01</v>
          </cell>
          <cell r="E3519" t="str">
            <v>14</v>
          </cell>
          <cell r="F3519" t="str">
            <v>22</v>
          </cell>
          <cell r="G3519" t="str">
            <v>4</v>
          </cell>
          <cell r="H3519" t="str">
            <v>00</v>
          </cell>
          <cell r="I3519" t="str">
            <v>0</v>
          </cell>
          <cell r="J3519">
            <v>435</v>
          </cell>
          <cell r="K3519">
            <v>1</v>
          </cell>
          <cell r="L3519">
            <v>191</v>
          </cell>
          <cell r="M3519">
            <v>1</v>
          </cell>
          <cell r="N3519">
            <v>1</v>
          </cell>
          <cell r="O3519">
            <v>1</v>
          </cell>
        </row>
        <row r="3520">
          <cell r="A3520" t="str">
            <v>14</v>
          </cell>
          <cell r="B3520" t="str">
            <v>05</v>
          </cell>
          <cell r="C3520" t="str">
            <v>01</v>
          </cell>
          <cell r="D3520" t="str">
            <v>01</v>
          </cell>
          <cell r="E3520" t="str">
            <v>14</v>
          </cell>
          <cell r="F3520" t="str">
            <v>19</v>
          </cell>
          <cell r="G3520" t="str">
            <v>4</v>
          </cell>
          <cell r="H3520" t="str">
            <v>00</v>
          </cell>
          <cell r="I3520" t="str">
            <v>0</v>
          </cell>
          <cell r="J3520">
            <v>0</v>
          </cell>
          <cell r="K3520">
            <v>300</v>
          </cell>
          <cell r="L3520">
            <v>505</v>
          </cell>
          <cell r="M3520">
            <v>0</v>
          </cell>
          <cell r="N3520">
            <v>0</v>
          </cell>
          <cell r="O3520">
            <v>0</v>
          </cell>
        </row>
        <row r="3521">
          <cell r="A3521" t="str">
            <v>14</v>
          </cell>
          <cell r="B3521" t="str">
            <v>05</v>
          </cell>
          <cell r="C3521" t="str">
            <v>01</v>
          </cell>
          <cell r="D3521" t="str">
            <v>01</v>
          </cell>
          <cell r="E3521" t="str">
            <v>10</v>
          </cell>
          <cell r="F3521" t="str">
            <v>01</v>
          </cell>
          <cell r="G3521" t="str">
            <v>5</v>
          </cell>
          <cell r="H3521" t="str">
            <v>00</v>
          </cell>
          <cell r="I3521" t="str">
            <v>0</v>
          </cell>
          <cell r="J3521">
            <v>0</v>
          </cell>
          <cell r="K3521">
            <v>24544</v>
          </cell>
          <cell r="L3521">
            <v>472</v>
          </cell>
          <cell r="M3521">
            <v>15776</v>
          </cell>
          <cell r="N3521">
            <v>15776</v>
          </cell>
          <cell r="O3521">
            <v>15776</v>
          </cell>
        </row>
        <row r="3522">
          <cell r="A3522" t="str">
            <v>14</v>
          </cell>
          <cell r="B3522" t="str">
            <v>05</v>
          </cell>
          <cell r="C3522" t="str">
            <v>01</v>
          </cell>
          <cell r="D3522" t="str">
            <v>01</v>
          </cell>
          <cell r="E3522" t="str">
            <v>11</v>
          </cell>
          <cell r="F3522" t="str">
            <v>01</v>
          </cell>
          <cell r="G3522" t="str">
            <v>6</v>
          </cell>
          <cell r="H3522" t="str">
            <v>00</v>
          </cell>
          <cell r="I3522" t="str">
            <v>0</v>
          </cell>
          <cell r="J3522">
            <v>443</v>
          </cell>
          <cell r="K3522">
            <v>6500</v>
          </cell>
          <cell r="L3522">
            <v>466</v>
          </cell>
          <cell r="M3522">
            <v>6500</v>
          </cell>
          <cell r="N3522">
            <v>6500</v>
          </cell>
          <cell r="O3522">
            <v>6500</v>
          </cell>
        </row>
        <row r="3523">
          <cell r="A3523" t="str">
            <v>14</v>
          </cell>
          <cell r="B3523" t="str">
            <v>05</v>
          </cell>
          <cell r="C3523" t="str">
            <v>01</v>
          </cell>
          <cell r="D3523" t="str">
            <v>01</v>
          </cell>
          <cell r="E3523" t="str">
            <v>12</v>
          </cell>
          <cell r="F3523" t="str">
            <v>07</v>
          </cell>
          <cell r="G3523" t="str">
            <v>5</v>
          </cell>
          <cell r="H3523" t="str">
            <v>00</v>
          </cell>
          <cell r="I3523" t="str">
            <v>0</v>
          </cell>
          <cell r="J3523">
            <v>500</v>
          </cell>
          <cell r="K3523">
            <v>200</v>
          </cell>
          <cell r="L3523">
            <v>155</v>
          </cell>
          <cell r="M3523">
            <v>200</v>
          </cell>
          <cell r="N3523">
            <v>200</v>
          </cell>
          <cell r="O3523">
            <v>200</v>
          </cell>
        </row>
        <row r="3524">
          <cell r="A3524" t="str">
            <v>14</v>
          </cell>
          <cell r="B3524" t="str">
            <v>05</v>
          </cell>
          <cell r="C3524" t="str">
            <v>01</v>
          </cell>
          <cell r="D3524" t="str">
            <v>01</v>
          </cell>
          <cell r="E3524" t="str">
            <v>12</v>
          </cell>
          <cell r="F3524" t="str">
            <v>01</v>
          </cell>
          <cell r="G3524" t="str">
            <v>5</v>
          </cell>
          <cell r="H3524" t="str">
            <v>00</v>
          </cell>
          <cell r="I3524" t="str">
            <v>0</v>
          </cell>
          <cell r="J3524">
            <v>0</v>
          </cell>
          <cell r="K3524">
            <v>1000</v>
          </cell>
          <cell r="L3524">
            <v>0</v>
          </cell>
          <cell r="M3524">
            <v>1000</v>
          </cell>
          <cell r="N3524">
            <v>1000</v>
          </cell>
          <cell r="O3524">
            <v>1000</v>
          </cell>
        </row>
        <row r="3525">
          <cell r="A3525" t="str">
            <v>14</v>
          </cell>
          <cell r="B3525" t="str">
            <v>05</v>
          </cell>
          <cell r="C3525" t="str">
            <v>01</v>
          </cell>
          <cell r="D3525" t="str">
            <v>01</v>
          </cell>
          <cell r="E3525" t="str">
            <v>12</v>
          </cell>
          <cell r="F3525" t="str">
            <v>03</v>
          </cell>
          <cell r="G3525" t="str">
            <v>5</v>
          </cell>
          <cell r="H3525" t="str">
            <v>00</v>
          </cell>
          <cell r="I3525" t="str">
            <v>0</v>
          </cell>
          <cell r="J3525">
            <v>0</v>
          </cell>
          <cell r="K3525">
            <v>300</v>
          </cell>
          <cell r="L3525">
            <v>0</v>
          </cell>
          <cell r="M3525">
            <v>300</v>
          </cell>
          <cell r="N3525">
            <v>300</v>
          </cell>
          <cell r="O3525">
            <v>300</v>
          </cell>
        </row>
        <row r="3526">
          <cell r="A3526" t="str">
            <v>14</v>
          </cell>
          <cell r="B3526" t="str">
            <v>05</v>
          </cell>
          <cell r="C3526" t="str">
            <v>01</v>
          </cell>
          <cell r="D3526" t="str">
            <v>01</v>
          </cell>
          <cell r="E3526" t="str">
            <v>13</v>
          </cell>
          <cell r="F3526" t="str">
            <v>07</v>
          </cell>
          <cell r="G3526" t="str">
            <v>5</v>
          </cell>
          <cell r="H3526" t="str">
            <v>00</v>
          </cell>
          <cell r="I3526" t="str">
            <v>0</v>
          </cell>
          <cell r="J3526">
            <v>908</v>
          </cell>
          <cell r="K3526">
            <v>1</v>
          </cell>
          <cell r="L3526">
            <v>859</v>
          </cell>
          <cell r="M3526">
            <v>2</v>
          </cell>
          <cell r="N3526">
            <v>2</v>
          </cell>
          <cell r="O3526">
            <v>2</v>
          </cell>
        </row>
        <row r="3527">
          <cell r="A3527" t="str">
            <v>14</v>
          </cell>
          <cell r="B3527" t="str">
            <v>05</v>
          </cell>
          <cell r="C3527" t="str">
            <v>01</v>
          </cell>
          <cell r="D3527" t="str">
            <v>01</v>
          </cell>
          <cell r="E3527" t="str">
            <v>13</v>
          </cell>
          <cell r="F3527" t="str">
            <v>01</v>
          </cell>
          <cell r="G3527" t="str">
            <v>5</v>
          </cell>
          <cell r="H3527" t="str">
            <v>00</v>
          </cell>
          <cell r="I3527" t="str">
            <v>0</v>
          </cell>
          <cell r="J3527">
            <v>750</v>
          </cell>
          <cell r="K3527">
            <v>500</v>
          </cell>
          <cell r="L3527">
            <v>175</v>
          </cell>
          <cell r="M3527">
            <v>500</v>
          </cell>
          <cell r="N3527">
            <v>500</v>
          </cell>
          <cell r="O3527">
            <v>500</v>
          </cell>
        </row>
        <row r="3528">
          <cell r="A3528" t="str">
            <v>14</v>
          </cell>
          <cell r="B3528" t="str">
            <v>05</v>
          </cell>
          <cell r="C3528" t="str">
            <v>01</v>
          </cell>
          <cell r="D3528" t="str">
            <v>01</v>
          </cell>
          <cell r="E3528" t="str">
            <v>14</v>
          </cell>
          <cell r="F3528" t="str">
            <v>02</v>
          </cell>
          <cell r="G3528" t="str">
            <v>5</v>
          </cell>
          <cell r="H3528" t="str">
            <v>00</v>
          </cell>
          <cell r="I3528" t="str">
            <v>0</v>
          </cell>
          <cell r="J3528">
            <v>487</v>
          </cell>
          <cell r="K3528">
            <v>200</v>
          </cell>
          <cell r="L3528">
            <v>216</v>
          </cell>
          <cell r="M3528">
            <v>200</v>
          </cell>
          <cell r="N3528">
            <v>200</v>
          </cell>
          <cell r="O3528">
            <v>200</v>
          </cell>
        </row>
        <row r="3529">
          <cell r="A3529" t="str">
            <v>14</v>
          </cell>
          <cell r="B3529" t="str">
            <v>05</v>
          </cell>
          <cell r="C3529" t="str">
            <v>01</v>
          </cell>
          <cell r="D3529" t="str">
            <v>01</v>
          </cell>
          <cell r="E3529" t="str">
            <v>14</v>
          </cell>
          <cell r="F3529" t="str">
            <v>06</v>
          </cell>
          <cell r="G3529" t="str">
            <v>5</v>
          </cell>
          <cell r="H3529" t="str">
            <v>00</v>
          </cell>
          <cell r="I3529" t="str">
            <v>0</v>
          </cell>
          <cell r="J3529">
            <v>0</v>
          </cell>
          <cell r="K3529">
            <v>200</v>
          </cell>
          <cell r="L3529">
            <v>0</v>
          </cell>
          <cell r="M3529">
            <v>200</v>
          </cell>
          <cell r="N3529">
            <v>200</v>
          </cell>
          <cell r="O3529">
            <v>200</v>
          </cell>
        </row>
        <row r="3530">
          <cell r="A3530" t="str">
            <v>14</v>
          </cell>
          <cell r="B3530" t="str">
            <v>05</v>
          </cell>
          <cell r="C3530" t="str">
            <v>01</v>
          </cell>
          <cell r="D3530" t="str">
            <v>01</v>
          </cell>
          <cell r="E3530" t="str">
            <v>20</v>
          </cell>
          <cell r="F3530" t="str">
            <v>03</v>
          </cell>
          <cell r="G3530" t="str">
            <v>5</v>
          </cell>
          <cell r="H3530" t="str">
            <v>00</v>
          </cell>
          <cell r="I3530" t="str">
            <v>0</v>
          </cell>
          <cell r="J3530">
            <v>0</v>
          </cell>
          <cell r="K3530">
            <v>1</v>
          </cell>
          <cell r="L3530">
            <v>0</v>
          </cell>
          <cell r="M3530">
            <v>1</v>
          </cell>
          <cell r="N3530">
            <v>1</v>
          </cell>
          <cell r="O3530">
            <v>1</v>
          </cell>
        </row>
        <row r="3531">
          <cell r="A3531" t="str">
            <v>14</v>
          </cell>
          <cell r="B3531" t="str">
            <v>05</v>
          </cell>
          <cell r="C3531" t="str">
            <v>01</v>
          </cell>
          <cell r="D3531" t="str">
            <v>01</v>
          </cell>
          <cell r="E3531" t="str">
            <v>10</v>
          </cell>
          <cell r="F3531" t="str">
            <v>01</v>
          </cell>
          <cell r="G3531" t="str">
            <v>6</v>
          </cell>
          <cell r="H3531" t="str">
            <v>00</v>
          </cell>
          <cell r="I3531" t="str">
            <v>0</v>
          </cell>
          <cell r="J3531">
            <v>1000</v>
          </cell>
          <cell r="K3531">
            <v>20457</v>
          </cell>
          <cell r="L3531">
            <v>414</v>
          </cell>
          <cell r="M3531">
            <v>8129</v>
          </cell>
          <cell r="N3531">
            <v>8129</v>
          </cell>
          <cell r="O3531">
            <v>8129</v>
          </cell>
        </row>
        <row r="3532">
          <cell r="A3532" t="str">
            <v>14</v>
          </cell>
          <cell r="B3532" t="str">
            <v>05</v>
          </cell>
          <cell r="C3532" t="str">
            <v>01</v>
          </cell>
          <cell r="D3532" t="str">
            <v>01</v>
          </cell>
          <cell r="E3532" t="str">
            <v>10</v>
          </cell>
          <cell r="F3532" t="str">
            <v>28</v>
          </cell>
          <cell r="G3532" t="str">
            <v>6</v>
          </cell>
          <cell r="H3532" t="str">
            <v>00</v>
          </cell>
          <cell r="I3532" t="str">
            <v>0</v>
          </cell>
          <cell r="J3532">
            <v>1250</v>
          </cell>
          <cell r="K3532">
            <v>2184</v>
          </cell>
          <cell r="L3532">
            <v>1015</v>
          </cell>
          <cell r="M3532">
            <v>2184</v>
          </cell>
          <cell r="N3532">
            <v>2184</v>
          </cell>
          <cell r="O3532">
            <v>2184</v>
          </cell>
        </row>
        <row r="3533">
          <cell r="A3533" t="str">
            <v>14</v>
          </cell>
          <cell r="B3533" t="str">
            <v>05</v>
          </cell>
          <cell r="C3533" t="str">
            <v>01</v>
          </cell>
          <cell r="D3533" t="str">
            <v>01</v>
          </cell>
          <cell r="E3533" t="str">
            <v>11</v>
          </cell>
          <cell r="F3533" t="str">
            <v>01</v>
          </cell>
          <cell r="G3533" t="str">
            <v>5</v>
          </cell>
          <cell r="H3533" t="str">
            <v>00</v>
          </cell>
          <cell r="I3533" t="str">
            <v>0</v>
          </cell>
          <cell r="J3533">
            <v>0</v>
          </cell>
          <cell r="K3533">
            <v>6500</v>
          </cell>
          <cell r="L3533">
            <v>238</v>
          </cell>
          <cell r="M3533">
            <v>300</v>
          </cell>
          <cell r="N3533">
            <v>300</v>
          </cell>
          <cell r="O3533">
            <v>300</v>
          </cell>
        </row>
        <row r="3534">
          <cell r="A3534" t="str">
            <v>14</v>
          </cell>
          <cell r="B3534" t="str">
            <v>05</v>
          </cell>
          <cell r="C3534" t="str">
            <v>01</v>
          </cell>
          <cell r="D3534" t="str">
            <v>01</v>
          </cell>
          <cell r="E3534" t="str">
            <v>12</v>
          </cell>
          <cell r="F3534" t="str">
            <v>07</v>
          </cell>
          <cell r="G3534" t="str">
            <v>6</v>
          </cell>
          <cell r="H3534" t="str">
            <v>00</v>
          </cell>
          <cell r="I3534" t="str">
            <v>0</v>
          </cell>
          <cell r="J3534">
            <v>2058</v>
          </cell>
          <cell r="K3534">
            <v>200</v>
          </cell>
          <cell r="L3534">
            <v>0</v>
          </cell>
          <cell r="M3534">
            <v>200</v>
          </cell>
          <cell r="N3534">
            <v>200</v>
          </cell>
          <cell r="O3534">
            <v>200</v>
          </cell>
        </row>
        <row r="3535">
          <cell r="A3535" t="str">
            <v>14</v>
          </cell>
          <cell r="B3535" t="str">
            <v>05</v>
          </cell>
          <cell r="C3535" t="str">
            <v>01</v>
          </cell>
          <cell r="D3535" t="str">
            <v>01</v>
          </cell>
          <cell r="E3535" t="str">
            <v>12</v>
          </cell>
          <cell r="F3535" t="str">
            <v>01</v>
          </cell>
          <cell r="G3535" t="str">
            <v>6</v>
          </cell>
          <cell r="H3535" t="str">
            <v>00</v>
          </cell>
          <cell r="I3535" t="str">
            <v>0</v>
          </cell>
          <cell r="J3535">
            <v>0</v>
          </cell>
          <cell r="K3535">
            <v>500</v>
          </cell>
          <cell r="L3535">
            <v>173</v>
          </cell>
          <cell r="M3535">
            <v>500</v>
          </cell>
          <cell r="N3535">
            <v>500</v>
          </cell>
          <cell r="O3535">
            <v>500</v>
          </cell>
        </row>
        <row r="3536">
          <cell r="A3536" t="str">
            <v>14</v>
          </cell>
          <cell r="B3536" t="str">
            <v>05</v>
          </cell>
          <cell r="C3536" t="str">
            <v>01</v>
          </cell>
          <cell r="D3536" t="str">
            <v>01</v>
          </cell>
          <cell r="E3536" t="str">
            <v>12</v>
          </cell>
          <cell r="F3536" t="str">
            <v>03</v>
          </cell>
          <cell r="G3536" t="str">
            <v>6</v>
          </cell>
          <cell r="H3536" t="str">
            <v>00</v>
          </cell>
          <cell r="I3536" t="str">
            <v>0</v>
          </cell>
          <cell r="J3536">
            <v>0</v>
          </cell>
          <cell r="K3536">
            <v>300</v>
          </cell>
          <cell r="L3536">
            <v>0</v>
          </cell>
          <cell r="M3536">
            <v>300</v>
          </cell>
          <cell r="N3536">
            <v>300</v>
          </cell>
          <cell r="O3536">
            <v>300</v>
          </cell>
        </row>
        <row r="3537">
          <cell r="A3537" t="str">
            <v>14</v>
          </cell>
          <cell r="B3537" t="str">
            <v>05</v>
          </cell>
          <cell r="C3537" t="str">
            <v>01</v>
          </cell>
          <cell r="D3537" t="str">
            <v>01</v>
          </cell>
          <cell r="E3537" t="str">
            <v>13</v>
          </cell>
          <cell r="F3537" t="str">
            <v>07</v>
          </cell>
          <cell r="G3537" t="str">
            <v>6</v>
          </cell>
          <cell r="H3537" t="str">
            <v>00</v>
          </cell>
          <cell r="I3537" t="str">
            <v>0</v>
          </cell>
          <cell r="J3537">
            <v>0</v>
          </cell>
          <cell r="K3537">
            <v>1</v>
          </cell>
          <cell r="L3537">
            <v>0</v>
          </cell>
          <cell r="M3537">
            <v>2</v>
          </cell>
          <cell r="N3537">
            <v>2</v>
          </cell>
          <cell r="O3537">
            <v>2</v>
          </cell>
        </row>
        <row r="3538">
          <cell r="A3538" t="str">
            <v>14</v>
          </cell>
          <cell r="B3538" t="str">
            <v>05</v>
          </cell>
          <cell r="C3538" t="str">
            <v>01</v>
          </cell>
          <cell r="D3538" t="str">
            <v>01</v>
          </cell>
          <cell r="E3538" t="str">
            <v>13</v>
          </cell>
          <cell r="F3538" t="str">
            <v>01</v>
          </cell>
          <cell r="G3538" t="str">
            <v>6</v>
          </cell>
          <cell r="H3538" t="str">
            <v>00</v>
          </cell>
          <cell r="I3538" t="str">
            <v>0</v>
          </cell>
          <cell r="J3538">
            <v>0</v>
          </cell>
          <cell r="K3538">
            <v>500</v>
          </cell>
          <cell r="L3538">
            <v>0</v>
          </cell>
          <cell r="M3538">
            <v>500</v>
          </cell>
          <cell r="N3538">
            <v>500</v>
          </cell>
          <cell r="O3538">
            <v>500</v>
          </cell>
        </row>
        <row r="3539">
          <cell r="A3539" t="str">
            <v>14</v>
          </cell>
          <cell r="B3539" t="str">
            <v>05</v>
          </cell>
          <cell r="C3539" t="str">
            <v>01</v>
          </cell>
          <cell r="D3539" t="str">
            <v>01</v>
          </cell>
          <cell r="E3539" t="str">
            <v>14</v>
          </cell>
          <cell r="F3539" t="str">
            <v>02</v>
          </cell>
          <cell r="G3539" t="str">
            <v>6</v>
          </cell>
          <cell r="H3539" t="str">
            <v>00</v>
          </cell>
          <cell r="I3539" t="str">
            <v>0</v>
          </cell>
          <cell r="J3539">
            <v>0</v>
          </cell>
          <cell r="K3539">
            <v>200</v>
          </cell>
          <cell r="L3539">
            <v>0</v>
          </cell>
          <cell r="M3539">
            <v>200</v>
          </cell>
          <cell r="N3539">
            <v>200</v>
          </cell>
          <cell r="O3539">
            <v>200</v>
          </cell>
        </row>
        <row r="3540">
          <cell r="A3540" t="str">
            <v>14</v>
          </cell>
          <cell r="B3540" t="str">
            <v>05</v>
          </cell>
          <cell r="C3540" t="str">
            <v>01</v>
          </cell>
          <cell r="D3540" t="str">
            <v>01</v>
          </cell>
          <cell r="E3540" t="str">
            <v>14</v>
          </cell>
          <cell r="F3540" t="str">
            <v>06</v>
          </cell>
          <cell r="G3540" t="str">
            <v>6</v>
          </cell>
          <cell r="H3540" t="str">
            <v>00</v>
          </cell>
          <cell r="I3540" t="str">
            <v>0</v>
          </cell>
          <cell r="J3540">
            <v>782</v>
          </cell>
          <cell r="K3540">
            <v>200</v>
          </cell>
          <cell r="L3540">
            <v>158</v>
          </cell>
          <cell r="M3540">
            <v>200</v>
          </cell>
          <cell r="N3540">
            <v>200</v>
          </cell>
          <cell r="O3540">
            <v>200</v>
          </cell>
        </row>
        <row r="3541">
          <cell r="A3541" t="str">
            <v>14</v>
          </cell>
          <cell r="B3541" t="str">
            <v>05</v>
          </cell>
          <cell r="C3541" t="str">
            <v>01</v>
          </cell>
          <cell r="D3541" t="str">
            <v>01</v>
          </cell>
          <cell r="E3541" t="str">
            <v>20</v>
          </cell>
          <cell r="F3541" t="str">
            <v>03</v>
          </cell>
          <cell r="G3541" t="str">
            <v>6</v>
          </cell>
          <cell r="H3541" t="str">
            <v>00</v>
          </cell>
          <cell r="I3541" t="str">
            <v>0</v>
          </cell>
          <cell r="J3541">
            <v>698</v>
          </cell>
          <cell r="K3541">
            <v>1</v>
          </cell>
          <cell r="L3541">
            <v>0</v>
          </cell>
          <cell r="M3541">
            <v>1</v>
          </cell>
          <cell r="N3541">
            <v>1</v>
          </cell>
          <cell r="O3541">
            <v>1</v>
          </cell>
        </row>
        <row r="3542">
          <cell r="A3542" t="str">
            <v>14</v>
          </cell>
          <cell r="B3542" t="str">
            <v>05</v>
          </cell>
          <cell r="C3542" t="str">
            <v>02</v>
          </cell>
          <cell r="D3542" t="str">
            <v>01</v>
          </cell>
          <cell r="E3542" t="str">
            <v>11</v>
          </cell>
          <cell r="F3542" t="str">
            <v>02</v>
          </cell>
          <cell r="G3542" t="str">
            <v>1</v>
          </cell>
          <cell r="H3542" t="str">
            <v>00</v>
          </cell>
          <cell r="I3542" t="str">
            <v>0</v>
          </cell>
          <cell r="J3542">
            <v>0</v>
          </cell>
          <cell r="K3542">
            <v>1</v>
          </cell>
          <cell r="L3542">
            <v>1723</v>
          </cell>
          <cell r="M3542">
            <v>0</v>
          </cell>
          <cell r="N3542">
            <v>0</v>
          </cell>
          <cell r="O3542">
            <v>0</v>
          </cell>
        </row>
        <row r="3543">
          <cell r="A3543" t="str">
            <v>14</v>
          </cell>
          <cell r="B3543" t="str">
            <v>05</v>
          </cell>
          <cell r="C3543" t="str">
            <v>02</v>
          </cell>
          <cell r="D3543" t="str">
            <v>01</v>
          </cell>
          <cell r="E3543" t="str">
            <v>11</v>
          </cell>
          <cell r="F3543" t="str">
            <v>05</v>
          </cell>
          <cell r="G3543" t="str">
            <v>1</v>
          </cell>
          <cell r="H3543" t="str">
            <v>00</v>
          </cell>
          <cell r="I3543" t="str">
            <v>0</v>
          </cell>
          <cell r="J3543">
            <v>354</v>
          </cell>
          <cell r="K3543">
            <v>2000</v>
          </cell>
          <cell r="L3543">
            <v>1098</v>
          </cell>
          <cell r="M3543">
            <v>5000</v>
          </cell>
          <cell r="N3543">
            <v>5000</v>
          </cell>
          <cell r="O3543">
            <v>5000</v>
          </cell>
        </row>
        <row r="3544">
          <cell r="A3544" t="str">
            <v>14</v>
          </cell>
          <cell r="B3544" t="str">
            <v>05</v>
          </cell>
          <cell r="C3544" t="str">
            <v>02</v>
          </cell>
          <cell r="D3544" t="str">
            <v>01</v>
          </cell>
          <cell r="E3544" t="str">
            <v>13</v>
          </cell>
          <cell r="F3544" t="str">
            <v>09</v>
          </cell>
          <cell r="G3544" t="str">
            <v>1</v>
          </cell>
          <cell r="H3544" t="str">
            <v>00</v>
          </cell>
          <cell r="I3544" t="str">
            <v>0</v>
          </cell>
          <cell r="J3544">
            <v>5372</v>
          </cell>
          <cell r="K3544">
            <v>1500</v>
          </cell>
          <cell r="L3544">
            <v>0</v>
          </cell>
          <cell r="M3544">
            <v>0</v>
          </cell>
          <cell r="N3544">
            <v>0</v>
          </cell>
          <cell r="O3544">
            <v>0</v>
          </cell>
        </row>
        <row r="3545">
          <cell r="A3545" t="str">
            <v>14</v>
          </cell>
          <cell r="B3545" t="str">
            <v>05</v>
          </cell>
          <cell r="C3545" t="str">
            <v>02</v>
          </cell>
          <cell r="D3545" t="str">
            <v>01</v>
          </cell>
          <cell r="E3545" t="str">
            <v>13</v>
          </cell>
          <cell r="F3545" t="str">
            <v>11</v>
          </cell>
          <cell r="G3545" t="str">
            <v>1</v>
          </cell>
          <cell r="H3545" t="str">
            <v>00</v>
          </cell>
          <cell r="I3545" t="str">
            <v>0</v>
          </cell>
          <cell r="J3545">
            <v>2972</v>
          </cell>
          <cell r="K3545">
            <v>800</v>
          </cell>
          <cell r="L3545">
            <v>437</v>
          </cell>
          <cell r="M3545">
            <v>0</v>
          </cell>
          <cell r="N3545">
            <v>0</v>
          </cell>
          <cell r="O3545">
            <v>0</v>
          </cell>
        </row>
        <row r="3546">
          <cell r="A3546" t="str">
            <v>14</v>
          </cell>
          <cell r="B3546" t="str">
            <v>05</v>
          </cell>
          <cell r="C3546" t="str">
            <v>02</v>
          </cell>
          <cell r="D3546" t="str">
            <v>01</v>
          </cell>
          <cell r="E3546" t="str">
            <v>13</v>
          </cell>
          <cell r="F3546" t="str">
            <v>63</v>
          </cell>
          <cell r="G3546" t="str">
            <v>1</v>
          </cell>
          <cell r="H3546" t="str">
            <v>00</v>
          </cell>
          <cell r="I3546" t="str">
            <v>0</v>
          </cell>
          <cell r="J3546">
            <v>0</v>
          </cell>
          <cell r="K3546">
            <v>800</v>
          </cell>
          <cell r="L3546">
            <v>0</v>
          </cell>
          <cell r="M3546">
            <v>800</v>
          </cell>
          <cell r="N3546">
            <v>800</v>
          </cell>
          <cell r="O3546">
            <v>800</v>
          </cell>
        </row>
        <row r="3547">
          <cell r="A3547" t="str">
            <v>14</v>
          </cell>
          <cell r="B3547" t="str">
            <v>05</v>
          </cell>
          <cell r="C3547" t="str">
            <v>02</v>
          </cell>
          <cell r="D3547" t="str">
            <v>01</v>
          </cell>
          <cell r="E3547" t="str">
            <v>14</v>
          </cell>
          <cell r="F3547" t="str">
            <v>06</v>
          </cell>
          <cell r="G3547" t="str">
            <v>1</v>
          </cell>
          <cell r="H3547" t="str">
            <v>00</v>
          </cell>
          <cell r="I3547" t="str">
            <v>0</v>
          </cell>
          <cell r="J3547">
            <v>2961</v>
          </cell>
          <cell r="K3547">
            <v>500</v>
          </cell>
          <cell r="L3547">
            <v>0</v>
          </cell>
          <cell r="M3547">
            <v>0</v>
          </cell>
          <cell r="N3547">
            <v>0</v>
          </cell>
          <cell r="O3547">
            <v>0</v>
          </cell>
        </row>
        <row r="3548">
          <cell r="A3548" t="str">
            <v>14</v>
          </cell>
          <cell r="B3548" t="str">
            <v>05</v>
          </cell>
          <cell r="C3548" t="str">
            <v>02</v>
          </cell>
          <cell r="D3548" t="str">
            <v>01</v>
          </cell>
          <cell r="E3548" t="str">
            <v>14</v>
          </cell>
          <cell r="F3548" t="str">
            <v>50</v>
          </cell>
          <cell r="G3548" t="str">
            <v>1</v>
          </cell>
          <cell r="H3548" t="str">
            <v>00</v>
          </cell>
          <cell r="I3548" t="str">
            <v>0</v>
          </cell>
          <cell r="J3548">
            <v>50228</v>
          </cell>
          <cell r="K3548">
            <v>1</v>
          </cell>
          <cell r="L3548">
            <v>0</v>
          </cell>
          <cell r="M3548">
            <v>0</v>
          </cell>
          <cell r="N3548">
            <v>0</v>
          </cell>
          <cell r="O3548">
            <v>0</v>
          </cell>
        </row>
        <row r="3549">
          <cell r="A3549" t="str">
            <v>14</v>
          </cell>
          <cell r="B3549" t="str">
            <v>05</v>
          </cell>
          <cell r="C3549" t="str">
            <v>02</v>
          </cell>
          <cell r="D3549" t="str">
            <v>01</v>
          </cell>
          <cell r="E3549" t="str">
            <v>14</v>
          </cell>
          <cell r="F3549" t="str">
            <v>18</v>
          </cell>
          <cell r="G3549" t="str">
            <v>1</v>
          </cell>
          <cell r="H3549" t="str">
            <v>00</v>
          </cell>
          <cell r="I3549" t="str">
            <v>0</v>
          </cell>
          <cell r="J3549">
            <v>1241</v>
          </cell>
          <cell r="K3549">
            <v>4</v>
          </cell>
          <cell r="L3549">
            <v>0</v>
          </cell>
          <cell r="M3549">
            <v>0</v>
          </cell>
          <cell r="N3549">
            <v>0</v>
          </cell>
          <cell r="O3549">
            <v>0</v>
          </cell>
        </row>
        <row r="3550">
          <cell r="A3550" t="str">
            <v>14</v>
          </cell>
          <cell r="B3550" t="str">
            <v>05</v>
          </cell>
          <cell r="C3550" t="str">
            <v>02</v>
          </cell>
          <cell r="D3550" t="str">
            <v>01</v>
          </cell>
          <cell r="E3550" t="str">
            <v>14</v>
          </cell>
          <cell r="F3550" t="str">
            <v>20</v>
          </cell>
          <cell r="G3550" t="str">
            <v>1</v>
          </cell>
          <cell r="H3550" t="str">
            <v>00</v>
          </cell>
          <cell r="I3550" t="str">
            <v>0</v>
          </cell>
          <cell r="J3550">
            <v>0</v>
          </cell>
          <cell r="K3550">
            <v>2000</v>
          </cell>
          <cell r="L3550">
            <v>5458</v>
          </cell>
          <cell r="M3550">
            <v>1000</v>
          </cell>
          <cell r="N3550">
            <v>1000</v>
          </cell>
          <cell r="O3550">
            <v>1000</v>
          </cell>
        </row>
        <row r="3551">
          <cell r="A3551" t="str">
            <v>14</v>
          </cell>
          <cell r="B3551" t="str">
            <v>05</v>
          </cell>
          <cell r="C3551" t="str">
            <v>02</v>
          </cell>
          <cell r="D3551" t="str">
            <v>01</v>
          </cell>
          <cell r="E3551" t="str">
            <v>14</v>
          </cell>
          <cell r="F3551" t="str">
            <v>23</v>
          </cell>
          <cell r="G3551" t="str">
            <v>1</v>
          </cell>
          <cell r="H3551" t="str">
            <v>00</v>
          </cell>
          <cell r="I3551" t="str">
            <v>0</v>
          </cell>
          <cell r="J3551">
            <v>3982</v>
          </cell>
          <cell r="K3551">
            <v>3200</v>
          </cell>
          <cell r="L3551">
            <v>5413</v>
          </cell>
          <cell r="M3551">
            <v>6400</v>
          </cell>
          <cell r="N3551">
            <v>6400</v>
          </cell>
          <cell r="O3551">
            <v>6400</v>
          </cell>
        </row>
        <row r="3552">
          <cell r="A3552" t="str">
            <v>14</v>
          </cell>
          <cell r="B3552" t="str">
            <v>05</v>
          </cell>
          <cell r="C3552" t="str">
            <v>02</v>
          </cell>
          <cell r="D3552" t="str">
            <v>01</v>
          </cell>
          <cell r="E3552" t="str">
            <v>14</v>
          </cell>
          <cell r="F3552" t="str">
            <v>43</v>
          </cell>
          <cell r="G3552" t="str">
            <v>1</v>
          </cell>
          <cell r="H3552" t="str">
            <v>00</v>
          </cell>
          <cell r="I3552" t="str">
            <v>0</v>
          </cell>
          <cell r="J3552">
            <v>0</v>
          </cell>
          <cell r="K3552">
            <v>100</v>
          </cell>
          <cell r="L3552">
            <v>2204</v>
          </cell>
          <cell r="M3552">
            <v>0</v>
          </cell>
          <cell r="N3552">
            <v>0</v>
          </cell>
          <cell r="O3552">
            <v>0</v>
          </cell>
        </row>
        <row r="3553">
          <cell r="A3553" t="str">
            <v>14</v>
          </cell>
          <cell r="B3553" t="str">
            <v>05</v>
          </cell>
          <cell r="C3553" t="str">
            <v>02</v>
          </cell>
          <cell r="D3553" t="str">
            <v>01</v>
          </cell>
          <cell r="E3553" t="str">
            <v>14</v>
          </cell>
          <cell r="F3553" t="str">
            <v>17</v>
          </cell>
          <cell r="G3553" t="str">
            <v>1</v>
          </cell>
          <cell r="H3553" t="str">
            <v>00</v>
          </cell>
          <cell r="I3553" t="str">
            <v>0</v>
          </cell>
          <cell r="J3553">
            <v>0</v>
          </cell>
          <cell r="K3553">
            <v>750</v>
          </cell>
          <cell r="L3553">
            <v>788</v>
          </cell>
          <cell r="M3553">
            <v>3750</v>
          </cell>
          <cell r="N3553">
            <v>3750</v>
          </cell>
          <cell r="O3553">
            <v>3750</v>
          </cell>
        </row>
        <row r="3554">
          <cell r="A3554" t="str">
            <v>14</v>
          </cell>
          <cell r="B3554" t="str">
            <v>05</v>
          </cell>
          <cell r="C3554" t="str">
            <v>02</v>
          </cell>
          <cell r="D3554" t="str">
            <v>01</v>
          </cell>
          <cell r="E3554" t="str">
            <v>14</v>
          </cell>
          <cell r="F3554" t="str">
            <v>19</v>
          </cell>
          <cell r="G3554" t="str">
            <v>1</v>
          </cell>
          <cell r="H3554" t="str">
            <v>00</v>
          </cell>
          <cell r="I3554" t="str">
            <v>0</v>
          </cell>
          <cell r="J3554">
            <v>0</v>
          </cell>
          <cell r="K3554">
            <v>1000</v>
          </cell>
          <cell r="L3554">
            <v>0</v>
          </cell>
          <cell r="M3554">
            <v>0</v>
          </cell>
          <cell r="N3554">
            <v>0</v>
          </cell>
          <cell r="O3554">
            <v>0</v>
          </cell>
        </row>
        <row r="3555">
          <cell r="A3555" t="str">
            <v>14</v>
          </cell>
          <cell r="B3555" t="str">
            <v>05</v>
          </cell>
          <cell r="C3555" t="str">
            <v>02</v>
          </cell>
          <cell r="D3555" t="str">
            <v>01</v>
          </cell>
          <cell r="E3555" t="str">
            <v>14</v>
          </cell>
          <cell r="F3555" t="str">
            <v>07</v>
          </cell>
          <cell r="G3555" t="str">
            <v>1</v>
          </cell>
          <cell r="H3555" t="str">
            <v>00</v>
          </cell>
          <cell r="I3555" t="str">
            <v>0</v>
          </cell>
          <cell r="J3555">
            <v>3331</v>
          </cell>
          <cell r="K3555">
            <v>2200</v>
          </cell>
          <cell r="L3555">
            <v>2090</v>
          </cell>
          <cell r="M3555">
            <v>0</v>
          </cell>
          <cell r="N3555">
            <v>0</v>
          </cell>
          <cell r="O3555">
            <v>0</v>
          </cell>
        </row>
        <row r="3556">
          <cell r="A3556" t="str">
            <v>14</v>
          </cell>
          <cell r="B3556" t="str">
            <v>05</v>
          </cell>
          <cell r="C3556" t="str">
            <v>02</v>
          </cell>
          <cell r="D3556" t="str">
            <v>01</v>
          </cell>
          <cell r="E3556" t="str">
            <v>14</v>
          </cell>
          <cell r="F3556" t="str">
            <v>08</v>
          </cell>
          <cell r="G3556" t="str">
            <v>1</v>
          </cell>
          <cell r="H3556" t="str">
            <v>00</v>
          </cell>
          <cell r="I3556" t="str">
            <v>0</v>
          </cell>
          <cell r="J3556">
            <v>0</v>
          </cell>
          <cell r="K3556">
            <v>300</v>
          </cell>
          <cell r="L3556">
            <v>0</v>
          </cell>
          <cell r="M3556">
            <v>0</v>
          </cell>
          <cell r="N3556">
            <v>0</v>
          </cell>
          <cell r="O3556">
            <v>0</v>
          </cell>
        </row>
        <row r="3557">
          <cell r="A3557" t="str">
            <v>14</v>
          </cell>
          <cell r="B3557" t="str">
            <v>05</v>
          </cell>
          <cell r="C3557" t="str">
            <v>02</v>
          </cell>
          <cell r="D3557" t="str">
            <v>01</v>
          </cell>
          <cell r="E3557" t="str">
            <v>11</v>
          </cell>
          <cell r="F3557" t="str">
            <v>05</v>
          </cell>
          <cell r="G3557" t="str">
            <v>2</v>
          </cell>
          <cell r="H3557" t="str">
            <v>00</v>
          </cell>
          <cell r="I3557" t="str">
            <v>0</v>
          </cell>
          <cell r="J3557">
            <v>0</v>
          </cell>
          <cell r="K3557">
            <v>1000</v>
          </cell>
          <cell r="L3557">
            <v>406</v>
          </cell>
          <cell r="M3557">
            <v>3000</v>
          </cell>
          <cell r="N3557">
            <v>3000</v>
          </cell>
          <cell r="O3557">
            <v>3000</v>
          </cell>
        </row>
        <row r="3558">
          <cell r="A3558" t="str">
            <v>14</v>
          </cell>
          <cell r="B3558" t="str">
            <v>05</v>
          </cell>
          <cell r="C3558" t="str">
            <v>02</v>
          </cell>
          <cell r="D3558" t="str">
            <v>01</v>
          </cell>
          <cell r="E3558" t="str">
            <v>13</v>
          </cell>
          <cell r="F3558" t="str">
            <v>09</v>
          </cell>
          <cell r="G3558" t="str">
            <v>2</v>
          </cell>
          <cell r="H3558" t="str">
            <v>00</v>
          </cell>
          <cell r="I3558" t="str">
            <v>0</v>
          </cell>
          <cell r="J3558">
            <v>417</v>
          </cell>
          <cell r="K3558">
            <v>1000</v>
          </cell>
          <cell r="L3558">
            <v>345</v>
          </cell>
          <cell r="M3558">
            <v>500</v>
          </cell>
          <cell r="N3558">
            <v>500</v>
          </cell>
          <cell r="O3558">
            <v>500</v>
          </cell>
        </row>
        <row r="3559">
          <cell r="A3559" t="str">
            <v>14</v>
          </cell>
          <cell r="B3559" t="str">
            <v>05</v>
          </cell>
          <cell r="C3559" t="str">
            <v>02</v>
          </cell>
          <cell r="D3559" t="str">
            <v>01</v>
          </cell>
          <cell r="E3559" t="str">
            <v>13</v>
          </cell>
          <cell r="F3559" t="str">
            <v>11</v>
          </cell>
          <cell r="G3559" t="str">
            <v>2</v>
          </cell>
          <cell r="H3559" t="str">
            <v>00</v>
          </cell>
          <cell r="I3559" t="str">
            <v>0</v>
          </cell>
          <cell r="J3559">
            <v>2481</v>
          </cell>
          <cell r="K3559">
            <v>800</v>
          </cell>
          <cell r="L3559">
            <v>0</v>
          </cell>
          <cell r="M3559">
            <v>800</v>
          </cell>
          <cell r="N3559">
            <v>800</v>
          </cell>
          <cell r="O3559">
            <v>800</v>
          </cell>
        </row>
        <row r="3560">
          <cell r="A3560" t="str">
            <v>14</v>
          </cell>
          <cell r="B3560" t="str">
            <v>05</v>
          </cell>
          <cell r="C3560" t="str">
            <v>02</v>
          </cell>
          <cell r="D3560" t="str">
            <v>01</v>
          </cell>
          <cell r="E3560" t="str">
            <v>13</v>
          </cell>
          <cell r="F3560" t="str">
            <v>63</v>
          </cell>
          <cell r="G3560" t="str">
            <v>2</v>
          </cell>
          <cell r="H3560" t="str">
            <v>00</v>
          </cell>
          <cell r="I3560" t="str">
            <v>0</v>
          </cell>
          <cell r="J3560">
            <v>0</v>
          </cell>
          <cell r="K3560">
            <v>700</v>
          </cell>
          <cell r="L3560">
            <v>0</v>
          </cell>
          <cell r="M3560">
            <v>0</v>
          </cell>
          <cell r="N3560">
            <v>0</v>
          </cell>
          <cell r="O3560">
            <v>0</v>
          </cell>
        </row>
        <row r="3561">
          <cell r="A3561" t="str">
            <v>14</v>
          </cell>
          <cell r="B3561" t="str">
            <v>05</v>
          </cell>
          <cell r="C3561" t="str">
            <v>02</v>
          </cell>
          <cell r="D3561" t="str">
            <v>01</v>
          </cell>
          <cell r="E3561" t="str">
            <v>14</v>
          </cell>
          <cell r="F3561" t="str">
            <v>07</v>
          </cell>
          <cell r="G3561" t="str">
            <v>2</v>
          </cell>
          <cell r="H3561" t="str">
            <v>00</v>
          </cell>
          <cell r="I3561" t="str">
            <v>0</v>
          </cell>
          <cell r="J3561">
            <v>67</v>
          </cell>
          <cell r="K3561">
            <v>500</v>
          </cell>
          <cell r="L3561">
            <v>0</v>
          </cell>
          <cell r="M3561">
            <v>500</v>
          </cell>
          <cell r="N3561">
            <v>500</v>
          </cell>
          <cell r="O3561">
            <v>500</v>
          </cell>
        </row>
        <row r="3562">
          <cell r="A3562" t="str">
            <v>14</v>
          </cell>
          <cell r="B3562" t="str">
            <v>05</v>
          </cell>
          <cell r="C3562" t="str">
            <v>02</v>
          </cell>
          <cell r="D3562" t="str">
            <v>01</v>
          </cell>
          <cell r="E3562" t="str">
            <v>14</v>
          </cell>
          <cell r="F3562" t="str">
            <v>50</v>
          </cell>
          <cell r="G3562" t="str">
            <v>2</v>
          </cell>
          <cell r="H3562" t="str">
            <v>00</v>
          </cell>
          <cell r="I3562" t="str">
            <v>0</v>
          </cell>
          <cell r="J3562">
            <v>240</v>
          </cell>
          <cell r="K3562">
            <v>1</v>
          </cell>
          <cell r="L3562">
            <v>8569</v>
          </cell>
          <cell r="M3562">
            <v>1</v>
          </cell>
          <cell r="N3562">
            <v>1</v>
          </cell>
          <cell r="O3562">
            <v>1</v>
          </cell>
        </row>
        <row r="3563">
          <cell r="A3563" t="str">
            <v>14</v>
          </cell>
          <cell r="B3563" t="str">
            <v>05</v>
          </cell>
          <cell r="C3563" t="str">
            <v>02</v>
          </cell>
          <cell r="D3563" t="str">
            <v>01</v>
          </cell>
          <cell r="E3563" t="str">
            <v>14</v>
          </cell>
          <cell r="F3563" t="str">
            <v>20</v>
          </cell>
          <cell r="G3563" t="str">
            <v>2</v>
          </cell>
          <cell r="H3563" t="str">
            <v>00</v>
          </cell>
          <cell r="I3563" t="str">
            <v>0</v>
          </cell>
          <cell r="J3563">
            <v>154</v>
          </cell>
          <cell r="K3563">
            <v>1000</v>
          </cell>
          <cell r="L3563">
            <v>540</v>
          </cell>
          <cell r="M3563">
            <v>500</v>
          </cell>
          <cell r="N3563">
            <v>500</v>
          </cell>
          <cell r="O3563">
            <v>500</v>
          </cell>
        </row>
        <row r="3564">
          <cell r="A3564" t="str">
            <v>14</v>
          </cell>
          <cell r="B3564" t="str">
            <v>05</v>
          </cell>
          <cell r="C3564" t="str">
            <v>02</v>
          </cell>
          <cell r="D3564" t="str">
            <v>01</v>
          </cell>
          <cell r="E3564" t="str">
            <v>14</v>
          </cell>
          <cell r="F3564" t="str">
            <v>23</v>
          </cell>
          <cell r="G3564" t="str">
            <v>2</v>
          </cell>
          <cell r="H3564" t="str">
            <v>00</v>
          </cell>
          <cell r="I3564" t="str">
            <v>0</v>
          </cell>
          <cell r="J3564">
            <v>0</v>
          </cell>
          <cell r="K3564">
            <v>2400</v>
          </cell>
          <cell r="L3564">
            <v>2986</v>
          </cell>
          <cell r="M3564">
            <v>0</v>
          </cell>
          <cell r="N3564">
            <v>0</v>
          </cell>
          <cell r="O3564">
            <v>0</v>
          </cell>
        </row>
        <row r="3565">
          <cell r="A3565" t="str">
            <v>14</v>
          </cell>
          <cell r="B3565" t="str">
            <v>05</v>
          </cell>
          <cell r="C3565" t="str">
            <v>02</v>
          </cell>
          <cell r="D3565" t="str">
            <v>01</v>
          </cell>
          <cell r="E3565" t="str">
            <v>14</v>
          </cell>
          <cell r="F3565" t="str">
            <v>17</v>
          </cell>
          <cell r="G3565" t="str">
            <v>2</v>
          </cell>
          <cell r="H3565" t="str">
            <v>00</v>
          </cell>
          <cell r="I3565" t="str">
            <v>0</v>
          </cell>
          <cell r="J3565">
            <v>0</v>
          </cell>
          <cell r="K3565">
            <v>500</v>
          </cell>
          <cell r="L3565">
            <v>0</v>
          </cell>
          <cell r="M3565">
            <v>500</v>
          </cell>
          <cell r="N3565">
            <v>500</v>
          </cell>
          <cell r="O3565">
            <v>500</v>
          </cell>
        </row>
        <row r="3566">
          <cell r="A3566" t="str">
            <v>14</v>
          </cell>
          <cell r="B3566" t="str">
            <v>05</v>
          </cell>
          <cell r="C3566" t="str">
            <v>02</v>
          </cell>
          <cell r="D3566" t="str">
            <v>01</v>
          </cell>
          <cell r="E3566" t="str">
            <v>14</v>
          </cell>
          <cell r="F3566" t="str">
            <v>19</v>
          </cell>
          <cell r="G3566" t="str">
            <v>2</v>
          </cell>
          <cell r="H3566" t="str">
            <v>00</v>
          </cell>
          <cell r="I3566" t="str">
            <v>0</v>
          </cell>
          <cell r="J3566">
            <v>0</v>
          </cell>
          <cell r="K3566">
            <v>500</v>
          </cell>
          <cell r="L3566">
            <v>0</v>
          </cell>
          <cell r="M3566">
            <v>0</v>
          </cell>
          <cell r="N3566">
            <v>0</v>
          </cell>
          <cell r="O3566">
            <v>0</v>
          </cell>
        </row>
        <row r="3567">
          <cell r="A3567" t="str">
            <v>14</v>
          </cell>
          <cell r="B3567" t="str">
            <v>05</v>
          </cell>
          <cell r="C3567" t="str">
            <v>02</v>
          </cell>
          <cell r="D3567" t="str">
            <v>01</v>
          </cell>
          <cell r="E3567" t="str">
            <v>11</v>
          </cell>
          <cell r="F3567" t="str">
            <v>05</v>
          </cell>
          <cell r="G3567" t="str">
            <v>3</v>
          </cell>
          <cell r="H3567" t="str">
            <v>00</v>
          </cell>
          <cell r="I3567" t="str">
            <v>0</v>
          </cell>
          <cell r="J3567">
            <v>0</v>
          </cell>
          <cell r="K3567">
            <v>500</v>
          </cell>
          <cell r="L3567">
            <v>0</v>
          </cell>
          <cell r="M3567">
            <v>1000</v>
          </cell>
          <cell r="N3567">
            <v>1000</v>
          </cell>
          <cell r="O3567">
            <v>1000</v>
          </cell>
        </row>
        <row r="3568">
          <cell r="A3568" t="str">
            <v>14</v>
          </cell>
          <cell r="B3568" t="str">
            <v>05</v>
          </cell>
          <cell r="C3568" t="str">
            <v>02</v>
          </cell>
          <cell r="D3568" t="str">
            <v>01</v>
          </cell>
          <cell r="E3568" t="str">
            <v>13</v>
          </cell>
          <cell r="F3568" t="str">
            <v>11</v>
          </cell>
          <cell r="G3568" t="str">
            <v>3</v>
          </cell>
          <cell r="H3568" t="str">
            <v>00</v>
          </cell>
          <cell r="I3568" t="str">
            <v>0</v>
          </cell>
          <cell r="J3568">
            <v>0</v>
          </cell>
          <cell r="K3568">
            <v>500</v>
          </cell>
          <cell r="L3568">
            <v>0</v>
          </cell>
          <cell r="M3568">
            <v>500</v>
          </cell>
          <cell r="N3568">
            <v>500</v>
          </cell>
          <cell r="O3568">
            <v>500</v>
          </cell>
        </row>
        <row r="3569">
          <cell r="A3569" t="str">
            <v>14</v>
          </cell>
          <cell r="B3569" t="str">
            <v>05</v>
          </cell>
          <cell r="C3569" t="str">
            <v>02</v>
          </cell>
          <cell r="D3569" t="str">
            <v>01</v>
          </cell>
          <cell r="E3569" t="str">
            <v>14</v>
          </cell>
          <cell r="F3569" t="str">
            <v>07</v>
          </cell>
          <cell r="G3569" t="str">
            <v>3</v>
          </cell>
          <cell r="H3569" t="str">
            <v>00</v>
          </cell>
          <cell r="I3569" t="str">
            <v>0</v>
          </cell>
          <cell r="J3569">
            <v>0</v>
          </cell>
          <cell r="K3569">
            <v>400</v>
          </cell>
          <cell r="L3569">
            <v>0</v>
          </cell>
          <cell r="M3569">
            <v>400</v>
          </cell>
          <cell r="N3569">
            <v>400</v>
          </cell>
          <cell r="O3569">
            <v>400</v>
          </cell>
        </row>
        <row r="3570">
          <cell r="A3570" t="str">
            <v>14</v>
          </cell>
          <cell r="B3570" t="str">
            <v>05</v>
          </cell>
          <cell r="C3570" t="str">
            <v>02</v>
          </cell>
          <cell r="D3570" t="str">
            <v>01</v>
          </cell>
          <cell r="E3570" t="str">
            <v>14</v>
          </cell>
          <cell r="F3570" t="str">
            <v>50</v>
          </cell>
          <cell r="G3570" t="str">
            <v>3</v>
          </cell>
          <cell r="H3570" t="str">
            <v>00</v>
          </cell>
          <cell r="I3570" t="str">
            <v>0</v>
          </cell>
          <cell r="J3570">
            <v>33</v>
          </cell>
          <cell r="K3570">
            <v>1</v>
          </cell>
          <cell r="L3570">
            <v>1149</v>
          </cell>
          <cell r="M3570">
            <v>1</v>
          </cell>
          <cell r="N3570">
            <v>1</v>
          </cell>
          <cell r="O3570">
            <v>1</v>
          </cell>
        </row>
        <row r="3571">
          <cell r="A3571" t="str">
            <v>14</v>
          </cell>
          <cell r="B3571" t="str">
            <v>05</v>
          </cell>
          <cell r="C3571" t="str">
            <v>02</v>
          </cell>
          <cell r="D3571" t="str">
            <v>01</v>
          </cell>
          <cell r="E3571" t="str">
            <v>14</v>
          </cell>
          <cell r="F3571" t="str">
            <v>20</v>
          </cell>
          <cell r="G3571" t="str">
            <v>3</v>
          </cell>
          <cell r="H3571" t="str">
            <v>00</v>
          </cell>
          <cell r="I3571" t="str">
            <v>0</v>
          </cell>
          <cell r="J3571">
            <v>223</v>
          </cell>
          <cell r="K3571">
            <v>800</v>
          </cell>
          <cell r="L3571">
            <v>0</v>
          </cell>
          <cell r="M3571">
            <v>500</v>
          </cell>
          <cell r="N3571">
            <v>500</v>
          </cell>
          <cell r="O3571">
            <v>500</v>
          </cell>
        </row>
        <row r="3572">
          <cell r="A3572" t="str">
            <v>14</v>
          </cell>
          <cell r="B3572" t="str">
            <v>05</v>
          </cell>
          <cell r="C3572" t="str">
            <v>02</v>
          </cell>
          <cell r="D3572" t="str">
            <v>01</v>
          </cell>
          <cell r="E3572" t="str">
            <v>14</v>
          </cell>
          <cell r="F3572" t="str">
            <v>17</v>
          </cell>
          <cell r="G3572" t="str">
            <v>3</v>
          </cell>
          <cell r="H3572" t="str">
            <v>00</v>
          </cell>
          <cell r="I3572" t="str">
            <v>0</v>
          </cell>
          <cell r="J3572">
            <v>0</v>
          </cell>
          <cell r="K3572">
            <v>750</v>
          </cell>
          <cell r="L3572">
            <v>0</v>
          </cell>
          <cell r="M3572">
            <v>750</v>
          </cell>
          <cell r="N3572">
            <v>750</v>
          </cell>
          <cell r="O3572">
            <v>750</v>
          </cell>
        </row>
        <row r="3573">
          <cell r="A3573" t="str">
            <v>14</v>
          </cell>
          <cell r="B3573" t="str">
            <v>05</v>
          </cell>
          <cell r="C3573" t="str">
            <v>02</v>
          </cell>
          <cell r="D3573" t="str">
            <v>01</v>
          </cell>
          <cell r="E3573" t="str">
            <v>14</v>
          </cell>
          <cell r="F3573" t="str">
            <v>19</v>
          </cell>
          <cell r="G3573" t="str">
            <v>3</v>
          </cell>
          <cell r="H3573" t="str">
            <v>00</v>
          </cell>
          <cell r="I3573" t="str">
            <v>0</v>
          </cell>
          <cell r="J3573">
            <v>488</v>
          </cell>
          <cell r="K3573">
            <v>300</v>
          </cell>
          <cell r="L3573">
            <v>0</v>
          </cell>
          <cell r="M3573">
            <v>0</v>
          </cell>
          <cell r="N3573">
            <v>0</v>
          </cell>
          <cell r="O3573">
            <v>0</v>
          </cell>
        </row>
        <row r="3574">
          <cell r="A3574" t="str">
            <v>14</v>
          </cell>
          <cell r="B3574" t="str">
            <v>05</v>
          </cell>
          <cell r="C3574" t="str">
            <v>02</v>
          </cell>
          <cell r="D3574" t="str">
            <v>01</v>
          </cell>
          <cell r="E3574" t="str">
            <v>14</v>
          </cell>
          <cell r="F3574" t="str">
            <v>23</v>
          </cell>
          <cell r="G3574" t="str">
            <v>3</v>
          </cell>
          <cell r="H3574" t="str">
            <v>00</v>
          </cell>
          <cell r="I3574" t="str">
            <v>0</v>
          </cell>
          <cell r="J3574">
            <v>413</v>
          </cell>
          <cell r="K3574">
            <v>1300</v>
          </cell>
          <cell r="L3574">
            <v>1093</v>
          </cell>
          <cell r="M3574">
            <v>3000</v>
          </cell>
          <cell r="N3574">
            <v>3000</v>
          </cell>
          <cell r="O3574">
            <v>3000</v>
          </cell>
        </row>
        <row r="3575">
          <cell r="A3575" t="str">
            <v>14</v>
          </cell>
          <cell r="B3575" t="str">
            <v>05</v>
          </cell>
          <cell r="C3575" t="str">
            <v>02</v>
          </cell>
          <cell r="D3575" t="str">
            <v>01</v>
          </cell>
          <cell r="E3575" t="str">
            <v>13</v>
          </cell>
          <cell r="F3575" t="str">
            <v>09</v>
          </cell>
          <cell r="G3575" t="str">
            <v>4</v>
          </cell>
          <cell r="H3575" t="str">
            <v>00</v>
          </cell>
          <cell r="I3575" t="str">
            <v>0</v>
          </cell>
          <cell r="J3575">
            <v>0</v>
          </cell>
          <cell r="K3575">
            <v>500</v>
          </cell>
          <cell r="L3575">
            <v>0</v>
          </cell>
          <cell r="M3575">
            <v>500</v>
          </cell>
          <cell r="N3575">
            <v>500</v>
          </cell>
          <cell r="O3575">
            <v>500</v>
          </cell>
        </row>
        <row r="3576">
          <cell r="A3576" t="str">
            <v>14</v>
          </cell>
          <cell r="B3576" t="str">
            <v>05</v>
          </cell>
          <cell r="C3576" t="str">
            <v>02</v>
          </cell>
          <cell r="D3576" t="str">
            <v>01</v>
          </cell>
          <cell r="E3576" t="str">
            <v>14</v>
          </cell>
          <cell r="F3576" t="str">
            <v>07</v>
          </cell>
          <cell r="G3576" t="str">
            <v>4</v>
          </cell>
          <cell r="H3576" t="str">
            <v>00</v>
          </cell>
          <cell r="I3576" t="str">
            <v>0</v>
          </cell>
          <cell r="J3576">
            <v>0</v>
          </cell>
          <cell r="K3576">
            <v>400</v>
          </cell>
          <cell r="L3576">
            <v>0</v>
          </cell>
          <cell r="M3576">
            <v>400</v>
          </cell>
          <cell r="N3576">
            <v>400</v>
          </cell>
          <cell r="O3576">
            <v>400</v>
          </cell>
        </row>
        <row r="3577">
          <cell r="A3577" t="str">
            <v>14</v>
          </cell>
          <cell r="B3577" t="str">
            <v>05</v>
          </cell>
          <cell r="C3577" t="str">
            <v>02</v>
          </cell>
          <cell r="D3577" t="str">
            <v>01</v>
          </cell>
          <cell r="E3577" t="str">
            <v>14</v>
          </cell>
          <cell r="F3577" t="str">
            <v>50</v>
          </cell>
          <cell r="G3577" t="str">
            <v>4</v>
          </cell>
          <cell r="H3577" t="str">
            <v>00</v>
          </cell>
          <cell r="I3577" t="str">
            <v>0</v>
          </cell>
          <cell r="J3577">
            <v>1491</v>
          </cell>
          <cell r="K3577">
            <v>1</v>
          </cell>
          <cell r="L3577">
            <v>805</v>
          </cell>
          <cell r="M3577">
            <v>1</v>
          </cell>
          <cell r="N3577">
            <v>1</v>
          </cell>
          <cell r="O3577">
            <v>1</v>
          </cell>
        </row>
        <row r="3578">
          <cell r="A3578" t="str">
            <v>14</v>
          </cell>
          <cell r="B3578" t="str">
            <v>05</v>
          </cell>
          <cell r="C3578" t="str">
            <v>02</v>
          </cell>
          <cell r="D3578" t="str">
            <v>01</v>
          </cell>
          <cell r="E3578" t="str">
            <v>14</v>
          </cell>
          <cell r="F3578" t="str">
            <v>20</v>
          </cell>
          <cell r="G3578" t="str">
            <v>4</v>
          </cell>
          <cell r="H3578" t="str">
            <v>00</v>
          </cell>
          <cell r="I3578" t="str">
            <v>0</v>
          </cell>
          <cell r="J3578">
            <v>0</v>
          </cell>
          <cell r="K3578">
            <v>800</v>
          </cell>
          <cell r="L3578">
            <v>29</v>
          </cell>
          <cell r="M3578">
            <v>800</v>
          </cell>
          <cell r="N3578">
            <v>800</v>
          </cell>
          <cell r="O3578">
            <v>800</v>
          </cell>
        </row>
        <row r="3579">
          <cell r="A3579" t="str">
            <v>14</v>
          </cell>
          <cell r="B3579" t="str">
            <v>05</v>
          </cell>
          <cell r="C3579" t="str">
            <v>02</v>
          </cell>
          <cell r="D3579" t="str">
            <v>01</v>
          </cell>
          <cell r="E3579" t="str">
            <v>14</v>
          </cell>
          <cell r="F3579" t="str">
            <v>23</v>
          </cell>
          <cell r="G3579" t="str">
            <v>4</v>
          </cell>
          <cell r="H3579" t="str">
            <v>00</v>
          </cell>
          <cell r="I3579" t="str">
            <v>0</v>
          </cell>
          <cell r="J3579">
            <v>0</v>
          </cell>
          <cell r="K3579">
            <v>800</v>
          </cell>
          <cell r="L3579">
            <v>0</v>
          </cell>
          <cell r="M3579">
            <v>1500</v>
          </cell>
          <cell r="N3579">
            <v>1500</v>
          </cell>
          <cell r="O3579">
            <v>1500</v>
          </cell>
        </row>
        <row r="3580">
          <cell r="A3580" t="str">
            <v>14</v>
          </cell>
          <cell r="B3580" t="str">
            <v>05</v>
          </cell>
          <cell r="C3580" t="str">
            <v>02</v>
          </cell>
          <cell r="D3580" t="str">
            <v>01</v>
          </cell>
          <cell r="E3580" t="str">
            <v>14</v>
          </cell>
          <cell r="F3580" t="str">
            <v>17</v>
          </cell>
          <cell r="G3580" t="str">
            <v>4</v>
          </cell>
          <cell r="H3580" t="str">
            <v>00</v>
          </cell>
          <cell r="I3580" t="str">
            <v>0</v>
          </cell>
          <cell r="J3580">
            <v>701</v>
          </cell>
          <cell r="K3580">
            <v>500</v>
          </cell>
          <cell r="L3580">
            <v>349</v>
          </cell>
          <cell r="M3580">
            <v>500</v>
          </cell>
          <cell r="N3580">
            <v>500</v>
          </cell>
          <cell r="O3580">
            <v>500</v>
          </cell>
        </row>
        <row r="3581">
          <cell r="A3581" t="str">
            <v>14</v>
          </cell>
          <cell r="B3581" t="str">
            <v>05</v>
          </cell>
          <cell r="C3581" t="str">
            <v>02</v>
          </cell>
          <cell r="D3581" t="str">
            <v>01</v>
          </cell>
          <cell r="E3581" t="str">
            <v>14</v>
          </cell>
          <cell r="F3581" t="str">
            <v>19</v>
          </cell>
          <cell r="G3581" t="str">
            <v>4</v>
          </cell>
          <cell r="H3581" t="str">
            <v>00</v>
          </cell>
          <cell r="I3581" t="str">
            <v>0</v>
          </cell>
          <cell r="J3581">
            <v>894</v>
          </cell>
          <cell r="K3581">
            <v>300</v>
          </cell>
          <cell r="L3581">
            <v>4604</v>
          </cell>
          <cell r="M3581">
            <v>0</v>
          </cell>
          <cell r="N3581">
            <v>0</v>
          </cell>
          <cell r="O3581">
            <v>0</v>
          </cell>
        </row>
        <row r="3582">
          <cell r="A3582" t="str">
            <v>14</v>
          </cell>
          <cell r="B3582" t="str">
            <v>05</v>
          </cell>
          <cell r="C3582" t="str">
            <v>02</v>
          </cell>
          <cell r="D3582" t="str">
            <v>01</v>
          </cell>
          <cell r="E3582" t="str">
            <v>14</v>
          </cell>
          <cell r="F3582" t="str">
            <v>07</v>
          </cell>
          <cell r="G3582" t="str">
            <v>5</v>
          </cell>
          <cell r="H3582" t="str">
            <v>00</v>
          </cell>
          <cell r="I3582" t="str">
            <v>0</v>
          </cell>
          <cell r="J3582">
            <v>0</v>
          </cell>
          <cell r="K3582">
            <v>200</v>
          </cell>
          <cell r="L3582">
            <v>0</v>
          </cell>
          <cell r="M3582">
            <v>200</v>
          </cell>
          <cell r="N3582">
            <v>200</v>
          </cell>
          <cell r="O3582">
            <v>200</v>
          </cell>
        </row>
        <row r="3583">
          <cell r="A3583" t="str">
            <v>14</v>
          </cell>
          <cell r="B3583" t="str">
            <v>05</v>
          </cell>
          <cell r="C3583" t="str">
            <v>02</v>
          </cell>
          <cell r="D3583" t="str">
            <v>01</v>
          </cell>
          <cell r="E3583" t="str">
            <v>14</v>
          </cell>
          <cell r="F3583" t="str">
            <v>23</v>
          </cell>
          <cell r="G3583" t="str">
            <v>5</v>
          </cell>
          <cell r="H3583" t="str">
            <v>00</v>
          </cell>
          <cell r="I3583" t="str">
            <v>0</v>
          </cell>
          <cell r="J3583">
            <v>0</v>
          </cell>
          <cell r="K3583">
            <v>500</v>
          </cell>
          <cell r="L3583">
            <v>496</v>
          </cell>
          <cell r="M3583">
            <v>500</v>
          </cell>
          <cell r="N3583">
            <v>500</v>
          </cell>
          <cell r="O3583">
            <v>500</v>
          </cell>
        </row>
        <row r="3584">
          <cell r="A3584" t="str">
            <v>14</v>
          </cell>
          <cell r="B3584" t="str">
            <v>05</v>
          </cell>
          <cell r="C3584" t="str">
            <v>03</v>
          </cell>
          <cell r="D3584" t="str">
            <v>01</v>
          </cell>
          <cell r="E3584" t="str">
            <v>11</v>
          </cell>
          <cell r="F3584" t="str">
            <v>05</v>
          </cell>
          <cell r="G3584" t="str">
            <v>1</v>
          </cell>
          <cell r="H3584" t="str">
            <v>00</v>
          </cell>
          <cell r="I3584" t="str">
            <v>0</v>
          </cell>
          <cell r="J3584">
            <v>0</v>
          </cell>
          <cell r="K3584">
            <v>3000</v>
          </cell>
          <cell r="L3584">
            <v>0</v>
          </cell>
          <cell r="M3584">
            <v>0</v>
          </cell>
          <cell r="N3584">
            <v>0</v>
          </cell>
          <cell r="O3584">
            <v>0</v>
          </cell>
        </row>
        <row r="3585">
          <cell r="A3585" t="str">
            <v>14</v>
          </cell>
          <cell r="B3585" t="str">
            <v>05</v>
          </cell>
          <cell r="C3585" t="str">
            <v>03</v>
          </cell>
          <cell r="D3585" t="str">
            <v>01</v>
          </cell>
          <cell r="E3585" t="str">
            <v>13</v>
          </cell>
          <cell r="F3585" t="str">
            <v>03</v>
          </cell>
          <cell r="G3585" t="str">
            <v>1</v>
          </cell>
          <cell r="H3585" t="str">
            <v>00</v>
          </cell>
          <cell r="I3585" t="str">
            <v>0</v>
          </cell>
          <cell r="J3585">
            <v>1451</v>
          </cell>
          <cell r="K3585">
            <v>200</v>
          </cell>
          <cell r="L3585">
            <v>0</v>
          </cell>
          <cell r="M3585">
            <v>200</v>
          </cell>
          <cell r="N3585">
            <v>200</v>
          </cell>
          <cell r="O3585">
            <v>200</v>
          </cell>
        </row>
        <row r="3586">
          <cell r="A3586" t="str">
            <v>14</v>
          </cell>
          <cell r="B3586" t="str">
            <v>05</v>
          </cell>
          <cell r="C3586" t="str">
            <v>03</v>
          </cell>
          <cell r="D3586" t="str">
            <v>01</v>
          </cell>
          <cell r="E3586" t="str">
            <v>13</v>
          </cell>
          <cell r="F3586" t="str">
            <v>07</v>
          </cell>
          <cell r="G3586" t="str">
            <v>1</v>
          </cell>
          <cell r="H3586" t="str">
            <v>00</v>
          </cell>
          <cell r="I3586" t="str">
            <v>0</v>
          </cell>
          <cell r="J3586">
            <v>0</v>
          </cell>
          <cell r="K3586">
            <v>1</v>
          </cell>
          <cell r="L3586">
            <v>0</v>
          </cell>
          <cell r="M3586">
            <v>0</v>
          </cell>
          <cell r="N3586">
            <v>0</v>
          </cell>
          <cell r="O3586">
            <v>0</v>
          </cell>
        </row>
        <row r="3587">
          <cell r="A3587" t="str">
            <v>14</v>
          </cell>
          <cell r="B3587" t="str">
            <v>05</v>
          </cell>
          <cell r="C3587" t="str">
            <v>03</v>
          </cell>
          <cell r="D3587" t="str">
            <v>01</v>
          </cell>
          <cell r="E3587" t="str">
            <v>13</v>
          </cell>
          <cell r="F3587" t="str">
            <v>08</v>
          </cell>
          <cell r="G3587" t="str">
            <v>1</v>
          </cell>
          <cell r="H3587" t="str">
            <v>00</v>
          </cell>
          <cell r="I3587" t="str">
            <v>0</v>
          </cell>
          <cell r="J3587">
            <v>0</v>
          </cell>
          <cell r="K3587">
            <v>750</v>
          </cell>
          <cell r="L3587">
            <v>805</v>
          </cell>
          <cell r="M3587">
            <v>0</v>
          </cell>
          <cell r="N3587">
            <v>0</v>
          </cell>
          <cell r="O3587">
            <v>0</v>
          </cell>
        </row>
        <row r="3588">
          <cell r="A3588" t="str">
            <v>14</v>
          </cell>
          <cell r="B3588" t="str">
            <v>05</v>
          </cell>
          <cell r="C3588" t="str">
            <v>03</v>
          </cell>
          <cell r="D3588" t="str">
            <v>01</v>
          </cell>
          <cell r="E3588" t="str">
            <v>13</v>
          </cell>
          <cell r="F3588" t="str">
            <v>11</v>
          </cell>
          <cell r="G3588" t="str">
            <v>1</v>
          </cell>
          <cell r="H3588" t="str">
            <v>00</v>
          </cell>
          <cell r="I3588" t="str">
            <v>0</v>
          </cell>
          <cell r="J3588">
            <v>0</v>
          </cell>
          <cell r="K3588">
            <v>800</v>
          </cell>
          <cell r="L3588">
            <v>0</v>
          </cell>
          <cell r="M3588">
            <v>0</v>
          </cell>
          <cell r="N3588">
            <v>0</v>
          </cell>
          <cell r="O3588">
            <v>0</v>
          </cell>
        </row>
        <row r="3589">
          <cell r="A3589" t="str">
            <v>14</v>
          </cell>
          <cell r="B3589" t="str">
            <v>05</v>
          </cell>
          <cell r="C3589" t="str">
            <v>03</v>
          </cell>
          <cell r="D3589" t="str">
            <v>01</v>
          </cell>
          <cell r="E3589" t="str">
            <v>13</v>
          </cell>
          <cell r="F3589" t="str">
            <v>15</v>
          </cell>
          <cell r="G3589" t="str">
            <v>1</v>
          </cell>
          <cell r="H3589" t="str">
            <v>00</v>
          </cell>
          <cell r="I3589" t="str">
            <v>0</v>
          </cell>
          <cell r="J3589">
            <v>0</v>
          </cell>
          <cell r="K3589">
            <v>1000</v>
          </cell>
          <cell r="L3589">
            <v>460</v>
          </cell>
          <cell r="M3589">
            <v>1000</v>
          </cell>
          <cell r="N3589">
            <v>1000</v>
          </cell>
          <cell r="O3589">
            <v>1000</v>
          </cell>
        </row>
        <row r="3590">
          <cell r="A3590" t="str">
            <v>14</v>
          </cell>
          <cell r="B3590" t="str">
            <v>05</v>
          </cell>
          <cell r="C3590" t="str">
            <v>03</v>
          </cell>
          <cell r="D3590" t="str">
            <v>01</v>
          </cell>
          <cell r="E3590" t="str">
            <v>13</v>
          </cell>
          <cell r="F3590" t="str">
            <v>63</v>
          </cell>
          <cell r="G3590" t="str">
            <v>1</v>
          </cell>
          <cell r="H3590" t="str">
            <v>00</v>
          </cell>
          <cell r="I3590" t="str">
            <v>0</v>
          </cell>
          <cell r="J3590">
            <v>0</v>
          </cell>
          <cell r="K3590">
            <v>500</v>
          </cell>
          <cell r="L3590">
            <v>545</v>
          </cell>
          <cell r="M3590">
            <v>0</v>
          </cell>
          <cell r="N3590">
            <v>0</v>
          </cell>
          <cell r="O3590">
            <v>0</v>
          </cell>
        </row>
        <row r="3591">
          <cell r="A3591" t="str">
            <v>14</v>
          </cell>
          <cell r="B3591" t="str">
            <v>05</v>
          </cell>
          <cell r="C3591" t="str">
            <v>03</v>
          </cell>
          <cell r="D3591" t="str">
            <v>01</v>
          </cell>
          <cell r="E3591" t="str">
            <v>14</v>
          </cell>
          <cell r="F3591" t="str">
            <v>05</v>
          </cell>
          <cell r="G3591" t="str">
            <v>1</v>
          </cell>
          <cell r="H3591" t="str">
            <v>00</v>
          </cell>
          <cell r="I3591" t="str">
            <v>0</v>
          </cell>
          <cell r="J3591">
            <v>0</v>
          </cell>
          <cell r="K3591">
            <v>1500</v>
          </cell>
          <cell r="L3591">
            <v>6251</v>
          </cell>
          <cell r="M3591">
            <v>0</v>
          </cell>
          <cell r="N3591">
            <v>0</v>
          </cell>
          <cell r="O3591">
            <v>0</v>
          </cell>
        </row>
        <row r="3592">
          <cell r="A3592" t="str">
            <v>14</v>
          </cell>
          <cell r="B3592" t="str">
            <v>05</v>
          </cell>
          <cell r="C3592" t="str">
            <v>03</v>
          </cell>
          <cell r="D3592" t="str">
            <v>01</v>
          </cell>
          <cell r="E3592" t="str">
            <v>14</v>
          </cell>
          <cell r="F3592" t="str">
            <v>17</v>
          </cell>
          <cell r="G3592" t="str">
            <v>1</v>
          </cell>
          <cell r="H3592" t="str">
            <v>00</v>
          </cell>
          <cell r="I3592" t="str">
            <v>0</v>
          </cell>
          <cell r="J3592">
            <v>0</v>
          </cell>
          <cell r="K3592">
            <v>2500</v>
          </cell>
          <cell r="L3592">
            <v>6308</v>
          </cell>
          <cell r="M3592">
            <v>0</v>
          </cell>
          <cell r="N3592">
            <v>0</v>
          </cell>
          <cell r="O3592">
            <v>0</v>
          </cell>
        </row>
        <row r="3593">
          <cell r="A3593" t="str">
            <v>14</v>
          </cell>
          <cell r="B3593" t="str">
            <v>05</v>
          </cell>
          <cell r="C3593" t="str">
            <v>03</v>
          </cell>
          <cell r="D3593" t="str">
            <v>01</v>
          </cell>
          <cell r="E3593" t="str">
            <v>14</v>
          </cell>
          <cell r="F3593" t="str">
            <v>18</v>
          </cell>
          <cell r="G3593" t="str">
            <v>1</v>
          </cell>
          <cell r="H3593" t="str">
            <v>00</v>
          </cell>
          <cell r="I3593" t="str">
            <v>0</v>
          </cell>
          <cell r="J3593">
            <v>0</v>
          </cell>
          <cell r="K3593">
            <v>2</v>
          </cell>
          <cell r="L3593">
            <v>5998</v>
          </cell>
          <cell r="M3593">
            <v>0</v>
          </cell>
          <cell r="N3593">
            <v>0</v>
          </cell>
          <cell r="O3593">
            <v>0</v>
          </cell>
        </row>
        <row r="3594">
          <cell r="A3594" t="str">
            <v>14</v>
          </cell>
          <cell r="B3594" t="str">
            <v>05</v>
          </cell>
          <cell r="C3594" t="str">
            <v>03</v>
          </cell>
          <cell r="D3594" t="str">
            <v>01</v>
          </cell>
          <cell r="E3594" t="str">
            <v>14</v>
          </cell>
          <cell r="F3594" t="str">
            <v>19</v>
          </cell>
          <cell r="G3594" t="str">
            <v>1</v>
          </cell>
          <cell r="H3594" t="str">
            <v>00</v>
          </cell>
          <cell r="I3594" t="str">
            <v>0</v>
          </cell>
          <cell r="J3594">
            <v>0</v>
          </cell>
          <cell r="K3594">
            <v>1000</v>
          </cell>
          <cell r="L3594">
            <v>7478</v>
          </cell>
          <cell r="M3594">
            <v>0</v>
          </cell>
          <cell r="N3594">
            <v>0</v>
          </cell>
          <cell r="O3594">
            <v>0</v>
          </cell>
        </row>
        <row r="3595">
          <cell r="A3595" t="str">
            <v>14</v>
          </cell>
          <cell r="B3595" t="str">
            <v>05</v>
          </cell>
          <cell r="C3595" t="str">
            <v>03</v>
          </cell>
          <cell r="D3595" t="str">
            <v>01</v>
          </cell>
          <cell r="E3595" t="str">
            <v>14</v>
          </cell>
          <cell r="F3595" t="str">
            <v>20</v>
          </cell>
          <cell r="G3595" t="str">
            <v>1</v>
          </cell>
          <cell r="H3595" t="str">
            <v>00</v>
          </cell>
          <cell r="I3595" t="str">
            <v>0</v>
          </cell>
          <cell r="J3595">
            <v>0</v>
          </cell>
          <cell r="K3595">
            <v>1600</v>
          </cell>
          <cell r="L3595">
            <v>14364</v>
          </cell>
          <cell r="M3595">
            <v>1600</v>
          </cell>
          <cell r="N3595">
            <v>1600</v>
          </cell>
          <cell r="O3595">
            <v>1600</v>
          </cell>
        </row>
        <row r="3596">
          <cell r="A3596" t="str">
            <v>14</v>
          </cell>
          <cell r="B3596" t="str">
            <v>05</v>
          </cell>
          <cell r="C3596" t="str">
            <v>03</v>
          </cell>
          <cell r="D3596" t="str">
            <v>01</v>
          </cell>
          <cell r="E3596" t="str">
            <v>14</v>
          </cell>
          <cell r="F3596" t="str">
            <v>23</v>
          </cell>
          <cell r="G3596" t="str">
            <v>1</v>
          </cell>
          <cell r="H3596" t="str">
            <v>00</v>
          </cell>
          <cell r="I3596" t="str">
            <v>0</v>
          </cell>
          <cell r="J3596">
            <v>0</v>
          </cell>
          <cell r="K3596">
            <v>4000</v>
          </cell>
          <cell r="L3596">
            <v>0</v>
          </cell>
          <cell r="M3596">
            <v>0</v>
          </cell>
          <cell r="N3596">
            <v>0</v>
          </cell>
          <cell r="O3596">
            <v>0</v>
          </cell>
        </row>
        <row r="3597">
          <cell r="A3597" t="str">
            <v>14</v>
          </cell>
          <cell r="B3597" t="str">
            <v>05</v>
          </cell>
          <cell r="C3597" t="str">
            <v>03</v>
          </cell>
          <cell r="D3597" t="str">
            <v>01</v>
          </cell>
          <cell r="E3597" t="str">
            <v>11</v>
          </cell>
          <cell r="F3597" t="str">
            <v>05</v>
          </cell>
          <cell r="G3597" t="str">
            <v>2</v>
          </cell>
          <cell r="H3597" t="str">
            <v>00</v>
          </cell>
          <cell r="I3597" t="str">
            <v>0</v>
          </cell>
          <cell r="J3597">
            <v>130</v>
          </cell>
          <cell r="K3597">
            <v>2000</v>
          </cell>
          <cell r="L3597">
            <v>0</v>
          </cell>
          <cell r="M3597">
            <v>0</v>
          </cell>
          <cell r="N3597">
            <v>0</v>
          </cell>
          <cell r="O3597">
            <v>0</v>
          </cell>
        </row>
        <row r="3598">
          <cell r="A3598" t="str">
            <v>14</v>
          </cell>
          <cell r="B3598" t="str">
            <v>05</v>
          </cell>
          <cell r="C3598" t="str">
            <v>03</v>
          </cell>
          <cell r="D3598" t="str">
            <v>01</v>
          </cell>
          <cell r="E3598" t="str">
            <v>13</v>
          </cell>
          <cell r="F3598" t="str">
            <v>03</v>
          </cell>
          <cell r="G3598" t="str">
            <v>2</v>
          </cell>
          <cell r="H3598" t="str">
            <v>00</v>
          </cell>
          <cell r="I3598" t="str">
            <v>0</v>
          </cell>
          <cell r="J3598">
            <v>0</v>
          </cell>
          <cell r="K3598">
            <v>100</v>
          </cell>
          <cell r="L3598">
            <v>6660</v>
          </cell>
          <cell r="M3598">
            <v>100</v>
          </cell>
          <cell r="N3598">
            <v>100</v>
          </cell>
          <cell r="O3598">
            <v>100</v>
          </cell>
        </row>
        <row r="3599">
          <cell r="A3599" t="str">
            <v>14</v>
          </cell>
          <cell r="B3599" t="str">
            <v>05</v>
          </cell>
          <cell r="C3599" t="str">
            <v>03</v>
          </cell>
          <cell r="D3599" t="str">
            <v>01</v>
          </cell>
          <cell r="E3599" t="str">
            <v>13</v>
          </cell>
          <cell r="F3599" t="str">
            <v>07</v>
          </cell>
          <cell r="G3599" t="str">
            <v>2</v>
          </cell>
          <cell r="H3599" t="str">
            <v>00</v>
          </cell>
          <cell r="I3599" t="str">
            <v>0</v>
          </cell>
          <cell r="J3599">
            <v>1020</v>
          </cell>
          <cell r="K3599">
            <v>1</v>
          </cell>
          <cell r="L3599">
            <v>71</v>
          </cell>
          <cell r="M3599">
            <v>0</v>
          </cell>
          <cell r="N3599">
            <v>0</v>
          </cell>
          <cell r="O3599">
            <v>0</v>
          </cell>
        </row>
        <row r="3600">
          <cell r="A3600" t="str">
            <v>14</v>
          </cell>
          <cell r="B3600" t="str">
            <v>05</v>
          </cell>
          <cell r="C3600" t="str">
            <v>03</v>
          </cell>
          <cell r="D3600" t="str">
            <v>01</v>
          </cell>
          <cell r="E3600" t="str">
            <v>13</v>
          </cell>
          <cell r="F3600" t="str">
            <v>08</v>
          </cell>
          <cell r="G3600" t="str">
            <v>2</v>
          </cell>
          <cell r="H3600" t="str">
            <v>00</v>
          </cell>
          <cell r="I3600" t="str">
            <v>0</v>
          </cell>
          <cell r="J3600">
            <v>0</v>
          </cell>
          <cell r="K3600">
            <v>600</v>
          </cell>
          <cell r="L3600">
            <v>313</v>
          </cell>
          <cell r="M3600">
            <v>0</v>
          </cell>
          <cell r="N3600">
            <v>0</v>
          </cell>
          <cell r="O3600">
            <v>0</v>
          </cell>
        </row>
        <row r="3601">
          <cell r="A3601" t="str">
            <v>14</v>
          </cell>
          <cell r="B3601" t="str">
            <v>05</v>
          </cell>
          <cell r="C3601" t="str">
            <v>03</v>
          </cell>
          <cell r="D3601" t="str">
            <v>01</v>
          </cell>
          <cell r="E3601" t="str">
            <v>13</v>
          </cell>
          <cell r="F3601" t="str">
            <v>15</v>
          </cell>
          <cell r="G3601" t="str">
            <v>2</v>
          </cell>
          <cell r="H3601" t="str">
            <v>00</v>
          </cell>
          <cell r="I3601" t="str">
            <v>0</v>
          </cell>
          <cell r="J3601">
            <v>734</v>
          </cell>
          <cell r="K3601">
            <v>800</v>
          </cell>
          <cell r="L3601">
            <v>0</v>
          </cell>
          <cell r="M3601">
            <v>0</v>
          </cell>
          <cell r="N3601">
            <v>0</v>
          </cell>
          <cell r="O3601">
            <v>0</v>
          </cell>
        </row>
        <row r="3602">
          <cell r="A3602" t="str">
            <v>14</v>
          </cell>
          <cell r="B3602" t="str">
            <v>05</v>
          </cell>
          <cell r="C3602" t="str">
            <v>03</v>
          </cell>
          <cell r="D3602" t="str">
            <v>01</v>
          </cell>
          <cell r="E3602" t="str">
            <v>13</v>
          </cell>
          <cell r="F3602" t="str">
            <v>63</v>
          </cell>
          <cell r="G3602" t="str">
            <v>2</v>
          </cell>
          <cell r="H3602" t="str">
            <v>00</v>
          </cell>
          <cell r="I3602" t="str">
            <v>0</v>
          </cell>
          <cell r="J3602">
            <v>602</v>
          </cell>
          <cell r="K3602">
            <v>400</v>
          </cell>
          <cell r="L3602">
            <v>0</v>
          </cell>
          <cell r="M3602">
            <v>0</v>
          </cell>
          <cell r="N3602">
            <v>0</v>
          </cell>
          <cell r="O3602">
            <v>0</v>
          </cell>
        </row>
        <row r="3603">
          <cell r="A3603" t="str">
            <v>14</v>
          </cell>
          <cell r="B3603" t="str">
            <v>05</v>
          </cell>
          <cell r="C3603" t="str">
            <v>03</v>
          </cell>
          <cell r="D3603" t="str">
            <v>01</v>
          </cell>
          <cell r="E3603" t="str">
            <v>14</v>
          </cell>
          <cell r="F3603" t="str">
            <v>05</v>
          </cell>
          <cell r="G3603" t="str">
            <v>2</v>
          </cell>
          <cell r="H3603" t="str">
            <v>00</v>
          </cell>
          <cell r="I3603" t="str">
            <v>0</v>
          </cell>
          <cell r="J3603">
            <v>680</v>
          </cell>
          <cell r="K3603">
            <v>500</v>
          </cell>
          <cell r="L3603">
            <v>0</v>
          </cell>
          <cell r="M3603">
            <v>500</v>
          </cell>
          <cell r="N3603">
            <v>500</v>
          </cell>
          <cell r="O3603">
            <v>500</v>
          </cell>
        </row>
        <row r="3604">
          <cell r="A3604" t="str">
            <v>14</v>
          </cell>
          <cell r="B3604" t="str">
            <v>05</v>
          </cell>
          <cell r="C3604" t="str">
            <v>03</v>
          </cell>
          <cell r="D3604" t="str">
            <v>01</v>
          </cell>
          <cell r="E3604" t="str">
            <v>14</v>
          </cell>
          <cell r="F3604" t="str">
            <v>23</v>
          </cell>
          <cell r="G3604" t="str">
            <v>2</v>
          </cell>
          <cell r="H3604" t="str">
            <v>00</v>
          </cell>
          <cell r="I3604" t="str">
            <v>0</v>
          </cell>
          <cell r="J3604">
            <v>0</v>
          </cell>
          <cell r="K3604">
            <v>6800</v>
          </cell>
          <cell r="L3604">
            <v>2088</v>
          </cell>
          <cell r="M3604">
            <v>0</v>
          </cell>
          <cell r="N3604">
            <v>0</v>
          </cell>
          <cell r="O3604">
            <v>0</v>
          </cell>
        </row>
        <row r="3605">
          <cell r="A3605" t="str">
            <v>14</v>
          </cell>
          <cell r="B3605" t="str">
            <v>05</v>
          </cell>
          <cell r="C3605" t="str">
            <v>03</v>
          </cell>
          <cell r="D3605" t="str">
            <v>01</v>
          </cell>
          <cell r="E3605" t="str">
            <v>20</v>
          </cell>
          <cell r="F3605" t="str">
            <v>01</v>
          </cell>
          <cell r="G3605" t="str">
            <v>2</v>
          </cell>
          <cell r="H3605" t="str">
            <v>00</v>
          </cell>
          <cell r="I3605" t="str">
            <v>0</v>
          </cell>
          <cell r="J3605">
            <v>0</v>
          </cell>
          <cell r="K3605">
            <v>1</v>
          </cell>
          <cell r="L3605">
            <v>560</v>
          </cell>
          <cell r="M3605">
            <v>1</v>
          </cell>
          <cell r="N3605">
            <v>1</v>
          </cell>
          <cell r="O3605">
            <v>1</v>
          </cell>
        </row>
        <row r="3606">
          <cell r="A3606" t="str">
            <v>14</v>
          </cell>
          <cell r="B3606" t="str">
            <v>05</v>
          </cell>
          <cell r="C3606" t="str">
            <v>03</v>
          </cell>
          <cell r="D3606" t="str">
            <v>01</v>
          </cell>
          <cell r="E3606" t="str">
            <v>11</v>
          </cell>
          <cell r="F3606" t="str">
            <v>05</v>
          </cell>
          <cell r="G3606" t="str">
            <v>3</v>
          </cell>
          <cell r="H3606" t="str">
            <v>00</v>
          </cell>
          <cell r="I3606" t="str">
            <v>0</v>
          </cell>
          <cell r="J3606">
            <v>0</v>
          </cell>
          <cell r="K3606">
            <v>500</v>
          </cell>
          <cell r="L3606">
            <v>0</v>
          </cell>
          <cell r="M3606">
            <v>0</v>
          </cell>
          <cell r="N3606">
            <v>0</v>
          </cell>
          <cell r="O3606">
            <v>0</v>
          </cell>
        </row>
        <row r="3607">
          <cell r="A3607" t="str">
            <v>14</v>
          </cell>
          <cell r="B3607" t="str">
            <v>05</v>
          </cell>
          <cell r="C3607" t="str">
            <v>03</v>
          </cell>
          <cell r="D3607" t="str">
            <v>01</v>
          </cell>
          <cell r="E3607" t="str">
            <v>13</v>
          </cell>
          <cell r="F3607" t="str">
            <v>07</v>
          </cell>
          <cell r="G3607" t="str">
            <v>3</v>
          </cell>
          <cell r="H3607" t="str">
            <v>00</v>
          </cell>
          <cell r="I3607" t="str">
            <v>0</v>
          </cell>
          <cell r="J3607">
            <v>90</v>
          </cell>
          <cell r="K3607">
            <v>1</v>
          </cell>
          <cell r="L3607">
            <v>0</v>
          </cell>
          <cell r="M3607">
            <v>0</v>
          </cell>
          <cell r="N3607">
            <v>0</v>
          </cell>
          <cell r="O3607">
            <v>0</v>
          </cell>
        </row>
        <row r="3608">
          <cell r="A3608" t="str">
            <v>14</v>
          </cell>
          <cell r="B3608" t="str">
            <v>05</v>
          </cell>
          <cell r="C3608" t="str">
            <v>03</v>
          </cell>
          <cell r="D3608" t="str">
            <v>01</v>
          </cell>
          <cell r="E3608" t="str">
            <v>13</v>
          </cell>
          <cell r="F3608" t="str">
            <v>08</v>
          </cell>
          <cell r="G3608" t="str">
            <v>3</v>
          </cell>
          <cell r="H3608" t="str">
            <v>00</v>
          </cell>
          <cell r="I3608" t="str">
            <v>0</v>
          </cell>
          <cell r="J3608">
            <v>0</v>
          </cell>
          <cell r="K3608">
            <v>250</v>
          </cell>
          <cell r="L3608">
            <v>0</v>
          </cell>
          <cell r="M3608">
            <v>0</v>
          </cell>
          <cell r="N3608">
            <v>0</v>
          </cell>
          <cell r="O3608">
            <v>0</v>
          </cell>
        </row>
        <row r="3609">
          <cell r="A3609" t="str">
            <v>14</v>
          </cell>
          <cell r="B3609" t="str">
            <v>05</v>
          </cell>
          <cell r="C3609" t="str">
            <v>03</v>
          </cell>
          <cell r="D3609" t="str">
            <v>01</v>
          </cell>
          <cell r="E3609" t="str">
            <v>13</v>
          </cell>
          <cell r="F3609" t="str">
            <v>03</v>
          </cell>
          <cell r="G3609" t="str">
            <v>3</v>
          </cell>
          <cell r="H3609" t="str">
            <v>00</v>
          </cell>
          <cell r="I3609" t="str">
            <v>0</v>
          </cell>
          <cell r="J3609">
            <v>0</v>
          </cell>
          <cell r="K3609">
            <v>100</v>
          </cell>
          <cell r="L3609">
            <v>0</v>
          </cell>
          <cell r="M3609">
            <v>100</v>
          </cell>
          <cell r="N3609">
            <v>100</v>
          </cell>
          <cell r="O3609">
            <v>100</v>
          </cell>
        </row>
        <row r="3610">
          <cell r="A3610" t="str">
            <v>14</v>
          </cell>
          <cell r="B3610" t="str">
            <v>05</v>
          </cell>
          <cell r="C3610" t="str">
            <v>03</v>
          </cell>
          <cell r="D3610" t="str">
            <v>01</v>
          </cell>
          <cell r="E3610" t="str">
            <v>13</v>
          </cell>
          <cell r="F3610" t="str">
            <v>15</v>
          </cell>
          <cell r="G3610" t="str">
            <v>3</v>
          </cell>
          <cell r="H3610" t="str">
            <v>00</v>
          </cell>
          <cell r="I3610" t="str">
            <v>0</v>
          </cell>
          <cell r="J3610">
            <v>6407</v>
          </cell>
          <cell r="K3610">
            <v>500</v>
          </cell>
          <cell r="L3610">
            <v>0</v>
          </cell>
          <cell r="M3610">
            <v>0</v>
          </cell>
          <cell r="N3610">
            <v>0</v>
          </cell>
          <cell r="O3610">
            <v>0</v>
          </cell>
        </row>
        <row r="3611">
          <cell r="A3611" t="str">
            <v>14</v>
          </cell>
          <cell r="B3611" t="str">
            <v>05</v>
          </cell>
          <cell r="C3611" t="str">
            <v>03</v>
          </cell>
          <cell r="D3611" t="str">
            <v>01</v>
          </cell>
          <cell r="E3611" t="str">
            <v>14</v>
          </cell>
          <cell r="F3611" t="str">
            <v>05</v>
          </cell>
          <cell r="G3611" t="str">
            <v>3</v>
          </cell>
          <cell r="H3611" t="str">
            <v>00</v>
          </cell>
          <cell r="I3611" t="str">
            <v>0</v>
          </cell>
          <cell r="J3611">
            <v>230</v>
          </cell>
          <cell r="K3611">
            <v>500</v>
          </cell>
          <cell r="L3611">
            <v>0</v>
          </cell>
          <cell r="M3611">
            <v>500</v>
          </cell>
          <cell r="N3611">
            <v>500</v>
          </cell>
          <cell r="O3611">
            <v>500</v>
          </cell>
        </row>
        <row r="3612">
          <cell r="A3612" t="str">
            <v>14</v>
          </cell>
          <cell r="B3612" t="str">
            <v>05</v>
          </cell>
          <cell r="C3612" t="str">
            <v>03</v>
          </cell>
          <cell r="D3612" t="str">
            <v>01</v>
          </cell>
          <cell r="E3612" t="str">
            <v>14</v>
          </cell>
          <cell r="F3612" t="str">
            <v>19</v>
          </cell>
          <cell r="G3612" t="str">
            <v>3</v>
          </cell>
          <cell r="H3612" t="str">
            <v>00</v>
          </cell>
          <cell r="I3612" t="str">
            <v>0</v>
          </cell>
          <cell r="J3612">
            <v>0</v>
          </cell>
          <cell r="K3612">
            <v>300</v>
          </cell>
          <cell r="L3612">
            <v>0</v>
          </cell>
          <cell r="M3612">
            <v>0</v>
          </cell>
          <cell r="N3612">
            <v>0</v>
          </cell>
          <cell r="O3612">
            <v>0</v>
          </cell>
        </row>
        <row r="3613">
          <cell r="A3613" t="str">
            <v>14</v>
          </cell>
          <cell r="B3613" t="str">
            <v>05</v>
          </cell>
          <cell r="C3613" t="str">
            <v>03</v>
          </cell>
          <cell r="D3613" t="str">
            <v>01</v>
          </cell>
          <cell r="E3613" t="str">
            <v>14</v>
          </cell>
          <cell r="F3613" t="str">
            <v>23</v>
          </cell>
          <cell r="G3613" t="str">
            <v>3</v>
          </cell>
          <cell r="H3613" t="str">
            <v>00</v>
          </cell>
          <cell r="I3613" t="str">
            <v>0</v>
          </cell>
          <cell r="J3613">
            <v>3653</v>
          </cell>
          <cell r="K3613">
            <v>2700</v>
          </cell>
          <cell r="L3613">
            <v>702</v>
          </cell>
          <cell r="M3613">
            <v>0</v>
          </cell>
          <cell r="N3613">
            <v>0</v>
          </cell>
          <cell r="O3613">
            <v>0</v>
          </cell>
        </row>
        <row r="3614">
          <cell r="A3614" t="str">
            <v>14</v>
          </cell>
          <cell r="B3614" t="str">
            <v>05</v>
          </cell>
          <cell r="C3614" t="str">
            <v>03</v>
          </cell>
          <cell r="D3614" t="str">
            <v>01</v>
          </cell>
          <cell r="E3614" t="str">
            <v>20</v>
          </cell>
          <cell r="F3614" t="str">
            <v>01</v>
          </cell>
          <cell r="G3614" t="str">
            <v>3</v>
          </cell>
          <cell r="H3614" t="str">
            <v>00</v>
          </cell>
          <cell r="I3614" t="str">
            <v>0</v>
          </cell>
          <cell r="J3614">
            <v>0</v>
          </cell>
          <cell r="K3614">
            <v>1</v>
          </cell>
          <cell r="L3614">
            <v>23</v>
          </cell>
          <cell r="M3614">
            <v>1</v>
          </cell>
          <cell r="N3614">
            <v>1</v>
          </cell>
          <cell r="O3614">
            <v>1</v>
          </cell>
        </row>
        <row r="3615">
          <cell r="A3615" t="str">
            <v>14</v>
          </cell>
          <cell r="B3615" t="str">
            <v>05</v>
          </cell>
          <cell r="C3615" t="str">
            <v>03</v>
          </cell>
          <cell r="D3615" t="str">
            <v>01</v>
          </cell>
          <cell r="E3615" t="str">
            <v>11</v>
          </cell>
          <cell r="F3615" t="str">
            <v>05</v>
          </cell>
          <cell r="G3615" t="str">
            <v>4</v>
          </cell>
          <cell r="H3615" t="str">
            <v>00</v>
          </cell>
          <cell r="I3615" t="str">
            <v>0</v>
          </cell>
          <cell r="J3615">
            <v>2844</v>
          </cell>
          <cell r="K3615">
            <v>1500</v>
          </cell>
          <cell r="L3615">
            <v>0</v>
          </cell>
          <cell r="M3615">
            <v>4500</v>
          </cell>
          <cell r="N3615">
            <v>4500</v>
          </cell>
          <cell r="O3615">
            <v>4500</v>
          </cell>
        </row>
        <row r="3616">
          <cell r="A3616" t="str">
            <v>14</v>
          </cell>
          <cell r="B3616" t="str">
            <v>05</v>
          </cell>
          <cell r="C3616" t="str">
            <v>03</v>
          </cell>
          <cell r="D3616" t="str">
            <v>01</v>
          </cell>
          <cell r="E3616" t="str">
            <v>13</v>
          </cell>
          <cell r="F3616" t="str">
            <v>07</v>
          </cell>
          <cell r="G3616" t="str">
            <v>4</v>
          </cell>
          <cell r="H3616" t="str">
            <v>00</v>
          </cell>
          <cell r="I3616" t="str">
            <v>0</v>
          </cell>
          <cell r="J3616">
            <v>5455</v>
          </cell>
          <cell r="K3616">
            <v>1</v>
          </cell>
          <cell r="L3616">
            <v>0</v>
          </cell>
          <cell r="M3616">
            <v>0</v>
          </cell>
          <cell r="N3616">
            <v>0</v>
          </cell>
          <cell r="O3616">
            <v>0</v>
          </cell>
        </row>
        <row r="3617">
          <cell r="A3617" t="str">
            <v>14</v>
          </cell>
          <cell r="B3617" t="str">
            <v>05</v>
          </cell>
          <cell r="C3617" t="str">
            <v>03</v>
          </cell>
          <cell r="D3617" t="str">
            <v>01</v>
          </cell>
          <cell r="E3617" t="str">
            <v>13</v>
          </cell>
          <cell r="F3617" t="str">
            <v>08</v>
          </cell>
          <cell r="G3617" t="str">
            <v>4</v>
          </cell>
          <cell r="H3617" t="str">
            <v>00</v>
          </cell>
          <cell r="I3617" t="str">
            <v>0</v>
          </cell>
          <cell r="J3617">
            <v>656</v>
          </cell>
          <cell r="K3617">
            <v>250</v>
          </cell>
          <cell r="L3617">
            <v>790</v>
          </cell>
          <cell r="M3617">
            <v>0</v>
          </cell>
          <cell r="N3617">
            <v>0</v>
          </cell>
          <cell r="O3617">
            <v>0</v>
          </cell>
        </row>
        <row r="3618">
          <cell r="A3618" t="str">
            <v>14</v>
          </cell>
          <cell r="B3618" t="str">
            <v>05</v>
          </cell>
          <cell r="C3618" t="str">
            <v>03</v>
          </cell>
          <cell r="D3618" t="str">
            <v>01</v>
          </cell>
          <cell r="E3618" t="str">
            <v>13</v>
          </cell>
          <cell r="F3618" t="str">
            <v>03</v>
          </cell>
          <cell r="G3618" t="str">
            <v>4</v>
          </cell>
          <cell r="H3618" t="str">
            <v>00</v>
          </cell>
          <cell r="I3618" t="str">
            <v>0</v>
          </cell>
          <cell r="J3618">
            <v>0</v>
          </cell>
          <cell r="K3618">
            <v>100</v>
          </cell>
          <cell r="L3618">
            <v>561</v>
          </cell>
          <cell r="M3618">
            <v>100</v>
          </cell>
          <cell r="N3618">
            <v>100</v>
          </cell>
          <cell r="O3618">
            <v>100</v>
          </cell>
        </row>
        <row r="3619">
          <cell r="A3619" t="str">
            <v>14</v>
          </cell>
          <cell r="B3619" t="str">
            <v>05</v>
          </cell>
          <cell r="C3619" t="str">
            <v>03</v>
          </cell>
          <cell r="D3619" t="str">
            <v>01</v>
          </cell>
          <cell r="E3619" t="str">
            <v>13</v>
          </cell>
          <cell r="F3619" t="str">
            <v>11</v>
          </cell>
          <cell r="G3619" t="str">
            <v>4</v>
          </cell>
          <cell r="H3619" t="str">
            <v>00</v>
          </cell>
          <cell r="I3619" t="str">
            <v>0</v>
          </cell>
          <cell r="J3619">
            <v>0</v>
          </cell>
          <cell r="K3619">
            <v>500</v>
          </cell>
          <cell r="L3619">
            <v>0</v>
          </cell>
          <cell r="M3619">
            <v>500</v>
          </cell>
          <cell r="N3619">
            <v>500</v>
          </cell>
          <cell r="O3619">
            <v>500</v>
          </cell>
        </row>
        <row r="3620">
          <cell r="A3620" t="str">
            <v>14</v>
          </cell>
          <cell r="B3620" t="str">
            <v>05</v>
          </cell>
          <cell r="C3620" t="str">
            <v>03</v>
          </cell>
          <cell r="D3620" t="str">
            <v>01</v>
          </cell>
          <cell r="E3620" t="str">
            <v>13</v>
          </cell>
          <cell r="F3620" t="str">
            <v>15</v>
          </cell>
          <cell r="G3620" t="str">
            <v>4</v>
          </cell>
          <cell r="H3620" t="str">
            <v>00</v>
          </cell>
          <cell r="I3620" t="str">
            <v>0</v>
          </cell>
          <cell r="J3620">
            <v>0</v>
          </cell>
          <cell r="K3620">
            <v>500</v>
          </cell>
          <cell r="L3620">
            <v>162</v>
          </cell>
          <cell r="M3620">
            <v>0</v>
          </cell>
          <cell r="N3620">
            <v>0</v>
          </cell>
          <cell r="O3620">
            <v>0</v>
          </cell>
        </row>
        <row r="3621">
          <cell r="A3621" t="str">
            <v>14</v>
          </cell>
          <cell r="B3621" t="str">
            <v>05</v>
          </cell>
          <cell r="C3621" t="str">
            <v>03</v>
          </cell>
          <cell r="D3621" t="str">
            <v>01</v>
          </cell>
          <cell r="E3621" t="str">
            <v>14</v>
          </cell>
          <cell r="F3621" t="str">
            <v>05</v>
          </cell>
          <cell r="G3621" t="str">
            <v>4</v>
          </cell>
          <cell r="H3621" t="str">
            <v>00</v>
          </cell>
          <cell r="I3621" t="str">
            <v>0</v>
          </cell>
          <cell r="J3621">
            <v>0</v>
          </cell>
          <cell r="K3621">
            <v>500</v>
          </cell>
          <cell r="L3621">
            <v>1151</v>
          </cell>
          <cell r="M3621">
            <v>500</v>
          </cell>
          <cell r="N3621">
            <v>500</v>
          </cell>
          <cell r="O3621">
            <v>500</v>
          </cell>
        </row>
        <row r="3622">
          <cell r="A3622" t="str">
            <v>14</v>
          </cell>
          <cell r="B3622" t="str">
            <v>05</v>
          </cell>
          <cell r="C3622" t="str">
            <v>03</v>
          </cell>
          <cell r="D3622" t="str">
            <v>01</v>
          </cell>
          <cell r="E3622" t="str">
            <v>14</v>
          </cell>
          <cell r="F3622" t="str">
            <v>19</v>
          </cell>
          <cell r="G3622" t="str">
            <v>4</v>
          </cell>
          <cell r="H3622" t="str">
            <v>00</v>
          </cell>
          <cell r="I3622" t="str">
            <v>0</v>
          </cell>
          <cell r="J3622">
            <v>2438</v>
          </cell>
          <cell r="K3622">
            <v>300</v>
          </cell>
          <cell r="L3622">
            <v>376</v>
          </cell>
          <cell r="M3622">
            <v>0</v>
          </cell>
          <cell r="N3622">
            <v>0</v>
          </cell>
          <cell r="O3622">
            <v>0</v>
          </cell>
        </row>
        <row r="3623">
          <cell r="A3623" t="str">
            <v>14</v>
          </cell>
          <cell r="B3623" t="str">
            <v>05</v>
          </cell>
          <cell r="C3623" t="str">
            <v>03</v>
          </cell>
          <cell r="D3623" t="str">
            <v>01</v>
          </cell>
          <cell r="E3623" t="str">
            <v>14</v>
          </cell>
          <cell r="F3623" t="str">
            <v>23</v>
          </cell>
          <cell r="G3623" t="str">
            <v>4</v>
          </cell>
          <cell r="H3623" t="str">
            <v>00</v>
          </cell>
          <cell r="I3623" t="str">
            <v>0</v>
          </cell>
          <cell r="J3623">
            <v>3656</v>
          </cell>
          <cell r="K3623">
            <v>2200</v>
          </cell>
          <cell r="L3623">
            <v>3174</v>
          </cell>
          <cell r="M3623">
            <v>0</v>
          </cell>
          <cell r="N3623">
            <v>0</v>
          </cell>
          <cell r="O3623">
            <v>0</v>
          </cell>
        </row>
        <row r="3624">
          <cell r="A3624" t="str">
            <v>14</v>
          </cell>
          <cell r="B3624" t="str">
            <v>05</v>
          </cell>
          <cell r="C3624" t="str">
            <v>03</v>
          </cell>
          <cell r="D3624" t="str">
            <v>01</v>
          </cell>
          <cell r="E3624" t="str">
            <v>20</v>
          </cell>
          <cell r="F3624" t="str">
            <v>01</v>
          </cell>
          <cell r="G3624" t="str">
            <v>4</v>
          </cell>
          <cell r="H3624" t="str">
            <v>00</v>
          </cell>
          <cell r="I3624" t="str">
            <v>0</v>
          </cell>
          <cell r="J3624">
            <v>0</v>
          </cell>
          <cell r="K3624">
            <v>1</v>
          </cell>
          <cell r="L3624">
            <v>551</v>
          </cell>
          <cell r="M3624">
            <v>1</v>
          </cell>
          <cell r="N3624">
            <v>1</v>
          </cell>
          <cell r="O3624">
            <v>1</v>
          </cell>
        </row>
        <row r="3625">
          <cell r="A3625" t="str">
            <v>14</v>
          </cell>
          <cell r="B3625" t="str">
            <v>05</v>
          </cell>
          <cell r="C3625" t="str">
            <v>03</v>
          </cell>
          <cell r="D3625" t="str">
            <v>01</v>
          </cell>
          <cell r="E3625" t="str">
            <v>13</v>
          </cell>
          <cell r="F3625" t="str">
            <v>07</v>
          </cell>
          <cell r="G3625" t="str">
            <v>5</v>
          </cell>
          <cell r="H3625" t="str">
            <v>00</v>
          </cell>
          <cell r="I3625" t="str">
            <v>0</v>
          </cell>
          <cell r="J3625">
            <v>0</v>
          </cell>
          <cell r="K3625">
            <v>1</v>
          </cell>
          <cell r="L3625">
            <v>0</v>
          </cell>
          <cell r="M3625">
            <v>0</v>
          </cell>
          <cell r="N3625">
            <v>0</v>
          </cell>
          <cell r="O3625">
            <v>0</v>
          </cell>
        </row>
        <row r="3626">
          <cell r="A3626" t="str">
            <v>14</v>
          </cell>
          <cell r="B3626" t="str">
            <v>05</v>
          </cell>
          <cell r="C3626" t="str">
            <v>03</v>
          </cell>
          <cell r="D3626" t="str">
            <v>01</v>
          </cell>
          <cell r="E3626" t="str">
            <v>13</v>
          </cell>
          <cell r="F3626" t="str">
            <v>11</v>
          </cell>
          <cell r="G3626" t="str">
            <v>5</v>
          </cell>
          <cell r="H3626" t="str">
            <v>00</v>
          </cell>
          <cell r="I3626" t="str">
            <v>0</v>
          </cell>
          <cell r="J3626">
            <v>0</v>
          </cell>
          <cell r="K3626">
            <v>500</v>
          </cell>
          <cell r="L3626">
            <v>1582</v>
          </cell>
          <cell r="M3626">
            <v>500</v>
          </cell>
          <cell r="N3626">
            <v>500</v>
          </cell>
          <cell r="O3626">
            <v>500</v>
          </cell>
        </row>
        <row r="3627">
          <cell r="A3627" t="str">
            <v>14</v>
          </cell>
          <cell r="B3627" t="str">
            <v>05</v>
          </cell>
          <cell r="C3627" t="str">
            <v>03</v>
          </cell>
          <cell r="D3627" t="str">
            <v>01</v>
          </cell>
          <cell r="E3627" t="str">
            <v>13</v>
          </cell>
          <cell r="F3627" t="str">
            <v>15</v>
          </cell>
          <cell r="G3627" t="str">
            <v>5</v>
          </cell>
          <cell r="H3627" t="str">
            <v>00</v>
          </cell>
          <cell r="I3627" t="str">
            <v>0</v>
          </cell>
          <cell r="J3627">
            <v>0</v>
          </cell>
          <cell r="K3627">
            <v>200</v>
          </cell>
          <cell r="L3627">
            <v>575</v>
          </cell>
          <cell r="M3627">
            <v>0</v>
          </cell>
          <cell r="N3627">
            <v>0</v>
          </cell>
          <cell r="O3627">
            <v>0</v>
          </cell>
        </row>
        <row r="3628">
          <cell r="A3628" t="str">
            <v>14</v>
          </cell>
          <cell r="B3628" t="str">
            <v>05</v>
          </cell>
          <cell r="C3628" t="str">
            <v>03</v>
          </cell>
          <cell r="D3628" t="str">
            <v>01</v>
          </cell>
          <cell r="E3628" t="str">
            <v>14</v>
          </cell>
          <cell r="F3628" t="str">
            <v>05</v>
          </cell>
          <cell r="G3628" t="str">
            <v>5</v>
          </cell>
          <cell r="H3628" t="str">
            <v>00</v>
          </cell>
          <cell r="I3628" t="str">
            <v>0</v>
          </cell>
          <cell r="J3628">
            <v>999</v>
          </cell>
          <cell r="K3628">
            <v>100</v>
          </cell>
          <cell r="L3628">
            <v>102</v>
          </cell>
          <cell r="M3628">
            <v>100</v>
          </cell>
          <cell r="N3628">
            <v>100</v>
          </cell>
          <cell r="O3628">
            <v>100</v>
          </cell>
        </row>
        <row r="3629">
          <cell r="A3629" t="str">
            <v>14</v>
          </cell>
          <cell r="B3629" t="str">
            <v>05</v>
          </cell>
          <cell r="C3629" t="str">
            <v>03</v>
          </cell>
          <cell r="D3629" t="str">
            <v>01</v>
          </cell>
          <cell r="E3629" t="str">
            <v>14</v>
          </cell>
          <cell r="F3629" t="str">
            <v>23</v>
          </cell>
          <cell r="G3629" t="str">
            <v>5</v>
          </cell>
          <cell r="H3629" t="str">
            <v>00</v>
          </cell>
          <cell r="I3629" t="str">
            <v>0</v>
          </cell>
          <cell r="J3629">
            <v>722</v>
          </cell>
          <cell r="K3629">
            <v>600</v>
          </cell>
          <cell r="L3629">
            <v>186</v>
          </cell>
          <cell r="M3629">
            <v>0</v>
          </cell>
          <cell r="N3629">
            <v>0</v>
          </cell>
          <cell r="O3629">
            <v>0</v>
          </cell>
        </row>
        <row r="3630">
          <cell r="A3630" t="str">
            <v>14</v>
          </cell>
          <cell r="B3630" t="str">
            <v>05</v>
          </cell>
          <cell r="C3630" t="str">
            <v>03</v>
          </cell>
          <cell r="D3630" t="str">
            <v>01</v>
          </cell>
          <cell r="E3630" t="str">
            <v>14</v>
          </cell>
          <cell r="F3630" t="str">
            <v>17</v>
          </cell>
          <cell r="G3630" t="str">
            <v>5</v>
          </cell>
          <cell r="H3630" t="str">
            <v>00</v>
          </cell>
          <cell r="I3630" t="str">
            <v>0</v>
          </cell>
          <cell r="J3630">
            <v>0</v>
          </cell>
          <cell r="K3630">
            <v>500</v>
          </cell>
          <cell r="L3630">
            <v>0</v>
          </cell>
          <cell r="M3630">
            <v>500</v>
          </cell>
          <cell r="N3630">
            <v>500</v>
          </cell>
          <cell r="O3630">
            <v>500</v>
          </cell>
        </row>
        <row r="3631">
          <cell r="A3631" t="str">
            <v>14</v>
          </cell>
          <cell r="B3631" t="str">
            <v>05</v>
          </cell>
          <cell r="C3631" t="str">
            <v>03</v>
          </cell>
          <cell r="D3631" t="str">
            <v>01</v>
          </cell>
          <cell r="E3631" t="str">
            <v>20</v>
          </cell>
          <cell r="F3631" t="str">
            <v>01</v>
          </cell>
          <cell r="G3631" t="str">
            <v>5</v>
          </cell>
          <cell r="H3631" t="str">
            <v>00</v>
          </cell>
          <cell r="I3631" t="str">
            <v>0</v>
          </cell>
          <cell r="J3631">
            <v>0</v>
          </cell>
          <cell r="K3631">
            <v>1</v>
          </cell>
          <cell r="L3631">
            <v>2860</v>
          </cell>
          <cell r="M3631">
            <v>1</v>
          </cell>
          <cell r="N3631">
            <v>1</v>
          </cell>
          <cell r="O3631">
            <v>1</v>
          </cell>
        </row>
        <row r="3632">
          <cell r="A3632" t="str">
            <v>14</v>
          </cell>
          <cell r="B3632" t="str">
            <v>05</v>
          </cell>
          <cell r="C3632" t="str">
            <v>03</v>
          </cell>
          <cell r="D3632" t="str">
            <v>01</v>
          </cell>
          <cell r="E3632" t="str">
            <v>13</v>
          </cell>
          <cell r="F3632" t="str">
            <v>07</v>
          </cell>
          <cell r="G3632" t="str">
            <v>6</v>
          </cell>
          <cell r="H3632" t="str">
            <v>00</v>
          </cell>
          <cell r="I3632" t="str">
            <v>0</v>
          </cell>
          <cell r="J3632">
            <v>0</v>
          </cell>
          <cell r="K3632">
            <v>1</v>
          </cell>
          <cell r="L3632">
            <v>0</v>
          </cell>
          <cell r="M3632">
            <v>0</v>
          </cell>
          <cell r="N3632">
            <v>0</v>
          </cell>
          <cell r="O3632">
            <v>0</v>
          </cell>
        </row>
        <row r="3633">
          <cell r="A3633" t="str">
            <v>14</v>
          </cell>
          <cell r="B3633" t="str">
            <v>05</v>
          </cell>
          <cell r="C3633" t="str">
            <v>03</v>
          </cell>
          <cell r="D3633" t="str">
            <v>01</v>
          </cell>
          <cell r="E3633" t="str">
            <v>13</v>
          </cell>
          <cell r="F3633" t="str">
            <v>11</v>
          </cell>
          <cell r="G3633" t="str">
            <v>6</v>
          </cell>
          <cell r="H3633" t="str">
            <v>00</v>
          </cell>
          <cell r="I3633" t="str">
            <v>0</v>
          </cell>
          <cell r="J3633">
            <v>0</v>
          </cell>
          <cell r="K3633">
            <v>500</v>
          </cell>
          <cell r="L3633">
            <v>0</v>
          </cell>
          <cell r="M3633">
            <v>500</v>
          </cell>
          <cell r="N3633">
            <v>500</v>
          </cell>
          <cell r="O3633">
            <v>500</v>
          </cell>
        </row>
        <row r="3634">
          <cell r="A3634" t="str">
            <v>14</v>
          </cell>
          <cell r="B3634" t="str">
            <v>05</v>
          </cell>
          <cell r="C3634" t="str">
            <v>03</v>
          </cell>
          <cell r="D3634" t="str">
            <v>01</v>
          </cell>
          <cell r="E3634" t="str">
            <v>13</v>
          </cell>
          <cell r="F3634" t="str">
            <v>15</v>
          </cell>
          <cell r="G3634" t="str">
            <v>6</v>
          </cell>
          <cell r="H3634" t="str">
            <v>00</v>
          </cell>
          <cell r="I3634" t="str">
            <v>0</v>
          </cell>
          <cell r="J3634">
            <v>0</v>
          </cell>
          <cell r="K3634">
            <v>200</v>
          </cell>
          <cell r="L3634">
            <v>0</v>
          </cell>
          <cell r="M3634">
            <v>0</v>
          </cell>
          <cell r="N3634">
            <v>0</v>
          </cell>
          <cell r="O3634">
            <v>0</v>
          </cell>
        </row>
        <row r="3635">
          <cell r="A3635" t="str">
            <v>14</v>
          </cell>
          <cell r="B3635" t="str">
            <v>05</v>
          </cell>
          <cell r="C3635" t="str">
            <v>03</v>
          </cell>
          <cell r="D3635" t="str">
            <v>01</v>
          </cell>
          <cell r="E3635" t="str">
            <v>14</v>
          </cell>
          <cell r="F3635" t="str">
            <v>05</v>
          </cell>
          <cell r="G3635" t="str">
            <v>6</v>
          </cell>
          <cell r="H3635" t="str">
            <v>00</v>
          </cell>
          <cell r="I3635" t="str">
            <v>0</v>
          </cell>
          <cell r="J3635">
            <v>3449</v>
          </cell>
          <cell r="K3635">
            <v>100</v>
          </cell>
          <cell r="L3635">
            <v>1150</v>
          </cell>
          <cell r="M3635">
            <v>100</v>
          </cell>
          <cell r="N3635">
            <v>100</v>
          </cell>
          <cell r="O3635">
            <v>100</v>
          </cell>
        </row>
        <row r="3636">
          <cell r="A3636" t="str">
            <v>14</v>
          </cell>
          <cell r="B3636" t="str">
            <v>05</v>
          </cell>
          <cell r="C3636" t="str">
            <v>03</v>
          </cell>
          <cell r="D3636" t="str">
            <v>01</v>
          </cell>
          <cell r="E3636" t="str">
            <v>14</v>
          </cell>
          <cell r="F3636" t="str">
            <v>17</v>
          </cell>
          <cell r="G3636" t="str">
            <v>6</v>
          </cell>
          <cell r="H3636" t="str">
            <v>00</v>
          </cell>
          <cell r="I3636" t="str">
            <v>0</v>
          </cell>
          <cell r="J3636">
            <v>2799</v>
          </cell>
          <cell r="K3636">
            <v>500</v>
          </cell>
          <cell r="L3636">
            <v>0</v>
          </cell>
          <cell r="M3636">
            <v>500</v>
          </cell>
          <cell r="N3636">
            <v>500</v>
          </cell>
          <cell r="O3636">
            <v>500</v>
          </cell>
        </row>
        <row r="3637">
          <cell r="A3637" t="str">
            <v>14</v>
          </cell>
          <cell r="B3637" t="str">
            <v>05</v>
          </cell>
          <cell r="C3637" t="str">
            <v>03</v>
          </cell>
          <cell r="D3637" t="str">
            <v>01</v>
          </cell>
          <cell r="E3637" t="str">
            <v>14</v>
          </cell>
          <cell r="F3637" t="str">
            <v>23</v>
          </cell>
          <cell r="G3637" t="str">
            <v>6</v>
          </cell>
          <cell r="H3637" t="str">
            <v>00</v>
          </cell>
          <cell r="I3637" t="str">
            <v>0</v>
          </cell>
          <cell r="J3637">
            <v>0</v>
          </cell>
          <cell r="K3637">
            <v>1000</v>
          </cell>
          <cell r="L3637">
            <v>9078</v>
          </cell>
          <cell r="M3637">
            <v>1000</v>
          </cell>
          <cell r="N3637">
            <v>1000</v>
          </cell>
          <cell r="O3637">
            <v>1000</v>
          </cell>
        </row>
        <row r="3638">
          <cell r="A3638" t="str">
            <v>14</v>
          </cell>
          <cell r="B3638" t="str">
            <v>05</v>
          </cell>
          <cell r="C3638" t="str">
            <v>03</v>
          </cell>
          <cell r="D3638" t="str">
            <v>01</v>
          </cell>
          <cell r="E3638" t="str">
            <v>20</v>
          </cell>
          <cell r="F3638" t="str">
            <v>01</v>
          </cell>
          <cell r="G3638" t="str">
            <v>6</v>
          </cell>
          <cell r="H3638" t="str">
            <v>00</v>
          </cell>
          <cell r="I3638" t="str">
            <v>0</v>
          </cell>
          <cell r="J3638">
            <v>0</v>
          </cell>
          <cell r="K3638">
            <v>1</v>
          </cell>
          <cell r="L3638">
            <v>1478</v>
          </cell>
          <cell r="M3638">
            <v>1</v>
          </cell>
          <cell r="N3638">
            <v>1</v>
          </cell>
          <cell r="O3638">
            <v>1</v>
          </cell>
        </row>
        <row r="3639">
          <cell r="A3639" t="str">
            <v>14</v>
          </cell>
          <cell r="B3639" t="str">
            <v>05</v>
          </cell>
          <cell r="C3639" t="str">
            <v>04</v>
          </cell>
          <cell r="D3639" t="str">
            <v>01</v>
          </cell>
          <cell r="E3639" t="str">
            <v>13</v>
          </cell>
          <cell r="F3639" t="str">
            <v>62</v>
          </cell>
          <cell r="G3639" t="str">
            <v>1</v>
          </cell>
          <cell r="H3639" t="str">
            <v>00</v>
          </cell>
          <cell r="I3639" t="str">
            <v>0</v>
          </cell>
          <cell r="J3639">
            <v>0</v>
          </cell>
          <cell r="K3639">
            <v>800</v>
          </cell>
          <cell r="L3639">
            <v>518</v>
          </cell>
          <cell r="M3639">
            <v>0</v>
          </cell>
          <cell r="N3639">
            <v>0</v>
          </cell>
          <cell r="O3639">
            <v>0</v>
          </cell>
        </row>
        <row r="3640">
          <cell r="A3640" t="str">
            <v>14</v>
          </cell>
          <cell r="B3640" t="str">
            <v>05</v>
          </cell>
          <cell r="C3640" t="str">
            <v>04</v>
          </cell>
          <cell r="D3640" t="str">
            <v>01</v>
          </cell>
          <cell r="E3640" t="str">
            <v>14</v>
          </cell>
          <cell r="F3640" t="str">
            <v>17</v>
          </cell>
          <cell r="G3640" t="str">
            <v>1</v>
          </cell>
          <cell r="H3640" t="str">
            <v>00</v>
          </cell>
          <cell r="I3640" t="str">
            <v>0</v>
          </cell>
          <cell r="J3640">
            <v>0</v>
          </cell>
          <cell r="K3640">
            <v>500</v>
          </cell>
          <cell r="L3640">
            <v>518</v>
          </cell>
          <cell r="M3640">
            <v>0</v>
          </cell>
          <cell r="N3640">
            <v>0</v>
          </cell>
          <cell r="O3640">
            <v>0</v>
          </cell>
        </row>
        <row r="3641">
          <cell r="A3641" t="str">
            <v>14</v>
          </cell>
          <cell r="B3641" t="str">
            <v>05</v>
          </cell>
          <cell r="C3641" t="str">
            <v>04</v>
          </cell>
          <cell r="D3641" t="str">
            <v>01</v>
          </cell>
          <cell r="E3641" t="str">
            <v>14</v>
          </cell>
          <cell r="F3641" t="str">
            <v>23</v>
          </cell>
          <cell r="G3641" t="str">
            <v>1</v>
          </cell>
          <cell r="H3641" t="str">
            <v>00</v>
          </cell>
          <cell r="I3641" t="str">
            <v>0</v>
          </cell>
          <cell r="J3641">
            <v>0</v>
          </cell>
          <cell r="K3641">
            <v>500</v>
          </cell>
          <cell r="L3641">
            <v>518</v>
          </cell>
          <cell r="M3641">
            <v>0</v>
          </cell>
          <cell r="N3641">
            <v>0</v>
          </cell>
          <cell r="O3641">
            <v>0</v>
          </cell>
        </row>
        <row r="3642">
          <cell r="A3642" t="str">
            <v>14</v>
          </cell>
          <cell r="B3642" t="str">
            <v>05</v>
          </cell>
          <cell r="C3642" t="str">
            <v>04</v>
          </cell>
          <cell r="D3642" t="str">
            <v>01</v>
          </cell>
          <cell r="E3642" t="str">
            <v>14</v>
          </cell>
          <cell r="F3642" t="str">
            <v>20</v>
          </cell>
          <cell r="G3642" t="str">
            <v>1</v>
          </cell>
          <cell r="H3642" t="str">
            <v>00</v>
          </cell>
          <cell r="I3642" t="str">
            <v>0</v>
          </cell>
          <cell r="J3642">
            <v>0</v>
          </cell>
          <cell r="K3642">
            <v>500</v>
          </cell>
          <cell r="L3642">
            <v>54</v>
          </cell>
          <cell r="M3642">
            <v>500</v>
          </cell>
          <cell r="N3642">
            <v>500</v>
          </cell>
          <cell r="O3642">
            <v>500</v>
          </cell>
        </row>
        <row r="3643">
          <cell r="A3643" t="str">
            <v>14</v>
          </cell>
          <cell r="B3643" t="str">
            <v>05</v>
          </cell>
          <cell r="C3643" t="str">
            <v>04</v>
          </cell>
          <cell r="D3643" t="str">
            <v>01</v>
          </cell>
          <cell r="E3643" t="str">
            <v>13</v>
          </cell>
          <cell r="F3643" t="str">
            <v>62</v>
          </cell>
          <cell r="G3643" t="str">
            <v>2</v>
          </cell>
          <cell r="H3643" t="str">
            <v>00</v>
          </cell>
          <cell r="I3643" t="str">
            <v>0</v>
          </cell>
          <cell r="J3643">
            <v>0</v>
          </cell>
          <cell r="K3643">
            <v>800</v>
          </cell>
          <cell r="L3643">
            <v>54</v>
          </cell>
          <cell r="M3643">
            <v>0</v>
          </cell>
          <cell r="N3643">
            <v>0</v>
          </cell>
          <cell r="O3643">
            <v>0</v>
          </cell>
        </row>
        <row r="3644">
          <cell r="A3644" t="str">
            <v>14</v>
          </cell>
          <cell r="B3644" t="str">
            <v>05</v>
          </cell>
          <cell r="C3644" t="str">
            <v>04</v>
          </cell>
          <cell r="D3644" t="str">
            <v>01</v>
          </cell>
          <cell r="E3644" t="str">
            <v>13</v>
          </cell>
          <cell r="F3644" t="str">
            <v>62</v>
          </cell>
          <cell r="G3644" t="str">
            <v>3</v>
          </cell>
          <cell r="H3644" t="str">
            <v>00</v>
          </cell>
          <cell r="I3644" t="str">
            <v>0</v>
          </cell>
          <cell r="J3644">
            <v>0</v>
          </cell>
          <cell r="K3644">
            <v>500</v>
          </cell>
          <cell r="L3644">
            <v>54</v>
          </cell>
          <cell r="M3644">
            <v>0</v>
          </cell>
          <cell r="N3644">
            <v>0</v>
          </cell>
          <cell r="O3644">
            <v>0</v>
          </cell>
        </row>
        <row r="3645">
          <cell r="A3645" t="str">
            <v>14</v>
          </cell>
          <cell r="B3645" t="str">
            <v>05</v>
          </cell>
          <cell r="C3645" t="str">
            <v>04</v>
          </cell>
          <cell r="D3645" t="str">
            <v>01</v>
          </cell>
          <cell r="E3645" t="str">
            <v>13</v>
          </cell>
          <cell r="F3645" t="str">
            <v>54</v>
          </cell>
          <cell r="G3645" t="str">
            <v>4</v>
          </cell>
          <cell r="H3645" t="str">
            <v>00</v>
          </cell>
          <cell r="I3645" t="str">
            <v>0</v>
          </cell>
          <cell r="J3645">
            <v>861</v>
          </cell>
          <cell r="K3645">
            <v>500</v>
          </cell>
          <cell r="L3645">
            <v>0</v>
          </cell>
          <cell r="M3645">
            <v>500</v>
          </cell>
          <cell r="N3645">
            <v>500</v>
          </cell>
          <cell r="O3645">
            <v>500</v>
          </cell>
        </row>
        <row r="3646">
          <cell r="A3646" t="str">
            <v>14</v>
          </cell>
          <cell r="B3646" t="str">
            <v>05</v>
          </cell>
          <cell r="C3646" t="str">
            <v>04</v>
          </cell>
          <cell r="D3646" t="str">
            <v>01</v>
          </cell>
          <cell r="E3646" t="str">
            <v>13</v>
          </cell>
          <cell r="F3646" t="str">
            <v>57</v>
          </cell>
          <cell r="G3646" t="str">
            <v>4</v>
          </cell>
          <cell r="H3646" t="str">
            <v>00</v>
          </cell>
          <cell r="I3646" t="str">
            <v>0</v>
          </cell>
          <cell r="J3646">
            <v>0</v>
          </cell>
          <cell r="K3646">
            <v>1000</v>
          </cell>
          <cell r="L3646">
            <v>0</v>
          </cell>
          <cell r="M3646">
            <v>500</v>
          </cell>
          <cell r="N3646">
            <v>500</v>
          </cell>
          <cell r="O3646">
            <v>500</v>
          </cell>
        </row>
        <row r="3647">
          <cell r="A3647" t="str">
            <v>14</v>
          </cell>
          <cell r="B3647" t="str">
            <v>05</v>
          </cell>
          <cell r="C3647" t="str">
            <v>04</v>
          </cell>
          <cell r="D3647" t="str">
            <v>01</v>
          </cell>
          <cell r="E3647" t="str">
            <v>13</v>
          </cell>
          <cell r="F3647" t="str">
            <v>62</v>
          </cell>
          <cell r="G3647" t="str">
            <v>4</v>
          </cell>
          <cell r="H3647" t="str">
            <v>00</v>
          </cell>
          <cell r="I3647" t="str">
            <v>0</v>
          </cell>
          <cell r="J3647">
            <v>497</v>
          </cell>
          <cell r="K3647">
            <v>300</v>
          </cell>
          <cell r="L3647">
            <v>638</v>
          </cell>
          <cell r="M3647">
            <v>0</v>
          </cell>
          <cell r="N3647">
            <v>0</v>
          </cell>
          <cell r="O3647">
            <v>0</v>
          </cell>
        </row>
        <row r="3648">
          <cell r="A3648" t="str">
            <v>14</v>
          </cell>
          <cell r="B3648" t="str">
            <v>05</v>
          </cell>
          <cell r="C3648" t="str">
            <v>04</v>
          </cell>
          <cell r="D3648" t="str">
            <v>01</v>
          </cell>
          <cell r="E3648" t="str">
            <v>14</v>
          </cell>
          <cell r="F3648" t="str">
            <v>23</v>
          </cell>
          <cell r="G3648" t="str">
            <v>4</v>
          </cell>
          <cell r="H3648" t="str">
            <v>00</v>
          </cell>
          <cell r="I3648" t="str">
            <v>0</v>
          </cell>
          <cell r="J3648">
            <v>0</v>
          </cell>
          <cell r="K3648">
            <v>1000</v>
          </cell>
          <cell r="L3648">
            <v>638</v>
          </cell>
          <cell r="M3648">
            <v>0</v>
          </cell>
          <cell r="N3648">
            <v>0</v>
          </cell>
          <cell r="O3648">
            <v>0</v>
          </cell>
        </row>
        <row r="3649">
          <cell r="A3649" t="str">
            <v>14</v>
          </cell>
          <cell r="B3649" t="str">
            <v>05</v>
          </cell>
          <cell r="C3649" t="str">
            <v>04</v>
          </cell>
          <cell r="D3649" t="str">
            <v>01</v>
          </cell>
          <cell r="E3649" t="str">
            <v>20</v>
          </cell>
          <cell r="F3649" t="str">
            <v>04</v>
          </cell>
          <cell r="G3649" t="str">
            <v>4</v>
          </cell>
          <cell r="H3649" t="str">
            <v>00</v>
          </cell>
          <cell r="I3649" t="str">
            <v>0</v>
          </cell>
          <cell r="J3649">
            <v>345</v>
          </cell>
          <cell r="K3649">
            <v>1</v>
          </cell>
          <cell r="L3649">
            <v>0</v>
          </cell>
          <cell r="M3649">
            <v>0</v>
          </cell>
          <cell r="N3649">
            <v>0</v>
          </cell>
          <cell r="O3649">
            <v>0</v>
          </cell>
        </row>
        <row r="3650">
          <cell r="A3650" t="str">
            <v>14</v>
          </cell>
          <cell r="B3650" t="str">
            <v>05</v>
          </cell>
          <cell r="C3650" t="str">
            <v>02</v>
          </cell>
          <cell r="D3650" t="str">
            <v>02</v>
          </cell>
          <cell r="E3650" t="str">
            <v>14</v>
          </cell>
          <cell r="F3650" t="str">
            <v>07</v>
          </cell>
          <cell r="G3650" t="str">
            <v>1</v>
          </cell>
          <cell r="H3650" t="str">
            <v>00</v>
          </cell>
          <cell r="I3650" t="str">
            <v>0</v>
          </cell>
          <cell r="J3650">
            <v>173</v>
          </cell>
          <cell r="K3650">
            <v>800</v>
          </cell>
          <cell r="L3650">
            <v>0</v>
          </cell>
          <cell r="M3650">
            <v>2000</v>
          </cell>
          <cell r="N3650">
            <v>2000</v>
          </cell>
          <cell r="O3650">
            <v>2000</v>
          </cell>
        </row>
        <row r="3651">
          <cell r="A3651" t="str">
            <v>14</v>
          </cell>
          <cell r="B3651" t="str">
            <v>05</v>
          </cell>
          <cell r="C3651" t="str">
            <v>02</v>
          </cell>
          <cell r="D3651" t="str">
            <v>02</v>
          </cell>
          <cell r="E3651" t="str">
            <v>14</v>
          </cell>
          <cell r="F3651" t="str">
            <v>18</v>
          </cell>
          <cell r="G3651" t="str">
            <v>1</v>
          </cell>
          <cell r="H3651" t="str">
            <v>00</v>
          </cell>
          <cell r="I3651" t="str">
            <v>0</v>
          </cell>
          <cell r="J3651">
            <v>200</v>
          </cell>
          <cell r="K3651">
            <v>1</v>
          </cell>
          <cell r="L3651">
            <v>0</v>
          </cell>
          <cell r="M3651">
            <v>0</v>
          </cell>
          <cell r="N3651">
            <v>0</v>
          </cell>
          <cell r="O3651">
            <v>0</v>
          </cell>
        </row>
        <row r="3652">
          <cell r="A3652" t="str">
            <v>14</v>
          </cell>
          <cell r="B3652" t="str">
            <v>05</v>
          </cell>
          <cell r="C3652" t="str">
            <v>02</v>
          </cell>
          <cell r="D3652" t="str">
            <v>02</v>
          </cell>
          <cell r="E3652" t="str">
            <v>14</v>
          </cell>
          <cell r="F3652" t="str">
            <v>20</v>
          </cell>
          <cell r="G3652" t="str">
            <v>1</v>
          </cell>
          <cell r="H3652" t="str">
            <v>00</v>
          </cell>
          <cell r="I3652" t="str">
            <v>0</v>
          </cell>
          <cell r="J3652">
            <v>0</v>
          </cell>
          <cell r="K3652">
            <v>1000</v>
          </cell>
          <cell r="L3652">
            <v>0</v>
          </cell>
          <cell r="M3652">
            <v>1000</v>
          </cell>
          <cell r="N3652">
            <v>1000</v>
          </cell>
          <cell r="O3652">
            <v>1000</v>
          </cell>
        </row>
        <row r="3653">
          <cell r="A3653" t="str">
            <v>14</v>
          </cell>
          <cell r="B3653" t="str">
            <v>05</v>
          </cell>
          <cell r="C3653" t="str">
            <v>02</v>
          </cell>
          <cell r="D3653" t="str">
            <v>02</v>
          </cell>
          <cell r="E3653" t="str">
            <v>14</v>
          </cell>
          <cell r="F3653" t="str">
            <v>23</v>
          </cell>
          <cell r="G3653" t="str">
            <v>1</v>
          </cell>
          <cell r="H3653" t="str">
            <v>00</v>
          </cell>
          <cell r="I3653" t="str">
            <v>0</v>
          </cell>
          <cell r="J3653">
            <v>0</v>
          </cell>
          <cell r="K3653">
            <v>700</v>
          </cell>
          <cell r="L3653">
            <v>0</v>
          </cell>
          <cell r="M3653">
            <v>7000</v>
          </cell>
          <cell r="N3653">
            <v>7000</v>
          </cell>
          <cell r="O3653">
            <v>7000</v>
          </cell>
        </row>
        <row r="3654">
          <cell r="A3654" t="str">
            <v>14</v>
          </cell>
          <cell r="B3654" t="str">
            <v>05</v>
          </cell>
          <cell r="C3654" t="str">
            <v>02</v>
          </cell>
          <cell r="D3654" t="str">
            <v>02</v>
          </cell>
          <cell r="E3654" t="str">
            <v>14</v>
          </cell>
          <cell r="F3654" t="str">
            <v>23</v>
          </cell>
          <cell r="G3654" t="str">
            <v>2</v>
          </cell>
          <cell r="H3654" t="str">
            <v>00</v>
          </cell>
          <cell r="I3654" t="str">
            <v>0</v>
          </cell>
          <cell r="J3654">
            <v>0</v>
          </cell>
          <cell r="K3654">
            <v>500</v>
          </cell>
          <cell r="L3654">
            <v>0</v>
          </cell>
          <cell r="M3654">
            <v>0</v>
          </cell>
          <cell r="N3654">
            <v>0</v>
          </cell>
          <cell r="O3654">
            <v>0</v>
          </cell>
        </row>
        <row r="3655">
          <cell r="A3655" t="str">
            <v>14</v>
          </cell>
          <cell r="B3655" t="str">
            <v>05</v>
          </cell>
          <cell r="C3655" t="str">
            <v>02</v>
          </cell>
          <cell r="D3655" t="str">
            <v>02</v>
          </cell>
          <cell r="E3655" t="str">
            <v>14</v>
          </cell>
          <cell r="F3655" t="str">
            <v>23</v>
          </cell>
          <cell r="G3655" t="str">
            <v>3</v>
          </cell>
          <cell r="H3655" t="str">
            <v>00</v>
          </cell>
          <cell r="I3655" t="str">
            <v>0</v>
          </cell>
          <cell r="J3655">
            <v>0</v>
          </cell>
          <cell r="K3655">
            <v>500</v>
          </cell>
          <cell r="L3655">
            <v>0</v>
          </cell>
          <cell r="M3655">
            <v>0</v>
          </cell>
          <cell r="N3655">
            <v>0</v>
          </cell>
          <cell r="O3655">
            <v>0</v>
          </cell>
        </row>
        <row r="3656">
          <cell r="A3656" t="str">
            <v>14</v>
          </cell>
          <cell r="B3656" t="str">
            <v>05</v>
          </cell>
          <cell r="C3656" t="str">
            <v>02</v>
          </cell>
          <cell r="D3656" t="str">
            <v>02</v>
          </cell>
          <cell r="E3656" t="str">
            <v>14</v>
          </cell>
          <cell r="F3656" t="str">
            <v>23</v>
          </cell>
          <cell r="G3656" t="str">
            <v>4</v>
          </cell>
          <cell r="H3656" t="str">
            <v>00</v>
          </cell>
          <cell r="I3656" t="str">
            <v>0</v>
          </cell>
          <cell r="J3656">
            <v>0</v>
          </cell>
          <cell r="K3656">
            <v>500</v>
          </cell>
          <cell r="L3656">
            <v>0</v>
          </cell>
          <cell r="M3656">
            <v>0</v>
          </cell>
          <cell r="N3656">
            <v>0</v>
          </cell>
          <cell r="O3656">
            <v>0</v>
          </cell>
        </row>
        <row r="3657">
          <cell r="A3657" t="str">
            <v>14</v>
          </cell>
          <cell r="B3657" t="str">
            <v>05</v>
          </cell>
          <cell r="C3657" t="str">
            <v>03</v>
          </cell>
          <cell r="D3657" t="str">
            <v>02</v>
          </cell>
          <cell r="E3657" t="str">
            <v>13</v>
          </cell>
          <cell r="F3657" t="str">
            <v>63</v>
          </cell>
          <cell r="G3657" t="str">
            <v>1</v>
          </cell>
          <cell r="H3657" t="str">
            <v>00</v>
          </cell>
          <cell r="I3657" t="str">
            <v>0</v>
          </cell>
          <cell r="J3657">
            <v>0</v>
          </cell>
          <cell r="K3657">
            <v>500</v>
          </cell>
          <cell r="L3657">
            <v>0</v>
          </cell>
          <cell r="M3657">
            <v>0</v>
          </cell>
          <cell r="N3657">
            <v>0</v>
          </cell>
          <cell r="O3657">
            <v>0</v>
          </cell>
        </row>
        <row r="3658">
          <cell r="A3658" t="str">
            <v>14</v>
          </cell>
          <cell r="B3658" t="str">
            <v>05</v>
          </cell>
          <cell r="C3658" t="str">
            <v>03</v>
          </cell>
          <cell r="D3658" t="str">
            <v>02</v>
          </cell>
          <cell r="E3658" t="str">
            <v>14</v>
          </cell>
          <cell r="F3658" t="str">
            <v>07</v>
          </cell>
          <cell r="G3658" t="str">
            <v>1</v>
          </cell>
          <cell r="H3658" t="str">
            <v>00</v>
          </cell>
          <cell r="I3658" t="str">
            <v>0</v>
          </cell>
          <cell r="J3658">
            <v>0</v>
          </cell>
          <cell r="K3658">
            <v>400</v>
          </cell>
          <cell r="L3658">
            <v>0</v>
          </cell>
          <cell r="M3658">
            <v>0</v>
          </cell>
          <cell r="N3658">
            <v>0</v>
          </cell>
          <cell r="O3658">
            <v>0</v>
          </cell>
        </row>
        <row r="3659">
          <cell r="A3659" t="str">
            <v>14</v>
          </cell>
          <cell r="B3659" t="str">
            <v>05</v>
          </cell>
          <cell r="C3659" t="str">
            <v>03</v>
          </cell>
          <cell r="D3659" t="str">
            <v>02</v>
          </cell>
          <cell r="E3659" t="str">
            <v>14</v>
          </cell>
          <cell r="F3659" t="str">
            <v>42</v>
          </cell>
          <cell r="G3659" t="str">
            <v>1</v>
          </cell>
          <cell r="H3659" t="str">
            <v>00</v>
          </cell>
          <cell r="I3659" t="str">
            <v>0</v>
          </cell>
          <cell r="J3659">
            <v>0</v>
          </cell>
          <cell r="K3659">
            <v>1</v>
          </cell>
          <cell r="L3659">
            <v>466</v>
          </cell>
          <cell r="M3659">
            <v>0</v>
          </cell>
          <cell r="N3659">
            <v>0</v>
          </cell>
          <cell r="O3659">
            <v>0</v>
          </cell>
        </row>
        <row r="3660">
          <cell r="A3660" t="str">
            <v>14</v>
          </cell>
          <cell r="B3660" t="str">
            <v>05</v>
          </cell>
          <cell r="C3660" t="str">
            <v>03</v>
          </cell>
          <cell r="D3660" t="str">
            <v>02</v>
          </cell>
          <cell r="E3660" t="str">
            <v>14</v>
          </cell>
          <cell r="F3660" t="str">
            <v>43</v>
          </cell>
          <cell r="G3660" t="str">
            <v>1</v>
          </cell>
          <cell r="H3660" t="str">
            <v>00</v>
          </cell>
          <cell r="I3660" t="str">
            <v>0</v>
          </cell>
          <cell r="J3660">
            <v>0</v>
          </cell>
          <cell r="K3660">
            <v>100</v>
          </cell>
          <cell r="L3660">
            <v>0</v>
          </cell>
          <cell r="M3660">
            <v>0</v>
          </cell>
          <cell r="N3660">
            <v>0</v>
          </cell>
          <cell r="O3660">
            <v>0</v>
          </cell>
        </row>
        <row r="3661">
          <cell r="A3661" t="str">
            <v>14</v>
          </cell>
          <cell r="B3661" t="str">
            <v>05</v>
          </cell>
          <cell r="C3661" t="str">
            <v>03</v>
          </cell>
          <cell r="D3661" t="str">
            <v>02</v>
          </cell>
          <cell r="E3661" t="str">
            <v>13</v>
          </cell>
          <cell r="F3661" t="str">
            <v>63</v>
          </cell>
          <cell r="G3661" t="str">
            <v>2</v>
          </cell>
          <cell r="H3661" t="str">
            <v>00</v>
          </cell>
          <cell r="I3661" t="str">
            <v>0</v>
          </cell>
          <cell r="J3661">
            <v>0</v>
          </cell>
          <cell r="K3661">
            <v>400</v>
          </cell>
          <cell r="L3661">
            <v>0</v>
          </cell>
          <cell r="M3661">
            <v>0</v>
          </cell>
          <cell r="N3661">
            <v>0</v>
          </cell>
          <cell r="O3661">
            <v>0</v>
          </cell>
        </row>
        <row r="3662">
          <cell r="A3662" t="str">
            <v>14</v>
          </cell>
          <cell r="B3662" t="str">
            <v>05</v>
          </cell>
          <cell r="C3662" t="str">
            <v>03</v>
          </cell>
          <cell r="D3662" t="str">
            <v>02</v>
          </cell>
          <cell r="E3662" t="str">
            <v>14</v>
          </cell>
          <cell r="F3662" t="str">
            <v>01</v>
          </cell>
          <cell r="G3662" t="str">
            <v>2</v>
          </cell>
          <cell r="H3662" t="str">
            <v>00</v>
          </cell>
          <cell r="I3662" t="str">
            <v>0</v>
          </cell>
          <cell r="J3662">
            <v>0</v>
          </cell>
          <cell r="K3662">
            <v>1</v>
          </cell>
          <cell r="L3662">
            <v>0</v>
          </cell>
          <cell r="M3662">
            <v>0</v>
          </cell>
          <cell r="N3662">
            <v>0</v>
          </cell>
          <cell r="O3662">
            <v>0</v>
          </cell>
        </row>
        <row r="3663">
          <cell r="A3663" t="str">
            <v>14</v>
          </cell>
          <cell r="B3663" t="str">
            <v>05</v>
          </cell>
          <cell r="C3663" t="str">
            <v>03</v>
          </cell>
          <cell r="D3663" t="str">
            <v>02</v>
          </cell>
          <cell r="E3663" t="str">
            <v>14</v>
          </cell>
          <cell r="F3663" t="str">
            <v>42</v>
          </cell>
          <cell r="G3663" t="str">
            <v>2</v>
          </cell>
          <cell r="H3663" t="str">
            <v>00</v>
          </cell>
          <cell r="I3663" t="str">
            <v>0</v>
          </cell>
          <cell r="J3663">
            <v>0</v>
          </cell>
          <cell r="K3663">
            <v>1</v>
          </cell>
          <cell r="L3663">
            <v>0</v>
          </cell>
          <cell r="M3663">
            <v>0</v>
          </cell>
          <cell r="N3663">
            <v>0</v>
          </cell>
          <cell r="O3663">
            <v>0</v>
          </cell>
        </row>
        <row r="3664">
          <cell r="A3664" t="str">
            <v>14</v>
          </cell>
          <cell r="B3664" t="str">
            <v>05</v>
          </cell>
          <cell r="C3664" t="str">
            <v>03</v>
          </cell>
          <cell r="D3664" t="str">
            <v>02</v>
          </cell>
          <cell r="E3664" t="str">
            <v>14</v>
          </cell>
          <cell r="F3664" t="str">
            <v>43</v>
          </cell>
          <cell r="G3664" t="str">
            <v>2</v>
          </cell>
          <cell r="H3664" t="str">
            <v>00</v>
          </cell>
          <cell r="I3664" t="str">
            <v>0</v>
          </cell>
          <cell r="J3664">
            <v>1140</v>
          </cell>
          <cell r="K3664">
            <v>100</v>
          </cell>
          <cell r="L3664">
            <v>0</v>
          </cell>
          <cell r="M3664">
            <v>0</v>
          </cell>
          <cell r="N3664">
            <v>0</v>
          </cell>
          <cell r="O3664">
            <v>0</v>
          </cell>
        </row>
        <row r="3665">
          <cell r="A3665" t="str">
            <v>14</v>
          </cell>
          <cell r="B3665" t="str">
            <v>05</v>
          </cell>
          <cell r="C3665" t="str">
            <v>03</v>
          </cell>
          <cell r="D3665" t="str">
            <v>02</v>
          </cell>
          <cell r="E3665" t="str">
            <v>14</v>
          </cell>
          <cell r="F3665" t="str">
            <v>42</v>
          </cell>
          <cell r="G3665" t="str">
            <v>3</v>
          </cell>
          <cell r="H3665" t="str">
            <v>00</v>
          </cell>
          <cell r="I3665" t="str">
            <v>0</v>
          </cell>
          <cell r="J3665">
            <v>450</v>
          </cell>
          <cell r="K3665">
            <v>1</v>
          </cell>
          <cell r="L3665">
            <v>0</v>
          </cell>
          <cell r="M3665">
            <v>0</v>
          </cell>
          <cell r="N3665">
            <v>0</v>
          </cell>
          <cell r="O3665">
            <v>0</v>
          </cell>
        </row>
        <row r="3666">
          <cell r="A3666" t="str">
            <v>14</v>
          </cell>
          <cell r="B3666" t="str">
            <v>05</v>
          </cell>
          <cell r="C3666" t="str">
            <v>03</v>
          </cell>
          <cell r="D3666" t="str">
            <v>02</v>
          </cell>
          <cell r="E3666" t="str">
            <v>14</v>
          </cell>
          <cell r="F3666" t="str">
            <v>43</v>
          </cell>
          <cell r="G3666" t="str">
            <v>3</v>
          </cell>
          <cell r="H3666" t="str">
            <v>00</v>
          </cell>
          <cell r="I3666" t="str">
            <v>0</v>
          </cell>
          <cell r="J3666">
            <v>35</v>
          </cell>
          <cell r="K3666">
            <v>100</v>
          </cell>
          <cell r="L3666">
            <v>0</v>
          </cell>
          <cell r="M3666">
            <v>0</v>
          </cell>
          <cell r="N3666">
            <v>0</v>
          </cell>
          <cell r="O3666">
            <v>0</v>
          </cell>
        </row>
        <row r="3667">
          <cell r="A3667" t="str">
            <v>14</v>
          </cell>
          <cell r="B3667" t="str">
            <v>05</v>
          </cell>
          <cell r="C3667" t="str">
            <v>03</v>
          </cell>
          <cell r="D3667" t="str">
            <v>02</v>
          </cell>
          <cell r="E3667" t="str">
            <v>14</v>
          </cell>
          <cell r="F3667" t="str">
            <v>42</v>
          </cell>
          <cell r="G3667" t="str">
            <v>4</v>
          </cell>
          <cell r="H3667" t="str">
            <v>00</v>
          </cell>
          <cell r="I3667" t="str">
            <v>0</v>
          </cell>
          <cell r="J3667">
            <v>676</v>
          </cell>
          <cell r="K3667">
            <v>1</v>
          </cell>
          <cell r="L3667">
            <v>0</v>
          </cell>
          <cell r="M3667">
            <v>0</v>
          </cell>
          <cell r="N3667">
            <v>0</v>
          </cell>
          <cell r="O3667">
            <v>0</v>
          </cell>
        </row>
        <row r="3668">
          <cell r="A3668" t="str">
            <v>14</v>
          </cell>
          <cell r="B3668" t="str">
            <v>05</v>
          </cell>
          <cell r="C3668" t="str">
            <v>03</v>
          </cell>
          <cell r="D3668" t="str">
            <v>02</v>
          </cell>
          <cell r="E3668" t="str">
            <v>14</v>
          </cell>
          <cell r="F3668" t="str">
            <v>43</v>
          </cell>
          <cell r="G3668" t="str">
            <v>4</v>
          </cell>
          <cell r="H3668" t="str">
            <v>00</v>
          </cell>
          <cell r="I3668" t="str">
            <v>0</v>
          </cell>
          <cell r="J3668">
            <v>62</v>
          </cell>
          <cell r="K3668">
            <v>100</v>
          </cell>
          <cell r="L3668">
            <v>0</v>
          </cell>
          <cell r="M3668">
            <v>0</v>
          </cell>
          <cell r="N3668">
            <v>0</v>
          </cell>
          <cell r="O3668">
            <v>0</v>
          </cell>
        </row>
        <row r="3669">
          <cell r="A3669" t="str">
            <v>14</v>
          </cell>
          <cell r="B3669" t="str">
            <v>05</v>
          </cell>
          <cell r="C3669" t="str">
            <v>03</v>
          </cell>
          <cell r="D3669" t="str">
            <v>02</v>
          </cell>
          <cell r="E3669" t="str">
            <v>14</v>
          </cell>
          <cell r="F3669" t="str">
            <v>42</v>
          </cell>
          <cell r="G3669" t="str">
            <v>5</v>
          </cell>
          <cell r="H3669" t="str">
            <v>00</v>
          </cell>
          <cell r="I3669" t="str">
            <v>0</v>
          </cell>
          <cell r="J3669">
            <v>0</v>
          </cell>
          <cell r="K3669">
            <v>1</v>
          </cell>
          <cell r="L3669">
            <v>0</v>
          </cell>
          <cell r="M3669">
            <v>0</v>
          </cell>
          <cell r="N3669">
            <v>0</v>
          </cell>
          <cell r="O3669">
            <v>0</v>
          </cell>
        </row>
        <row r="3670">
          <cell r="A3670" t="str">
            <v>14</v>
          </cell>
          <cell r="B3670" t="str">
            <v>05</v>
          </cell>
          <cell r="C3670" t="str">
            <v>03</v>
          </cell>
          <cell r="D3670" t="str">
            <v>02</v>
          </cell>
          <cell r="E3670" t="str">
            <v>14</v>
          </cell>
          <cell r="F3670" t="str">
            <v>07</v>
          </cell>
          <cell r="G3670" t="str">
            <v>6</v>
          </cell>
          <cell r="H3670" t="str">
            <v>00</v>
          </cell>
          <cell r="I3670" t="str">
            <v>0</v>
          </cell>
          <cell r="J3670">
            <v>0</v>
          </cell>
          <cell r="K3670">
            <v>200</v>
          </cell>
          <cell r="L3670">
            <v>0</v>
          </cell>
          <cell r="M3670">
            <v>0</v>
          </cell>
          <cell r="N3670">
            <v>0</v>
          </cell>
          <cell r="O3670">
            <v>0</v>
          </cell>
        </row>
        <row r="3671">
          <cell r="A3671" t="str">
            <v>14</v>
          </cell>
          <cell r="B3671" t="str">
            <v>05</v>
          </cell>
          <cell r="C3671" t="str">
            <v>03</v>
          </cell>
          <cell r="D3671" t="str">
            <v>02</v>
          </cell>
          <cell r="E3671" t="str">
            <v>14</v>
          </cell>
          <cell r="F3671" t="str">
            <v>42</v>
          </cell>
          <cell r="G3671" t="str">
            <v>6</v>
          </cell>
          <cell r="H3671" t="str">
            <v>00</v>
          </cell>
          <cell r="I3671" t="str">
            <v>0</v>
          </cell>
          <cell r="J3671">
            <v>0</v>
          </cell>
          <cell r="K3671">
            <v>1</v>
          </cell>
          <cell r="L3671">
            <v>0</v>
          </cell>
          <cell r="M3671">
            <v>0</v>
          </cell>
          <cell r="N3671">
            <v>0</v>
          </cell>
          <cell r="O3671">
            <v>0</v>
          </cell>
        </row>
        <row r="3672">
          <cell r="A3672" t="str">
            <v>14</v>
          </cell>
          <cell r="B3672" t="str">
            <v>02</v>
          </cell>
          <cell r="C3672" t="str">
            <v>06</v>
          </cell>
          <cell r="D3672" t="str">
            <v>01</v>
          </cell>
          <cell r="E3672" t="str">
            <v>10</v>
          </cell>
          <cell r="F3672" t="str">
            <v>01</v>
          </cell>
          <cell r="G3672" t="str">
            <v>1</v>
          </cell>
          <cell r="H3672" t="str">
            <v>00</v>
          </cell>
          <cell r="I3672" t="str">
            <v>0</v>
          </cell>
          <cell r="J3672">
            <v>0</v>
          </cell>
          <cell r="K3672">
            <v>167772</v>
          </cell>
          <cell r="L3672">
            <v>0</v>
          </cell>
          <cell r="M3672">
            <v>283162</v>
          </cell>
          <cell r="N3672">
            <v>283162</v>
          </cell>
          <cell r="O3672">
            <v>283162</v>
          </cell>
        </row>
        <row r="3673">
          <cell r="A3673" t="str">
            <v>14</v>
          </cell>
          <cell r="B3673" t="str">
            <v>02</v>
          </cell>
          <cell r="C3673" t="str">
            <v>06</v>
          </cell>
          <cell r="D3673" t="str">
            <v>01</v>
          </cell>
          <cell r="E3673" t="str">
            <v>12</v>
          </cell>
          <cell r="F3673" t="str">
            <v>10</v>
          </cell>
          <cell r="G3673" t="str">
            <v>1</v>
          </cell>
          <cell r="H3673" t="str">
            <v>00</v>
          </cell>
          <cell r="I3673" t="str">
            <v>0</v>
          </cell>
          <cell r="J3673">
            <v>0</v>
          </cell>
          <cell r="K3673">
            <v>300</v>
          </cell>
          <cell r="L3673">
            <v>0</v>
          </cell>
          <cell r="M3673">
            <v>300</v>
          </cell>
          <cell r="N3673">
            <v>300</v>
          </cell>
          <cell r="O3673">
            <v>300</v>
          </cell>
        </row>
        <row r="3674">
          <cell r="A3674" t="str">
            <v>14</v>
          </cell>
          <cell r="B3674" t="str">
            <v>02</v>
          </cell>
          <cell r="C3674" t="str">
            <v>06</v>
          </cell>
          <cell r="D3674" t="str">
            <v>01</v>
          </cell>
          <cell r="E3674" t="str">
            <v>13</v>
          </cell>
          <cell r="F3674" t="str">
            <v>01</v>
          </cell>
          <cell r="G3674" t="str">
            <v>1</v>
          </cell>
          <cell r="H3674" t="str">
            <v>00</v>
          </cell>
          <cell r="I3674" t="str">
            <v>0</v>
          </cell>
          <cell r="J3674">
            <v>0</v>
          </cell>
          <cell r="K3674">
            <v>1100</v>
          </cell>
          <cell r="L3674">
            <v>449</v>
          </cell>
          <cell r="M3674">
            <v>7850</v>
          </cell>
          <cell r="N3674">
            <v>7850</v>
          </cell>
          <cell r="O3674">
            <v>7850</v>
          </cell>
        </row>
        <row r="3675">
          <cell r="A3675" t="str">
            <v>14</v>
          </cell>
          <cell r="B3675" t="str">
            <v>02</v>
          </cell>
          <cell r="C3675" t="str">
            <v>06</v>
          </cell>
          <cell r="D3675" t="str">
            <v>01</v>
          </cell>
          <cell r="E3675" t="str">
            <v>13</v>
          </cell>
          <cell r="F3675" t="str">
            <v>11</v>
          </cell>
          <cell r="G3675" t="str">
            <v>1</v>
          </cell>
          <cell r="H3675" t="str">
            <v>00</v>
          </cell>
          <cell r="I3675" t="str">
            <v>0</v>
          </cell>
          <cell r="J3675">
            <v>0</v>
          </cell>
          <cell r="K3675">
            <v>800</v>
          </cell>
          <cell r="L3675">
            <v>2089</v>
          </cell>
          <cell r="M3675">
            <v>800</v>
          </cell>
          <cell r="N3675">
            <v>800</v>
          </cell>
          <cell r="O3675">
            <v>800</v>
          </cell>
        </row>
        <row r="3676">
          <cell r="A3676" t="str">
            <v>14</v>
          </cell>
          <cell r="B3676" t="str">
            <v>02</v>
          </cell>
          <cell r="C3676" t="str">
            <v>06</v>
          </cell>
          <cell r="D3676" t="str">
            <v>01</v>
          </cell>
          <cell r="E3676" t="str">
            <v>14</v>
          </cell>
          <cell r="F3676" t="str">
            <v>07</v>
          </cell>
          <cell r="G3676" t="str">
            <v>1</v>
          </cell>
          <cell r="H3676" t="str">
            <v>00</v>
          </cell>
          <cell r="I3676" t="str">
            <v>0</v>
          </cell>
          <cell r="J3676">
            <v>0</v>
          </cell>
          <cell r="K3676">
            <v>0</v>
          </cell>
          <cell r="L3676">
            <v>575</v>
          </cell>
          <cell r="M3676">
            <v>2100</v>
          </cell>
          <cell r="N3676">
            <v>2100</v>
          </cell>
          <cell r="O3676">
            <v>2100</v>
          </cell>
        </row>
        <row r="3677">
          <cell r="A3677" t="str">
            <v>14</v>
          </cell>
          <cell r="B3677" t="str">
            <v>02</v>
          </cell>
          <cell r="C3677" t="str">
            <v>06</v>
          </cell>
          <cell r="D3677" t="str">
            <v>01</v>
          </cell>
          <cell r="E3677" t="str">
            <v>14</v>
          </cell>
          <cell r="F3677" t="str">
            <v>09</v>
          </cell>
          <cell r="G3677" t="str">
            <v>1</v>
          </cell>
          <cell r="H3677" t="str">
            <v>00</v>
          </cell>
          <cell r="I3677" t="str">
            <v>0</v>
          </cell>
          <cell r="J3677">
            <v>86</v>
          </cell>
          <cell r="K3677">
            <v>3</v>
          </cell>
          <cell r="L3677">
            <v>556</v>
          </cell>
          <cell r="M3677">
            <v>2</v>
          </cell>
          <cell r="N3677">
            <v>2</v>
          </cell>
          <cell r="O3677">
            <v>2</v>
          </cell>
        </row>
        <row r="3678">
          <cell r="A3678" t="str">
            <v>14</v>
          </cell>
          <cell r="B3678" t="str">
            <v>02</v>
          </cell>
          <cell r="C3678" t="str">
            <v>06</v>
          </cell>
          <cell r="D3678" t="str">
            <v>01</v>
          </cell>
          <cell r="E3678" t="str">
            <v>14</v>
          </cell>
          <cell r="F3678" t="str">
            <v>16</v>
          </cell>
          <cell r="G3678" t="str">
            <v>1</v>
          </cell>
          <cell r="H3678" t="str">
            <v>00</v>
          </cell>
          <cell r="I3678" t="str">
            <v>0</v>
          </cell>
          <cell r="J3678">
            <v>0</v>
          </cell>
          <cell r="K3678">
            <v>1</v>
          </cell>
          <cell r="L3678">
            <v>0</v>
          </cell>
          <cell r="M3678">
            <v>1</v>
          </cell>
          <cell r="N3678">
            <v>1</v>
          </cell>
          <cell r="O3678">
            <v>1</v>
          </cell>
        </row>
        <row r="3679">
          <cell r="A3679" t="str">
            <v>14</v>
          </cell>
          <cell r="B3679" t="str">
            <v>02</v>
          </cell>
          <cell r="C3679" t="str">
            <v>06</v>
          </cell>
          <cell r="D3679" t="str">
            <v>01</v>
          </cell>
          <cell r="E3679" t="str">
            <v>14</v>
          </cell>
          <cell r="F3679" t="str">
            <v>13</v>
          </cell>
          <cell r="G3679" t="str">
            <v>1</v>
          </cell>
          <cell r="H3679" t="str">
            <v>00</v>
          </cell>
          <cell r="I3679" t="str">
            <v>0</v>
          </cell>
          <cell r="J3679">
            <v>750</v>
          </cell>
          <cell r="K3679">
            <v>0</v>
          </cell>
          <cell r="L3679">
            <v>2877</v>
          </cell>
          <cell r="M3679">
            <v>1</v>
          </cell>
          <cell r="N3679">
            <v>1</v>
          </cell>
          <cell r="O3679">
            <v>1</v>
          </cell>
        </row>
        <row r="3680">
          <cell r="A3680" t="str">
            <v>14</v>
          </cell>
          <cell r="B3680" t="str">
            <v>02</v>
          </cell>
          <cell r="C3680" t="str">
            <v>06</v>
          </cell>
          <cell r="D3680" t="str">
            <v>01</v>
          </cell>
          <cell r="E3680" t="str">
            <v>13</v>
          </cell>
          <cell r="F3680" t="str">
            <v>01</v>
          </cell>
          <cell r="G3680" t="str">
            <v>2</v>
          </cell>
          <cell r="H3680" t="str">
            <v>00</v>
          </cell>
          <cell r="I3680" t="str">
            <v>0</v>
          </cell>
          <cell r="J3680">
            <v>10439</v>
          </cell>
          <cell r="K3680">
            <v>250</v>
          </cell>
          <cell r="L3680">
            <v>0</v>
          </cell>
          <cell r="M3680">
            <v>0</v>
          </cell>
          <cell r="N3680">
            <v>0</v>
          </cell>
          <cell r="O3680">
            <v>0</v>
          </cell>
        </row>
        <row r="3681">
          <cell r="A3681" t="str">
            <v>14</v>
          </cell>
          <cell r="B3681" t="str">
            <v>02</v>
          </cell>
          <cell r="C3681" t="str">
            <v>06</v>
          </cell>
          <cell r="D3681" t="str">
            <v>01</v>
          </cell>
          <cell r="E3681" t="str">
            <v>13</v>
          </cell>
          <cell r="F3681" t="str">
            <v>01</v>
          </cell>
          <cell r="G3681" t="str">
            <v>3</v>
          </cell>
          <cell r="H3681" t="str">
            <v>00</v>
          </cell>
          <cell r="I3681" t="str">
            <v>0</v>
          </cell>
          <cell r="J3681">
            <v>0</v>
          </cell>
          <cell r="K3681">
            <v>150</v>
          </cell>
          <cell r="L3681">
            <v>0</v>
          </cell>
          <cell r="M3681">
            <v>0</v>
          </cell>
          <cell r="N3681">
            <v>0</v>
          </cell>
          <cell r="O3681">
            <v>0</v>
          </cell>
        </row>
        <row r="3682">
          <cell r="A3682" t="str">
            <v>14</v>
          </cell>
          <cell r="B3682" t="str">
            <v>02</v>
          </cell>
          <cell r="C3682" t="str">
            <v>06</v>
          </cell>
          <cell r="D3682" t="str">
            <v>01</v>
          </cell>
          <cell r="E3682" t="str">
            <v>14</v>
          </cell>
          <cell r="F3682" t="str">
            <v>08</v>
          </cell>
          <cell r="G3682" t="str">
            <v>1</v>
          </cell>
          <cell r="H3682" t="str">
            <v>00</v>
          </cell>
          <cell r="I3682" t="str">
            <v>0</v>
          </cell>
          <cell r="J3682">
            <v>30871</v>
          </cell>
          <cell r="K3682">
            <v>1</v>
          </cell>
          <cell r="L3682">
            <v>0</v>
          </cell>
          <cell r="M3682">
            <v>1</v>
          </cell>
          <cell r="N3682">
            <v>1</v>
          </cell>
          <cell r="O3682">
            <v>1</v>
          </cell>
        </row>
        <row r="3683">
          <cell r="A3683" t="str">
            <v>14</v>
          </cell>
          <cell r="B3683" t="str">
            <v>02</v>
          </cell>
          <cell r="C3683" t="str">
            <v>06</v>
          </cell>
          <cell r="D3683" t="str">
            <v>01</v>
          </cell>
          <cell r="E3683" t="str">
            <v>14</v>
          </cell>
          <cell r="F3683" t="str">
            <v>20</v>
          </cell>
          <cell r="G3683" t="str">
            <v>1</v>
          </cell>
          <cell r="H3683" t="str">
            <v>00</v>
          </cell>
          <cell r="I3683" t="str">
            <v>0</v>
          </cell>
          <cell r="J3683">
            <v>831</v>
          </cell>
          <cell r="K3683">
            <v>1800</v>
          </cell>
          <cell r="L3683">
            <v>0</v>
          </cell>
          <cell r="M3683">
            <v>1800</v>
          </cell>
          <cell r="N3683">
            <v>1800</v>
          </cell>
          <cell r="O3683">
            <v>1800</v>
          </cell>
        </row>
        <row r="3684">
          <cell r="A3684" t="str">
            <v>14</v>
          </cell>
          <cell r="B3684" t="str">
            <v>02</v>
          </cell>
          <cell r="C3684" t="str">
            <v>06</v>
          </cell>
          <cell r="D3684" t="str">
            <v>02</v>
          </cell>
          <cell r="E3684" t="str">
            <v>14</v>
          </cell>
          <cell r="F3684" t="str">
            <v>09</v>
          </cell>
          <cell r="G3684" t="str">
            <v>1</v>
          </cell>
          <cell r="H3684" t="str">
            <v>00</v>
          </cell>
          <cell r="I3684" t="str">
            <v>0</v>
          </cell>
          <cell r="J3684">
            <v>0</v>
          </cell>
          <cell r="K3684">
            <v>1</v>
          </cell>
          <cell r="L3684">
            <v>481</v>
          </cell>
          <cell r="M3684">
            <v>1</v>
          </cell>
          <cell r="N3684">
            <v>1</v>
          </cell>
          <cell r="O3684">
            <v>1</v>
          </cell>
        </row>
        <row r="3685">
          <cell r="A3685" t="str">
            <v>14</v>
          </cell>
          <cell r="B3685" t="str">
            <v>02</v>
          </cell>
          <cell r="C3685" t="str">
            <v>06</v>
          </cell>
          <cell r="D3685" t="str">
            <v>03</v>
          </cell>
          <cell r="E3685" t="str">
            <v>13</v>
          </cell>
          <cell r="F3685" t="str">
            <v>01</v>
          </cell>
          <cell r="G3685" t="str">
            <v>1</v>
          </cell>
          <cell r="H3685" t="str">
            <v>00</v>
          </cell>
          <cell r="I3685" t="str">
            <v>0</v>
          </cell>
          <cell r="J3685">
            <v>0</v>
          </cell>
          <cell r="K3685">
            <v>500</v>
          </cell>
          <cell r="L3685">
            <v>521470</v>
          </cell>
          <cell r="M3685">
            <v>0</v>
          </cell>
          <cell r="N3685">
            <v>0</v>
          </cell>
          <cell r="O3685">
            <v>0</v>
          </cell>
        </row>
        <row r="3686">
          <cell r="A3686" t="str">
            <v>14</v>
          </cell>
          <cell r="B3686" t="str">
            <v>02</v>
          </cell>
          <cell r="C3686" t="str">
            <v>06</v>
          </cell>
          <cell r="D3686" t="str">
            <v>03</v>
          </cell>
          <cell r="E3686" t="str">
            <v>14</v>
          </cell>
          <cell r="F3686" t="str">
            <v>23</v>
          </cell>
          <cell r="G3686" t="str">
            <v>1</v>
          </cell>
          <cell r="H3686" t="str">
            <v>00</v>
          </cell>
          <cell r="I3686" t="str">
            <v>0</v>
          </cell>
          <cell r="J3686">
            <v>0</v>
          </cell>
          <cell r="K3686">
            <v>500</v>
          </cell>
          <cell r="L3686">
            <v>766</v>
          </cell>
          <cell r="M3686">
            <v>0</v>
          </cell>
          <cell r="N3686">
            <v>0</v>
          </cell>
          <cell r="O3686">
            <v>0</v>
          </cell>
        </row>
        <row r="3687">
          <cell r="A3687" t="str">
            <v>14</v>
          </cell>
          <cell r="B3687" t="str">
            <v>02</v>
          </cell>
          <cell r="C3687" t="str">
            <v>06</v>
          </cell>
          <cell r="D3687" t="str">
            <v>01</v>
          </cell>
          <cell r="E3687" t="str">
            <v>14</v>
          </cell>
          <cell r="F3687" t="str">
            <v>23</v>
          </cell>
          <cell r="G3687" t="str">
            <v>1</v>
          </cell>
          <cell r="H3687" t="str">
            <v>00</v>
          </cell>
          <cell r="I3687" t="str">
            <v>0</v>
          </cell>
          <cell r="J3687">
            <v>3457</v>
          </cell>
          <cell r="K3687">
            <v>7900</v>
          </cell>
          <cell r="L3687">
            <v>820</v>
          </cell>
          <cell r="M3687">
            <v>6400</v>
          </cell>
          <cell r="N3687">
            <v>6400</v>
          </cell>
          <cell r="O3687">
            <v>6400</v>
          </cell>
        </row>
        <row r="3688">
          <cell r="A3688" t="str">
            <v>14</v>
          </cell>
          <cell r="B3688" t="str">
            <v>02</v>
          </cell>
          <cell r="C3688" t="str">
            <v>06</v>
          </cell>
          <cell r="D3688" t="str">
            <v>02</v>
          </cell>
          <cell r="E3688" t="str">
            <v>13</v>
          </cell>
          <cell r="F3688" t="str">
            <v>01</v>
          </cell>
          <cell r="G3688" t="str">
            <v>1</v>
          </cell>
          <cell r="H3688" t="str">
            <v>00</v>
          </cell>
          <cell r="I3688" t="str">
            <v>0</v>
          </cell>
          <cell r="J3688">
            <v>216</v>
          </cell>
          <cell r="K3688">
            <v>1200</v>
          </cell>
          <cell r="L3688">
            <v>130288</v>
          </cell>
          <cell r="M3688">
            <v>0</v>
          </cell>
          <cell r="N3688">
            <v>0</v>
          </cell>
          <cell r="O3688">
            <v>0</v>
          </cell>
        </row>
        <row r="3689">
          <cell r="A3689" t="str">
            <v>14</v>
          </cell>
          <cell r="B3689" t="str">
            <v>02</v>
          </cell>
          <cell r="C3689" t="str">
            <v>06</v>
          </cell>
          <cell r="D3689" t="str">
            <v>02</v>
          </cell>
          <cell r="E3689" t="str">
            <v>14</v>
          </cell>
          <cell r="F3689" t="str">
            <v>23</v>
          </cell>
          <cell r="G3689" t="str">
            <v>1</v>
          </cell>
          <cell r="H3689" t="str">
            <v>00</v>
          </cell>
          <cell r="I3689" t="str">
            <v>0</v>
          </cell>
          <cell r="J3689">
            <v>458</v>
          </cell>
          <cell r="K3689">
            <v>5900</v>
          </cell>
          <cell r="L3689">
            <v>0</v>
          </cell>
          <cell r="M3689">
            <v>4400</v>
          </cell>
          <cell r="N3689">
            <v>4400</v>
          </cell>
          <cell r="O3689">
            <v>4400</v>
          </cell>
        </row>
        <row r="3690">
          <cell r="A3690" t="str">
            <v>14</v>
          </cell>
          <cell r="B3690" t="str">
            <v>02</v>
          </cell>
          <cell r="C3690" t="str">
            <v>06</v>
          </cell>
          <cell r="D3690" t="str">
            <v>01</v>
          </cell>
          <cell r="E3690" t="str">
            <v>14</v>
          </cell>
          <cell r="F3690" t="str">
            <v>41</v>
          </cell>
          <cell r="G3690" t="str">
            <v>1</v>
          </cell>
          <cell r="H3690" t="str">
            <v>00</v>
          </cell>
          <cell r="I3690" t="str">
            <v>0</v>
          </cell>
          <cell r="J3690">
            <v>2863</v>
          </cell>
          <cell r="K3690">
            <v>10500</v>
          </cell>
          <cell r="L3690">
            <v>15402</v>
          </cell>
          <cell r="M3690">
            <v>15000</v>
          </cell>
          <cell r="N3690">
            <v>15000</v>
          </cell>
          <cell r="O3690">
            <v>15000</v>
          </cell>
        </row>
        <row r="3691">
          <cell r="A3691" t="str">
            <v>14</v>
          </cell>
          <cell r="B3691" t="str">
            <v>02</v>
          </cell>
          <cell r="C3691" t="str">
            <v>06</v>
          </cell>
          <cell r="D3691" t="str">
            <v>01</v>
          </cell>
          <cell r="E3691" t="str">
            <v>14</v>
          </cell>
          <cell r="F3691" t="str">
            <v>41</v>
          </cell>
          <cell r="G3691" t="str">
            <v>2</v>
          </cell>
          <cell r="H3691" t="str">
            <v>00</v>
          </cell>
          <cell r="I3691" t="str">
            <v>0</v>
          </cell>
          <cell r="J3691">
            <v>0</v>
          </cell>
          <cell r="K3691">
            <v>1000</v>
          </cell>
          <cell r="L3691">
            <v>0</v>
          </cell>
          <cell r="M3691">
            <v>0</v>
          </cell>
          <cell r="N3691">
            <v>0</v>
          </cell>
          <cell r="O3691">
            <v>0</v>
          </cell>
        </row>
        <row r="3692">
          <cell r="A3692" t="str">
            <v>14</v>
          </cell>
          <cell r="B3692" t="str">
            <v>06</v>
          </cell>
          <cell r="C3692" t="str">
            <v>01</v>
          </cell>
          <cell r="D3692" t="str">
            <v>01</v>
          </cell>
          <cell r="E3692" t="str">
            <v>10</v>
          </cell>
          <cell r="F3692" t="str">
            <v>01</v>
          </cell>
          <cell r="G3692" t="str">
            <v>1</v>
          </cell>
          <cell r="H3692" t="str">
            <v>00</v>
          </cell>
          <cell r="I3692" t="str">
            <v>0</v>
          </cell>
          <cell r="J3692">
            <v>1000</v>
          </cell>
          <cell r="K3692">
            <v>817780</v>
          </cell>
          <cell r="L3692">
            <v>3807</v>
          </cell>
          <cell r="M3692">
            <v>820370</v>
          </cell>
          <cell r="N3692">
            <v>820370</v>
          </cell>
          <cell r="O3692">
            <v>820370</v>
          </cell>
        </row>
        <row r="3693">
          <cell r="A3693" t="str">
            <v>14</v>
          </cell>
          <cell r="B3693" t="str">
            <v>06</v>
          </cell>
          <cell r="C3693" t="str">
            <v>01</v>
          </cell>
          <cell r="D3693" t="str">
            <v>01</v>
          </cell>
          <cell r="E3693" t="str">
            <v>10</v>
          </cell>
          <cell r="F3693" t="str">
            <v>02</v>
          </cell>
          <cell r="G3693" t="str">
            <v>0</v>
          </cell>
          <cell r="H3693" t="str">
            <v>00</v>
          </cell>
          <cell r="I3693" t="str">
            <v>0</v>
          </cell>
          <cell r="J3693">
            <v>0</v>
          </cell>
          <cell r="K3693">
            <v>1</v>
          </cell>
          <cell r="L3693">
            <v>0</v>
          </cell>
          <cell r="M3693">
            <v>0</v>
          </cell>
          <cell r="N3693">
            <v>0</v>
          </cell>
          <cell r="O3693">
            <v>0</v>
          </cell>
        </row>
        <row r="3694">
          <cell r="A3694" t="str">
            <v>14</v>
          </cell>
          <cell r="B3694" t="str">
            <v>06</v>
          </cell>
          <cell r="C3694" t="str">
            <v>01</v>
          </cell>
          <cell r="D3694" t="str">
            <v>01</v>
          </cell>
          <cell r="E3694" t="str">
            <v>10</v>
          </cell>
          <cell r="F3694" t="str">
            <v>02</v>
          </cell>
          <cell r="G3694" t="str">
            <v>1</v>
          </cell>
          <cell r="H3694" t="str">
            <v>00</v>
          </cell>
          <cell r="I3694" t="str">
            <v>0</v>
          </cell>
          <cell r="J3694">
            <v>19</v>
          </cell>
          <cell r="K3694">
            <v>1</v>
          </cell>
          <cell r="L3694">
            <v>3499</v>
          </cell>
          <cell r="M3694">
            <v>1</v>
          </cell>
          <cell r="N3694">
            <v>1</v>
          </cell>
          <cell r="O3694">
            <v>1</v>
          </cell>
        </row>
        <row r="3695">
          <cell r="A3695" t="str">
            <v>14</v>
          </cell>
          <cell r="B3695" t="str">
            <v>06</v>
          </cell>
          <cell r="C3695" t="str">
            <v>01</v>
          </cell>
          <cell r="D3695" t="str">
            <v>01</v>
          </cell>
          <cell r="E3695" t="str">
            <v>10</v>
          </cell>
          <cell r="F3695" t="str">
            <v>26</v>
          </cell>
          <cell r="G3695" t="str">
            <v>0</v>
          </cell>
          <cell r="H3695" t="str">
            <v>00</v>
          </cell>
          <cell r="I3695" t="str">
            <v>0</v>
          </cell>
          <cell r="J3695">
            <v>0</v>
          </cell>
          <cell r="K3695">
            <v>1</v>
          </cell>
          <cell r="L3695">
            <v>2678</v>
          </cell>
          <cell r="M3695">
            <v>0</v>
          </cell>
          <cell r="N3695">
            <v>0</v>
          </cell>
          <cell r="O3695">
            <v>0</v>
          </cell>
        </row>
        <row r="3696">
          <cell r="A3696" t="str">
            <v>14</v>
          </cell>
          <cell r="B3696" t="str">
            <v>06</v>
          </cell>
          <cell r="C3696" t="str">
            <v>01</v>
          </cell>
          <cell r="D3696" t="str">
            <v>01</v>
          </cell>
          <cell r="E3696" t="str">
            <v>10</v>
          </cell>
          <cell r="F3696" t="str">
            <v>26</v>
          </cell>
          <cell r="G3696" t="str">
            <v>1</v>
          </cell>
          <cell r="H3696" t="str">
            <v>00</v>
          </cell>
          <cell r="I3696" t="str">
            <v>0</v>
          </cell>
          <cell r="J3696">
            <v>4479</v>
          </cell>
          <cell r="K3696">
            <v>1</v>
          </cell>
          <cell r="L3696">
            <v>60</v>
          </cell>
          <cell r="M3696">
            <v>1</v>
          </cell>
          <cell r="N3696">
            <v>1</v>
          </cell>
          <cell r="O3696">
            <v>1</v>
          </cell>
        </row>
        <row r="3697">
          <cell r="A3697" t="str">
            <v>14</v>
          </cell>
          <cell r="B3697" t="str">
            <v>06</v>
          </cell>
          <cell r="C3697" t="str">
            <v>01</v>
          </cell>
          <cell r="D3697" t="str">
            <v>01</v>
          </cell>
          <cell r="E3697" t="str">
            <v>10</v>
          </cell>
          <cell r="F3697" t="str">
            <v>32</v>
          </cell>
          <cell r="G3697" t="str">
            <v>0</v>
          </cell>
          <cell r="H3697" t="str">
            <v>00</v>
          </cell>
          <cell r="I3697" t="str">
            <v>0</v>
          </cell>
          <cell r="J3697">
            <v>0</v>
          </cell>
          <cell r="K3697">
            <v>1000</v>
          </cell>
          <cell r="L3697">
            <v>0</v>
          </cell>
          <cell r="M3697">
            <v>0</v>
          </cell>
          <cell r="N3697">
            <v>0</v>
          </cell>
          <cell r="O3697">
            <v>0</v>
          </cell>
        </row>
        <row r="3698">
          <cell r="A3698" t="str">
            <v>14</v>
          </cell>
          <cell r="B3698" t="str">
            <v>06</v>
          </cell>
          <cell r="C3698" t="str">
            <v>01</v>
          </cell>
          <cell r="D3698" t="str">
            <v>01</v>
          </cell>
          <cell r="E3698" t="str">
            <v>11</v>
          </cell>
          <cell r="F3698" t="str">
            <v>01</v>
          </cell>
          <cell r="G3698" t="str">
            <v>0</v>
          </cell>
          <cell r="H3698" t="str">
            <v>00</v>
          </cell>
          <cell r="I3698" t="str">
            <v>0</v>
          </cell>
          <cell r="J3698">
            <v>0</v>
          </cell>
          <cell r="K3698">
            <v>0</v>
          </cell>
          <cell r="L3698">
            <v>888</v>
          </cell>
          <cell r="M3698">
            <v>0</v>
          </cell>
          <cell r="N3698">
            <v>0</v>
          </cell>
          <cell r="O3698">
            <v>0</v>
          </cell>
        </row>
        <row r="3699">
          <cell r="A3699" t="str">
            <v>14</v>
          </cell>
          <cell r="B3699" t="str">
            <v>06</v>
          </cell>
          <cell r="C3699" t="str">
            <v>01</v>
          </cell>
          <cell r="D3699" t="str">
            <v>01</v>
          </cell>
          <cell r="E3699" t="str">
            <v>11</v>
          </cell>
          <cell r="F3699" t="str">
            <v>02</v>
          </cell>
          <cell r="G3699" t="str">
            <v>0</v>
          </cell>
          <cell r="H3699" t="str">
            <v>00</v>
          </cell>
          <cell r="I3699" t="str">
            <v>0</v>
          </cell>
          <cell r="J3699">
            <v>13382</v>
          </cell>
          <cell r="K3699">
            <v>0</v>
          </cell>
          <cell r="L3699">
            <v>0</v>
          </cell>
          <cell r="M3699">
            <v>0</v>
          </cell>
          <cell r="N3699">
            <v>0</v>
          </cell>
          <cell r="O3699">
            <v>0</v>
          </cell>
        </row>
        <row r="3700">
          <cell r="A3700" t="str">
            <v>14</v>
          </cell>
          <cell r="B3700" t="str">
            <v>06</v>
          </cell>
          <cell r="C3700" t="str">
            <v>01</v>
          </cell>
          <cell r="D3700" t="str">
            <v>01</v>
          </cell>
          <cell r="E3700" t="str">
            <v>12</v>
          </cell>
          <cell r="F3700" t="str">
            <v>01</v>
          </cell>
          <cell r="G3700" t="str">
            <v>0</v>
          </cell>
          <cell r="H3700" t="str">
            <v>00</v>
          </cell>
          <cell r="I3700" t="str">
            <v>0</v>
          </cell>
          <cell r="J3700">
            <v>11818</v>
          </cell>
          <cell r="K3700">
            <v>3750</v>
          </cell>
          <cell r="L3700">
            <v>0</v>
          </cell>
          <cell r="M3700">
            <v>0</v>
          </cell>
          <cell r="N3700">
            <v>0</v>
          </cell>
          <cell r="O3700">
            <v>0</v>
          </cell>
        </row>
        <row r="3701">
          <cell r="A3701" t="str">
            <v>14</v>
          </cell>
          <cell r="B3701" t="str">
            <v>06</v>
          </cell>
          <cell r="C3701" t="str">
            <v>01</v>
          </cell>
          <cell r="D3701" t="str">
            <v>01</v>
          </cell>
          <cell r="E3701" t="str">
            <v>12</v>
          </cell>
          <cell r="F3701" t="str">
            <v>01</v>
          </cell>
          <cell r="G3701" t="str">
            <v>1</v>
          </cell>
          <cell r="H3701" t="str">
            <v>00</v>
          </cell>
          <cell r="I3701" t="str">
            <v>0</v>
          </cell>
          <cell r="J3701">
            <v>5848</v>
          </cell>
          <cell r="K3701">
            <v>1875</v>
          </cell>
          <cell r="L3701">
            <v>6444</v>
          </cell>
          <cell r="M3701">
            <v>5000</v>
          </cell>
          <cell r="N3701">
            <v>5000</v>
          </cell>
          <cell r="O3701">
            <v>5000</v>
          </cell>
        </row>
        <row r="3702">
          <cell r="A3702" t="str">
            <v>14</v>
          </cell>
          <cell r="B3702" t="str">
            <v>06</v>
          </cell>
          <cell r="C3702" t="str">
            <v>01</v>
          </cell>
          <cell r="D3702" t="str">
            <v>01</v>
          </cell>
          <cell r="E3702" t="str">
            <v>12</v>
          </cell>
          <cell r="F3702" t="str">
            <v>02</v>
          </cell>
          <cell r="G3702" t="str">
            <v>0</v>
          </cell>
          <cell r="H3702" t="str">
            <v>00</v>
          </cell>
          <cell r="I3702" t="str">
            <v>0</v>
          </cell>
          <cell r="J3702">
            <v>18080</v>
          </cell>
          <cell r="K3702">
            <v>2500</v>
          </cell>
          <cell r="L3702">
            <v>420</v>
          </cell>
          <cell r="M3702">
            <v>2500</v>
          </cell>
          <cell r="N3702">
            <v>2500</v>
          </cell>
          <cell r="O3702">
            <v>2500</v>
          </cell>
        </row>
        <row r="3703">
          <cell r="A3703" t="str">
            <v>14</v>
          </cell>
          <cell r="B3703" t="str">
            <v>06</v>
          </cell>
          <cell r="C3703" t="str">
            <v>01</v>
          </cell>
          <cell r="D3703" t="str">
            <v>01</v>
          </cell>
          <cell r="E3703" t="str">
            <v>12</v>
          </cell>
          <cell r="F3703" t="str">
            <v>03</v>
          </cell>
          <cell r="G3703" t="str">
            <v>0</v>
          </cell>
          <cell r="H3703" t="str">
            <v>00</v>
          </cell>
          <cell r="I3703" t="str">
            <v>0</v>
          </cell>
          <cell r="J3703">
            <v>65974</v>
          </cell>
          <cell r="K3703">
            <v>0</v>
          </cell>
          <cell r="L3703">
            <v>0</v>
          </cell>
          <cell r="M3703">
            <v>0</v>
          </cell>
          <cell r="N3703">
            <v>0</v>
          </cell>
          <cell r="O3703">
            <v>0</v>
          </cell>
        </row>
        <row r="3704">
          <cell r="A3704" t="str">
            <v>14</v>
          </cell>
          <cell r="B3704" t="str">
            <v>06</v>
          </cell>
          <cell r="C3704" t="str">
            <v>01</v>
          </cell>
          <cell r="D3704" t="str">
            <v>01</v>
          </cell>
          <cell r="E3704" t="str">
            <v>12</v>
          </cell>
          <cell r="F3704" t="str">
            <v>06</v>
          </cell>
          <cell r="G3704" t="str">
            <v>0</v>
          </cell>
          <cell r="H3704" t="str">
            <v>00</v>
          </cell>
          <cell r="I3704" t="str">
            <v>0</v>
          </cell>
          <cell r="J3704">
            <v>3994</v>
          </cell>
          <cell r="K3704">
            <v>0</v>
          </cell>
          <cell r="L3704">
            <v>0</v>
          </cell>
          <cell r="M3704">
            <v>3000</v>
          </cell>
          <cell r="N3704">
            <v>3000</v>
          </cell>
          <cell r="O3704">
            <v>3000</v>
          </cell>
        </row>
        <row r="3705">
          <cell r="A3705" t="str">
            <v>14</v>
          </cell>
          <cell r="B3705" t="str">
            <v>06</v>
          </cell>
          <cell r="C3705" t="str">
            <v>01</v>
          </cell>
          <cell r="D3705" t="str">
            <v>01</v>
          </cell>
          <cell r="E3705" t="str">
            <v>12</v>
          </cell>
          <cell r="F3705" t="str">
            <v>06</v>
          </cell>
          <cell r="G3705" t="str">
            <v>1</v>
          </cell>
          <cell r="H3705" t="str">
            <v>00</v>
          </cell>
          <cell r="I3705" t="str">
            <v>0</v>
          </cell>
          <cell r="J3705">
            <v>4127</v>
          </cell>
          <cell r="K3705">
            <v>0</v>
          </cell>
          <cell r="L3705">
            <v>3152</v>
          </cell>
          <cell r="M3705">
            <v>0</v>
          </cell>
          <cell r="N3705">
            <v>0</v>
          </cell>
          <cell r="O3705">
            <v>0</v>
          </cell>
        </row>
        <row r="3706">
          <cell r="A3706" t="str">
            <v>14</v>
          </cell>
          <cell r="B3706" t="str">
            <v>06</v>
          </cell>
          <cell r="C3706" t="str">
            <v>01</v>
          </cell>
          <cell r="D3706" t="str">
            <v>01</v>
          </cell>
          <cell r="E3706" t="str">
            <v>12</v>
          </cell>
          <cell r="F3706" t="str">
            <v>10</v>
          </cell>
          <cell r="G3706" t="str">
            <v>0</v>
          </cell>
          <cell r="H3706" t="str">
            <v>00</v>
          </cell>
          <cell r="I3706" t="str">
            <v>0</v>
          </cell>
          <cell r="J3706">
            <v>34701</v>
          </cell>
          <cell r="K3706">
            <v>1000</v>
          </cell>
          <cell r="L3706">
            <v>8593</v>
          </cell>
          <cell r="M3706">
            <v>5000</v>
          </cell>
          <cell r="N3706">
            <v>5000</v>
          </cell>
          <cell r="O3706">
            <v>5000</v>
          </cell>
        </row>
        <row r="3707">
          <cell r="A3707" t="str">
            <v>14</v>
          </cell>
          <cell r="B3707" t="str">
            <v>06</v>
          </cell>
          <cell r="C3707" t="str">
            <v>01</v>
          </cell>
          <cell r="D3707" t="str">
            <v>01</v>
          </cell>
          <cell r="E3707" t="str">
            <v>13</v>
          </cell>
          <cell r="F3707" t="str">
            <v>01</v>
          </cell>
          <cell r="G3707" t="str">
            <v>0</v>
          </cell>
          <cell r="H3707" t="str">
            <v>00</v>
          </cell>
          <cell r="I3707" t="str">
            <v>0</v>
          </cell>
          <cell r="J3707">
            <v>4676</v>
          </cell>
          <cell r="K3707">
            <v>1125</v>
          </cell>
          <cell r="L3707">
            <v>1083</v>
          </cell>
          <cell r="M3707">
            <v>0</v>
          </cell>
          <cell r="N3707">
            <v>0</v>
          </cell>
          <cell r="O3707">
            <v>0</v>
          </cell>
        </row>
        <row r="3708">
          <cell r="A3708" t="str">
            <v>14</v>
          </cell>
          <cell r="B3708" t="str">
            <v>06</v>
          </cell>
          <cell r="C3708" t="str">
            <v>01</v>
          </cell>
          <cell r="D3708" t="str">
            <v>01</v>
          </cell>
          <cell r="E3708" t="str">
            <v>13</v>
          </cell>
          <cell r="F3708" t="str">
            <v>01</v>
          </cell>
          <cell r="G3708" t="str">
            <v>1</v>
          </cell>
          <cell r="H3708" t="str">
            <v>00</v>
          </cell>
          <cell r="I3708" t="str">
            <v>0</v>
          </cell>
          <cell r="J3708">
            <v>2507</v>
          </cell>
          <cell r="K3708">
            <v>6000</v>
          </cell>
          <cell r="L3708">
            <v>1518</v>
          </cell>
          <cell r="M3708">
            <v>4000</v>
          </cell>
          <cell r="N3708">
            <v>4000</v>
          </cell>
          <cell r="O3708">
            <v>4000</v>
          </cell>
        </row>
        <row r="3709">
          <cell r="A3709" t="str">
            <v>14</v>
          </cell>
          <cell r="B3709" t="str">
            <v>06</v>
          </cell>
          <cell r="C3709" t="str">
            <v>01</v>
          </cell>
          <cell r="D3709" t="str">
            <v>01</v>
          </cell>
          <cell r="E3709" t="str">
            <v>13</v>
          </cell>
          <cell r="F3709" t="str">
            <v>04</v>
          </cell>
          <cell r="G3709" t="str">
            <v>0</v>
          </cell>
          <cell r="H3709" t="str">
            <v>00</v>
          </cell>
          <cell r="I3709" t="str">
            <v>0</v>
          </cell>
          <cell r="J3709">
            <v>4014</v>
          </cell>
          <cell r="K3709">
            <v>5000</v>
          </cell>
          <cell r="L3709">
            <v>40654</v>
          </cell>
          <cell r="M3709">
            <v>5000</v>
          </cell>
          <cell r="N3709">
            <v>5000</v>
          </cell>
          <cell r="O3709">
            <v>5000</v>
          </cell>
        </row>
        <row r="3710">
          <cell r="A3710" t="str">
            <v>14</v>
          </cell>
          <cell r="B3710" t="str">
            <v>06</v>
          </cell>
          <cell r="C3710" t="str">
            <v>01</v>
          </cell>
          <cell r="D3710" t="str">
            <v>01</v>
          </cell>
          <cell r="E3710" t="str">
            <v>13</v>
          </cell>
          <cell r="F3710" t="str">
            <v>07</v>
          </cell>
          <cell r="G3710" t="str">
            <v>0</v>
          </cell>
          <cell r="H3710" t="str">
            <v>00</v>
          </cell>
          <cell r="I3710" t="str">
            <v>0</v>
          </cell>
          <cell r="J3710">
            <v>560</v>
          </cell>
          <cell r="K3710">
            <v>0</v>
          </cell>
          <cell r="L3710">
            <v>7341</v>
          </cell>
          <cell r="M3710">
            <v>0</v>
          </cell>
          <cell r="N3710">
            <v>0</v>
          </cell>
          <cell r="O3710">
            <v>0</v>
          </cell>
        </row>
        <row r="3711">
          <cell r="A3711" t="str">
            <v>14</v>
          </cell>
          <cell r="B3711" t="str">
            <v>06</v>
          </cell>
          <cell r="C3711" t="str">
            <v>01</v>
          </cell>
          <cell r="D3711" t="str">
            <v>01</v>
          </cell>
          <cell r="E3711" t="str">
            <v>13</v>
          </cell>
          <cell r="F3711" t="str">
            <v>07</v>
          </cell>
          <cell r="G3711" t="str">
            <v>1</v>
          </cell>
          <cell r="H3711" t="str">
            <v>00</v>
          </cell>
          <cell r="I3711" t="str">
            <v>0</v>
          </cell>
          <cell r="J3711">
            <v>1600</v>
          </cell>
          <cell r="K3711">
            <v>1</v>
          </cell>
          <cell r="L3711">
            <v>0</v>
          </cell>
          <cell r="M3711">
            <v>1</v>
          </cell>
          <cell r="N3711">
            <v>1</v>
          </cell>
          <cell r="O3711">
            <v>1</v>
          </cell>
        </row>
        <row r="3712">
          <cell r="A3712" t="str">
            <v>14</v>
          </cell>
          <cell r="B3712" t="str">
            <v>06</v>
          </cell>
          <cell r="C3712" t="str">
            <v>01</v>
          </cell>
          <cell r="D3712" t="str">
            <v>01</v>
          </cell>
          <cell r="E3712" t="str">
            <v>13</v>
          </cell>
          <cell r="F3712" t="str">
            <v>08</v>
          </cell>
          <cell r="G3712" t="str">
            <v>0</v>
          </cell>
          <cell r="H3712" t="str">
            <v>00</v>
          </cell>
          <cell r="I3712" t="str">
            <v>0</v>
          </cell>
          <cell r="J3712">
            <v>15666</v>
          </cell>
          <cell r="K3712">
            <v>3000</v>
          </cell>
          <cell r="L3712">
            <v>0</v>
          </cell>
          <cell r="M3712">
            <v>3000</v>
          </cell>
          <cell r="N3712">
            <v>3000</v>
          </cell>
          <cell r="O3712">
            <v>3000</v>
          </cell>
        </row>
        <row r="3713">
          <cell r="A3713" t="str">
            <v>14</v>
          </cell>
          <cell r="B3713" t="str">
            <v>06</v>
          </cell>
          <cell r="C3713" t="str">
            <v>01</v>
          </cell>
          <cell r="D3713" t="str">
            <v>01</v>
          </cell>
          <cell r="E3713" t="str">
            <v>13</v>
          </cell>
          <cell r="F3713" t="str">
            <v>09</v>
          </cell>
          <cell r="G3713" t="str">
            <v>0</v>
          </cell>
          <cell r="H3713" t="str">
            <v>00</v>
          </cell>
          <cell r="I3713" t="str">
            <v>0</v>
          </cell>
          <cell r="J3713">
            <v>0</v>
          </cell>
          <cell r="K3713">
            <v>9000</v>
          </cell>
          <cell r="L3713">
            <v>6654</v>
          </cell>
          <cell r="M3713">
            <v>4000</v>
          </cell>
          <cell r="N3713">
            <v>4000</v>
          </cell>
          <cell r="O3713">
            <v>4000</v>
          </cell>
        </row>
        <row r="3714">
          <cell r="A3714" t="str">
            <v>14</v>
          </cell>
          <cell r="B3714" t="str">
            <v>06</v>
          </cell>
          <cell r="C3714" t="str">
            <v>01</v>
          </cell>
          <cell r="D3714" t="str">
            <v>01</v>
          </cell>
          <cell r="E3714" t="str">
            <v>13</v>
          </cell>
          <cell r="F3714" t="str">
            <v>10</v>
          </cell>
          <cell r="G3714" t="str">
            <v>1</v>
          </cell>
          <cell r="H3714" t="str">
            <v>00</v>
          </cell>
          <cell r="I3714" t="str">
            <v>0</v>
          </cell>
          <cell r="J3714">
            <v>4839</v>
          </cell>
          <cell r="K3714">
            <v>2000</v>
          </cell>
          <cell r="L3714">
            <v>16084</v>
          </cell>
          <cell r="M3714">
            <v>0</v>
          </cell>
          <cell r="N3714">
            <v>0</v>
          </cell>
          <cell r="O3714">
            <v>0</v>
          </cell>
        </row>
        <row r="3715">
          <cell r="A3715" t="str">
            <v>14</v>
          </cell>
          <cell r="B3715" t="str">
            <v>06</v>
          </cell>
          <cell r="C3715" t="str">
            <v>01</v>
          </cell>
          <cell r="D3715" t="str">
            <v>01</v>
          </cell>
          <cell r="E3715" t="str">
            <v>14</v>
          </cell>
          <cell r="F3715" t="str">
            <v>01</v>
          </cell>
          <cell r="G3715" t="str">
            <v>0</v>
          </cell>
          <cell r="H3715" t="str">
            <v>00</v>
          </cell>
          <cell r="I3715" t="str">
            <v>0</v>
          </cell>
          <cell r="J3715">
            <v>0</v>
          </cell>
          <cell r="K3715">
            <v>1</v>
          </cell>
          <cell r="L3715">
            <v>6750</v>
          </cell>
          <cell r="M3715">
            <v>0</v>
          </cell>
          <cell r="N3715">
            <v>0</v>
          </cell>
          <cell r="O3715">
            <v>0</v>
          </cell>
        </row>
        <row r="3716">
          <cell r="A3716" t="str">
            <v>14</v>
          </cell>
          <cell r="B3716" t="str">
            <v>06</v>
          </cell>
          <cell r="C3716" t="str">
            <v>01</v>
          </cell>
          <cell r="D3716" t="str">
            <v>01</v>
          </cell>
          <cell r="E3716" t="str">
            <v>14</v>
          </cell>
          <cell r="F3716" t="str">
            <v>06</v>
          </cell>
          <cell r="G3716" t="str">
            <v>0</v>
          </cell>
          <cell r="H3716" t="str">
            <v>00</v>
          </cell>
          <cell r="I3716" t="str">
            <v>0</v>
          </cell>
          <cell r="J3716">
            <v>0</v>
          </cell>
          <cell r="K3716">
            <v>750</v>
          </cell>
          <cell r="L3716">
            <v>6543</v>
          </cell>
          <cell r="M3716">
            <v>700</v>
          </cell>
          <cell r="N3716">
            <v>700</v>
          </cell>
          <cell r="O3716">
            <v>700</v>
          </cell>
        </row>
        <row r="3717">
          <cell r="A3717" t="str">
            <v>14</v>
          </cell>
          <cell r="B3717" t="str">
            <v>06</v>
          </cell>
          <cell r="C3717" t="str">
            <v>01</v>
          </cell>
          <cell r="D3717" t="str">
            <v>01</v>
          </cell>
          <cell r="E3717" t="str">
            <v>14</v>
          </cell>
          <cell r="F3717" t="str">
            <v>07</v>
          </cell>
          <cell r="G3717" t="str">
            <v>0</v>
          </cell>
          <cell r="H3717" t="str">
            <v>00</v>
          </cell>
          <cell r="I3717" t="str">
            <v>0</v>
          </cell>
          <cell r="J3717">
            <v>30514</v>
          </cell>
          <cell r="K3717">
            <v>0</v>
          </cell>
          <cell r="L3717">
            <v>13423</v>
          </cell>
          <cell r="M3717">
            <v>0</v>
          </cell>
          <cell r="N3717">
            <v>0</v>
          </cell>
          <cell r="O3717">
            <v>0</v>
          </cell>
        </row>
        <row r="3718">
          <cell r="A3718" t="str">
            <v>14</v>
          </cell>
          <cell r="B3718" t="str">
            <v>06</v>
          </cell>
          <cell r="C3718" t="str">
            <v>01</v>
          </cell>
          <cell r="D3718" t="str">
            <v>01</v>
          </cell>
          <cell r="E3718" t="str">
            <v>14</v>
          </cell>
          <cell r="F3718" t="str">
            <v>13</v>
          </cell>
          <cell r="G3718" t="str">
            <v>0</v>
          </cell>
          <cell r="H3718" t="str">
            <v>00</v>
          </cell>
          <cell r="I3718" t="str">
            <v>0</v>
          </cell>
          <cell r="J3718">
            <v>0</v>
          </cell>
          <cell r="K3718">
            <v>3001</v>
          </cell>
          <cell r="L3718">
            <v>0</v>
          </cell>
          <cell r="M3718">
            <v>1000</v>
          </cell>
          <cell r="N3718">
            <v>1000</v>
          </cell>
          <cell r="O3718">
            <v>1000</v>
          </cell>
        </row>
        <row r="3719">
          <cell r="A3719" t="str">
            <v>14</v>
          </cell>
          <cell r="B3719" t="str">
            <v>06</v>
          </cell>
          <cell r="C3719" t="str">
            <v>01</v>
          </cell>
          <cell r="D3719" t="str">
            <v>01</v>
          </cell>
          <cell r="E3719" t="str">
            <v>14</v>
          </cell>
          <cell r="F3719" t="str">
            <v>15</v>
          </cell>
          <cell r="G3719" t="str">
            <v>0</v>
          </cell>
          <cell r="H3719" t="str">
            <v>00</v>
          </cell>
          <cell r="I3719" t="str">
            <v>0</v>
          </cell>
          <cell r="J3719">
            <v>132</v>
          </cell>
          <cell r="K3719">
            <v>0</v>
          </cell>
          <cell r="L3719">
            <v>1436</v>
          </cell>
          <cell r="M3719">
            <v>0</v>
          </cell>
          <cell r="N3719">
            <v>0</v>
          </cell>
          <cell r="O3719">
            <v>0</v>
          </cell>
        </row>
        <row r="3720">
          <cell r="A3720" t="str">
            <v>14</v>
          </cell>
          <cell r="B3720" t="str">
            <v>06</v>
          </cell>
          <cell r="C3720" t="str">
            <v>01</v>
          </cell>
          <cell r="D3720" t="str">
            <v>01</v>
          </cell>
          <cell r="E3720" t="str">
            <v>14</v>
          </cell>
          <cell r="F3720" t="str">
            <v>17</v>
          </cell>
          <cell r="G3720" t="str">
            <v>0</v>
          </cell>
          <cell r="H3720" t="str">
            <v>00</v>
          </cell>
          <cell r="I3720" t="str">
            <v>0</v>
          </cell>
          <cell r="J3720">
            <v>0</v>
          </cell>
          <cell r="K3720">
            <v>0</v>
          </cell>
          <cell r="L3720">
            <v>0</v>
          </cell>
          <cell r="M3720">
            <v>0</v>
          </cell>
          <cell r="N3720">
            <v>0</v>
          </cell>
          <cell r="O3720">
            <v>0</v>
          </cell>
        </row>
        <row r="3721">
          <cell r="A3721" t="str">
            <v>14</v>
          </cell>
          <cell r="B3721" t="str">
            <v>06</v>
          </cell>
          <cell r="C3721" t="str">
            <v>01</v>
          </cell>
          <cell r="D3721" t="str">
            <v>01</v>
          </cell>
          <cell r="E3721" t="str">
            <v>14</v>
          </cell>
          <cell r="F3721" t="str">
            <v>18</v>
          </cell>
          <cell r="G3721" t="str">
            <v>0</v>
          </cell>
          <cell r="H3721" t="str">
            <v>00</v>
          </cell>
          <cell r="I3721" t="str">
            <v>0</v>
          </cell>
          <cell r="J3721">
            <v>0</v>
          </cell>
          <cell r="K3721">
            <v>2</v>
          </cell>
          <cell r="L3721">
            <v>0</v>
          </cell>
          <cell r="M3721">
            <v>0</v>
          </cell>
          <cell r="N3721">
            <v>0</v>
          </cell>
          <cell r="O3721">
            <v>0</v>
          </cell>
        </row>
        <row r="3722">
          <cell r="A3722" t="str">
            <v>14</v>
          </cell>
          <cell r="B3722" t="str">
            <v>06</v>
          </cell>
          <cell r="C3722" t="str">
            <v>01</v>
          </cell>
          <cell r="D3722" t="str">
            <v>01</v>
          </cell>
          <cell r="E3722" t="str">
            <v>14</v>
          </cell>
          <cell r="F3722" t="str">
            <v>18</v>
          </cell>
          <cell r="G3722" t="str">
            <v>1</v>
          </cell>
          <cell r="H3722" t="str">
            <v>00</v>
          </cell>
          <cell r="I3722" t="str">
            <v>0</v>
          </cell>
          <cell r="J3722">
            <v>0</v>
          </cell>
          <cell r="K3722">
            <v>3</v>
          </cell>
          <cell r="L3722">
            <v>351</v>
          </cell>
          <cell r="M3722">
            <v>1</v>
          </cell>
          <cell r="N3722">
            <v>1</v>
          </cell>
          <cell r="O3722">
            <v>1</v>
          </cell>
        </row>
        <row r="3723">
          <cell r="A3723" t="str">
            <v>14</v>
          </cell>
          <cell r="B3723" t="str">
            <v>06</v>
          </cell>
          <cell r="C3723" t="str">
            <v>01</v>
          </cell>
          <cell r="D3723" t="str">
            <v>01</v>
          </cell>
          <cell r="E3723" t="str">
            <v>14</v>
          </cell>
          <cell r="F3723" t="str">
            <v>22</v>
          </cell>
          <cell r="G3723" t="str">
            <v>0</v>
          </cell>
          <cell r="H3723" t="str">
            <v>00</v>
          </cell>
          <cell r="I3723" t="str">
            <v>0</v>
          </cell>
          <cell r="J3723">
            <v>0</v>
          </cell>
          <cell r="K3723">
            <v>0</v>
          </cell>
          <cell r="L3723">
            <v>0</v>
          </cell>
          <cell r="M3723">
            <v>0</v>
          </cell>
          <cell r="N3723">
            <v>0</v>
          </cell>
          <cell r="O3723">
            <v>0</v>
          </cell>
        </row>
        <row r="3724">
          <cell r="A3724" t="str">
            <v>14</v>
          </cell>
          <cell r="B3724" t="str">
            <v>06</v>
          </cell>
          <cell r="C3724" t="str">
            <v>01</v>
          </cell>
          <cell r="D3724" t="str">
            <v>01</v>
          </cell>
          <cell r="E3724" t="str">
            <v>14</v>
          </cell>
          <cell r="F3724" t="str">
            <v>22</v>
          </cell>
          <cell r="G3724" t="str">
            <v>1</v>
          </cell>
          <cell r="H3724" t="str">
            <v>00</v>
          </cell>
          <cell r="I3724" t="str">
            <v>0</v>
          </cell>
          <cell r="J3724">
            <v>0</v>
          </cell>
          <cell r="K3724">
            <v>2000</v>
          </cell>
          <cell r="L3724">
            <v>0</v>
          </cell>
          <cell r="M3724">
            <v>2000</v>
          </cell>
          <cell r="N3724">
            <v>2000</v>
          </cell>
          <cell r="O3724">
            <v>2000</v>
          </cell>
        </row>
        <row r="3725">
          <cell r="A3725" t="str">
            <v>14</v>
          </cell>
          <cell r="B3725" t="str">
            <v>06</v>
          </cell>
          <cell r="C3725" t="str">
            <v>01</v>
          </cell>
          <cell r="D3725" t="str">
            <v>01</v>
          </cell>
          <cell r="E3725" t="str">
            <v>14</v>
          </cell>
          <cell r="F3725" t="str">
            <v>50</v>
          </cell>
          <cell r="G3725" t="str">
            <v>0</v>
          </cell>
          <cell r="H3725" t="str">
            <v>00</v>
          </cell>
          <cell r="I3725" t="str">
            <v>0</v>
          </cell>
          <cell r="J3725">
            <v>1730</v>
          </cell>
          <cell r="K3725">
            <v>1</v>
          </cell>
          <cell r="L3725">
            <v>33</v>
          </cell>
          <cell r="M3725">
            <v>2231</v>
          </cell>
          <cell r="N3725">
            <v>2231</v>
          </cell>
          <cell r="O3725">
            <v>2231</v>
          </cell>
        </row>
        <row r="3726">
          <cell r="A3726" t="str">
            <v>14</v>
          </cell>
          <cell r="B3726" t="str">
            <v>06</v>
          </cell>
          <cell r="C3726" t="str">
            <v>01</v>
          </cell>
          <cell r="D3726" t="str">
            <v>01</v>
          </cell>
          <cell r="E3726" t="str">
            <v>15</v>
          </cell>
          <cell r="F3726" t="str">
            <v>06</v>
          </cell>
          <cell r="G3726" t="str">
            <v>1</v>
          </cell>
          <cell r="H3726" t="str">
            <v>00</v>
          </cell>
          <cell r="I3726" t="str">
            <v>0</v>
          </cell>
          <cell r="J3726">
            <v>500</v>
          </cell>
          <cell r="K3726">
            <v>1</v>
          </cell>
          <cell r="L3726">
            <v>75</v>
          </cell>
          <cell r="M3726">
            <v>1</v>
          </cell>
          <cell r="N3726">
            <v>1</v>
          </cell>
          <cell r="O3726">
            <v>1</v>
          </cell>
        </row>
        <row r="3727">
          <cell r="A3727" t="str">
            <v>14</v>
          </cell>
          <cell r="B3727" t="str">
            <v>06</v>
          </cell>
          <cell r="C3727" t="str">
            <v>01</v>
          </cell>
          <cell r="D3727" t="str">
            <v>01</v>
          </cell>
          <cell r="E3727" t="str">
            <v>20</v>
          </cell>
          <cell r="F3727" t="str">
            <v>04</v>
          </cell>
          <cell r="G3727" t="str">
            <v>0</v>
          </cell>
          <cell r="H3727" t="str">
            <v>00</v>
          </cell>
          <cell r="I3727" t="str">
            <v>0</v>
          </cell>
          <cell r="J3727">
            <v>0</v>
          </cell>
          <cell r="K3727">
            <v>3</v>
          </cell>
          <cell r="L3727">
            <v>0</v>
          </cell>
          <cell r="M3727">
            <v>1</v>
          </cell>
          <cell r="N3727">
            <v>1</v>
          </cell>
          <cell r="O3727">
            <v>1</v>
          </cell>
        </row>
        <row r="3728">
          <cell r="A3728" t="str">
            <v>14</v>
          </cell>
          <cell r="B3728" t="str">
            <v>06</v>
          </cell>
          <cell r="C3728" t="str">
            <v>01</v>
          </cell>
          <cell r="D3728" t="str">
            <v>01</v>
          </cell>
          <cell r="E3728" t="str">
            <v>20</v>
          </cell>
          <cell r="F3728" t="str">
            <v>05</v>
          </cell>
          <cell r="G3728" t="str">
            <v>0</v>
          </cell>
          <cell r="H3728" t="str">
            <v>00</v>
          </cell>
          <cell r="I3728" t="str">
            <v>0</v>
          </cell>
          <cell r="J3728">
            <v>0</v>
          </cell>
          <cell r="K3728">
            <v>1</v>
          </cell>
          <cell r="L3728">
            <v>967</v>
          </cell>
          <cell r="M3728">
            <v>1</v>
          </cell>
          <cell r="N3728">
            <v>1</v>
          </cell>
          <cell r="O3728">
            <v>1</v>
          </cell>
        </row>
        <row r="3729">
          <cell r="A3729" t="str">
            <v>14</v>
          </cell>
          <cell r="B3729" t="str">
            <v>06</v>
          </cell>
          <cell r="C3729" t="str">
            <v>01</v>
          </cell>
          <cell r="D3729" t="str">
            <v>02</v>
          </cell>
          <cell r="E3729" t="str">
            <v>10</v>
          </cell>
          <cell r="F3729" t="str">
            <v>02</v>
          </cell>
          <cell r="G3729" t="str">
            <v>1</v>
          </cell>
          <cell r="H3729" t="str">
            <v>00</v>
          </cell>
          <cell r="I3729" t="str">
            <v>0</v>
          </cell>
          <cell r="J3729">
            <v>0</v>
          </cell>
          <cell r="K3729">
            <v>1</v>
          </cell>
          <cell r="L3729">
            <v>838</v>
          </cell>
          <cell r="M3729">
            <v>1</v>
          </cell>
          <cell r="N3729">
            <v>1</v>
          </cell>
          <cell r="O3729">
            <v>1</v>
          </cell>
        </row>
        <row r="3730">
          <cell r="A3730" t="str">
            <v>14</v>
          </cell>
          <cell r="B3730" t="str">
            <v>06</v>
          </cell>
          <cell r="C3730" t="str">
            <v>01</v>
          </cell>
          <cell r="D3730" t="str">
            <v>02</v>
          </cell>
          <cell r="E3730" t="str">
            <v>10</v>
          </cell>
          <cell r="F3730" t="str">
            <v>26</v>
          </cell>
          <cell r="G3730" t="str">
            <v>1</v>
          </cell>
          <cell r="H3730" t="str">
            <v>00</v>
          </cell>
          <cell r="I3730" t="str">
            <v>0</v>
          </cell>
          <cell r="J3730">
            <v>0</v>
          </cell>
          <cell r="K3730">
            <v>2</v>
          </cell>
          <cell r="L3730">
            <v>44</v>
          </cell>
          <cell r="M3730">
            <v>1</v>
          </cell>
          <cell r="N3730">
            <v>1</v>
          </cell>
          <cell r="O3730">
            <v>1</v>
          </cell>
        </row>
        <row r="3731">
          <cell r="A3731" t="str">
            <v>14</v>
          </cell>
          <cell r="B3731" t="str">
            <v>06</v>
          </cell>
          <cell r="C3731" t="str">
            <v>01</v>
          </cell>
          <cell r="D3731" t="str">
            <v>02</v>
          </cell>
          <cell r="E3731" t="str">
            <v>12</v>
          </cell>
          <cell r="F3731" t="str">
            <v>01</v>
          </cell>
          <cell r="G3731" t="str">
            <v>1</v>
          </cell>
          <cell r="H3731" t="str">
            <v>00</v>
          </cell>
          <cell r="I3731" t="str">
            <v>0</v>
          </cell>
          <cell r="J3731">
            <v>0</v>
          </cell>
          <cell r="K3731">
            <v>10500</v>
          </cell>
          <cell r="L3731">
            <v>55557</v>
          </cell>
          <cell r="M3731">
            <v>5500</v>
          </cell>
          <cell r="N3731">
            <v>5500</v>
          </cell>
          <cell r="O3731">
            <v>5500</v>
          </cell>
        </row>
        <row r="3732">
          <cell r="A3732" t="str">
            <v>14</v>
          </cell>
          <cell r="B3732" t="str">
            <v>06</v>
          </cell>
          <cell r="C3732" t="str">
            <v>01</v>
          </cell>
          <cell r="D3732" t="str">
            <v>02</v>
          </cell>
          <cell r="E3732" t="str">
            <v>12</v>
          </cell>
          <cell r="F3732" t="str">
            <v>03</v>
          </cell>
          <cell r="G3732" t="str">
            <v>1</v>
          </cell>
          <cell r="H3732" t="str">
            <v>00</v>
          </cell>
          <cell r="I3732" t="str">
            <v>0</v>
          </cell>
          <cell r="J3732">
            <v>1246</v>
          </cell>
          <cell r="K3732">
            <v>7500</v>
          </cell>
          <cell r="L3732">
            <v>2857</v>
          </cell>
          <cell r="M3732">
            <v>6500</v>
          </cell>
          <cell r="N3732">
            <v>6500</v>
          </cell>
          <cell r="O3732">
            <v>6500</v>
          </cell>
        </row>
        <row r="3733">
          <cell r="A3733" t="str">
            <v>14</v>
          </cell>
          <cell r="B3733" t="str">
            <v>06</v>
          </cell>
          <cell r="C3733" t="str">
            <v>01</v>
          </cell>
          <cell r="D3733" t="str">
            <v>02</v>
          </cell>
          <cell r="E3733" t="str">
            <v>12</v>
          </cell>
          <cell r="F3733" t="str">
            <v>07</v>
          </cell>
          <cell r="G3733" t="str">
            <v>1</v>
          </cell>
          <cell r="H3733" t="str">
            <v>00</v>
          </cell>
          <cell r="I3733" t="str">
            <v>0</v>
          </cell>
          <cell r="J3733">
            <v>1199</v>
          </cell>
          <cell r="K3733">
            <v>1000</v>
          </cell>
          <cell r="L3733">
            <v>0</v>
          </cell>
          <cell r="M3733">
            <v>1000</v>
          </cell>
          <cell r="N3733">
            <v>1000</v>
          </cell>
          <cell r="O3733">
            <v>1000</v>
          </cell>
        </row>
        <row r="3734">
          <cell r="A3734" t="str">
            <v>14</v>
          </cell>
          <cell r="B3734" t="str">
            <v>06</v>
          </cell>
          <cell r="C3734" t="str">
            <v>01</v>
          </cell>
          <cell r="D3734" t="str">
            <v>02</v>
          </cell>
          <cell r="E3734" t="str">
            <v>13</v>
          </cell>
          <cell r="F3734" t="str">
            <v>01</v>
          </cell>
          <cell r="G3734" t="str">
            <v>1</v>
          </cell>
          <cell r="H3734" t="str">
            <v>00</v>
          </cell>
          <cell r="I3734" t="str">
            <v>0</v>
          </cell>
          <cell r="J3734">
            <v>7607</v>
          </cell>
          <cell r="K3734">
            <v>11375</v>
          </cell>
          <cell r="L3734">
            <v>8492</v>
          </cell>
          <cell r="M3734">
            <v>7375</v>
          </cell>
          <cell r="N3734">
            <v>7375</v>
          </cell>
          <cell r="O3734">
            <v>7375</v>
          </cell>
        </row>
        <row r="3735">
          <cell r="A3735" t="str">
            <v>14</v>
          </cell>
          <cell r="B3735" t="str">
            <v>06</v>
          </cell>
          <cell r="C3735" t="str">
            <v>01</v>
          </cell>
          <cell r="D3735" t="str">
            <v>02</v>
          </cell>
          <cell r="E3735" t="str">
            <v>13</v>
          </cell>
          <cell r="F3735" t="str">
            <v>08</v>
          </cell>
          <cell r="G3735" t="str">
            <v>1</v>
          </cell>
          <cell r="H3735" t="str">
            <v>00</v>
          </cell>
          <cell r="I3735" t="str">
            <v>0</v>
          </cell>
          <cell r="J3735">
            <v>396</v>
          </cell>
          <cell r="K3735">
            <v>500</v>
          </cell>
          <cell r="L3735">
            <v>0</v>
          </cell>
          <cell r="M3735">
            <v>2500</v>
          </cell>
          <cell r="N3735">
            <v>2500</v>
          </cell>
          <cell r="O3735">
            <v>2500</v>
          </cell>
        </row>
        <row r="3736">
          <cell r="A3736" t="str">
            <v>14</v>
          </cell>
          <cell r="B3736" t="str">
            <v>06</v>
          </cell>
          <cell r="C3736" t="str">
            <v>01</v>
          </cell>
          <cell r="D3736" t="str">
            <v>02</v>
          </cell>
          <cell r="E3736" t="str">
            <v>13</v>
          </cell>
          <cell r="F3736" t="str">
            <v>09</v>
          </cell>
          <cell r="G3736" t="str">
            <v>1</v>
          </cell>
          <cell r="H3736" t="str">
            <v>00</v>
          </cell>
          <cell r="I3736" t="str">
            <v>0</v>
          </cell>
          <cell r="J3736">
            <v>0</v>
          </cell>
          <cell r="K3736">
            <v>6000</v>
          </cell>
          <cell r="L3736">
            <v>895</v>
          </cell>
          <cell r="M3736">
            <v>6000</v>
          </cell>
          <cell r="N3736">
            <v>6000</v>
          </cell>
          <cell r="O3736">
            <v>6000</v>
          </cell>
        </row>
        <row r="3737">
          <cell r="A3737" t="str">
            <v>14</v>
          </cell>
          <cell r="B3737" t="str">
            <v>06</v>
          </cell>
          <cell r="C3737" t="str">
            <v>01</v>
          </cell>
          <cell r="D3737" t="str">
            <v>02</v>
          </cell>
          <cell r="E3737" t="str">
            <v>13</v>
          </cell>
          <cell r="F3737" t="str">
            <v>10</v>
          </cell>
          <cell r="G3737" t="str">
            <v>1</v>
          </cell>
          <cell r="H3737" t="str">
            <v>00</v>
          </cell>
          <cell r="I3737" t="str">
            <v>0</v>
          </cell>
          <cell r="J3737">
            <v>0</v>
          </cell>
          <cell r="K3737">
            <v>10000</v>
          </cell>
          <cell r="L3737">
            <v>1448</v>
          </cell>
          <cell r="M3737">
            <v>8000</v>
          </cell>
          <cell r="N3737">
            <v>8000</v>
          </cell>
          <cell r="O3737">
            <v>8000</v>
          </cell>
        </row>
        <row r="3738">
          <cell r="A3738" t="str">
            <v>14</v>
          </cell>
          <cell r="B3738" t="str">
            <v>06</v>
          </cell>
          <cell r="C3738" t="str">
            <v>01</v>
          </cell>
          <cell r="D3738" t="str">
            <v>02</v>
          </cell>
          <cell r="E3738" t="str">
            <v>13</v>
          </cell>
          <cell r="F3738" t="str">
            <v>11</v>
          </cell>
          <cell r="G3738" t="str">
            <v>1</v>
          </cell>
          <cell r="H3738" t="str">
            <v>00</v>
          </cell>
          <cell r="I3738" t="str">
            <v>0</v>
          </cell>
          <cell r="J3738">
            <v>0</v>
          </cell>
          <cell r="K3738">
            <v>2500</v>
          </cell>
          <cell r="L3738">
            <v>0</v>
          </cell>
          <cell r="M3738">
            <v>2500</v>
          </cell>
          <cell r="N3738">
            <v>2500</v>
          </cell>
          <cell r="O3738">
            <v>2500</v>
          </cell>
        </row>
        <row r="3739">
          <cell r="A3739" t="str">
            <v>14</v>
          </cell>
          <cell r="B3739" t="str">
            <v>06</v>
          </cell>
          <cell r="C3739" t="str">
            <v>01</v>
          </cell>
          <cell r="D3739" t="str">
            <v>02</v>
          </cell>
          <cell r="E3739" t="str">
            <v>13</v>
          </cell>
          <cell r="F3739" t="str">
            <v>12</v>
          </cell>
          <cell r="G3739" t="str">
            <v>1</v>
          </cell>
          <cell r="H3739" t="str">
            <v>00</v>
          </cell>
          <cell r="I3739" t="str">
            <v>0</v>
          </cell>
          <cell r="J3739">
            <v>0</v>
          </cell>
          <cell r="K3739">
            <v>3000</v>
          </cell>
          <cell r="L3739">
            <v>527</v>
          </cell>
          <cell r="M3739">
            <v>3000</v>
          </cell>
          <cell r="N3739">
            <v>3000</v>
          </cell>
          <cell r="O3739">
            <v>3000</v>
          </cell>
        </row>
        <row r="3740">
          <cell r="A3740" t="str">
            <v>14</v>
          </cell>
          <cell r="B3740" t="str">
            <v>06</v>
          </cell>
          <cell r="C3740" t="str">
            <v>01</v>
          </cell>
          <cell r="D3740" t="str">
            <v>02</v>
          </cell>
          <cell r="E3740" t="str">
            <v>13</v>
          </cell>
          <cell r="F3740" t="str">
            <v>17</v>
          </cell>
          <cell r="G3740" t="str">
            <v>1</v>
          </cell>
          <cell r="H3740" t="str">
            <v>00</v>
          </cell>
          <cell r="I3740" t="str">
            <v>0</v>
          </cell>
          <cell r="J3740">
            <v>0</v>
          </cell>
          <cell r="K3740">
            <v>3500</v>
          </cell>
          <cell r="L3740">
            <v>10665</v>
          </cell>
          <cell r="M3740">
            <v>1</v>
          </cell>
          <cell r="N3740">
            <v>1</v>
          </cell>
          <cell r="O3740">
            <v>1</v>
          </cell>
        </row>
        <row r="3741">
          <cell r="A3741" t="str">
            <v>14</v>
          </cell>
          <cell r="B3741" t="str">
            <v>06</v>
          </cell>
          <cell r="C3741" t="str">
            <v>01</v>
          </cell>
          <cell r="D3741" t="str">
            <v>02</v>
          </cell>
          <cell r="E3741" t="str">
            <v>14</v>
          </cell>
          <cell r="F3741" t="str">
            <v>02</v>
          </cell>
          <cell r="G3741" t="str">
            <v>1</v>
          </cell>
          <cell r="H3741" t="str">
            <v>00</v>
          </cell>
          <cell r="I3741" t="str">
            <v>0</v>
          </cell>
          <cell r="J3741">
            <v>0</v>
          </cell>
          <cell r="K3741">
            <v>35000</v>
          </cell>
          <cell r="L3741">
            <v>361</v>
          </cell>
          <cell r="M3741">
            <v>35000</v>
          </cell>
          <cell r="N3741">
            <v>35000</v>
          </cell>
          <cell r="O3741">
            <v>35000</v>
          </cell>
        </row>
        <row r="3742">
          <cell r="A3742" t="str">
            <v>14</v>
          </cell>
          <cell r="B3742" t="str">
            <v>06</v>
          </cell>
          <cell r="C3742" t="str">
            <v>01</v>
          </cell>
          <cell r="D3742" t="str">
            <v>02</v>
          </cell>
          <cell r="E3742" t="str">
            <v>14</v>
          </cell>
          <cell r="F3742" t="str">
            <v>05</v>
          </cell>
          <cell r="G3742" t="str">
            <v>1</v>
          </cell>
          <cell r="H3742" t="str">
            <v>00</v>
          </cell>
          <cell r="I3742" t="str">
            <v>0</v>
          </cell>
          <cell r="J3742">
            <v>995</v>
          </cell>
          <cell r="K3742">
            <v>8000</v>
          </cell>
          <cell r="L3742">
            <v>3107</v>
          </cell>
          <cell r="M3742">
            <v>6500</v>
          </cell>
          <cell r="N3742">
            <v>6500</v>
          </cell>
          <cell r="O3742">
            <v>6500</v>
          </cell>
        </row>
        <row r="3743">
          <cell r="A3743" t="str">
            <v>14</v>
          </cell>
          <cell r="B3743" t="str">
            <v>06</v>
          </cell>
          <cell r="C3743" t="str">
            <v>01</v>
          </cell>
          <cell r="D3743" t="str">
            <v>02</v>
          </cell>
          <cell r="E3743" t="str">
            <v>14</v>
          </cell>
          <cell r="F3743" t="str">
            <v>06</v>
          </cell>
          <cell r="G3743" t="str">
            <v>1</v>
          </cell>
          <cell r="H3743" t="str">
            <v>00</v>
          </cell>
          <cell r="I3743" t="str">
            <v>0</v>
          </cell>
          <cell r="J3743">
            <v>0</v>
          </cell>
          <cell r="K3743">
            <v>0</v>
          </cell>
          <cell r="L3743">
            <v>850</v>
          </cell>
          <cell r="M3743">
            <v>1500</v>
          </cell>
          <cell r="N3743">
            <v>1500</v>
          </cell>
          <cell r="O3743">
            <v>1500</v>
          </cell>
        </row>
        <row r="3744">
          <cell r="A3744" t="str">
            <v>14</v>
          </cell>
          <cell r="B3744" t="str">
            <v>06</v>
          </cell>
          <cell r="C3744" t="str">
            <v>01</v>
          </cell>
          <cell r="D3744" t="str">
            <v>02</v>
          </cell>
          <cell r="E3744" t="str">
            <v>14</v>
          </cell>
          <cell r="F3744" t="str">
            <v>07</v>
          </cell>
          <cell r="G3744" t="str">
            <v>1</v>
          </cell>
          <cell r="H3744" t="str">
            <v>00</v>
          </cell>
          <cell r="I3744" t="str">
            <v>0</v>
          </cell>
          <cell r="J3744">
            <v>0</v>
          </cell>
          <cell r="K3744">
            <v>700</v>
          </cell>
          <cell r="L3744">
            <v>2290</v>
          </cell>
          <cell r="M3744">
            <v>2200</v>
          </cell>
          <cell r="N3744">
            <v>2200</v>
          </cell>
          <cell r="O3744">
            <v>2200</v>
          </cell>
        </row>
        <row r="3745">
          <cell r="A3745" t="str">
            <v>14</v>
          </cell>
          <cell r="B3745" t="str">
            <v>06</v>
          </cell>
          <cell r="C3745" t="str">
            <v>01</v>
          </cell>
          <cell r="D3745" t="str">
            <v>02</v>
          </cell>
          <cell r="E3745" t="str">
            <v>14</v>
          </cell>
          <cell r="F3745" t="str">
            <v>08</v>
          </cell>
          <cell r="G3745" t="str">
            <v>1</v>
          </cell>
          <cell r="H3745" t="str">
            <v>00</v>
          </cell>
          <cell r="I3745" t="str">
            <v>0</v>
          </cell>
          <cell r="J3745">
            <v>0</v>
          </cell>
          <cell r="K3745">
            <v>1000</v>
          </cell>
          <cell r="L3745">
            <v>513</v>
          </cell>
          <cell r="M3745">
            <v>1000</v>
          </cell>
          <cell r="N3745">
            <v>1000</v>
          </cell>
          <cell r="O3745">
            <v>1000</v>
          </cell>
        </row>
        <row r="3746">
          <cell r="A3746" t="str">
            <v>14</v>
          </cell>
          <cell r="B3746" t="str">
            <v>06</v>
          </cell>
          <cell r="C3746" t="str">
            <v>01</v>
          </cell>
          <cell r="D3746" t="str">
            <v>02</v>
          </cell>
          <cell r="E3746" t="str">
            <v>14</v>
          </cell>
          <cell r="F3746" t="str">
            <v>16</v>
          </cell>
          <cell r="G3746" t="str">
            <v>1</v>
          </cell>
          <cell r="H3746" t="str">
            <v>00</v>
          </cell>
          <cell r="I3746" t="str">
            <v>0</v>
          </cell>
          <cell r="J3746">
            <v>0</v>
          </cell>
          <cell r="K3746">
            <v>1</v>
          </cell>
          <cell r="L3746">
            <v>2566</v>
          </cell>
          <cell r="M3746">
            <v>1</v>
          </cell>
          <cell r="N3746">
            <v>1</v>
          </cell>
          <cell r="O3746">
            <v>1</v>
          </cell>
        </row>
        <row r="3747">
          <cell r="A3747" t="str">
            <v>14</v>
          </cell>
          <cell r="B3747" t="str">
            <v>06</v>
          </cell>
          <cell r="C3747" t="str">
            <v>01</v>
          </cell>
          <cell r="D3747" t="str">
            <v>02</v>
          </cell>
          <cell r="E3747" t="str">
            <v>14</v>
          </cell>
          <cell r="F3747" t="str">
            <v>17</v>
          </cell>
          <cell r="G3747" t="str">
            <v>1</v>
          </cell>
          <cell r="H3747" t="str">
            <v>00</v>
          </cell>
          <cell r="I3747" t="str">
            <v>0</v>
          </cell>
          <cell r="J3747">
            <v>0</v>
          </cell>
          <cell r="K3747">
            <v>1</v>
          </cell>
          <cell r="L3747">
            <v>3174</v>
          </cell>
          <cell r="M3747">
            <v>4000</v>
          </cell>
          <cell r="N3747">
            <v>4000</v>
          </cell>
          <cell r="O3747">
            <v>4000</v>
          </cell>
        </row>
        <row r="3748">
          <cell r="A3748" t="str">
            <v>14</v>
          </cell>
          <cell r="B3748" t="str">
            <v>06</v>
          </cell>
          <cell r="C3748" t="str">
            <v>01</v>
          </cell>
          <cell r="D3748" t="str">
            <v>02</v>
          </cell>
          <cell r="E3748" t="str">
            <v>14</v>
          </cell>
          <cell r="F3748" t="str">
            <v>18</v>
          </cell>
          <cell r="G3748" t="str">
            <v>1</v>
          </cell>
          <cell r="H3748" t="str">
            <v>00</v>
          </cell>
          <cell r="I3748" t="str">
            <v>0</v>
          </cell>
          <cell r="J3748">
            <v>11147</v>
          </cell>
          <cell r="K3748">
            <v>5</v>
          </cell>
          <cell r="L3748">
            <v>7573</v>
          </cell>
          <cell r="M3748">
            <v>1</v>
          </cell>
          <cell r="N3748">
            <v>1</v>
          </cell>
          <cell r="O3748">
            <v>1</v>
          </cell>
        </row>
        <row r="3749">
          <cell r="A3749" t="str">
            <v>14</v>
          </cell>
          <cell r="B3749" t="str">
            <v>06</v>
          </cell>
          <cell r="C3749" t="str">
            <v>01</v>
          </cell>
          <cell r="D3749" t="str">
            <v>02</v>
          </cell>
          <cell r="E3749" t="str">
            <v>14</v>
          </cell>
          <cell r="F3749" t="str">
            <v>20</v>
          </cell>
          <cell r="G3749" t="str">
            <v>1</v>
          </cell>
          <cell r="H3749" t="str">
            <v>00</v>
          </cell>
          <cell r="I3749" t="str">
            <v>0</v>
          </cell>
          <cell r="J3749">
            <v>0</v>
          </cell>
          <cell r="K3749">
            <v>500</v>
          </cell>
          <cell r="L3749">
            <v>4018</v>
          </cell>
          <cell r="M3749">
            <v>0</v>
          </cell>
          <cell r="N3749">
            <v>0</v>
          </cell>
          <cell r="O3749">
            <v>0</v>
          </cell>
        </row>
        <row r="3750">
          <cell r="A3750" t="str">
            <v>14</v>
          </cell>
          <cell r="B3750" t="str">
            <v>06</v>
          </cell>
          <cell r="C3750" t="str">
            <v>01</v>
          </cell>
          <cell r="D3750" t="str">
            <v>02</v>
          </cell>
          <cell r="E3750" t="str">
            <v>14</v>
          </cell>
          <cell r="F3750" t="str">
            <v>33</v>
          </cell>
          <cell r="G3750" t="str">
            <v>1</v>
          </cell>
          <cell r="H3750" t="str">
            <v>00</v>
          </cell>
          <cell r="I3750" t="str">
            <v>0</v>
          </cell>
          <cell r="J3750">
            <v>0</v>
          </cell>
          <cell r="K3750">
            <v>4000</v>
          </cell>
          <cell r="L3750">
            <v>530</v>
          </cell>
          <cell r="M3750">
            <v>1</v>
          </cell>
          <cell r="N3750">
            <v>1</v>
          </cell>
          <cell r="O3750">
            <v>1</v>
          </cell>
        </row>
        <row r="3751">
          <cell r="A3751" t="str">
            <v>14</v>
          </cell>
          <cell r="B3751" t="str">
            <v>06</v>
          </cell>
          <cell r="C3751" t="str">
            <v>01</v>
          </cell>
          <cell r="D3751" t="str">
            <v>02</v>
          </cell>
          <cell r="E3751" t="str">
            <v>20</v>
          </cell>
          <cell r="F3751" t="str">
            <v>03</v>
          </cell>
          <cell r="G3751" t="str">
            <v>1</v>
          </cell>
          <cell r="H3751" t="str">
            <v>00</v>
          </cell>
          <cell r="I3751" t="str">
            <v>0</v>
          </cell>
          <cell r="J3751">
            <v>0</v>
          </cell>
          <cell r="K3751">
            <v>1</v>
          </cell>
          <cell r="L3751">
            <v>1993</v>
          </cell>
          <cell r="M3751">
            <v>1</v>
          </cell>
          <cell r="N3751">
            <v>1</v>
          </cell>
          <cell r="O3751">
            <v>1</v>
          </cell>
        </row>
        <row r="3752">
          <cell r="A3752" t="str">
            <v>14</v>
          </cell>
          <cell r="B3752" t="str">
            <v>06</v>
          </cell>
          <cell r="C3752" t="str">
            <v>01</v>
          </cell>
          <cell r="D3752" t="str">
            <v>03</v>
          </cell>
          <cell r="E3752" t="str">
            <v>12</v>
          </cell>
          <cell r="F3752" t="str">
            <v>01</v>
          </cell>
          <cell r="G3752" t="str">
            <v>1</v>
          </cell>
          <cell r="H3752" t="str">
            <v>00</v>
          </cell>
          <cell r="I3752" t="str">
            <v>0</v>
          </cell>
          <cell r="J3752">
            <v>999</v>
          </cell>
          <cell r="K3752">
            <v>1501</v>
          </cell>
          <cell r="L3752">
            <v>0</v>
          </cell>
          <cell r="M3752">
            <v>0</v>
          </cell>
          <cell r="N3752">
            <v>0</v>
          </cell>
          <cell r="O3752">
            <v>0</v>
          </cell>
        </row>
        <row r="3753">
          <cell r="A3753" t="str">
            <v>14</v>
          </cell>
          <cell r="B3753" t="str">
            <v>06</v>
          </cell>
          <cell r="C3753" t="str">
            <v>01</v>
          </cell>
          <cell r="D3753" t="str">
            <v>03</v>
          </cell>
          <cell r="E3753" t="str">
            <v>12</v>
          </cell>
          <cell r="F3753" t="str">
            <v>03</v>
          </cell>
          <cell r="G3753" t="str">
            <v>1</v>
          </cell>
          <cell r="H3753" t="str">
            <v>00</v>
          </cell>
          <cell r="I3753" t="str">
            <v>0</v>
          </cell>
          <cell r="J3753">
            <v>800</v>
          </cell>
          <cell r="K3753">
            <v>1500</v>
          </cell>
          <cell r="L3753">
            <v>0</v>
          </cell>
          <cell r="M3753">
            <v>2000</v>
          </cell>
          <cell r="N3753">
            <v>2000</v>
          </cell>
          <cell r="O3753">
            <v>2000</v>
          </cell>
        </row>
        <row r="3754">
          <cell r="A3754" t="str">
            <v>14</v>
          </cell>
          <cell r="B3754" t="str">
            <v>06</v>
          </cell>
          <cell r="C3754" t="str">
            <v>01</v>
          </cell>
          <cell r="D3754" t="str">
            <v>03</v>
          </cell>
          <cell r="E3754" t="str">
            <v>13</v>
          </cell>
          <cell r="F3754" t="str">
            <v>01</v>
          </cell>
          <cell r="G3754" t="str">
            <v>1</v>
          </cell>
          <cell r="H3754" t="str">
            <v>00</v>
          </cell>
          <cell r="I3754" t="str">
            <v>0</v>
          </cell>
          <cell r="J3754">
            <v>400</v>
          </cell>
          <cell r="K3754">
            <v>750</v>
          </cell>
          <cell r="L3754">
            <v>0</v>
          </cell>
          <cell r="M3754">
            <v>1250</v>
          </cell>
          <cell r="N3754">
            <v>1250</v>
          </cell>
          <cell r="O3754">
            <v>1250</v>
          </cell>
        </row>
        <row r="3755">
          <cell r="A3755" t="str">
            <v>14</v>
          </cell>
          <cell r="B3755" t="str">
            <v>06</v>
          </cell>
          <cell r="C3755" t="str">
            <v>01</v>
          </cell>
          <cell r="D3755" t="str">
            <v>03</v>
          </cell>
          <cell r="E3755" t="str">
            <v>13</v>
          </cell>
          <cell r="F3755" t="str">
            <v>08</v>
          </cell>
          <cell r="G3755" t="str">
            <v>1</v>
          </cell>
          <cell r="H3755" t="str">
            <v>00</v>
          </cell>
          <cell r="I3755" t="str">
            <v>0</v>
          </cell>
          <cell r="J3755">
            <v>62</v>
          </cell>
          <cell r="K3755">
            <v>500</v>
          </cell>
          <cell r="L3755">
            <v>0</v>
          </cell>
          <cell r="M3755">
            <v>500</v>
          </cell>
          <cell r="N3755">
            <v>500</v>
          </cell>
          <cell r="O3755">
            <v>500</v>
          </cell>
        </row>
        <row r="3756">
          <cell r="A3756" t="str">
            <v>14</v>
          </cell>
          <cell r="B3756" t="str">
            <v>06</v>
          </cell>
          <cell r="C3756" t="str">
            <v>01</v>
          </cell>
          <cell r="D3756" t="str">
            <v>03</v>
          </cell>
          <cell r="E3756" t="str">
            <v>13</v>
          </cell>
          <cell r="F3756" t="str">
            <v>10</v>
          </cell>
          <cell r="G3756" t="str">
            <v>1</v>
          </cell>
          <cell r="H3756" t="str">
            <v>00</v>
          </cell>
          <cell r="I3756" t="str">
            <v>0</v>
          </cell>
          <cell r="J3756">
            <v>400</v>
          </cell>
          <cell r="K3756">
            <v>4500</v>
          </cell>
          <cell r="L3756">
            <v>1812</v>
          </cell>
          <cell r="M3756">
            <v>2000</v>
          </cell>
          <cell r="N3756">
            <v>2000</v>
          </cell>
          <cell r="O3756">
            <v>2000</v>
          </cell>
        </row>
        <row r="3757">
          <cell r="A3757" t="str">
            <v>14</v>
          </cell>
          <cell r="B3757" t="str">
            <v>06</v>
          </cell>
          <cell r="C3757" t="str">
            <v>01</v>
          </cell>
          <cell r="D3757" t="str">
            <v>03</v>
          </cell>
          <cell r="E3757" t="str">
            <v>14</v>
          </cell>
          <cell r="F3757" t="str">
            <v>02</v>
          </cell>
          <cell r="G3757" t="str">
            <v>1</v>
          </cell>
          <cell r="H3757" t="str">
            <v>00</v>
          </cell>
          <cell r="I3757" t="str">
            <v>0</v>
          </cell>
          <cell r="J3757">
            <v>0</v>
          </cell>
          <cell r="K3757">
            <v>50000</v>
          </cell>
          <cell r="L3757">
            <v>0</v>
          </cell>
          <cell r="M3757">
            <v>50000</v>
          </cell>
          <cell r="N3757">
            <v>50000</v>
          </cell>
          <cell r="O3757">
            <v>50000</v>
          </cell>
        </row>
        <row r="3758">
          <cell r="A3758" t="str">
            <v>14</v>
          </cell>
          <cell r="B3758" t="str">
            <v>06</v>
          </cell>
          <cell r="C3758" t="str">
            <v>01</v>
          </cell>
          <cell r="D3758" t="str">
            <v>03</v>
          </cell>
          <cell r="E3758" t="str">
            <v>14</v>
          </cell>
          <cell r="F3758" t="str">
            <v>05</v>
          </cell>
          <cell r="G3758" t="str">
            <v>1</v>
          </cell>
          <cell r="H3758" t="str">
            <v>00</v>
          </cell>
          <cell r="I3758" t="str">
            <v>0</v>
          </cell>
          <cell r="J3758">
            <v>0</v>
          </cell>
          <cell r="K3758">
            <v>1500</v>
          </cell>
          <cell r="L3758">
            <v>0</v>
          </cell>
          <cell r="M3758">
            <v>2500</v>
          </cell>
          <cell r="N3758">
            <v>2500</v>
          </cell>
          <cell r="O3758">
            <v>2500</v>
          </cell>
        </row>
        <row r="3759">
          <cell r="A3759" t="str">
            <v>14</v>
          </cell>
          <cell r="B3759" t="str">
            <v>06</v>
          </cell>
          <cell r="C3759" t="str">
            <v>01</v>
          </cell>
          <cell r="D3759" t="str">
            <v>04</v>
          </cell>
          <cell r="E3759" t="str">
            <v>10</v>
          </cell>
          <cell r="F3759" t="str">
            <v>01</v>
          </cell>
          <cell r="G3759" t="str">
            <v>2</v>
          </cell>
          <cell r="H3759" t="str">
            <v>00</v>
          </cell>
          <cell r="I3759" t="str">
            <v>0</v>
          </cell>
          <cell r="J3759">
            <v>0</v>
          </cell>
          <cell r="K3759">
            <v>66996</v>
          </cell>
          <cell r="L3759">
            <v>1285</v>
          </cell>
          <cell r="M3759">
            <v>65405</v>
          </cell>
          <cell r="N3759">
            <v>65405</v>
          </cell>
          <cell r="O3759">
            <v>65405</v>
          </cell>
        </row>
        <row r="3760">
          <cell r="A3760" t="str">
            <v>14</v>
          </cell>
          <cell r="B3760" t="str">
            <v>06</v>
          </cell>
          <cell r="C3760" t="str">
            <v>01</v>
          </cell>
          <cell r="D3760" t="str">
            <v>04</v>
          </cell>
          <cell r="E3760" t="str">
            <v>10</v>
          </cell>
          <cell r="F3760" t="str">
            <v>01</v>
          </cell>
          <cell r="G3760" t="str">
            <v>3</v>
          </cell>
          <cell r="H3760" t="str">
            <v>00</v>
          </cell>
          <cell r="I3760" t="str">
            <v>0</v>
          </cell>
          <cell r="J3760">
            <v>1000</v>
          </cell>
          <cell r="K3760">
            <v>54389</v>
          </cell>
          <cell r="L3760">
            <v>1008</v>
          </cell>
          <cell r="M3760">
            <v>54219</v>
          </cell>
          <cell r="N3760">
            <v>54219</v>
          </cell>
          <cell r="O3760">
            <v>54219</v>
          </cell>
        </row>
        <row r="3761">
          <cell r="A3761" t="str">
            <v>14</v>
          </cell>
          <cell r="B3761" t="str">
            <v>06</v>
          </cell>
          <cell r="C3761" t="str">
            <v>01</v>
          </cell>
          <cell r="D3761" t="str">
            <v>04</v>
          </cell>
          <cell r="E3761" t="str">
            <v>10</v>
          </cell>
          <cell r="F3761" t="str">
            <v>02</v>
          </cell>
          <cell r="G3761" t="str">
            <v>2</v>
          </cell>
          <cell r="H3761" t="str">
            <v>00</v>
          </cell>
          <cell r="I3761" t="str">
            <v>0</v>
          </cell>
          <cell r="J3761">
            <v>686</v>
          </cell>
          <cell r="K3761">
            <v>1</v>
          </cell>
          <cell r="L3761">
            <v>2462</v>
          </cell>
          <cell r="M3761">
            <v>0</v>
          </cell>
          <cell r="N3761">
            <v>0</v>
          </cell>
          <cell r="O3761">
            <v>0</v>
          </cell>
        </row>
        <row r="3762">
          <cell r="A3762" t="str">
            <v>14</v>
          </cell>
          <cell r="B3762" t="str">
            <v>06</v>
          </cell>
          <cell r="C3762" t="str">
            <v>01</v>
          </cell>
          <cell r="D3762" t="str">
            <v>04</v>
          </cell>
          <cell r="E3762" t="str">
            <v>10</v>
          </cell>
          <cell r="F3762" t="str">
            <v>02</v>
          </cell>
          <cell r="G3762" t="str">
            <v>3</v>
          </cell>
          <cell r="H3762" t="str">
            <v>00</v>
          </cell>
          <cell r="I3762" t="str">
            <v>0</v>
          </cell>
          <cell r="J3762">
            <v>0</v>
          </cell>
          <cell r="K3762">
            <v>1</v>
          </cell>
          <cell r="L3762">
            <v>0</v>
          </cell>
          <cell r="M3762">
            <v>1</v>
          </cell>
          <cell r="N3762">
            <v>1</v>
          </cell>
          <cell r="O3762">
            <v>1</v>
          </cell>
        </row>
        <row r="3763">
          <cell r="A3763" t="str">
            <v>14</v>
          </cell>
          <cell r="B3763" t="str">
            <v>06</v>
          </cell>
          <cell r="C3763" t="str">
            <v>01</v>
          </cell>
          <cell r="D3763" t="str">
            <v>04</v>
          </cell>
          <cell r="E3763" t="str">
            <v>10</v>
          </cell>
          <cell r="F3763" t="str">
            <v>26</v>
          </cell>
          <cell r="G3763" t="str">
            <v>2</v>
          </cell>
          <cell r="H3763" t="str">
            <v>00</v>
          </cell>
          <cell r="I3763" t="str">
            <v>0</v>
          </cell>
          <cell r="J3763">
            <v>0</v>
          </cell>
          <cell r="K3763">
            <v>250</v>
          </cell>
          <cell r="L3763">
            <v>2065</v>
          </cell>
          <cell r="M3763">
            <v>250</v>
          </cell>
          <cell r="N3763">
            <v>250</v>
          </cell>
          <cell r="O3763">
            <v>250</v>
          </cell>
        </row>
        <row r="3764">
          <cell r="A3764" t="str">
            <v>14</v>
          </cell>
          <cell r="B3764" t="str">
            <v>06</v>
          </cell>
          <cell r="C3764" t="str">
            <v>01</v>
          </cell>
          <cell r="D3764" t="str">
            <v>04</v>
          </cell>
          <cell r="E3764" t="str">
            <v>10</v>
          </cell>
          <cell r="F3764" t="str">
            <v>26</v>
          </cell>
          <cell r="G3764" t="str">
            <v>3</v>
          </cell>
          <cell r="H3764" t="str">
            <v>00</v>
          </cell>
          <cell r="I3764" t="str">
            <v>0</v>
          </cell>
          <cell r="J3764">
            <v>0</v>
          </cell>
          <cell r="K3764">
            <v>375</v>
          </cell>
          <cell r="L3764">
            <v>16954</v>
          </cell>
          <cell r="M3764">
            <v>1</v>
          </cell>
          <cell r="N3764">
            <v>1</v>
          </cell>
          <cell r="O3764">
            <v>1</v>
          </cell>
        </row>
        <row r="3765">
          <cell r="A3765" t="str">
            <v>14</v>
          </cell>
          <cell r="B3765" t="str">
            <v>06</v>
          </cell>
          <cell r="C3765" t="str">
            <v>01</v>
          </cell>
          <cell r="D3765" t="str">
            <v>04</v>
          </cell>
          <cell r="E3765" t="str">
            <v>10</v>
          </cell>
          <cell r="F3765" t="str">
            <v>26</v>
          </cell>
          <cell r="G3765" t="str">
            <v>5</v>
          </cell>
          <cell r="H3765" t="str">
            <v>00</v>
          </cell>
          <cell r="I3765" t="str">
            <v>0</v>
          </cell>
          <cell r="J3765">
            <v>0</v>
          </cell>
          <cell r="K3765">
            <v>550</v>
          </cell>
          <cell r="L3765">
            <v>0</v>
          </cell>
          <cell r="M3765">
            <v>550</v>
          </cell>
          <cell r="N3765">
            <v>550</v>
          </cell>
          <cell r="O3765">
            <v>550</v>
          </cell>
        </row>
        <row r="3766">
          <cell r="A3766" t="str">
            <v>14</v>
          </cell>
          <cell r="B3766" t="str">
            <v>06</v>
          </cell>
          <cell r="C3766" t="str">
            <v>01</v>
          </cell>
          <cell r="D3766" t="str">
            <v>04</v>
          </cell>
          <cell r="E3766" t="str">
            <v>10</v>
          </cell>
          <cell r="F3766" t="str">
            <v>28</v>
          </cell>
          <cell r="G3766" t="str">
            <v>3</v>
          </cell>
          <cell r="H3766" t="str">
            <v>00</v>
          </cell>
          <cell r="I3766" t="str">
            <v>0</v>
          </cell>
          <cell r="J3766">
            <v>0</v>
          </cell>
          <cell r="K3766">
            <v>2000</v>
          </cell>
          <cell r="L3766">
            <v>0</v>
          </cell>
          <cell r="M3766">
            <v>2000</v>
          </cell>
          <cell r="N3766">
            <v>2000</v>
          </cell>
          <cell r="O3766">
            <v>2000</v>
          </cell>
        </row>
        <row r="3767">
          <cell r="A3767" t="str">
            <v>14</v>
          </cell>
          <cell r="B3767" t="str">
            <v>06</v>
          </cell>
          <cell r="C3767" t="str">
            <v>01</v>
          </cell>
          <cell r="D3767" t="str">
            <v>04</v>
          </cell>
          <cell r="E3767" t="str">
            <v>12</v>
          </cell>
          <cell r="F3767" t="str">
            <v>01</v>
          </cell>
          <cell r="G3767" t="str">
            <v>2</v>
          </cell>
          <cell r="H3767" t="str">
            <v>00</v>
          </cell>
          <cell r="I3767" t="str">
            <v>0</v>
          </cell>
          <cell r="J3767">
            <v>0</v>
          </cell>
          <cell r="K3767">
            <v>750</v>
          </cell>
          <cell r="L3767">
            <v>0</v>
          </cell>
          <cell r="M3767">
            <v>750</v>
          </cell>
          <cell r="N3767">
            <v>750</v>
          </cell>
          <cell r="O3767">
            <v>750</v>
          </cell>
        </row>
        <row r="3768">
          <cell r="A3768" t="str">
            <v>14</v>
          </cell>
          <cell r="B3768" t="str">
            <v>06</v>
          </cell>
          <cell r="C3768" t="str">
            <v>01</v>
          </cell>
          <cell r="D3768" t="str">
            <v>04</v>
          </cell>
          <cell r="E3768" t="str">
            <v>12</v>
          </cell>
          <cell r="F3768" t="str">
            <v>01</v>
          </cell>
          <cell r="G3768" t="str">
            <v>3</v>
          </cell>
          <cell r="H3768" t="str">
            <v>00</v>
          </cell>
          <cell r="I3768" t="str">
            <v>0</v>
          </cell>
          <cell r="J3768">
            <v>0</v>
          </cell>
          <cell r="K3768">
            <v>750</v>
          </cell>
          <cell r="L3768">
            <v>1734</v>
          </cell>
          <cell r="M3768">
            <v>750</v>
          </cell>
          <cell r="N3768">
            <v>750</v>
          </cell>
          <cell r="O3768">
            <v>750</v>
          </cell>
        </row>
        <row r="3769">
          <cell r="A3769" t="str">
            <v>14</v>
          </cell>
          <cell r="B3769" t="str">
            <v>06</v>
          </cell>
          <cell r="C3769" t="str">
            <v>01</v>
          </cell>
          <cell r="D3769" t="str">
            <v>04</v>
          </cell>
          <cell r="E3769" t="str">
            <v>12</v>
          </cell>
          <cell r="F3769" t="str">
            <v>01</v>
          </cell>
          <cell r="G3769" t="str">
            <v>5</v>
          </cell>
          <cell r="H3769" t="str">
            <v>00</v>
          </cell>
          <cell r="I3769" t="str">
            <v>0</v>
          </cell>
          <cell r="J3769">
            <v>0</v>
          </cell>
          <cell r="K3769">
            <v>750</v>
          </cell>
          <cell r="L3769">
            <v>0</v>
          </cell>
          <cell r="M3769">
            <v>750</v>
          </cell>
          <cell r="N3769">
            <v>750</v>
          </cell>
          <cell r="O3769">
            <v>750</v>
          </cell>
        </row>
        <row r="3770">
          <cell r="A3770" t="str">
            <v>14</v>
          </cell>
          <cell r="B3770" t="str">
            <v>06</v>
          </cell>
          <cell r="C3770" t="str">
            <v>01</v>
          </cell>
          <cell r="D3770" t="str">
            <v>04</v>
          </cell>
          <cell r="E3770" t="str">
            <v>12</v>
          </cell>
          <cell r="F3770" t="str">
            <v>03</v>
          </cell>
          <cell r="G3770" t="str">
            <v>2</v>
          </cell>
          <cell r="H3770" t="str">
            <v>00</v>
          </cell>
          <cell r="I3770" t="str">
            <v>0</v>
          </cell>
          <cell r="J3770">
            <v>0</v>
          </cell>
          <cell r="K3770">
            <v>3000</v>
          </cell>
          <cell r="L3770">
            <v>0</v>
          </cell>
          <cell r="M3770">
            <v>3000</v>
          </cell>
          <cell r="N3770">
            <v>3000</v>
          </cell>
          <cell r="O3770">
            <v>3000</v>
          </cell>
        </row>
        <row r="3771">
          <cell r="A3771" t="str">
            <v>14</v>
          </cell>
          <cell r="B3771" t="str">
            <v>06</v>
          </cell>
          <cell r="C3771" t="str">
            <v>01</v>
          </cell>
          <cell r="D3771" t="str">
            <v>04</v>
          </cell>
          <cell r="E3771" t="str">
            <v>12</v>
          </cell>
          <cell r="F3771" t="str">
            <v>03</v>
          </cell>
          <cell r="G3771" t="str">
            <v>3</v>
          </cell>
          <cell r="H3771" t="str">
            <v>00</v>
          </cell>
          <cell r="I3771" t="str">
            <v>0</v>
          </cell>
          <cell r="J3771">
            <v>89</v>
          </cell>
          <cell r="K3771">
            <v>1500</v>
          </cell>
          <cell r="L3771">
            <v>765</v>
          </cell>
          <cell r="M3771">
            <v>1500</v>
          </cell>
          <cell r="N3771">
            <v>1500</v>
          </cell>
          <cell r="O3771">
            <v>1500</v>
          </cell>
        </row>
        <row r="3772">
          <cell r="A3772" t="str">
            <v>14</v>
          </cell>
          <cell r="B3772" t="str">
            <v>06</v>
          </cell>
          <cell r="C3772" t="str">
            <v>01</v>
          </cell>
          <cell r="D3772" t="str">
            <v>04</v>
          </cell>
          <cell r="E3772" t="str">
            <v>12</v>
          </cell>
          <cell r="F3772" t="str">
            <v>03</v>
          </cell>
          <cell r="G3772" t="str">
            <v>5</v>
          </cell>
          <cell r="H3772" t="str">
            <v>00</v>
          </cell>
          <cell r="I3772" t="str">
            <v>0</v>
          </cell>
          <cell r="J3772">
            <v>0</v>
          </cell>
          <cell r="K3772">
            <v>750</v>
          </cell>
          <cell r="L3772">
            <v>743</v>
          </cell>
          <cell r="M3772">
            <v>750</v>
          </cell>
          <cell r="N3772">
            <v>750</v>
          </cell>
          <cell r="O3772">
            <v>750</v>
          </cell>
        </row>
        <row r="3773">
          <cell r="A3773" t="str">
            <v>14</v>
          </cell>
          <cell r="B3773" t="str">
            <v>06</v>
          </cell>
          <cell r="C3773" t="str">
            <v>01</v>
          </cell>
          <cell r="D3773" t="str">
            <v>04</v>
          </cell>
          <cell r="E3773" t="str">
            <v>12</v>
          </cell>
          <cell r="F3773" t="str">
            <v>07</v>
          </cell>
          <cell r="G3773" t="str">
            <v>3</v>
          </cell>
          <cell r="H3773" t="str">
            <v>00</v>
          </cell>
          <cell r="I3773" t="str">
            <v>0</v>
          </cell>
          <cell r="J3773">
            <v>943</v>
          </cell>
          <cell r="K3773">
            <v>2000</v>
          </cell>
          <cell r="L3773">
            <v>1664</v>
          </cell>
          <cell r="M3773">
            <v>2000</v>
          </cell>
          <cell r="N3773">
            <v>2000</v>
          </cell>
          <cell r="O3773">
            <v>2000</v>
          </cell>
        </row>
        <row r="3774">
          <cell r="A3774" t="str">
            <v>14</v>
          </cell>
          <cell r="B3774" t="str">
            <v>06</v>
          </cell>
          <cell r="C3774" t="str">
            <v>01</v>
          </cell>
          <cell r="D3774" t="str">
            <v>04</v>
          </cell>
          <cell r="E3774" t="str">
            <v>12</v>
          </cell>
          <cell r="F3774" t="str">
            <v>07</v>
          </cell>
          <cell r="G3774" t="str">
            <v>5</v>
          </cell>
          <cell r="H3774" t="str">
            <v>00</v>
          </cell>
          <cell r="I3774" t="str">
            <v>0</v>
          </cell>
          <cell r="J3774">
            <v>0</v>
          </cell>
          <cell r="K3774">
            <v>1000</v>
          </cell>
          <cell r="L3774">
            <v>0</v>
          </cell>
          <cell r="M3774">
            <v>1000</v>
          </cell>
          <cell r="N3774">
            <v>1000</v>
          </cell>
          <cell r="O3774">
            <v>1000</v>
          </cell>
        </row>
        <row r="3775">
          <cell r="A3775" t="str">
            <v>14</v>
          </cell>
          <cell r="B3775" t="str">
            <v>06</v>
          </cell>
          <cell r="C3775" t="str">
            <v>01</v>
          </cell>
          <cell r="D3775" t="str">
            <v>04</v>
          </cell>
          <cell r="E3775" t="str">
            <v>13</v>
          </cell>
          <cell r="F3775" t="str">
            <v>01</v>
          </cell>
          <cell r="G3775" t="str">
            <v>2</v>
          </cell>
          <cell r="H3775" t="str">
            <v>00</v>
          </cell>
          <cell r="I3775" t="str">
            <v>0</v>
          </cell>
          <cell r="J3775">
            <v>2000</v>
          </cell>
          <cell r="K3775">
            <v>2250</v>
          </cell>
          <cell r="L3775">
            <v>1683</v>
          </cell>
          <cell r="M3775">
            <v>2250</v>
          </cell>
          <cell r="N3775">
            <v>2250</v>
          </cell>
          <cell r="O3775">
            <v>2250</v>
          </cell>
        </row>
        <row r="3776">
          <cell r="A3776" t="str">
            <v>14</v>
          </cell>
          <cell r="B3776" t="str">
            <v>06</v>
          </cell>
          <cell r="C3776" t="str">
            <v>01</v>
          </cell>
          <cell r="D3776" t="str">
            <v>04</v>
          </cell>
          <cell r="E3776" t="str">
            <v>13</v>
          </cell>
          <cell r="F3776" t="str">
            <v>01</v>
          </cell>
          <cell r="G3776" t="str">
            <v>3</v>
          </cell>
          <cell r="H3776" t="str">
            <v>00</v>
          </cell>
          <cell r="I3776" t="str">
            <v>0</v>
          </cell>
          <cell r="J3776">
            <v>437</v>
          </cell>
          <cell r="K3776">
            <v>3000</v>
          </cell>
          <cell r="L3776">
            <v>362</v>
          </cell>
          <cell r="M3776">
            <v>2000</v>
          </cell>
          <cell r="N3776">
            <v>2000</v>
          </cell>
          <cell r="O3776">
            <v>2000</v>
          </cell>
        </row>
        <row r="3777">
          <cell r="A3777" t="str">
            <v>14</v>
          </cell>
          <cell r="B3777" t="str">
            <v>06</v>
          </cell>
          <cell r="C3777" t="str">
            <v>01</v>
          </cell>
          <cell r="D3777" t="str">
            <v>04</v>
          </cell>
          <cell r="E3777" t="str">
            <v>13</v>
          </cell>
          <cell r="F3777" t="str">
            <v>01</v>
          </cell>
          <cell r="G3777" t="str">
            <v>5</v>
          </cell>
          <cell r="H3777" t="str">
            <v>00</v>
          </cell>
          <cell r="I3777" t="str">
            <v>0</v>
          </cell>
          <cell r="J3777">
            <v>0</v>
          </cell>
          <cell r="K3777">
            <v>3000</v>
          </cell>
          <cell r="L3777">
            <v>0</v>
          </cell>
          <cell r="M3777">
            <v>1000</v>
          </cell>
          <cell r="N3777">
            <v>1000</v>
          </cell>
          <cell r="O3777">
            <v>1000</v>
          </cell>
        </row>
        <row r="3778">
          <cell r="A3778" t="str">
            <v>14</v>
          </cell>
          <cell r="B3778" t="str">
            <v>06</v>
          </cell>
          <cell r="C3778" t="str">
            <v>01</v>
          </cell>
          <cell r="D3778" t="str">
            <v>04</v>
          </cell>
          <cell r="E3778" t="str">
            <v>13</v>
          </cell>
          <cell r="F3778" t="str">
            <v>09</v>
          </cell>
          <cell r="G3778" t="str">
            <v>2</v>
          </cell>
          <cell r="H3778" t="str">
            <v>00</v>
          </cell>
          <cell r="I3778" t="str">
            <v>0</v>
          </cell>
          <cell r="J3778">
            <v>0</v>
          </cell>
          <cell r="K3778">
            <v>3000</v>
          </cell>
          <cell r="L3778">
            <v>67385</v>
          </cell>
          <cell r="M3778">
            <v>3000</v>
          </cell>
          <cell r="N3778">
            <v>3000</v>
          </cell>
          <cell r="O3778">
            <v>3000</v>
          </cell>
        </row>
        <row r="3779">
          <cell r="A3779" t="str">
            <v>14</v>
          </cell>
          <cell r="B3779" t="str">
            <v>06</v>
          </cell>
          <cell r="C3779" t="str">
            <v>01</v>
          </cell>
          <cell r="D3779" t="str">
            <v>04</v>
          </cell>
          <cell r="E3779" t="str">
            <v>13</v>
          </cell>
          <cell r="F3779" t="str">
            <v>09</v>
          </cell>
          <cell r="G3779" t="str">
            <v>3</v>
          </cell>
          <cell r="H3779" t="str">
            <v>00</v>
          </cell>
          <cell r="I3779" t="str">
            <v>0</v>
          </cell>
          <cell r="J3779">
            <v>1000</v>
          </cell>
          <cell r="K3779">
            <v>1200</v>
          </cell>
          <cell r="L3779">
            <v>0</v>
          </cell>
          <cell r="M3779">
            <v>1200</v>
          </cell>
          <cell r="N3779">
            <v>1200</v>
          </cell>
          <cell r="O3779">
            <v>1200</v>
          </cell>
        </row>
        <row r="3780">
          <cell r="A3780" t="str">
            <v>14</v>
          </cell>
          <cell r="B3780" t="str">
            <v>06</v>
          </cell>
          <cell r="C3780" t="str">
            <v>01</v>
          </cell>
          <cell r="D3780" t="str">
            <v>04</v>
          </cell>
          <cell r="E3780" t="str">
            <v>13</v>
          </cell>
          <cell r="F3780" t="str">
            <v>10</v>
          </cell>
          <cell r="G3780" t="str">
            <v>2</v>
          </cell>
          <cell r="H3780" t="str">
            <v>00</v>
          </cell>
          <cell r="I3780" t="str">
            <v>0</v>
          </cell>
          <cell r="J3780">
            <v>0</v>
          </cell>
          <cell r="K3780">
            <v>4000</v>
          </cell>
          <cell r="L3780">
            <v>0</v>
          </cell>
          <cell r="M3780">
            <v>4000</v>
          </cell>
          <cell r="N3780">
            <v>4000</v>
          </cell>
          <cell r="O3780">
            <v>4000</v>
          </cell>
        </row>
        <row r="3781">
          <cell r="A3781" t="str">
            <v>14</v>
          </cell>
          <cell r="B3781" t="str">
            <v>06</v>
          </cell>
          <cell r="C3781" t="str">
            <v>01</v>
          </cell>
          <cell r="D3781" t="str">
            <v>04</v>
          </cell>
          <cell r="E3781" t="str">
            <v>13</v>
          </cell>
          <cell r="F3781" t="str">
            <v>10</v>
          </cell>
          <cell r="G3781" t="str">
            <v>3</v>
          </cell>
          <cell r="H3781" t="str">
            <v>00</v>
          </cell>
          <cell r="I3781" t="str">
            <v>0</v>
          </cell>
          <cell r="J3781">
            <v>443</v>
          </cell>
          <cell r="K3781">
            <v>2000</v>
          </cell>
          <cell r="L3781">
            <v>1923</v>
          </cell>
          <cell r="M3781">
            <v>2000</v>
          </cell>
          <cell r="N3781">
            <v>2000</v>
          </cell>
          <cell r="O3781">
            <v>2000</v>
          </cell>
        </row>
        <row r="3782">
          <cell r="A3782" t="str">
            <v>14</v>
          </cell>
          <cell r="B3782" t="str">
            <v>06</v>
          </cell>
          <cell r="C3782" t="str">
            <v>01</v>
          </cell>
          <cell r="D3782" t="str">
            <v>04</v>
          </cell>
          <cell r="E3782" t="str">
            <v>13</v>
          </cell>
          <cell r="F3782" t="str">
            <v>10</v>
          </cell>
          <cell r="G3782" t="str">
            <v>5</v>
          </cell>
          <cell r="H3782" t="str">
            <v>00</v>
          </cell>
          <cell r="I3782" t="str">
            <v>0</v>
          </cell>
          <cell r="J3782">
            <v>500</v>
          </cell>
          <cell r="K3782">
            <v>2500</v>
          </cell>
          <cell r="L3782">
            <v>1988</v>
          </cell>
          <cell r="M3782">
            <v>2500</v>
          </cell>
          <cell r="N3782">
            <v>2500</v>
          </cell>
          <cell r="O3782">
            <v>2500</v>
          </cell>
        </row>
        <row r="3783">
          <cell r="A3783" t="str">
            <v>14</v>
          </cell>
          <cell r="B3783" t="str">
            <v>06</v>
          </cell>
          <cell r="C3783" t="str">
            <v>01</v>
          </cell>
          <cell r="D3783" t="str">
            <v>04</v>
          </cell>
          <cell r="E3783" t="str">
            <v>13</v>
          </cell>
          <cell r="F3783" t="str">
            <v>12</v>
          </cell>
          <cell r="G3783" t="str">
            <v>2</v>
          </cell>
          <cell r="H3783" t="str">
            <v>00</v>
          </cell>
          <cell r="I3783" t="str">
            <v>0</v>
          </cell>
          <cell r="J3783">
            <v>0</v>
          </cell>
          <cell r="K3783">
            <v>2000</v>
          </cell>
          <cell r="L3783">
            <v>2541</v>
          </cell>
          <cell r="M3783">
            <v>2000</v>
          </cell>
          <cell r="N3783">
            <v>2000</v>
          </cell>
          <cell r="O3783">
            <v>2000</v>
          </cell>
        </row>
        <row r="3784">
          <cell r="A3784" t="str">
            <v>14</v>
          </cell>
          <cell r="B3784" t="str">
            <v>06</v>
          </cell>
          <cell r="C3784" t="str">
            <v>01</v>
          </cell>
          <cell r="D3784" t="str">
            <v>04</v>
          </cell>
          <cell r="E3784" t="str">
            <v>13</v>
          </cell>
          <cell r="F3784" t="str">
            <v>12</v>
          </cell>
          <cell r="G3784" t="str">
            <v>3</v>
          </cell>
          <cell r="H3784" t="str">
            <v>00</v>
          </cell>
          <cell r="I3784" t="str">
            <v>0</v>
          </cell>
          <cell r="J3784">
            <v>0</v>
          </cell>
          <cell r="K3784">
            <v>1000</v>
          </cell>
          <cell r="L3784">
            <v>4326</v>
          </cell>
          <cell r="M3784">
            <v>1000</v>
          </cell>
          <cell r="N3784">
            <v>1000</v>
          </cell>
          <cell r="O3784">
            <v>1000</v>
          </cell>
        </row>
        <row r="3785">
          <cell r="A3785" t="str">
            <v>14</v>
          </cell>
          <cell r="B3785" t="str">
            <v>06</v>
          </cell>
          <cell r="C3785" t="str">
            <v>01</v>
          </cell>
          <cell r="D3785" t="str">
            <v>04</v>
          </cell>
          <cell r="E3785" t="str">
            <v>13</v>
          </cell>
          <cell r="F3785" t="str">
            <v>12</v>
          </cell>
          <cell r="G3785" t="str">
            <v>5</v>
          </cell>
          <cell r="H3785" t="str">
            <v>00</v>
          </cell>
          <cell r="I3785" t="str">
            <v>0</v>
          </cell>
          <cell r="J3785">
            <v>500</v>
          </cell>
          <cell r="K3785">
            <v>1000</v>
          </cell>
          <cell r="L3785">
            <v>342</v>
          </cell>
          <cell r="M3785">
            <v>1000</v>
          </cell>
          <cell r="N3785">
            <v>1000</v>
          </cell>
          <cell r="O3785">
            <v>1000</v>
          </cell>
        </row>
        <row r="3786">
          <cell r="A3786" t="str">
            <v>14</v>
          </cell>
          <cell r="B3786" t="str">
            <v>06</v>
          </cell>
          <cell r="C3786" t="str">
            <v>01</v>
          </cell>
          <cell r="D3786" t="str">
            <v>04</v>
          </cell>
          <cell r="E3786" t="str">
            <v>14</v>
          </cell>
          <cell r="F3786" t="str">
            <v>02</v>
          </cell>
          <cell r="G3786" t="str">
            <v>2</v>
          </cell>
          <cell r="H3786" t="str">
            <v>00</v>
          </cell>
          <cell r="I3786" t="str">
            <v>0</v>
          </cell>
          <cell r="J3786">
            <v>500</v>
          </cell>
          <cell r="K3786">
            <v>4000</v>
          </cell>
          <cell r="L3786">
            <v>974</v>
          </cell>
          <cell r="M3786">
            <v>4000</v>
          </cell>
          <cell r="N3786">
            <v>4000</v>
          </cell>
          <cell r="O3786">
            <v>4000</v>
          </cell>
        </row>
        <row r="3787">
          <cell r="A3787" t="str">
            <v>14</v>
          </cell>
          <cell r="B3787" t="str">
            <v>06</v>
          </cell>
          <cell r="C3787" t="str">
            <v>01</v>
          </cell>
          <cell r="D3787" t="str">
            <v>04</v>
          </cell>
          <cell r="E3787" t="str">
            <v>14</v>
          </cell>
          <cell r="F3787" t="str">
            <v>02</v>
          </cell>
          <cell r="G3787" t="str">
            <v>3</v>
          </cell>
          <cell r="H3787" t="str">
            <v>00</v>
          </cell>
          <cell r="I3787" t="str">
            <v>0</v>
          </cell>
          <cell r="J3787">
            <v>430</v>
          </cell>
          <cell r="K3787">
            <v>4000</v>
          </cell>
          <cell r="L3787">
            <v>9119</v>
          </cell>
          <cell r="M3787">
            <v>7600</v>
          </cell>
          <cell r="N3787">
            <v>7600</v>
          </cell>
          <cell r="O3787">
            <v>7600</v>
          </cell>
        </row>
        <row r="3788">
          <cell r="A3788" t="str">
            <v>14</v>
          </cell>
          <cell r="B3788" t="str">
            <v>06</v>
          </cell>
          <cell r="C3788" t="str">
            <v>01</v>
          </cell>
          <cell r="D3788" t="str">
            <v>04</v>
          </cell>
          <cell r="E3788" t="str">
            <v>14</v>
          </cell>
          <cell r="F3788" t="str">
            <v>05</v>
          </cell>
          <cell r="G3788" t="str">
            <v>2</v>
          </cell>
          <cell r="H3788" t="str">
            <v>00</v>
          </cell>
          <cell r="I3788" t="str">
            <v>0</v>
          </cell>
          <cell r="J3788">
            <v>300</v>
          </cell>
          <cell r="K3788">
            <v>1000</v>
          </cell>
          <cell r="L3788">
            <v>2721</v>
          </cell>
          <cell r="M3788">
            <v>1000</v>
          </cell>
          <cell r="N3788">
            <v>1000</v>
          </cell>
          <cell r="O3788">
            <v>1000</v>
          </cell>
        </row>
        <row r="3789">
          <cell r="A3789" t="str">
            <v>14</v>
          </cell>
          <cell r="B3789" t="str">
            <v>06</v>
          </cell>
          <cell r="C3789" t="str">
            <v>01</v>
          </cell>
          <cell r="D3789" t="str">
            <v>04</v>
          </cell>
          <cell r="E3789" t="str">
            <v>14</v>
          </cell>
          <cell r="F3789" t="str">
            <v>05</v>
          </cell>
          <cell r="G3789" t="str">
            <v>3</v>
          </cell>
          <cell r="H3789" t="str">
            <v>00</v>
          </cell>
          <cell r="I3789" t="str">
            <v>0</v>
          </cell>
          <cell r="J3789">
            <v>0</v>
          </cell>
          <cell r="K3789">
            <v>501</v>
          </cell>
          <cell r="L3789">
            <v>0</v>
          </cell>
          <cell r="M3789">
            <v>500</v>
          </cell>
          <cell r="N3789">
            <v>500</v>
          </cell>
          <cell r="O3789">
            <v>500</v>
          </cell>
        </row>
        <row r="3790">
          <cell r="A3790" t="str">
            <v>14</v>
          </cell>
          <cell r="B3790" t="str">
            <v>06</v>
          </cell>
          <cell r="C3790" t="str">
            <v>01</v>
          </cell>
          <cell r="D3790" t="str">
            <v>04</v>
          </cell>
          <cell r="E3790" t="str">
            <v>14</v>
          </cell>
          <cell r="F3790" t="str">
            <v>05</v>
          </cell>
          <cell r="G3790" t="str">
            <v>5</v>
          </cell>
          <cell r="H3790" t="str">
            <v>00</v>
          </cell>
          <cell r="I3790" t="str">
            <v>0</v>
          </cell>
          <cell r="J3790">
            <v>0</v>
          </cell>
          <cell r="K3790">
            <v>500</v>
          </cell>
          <cell r="L3790">
            <v>0</v>
          </cell>
          <cell r="M3790">
            <v>500</v>
          </cell>
          <cell r="N3790">
            <v>500</v>
          </cell>
          <cell r="O3790">
            <v>500</v>
          </cell>
        </row>
        <row r="3791">
          <cell r="A3791" t="str">
            <v>14</v>
          </cell>
          <cell r="B3791" t="str">
            <v>06</v>
          </cell>
          <cell r="C3791" t="str">
            <v>01</v>
          </cell>
          <cell r="D3791" t="str">
            <v>04</v>
          </cell>
          <cell r="E3791" t="str">
            <v>14</v>
          </cell>
          <cell r="F3791" t="str">
            <v>05</v>
          </cell>
          <cell r="G3791" t="str">
            <v>6</v>
          </cell>
          <cell r="H3791" t="str">
            <v>00</v>
          </cell>
          <cell r="I3791" t="str">
            <v>0</v>
          </cell>
          <cell r="J3791">
            <v>0</v>
          </cell>
          <cell r="K3791">
            <v>500</v>
          </cell>
          <cell r="L3791">
            <v>3061</v>
          </cell>
          <cell r="M3791">
            <v>500</v>
          </cell>
          <cell r="N3791">
            <v>500</v>
          </cell>
          <cell r="O3791">
            <v>500</v>
          </cell>
        </row>
        <row r="3792">
          <cell r="A3792" t="str">
            <v>14</v>
          </cell>
          <cell r="B3792" t="str">
            <v>06</v>
          </cell>
          <cell r="C3792" t="str">
            <v>01</v>
          </cell>
          <cell r="D3792" t="str">
            <v>04</v>
          </cell>
          <cell r="E3792" t="str">
            <v>14</v>
          </cell>
          <cell r="F3792" t="str">
            <v>06</v>
          </cell>
          <cell r="G3792" t="str">
            <v>2</v>
          </cell>
          <cell r="H3792" t="str">
            <v>00</v>
          </cell>
          <cell r="I3792" t="str">
            <v>0</v>
          </cell>
          <cell r="J3792">
            <v>0</v>
          </cell>
          <cell r="K3792">
            <v>375</v>
          </cell>
          <cell r="L3792">
            <v>0</v>
          </cell>
          <cell r="M3792">
            <v>375</v>
          </cell>
          <cell r="N3792">
            <v>375</v>
          </cell>
          <cell r="O3792">
            <v>375</v>
          </cell>
        </row>
        <row r="3793">
          <cell r="A3793" t="str">
            <v>14</v>
          </cell>
          <cell r="B3793" t="str">
            <v>06</v>
          </cell>
          <cell r="C3793" t="str">
            <v>01</v>
          </cell>
          <cell r="D3793" t="str">
            <v>04</v>
          </cell>
          <cell r="E3793" t="str">
            <v>14</v>
          </cell>
          <cell r="F3793" t="str">
            <v>06</v>
          </cell>
          <cell r="G3793" t="str">
            <v>3</v>
          </cell>
          <cell r="H3793" t="str">
            <v>00</v>
          </cell>
          <cell r="I3793" t="str">
            <v>0</v>
          </cell>
          <cell r="J3793">
            <v>1817</v>
          </cell>
          <cell r="K3793">
            <v>750</v>
          </cell>
          <cell r="L3793">
            <v>0</v>
          </cell>
          <cell r="M3793">
            <v>750</v>
          </cell>
          <cell r="N3793">
            <v>750</v>
          </cell>
          <cell r="O3793">
            <v>750</v>
          </cell>
        </row>
        <row r="3794">
          <cell r="A3794" t="str">
            <v>14</v>
          </cell>
          <cell r="B3794" t="str">
            <v>06</v>
          </cell>
          <cell r="C3794" t="str">
            <v>01</v>
          </cell>
          <cell r="D3794" t="str">
            <v>04</v>
          </cell>
          <cell r="E3794" t="str">
            <v>14</v>
          </cell>
          <cell r="F3794" t="str">
            <v>07</v>
          </cell>
          <cell r="G3794" t="str">
            <v>2</v>
          </cell>
          <cell r="H3794" t="str">
            <v>00</v>
          </cell>
          <cell r="I3794" t="str">
            <v>0</v>
          </cell>
          <cell r="J3794">
            <v>10581</v>
          </cell>
          <cell r="K3794">
            <v>375</v>
          </cell>
          <cell r="L3794">
            <v>52159</v>
          </cell>
          <cell r="M3794">
            <v>375</v>
          </cell>
          <cell r="N3794">
            <v>375</v>
          </cell>
          <cell r="O3794">
            <v>375</v>
          </cell>
        </row>
        <row r="3795">
          <cell r="A3795" t="str">
            <v>14</v>
          </cell>
          <cell r="B3795" t="str">
            <v>06</v>
          </cell>
          <cell r="C3795" t="str">
            <v>01</v>
          </cell>
          <cell r="D3795" t="str">
            <v>04</v>
          </cell>
          <cell r="E3795" t="str">
            <v>14</v>
          </cell>
          <cell r="F3795" t="str">
            <v>07</v>
          </cell>
          <cell r="G3795" t="str">
            <v>3</v>
          </cell>
          <cell r="H3795" t="str">
            <v>00</v>
          </cell>
          <cell r="I3795" t="str">
            <v>0</v>
          </cell>
          <cell r="J3795">
            <v>798</v>
          </cell>
          <cell r="K3795">
            <v>750</v>
          </cell>
          <cell r="L3795">
            <v>0</v>
          </cell>
          <cell r="M3795">
            <v>750</v>
          </cell>
          <cell r="N3795">
            <v>750</v>
          </cell>
          <cell r="O3795">
            <v>750</v>
          </cell>
        </row>
        <row r="3796">
          <cell r="A3796" t="str">
            <v>14</v>
          </cell>
          <cell r="B3796" t="str">
            <v>06</v>
          </cell>
          <cell r="C3796" t="str">
            <v>01</v>
          </cell>
          <cell r="D3796" t="str">
            <v>04</v>
          </cell>
          <cell r="E3796" t="str">
            <v>14</v>
          </cell>
          <cell r="F3796" t="str">
            <v>17</v>
          </cell>
          <cell r="G3796" t="str">
            <v>2</v>
          </cell>
          <cell r="H3796" t="str">
            <v>00</v>
          </cell>
          <cell r="I3796" t="str">
            <v>0</v>
          </cell>
          <cell r="J3796">
            <v>1101</v>
          </cell>
          <cell r="K3796">
            <v>1</v>
          </cell>
          <cell r="L3796">
            <v>0</v>
          </cell>
          <cell r="M3796">
            <v>1</v>
          </cell>
          <cell r="N3796">
            <v>1</v>
          </cell>
          <cell r="O3796">
            <v>1</v>
          </cell>
        </row>
        <row r="3797">
          <cell r="A3797" t="str">
            <v>14</v>
          </cell>
          <cell r="B3797" t="str">
            <v>06</v>
          </cell>
          <cell r="C3797" t="str">
            <v>01</v>
          </cell>
          <cell r="D3797" t="str">
            <v>04</v>
          </cell>
          <cell r="E3797" t="str">
            <v>14</v>
          </cell>
          <cell r="F3797" t="str">
            <v>17</v>
          </cell>
          <cell r="G3797" t="str">
            <v>3</v>
          </cell>
          <cell r="H3797" t="str">
            <v>00</v>
          </cell>
          <cell r="I3797" t="str">
            <v>0</v>
          </cell>
          <cell r="J3797">
            <v>0</v>
          </cell>
          <cell r="K3797">
            <v>1</v>
          </cell>
          <cell r="L3797">
            <v>4729</v>
          </cell>
          <cell r="M3797">
            <v>1</v>
          </cell>
          <cell r="N3797">
            <v>1</v>
          </cell>
          <cell r="O3797">
            <v>1</v>
          </cell>
        </row>
        <row r="3798">
          <cell r="A3798" t="str">
            <v>14</v>
          </cell>
          <cell r="B3798" t="str">
            <v>06</v>
          </cell>
          <cell r="C3798" t="str">
            <v>01</v>
          </cell>
          <cell r="D3798" t="str">
            <v>04</v>
          </cell>
          <cell r="E3798" t="str">
            <v>14</v>
          </cell>
          <cell r="F3798" t="str">
            <v>17</v>
          </cell>
          <cell r="G3798" t="str">
            <v>6</v>
          </cell>
          <cell r="H3798" t="str">
            <v>00</v>
          </cell>
          <cell r="I3798" t="str">
            <v>0</v>
          </cell>
          <cell r="J3798">
            <v>152</v>
          </cell>
          <cell r="K3798">
            <v>2</v>
          </cell>
          <cell r="L3798">
            <v>1221</v>
          </cell>
          <cell r="M3798">
            <v>2</v>
          </cell>
          <cell r="N3798">
            <v>2</v>
          </cell>
          <cell r="O3798">
            <v>2</v>
          </cell>
        </row>
        <row r="3799">
          <cell r="A3799" t="str">
            <v>14</v>
          </cell>
          <cell r="B3799" t="str">
            <v>06</v>
          </cell>
          <cell r="C3799" t="str">
            <v>01</v>
          </cell>
          <cell r="D3799" t="str">
            <v>04</v>
          </cell>
          <cell r="E3799" t="str">
            <v>14</v>
          </cell>
          <cell r="F3799" t="str">
            <v>18</v>
          </cell>
          <cell r="G3799" t="str">
            <v>2</v>
          </cell>
          <cell r="H3799" t="str">
            <v>00</v>
          </cell>
          <cell r="I3799" t="str">
            <v>0</v>
          </cell>
          <cell r="J3799">
            <v>3907</v>
          </cell>
          <cell r="K3799">
            <v>1</v>
          </cell>
          <cell r="L3799">
            <v>177</v>
          </cell>
          <cell r="M3799">
            <v>1</v>
          </cell>
          <cell r="N3799">
            <v>1</v>
          </cell>
          <cell r="O3799">
            <v>1</v>
          </cell>
        </row>
        <row r="3800">
          <cell r="A3800" t="str">
            <v>14</v>
          </cell>
          <cell r="B3800" t="str">
            <v>06</v>
          </cell>
          <cell r="C3800" t="str">
            <v>01</v>
          </cell>
          <cell r="D3800" t="str">
            <v>04</v>
          </cell>
          <cell r="E3800" t="str">
            <v>14</v>
          </cell>
          <cell r="F3800" t="str">
            <v>18</v>
          </cell>
          <cell r="G3800" t="str">
            <v>3</v>
          </cell>
          <cell r="H3800" t="str">
            <v>00</v>
          </cell>
          <cell r="I3800" t="str">
            <v>0</v>
          </cell>
          <cell r="J3800">
            <v>41500</v>
          </cell>
          <cell r="K3800">
            <v>1</v>
          </cell>
          <cell r="L3800">
            <v>2511</v>
          </cell>
          <cell r="M3800">
            <v>1</v>
          </cell>
          <cell r="N3800">
            <v>1</v>
          </cell>
          <cell r="O3800">
            <v>1</v>
          </cell>
        </row>
        <row r="3801">
          <cell r="A3801" t="str">
            <v>14</v>
          </cell>
          <cell r="B3801" t="str">
            <v>06</v>
          </cell>
          <cell r="C3801" t="str">
            <v>01</v>
          </cell>
          <cell r="D3801" t="str">
            <v>04</v>
          </cell>
          <cell r="E3801" t="str">
            <v>14</v>
          </cell>
          <cell r="F3801" t="str">
            <v>18</v>
          </cell>
          <cell r="G3801" t="str">
            <v>6</v>
          </cell>
          <cell r="H3801" t="str">
            <v>00</v>
          </cell>
          <cell r="I3801" t="str">
            <v>0</v>
          </cell>
          <cell r="J3801">
            <v>5692</v>
          </cell>
          <cell r="K3801">
            <v>1</v>
          </cell>
          <cell r="L3801">
            <v>228</v>
          </cell>
          <cell r="M3801">
            <v>1</v>
          </cell>
          <cell r="N3801">
            <v>1</v>
          </cell>
          <cell r="O3801">
            <v>1</v>
          </cell>
        </row>
        <row r="3802">
          <cell r="A3802" t="str">
            <v>14</v>
          </cell>
          <cell r="B3802" t="str">
            <v>06</v>
          </cell>
          <cell r="C3802" t="str">
            <v>01</v>
          </cell>
          <cell r="D3802" t="str">
            <v>04</v>
          </cell>
          <cell r="E3802" t="str">
            <v>14</v>
          </cell>
          <cell r="F3802" t="str">
            <v>20</v>
          </cell>
          <cell r="G3802" t="str">
            <v>2</v>
          </cell>
          <cell r="H3802" t="str">
            <v>00</v>
          </cell>
          <cell r="I3802" t="str">
            <v>0</v>
          </cell>
          <cell r="J3802">
            <v>0</v>
          </cell>
          <cell r="K3802">
            <v>2000</v>
          </cell>
          <cell r="L3802">
            <v>3532</v>
          </cell>
          <cell r="M3802">
            <v>2000</v>
          </cell>
          <cell r="N3802">
            <v>2000</v>
          </cell>
          <cell r="O3802">
            <v>2000</v>
          </cell>
        </row>
        <row r="3803">
          <cell r="A3803" t="str">
            <v>14</v>
          </cell>
          <cell r="B3803" t="str">
            <v>06</v>
          </cell>
          <cell r="C3803" t="str">
            <v>01</v>
          </cell>
          <cell r="D3803" t="str">
            <v>04</v>
          </cell>
          <cell r="E3803" t="str">
            <v>14</v>
          </cell>
          <cell r="F3803" t="str">
            <v>20</v>
          </cell>
          <cell r="G3803" t="str">
            <v>3</v>
          </cell>
          <cell r="H3803" t="str">
            <v>00</v>
          </cell>
          <cell r="I3803" t="str">
            <v>0</v>
          </cell>
          <cell r="J3803">
            <v>0</v>
          </cell>
          <cell r="K3803">
            <v>1000</v>
          </cell>
          <cell r="L3803">
            <v>35</v>
          </cell>
          <cell r="M3803">
            <v>1000</v>
          </cell>
          <cell r="N3803">
            <v>1000</v>
          </cell>
          <cell r="O3803">
            <v>1000</v>
          </cell>
        </row>
        <row r="3804">
          <cell r="A3804" t="str">
            <v>14</v>
          </cell>
          <cell r="B3804" t="str">
            <v>06</v>
          </cell>
          <cell r="C3804" t="str">
            <v>01</v>
          </cell>
          <cell r="D3804" t="str">
            <v>04</v>
          </cell>
          <cell r="E3804" t="str">
            <v>15</v>
          </cell>
          <cell r="F3804" t="str">
            <v>06</v>
          </cell>
          <cell r="G3804" t="str">
            <v>2</v>
          </cell>
          <cell r="H3804" t="str">
            <v>00</v>
          </cell>
          <cell r="I3804" t="str">
            <v>0</v>
          </cell>
          <cell r="J3804">
            <v>1052</v>
          </cell>
          <cell r="K3804">
            <v>1</v>
          </cell>
          <cell r="L3804">
            <v>10556</v>
          </cell>
          <cell r="M3804">
            <v>1</v>
          </cell>
          <cell r="N3804">
            <v>1</v>
          </cell>
          <cell r="O3804">
            <v>1</v>
          </cell>
        </row>
        <row r="3805">
          <cell r="A3805" t="str">
            <v>14</v>
          </cell>
          <cell r="B3805" t="str">
            <v>06</v>
          </cell>
          <cell r="C3805" t="str">
            <v>01</v>
          </cell>
          <cell r="D3805" t="str">
            <v>04</v>
          </cell>
          <cell r="E3805" t="str">
            <v>20</v>
          </cell>
          <cell r="F3805" t="str">
            <v>03</v>
          </cell>
          <cell r="G3805" t="str">
            <v>2</v>
          </cell>
          <cell r="H3805" t="str">
            <v>00</v>
          </cell>
          <cell r="I3805" t="str">
            <v>0</v>
          </cell>
          <cell r="J3805">
            <v>0</v>
          </cell>
          <cell r="K3805">
            <v>1</v>
          </cell>
          <cell r="L3805">
            <v>178</v>
          </cell>
          <cell r="M3805">
            <v>1</v>
          </cell>
          <cell r="N3805">
            <v>1</v>
          </cell>
          <cell r="O3805">
            <v>1</v>
          </cell>
        </row>
        <row r="3806">
          <cell r="A3806" t="str">
            <v>14</v>
          </cell>
          <cell r="B3806" t="str">
            <v>06</v>
          </cell>
          <cell r="C3806" t="str">
            <v>02</v>
          </cell>
          <cell r="D3806" t="str">
            <v>01</v>
          </cell>
          <cell r="E3806" t="str">
            <v>10</v>
          </cell>
          <cell r="F3806" t="str">
            <v>02</v>
          </cell>
          <cell r="G3806" t="str">
            <v>1</v>
          </cell>
          <cell r="H3806" t="str">
            <v>00</v>
          </cell>
          <cell r="I3806" t="str">
            <v>0</v>
          </cell>
          <cell r="J3806">
            <v>0</v>
          </cell>
          <cell r="K3806">
            <v>2</v>
          </cell>
          <cell r="L3806">
            <v>0</v>
          </cell>
          <cell r="M3806">
            <v>1</v>
          </cell>
          <cell r="N3806">
            <v>1</v>
          </cell>
          <cell r="O3806">
            <v>1</v>
          </cell>
        </row>
        <row r="3807">
          <cell r="A3807" t="str">
            <v>14</v>
          </cell>
          <cell r="B3807" t="str">
            <v>06</v>
          </cell>
          <cell r="C3807" t="str">
            <v>02</v>
          </cell>
          <cell r="D3807" t="str">
            <v>01</v>
          </cell>
          <cell r="E3807" t="str">
            <v>10</v>
          </cell>
          <cell r="F3807" t="str">
            <v>11</v>
          </cell>
          <cell r="G3807" t="str">
            <v>1</v>
          </cell>
          <cell r="H3807" t="str">
            <v>00</v>
          </cell>
          <cell r="I3807" t="str">
            <v>0</v>
          </cell>
          <cell r="J3807">
            <v>0</v>
          </cell>
          <cell r="K3807">
            <v>1</v>
          </cell>
          <cell r="L3807">
            <v>1726</v>
          </cell>
          <cell r="M3807">
            <v>1000</v>
          </cell>
          <cell r="N3807">
            <v>1000</v>
          </cell>
          <cell r="O3807">
            <v>1000</v>
          </cell>
        </row>
        <row r="3808">
          <cell r="A3808" t="str">
            <v>14</v>
          </cell>
          <cell r="B3808" t="str">
            <v>06</v>
          </cell>
          <cell r="C3808" t="str">
            <v>02</v>
          </cell>
          <cell r="D3808" t="str">
            <v>01</v>
          </cell>
          <cell r="E3808" t="str">
            <v>10</v>
          </cell>
          <cell r="F3808" t="str">
            <v>26</v>
          </cell>
          <cell r="G3808" t="str">
            <v>1</v>
          </cell>
          <cell r="H3808" t="str">
            <v>00</v>
          </cell>
          <cell r="I3808" t="str">
            <v>0</v>
          </cell>
          <cell r="J3808">
            <v>0</v>
          </cell>
          <cell r="K3808">
            <v>1</v>
          </cell>
          <cell r="L3808">
            <v>407</v>
          </cell>
          <cell r="M3808">
            <v>1</v>
          </cell>
          <cell r="N3808">
            <v>1</v>
          </cell>
          <cell r="O3808">
            <v>1</v>
          </cell>
        </row>
        <row r="3809">
          <cell r="A3809" t="str">
            <v>14</v>
          </cell>
          <cell r="B3809" t="str">
            <v>06</v>
          </cell>
          <cell r="C3809" t="str">
            <v>02</v>
          </cell>
          <cell r="D3809" t="str">
            <v>01</v>
          </cell>
          <cell r="E3809" t="str">
            <v>12</v>
          </cell>
          <cell r="F3809" t="str">
            <v>01</v>
          </cell>
          <cell r="G3809" t="str">
            <v>1</v>
          </cell>
          <cell r="H3809" t="str">
            <v>00</v>
          </cell>
          <cell r="I3809" t="str">
            <v>0</v>
          </cell>
          <cell r="J3809">
            <v>0</v>
          </cell>
          <cell r="K3809">
            <v>2250</v>
          </cell>
          <cell r="L3809">
            <v>3057</v>
          </cell>
          <cell r="M3809">
            <v>2500</v>
          </cell>
          <cell r="N3809">
            <v>2500</v>
          </cell>
          <cell r="O3809">
            <v>2500</v>
          </cell>
        </row>
        <row r="3810">
          <cell r="A3810" t="str">
            <v>14</v>
          </cell>
          <cell r="B3810" t="str">
            <v>06</v>
          </cell>
          <cell r="C3810" t="str">
            <v>02</v>
          </cell>
          <cell r="D3810" t="str">
            <v>01</v>
          </cell>
          <cell r="E3810" t="str">
            <v>12</v>
          </cell>
          <cell r="F3810" t="str">
            <v>02</v>
          </cell>
          <cell r="G3810" t="str">
            <v>1</v>
          </cell>
          <cell r="H3810" t="str">
            <v>00</v>
          </cell>
          <cell r="I3810" t="str">
            <v>0</v>
          </cell>
          <cell r="J3810">
            <v>484</v>
          </cell>
          <cell r="K3810">
            <v>1001</v>
          </cell>
          <cell r="L3810">
            <v>1638</v>
          </cell>
          <cell r="M3810">
            <v>1000</v>
          </cell>
          <cell r="N3810">
            <v>1000</v>
          </cell>
          <cell r="O3810">
            <v>1000</v>
          </cell>
        </row>
        <row r="3811">
          <cell r="A3811" t="str">
            <v>14</v>
          </cell>
          <cell r="B3811" t="str">
            <v>06</v>
          </cell>
          <cell r="C3811" t="str">
            <v>02</v>
          </cell>
          <cell r="D3811" t="str">
            <v>01</v>
          </cell>
          <cell r="E3811" t="str">
            <v>12</v>
          </cell>
          <cell r="F3811" t="str">
            <v>06</v>
          </cell>
          <cell r="G3811" t="str">
            <v>1</v>
          </cell>
          <cell r="H3811" t="str">
            <v>00</v>
          </cell>
          <cell r="I3811" t="str">
            <v>0</v>
          </cell>
          <cell r="J3811">
            <v>0</v>
          </cell>
          <cell r="K3811">
            <v>1000</v>
          </cell>
          <cell r="L3811">
            <v>0</v>
          </cell>
          <cell r="M3811">
            <v>1000</v>
          </cell>
          <cell r="N3811">
            <v>1000</v>
          </cell>
          <cell r="O3811">
            <v>1000</v>
          </cell>
        </row>
        <row r="3812">
          <cell r="A3812" t="str">
            <v>14</v>
          </cell>
          <cell r="B3812" t="str">
            <v>06</v>
          </cell>
          <cell r="C3812" t="str">
            <v>02</v>
          </cell>
          <cell r="D3812" t="str">
            <v>01</v>
          </cell>
          <cell r="E3812" t="str">
            <v>12</v>
          </cell>
          <cell r="F3812" t="str">
            <v>07</v>
          </cell>
          <cell r="G3812" t="str">
            <v>1</v>
          </cell>
          <cell r="H3812" t="str">
            <v>00</v>
          </cell>
          <cell r="I3812" t="str">
            <v>0</v>
          </cell>
          <cell r="J3812">
            <v>0</v>
          </cell>
          <cell r="K3812">
            <v>500</v>
          </cell>
          <cell r="L3812">
            <v>0</v>
          </cell>
          <cell r="M3812">
            <v>0</v>
          </cell>
          <cell r="N3812">
            <v>0</v>
          </cell>
          <cell r="O3812">
            <v>0</v>
          </cell>
        </row>
        <row r="3813">
          <cell r="A3813" t="str">
            <v>14</v>
          </cell>
          <cell r="B3813" t="str">
            <v>06</v>
          </cell>
          <cell r="C3813" t="str">
            <v>02</v>
          </cell>
          <cell r="D3813" t="str">
            <v>01</v>
          </cell>
          <cell r="E3813" t="str">
            <v>13</v>
          </cell>
          <cell r="F3813" t="str">
            <v>01</v>
          </cell>
          <cell r="G3813" t="str">
            <v>1</v>
          </cell>
          <cell r="H3813" t="str">
            <v>00</v>
          </cell>
          <cell r="I3813" t="str">
            <v>0</v>
          </cell>
          <cell r="J3813">
            <v>434</v>
          </cell>
          <cell r="K3813">
            <v>4125</v>
          </cell>
          <cell r="L3813">
            <v>0</v>
          </cell>
          <cell r="M3813">
            <v>2000</v>
          </cell>
          <cell r="N3813">
            <v>2000</v>
          </cell>
          <cell r="O3813">
            <v>2000</v>
          </cell>
        </row>
        <row r="3814">
          <cell r="A3814" t="str">
            <v>14</v>
          </cell>
          <cell r="B3814" t="str">
            <v>06</v>
          </cell>
          <cell r="C3814" t="str">
            <v>02</v>
          </cell>
          <cell r="D3814" t="str">
            <v>01</v>
          </cell>
          <cell r="E3814" t="str">
            <v>14</v>
          </cell>
          <cell r="F3814" t="str">
            <v>06</v>
          </cell>
          <cell r="G3814" t="str">
            <v>1</v>
          </cell>
          <cell r="H3814" t="str">
            <v>00</v>
          </cell>
          <cell r="I3814" t="str">
            <v>0</v>
          </cell>
          <cell r="J3814">
            <v>526</v>
          </cell>
          <cell r="K3814">
            <v>750</v>
          </cell>
          <cell r="L3814">
            <v>1194</v>
          </cell>
          <cell r="M3814">
            <v>750</v>
          </cell>
          <cell r="N3814">
            <v>750</v>
          </cell>
          <cell r="O3814">
            <v>750</v>
          </cell>
        </row>
        <row r="3815">
          <cell r="A3815" t="str">
            <v>14</v>
          </cell>
          <cell r="B3815" t="str">
            <v>06</v>
          </cell>
          <cell r="C3815" t="str">
            <v>02</v>
          </cell>
          <cell r="D3815" t="str">
            <v>01</v>
          </cell>
          <cell r="E3815" t="str">
            <v>14</v>
          </cell>
          <cell r="F3815" t="str">
            <v>07</v>
          </cell>
          <cell r="G3815" t="str">
            <v>1</v>
          </cell>
          <cell r="H3815" t="str">
            <v>00</v>
          </cell>
          <cell r="I3815" t="str">
            <v>0</v>
          </cell>
          <cell r="J3815">
            <v>380</v>
          </cell>
          <cell r="K3815">
            <v>750</v>
          </cell>
          <cell r="L3815">
            <v>575</v>
          </cell>
          <cell r="M3815">
            <v>750</v>
          </cell>
          <cell r="N3815">
            <v>750</v>
          </cell>
          <cell r="O3815">
            <v>750</v>
          </cell>
        </row>
        <row r="3816">
          <cell r="A3816" t="str">
            <v>14</v>
          </cell>
          <cell r="B3816" t="str">
            <v>06</v>
          </cell>
          <cell r="C3816" t="str">
            <v>02</v>
          </cell>
          <cell r="D3816" t="str">
            <v>01</v>
          </cell>
          <cell r="E3816" t="str">
            <v>14</v>
          </cell>
          <cell r="F3816" t="str">
            <v>08</v>
          </cell>
          <cell r="G3816" t="str">
            <v>1</v>
          </cell>
          <cell r="H3816" t="str">
            <v>00</v>
          </cell>
          <cell r="I3816" t="str">
            <v>0</v>
          </cell>
          <cell r="J3816">
            <v>480</v>
          </cell>
          <cell r="K3816">
            <v>1000</v>
          </cell>
          <cell r="L3816">
            <v>605</v>
          </cell>
          <cell r="M3816">
            <v>1000</v>
          </cell>
          <cell r="N3816">
            <v>1000</v>
          </cell>
          <cell r="O3816">
            <v>1000</v>
          </cell>
        </row>
        <row r="3817">
          <cell r="A3817" t="str">
            <v>14</v>
          </cell>
          <cell r="B3817" t="str">
            <v>06</v>
          </cell>
          <cell r="C3817" t="str">
            <v>02</v>
          </cell>
          <cell r="D3817" t="str">
            <v>01</v>
          </cell>
          <cell r="E3817" t="str">
            <v>14</v>
          </cell>
          <cell r="F3817" t="str">
            <v>17</v>
          </cell>
          <cell r="G3817" t="str">
            <v>1</v>
          </cell>
          <cell r="H3817" t="str">
            <v>00</v>
          </cell>
          <cell r="I3817" t="str">
            <v>0</v>
          </cell>
          <cell r="J3817">
            <v>110</v>
          </cell>
          <cell r="K3817">
            <v>0</v>
          </cell>
          <cell r="L3817">
            <v>48</v>
          </cell>
          <cell r="M3817">
            <v>0</v>
          </cell>
          <cell r="N3817">
            <v>0</v>
          </cell>
          <cell r="O3817">
            <v>0</v>
          </cell>
        </row>
        <row r="3818">
          <cell r="A3818" t="str">
            <v>14</v>
          </cell>
          <cell r="B3818" t="str">
            <v>06</v>
          </cell>
          <cell r="C3818" t="str">
            <v>02</v>
          </cell>
          <cell r="D3818" t="str">
            <v>01</v>
          </cell>
          <cell r="E3818" t="str">
            <v>14</v>
          </cell>
          <cell r="F3818" t="str">
            <v>18</v>
          </cell>
          <cell r="G3818" t="str">
            <v>0</v>
          </cell>
          <cell r="H3818" t="str">
            <v>00</v>
          </cell>
          <cell r="I3818" t="str">
            <v>0</v>
          </cell>
          <cell r="J3818">
            <v>490</v>
          </cell>
          <cell r="K3818">
            <v>1</v>
          </cell>
          <cell r="L3818">
            <v>0</v>
          </cell>
          <cell r="M3818">
            <v>0</v>
          </cell>
          <cell r="N3818">
            <v>0</v>
          </cell>
          <cell r="O3818">
            <v>0</v>
          </cell>
        </row>
        <row r="3819">
          <cell r="A3819" t="str">
            <v>14</v>
          </cell>
          <cell r="B3819" t="str">
            <v>06</v>
          </cell>
          <cell r="C3819" t="str">
            <v>02</v>
          </cell>
          <cell r="D3819" t="str">
            <v>01</v>
          </cell>
          <cell r="E3819" t="str">
            <v>14</v>
          </cell>
          <cell r="F3819" t="str">
            <v>18</v>
          </cell>
          <cell r="G3819" t="str">
            <v>1</v>
          </cell>
          <cell r="H3819" t="str">
            <v>00</v>
          </cell>
          <cell r="I3819" t="str">
            <v>0</v>
          </cell>
          <cell r="J3819">
            <v>129</v>
          </cell>
          <cell r="K3819">
            <v>1</v>
          </cell>
          <cell r="L3819">
            <v>0</v>
          </cell>
          <cell r="M3819">
            <v>1</v>
          </cell>
          <cell r="N3819">
            <v>1</v>
          </cell>
          <cell r="O3819">
            <v>1</v>
          </cell>
        </row>
        <row r="3820">
          <cell r="A3820" t="str">
            <v>14</v>
          </cell>
          <cell r="B3820" t="str">
            <v>06</v>
          </cell>
          <cell r="C3820" t="str">
            <v>02</v>
          </cell>
          <cell r="D3820" t="str">
            <v>01</v>
          </cell>
          <cell r="E3820" t="str">
            <v>14</v>
          </cell>
          <cell r="F3820" t="str">
            <v>20</v>
          </cell>
          <cell r="G3820" t="str">
            <v>0</v>
          </cell>
          <cell r="H3820" t="str">
            <v>00</v>
          </cell>
          <cell r="I3820" t="str">
            <v>0</v>
          </cell>
          <cell r="J3820">
            <v>0</v>
          </cell>
          <cell r="K3820">
            <v>500</v>
          </cell>
          <cell r="L3820">
            <v>0</v>
          </cell>
          <cell r="M3820">
            <v>0</v>
          </cell>
          <cell r="N3820">
            <v>0</v>
          </cell>
          <cell r="O3820">
            <v>0</v>
          </cell>
        </row>
        <row r="3821">
          <cell r="A3821" t="str">
            <v>14</v>
          </cell>
          <cell r="B3821" t="str">
            <v>06</v>
          </cell>
          <cell r="C3821" t="str">
            <v>02</v>
          </cell>
          <cell r="D3821" t="str">
            <v>01</v>
          </cell>
          <cell r="E3821" t="str">
            <v>14</v>
          </cell>
          <cell r="F3821" t="str">
            <v>34</v>
          </cell>
          <cell r="G3821" t="str">
            <v>1</v>
          </cell>
          <cell r="H3821" t="str">
            <v>00</v>
          </cell>
          <cell r="I3821" t="str">
            <v>0</v>
          </cell>
          <cell r="J3821">
            <v>0</v>
          </cell>
          <cell r="K3821">
            <v>3000</v>
          </cell>
          <cell r="L3821">
            <v>0</v>
          </cell>
          <cell r="M3821">
            <v>2000</v>
          </cell>
          <cell r="N3821">
            <v>2000</v>
          </cell>
          <cell r="O3821">
            <v>2000</v>
          </cell>
        </row>
        <row r="3822">
          <cell r="A3822" t="str">
            <v>14</v>
          </cell>
          <cell r="B3822" t="str">
            <v>06</v>
          </cell>
          <cell r="C3822" t="str">
            <v>02</v>
          </cell>
          <cell r="D3822" t="str">
            <v>02</v>
          </cell>
          <cell r="E3822" t="str">
            <v>10</v>
          </cell>
          <cell r="F3822" t="str">
            <v>02</v>
          </cell>
          <cell r="G3822" t="str">
            <v>0</v>
          </cell>
          <cell r="H3822" t="str">
            <v>00</v>
          </cell>
          <cell r="I3822" t="str">
            <v>0</v>
          </cell>
          <cell r="J3822">
            <v>443</v>
          </cell>
          <cell r="K3822">
            <v>2</v>
          </cell>
          <cell r="L3822">
            <v>0</v>
          </cell>
          <cell r="M3822">
            <v>0</v>
          </cell>
          <cell r="N3822">
            <v>0</v>
          </cell>
          <cell r="O3822">
            <v>0</v>
          </cell>
        </row>
        <row r="3823">
          <cell r="A3823" t="str">
            <v>14</v>
          </cell>
          <cell r="B3823" t="str">
            <v>06</v>
          </cell>
          <cell r="C3823" t="str">
            <v>02</v>
          </cell>
          <cell r="D3823" t="str">
            <v>02</v>
          </cell>
          <cell r="E3823" t="str">
            <v>10</v>
          </cell>
          <cell r="F3823" t="str">
            <v>02</v>
          </cell>
          <cell r="G3823" t="str">
            <v>1</v>
          </cell>
          <cell r="H3823" t="str">
            <v>00</v>
          </cell>
          <cell r="I3823" t="str">
            <v>0</v>
          </cell>
          <cell r="J3823">
            <v>0</v>
          </cell>
          <cell r="K3823">
            <v>1</v>
          </cell>
          <cell r="L3823">
            <v>264</v>
          </cell>
          <cell r="M3823">
            <v>1</v>
          </cell>
          <cell r="N3823">
            <v>1</v>
          </cell>
          <cell r="O3823">
            <v>1</v>
          </cell>
        </row>
        <row r="3824">
          <cell r="A3824" t="str">
            <v>14</v>
          </cell>
          <cell r="B3824" t="str">
            <v>06</v>
          </cell>
          <cell r="C3824" t="str">
            <v>02</v>
          </cell>
          <cell r="D3824" t="str">
            <v>02</v>
          </cell>
          <cell r="E3824" t="str">
            <v>10</v>
          </cell>
          <cell r="F3824" t="str">
            <v>26</v>
          </cell>
          <cell r="G3824" t="str">
            <v>1</v>
          </cell>
          <cell r="H3824" t="str">
            <v>00</v>
          </cell>
          <cell r="I3824" t="str">
            <v>0</v>
          </cell>
          <cell r="J3824">
            <v>1675</v>
          </cell>
          <cell r="K3824">
            <v>1</v>
          </cell>
          <cell r="L3824">
            <v>0</v>
          </cell>
          <cell r="M3824">
            <v>0</v>
          </cell>
          <cell r="N3824">
            <v>0</v>
          </cell>
          <cell r="O3824">
            <v>0</v>
          </cell>
        </row>
        <row r="3825">
          <cell r="A3825" t="str">
            <v>14</v>
          </cell>
          <cell r="B3825" t="str">
            <v>06</v>
          </cell>
          <cell r="C3825" t="str">
            <v>02</v>
          </cell>
          <cell r="D3825" t="str">
            <v>02</v>
          </cell>
          <cell r="E3825" t="str">
            <v>12</v>
          </cell>
          <cell r="F3825" t="str">
            <v>01</v>
          </cell>
          <cell r="G3825" t="str">
            <v>0</v>
          </cell>
          <cell r="H3825" t="str">
            <v>00</v>
          </cell>
          <cell r="I3825" t="str">
            <v>0</v>
          </cell>
          <cell r="J3825">
            <v>3246</v>
          </cell>
          <cell r="K3825">
            <v>750</v>
          </cell>
          <cell r="L3825">
            <v>0</v>
          </cell>
          <cell r="M3825">
            <v>1500</v>
          </cell>
          <cell r="N3825">
            <v>1500</v>
          </cell>
          <cell r="O3825">
            <v>1500</v>
          </cell>
        </row>
        <row r="3826">
          <cell r="A3826" t="str">
            <v>14</v>
          </cell>
          <cell r="B3826" t="str">
            <v>06</v>
          </cell>
          <cell r="C3826" t="str">
            <v>02</v>
          </cell>
          <cell r="D3826" t="str">
            <v>02</v>
          </cell>
          <cell r="E3826" t="str">
            <v>12</v>
          </cell>
          <cell r="F3826" t="str">
            <v>01</v>
          </cell>
          <cell r="G3826" t="str">
            <v>1</v>
          </cell>
          <cell r="H3826" t="str">
            <v>00</v>
          </cell>
          <cell r="I3826" t="str">
            <v>0</v>
          </cell>
          <cell r="J3826">
            <v>354</v>
          </cell>
          <cell r="K3826">
            <v>750</v>
          </cell>
          <cell r="L3826">
            <v>0</v>
          </cell>
          <cell r="M3826">
            <v>0</v>
          </cell>
          <cell r="N3826">
            <v>0</v>
          </cell>
          <cell r="O3826">
            <v>0</v>
          </cell>
        </row>
        <row r="3827">
          <cell r="A3827" t="str">
            <v>14</v>
          </cell>
          <cell r="B3827" t="str">
            <v>06</v>
          </cell>
          <cell r="C3827" t="str">
            <v>02</v>
          </cell>
          <cell r="D3827" t="str">
            <v>02</v>
          </cell>
          <cell r="E3827" t="str">
            <v>12</v>
          </cell>
          <cell r="F3827" t="str">
            <v>06</v>
          </cell>
          <cell r="G3827" t="str">
            <v>1</v>
          </cell>
          <cell r="H3827" t="str">
            <v>00</v>
          </cell>
          <cell r="I3827" t="str">
            <v>0</v>
          </cell>
          <cell r="J3827">
            <v>30000</v>
          </cell>
          <cell r="K3827">
            <v>0</v>
          </cell>
          <cell r="L3827">
            <v>681</v>
          </cell>
          <cell r="M3827">
            <v>0</v>
          </cell>
          <cell r="N3827">
            <v>0</v>
          </cell>
          <cell r="O3827">
            <v>0</v>
          </cell>
        </row>
        <row r="3828">
          <cell r="A3828" t="str">
            <v>14</v>
          </cell>
          <cell r="B3828" t="str">
            <v>06</v>
          </cell>
          <cell r="C3828" t="str">
            <v>02</v>
          </cell>
          <cell r="D3828" t="str">
            <v>02</v>
          </cell>
          <cell r="E3828" t="str">
            <v>12</v>
          </cell>
          <cell r="F3828" t="str">
            <v>07</v>
          </cell>
          <cell r="G3828" t="str">
            <v>1</v>
          </cell>
          <cell r="H3828" t="str">
            <v>00</v>
          </cell>
          <cell r="I3828" t="str">
            <v>0</v>
          </cell>
          <cell r="J3828">
            <v>0</v>
          </cell>
          <cell r="K3828">
            <v>1000</v>
          </cell>
          <cell r="L3828">
            <v>1820</v>
          </cell>
          <cell r="M3828">
            <v>1000</v>
          </cell>
          <cell r="N3828">
            <v>1000</v>
          </cell>
          <cell r="O3828">
            <v>1000</v>
          </cell>
        </row>
        <row r="3829">
          <cell r="A3829" t="str">
            <v>14</v>
          </cell>
          <cell r="B3829" t="str">
            <v>06</v>
          </cell>
          <cell r="C3829" t="str">
            <v>02</v>
          </cell>
          <cell r="D3829" t="str">
            <v>02</v>
          </cell>
          <cell r="E3829" t="str">
            <v>13</v>
          </cell>
          <cell r="F3829" t="str">
            <v>01</v>
          </cell>
          <cell r="G3829" t="str">
            <v>1</v>
          </cell>
          <cell r="H3829" t="str">
            <v>00</v>
          </cell>
          <cell r="I3829" t="str">
            <v>0</v>
          </cell>
          <cell r="J3829">
            <v>0</v>
          </cell>
          <cell r="K3829">
            <v>3750</v>
          </cell>
          <cell r="L3829">
            <v>12457</v>
          </cell>
          <cell r="M3829">
            <v>3750</v>
          </cell>
          <cell r="N3829">
            <v>3750</v>
          </cell>
          <cell r="O3829">
            <v>3750</v>
          </cell>
        </row>
        <row r="3830">
          <cell r="A3830" t="str">
            <v>14</v>
          </cell>
          <cell r="B3830" t="str">
            <v>06</v>
          </cell>
          <cell r="C3830" t="str">
            <v>02</v>
          </cell>
          <cell r="D3830" t="str">
            <v>02</v>
          </cell>
          <cell r="E3830" t="str">
            <v>13</v>
          </cell>
          <cell r="F3830" t="str">
            <v>10</v>
          </cell>
          <cell r="G3830" t="str">
            <v>1</v>
          </cell>
          <cell r="H3830" t="str">
            <v>00</v>
          </cell>
          <cell r="I3830" t="str">
            <v>0</v>
          </cell>
          <cell r="J3830">
            <v>0</v>
          </cell>
          <cell r="K3830">
            <v>4000</v>
          </cell>
          <cell r="L3830">
            <v>1</v>
          </cell>
          <cell r="M3830">
            <v>4000</v>
          </cell>
          <cell r="N3830">
            <v>4000</v>
          </cell>
          <cell r="O3830">
            <v>4000</v>
          </cell>
        </row>
        <row r="3831">
          <cell r="A3831" t="str">
            <v>14</v>
          </cell>
          <cell r="B3831" t="str">
            <v>06</v>
          </cell>
          <cell r="C3831" t="str">
            <v>02</v>
          </cell>
          <cell r="D3831" t="str">
            <v>02</v>
          </cell>
          <cell r="E3831" t="str">
            <v>13</v>
          </cell>
          <cell r="F3831" t="str">
            <v>12</v>
          </cell>
          <cell r="G3831" t="str">
            <v>0</v>
          </cell>
          <cell r="H3831" t="str">
            <v>00</v>
          </cell>
          <cell r="I3831" t="str">
            <v>0</v>
          </cell>
          <cell r="J3831">
            <v>922</v>
          </cell>
          <cell r="K3831">
            <v>2000</v>
          </cell>
          <cell r="L3831">
            <v>922</v>
          </cell>
          <cell r="M3831">
            <v>2000</v>
          </cell>
          <cell r="N3831">
            <v>2000</v>
          </cell>
          <cell r="O3831">
            <v>2000</v>
          </cell>
        </row>
        <row r="3832">
          <cell r="A3832" t="str">
            <v>14</v>
          </cell>
          <cell r="B3832" t="str">
            <v>06</v>
          </cell>
          <cell r="C3832" t="str">
            <v>02</v>
          </cell>
          <cell r="D3832" t="str">
            <v>02</v>
          </cell>
          <cell r="E3832" t="str">
            <v>14</v>
          </cell>
          <cell r="F3832" t="str">
            <v>01</v>
          </cell>
          <cell r="G3832" t="str">
            <v>1</v>
          </cell>
          <cell r="H3832" t="str">
            <v>00</v>
          </cell>
          <cell r="I3832" t="str">
            <v>0</v>
          </cell>
          <cell r="J3832">
            <v>0</v>
          </cell>
          <cell r="K3832">
            <v>0</v>
          </cell>
          <cell r="L3832">
            <v>0</v>
          </cell>
          <cell r="M3832">
            <v>0</v>
          </cell>
          <cell r="N3832">
            <v>0</v>
          </cell>
          <cell r="O3832">
            <v>0</v>
          </cell>
        </row>
        <row r="3833">
          <cell r="A3833" t="str">
            <v>14</v>
          </cell>
          <cell r="B3833" t="str">
            <v>06</v>
          </cell>
          <cell r="C3833" t="str">
            <v>02</v>
          </cell>
          <cell r="D3833" t="str">
            <v>02</v>
          </cell>
          <cell r="E3833" t="str">
            <v>14</v>
          </cell>
          <cell r="F3833" t="str">
            <v>02</v>
          </cell>
          <cell r="G3833" t="str">
            <v>1</v>
          </cell>
          <cell r="H3833" t="str">
            <v>00</v>
          </cell>
          <cell r="I3833" t="str">
            <v>0</v>
          </cell>
          <cell r="J3833">
            <v>405</v>
          </cell>
          <cell r="K3833">
            <v>15000</v>
          </cell>
          <cell r="L3833">
            <v>405</v>
          </cell>
          <cell r="M3833">
            <v>15000</v>
          </cell>
          <cell r="N3833">
            <v>15000</v>
          </cell>
          <cell r="O3833">
            <v>15000</v>
          </cell>
        </row>
        <row r="3834">
          <cell r="A3834" t="str">
            <v>14</v>
          </cell>
          <cell r="B3834" t="str">
            <v>06</v>
          </cell>
          <cell r="C3834" t="str">
            <v>02</v>
          </cell>
          <cell r="D3834" t="str">
            <v>02</v>
          </cell>
          <cell r="E3834" t="str">
            <v>14</v>
          </cell>
          <cell r="F3834" t="str">
            <v>05</v>
          </cell>
          <cell r="G3834" t="str">
            <v>1</v>
          </cell>
          <cell r="H3834" t="str">
            <v>00</v>
          </cell>
          <cell r="I3834" t="str">
            <v>0</v>
          </cell>
          <cell r="J3834">
            <v>1252</v>
          </cell>
          <cell r="K3834">
            <v>1</v>
          </cell>
          <cell r="L3834">
            <v>1252</v>
          </cell>
          <cell r="M3834">
            <v>0</v>
          </cell>
          <cell r="N3834">
            <v>0</v>
          </cell>
          <cell r="O3834">
            <v>0</v>
          </cell>
        </row>
        <row r="3835">
          <cell r="A3835" t="str">
            <v>14</v>
          </cell>
          <cell r="B3835" t="str">
            <v>06</v>
          </cell>
          <cell r="C3835" t="str">
            <v>02</v>
          </cell>
          <cell r="D3835" t="str">
            <v>02</v>
          </cell>
          <cell r="E3835" t="str">
            <v>14</v>
          </cell>
          <cell r="F3835" t="str">
            <v>06</v>
          </cell>
          <cell r="G3835" t="str">
            <v>1</v>
          </cell>
          <cell r="H3835" t="str">
            <v>00</v>
          </cell>
          <cell r="I3835" t="str">
            <v>0</v>
          </cell>
          <cell r="J3835">
            <v>0</v>
          </cell>
          <cell r="K3835">
            <v>1</v>
          </cell>
          <cell r="L3835">
            <v>0</v>
          </cell>
          <cell r="M3835">
            <v>0</v>
          </cell>
          <cell r="N3835">
            <v>0</v>
          </cell>
          <cell r="O3835">
            <v>0</v>
          </cell>
        </row>
        <row r="3836">
          <cell r="A3836" t="str">
            <v>14</v>
          </cell>
          <cell r="B3836" t="str">
            <v>06</v>
          </cell>
          <cell r="C3836" t="str">
            <v>02</v>
          </cell>
          <cell r="D3836" t="str">
            <v>02</v>
          </cell>
          <cell r="E3836" t="str">
            <v>14</v>
          </cell>
          <cell r="F3836" t="str">
            <v>08</v>
          </cell>
          <cell r="G3836" t="str">
            <v>1</v>
          </cell>
          <cell r="H3836" t="str">
            <v>00</v>
          </cell>
          <cell r="I3836" t="str">
            <v>0</v>
          </cell>
          <cell r="J3836">
            <v>0</v>
          </cell>
          <cell r="K3836">
            <v>2000</v>
          </cell>
          <cell r="L3836">
            <v>0</v>
          </cell>
          <cell r="M3836">
            <v>2000</v>
          </cell>
          <cell r="N3836">
            <v>2000</v>
          </cell>
          <cell r="O3836">
            <v>2000</v>
          </cell>
        </row>
        <row r="3837">
          <cell r="A3837" t="str">
            <v>14</v>
          </cell>
          <cell r="B3837" t="str">
            <v>06</v>
          </cell>
          <cell r="C3837" t="str">
            <v>02</v>
          </cell>
          <cell r="D3837" t="str">
            <v>02</v>
          </cell>
          <cell r="E3837" t="str">
            <v>14</v>
          </cell>
          <cell r="F3837" t="str">
            <v>17</v>
          </cell>
          <cell r="G3837" t="str">
            <v>0</v>
          </cell>
          <cell r="H3837" t="str">
            <v>00</v>
          </cell>
          <cell r="I3837" t="str">
            <v>0</v>
          </cell>
          <cell r="J3837">
            <v>0</v>
          </cell>
          <cell r="K3837">
            <v>1</v>
          </cell>
          <cell r="L3837">
            <v>0</v>
          </cell>
          <cell r="M3837">
            <v>1</v>
          </cell>
          <cell r="N3837">
            <v>1</v>
          </cell>
          <cell r="O3837">
            <v>1</v>
          </cell>
        </row>
        <row r="3838">
          <cell r="A3838" t="str">
            <v>14</v>
          </cell>
          <cell r="B3838" t="str">
            <v>06</v>
          </cell>
          <cell r="C3838" t="str">
            <v>02</v>
          </cell>
          <cell r="D3838" t="str">
            <v>02</v>
          </cell>
          <cell r="E3838" t="str">
            <v>14</v>
          </cell>
          <cell r="F3838" t="str">
            <v>18</v>
          </cell>
          <cell r="G3838" t="str">
            <v>1</v>
          </cell>
          <cell r="H3838" t="str">
            <v>00</v>
          </cell>
          <cell r="I3838" t="str">
            <v>0</v>
          </cell>
          <cell r="J3838">
            <v>22327</v>
          </cell>
          <cell r="K3838">
            <v>2</v>
          </cell>
          <cell r="L3838">
            <v>22327</v>
          </cell>
          <cell r="M3838">
            <v>0</v>
          </cell>
          <cell r="N3838">
            <v>0</v>
          </cell>
          <cell r="O3838">
            <v>0</v>
          </cell>
        </row>
        <row r="3839">
          <cell r="A3839" t="str">
            <v>14</v>
          </cell>
          <cell r="B3839" t="str">
            <v>06</v>
          </cell>
          <cell r="C3839" t="str">
            <v>02</v>
          </cell>
          <cell r="D3839" t="str">
            <v>02</v>
          </cell>
          <cell r="E3839" t="str">
            <v>14</v>
          </cell>
          <cell r="F3839" t="str">
            <v>20</v>
          </cell>
          <cell r="G3839" t="str">
            <v>1</v>
          </cell>
          <cell r="H3839" t="str">
            <v>00</v>
          </cell>
          <cell r="I3839" t="str">
            <v>0</v>
          </cell>
          <cell r="J3839">
            <v>0</v>
          </cell>
          <cell r="K3839">
            <v>4000</v>
          </cell>
          <cell r="L3839">
            <v>0</v>
          </cell>
          <cell r="M3839">
            <v>2000</v>
          </cell>
          <cell r="N3839">
            <v>2000</v>
          </cell>
          <cell r="O3839">
            <v>2000</v>
          </cell>
        </row>
        <row r="3840">
          <cell r="A3840" t="str">
            <v>14</v>
          </cell>
          <cell r="B3840" t="str">
            <v>06</v>
          </cell>
          <cell r="C3840" t="str">
            <v>02</v>
          </cell>
          <cell r="D3840" t="str">
            <v>03</v>
          </cell>
          <cell r="E3840" t="str">
            <v>10</v>
          </cell>
          <cell r="F3840" t="str">
            <v>02</v>
          </cell>
          <cell r="G3840" t="str">
            <v>1</v>
          </cell>
          <cell r="H3840" t="str">
            <v>00</v>
          </cell>
          <cell r="I3840" t="str">
            <v>0</v>
          </cell>
          <cell r="J3840">
            <v>0</v>
          </cell>
          <cell r="K3840">
            <v>1</v>
          </cell>
          <cell r="L3840">
            <v>0</v>
          </cell>
          <cell r="M3840">
            <v>0</v>
          </cell>
          <cell r="N3840">
            <v>0</v>
          </cell>
          <cell r="O3840">
            <v>0</v>
          </cell>
        </row>
        <row r="3841">
          <cell r="A3841" t="str">
            <v>14</v>
          </cell>
          <cell r="B3841" t="str">
            <v>06</v>
          </cell>
          <cell r="C3841" t="str">
            <v>02</v>
          </cell>
          <cell r="D3841" t="str">
            <v>03</v>
          </cell>
          <cell r="E3841" t="str">
            <v>12</v>
          </cell>
          <cell r="F3841" t="str">
            <v>01</v>
          </cell>
          <cell r="G3841" t="str">
            <v>1</v>
          </cell>
          <cell r="H3841" t="str">
            <v>00</v>
          </cell>
          <cell r="I3841" t="str">
            <v>0</v>
          </cell>
          <cell r="J3841">
            <v>216</v>
          </cell>
          <cell r="K3841">
            <v>750</v>
          </cell>
          <cell r="L3841">
            <v>216</v>
          </cell>
          <cell r="M3841">
            <v>750</v>
          </cell>
          <cell r="N3841">
            <v>750</v>
          </cell>
          <cell r="O3841">
            <v>750</v>
          </cell>
        </row>
        <row r="3842">
          <cell r="A3842" t="str">
            <v>14</v>
          </cell>
          <cell r="B3842" t="str">
            <v>06</v>
          </cell>
          <cell r="C3842" t="str">
            <v>02</v>
          </cell>
          <cell r="D3842" t="str">
            <v>03</v>
          </cell>
          <cell r="E3842" t="str">
            <v>12</v>
          </cell>
          <cell r="F3842" t="str">
            <v>07</v>
          </cell>
          <cell r="G3842" t="str">
            <v>1</v>
          </cell>
          <cell r="H3842" t="str">
            <v>00</v>
          </cell>
          <cell r="I3842" t="str">
            <v>0</v>
          </cell>
          <cell r="J3842">
            <v>0</v>
          </cell>
          <cell r="K3842">
            <v>1000</v>
          </cell>
          <cell r="L3842">
            <v>0</v>
          </cell>
          <cell r="M3842">
            <v>1000</v>
          </cell>
          <cell r="N3842">
            <v>1000</v>
          </cell>
          <cell r="O3842">
            <v>1000</v>
          </cell>
        </row>
        <row r="3843">
          <cell r="A3843" t="str">
            <v>14</v>
          </cell>
          <cell r="B3843" t="str">
            <v>06</v>
          </cell>
          <cell r="C3843" t="str">
            <v>02</v>
          </cell>
          <cell r="D3843" t="str">
            <v>03</v>
          </cell>
          <cell r="E3843" t="str">
            <v>13</v>
          </cell>
          <cell r="F3843" t="str">
            <v>01</v>
          </cell>
          <cell r="G3843" t="str">
            <v>1</v>
          </cell>
          <cell r="H3843" t="str">
            <v>00</v>
          </cell>
          <cell r="I3843" t="str">
            <v>0</v>
          </cell>
          <cell r="J3843">
            <v>728</v>
          </cell>
          <cell r="K3843">
            <v>1500</v>
          </cell>
          <cell r="L3843">
            <v>728</v>
          </cell>
          <cell r="M3843">
            <v>2750</v>
          </cell>
          <cell r="N3843">
            <v>2750</v>
          </cell>
          <cell r="O3843">
            <v>2750</v>
          </cell>
        </row>
        <row r="3844">
          <cell r="A3844" t="str">
            <v>14</v>
          </cell>
          <cell r="B3844" t="str">
            <v>06</v>
          </cell>
          <cell r="C3844" t="str">
            <v>02</v>
          </cell>
          <cell r="D3844" t="str">
            <v>03</v>
          </cell>
          <cell r="E3844" t="str">
            <v>14</v>
          </cell>
          <cell r="F3844" t="str">
            <v>01</v>
          </cell>
          <cell r="G3844" t="str">
            <v>1</v>
          </cell>
          <cell r="H3844" t="str">
            <v>00</v>
          </cell>
          <cell r="I3844" t="str">
            <v>0</v>
          </cell>
          <cell r="J3844">
            <v>1876</v>
          </cell>
          <cell r="K3844">
            <v>1</v>
          </cell>
          <cell r="L3844">
            <v>1876</v>
          </cell>
          <cell r="M3844">
            <v>1</v>
          </cell>
          <cell r="N3844">
            <v>1</v>
          </cell>
          <cell r="O3844">
            <v>1</v>
          </cell>
        </row>
        <row r="3845">
          <cell r="A3845" t="str">
            <v>14</v>
          </cell>
          <cell r="B3845" t="str">
            <v>06</v>
          </cell>
          <cell r="C3845" t="str">
            <v>02</v>
          </cell>
          <cell r="D3845" t="str">
            <v>03</v>
          </cell>
          <cell r="E3845" t="str">
            <v>14</v>
          </cell>
          <cell r="F3845" t="str">
            <v>07</v>
          </cell>
          <cell r="G3845" t="str">
            <v>1</v>
          </cell>
          <cell r="H3845" t="str">
            <v>00</v>
          </cell>
          <cell r="I3845" t="str">
            <v>0</v>
          </cell>
          <cell r="J3845">
            <v>2413</v>
          </cell>
          <cell r="K3845">
            <v>750</v>
          </cell>
          <cell r="L3845">
            <v>2413</v>
          </cell>
          <cell r="M3845">
            <v>750</v>
          </cell>
          <cell r="N3845">
            <v>750</v>
          </cell>
          <cell r="O3845">
            <v>750</v>
          </cell>
        </row>
        <row r="3846">
          <cell r="A3846" t="str">
            <v>14</v>
          </cell>
          <cell r="B3846" t="str">
            <v>06</v>
          </cell>
          <cell r="C3846" t="str">
            <v>02</v>
          </cell>
          <cell r="D3846" t="str">
            <v>03</v>
          </cell>
          <cell r="E3846" t="str">
            <v>14</v>
          </cell>
          <cell r="F3846" t="str">
            <v>08</v>
          </cell>
          <cell r="G3846" t="str">
            <v>1</v>
          </cell>
          <cell r="H3846" t="str">
            <v>00</v>
          </cell>
          <cell r="I3846" t="str">
            <v>0</v>
          </cell>
          <cell r="J3846">
            <v>2909</v>
          </cell>
          <cell r="K3846">
            <v>1000</v>
          </cell>
          <cell r="L3846">
            <v>2909</v>
          </cell>
          <cell r="M3846">
            <v>1000</v>
          </cell>
          <cell r="N3846">
            <v>1000</v>
          </cell>
          <cell r="O3846">
            <v>1000</v>
          </cell>
        </row>
        <row r="3847">
          <cell r="A3847" t="str">
            <v>14</v>
          </cell>
          <cell r="B3847" t="str">
            <v>06</v>
          </cell>
          <cell r="C3847" t="str">
            <v>02</v>
          </cell>
          <cell r="D3847" t="str">
            <v>03</v>
          </cell>
          <cell r="E3847" t="str">
            <v>14</v>
          </cell>
          <cell r="F3847" t="str">
            <v>18</v>
          </cell>
          <cell r="G3847" t="str">
            <v>1</v>
          </cell>
          <cell r="H3847" t="str">
            <v>00</v>
          </cell>
          <cell r="I3847" t="str">
            <v>0</v>
          </cell>
          <cell r="J3847">
            <v>748</v>
          </cell>
          <cell r="K3847">
            <v>1</v>
          </cell>
          <cell r="L3847">
            <v>748</v>
          </cell>
          <cell r="M3847">
            <v>1</v>
          </cell>
          <cell r="N3847">
            <v>1</v>
          </cell>
          <cell r="O3847">
            <v>1</v>
          </cell>
        </row>
        <row r="3848">
          <cell r="A3848" t="str">
            <v>14</v>
          </cell>
          <cell r="B3848" t="str">
            <v>06</v>
          </cell>
          <cell r="C3848" t="str">
            <v>02</v>
          </cell>
          <cell r="D3848" t="str">
            <v>03</v>
          </cell>
          <cell r="E3848" t="str">
            <v>20</v>
          </cell>
          <cell r="F3848" t="str">
            <v>03</v>
          </cell>
          <cell r="G3848" t="str">
            <v>1</v>
          </cell>
          <cell r="H3848" t="str">
            <v>00</v>
          </cell>
          <cell r="I3848" t="str">
            <v>0</v>
          </cell>
          <cell r="J3848">
            <v>728</v>
          </cell>
          <cell r="K3848">
            <v>38000</v>
          </cell>
          <cell r="L3848">
            <v>728</v>
          </cell>
          <cell r="M3848">
            <v>1</v>
          </cell>
          <cell r="N3848">
            <v>1</v>
          </cell>
          <cell r="O3848">
            <v>1</v>
          </cell>
        </row>
        <row r="3849">
          <cell r="A3849" t="str">
            <v>14</v>
          </cell>
          <cell r="B3849" t="str">
            <v>06</v>
          </cell>
          <cell r="C3849" t="str">
            <v>02</v>
          </cell>
          <cell r="D3849" t="str">
            <v>04</v>
          </cell>
          <cell r="E3849" t="str">
            <v>10</v>
          </cell>
          <cell r="F3849" t="str">
            <v>02</v>
          </cell>
          <cell r="G3849" t="str">
            <v>1</v>
          </cell>
          <cell r="H3849" t="str">
            <v>00</v>
          </cell>
          <cell r="I3849" t="str">
            <v>0</v>
          </cell>
          <cell r="J3849">
            <v>0</v>
          </cell>
          <cell r="K3849">
            <v>1</v>
          </cell>
          <cell r="L3849">
            <v>0</v>
          </cell>
          <cell r="M3849">
            <v>1</v>
          </cell>
          <cell r="N3849">
            <v>1</v>
          </cell>
          <cell r="O3849">
            <v>1</v>
          </cell>
        </row>
        <row r="3850">
          <cell r="A3850" t="str">
            <v>14</v>
          </cell>
          <cell r="B3850" t="str">
            <v>06</v>
          </cell>
          <cell r="C3850" t="str">
            <v>02</v>
          </cell>
          <cell r="D3850" t="str">
            <v>04</v>
          </cell>
          <cell r="E3850" t="str">
            <v>10</v>
          </cell>
          <cell r="F3850" t="str">
            <v>26</v>
          </cell>
          <cell r="G3850" t="str">
            <v>1</v>
          </cell>
          <cell r="H3850" t="str">
            <v>00</v>
          </cell>
          <cell r="I3850" t="str">
            <v>0</v>
          </cell>
          <cell r="J3850">
            <v>546</v>
          </cell>
          <cell r="K3850">
            <v>1</v>
          </cell>
          <cell r="L3850">
            <v>546</v>
          </cell>
          <cell r="M3850">
            <v>1</v>
          </cell>
          <cell r="N3850">
            <v>1</v>
          </cell>
          <cell r="O3850">
            <v>1</v>
          </cell>
        </row>
        <row r="3851">
          <cell r="A3851" t="str">
            <v>14</v>
          </cell>
          <cell r="B3851" t="str">
            <v>06</v>
          </cell>
          <cell r="C3851" t="str">
            <v>02</v>
          </cell>
          <cell r="D3851" t="str">
            <v>04</v>
          </cell>
          <cell r="E3851" t="str">
            <v>12</v>
          </cell>
          <cell r="F3851" t="str">
            <v>01</v>
          </cell>
          <cell r="G3851" t="str">
            <v>1</v>
          </cell>
          <cell r="H3851" t="str">
            <v>00</v>
          </cell>
          <cell r="I3851" t="str">
            <v>0</v>
          </cell>
          <cell r="J3851">
            <v>0</v>
          </cell>
          <cell r="K3851">
            <v>1500</v>
          </cell>
          <cell r="L3851">
            <v>0</v>
          </cell>
          <cell r="M3851">
            <v>2000</v>
          </cell>
          <cell r="N3851">
            <v>2000</v>
          </cell>
          <cell r="O3851">
            <v>2000</v>
          </cell>
        </row>
        <row r="3852">
          <cell r="A3852" t="str">
            <v>14</v>
          </cell>
          <cell r="B3852" t="str">
            <v>06</v>
          </cell>
          <cell r="C3852" t="str">
            <v>02</v>
          </cell>
          <cell r="D3852" t="str">
            <v>04</v>
          </cell>
          <cell r="E3852" t="str">
            <v>13</v>
          </cell>
          <cell r="F3852" t="str">
            <v>01</v>
          </cell>
          <cell r="G3852" t="str">
            <v>1</v>
          </cell>
          <cell r="H3852" t="str">
            <v>00</v>
          </cell>
          <cell r="I3852" t="str">
            <v>0</v>
          </cell>
          <cell r="J3852">
            <v>897</v>
          </cell>
          <cell r="K3852">
            <v>4500</v>
          </cell>
          <cell r="L3852">
            <v>897</v>
          </cell>
          <cell r="M3852">
            <v>0</v>
          </cell>
          <cell r="N3852">
            <v>0</v>
          </cell>
          <cell r="O3852">
            <v>0</v>
          </cell>
        </row>
        <row r="3853">
          <cell r="A3853" t="str">
            <v>14</v>
          </cell>
          <cell r="B3853" t="str">
            <v>06</v>
          </cell>
          <cell r="C3853" t="str">
            <v>02</v>
          </cell>
          <cell r="D3853" t="str">
            <v>04</v>
          </cell>
          <cell r="E3853" t="str">
            <v>14</v>
          </cell>
          <cell r="F3853" t="str">
            <v>07</v>
          </cell>
          <cell r="G3853" t="str">
            <v>1</v>
          </cell>
          <cell r="H3853" t="str">
            <v>00</v>
          </cell>
          <cell r="I3853" t="str">
            <v>0</v>
          </cell>
          <cell r="J3853">
            <v>0</v>
          </cell>
          <cell r="K3853">
            <v>0</v>
          </cell>
          <cell r="L3853">
            <v>0</v>
          </cell>
          <cell r="M3853">
            <v>0</v>
          </cell>
          <cell r="N3853">
            <v>0</v>
          </cell>
          <cell r="O3853">
            <v>0</v>
          </cell>
        </row>
        <row r="3854">
          <cell r="A3854" t="str">
            <v>14</v>
          </cell>
          <cell r="B3854" t="str">
            <v>06</v>
          </cell>
          <cell r="C3854" t="str">
            <v>02</v>
          </cell>
          <cell r="D3854" t="str">
            <v>04</v>
          </cell>
          <cell r="E3854" t="str">
            <v>14</v>
          </cell>
          <cell r="F3854" t="str">
            <v>17</v>
          </cell>
          <cell r="G3854" t="str">
            <v>1</v>
          </cell>
          <cell r="H3854" t="str">
            <v>00</v>
          </cell>
          <cell r="I3854" t="str">
            <v>0</v>
          </cell>
          <cell r="J3854">
            <v>582</v>
          </cell>
          <cell r="K3854">
            <v>1</v>
          </cell>
          <cell r="L3854">
            <v>582</v>
          </cell>
          <cell r="M3854">
            <v>0</v>
          </cell>
          <cell r="N3854">
            <v>0</v>
          </cell>
          <cell r="O3854">
            <v>0</v>
          </cell>
        </row>
        <row r="3855">
          <cell r="A3855" t="str">
            <v>14</v>
          </cell>
          <cell r="B3855" t="str">
            <v>06</v>
          </cell>
          <cell r="C3855" t="str">
            <v>02</v>
          </cell>
          <cell r="D3855" t="str">
            <v>04</v>
          </cell>
          <cell r="E3855" t="str">
            <v>14</v>
          </cell>
          <cell r="F3855" t="str">
            <v>18</v>
          </cell>
          <cell r="G3855" t="str">
            <v>1</v>
          </cell>
          <cell r="H3855" t="str">
            <v>00</v>
          </cell>
          <cell r="I3855" t="str">
            <v>0</v>
          </cell>
          <cell r="J3855">
            <v>0</v>
          </cell>
          <cell r="K3855">
            <v>1</v>
          </cell>
          <cell r="L3855">
            <v>0</v>
          </cell>
          <cell r="M3855">
            <v>0</v>
          </cell>
          <cell r="N3855">
            <v>0</v>
          </cell>
          <cell r="O3855">
            <v>0</v>
          </cell>
        </row>
        <row r="3856">
          <cell r="A3856" t="str">
            <v>14</v>
          </cell>
          <cell r="B3856" t="str">
            <v>06</v>
          </cell>
          <cell r="C3856" t="str">
            <v>02</v>
          </cell>
          <cell r="D3856" t="str">
            <v>04</v>
          </cell>
          <cell r="E3856" t="str">
            <v>20</v>
          </cell>
          <cell r="F3856" t="str">
            <v>03</v>
          </cell>
          <cell r="G3856" t="str">
            <v>1</v>
          </cell>
          <cell r="H3856" t="str">
            <v>00</v>
          </cell>
          <cell r="I3856" t="str">
            <v>0</v>
          </cell>
          <cell r="J3856">
            <v>0</v>
          </cell>
          <cell r="K3856">
            <v>1</v>
          </cell>
          <cell r="L3856">
            <v>0</v>
          </cell>
          <cell r="M3856">
            <v>50000</v>
          </cell>
          <cell r="N3856">
            <v>0</v>
          </cell>
          <cell r="O3856">
            <v>0</v>
          </cell>
        </row>
        <row r="3857">
          <cell r="A3857" t="str">
            <v>14</v>
          </cell>
          <cell r="B3857" t="str">
            <v>06</v>
          </cell>
          <cell r="C3857" t="str">
            <v>02</v>
          </cell>
          <cell r="D3857" t="str">
            <v>04</v>
          </cell>
          <cell r="E3857" t="str">
            <v>20</v>
          </cell>
          <cell r="F3857" t="str">
            <v>04</v>
          </cell>
          <cell r="G3857" t="str">
            <v>1</v>
          </cell>
          <cell r="H3857" t="str">
            <v>00</v>
          </cell>
          <cell r="I3857" t="str">
            <v>0</v>
          </cell>
          <cell r="J3857">
            <v>0</v>
          </cell>
          <cell r="K3857">
            <v>1</v>
          </cell>
          <cell r="L3857">
            <v>0</v>
          </cell>
          <cell r="M3857">
            <v>8222</v>
          </cell>
          <cell r="N3857">
            <v>8222</v>
          </cell>
          <cell r="O3857">
            <v>8222</v>
          </cell>
        </row>
        <row r="3858">
          <cell r="A3858" t="str">
            <v>14</v>
          </cell>
          <cell r="B3858" t="str">
            <v>01</v>
          </cell>
          <cell r="C3858" t="str">
            <v>01</v>
          </cell>
          <cell r="D3858" t="str">
            <v>01</v>
          </cell>
          <cell r="E3858" t="str">
            <v>20</v>
          </cell>
          <cell r="F3858" t="str">
            <v>17</v>
          </cell>
          <cell r="G3858" t="str">
            <v>0</v>
          </cell>
          <cell r="H3858" t="str">
            <v>00</v>
          </cell>
          <cell r="I3858" t="str">
            <v>0</v>
          </cell>
          <cell r="J3858">
            <v>0</v>
          </cell>
          <cell r="K3858">
            <v>1</v>
          </cell>
          <cell r="L3858">
            <v>0</v>
          </cell>
          <cell r="M3858">
            <v>1</v>
          </cell>
          <cell r="N3858">
            <v>1</v>
          </cell>
          <cell r="O3858">
            <v>1</v>
          </cell>
        </row>
        <row r="3859">
          <cell r="A3859" t="str">
            <v>15</v>
          </cell>
          <cell r="B3859" t="str">
            <v>01</v>
          </cell>
          <cell r="C3859" t="str">
            <v>01</v>
          </cell>
          <cell r="D3859" t="str">
            <v>01</v>
          </cell>
          <cell r="E3859" t="str">
            <v>10</v>
          </cell>
          <cell r="F3859" t="str">
            <v>01</v>
          </cell>
          <cell r="G3859" t="str">
            <v>0</v>
          </cell>
          <cell r="H3859" t="str">
            <v>00</v>
          </cell>
          <cell r="I3859" t="str">
            <v>0</v>
          </cell>
          <cell r="J3859">
            <v>34907</v>
          </cell>
          <cell r="K3859">
            <v>30198</v>
          </cell>
          <cell r="L3859">
            <v>33062</v>
          </cell>
          <cell r="M3859">
            <v>33575</v>
          </cell>
          <cell r="N3859">
            <v>33575</v>
          </cell>
          <cell r="O3859">
            <v>33575</v>
          </cell>
        </row>
        <row r="3860">
          <cell r="A3860" t="str">
            <v>15</v>
          </cell>
          <cell r="B3860" t="str">
            <v>01</v>
          </cell>
          <cell r="C3860" t="str">
            <v>01</v>
          </cell>
          <cell r="D3860" t="str">
            <v>01</v>
          </cell>
          <cell r="E3860" t="str">
            <v>10</v>
          </cell>
          <cell r="F3860" t="str">
            <v>01</v>
          </cell>
          <cell r="G3860" t="str">
            <v>1</v>
          </cell>
          <cell r="H3860" t="str">
            <v>00</v>
          </cell>
          <cell r="I3860" t="str">
            <v>0</v>
          </cell>
          <cell r="J3860">
            <v>160457</v>
          </cell>
          <cell r="K3860">
            <v>240083</v>
          </cell>
          <cell r="L3860">
            <v>188216</v>
          </cell>
          <cell r="M3860">
            <v>259612</v>
          </cell>
          <cell r="N3860">
            <v>259612</v>
          </cell>
          <cell r="O3860">
            <v>259612</v>
          </cell>
        </row>
        <row r="3861">
          <cell r="A3861" t="str">
            <v>15</v>
          </cell>
          <cell r="B3861" t="str">
            <v>01</v>
          </cell>
          <cell r="C3861" t="str">
            <v>01</v>
          </cell>
          <cell r="D3861" t="str">
            <v>01</v>
          </cell>
          <cell r="E3861" t="str">
            <v>10</v>
          </cell>
          <cell r="F3861" t="str">
            <v>01</v>
          </cell>
          <cell r="G3861" t="str">
            <v>2</v>
          </cell>
          <cell r="H3861" t="str">
            <v>00</v>
          </cell>
          <cell r="I3861" t="str">
            <v>0</v>
          </cell>
          <cell r="J3861">
            <v>58393</v>
          </cell>
          <cell r="K3861">
            <v>59766</v>
          </cell>
          <cell r="L3861">
            <v>64247</v>
          </cell>
          <cell r="M3861">
            <v>69471</v>
          </cell>
          <cell r="N3861">
            <v>69471</v>
          </cell>
          <cell r="O3861">
            <v>69471</v>
          </cell>
        </row>
        <row r="3862">
          <cell r="A3862" t="str">
            <v>15</v>
          </cell>
          <cell r="B3862" t="str">
            <v>01</v>
          </cell>
          <cell r="C3862" t="str">
            <v>01</v>
          </cell>
          <cell r="D3862" t="str">
            <v>01</v>
          </cell>
          <cell r="E3862" t="str">
            <v>10</v>
          </cell>
          <cell r="F3862" t="str">
            <v>01</v>
          </cell>
          <cell r="G3862" t="str">
            <v>3</v>
          </cell>
          <cell r="H3862" t="str">
            <v>00</v>
          </cell>
          <cell r="I3862" t="str">
            <v>0</v>
          </cell>
          <cell r="J3862">
            <v>11784</v>
          </cell>
          <cell r="K3862">
            <v>16776</v>
          </cell>
          <cell r="L3862">
            <v>17757</v>
          </cell>
          <cell r="M3862">
            <v>19008</v>
          </cell>
          <cell r="N3862">
            <v>19008</v>
          </cell>
          <cell r="O3862">
            <v>19008</v>
          </cell>
        </row>
        <row r="3863">
          <cell r="A3863" t="str">
            <v>15</v>
          </cell>
          <cell r="B3863" t="str">
            <v>01</v>
          </cell>
          <cell r="C3863" t="str">
            <v>01</v>
          </cell>
          <cell r="D3863" t="str">
            <v>01</v>
          </cell>
          <cell r="E3863" t="str">
            <v>10</v>
          </cell>
          <cell r="F3863" t="str">
            <v>01</v>
          </cell>
          <cell r="G3863" t="str">
            <v>4</v>
          </cell>
          <cell r="H3863" t="str">
            <v>00</v>
          </cell>
          <cell r="I3863" t="str">
            <v>0</v>
          </cell>
          <cell r="J3863">
            <v>5784</v>
          </cell>
          <cell r="K3863">
            <v>6224</v>
          </cell>
          <cell r="L3863">
            <v>6031</v>
          </cell>
          <cell r="M3863">
            <v>6846</v>
          </cell>
          <cell r="N3863">
            <v>6846</v>
          </cell>
          <cell r="O3863">
            <v>6846</v>
          </cell>
        </row>
        <row r="3864">
          <cell r="A3864" t="str">
            <v>15</v>
          </cell>
          <cell r="B3864" t="str">
            <v>01</v>
          </cell>
          <cell r="C3864" t="str">
            <v>01</v>
          </cell>
          <cell r="D3864" t="str">
            <v>01</v>
          </cell>
          <cell r="E3864" t="str">
            <v>10</v>
          </cell>
          <cell r="F3864" t="str">
            <v>01</v>
          </cell>
          <cell r="G3864" t="str">
            <v>5</v>
          </cell>
          <cell r="H3864" t="str">
            <v>00</v>
          </cell>
          <cell r="I3864" t="str">
            <v>0</v>
          </cell>
          <cell r="J3864">
            <v>8424</v>
          </cell>
          <cell r="K3864">
            <v>6224</v>
          </cell>
          <cell r="L3864">
            <v>7863</v>
          </cell>
          <cell r="M3864">
            <v>6846</v>
          </cell>
          <cell r="N3864">
            <v>6846</v>
          </cell>
          <cell r="O3864">
            <v>6846</v>
          </cell>
        </row>
        <row r="3865">
          <cell r="A3865" t="str">
            <v>15</v>
          </cell>
          <cell r="B3865" t="str">
            <v>01</v>
          </cell>
          <cell r="C3865" t="str">
            <v>01</v>
          </cell>
          <cell r="D3865" t="str">
            <v>01</v>
          </cell>
          <cell r="E3865" t="str">
            <v>10</v>
          </cell>
          <cell r="F3865" t="str">
            <v>02</v>
          </cell>
          <cell r="G3865" t="str">
            <v>2</v>
          </cell>
          <cell r="H3865" t="str">
            <v>00</v>
          </cell>
          <cell r="I3865" t="str">
            <v>0</v>
          </cell>
          <cell r="J3865">
            <v>543</v>
          </cell>
          <cell r="K3865">
            <v>1</v>
          </cell>
          <cell r="L3865">
            <v>8000</v>
          </cell>
          <cell r="M3865">
            <v>1</v>
          </cell>
          <cell r="N3865">
            <v>1</v>
          </cell>
          <cell r="O3865">
            <v>1</v>
          </cell>
        </row>
        <row r="3866">
          <cell r="A3866" t="str">
            <v>15</v>
          </cell>
          <cell r="B3866" t="str">
            <v>01</v>
          </cell>
          <cell r="C3866" t="str">
            <v>01</v>
          </cell>
          <cell r="D3866" t="str">
            <v>01</v>
          </cell>
          <cell r="E3866" t="str">
            <v>10</v>
          </cell>
          <cell r="F3866" t="str">
            <v>04</v>
          </cell>
          <cell r="G3866" t="str">
            <v>0</v>
          </cell>
          <cell r="H3866" t="str">
            <v>00</v>
          </cell>
          <cell r="I3866" t="str">
            <v>0</v>
          </cell>
          <cell r="J3866">
            <v>0</v>
          </cell>
          <cell r="K3866">
            <v>2</v>
          </cell>
          <cell r="L3866">
            <v>0</v>
          </cell>
          <cell r="M3866">
            <v>2</v>
          </cell>
          <cell r="N3866">
            <v>2</v>
          </cell>
          <cell r="O3866">
            <v>2</v>
          </cell>
        </row>
        <row r="3867">
          <cell r="A3867" t="str">
            <v>15</v>
          </cell>
          <cell r="B3867" t="str">
            <v>01</v>
          </cell>
          <cell r="C3867" t="str">
            <v>01</v>
          </cell>
          <cell r="D3867" t="str">
            <v>01</v>
          </cell>
          <cell r="E3867" t="str">
            <v>10</v>
          </cell>
          <cell r="F3867" t="str">
            <v>05</v>
          </cell>
          <cell r="G3867" t="str">
            <v>0</v>
          </cell>
          <cell r="H3867" t="str">
            <v>00</v>
          </cell>
          <cell r="I3867" t="str">
            <v>0</v>
          </cell>
          <cell r="J3867">
            <v>87867</v>
          </cell>
          <cell r="K3867">
            <v>107899</v>
          </cell>
          <cell r="L3867">
            <v>96356</v>
          </cell>
          <cell r="M3867">
            <v>107899</v>
          </cell>
          <cell r="N3867">
            <v>107899</v>
          </cell>
          <cell r="O3867">
            <v>107899</v>
          </cell>
        </row>
        <row r="3868">
          <cell r="A3868" t="str">
            <v>15</v>
          </cell>
          <cell r="B3868" t="str">
            <v>01</v>
          </cell>
          <cell r="C3868" t="str">
            <v>01</v>
          </cell>
          <cell r="D3868" t="str">
            <v>01</v>
          </cell>
          <cell r="E3868" t="str">
            <v>10</v>
          </cell>
          <cell r="F3868" t="str">
            <v>28</v>
          </cell>
          <cell r="G3868" t="str">
            <v>3</v>
          </cell>
          <cell r="H3868" t="str">
            <v>00</v>
          </cell>
          <cell r="I3868" t="str">
            <v>0</v>
          </cell>
          <cell r="J3868">
            <v>0</v>
          </cell>
          <cell r="K3868">
            <v>2200</v>
          </cell>
          <cell r="L3868">
            <v>0</v>
          </cell>
          <cell r="M3868">
            <v>2200</v>
          </cell>
          <cell r="N3868">
            <v>2200</v>
          </cell>
          <cell r="O3868">
            <v>2200</v>
          </cell>
        </row>
        <row r="3869">
          <cell r="A3869" t="str">
            <v>15</v>
          </cell>
          <cell r="B3869" t="str">
            <v>01</v>
          </cell>
          <cell r="C3869" t="str">
            <v>01</v>
          </cell>
          <cell r="D3869" t="str">
            <v>01</v>
          </cell>
          <cell r="E3869" t="str">
            <v>12</v>
          </cell>
          <cell r="F3869" t="str">
            <v>01</v>
          </cell>
          <cell r="G3869" t="str">
            <v>2</v>
          </cell>
          <cell r="H3869" t="str">
            <v>00</v>
          </cell>
          <cell r="I3869" t="str">
            <v>0</v>
          </cell>
          <cell r="J3869">
            <v>42</v>
          </cell>
          <cell r="K3869">
            <v>750</v>
          </cell>
          <cell r="L3869">
            <v>24</v>
          </cell>
          <cell r="M3869">
            <v>750</v>
          </cell>
          <cell r="N3869">
            <v>750</v>
          </cell>
          <cell r="O3869">
            <v>750</v>
          </cell>
        </row>
        <row r="3870">
          <cell r="A3870" t="str">
            <v>15</v>
          </cell>
          <cell r="B3870" t="str">
            <v>01</v>
          </cell>
          <cell r="C3870" t="str">
            <v>01</v>
          </cell>
          <cell r="D3870" t="str">
            <v>01</v>
          </cell>
          <cell r="E3870" t="str">
            <v>12</v>
          </cell>
          <cell r="F3870" t="str">
            <v>01</v>
          </cell>
          <cell r="G3870" t="str">
            <v>3</v>
          </cell>
          <cell r="H3870" t="str">
            <v>00</v>
          </cell>
          <cell r="I3870" t="str">
            <v>0</v>
          </cell>
          <cell r="J3870">
            <v>367</v>
          </cell>
          <cell r="K3870">
            <v>300</v>
          </cell>
          <cell r="L3870">
            <v>394</v>
          </cell>
          <cell r="M3870">
            <v>300</v>
          </cell>
          <cell r="N3870">
            <v>300</v>
          </cell>
          <cell r="O3870">
            <v>300</v>
          </cell>
        </row>
        <row r="3871">
          <cell r="A3871" t="str">
            <v>15</v>
          </cell>
          <cell r="B3871" t="str">
            <v>01</v>
          </cell>
          <cell r="C3871" t="str">
            <v>01</v>
          </cell>
          <cell r="D3871" t="str">
            <v>01</v>
          </cell>
          <cell r="E3871" t="str">
            <v>12</v>
          </cell>
          <cell r="F3871" t="str">
            <v>01</v>
          </cell>
          <cell r="G3871" t="str">
            <v>4</v>
          </cell>
          <cell r="H3871" t="str">
            <v>00</v>
          </cell>
          <cell r="I3871" t="str">
            <v>0</v>
          </cell>
          <cell r="J3871">
            <v>0</v>
          </cell>
          <cell r="K3871">
            <v>225</v>
          </cell>
          <cell r="L3871">
            <v>0</v>
          </cell>
          <cell r="M3871">
            <v>225</v>
          </cell>
          <cell r="N3871">
            <v>225</v>
          </cell>
          <cell r="O3871">
            <v>225</v>
          </cell>
        </row>
        <row r="3872">
          <cell r="A3872" t="str">
            <v>15</v>
          </cell>
          <cell r="B3872" t="str">
            <v>01</v>
          </cell>
          <cell r="C3872" t="str">
            <v>01</v>
          </cell>
          <cell r="D3872" t="str">
            <v>01</v>
          </cell>
          <cell r="E3872" t="str">
            <v>12</v>
          </cell>
          <cell r="F3872" t="str">
            <v>01</v>
          </cell>
          <cell r="G3872" t="str">
            <v>5</v>
          </cell>
          <cell r="H3872" t="str">
            <v>00</v>
          </cell>
          <cell r="I3872" t="str">
            <v>0</v>
          </cell>
          <cell r="J3872">
            <v>359</v>
          </cell>
          <cell r="K3872">
            <v>375</v>
          </cell>
          <cell r="L3872">
            <v>446</v>
          </cell>
          <cell r="M3872">
            <v>375</v>
          </cell>
          <cell r="N3872">
            <v>375</v>
          </cell>
          <cell r="O3872">
            <v>375</v>
          </cell>
        </row>
        <row r="3873">
          <cell r="A3873" t="str">
            <v>15</v>
          </cell>
          <cell r="B3873" t="str">
            <v>01</v>
          </cell>
          <cell r="C3873" t="str">
            <v>01</v>
          </cell>
          <cell r="D3873" t="str">
            <v>01</v>
          </cell>
          <cell r="E3873" t="str">
            <v>12</v>
          </cell>
          <cell r="F3873" t="str">
            <v>03</v>
          </cell>
          <cell r="G3873" t="str">
            <v>2</v>
          </cell>
          <cell r="H3873" t="str">
            <v>00</v>
          </cell>
          <cell r="I3873" t="str">
            <v>0</v>
          </cell>
          <cell r="J3873">
            <v>1699</v>
          </cell>
          <cell r="K3873">
            <v>750</v>
          </cell>
          <cell r="L3873">
            <v>914</v>
          </cell>
          <cell r="M3873">
            <v>750</v>
          </cell>
          <cell r="N3873">
            <v>750</v>
          </cell>
          <cell r="O3873">
            <v>750</v>
          </cell>
        </row>
        <row r="3874">
          <cell r="A3874" t="str">
            <v>15</v>
          </cell>
          <cell r="B3874" t="str">
            <v>01</v>
          </cell>
          <cell r="C3874" t="str">
            <v>01</v>
          </cell>
          <cell r="D3874" t="str">
            <v>01</v>
          </cell>
          <cell r="E3874" t="str">
            <v>12</v>
          </cell>
          <cell r="F3874" t="str">
            <v>03</v>
          </cell>
          <cell r="G3874" t="str">
            <v>3</v>
          </cell>
          <cell r="H3874" t="str">
            <v>00</v>
          </cell>
          <cell r="I3874" t="str">
            <v>0</v>
          </cell>
          <cell r="J3874">
            <v>1274</v>
          </cell>
          <cell r="K3874">
            <v>375</v>
          </cell>
          <cell r="L3874">
            <v>501</v>
          </cell>
          <cell r="M3874">
            <v>375</v>
          </cell>
          <cell r="N3874">
            <v>375</v>
          </cell>
          <cell r="O3874">
            <v>375</v>
          </cell>
        </row>
        <row r="3875">
          <cell r="A3875" t="str">
            <v>15</v>
          </cell>
          <cell r="B3875" t="str">
            <v>01</v>
          </cell>
          <cell r="C3875" t="str">
            <v>01</v>
          </cell>
          <cell r="D3875" t="str">
            <v>01</v>
          </cell>
          <cell r="E3875" t="str">
            <v>12</v>
          </cell>
          <cell r="F3875" t="str">
            <v>03</v>
          </cell>
          <cell r="G3875" t="str">
            <v>4</v>
          </cell>
          <cell r="H3875" t="str">
            <v>00</v>
          </cell>
          <cell r="I3875" t="str">
            <v>0</v>
          </cell>
          <cell r="J3875">
            <v>321</v>
          </cell>
          <cell r="K3875">
            <v>225</v>
          </cell>
          <cell r="L3875">
            <v>253</v>
          </cell>
          <cell r="M3875">
            <v>225</v>
          </cell>
          <cell r="N3875">
            <v>225</v>
          </cell>
          <cell r="O3875">
            <v>225</v>
          </cell>
        </row>
        <row r="3876">
          <cell r="A3876" t="str">
            <v>15</v>
          </cell>
          <cell r="B3876" t="str">
            <v>01</v>
          </cell>
          <cell r="C3876" t="str">
            <v>01</v>
          </cell>
          <cell r="D3876" t="str">
            <v>01</v>
          </cell>
          <cell r="E3876" t="str">
            <v>12</v>
          </cell>
          <cell r="F3876" t="str">
            <v>03</v>
          </cell>
          <cell r="G3876" t="str">
            <v>5</v>
          </cell>
          <cell r="H3876" t="str">
            <v>00</v>
          </cell>
          <cell r="I3876" t="str">
            <v>0</v>
          </cell>
          <cell r="J3876">
            <v>125</v>
          </cell>
          <cell r="K3876">
            <v>75</v>
          </cell>
          <cell r="L3876">
            <v>0</v>
          </cell>
          <cell r="M3876">
            <v>75</v>
          </cell>
          <cell r="N3876">
            <v>75</v>
          </cell>
          <cell r="O3876">
            <v>75</v>
          </cell>
        </row>
        <row r="3877">
          <cell r="A3877" t="str">
            <v>15</v>
          </cell>
          <cell r="B3877" t="str">
            <v>01</v>
          </cell>
          <cell r="C3877" t="str">
            <v>01</v>
          </cell>
          <cell r="D3877" t="str">
            <v>01</v>
          </cell>
          <cell r="E3877" t="str">
            <v>12</v>
          </cell>
          <cell r="F3877" t="str">
            <v>03</v>
          </cell>
          <cell r="G3877" t="str">
            <v>6</v>
          </cell>
          <cell r="H3877" t="str">
            <v>00</v>
          </cell>
          <cell r="I3877" t="str">
            <v>0</v>
          </cell>
          <cell r="J3877">
            <v>0</v>
          </cell>
          <cell r="K3877">
            <v>75</v>
          </cell>
          <cell r="L3877">
            <v>0</v>
          </cell>
          <cell r="M3877">
            <v>75</v>
          </cell>
          <cell r="N3877">
            <v>75</v>
          </cell>
          <cell r="O3877">
            <v>75</v>
          </cell>
        </row>
        <row r="3878">
          <cell r="A3878" t="str">
            <v>15</v>
          </cell>
          <cell r="B3878" t="str">
            <v>01</v>
          </cell>
          <cell r="C3878" t="str">
            <v>01</v>
          </cell>
          <cell r="D3878" t="str">
            <v>01</v>
          </cell>
          <cell r="E3878" t="str">
            <v>12</v>
          </cell>
          <cell r="F3878" t="str">
            <v>04</v>
          </cell>
          <cell r="G3878" t="str">
            <v>2</v>
          </cell>
          <cell r="H3878" t="str">
            <v>00</v>
          </cell>
          <cell r="I3878" t="str">
            <v>0</v>
          </cell>
          <cell r="J3878">
            <v>53</v>
          </cell>
          <cell r="K3878">
            <v>100</v>
          </cell>
          <cell r="L3878">
            <v>69</v>
          </cell>
          <cell r="M3878">
            <v>100</v>
          </cell>
          <cell r="N3878">
            <v>100</v>
          </cell>
          <cell r="O3878">
            <v>100</v>
          </cell>
        </row>
        <row r="3879">
          <cell r="A3879" t="str">
            <v>15</v>
          </cell>
          <cell r="B3879" t="str">
            <v>01</v>
          </cell>
          <cell r="C3879" t="str">
            <v>01</v>
          </cell>
          <cell r="D3879" t="str">
            <v>01</v>
          </cell>
          <cell r="E3879" t="str">
            <v>12</v>
          </cell>
          <cell r="F3879" t="str">
            <v>04</v>
          </cell>
          <cell r="G3879" t="str">
            <v>3</v>
          </cell>
          <cell r="H3879" t="str">
            <v>00</v>
          </cell>
          <cell r="I3879" t="str">
            <v>0</v>
          </cell>
          <cell r="J3879">
            <v>0</v>
          </cell>
          <cell r="K3879">
            <v>100</v>
          </cell>
          <cell r="L3879">
            <v>0</v>
          </cell>
          <cell r="M3879">
            <v>100</v>
          </cell>
          <cell r="N3879">
            <v>100</v>
          </cell>
          <cell r="O3879">
            <v>100</v>
          </cell>
        </row>
        <row r="3880">
          <cell r="A3880" t="str">
            <v>15</v>
          </cell>
          <cell r="B3880" t="str">
            <v>01</v>
          </cell>
          <cell r="C3880" t="str">
            <v>01</v>
          </cell>
          <cell r="D3880" t="str">
            <v>01</v>
          </cell>
          <cell r="E3880" t="str">
            <v>12</v>
          </cell>
          <cell r="F3880" t="str">
            <v>04</v>
          </cell>
          <cell r="G3880" t="str">
            <v>4</v>
          </cell>
          <cell r="H3880" t="str">
            <v>00</v>
          </cell>
          <cell r="I3880" t="str">
            <v>0</v>
          </cell>
          <cell r="J3880">
            <v>0</v>
          </cell>
          <cell r="K3880">
            <v>50</v>
          </cell>
          <cell r="L3880">
            <v>0</v>
          </cell>
          <cell r="M3880">
            <v>50</v>
          </cell>
          <cell r="N3880">
            <v>50</v>
          </cell>
          <cell r="O3880">
            <v>50</v>
          </cell>
        </row>
        <row r="3881">
          <cell r="A3881" t="str">
            <v>15</v>
          </cell>
          <cell r="B3881" t="str">
            <v>01</v>
          </cell>
          <cell r="C3881" t="str">
            <v>01</v>
          </cell>
          <cell r="D3881" t="str">
            <v>01</v>
          </cell>
          <cell r="E3881" t="str">
            <v>12</v>
          </cell>
          <cell r="F3881" t="str">
            <v>04</v>
          </cell>
          <cell r="G3881" t="str">
            <v>5</v>
          </cell>
          <cell r="H3881" t="str">
            <v>00</v>
          </cell>
          <cell r="I3881" t="str">
            <v>0</v>
          </cell>
          <cell r="J3881">
            <v>0</v>
          </cell>
          <cell r="K3881">
            <v>50</v>
          </cell>
          <cell r="L3881">
            <v>0</v>
          </cell>
          <cell r="M3881">
            <v>50</v>
          </cell>
          <cell r="N3881">
            <v>50</v>
          </cell>
          <cell r="O3881">
            <v>50</v>
          </cell>
        </row>
        <row r="3882">
          <cell r="A3882" t="str">
            <v>15</v>
          </cell>
          <cell r="B3882" t="str">
            <v>01</v>
          </cell>
          <cell r="C3882" t="str">
            <v>01</v>
          </cell>
          <cell r="D3882" t="str">
            <v>01</v>
          </cell>
          <cell r="E3882" t="str">
            <v>12</v>
          </cell>
          <cell r="F3882" t="str">
            <v>04</v>
          </cell>
          <cell r="G3882" t="str">
            <v>6</v>
          </cell>
          <cell r="H3882" t="str">
            <v>00</v>
          </cell>
          <cell r="I3882" t="str">
            <v>0</v>
          </cell>
          <cell r="J3882">
            <v>0</v>
          </cell>
          <cell r="K3882">
            <v>50</v>
          </cell>
          <cell r="L3882">
            <v>0</v>
          </cell>
          <cell r="M3882">
            <v>50</v>
          </cell>
          <cell r="N3882">
            <v>50</v>
          </cell>
          <cell r="O3882">
            <v>50</v>
          </cell>
        </row>
        <row r="3883">
          <cell r="A3883" t="str">
            <v>15</v>
          </cell>
          <cell r="B3883" t="str">
            <v>01</v>
          </cell>
          <cell r="C3883" t="str">
            <v>01</v>
          </cell>
          <cell r="D3883" t="str">
            <v>01</v>
          </cell>
          <cell r="E3883" t="str">
            <v>13</v>
          </cell>
          <cell r="F3883" t="str">
            <v>01</v>
          </cell>
          <cell r="G3883" t="str">
            <v>2</v>
          </cell>
          <cell r="H3883" t="str">
            <v>00</v>
          </cell>
          <cell r="I3883" t="str">
            <v>0</v>
          </cell>
          <cell r="J3883">
            <v>1699</v>
          </cell>
          <cell r="K3883">
            <v>750</v>
          </cell>
          <cell r="L3883">
            <v>1516</v>
          </cell>
          <cell r="M3883">
            <v>750</v>
          </cell>
          <cell r="N3883">
            <v>750</v>
          </cell>
          <cell r="O3883">
            <v>750</v>
          </cell>
        </row>
        <row r="3884">
          <cell r="A3884" t="str">
            <v>15</v>
          </cell>
          <cell r="B3884" t="str">
            <v>01</v>
          </cell>
          <cell r="C3884" t="str">
            <v>01</v>
          </cell>
          <cell r="D3884" t="str">
            <v>01</v>
          </cell>
          <cell r="E3884" t="str">
            <v>13</v>
          </cell>
          <cell r="F3884" t="str">
            <v>01</v>
          </cell>
          <cell r="G3884" t="str">
            <v>3</v>
          </cell>
          <cell r="H3884" t="str">
            <v>00</v>
          </cell>
          <cell r="I3884" t="str">
            <v>0</v>
          </cell>
          <cell r="J3884">
            <v>425</v>
          </cell>
          <cell r="K3884">
            <v>225</v>
          </cell>
          <cell r="L3884">
            <v>263</v>
          </cell>
          <cell r="M3884">
            <v>225</v>
          </cell>
          <cell r="N3884">
            <v>225</v>
          </cell>
          <cell r="O3884">
            <v>225</v>
          </cell>
        </row>
        <row r="3885">
          <cell r="A3885" t="str">
            <v>15</v>
          </cell>
          <cell r="B3885" t="str">
            <v>01</v>
          </cell>
          <cell r="C3885" t="str">
            <v>01</v>
          </cell>
          <cell r="D3885" t="str">
            <v>01</v>
          </cell>
          <cell r="E3885" t="str">
            <v>13</v>
          </cell>
          <cell r="F3885" t="str">
            <v>01</v>
          </cell>
          <cell r="G3885" t="str">
            <v>4</v>
          </cell>
          <cell r="H3885" t="str">
            <v>00</v>
          </cell>
          <cell r="I3885" t="str">
            <v>0</v>
          </cell>
          <cell r="J3885">
            <v>346</v>
          </cell>
          <cell r="K3885">
            <v>225</v>
          </cell>
          <cell r="L3885">
            <v>294</v>
          </cell>
          <cell r="M3885">
            <v>225</v>
          </cell>
          <cell r="N3885">
            <v>225</v>
          </cell>
          <cell r="O3885">
            <v>225</v>
          </cell>
        </row>
        <row r="3886">
          <cell r="A3886" t="str">
            <v>15</v>
          </cell>
          <cell r="B3886" t="str">
            <v>01</v>
          </cell>
          <cell r="C3886" t="str">
            <v>01</v>
          </cell>
          <cell r="D3886" t="str">
            <v>01</v>
          </cell>
          <cell r="E3886" t="str">
            <v>13</v>
          </cell>
          <cell r="F3886" t="str">
            <v>05</v>
          </cell>
          <cell r="G3886" t="str">
            <v>2</v>
          </cell>
          <cell r="H3886" t="str">
            <v>00</v>
          </cell>
          <cell r="I3886" t="str">
            <v>0</v>
          </cell>
          <cell r="J3886">
            <v>0</v>
          </cell>
          <cell r="K3886">
            <v>500</v>
          </cell>
          <cell r="L3886">
            <v>0</v>
          </cell>
          <cell r="M3886">
            <v>500</v>
          </cell>
          <cell r="N3886">
            <v>500</v>
          </cell>
          <cell r="O3886">
            <v>500</v>
          </cell>
        </row>
        <row r="3887">
          <cell r="A3887" t="str">
            <v>15</v>
          </cell>
          <cell r="B3887" t="str">
            <v>01</v>
          </cell>
          <cell r="C3887" t="str">
            <v>01</v>
          </cell>
          <cell r="D3887" t="str">
            <v>01</v>
          </cell>
          <cell r="E3887" t="str">
            <v>13</v>
          </cell>
          <cell r="F3887" t="str">
            <v>08</v>
          </cell>
          <cell r="G3887" t="str">
            <v>2</v>
          </cell>
          <cell r="H3887" t="str">
            <v>00</v>
          </cell>
          <cell r="I3887" t="str">
            <v>0</v>
          </cell>
          <cell r="J3887">
            <v>497</v>
          </cell>
          <cell r="K3887">
            <v>500</v>
          </cell>
          <cell r="L3887">
            <v>450</v>
          </cell>
          <cell r="M3887">
            <v>500</v>
          </cell>
          <cell r="N3887">
            <v>500</v>
          </cell>
          <cell r="O3887">
            <v>500</v>
          </cell>
        </row>
        <row r="3888">
          <cell r="A3888" t="str">
            <v>15</v>
          </cell>
          <cell r="B3888" t="str">
            <v>01</v>
          </cell>
          <cell r="C3888" t="str">
            <v>01</v>
          </cell>
          <cell r="D3888" t="str">
            <v>01</v>
          </cell>
          <cell r="E3888" t="str">
            <v>13</v>
          </cell>
          <cell r="F3888" t="str">
            <v>08</v>
          </cell>
          <cell r="G3888" t="str">
            <v>3</v>
          </cell>
          <cell r="H3888" t="str">
            <v>00</v>
          </cell>
          <cell r="I3888" t="str">
            <v>0</v>
          </cell>
          <cell r="J3888">
            <v>0</v>
          </cell>
          <cell r="K3888">
            <v>100</v>
          </cell>
          <cell r="L3888">
            <v>0</v>
          </cell>
          <cell r="M3888">
            <v>100</v>
          </cell>
          <cell r="N3888">
            <v>100</v>
          </cell>
          <cell r="O3888">
            <v>100</v>
          </cell>
        </row>
        <row r="3889">
          <cell r="A3889" t="str">
            <v>15</v>
          </cell>
          <cell r="B3889" t="str">
            <v>01</v>
          </cell>
          <cell r="C3889" t="str">
            <v>01</v>
          </cell>
          <cell r="D3889" t="str">
            <v>01</v>
          </cell>
          <cell r="E3889" t="str">
            <v>13</v>
          </cell>
          <cell r="F3889" t="str">
            <v>09</v>
          </cell>
          <cell r="G3889" t="str">
            <v>2</v>
          </cell>
          <cell r="H3889" t="str">
            <v>00</v>
          </cell>
          <cell r="I3889" t="str">
            <v>0</v>
          </cell>
          <cell r="J3889">
            <v>288</v>
          </cell>
          <cell r="K3889">
            <v>300</v>
          </cell>
          <cell r="L3889">
            <v>529</v>
          </cell>
          <cell r="M3889">
            <v>300</v>
          </cell>
          <cell r="N3889">
            <v>300</v>
          </cell>
          <cell r="O3889">
            <v>300</v>
          </cell>
        </row>
        <row r="3890">
          <cell r="A3890" t="str">
            <v>15</v>
          </cell>
          <cell r="B3890" t="str">
            <v>01</v>
          </cell>
          <cell r="C3890" t="str">
            <v>01</v>
          </cell>
          <cell r="D3890" t="str">
            <v>01</v>
          </cell>
          <cell r="E3890" t="str">
            <v>13</v>
          </cell>
          <cell r="F3890" t="str">
            <v>09</v>
          </cell>
          <cell r="G3890" t="str">
            <v>3</v>
          </cell>
          <cell r="H3890" t="str">
            <v>00</v>
          </cell>
          <cell r="I3890" t="str">
            <v>0</v>
          </cell>
          <cell r="J3890">
            <v>0</v>
          </cell>
          <cell r="K3890">
            <v>100</v>
          </cell>
          <cell r="L3890">
            <v>0</v>
          </cell>
          <cell r="M3890">
            <v>100</v>
          </cell>
          <cell r="N3890">
            <v>100</v>
          </cell>
          <cell r="O3890">
            <v>100</v>
          </cell>
        </row>
        <row r="3891">
          <cell r="A3891" t="str">
            <v>15</v>
          </cell>
          <cell r="B3891" t="str">
            <v>01</v>
          </cell>
          <cell r="C3891" t="str">
            <v>01</v>
          </cell>
          <cell r="D3891" t="str">
            <v>01</v>
          </cell>
          <cell r="E3891" t="str">
            <v>14</v>
          </cell>
          <cell r="F3891" t="str">
            <v>02</v>
          </cell>
          <cell r="G3891" t="str">
            <v>3</v>
          </cell>
          <cell r="H3891" t="str">
            <v>00</v>
          </cell>
          <cell r="I3891" t="str">
            <v>0</v>
          </cell>
          <cell r="J3891">
            <v>123</v>
          </cell>
          <cell r="K3891">
            <v>500</v>
          </cell>
          <cell r="L3891">
            <v>176</v>
          </cell>
          <cell r="M3891">
            <v>500</v>
          </cell>
          <cell r="N3891">
            <v>500</v>
          </cell>
          <cell r="O3891">
            <v>500</v>
          </cell>
        </row>
        <row r="3892">
          <cell r="A3892" t="str">
            <v>15</v>
          </cell>
          <cell r="B3892" t="str">
            <v>01</v>
          </cell>
          <cell r="C3892" t="str">
            <v>01</v>
          </cell>
          <cell r="D3892" t="str">
            <v>01</v>
          </cell>
          <cell r="E3892" t="str">
            <v>14</v>
          </cell>
          <cell r="F3892" t="str">
            <v>05</v>
          </cell>
          <cell r="G3892" t="str">
            <v>2</v>
          </cell>
          <cell r="H3892" t="str">
            <v>00</v>
          </cell>
          <cell r="I3892" t="str">
            <v>0</v>
          </cell>
          <cell r="J3892">
            <v>146</v>
          </cell>
          <cell r="K3892">
            <v>250</v>
          </cell>
          <cell r="L3892">
            <v>246</v>
          </cell>
          <cell r="M3892">
            <v>2</v>
          </cell>
          <cell r="N3892">
            <v>2</v>
          </cell>
          <cell r="O3892">
            <v>2</v>
          </cell>
        </row>
        <row r="3893">
          <cell r="A3893" t="str">
            <v>15</v>
          </cell>
          <cell r="B3893" t="str">
            <v>01</v>
          </cell>
          <cell r="C3893" t="str">
            <v>01</v>
          </cell>
          <cell r="D3893" t="str">
            <v>01</v>
          </cell>
          <cell r="E3893" t="str">
            <v>14</v>
          </cell>
          <cell r="F3893" t="str">
            <v>05</v>
          </cell>
          <cell r="G3893" t="str">
            <v>3</v>
          </cell>
          <cell r="H3893" t="str">
            <v>00</v>
          </cell>
          <cell r="I3893" t="str">
            <v>0</v>
          </cell>
          <cell r="J3893">
            <v>0</v>
          </cell>
          <cell r="K3893">
            <v>200</v>
          </cell>
          <cell r="L3893">
            <v>0</v>
          </cell>
          <cell r="M3893">
            <v>1</v>
          </cell>
          <cell r="N3893">
            <v>1</v>
          </cell>
          <cell r="O3893">
            <v>1</v>
          </cell>
        </row>
        <row r="3894">
          <cell r="A3894" t="str">
            <v>15</v>
          </cell>
          <cell r="B3894" t="str">
            <v>01</v>
          </cell>
          <cell r="C3894" t="str">
            <v>01</v>
          </cell>
          <cell r="D3894" t="str">
            <v>01</v>
          </cell>
          <cell r="E3894" t="str">
            <v>14</v>
          </cell>
          <cell r="F3894" t="str">
            <v>06</v>
          </cell>
          <cell r="G3894" t="str">
            <v>2</v>
          </cell>
          <cell r="H3894" t="str">
            <v>00</v>
          </cell>
          <cell r="I3894" t="str">
            <v>0</v>
          </cell>
          <cell r="J3894">
            <v>416</v>
          </cell>
          <cell r="K3894">
            <v>420</v>
          </cell>
          <cell r="L3894">
            <v>456</v>
          </cell>
          <cell r="M3894">
            <v>420</v>
          </cell>
          <cell r="N3894">
            <v>420</v>
          </cell>
          <cell r="O3894">
            <v>420</v>
          </cell>
        </row>
        <row r="3895">
          <cell r="A3895" t="str">
            <v>15</v>
          </cell>
          <cell r="B3895" t="str">
            <v>01</v>
          </cell>
          <cell r="C3895" t="str">
            <v>01</v>
          </cell>
          <cell r="D3895" t="str">
            <v>01</v>
          </cell>
          <cell r="E3895" t="str">
            <v>14</v>
          </cell>
          <cell r="F3895" t="str">
            <v>06</v>
          </cell>
          <cell r="G3895" t="str">
            <v>3</v>
          </cell>
          <cell r="H3895" t="str">
            <v>00</v>
          </cell>
          <cell r="I3895" t="str">
            <v>0</v>
          </cell>
          <cell r="J3895">
            <v>470</v>
          </cell>
          <cell r="K3895">
            <v>300</v>
          </cell>
          <cell r="L3895">
            <v>289</v>
          </cell>
          <cell r="M3895">
            <v>300</v>
          </cell>
          <cell r="N3895">
            <v>300</v>
          </cell>
          <cell r="O3895">
            <v>300</v>
          </cell>
        </row>
        <row r="3896">
          <cell r="A3896" t="str">
            <v>15</v>
          </cell>
          <cell r="B3896" t="str">
            <v>01</v>
          </cell>
          <cell r="C3896" t="str">
            <v>01</v>
          </cell>
          <cell r="D3896" t="str">
            <v>01</v>
          </cell>
          <cell r="E3896" t="str">
            <v>14</v>
          </cell>
          <cell r="F3896" t="str">
            <v>06</v>
          </cell>
          <cell r="G3896" t="str">
            <v>4</v>
          </cell>
          <cell r="H3896" t="str">
            <v>00</v>
          </cell>
          <cell r="I3896" t="str">
            <v>0</v>
          </cell>
          <cell r="J3896">
            <v>240</v>
          </cell>
          <cell r="K3896">
            <v>240</v>
          </cell>
          <cell r="L3896">
            <v>0</v>
          </cell>
          <cell r="M3896">
            <v>240</v>
          </cell>
          <cell r="N3896">
            <v>240</v>
          </cell>
          <cell r="O3896">
            <v>240</v>
          </cell>
        </row>
        <row r="3897">
          <cell r="A3897" t="str">
            <v>15</v>
          </cell>
          <cell r="B3897" t="str">
            <v>01</v>
          </cell>
          <cell r="C3897" t="str">
            <v>01</v>
          </cell>
          <cell r="D3897" t="str">
            <v>01</v>
          </cell>
          <cell r="E3897" t="str">
            <v>14</v>
          </cell>
          <cell r="F3897" t="str">
            <v>06</v>
          </cell>
          <cell r="G3897" t="str">
            <v>5</v>
          </cell>
          <cell r="H3897" t="str">
            <v>00</v>
          </cell>
          <cell r="I3897" t="str">
            <v>0</v>
          </cell>
          <cell r="J3897">
            <v>118</v>
          </cell>
          <cell r="K3897">
            <v>120</v>
          </cell>
          <cell r="L3897">
            <v>86</v>
          </cell>
          <cell r="M3897">
            <v>120</v>
          </cell>
          <cell r="N3897">
            <v>120</v>
          </cell>
          <cell r="O3897">
            <v>120</v>
          </cell>
        </row>
        <row r="3898">
          <cell r="A3898" t="str">
            <v>15</v>
          </cell>
          <cell r="B3898" t="str">
            <v>01</v>
          </cell>
          <cell r="C3898" t="str">
            <v>01</v>
          </cell>
          <cell r="D3898" t="str">
            <v>01</v>
          </cell>
          <cell r="E3898" t="str">
            <v>14</v>
          </cell>
          <cell r="F3898" t="str">
            <v>07</v>
          </cell>
          <cell r="G3898" t="str">
            <v>2</v>
          </cell>
          <cell r="H3898" t="str">
            <v>00</v>
          </cell>
          <cell r="I3898" t="str">
            <v>0</v>
          </cell>
          <cell r="J3898">
            <v>748</v>
          </cell>
          <cell r="K3898">
            <v>750</v>
          </cell>
          <cell r="L3898">
            <v>980</v>
          </cell>
          <cell r="M3898">
            <v>750</v>
          </cell>
          <cell r="N3898">
            <v>750</v>
          </cell>
          <cell r="O3898">
            <v>750</v>
          </cell>
        </row>
        <row r="3899">
          <cell r="A3899" t="str">
            <v>15</v>
          </cell>
          <cell r="B3899" t="str">
            <v>01</v>
          </cell>
          <cell r="C3899" t="str">
            <v>01</v>
          </cell>
          <cell r="D3899" t="str">
            <v>01</v>
          </cell>
          <cell r="E3899" t="str">
            <v>14</v>
          </cell>
          <cell r="F3899" t="str">
            <v>07</v>
          </cell>
          <cell r="G3899" t="str">
            <v>3</v>
          </cell>
          <cell r="H3899" t="str">
            <v>00</v>
          </cell>
          <cell r="I3899" t="str">
            <v>0</v>
          </cell>
          <cell r="J3899">
            <v>24</v>
          </cell>
          <cell r="K3899">
            <v>525</v>
          </cell>
          <cell r="L3899">
            <v>0</v>
          </cell>
          <cell r="M3899">
            <v>525</v>
          </cell>
          <cell r="N3899">
            <v>525</v>
          </cell>
          <cell r="O3899">
            <v>525</v>
          </cell>
        </row>
        <row r="3900">
          <cell r="A3900" t="str">
            <v>15</v>
          </cell>
          <cell r="B3900" t="str">
            <v>01</v>
          </cell>
          <cell r="C3900" t="str">
            <v>01</v>
          </cell>
          <cell r="D3900" t="str">
            <v>01</v>
          </cell>
          <cell r="E3900" t="str">
            <v>14</v>
          </cell>
          <cell r="F3900" t="str">
            <v>07</v>
          </cell>
          <cell r="G3900" t="str">
            <v>4</v>
          </cell>
          <cell r="H3900" t="str">
            <v>00</v>
          </cell>
          <cell r="I3900" t="str">
            <v>0</v>
          </cell>
          <cell r="J3900">
            <v>275</v>
          </cell>
          <cell r="K3900">
            <v>225</v>
          </cell>
          <cell r="L3900">
            <v>195</v>
          </cell>
          <cell r="M3900">
            <v>225</v>
          </cell>
          <cell r="N3900">
            <v>225</v>
          </cell>
          <cell r="O3900">
            <v>225</v>
          </cell>
        </row>
        <row r="3901">
          <cell r="A3901" t="str">
            <v>15</v>
          </cell>
          <cell r="B3901" t="str">
            <v>01</v>
          </cell>
          <cell r="C3901" t="str">
            <v>01</v>
          </cell>
          <cell r="D3901" t="str">
            <v>01</v>
          </cell>
          <cell r="E3901" t="str">
            <v>14</v>
          </cell>
          <cell r="F3901" t="str">
            <v>07</v>
          </cell>
          <cell r="G3901" t="str">
            <v>5</v>
          </cell>
          <cell r="H3901" t="str">
            <v>00</v>
          </cell>
          <cell r="I3901" t="str">
            <v>0</v>
          </cell>
          <cell r="J3901">
            <v>150</v>
          </cell>
          <cell r="K3901">
            <v>150</v>
          </cell>
          <cell r="L3901">
            <v>0</v>
          </cell>
          <cell r="M3901">
            <v>150</v>
          </cell>
          <cell r="N3901">
            <v>150</v>
          </cell>
          <cell r="O3901">
            <v>150</v>
          </cell>
        </row>
        <row r="3902">
          <cell r="A3902" t="str">
            <v>15</v>
          </cell>
          <cell r="B3902" t="str">
            <v>01</v>
          </cell>
          <cell r="C3902" t="str">
            <v>01</v>
          </cell>
          <cell r="D3902" t="str">
            <v>02</v>
          </cell>
          <cell r="E3902" t="str">
            <v>10</v>
          </cell>
          <cell r="F3902" t="str">
            <v>26</v>
          </cell>
          <cell r="G3902" t="str">
            <v>1</v>
          </cell>
          <cell r="H3902" t="str">
            <v>00</v>
          </cell>
          <cell r="I3902" t="str">
            <v>0</v>
          </cell>
          <cell r="J3902">
            <v>8616</v>
          </cell>
          <cell r="K3902">
            <v>2000</v>
          </cell>
          <cell r="L3902">
            <v>16366</v>
          </cell>
          <cell r="M3902">
            <v>1000</v>
          </cell>
          <cell r="N3902">
            <v>1000</v>
          </cell>
          <cell r="O3902">
            <v>1000</v>
          </cell>
        </row>
        <row r="3903">
          <cell r="A3903" t="str">
            <v>15</v>
          </cell>
          <cell r="B3903" t="str">
            <v>01</v>
          </cell>
          <cell r="C3903" t="str">
            <v>01</v>
          </cell>
          <cell r="D3903" t="str">
            <v>02</v>
          </cell>
          <cell r="E3903" t="str">
            <v>12</v>
          </cell>
          <cell r="F3903" t="str">
            <v>02</v>
          </cell>
          <cell r="G3903" t="str">
            <v>1</v>
          </cell>
          <cell r="H3903" t="str">
            <v>00</v>
          </cell>
          <cell r="I3903" t="str">
            <v>0</v>
          </cell>
          <cell r="J3903">
            <v>29029</v>
          </cell>
          <cell r="K3903">
            <v>21657</v>
          </cell>
          <cell r="L3903">
            <v>28040</v>
          </cell>
          <cell r="M3903">
            <v>5657</v>
          </cell>
          <cell r="N3903">
            <v>5657</v>
          </cell>
          <cell r="O3903">
            <v>5657</v>
          </cell>
        </row>
        <row r="3904">
          <cell r="A3904" t="str">
            <v>15</v>
          </cell>
          <cell r="B3904" t="str">
            <v>01</v>
          </cell>
          <cell r="C3904" t="str">
            <v>01</v>
          </cell>
          <cell r="D3904" t="str">
            <v>02</v>
          </cell>
          <cell r="E3904" t="str">
            <v>12</v>
          </cell>
          <cell r="F3904" t="str">
            <v>03</v>
          </cell>
          <cell r="G3904" t="str">
            <v>1</v>
          </cell>
          <cell r="H3904" t="str">
            <v>00</v>
          </cell>
          <cell r="I3904" t="str">
            <v>0</v>
          </cell>
          <cell r="J3904">
            <v>740</v>
          </cell>
          <cell r="K3904">
            <v>750</v>
          </cell>
          <cell r="L3904">
            <v>929</v>
          </cell>
          <cell r="M3904">
            <v>750</v>
          </cell>
          <cell r="N3904">
            <v>750</v>
          </cell>
          <cell r="O3904">
            <v>750</v>
          </cell>
        </row>
        <row r="3905">
          <cell r="A3905" t="str">
            <v>15</v>
          </cell>
          <cell r="B3905" t="str">
            <v>01</v>
          </cell>
          <cell r="C3905" t="str">
            <v>01</v>
          </cell>
          <cell r="D3905" t="str">
            <v>02</v>
          </cell>
          <cell r="E3905" t="str">
            <v>13</v>
          </cell>
          <cell r="F3905" t="str">
            <v>01</v>
          </cell>
          <cell r="G3905" t="str">
            <v>1</v>
          </cell>
          <cell r="H3905" t="str">
            <v>00</v>
          </cell>
          <cell r="I3905" t="str">
            <v>0</v>
          </cell>
          <cell r="J3905">
            <v>3930</v>
          </cell>
          <cell r="K3905">
            <v>1500</v>
          </cell>
          <cell r="L3905">
            <v>1953</v>
          </cell>
          <cell r="M3905">
            <v>1500</v>
          </cell>
          <cell r="N3905">
            <v>1500</v>
          </cell>
          <cell r="O3905">
            <v>1500</v>
          </cell>
        </row>
        <row r="3906">
          <cell r="A3906" t="str">
            <v>15</v>
          </cell>
          <cell r="B3906" t="str">
            <v>01</v>
          </cell>
          <cell r="C3906" t="str">
            <v>01</v>
          </cell>
          <cell r="D3906" t="str">
            <v>02</v>
          </cell>
          <cell r="E3906" t="str">
            <v>13</v>
          </cell>
          <cell r="F3906" t="str">
            <v>09</v>
          </cell>
          <cell r="G3906" t="str">
            <v>1</v>
          </cell>
          <cell r="H3906" t="str">
            <v>00</v>
          </cell>
          <cell r="I3906" t="str">
            <v>0</v>
          </cell>
          <cell r="J3906">
            <v>1966</v>
          </cell>
          <cell r="K3906">
            <v>2000</v>
          </cell>
          <cell r="L3906">
            <v>2523</v>
          </cell>
          <cell r="M3906">
            <v>1000</v>
          </cell>
          <cell r="N3906">
            <v>1000</v>
          </cell>
          <cell r="O3906">
            <v>1000</v>
          </cell>
        </row>
        <row r="3907">
          <cell r="A3907" t="str">
            <v>15</v>
          </cell>
          <cell r="B3907" t="str">
            <v>01</v>
          </cell>
          <cell r="C3907" t="str">
            <v>01</v>
          </cell>
          <cell r="D3907" t="str">
            <v>02</v>
          </cell>
          <cell r="E3907" t="str">
            <v>14</v>
          </cell>
          <cell r="F3907" t="str">
            <v>06</v>
          </cell>
          <cell r="G3907" t="str">
            <v>1</v>
          </cell>
          <cell r="H3907" t="str">
            <v>00</v>
          </cell>
          <cell r="I3907" t="str">
            <v>0</v>
          </cell>
          <cell r="J3907">
            <v>2014</v>
          </cell>
          <cell r="K3907">
            <v>400</v>
          </cell>
          <cell r="L3907">
            <v>480</v>
          </cell>
          <cell r="M3907">
            <v>400</v>
          </cell>
          <cell r="N3907">
            <v>400</v>
          </cell>
          <cell r="O3907">
            <v>400</v>
          </cell>
        </row>
        <row r="3908">
          <cell r="A3908" t="str">
            <v>15</v>
          </cell>
          <cell r="B3908" t="str">
            <v>01</v>
          </cell>
          <cell r="C3908" t="str">
            <v>01</v>
          </cell>
          <cell r="D3908" t="str">
            <v>02</v>
          </cell>
          <cell r="E3908" t="str">
            <v>14</v>
          </cell>
          <cell r="F3908" t="str">
            <v>08</v>
          </cell>
          <cell r="G3908" t="str">
            <v>1</v>
          </cell>
          <cell r="H3908" t="str">
            <v>00</v>
          </cell>
          <cell r="I3908" t="str">
            <v>0</v>
          </cell>
          <cell r="J3908">
            <v>43</v>
          </cell>
          <cell r="K3908">
            <v>200</v>
          </cell>
          <cell r="L3908">
            <v>112</v>
          </cell>
          <cell r="M3908">
            <v>200</v>
          </cell>
          <cell r="N3908">
            <v>200</v>
          </cell>
          <cell r="O3908">
            <v>200</v>
          </cell>
        </row>
        <row r="3909">
          <cell r="A3909" t="str">
            <v>15</v>
          </cell>
          <cell r="B3909" t="str">
            <v>01</v>
          </cell>
          <cell r="C3909" t="str">
            <v>01</v>
          </cell>
          <cell r="D3909" t="str">
            <v>03</v>
          </cell>
          <cell r="E3909" t="str">
            <v>10</v>
          </cell>
          <cell r="F3909" t="str">
            <v>26</v>
          </cell>
          <cell r="G3909" t="str">
            <v>1</v>
          </cell>
          <cell r="H3909" t="str">
            <v>00</v>
          </cell>
          <cell r="I3909" t="str">
            <v>0</v>
          </cell>
          <cell r="J3909">
            <v>5223</v>
          </cell>
          <cell r="K3909">
            <v>1150</v>
          </cell>
          <cell r="L3909">
            <v>492</v>
          </cell>
          <cell r="M3909">
            <v>650</v>
          </cell>
          <cell r="N3909">
            <v>650</v>
          </cell>
          <cell r="O3909">
            <v>650</v>
          </cell>
        </row>
        <row r="3910">
          <cell r="A3910" t="str">
            <v>15</v>
          </cell>
          <cell r="B3910" t="str">
            <v>01</v>
          </cell>
          <cell r="C3910" t="str">
            <v>01</v>
          </cell>
          <cell r="D3910" t="str">
            <v>03</v>
          </cell>
          <cell r="E3910" t="str">
            <v>12</v>
          </cell>
          <cell r="F3910" t="str">
            <v>02</v>
          </cell>
          <cell r="G3910" t="str">
            <v>1</v>
          </cell>
          <cell r="H3910" t="str">
            <v>00</v>
          </cell>
          <cell r="I3910" t="str">
            <v>0</v>
          </cell>
          <cell r="J3910">
            <v>3331</v>
          </cell>
          <cell r="K3910">
            <v>20409</v>
          </cell>
          <cell r="L3910">
            <v>26359</v>
          </cell>
          <cell r="M3910">
            <v>3409</v>
          </cell>
          <cell r="N3910">
            <v>3409</v>
          </cell>
          <cell r="O3910">
            <v>3409</v>
          </cell>
        </row>
        <row r="3911">
          <cell r="A3911" t="str">
            <v>15</v>
          </cell>
          <cell r="B3911" t="str">
            <v>01</v>
          </cell>
          <cell r="C3911" t="str">
            <v>01</v>
          </cell>
          <cell r="D3911" t="str">
            <v>03</v>
          </cell>
          <cell r="E3911" t="str">
            <v>12</v>
          </cell>
          <cell r="F3911" t="str">
            <v>03</v>
          </cell>
          <cell r="G3911" t="str">
            <v>1</v>
          </cell>
          <cell r="H3911" t="str">
            <v>00</v>
          </cell>
          <cell r="I3911" t="str">
            <v>0</v>
          </cell>
          <cell r="J3911">
            <v>3571</v>
          </cell>
          <cell r="K3911">
            <v>3750</v>
          </cell>
          <cell r="L3911">
            <v>3831</v>
          </cell>
          <cell r="M3911">
            <v>1250</v>
          </cell>
          <cell r="N3911">
            <v>1250</v>
          </cell>
          <cell r="O3911">
            <v>1250</v>
          </cell>
        </row>
        <row r="3912">
          <cell r="A3912" t="str">
            <v>15</v>
          </cell>
          <cell r="B3912" t="str">
            <v>01</v>
          </cell>
          <cell r="C3912" t="str">
            <v>01</v>
          </cell>
          <cell r="D3912" t="str">
            <v>03</v>
          </cell>
          <cell r="E3912" t="str">
            <v>12</v>
          </cell>
          <cell r="F3912" t="str">
            <v>04</v>
          </cell>
          <cell r="G3912" t="str">
            <v>1</v>
          </cell>
          <cell r="H3912" t="str">
            <v>00</v>
          </cell>
          <cell r="I3912" t="str">
            <v>0</v>
          </cell>
          <cell r="J3912">
            <v>100</v>
          </cell>
          <cell r="K3912">
            <v>300</v>
          </cell>
          <cell r="L3912">
            <v>69</v>
          </cell>
          <cell r="M3912">
            <v>300</v>
          </cell>
          <cell r="N3912">
            <v>300</v>
          </cell>
          <cell r="O3912">
            <v>300</v>
          </cell>
        </row>
        <row r="3913">
          <cell r="A3913" t="str">
            <v>15</v>
          </cell>
          <cell r="B3913" t="str">
            <v>01</v>
          </cell>
          <cell r="C3913" t="str">
            <v>01</v>
          </cell>
          <cell r="D3913" t="str">
            <v>03</v>
          </cell>
          <cell r="E3913" t="str">
            <v>13</v>
          </cell>
          <cell r="F3913" t="str">
            <v>09</v>
          </cell>
          <cell r="G3913" t="str">
            <v>1</v>
          </cell>
          <cell r="H3913" t="str">
            <v>00</v>
          </cell>
          <cell r="I3913" t="str">
            <v>0</v>
          </cell>
          <cell r="J3913">
            <v>1834</v>
          </cell>
          <cell r="K3913">
            <v>1845</v>
          </cell>
          <cell r="L3913">
            <v>2134</v>
          </cell>
          <cell r="M3913">
            <v>845</v>
          </cell>
          <cell r="N3913">
            <v>845</v>
          </cell>
          <cell r="O3913">
            <v>845</v>
          </cell>
        </row>
        <row r="3914">
          <cell r="A3914" t="str">
            <v>15</v>
          </cell>
          <cell r="B3914" t="str">
            <v>01</v>
          </cell>
          <cell r="C3914" t="str">
            <v>01</v>
          </cell>
          <cell r="D3914" t="str">
            <v>03</v>
          </cell>
          <cell r="E3914" t="str">
            <v>14</v>
          </cell>
          <cell r="F3914" t="str">
            <v>08</v>
          </cell>
          <cell r="G3914" t="str">
            <v>1</v>
          </cell>
          <cell r="H3914" t="str">
            <v>00</v>
          </cell>
          <cell r="I3914" t="str">
            <v>0</v>
          </cell>
          <cell r="J3914">
            <v>114</v>
          </cell>
          <cell r="K3914">
            <v>200</v>
          </cell>
          <cell r="L3914">
            <v>0</v>
          </cell>
          <cell r="M3914">
            <v>200</v>
          </cell>
          <cell r="N3914">
            <v>200</v>
          </cell>
          <cell r="O3914">
            <v>200</v>
          </cell>
        </row>
        <row r="3915">
          <cell r="A3915" t="str">
            <v>15</v>
          </cell>
          <cell r="B3915" t="str">
            <v>01</v>
          </cell>
          <cell r="C3915" t="str">
            <v>01</v>
          </cell>
          <cell r="D3915" t="str">
            <v>04</v>
          </cell>
          <cell r="E3915" t="str">
            <v>12</v>
          </cell>
          <cell r="F3915" t="str">
            <v>01</v>
          </cell>
          <cell r="G3915" t="str">
            <v>1</v>
          </cell>
          <cell r="H3915" t="str">
            <v>00</v>
          </cell>
          <cell r="I3915" t="str">
            <v>0</v>
          </cell>
          <cell r="J3915">
            <v>735</v>
          </cell>
          <cell r="K3915">
            <v>50750</v>
          </cell>
          <cell r="L3915">
            <v>30000</v>
          </cell>
          <cell r="M3915">
            <v>10750</v>
          </cell>
          <cell r="N3915">
            <v>10750</v>
          </cell>
          <cell r="O3915">
            <v>10750</v>
          </cell>
        </row>
        <row r="3916">
          <cell r="A3916" t="str">
            <v>15</v>
          </cell>
          <cell r="B3916" t="str">
            <v>01</v>
          </cell>
          <cell r="C3916" t="str">
            <v>01</v>
          </cell>
          <cell r="D3916" t="str">
            <v>04</v>
          </cell>
          <cell r="E3916" t="str">
            <v>12</v>
          </cell>
          <cell r="F3916" t="str">
            <v>02</v>
          </cell>
          <cell r="G3916" t="str">
            <v>1</v>
          </cell>
          <cell r="H3916" t="str">
            <v>00</v>
          </cell>
          <cell r="I3916" t="str">
            <v>0</v>
          </cell>
          <cell r="J3916">
            <v>4428</v>
          </cell>
          <cell r="K3916">
            <v>21742</v>
          </cell>
          <cell r="L3916">
            <v>24173</v>
          </cell>
          <cell r="M3916">
            <v>5742</v>
          </cell>
          <cell r="N3916">
            <v>5742</v>
          </cell>
          <cell r="O3916">
            <v>5742</v>
          </cell>
        </row>
        <row r="3917">
          <cell r="A3917" t="str">
            <v>15</v>
          </cell>
          <cell r="B3917" t="str">
            <v>01</v>
          </cell>
          <cell r="C3917" t="str">
            <v>01</v>
          </cell>
          <cell r="D3917" t="str">
            <v>04</v>
          </cell>
          <cell r="E3917" t="str">
            <v>12</v>
          </cell>
          <cell r="F3917" t="str">
            <v>03</v>
          </cell>
          <cell r="G3917" t="str">
            <v>1</v>
          </cell>
          <cell r="H3917" t="str">
            <v>00</v>
          </cell>
          <cell r="I3917" t="str">
            <v>0</v>
          </cell>
          <cell r="J3917">
            <v>5700</v>
          </cell>
          <cell r="K3917">
            <v>5714</v>
          </cell>
          <cell r="L3917">
            <v>7450</v>
          </cell>
          <cell r="M3917">
            <v>2714</v>
          </cell>
          <cell r="N3917">
            <v>2714</v>
          </cell>
          <cell r="O3917">
            <v>2714</v>
          </cell>
        </row>
        <row r="3918">
          <cell r="A3918" t="str">
            <v>15</v>
          </cell>
          <cell r="B3918" t="str">
            <v>01</v>
          </cell>
          <cell r="C3918" t="str">
            <v>01</v>
          </cell>
          <cell r="D3918" t="str">
            <v>04</v>
          </cell>
          <cell r="E3918" t="str">
            <v>13</v>
          </cell>
          <cell r="F3918" t="str">
            <v>01</v>
          </cell>
          <cell r="G3918" t="str">
            <v>1</v>
          </cell>
          <cell r="H3918" t="str">
            <v>00</v>
          </cell>
          <cell r="I3918" t="str">
            <v>0</v>
          </cell>
          <cell r="J3918">
            <v>7047</v>
          </cell>
          <cell r="K3918">
            <v>3675</v>
          </cell>
          <cell r="L3918">
            <v>6602</v>
          </cell>
          <cell r="M3918">
            <v>1675</v>
          </cell>
          <cell r="N3918">
            <v>1675</v>
          </cell>
          <cell r="O3918">
            <v>1675</v>
          </cell>
        </row>
        <row r="3919">
          <cell r="A3919" t="str">
            <v>15</v>
          </cell>
          <cell r="B3919" t="str">
            <v>01</v>
          </cell>
          <cell r="C3919" t="str">
            <v>01</v>
          </cell>
          <cell r="D3919" t="str">
            <v>04</v>
          </cell>
          <cell r="E3919" t="str">
            <v>13</v>
          </cell>
          <cell r="F3919" t="str">
            <v>09</v>
          </cell>
          <cell r="G3919" t="str">
            <v>1</v>
          </cell>
          <cell r="H3919" t="str">
            <v>00</v>
          </cell>
          <cell r="I3919" t="str">
            <v>0</v>
          </cell>
          <cell r="J3919">
            <v>2436</v>
          </cell>
          <cell r="K3919">
            <v>2500</v>
          </cell>
          <cell r="L3919">
            <v>3240</v>
          </cell>
          <cell r="M3919">
            <v>1000</v>
          </cell>
          <cell r="N3919">
            <v>1000</v>
          </cell>
          <cell r="O3919">
            <v>1000</v>
          </cell>
        </row>
        <row r="3920">
          <cell r="A3920" t="str">
            <v>15</v>
          </cell>
          <cell r="B3920" t="str">
            <v>01</v>
          </cell>
          <cell r="C3920" t="str">
            <v>01</v>
          </cell>
          <cell r="D3920" t="str">
            <v>05</v>
          </cell>
          <cell r="E3920" t="str">
            <v>13</v>
          </cell>
          <cell r="F3920" t="str">
            <v>08</v>
          </cell>
          <cell r="G3920" t="str">
            <v>1</v>
          </cell>
          <cell r="H3920" t="str">
            <v>00</v>
          </cell>
          <cell r="I3920" t="str">
            <v>0</v>
          </cell>
          <cell r="J3920">
            <v>3473</v>
          </cell>
          <cell r="K3920">
            <v>5500</v>
          </cell>
          <cell r="L3920">
            <v>7270</v>
          </cell>
          <cell r="M3920">
            <v>3500</v>
          </cell>
          <cell r="N3920">
            <v>3500</v>
          </cell>
          <cell r="O3920">
            <v>3500</v>
          </cell>
        </row>
        <row r="3921">
          <cell r="A3921" t="str">
            <v>15</v>
          </cell>
          <cell r="B3921" t="str">
            <v>01</v>
          </cell>
          <cell r="C3921" t="str">
            <v>01</v>
          </cell>
          <cell r="D3921" t="str">
            <v>05</v>
          </cell>
          <cell r="E3921" t="str">
            <v>20</v>
          </cell>
          <cell r="F3921" t="str">
            <v>01</v>
          </cell>
          <cell r="G3921" t="str">
            <v>1</v>
          </cell>
          <cell r="H3921" t="str">
            <v>00</v>
          </cell>
          <cell r="I3921" t="str">
            <v>0</v>
          </cell>
          <cell r="J3921">
            <v>0</v>
          </cell>
          <cell r="K3921">
            <v>0</v>
          </cell>
          <cell r="L3921">
            <v>0</v>
          </cell>
          <cell r="M3921">
            <v>150000</v>
          </cell>
          <cell r="N3921">
            <v>0</v>
          </cell>
          <cell r="O3921">
            <v>0</v>
          </cell>
        </row>
        <row r="3922">
          <cell r="A3922" t="str">
            <v>15</v>
          </cell>
          <cell r="B3922" t="str">
            <v>01</v>
          </cell>
          <cell r="C3922" t="str">
            <v>01</v>
          </cell>
          <cell r="D3922" t="str">
            <v>07</v>
          </cell>
          <cell r="E3922" t="str">
            <v>12</v>
          </cell>
          <cell r="F3922" t="str">
            <v>05</v>
          </cell>
          <cell r="G3922" t="str">
            <v>1</v>
          </cell>
          <cell r="H3922" t="str">
            <v>00</v>
          </cell>
          <cell r="I3922" t="str">
            <v>0</v>
          </cell>
          <cell r="J3922">
            <v>9129</v>
          </cell>
          <cell r="K3922">
            <v>1100</v>
          </cell>
          <cell r="L3922">
            <v>1378</v>
          </cell>
          <cell r="M3922">
            <v>825</v>
          </cell>
          <cell r="N3922">
            <v>825</v>
          </cell>
          <cell r="O3922">
            <v>825</v>
          </cell>
        </row>
        <row r="3923">
          <cell r="A3923" t="str">
            <v>15</v>
          </cell>
          <cell r="B3923" t="str">
            <v>01</v>
          </cell>
          <cell r="C3923" t="str">
            <v>01</v>
          </cell>
          <cell r="D3923" t="str">
            <v>07</v>
          </cell>
          <cell r="E3923" t="str">
            <v>13</v>
          </cell>
          <cell r="F3923" t="str">
            <v>08</v>
          </cell>
          <cell r="G3923" t="str">
            <v>1</v>
          </cell>
          <cell r="H3923" t="str">
            <v>00</v>
          </cell>
          <cell r="I3923" t="str">
            <v>0</v>
          </cell>
          <cell r="J3923">
            <v>8542</v>
          </cell>
          <cell r="K3923">
            <v>5188</v>
          </cell>
          <cell r="L3923">
            <v>8795</v>
          </cell>
          <cell r="M3923">
            <v>4188</v>
          </cell>
          <cell r="N3923">
            <v>4188</v>
          </cell>
          <cell r="O3923">
            <v>4188</v>
          </cell>
        </row>
        <row r="3924">
          <cell r="A3924" t="str">
            <v>15</v>
          </cell>
          <cell r="B3924" t="str">
            <v>01</v>
          </cell>
          <cell r="C3924" t="str">
            <v>01</v>
          </cell>
          <cell r="D3924" t="str">
            <v>07</v>
          </cell>
          <cell r="E3924" t="str">
            <v>13</v>
          </cell>
          <cell r="F3924" t="str">
            <v>09</v>
          </cell>
          <cell r="G3924" t="str">
            <v>1</v>
          </cell>
          <cell r="H3924" t="str">
            <v>00</v>
          </cell>
          <cell r="I3924" t="str">
            <v>0</v>
          </cell>
          <cell r="J3924">
            <v>141</v>
          </cell>
          <cell r="K3924">
            <v>25</v>
          </cell>
          <cell r="L3924">
            <v>0</v>
          </cell>
          <cell r="M3924">
            <v>1</v>
          </cell>
          <cell r="N3924">
            <v>1</v>
          </cell>
          <cell r="O3924">
            <v>1</v>
          </cell>
        </row>
        <row r="3925">
          <cell r="A3925" t="str">
            <v>15</v>
          </cell>
          <cell r="B3925" t="str">
            <v>01</v>
          </cell>
          <cell r="C3925" t="str">
            <v>01</v>
          </cell>
          <cell r="D3925" t="str">
            <v>07</v>
          </cell>
          <cell r="E3925" t="str">
            <v>14</v>
          </cell>
          <cell r="F3925" t="str">
            <v>02</v>
          </cell>
          <cell r="G3925" t="str">
            <v>1</v>
          </cell>
          <cell r="H3925" t="str">
            <v>00</v>
          </cell>
          <cell r="I3925" t="str">
            <v>0</v>
          </cell>
          <cell r="J3925">
            <v>23545</v>
          </cell>
          <cell r="K3925">
            <v>16500</v>
          </cell>
          <cell r="L3925">
            <v>33015</v>
          </cell>
          <cell r="M3925">
            <v>3500</v>
          </cell>
          <cell r="N3925">
            <v>3500</v>
          </cell>
          <cell r="O3925">
            <v>3500</v>
          </cell>
        </row>
        <row r="3926">
          <cell r="A3926" t="str">
            <v>15</v>
          </cell>
          <cell r="B3926" t="str">
            <v>01</v>
          </cell>
          <cell r="C3926" t="str">
            <v>01</v>
          </cell>
          <cell r="D3926" t="str">
            <v>07</v>
          </cell>
          <cell r="E3926" t="str">
            <v>14</v>
          </cell>
          <cell r="F3926" t="str">
            <v>05</v>
          </cell>
          <cell r="G3926" t="str">
            <v>1</v>
          </cell>
          <cell r="H3926" t="str">
            <v>00</v>
          </cell>
          <cell r="I3926" t="str">
            <v>0</v>
          </cell>
          <cell r="J3926">
            <v>1758</v>
          </cell>
          <cell r="K3926">
            <v>1500</v>
          </cell>
          <cell r="L3926">
            <v>2186</v>
          </cell>
          <cell r="M3926">
            <v>1000</v>
          </cell>
          <cell r="N3926">
            <v>1000</v>
          </cell>
          <cell r="O3926">
            <v>1000</v>
          </cell>
        </row>
        <row r="3927">
          <cell r="A3927" t="str">
            <v>15</v>
          </cell>
          <cell r="B3927" t="str">
            <v>01</v>
          </cell>
          <cell r="C3927" t="str">
            <v>01</v>
          </cell>
          <cell r="D3927" t="str">
            <v>07</v>
          </cell>
          <cell r="E3927" t="str">
            <v>14</v>
          </cell>
          <cell r="F3927" t="str">
            <v>06</v>
          </cell>
          <cell r="G3927" t="str">
            <v>1</v>
          </cell>
          <cell r="H3927" t="str">
            <v>00</v>
          </cell>
          <cell r="I3927" t="str">
            <v>0</v>
          </cell>
          <cell r="J3927">
            <v>5971</v>
          </cell>
          <cell r="K3927">
            <v>2000</v>
          </cell>
          <cell r="L3927">
            <v>20360</v>
          </cell>
          <cell r="M3927">
            <v>1000</v>
          </cell>
          <cell r="N3927">
            <v>1000</v>
          </cell>
          <cell r="O3927">
            <v>1000</v>
          </cell>
        </row>
        <row r="3928">
          <cell r="A3928" t="str">
            <v>15</v>
          </cell>
          <cell r="B3928" t="str">
            <v>01</v>
          </cell>
          <cell r="C3928" t="str">
            <v>01</v>
          </cell>
          <cell r="D3928" t="str">
            <v>07</v>
          </cell>
          <cell r="E3928" t="str">
            <v>14</v>
          </cell>
          <cell r="F3928" t="str">
            <v>13</v>
          </cell>
          <cell r="G3928" t="str">
            <v>1</v>
          </cell>
          <cell r="H3928" t="str">
            <v>00</v>
          </cell>
          <cell r="I3928" t="str">
            <v>0</v>
          </cell>
          <cell r="J3928">
            <v>29412</v>
          </cell>
          <cell r="K3928">
            <v>36200</v>
          </cell>
          <cell r="L3928">
            <v>21035</v>
          </cell>
          <cell r="M3928">
            <v>26200</v>
          </cell>
          <cell r="N3928">
            <v>26200</v>
          </cell>
          <cell r="O3928">
            <v>26200</v>
          </cell>
        </row>
        <row r="3929">
          <cell r="A3929" t="str">
            <v>15</v>
          </cell>
          <cell r="B3929" t="str">
            <v>01</v>
          </cell>
          <cell r="C3929" t="str">
            <v>01</v>
          </cell>
          <cell r="D3929" t="str">
            <v>07</v>
          </cell>
          <cell r="E3929" t="str">
            <v>20</v>
          </cell>
          <cell r="F3929" t="str">
            <v>05</v>
          </cell>
          <cell r="G3929" t="str">
            <v>1</v>
          </cell>
          <cell r="H3929" t="str">
            <v>00</v>
          </cell>
          <cell r="I3929" t="str">
            <v>0</v>
          </cell>
          <cell r="J3929">
            <v>25000</v>
          </cell>
          <cell r="K3929">
            <v>1</v>
          </cell>
          <cell r="L3929">
            <v>13225</v>
          </cell>
          <cell r="M3929">
            <v>1</v>
          </cell>
          <cell r="N3929">
            <v>1</v>
          </cell>
          <cell r="O3929">
            <v>1</v>
          </cell>
        </row>
        <row r="3930">
          <cell r="A3930" t="str">
            <v>15</v>
          </cell>
          <cell r="B3930" t="str">
            <v>01</v>
          </cell>
          <cell r="C3930" t="str">
            <v>02</v>
          </cell>
          <cell r="D3930" t="str">
            <v>01</v>
          </cell>
          <cell r="E3930" t="str">
            <v>10</v>
          </cell>
          <cell r="F3930" t="str">
            <v>01</v>
          </cell>
          <cell r="G3930" t="str">
            <v>1</v>
          </cell>
          <cell r="H3930" t="str">
            <v>00</v>
          </cell>
          <cell r="I3930" t="str">
            <v>0</v>
          </cell>
          <cell r="J3930">
            <v>150895</v>
          </cell>
          <cell r="K3930">
            <v>181742</v>
          </cell>
          <cell r="L3930">
            <v>182064</v>
          </cell>
          <cell r="M3930">
            <v>200592</v>
          </cell>
          <cell r="N3930">
            <v>200592</v>
          </cell>
          <cell r="O3930">
            <v>200592</v>
          </cell>
        </row>
        <row r="3931">
          <cell r="A3931" t="str">
            <v>15</v>
          </cell>
          <cell r="B3931" t="str">
            <v>01</v>
          </cell>
          <cell r="C3931" t="str">
            <v>02</v>
          </cell>
          <cell r="D3931" t="str">
            <v>01</v>
          </cell>
          <cell r="E3931" t="str">
            <v>12</v>
          </cell>
          <cell r="F3931" t="str">
            <v>01</v>
          </cell>
          <cell r="G3931" t="str">
            <v>1</v>
          </cell>
          <cell r="H3931" t="str">
            <v>00</v>
          </cell>
          <cell r="I3931" t="str">
            <v>0</v>
          </cell>
          <cell r="J3931">
            <v>358</v>
          </cell>
          <cell r="K3931">
            <v>375</v>
          </cell>
          <cell r="L3931">
            <v>190</v>
          </cell>
          <cell r="M3931">
            <v>375</v>
          </cell>
          <cell r="N3931">
            <v>375</v>
          </cell>
          <cell r="O3931">
            <v>375</v>
          </cell>
        </row>
        <row r="3932">
          <cell r="A3932" t="str">
            <v>15</v>
          </cell>
          <cell r="B3932" t="str">
            <v>01</v>
          </cell>
          <cell r="C3932" t="str">
            <v>02</v>
          </cell>
          <cell r="D3932" t="str">
            <v>01</v>
          </cell>
          <cell r="E3932" t="str">
            <v>13</v>
          </cell>
          <cell r="F3932" t="str">
            <v>01</v>
          </cell>
          <cell r="G3932" t="str">
            <v>1</v>
          </cell>
          <cell r="H3932" t="str">
            <v>00</v>
          </cell>
          <cell r="I3932" t="str">
            <v>0</v>
          </cell>
          <cell r="J3932">
            <v>718</v>
          </cell>
          <cell r="K3932">
            <v>750</v>
          </cell>
          <cell r="L3932">
            <v>987</v>
          </cell>
          <cell r="M3932">
            <v>750</v>
          </cell>
          <cell r="N3932">
            <v>750</v>
          </cell>
          <cell r="O3932">
            <v>750</v>
          </cell>
        </row>
        <row r="3933">
          <cell r="A3933" t="str">
            <v>15</v>
          </cell>
          <cell r="B3933" t="str">
            <v>01</v>
          </cell>
          <cell r="C3933" t="str">
            <v>02</v>
          </cell>
          <cell r="D3933" t="str">
            <v>01</v>
          </cell>
          <cell r="E3933" t="str">
            <v>13</v>
          </cell>
          <cell r="F3933" t="str">
            <v>09</v>
          </cell>
          <cell r="G3933" t="str">
            <v>1</v>
          </cell>
          <cell r="H3933" t="str">
            <v>00</v>
          </cell>
          <cell r="I3933" t="str">
            <v>0</v>
          </cell>
          <cell r="J3933">
            <v>740</v>
          </cell>
          <cell r="K3933">
            <v>4000</v>
          </cell>
          <cell r="L3933">
            <v>5274</v>
          </cell>
          <cell r="M3933">
            <v>2000</v>
          </cell>
          <cell r="N3933">
            <v>2000</v>
          </cell>
          <cell r="O3933">
            <v>2000</v>
          </cell>
        </row>
        <row r="3934">
          <cell r="A3934" t="str">
            <v>15</v>
          </cell>
          <cell r="B3934" t="str">
            <v>01</v>
          </cell>
          <cell r="C3934" t="str">
            <v>02</v>
          </cell>
          <cell r="D3934" t="str">
            <v>01</v>
          </cell>
          <cell r="E3934" t="str">
            <v>14</v>
          </cell>
          <cell r="F3934" t="str">
            <v>06</v>
          </cell>
          <cell r="G3934" t="str">
            <v>1</v>
          </cell>
          <cell r="H3934" t="str">
            <v>00</v>
          </cell>
          <cell r="I3934" t="str">
            <v>0</v>
          </cell>
          <cell r="J3934">
            <v>5183</v>
          </cell>
          <cell r="K3934">
            <v>240</v>
          </cell>
          <cell r="L3934">
            <v>313</v>
          </cell>
          <cell r="M3934">
            <v>240</v>
          </cell>
          <cell r="N3934">
            <v>240</v>
          </cell>
          <cell r="O3934">
            <v>240</v>
          </cell>
        </row>
        <row r="3935">
          <cell r="A3935" t="str">
            <v>15</v>
          </cell>
          <cell r="B3935" t="str">
            <v>01</v>
          </cell>
          <cell r="C3935" t="str">
            <v>02</v>
          </cell>
          <cell r="D3935" t="str">
            <v>01</v>
          </cell>
          <cell r="E3935" t="str">
            <v>14</v>
          </cell>
          <cell r="F3935" t="str">
            <v>07</v>
          </cell>
          <cell r="G3935" t="str">
            <v>1</v>
          </cell>
          <cell r="H3935" t="str">
            <v>00</v>
          </cell>
          <cell r="I3935" t="str">
            <v>0</v>
          </cell>
          <cell r="J3935">
            <v>879</v>
          </cell>
          <cell r="K3935">
            <v>900</v>
          </cell>
          <cell r="L3935">
            <v>1155</v>
          </cell>
          <cell r="M3935">
            <v>400</v>
          </cell>
          <cell r="N3935">
            <v>400</v>
          </cell>
          <cell r="O3935">
            <v>400</v>
          </cell>
        </row>
        <row r="3936">
          <cell r="A3936" t="str">
            <v>15</v>
          </cell>
          <cell r="B3936" t="str">
            <v>01</v>
          </cell>
          <cell r="C3936" t="str">
            <v>02</v>
          </cell>
          <cell r="D3936" t="str">
            <v>01</v>
          </cell>
          <cell r="E3936" t="str">
            <v>14</v>
          </cell>
          <cell r="F3936" t="str">
            <v>17</v>
          </cell>
          <cell r="G3936" t="str">
            <v>1</v>
          </cell>
          <cell r="H3936" t="str">
            <v>00</v>
          </cell>
          <cell r="I3936" t="str">
            <v>0</v>
          </cell>
          <cell r="J3936">
            <v>960</v>
          </cell>
          <cell r="K3936">
            <v>6</v>
          </cell>
          <cell r="L3936">
            <v>145391</v>
          </cell>
          <cell r="M3936">
            <v>1</v>
          </cell>
          <cell r="N3936">
            <v>1</v>
          </cell>
          <cell r="O3936">
            <v>1</v>
          </cell>
        </row>
        <row r="3937">
          <cell r="A3937" t="str">
            <v>15</v>
          </cell>
          <cell r="B3937" t="str">
            <v>01</v>
          </cell>
          <cell r="C3937" t="str">
            <v>02</v>
          </cell>
          <cell r="D3937" t="str">
            <v>02</v>
          </cell>
          <cell r="E3937" t="str">
            <v>12</v>
          </cell>
          <cell r="F3937" t="str">
            <v>01</v>
          </cell>
          <cell r="G3937" t="str">
            <v>1</v>
          </cell>
          <cell r="H3937" t="str">
            <v>00</v>
          </cell>
          <cell r="I3937" t="str">
            <v>0</v>
          </cell>
          <cell r="J3937">
            <v>210</v>
          </cell>
          <cell r="K3937">
            <v>375</v>
          </cell>
          <cell r="L3937">
            <v>394</v>
          </cell>
          <cell r="M3937">
            <v>375</v>
          </cell>
          <cell r="N3937">
            <v>375</v>
          </cell>
          <cell r="O3937">
            <v>375</v>
          </cell>
        </row>
        <row r="3938">
          <cell r="A3938" t="str">
            <v>15</v>
          </cell>
          <cell r="B3938" t="str">
            <v>01</v>
          </cell>
          <cell r="C3938" t="str">
            <v>02</v>
          </cell>
          <cell r="D3938" t="str">
            <v>02</v>
          </cell>
          <cell r="E3938" t="str">
            <v>12</v>
          </cell>
          <cell r="F3938" t="str">
            <v>06</v>
          </cell>
          <cell r="G3938" t="str">
            <v>1</v>
          </cell>
          <cell r="H3938" t="str">
            <v>00</v>
          </cell>
          <cell r="I3938" t="str">
            <v>0</v>
          </cell>
          <cell r="J3938">
            <v>3422</v>
          </cell>
          <cell r="K3938">
            <v>3600</v>
          </cell>
          <cell r="L3938">
            <v>5902</v>
          </cell>
          <cell r="M3938">
            <v>1100</v>
          </cell>
          <cell r="N3938">
            <v>1100</v>
          </cell>
          <cell r="O3938">
            <v>1100</v>
          </cell>
        </row>
        <row r="3939">
          <cell r="A3939" t="str">
            <v>15</v>
          </cell>
          <cell r="B3939" t="str">
            <v>01</v>
          </cell>
          <cell r="C3939" t="str">
            <v>02</v>
          </cell>
          <cell r="D3939" t="str">
            <v>02</v>
          </cell>
          <cell r="E3939" t="str">
            <v>13</v>
          </cell>
          <cell r="F3939" t="str">
            <v>01</v>
          </cell>
          <cell r="G3939" t="str">
            <v>1</v>
          </cell>
          <cell r="H3939" t="str">
            <v>00</v>
          </cell>
          <cell r="I3939" t="str">
            <v>0</v>
          </cell>
          <cell r="J3939">
            <v>602</v>
          </cell>
          <cell r="K3939">
            <v>750</v>
          </cell>
          <cell r="L3939">
            <v>962</v>
          </cell>
          <cell r="M3939">
            <v>750</v>
          </cell>
          <cell r="N3939">
            <v>750</v>
          </cell>
          <cell r="O3939">
            <v>750</v>
          </cell>
        </row>
        <row r="3940">
          <cell r="A3940" t="str">
            <v>15</v>
          </cell>
          <cell r="B3940" t="str">
            <v>01</v>
          </cell>
          <cell r="C3940" t="str">
            <v>02</v>
          </cell>
          <cell r="D3940" t="str">
            <v>02</v>
          </cell>
          <cell r="E3940" t="str">
            <v>13</v>
          </cell>
          <cell r="F3940" t="str">
            <v>09</v>
          </cell>
          <cell r="G3940" t="str">
            <v>1</v>
          </cell>
          <cell r="H3940" t="str">
            <v>00</v>
          </cell>
          <cell r="I3940" t="str">
            <v>0</v>
          </cell>
          <cell r="J3940">
            <v>5884</v>
          </cell>
          <cell r="K3940">
            <v>5000</v>
          </cell>
          <cell r="L3940">
            <v>5472</v>
          </cell>
          <cell r="M3940">
            <v>2000</v>
          </cell>
          <cell r="N3940">
            <v>2000</v>
          </cell>
          <cell r="O3940">
            <v>2000</v>
          </cell>
        </row>
        <row r="3941">
          <cell r="A3941" t="str">
            <v>15</v>
          </cell>
          <cell r="B3941" t="str">
            <v>01</v>
          </cell>
          <cell r="C3941" t="str">
            <v>02</v>
          </cell>
          <cell r="D3941" t="str">
            <v>02</v>
          </cell>
          <cell r="E3941" t="str">
            <v>14</v>
          </cell>
          <cell r="F3941" t="str">
            <v>06</v>
          </cell>
          <cell r="G3941" t="str">
            <v>1</v>
          </cell>
          <cell r="H3941" t="str">
            <v>00</v>
          </cell>
          <cell r="I3941" t="str">
            <v>0</v>
          </cell>
          <cell r="J3941">
            <v>2596</v>
          </cell>
          <cell r="K3941">
            <v>1601</v>
          </cell>
          <cell r="L3941">
            <v>2102</v>
          </cell>
          <cell r="M3941">
            <v>601</v>
          </cell>
          <cell r="N3941">
            <v>601</v>
          </cell>
          <cell r="O3941">
            <v>601</v>
          </cell>
        </row>
        <row r="3942">
          <cell r="A3942" t="str">
            <v>15</v>
          </cell>
          <cell r="B3942" t="str">
            <v>01</v>
          </cell>
          <cell r="C3942" t="str">
            <v>02</v>
          </cell>
          <cell r="D3942" t="str">
            <v>02</v>
          </cell>
          <cell r="E3942" t="str">
            <v>14</v>
          </cell>
          <cell r="F3942" t="str">
            <v>07</v>
          </cell>
          <cell r="G3942" t="str">
            <v>1</v>
          </cell>
          <cell r="H3942" t="str">
            <v>00</v>
          </cell>
          <cell r="I3942" t="str">
            <v>0</v>
          </cell>
          <cell r="J3942">
            <v>971</v>
          </cell>
          <cell r="K3942">
            <v>975</v>
          </cell>
          <cell r="L3942">
            <v>1284</v>
          </cell>
          <cell r="M3942">
            <v>475</v>
          </cell>
          <cell r="N3942">
            <v>475</v>
          </cell>
          <cell r="O3942">
            <v>475</v>
          </cell>
        </row>
        <row r="3943">
          <cell r="A3943" t="str">
            <v>15</v>
          </cell>
          <cell r="B3943" t="str">
            <v>01</v>
          </cell>
          <cell r="C3943" t="str">
            <v>02</v>
          </cell>
          <cell r="D3943" t="str">
            <v>02</v>
          </cell>
          <cell r="E3943" t="str">
            <v>14</v>
          </cell>
          <cell r="F3943" t="str">
            <v>08</v>
          </cell>
          <cell r="G3943" t="str">
            <v>1</v>
          </cell>
          <cell r="H3943" t="str">
            <v>00</v>
          </cell>
          <cell r="I3943" t="str">
            <v>0</v>
          </cell>
          <cell r="J3943">
            <v>43</v>
          </cell>
          <cell r="K3943">
            <v>1000</v>
          </cell>
          <cell r="L3943">
            <v>60</v>
          </cell>
          <cell r="M3943">
            <v>500</v>
          </cell>
          <cell r="N3943">
            <v>500</v>
          </cell>
          <cell r="O3943">
            <v>500</v>
          </cell>
        </row>
        <row r="3944">
          <cell r="A3944" t="str">
            <v>15</v>
          </cell>
          <cell r="B3944" t="str">
            <v>01</v>
          </cell>
          <cell r="C3944" t="str">
            <v>02</v>
          </cell>
          <cell r="D3944" t="str">
            <v>03</v>
          </cell>
          <cell r="E3944" t="str">
            <v>12</v>
          </cell>
          <cell r="F3944" t="str">
            <v>01</v>
          </cell>
          <cell r="G3944" t="str">
            <v>1</v>
          </cell>
          <cell r="H3944" t="str">
            <v>00</v>
          </cell>
          <cell r="I3944" t="str">
            <v>0</v>
          </cell>
          <cell r="J3944">
            <v>260</v>
          </cell>
          <cell r="K3944">
            <v>375</v>
          </cell>
          <cell r="L3944">
            <v>0</v>
          </cell>
          <cell r="M3944">
            <v>375</v>
          </cell>
          <cell r="N3944">
            <v>375</v>
          </cell>
          <cell r="O3944">
            <v>375</v>
          </cell>
        </row>
        <row r="3945">
          <cell r="A3945" t="str">
            <v>15</v>
          </cell>
          <cell r="B3945" t="str">
            <v>01</v>
          </cell>
          <cell r="C3945" t="str">
            <v>02</v>
          </cell>
          <cell r="D3945" t="str">
            <v>03</v>
          </cell>
          <cell r="E3945" t="str">
            <v>13</v>
          </cell>
          <cell r="F3945" t="str">
            <v>01</v>
          </cell>
          <cell r="G3945" t="str">
            <v>1</v>
          </cell>
          <cell r="H3945" t="str">
            <v>00</v>
          </cell>
          <cell r="I3945" t="str">
            <v>0</v>
          </cell>
          <cell r="J3945">
            <v>2401</v>
          </cell>
          <cell r="K3945">
            <v>3000</v>
          </cell>
          <cell r="L3945">
            <v>3538</v>
          </cell>
          <cell r="M3945">
            <v>1500</v>
          </cell>
          <cell r="N3945">
            <v>1500</v>
          </cell>
          <cell r="O3945">
            <v>1500</v>
          </cell>
        </row>
        <row r="3946">
          <cell r="A3946" t="str">
            <v>15</v>
          </cell>
          <cell r="B3946" t="str">
            <v>01</v>
          </cell>
          <cell r="C3946" t="str">
            <v>02</v>
          </cell>
          <cell r="D3946" t="str">
            <v>03</v>
          </cell>
          <cell r="E3946" t="str">
            <v>14</v>
          </cell>
          <cell r="F3946" t="str">
            <v>06</v>
          </cell>
          <cell r="G3946" t="str">
            <v>1</v>
          </cell>
          <cell r="H3946" t="str">
            <v>00</v>
          </cell>
          <cell r="I3946" t="str">
            <v>0</v>
          </cell>
          <cell r="J3946">
            <v>4479</v>
          </cell>
          <cell r="K3946">
            <v>1740</v>
          </cell>
          <cell r="L3946">
            <v>2283</v>
          </cell>
          <cell r="M3946">
            <v>1240</v>
          </cell>
          <cell r="N3946">
            <v>1240</v>
          </cell>
          <cell r="O3946">
            <v>1240</v>
          </cell>
        </row>
        <row r="3947">
          <cell r="A3947" t="str">
            <v>15</v>
          </cell>
          <cell r="B3947" t="str">
            <v>01</v>
          </cell>
          <cell r="C3947" t="str">
            <v>02</v>
          </cell>
          <cell r="D3947" t="str">
            <v>03</v>
          </cell>
          <cell r="E3947" t="str">
            <v>14</v>
          </cell>
          <cell r="F3947" t="str">
            <v>07</v>
          </cell>
          <cell r="G3947" t="str">
            <v>1</v>
          </cell>
          <cell r="H3947" t="str">
            <v>00</v>
          </cell>
          <cell r="I3947" t="str">
            <v>0</v>
          </cell>
          <cell r="J3947">
            <v>784</v>
          </cell>
          <cell r="K3947">
            <v>825</v>
          </cell>
          <cell r="L3947">
            <v>1084</v>
          </cell>
          <cell r="M3947">
            <v>825</v>
          </cell>
          <cell r="N3947">
            <v>825</v>
          </cell>
          <cell r="O3947">
            <v>825</v>
          </cell>
        </row>
        <row r="3948">
          <cell r="A3948" t="str">
            <v>15</v>
          </cell>
          <cell r="B3948" t="str">
            <v>01</v>
          </cell>
          <cell r="C3948" t="str">
            <v>02</v>
          </cell>
          <cell r="D3948" t="str">
            <v>04</v>
          </cell>
          <cell r="E3948" t="str">
            <v>12</v>
          </cell>
          <cell r="F3948" t="str">
            <v>01</v>
          </cell>
          <cell r="G3948" t="str">
            <v>1</v>
          </cell>
          <cell r="H3948" t="str">
            <v>00</v>
          </cell>
          <cell r="I3948" t="str">
            <v>0</v>
          </cell>
          <cell r="J3948">
            <v>0</v>
          </cell>
          <cell r="K3948">
            <v>375</v>
          </cell>
          <cell r="L3948">
            <v>0</v>
          </cell>
          <cell r="M3948">
            <v>375</v>
          </cell>
          <cell r="N3948">
            <v>375</v>
          </cell>
          <cell r="O3948">
            <v>375</v>
          </cell>
        </row>
        <row r="3949">
          <cell r="A3949" t="str">
            <v>15</v>
          </cell>
          <cell r="B3949" t="str">
            <v>01</v>
          </cell>
          <cell r="C3949" t="str">
            <v>02</v>
          </cell>
          <cell r="D3949" t="str">
            <v>04</v>
          </cell>
          <cell r="E3949" t="str">
            <v>12</v>
          </cell>
          <cell r="F3949" t="str">
            <v>02</v>
          </cell>
          <cell r="G3949" t="str">
            <v>1</v>
          </cell>
          <cell r="H3949" t="str">
            <v>00</v>
          </cell>
          <cell r="I3949" t="str">
            <v>0</v>
          </cell>
          <cell r="J3949">
            <v>2075</v>
          </cell>
          <cell r="K3949">
            <v>5233</v>
          </cell>
          <cell r="L3949">
            <v>2871</v>
          </cell>
          <cell r="M3949">
            <v>2733</v>
          </cell>
          <cell r="N3949">
            <v>2733</v>
          </cell>
          <cell r="O3949">
            <v>2733</v>
          </cell>
        </row>
        <row r="3950">
          <cell r="A3950" t="str">
            <v>15</v>
          </cell>
          <cell r="B3950" t="str">
            <v>01</v>
          </cell>
          <cell r="C3950" t="str">
            <v>02</v>
          </cell>
          <cell r="D3950" t="str">
            <v>04</v>
          </cell>
          <cell r="E3950" t="str">
            <v>14</v>
          </cell>
          <cell r="F3950" t="str">
            <v>06</v>
          </cell>
          <cell r="G3950" t="str">
            <v>1</v>
          </cell>
          <cell r="H3950" t="str">
            <v>00</v>
          </cell>
          <cell r="I3950" t="str">
            <v>0</v>
          </cell>
          <cell r="J3950">
            <v>588</v>
          </cell>
          <cell r="K3950">
            <v>600</v>
          </cell>
          <cell r="L3950">
            <v>654</v>
          </cell>
          <cell r="M3950">
            <v>600</v>
          </cell>
          <cell r="N3950">
            <v>600</v>
          </cell>
          <cell r="O3950">
            <v>600</v>
          </cell>
        </row>
        <row r="3951">
          <cell r="A3951" t="str">
            <v>15</v>
          </cell>
          <cell r="B3951" t="str">
            <v>01</v>
          </cell>
          <cell r="C3951" t="str">
            <v>02</v>
          </cell>
          <cell r="D3951" t="str">
            <v>04</v>
          </cell>
          <cell r="E3951" t="str">
            <v>14</v>
          </cell>
          <cell r="F3951" t="str">
            <v>07</v>
          </cell>
          <cell r="G3951" t="str">
            <v>1</v>
          </cell>
          <cell r="H3951" t="str">
            <v>00</v>
          </cell>
          <cell r="I3951" t="str">
            <v>0</v>
          </cell>
          <cell r="J3951">
            <v>692</v>
          </cell>
          <cell r="K3951">
            <v>750</v>
          </cell>
          <cell r="L3951">
            <v>988</v>
          </cell>
          <cell r="M3951">
            <v>750</v>
          </cell>
          <cell r="N3951">
            <v>750</v>
          </cell>
          <cell r="O3951">
            <v>750</v>
          </cell>
        </row>
        <row r="3952">
          <cell r="A3952" t="str">
            <v>15</v>
          </cell>
          <cell r="B3952" t="str">
            <v>01</v>
          </cell>
          <cell r="C3952" t="str">
            <v>03</v>
          </cell>
          <cell r="D3952" t="str">
            <v>01</v>
          </cell>
          <cell r="E3952" t="str">
            <v>10</v>
          </cell>
          <cell r="F3952" t="str">
            <v>01</v>
          </cell>
          <cell r="G3952" t="str">
            <v>1</v>
          </cell>
          <cell r="H3952" t="str">
            <v>00</v>
          </cell>
          <cell r="I3952" t="str">
            <v>0</v>
          </cell>
          <cell r="J3952">
            <v>132799</v>
          </cell>
          <cell r="K3952">
            <v>154147</v>
          </cell>
          <cell r="L3952">
            <v>139946</v>
          </cell>
          <cell r="M3952">
            <v>158672</v>
          </cell>
          <cell r="N3952">
            <v>158672</v>
          </cell>
          <cell r="O3952">
            <v>158672</v>
          </cell>
        </row>
        <row r="3953">
          <cell r="A3953" t="str">
            <v>15</v>
          </cell>
          <cell r="B3953" t="str">
            <v>01</v>
          </cell>
          <cell r="C3953" t="str">
            <v>03</v>
          </cell>
          <cell r="D3953" t="str">
            <v>01</v>
          </cell>
          <cell r="E3953" t="str">
            <v>12</v>
          </cell>
          <cell r="F3953" t="str">
            <v>01</v>
          </cell>
          <cell r="G3953" t="str">
            <v>1</v>
          </cell>
          <cell r="H3953" t="str">
            <v>00</v>
          </cell>
          <cell r="I3953" t="str">
            <v>0</v>
          </cell>
          <cell r="J3953">
            <v>2325</v>
          </cell>
          <cell r="K3953">
            <v>750</v>
          </cell>
          <cell r="L3953">
            <v>2790</v>
          </cell>
          <cell r="M3953">
            <v>750</v>
          </cell>
          <cell r="N3953">
            <v>750</v>
          </cell>
          <cell r="O3953">
            <v>750</v>
          </cell>
        </row>
        <row r="3954">
          <cell r="A3954" t="str">
            <v>15</v>
          </cell>
          <cell r="B3954" t="str">
            <v>01</v>
          </cell>
          <cell r="C3954" t="str">
            <v>03</v>
          </cell>
          <cell r="D3954" t="str">
            <v>01</v>
          </cell>
          <cell r="E3954" t="str">
            <v>14</v>
          </cell>
          <cell r="F3954" t="str">
            <v>06</v>
          </cell>
          <cell r="G3954" t="str">
            <v>1</v>
          </cell>
          <cell r="H3954" t="str">
            <v>00</v>
          </cell>
          <cell r="I3954" t="str">
            <v>0</v>
          </cell>
          <cell r="J3954">
            <v>413</v>
          </cell>
          <cell r="K3954">
            <v>420</v>
          </cell>
          <cell r="L3954">
            <v>496</v>
          </cell>
          <cell r="M3954">
            <v>420</v>
          </cell>
          <cell r="N3954">
            <v>420</v>
          </cell>
          <cell r="O3954">
            <v>420</v>
          </cell>
        </row>
        <row r="3955">
          <cell r="A3955" t="str">
            <v>15</v>
          </cell>
          <cell r="B3955" t="str">
            <v>01</v>
          </cell>
          <cell r="C3955" t="str">
            <v>03</v>
          </cell>
          <cell r="D3955" t="str">
            <v>01</v>
          </cell>
          <cell r="E3955" t="str">
            <v>14</v>
          </cell>
          <cell r="F3955" t="str">
            <v>07</v>
          </cell>
          <cell r="G3955" t="str">
            <v>1</v>
          </cell>
          <cell r="H3955" t="str">
            <v>00</v>
          </cell>
          <cell r="I3955" t="str">
            <v>0</v>
          </cell>
          <cell r="J3955">
            <v>716</v>
          </cell>
          <cell r="K3955">
            <v>700</v>
          </cell>
          <cell r="L3955">
            <v>660</v>
          </cell>
          <cell r="M3955">
            <v>750</v>
          </cell>
          <cell r="N3955">
            <v>750</v>
          </cell>
          <cell r="O3955">
            <v>750</v>
          </cell>
        </row>
        <row r="3956">
          <cell r="A3956" t="str">
            <v>15</v>
          </cell>
          <cell r="B3956" t="str">
            <v>01</v>
          </cell>
          <cell r="C3956" t="str">
            <v>03</v>
          </cell>
          <cell r="D3956" t="str">
            <v>02</v>
          </cell>
          <cell r="E3956" t="str">
            <v>14</v>
          </cell>
          <cell r="F3956" t="str">
            <v>80</v>
          </cell>
          <cell r="G3956" t="str">
            <v>1</v>
          </cell>
          <cell r="H3956" t="str">
            <v>00</v>
          </cell>
          <cell r="I3956" t="str">
            <v>0</v>
          </cell>
          <cell r="J3956">
            <v>0</v>
          </cell>
          <cell r="K3956">
            <v>69900</v>
          </cell>
          <cell r="L3956">
            <v>57080</v>
          </cell>
          <cell r="M3956">
            <v>29340</v>
          </cell>
          <cell r="N3956">
            <v>29340</v>
          </cell>
          <cell r="O3956">
            <v>29340</v>
          </cell>
        </row>
        <row r="3957">
          <cell r="A3957" t="str">
            <v>15</v>
          </cell>
          <cell r="B3957" t="str">
            <v>01</v>
          </cell>
          <cell r="C3957" t="str">
            <v>03</v>
          </cell>
          <cell r="D3957" t="str">
            <v>03</v>
          </cell>
          <cell r="E3957" t="str">
            <v>12</v>
          </cell>
          <cell r="F3957" t="str">
            <v>06</v>
          </cell>
          <cell r="G3957" t="str">
            <v>1</v>
          </cell>
          <cell r="H3957" t="str">
            <v>00</v>
          </cell>
          <cell r="I3957" t="str">
            <v>0</v>
          </cell>
          <cell r="J3957">
            <v>755</v>
          </cell>
          <cell r="K3957">
            <v>1000</v>
          </cell>
          <cell r="L3957">
            <v>1029</v>
          </cell>
          <cell r="M3957">
            <v>500</v>
          </cell>
          <cell r="N3957">
            <v>500</v>
          </cell>
          <cell r="O3957">
            <v>500</v>
          </cell>
        </row>
        <row r="3958">
          <cell r="A3958" t="str">
            <v>15</v>
          </cell>
          <cell r="B3958" t="str">
            <v>01</v>
          </cell>
          <cell r="C3958" t="str">
            <v>03</v>
          </cell>
          <cell r="D3958" t="str">
            <v>03</v>
          </cell>
          <cell r="E3958" t="str">
            <v>13</v>
          </cell>
          <cell r="F3958" t="str">
            <v>36</v>
          </cell>
          <cell r="G3958" t="str">
            <v>9</v>
          </cell>
          <cell r="H3958" t="str">
            <v>00</v>
          </cell>
          <cell r="I3958" t="str">
            <v>0</v>
          </cell>
          <cell r="J3958">
            <v>2000</v>
          </cell>
          <cell r="K3958">
            <v>5000</v>
          </cell>
          <cell r="L3958">
            <v>0</v>
          </cell>
          <cell r="M3958">
            <v>5000</v>
          </cell>
          <cell r="N3958">
            <v>5000</v>
          </cell>
          <cell r="O3958">
            <v>5000</v>
          </cell>
        </row>
        <row r="3959">
          <cell r="A3959" t="str">
            <v>15</v>
          </cell>
          <cell r="B3959" t="str">
            <v>01</v>
          </cell>
          <cell r="C3959" t="str">
            <v>03</v>
          </cell>
          <cell r="D3959" t="str">
            <v>03</v>
          </cell>
          <cell r="E3959" t="str">
            <v>14</v>
          </cell>
          <cell r="F3959" t="str">
            <v>06</v>
          </cell>
          <cell r="G3959" t="str">
            <v>1</v>
          </cell>
          <cell r="H3959" t="str">
            <v>00</v>
          </cell>
          <cell r="I3959" t="str">
            <v>0</v>
          </cell>
          <cell r="J3959">
            <v>3581</v>
          </cell>
          <cell r="K3959">
            <v>900</v>
          </cell>
          <cell r="L3959">
            <v>4767</v>
          </cell>
          <cell r="M3959">
            <v>900</v>
          </cell>
          <cell r="N3959">
            <v>900</v>
          </cell>
          <cell r="O3959">
            <v>900</v>
          </cell>
        </row>
        <row r="3960">
          <cell r="A3960" t="str">
            <v>15</v>
          </cell>
          <cell r="B3960" t="str">
            <v>01</v>
          </cell>
          <cell r="C3960" t="str">
            <v>03</v>
          </cell>
          <cell r="D3960" t="str">
            <v>04</v>
          </cell>
          <cell r="E3960" t="str">
            <v>14</v>
          </cell>
          <cell r="F3960" t="str">
            <v>06</v>
          </cell>
          <cell r="G3960" t="str">
            <v>1</v>
          </cell>
          <cell r="H3960" t="str">
            <v>00</v>
          </cell>
          <cell r="I3960" t="str">
            <v>0</v>
          </cell>
          <cell r="J3960">
            <v>11900</v>
          </cell>
          <cell r="K3960">
            <v>900</v>
          </cell>
          <cell r="L3960">
            <v>1185</v>
          </cell>
          <cell r="M3960">
            <v>900</v>
          </cell>
          <cell r="N3960">
            <v>900</v>
          </cell>
          <cell r="O3960">
            <v>900</v>
          </cell>
        </row>
        <row r="3961">
          <cell r="A3961" t="str">
            <v>15</v>
          </cell>
          <cell r="B3961" t="str">
            <v>01</v>
          </cell>
          <cell r="C3961" t="str">
            <v>03</v>
          </cell>
          <cell r="D3961" t="str">
            <v>04</v>
          </cell>
          <cell r="E3961" t="str">
            <v>14</v>
          </cell>
          <cell r="F3961" t="str">
            <v>14</v>
          </cell>
          <cell r="G3961" t="str">
            <v>0</v>
          </cell>
          <cell r="H3961" t="str">
            <v>00</v>
          </cell>
          <cell r="I3961" t="str">
            <v>0</v>
          </cell>
          <cell r="J3961">
            <v>14450</v>
          </cell>
          <cell r="K3961">
            <v>100000</v>
          </cell>
          <cell r="L3961">
            <v>6405</v>
          </cell>
          <cell r="M3961">
            <v>40000</v>
          </cell>
          <cell r="N3961">
            <v>40000</v>
          </cell>
          <cell r="O3961">
            <v>40000</v>
          </cell>
        </row>
        <row r="3962">
          <cell r="A3962" t="str">
            <v>15</v>
          </cell>
          <cell r="B3962" t="str">
            <v>01</v>
          </cell>
          <cell r="C3962" t="str">
            <v>03</v>
          </cell>
          <cell r="D3962" t="str">
            <v>92</v>
          </cell>
          <cell r="E3962" t="str">
            <v>13</v>
          </cell>
          <cell r="F3962" t="str">
            <v>36</v>
          </cell>
          <cell r="G3962" t="str">
            <v>9</v>
          </cell>
          <cell r="H3962" t="str">
            <v>00</v>
          </cell>
          <cell r="I3962" t="str">
            <v>0</v>
          </cell>
          <cell r="J3962">
            <v>0</v>
          </cell>
          <cell r="K3962">
            <v>140000</v>
          </cell>
          <cell r="L3962">
            <v>0</v>
          </cell>
          <cell r="M3962">
            <v>1</v>
          </cell>
          <cell r="N3962">
            <v>1</v>
          </cell>
          <cell r="O3962">
            <v>1</v>
          </cell>
        </row>
        <row r="3963">
          <cell r="A3963" t="str">
            <v>15</v>
          </cell>
          <cell r="B3963" t="str">
            <v>01</v>
          </cell>
          <cell r="C3963" t="str">
            <v>04</v>
          </cell>
          <cell r="D3963" t="str">
            <v>01</v>
          </cell>
          <cell r="E3963" t="str">
            <v>10</v>
          </cell>
          <cell r="F3963" t="str">
            <v>01</v>
          </cell>
          <cell r="G3963" t="str">
            <v>1</v>
          </cell>
          <cell r="H3963" t="str">
            <v>00</v>
          </cell>
          <cell r="I3963" t="str">
            <v>0</v>
          </cell>
          <cell r="J3963">
            <v>70374</v>
          </cell>
          <cell r="K3963">
            <v>70557</v>
          </cell>
          <cell r="L3963">
            <v>74941</v>
          </cell>
          <cell r="M3963">
            <v>66201</v>
          </cell>
          <cell r="N3963">
            <v>66201</v>
          </cell>
          <cell r="O3963">
            <v>66201</v>
          </cell>
        </row>
        <row r="3964">
          <cell r="A3964" t="str">
            <v>15</v>
          </cell>
          <cell r="B3964" t="str">
            <v>01</v>
          </cell>
          <cell r="C3964" t="str">
            <v>04</v>
          </cell>
          <cell r="D3964" t="str">
            <v>01</v>
          </cell>
          <cell r="E3964" t="str">
            <v>10</v>
          </cell>
          <cell r="F3964" t="str">
            <v>01</v>
          </cell>
          <cell r="G3964" t="str">
            <v>2</v>
          </cell>
          <cell r="H3964" t="str">
            <v>00</v>
          </cell>
          <cell r="I3964" t="str">
            <v>0</v>
          </cell>
          <cell r="J3964">
            <v>8473</v>
          </cell>
          <cell r="K3964">
            <v>11065</v>
          </cell>
          <cell r="L3964">
            <v>10750</v>
          </cell>
          <cell r="M3964">
            <v>11715</v>
          </cell>
          <cell r="N3964">
            <v>11715</v>
          </cell>
          <cell r="O3964">
            <v>11715</v>
          </cell>
        </row>
        <row r="3965">
          <cell r="A3965" t="str">
            <v>15</v>
          </cell>
          <cell r="B3965" t="str">
            <v>01</v>
          </cell>
          <cell r="C3965" t="str">
            <v>04</v>
          </cell>
          <cell r="D3965" t="str">
            <v>01</v>
          </cell>
          <cell r="E3965" t="str">
            <v>12</v>
          </cell>
          <cell r="F3965" t="str">
            <v>01</v>
          </cell>
          <cell r="G3965" t="str">
            <v>0</v>
          </cell>
          <cell r="H3965" t="str">
            <v>00</v>
          </cell>
          <cell r="I3965" t="str">
            <v>0</v>
          </cell>
          <cell r="J3965">
            <v>0</v>
          </cell>
          <cell r="K3965">
            <v>750</v>
          </cell>
          <cell r="L3965">
            <v>809</v>
          </cell>
          <cell r="M3965">
            <v>1</v>
          </cell>
          <cell r="N3965">
            <v>1</v>
          </cell>
          <cell r="O3965">
            <v>1</v>
          </cell>
        </row>
        <row r="3966">
          <cell r="A3966" t="str">
            <v>15</v>
          </cell>
          <cell r="B3966" t="str">
            <v>01</v>
          </cell>
          <cell r="C3966" t="str">
            <v>04</v>
          </cell>
          <cell r="D3966" t="str">
            <v>01</v>
          </cell>
          <cell r="E3966" t="str">
            <v>12</v>
          </cell>
          <cell r="F3966" t="str">
            <v>03</v>
          </cell>
          <cell r="G3966" t="str">
            <v>0</v>
          </cell>
          <cell r="H3966" t="str">
            <v>00</v>
          </cell>
          <cell r="I3966" t="str">
            <v>0</v>
          </cell>
          <cell r="J3966">
            <v>2946</v>
          </cell>
          <cell r="K3966">
            <v>3000</v>
          </cell>
          <cell r="L3966">
            <v>3833</v>
          </cell>
          <cell r="M3966">
            <v>1</v>
          </cell>
          <cell r="N3966">
            <v>1</v>
          </cell>
          <cell r="O3966">
            <v>1</v>
          </cell>
        </row>
        <row r="3967">
          <cell r="A3967" t="str">
            <v>15</v>
          </cell>
          <cell r="B3967" t="str">
            <v>01</v>
          </cell>
          <cell r="C3967" t="str">
            <v>04</v>
          </cell>
          <cell r="D3967" t="str">
            <v>01</v>
          </cell>
          <cell r="E3967" t="str">
            <v>12</v>
          </cell>
          <cell r="F3967" t="str">
            <v>06</v>
          </cell>
          <cell r="G3967" t="str">
            <v>0</v>
          </cell>
          <cell r="H3967" t="str">
            <v>00</v>
          </cell>
          <cell r="I3967" t="str">
            <v>0</v>
          </cell>
          <cell r="J3967">
            <v>0</v>
          </cell>
          <cell r="K3967">
            <v>500</v>
          </cell>
          <cell r="L3967">
            <v>0</v>
          </cell>
          <cell r="M3967">
            <v>500</v>
          </cell>
          <cell r="N3967">
            <v>500</v>
          </cell>
          <cell r="O3967">
            <v>500</v>
          </cell>
        </row>
        <row r="3968">
          <cell r="A3968" t="str">
            <v>15</v>
          </cell>
          <cell r="B3968" t="str">
            <v>01</v>
          </cell>
          <cell r="C3968" t="str">
            <v>04</v>
          </cell>
          <cell r="D3968" t="str">
            <v>01</v>
          </cell>
          <cell r="E3968" t="str">
            <v>13</v>
          </cell>
          <cell r="F3968" t="str">
            <v>01</v>
          </cell>
          <cell r="G3968" t="str">
            <v>1</v>
          </cell>
          <cell r="H3968" t="str">
            <v>00</v>
          </cell>
          <cell r="I3968" t="str">
            <v>0</v>
          </cell>
          <cell r="J3968">
            <v>5046</v>
          </cell>
          <cell r="K3968">
            <v>2250</v>
          </cell>
          <cell r="L3968">
            <v>2877</v>
          </cell>
          <cell r="M3968">
            <v>1</v>
          </cell>
          <cell r="N3968">
            <v>1</v>
          </cell>
          <cell r="O3968">
            <v>1</v>
          </cell>
        </row>
        <row r="3969">
          <cell r="A3969" t="str">
            <v>15</v>
          </cell>
          <cell r="B3969" t="str">
            <v>01</v>
          </cell>
          <cell r="C3969" t="str">
            <v>04</v>
          </cell>
          <cell r="D3969" t="str">
            <v>01</v>
          </cell>
          <cell r="E3969" t="str">
            <v>13</v>
          </cell>
          <cell r="F3969" t="str">
            <v>08</v>
          </cell>
          <cell r="G3969" t="str">
            <v>2</v>
          </cell>
          <cell r="H3969" t="str">
            <v>00</v>
          </cell>
          <cell r="I3969" t="str">
            <v>0</v>
          </cell>
          <cell r="J3969">
            <v>473</v>
          </cell>
          <cell r="K3969">
            <v>500</v>
          </cell>
          <cell r="L3969">
            <v>622</v>
          </cell>
          <cell r="M3969">
            <v>500</v>
          </cell>
          <cell r="N3969">
            <v>500</v>
          </cell>
          <cell r="O3969">
            <v>500</v>
          </cell>
        </row>
        <row r="3970">
          <cell r="A3970" t="str">
            <v>15</v>
          </cell>
          <cell r="B3970" t="str">
            <v>01</v>
          </cell>
          <cell r="C3970" t="str">
            <v>04</v>
          </cell>
          <cell r="D3970" t="str">
            <v>01</v>
          </cell>
          <cell r="E3970" t="str">
            <v>13</v>
          </cell>
          <cell r="F3970" t="str">
            <v>09</v>
          </cell>
          <cell r="G3970" t="str">
            <v>0</v>
          </cell>
          <cell r="H3970" t="str">
            <v>00</v>
          </cell>
          <cell r="I3970" t="str">
            <v>0</v>
          </cell>
          <cell r="J3970">
            <v>1746</v>
          </cell>
          <cell r="K3970">
            <v>500</v>
          </cell>
          <cell r="L3970">
            <v>652</v>
          </cell>
          <cell r="M3970">
            <v>1</v>
          </cell>
          <cell r="N3970">
            <v>1</v>
          </cell>
          <cell r="O3970">
            <v>1</v>
          </cell>
        </row>
        <row r="3971">
          <cell r="A3971" t="str">
            <v>15</v>
          </cell>
          <cell r="B3971" t="str">
            <v>01</v>
          </cell>
          <cell r="C3971" t="str">
            <v>04</v>
          </cell>
          <cell r="D3971" t="str">
            <v>01</v>
          </cell>
          <cell r="E3971" t="str">
            <v>13</v>
          </cell>
          <cell r="F3971" t="str">
            <v>10</v>
          </cell>
          <cell r="G3971" t="str">
            <v>1</v>
          </cell>
          <cell r="H3971" t="str">
            <v>00</v>
          </cell>
          <cell r="I3971" t="str">
            <v>0</v>
          </cell>
          <cell r="J3971">
            <v>2288</v>
          </cell>
          <cell r="K3971">
            <v>2500</v>
          </cell>
          <cell r="L3971">
            <v>3260</v>
          </cell>
          <cell r="M3971">
            <v>50</v>
          </cell>
          <cell r="N3971">
            <v>50</v>
          </cell>
          <cell r="O3971">
            <v>50</v>
          </cell>
        </row>
        <row r="3972">
          <cell r="A3972" t="str">
            <v>15</v>
          </cell>
          <cell r="B3972" t="str">
            <v>01</v>
          </cell>
          <cell r="C3972" t="str">
            <v>04</v>
          </cell>
          <cell r="D3972" t="str">
            <v>01</v>
          </cell>
          <cell r="E3972" t="str">
            <v>13</v>
          </cell>
          <cell r="F3972" t="str">
            <v>11</v>
          </cell>
          <cell r="G3972" t="str">
            <v>0</v>
          </cell>
          <cell r="H3972" t="str">
            <v>00</v>
          </cell>
          <cell r="I3972" t="str">
            <v>0</v>
          </cell>
          <cell r="J3972">
            <v>176</v>
          </cell>
          <cell r="K3972">
            <v>400</v>
          </cell>
          <cell r="L3972">
            <v>489</v>
          </cell>
          <cell r="M3972">
            <v>400</v>
          </cell>
          <cell r="N3972">
            <v>400</v>
          </cell>
          <cell r="O3972">
            <v>400</v>
          </cell>
        </row>
        <row r="3973">
          <cell r="A3973" t="str">
            <v>15</v>
          </cell>
          <cell r="B3973" t="str">
            <v>01</v>
          </cell>
          <cell r="C3973" t="str">
            <v>04</v>
          </cell>
          <cell r="D3973" t="str">
            <v>01</v>
          </cell>
          <cell r="E3973" t="str">
            <v>13</v>
          </cell>
          <cell r="F3973" t="str">
            <v>33</v>
          </cell>
          <cell r="G3973" t="str">
            <v>0</v>
          </cell>
          <cell r="H3973" t="str">
            <v>00</v>
          </cell>
          <cell r="I3973" t="str">
            <v>0</v>
          </cell>
          <cell r="J3973">
            <v>15000</v>
          </cell>
          <cell r="K3973">
            <v>9000</v>
          </cell>
          <cell r="L3973">
            <v>10355</v>
          </cell>
          <cell r="M3973">
            <v>1</v>
          </cell>
          <cell r="N3973">
            <v>1</v>
          </cell>
          <cell r="O3973">
            <v>1</v>
          </cell>
        </row>
        <row r="3974">
          <cell r="A3974" t="str">
            <v>15</v>
          </cell>
          <cell r="B3974" t="str">
            <v>01</v>
          </cell>
          <cell r="C3974" t="str">
            <v>04</v>
          </cell>
          <cell r="D3974" t="str">
            <v>01</v>
          </cell>
          <cell r="E3974" t="str">
            <v>14</v>
          </cell>
          <cell r="F3974" t="str">
            <v>02</v>
          </cell>
          <cell r="G3974" t="str">
            <v>0</v>
          </cell>
          <cell r="H3974" t="str">
            <v>00</v>
          </cell>
          <cell r="I3974" t="str">
            <v>0</v>
          </cell>
          <cell r="J3974">
            <v>2247</v>
          </cell>
          <cell r="K3974">
            <v>2600</v>
          </cell>
          <cell r="L3974">
            <v>3352</v>
          </cell>
          <cell r="M3974">
            <v>1</v>
          </cell>
          <cell r="N3974">
            <v>1</v>
          </cell>
          <cell r="O3974">
            <v>1</v>
          </cell>
        </row>
        <row r="3975">
          <cell r="A3975" t="str">
            <v>15</v>
          </cell>
          <cell r="B3975" t="str">
            <v>01</v>
          </cell>
          <cell r="C3975" t="str">
            <v>04</v>
          </cell>
          <cell r="D3975" t="str">
            <v>01</v>
          </cell>
          <cell r="E3975" t="str">
            <v>14</v>
          </cell>
          <cell r="F3975" t="str">
            <v>05</v>
          </cell>
          <cell r="G3975" t="str">
            <v>0</v>
          </cell>
          <cell r="H3975" t="str">
            <v>00</v>
          </cell>
          <cell r="I3975" t="str">
            <v>0</v>
          </cell>
          <cell r="J3975">
            <v>386</v>
          </cell>
          <cell r="K3975">
            <v>850</v>
          </cell>
          <cell r="L3975">
            <v>715</v>
          </cell>
          <cell r="M3975">
            <v>1</v>
          </cell>
          <cell r="N3975">
            <v>1</v>
          </cell>
          <cell r="O3975">
            <v>1</v>
          </cell>
        </row>
        <row r="3976">
          <cell r="A3976" t="str">
            <v>15</v>
          </cell>
          <cell r="B3976" t="str">
            <v>01</v>
          </cell>
          <cell r="C3976" t="str">
            <v>04</v>
          </cell>
          <cell r="D3976" t="str">
            <v>01</v>
          </cell>
          <cell r="E3976" t="str">
            <v>14</v>
          </cell>
          <cell r="F3976" t="str">
            <v>06</v>
          </cell>
          <cell r="G3976" t="str">
            <v>0</v>
          </cell>
          <cell r="H3976" t="str">
            <v>00</v>
          </cell>
          <cell r="I3976" t="str">
            <v>0</v>
          </cell>
          <cell r="J3976">
            <v>479</v>
          </cell>
          <cell r="K3976">
            <v>600</v>
          </cell>
          <cell r="L3976">
            <v>1256</v>
          </cell>
          <cell r="M3976">
            <v>600</v>
          </cell>
          <cell r="N3976">
            <v>600</v>
          </cell>
          <cell r="O3976">
            <v>600</v>
          </cell>
        </row>
        <row r="3977">
          <cell r="A3977" t="str">
            <v>15</v>
          </cell>
          <cell r="B3977" t="str">
            <v>01</v>
          </cell>
          <cell r="C3977" t="str">
            <v>04</v>
          </cell>
          <cell r="D3977" t="str">
            <v>01</v>
          </cell>
          <cell r="E3977" t="str">
            <v>14</v>
          </cell>
          <cell r="F3977" t="str">
            <v>07</v>
          </cell>
          <cell r="G3977" t="str">
            <v>0</v>
          </cell>
          <cell r="H3977" t="str">
            <v>00</v>
          </cell>
          <cell r="I3977" t="str">
            <v>0</v>
          </cell>
          <cell r="J3977">
            <v>369</v>
          </cell>
          <cell r="K3977">
            <v>375</v>
          </cell>
          <cell r="L3977">
            <v>417</v>
          </cell>
          <cell r="M3977">
            <v>1</v>
          </cell>
          <cell r="N3977">
            <v>1</v>
          </cell>
          <cell r="O3977">
            <v>1</v>
          </cell>
        </row>
        <row r="3978">
          <cell r="A3978" t="str">
            <v>15</v>
          </cell>
          <cell r="B3978" t="str">
            <v>01</v>
          </cell>
          <cell r="C3978" t="str">
            <v>04</v>
          </cell>
          <cell r="D3978" t="str">
            <v>01</v>
          </cell>
          <cell r="E3978" t="str">
            <v>14</v>
          </cell>
          <cell r="F3978" t="str">
            <v>15</v>
          </cell>
          <cell r="G3978" t="str">
            <v>1</v>
          </cell>
          <cell r="H3978" t="str">
            <v>00</v>
          </cell>
          <cell r="I3978" t="str">
            <v>0</v>
          </cell>
          <cell r="J3978">
            <v>14452</v>
          </cell>
          <cell r="K3978">
            <v>19000</v>
          </cell>
          <cell r="L3978">
            <v>19232</v>
          </cell>
          <cell r="M3978">
            <v>10000</v>
          </cell>
          <cell r="N3978">
            <v>10000</v>
          </cell>
          <cell r="O3978">
            <v>10000</v>
          </cell>
        </row>
        <row r="3979">
          <cell r="A3979" t="str">
            <v>15</v>
          </cell>
          <cell r="B3979" t="str">
            <v>01</v>
          </cell>
          <cell r="C3979" t="str">
            <v>04</v>
          </cell>
          <cell r="D3979" t="str">
            <v>02</v>
          </cell>
          <cell r="E3979" t="str">
            <v>11</v>
          </cell>
          <cell r="F3979" t="str">
            <v>01</v>
          </cell>
          <cell r="G3979" t="str">
            <v>1</v>
          </cell>
          <cell r="H3979" t="str">
            <v>00</v>
          </cell>
          <cell r="I3979" t="str">
            <v>0</v>
          </cell>
          <cell r="J3979">
            <v>2096</v>
          </cell>
          <cell r="K3979">
            <v>13</v>
          </cell>
          <cell r="L3979">
            <v>1314</v>
          </cell>
          <cell r="M3979">
            <v>1</v>
          </cell>
          <cell r="N3979">
            <v>1</v>
          </cell>
          <cell r="O3979">
            <v>1</v>
          </cell>
        </row>
        <row r="3980">
          <cell r="A3980" t="str">
            <v>15</v>
          </cell>
          <cell r="B3980" t="str">
            <v>01</v>
          </cell>
          <cell r="C3980" t="str">
            <v>04</v>
          </cell>
          <cell r="D3980" t="str">
            <v>02</v>
          </cell>
          <cell r="E3980" t="str">
            <v>12</v>
          </cell>
          <cell r="F3980" t="str">
            <v>06</v>
          </cell>
          <cell r="G3980" t="str">
            <v>0</v>
          </cell>
          <cell r="H3980" t="str">
            <v>00</v>
          </cell>
          <cell r="I3980" t="str">
            <v>0</v>
          </cell>
          <cell r="J3980">
            <v>0</v>
          </cell>
          <cell r="K3980">
            <v>200</v>
          </cell>
          <cell r="L3980">
            <v>0</v>
          </cell>
          <cell r="M3980">
            <v>200</v>
          </cell>
          <cell r="N3980">
            <v>200</v>
          </cell>
          <cell r="O3980">
            <v>200</v>
          </cell>
        </row>
        <row r="3981">
          <cell r="A3981" t="str">
            <v>15</v>
          </cell>
          <cell r="B3981" t="str">
            <v>01</v>
          </cell>
          <cell r="C3981" t="str">
            <v>04</v>
          </cell>
          <cell r="D3981" t="str">
            <v>02</v>
          </cell>
          <cell r="E3981" t="str">
            <v>13</v>
          </cell>
          <cell r="F3981" t="str">
            <v>10</v>
          </cell>
          <cell r="G3981" t="str">
            <v>1</v>
          </cell>
          <cell r="H3981" t="str">
            <v>00</v>
          </cell>
          <cell r="I3981" t="str">
            <v>0</v>
          </cell>
          <cell r="J3981">
            <v>0</v>
          </cell>
          <cell r="K3981">
            <v>2000</v>
          </cell>
          <cell r="L3981">
            <v>1268</v>
          </cell>
          <cell r="M3981">
            <v>1000</v>
          </cell>
          <cell r="N3981">
            <v>1000</v>
          </cell>
          <cell r="O3981">
            <v>1000</v>
          </cell>
        </row>
        <row r="3982">
          <cell r="A3982" t="str">
            <v>15</v>
          </cell>
          <cell r="B3982" t="str">
            <v>01</v>
          </cell>
          <cell r="C3982" t="str">
            <v>04</v>
          </cell>
          <cell r="D3982" t="str">
            <v>03</v>
          </cell>
          <cell r="E3982" t="str">
            <v>13</v>
          </cell>
          <cell r="F3982" t="str">
            <v>10</v>
          </cell>
          <cell r="G3982" t="str">
            <v>1</v>
          </cell>
          <cell r="H3982" t="str">
            <v>00</v>
          </cell>
          <cell r="I3982" t="str">
            <v>0</v>
          </cell>
          <cell r="J3982">
            <v>400</v>
          </cell>
          <cell r="K3982">
            <v>2000</v>
          </cell>
          <cell r="L3982">
            <v>2949</v>
          </cell>
          <cell r="M3982">
            <v>1</v>
          </cell>
          <cell r="N3982">
            <v>1</v>
          </cell>
          <cell r="O3982">
            <v>1</v>
          </cell>
        </row>
        <row r="3983">
          <cell r="A3983" t="str">
            <v>15</v>
          </cell>
          <cell r="B3983" t="str">
            <v>01</v>
          </cell>
          <cell r="C3983" t="str">
            <v>04</v>
          </cell>
          <cell r="D3983" t="str">
            <v>03</v>
          </cell>
          <cell r="E3983" t="str">
            <v>14</v>
          </cell>
          <cell r="F3983" t="str">
            <v>06</v>
          </cell>
          <cell r="G3983" t="str">
            <v>0</v>
          </cell>
          <cell r="H3983" t="str">
            <v>00</v>
          </cell>
          <cell r="I3983" t="str">
            <v>0</v>
          </cell>
          <cell r="J3983">
            <v>353</v>
          </cell>
          <cell r="K3983">
            <v>420</v>
          </cell>
          <cell r="L3983">
            <v>548</v>
          </cell>
          <cell r="M3983">
            <v>420</v>
          </cell>
          <cell r="N3983">
            <v>420</v>
          </cell>
          <cell r="O3983">
            <v>420</v>
          </cell>
        </row>
        <row r="3984">
          <cell r="A3984" t="str">
            <v>15</v>
          </cell>
          <cell r="B3984" t="str">
            <v>01</v>
          </cell>
          <cell r="C3984" t="str">
            <v>04</v>
          </cell>
          <cell r="D3984" t="str">
            <v>03</v>
          </cell>
          <cell r="E3984" t="str">
            <v>14</v>
          </cell>
          <cell r="F3984" t="str">
            <v>06</v>
          </cell>
          <cell r="G3984" t="str">
            <v>2</v>
          </cell>
          <cell r="H3984" t="str">
            <v>00</v>
          </cell>
          <cell r="I3984" t="str">
            <v>0</v>
          </cell>
          <cell r="J3984">
            <v>295</v>
          </cell>
          <cell r="K3984">
            <v>300</v>
          </cell>
          <cell r="L3984">
            <v>232</v>
          </cell>
          <cell r="M3984">
            <v>300</v>
          </cell>
          <cell r="N3984">
            <v>300</v>
          </cell>
          <cell r="O3984">
            <v>300</v>
          </cell>
        </row>
        <row r="3985">
          <cell r="A3985" t="str">
            <v>15</v>
          </cell>
          <cell r="B3985" t="str">
            <v>01</v>
          </cell>
          <cell r="C3985" t="str">
            <v>04</v>
          </cell>
          <cell r="D3985" t="str">
            <v>04</v>
          </cell>
          <cell r="E3985" t="str">
            <v>14</v>
          </cell>
          <cell r="F3985" t="str">
            <v>02</v>
          </cell>
          <cell r="G3985" t="str">
            <v>1</v>
          </cell>
          <cell r="H3985" t="str">
            <v>00</v>
          </cell>
          <cell r="I3985" t="str">
            <v>0</v>
          </cell>
          <cell r="J3985">
            <v>2559</v>
          </cell>
          <cell r="K3985">
            <v>2600</v>
          </cell>
          <cell r="L3985">
            <v>3429</v>
          </cell>
          <cell r="M3985">
            <v>2100</v>
          </cell>
          <cell r="N3985">
            <v>2100</v>
          </cell>
          <cell r="O3985">
            <v>2100</v>
          </cell>
        </row>
        <row r="3986">
          <cell r="A3986" t="str">
            <v>15</v>
          </cell>
          <cell r="B3986" t="str">
            <v>01</v>
          </cell>
          <cell r="C3986" t="str">
            <v>04</v>
          </cell>
          <cell r="D3986" t="str">
            <v>04</v>
          </cell>
          <cell r="E3986" t="str">
            <v>14</v>
          </cell>
          <cell r="F3986" t="str">
            <v>02</v>
          </cell>
          <cell r="G3986" t="str">
            <v>2</v>
          </cell>
          <cell r="H3986" t="str">
            <v>00</v>
          </cell>
          <cell r="I3986" t="str">
            <v>0</v>
          </cell>
          <cell r="J3986">
            <v>1089</v>
          </cell>
          <cell r="K3986">
            <v>1800</v>
          </cell>
          <cell r="L3986">
            <v>2225</v>
          </cell>
          <cell r="M3986">
            <v>1800</v>
          </cell>
          <cell r="N3986">
            <v>1800</v>
          </cell>
          <cell r="O3986">
            <v>1800</v>
          </cell>
        </row>
        <row r="3987">
          <cell r="A3987" t="str">
            <v>15</v>
          </cell>
          <cell r="B3987" t="str">
            <v>01</v>
          </cell>
          <cell r="C3987" t="str">
            <v>04</v>
          </cell>
          <cell r="D3987" t="str">
            <v>05</v>
          </cell>
          <cell r="E3987" t="str">
            <v>13</v>
          </cell>
          <cell r="F3987" t="str">
            <v>10</v>
          </cell>
          <cell r="G3987" t="str">
            <v>1</v>
          </cell>
          <cell r="H3987" t="str">
            <v>00</v>
          </cell>
          <cell r="I3987" t="str">
            <v>0</v>
          </cell>
          <cell r="J3987">
            <v>1186</v>
          </cell>
          <cell r="K3987">
            <v>2100</v>
          </cell>
          <cell r="L3987">
            <v>2730</v>
          </cell>
          <cell r="M3987">
            <v>100</v>
          </cell>
          <cell r="N3987">
            <v>100</v>
          </cell>
          <cell r="O3987">
            <v>100</v>
          </cell>
        </row>
        <row r="3988">
          <cell r="A3988" t="str">
            <v>15</v>
          </cell>
          <cell r="B3988" t="str">
            <v>01</v>
          </cell>
          <cell r="C3988" t="str">
            <v>04</v>
          </cell>
          <cell r="D3988" t="str">
            <v>05</v>
          </cell>
          <cell r="E3988" t="str">
            <v>14</v>
          </cell>
          <cell r="F3988" t="str">
            <v>02</v>
          </cell>
          <cell r="G3988" t="str">
            <v>1</v>
          </cell>
          <cell r="H3988" t="str">
            <v>00</v>
          </cell>
          <cell r="I3988" t="str">
            <v>0</v>
          </cell>
          <cell r="J3988">
            <v>1070</v>
          </cell>
          <cell r="K3988">
            <v>1900</v>
          </cell>
          <cell r="L3988">
            <v>2472</v>
          </cell>
          <cell r="M3988">
            <v>1</v>
          </cell>
          <cell r="N3988">
            <v>1</v>
          </cell>
          <cell r="O3988">
            <v>1</v>
          </cell>
        </row>
        <row r="3989">
          <cell r="A3989" t="str">
            <v>15</v>
          </cell>
          <cell r="B3989" t="str">
            <v>01</v>
          </cell>
          <cell r="C3989" t="str">
            <v>04</v>
          </cell>
          <cell r="D3989" t="str">
            <v>06</v>
          </cell>
          <cell r="E3989" t="str">
            <v>14</v>
          </cell>
          <cell r="F3989" t="str">
            <v>06</v>
          </cell>
          <cell r="G3989" t="str">
            <v>1</v>
          </cell>
          <cell r="H3989" t="str">
            <v>00</v>
          </cell>
          <cell r="I3989" t="str">
            <v>0</v>
          </cell>
          <cell r="J3989">
            <v>1229</v>
          </cell>
          <cell r="K3989">
            <v>360</v>
          </cell>
          <cell r="L3989">
            <v>443</v>
          </cell>
          <cell r="M3989">
            <v>360</v>
          </cell>
          <cell r="N3989">
            <v>360</v>
          </cell>
          <cell r="O3989">
            <v>360</v>
          </cell>
        </row>
        <row r="3990">
          <cell r="A3990" t="str">
            <v>15</v>
          </cell>
          <cell r="B3990" t="str">
            <v>01</v>
          </cell>
          <cell r="C3990" t="str">
            <v>04</v>
          </cell>
          <cell r="D3990" t="str">
            <v>07</v>
          </cell>
          <cell r="E3990" t="str">
            <v>14</v>
          </cell>
          <cell r="F3990" t="str">
            <v>02</v>
          </cell>
          <cell r="G3990" t="str">
            <v>1</v>
          </cell>
          <cell r="H3990" t="str">
            <v>00</v>
          </cell>
          <cell r="I3990" t="str">
            <v>0</v>
          </cell>
          <cell r="J3990">
            <v>1105</v>
          </cell>
          <cell r="K3990">
            <v>1145</v>
          </cell>
          <cell r="L3990">
            <v>1492</v>
          </cell>
          <cell r="M3990">
            <v>1145</v>
          </cell>
          <cell r="N3990">
            <v>1145</v>
          </cell>
          <cell r="O3990">
            <v>1145</v>
          </cell>
        </row>
        <row r="3991">
          <cell r="A3991" t="str">
            <v>15</v>
          </cell>
          <cell r="B3991" t="str">
            <v>01</v>
          </cell>
          <cell r="C3991" t="str">
            <v>04</v>
          </cell>
          <cell r="D3991" t="str">
            <v>92</v>
          </cell>
          <cell r="E3991" t="str">
            <v>11</v>
          </cell>
          <cell r="F3991" t="str">
            <v>01</v>
          </cell>
          <cell r="G3991" t="str">
            <v>0</v>
          </cell>
          <cell r="H3991" t="str">
            <v>00</v>
          </cell>
          <cell r="I3991" t="str">
            <v>0</v>
          </cell>
          <cell r="J3991">
            <v>0</v>
          </cell>
          <cell r="K3991">
            <v>48000</v>
          </cell>
          <cell r="L3991">
            <v>20934</v>
          </cell>
          <cell r="M3991">
            <v>38000</v>
          </cell>
          <cell r="N3991">
            <v>38000</v>
          </cell>
          <cell r="O3991">
            <v>38000</v>
          </cell>
        </row>
        <row r="3992">
          <cell r="A3992" t="str">
            <v>15</v>
          </cell>
          <cell r="B3992" t="str">
            <v>01</v>
          </cell>
          <cell r="C3992" t="str">
            <v>04</v>
          </cell>
          <cell r="D3992" t="str">
            <v>92</v>
          </cell>
          <cell r="E3992" t="str">
            <v>12</v>
          </cell>
          <cell r="F3992" t="str">
            <v>01</v>
          </cell>
          <cell r="G3992" t="str">
            <v>0</v>
          </cell>
          <cell r="H3992" t="str">
            <v>00</v>
          </cell>
          <cell r="I3992" t="str">
            <v>0</v>
          </cell>
          <cell r="J3992">
            <v>0</v>
          </cell>
          <cell r="K3992">
            <v>1000</v>
          </cell>
          <cell r="L3992">
            <v>0</v>
          </cell>
          <cell r="M3992">
            <v>1000</v>
          </cell>
          <cell r="N3992">
            <v>1000</v>
          </cell>
          <cell r="O3992">
            <v>1000</v>
          </cell>
        </row>
        <row r="3993">
          <cell r="A3993" t="str">
            <v>15</v>
          </cell>
          <cell r="B3993" t="str">
            <v>01</v>
          </cell>
          <cell r="C3993" t="str">
            <v>04</v>
          </cell>
          <cell r="D3993" t="str">
            <v>92</v>
          </cell>
          <cell r="E3993" t="str">
            <v>12</v>
          </cell>
          <cell r="F3993" t="str">
            <v>03</v>
          </cell>
          <cell r="G3993" t="str">
            <v>0</v>
          </cell>
          <cell r="H3993" t="str">
            <v>00</v>
          </cell>
          <cell r="I3993" t="str">
            <v>0</v>
          </cell>
          <cell r="J3993">
            <v>0</v>
          </cell>
          <cell r="K3993">
            <v>3000</v>
          </cell>
          <cell r="L3993">
            <v>722</v>
          </cell>
          <cell r="M3993">
            <v>2000</v>
          </cell>
          <cell r="N3993">
            <v>2000</v>
          </cell>
          <cell r="O3993">
            <v>2000</v>
          </cell>
        </row>
        <row r="3994">
          <cell r="A3994" t="str">
            <v>15</v>
          </cell>
          <cell r="B3994" t="str">
            <v>01</v>
          </cell>
          <cell r="C3994" t="str">
            <v>04</v>
          </cell>
          <cell r="D3994" t="str">
            <v>92</v>
          </cell>
          <cell r="E3994" t="str">
            <v>13</v>
          </cell>
          <cell r="F3994" t="str">
            <v>01</v>
          </cell>
          <cell r="G3994" t="str">
            <v>0</v>
          </cell>
          <cell r="H3994" t="str">
            <v>00</v>
          </cell>
          <cell r="I3994" t="str">
            <v>0</v>
          </cell>
          <cell r="J3994">
            <v>0</v>
          </cell>
          <cell r="K3994">
            <v>3000</v>
          </cell>
          <cell r="L3994">
            <v>2658</v>
          </cell>
          <cell r="M3994">
            <v>2500</v>
          </cell>
          <cell r="N3994">
            <v>2500</v>
          </cell>
          <cell r="O3994">
            <v>2500</v>
          </cell>
        </row>
        <row r="3995">
          <cell r="A3995" t="str">
            <v>15</v>
          </cell>
          <cell r="B3995" t="str">
            <v>01</v>
          </cell>
          <cell r="C3995" t="str">
            <v>04</v>
          </cell>
          <cell r="D3995" t="str">
            <v>92</v>
          </cell>
          <cell r="E3995" t="str">
            <v>13</v>
          </cell>
          <cell r="F3995" t="str">
            <v>07</v>
          </cell>
          <cell r="G3995" t="str">
            <v>0</v>
          </cell>
          <cell r="H3995" t="str">
            <v>00</v>
          </cell>
          <cell r="I3995" t="str">
            <v>0</v>
          </cell>
          <cell r="J3995">
            <v>0</v>
          </cell>
          <cell r="K3995">
            <v>59697</v>
          </cell>
          <cell r="L3995">
            <v>0</v>
          </cell>
          <cell r="M3995">
            <v>39697</v>
          </cell>
          <cell r="N3995">
            <v>39697</v>
          </cell>
          <cell r="O3995">
            <v>39697</v>
          </cell>
        </row>
        <row r="3996">
          <cell r="A3996" t="str">
            <v>15</v>
          </cell>
          <cell r="B3996" t="str">
            <v>01</v>
          </cell>
          <cell r="C3996" t="str">
            <v>04</v>
          </cell>
          <cell r="D3996" t="str">
            <v>92</v>
          </cell>
          <cell r="E3996" t="str">
            <v>13</v>
          </cell>
          <cell r="F3996" t="str">
            <v>09</v>
          </cell>
          <cell r="G3996" t="str">
            <v>0</v>
          </cell>
          <cell r="H3996" t="str">
            <v>00</v>
          </cell>
          <cell r="I3996" t="str">
            <v>0</v>
          </cell>
          <cell r="J3996">
            <v>0</v>
          </cell>
          <cell r="K3996">
            <v>3000</v>
          </cell>
          <cell r="L3996">
            <v>2646</v>
          </cell>
          <cell r="M3996">
            <v>2000</v>
          </cell>
          <cell r="N3996">
            <v>2000</v>
          </cell>
          <cell r="O3996">
            <v>2000</v>
          </cell>
        </row>
        <row r="3997">
          <cell r="A3997" t="str">
            <v>15</v>
          </cell>
          <cell r="B3997" t="str">
            <v>01</v>
          </cell>
          <cell r="C3997" t="str">
            <v>04</v>
          </cell>
          <cell r="D3997" t="str">
            <v>92</v>
          </cell>
          <cell r="E3997" t="str">
            <v>13</v>
          </cell>
          <cell r="F3997" t="str">
            <v>15</v>
          </cell>
          <cell r="G3997" t="str">
            <v>0</v>
          </cell>
          <cell r="H3997" t="str">
            <v>00</v>
          </cell>
          <cell r="I3997" t="str">
            <v>0</v>
          </cell>
          <cell r="J3997">
            <v>0</v>
          </cell>
          <cell r="K3997">
            <v>94001</v>
          </cell>
          <cell r="L3997">
            <v>35310</v>
          </cell>
          <cell r="M3997">
            <v>82501</v>
          </cell>
          <cell r="N3997">
            <v>82501</v>
          </cell>
          <cell r="O3997">
            <v>82501</v>
          </cell>
        </row>
        <row r="3998">
          <cell r="A3998" t="str">
            <v>15</v>
          </cell>
          <cell r="B3998" t="str">
            <v>01</v>
          </cell>
          <cell r="C3998" t="str">
            <v>04</v>
          </cell>
          <cell r="D3998" t="str">
            <v>92</v>
          </cell>
          <cell r="E3998" t="str">
            <v>13</v>
          </cell>
          <cell r="F3998" t="str">
            <v>33</v>
          </cell>
          <cell r="G3998" t="str">
            <v>0</v>
          </cell>
          <cell r="H3998" t="str">
            <v>00</v>
          </cell>
          <cell r="I3998" t="str">
            <v>0</v>
          </cell>
          <cell r="J3998">
            <v>0</v>
          </cell>
          <cell r="K3998">
            <v>12875</v>
          </cell>
          <cell r="L3998">
            <v>9061</v>
          </cell>
          <cell r="M3998">
            <v>12875</v>
          </cell>
          <cell r="N3998">
            <v>12875</v>
          </cell>
          <cell r="O3998">
            <v>12875</v>
          </cell>
        </row>
        <row r="3999">
          <cell r="A3999" t="str">
            <v>15</v>
          </cell>
          <cell r="B3999" t="str">
            <v>01</v>
          </cell>
          <cell r="C3999" t="str">
            <v>04</v>
          </cell>
          <cell r="D3999" t="str">
            <v>92</v>
          </cell>
          <cell r="E3999" t="str">
            <v>14</v>
          </cell>
          <cell r="F3999" t="str">
            <v>02</v>
          </cell>
          <cell r="G3999" t="str">
            <v>0</v>
          </cell>
          <cell r="H3999" t="str">
            <v>00</v>
          </cell>
          <cell r="I3999" t="str">
            <v>0</v>
          </cell>
          <cell r="J3999">
            <v>0</v>
          </cell>
          <cell r="K3999">
            <v>15000</v>
          </cell>
          <cell r="L3999">
            <v>4139</v>
          </cell>
          <cell r="M3999">
            <v>5000</v>
          </cell>
          <cell r="N3999">
            <v>5000</v>
          </cell>
          <cell r="O3999">
            <v>5000</v>
          </cell>
        </row>
        <row r="4000">
          <cell r="A4000" t="str">
            <v>15</v>
          </cell>
          <cell r="B4000" t="str">
            <v>01</v>
          </cell>
          <cell r="C4000" t="str">
            <v>04</v>
          </cell>
          <cell r="D4000" t="str">
            <v>92</v>
          </cell>
          <cell r="E4000" t="str">
            <v>14</v>
          </cell>
          <cell r="F4000" t="str">
            <v>05</v>
          </cell>
          <cell r="G4000" t="str">
            <v>0</v>
          </cell>
          <cell r="H4000" t="str">
            <v>00</v>
          </cell>
          <cell r="I4000" t="str">
            <v>0</v>
          </cell>
          <cell r="J4000">
            <v>0</v>
          </cell>
          <cell r="K4000">
            <v>2500</v>
          </cell>
          <cell r="L4000">
            <v>2500</v>
          </cell>
          <cell r="M4000">
            <v>2000</v>
          </cell>
          <cell r="N4000">
            <v>2000</v>
          </cell>
          <cell r="O4000">
            <v>2000</v>
          </cell>
        </row>
        <row r="4001">
          <cell r="A4001" t="str">
            <v>15</v>
          </cell>
          <cell r="B4001" t="str">
            <v>01</v>
          </cell>
          <cell r="C4001" t="str">
            <v>04</v>
          </cell>
          <cell r="D4001" t="str">
            <v>92</v>
          </cell>
          <cell r="E4001" t="str">
            <v>14</v>
          </cell>
          <cell r="F4001" t="str">
            <v>07</v>
          </cell>
          <cell r="G4001" t="str">
            <v>0</v>
          </cell>
          <cell r="H4001" t="str">
            <v>00</v>
          </cell>
          <cell r="I4001" t="str">
            <v>0</v>
          </cell>
          <cell r="J4001">
            <v>0</v>
          </cell>
          <cell r="K4001">
            <v>500</v>
          </cell>
          <cell r="L4001">
            <v>0</v>
          </cell>
          <cell r="M4001">
            <v>500</v>
          </cell>
          <cell r="N4001">
            <v>500</v>
          </cell>
          <cell r="O4001">
            <v>500</v>
          </cell>
        </row>
        <row r="4002">
          <cell r="A4002" t="str">
            <v>15</v>
          </cell>
          <cell r="B4002" t="str">
            <v>01</v>
          </cell>
          <cell r="C4002" t="str">
            <v>04</v>
          </cell>
          <cell r="D4002" t="str">
            <v>92</v>
          </cell>
          <cell r="E4002" t="str">
            <v>14</v>
          </cell>
          <cell r="F4002" t="str">
            <v>08</v>
          </cell>
          <cell r="G4002" t="str">
            <v>0</v>
          </cell>
          <cell r="H4002" t="str">
            <v>00</v>
          </cell>
          <cell r="I4002" t="str">
            <v>0</v>
          </cell>
          <cell r="J4002">
            <v>0</v>
          </cell>
          <cell r="K4002">
            <v>2500</v>
          </cell>
          <cell r="L4002">
            <v>0</v>
          </cell>
          <cell r="M4002">
            <v>1500</v>
          </cell>
          <cell r="N4002">
            <v>1500</v>
          </cell>
          <cell r="O4002">
            <v>1500</v>
          </cell>
        </row>
        <row r="4003">
          <cell r="A4003" t="str">
            <v>15</v>
          </cell>
          <cell r="B4003" t="str">
            <v>01</v>
          </cell>
          <cell r="C4003" t="str">
            <v>04</v>
          </cell>
          <cell r="D4003" t="str">
            <v>92</v>
          </cell>
          <cell r="E4003" t="str">
            <v>14</v>
          </cell>
          <cell r="F4003" t="str">
            <v>89</v>
          </cell>
          <cell r="G4003" t="str">
            <v>0</v>
          </cell>
          <cell r="H4003" t="str">
            <v>00</v>
          </cell>
          <cell r="I4003" t="str">
            <v>0</v>
          </cell>
          <cell r="J4003">
            <v>0</v>
          </cell>
          <cell r="K4003">
            <v>34927</v>
          </cell>
          <cell r="L4003">
            <v>35433</v>
          </cell>
          <cell r="M4003">
            <v>28572</v>
          </cell>
          <cell r="N4003">
            <v>28572</v>
          </cell>
          <cell r="O4003">
            <v>28572</v>
          </cell>
        </row>
        <row r="4004">
          <cell r="A4004" t="str">
            <v>15</v>
          </cell>
          <cell r="B4004" t="str">
            <v>01</v>
          </cell>
          <cell r="C4004" t="str">
            <v>04</v>
          </cell>
          <cell r="D4004" t="str">
            <v>92</v>
          </cell>
          <cell r="E4004" t="str">
            <v>20</v>
          </cell>
          <cell r="F4004" t="str">
            <v>01</v>
          </cell>
          <cell r="G4004" t="str">
            <v>0</v>
          </cell>
          <cell r="H4004" t="str">
            <v>00</v>
          </cell>
          <cell r="I4004" t="str">
            <v>0</v>
          </cell>
          <cell r="J4004">
            <v>0</v>
          </cell>
          <cell r="K4004">
            <v>25000</v>
          </cell>
          <cell r="L4004">
            <v>887</v>
          </cell>
          <cell r="M4004">
            <v>16000</v>
          </cell>
          <cell r="N4004">
            <v>16000</v>
          </cell>
          <cell r="O4004">
            <v>16000</v>
          </cell>
        </row>
        <row r="4005">
          <cell r="A4005" t="str">
            <v>15</v>
          </cell>
          <cell r="B4005" t="str">
            <v>01</v>
          </cell>
          <cell r="C4005" t="str">
            <v>04</v>
          </cell>
          <cell r="D4005" t="str">
            <v>92</v>
          </cell>
          <cell r="E4005" t="str">
            <v>20</v>
          </cell>
          <cell r="F4005" t="str">
            <v>04</v>
          </cell>
          <cell r="G4005" t="str">
            <v>0</v>
          </cell>
          <cell r="H4005" t="str">
            <v>00</v>
          </cell>
          <cell r="I4005" t="str">
            <v>0</v>
          </cell>
          <cell r="J4005">
            <v>0</v>
          </cell>
          <cell r="K4005">
            <v>15000</v>
          </cell>
          <cell r="L4005">
            <v>8202</v>
          </cell>
          <cell r="M4005">
            <v>8000</v>
          </cell>
          <cell r="N4005">
            <v>8000</v>
          </cell>
          <cell r="O4005">
            <v>8000</v>
          </cell>
        </row>
        <row r="4006">
          <cell r="A4006" t="str">
            <v>15</v>
          </cell>
          <cell r="B4006" t="str">
            <v>01</v>
          </cell>
          <cell r="C4006" t="str">
            <v>05</v>
          </cell>
          <cell r="D4006" t="str">
            <v>01</v>
          </cell>
          <cell r="E4006" t="str">
            <v>10</v>
          </cell>
          <cell r="F4006" t="str">
            <v>01</v>
          </cell>
          <cell r="G4006" t="str">
            <v>1</v>
          </cell>
          <cell r="H4006" t="str">
            <v>00</v>
          </cell>
          <cell r="I4006" t="str">
            <v>0</v>
          </cell>
          <cell r="J4006">
            <v>205595</v>
          </cell>
          <cell r="K4006">
            <v>247011</v>
          </cell>
          <cell r="L4006">
            <v>222259</v>
          </cell>
          <cell r="M4006">
            <v>280172</v>
          </cell>
          <cell r="N4006">
            <v>280172</v>
          </cell>
          <cell r="O4006">
            <v>280172</v>
          </cell>
        </row>
        <row r="4007">
          <cell r="A4007" t="str">
            <v>15</v>
          </cell>
          <cell r="B4007" t="str">
            <v>01</v>
          </cell>
          <cell r="C4007" t="str">
            <v>05</v>
          </cell>
          <cell r="D4007" t="str">
            <v>01</v>
          </cell>
          <cell r="E4007" t="str">
            <v>10</v>
          </cell>
          <cell r="F4007" t="str">
            <v>01</v>
          </cell>
          <cell r="G4007" t="str">
            <v>2</v>
          </cell>
          <cell r="H4007" t="str">
            <v>00</v>
          </cell>
          <cell r="I4007" t="str">
            <v>0</v>
          </cell>
          <cell r="J4007">
            <v>18488</v>
          </cell>
          <cell r="K4007">
            <v>24367</v>
          </cell>
          <cell r="L4007">
            <v>18794</v>
          </cell>
          <cell r="M4007">
            <v>19952</v>
          </cell>
          <cell r="N4007">
            <v>19952</v>
          </cell>
          <cell r="O4007">
            <v>19952</v>
          </cell>
        </row>
        <row r="4008">
          <cell r="A4008" t="str">
            <v>15</v>
          </cell>
          <cell r="B4008" t="str">
            <v>01</v>
          </cell>
          <cell r="C4008" t="str">
            <v>05</v>
          </cell>
          <cell r="D4008" t="str">
            <v>01</v>
          </cell>
          <cell r="E4008" t="str">
            <v>10</v>
          </cell>
          <cell r="F4008" t="str">
            <v>01</v>
          </cell>
          <cell r="G4008" t="str">
            <v>3</v>
          </cell>
          <cell r="H4008" t="str">
            <v>00</v>
          </cell>
          <cell r="I4008" t="str">
            <v>0</v>
          </cell>
          <cell r="J4008">
            <v>18228</v>
          </cell>
          <cell r="K4008">
            <v>18375</v>
          </cell>
          <cell r="L4008">
            <v>12612</v>
          </cell>
          <cell r="M4008">
            <v>13179</v>
          </cell>
          <cell r="N4008">
            <v>13179</v>
          </cell>
          <cell r="O4008">
            <v>13179</v>
          </cell>
        </row>
        <row r="4009">
          <cell r="A4009" t="str">
            <v>15</v>
          </cell>
          <cell r="B4009" t="str">
            <v>01</v>
          </cell>
          <cell r="C4009" t="str">
            <v>05</v>
          </cell>
          <cell r="D4009" t="str">
            <v>01</v>
          </cell>
          <cell r="E4009" t="str">
            <v>12</v>
          </cell>
          <cell r="F4009" t="str">
            <v>03</v>
          </cell>
          <cell r="G4009" t="str">
            <v>0</v>
          </cell>
          <cell r="H4009" t="str">
            <v>00</v>
          </cell>
          <cell r="I4009" t="str">
            <v>0</v>
          </cell>
          <cell r="J4009">
            <v>448</v>
          </cell>
          <cell r="K4009">
            <v>450</v>
          </cell>
          <cell r="L4009">
            <v>581</v>
          </cell>
          <cell r="M4009">
            <v>450</v>
          </cell>
          <cell r="N4009">
            <v>450</v>
          </cell>
          <cell r="O4009">
            <v>450</v>
          </cell>
        </row>
        <row r="4010">
          <cell r="A4010" t="str">
            <v>15</v>
          </cell>
          <cell r="B4010" t="str">
            <v>01</v>
          </cell>
          <cell r="C4010" t="str">
            <v>05</v>
          </cell>
          <cell r="D4010" t="str">
            <v>01</v>
          </cell>
          <cell r="E4010" t="str">
            <v>13</v>
          </cell>
          <cell r="F4010" t="str">
            <v>09</v>
          </cell>
          <cell r="G4010" t="str">
            <v>0</v>
          </cell>
          <cell r="H4010" t="str">
            <v>00</v>
          </cell>
          <cell r="I4010" t="str">
            <v>0</v>
          </cell>
          <cell r="J4010">
            <v>1067</v>
          </cell>
          <cell r="K4010">
            <v>1150</v>
          </cell>
          <cell r="L4010">
            <v>1168</v>
          </cell>
          <cell r="M4010">
            <v>650</v>
          </cell>
          <cell r="N4010">
            <v>650</v>
          </cell>
          <cell r="O4010">
            <v>650</v>
          </cell>
        </row>
        <row r="4011">
          <cell r="A4011" t="str">
            <v>15</v>
          </cell>
          <cell r="B4011" t="str">
            <v>01</v>
          </cell>
          <cell r="C4011" t="str">
            <v>05</v>
          </cell>
          <cell r="D4011" t="str">
            <v>01</v>
          </cell>
          <cell r="E4011" t="str">
            <v>13</v>
          </cell>
          <cell r="F4011" t="str">
            <v>11</v>
          </cell>
          <cell r="G4011" t="str">
            <v>0</v>
          </cell>
          <cell r="H4011" t="str">
            <v>00</v>
          </cell>
          <cell r="I4011" t="str">
            <v>0</v>
          </cell>
          <cell r="J4011">
            <v>402</v>
          </cell>
          <cell r="K4011">
            <v>1200</v>
          </cell>
          <cell r="L4011">
            <v>1197</v>
          </cell>
          <cell r="M4011">
            <v>700</v>
          </cell>
          <cell r="N4011">
            <v>700</v>
          </cell>
          <cell r="O4011">
            <v>700</v>
          </cell>
        </row>
        <row r="4012">
          <cell r="A4012" t="str">
            <v>15</v>
          </cell>
          <cell r="B4012" t="str">
            <v>01</v>
          </cell>
          <cell r="C4012" t="str">
            <v>05</v>
          </cell>
          <cell r="D4012" t="str">
            <v>01</v>
          </cell>
          <cell r="E4012" t="str">
            <v>14</v>
          </cell>
          <cell r="F4012" t="str">
            <v>06</v>
          </cell>
          <cell r="G4012" t="str">
            <v>0</v>
          </cell>
          <cell r="H4012" t="str">
            <v>00</v>
          </cell>
          <cell r="I4012" t="str">
            <v>0</v>
          </cell>
          <cell r="J4012">
            <v>10788</v>
          </cell>
          <cell r="K4012">
            <v>180</v>
          </cell>
          <cell r="L4012">
            <v>232</v>
          </cell>
          <cell r="M4012">
            <v>180</v>
          </cell>
          <cell r="N4012">
            <v>180</v>
          </cell>
          <cell r="O4012">
            <v>180</v>
          </cell>
        </row>
        <row r="4013">
          <cell r="A4013" t="str">
            <v>15</v>
          </cell>
          <cell r="B4013" t="str">
            <v>01</v>
          </cell>
          <cell r="C4013" t="str">
            <v>05</v>
          </cell>
          <cell r="D4013" t="str">
            <v>01</v>
          </cell>
          <cell r="E4013" t="str">
            <v>14</v>
          </cell>
          <cell r="F4013" t="str">
            <v>07</v>
          </cell>
          <cell r="G4013" t="str">
            <v>0</v>
          </cell>
          <cell r="H4013" t="str">
            <v>00</v>
          </cell>
          <cell r="I4013" t="str">
            <v>0</v>
          </cell>
          <cell r="J4013">
            <v>49</v>
          </cell>
          <cell r="K4013">
            <v>75</v>
          </cell>
          <cell r="L4013">
            <v>0</v>
          </cell>
          <cell r="M4013">
            <v>75</v>
          </cell>
          <cell r="N4013">
            <v>75</v>
          </cell>
          <cell r="O4013">
            <v>75</v>
          </cell>
        </row>
        <row r="4014">
          <cell r="A4014" t="str">
            <v>15</v>
          </cell>
          <cell r="B4014" t="str">
            <v>01</v>
          </cell>
          <cell r="C4014" t="str">
            <v>05</v>
          </cell>
          <cell r="D4014" t="str">
            <v>02</v>
          </cell>
          <cell r="E4014" t="str">
            <v>12</v>
          </cell>
          <cell r="F4014" t="str">
            <v>01</v>
          </cell>
          <cell r="G4014" t="str">
            <v>0</v>
          </cell>
          <cell r="H4014" t="str">
            <v>00</v>
          </cell>
          <cell r="I4014" t="str">
            <v>0</v>
          </cell>
          <cell r="J4014">
            <v>2414</v>
          </cell>
          <cell r="K4014">
            <v>750</v>
          </cell>
          <cell r="L4014">
            <v>93</v>
          </cell>
          <cell r="M4014">
            <v>750</v>
          </cell>
          <cell r="N4014">
            <v>750</v>
          </cell>
          <cell r="O4014">
            <v>750</v>
          </cell>
        </row>
        <row r="4015">
          <cell r="A4015" t="str">
            <v>15</v>
          </cell>
          <cell r="B4015" t="str">
            <v>01</v>
          </cell>
          <cell r="C4015" t="str">
            <v>05</v>
          </cell>
          <cell r="D4015" t="str">
            <v>02</v>
          </cell>
          <cell r="E4015" t="str">
            <v>12</v>
          </cell>
          <cell r="F4015" t="str">
            <v>03</v>
          </cell>
          <cell r="G4015" t="str">
            <v>0</v>
          </cell>
          <cell r="H4015" t="str">
            <v>00</v>
          </cell>
          <cell r="I4015" t="str">
            <v>0</v>
          </cell>
          <cell r="J4015">
            <v>300</v>
          </cell>
          <cell r="K4015">
            <v>375</v>
          </cell>
          <cell r="L4015">
            <v>2305</v>
          </cell>
          <cell r="M4015">
            <v>375</v>
          </cell>
          <cell r="N4015">
            <v>375</v>
          </cell>
          <cell r="O4015">
            <v>375</v>
          </cell>
        </row>
        <row r="4016">
          <cell r="A4016" t="str">
            <v>15</v>
          </cell>
          <cell r="B4016" t="str">
            <v>01</v>
          </cell>
          <cell r="C4016" t="str">
            <v>05</v>
          </cell>
          <cell r="D4016" t="str">
            <v>02</v>
          </cell>
          <cell r="E4016" t="str">
            <v>12</v>
          </cell>
          <cell r="F4016" t="str">
            <v>05</v>
          </cell>
          <cell r="G4016" t="str">
            <v>0</v>
          </cell>
          <cell r="H4016" t="str">
            <v>00</v>
          </cell>
          <cell r="I4016" t="str">
            <v>0</v>
          </cell>
          <cell r="J4016">
            <v>207</v>
          </cell>
          <cell r="K4016">
            <v>250</v>
          </cell>
          <cell r="L4016">
            <v>205</v>
          </cell>
          <cell r="M4016">
            <v>250</v>
          </cell>
          <cell r="N4016">
            <v>250</v>
          </cell>
          <cell r="O4016">
            <v>250</v>
          </cell>
        </row>
        <row r="4017">
          <cell r="A4017" t="str">
            <v>15</v>
          </cell>
          <cell r="B4017" t="str">
            <v>01</v>
          </cell>
          <cell r="C4017" t="str">
            <v>05</v>
          </cell>
          <cell r="D4017" t="str">
            <v>02</v>
          </cell>
          <cell r="E4017" t="str">
            <v>14</v>
          </cell>
          <cell r="F4017" t="str">
            <v>07</v>
          </cell>
          <cell r="G4017" t="str">
            <v>0</v>
          </cell>
          <cell r="H4017" t="str">
            <v>00</v>
          </cell>
          <cell r="I4017" t="str">
            <v>0</v>
          </cell>
          <cell r="J4017">
            <v>135</v>
          </cell>
          <cell r="K4017">
            <v>150</v>
          </cell>
          <cell r="L4017">
            <v>42</v>
          </cell>
          <cell r="M4017">
            <v>150</v>
          </cell>
          <cell r="N4017">
            <v>150</v>
          </cell>
          <cell r="O4017">
            <v>150</v>
          </cell>
        </row>
        <row r="4018">
          <cell r="A4018" t="str">
            <v>15</v>
          </cell>
          <cell r="B4018" t="str">
            <v>01</v>
          </cell>
          <cell r="C4018" t="str">
            <v>05</v>
          </cell>
          <cell r="D4018" t="str">
            <v>03</v>
          </cell>
          <cell r="E4018" t="str">
            <v>12</v>
          </cell>
          <cell r="F4018" t="str">
            <v>01</v>
          </cell>
          <cell r="G4018" t="str">
            <v>0</v>
          </cell>
          <cell r="H4018" t="str">
            <v>00</v>
          </cell>
          <cell r="I4018" t="str">
            <v>0</v>
          </cell>
          <cell r="J4018">
            <v>1235</v>
          </cell>
          <cell r="K4018">
            <v>1500</v>
          </cell>
          <cell r="L4018">
            <v>77</v>
          </cell>
          <cell r="M4018">
            <v>1000</v>
          </cell>
          <cell r="N4018">
            <v>1000</v>
          </cell>
          <cell r="O4018">
            <v>1000</v>
          </cell>
        </row>
        <row r="4019">
          <cell r="A4019" t="str">
            <v>15</v>
          </cell>
          <cell r="B4019" t="str">
            <v>01</v>
          </cell>
          <cell r="C4019" t="str">
            <v>05</v>
          </cell>
          <cell r="D4019" t="str">
            <v>03</v>
          </cell>
          <cell r="E4019" t="str">
            <v>12</v>
          </cell>
          <cell r="F4019" t="str">
            <v>03</v>
          </cell>
          <cell r="G4019" t="str">
            <v>0</v>
          </cell>
          <cell r="H4019" t="str">
            <v>00</v>
          </cell>
          <cell r="I4019" t="str">
            <v>0</v>
          </cell>
          <cell r="J4019">
            <v>3908</v>
          </cell>
          <cell r="K4019">
            <v>375</v>
          </cell>
          <cell r="L4019">
            <v>400</v>
          </cell>
          <cell r="M4019">
            <v>375</v>
          </cell>
          <cell r="N4019">
            <v>375</v>
          </cell>
          <cell r="O4019">
            <v>375</v>
          </cell>
        </row>
        <row r="4020">
          <cell r="A4020" t="str">
            <v>15</v>
          </cell>
          <cell r="B4020" t="str">
            <v>01</v>
          </cell>
          <cell r="C4020" t="str">
            <v>05</v>
          </cell>
          <cell r="D4020" t="str">
            <v>03</v>
          </cell>
          <cell r="E4020" t="str">
            <v>12</v>
          </cell>
          <cell r="F4020" t="str">
            <v>05</v>
          </cell>
          <cell r="G4020" t="str">
            <v>0</v>
          </cell>
          <cell r="H4020" t="str">
            <v>00</v>
          </cell>
          <cell r="I4020" t="str">
            <v>0</v>
          </cell>
          <cell r="J4020">
            <v>414</v>
          </cell>
          <cell r="K4020">
            <v>300</v>
          </cell>
          <cell r="L4020">
            <v>274</v>
          </cell>
          <cell r="M4020">
            <v>300</v>
          </cell>
          <cell r="N4020">
            <v>300</v>
          </cell>
          <cell r="O4020">
            <v>300</v>
          </cell>
        </row>
        <row r="4021">
          <cell r="A4021" t="str">
            <v>15</v>
          </cell>
          <cell r="B4021" t="str">
            <v>01</v>
          </cell>
          <cell r="C4021" t="str">
            <v>05</v>
          </cell>
          <cell r="D4021" t="str">
            <v>03</v>
          </cell>
          <cell r="E4021" t="str">
            <v>13</v>
          </cell>
          <cell r="F4021" t="str">
            <v>01</v>
          </cell>
          <cell r="G4021" t="str">
            <v>0</v>
          </cell>
          <cell r="H4021" t="str">
            <v>00</v>
          </cell>
          <cell r="I4021" t="str">
            <v>0</v>
          </cell>
          <cell r="J4021">
            <v>5669</v>
          </cell>
          <cell r="K4021">
            <v>1500</v>
          </cell>
          <cell r="L4021">
            <v>5189</v>
          </cell>
          <cell r="M4021">
            <v>1000</v>
          </cell>
          <cell r="N4021">
            <v>1000</v>
          </cell>
          <cell r="O4021">
            <v>1000</v>
          </cell>
        </row>
        <row r="4022">
          <cell r="A4022" t="str">
            <v>15</v>
          </cell>
          <cell r="B4022" t="str">
            <v>01</v>
          </cell>
          <cell r="C4022" t="str">
            <v>05</v>
          </cell>
          <cell r="D4022" t="str">
            <v>03</v>
          </cell>
          <cell r="E4022" t="str">
            <v>13</v>
          </cell>
          <cell r="F4022" t="str">
            <v>09</v>
          </cell>
          <cell r="G4022" t="str">
            <v>0</v>
          </cell>
          <cell r="H4022" t="str">
            <v>00</v>
          </cell>
          <cell r="I4022" t="str">
            <v>0</v>
          </cell>
          <cell r="J4022">
            <v>2491</v>
          </cell>
          <cell r="K4022">
            <v>1500</v>
          </cell>
          <cell r="L4022">
            <v>1500</v>
          </cell>
          <cell r="M4022">
            <v>1000</v>
          </cell>
          <cell r="N4022">
            <v>1000</v>
          </cell>
          <cell r="O4022">
            <v>1000</v>
          </cell>
        </row>
        <row r="4023">
          <cell r="A4023" t="str">
            <v>15</v>
          </cell>
          <cell r="B4023" t="str">
            <v>01</v>
          </cell>
          <cell r="C4023" t="str">
            <v>05</v>
          </cell>
          <cell r="D4023" t="str">
            <v>03</v>
          </cell>
          <cell r="E4023" t="str">
            <v>13</v>
          </cell>
          <cell r="F4023" t="str">
            <v>11</v>
          </cell>
          <cell r="G4023" t="str">
            <v>0</v>
          </cell>
          <cell r="H4023" t="str">
            <v>00</v>
          </cell>
          <cell r="I4023" t="str">
            <v>0</v>
          </cell>
          <cell r="J4023">
            <v>368</v>
          </cell>
          <cell r="K4023">
            <v>1300</v>
          </cell>
          <cell r="L4023">
            <v>501</v>
          </cell>
          <cell r="M4023">
            <v>800</v>
          </cell>
          <cell r="N4023">
            <v>800</v>
          </cell>
          <cell r="O4023">
            <v>800</v>
          </cell>
        </row>
        <row r="4024">
          <cell r="A4024" t="str">
            <v>15</v>
          </cell>
          <cell r="B4024" t="str">
            <v>01</v>
          </cell>
          <cell r="C4024" t="str">
            <v>05</v>
          </cell>
          <cell r="D4024" t="str">
            <v>03</v>
          </cell>
          <cell r="E4024" t="str">
            <v>14</v>
          </cell>
          <cell r="F4024" t="str">
            <v>02</v>
          </cell>
          <cell r="G4024" t="str">
            <v>0</v>
          </cell>
          <cell r="H4024" t="str">
            <v>00</v>
          </cell>
          <cell r="I4024" t="str">
            <v>0</v>
          </cell>
          <cell r="J4024">
            <v>2222</v>
          </cell>
          <cell r="K4024">
            <v>3000</v>
          </cell>
          <cell r="L4024">
            <v>2701</v>
          </cell>
          <cell r="M4024">
            <v>2500</v>
          </cell>
          <cell r="N4024">
            <v>2500</v>
          </cell>
          <cell r="O4024">
            <v>2500</v>
          </cell>
        </row>
        <row r="4025">
          <cell r="A4025" t="str">
            <v>15</v>
          </cell>
          <cell r="B4025" t="str">
            <v>01</v>
          </cell>
          <cell r="C4025" t="str">
            <v>05</v>
          </cell>
          <cell r="D4025" t="str">
            <v>03</v>
          </cell>
          <cell r="E4025" t="str">
            <v>14</v>
          </cell>
          <cell r="F4025" t="str">
            <v>05</v>
          </cell>
          <cell r="G4025" t="str">
            <v>0</v>
          </cell>
          <cell r="H4025" t="str">
            <v>00</v>
          </cell>
          <cell r="I4025" t="str">
            <v>0</v>
          </cell>
          <cell r="J4025">
            <v>252</v>
          </cell>
          <cell r="K4025">
            <v>250</v>
          </cell>
          <cell r="L4025">
            <v>618</v>
          </cell>
          <cell r="M4025">
            <v>250</v>
          </cell>
          <cell r="N4025">
            <v>250</v>
          </cell>
          <cell r="O4025">
            <v>250</v>
          </cell>
        </row>
        <row r="4026">
          <cell r="A4026" t="str">
            <v>15</v>
          </cell>
          <cell r="B4026" t="str">
            <v>01</v>
          </cell>
          <cell r="C4026" t="str">
            <v>05</v>
          </cell>
          <cell r="D4026" t="str">
            <v>03</v>
          </cell>
          <cell r="E4026" t="str">
            <v>14</v>
          </cell>
          <cell r="F4026" t="str">
            <v>06</v>
          </cell>
          <cell r="G4026" t="str">
            <v>0</v>
          </cell>
          <cell r="H4026" t="str">
            <v>00</v>
          </cell>
          <cell r="I4026" t="str">
            <v>0</v>
          </cell>
          <cell r="J4026">
            <v>55</v>
          </cell>
          <cell r="K4026">
            <v>60</v>
          </cell>
          <cell r="L4026">
            <v>416</v>
          </cell>
          <cell r="M4026">
            <v>60</v>
          </cell>
          <cell r="N4026">
            <v>60</v>
          </cell>
          <cell r="O4026">
            <v>60</v>
          </cell>
        </row>
        <row r="4027">
          <cell r="A4027" t="str">
            <v>15</v>
          </cell>
          <cell r="B4027" t="str">
            <v>01</v>
          </cell>
          <cell r="C4027" t="str">
            <v>05</v>
          </cell>
          <cell r="D4027" t="str">
            <v>03</v>
          </cell>
          <cell r="E4027" t="str">
            <v>14</v>
          </cell>
          <cell r="F4027" t="str">
            <v>07</v>
          </cell>
          <cell r="G4027" t="str">
            <v>0</v>
          </cell>
          <cell r="H4027" t="str">
            <v>00</v>
          </cell>
          <cell r="I4027" t="str">
            <v>0</v>
          </cell>
          <cell r="J4027">
            <v>1931</v>
          </cell>
          <cell r="K4027">
            <v>150</v>
          </cell>
          <cell r="L4027">
            <v>70</v>
          </cell>
          <cell r="M4027">
            <v>150</v>
          </cell>
          <cell r="N4027">
            <v>150</v>
          </cell>
          <cell r="O4027">
            <v>150</v>
          </cell>
        </row>
        <row r="4028">
          <cell r="A4028" t="str">
            <v>15</v>
          </cell>
          <cell r="B4028" t="str">
            <v>01</v>
          </cell>
          <cell r="C4028" t="str">
            <v>05</v>
          </cell>
          <cell r="D4028" t="str">
            <v>03</v>
          </cell>
          <cell r="E4028" t="str">
            <v>14</v>
          </cell>
          <cell r="F4028" t="str">
            <v>08</v>
          </cell>
          <cell r="G4028" t="str">
            <v>0</v>
          </cell>
          <cell r="H4028" t="str">
            <v>00</v>
          </cell>
          <cell r="I4028" t="str">
            <v>0</v>
          </cell>
          <cell r="J4028">
            <v>98</v>
          </cell>
          <cell r="K4028">
            <v>100</v>
          </cell>
          <cell r="L4028">
            <v>0</v>
          </cell>
          <cell r="M4028">
            <v>100</v>
          </cell>
          <cell r="N4028">
            <v>100</v>
          </cell>
          <cell r="O4028">
            <v>100</v>
          </cell>
        </row>
        <row r="4029">
          <cell r="A4029" t="str">
            <v>15</v>
          </cell>
          <cell r="B4029" t="str">
            <v>01</v>
          </cell>
          <cell r="C4029" t="str">
            <v>05</v>
          </cell>
          <cell r="D4029" t="str">
            <v>03</v>
          </cell>
          <cell r="E4029" t="str">
            <v>14</v>
          </cell>
          <cell r="F4029" t="str">
            <v>18</v>
          </cell>
          <cell r="G4029" t="str">
            <v>0</v>
          </cell>
          <cell r="H4029" t="str">
            <v>00</v>
          </cell>
          <cell r="I4029" t="str">
            <v>0</v>
          </cell>
          <cell r="J4029">
            <v>11855</v>
          </cell>
          <cell r="K4029">
            <v>5</v>
          </cell>
          <cell r="L4029">
            <v>308</v>
          </cell>
          <cell r="M4029">
            <v>5000</v>
          </cell>
          <cell r="N4029">
            <v>5000</v>
          </cell>
          <cell r="O4029">
            <v>5000</v>
          </cell>
        </row>
        <row r="4030">
          <cell r="A4030" t="str">
            <v>15</v>
          </cell>
          <cell r="B4030" t="str">
            <v>01</v>
          </cell>
          <cell r="C4030" t="str">
            <v>05</v>
          </cell>
          <cell r="D4030" t="str">
            <v>04</v>
          </cell>
          <cell r="E4030" t="str">
            <v>12</v>
          </cell>
          <cell r="F4030" t="str">
            <v>01</v>
          </cell>
          <cell r="G4030" t="str">
            <v>0</v>
          </cell>
          <cell r="H4030" t="str">
            <v>00</v>
          </cell>
          <cell r="I4030" t="str">
            <v>0</v>
          </cell>
          <cell r="J4030">
            <v>0</v>
          </cell>
          <cell r="K4030">
            <v>1125</v>
          </cell>
          <cell r="L4030">
            <v>0</v>
          </cell>
          <cell r="M4030">
            <v>625</v>
          </cell>
          <cell r="N4030">
            <v>625</v>
          </cell>
          <cell r="O4030">
            <v>625</v>
          </cell>
        </row>
        <row r="4031">
          <cell r="A4031" t="str">
            <v>15</v>
          </cell>
          <cell r="B4031" t="str">
            <v>01</v>
          </cell>
          <cell r="C4031" t="str">
            <v>05</v>
          </cell>
          <cell r="D4031" t="str">
            <v>04</v>
          </cell>
          <cell r="E4031" t="str">
            <v>12</v>
          </cell>
          <cell r="F4031" t="str">
            <v>03</v>
          </cell>
          <cell r="G4031" t="str">
            <v>0</v>
          </cell>
          <cell r="H4031" t="str">
            <v>00</v>
          </cell>
          <cell r="I4031" t="str">
            <v>0</v>
          </cell>
          <cell r="J4031">
            <v>474</v>
          </cell>
          <cell r="K4031">
            <v>525</v>
          </cell>
          <cell r="L4031">
            <v>553</v>
          </cell>
          <cell r="M4031">
            <v>525</v>
          </cell>
          <cell r="N4031">
            <v>525</v>
          </cell>
          <cell r="O4031">
            <v>525</v>
          </cell>
        </row>
        <row r="4032">
          <cell r="A4032" t="str">
            <v>15</v>
          </cell>
          <cell r="B4032" t="str">
            <v>01</v>
          </cell>
          <cell r="C4032" t="str">
            <v>05</v>
          </cell>
          <cell r="D4032" t="str">
            <v>04</v>
          </cell>
          <cell r="E4032" t="str">
            <v>12</v>
          </cell>
          <cell r="F4032" t="str">
            <v>05</v>
          </cell>
          <cell r="G4032" t="str">
            <v>0</v>
          </cell>
          <cell r="H4032" t="str">
            <v>00</v>
          </cell>
          <cell r="I4032" t="str">
            <v>0</v>
          </cell>
          <cell r="J4032">
            <v>259</v>
          </cell>
          <cell r="K4032">
            <v>300</v>
          </cell>
          <cell r="L4032">
            <v>137</v>
          </cell>
          <cell r="M4032">
            <v>300</v>
          </cell>
          <cell r="N4032">
            <v>300</v>
          </cell>
          <cell r="O4032">
            <v>300</v>
          </cell>
        </row>
        <row r="4033">
          <cell r="A4033" t="str">
            <v>15</v>
          </cell>
          <cell r="B4033" t="str">
            <v>01</v>
          </cell>
          <cell r="C4033" t="str">
            <v>05</v>
          </cell>
          <cell r="D4033" t="str">
            <v>04</v>
          </cell>
          <cell r="E4033" t="str">
            <v>13</v>
          </cell>
          <cell r="F4033" t="str">
            <v>11</v>
          </cell>
          <cell r="G4033" t="str">
            <v>0</v>
          </cell>
          <cell r="H4033" t="str">
            <v>00</v>
          </cell>
          <cell r="I4033" t="str">
            <v>0</v>
          </cell>
          <cell r="J4033">
            <v>0</v>
          </cell>
          <cell r="K4033">
            <v>200</v>
          </cell>
          <cell r="L4033">
            <v>0</v>
          </cell>
          <cell r="M4033">
            <v>200</v>
          </cell>
          <cell r="N4033">
            <v>200</v>
          </cell>
          <cell r="O4033">
            <v>200</v>
          </cell>
        </row>
        <row r="4034">
          <cell r="A4034" t="str">
            <v>15</v>
          </cell>
          <cell r="B4034" t="str">
            <v>01</v>
          </cell>
          <cell r="C4034" t="str">
            <v>05</v>
          </cell>
          <cell r="D4034" t="str">
            <v>04</v>
          </cell>
          <cell r="E4034" t="str">
            <v>14</v>
          </cell>
          <cell r="F4034" t="str">
            <v>06</v>
          </cell>
          <cell r="G4034" t="str">
            <v>0</v>
          </cell>
          <cell r="H4034" t="str">
            <v>00</v>
          </cell>
          <cell r="I4034" t="str">
            <v>0</v>
          </cell>
          <cell r="J4034">
            <v>19</v>
          </cell>
          <cell r="K4034">
            <v>60</v>
          </cell>
          <cell r="L4034">
            <v>79</v>
          </cell>
          <cell r="M4034">
            <v>60</v>
          </cell>
          <cell r="N4034">
            <v>60</v>
          </cell>
          <cell r="O4034">
            <v>60</v>
          </cell>
        </row>
        <row r="4035">
          <cell r="A4035" t="str">
            <v>15</v>
          </cell>
          <cell r="B4035" t="str">
            <v>01</v>
          </cell>
          <cell r="C4035" t="str">
            <v>05</v>
          </cell>
          <cell r="D4035" t="str">
            <v>04</v>
          </cell>
          <cell r="E4035" t="str">
            <v>14</v>
          </cell>
          <cell r="F4035" t="str">
            <v>07</v>
          </cell>
          <cell r="G4035" t="str">
            <v>0</v>
          </cell>
          <cell r="H4035" t="str">
            <v>00</v>
          </cell>
          <cell r="I4035" t="str">
            <v>0</v>
          </cell>
          <cell r="J4035">
            <v>80</v>
          </cell>
          <cell r="K4035">
            <v>225</v>
          </cell>
          <cell r="L4035">
            <v>109</v>
          </cell>
          <cell r="M4035">
            <v>225</v>
          </cell>
          <cell r="N4035">
            <v>225</v>
          </cell>
          <cell r="O4035">
            <v>225</v>
          </cell>
        </row>
        <row r="4036">
          <cell r="A4036" t="str">
            <v>15</v>
          </cell>
          <cell r="B4036" t="str">
            <v>01</v>
          </cell>
          <cell r="C4036" t="str">
            <v>05</v>
          </cell>
          <cell r="D4036" t="str">
            <v>05</v>
          </cell>
          <cell r="E4036" t="str">
            <v>12</v>
          </cell>
          <cell r="F4036" t="str">
            <v>05</v>
          </cell>
          <cell r="G4036" t="str">
            <v>0</v>
          </cell>
          <cell r="H4036" t="str">
            <v>00</v>
          </cell>
          <cell r="I4036" t="str">
            <v>0</v>
          </cell>
          <cell r="J4036">
            <v>207</v>
          </cell>
          <cell r="K4036">
            <v>400</v>
          </cell>
          <cell r="L4036">
            <v>684</v>
          </cell>
          <cell r="M4036">
            <v>400</v>
          </cell>
          <cell r="N4036">
            <v>400</v>
          </cell>
          <cell r="O4036">
            <v>400</v>
          </cell>
        </row>
        <row r="4037">
          <cell r="A4037" t="str">
            <v>15</v>
          </cell>
          <cell r="B4037" t="str">
            <v>01</v>
          </cell>
          <cell r="C4037" t="str">
            <v>05</v>
          </cell>
          <cell r="D4037" t="str">
            <v>05</v>
          </cell>
          <cell r="E4037" t="str">
            <v>14</v>
          </cell>
          <cell r="F4037" t="str">
            <v>06</v>
          </cell>
          <cell r="G4037" t="str">
            <v>0</v>
          </cell>
          <cell r="H4037" t="str">
            <v>00</v>
          </cell>
          <cell r="I4037" t="str">
            <v>0</v>
          </cell>
          <cell r="J4037">
            <v>294</v>
          </cell>
          <cell r="K4037">
            <v>360</v>
          </cell>
          <cell r="L4037">
            <v>463</v>
          </cell>
          <cell r="M4037">
            <v>360</v>
          </cell>
          <cell r="N4037">
            <v>360</v>
          </cell>
          <cell r="O4037">
            <v>360</v>
          </cell>
        </row>
        <row r="4038">
          <cell r="A4038" t="str">
            <v>15</v>
          </cell>
          <cell r="B4038" t="str">
            <v>01</v>
          </cell>
          <cell r="C4038" t="str">
            <v>06</v>
          </cell>
          <cell r="D4038" t="str">
            <v>01</v>
          </cell>
          <cell r="E4038" t="str">
            <v>10</v>
          </cell>
          <cell r="F4038" t="str">
            <v>01</v>
          </cell>
          <cell r="G4038" t="str">
            <v>1</v>
          </cell>
          <cell r="H4038" t="str">
            <v>00</v>
          </cell>
          <cell r="I4038" t="str">
            <v>0</v>
          </cell>
          <cell r="J4038">
            <v>97636</v>
          </cell>
          <cell r="K4038">
            <v>136630</v>
          </cell>
          <cell r="L4038">
            <v>151943</v>
          </cell>
          <cell r="M4038">
            <v>155411</v>
          </cell>
          <cell r="N4038">
            <v>155411</v>
          </cell>
          <cell r="O4038">
            <v>155411</v>
          </cell>
        </row>
        <row r="4039">
          <cell r="A4039" t="str">
            <v>15</v>
          </cell>
          <cell r="B4039" t="str">
            <v>01</v>
          </cell>
          <cell r="C4039" t="str">
            <v>06</v>
          </cell>
          <cell r="D4039" t="str">
            <v>01</v>
          </cell>
          <cell r="E4039" t="str">
            <v>12</v>
          </cell>
          <cell r="F4039" t="str">
            <v>06</v>
          </cell>
          <cell r="G4039" t="str">
            <v>0</v>
          </cell>
          <cell r="H4039" t="str">
            <v>00</v>
          </cell>
          <cell r="I4039" t="str">
            <v>0</v>
          </cell>
          <cell r="J4039">
            <v>410</v>
          </cell>
          <cell r="K4039">
            <v>501</v>
          </cell>
          <cell r="L4039">
            <v>351</v>
          </cell>
          <cell r="M4039">
            <v>501</v>
          </cell>
          <cell r="N4039">
            <v>501</v>
          </cell>
          <cell r="O4039">
            <v>501</v>
          </cell>
        </row>
        <row r="4040">
          <cell r="A4040" t="str">
            <v>15</v>
          </cell>
          <cell r="B4040" t="str">
            <v>01</v>
          </cell>
          <cell r="C4040" t="str">
            <v>06</v>
          </cell>
          <cell r="D4040" t="str">
            <v>01</v>
          </cell>
          <cell r="E4040" t="str">
            <v>13</v>
          </cell>
          <cell r="F4040" t="str">
            <v>18</v>
          </cell>
          <cell r="G4040" t="str">
            <v>0</v>
          </cell>
          <cell r="H4040" t="str">
            <v>00</v>
          </cell>
          <cell r="I4040" t="str">
            <v>0</v>
          </cell>
          <cell r="J4040">
            <v>11246</v>
          </cell>
          <cell r="K4040">
            <v>1</v>
          </cell>
          <cell r="L4040">
            <v>0</v>
          </cell>
          <cell r="M4040">
            <v>1</v>
          </cell>
          <cell r="N4040">
            <v>1</v>
          </cell>
          <cell r="O4040">
            <v>1</v>
          </cell>
        </row>
        <row r="4041">
          <cell r="A4041" t="str">
            <v>15</v>
          </cell>
          <cell r="B4041" t="str">
            <v>01</v>
          </cell>
          <cell r="C4041" t="str">
            <v>06</v>
          </cell>
          <cell r="D4041" t="str">
            <v>01</v>
          </cell>
          <cell r="E4041" t="str">
            <v>14</v>
          </cell>
          <cell r="F4041" t="str">
            <v>06</v>
          </cell>
          <cell r="G4041" t="str">
            <v>0</v>
          </cell>
          <cell r="H4041" t="str">
            <v>00</v>
          </cell>
          <cell r="I4041" t="str">
            <v>0</v>
          </cell>
          <cell r="J4041">
            <v>585</v>
          </cell>
          <cell r="K4041">
            <v>600</v>
          </cell>
          <cell r="L4041">
            <v>760</v>
          </cell>
          <cell r="M4041">
            <v>600</v>
          </cell>
          <cell r="N4041">
            <v>600</v>
          </cell>
          <cell r="O4041">
            <v>600</v>
          </cell>
        </row>
        <row r="4042">
          <cell r="A4042" t="str">
            <v>15</v>
          </cell>
          <cell r="B4042" t="str">
            <v>01</v>
          </cell>
          <cell r="C4042" t="str">
            <v>06</v>
          </cell>
          <cell r="D4042" t="str">
            <v>01</v>
          </cell>
          <cell r="E4042" t="str">
            <v>14</v>
          </cell>
          <cell r="F4042" t="str">
            <v>09</v>
          </cell>
          <cell r="G4042" t="str">
            <v>0</v>
          </cell>
          <cell r="H4042" t="str">
            <v>00</v>
          </cell>
          <cell r="I4042" t="str">
            <v>0</v>
          </cell>
          <cell r="J4042">
            <v>5820</v>
          </cell>
          <cell r="K4042">
            <v>18</v>
          </cell>
          <cell r="L4042">
            <v>0</v>
          </cell>
          <cell r="M4042">
            <v>1</v>
          </cell>
          <cell r="N4042">
            <v>1</v>
          </cell>
          <cell r="O4042">
            <v>1</v>
          </cell>
        </row>
        <row r="4043">
          <cell r="A4043" t="str">
            <v>15</v>
          </cell>
          <cell r="B4043" t="str">
            <v>01</v>
          </cell>
          <cell r="C4043" t="str">
            <v>06</v>
          </cell>
          <cell r="D4043" t="str">
            <v>01</v>
          </cell>
          <cell r="E4043" t="str">
            <v>14</v>
          </cell>
          <cell r="F4043" t="str">
            <v>11</v>
          </cell>
          <cell r="G4043" t="str">
            <v>0</v>
          </cell>
          <cell r="H4043" t="str">
            <v>00</v>
          </cell>
          <cell r="I4043" t="str">
            <v>0</v>
          </cell>
          <cell r="J4043">
            <v>0</v>
          </cell>
          <cell r="K4043">
            <v>4700</v>
          </cell>
          <cell r="L4043">
            <v>7445</v>
          </cell>
          <cell r="M4043">
            <v>4700</v>
          </cell>
          <cell r="N4043">
            <v>4700</v>
          </cell>
          <cell r="O4043">
            <v>4700</v>
          </cell>
        </row>
        <row r="4044">
          <cell r="A4044" t="str">
            <v>15</v>
          </cell>
          <cell r="B4044" t="str">
            <v>01</v>
          </cell>
          <cell r="C4044" t="str">
            <v>06</v>
          </cell>
          <cell r="D4044" t="str">
            <v>02</v>
          </cell>
          <cell r="E4044" t="str">
            <v>12</v>
          </cell>
          <cell r="F4044" t="str">
            <v>01</v>
          </cell>
          <cell r="G4044" t="str">
            <v>0</v>
          </cell>
          <cell r="H4044" t="str">
            <v>00</v>
          </cell>
          <cell r="I4044" t="str">
            <v>0</v>
          </cell>
          <cell r="J4044">
            <v>0</v>
          </cell>
          <cell r="K4044">
            <v>150</v>
          </cell>
          <cell r="L4044">
            <v>0</v>
          </cell>
          <cell r="M4044">
            <v>150</v>
          </cell>
          <cell r="N4044">
            <v>150</v>
          </cell>
          <cell r="O4044">
            <v>150</v>
          </cell>
        </row>
        <row r="4045">
          <cell r="A4045" t="str">
            <v>15</v>
          </cell>
          <cell r="B4045" t="str">
            <v>01</v>
          </cell>
          <cell r="C4045" t="str">
            <v>06</v>
          </cell>
          <cell r="D4045" t="str">
            <v>02</v>
          </cell>
          <cell r="E4045" t="str">
            <v>12</v>
          </cell>
          <cell r="F4045" t="str">
            <v>03</v>
          </cell>
          <cell r="G4045" t="str">
            <v>0</v>
          </cell>
          <cell r="H4045" t="str">
            <v>00</v>
          </cell>
          <cell r="I4045" t="str">
            <v>0</v>
          </cell>
          <cell r="J4045">
            <v>6214</v>
          </cell>
          <cell r="K4045">
            <v>1500</v>
          </cell>
          <cell r="L4045">
            <v>1923</v>
          </cell>
          <cell r="M4045">
            <v>1000</v>
          </cell>
          <cell r="N4045">
            <v>1000</v>
          </cell>
          <cell r="O4045">
            <v>1000</v>
          </cell>
        </row>
        <row r="4046">
          <cell r="A4046" t="str">
            <v>15</v>
          </cell>
          <cell r="B4046" t="str">
            <v>01</v>
          </cell>
          <cell r="C4046" t="str">
            <v>06</v>
          </cell>
          <cell r="D4046" t="str">
            <v>02</v>
          </cell>
          <cell r="E4046" t="str">
            <v>12</v>
          </cell>
          <cell r="F4046" t="str">
            <v>06</v>
          </cell>
          <cell r="G4046" t="str">
            <v>0</v>
          </cell>
          <cell r="H4046" t="str">
            <v>00</v>
          </cell>
          <cell r="I4046" t="str">
            <v>0</v>
          </cell>
          <cell r="J4046">
            <v>500</v>
          </cell>
          <cell r="K4046">
            <v>501</v>
          </cell>
          <cell r="L4046">
            <v>0</v>
          </cell>
          <cell r="M4046">
            <v>501</v>
          </cell>
          <cell r="N4046">
            <v>501</v>
          </cell>
          <cell r="O4046">
            <v>501</v>
          </cell>
        </row>
        <row r="4047">
          <cell r="A4047" t="str">
            <v>15</v>
          </cell>
          <cell r="B4047" t="str">
            <v>01</v>
          </cell>
          <cell r="C4047" t="str">
            <v>06</v>
          </cell>
          <cell r="D4047" t="str">
            <v>02</v>
          </cell>
          <cell r="E4047" t="str">
            <v>13</v>
          </cell>
          <cell r="F4047" t="str">
            <v>08</v>
          </cell>
          <cell r="G4047" t="str">
            <v>1</v>
          </cell>
          <cell r="H4047" t="str">
            <v>00</v>
          </cell>
          <cell r="I4047" t="str">
            <v>0</v>
          </cell>
          <cell r="J4047">
            <v>2447</v>
          </cell>
          <cell r="K4047">
            <v>1000</v>
          </cell>
          <cell r="L4047">
            <v>620</v>
          </cell>
          <cell r="M4047">
            <v>500</v>
          </cell>
          <cell r="N4047">
            <v>500</v>
          </cell>
          <cell r="O4047">
            <v>500</v>
          </cell>
        </row>
        <row r="4048">
          <cell r="A4048" t="str">
            <v>15</v>
          </cell>
          <cell r="B4048" t="str">
            <v>01</v>
          </cell>
          <cell r="C4048" t="str">
            <v>06</v>
          </cell>
          <cell r="D4048" t="str">
            <v>02</v>
          </cell>
          <cell r="E4048" t="str">
            <v>13</v>
          </cell>
          <cell r="F4048" t="str">
            <v>18</v>
          </cell>
          <cell r="G4048" t="str">
            <v>0</v>
          </cell>
          <cell r="H4048" t="str">
            <v>00</v>
          </cell>
          <cell r="I4048" t="str">
            <v>0</v>
          </cell>
          <cell r="J4048">
            <v>0</v>
          </cell>
          <cell r="K4048">
            <v>1</v>
          </cell>
          <cell r="L4048">
            <v>9731</v>
          </cell>
          <cell r="M4048">
            <v>1</v>
          </cell>
          <cell r="N4048">
            <v>1</v>
          </cell>
          <cell r="O4048">
            <v>1</v>
          </cell>
        </row>
        <row r="4049">
          <cell r="A4049" t="str">
            <v>15</v>
          </cell>
          <cell r="B4049" t="str">
            <v>01</v>
          </cell>
          <cell r="C4049" t="str">
            <v>06</v>
          </cell>
          <cell r="D4049" t="str">
            <v>02</v>
          </cell>
          <cell r="E4049" t="str">
            <v>14</v>
          </cell>
          <cell r="F4049" t="str">
            <v>02</v>
          </cell>
          <cell r="G4049" t="str">
            <v>0</v>
          </cell>
          <cell r="H4049" t="str">
            <v>00</v>
          </cell>
          <cell r="I4049" t="str">
            <v>0</v>
          </cell>
          <cell r="J4049">
            <v>6934</v>
          </cell>
          <cell r="K4049">
            <v>2000</v>
          </cell>
          <cell r="L4049">
            <v>1191</v>
          </cell>
          <cell r="M4049">
            <v>2000</v>
          </cell>
          <cell r="N4049">
            <v>2000</v>
          </cell>
          <cell r="O4049">
            <v>2000</v>
          </cell>
        </row>
        <row r="4050">
          <cell r="A4050" t="str">
            <v>15</v>
          </cell>
          <cell r="B4050" t="str">
            <v>01</v>
          </cell>
          <cell r="C4050" t="str">
            <v>06</v>
          </cell>
          <cell r="D4050" t="str">
            <v>02</v>
          </cell>
          <cell r="E4050" t="str">
            <v>14</v>
          </cell>
          <cell r="F4050" t="str">
            <v>06</v>
          </cell>
          <cell r="G4050" t="str">
            <v>0</v>
          </cell>
          <cell r="H4050" t="str">
            <v>00</v>
          </cell>
          <cell r="I4050" t="str">
            <v>0</v>
          </cell>
          <cell r="J4050">
            <v>6755</v>
          </cell>
          <cell r="K4050">
            <v>800</v>
          </cell>
          <cell r="L4050">
            <v>2329</v>
          </cell>
          <cell r="M4050">
            <v>800</v>
          </cell>
          <cell r="N4050">
            <v>800</v>
          </cell>
          <cell r="O4050">
            <v>800</v>
          </cell>
        </row>
        <row r="4051">
          <cell r="A4051" t="str">
            <v>15</v>
          </cell>
          <cell r="B4051" t="str">
            <v>01</v>
          </cell>
          <cell r="C4051" t="str">
            <v>06</v>
          </cell>
          <cell r="D4051" t="str">
            <v>02</v>
          </cell>
          <cell r="E4051" t="str">
            <v>14</v>
          </cell>
          <cell r="F4051" t="str">
            <v>13</v>
          </cell>
          <cell r="G4051" t="str">
            <v>0</v>
          </cell>
          <cell r="H4051" t="str">
            <v>00</v>
          </cell>
          <cell r="I4051" t="str">
            <v>0</v>
          </cell>
          <cell r="J4051">
            <v>2400</v>
          </cell>
          <cell r="K4051">
            <v>9000</v>
          </cell>
          <cell r="L4051">
            <v>0</v>
          </cell>
          <cell r="M4051">
            <v>3000</v>
          </cell>
          <cell r="N4051">
            <v>3000</v>
          </cell>
          <cell r="O4051">
            <v>3000</v>
          </cell>
        </row>
        <row r="4052">
          <cell r="A4052" t="str">
            <v>15</v>
          </cell>
          <cell r="B4052" t="str">
            <v>01</v>
          </cell>
          <cell r="C4052" t="str">
            <v>07</v>
          </cell>
          <cell r="D4052" t="str">
            <v>01</v>
          </cell>
          <cell r="E4052" t="str">
            <v>10</v>
          </cell>
          <cell r="F4052" t="str">
            <v>01</v>
          </cell>
          <cell r="G4052" t="str">
            <v>1</v>
          </cell>
          <cell r="H4052" t="str">
            <v>00</v>
          </cell>
          <cell r="I4052" t="str">
            <v>0</v>
          </cell>
          <cell r="J4052">
            <v>130085</v>
          </cell>
          <cell r="K4052">
            <v>142254</v>
          </cell>
          <cell r="L4052">
            <v>104364</v>
          </cell>
          <cell r="M4052">
            <v>141034</v>
          </cell>
          <cell r="N4052">
            <v>141034</v>
          </cell>
          <cell r="O4052">
            <v>141034</v>
          </cell>
        </row>
        <row r="4053">
          <cell r="A4053" t="str">
            <v>15</v>
          </cell>
          <cell r="B4053" t="str">
            <v>01</v>
          </cell>
          <cell r="C4053" t="str">
            <v>07</v>
          </cell>
          <cell r="D4053" t="str">
            <v>01</v>
          </cell>
          <cell r="E4053" t="str">
            <v>12</v>
          </cell>
          <cell r="F4053" t="str">
            <v>02</v>
          </cell>
          <cell r="G4053" t="str">
            <v>1</v>
          </cell>
          <cell r="H4053" t="str">
            <v>00</v>
          </cell>
          <cell r="I4053" t="str">
            <v>0</v>
          </cell>
          <cell r="J4053">
            <v>7620</v>
          </cell>
          <cell r="K4053">
            <v>7000</v>
          </cell>
          <cell r="L4053">
            <v>8970</v>
          </cell>
          <cell r="M4053">
            <v>5000</v>
          </cell>
          <cell r="N4053">
            <v>5000</v>
          </cell>
          <cell r="O4053">
            <v>5000</v>
          </cell>
        </row>
        <row r="4054">
          <cell r="A4054" t="str">
            <v>15</v>
          </cell>
          <cell r="B4054" t="str">
            <v>01</v>
          </cell>
          <cell r="C4054" t="str">
            <v>07</v>
          </cell>
          <cell r="D4054" t="str">
            <v>01</v>
          </cell>
          <cell r="E4054" t="str">
            <v>12</v>
          </cell>
          <cell r="F4054" t="str">
            <v>03</v>
          </cell>
          <cell r="G4054" t="str">
            <v>1</v>
          </cell>
          <cell r="H4054" t="str">
            <v>00</v>
          </cell>
          <cell r="I4054" t="str">
            <v>0</v>
          </cell>
          <cell r="J4054">
            <v>2196</v>
          </cell>
          <cell r="K4054">
            <v>2250</v>
          </cell>
          <cell r="L4054">
            <v>2943</v>
          </cell>
          <cell r="M4054">
            <v>1750</v>
          </cell>
          <cell r="N4054">
            <v>1750</v>
          </cell>
          <cell r="O4054">
            <v>1750</v>
          </cell>
        </row>
        <row r="4055">
          <cell r="A4055" t="str">
            <v>15</v>
          </cell>
          <cell r="B4055" t="str">
            <v>01</v>
          </cell>
          <cell r="C4055" t="str">
            <v>07</v>
          </cell>
          <cell r="D4055" t="str">
            <v>01</v>
          </cell>
          <cell r="E4055" t="str">
            <v>13</v>
          </cell>
          <cell r="F4055" t="str">
            <v>01</v>
          </cell>
          <cell r="G4055" t="str">
            <v>1</v>
          </cell>
          <cell r="H4055" t="str">
            <v>00</v>
          </cell>
          <cell r="I4055" t="str">
            <v>0</v>
          </cell>
          <cell r="J4055">
            <v>2151</v>
          </cell>
          <cell r="K4055">
            <v>2250</v>
          </cell>
          <cell r="L4055">
            <v>2924</v>
          </cell>
          <cell r="M4055">
            <v>1750</v>
          </cell>
          <cell r="N4055">
            <v>1750</v>
          </cell>
          <cell r="O4055">
            <v>1750</v>
          </cell>
        </row>
        <row r="4056">
          <cell r="A4056" t="str">
            <v>15</v>
          </cell>
          <cell r="B4056" t="str">
            <v>01</v>
          </cell>
          <cell r="C4056" t="str">
            <v>07</v>
          </cell>
          <cell r="D4056" t="str">
            <v>01</v>
          </cell>
          <cell r="E4056" t="str">
            <v>13</v>
          </cell>
          <cell r="F4056" t="str">
            <v>09</v>
          </cell>
          <cell r="G4056" t="str">
            <v>1</v>
          </cell>
          <cell r="H4056" t="str">
            <v>00</v>
          </cell>
          <cell r="I4056" t="str">
            <v>0</v>
          </cell>
          <cell r="J4056">
            <v>1000</v>
          </cell>
          <cell r="K4056">
            <v>1000</v>
          </cell>
          <cell r="L4056">
            <v>780</v>
          </cell>
          <cell r="M4056">
            <v>500</v>
          </cell>
          <cell r="N4056">
            <v>500</v>
          </cell>
          <cell r="O4056">
            <v>500</v>
          </cell>
        </row>
        <row r="4057">
          <cell r="A4057" t="str">
            <v>15</v>
          </cell>
          <cell r="B4057" t="str">
            <v>01</v>
          </cell>
          <cell r="C4057" t="str">
            <v>07</v>
          </cell>
          <cell r="D4057" t="str">
            <v>01</v>
          </cell>
          <cell r="E4057" t="str">
            <v>14</v>
          </cell>
          <cell r="F4057" t="str">
            <v>06</v>
          </cell>
          <cell r="G4057" t="str">
            <v>1</v>
          </cell>
          <cell r="H4057" t="str">
            <v>00</v>
          </cell>
          <cell r="I4057" t="str">
            <v>0</v>
          </cell>
          <cell r="J4057">
            <v>8650</v>
          </cell>
          <cell r="K4057">
            <v>3660</v>
          </cell>
          <cell r="L4057">
            <v>12137</v>
          </cell>
          <cell r="M4057">
            <v>1660</v>
          </cell>
          <cell r="N4057">
            <v>1660</v>
          </cell>
          <cell r="O4057">
            <v>1660</v>
          </cell>
        </row>
        <row r="4058">
          <cell r="A4058" t="str">
            <v>15</v>
          </cell>
          <cell r="B4058" t="str">
            <v>01</v>
          </cell>
          <cell r="C4058" t="str">
            <v>07</v>
          </cell>
          <cell r="D4058" t="str">
            <v>01</v>
          </cell>
          <cell r="E4058" t="str">
            <v>14</v>
          </cell>
          <cell r="F4058" t="str">
            <v>07</v>
          </cell>
          <cell r="G4058" t="str">
            <v>1</v>
          </cell>
          <cell r="H4058" t="str">
            <v>00</v>
          </cell>
          <cell r="I4058" t="str">
            <v>0</v>
          </cell>
          <cell r="J4058">
            <v>1212</v>
          </cell>
          <cell r="K4058">
            <v>1238</v>
          </cell>
          <cell r="L4058">
            <v>1343</v>
          </cell>
          <cell r="M4058">
            <v>738</v>
          </cell>
          <cell r="N4058">
            <v>738</v>
          </cell>
          <cell r="O4058">
            <v>738</v>
          </cell>
        </row>
        <row r="4059">
          <cell r="A4059" t="str">
            <v>15</v>
          </cell>
          <cell r="B4059" t="str">
            <v>01</v>
          </cell>
          <cell r="C4059" t="str">
            <v>07</v>
          </cell>
          <cell r="D4059" t="str">
            <v>01</v>
          </cell>
          <cell r="E4059" t="str">
            <v>14</v>
          </cell>
          <cell r="F4059" t="str">
            <v>18</v>
          </cell>
          <cell r="G4059" t="str">
            <v>1</v>
          </cell>
          <cell r="H4059" t="str">
            <v>00</v>
          </cell>
          <cell r="I4059" t="str">
            <v>0</v>
          </cell>
          <cell r="J4059">
            <v>195</v>
          </cell>
          <cell r="K4059">
            <v>7</v>
          </cell>
          <cell r="L4059">
            <v>8874</v>
          </cell>
          <cell r="M4059">
            <v>1</v>
          </cell>
          <cell r="N4059">
            <v>1</v>
          </cell>
          <cell r="O4059">
            <v>1</v>
          </cell>
        </row>
        <row r="4060">
          <cell r="A4060" t="str">
            <v>15</v>
          </cell>
          <cell r="B4060" t="str">
            <v>01</v>
          </cell>
          <cell r="C4060" t="str">
            <v>07</v>
          </cell>
          <cell r="D4060" t="str">
            <v>01</v>
          </cell>
          <cell r="E4060" t="str">
            <v>14</v>
          </cell>
          <cell r="F4060" t="str">
            <v>30</v>
          </cell>
          <cell r="G4060" t="str">
            <v>1</v>
          </cell>
          <cell r="H4060" t="str">
            <v>00</v>
          </cell>
          <cell r="I4060" t="str">
            <v>0</v>
          </cell>
          <cell r="J4060">
            <v>200</v>
          </cell>
          <cell r="K4060">
            <v>200</v>
          </cell>
          <cell r="L4060">
            <v>0</v>
          </cell>
          <cell r="M4060">
            <v>200</v>
          </cell>
          <cell r="N4060">
            <v>200</v>
          </cell>
          <cell r="O4060">
            <v>200</v>
          </cell>
        </row>
        <row r="4061">
          <cell r="A4061" t="str">
            <v>15</v>
          </cell>
          <cell r="B4061" t="str">
            <v>01</v>
          </cell>
          <cell r="C4061" t="str">
            <v>07</v>
          </cell>
          <cell r="D4061" t="str">
            <v>01</v>
          </cell>
          <cell r="E4061" t="str">
            <v>15</v>
          </cell>
          <cell r="F4061" t="str">
            <v>03</v>
          </cell>
          <cell r="G4061" t="str">
            <v>1</v>
          </cell>
          <cell r="H4061" t="str">
            <v>00</v>
          </cell>
          <cell r="I4061" t="str">
            <v>0</v>
          </cell>
          <cell r="J4061">
            <v>51445</v>
          </cell>
          <cell r="K4061">
            <v>45215</v>
          </cell>
          <cell r="L4061">
            <v>73194</v>
          </cell>
          <cell r="M4061">
            <v>45215</v>
          </cell>
          <cell r="N4061">
            <v>45215</v>
          </cell>
          <cell r="O4061">
            <v>45215</v>
          </cell>
        </row>
        <row r="4062">
          <cell r="A4062" t="str">
            <v>15</v>
          </cell>
          <cell r="B4062" t="str">
            <v>01</v>
          </cell>
          <cell r="C4062" t="str">
            <v>07</v>
          </cell>
          <cell r="D4062" t="str">
            <v>02</v>
          </cell>
          <cell r="E4062" t="str">
            <v>13</v>
          </cell>
          <cell r="F4062" t="str">
            <v>36</v>
          </cell>
          <cell r="G4062" t="str">
            <v>1</v>
          </cell>
          <cell r="H4062" t="str">
            <v>00</v>
          </cell>
          <cell r="I4062" t="str">
            <v>0</v>
          </cell>
          <cell r="J4062">
            <v>3885</v>
          </cell>
          <cell r="K4062">
            <v>25000</v>
          </cell>
          <cell r="L4062">
            <v>2037</v>
          </cell>
          <cell r="M4062">
            <v>12000</v>
          </cell>
          <cell r="N4062">
            <v>12000</v>
          </cell>
          <cell r="O4062">
            <v>12000</v>
          </cell>
        </row>
        <row r="4063">
          <cell r="A4063" t="str">
            <v>15</v>
          </cell>
          <cell r="B4063" t="str">
            <v>01</v>
          </cell>
          <cell r="C4063" t="str">
            <v>07</v>
          </cell>
          <cell r="D4063" t="str">
            <v>03</v>
          </cell>
          <cell r="E4063" t="str">
            <v>13</v>
          </cell>
          <cell r="F4063" t="str">
            <v>36</v>
          </cell>
          <cell r="G4063" t="str">
            <v>1</v>
          </cell>
          <cell r="H4063" t="str">
            <v>00</v>
          </cell>
          <cell r="I4063" t="str">
            <v>0</v>
          </cell>
          <cell r="J4063">
            <v>0</v>
          </cell>
          <cell r="K4063">
            <v>20000</v>
          </cell>
          <cell r="L4063">
            <v>0</v>
          </cell>
          <cell r="M4063">
            <v>10000</v>
          </cell>
          <cell r="N4063">
            <v>10000</v>
          </cell>
          <cell r="O4063">
            <v>10000</v>
          </cell>
        </row>
        <row r="4064">
          <cell r="A4064" t="str">
            <v>15</v>
          </cell>
          <cell r="B4064" t="str">
            <v>01</v>
          </cell>
          <cell r="C4064" t="str">
            <v>07</v>
          </cell>
          <cell r="D4064" t="str">
            <v>04</v>
          </cell>
          <cell r="E4064" t="str">
            <v>14</v>
          </cell>
          <cell r="F4064" t="str">
            <v>20</v>
          </cell>
          <cell r="G4064" t="str">
            <v>1</v>
          </cell>
          <cell r="H4064" t="str">
            <v>00</v>
          </cell>
          <cell r="I4064" t="str">
            <v>0</v>
          </cell>
          <cell r="J4064">
            <v>6709</v>
          </cell>
          <cell r="K4064">
            <v>108000</v>
          </cell>
          <cell r="L4064">
            <v>0</v>
          </cell>
          <cell r="M4064">
            <v>73000</v>
          </cell>
          <cell r="N4064">
            <v>73000</v>
          </cell>
          <cell r="O4064">
            <v>73000</v>
          </cell>
        </row>
        <row r="4065">
          <cell r="A4065" t="str">
            <v>15</v>
          </cell>
          <cell r="B4065" t="str">
            <v>01</v>
          </cell>
          <cell r="C4065" t="str">
            <v>08</v>
          </cell>
          <cell r="D4065" t="str">
            <v>01</v>
          </cell>
          <cell r="E4065" t="str">
            <v>10</v>
          </cell>
          <cell r="F4065" t="str">
            <v>01</v>
          </cell>
          <cell r="G4065" t="str">
            <v>1</v>
          </cell>
          <cell r="H4065" t="str">
            <v>00</v>
          </cell>
          <cell r="I4065" t="str">
            <v>0</v>
          </cell>
          <cell r="J4065">
            <v>85389</v>
          </cell>
          <cell r="K4065">
            <v>93231</v>
          </cell>
          <cell r="L4065">
            <v>95653</v>
          </cell>
          <cell r="M4065">
            <v>94631</v>
          </cell>
          <cell r="N4065">
            <v>94631</v>
          </cell>
          <cell r="O4065">
            <v>94631</v>
          </cell>
        </row>
        <row r="4066">
          <cell r="A4066" t="str">
            <v>15</v>
          </cell>
          <cell r="B4066" t="str">
            <v>01</v>
          </cell>
          <cell r="C4066" t="str">
            <v>08</v>
          </cell>
          <cell r="D4066" t="str">
            <v>20</v>
          </cell>
          <cell r="E4066" t="str">
            <v>12</v>
          </cell>
          <cell r="F4066" t="str">
            <v>01</v>
          </cell>
          <cell r="G4066" t="str">
            <v>0</v>
          </cell>
          <cell r="H4066" t="str">
            <v>00</v>
          </cell>
          <cell r="I4066" t="str">
            <v>0</v>
          </cell>
          <cell r="J4066">
            <v>7159</v>
          </cell>
          <cell r="K4066">
            <v>15375</v>
          </cell>
          <cell r="L4066">
            <v>3526</v>
          </cell>
          <cell r="M4066">
            <v>4875</v>
          </cell>
          <cell r="N4066">
            <v>4875</v>
          </cell>
          <cell r="O4066">
            <v>4875</v>
          </cell>
        </row>
        <row r="4067">
          <cell r="A4067" t="str">
            <v>15</v>
          </cell>
          <cell r="B4067" t="str">
            <v>01</v>
          </cell>
          <cell r="C4067" t="str">
            <v>08</v>
          </cell>
          <cell r="D4067" t="str">
            <v>20</v>
          </cell>
          <cell r="E4067" t="str">
            <v>12</v>
          </cell>
          <cell r="F4067" t="str">
            <v>03</v>
          </cell>
          <cell r="G4067" t="str">
            <v>0</v>
          </cell>
          <cell r="H4067" t="str">
            <v>00</v>
          </cell>
          <cell r="I4067" t="str">
            <v>0</v>
          </cell>
          <cell r="J4067">
            <v>527</v>
          </cell>
          <cell r="K4067">
            <v>5600</v>
          </cell>
          <cell r="L4067">
            <v>4364</v>
          </cell>
          <cell r="M4067">
            <v>5100</v>
          </cell>
          <cell r="N4067">
            <v>5100</v>
          </cell>
          <cell r="O4067">
            <v>5100</v>
          </cell>
        </row>
        <row r="4068">
          <cell r="A4068" t="str">
            <v>15</v>
          </cell>
          <cell r="B4068" t="str">
            <v>01</v>
          </cell>
          <cell r="C4068" t="str">
            <v>08</v>
          </cell>
          <cell r="D4068" t="str">
            <v>20</v>
          </cell>
          <cell r="E4068" t="str">
            <v>14</v>
          </cell>
          <cell r="F4068" t="str">
            <v>06</v>
          </cell>
          <cell r="G4068" t="str">
            <v>0</v>
          </cell>
          <cell r="H4068" t="str">
            <v>00</v>
          </cell>
          <cell r="I4068" t="str">
            <v>0</v>
          </cell>
          <cell r="J4068">
            <v>5883</v>
          </cell>
          <cell r="K4068">
            <v>7124</v>
          </cell>
          <cell r="L4068">
            <v>9326</v>
          </cell>
          <cell r="M4068">
            <v>5124</v>
          </cell>
          <cell r="N4068">
            <v>5124</v>
          </cell>
          <cell r="O4068">
            <v>5124</v>
          </cell>
        </row>
        <row r="4069">
          <cell r="A4069" t="str">
            <v>15</v>
          </cell>
          <cell r="B4069" t="str">
            <v>01</v>
          </cell>
          <cell r="C4069" t="str">
            <v>08</v>
          </cell>
          <cell r="D4069" t="str">
            <v>20</v>
          </cell>
          <cell r="E4069" t="str">
            <v>14</v>
          </cell>
          <cell r="F4069" t="str">
            <v>07</v>
          </cell>
          <cell r="G4069" t="str">
            <v>0</v>
          </cell>
          <cell r="H4069" t="str">
            <v>00</v>
          </cell>
          <cell r="I4069" t="str">
            <v>0</v>
          </cell>
          <cell r="J4069">
            <v>535</v>
          </cell>
          <cell r="K4069">
            <v>3750</v>
          </cell>
          <cell r="L4069">
            <v>4927</v>
          </cell>
          <cell r="M4069">
            <v>2750</v>
          </cell>
          <cell r="N4069">
            <v>2750</v>
          </cell>
          <cell r="O4069">
            <v>2750</v>
          </cell>
        </row>
        <row r="4070">
          <cell r="A4070" t="str">
            <v>15</v>
          </cell>
          <cell r="B4070" t="str">
            <v>01</v>
          </cell>
          <cell r="C4070" t="str">
            <v>08</v>
          </cell>
          <cell r="D4070" t="str">
            <v>20</v>
          </cell>
          <cell r="E4070" t="str">
            <v>14</v>
          </cell>
          <cell r="F4070" t="str">
            <v>18</v>
          </cell>
          <cell r="G4070" t="str">
            <v>0</v>
          </cell>
          <cell r="H4070" t="str">
            <v>00</v>
          </cell>
          <cell r="I4070" t="str">
            <v>0</v>
          </cell>
          <cell r="J4070">
            <v>38572</v>
          </cell>
          <cell r="K4070">
            <v>40000</v>
          </cell>
          <cell r="L4070">
            <v>15204</v>
          </cell>
          <cell r="M4070">
            <v>48058</v>
          </cell>
          <cell r="N4070">
            <v>48058</v>
          </cell>
          <cell r="O4070">
            <v>48058</v>
          </cell>
        </row>
        <row r="4071">
          <cell r="A4071" t="str">
            <v>15</v>
          </cell>
          <cell r="B4071" t="str">
            <v>01</v>
          </cell>
          <cell r="C4071" t="str">
            <v>08</v>
          </cell>
          <cell r="D4071" t="str">
            <v>21</v>
          </cell>
          <cell r="E4071" t="str">
            <v>12</v>
          </cell>
          <cell r="F4071" t="str">
            <v>01</v>
          </cell>
          <cell r="G4071" t="str">
            <v>0</v>
          </cell>
          <cell r="H4071" t="str">
            <v>00</v>
          </cell>
          <cell r="I4071" t="str">
            <v>0</v>
          </cell>
          <cell r="J4071">
            <v>238</v>
          </cell>
          <cell r="K4071">
            <v>7250</v>
          </cell>
          <cell r="L4071">
            <v>7838</v>
          </cell>
          <cell r="M4071">
            <v>2250</v>
          </cell>
          <cell r="N4071">
            <v>2250</v>
          </cell>
          <cell r="O4071">
            <v>2250</v>
          </cell>
        </row>
        <row r="4072">
          <cell r="A4072" t="str">
            <v>15</v>
          </cell>
          <cell r="B4072" t="str">
            <v>01</v>
          </cell>
          <cell r="C4072" t="str">
            <v>08</v>
          </cell>
          <cell r="D4072" t="str">
            <v>21</v>
          </cell>
          <cell r="E4072" t="str">
            <v>12</v>
          </cell>
          <cell r="F4072" t="str">
            <v>02</v>
          </cell>
          <cell r="G4072" t="str">
            <v>0</v>
          </cell>
          <cell r="H4072" t="str">
            <v>00</v>
          </cell>
          <cell r="I4072" t="str">
            <v>0</v>
          </cell>
          <cell r="J4072">
            <v>69110</v>
          </cell>
          <cell r="K4072">
            <v>53151</v>
          </cell>
          <cell r="L4072">
            <v>21898</v>
          </cell>
          <cell r="M4072">
            <v>3150</v>
          </cell>
          <cell r="N4072">
            <v>3150</v>
          </cell>
          <cell r="O4072">
            <v>3150</v>
          </cell>
        </row>
        <row r="4073">
          <cell r="A4073" t="str">
            <v>15</v>
          </cell>
          <cell r="B4073" t="str">
            <v>01</v>
          </cell>
          <cell r="C4073" t="str">
            <v>08</v>
          </cell>
          <cell r="D4073" t="str">
            <v>21</v>
          </cell>
          <cell r="E4073" t="str">
            <v>12</v>
          </cell>
          <cell r="F4073" t="str">
            <v>03</v>
          </cell>
          <cell r="G4073" t="str">
            <v>0</v>
          </cell>
          <cell r="H4073" t="str">
            <v>00</v>
          </cell>
          <cell r="I4073" t="str">
            <v>0</v>
          </cell>
          <cell r="J4073">
            <v>8873</v>
          </cell>
          <cell r="K4073">
            <v>8399</v>
          </cell>
          <cell r="L4073">
            <v>10965</v>
          </cell>
          <cell r="M4073">
            <v>3375</v>
          </cell>
          <cell r="N4073">
            <v>3375</v>
          </cell>
          <cell r="O4073">
            <v>3375</v>
          </cell>
        </row>
        <row r="4074">
          <cell r="A4074" t="str">
            <v>15</v>
          </cell>
          <cell r="B4074" t="str">
            <v>01</v>
          </cell>
          <cell r="C4074" t="str">
            <v>08</v>
          </cell>
          <cell r="D4074" t="str">
            <v>21</v>
          </cell>
          <cell r="E4074" t="str">
            <v>12</v>
          </cell>
          <cell r="F4074" t="str">
            <v>05</v>
          </cell>
          <cell r="G4074" t="str">
            <v>0</v>
          </cell>
          <cell r="H4074" t="str">
            <v>00</v>
          </cell>
          <cell r="I4074" t="str">
            <v>0</v>
          </cell>
          <cell r="J4074">
            <v>4892</v>
          </cell>
          <cell r="K4074">
            <v>10000</v>
          </cell>
          <cell r="L4074">
            <v>11242</v>
          </cell>
          <cell r="M4074">
            <v>2000</v>
          </cell>
          <cell r="N4074">
            <v>2000</v>
          </cell>
          <cell r="O4074">
            <v>2000</v>
          </cell>
        </row>
        <row r="4075">
          <cell r="A4075" t="str">
            <v>15</v>
          </cell>
          <cell r="B4075" t="str">
            <v>01</v>
          </cell>
          <cell r="C4075" t="str">
            <v>08</v>
          </cell>
          <cell r="D4075" t="str">
            <v>21</v>
          </cell>
          <cell r="E4075" t="str">
            <v>12</v>
          </cell>
          <cell r="F4075" t="str">
            <v>06</v>
          </cell>
          <cell r="G4075" t="str">
            <v>0</v>
          </cell>
          <cell r="H4075" t="str">
            <v>00</v>
          </cell>
          <cell r="I4075" t="str">
            <v>0</v>
          </cell>
          <cell r="J4075">
            <v>2462</v>
          </cell>
          <cell r="K4075">
            <v>11000</v>
          </cell>
          <cell r="L4075">
            <v>2896</v>
          </cell>
          <cell r="M4075">
            <v>500</v>
          </cell>
          <cell r="N4075">
            <v>500</v>
          </cell>
          <cell r="O4075">
            <v>500</v>
          </cell>
        </row>
        <row r="4076">
          <cell r="A4076" t="str">
            <v>15</v>
          </cell>
          <cell r="B4076" t="str">
            <v>01</v>
          </cell>
          <cell r="C4076" t="str">
            <v>08</v>
          </cell>
          <cell r="D4076" t="str">
            <v>21</v>
          </cell>
          <cell r="E4076" t="str">
            <v>13</v>
          </cell>
          <cell r="F4076" t="str">
            <v>01</v>
          </cell>
          <cell r="G4076" t="str">
            <v>0</v>
          </cell>
          <cell r="H4076" t="str">
            <v>00</v>
          </cell>
          <cell r="I4076" t="str">
            <v>0</v>
          </cell>
          <cell r="J4076">
            <v>13566</v>
          </cell>
          <cell r="K4076">
            <v>10250</v>
          </cell>
          <cell r="L4076">
            <v>13476</v>
          </cell>
          <cell r="M4076">
            <v>5250</v>
          </cell>
          <cell r="N4076">
            <v>5250</v>
          </cell>
          <cell r="O4076">
            <v>5250</v>
          </cell>
        </row>
        <row r="4077">
          <cell r="A4077" t="str">
            <v>15</v>
          </cell>
          <cell r="B4077" t="str">
            <v>01</v>
          </cell>
          <cell r="C4077" t="str">
            <v>08</v>
          </cell>
          <cell r="D4077" t="str">
            <v>21</v>
          </cell>
          <cell r="E4077" t="str">
            <v>13</v>
          </cell>
          <cell r="F4077" t="str">
            <v>05</v>
          </cell>
          <cell r="G4077" t="str">
            <v>0</v>
          </cell>
          <cell r="H4077" t="str">
            <v>00</v>
          </cell>
          <cell r="I4077" t="str">
            <v>0</v>
          </cell>
          <cell r="J4077">
            <v>103761</v>
          </cell>
          <cell r="K4077">
            <v>49000</v>
          </cell>
          <cell r="L4077">
            <v>119018</v>
          </cell>
          <cell r="M4077">
            <v>100000</v>
          </cell>
          <cell r="N4077">
            <v>100000</v>
          </cell>
          <cell r="O4077">
            <v>100000</v>
          </cell>
        </row>
        <row r="4078">
          <cell r="A4078" t="str">
            <v>15</v>
          </cell>
          <cell r="B4078" t="str">
            <v>01</v>
          </cell>
          <cell r="C4078" t="str">
            <v>08</v>
          </cell>
          <cell r="D4078" t="str">
            <v>21</v>
          </cell>
          <cell r="E4078" t="str">
            <v>14</v>
          </cell>
          <cell r="F4078" t="str">
            <v>01</v>
          </cell>
          <cell r="G4078" t="str">
            <v>0</v>
          </cell>
          <cell r="H4078" t="str">
            <v>00</v>
          </cell>
          <cell r="I4078" t="str">
            <v>0</v>
          </cell>
          <cell r="J4078">
            <v>0</v>
          </cell>
          <cell r="K4078">
            <v>11545</v>
          </cell>
          <cell r="L4078">
            <v>7401</v>
          </cell>
          <cell r="M4078">
            <v>4564</v>
          </cell>
          <cell r="N4078">
            <v>4564</v>
          </cell>
          <cell r="O4078">
            <v>4564</v>
          </cell>
        </row>
        <row r="4079">
          <cell r="A4079" t="str">
            <v>15</v>
          </cell>
          <cell r="B4079" t="str">
            <v>01</v>
          </cell>
          <cell r="C4079" t="str">
            <v>08</v>
          </cell>
          <cell r="D4079" t="str">
            <v>21</v>
          </cell>
          <cell r="E4079" t="str">
            <v>14</v>
          </cell>
          <cell r="F4079" t="str">
            <v>07</v>
          </cell>
          <cell r="G4079" t="str">
            <v>0</v>
          </cell>
          <cell r="H4079" t="str">
            <v>00</v>
          </cell>
          <cell r="I4079" t="str">
            <v>0</v>
          </cell>
          <cell r="J4079">
            <v>5190</v>
          </cell>
          <cell r="K4079">
            <v>6250</v>
          </cell>
          <cell r="L4079">
            <v>6472</v>
          </cell>
          <cell r="M4079">
            <v>1750</v>
          </cell>
          <cell r="N4079">
            <v>1750</v>
          </cell>
          <cell r="O4079">
            <v>1750</v>
          </cell>
        </row>
        <row r="4080">
          <cell r="A4080" t="str">
            <v>15</v>
          </cell>
          <cell r="B4080" t="str">
            <v>01</v>
          </cell>
          <cell r="C4080" t="str">
            <v>08</v>
          </cell>
          <cell r="D4080" t="str">
            <v>21</v>
          </cell>
          <cell r="E4080" t="str">
            <v>14</v>
          </cell>
          <cell r="F4080" t="str">
            <v>09</v>
          </cell>
          <cell r="G4080" t="str">
            <v>0</v>
          </cell>
          <cell r="H4080" t="str">
            <v>00</v>
          </cell>
          <cell r="I4080" t="str">
            <v>0</v>
          </cell>
          <cell r="J4080">
            <v>0</v>
          </cell>
          <cell r="K4080">
            <v>10001</v>
          </cell>
          <cell r="L4080">
            <v>0</v>
          </cell>
          <cell r="M4080">
            <v>4001</v>
          </cell>
          <cell r="N4080">
            <v>4001</v>
          </cell>
          <cell r="O4080">
            <v>4001</v>
          </cell>
        </row>
        <row r="4081">
          <cell r="A4081" t="str">
            <v>15</v>
          </cell>
          <cell r="B4081" t="str">
            <v>01</v>
          </cell>
          <cell r="C4081" t="str">
            <v>08</v>
          </cell>
          <cell r="D4081" t="str">
            <v>22</v>
          </cell>
          <cell r="E4081" t="str">
            <v>13</v>
          </cell>
          <cell r="F4081" t="str">
            <v>09</v>
          </cell>
          <cell r="G4081" t="str">
            <v>0</v>
          </cell>
          <cell r="H4081" t="str">
            <v>00</v>
          </cell>
          <cell r="I4081" t="str">
            <v>0</v>
          </cell>
          <cell r="J4081">
            <v>15921</v>
          </cell>
          <cell r="K4081">
            <v>27208</v>
          </cell>
          <cell r="L4081">
            <v>9227</v>
          </cell>
          <cell r="M4081">
            <v>1208</v>
          </cell>
          <cell r="N4081">
            <v>1208</v>
          </cell>
          <cell r="O4081">
            <v>1208</v>
          </cell>
        </row>
        <row r="4082">
          <cell r="A4082" t="str">
            <v>15</v>
          </cell>
          <cell r="B4082" t="str">
            <v>01</v>
          </cell>
          <cell r="C4082" t="str">
            <v>08</v>
          </cell>
          <cell r="D4082" t="str">
            <v>23</v>
          </cell>
          <cell r="E4082" t="str">
            <v>14</v>
          </cell>
          <cell r="F4082" t="str">
            <v>06</v>
          </cell>
          <cell r="G4082" t="str">
            <v>0</v>
          </cell>
          <cell r="H4082" t="str">
            <v>00</v>
          </cell>
          <cell r="I4082" t="str">
            <v>0</v>
          </cell>
          <cell r="J4082">
            <v>35925</v>
          </cell>
          <cell r="K4082">
            <v>5800</v>
          </cell>
          <cell r="L4082">
            <v>7535</v>
          </cell>
          <cell r="M4082">
            <v>800</v>
          </cell>
          <cell r="N4082">
            <v>800</v>
          </cell>
          <cell r="O4082">
            <v>800</v>
          </cell>
        </row>
        <row r="4083">
          <cell r="A4083" t="str">
            <v>16</v>
          </cell>
          <cell r="B4083" t="str">
            <v>01</v>
          </cell>
          <cell r="C4083" t="str">
            <v>01</v>
          </cell>
          <cell r="D4083" t="str">
            <v>01</v>
          </cell>
          <cell r="E4083" t="str">
            <v>10</v>
          </cell>
          <cell r="F4083" t="str">
            <v>01</v>
          </cell>
          <cell r="G4083" t="str">
            <v>1</v>
          </cell>
          <cell r="H4083" t="str">
            <v>00</v>
          </cell>
          <cell r="I4083" t="str">
            <v>0</v>
          </cell>
          <cell r="J4083">
            <v>60088</v>
          </cell>
          <cell r="K4083">
            <v>74198</v>
          </cell>
          <cell r="L4083">
            <v>62425</v>
          </cell>
          <cell r="M4083">
            <v>81975</v>
          </cell>
          <cell r="N4083">
            <v>81975</v>
          </cell>
          <cell r="O4083">
            <v>81975</v>
          </cell>
        </row>
        <row r="4084">
          <cell r="A4084" t="str">
            <v>16</v>
          </cell>
          <cell r="B4084" t="str">
            <v>01</v>
          </cell>
          <cell r="C4084" t="str">
            <v>01</v>
          </cell>
          <cell r="D4084" t="str">
            <v>01</v>
          </cell>
          <cell r="E4084" t="str">
            <v>10</v>
          </cell>
          <cell r="F4084" t="str">
            <v>05</v>
          </cell>
          <cell r="G4084" t="str">
            <v>0</v>
          </cell>
          <cell r="H4084" t="str">
            <v>00</v>
          </cell>
          <cell r="I4084" t="str">
            <v>0</v>
          </cell>
          <cell r="J4084">
            <v>34426</v>
          </cell>
          <cell r="K4084">
            <v>43625</v>
          </cell>
          <cell r="L4084">
            <v>31466</v>
          </cell>
          <cell r="M4084">
            <v>68283</v>
          </cell>
          <cell r="N4084">
            <v>68283</v>
          </cell>
          <cell r="O4084">
            <v>68283</v>
          </cell>
        </row>
        <row r="4085">
          <cell r="A4085" t="str">
            <v>16</v>
          </cell>
          <cell r="B4085" t="str">
            <v>01</v>
          </cell>
          <cell r="C4085" t="str">
            <v>01</v>
          </cell>
          <cell r="D4085" t="str">
            <v>01</v>
          </cell>
          <cell r="E4085" t="str">
            <v>12</v>
          </cell>
          <cell r="F4085" t="str">
            <v>02</v>
          </cell>
          <cell r="G4085" t="str">
            <v>1</v>
          </cell>
          <cell r="H4085" t="str">
            <v>00</v>
          </cell>
          <cell r="I4085" t="str">
            <v>0</v>
          </cell>
          <cell r="J4085">
            <v>21558</v>
          </cell>
          <cell r="K4085">
            <v>20000</v>
          </cell>
          <cell r="L4085">
            <v>20000</v>
          </cell>
          <cell r="M4085">
            <v>8000</v>
          </cell>
          <cell r="N4085">
            <v>8000</v>
          </cell>
          <cell r="O4085">
            <v>8000</v>
          </cell>
        </row>
        <row r="4086">
          <cell r="A4086" t="str">
            <v>16</v>
          </cell>
          <cell r="B4086" t="str">
            <v>01</v>
          </cell>
          <cell r="C4086" t="str">
            <v>01</v>
          </cell>
          <cell r="D4086" t="str">
            <v>02</v>
          </cell>
          <cell r="E4086" t="str">
            <v>12</v>
          </cell>
          <cell r="F4086" t="str">
            <v>02</v>
          </cell>
          <cell r="G4086" t="str">
            <v>1</v>
          </cell>
          <cell r="H4086" t="str">
            <v>00</v>
          </cell>
          <cell r="I4086" t="str">
            <v>0</v>
          </cell>
          <cell r="J4086">
            <v>219</v>
          </cell>
          <cell r="K4086">
            <v>5000</v>
          </cell>
          <cell r="L4086">
            <v>5668</v>
          </cell>
          <cell r="M4086">
            <v>5000</v>
          </cell>
          <cell r="N4086">
            <v>5000</v>
          </cell>
          <cell r="O4086">
            <v>5000</v>
          </cell>
        </row>
        <row r="4087">
          <cell r="A4087" t="str">
            <v>16</v>
          </cell>
          <cell r="B4087" t="str">
            <v>01</v>
          </cell>
          <cell r="C4087" t="str">
            <v>01</v>
          </cell>
          <cell r="D4087" t="str">
            <v>02</v>
          </cell>
          <cell r="E4087" t="str">
            <v>13</v>
          </cell>
          <cell r="F4087" t="str">
            <v>01</v>
          </cell>
          <cell r="G4087" t="str">
            <v>1</v>
          </cell>
          <cell r="H4087" t="str">
            <v>00</v>
          </cell>
          <cell r="I4087" t="str">
            <v>0</v>
          </cell>
          <cell r="J4087">
            <v>19161</v>
          </cell>
          <cell r="K4087">
            <v>5550</v>
          </cell>
          <cell r="L4087">
            <v>13755</v>
          </cell>
          <cell r="M4087">
            <v>5550</v>
          </cell>
          <cell r="N4087">
            <v>5550</v>
          </cell>
          <cell r="O4087">
            <v>5550</v>
          </cell>
        </row>
        <row r="4088">
          <cell r="A4088" t="str">
            <v>16</v>
          </cell>
          <cell r="B4088" t="str">
            <v>01</v>
          </cell>
          <cell r="C4088" t="str">
            <v>01</v>
          </cell>
          <cell r="D4088" t="str">
            <v>02</v>
          </cell>
          <cell r="E4088" t="str">
            <v>13</v>
          </cell>
          <cell r="F4088" t="str">
            <v>09</v>
          </cell>
          <cell r="G4088" t="str">
            <v>1</v>
          </cell>
          <cell r="H4088" t="str">
            <v>00</v>
          </cell>
          <cell r="I4088" t="str">
            <v>0</v>
          </cell>
          <cell r="J4088">
            <v>3259</v>
          </cell>
          <cell r="K4088">
            <v>3500</v>
          </cell>
          <cell r="L4088">
            <v>3336</v>
          </cell>
          <cell r="M4088">
            <v>3000</v>
          </cell>
          <cell r="N4088">
            <v>3000</v>
          </cell>
          <cell r="O4088">
            <v>3000</v>
          </cell>
        </row>
        <row r="4089">
          <cell r="A4089" t="str">
            <v>16</v>
          </cell>
          <cell r="B4089" t="str">
            <v>01</v>
          </cell>
          <cell r="C4089" t="str">
            <v>01</v>
          </cell>
          <cell r="D4089" t="str">
            <v>03</v>
          </cell>
          <cell r="E4089" t="str">
            <v>10</v>
          </cell>
          <cell r="F4089" t="str">
            <v>26</v>
          </cell>
          <cell r="G4089" t="str">
            <v>1</v>
          </cell>
          <cell r="H4089" t="str">
            <v>00</v>
          </cell>
          <cell r="I4089" t="str">
            <v>0</v>
          </cell>
          <cell r="J4089">
            <v>0</v>
          </cell>
          <cell r="K4089">
            <v>2500</v>
          </cell>
          <cell r="L4089">
            <v>2413</v>
          </cell>
          <cell r="M4089">
            <v>2500</v>
          </cell>
          <cell r="N4089">
            <v>2500</v>
          </cell>
          <cell r="O4089">
            <v>2500</v>
          </cell>
        </row>
        <row r="4090">
          <cell r="A4090" t="str">
            <v>16</v>
          </cell>
          <cell r="B4090" t="str">
            <v>01</v>
          </cell>
          <cell r="C4090" t="str">
            <v>01</v>
          </cell>
          <cell r="D4090" t="str">
            <v>04</v>
          </cell>
          <cell r="E4090" t="str">
            <v>14</v>
          </cell>
          <cell r="F4090" t="str">
            <v>11</v>
          </cell>
          <cell r="G4090" t="str">
            <v>1</v>
          </cell>
          <cell r="H4090" t="str">
            <v>00</v>
          </cell>
          <cell r="I4090" t="str">
            <v>0</v>
          </cell>
          <cell r="J4090">
            <v>52310</v>
          </cell>
          <cell r="K4090">
            <v>75000</v>
          </cell>
          <cell r="L4090">
            <v>35983</v>
          </cell>
          <cell r="M4090">
            <v>75000</v>
          </cell>
          <cell r="N4090">
            <v>75000</v>
          </cell>
          <cell r="O4090">
            <v>75000</v>
          </cell>
        </row>
        <row r="4091">
          <cell r="A4091" t="str">
            <v>16</v>
          </cell>
          <cell r="B4091" t="str">
            <v>01</v>
          </cell>
          <cell r="C4091" t="str">
            <v>01</v>
          </cell>
          <cell r="D4091" t="str">
            <v>05</v>
          </cell>
          <cell r="E4091" t="str">
            <v>12</v>
          </cell>
          <cell r="F4091" t="str">
            <v>06</v>
          </cell>
          <cell r="G4091" t="str">
            <v>1</v>
          </cell>
          <cell r="H4091" t="str">
            <v>00</v>
          </cell>
          <cell r="I4091" t="str">
            <v>0</v>
          </cell>
          <cell r="J4091">
            <v>6864</v>
          </cell>
          <cell r="K4091">
            <v>6474</v>
          </cell>
          <cell r="L4091">
            <v>2110</v>
          </cell>
          <cell r="M4091">
            <v>92507</v>
          </cell>
          <cell r="N4091">
            <v>2974</v>
          </cell>
          <cell r="O4091">
            <v>2974</v>
          </cell>
        </row>
        <row r="4092">
          <cell r="A4092" t="str">
            <v>16</v>
          </cell>
          <cell r="B4092" t="str">
            <v>01</v>
          </cell>
          <cell r="C4092" t="str">
            <v>01</v>
          </cell>
          <cell r="D4092" t="str">
            <v>05</v>
          </cell>
          <cell r="E4092" t="str">
            <v>14</v>
          </cell>
          <cell r="F4092" t="str">
            <v>07</v>
          </cell>
          <cell r="G4092" t="str">
            <v>1</v>
          </cell>
          <cell r="H4092" t="str">
            <v>00</v>
          </cell>
          <cell r="I4092" t="str">
            <v>0</v>
          </cell>
          <cell r="J4092">
            <v>2148</v>
          </cell>
          <cell r="K4092">
            <v>3000</v>
          </cell>
          <cell r="L4092">
            <v>1153</v>
          </cell>
          <cell r="M4092">
            <v>1500</v>
          </cell>
          <cell r="N4092">
            <v>1500</v>
          </cell>
          <cell r="O4092">
            <v>1500</v>
          </cell>
        </row>
        <row r="4093">
          <cell r="A4093" t="str">
            <v>16</v>
          </cell>
          <cell r="B4093" t="str">
            <v>01</v>
          </cell>
          <cell r="C4093" t="str">
            <v>01</v>
          </cell>
          <cell r="D4093" t="str">
            <v>08</v>
          </cell>
          <cell r="E4093" t="str">
            <v>11</v>
          </cell>
          <cell r="F4093" t="str">
            <v>01</v>
          </cell>
          <cell r="G4093" t="str">
            <v>1</v>
          </cell>
          <cell r="H4093" t="str">
            <v>00</v>
          </cell>
          <cell r="I4093" t="str">
            <v>0</v>
          </cell>
          <cell r="J4093">
            <v>0</v>
          </cell>
          <cell r="K4093">
            <v>8001</v>
          </cell>
          <cell r="L4093">
            <v>8774</v>
          </cell>
          <cell r="M4093">
            <v>8000</v>
          </cell>
          <cell r="N4093">
            <v>8000</v>
          </cell>
          <cell r="O4093">
            <v>8000</v>
          </cell>
        </row>
        <row r="4094">
          <cell r="A4094" t="str">
            <v>16</v>
          </cell>
          <cell r="B4094" t="str">
            <v>01</v>
          </cell>
          <cell r="C4094" t="str">
            <v>02</v>
          </cell>
          <cell r="D4094" t="str">
            <v>01</v>
          </cell>
          <cell r="E4094" t="str">
            <v>10</v>
          </cell>
          <cell r="F4094" t="str">
            <v>01</v>
          </cell>
          <cell r="G4094" t="str">
            <v>1</v>
          </cell>
          <cell r="H4094" t="str">
            <v>00</v>
          </cell>
          <cell r="I4094" t="str">
            <v>0</v>
          </cell>
          <cell r="J4094">
            <v>216196</v>
          </cell>
          <cell r="K4094">
            <v>274620</v>
          </cell>
          <cell r="L4094">
            <v>212085</v>
          </cell>
          <cell r="M4094">
            <v>221784</v>
          </cell>
          <cell r="N4094">
            <v>311317</v>
          </cell>
          <cell r="O4094">
            <v>311317</v>
          </cell>
        </row>
        <row r="4095">
          <cell r="A4095" t="str">
            <v>16</v>
          </cell>
          <cell r="B4095" t="str">
            <v>01</v>
          </cell>
          <cell r="C4095" t="str">
            <v>02</v>
          </cell>
          <cell r="D4095" t="str">
            <v>01</v>
          </cell>
          <cell r="E4095" t="str">
            <v>10</v>
          </cell>
          <cell r="F4095" t="str">
            <v>02</v>
          </cell>
          <cell r="G4095" t="str">
            <v>1</v>
          </cell>
          <cell r="H4095" t="str">
            <v>00</v>
          </cell>
          <cell r="I4095" t="str">
            <v>0</v>
          </cell>
          <cell r="J4095">
            <v>4287</v>
          </cell>
          <cell r="K4095">
            <v>0</v>
          </cell>
          <cell r="L4095">
            <v>0</v>
          </cell>
          <cell r="M4095">
            <v>0</v>
          </cell>
          <cell r="N4095">
            <v>0</v>
          </cell>
          <cell r="O4095">
            <v>0</v>
          </cell>
        </row>
        <row r="4096">
          <cell r="A4096" t="str">
            <v>16</v>
          </cell>
          <cell r="B4096" t="str">
            <v>01</v>
          </cell>
          <cell r="C4096" t="str">
            <v>02</v>
          </cell>
          <cell r="D4096" t="str">
            <v>01</v>
          </cell>
          <cell r="E4096" t="str">
            <v>11</v>
          </cell>
          <cell r="F4096" t="str">
            <v>01</v>
          </cell>
          <cell r="G4096" t="str">
            <v>1</v>
          </cell>
          <cell r="H4096" t="str">
            <v>00</v>
          </cell>
          <cell r="I4096" t="str">
            <v>0</v>
          </cell>
          <cell r="J4096">
            <v>12000</v>
          </cell>
          <cell r="K4096">
            <v>14000</v>
          </cell>
          <cell r="L4096">
            <v>15054</v>
          </cell>
          <cell r="M4096">
            <v>14000</v>
          </cell>
          <cell r="N4096">
            <v>14000</v>
          </cell>
          <cell r="O4096">
            <v>14000</v>
          </cell>
        </row>
        <row r="4097">
          <cell r="A4097" t="str">
            <v>16</v>
          </cell>
          <cell r="B4097" t="str">
            <v>01</v>
          </cell>
          <cell r="C4097" t="str">
            <v>02</v>
          </cell>
          <cell r="D4097" t="str">
            <v>01</v>
          </cell>
          <cell r="E4097" t="str">
            <v>12</v>
          </cell>
          <cell r="F4097" t="str">
            <v>01</v>
          </cell>
          <cell r="G4097" t="str">
            <v>1</v>
          </cell>
          <cell r="H4097" t="str">
            <v>00</v>
          </cell>
          <cell r="I4097" t="str">
            <v>0</v>
          </cell>
          <cell r="J4097">
            <v>4083</v>
          </cell>
          <cell r="K4097">
            <v>4000</v>
          </cell>
          <cell r="L4097">
            <v>4142</v>
          </cell>
          <cell r="M4097">
            <v>4000</v>
          </cell>
          <cell r="N4097">
            <v>4000</v>
          </cell>
          <cell r="O4097">
            <v>4000</v>
          </cell>
        </row>
        <row r="4098">
          <cell r="A4098" t="str">
            <v>16</v>
          </cell>
          <cell r="B4098" t="str">
            <v>01</v>
          </cell>
          <cell r="C4098" t="str">
            <v>02</v>
          </cell>
          <cell r="D4098" t="str">
            <v>01</v>
          </cell>
          <cell r="E4098" t="str">
            <v>12</v>
          </cell>
          <cell r="F4098" t="str">
            <v>02</v>
          </cell>
          <cell r="G4098" t="str">
            <v>1</v>
          </cell>
          <cell r="H4098" t="str">
            <v>00</v>
          </cell>
          <cell r="I4098" t="str">
            <v>0</v>
          </cell>
          <cell r="J4098">
            <v>186</v>
          </cell>
          <cell r="K4098">
            <v>2917</v>
          </cell>
          <cell r="L4098">
            <v>357</v>
          </cell>
          <cell r="M4098">
            <v>2917</v>
          </cell>
          <cell r="N4098">
            <v>2917</v>
          </cell>
          <cell r="O4098">
            <v>2917</v>
          </cell>
        </row>
        <row r="4099">
          <cell r="A4099" t="str">
            <v>16</v>
          </cell>
          <cell r="B4099" t="str">
            <v>01</v>
          </cell>
          <cell r="C4099" t="str">
            <v>02</v>
          </cell>
          <cell r="D4099" t="str">
            <v>01</v>
          </cell>
          <cell r="E4099" t="str">
            <v>12</v>
          </cell>
          <cell r="F4099" t="str">
            <v>03</v>
          </cell>
          <cell r="G4099" t="str">
            <v>1</v>
          </cell>
          <cell r="H4099" t="str">
            <v>00</v>
          </cell>
          <cell r="I4099" t="str">
            <v>0</v>
          </cell>
          <cell r="J4099">
            <v>4750</v>
          </cell>
          <cell r="K4099">
            <v>5000</v>
          </cell>
          <cell r="L4099">
            <v>5985</v>
          </cell>
          <cell r="M4099">
            <v>5000</v>
          </cell>
          <cell r="N4099">
            <v>5000</v>
          </cell>
          <cell r="O4099">
            <v>5000</v>
          </cell>
        </row>
        <row r="4100">
          <cell r="A4100" t="str">
            <v>16</v>
          </cell>
          <cell r="B4100" t="str">
            <v>01</v>
          </cell>
          <cell r="C4100" t="str">
            <v>02</v>
          </cell>
          <cell r="D4100" t="str">
            <v>01</v>
          </cell>
          <cell r="E4100" t="str">
            <v>12</v>
          </cell>
          <cell r="F4100" t="str">
            <v>04</v>
          </cell>
          <cell r="G4100" t="str">
            <v>1</v>
          </cell>
          <cell r="H4100" t="str">
            <v>00</v>
          </cell>
          <cell r="I4100" t="str">
            <v>0</v>
          </cell>
          <cell r="J4100">
            <v>1468</v>
          </cell>
          <cell r="K4100">
            <v>2000</v>
          </cell>
          <cell r="L4100">
            <v>772</v>
          </cell>
          <cell r="M4100">
            <v>500</v>
          </cell>
          <cell r="N4100">
            <v>500</v>
          </cell>
          <cell r="O4100">
            <v>500</v>
          </cell>
        </row>
        <row r="4101">
          <cell r="A4101" t="str">
            <v>16</v>
          </cell>
          <cell r="B4101" t="str">
            <v>01</v>
          </cell>
          <cell r="C4101" t="str">
            <v>02</v>
          </cell>
          <cell r="D4101" t="str">
            <v>01</v>
          </cell>
          <cell r="E4101" t="str">
            <v>12</v>
          </cell>
          <cell r="F4101" t="str">
            <v>10</v>
          </cell>
          <cell r="G4101" t="str">
            <v>1</v>
          </cell>
          <cell r="H4101" t="str">
            <v>00</v>
          </cell>
          <cell r="I4101" t="str">
            <v>0</v>
          </cell>
          <cell r="J4101">
            <v>3634</v>
          </cell>
          <cell r="K4101">
            <v>7200</v>
          </cell>
          <cell r="L4101">
            <v>7792</v>
          </cell>
          <cell r="M4101">
            <v>7200</v>
          </cell>
          <cell r="N4101">
            <v>7200</v>
          </cell>
          <cell r="O4101">
            <v>7200</v>
          </cell>
        </row>
        <row r="4102">
          <cell r="A4102" t="str">
            <v>16</v>
          </cell>
          <cell r="B4102" t="str">
            <v>01</v>
          </cell>
          <cell r="C4102" t="str">
            <v>02</v>
          </cell>
          <cell r="D4102" t="str">
            <v>01</v>
          </cell>
          <cell r="E4102" t="str">
            <v>13</v>
          </cell>
          <cell r="F4102" t="str">
            <v>08</v>
          </cell>
          <cell r="G4102" t="str">
            <v>1</v>
          </cell>
          <cell r="H4102" t="str">
            <v>00</v>
          </cell>
          <cell r="I4102" t="str">
            <v>0</v>
          </cell>
          <cell r="J4102">
            <v>3099</v>
          </cell>
          <cell r="K4102">
            <v>3500</v>
          </cell>
          <cell r="L4102">
            <v>612</v>
          </cell>
          <cell r="M4102">
            <v>1565</v>
          </cell>
          <cell r="N4102">
            <v>1565</v>
          </cell>
          <cell r="O4102">
            <v>1565</v>
          </cell>
        </row>
        <row r="4103">
          <cell r="A4103" t="str">
            <v>16</v>
          </cell>
          <cell r="B4103" t="str">
            <v>01</v>
          </cell>
          <cell r="C4103" t="str">
            <v>02</v>
          </cell>
          <cell r="D4103" t="str">
            <v>01</v>
          </cell>
          <cell r="E4103" t="str">
            <v>13</v>
          </cell>
          <cell r="F4103" t="str">
            <v>09</v>
          </cell>
          <cell r="G4103" t="str">
            <v>1</v>
          </cell>
          <cell r="H4103" t="str">
            <v>00</v>
          </cell>
          <cell r="I4103" t="str">
            <v>0</v>
          </cell>
          <cell r="J4103">
            <v>2305</v>
          </cell>
          <cell r="K4103">
            <v>4000</v>
          </cell>
          <cell r="L4103">
            <v>4074</v>
          </cell>
          <cell r="M4103">
            <v>3000</v>
          </cell>
          <cell r="N4103">
            <v>3000</v>
          </cell>
          <cell r="O4103">
            <v>3000</v>
          </cell>
        </row>
        <row r="4104">
          <cell r="A4104" t="str">
            <v>16</v>
          </cell>
          <cell r="B4104" t="str">
            <v>01</v>
          </cell>
          <cell r="C4104" t="str">
            <v>02</v>
          </cell>
          <cell r="D4104" t="str">
            <v>01</v>
          </cell>
          <cell r="E4104" t="str">
            <v>13</v>
          </cell>
          <cell r="F4104" t="str">
            <v>14</v>
          </cell>
          <cell r="G4104" t="str">
            <v>1</v>
          </cell>
          <cell r="H4104" t="str">
            <v>00</v>
          </cell>
          <cell r="I4104" t="str">
            <v>0</v>
          </cell>
          <cell r="J4104">
            <v>27931</v>
          </cell>
          <cell r="K4104">
            <v>31487</v>
          </cell>
          <cell r="L4104">
            <v>31487</v>
          </cell>
          <cell r="M4104">
            <v>31486</v>
          </cell>
          <cell r="N4104">
            <v>31486</v>
          </cell>
          <cell r="O4104">
            <v>31486</v>
          </cell>
        </row>
        <row r="4105">
          <cell r="A4105" t="str">
            <v>16</v>
          </cell>
          <cell r="B4105" t="str">
            <v>01</v>
          </cell>
          <cell r="C4105" t="str">
            <v>02</v>
          </cell>
          <cell r="D4105" t="str">
            <v>01</v>
          </cell>
          <cell r="E4105" t="str">
            <v>13</v>
          </cell>
          <cell r="F4105" t="str">
            <v>14</v>
          </cell>
          <cell r="G4105" t="str">
            <v>2</v>
          </cell>
          <cell r="H4105" t="str">
            <v>00</v>
          </cell>
          <cell r="I4105" t="str">
            <v>0</v>
          </cell>
          <cell r="J4105">
            <v>1451</v>
          </cell>
          <cell r="K4105">
            <v>500</v>
          </cell>
          <cell r="L4105">
            <v>279</v>
          </cell>
          <cell r="M4105">
            <v>500</v>
          </cell>
          <cell r="N4105">
            <v>500</v>
          </cell>
          <cell r="O4105">
            <v>500</v>
          </cell>
        </row>
        <row r="4106">
          <cell r="A4106" t="str">
            <v>16</v>
          </cell>
          <cell r="B4106" t="str">
            <v>01</v>
          </cell>
          <cell r="C4106" t="str">
            <v>02</v>
          </cell>
          <cell r="D4106" t="str">
            <v>01</v>
          </cell>
          <cell r="E4106" t="str">
            <v>13</v>
          </cell>
          <cell r="F4106" t="str">
            <v>14</v>
          </cell>
          <cell r="G4106" t="str">
            <v>3</v>
          </cell>
          <cell r="H4106" t="str">
            <v>00</v>
          </cell>
          <cell r="I4106" t="str">
            <v>0</v>
          </cell>
          <cell r="J4106">
            <v>2187</v>
          </cell>
          <cell r="K4106">
            <v>2000</v>
          </cell>
          <cell r="L4106">
            <v>1799</v>
          </cell>
          <cell r="M4106">
            <v>2000</v>
          </cell>
          <cell r="N4106">
            <v>2000</v>
          </cell>
          <cell r="O4106">
            <v>2000</v>
          </cell>
        </row>
        <row r="4107">
          <cell r="A4107" t="str">
            <v>16</v>
          </cell>
          <cell r="B4107" t="str">
            <v>01</v>
          </cell>
          <cell r="C4107" t="str">
            <v>02</v>
          </cell>
          <cell r="D4107" t="str">
            <v>01</v>
          </cell>
          <cell r="E4107" t="str">
            <v>13</v>
          </cell>
          <cell r="F4107" t="str">
            <v>14</v>
          </cell>
          <cell r="G4107" t="str">
            <v>4</v>
          </cell>
          <cell r="H4107" t="str">
            <v>00</v>
          </cell>
          <cell r="I4107" t="str">
            <v>0</v>
          </cell>
          <cell r="J4107">
            <v>15860</v>
          </cell>
          <cell r="K4107">
            <v>5000</v>
          </cell>
          <cell r="L4107">
            <v>5867</v>
          </cell>
          <cell r="M4107">
            <v>5000</v>
          </cell>
          <cell r="N4107">
            <v>5000</v>
          </cell>
          <cell r="O4107">
            <v>5000</v>
          </cell>
        </row>
        <row r="4108">
          <cell r="A4108" t="str">
            <v>16</v>
          </cell>
          <cell r="B4108" t="str">
            <v>01</v>
          </cell>
          <cell r="C4108" t="str">
            <v>02</v>
          </cell>
          <cell r="D4108" t="str">
            <v>01</v>
          </cell>
          <cell r="E4108" t="str">
            <v>14</v>
          </cell>
          <cell r="F4108" t="str">
            <v>02</v>
          </cell>
          <cell r="G4108" t="str">
            <v>1</v>
          </cell>
          <cell r="H4108" t="str">
            <v>00</v>
          </cell>
          <cell r="I4108" t="str">
            <v>0</v>
          </cell>
          <cell r="J4108">
            <v>19176</v>
          </cell>
          <cell r="K4108">
            <v>18000</v>
          </cell>
          <cell r="L4108">
            <v>36503</v>
          </cell>
          <cell r="M4108">
            <v>18000</v>
          </cell>
          <cell r="N4108">
            <v>18000</v>
          </cell>
          <cell r="O4108">
            <v>18000</v>
          </cell>
        </row>
        <row r="4109">
          <cell r="A4109" t="str">
            <v>16</v>
          </cell>
          <cell r="B4109" t="str">
            <v>01</v>
          </cell>
          <cell r="C4109" t="str">
            <v>02</v>
          </cell>
          <cell r="D4109" t="str">
            <v>01</v>
          </cell>
          <cell r="E4109" t="str">
            <v>14</v>
          </cell>
          <cell r="F4109" t="str">
            <v>05</v>
          </cell>
          <cell r="G4109" t="str">
            <v>1</v>
          </cell>
          <cell r="H4109" t="str">
            <v>00</v>
          </cell>
          <cell r="I4109" t="str">
            <v>0</v>
          </cell>
          <cell r="J4109">
            <v>535</v>
          </cell>
          <cell r="K4109">
            <v>2000</v>
          </cell>
          <cell r="L4109">
            <v>5872</v>
          </cell>
          <cell r="M4109">
            <v>2000</v>
          </cell>
          <cell r="N4109">
            <v>2000</v>
          </cell>
          <cell r="O4109">
            <v>2000</v>
          </cell>
        </row>
        <row r="4110">
          <cell r="A4110" t="str">
            <v>16</v>
          </cell>
          <cell r="B4110" t="str">
            <v>01</v>
          </cell>
          <cell r="C4110" t="str">
            <v>02</v>
          </cell>
          <cell r="D4110" t="str">
            <v>01</v>
          </cell>
          <cell r="E4110" t="str">
            <v>14</v>
          </cell>
          <cell r="F4110" t="str">
            <v>06</v>
          </cell>
          <cell r="G4110" t="str">
            <v>1</v>
          </cell>
          <cell r="H4110" t="str">
            <v>00</v>
          </cell>
          <cell r="I4110" t="str">
            <v>0</v>
          </cell>
          <cell r="J4110">
            <v>41154</v>
          </cell>
          <cell r="K4110">
            <v>8000</v>
          </cell>
          <cell r="L4110">
            <v>2451</v>
          </cell>
          <cell r="M4110">
            <v>3000</v>
          </cell>
          <cell r="N4110">
            <v>3000</v>
          </cell>
          <cell r="O4110">
            <v>3000</v>
          </cell>
        </row>
        <row r="4111">
          <cell r="A4111" t="str">
            <v>16</v>
          </cell>
          <cell r="B4111" t="str">
            <v>01</v>
          </cell>
          <cell r="C4111" t="str">
            <v>02</v>
          </cell>
          <cell r="D4111" t="str">
            <v>01</v>
          </cell>
          <cell r="E4111" t="str">
            <v>14</v>
          </cell>
          <cell r="F4111" t="str">
            <v>50</v>
          </cell>
          <cell r="G4111" t="str">
            <v>1</v>
          </cell>
          <cell r="H4111" t="str">
            <v>00</v>
          </cell>
          <cell r="I4111" t="str">
            <v>0</v>
          </cell>
          <cell r="J4111">
            <v>0</v>
          </cell>
          <cell r="K4111">
            <v>3001</v>
          </cell>
          <cell r="L4111">
            <v>0</v>
          </cell>
          <cell r="M4111">
            <v>1501</v>
          </cell>
          <cell r="N4111">
            <v>1501</v>
          </cell>
          <cell r="O4111">
            <v>1501</v>
          </cell>
        </row>
        <row r="4112">
          <cell r="A4112" t="str">
            <v>16</v>
          </cell>
          <cell r="B4112" t="str">
            <v>01</v>
          </cell>
          <cell r="C4112" t="str">
            <v>02</v>
          </cell>
          <cell r="D4112" t="str">
            <v>01</v>
          </cell>
          <cell r="E4112" t="str">
            <v>20</v>
          </cell>
          <cell r="F4112" t="str">
            <v>01</v>
          </cell>
          <cell r="G4112" t="str">
            <v>1</v>
          </cell>
          <cell r="H4112" t="str">
            <v>00</v>
          </cell>
          <cell r="I4112" t="str">
            <v>0</v>
          </cell>
          <cell r="J4112">
            <v>0</v>
          </cell>
          <cell r="K4112">
            <v>5001</v>
          </cell>
          <cell r="L4112">
            <v>0</v>
          </cell>
          <cell r="M4112">
            <v>5001</v>
          </cell>
          <cell r="N4112">
            <v>5001</v>
          </cell>
          <cell r="O4112">
            <v>5001</v>
          </cell>
        </row>
        <row r="4113">
          <cell r="A4113" t="str">
            <v>16</v>
          </cell>
          <cell r="B4113" t="str">
            <v>01</v>
          </cell>
          <cell r="C4113" t="str">
            <v>02</v>
          </cell>
          <cell r="D4113" t="str">
            <v>02</v>
          </cell>
          <cell r="E4113" t="str">
            <v>10</v>
          </cell>
          <cell r="F4113" t="str">
            <v>26</v>
          </cell>
          <cell r="G4113" t="str">
            <v>1</v>
          </cell>
          <cell r="H4113" t="str">
            <v>00</v>
          </cell>
          <cell r="I4113" t="str">
            <v>0</v>
          </cell>
          <cell r="J4113">
            <v>0</v>
          </cell>
          <cell r="K4113">
            <v>1500</v>
          </cell>
          <cell r="L4113">
            <v>173</v>
          </cell>
          <cell r="M4113">
            <v>500</v>
          </cell>
          <cell r="N4113">
            <v>500</v>
          </cell>
          <cell r="O4113">
            <v>500</v>
          </cell>
        </row>
        <row r="4114">
          <cell r="A4114" t="str">
            <v>16</v>
          </cell>
          <cell r="B4114" t="str">
            <v>01</v>
          </cell>
          <cell r="C4114" t="str">
            <v>02</v>
          </cell>
          <cell r="D4114" t="str">
            <v>02</v>
          </cell>
          <cell r="E4114" t="str">
            <v>11</v>
          </cell>
          <cell r="F4114" t="str">
            <v>01</v>
          </cell>
          <cell r="G4114" t="str">
            <v>1</v>
          </cell>
          <cell r="H4114" t="str">
            <v>00</v>
          </cell>
          <cell r="I4114" t="str">
            <v>0</v>
          </cell>
          <cell r="J4114">
            <v>10000</v>
          </cell>
          <cell r="K4114">
            <v>13000</v>
          </cell>
          <cell r="L4114">
            <v>15125</v>
          </cell>
          <cell r="M4114">
            <v>13000</v>
          </cell>
          <cell r="N4114">
            <v>13000</v>
          </cell>
          <cell r="O4114">
            <v>13000</v>
          </cell>
        </row>
        <row r="4115">
          <cell r="A4115" t="str">
            <v>16</v>
          </cell>
          <cell r="B4115" t="str">
            <v>01</v>
          </cell>
          <cell r="C4115" t="str">
            <v>02</v>
          </cell>
          <cell r="D4115" t="str">
            <v>02</v>
          </cell>
          <cell r="E4115" t="str">
            <v>12</v>
          </cell>
          <cell r="F4115" t="str">
            <v>01</v>
          </cell>
          <cell r="G4115" t="str">
            <v>1</v>
          </cell>
          <cell r="H4115" t="str">
            <v>00</v>
          </cell>
          <cell r="I4115" t="str">
            <v>0</v>
          </cell>
          <cell r="J4115">
            <v>5007</v>
          </cell>
          <cell r="K4115">
            <v>2000</v>
          </cell>
          <cell r="L4115">
            <v>2722</v>
          </cell>
          <cell r="M4115">
            <v>2000</v>
          </cell>
          <cell r="N4115">
            <v>2000</v>
          </cell>
          <cell r="O4115">
            <v>2000</v>
          </cell>
        </row>
        <row r="4116">
          <cell r="A4116" t="str">
            <v>16</v>
          </cell>
          <cell r="B4116" t="str">
            <v>01</v>
          </cell>
          <cell r="C4116" t="str">
            <v>02</v>
          </cell>
          <cell r="D4116" t="str">
            <v>02</v>
          </cell>
          <cell r="E4116" t="str">
            <v>12</v>
          </cell>
          <cell r="F4116" t="str">
            <v>03</v>
          </cell>
          <cell r="G4116" t="str">
            <v>1</v>
          </cell>
          <cell r="H4116" t="str">
            <v>00</v>
          </cell>
          <cell r="I4116" t="str">
            <v>0</v>
          </cell>
          <cell r="J4116">
            <v>7725</v>
          </cell>
          <cell r="K4116">
            <v>3590</v>
          </cell>
          <cell r="L4116">
            <v>4659</v>
          </cell>
          <cell r="M4116">
            <v>3590</v>
          </cell>
          <cell r="N4116">
            <v>3590</v>
          </cell>
          <cell r="O4116">
            <v>3590</v>
          </cell>
        </row>
        <row r="4117">
          <cell r="A4117" t="str">
            <v>16</v>
          </cell>
          <cell r="B4117" t="str">
            <v>01</v>
          </cell>
          <cell r="C4117" t="str">
            <v>02</v>
          </cell>
          <cell r="D4117" t="str">
            <v>02</v>
          </cell>
          <cell r="E4117" t="str">
            <v>13</v>
          </cell>
          <cell r="F4117" t="str">
            <v>01</v>
          </cell>
          <cell r="G4117" t="str">
            <v>1</v>
          </cell>
          <cell r="H4117" t="str">
            <v>00</v>
          </cell>
          <cell r="I4117" t="str">
            <v>0</v>
          </cell>
          <cell r="J4117">
            <v>1736</v>
          </cell>
          <cell r="K4117">
            <v>5000</v>
          </cell>
          <cell r="L4117">
            <v>13440</v>
          </cell>
          <cell r="M4117">
            <v>5000</v>
          </cell>
          <cell r="N4117">
            <v>5000</v>
          </cell>
          <cell r="O4117">
            <v>5000</v>
          </cell>
        </row>
        <row r="4118">
          <cell r="A4118" t="str">
            <v>16</v>
          </cell>
          <cell r="B4118" t="str">
            <v>01</v>
          </cell>
          <cell r="C4118" t="str">
            <v>02</v>
          </cell>
          <cell r="D4118" t="str">
            <v>02</v>
          </cell>
          <cell r="E4118" t="str">
            <v>13</v>
          </cell>
          <cell r="F4118" t="str">
            <v>04</v>
          </cell>
          <cell r="G4118" t="str">
            <v>1</v>
          </cell>
          <cell r="H4118" t="str">
            <v>00</v>
          </cell>
          <cell r="I4118" t="str">
            <v>0</v>
          </cell>
          <cell r="J4118">
            <v>5464</v>
          </cell>
          <cell r="K4118">
            <v>3000</v>
          </cell>
          <cell r="L4118">
            <v>3212</v>
          </cell>
          <cell r="M4118">
            <v>2000</v>
          </cell>
          <cell r="N4118">
            <v>2000</v>
          </cell>
          <cell r="O4118">
            <v>2000</v>
          </cell>
        </row>
        <row r="4119">
          <cell r="A4119" t="str">
            <v>16</v>
          </cell>
          <cell r="B4119" t="str">
            <v>01</v>
          </cell>
          <cell r="C4119" t="str">
            <v>02</v>
          </cell>
          <cell r="D4119" t="str">
            <v>02</v>
          </cell>
          <cell r="E4119" t="str">
            <v>13</v>
          </cell>
          <cell r="F4119" t="str">
            <v>08</v>
          </cell>
          <cell r="G4119" t="str">
            <v>1</v>
          </cell>
          <cell r="H4119" t="str">
            <v>00</v>
          </cell>
          <cell r="I4119" t="str">
            <v>0</v>
          </cell>
          <cell r="J4119">
            <v>6628</v>
          </cell>
          <cell r="K4119">
            <v>3000</v>
          </cell>
          <cell r="L4119">
            <v>3142</v>
          </cell>
          <cell r="M4119">
            <v>2000</v>
          </cell>
          <cell r="N4119">
            <v>2000</v>
          </cell>
          <cell r="O4119">
            <v>2000</v>
          </cell>
        </row>
        <row r="4120">
          <cell r="A4120" t="str">
            <v>16</v>
          </cell>
          <cell r="B4120" t="str">
            <v>01</v>
          </cell>
          <cell r="C4120" t="str">
            <v>02</v>
          </cell>
          <cell r="D4120" t="str">
            <v>02</v>
          </cell>
          <cell r="E4120" t="str">
            <v>13</v>
          </cell>
          <cell r="F4120" t="str">
            <v>14</v>
          </cell>
          <cell r="G4120" t="str">
            <v>1</v>
          </cell>
          <cell r="H4120" t="str">
            <v>00</v>
          </cell>
          <cell r="I4120" t="str">
            <v>0</v>
          </cell>
          <cell r="J4120">
            <v>0</v>
          </cell>
          <cell r="K4120">
            <v>100000</v>
          </cell>
          <cell r="L4120">
            <v>104449</v>
          </cell>
          <cell r="M4120">
            <v>300000</v>
          </cell>
          <cell r="N4120">
            <v>0</v>
          </cell>
          <cell r="O4120">
            <v>0</v>
          </cell>
        </row>
        <row r="4121">
          <cell r="A4121" t="str">
            <v>16</v>
          </cell>
          <cell r="B4121" t="str">
            <v>01</v>
          </cell>
          <cell r="C4121" t="str">
            <v>02</v>
          </cell>
          <cell r="D4121" t="str">
            <v>02</v>
          </cell>
          <cell r="E4121" t="str">
            <v>14</v>
          </cell>
          <cell r="F4121" t="str">
            <v>07</v>
          </cell>
          <cell r="G4121" t="str">
            <v>1</v>
          </cell>
          <cell r="H4121" t="str">
            <v>00</v>
          </cell>
          <cell r="I4121" t="str">
            <v>0</v>
          </cell>
          <cell r="J4121">
            <v>765</v>
          </cell>
          <cell r="K4121">
            <v>2000</v>
          </cell>
          <cell r="L4121">
            <v>2930</v>
          </cell>
          <cell r="M4121">
            <v>2000</v>
          </cell>
          <cell r="N4121">
            <v>2000</v>
          </cell>
          <cell r="O4121">
            <v>2000</v>
          </cell>
        </row>
        <row r="4122">
          <cell r="A4122" t="str">
            <v>16</v>
          </cell>
          <cell r="B4122" t="str">
            <v>01</v>
          </cell>
          <cell r="C4122" t="str">
            <v>02</v>
          </cell>
          <cell r="D4122" t="str">
            <v>02</v>
          </cell>
          <cell r="E4122" t="str">
            <v>14</v>
          </cell>
          <cell r="F4122" t="str">
            <v>18</v>
          </cell>
          <cell r="G4122" t="str">
            <v>1</v>
          </cell>
          <cell r="H4122" t="str">
            <v>00</v>
          </cell>
          <cell r="I4122" t="str">
            <v>0</v>
          </cell>
          <cell r="J4122">
            <v>0</v>
          </cell>
          <cell r="K4122">
            <v>3000</v>
          </cell>
          <cell r="L4122">
            <v>3946</v>
          </cell>
          <cell r="M4122">
            <v>2000</v>
          </cell>
          <cell r="N4122">
            <v>2000</v>
          </cell>
          <cell r="O4122">
            <v>2000</v>
          </cell>
        </row>
        <row r="4123">
          <cell r="A4123" t="str">
            <v>16</v>
          </cell>
          <cell r="B4123" t="str">
            <v>01</v>
          </cell>
          <cell r="C4123" t="str">
            <v>02</v>
          </cell>
          <cell r="D4123" t="str">
            <v>02</v>
          </cell>
          <cell r="E4123" t="str">
            <v>20</v>
          </cell>
          <cell r="F4123" t="str">
            <v>04</v>
          </cell>
          <cell r="G4123" t="str">
            <v>1</v>
          </cell>
          <cell r="H4123" t="str">
            <v>00</v>
          </cell>
          <cell r="I4123" t="str">
            <v>0</v>
          </cell>
          <cell r="J4123">
            <v>0</v>
          </cell>
          <cell r="K4123">
            <v>4000</v>
          </cell>
          <cell r="L4123">
            <v>4000</v>
          </cell>
          <cell r="M4123">
            <v>2000</v>
          </cell>
          <cell r="N4123">
            <v>2000</v>
          </cell>
          <cell r="O4123">
            <v>2000</v>
          </cell>
        </row>
        <row r="4124">
          <cell r="A4124" t="str">
            <v>16</v>
          </cell>
          <cell r="B4124" t="str">
            <v>01</v>
          </cell>
          <cell r="C4124" t="str">
            <v>02</v>
          </cell>
          <cell r="D4124" t="str">
            <v>03</v>
          </cell>
          <cell r="E4124" t="str">
            <v>13</v>
          </cell>
          <cell r="F4124" t="str">
            <v>08</v>
          </cell>
          <cell r="G4124" t="str">
            <v>1</v>
          </cell>
          <cell r="H4124" t="str">
            <v>00</v>
          </cell>
          <cell r="I4124" t="str">
            <v>0</v>
          </cell>
          <cell r="J4124">
            <v>0</v>
          </cell>
          <cell r="K4124">
            <v>3000</v>
          </cell>
          <cell r="L4124">
            <v>3758</v>
          </cell>
          <cell r="M4124">
            <v>2000</v>
          </cell>
          <cell r="N4124">
            <v>2000</v>
          </cell>
          <cell r="O4124">
            <v>2000</v>
          </cell>
        </row>
        <row r="4125">
          <cell r="A4125" t="str">
            <v>16</v>
          </cell>
          <cell r="B4125" t="str">
            <v>01</v>
          </cell>
          <cell r="C4125" t="str">
            <v>02</v>
          </cell>
          <cell r="D4125" t="str">
            <v>04</v>
          </cell>
          <cell r="E4125" t="str">
            <v>10</v>
          </cell>
          <cell r="F4125" t="str">
            <v>26</v>
          </cell>
          <cell r="G4125" t="str">
            <v>1</v>
          </cell>
          <cell r="H4125" t="str">
            <v>00</v>
          </cell>
          <cell r="I4125" t="str">
            <v>0</v>
          </cell>
          <cell r="J4125">
            <v>10306</v>
          </cell>
          <cell r="K4125">
            <v>500</v>
          </cell>
          <cell r="L4125">
            <v>833</v>
          </cell>
          <cell r="M4125">
            <v>500</v>
          </cell>
          <cell r="N4125">
            <v>500</v>
          </cell>
          <cell r="O4125">
            <v>500</v>
          </cell>
        </row>
        <row r="4126">
          <cell r="A4126" t="str">
            <v>16</v>
          </cell>
          <cell r="B4126" t="str">
            <v>01</v>
          </cell>
          <cell r="C4126" t="str">
            <v>02</v>
          </cell>
          <cell r="D4126" t="str">
            <v>06</v>
          </cell>
          <cell r="E4126" t="str">
            <v>10</v>
          </cell>
          <cell r="F4126" t="str">
            <v>26</v>
          </cell>
          <cell r="G4126" t="str">
            <v>1</v>
          </cell>
          <cell r="H4126" t="str">
            <v>00</v>
          </cell>
          <cell r="I4126" t="str">
            <v>0</v>
          </cell>
          <cell r="J4126">
            <v>0</v>
          </cell>
          <cell r="K4126">
            <v>500</v>
          </cell>
          <cell r="L4126">
            <v>0</v>
          </cell>
          <cell r="M4126">
            <v>500</v>
          </cell>
          <cell r="N4126">
            <v>500</v>
          </cell>
          <cell r="O4126">
            <v>500</v>
          </cell>
        </row>
        <row r="4127">
          <cell r="A4127" t="str">
            <v>16</v>
          </cell>
          <cell r="B4127" t="str">
            <v>01</v>
          </cell>
          <cell r="C4127" t="str">
            <v>03</v>
          </cell>
          <cell r="D4127" t="str">
            <v>01</v>
          </cell>
          <cell r="E4127" t="str">
            <v>10</v>
          </cell>
          <cell r="F4127" t="str">
            <v>01</v>
          </cell>
          <cell r="G4127" t="str">
            <v>1</v>
          </cell>
          <cell r="H4127" t="str">
            <v>00</v>
          </cell>
          <cell r="I4127" t="str">
            <v>0</v>
          </cell>
          <cell r="J4127">
            <v>114010</v>
          </cell>
          <cell r="K4127">
            <v>122818</v>
          </cell>
          <cell r="L4127">
            <v>93530</v>
          </cell>
          <cell r="M4127">
            <v>136043</v>
          </cell>
          <cell r="N4127">
            <v>136043</v>
          </cell>
          <cell r="O4127">
            <v>136043</v>
          </cell>
        </row>
        <row r="4128">
          <cell r="A4128" t="str">
            <v>16</v>
          </cell>
          <cell r="B4128" t="str">
            <v>01</v>
          </cell>
          <cell r="C4128" t="str">
            <v>03</v>
          </cell>
          <cell r="D4128" t="str">
            <v>01</v>
          </cell>
          <cell r="E4128" t="str">
            <v>10</v>
          </cell>
          <cell r="F4128" t="str">
            <v>01</v>
          </cell>
          <cell r="G4128" t="str">
            <v>2</v>
          </cell>
          <cell r="H4128" t="str">
            <v>00</v>
          </cell>
          <cell r="I4128" t="str">
            <v>0</v>
          </cell>
          <cell r="J4128">
            <v>40711</v>
          </cell>
          <cell r="K4128">
            <v>38853</v>
          </cell>
          <cell r="L4128">
            <v>39663</v>
          </cell>
          <cell r="M4128">
            <v>42738</v>
          </cell>
          <cell r="N4128">
            <v>42738</v>
          </cell>
          <cell r="O4128">
            <v>42738</v>
          </cell>
        </row>
        <row r="4129">
          <cell r="A4129" t="str">
            <v>16</v>
          </cell>
          <cell r="B4129" t="str">
            <v>01</v>
          </cell>
          <cell r="C4129" t="str">
            <v>03</v>
          </cell>
          <cell r="D4129" t="str">
            <v>01</v>
          </cell>
          <cell r="E4129" t="str">
            <v>10</v>
          </cell>
          <cell r="F4129" t="str">
            <v>01</v>
          </cell>
          <cell r="G4129" t="str">
            <v>3</v>
          </cell>
          <cell r="H4129" t="str">
            <v>00</v>
          </cell>
          <cell r="I4129" t="str">
            <v>0</v>
          </cell>
          <cell r="J4129">
            <v>7676</v>
          </cell>
          <cell r="K4129">
            <v>7329</v>
          </cell>
          <cell r="L4129">
            <v>8052</v>
          </cell>
          <cell r="M4129">
            <v>8674</v>
          </cell>
          <cell r="N4129">
            <v>8674</v>
          </cell>
          <cell r="O4129">
            <v>8674</v>
          </cell>
        </row>
        <row r="4130">
          <cell r="A4130" t="str">
            <v>16</v>
          </cell>
          <cell r="B4130" t="str">
            <v>01</v>
          </cell>
          <cell r="C4130" t="str">
            <v>03</v>
          </cell>
          <cell r="D4130" t="str">
            <v>01</v>
          </cell>
          <cell r="E4130" t="str">
            <v>10</v>
          </cell>
          <cell r="F4130" t="str">
            <v>01</v>
          </cell>
          <cell r="G4130" t="str">
            <v>4</v>
          </cell>
          <cell r="H4130" t="str">
            <v>00</v>
          </cell>
          <cell r="I4130" t="str">
            <v>0</v>
          </cell>
          <cell r="J4130">
            <v>16746</v>
          </cell>
          <cell r="K4130">
            <v>17156</v>
          </cell>
          <cell r="L4130">
            <v>17513</v>
          </cell>
          <cell r="M4130">
            <v>18872</v>
          </cell>
          <cell r="N4130">
            <v>18872</v>
          </cell>
          <cell r="O4130">
            <v>18872</v>
          </cell>
        </row>
        <row r="4131">
          <cell r="A4131" t="str">
            <v>16</v>
          </cell>
          <cell r="B4131" t="str">
            <v>01</v>
          </cell>
          <cell r="C4131" t="str">
            <v>03</v>
          </cell>
          <cell r="D4131" t="str">
            <v>01</v>
          </cell>
          <cell r="E4131" t="str">
            <v>10</v>
          </cell>
          <cell r="F4131" t="str">
            <v>26</v>
          </cell>
          <cell r="G4131" t="str">
            <v>1</v>
          </cell>
          <cell r="H4131" t="str">
            <v>00</v>
          </cell>
          <cell r="I4131" t="str">
            <v>0</v>
          </cell>
          <cell r="J4131">
            <v>0</v>
          </cell>
          <cell r="K4131">
            <v>3000</v>
          </cell>
          <cell r="L4131">
            <v>3158</v>
          </cell>
          <cell r="M4131">
            <v>3000</v>
          </cell>
          <cell r="N4131">
            <v>3000</v>
          </cell>
          <cell r="O4131">
            <v>3000</v>
          </cell>
        </row>
        <row r="4132">
          <cell r="A4132" t="str">
            <v>16</v>
          </cell>
          <cell r="B4132" t="str">
            <v>01</v>
          </cell>
          <cell r="C4132" t="str">
            <v>03</v>
          </cell>
          <cell r="D4132" t="str">
            <v>01</v>
          </cell>
          <cell r="E4132" t="str">
            <v>11</v>
          </cell>
          <cell r="F4132" t="str">
            <v>01</v>
          </cell>
          <cell r="G4132" t="str">
            <v>3</v>
          </cell>
          <cell r="H4132" t="str">
            <v>00</v>
          </cell>
          <cell r="I4132" t="str">
            <v>0</v>
          </cell>
          <cell r="J4132">
            <v>7303</v>
          </cell>
          <cell r="K4132">
            <v>7400</v>
          </cell>
          <cell r="L4132">
            <v>7397</v>
          </cell>
          <cell r="M4132">
            <v>7400</v>
          </cell>
          <cell r="N4132">
            <v>7400</v>
          </cell>
          <cell r="O4132">
            <v>7400</v>
          </cell>
        </row>
        <row r="4133">
          <cell r="A4133" t="str">
            <v>16</v>
          </cell>
          <cell r="B4133" t="str">
            <v>01</v>
          </cell>
          <cell r="C4133" t="str">
            <v>03</v>
          </cell>
          <cell r="D4133" t="str">
            <v>01</v>
          </cell>
          <cell r="E4133" t="str">
            <v>11</v>
          </cell>
          <cell r="F4133" t="str">
            <v>01</v>
          </cell>
          <cell r="G4133" t="str">
            <v>4</v>
          </cell>
          <cell r="H4133" t="str">
            <v>00</v>
          </cell>
          <cell r="I4133" t="str">
            <v>0</v>
          </cell>
          <cell r="J4133">
            <v>4235</v>
          </cell>
          <cell r="K4133">
            <v>5300</v>
          </cell>
          <cell r="L4133">
            <v>1554</v>
          </cell>
          <cell r="M4133">
            <v>3300</v>
          </cell>
          <cell r="N4133">
            <v>3300</v>
          </cell>
          <cell r="O4133">
            <v>3300</v>
          </cell>
        </row>
        <row r="4134">
          <cell r="A4134" t="str">
            <v>16</v>
          </cell>
          <cell r="B4134" t="str">
            <v>01</v>
          </cell>
          <cell r="C4134" t="str">
            <v>03</v>
          </cell>
          <cell r="D4134" t="str">
            <v>01</v>
          </cell>
          <cell r="E4134" t="str">
            <v>12</v>
          </cell>
          <cell r="F4134" t="str">
            <v>01</v>
          </cell>
          <cell r="G4134" t="str">
            <v>2</v>
          </cell>
          <cell r="H4134" t="str">
            <v>00</v>
          </cell>
          <cell r="I4134" t="str">
            <v>0</v>
          </cell>
          <cell r="J4134">
            <v>24</v>
          </cell>
          <cell r="K4134">
            <v>500</v>
          </cell>
          <cell r="L4134">
            <v>324</v>
          </cell>
          <cell r="M4134">
            <v>500</v>
          </cell>
          <cell r="N4134">
            <v>500</v>
          </cell>
          <cell r="O4134">
            <v>500</v>
          </cell>
        </row>
        <row r="4135">
          <cell r="A4135" t="str">
            <v>16</v>
          </cell>
          <cell r="B4135" t="str">
            <v>01</v>
          </cell>
          <cell r="C4135" t="str">
            <v>03</v>
          </cell>
          <cell r="D4135" t="str">
            <v>01</v>
          </cell>
          <cell r="E4135" t="str">
            <v>12</v>
          </cell>
          <cell r="F4135" t="str">
            <v>01</v>
          </cell>
          <cell r="G4135" t="str">
            <v>3</v>
          </cell>
          <cell r="H4135" t="str">
            <v>00</v>
          </cell>
          <cell r="I4135" t="str">
            <v>0</v>
          </cell>
          <cell r="J4135">
            <v>195</v>
          </cell>
          <cell r="K4135">
            <v>500</v>
          </cell>
          <cell r="L4135">
            <v>28</v>
          </cell>
          <cell r="M4135">
            <v>500</v>
          </cell>
          <cell r="N4135">
            <v>500</v>
          </cell>
          <cell r="O4135">
            <v>500</v>
          </cell>
        </row>
        <row r="4136">
          <cell r="A4136" t="str">
            <v>16</v>
          </cell>
          <cell r="B4136" t="str">
            <v>01</v>
          </cell>
          <cell r="C4136" t="str">
            <v>03</v>
          </cell>
          <cell r="D4136" t="str">
            <v>01</v>
          </cell>
          <cell r="E4136" t="str">
            <v>12</v>
          </cell>
          <cell r="F4136" t="str">
            <v>01</v>
          </cell>
          <cell r="G4136" t="str">
            <v>4</v>
          </cell>
          <cell r="H4136" t="str">
            <v>00</v>
          </cell>
          <cell r="I4136" t="str">
            <v>0</v>
          </cell>
          <cell r="J4136">
            <v>0</v>
          </cell>
          <cell r="K4136">
            <v>300</v>
          </cell>
          <cell r="L4136">
            <v>126</v>
          </cell>
          <cell r="M4136">
            <v>300</v>
          </cell>
          <cell r="N4136">
            <v>300</v>
          </cell>
          <cell r="O4136">
            <v>300</v>
          </cell>
        </row>
        <row r="4137">
          <cell r="A4137" t="str">
            <v>16</v>
          </cell>
          <cell r="B4137" t="str">
            <v>01</v>
          </cell>
          <cell r="C4137" t="str">
            <v>03</v>
          </cell>
          <cell r="D4137" t="str">
            <v>01</v>
          </cell>
          <cell r="E4137" t="str">
            <v>12</v>
          </cell>
          <cell r="F4137" t="str">
            <v>03</v>
          </cell>
          <cell r="G4137" t="str">
            <v>1</v>
          </cell>
          <cell r="H4137" t="str">
            <v>00</v>
          </cell>
          <cell r="I4137" t="str">
            <v>0</v>
          </cell>
          <cell r="J4137">
            <v>3375</v>
          </cell>
          <cell r="K4137">
            <v>5000</v>
          </cell>
          <cell r="L4137">
            <v>6074</v>
          </cell>
          <cell r="M4137">
            <v>5000</v>
          </cell>
          <cell r="N4137">
            <v>5000</v>
          </cell>
          <cell r="O4137">
            <v>5000</v>
          </cell>
        </row>
        <row r="4138">
          <cell r="A4138" t="str">
            <v>16</v>
          </cell>
          <cell r="B4138" t="str">
            <v>01</v>
          </cell>
          <cell r="C4138" t="str">
            <v>03</v>
          </cell>
          <cell r="D4138" t="str">
            <v>01</v>
          </cell>
          <cell r="E4138" t="str">
            <v>12</v>
          </cell>
          <cell r="F4138" t="str">
            <v>03</v>
          </cell>
          <cell r="G4138" t="str">
            <v>2</v>
          </cell>
          <cell r="H4138" t="str">
            <v>00</v>
          </cell>
          <cell r="I4138" t="str">
            <v>0</v>
          </cell>
          <cell r="J4138">
            <v>3939</v>
          </cell>
          <cell r="K4138">
            <v>2000</v>
          </cell>
          <cell r="L4138">
            <v>2876</v>
          </cell>
          <cell r="M4138">
            <v>2000</v>
          </cell>
          <cell r="N4138">
            <v>2000</v>
          </cell>
          <cell r="O4138">
            <v>2000</v>
          </cell>
        </row>
        <row r="4139">
          <cell r="A4139" t="str">
            <v>16</v>
          </cell>
          <cell r="B4139" t="str">
            <v>01</v>
          </cell>
          <cell r="C4139" t="str">
            <v>03</v>
          </cell>
          <cell r="D4139" t="str">
            <v>01</v>
          </cell>
          <cell r="E4139" t="str">
            <v>12</v>
          </cell>
          <cell r="F4139" t="str">
            <v>03</v>
          </cell>
          <cell r="G4139" t="str">
            <v>3</v>
          </cell>
          <cell r="H4139" t="str">
            <v>00</v>
          </cell>
          <cell r="I4139" t="str">
            <v>0</v>
          </cell>
          <cell r="J4139">
            <v>1893</v>
          </cell>
          <cell r="K4139">
            <v>1500</v>
          </cell>
          <cell r="L4139">
            <v>1720</v>
          </cell>
          <cell r="M4139">
            <v>1500</v>
          </cell>
          <cell r="N4139">
            <v>1500</v>
          </cell>
          <cell r="O4139">
            <v>1500</v>
          </cell>
        </row>
        <row r="4140">
          <cell r="A4140" t="str">
            <v>16</v>
          </cell>
          <cell r="B4140" t="str">
            <v>01</v>
          </cell>
          <cell r="C4140" t="str">
            <v>03</v>
          </cell>
          <cell r="D4140" t="str">
            <v>01</v>
          </cell>
          <cell r="E4140" t="str">
            <v>12</v>
          </cell>
          <cell r="F4140" t="str">
            <v>03</v>
          </cell>
          <cell r="G4140" t="str">
            <v>4</v>
          </cell>
          <cell r="H4140" t="str">
            <v>00</v>
          </cell>
          <cell r="I4140" t="str">
            <v>0</v>
          </cell>
          <cell r="J4140">
            <v>1400</v>
          </cell>
          <cell r="K4140">
            <v>500</v>
          </cell>
          <cell r="L4140">
            <v>806</v>
          </cell>
          <cell r="M4140">
            <v>500</v>
          </cell>
          <cell r="N4140">
            <v>500</v>
          </cell>
          <cell r="O4140">
            <v>500</v>
          </cell>
        </row>
        <row r="4141">
          <cell r="A4141" t="str">
            <v>16</v>
          </cell>
          <cell r="B4141" t="str">
            <v>01</v>
          </cell>
          <cell r="C4141" t="str">
            <v>03</v>
          </cell>
          <cell r="D4141" t="str">
            <v>01</v>
          </cell>
          <cell r="E4141" t="str">
            <v>12</v>
          </cell>
          <cell r="F4141" t="str">
            <v>04</v>
          </cell>
          <cell r="G4141" t="str">
            <v>2</v>
          </cell>
          <cell r="H4141" t="str">
            <v>00</v>
          </cell>
          <cell r="I4141" t="str">
            <v>0</v>
          </cell>
          <cell r="J4141">
            <v>35</v>
          </cell>
          <cell r="K4141">
            <v>300</v>
          </cell>
          <cell r="L4141">
            <v>48</v>
          </cell>
          <cell r="M4141">
            <v>300</v>
          </cell>
          <cell r="N4141">
            <v>300</v>
          </cell>
          <cell r="O4141">
            <v>300</v>
          </cell>
        </row>
        <row r="4142">
          <cell r="A4142" t="str">
            <v>16</v>
          </cell>
          <cell r="B4142" t="str">
            <v>01</v>
          </cell>
          <cell r="C4142" t="str">
            <v>03</v>
          </cell>
          <cell r="D4142" t="str">
            <v>01</v>
          </cell>
          <cell r="E4142" t="str">
            <v>12</v>
          </cell>
          <cell r="F4142" t="str">
            <v>04</v>
          </cell>
          <cell r="G4142" t="str">
            <v>3</v>
          </cell>
          <cell r="H4142" t="str">
            <v>00</v>
          </cell>
          <cell r="I4142" t="str">
            <v>0</v>
          </cell>
          <cell r="J4142">
            <v>0</v>
          </cell>
          <cell r="K4142">
            <v>300</v>
          </cell>
          <cell r="L4142">
            <v>0</v>
          </cell>
          <cell r="M4142">
            <v>300</v>
          </cell>
          <cell r="N4142">
            <v>300</v>
          </cell>
          <cell r="O4142">
            <v>300</v>
          </cell>
        </row>
        <row r="4143">
          <cell r="A4143" t="str">
            <v>16</v>
          </cell>
          <cell r="B4143" t="str">
            <v>01</v>
          </cell>
          <cell r="C4143" t="str">
            <v>03</v>
          </cell>
          <cell r="D4143" t="str">
            <v>01</v>
          </cell>
          <cell r="E4143" t="str">
            <v>12</v>
          </cell>
          <cell r="F4143" t="str">
            <v>04</v>
          </cell>
          <cell r="G4143" t="str">
            <v>4</v>
          </cell>
          <cell r="H4143" t="str">
            <v>00</v>
          </cell>
          <cell r="I4143" t="str">
            <v>0</v>
          </cell>
          <cell r="J4143">
            <v>0</v>
          </cell>
          <cell r="K4143">
            <v>100</v>
          </cell>
          <cell r="L4143">
            <v>0</v>
          </cell>
          <cell r="M4143">
            <v>100</v>
          </cell>
          <cell r="N4143">
            <v>100</v>
          </cell>
          <cell r="O4143">
            <v>100</v>
          </cell>
        </row>
        <row r="4144">
          <cell r="A4144" t="str">
            <v>16</v>
          </cell>
          <cell r="B4144" t="str">
            <v>01</v>
          </cell>
          <cell r="C4144" t="str">
            <v>03</v>
          </cell>
          <cell r="D4144" t="str">
            <v>01</v>
          </cell>
          <cell r="E4144" t="str">
            <v>12</v>
          </cell>
          <cell r="F4144" t="str">
            <v>06</v>
          </cell>
          <cell r="G4144" t="str">
            <v>2</v>
          </cell>
          <cell r="H4144" t="str">
            <v>00</v>
          </cell>
          <cell r="I4144" t="str">
            <v>0</v>
          </cell>
          <cell r="J4144">
            <v>5038</v>
          </cell>
          <cell r="K4144">
            <v>9000</v>
          </cell>
          <cell r="L4144">
            <v>4477</v>
          </cell>
          <cell r="M4144">
            <v>4000</v>
          </cell>
          <cell r="N4144">
            <v>4000</v>
          </cell>
          <cell r="O4144">
            <v>4000</v>
          </cell>
        </row>
        <row r="4145">
          <cell r="A4145" t="str">
            <v>16</v>
          </cell>
          <cell r="B4145" t="str">
            <v>01</v>
          </cell>
          <cell r="C4145" t="str">
            <v>03</v>
          </cell>
          <cell r="D4145" t="str">
            <v>01</v>
          </cell>
          <cell r="E4145" t="str">
            <v>12</v>
          </cell>
          <cell r="F4145" t="str">
            <v>06</v>
          </cell>
          <cell r="G4145" t="str">
            <v>3</v>
          </cell>
          <cell r="H4145" t="str">
            <v>00</v>
          </cell>
          <cell r="I4145" t="str">
            <v>0</v>
          </cell>
          <cell r="J4145">
            <v>8544</v>
          </cell>
          <cell r="K4145">
            <v>8500</v>
          </cell>
          <cell r="L4145">
            <v>3243</v>
          </cell>
          <cell r="M4145">
            <v>3000</v>
          </cell>
          <cell r="N4145">
            <v>3000</v>
          </cell>
          <cell r="O4145">
            <v>3000</v>
          </cell>
        </row>
        <row r="4146">
          <cell r="A4146" t="str">
            <v>16</v>
          </cell>
          <cell r="B4146" t="str">
            <v>01</v>
          </cell>
          <cell r="C4146" t="str">
            <v>03</v>
          </cell>
          <cell r="D4146" t="str">
            <v>01</v>
          </cell>
          <cell r="E4146" t="str">
            <v>12</v>
          </cell>
          <cell r="F4146" t="str">
            <v>06</v>
          </cell>
          <cell r="G4146" t="str">
            <v>4</v>
          </cell>
          <cell r="H4146" t="str">
            <v>00</v>
          </cell>
          <cell r="I4146" t="str">
            <v>0</v>
          </cell>
          <cell r="J4146">
            <v>0</v>
          </cell>
          <cell r="K4146">
            <v>1000</v>
          </cell>
          <cell r="L4146">
            <v>419</v>
          </cell>
          <cell r="M4146">
            <v>400</v>
          </cell>
          <cell r="N4146">
            <v>400</v>
          </cell>
          <cell r="O4146">
            <v>400</v>
          </cell>
        </row>
        <row r="4147">
          <cell r="A4147" t="str">
            <v>16</v>
          </cell>
          <cell r="B4147" t="str">
            <v>01</v>
          </cell>
          <cell r="C4147" t="str">
            <v>03</v>
          </cell>
          <cell r="D4147" t="str">
            <v>01</v>
          </cell>
          <cell r="E4147" t="str">
            <v>13</v>
          </cell>
          <cell r="F4147" t="str">
            <v>01</v>
          </cell>
          <cell r="G4147" t="str">
            <v>2</v>
          </cell>
          <cell r="H4147" t="str">
            <v>00</v>
          </cell>
          <cell r="I4147" t="str">
            <v>0</v>
          </cell>
          <cell r="J4147">
            <v>1743</v>
          </cell>
          <cell r="K4147">
            <v>1500</v>
          </cell>
          <cell r="L4147">
            <v>2227</v>
          </cell>
          <cell r="M4147">
            <v>1500</v>
          </cell>
          <cell r="N4147">
            <v>1500</v>
          </cell>
          <cell r="O4147">
            <v>1500</v>
          </cell>
        </row>
        <row r="4148">
          <cell r="A4148" t="str">
            <v>16</v>
          </cell>
          <cell r="B4148" t="str">
            <v>01</v>
          </cell>
          <cell r="C4148" t="str">
            <v>03</v>
          </cell>
          <cell r="D4148" t="str">
            <v>01</v>
          </cell>
          <cell r="E4148" t="str">
            <v>13</v>
          </cell>
          <cell r="F4148" t="str">
            <v>01</v>
          </cell>
          <cell r="G4148" t="str">
            <v>3</v>
          </cell>
          <cell r="H4148" t="str">
            <v>00</v>
          </cell>
          <cell r="I4148" t="str">
            <v>0</v>
          </cell>
          <cell r="J4148">
            <v>1269</v>
          </cell>
          <cell r="K4148">
            <v>1000</v>
          </cell>
          <cell r="L4148">
            <v>1375</v>
          </cell>
          <cell r="M4148">
            <v>1000</v>
          </cell>
          <cell r="N4148">
            <v>1000</v>
          </cell>
          <cell r="O4148">
            <v>1000</v>
          </cell>
        </row>
        <row r="4149">
          <cell r="A4149" t="str">
            <v>16</v>
          </cell>
          <cell r="B4149" t="str">
            <v>01</v>
          </cell>
          <cell r="C4149" t="str">
            <v>03</v>
          </cell>
          <cell r="D4149" t="str">
            <v>01</v>
          </cell>
          <cell r="E4149" t="str">
            <v>13</v>
          </cell>
          <cell r="F4149" t="str">
            <v>01</v>
          </cell>
          <cell r="G4149" t="str">
            <v>4</v>
          </cell>
          <cell r="H4149" t="str">
            <v>00</v>
          </cell>
          <cell r="I4149" t="str">
            <v>0</v>
          </cell>
          <cell r="J4149">
            <v>3046</v>
          </cell>
          <cell r="K4149">
            <v>1000</v>
          </cell>
          <cell r="L4149">
            <v>2077</v>
          </cell>
          <cell r="M4149">
            <v>1000</v>
          </cell>
          <cell r="N4149">
            <v>1000</v>
          </cell>
          <cell r="O4149">
            <v>1000</v>
          </cell>
        </row>
        <row r="4150">
          <cell r="A4150" t="str">
            <v>16</v>
          </cell>
          <cell r="B4150" t="str">
            <v>01</v>
          </cell>
          <cell r="C4150" t="str">
            <v>03</v>
          </cell>
          <cell r="D4150" t="str">
            <v>01</v>
          </cell>
          <cell r="E4150" t="str">
            <v>13</v>
          </cell>
          <cell r="F4150" t="str">
            <v>09</v>
          </cell>
          <cell r="G4150" t="str">
            <v>2</v>
          </cell>
          <cell r="H4150" t="str">
            <v>00</v>
          </cell>
          <cell r="I4150" t="str">
            <v>0</v>
          </cell>
          <cell r="J4150">
            <v>760</v>
          </cell>
          <cell r="K4150">
            <v>1000</v>
          </cell>
          <cell r="L4150">
            <v>1049</v>
          </cell>
          <cell r="M4150">
            <v>1000</v>
          </cell>
          <cell r="N4150">
            <v>1000</v>
          </cell>
          <cell r="O4150">
            <v>1000</v>
          </cell>
        </row>
        <row r="4151">
          <cell r="A4151" t="str">
            <v>16</v>
          </cell>
          <cell r="B4151" t="str">
            <v>01</v>
          </cell>
          <cell r="C4151" t="str">
            <v>03</v>
          </cell>
          <cell r="D4151" t="str">
            <v>01</v>
          </cell>
          <cell r="E4151" t="str">
            <v>13</v>
          </cell>
          <cell r="F4151" t="str">
            <v>09</v>
          </cell>
          <cell r="G4151" t="str">
            <v>3</v>
          </cell>
          <cell r="H4151" t="str">
            <v>00</v>
          </cell>
          <cell r="I4151" t="str">
            <v>0</v>
          </cell>
          <cell r="J4151">
            <v>1100</v>
          </cell>
          <cell r="K4151">
            <v>800</v>
          </cell>
          <cell r="L4151">
            <v>363</v>
          </cell>
          <cell r="M4151">
            <v>300</v>
          </cell>
          <cell r="N4151">
            <v>300</v>
          </cell>
          <cell r="O4151">
            <v>300</v>
          </cell>
        </row>
        <row r="4152">
          <cell r="A4152" t="str">
            <v>16</v>
          </cell>
          <cell r="B4152" t="str">
            <v>01</v>
          </cell>
          <cell r="C4152" t="str">
            <v>03</v>
          </cell>
          <cell r="D4152" t="str">
            <v>01</v>
          </cell>
          <cell r="E4152" t="str">
            <v>13</v>
          </cell>
          <cell r="F4152" t="str">
            <v>09</v>
          </cell>
          <cell r="G4152" t="str">
            <v>4</v>
          </cell>
          <cell r="H4152" t="str">
            <v>00</v>
          </cell>
          <cell r="I4152" t="str">
            <v>0</v>
          </cell>
          <cell r="J4152">
            <v>0</v>
          </cell>
          <cell r="K4152">
            <v>400</v>
          </cell>
          <cell r="L4152">
            <v>0</v>
          </cell>
          <cell r="M4152">
            <v>400</v>
          </cell>
          <cell r="N4152">
            <v>400</v>
          </cell>
          <cell r="O4152">
            <v>400</v>
          </cell>
        </row>
        <row r="4153">
          <cell r="A4153" t="str">
            <v>16</v>
          </cell>
          <cell r="B4153" t="str">
            <v>01</v>
          </cell>
          <cell r="C4153" t="str">
            <v>03</v>
          </cell>
          <cell r="D4153" t="str">
            <v>01</v>
          </cell>
          <cell r="E4153" t="str">
            <v>14</v>
          </cell>
          <cell r="F4153" t="str">
            <v>02</v>
          </cell>
          <cell r="G4153" t="str">
            <v>2</v>
          </cell>
          <cell r="H4153" t="str">
            <v>00</v>
          </cell>
          <cell r="I4153" t="str">
            <v>0</v>
          </cell>
          <cell r="J4153">
            <v>1206</v>
          </cell>
          <cell r="K4153">
            <v>2000</v>
          </cell>
          <cell r="L4153">
            <v>1858</v>
          </cell>
          <cell r="M4153">
            <v>2000</v>
          </cell>
          <cell r="N4153">
            <v>2000</v>
          </cell>
          <cell r="O4153">
            <v>2000</v>
          </cell>
        </row>
        <row r="4154">
          <cell r="A4154" t="str">
            <v>16</v>
          </cell>
          <cell r="B4154" t="str">
            <v>01</v>
          </cell>
          <cell r="C4154" t="str">
            <v>03</v>
          </cell>
          <cell r="D4154" t="str">
            <v>01</v>
          </cell>
          <cell r="E4154" t="str">
            <v>14</v>
          </cell>
          <cell r="F4154" t="str">
            <v>02</v>
          </cell>
          <cell r="G4154" t="str">
            <v>3</v>
          </cell>
          <cell r="H4154" t="str">
            <v>00</v>
          </cell>
          <cell r="I4154" t="str">
            <v>0</v>
          </cell>
          <cell r="J4154">
            <v>482</v>
          </cell>
          <cell r="K4154">
            <v>1000</v>
          </cell>
          <cell r="L4154">
            <v>791</v>
          </cell>
          <cell r="M4154">
            <v>1000</v>
          </cell>
          <cell r="N4154">
            <v>1000</v>
          </cell>
          <cell r="O4154">
            <v>1000</v>
          </cell>
        </row>
        <row r="4155">
          <cell r="A4155" t="str">
            <v>16</v>
          </cell>
          <cell r="B4155" t="str">
            <v>01</v>
          </cell>
          <cell r="C4155" t="str">
            <v>03</v>
          </cell>
          <cell r="D4155" t="str">
            <v>01</v>
          </cell>
          <cell r="E4155" t="str">
            <v>14</v>
          </cell>
          <cell r="F4155" t="str">
            <v>02</v>
          </cell>
          <cell r="G4155" t="str">
            <v>4</v>
          </cell>
          <cell r="H4155" t="str">
            <v>00</v>
          </cell>
          <cell r="I4155" t="str">
            <v>0</v>
          </cell>
          <cell r="J4155">
            <v>256</v>
          </cell>
          <cell r="K4155">
            <v>1000</v>
          </cell>
          <cell r="L4155">
            <v>463</v>
          </cell>
          <cell r="M4155">
            <v>1000</v>
          </cell>
          <cell r="N4155">
            <v>1000</v>
          </cell>
          <cell r="O4155">
            <v>1000</v>
          </cell>
        </row>
        <row r="4156">
          <cell r="A4156" t="str">
            <v>16</v>
          </cell>
          <cell r="B4156" t="str">
            <v>01</v>
          </cell>
          <cell r="C4156" t="str">
            <v>03</v>
          </cell>
          <cell r="D4156" t="str">
            <v>01</v>
          </cell>
          <cell r="E4156" t="str">
            <v>14</v>
          </cell>
          <cell r="F4156" t="str">
            <v>05</v>
          </cell>
          <cell r="G4156" t="str">
            <v>2</v>
          </cell>
          <cell r="H4156" t="str">
            <v>00</v>
          </cell>
          <cell r="I4156" t="str">
            <v>0</v>
          </cell>
          <cell r="J4156">
            <v>412</v>
          </cell>
          <cell r="K4156">
            <v>500</v>
          </cell>
          <cell r="L4156">
            <v>254</v>
          </cell>
          <cell r="M4156">
            <v>500</v>
          </cell>
          <cell r="N4156">
            <v>500</v>
          </cell>
          <cell r="O4156">
            <v>500</v>
          </cell>
        </row>
        <row r="4157">
          <cell r="A4157" t="str">
            <v>16</v>
          </cell>
          <cell r="B4157" t="str">
            <v>01</v>
          </cell>
          <cell r="C4157" t="str">
            <v>03</v>
          </cell>
          <cell r="D4157" t="str">
            <v>01</v>
          </cell>
          <cell r="E4157" t="str">
            <v>14</v>
          </cell>
          <cell r="F4157" t="str">
            <v>05</v>
          </cell>
          <cell r="G4157" t="str">
            <v>3</v>
          </cell>
          <cell r="H4157" t="str">
            <v>00</v>
          </cell>
          <cell r="I4157" t="str">
            <v>0</v>
          </cell>
          <cell r="J4157">
            <v>188</v>
          </cell>
          <cell r="K4157">
            <v>200</v>
          </cell>
          <cell r="L4157">
            <v>160</v>
          </cell>
          <cell r="M4157">
            <v>200</v>
          </cell>
          <cell r="N4157">
            <v>200</v>
          </cell>
          <cell r="O4157">
            <v>200</v>
          </cell>
        </row>
        <row r="4158">
          <cell r="A4158" t="str">
            <v>16</v>
          </cell>
          <cell r="B4158" t="str">
            <v>01</v>
          </cell>
          <cell r="C4158" t="str">
            <v>03</v>
          </cell>
          <cell r="D4158" t="str">
            <v>01</v>
          </cell>
          <cell r="E4158" t="str">
            <v>14</v>
          </cell>
          <cell r="F4158" t="str">
            <v>05</v>
          </cell>
          <cell r="G4158" t="str">
            <v>4</v>
          </cell>
          <cell r="H4158" t="str">
            <v>00</v>
          </cell>
          <cell r="I4158" t="str">
            <v>0</v>
          </cell>
          <cell r="J4158">
            <v>0</v>
          </cell>
          <cell r="K4158">
            <v>100</v>
          </cell>
          <cell r="L4158">
            <v>0</v>
          </cell>
          <cell r="M4158">
            <v>100</v>
          </cell>
          <cell r="N4158">
            <v>100</v>
          </cell>
          <cell r="O4158">
            <v>100</v>
          </cell>
        </row>
        <row r="4159">
          <cell r="A4159" t="str">
            <v>16</v>
          </cell>
          <cell r="B4159" t="str">
            <v>01</v>
          </cell>
          <cell r="C4159" t="str">
            <v>03</v>
          </cell>
          <cell r="D4159" t="str">
            <v>01</v>
          </cell>
          <cell r="E4159" t="str">
            <v>14</v>
          </cell>
          <cell r="F4159" t="str">
            <v>06</v>
          </cell>
          <cell r="G4159" t="str">
            <v>1</v>
          </cell>
          <cell r="H4159" t="str">
            <v>00</v>
          </cell>
          <cell r="I4159" t="str">
            <v>0</v>
          </cell>
          <cell r="J4159">
            <v>39</v>
          </cell>
          <cell r="K4159">
            <v>1500</v>
          </cell>
          <cell r="L4159">
            <v>98</v>
          </cell>
          <cell r="M4159">
            <v>200</v>
          </cell>
          <cell r="N4159">
            <v>200</v>
          </cell>
          <cell r="O4159">
            <v>200</v>
          </cell>
        </row>
        <row r="4160">
          <cell r="A4160" t="str">
            <v>16</v>
          </cell>
          <cell r="B4160" t="str">
            <v>01</v>
          </cell>
          <cell r="C4160" t="str">
            <v>03</v>
          </cell>
          <cell r="D4160" t="str">
            <v>01</v>
          </cell>
          <cell r="E4160" t="str">
            <v>14</v>
          </cell>
          <cell r="F4160" t="str">
            <v>06</v>
          </cell>
          <cell r="G4160" t="str">
            <v>2</v>
          </cell>
          <cell r="H4160" t="str">
            <v>00</v>
          </cell>
          <cell r="I4160" t="str">
            <v>0</v>
          </cell>
          <cell r="J4160">
            <v>6209</v>
          </cell>
          <cell r="K4160">
            <v>2000</v>
          </cell>
          <cell r="L4160">
            <v>2052</v>
          </cell>
          <cell r="M4160">
            <v>2000</v>
          </cell>
          <cell r="N4160">
            <v>2000</v>
          </cell>
          <cell r="O4160">
            <v>2000</v>
          </cell>
        </row>
        <row r="4161">
          <cell r="A4161" t="str">
            <v>16</v>
          </cell>
          <cell r="B4161" t="str">
            <v>01</v>
          </cell>
          <cell r="C4161" t="str">
            <v>03</v>
          </cell>
          <cell r="D4161" t="str">
            <v>01</v>
          </cell>
          <cell r="E4161" t="str">
            <v>14</v>
          </cell>
          <cell r="F4161" t="str">
            <v>06</v>
          </cell>
          <cell r="G4161" t="str">
            <v>3</v>
          </cell>
          <cell r="H4161" t="str">
            <v>00</v>
          </cell>
          <cell r="I4161" t="str">
            <v>0</v>
          </cell>
          <cell r="J4161">
            <v>375</v>
          </cell>
          <cell r="K4161">
            <v>400</v>
          </cell>
          <cell r="L4161">
            <v>549</v>
          </cell>
          <cell r="M4161">
            <v>400</v>
          </cell>
          <cell r="N4161">
            <v>400</v>
          </cell>
          <cell r="O4161">
            <v>400</v>
          </cell>
        </row>
        <row r="4162">
          <cell r="A4162" t="str">
            <v>16</v>
          </cell>
          <cell r="B4162" t="str">
            <v>01</v>
          </cell>
          <cell r="C4162" t="str">
            <v>03</v>
          </cell>
          <cell r="D4162" t="str">
            <v>01</v>
          </cell>
          <cell r="E4162" t="str">
            <v>14</v>
          </cell>
          <cell r="F4162" t="str">
            <v>06</v>
          </cell>
          <cell r="G4162" t="str">
            <v>4</v>
          </cell>
          <cell r="H4162" t="str">
            <v>00</v>
          </cell>
          <cell r="I4162" t="str">
            <v>0</v>
          </cell>
          <cell r="J4162">
            <v>1632</v>
          </cell>
          <cell r="K4162">
            <v>400</v>
          </cell>
          <cell r="L4162">
            <v>465</v>
          </cell>
          <cell r="M4162">
            <v>400</v>
          </cell>
          <cell r="N4162">
            <v>400</v>
          </cell>
          <cell r="O4162">
            <v>400</v>
          </cell>
        </row>
        <row r="4163">
          <cell r="A4163" t="str">
            <v>16</v>
          </cell>
          <cell r="B4163" t="str">
            <v>01</v>
          </cell>
          <cell r="C4163" t="str">
            <v>03</v>
          </cell>
          <cell r="D4163" t="str">
            <v>01</v>
          </cell>
          <cell r="E4163" t="str">
            <v>14</v>
          </cell>
          <cell r="F4163" t="str">
            <v>07</v>
          </cell>
          <cell r="G4163" t="str">
            <v>1</v>
          </cell>
          <cell r="H4163" t="str">
            <v>00</v>
          </cell>
          <cell r="I4163" t="str">
            <v>0</v>
          </cell>
          <cell r="J4163">
            <v>3726</v>
          </cell>
          <cell r="K4163">
            <v>5000</v>
          </cell>
          <cell r="L4163">
            <v>5985</v>
          </cell>
          <cell r="M4163">
            <v>5000</v>
          </cell>
          <cell r="N4163">
            <v>5000</v>
          </cell>
          <cell r="O4163">
            <v>5000</v>
          </cell>
        </row>
        <row r="4164">
          <cell r="A4164" t="str">
            <v>16</v>
          </cell>
          <cell r="B4164" t="str">
            <v>01</v>
          </cell>
          <cell r="C4164" t="str">
            <v>03</v>
          </cell>
          <cell r="D4164" t="str">
            <v>01</v>
          </cell>
          <cell r="E4164" t="str">
            <v>14</v>
          </cell>
          <cell r="F4164" t="str">
            <v>07</v>
          </cell>
          <cell r="G4164" t="str">
            <v>2</v>
          </cell>
          <cell r="H4164" t="str">
            <v>00</v>
          </cell>
          <cell r="I4164" t="str">
            <v>0</v>
          </cell>
          <cell r="J4164">
            <v>709</v>
          </cell>
          <cell r="K4164">
            <v>700</v>
          </cell>
          <cell r="L4164">
            <v>770</v>
          </cell>
          <cell r="M4164">
            <v>700</v>
          </cell>
          <cell r="N4164">
            <v>700</v>
          </cell>
          <cell r="O4164">
            <v>700</v>
          </cell>
        </row>
        <row r="4165">
          <cell r="A4165" t="str">
            <v>16</v>
          </cell>
          <cell r="B4165" t="str">
            <v>01</v>
          </cell>
          <cell r="C4165" t="str">
            <v>03</v>
          </cell>
          <cell r="D4165" t="str">
            <v>01</v>
          </cell>
          <cell r="E4165" t="str">
            <v>14</v>
          </cell>
          <cell r="F4165" t="str">
            <v>07</v>
          </cell>
          <cell r="G4165" t="str">
            <v>3</v>
          </cell>
          <cell r="H4165" t="str">
            <v>00</v>
          </cell>
          <cell r="I4165" t="str">
            <v>0</v>
          </cell>
          <cell r="J4165">
            <v>374</v>
          </cell>
          <cell r="K4165">
            <v>500</v>
          </cell>
          <cell r="L4165">
            <v>279</v>
          </cell>
          <cell r="M4165">
            <v>300</v>
          </cell>
          <cell r="N4165">
            <v>300</v>
          </cell>
          <cell r="O4165">
            <v>300</v>
          </cell>
        </row>
        <row r="4166">
          <cell r="A4166" t="str">
            <v>16</v>
          </cell>
          <cell r="B4166" t="str">
            <v>01</v>
          </cell>
          <cell r="C4166" t="str">
            <v>03</v>
          </cell>
          <cell r="D4166" t="str">
            <v>01</v>
          </cell>
          <cell r="E4166" t="str">
            <v>14</v>
          </cell>
          <cell r="F4166" t="str">
            <v>07</v>
          </cell>
          <cell r="G4166" t="str">
            <v>4</v>
          </cell>
          <cell r="H4166" t="str">
            <v>00</v>
          </cell>
          <cell r="I4166" t="str">
            <v>0</v>
          </cell>
          <cell r="J4166">
            <v>0</v>
          </cell>
          <cell r="K4166">
            <v>200</v>
          </cell>
          <cell r="L4166">
            <v>197</v>
          </cell>
          <cell r="M4166">
            <v>200</v>
          </cell>
          <cell r="N4166">
            <v>200</v>
          </cell>
          <cell r="O4166">
            <v>200</v>
          </cell>
        </row>
        <row r="4167">
          <cell r="A4167" t="str">
            <v>16</v>
          </cell>
          <cell r="B4167" t="str">
            <v>01</v>
          </cell>
          <cell r="C4167" t="str">
            <v>03</v>
          </cell>
          <cell r="D4167" t="str">
            <v>01</v>
          </cell>
          <cell r="E4167" t="str">
            <v>14</v>
          </cell>
          <cell r="F4167" t="str">
            <v>13</v>
          </cell>
          <cell r="G4167" t="str">
            <v>1</v>
          </cell>
          <cell r="H4167" t="str">
            <v>00</v>
          </cell>
          <cell r="I4167" t="str">
            <v>0</v>
          </cell>
          <cell r="J4167">
            <v>1161</v>
          </cell>
          <cell r="K4167">
            <v>5000</v>
          </cell>
          <cell r="L4167">
            <v>192</v>
          </cell>
          <cell r="M4167">
            <v>5000</v>
          </cell>
          <cell r="N4167">
            <v>5000</v>
          </cell>
          <cell r="O4167">
            <v>5000</v>
          </cell>
        </row>
        <row r="4168">
          <cell r="A4168" t="str">
            <v>16</v>
          </cell>
          <cell r="B4168" t="str">
            <v>01</v>
          </cell>
          <cell r="C4168" t="str">
            <v>03</v>
          </cell>
          <cell r="D4168" t="str">
            <v>01</v>
          </cell>
          <cell r="E4168" t="str">
            <v>14</v>
          </cell>
          <cell r="F4168" t="str">
            <v>13</v>
          </cell>
          <cell r="G4168" t="str">
            <v>4</v>
          </cell>
          <cell r="H4168" t="str">
            <v>00</v>
          </cell>
          <cell r="I4168" t="str">
            <v>0</v>
          </cell>
          <cell r="J4168">
            <v>1742</v>
          </cell>
          <cell r="K4168">
            <v>3000</v>
          </cell>
          <cell r="L4168">
            <v>3241</v>
          </cell>
          <cell r="M4168">
            <v>3000</v>
          </cell>
          <cell r="N4168">
            <v>3000</v>
          </cell>
          <cell r="O4168">
            <v>3000</v>
          </cell>
        </row>
        <row r="4169">
          <cell r="A4169" t="str">
            <v>16</v>
          </cell>
          <cell r="B4169" t="str">
            <v>01</v>
          </cell>
          <cell r="C4169" t="str">
            <v>03</v>
          </cell>
          <cell r="D4169" t="str">
            <v>02</v>
          </cell>
          <cell r="E4169" t="str">
            <v>11</v>
          </cell>
          <cell r="F4169" t="str">
            <v>01</v>
          </cell>
          <cell r="G4169" t="str">
            <v>1</v>
          </cell>
          <cell r="H4169" t="str">
            <v>00</v>
          </cell>
          <cell r="I4169" t="str">
            <v>0</v>
          </cell>
          <cell r="J4169">
            <v>54716</v>
          </cell>
          <cell r="K4169">
            <v>14000</v>
          </cell>
          <cell r="L4169">
            <v>15103</v>
          </cell>
          <cell r="M4169">
            <v>14000</v>
          </cell>
          <cell r="N4169">
            <v>14000</v>
          </cell>
          <cell r="O4169">
            <v>14000</v>
          </cell>
        </row>
        <row r="4170">
          <cell r="A4170" t="str">
            <v>16</v>
          </cell>
          <cell r="B4170" t="str">
            <v>01</v>
          </cell>
          <cell r="C4170" t="str">
            <v>03</v>
          </cell>
          <cell r="D4170" t="str">
            <v>02</v>
          </cell>
          <cell r="E4170" t="str">
            <v>12</v>
          </cell>
          <cell r="F4170" t="str">
            <v>03</v>
          </cell>
          <cell r="G4170" t="str">
            <v>1</v>
          </cell>
          <cell r="H4170" t="str">
            <v>00</v>
          </cell>
          <cell r="I4170" t="str">
            <v>0</v>
          </cell>
          <cell r="J4170">
            <v>3000</v>
          </cell>
          <cell r="K4170">
            <v>4000</v>
          </cell>
          <cell r="L4170">
            <v>386</v>
          </cell>
          <cell r="M4170">
            <v>4000</v>
          </cell>
          <cell r="N4170">
            <v>4000</v>
          </cell>
          <cell r="O4170">
            <v>4000</v>
          </cell>
        </row>
        <row r="4171">
          <cell r="A4171" t="str">
            <v>16</v>
          </cell>
          <cell r="B4171" t="str">
            <v>01</v>
          </cell>
          <cell r="C4171" t="str">
            <v>03</v>
          </cell>
          <cell r="D4171" t="str">
            <v>02</v>
          </cell>
          <cell r="E4171" t="str">
            <v>12</v>
          </cell>
          <cell r="F4171" t="str">
            <v>06</v>
          </cell>
          <cell r="G4171" t="str">
            <v>1</v>
          </cell>
          <cell r="H4171" t="str">
            <v>00</v>
          </cell>
          <cell r="I4171" t="str">
            <v>0</v>
          </cell>
          <cell r="J4171">
            <v>67383</v>
          </cell>
          <cell r="K4171">
            <v>67171</v>
          </cell>
          <cell r="L4171">
            <v>54872</v>
          </cell>
          <cell r="M4171">
            <v>37171</v>
          </cell>
          <cell r="N4171">
            <v>37171</v>
          </cell>
          <cell r="O4171">
            <v>37171</v>
          </cell>
        </row>
        <row r="4172">
          <cell r="A4172" t="str">
            <v>16</v>
          </cell>
          <cell r="B4172" t="str">
            <v>01</v>
          </cell>
          <cell r="C4172" t="str">
            <v>03</v>
          </cell>
          <cell r="D4172" t="str">
            <v>02</v>
          </cell>
          <cell r="E4172" t="str">
            <v>12</v>
          </cell>
          <cell r="F4172" t="str">
            <v>06</v>
          </cell>
          <cell r="G4172" t="str">
            <v>9</v>
          </cell>
          <cell r="H4172" t="str">
            <v>00</v>
          </cell>
          <cell r="I4172" t="str">
            <v>0</v>
          </cell>
          <cell r="J4172">
            <v>5801</v>
          </cell>
          <cell r="K4172">
            <v>5892</v>
          </cell>
          <cell r="L4172">
            <v>0</v>
          </cell>
          <cell r="M4172">
            <v>2895</v>
          </cell>
          <cell r="N4172">
            <v>2895</v>
          </cell>
          <cell r="O4172">
            <v>2895</v>
          </cell>
        </row>
        <row r="4173">
          <cell r="A4173" t="str">
            <v>16</v>
          </cell>
          <cell r="B4173" t="str">
            <v>01</v>
          </cell>
          <cell r="C4173" t="str">
            <v>03</v>
          </cell>
          <cell r="D4173" t="str">
            <v>02</v>
          </cell>
          <cell r="E4173" t="str">
            <v>14</v>
          </cell>
          <cell r="F4173" t="str">
            <v>07</v>
          </cell>
          <cell r="G4173" t="str">
            <v>1</v>
          </cell>
          <cell r="H4173" t="str">
            <v>00</v>
          </cell>
          <cell r="I4173" t="str">
            <v>0</v>
          </cell>
          <cell r="J4173">
            <v>7546</v>
          </cell>
          <cell r="K4173">
            <v>4500</v>
          </cell>
          <cell r="L4173">
            <v>4557</v>
          </cell>
          <cell r="M4173">
            <v>4500</v>
          </cell>
          <cell r="N4173">
            <v>4500</v>
          </cell>
          <cell r="O4173">
            <v>4500</v>
          </cell>
        </row>
        <row r="4174">
          <cell r="A4174" t="str">
            <v>16</v>
          </cell>
          <cell r="B4174" t="str">
            <v>01</v>
          </cell>
          <cell r="C4174" t="str">
            <v>03</v>
          </cell>
          <cell r="D4174" t="str">
            <v>03</v>
          </cell>
          <cell r="E4174" t="str">
            <v>12</v>
          </cell>
          <cell r="F4174" t="str">
            <v>03</v>
          </cell>
          <cell r="G4174" t="str">
            <v>1</v>
          </cell>
          <cell r="H4174" t="str">
            <v>00</v>
          </cell>
          <cell r="I4174" t="str">
            <v>0</v>
          </cell>
          <cell r="J4174">
            <v>5996</v>
          </cell>
          <cell r="K4174">
            <v>4750</v>
          </cell>
          <cell r="L4174">
            <v>4189</v>
          </cell>
          <cell r="M4174">
            <v>4750</v>
          </cell>
          <cell r="N4174">
            <v>4750</v>
          </cell>
          <cell r="O4174">
            <v>4750</v>
          </cell>
        </row>
        <row r="4175">
          <cell r="A4175" t="str">
            <v>16</v>
          </cell>
          <cell r="B4175" t="str">
            <v>01</v>
          </cell>
          <cell r="C4175" t="str">
            <v>03</v>
          </cell>
          <cell r="D4175" t="str">
            <v>03</v>
          </cell>
          <cell r="E4175" t="str">
            <v>12</v>
          </cell>
          <cell r="F4175" t="str">
            <v>05</v>
          </cell>
          <cell r="G4175" t="str">
            <v>1</v>
          </cell>
          <cell r="H4175" t="str">
            <v>00</v>
          </cell>
          <cell r="I4175" t="str">
            <v>0</v>
          </cell>
          <cell r="J4175">
            <v>8053</v>
          </cell>
          <cell r="K4175">
            <v>7200</v>
          </cell>
          <cell r="L4175">
            <v>7280</v>
          </cell>
          <cell r="M4175">
            <v>7200</v>
          </cell>
          <cell r="N4175">
            <v>7200</v>
          </cell>
          <cell r="O4175">
            <v>7200</v>
          </cell>
        </row>
        <row r="4176">
          <cell r="A4176" t="str">
            <v>16</v>
          </cell>
          <cell r="B4176" t="str">
            <v>01</v>
          </cell>
          <cell r="C4176" t="str">
            <v>03</v>
          </cell>
          <cell r="D4176" t="str">
            <v>03</v>
          </cell>
          <cell r="E4176" t="str">
            <v>12</v>
          </cell>
          <cell r="F4176" t="str">
            <v>06</v>
          </cell>
          <cell r="G4176" t="str">
            <v>1</v>
          </cell>
          <cell r="H4176" t="str">
            <v>00</v>
          </cell>
          <cell r="I4176" t="str">
            <v>0</v>
          </cell>
          <cell r="J4176">
            <v>99466</v>
          </cell>
          <cell r="K4176">
            <v>100578</v>
          </cell>
          <cell r="L4176">
            <v>82006</v>
          </cell>
          <cell r="M4176">
            <v>81578</v>
          </cell>
          <cell r="N4176">
            <v>81578</v>
          </cell>
          <cell r="O4176">
            <v>81578</v>
          </cell>
        </row>
        <row r="4177">
          <cell r="A4177" t="str">
            <v>16</v>
          </cell>
          <cell r="B4177" t="str">
            <v>01</v>
          </cell>
          <cell r="C4177" t="str">
            <v>03</v>
          </cell>
          <cell r="D4177" t="str">
            <v>03</v>
          </cell>
          <cell r="E4177" t="str">
            <v>12</v>
          </cell>
          <cell r="F4177" t="str">
            <v>06</v>
          </cell>
          <cell r="G4177" t="str">
            <v>9</v>
          </cell>
          <cell r="H4177" t="str">
            <v>00</v>
          </cell>
          <cell r="I4177" t="str">
            <v>0</v>
          </cell>
          <cell r="J4177">
            <v>10523</v>
          </cell>
          <cell r="K4177">
            <v>10542</v>
          </cell>
          <cell r="L4177">
            <v>10806</v>
          </cell>
          <cell r="M4177">
            <v>9542</v>
          </cell>
          <cell r="N4177">
            <v>9542</v>
          </cell>
          <cell r="O4177">
            <v>9542</v>
          </cell>
        </row>
        <row r="4178">
          <cell r="A4178" t="str">
            <v>16</v>
          </cell>
          <cell r="B4178" t="str">
            <v>01</v>
          </cell>
          <cell r="C4178" t="str">
            <v>03</v>
          </cell>
          <cell r="D4178" t="str">
            <v>03</v>
          </cell>
          <cell r="E4178" t="str">
            <v>14</v>
          </cell>
          <cell r="F4178" t="str">
            <v>07</v>
          </cell>
          <cell r="G4178" t="str">
            <v>1</v>
          </cell>
          <cell r="H4178" t="str">
            <v>00</v>
          </cell>
          <cell r="I4178" t="str">
            <v>0</v>
          </cell>
          <cell r="J4178">
            <v>1064</v>
          </cell>
          <cell r="K4178">
            <v>4000</v>
          </cell>
          <cell r="L4178">
            <v>4456</v>
          </cell>
          <cell r="M4178">
            <v>4000</v>
          </cell>
          <cell r="N4178">
            <v>4000</v>
          </cell>
          <cell r="O4178">
            <v>4000</v>
          </cell>
        </row>
        <row r="4179">
          <cell r="A4179" t="str">
            <v>16</v>
          </cell>
          <cell r="B4179" t="str">
            <v>01</v>
          </cell>
          <cell r="C4179" t="str">
            <v>03</v>
          </cell>
          <cell r="D4179" t="str">
            <v>04</v>
          </cell>
          <cell r="E4179" t="str">
            <v>12</v>
          </cell>
          <cell r="F4179" t="str">
            <v>06</v>
          </cell>
          <cell r="G4179" t="str">
            <v>1</v>
          </cell>
          <cell r="H4179" t="str">
            <v>00</v>
          </cell>
          <cell r="I4179" t="str">
            <v>0</v>
          </cell>
          <cell r="J4179">
            <v>9336</v>
          </cell>
          <cell r="K4179">
            <v>35370</v>
          </cell>
          <cell r="L4179">
            <v>35393</v>
          </cell>
          <cell r="M4179">
            <v>34370</v>
          </cell>
          <cell r="N4179">
            <v>34370</v>
          </cell>
          <cell r="O4179">
            <v>34370</v>
          </cell>
        </row>
        <row r="4180">
          <cell r="A4180" t="str">
            <v>16</v>
          </cell>
          <cell r="B4180" t="str">
            <v>01</v>
          </cell>
          <cell r="C4180" t="str">
            <v>03</v>
          </cell>
          <cell r="D4180" t="str">
            <v>04</v>
          </cell>
          <cell r="E4180" t="str">
            <v>12</v>
          </cell>
          <cell r="F4180" t="str">
            <v>06</v>
          </cell>
          <cell r="G4180" t="str">
            <v>9</v>
          </cell>
          <cell r="H4180" t="str">
            <v>00</v>
          </cell>
          <cell r="I4180" t="str">
            <v>0</v>
          </cell>
          <cell r="J4180">
            <v>15737</v>
          </cell>
          <cell r="K4180">
            <v>58950</v>
          </cell>
          <cell r="L4180">
            <v>58950</v>
          </cell>
          <cell r="M4180">
            <v>50950</v>
          </cell>
          <cell r="N4180">
            <v>50950</v>
          </cell>
          <cell r="O4180">
            <v>50950</v>
          </cell>
        </row>
        <row r="4181">
          <cell r="A4181" t="str">
            <v>16</v>
          </cell>
          <cell r="B4181" t="str">
            <v>01</v>
          </cell>
          <cell r="C4181" t="str">
            <v>03</v>
          </cell>
          <cell r="D4181" t="str">
            <v>04</v>
          </cell>
          <cell r="E4181" t="str">
            <v>14</v>
          </cell>
          <cell r="F4181" t="str">
            <v>07</v>
          </cell>
          <cell r="G4181" t="str">
            <v>1</v>
          </cell>
          <cell r="H4181" t="str">
            <v>00</v>
          </cell>
          <cell r="I4181" t="str">
            <v>0</v>
          </cell>
          <cell r="J4181">
            <v>383</v>
          </cell>
          <cell r="K4181">
            <v>2000</v>
          </cell>
          <cell r="L4181">
            <v>2445</v>
          </cell>
          <cell r="M4181">
            <v>2000</v>
          </cell>
          <cell r="N4181">
            <v>2000</v>
          </cell>
          <cell r="O4181">
            <v>2000</v>
          </cell>
        </row>
        <row r="4182">
          <cell r="A4182" t="str">
            <v>16</v>
          </cell>
          <cell r="B4182" t="str">
            <v>01</v>
          </cell>
          <cell r="C4182" t="str">
            <v>03</v>
          </cell>
          <cell r="D4182" t="str">
            <v>05</v>
          </cell>
          <cell r="E4182" t="str">
            <v>12</v>
          </cell>
          <cell r="F4182" t="str">
            <v>06</v>
          </cell>
          <cell r="G4182" t="str">
            <v>1</v>
          </cell>
          <cell r="H4182" t="str">
            <v>00</v>
          </cell>
          <cell r="I4182" t="str">
            <v>0</v>
          </cell>
          <cell r="J4182">
            <v>89159</v>
          </cell>
          <cell r="K4182">
            <v>106118</v>
          </cell>
          <cell r="L4182">
            <v>100996</v>
          </cell>
          <cell r="M4182">
            <v>100118</v>
          </cell>
          <cell r="N4182">
            <v>100118</v>
          </cell>
          <cell r="O4182">
            <v>100118</v>
          </cell>
        </row>
        <row r="4183">
          <cell r="A4183" t="str">
            <v>16</v>
          </cell>
          <cell r="B4183" t="str">
            <v>01</v>
          </cell>
          <cell r="C4183" t="str">
            <v>03</v>
          </cell>
          <cell r="D4183" t="str">
            <v>05</v>
          </cell>
          <cell r="E4183" t="str">
            <v>12</v>
          </cell>
          <cell r="F4183" t="str">
            <v>06</v>
          </cell>
          <cell r="G4183" t="str">
            <v>9</v>
          </cell>
          <cell r="H4183" t="str">
            <v>00</v>
          </cell>
          <cell r="I4183" t="str">
            <v>0</v>
          </cell>
          <cell r="J4183">
            <v>21250</v>
          </cell>
          <cell r="K4183">
            <v>50108</v>
          </cell>
          <cell r="L4183">
            <v>69722</v>
          </cell>
          <cell r="M4183">
            <v>47198</v>
          </cell>
          <cell r="N4183">
            <v>47198</v>
          </cell>
          <cell r="O4183">
            <v>47198</v>
          </cell>
        </row>
        <row r="4184">
          <cell r="A4184" t="str">
            <v>16</v>
          </cell>
          <cell r="B4184" t="str">
            <v>01</v>
          </cell>
          <cell r="C4184" t="str">
            <v>03</v>
          </cell>
          <cell r="D4184" t="str">
            <v>06</v>
          </cell>
          <cell r="E4184" t="str">
            <v>12</v>
          </cell>
          <cell r="F4184" t="str">
            <v>06</v>
          </cell>
          <cell r="G4184" t="str">
            <v>1</v>
          </cell>
          <cell r="H4184" t="str">
            <v>00</v>
          </cell>
          <cell r="I4184" t="str">
            <v>0</v>
          </cell>
          <cell r="J4184">
            <v>12974</v>
          </cell>
          <cell r="K4184">
            <v>14738</v>
          </cell>
          <cell r="L4184">
            <v>16143</v>
          </cell>
          <cell r="M4184">
            <v>14738</v>
          </cell>
          <cell r="N4184">
            <v>14738</v>
          </cell>
          <cell r="O4184">
            <v>14738</v>
          </cell>
        </row>
        <row r="4185">
          <cell r="A4185" t="str">
            <v>16</v>
          </cell>
          <cell r="B4185" t="str">
            <v>01</v>
          </cell>
          <cell r="C4185" t="str">
            <v>03</v>
          </cell>
          <cell r="D4185" t="str">
            <v>06</v>
          </cell>
          <cell r="E4185" t="str">
            <v>12</v>
          </cell>
          <cell r="F4185" t="str">
            <v>06</v>
          </cell>
          <cell r="G4185" t="str">
            <v>9</v>
          </cell>
          <cell r="H4185" t="str">
            <v>00</v>
          </cell>
          <cell r="I4185" t="str">
            <v>0</v>
          </cell>
          <cell r="J4185">
            <v>125794</v>
          </cell>
          <cell r="K4185">
            <v>113477</v>
          </cell>
          <cell r="L4185">
            <v>116108</v>
          </cell>
          <cell r="M4185">
            <v>112477</v>
          </cell>
          <cell r="N4185">
            <v>112477</v>
          </cell>
          <cell r="O4185">
            <v>112477</v>
          </cell>
        </row>
        <row r="4186">
          <cell r="A4186" t="str">
            <v>16</v>
          </cell>
          <cell r="B4186" t="str">
            <v>01</v>
          </cell>
          <cell r="C4186" t="str">
            <v>03</v>
          </cell>
          <cell r="D4186" t="str">
            <v>07</v>
          </cell>
          <cell r="E4186" t="str">
            <v>12</v>
          </cell>
          <cell r="F4186" t="str">
            <v>06</v>
          </cell>
          <cell r="G4186" t="str">
            <v>1</v>
          </cell>
          <cell r="H4186" t="str">
            <v>00</v>
          </cell>
          <cell r="I4186" t="str">
            <v>0</v>
          </cell>
          <cell r="J4186">
            <v>6910</v>
          </cell>
          <cell r="K4186">
            <v>17685</v>
          </cell>
          <cell r="L4186">
            <v>17685</v>
          </cell>
          <cell r="M4186">
            <v>15685</v>
          </cell>
          <cell r="N4186">
            <v>15685</v>
          </cell>
          <cell r="O4186">
            <v>15685</v>
          </cell>
        </row>
        <row r="4187">
          <cell r="A4187" t="str">
            <v>16</v>
          </cell>
          <cell r="B4187" t="str">
            <v>01</v>
          </cell>
          <cell r="C4187" t="str">
            <v>03</v>
          </cell>
          <cell r="D4187" t="str">
            <v>07</v>
          </cell>
          <cell r="E4187" t="str">
            <v>12</v>
          </cell>
          <cell r="F4187" t="str">
            <v>06</v>
          </cell>
          <cell r="G4187" t="str">
            <v>9</v>
          </cell>
          <cell r="H4187" t="str">
            <v>00</v>
          </cell>
          <cell r="I4187" t="str">
            <v>0</v>
          </cell>
          <cell r="J4187">
            <v>0</v>
          </cell>
          <cell r="K4187">
            <v>58134</v>
          </cell>
          <cell r="L4187">
            <v>60562</v>
          </cell>
          <cell r="M4187">
            <v>58134</v>
          </cell>
          <cell r="N4187">
            <v>58134</v>
          </cell>
          <cell r="O4187">
            <v>58134</v>
          </cell>
        </row>
        <row r="4188">
          <cell r="A4188" t="str">
            <v>16</v>
          </cell>
          <cell r="B4188" t="str">
            <v>01</v>
          </cell>
          <cell r="C4188" t="str">
            <v>04</v>
          </cell>
          <cell r="D4188" t="str">
            <v>01</v>
          </cell>
          <cell r="E4188" t="str">
            <v>10</v>
          </cell>
          <cell r="F4188" t="str">
            <v>01</v>
          </cell>
          <cell r="G4188" t="str">
            <v>1</v>
          </cell>
          <cell r="H4188" t="str">
            <v>00</v>
          </cell>
          <cell r="I4188" t="str">
            <v>0</v>
          </cell>
          <cell r="J4188">
            <v>75305</v>
          </cell>
          <cell r="K4188">
            <v>75078</v>
          </cell>
          <cell r="L4188">
            <v>76070</v>
          </cell>
          <cell r="M4188">
            <v>83208</v>
          </cell>
          <cell r="N4188">
            <v>83208</v>
          </cell>
          <cell r="O4188">
            <v>83208</v>
          </cell>
        </row>
        <row r="4189">
          <cell r="A4189" t="str">
            <v>16</v>
          </cell>
          <cell r="B4189" t="str">
            <v>01</v>
          </cell>
          <cell r="C4189" t="str">
            <v>04</v>
          </cell>
          <cell r="D4189" t="str">
            <v>01</v>
          </cell>
          <cell r="E4189" t="str">
            <v>12</v>
          </cell>
          <cell r="F4189" t="str">
            <v>01</v>
          </cell>
          <cell r="G4189" t="str">
            <v>1</v>
          </cell>
          <cell r="H4189" t="str">
            <v>00</v>
          </cell>
          <cell r="I4189" t="str">
            <v>0</v>
          </cell>
          <cell r="J4189">
            <v>0</v>
          </cell>
          <cell r="K4189">
            <v>3000</v>
          </cell>
          <cell r="L4189">
            <v>3100</v>
          </cell>
          <cell r="M4189">
            <v>3000</v>
          </cell>
          <cell r="N4189">
            <v>3000</v>
          </cell>
          <cell r="O4189">
            <v>3000</v>
          </cell>
        </row>
        <row r="4190">
          <cell r="A4190" t="str">
            <v>16</v>
          </cell>
          <cell r="B4190" t="str">
            <v>01</v>
          </cell>
          <cell r="C4190" t="str">
            <v>04</v>
          </cell>
          <cell r="D4190" t="str">
            <v>01</v>
          </cell>
          <cell r="E4190" t="str">
            <v>13</v>
          </cell>
          <cell r="F4190" t="str">
            <v>07</v>
          </cell>
          <cell r="G4190" t="str">
            <v>1</v>
          </cell>
          <cell r="H4190" t="str">
            <v>00</v>
          </cell>
          <cell r="I4190" t="str">
            <v>0</v>
          </cell>
          <cell r="J4190">
            <v>0</v>
          </cell>
          <cell r="K4190">
            <v>122988</v>
          </cell>
          <cell r="L4190">
            <v>139192</v>
          </cell>
          <cell r="M4190">
            <v>0</v>
          </cell>
          <cell r="N4190">
            <v>0</v>
          </cell>
          <cell r="O4190">
            <v>0</v>
          </cell>
        </row>
        <row r="4191">
          <cell r="A4191" t="str">
            <v>16</v>
          </cell>
          <cell r="B4191" t="str">
            <v>01</v>
          </cell>
          <cell r="C4191" t="str">
            <v>04</v>
          </cell>
          <cell r="D4191" t="str">
            <v>02</v>
          </cell>
          <cell r="E4191" t="str">
            <v>13</v>
          </cell>
          <cell r="F4191" t="str">
            <v>07</v>
          </cell>
          <cell r="G4191" t="str">
            <v>1</v>
          </cell>
          <cell r="H4191" t="str">
            <v>00</v>
          </cell>
          <cell r="I4191" t="str">
            <v>0</v>
          </cell>
          <cell r="J4191">
            <v>0</v>
          </cell>
          <cell r="K4191">
            <v>150000</v>
          </cell>
          <cell r="L4191">
            <v>136254</v>
          </cell>
          <cell r="M4191">
            <v>0</v>
          </cell>
          <cell r="N4191">
            <v>0</v>
          </cell>
          <cell r="O4191">
            <v>0</v>
          </cell>
        </row>
        <row r="4192">
          <cell r="A4192" t="str">
            <v>16</v>
          </cell>
          <cell r="B4192" t="str">
            <v>01</v>
          </cell>
          <cell r="C4192" t="str">
            <v>04</v>
          </cell>
          <cell r="D4192" t="str">
            <v>92</v>
          </cell>
          <cell r="E4192" t="str">
            <v>11</v>
          </cell>
          <cell r="F4192" t="str">
            <v>01</v>
          </cell>
          <cell r="G4192" t="str">
            <v>1</v>
          </cell>
          <cell r="H4192" t="str">
            <v>00</v>
          </cell>
          <cell r="I4192" t="str">
            <v>0</v>
          </cell>
          <cell r="J4192">
            <v>0</v>
          </cell>
          <cell r="K4192">
            <v>3001</v>
          </cell>
          <cell r="L4192">
            <v>4046</v>
          </cell>
          <cell r="M4192">
            <v>0</v>
          </cell>
          <cell r="N4192">
            <v>0</v>
          </cell>
          <cell r="O4192">
            <v>0</v>
          </cell>
        </row>
        <row r="4193">
          <cell r="A4193" t="str">
            <v>16</v>
          </cell>
          <cell r="B4193" t="str">
            <v>01</v>
          </cell>
          <cell r="C4193" t="str">
            <v>04</v>
          </cell>
          <cell r="D4193" t="str">
            <v>92</v>
          </cell>
          <cell r="E4193" t="str">
            <v>12</v>
          </cell>
          <cell r="F4193" t="str">
            <v>03</v>
          </cell>
          <cell r="G4193" t="str">
            <v>0</v>
          </cell>
          <cell r="H4193" t="str">
            <v>00</v>
          </cell>
          <cell r="I4193" t="str">
            <v>0</v>
          </cell>
          <cell r="J4193">
            <v>0</v>
          </cell>
          <cell r="K4193">
            <v>400</v>
          </cell>
          <cell r="L4193">
            <v>427</v>
          </cell>
          <cell r="M4193">
            <v>0</v>
          </cell>
          <cell r="N4193">
            <v>0</v>
          </cell>
          <cell r="O4193">
            <v>0</v>
          </cell>
        </row>
        <row r="4194">
          <cell r="A4194" t="str">
            <v>16</v>
          </cell>
          <cell r="B4194" t="str">
            <v>01</v>
          </cell>
          <cell r="C4194" t="str">
            <v>04</v>
          </cell>
          <cell r="D4194" t="str">
            <v>92</v>
          </cell>
          <cell r="E4194" t="str">
            <v>12</v>
          </cell>
          <cell r="F4194" t="str">
            <v>03</v>
          </cell>
          <cell r="G4194" t="str">
            <v>1</v>
          </cell>
          <cell r="H4194" t="str">
            <v>00</v>
          </cell>
          <cell r="I4194" t="str">
            <v>0</v>
          </cell>
          <cell r="J4194">
            <v>0</v>
          </cell>
          <cell r="K4194">
            <v>500</v>
          </cell>
          <cell r="L4194">
            <v>657</v>
          </cell>
          <cell r="M4194">
            <v>0</v>
          </cell>
          <cell r="N4194">
            <v>0</v>
          </cell>
          <cell r="O4194">
            <v>0</v>
          </cell>
        </row>
        <row r="4195">
          <cell r="A4195" t="str">
            <v>16</v>
          </cell>
          <cell r="B4195" t="str">
            <v>01</v>
          </cell>
          <cell r="C4195" t="str">
            <v>04</v>
          </cell>
          <cell r="D4195" t="str">
            <v>92</v>
          </cell>
          <cell r="E4195" t="str">
            <v>13</v>
          </cell>
          <cell r="F4195" t="str">
            <v>01</v>
          </cell>
          <cell r="G4195" t="str">
            <v>1</v>
          </cell>
          <cell r="H4195" t="str">
            <v>00</v>
          </cell>
          <cell r="I4195" t="str">
            <v>0</v>
          </cell>
          <cell r="J4195">
            <v>0</v>
          </cell>
          <cell r="K4195">
            <v>400</v>
          </cell>
          <cell r="L4195">
            <v>527</v>
          </cell>
          <cell r="M4195">
            <v>0</v>
          </cell>
          <cell r="N4195">
            <v>0</v>
          </cell>
          <cell r="O4195">
            <v>0</v>
          </cell>
        </row>
        <row r="4196">
          <cell r="A4196" t="str">
            <v>16</v>
          </cell>
          <cell r="B4196" t="str">
            <v>01</v>
          </cell>
          <cell r="C4196" t="str">
            <v>04</v>
          </cell>
          <cell r="D4196" t="str">
            <v>92</v>
          </cell>
          <cell r="E4196" t="str">
            <v>13</v>
          </cell>
          <cell r="F4196" t="str">
            <v>08</v>
          </cell>
          <cell r="G4196" t="str">
            <v>1</v>
          </cell>
          <cell r="H4196" t="str">
            <v>00</v>
          </cell>
          <cell r="I4196" t="str">
            <v>0</v>
          </cell>
          <cell r="J4196">
            <v>0</v>
          </cell>
          <cell r="K4196">
            <v>200</v>
          </cell>
          <cell r="L4196">
            <v>0</v>
          </cell>
          <cell r="M4196">
            <v>0</v>
          </cell>
          <cell r="N4196">
            <v>0</v>
          </cell>
          <cell r="O4196">
            <v>0</v>
          </cell>
        </row>
        <row r="4197">
          <cell r="A4197" t="str">
            <v>16</v>
          </cell>
          <cell r="B4197" t="str">
            <v>01</v>
          </cell>
          <cell r="C4197" t="str">
            <v>04</v>
          </cell>
          <cell r="D4197" t="str">
            <v>92</v>
          </cell>
          <cell r="E4197" t="str">
            <v>14</v>
          </cell>
          <cell r="F4197" t="str">
            <v>02</v>
          </cell>
          <cell r="G4197" t="str">
            <v>0</v>
          </cell>
          <cell r="H4197" t="str">
            <v>00</v>
          </cell>
          <cell r="I4197" t="str">
            <v>0</v>
          </cell>
          <cell r="J4197">
            <v>0</v>
          </cell>
          <cell r="K4197">
            <v>800</v>
          </cell>
          <cell r="L4197">
            <v>1118</v>
          </cell>
          <cell r="M4197">
            <v>0</v>
          </cell>
          <cell r="N4197">
            <v>0</v>
          </cell>
          <cell r="O4197">
            <v>0</v>
          </cell>
        </row>
        <row r="4198">
          <cell r="A4198" t="str">
            <v>16</v>
          </cell>
          <cell r="B4198" t="str">
            <v>01</v>
          </cell>
          <cell r="C4198" t="str">
            <v>04</v>
          </cell>
          <cell r="D4198" t="str">
            <v>92</v>
          </cell>
          <cell r="E4198" t="str">
            <v>14</v>
          </cell>
          <cell r="F4198" t="str">
            <v>02</v>
          </cell>
          <cell r="G4198" t="str">
            <v>1</v>
          </cell>
          <cell r="H4198" t="str">
            <v>00</v>
          </cell>
          <cell r="I4198" t="str">
            <v>0</v>
          </cell>
          <cell r="J4198">
            <v>0</v>
          </cell>
          <cell r="K4198">
            <v>900</v>
          </cell>
          <cell r="L4198">
            <v>1134</v>
          </cell>
          <cell r="M4198">
            <v>0</v>
          </cell>
          <cell r="N4198">
            <v>0</v>
          </cell>
          <cell r="O4198">
            <v>0</v>
          </cell>
        </row>
        <row r="4199">
          <cell r="A4199" t="str">
            <v>16</v>
          </cell>
          <cell r="B4199" t="str">
            <v>01</v>
          </cell>
          <cell r="C4199" t="str">
            <v>04</v>
          </cell>
          <cell r="D4199" t="str">
            <v>92</v>
          </cell>
          <cell r="E4199" t="str">
            <v>14</v>
          </cell>
          <cell r="F4199" t="str">
            <v>05</v>
          </cell>
          <cell r="G4199" t="str">
            <v>0</v>
          </cell>
          <cell r="H4199" t="str">
            <v>00</v>
          </cell>
          <cell r="I4199" t="str">
            <v>0</v>
          </cell>
          <cell r="J4199">
            <v>0</v>
          </cell>
          <cell r="K4199">
            <v>786</v>
          </cell>
          <cell r="L4199">
            <v>940</v>
          </cell>
          <cell r="M4199">
            <v>0</v>
          </cell>
          <cell r="N4199">
            <v>0</v>
          </cell>
          <cell r="O4199">
            <v>0</v>
          </cell>
        </row>
        <row r="4200">
          <cell r="A4200" t="str">
            <v>16</v>
          </cell>
          <cell r="B4200" t="str">
            <v>01</v>
          </cell>
          <cell r="C4200" t="str">
            <v>04</v>
          </cell>
          <cell r="D4200" t="str">
            <v>92</v>
          </cell>
          <cell r="E4200" t="str">
            <v>14</v>
          </cell>
          <cell r="F4200" t="str">
            <v>05</v>
          </cell>
          <cell r="G4200" t="str">
            <v>1</v>
          </cell>
          <cell r="H4200" t="str">
            <v>00</v>
          </cell>
          <cell r="I4200" t="str">
            <v>0</v>
          </cell>
          <cell r="J4200">
            <v>0</v>
          </cell>
          <cell r="K4200">
            <v>900</v>
          </cell>
          <cell r="L4200">
            <v>1058</v>
          </cell>
          <cell r="M4200">
            <v>0</v>
          </cell>
          <cell r="N4200">
            <v>0</v>
          </cell>
          <cell r="O4200">
            <v>0</v>
          </cell>
        </row>
        <row r="4201">
          <cell r="A4201" t="str">
            <v>16</v>
          </cell>
          <cell r="B4201" t="str">
            <v>01</v>
          </cell>
          <cell r="C4201" t="str">
            <v>04</v>
          </cell>
          <cell r="D4201" t="str">
            <v>92</v>
          </cell>
          <cell r="E4201" t="str">
            <v>14</v>
          </cell>
          <cell r="F4201" t="str">
            <v>06</v>
          </cell>
          <cell r="G4201" t="str">
            <v>0</v>
          </cell>
          <cell r="H4201" t="str">
            <v>00</v>
          </cell>
          <cell r="I4201" t="str">
            <v>0</v>
          </cell>
          <cell r="J4201">
            <v>0</v>
          </cell>
          <cell r="K4201">
            <v>300</v>
          </cell>
          <cell r="L4201">
            <v>351</v>
          </cell>
          <cell r="M4201">
            <v>0</v>
          </cell>
          <cell r="N4201">
            <v>0</v>
          </cell>
          <cell r="O4201">
            <v>0</v>
          </cell>
        </row>
        <row r="4202">
          <cell r="A4202" t="str">
            <v>16</v>
          </cell>
          <cell r="B4202" t="str">
            <v>01</v>
          </cell>
          <cell r="C4202" t="str">
            <v>04</v>
          </cell>
          <cell r="D4202" t="str">
            <v>92</v>
          </cell>
          <cell r="E4202" t="str">
            <v>14</v>
          </cell>
          <cell r="F4202" t="str">
            <v>06</v>
          </cell>
          <cell r="G4202" t="str">
            <v>1</v>
          </cell>
          <cell r="H4202" t="str">
            <v>00</v>
          </cell>
          <cell r="I4202" t="str">
            <v>0</v>
          </cell>
          <cell r="J4202">
            <v>0</v>
          </cell>
          <cell r="K4202">
            <v>300</v>
          </cell>
          <cell r="L4202">
            <v>270</v>
          </cell>
          <cell r="M4202">
            <v>0</v>
          </cell>
          <cell r="N4202">
            <v>0</v>
          </cell>
          <cell r="O4202">
            <v>0</v>
          </cell>
        </row>
        <row r="4203">
          <cell r="A4203" t="str">
            <v>16</v>
          </cell>
          <cell r="B4203" t="str">
            <v>01</v>
          </cell>
          <cell r="C4203" t="str">
            <v>04</v>
          </cell>
          <cell r="D4203" t="str">
            <v>92</v>
          </cell>
          <cell r="E4203" t="str">
            <v>14</v>
          </cell>
          <cell r="F4203" t="str">
            <v>07</v>
          </cell>
          <cell r="G4203" t="str">
            <v>1</v>
          </cell>
          <cell r="H4203" t="str">
            <v>00</v>
          </cell>
          <cell r="I4203" t="str">
            <v>0</v>
          </cell>
          <cell r="J4203">
            <v>0</v>
          </cell>
          <cell r="K4203">
            <v>500</v>
          </cell>
          <cell r="L4203">
            <v>0</v>
          </cell>
          <cell r="M4203">
            <v>0</v>
          </cell>
          <cell r="N4203">
            <v>0</v>
          </cell>
          <cell r="O4203">
            <v>0</v>
          </cell>
        </row>
        <row r="4204">
          <cell r="A4204" t="str">
            <v>17</v>
          </cell>
          <cell r="B4204" t="str">
            <v>01</v>
          </cell>
          <cell r="C4204" t="str">
            <v>01</v>
          </cell>
          <cell r="D4204" t="str">
            <v>01</v>
          </cell>
          <cell r="E4204" t="str">
            <v>10</v>
          </cell>
          <cell r="F4204" t="str">
            <v>01</v>
          </cell>
          <cell r="G4204" t="str">
            <v>1</v>
          </cell>
          <cell r="H4204" t="str">
            <v>00</v>
          </cell>
          <cell r="I4204" t="str">
            <v>0</v>
          </cell>
          <cell r="J4204">
            <v>93487</v>
          </cell>
          <cell r="K4204">
            <v>91807</v>
          </cell>
          <cell r="L4204">
            <v>91807</v>
          </cell>
          <cell r="M4204">
            <v>164015</v>
          </cell>
          <cell r="N4204">
            <v>107451</v>
          </cell>
          <cell r="O4204">
            <v>107451</v>
          </cell>
        </row>
        <row r="4205">
          <cell r="A4205" t="str">
            <v>17</v>
          </cell>
          <cell r="B4205" t="str">
            <v>01</v>
          </cell>
          <cell r="C4205" t="str">
            <v>01</v>
          </cell>
          <cell r="D4205" t="str">
            <v>01</v>
          </cell>
          <cell r="E4205" t="str">
            <v>10</v>
          </cell>
          <cell r="F4205" t="str">
            <v>05</v>
          </cell>
          <cell r="G4205" t="str">
            <v>0</v>
          </cell>
          <cell r="H4205" t="str">
            <v>00</v>
          </cell>
          <cell r="I4205" t="str">
            <v>0</v>
          </cell>
          <cell r="J4205">
            <v>114296</v>
          </cell>
          <cell r="K4205">
            <v>128657</v>
          </cell>
          <cell r="L4205">
            <v>128657</v>
          </cell>
          <cell r="M4205">
            <v>128657</v>
          </cell>
          <cell r="N4205">
            <v>128657</v>
          </cell>
          <cell r="O4205">
            <v>128657</v>
          </cell>
        </row>
        <row r="4206">
          <cell r="A4206" t="str">
            <v>17</v>
          </cell>
          <cell r="B4206" t="str">
            <v>01</v>
          </cell>
          <cell r="C4206" t="str">
            <v>01</v>
          </cell>
          <cell r="D4206" t="str">
            <v>01</v>
          </cell>
          <cell r="E4206" t="str">
            <v>10</v>
          </cell>
          <cell r="F4206" t="str">
            <v>26</v>
          </cell>
          <cell r="G4206" t="str">
            <v>1</v>
          </cell>
          <cell r="H4206" t="str">
            <v>00</v>
          </cell>
          <cell r="I4206" t="str">
            <v>0</v>
          </cell>
          <cell r="J4206">
            <v>0</v>
          </cell>
          <cell r="K4206">
            <v>126</v>
          </cell>
          <cell r="L4206">
            <v>125</v>
          </cell>
          <cell r="M4206">
            <v>125</v>
          </cell>
          <cell r="N4206">
            <v>125</v>
          </cell>
          <cell r="O4206">
            <v>125</v>
          </cell>
        </row>
        <row r="4207">
          <cell r="A4207" t="str">
            <v>17</v>
          </cell>
          <cell r="B4207" t="str">
            <v>01</v>
          </cell>
          <cell r="C4207" t="str">
            <v>01</v>
          </cell>
          <cell r="D4207" t="str">
            <v>01</v>
          </cell>
          <cell r="E4207" t="str">
            <v>11</v>
          </cell>
          <cell r="F4207" t="str">
            <v>01</v>
          </cell>
          <cell r="G4207" t="str">
            <v>1</v>
          </cell>
          <cell r="H4207" t="str">
            <v>00</v>
          </cell>
          <cell r="I4207" t="str">
            <v>0</v>
          </cell>
          <cell r="J4207">
            <v>24803</v>
          </cell>
          <cell r="K4207">
            <v>7</v>
          </cell>
          <cell r="L4207">
            <v>1</v>
          </cell>
          <cell r="M4207">
            <v>1</v>
          </cell>
          <cell r="N4207">
            <v>1</v>
          </cell>
          <cell r="O4207">
            <v>1</v>
          </cell>
        </row>
        <row r="4208">
          <cell r="A4208" t="str">
            <v>17</v>
          </cell>
          <cell r="B4208" t="str">
            <v>01</v>
          </cell>
          <cell r="C4208" t="str">
            <v>01</v>
          </cell>
          <cell r="D4208" t="str">
            <v>01</v>
          </cell>
          <cell r="E4208" t="str">
            <v>12</v>
          </cell>
          <cell r="F4208" t="str">
            <v>01</v>
          </cell>
          <cell r="G4208" t="str">
            <v>1</v>
          </cell>
          <cell r="H4208" t="str">
            <v>00</v>
          </cell>
          <cell r="I4208" t="str">
            <v>0</v>
          </cell>
          <cell r="J4208">
            <v>0</v>
          </cell>
          <cell r="K4208">
            <v>375</v>
          </cell>
          <cell r="L4208">
            <v>375</v>
          </cell>
          <cell r="M4208">
            <v>375</v>
          </cell>
          <cell r="N4208">
            <v>375</v>
          </cell>
          <cell r="O4208">
            <v>375</v>
          </cell>
        </row>
        <row r="4209">
          <cell r="A4209" t="str">
            <v>17</v>
          </cell>
          <cell r="B4209" t="str">
            <v>01</v>
          </cell>
          <cell r="C4209" t="str">
            <v>01</v>
          </cell>
          <cell r="D4209" t="str">
            <v>01</v>
          </cell>
          <cell r="E4209" t="str">
            <v>12</v>
          </cell>
          <cell r="F4209" t="str">
            <v>02</v>
          </cell>
          <cell r="G4209" t="str">
            <v>1</v>
          </cell>
          <cell r="H4209" t="str">
            <v>00</v>
          </cell>
          <cell r="I4209" t="str">
            <v>0</v>
          </cell>
          <cell r="J4209">
            <v>0</v>
          </cell>
          <cell r="K4209">
            <v>9250</v>
          </cell>
          <cell r="L4209">
            <v>9250</v>
          </cell>
          <cell r="M4209">
            <v>9250</v>
          </cell>
          <cell r="N4209">
            <v>9250</v>
          </cell>
          <cell r="O4209">
            <v>9250</v>
          </cell>
        </row>
        <row r="4210">
          <cell r="A4210" t="str">
            <v>17</v>
          </cell>
          <cell r="B4210" t="str">
            <v>01</v>
          </cell>
          <cell r="C4210" t="str">
            <v>01</v>
          </cell>
          <cell r="D4210" t="str">
            <v>01</v>
          </cell>
          <cell r="E4210" t="str">
            <v>12</v>
          </cell>
          <cell r="F4210" t="str">
            <v>03</v>
          </cell>
          <cell r="G4210" t="str">
            <v>1</v>
          </cell>
          <cell r="H4210" t="str">
            <v>00</v>
          </cell>
          <cell r="I4210" t="str">
            <v>0</v>
          </cell>
          <cell r="J4210">
            <v>1182</v>
          </cell>
          <cell r="K4210">
            <v>1500</v>
          </cell>
          <cell r="L4210">
            <v>1500</v>
          </cell>
          <cell r="M4210">
            <v>101500</v>
          </cell>
          <cell r="N4210">
            <v>1500</v>
          </cell>
          <cell r="O4210">
            <v>1500</v>
          </cell>
        </row>
        <row r="4211">
          <cell r="A4211" t="str">
            <v>17</v>
          </cell>
          <cell r="B4211" t="str">
            <v>01</v>
          </cell>
          <cell r="C4211" t="str">
            <v>01</v>
          </cell>
          <cell r="D4211" t="str">
            <v>01</v>
          </cell>
          <cell r="E4211" t="str">
            <v>12</v>
          </cell>
          <cell r="F4211" t="str">
            <v>04</v>
          </cell>
          <cell r="G4211" t="str">
            <v>1</v>
          </cell>
          <cell r="H4211" t="str">
            <v>00</v>
          </cell>
          <cell r="I4211" t="str">
            <v>0</v>
          </cell>
          <cell r="J4211">
            <v>0</v>
          </cell>
          <cell r="K4211">
            <v>100</v>
          </cell>
          <cell r="L4211">
            <v>100</v>
          </cell>
          <cell r="M4211">
            <v>100</v>
          </cell>
          <cell r="N4211">
            <v>100</v>
          </cell>
          <cell r="O4211">
            <v>100</v>
          </cell>
        </row>
        <row r="4212">
          <cell r="A4212" t="str">
            <v>17</v>
          </cell>
          <cell r="B4212" t="str">
            <v>01</v>
          </cell>
          <cell r="C4212" t="str">
            <v>01</v>
          </cell>
          <cell r="D4212" t="str">
            <v>01</v>
          </cell>
          <cell r="E4212" t="str">
            <v>12</v>
          </cell>
          <cell r="F4212" t="str">
            <v>05</v>
          </cell>
          <cell r="G4212" t="str">
            <v>1</v>
          </cell>
          <cell r="H4212" t="str">
            <v>00</v>
          </cell>
          <cell r="I4212" t="str">
            <v>0</v>
          </cell>
          <cell r="J4212">
            <v>0</v>
          </cell>
          <cell r="K4212">
            <v>3000</v>
          </cell>
          <cell r="L4212">
            <v>3000</v>
          </cell>
          <cell r="M4212">
            <v>3000</v>
          </cell>
          <cell r="N4212">
            <v>3000</v>
          </cell>
          <cell r="O4212">
            <v>3000</v>
          </cell>
        </row>
        <row r="4213">
          <cell r="A4213" t="str">
            <v>17</v>
          </cell>
          <cell r="B4213" t="str">
            <v>01</v>
          </cell>
          <cell r="C4213" t="str">
            <v>01</v>
          </cell>
          <cell r="D4213" t="str">
            <v>01</v>
          </cell>
          <cell r="E4213" t="str">
            <v>13</v>
          </cell>
          <cell r="F4213" t="str">
            <v>08</v>
          </cell>
          <cell r="G4213" t="str">
            <v>1</v>
          </cell>
          <cell r="H4213" t="str">
            <v>00</v>
          </cell>
          <cell r="I4213" t="str">
            <v>0</v>
          </cell>
          <cell r="J4213">
            <v>1500</v>
          </cell>
          <cell r="K4213">
            <v>1500</v>
          </cell>
          <cell r="L4213">
            <v>1500</v>
          </cell>
          <cell r="M4213">
            <v>1500</v>
          </cell>
          <cell r="N4213">
            <v>1500</v>
          </cell>
          <cell r="O4213">
            <v>1500</v>
          </cell>
        </row>
        <row r="4214">
          <cell r="A4214" t="str">
            <v>17</v>
          </cell>
          <cell r="B4214" t="str">
            <v>01</v>
          </cell>
          <cell r="C4214" t="str">
            <v>01</v>
          </cell>
          <cell r="D4214" t="str">
            <v>01</v>
          </cell>
          <cell r="E4214" t="str">
            <v>14</v>
          </cell>
          <cell r="F4214" t="str">
            <v>06</v>
          </cell>
          <cell r="G4214" t="str">
            <v>1</v>
          </cell>
          <cell r="H4214" t="str">
            <v>00</v>
          </cell>
          <cell r="I4214" t="str">
            <v>0</v>
          </cell>
          <cell r="J4214">
            <v>5335</v>
          </cell>
          <cell r="K4214">
            <v>7000</v>
          </cell>
          <cell r="L4214">
            <v>7000</v>
          </cell>
          <cell r="M4214">
            <v>7000</v>
          </cell>
          <cell r="N4214">
            <v>7000</v>
          </cell>
          <cell r="O4214">
            <v>7000</v>
          </cell>
        </row>
        <row r="4215">
          <cell r="A4215" t="str">
            <v>17</v>
          </cell>
          <cell r="B4215" t="str">
            <v>01</v>
          </cell>
          <cell r="C4215" t="str">
            <v>01</v>
          </cell>
          <cell r="D4215" t="str">
            <v>01</v>
          </cell>
          <cell r="E4215" t="str">
            <v>14</v>
          </cell>
          <cell r="F4215" t="str">
            <v>07</v>
          </cell>
          <cell r="G4215" t="str">
            <v>1</v>
          </cell>
          <cell r="H4215" t="str">
            <v>00</v>
          </cell>
          <cell r="I4215" t="str">
            <v>0</v>
          </cell>
          <cell r="J4215">
            <v>0</v>
          </cell>
          <cell r="K4215">
            <v>3000</v>
          </cell>
          <cell r="L4215">
            <v>3000</v>
          </cell>
          <cell r="M4215">
            <v>3000</v>
          </cell>
          <cell r="N4215">
            <v>3000</v>
          </cell>
          <cell r="O4215">
            <v>3000</v>
          </cell>
        </row>
        <row r="4216">
          <cell r="A4216" t="str">
            <v>17</v>
          </cell>
          <cell r="B4216" t="str">
            <v>01</v>
          </cell>
          <cell r="C4216" t="str">
            <v>01</v>
          </cell>
          <cell r="D4216" t="str">
            <v>01</v>
          </cell>
          <cell r="E4216" t="str">
            <v>14</v>
          </cell>
          <cell r="F4216" t="str">
            <v>22</v>
          </cell>
          <cell r="G4216" t="str">
            <v>1</v>
          </cell>
          <cell r="H4216" t="str">
            <v>00</v>
          </cell>
          <cell r="I4216" t="str">
            <v>0</v>
          </cell>
          <cell r="J4216">
            <v>0</v>
          </cell>
          <cell r="K4216">
            <v>3000</v>
          </cell>
          <cell r="L4216">
            <v>3000</v>
          </cell>
          <cell r="M4216">
            <v>3000</v>
          </cell>
          <cell r="N4216">
            <v>3000</v>
          </cell>
          <cell r="O4216">
            <v>3000</v>
          </cell>
        </row>
        <row r="4217">
          <cell r="A4217" t="str">
            <v>17</v>
          </cell>
          <cell r="B4217" t="str">
            <v>01</v>
          </cell>
          <cell r="C4217" t="str">
            <v>01</v>
          </cell>
          <cell r="D4217" t="str">
            <v>02</v>
          </cell>
          <cell r="E4217" t="str">
            <v>12</v>
          </cell>
          <cell r="F4217" t="str">
            <v>01</v>
          </cell>
          <cell r="G4217" t="str">
            <v>1</v>
          </cell>
          <cell r="H4217" t="str">
            <v>00</v>
          </cell>
          <cell r="I4217" t="str">
            <v>0</v>
          </cell>
          <cell r="J4217">
            <v>2786</v>
          </cell>
          <cell r="K4217">
            <v>2894</v>
          </cell>
          <cell r="L4217">
            <v>2894</v>
          </cell>
          <cell r="M4217">
            <v>2894</v>
          </cell>
          <cell r="N4217">
            <v>2894</v>
          </cell>
          <cell r="O4217">
            <v>2894</v>
          </cell>
        </row>
        <row r="4218">
          <cell r="A4218" t="str">
            <v>17</v>
          </cell>
          <cell r="B4218" t="str">
            <v>01</v>
          </cell>
          <cell r="C4218" t="str">
            <v>01</v>
          </cell>
          <cell r="D4218" t="str">
            <v>02</v>
          </cell>
          <cell r="E4218" t="str">
            <v>12</v>
          </cell>
          <cell r="F4218" t="str">
            <v>02</v>
          </cell>
          <cell r="G4218" t="str">
            <v>1</v>
          </cell>
          <cell r="H4218" t="str">
            <v>00</v>
          </cell>
          <cell r="I4218" t="str">
            <v>0</v>
          </cell>
          <cell r="J4218">
            <v>5427</v>
          </cell>
          <cell r="K4218">
            <v>10163</v>
          </cell>
          <cell r="L4218">
            <v>10163</v>
          </cell>
          <cell r="M4218">
            <v>10273</v>
          </cell>
          <cell r="N4218">
            <v>10273</v>
          </cell>
          <cell r="O4218">
            <v>10273</v>
          </cell>
        </row>
        <row r="4219">
          <cell r="A4219" t="str">
            <v>17</v>
          </cell>
          <cell r="B4219" t="str">
            <v>01</v>
          </cell>
          <cell r="C4219" t="str">
            <v>01</v>
          </cell>
          <cell r="D4219" t="str">
            <v>02</v>
          </cell>
          <cell r="E4219" t="str">
            <v>12</v>
          </cell>
          <cell r="F4219" t="str">
            <v>04</v>
          </cell>
          <cell r="G4219" t="str">
            <v>1</v>
          </cell>
          <cell r="H4219" t="str">
            <v>00</v>
          </cell>
          <cell r="I4219" t="str">
            <v>0</v>
          </cell>
          <cell r="J4219">
            <v>0</v>
          </cell>
          <cell r="K4219">
            <v>100</v>
          </cell>
          <cell r="L4219">
            <v>100</v>
          </cell>
          <cell r="M4219">
            <v>100</v>
          </cell>
          <cell r="N4219">
            <v>100</v>
          </cell>
          <cell r="O4219">
            <v>100</v>
          </cell>
        </row>
        <row r="4220">
          <cell r="A4220" t="str">
            <v>17</v>
          </cell>
          <cell r="B4220" t="str">
            <v>01</v>
          </cell>
          <cell r="C4220" t="str">
            <v>01</v>
          </cell>
          <cell r="D4220" t="str">
            <v>02</v>
          </cell>
          <cell r="E4220" t="str">
            <v>14</v>
          </cell>
          <cell r="F4220" t="str">
            <v>13</v>
          </cell>
          <cell r="G4220" t="str">
            <v>1</v>
          </cell>
          <cell r="H4220" t="str">
            <v>00</v>
          </cell>
          <cell r="I4220" t="str">
            <v>0</v>
          </cell>
          <cell r="J4220">
            <v>1610</v>
          </cell>
          <cell r="K4220">
            <v>2824</v>
          </cell>
          <cell r="L4220">
            <v>2824</v>
          </cell>
          <cell r="M4220">
            <v>2824</v>
          </cell>
          <cell r="N4220">
            <v>2824</v>
          </cell>
          <cell r="O4220">
            <v>2824</v>
          </cell>
        </row>
        <row r="4221">
          <cell r="A4221" t="str">
            <v>17</v>
          </cell>
          <cell r="B4221" t="str">
            <v>01</v>
          </cell>
          <cell r="C4221" t="str">
            <v>01</v>
          </cell>
          <cell r="D4221" t="str">
            <v>02</v>
          </cell>
          <cell r="E4221" t="str">
            <v>14</v>
          </cell>
          <cell r="F4221" t="str">
            <v>22</v>
          </cell>
          <cell r="G4221" t="str">
            <v>1</v>
          </cell>
          <cell r="H4221" t="str">
            <v>00</v>
          </cell>
          <cell r="I4221" t="str">
            <v>0</v>
          </cell>
          <cell r="J4221">
            <v>0</v>
          </cell>
          <cell r="K4221">
            <v>1000</v>
          </cell>
          <cell r="L4221">
            <v>1000</v>
          </cell>
          <cell r="M4221">
            <v>1000</v>
          </cell>
          <cell r="N4221">
            <v>1000</v>
          </cell>
          <cell r="O4221">
            <v>1000</v>
          </cell>
        </row>
        <row r="4222">
          <cell r="A4222" t="str">
            <v>17</v>
          </cell>
          <cell r="B4222" t="str">
            <v>01</v>
          </cell>
          <cell r="C4222" t="str">
            <v>01</v>
          </cell>
          <cell r="D4222" t="str">
            <v>03</v>
          </cell>
          <cell r="E4222" t="str">
            <v>12</v>
          </cell>
          <cell r="F4222" t="str">
            <v>01</v>
          </cell>
          <cell r="G4222" t="str">
            <v>1</v>
          </cell>
          <cell r="H4222" t="str">
            <v>00</v>
          </cell>
          <cell r="I4222" t="str">
            <v>0</v>
          </cell>
          <cell r="J4222">
            <v>0</v>
          </cell>
          <cell r="K4222">
            <v>375</v>
          </cell>
          <cell r="L4222">
            <v>375</v>
          </cell>
          <cell r="M4222">
            <v>375</v>
          </cell>
          <cell r="N4222">
            <v>375</v>
          </cell>
          <cell r="O4222">
            <v>375</v>
          </cell>
        </row>
        <row r="4223">
          <cell r="A4223" t="str">
            <v>17</v>
          </cell>
          <cell r="B4223" t="str">
            <v>01</v>
          </cell>
          <cell r="C4223" t="str">
            <v>01</v>
          </cell>
          <cell r="D4223" t="str">
            <v>03</v>
          </cell>
          <cell r="E4223" t="str">
            <v>12</v>
          </cell>
          <cell r="F4223" t="str">
            <v>03</v>
          </cell>
          <cell r="G4223" t="str">
            <v>1</v>
          </cell>
          <cell r="H4223" t="str">
            <v>00</v>
          </cell>
          <cell r="I4223" t="str">
            <v>0</v>
          </cell>
          <cell r="J4223">
            <v>520</v>
          </cell>
          <cell r="K4223">
            <v>1500</v>
          </cell>
          <cell r="L4223">
            <v>1500</v>
          </cell>
          <cell r="M4223">
            <v>1500</v>
          </cell>
          <cell r="N4223">
            <v>1500</v>
          </cell>
          <cell r="O4223">
            <v>1500</v>
          </cell>
        </row>
        <row r="4224">
          <cell r="A4224" t="str">
            <v>17</v>
          </cell>
          <cell r="B4224" t="str">
            <v>01</v>
          </cell>
          <cell r="C4224" t="str">
            <v>01</v>
          </cell>
          <cell r="D4224" t="str">
            <v>04</v>
          </cell>
          <cell r="E4224" t="str">
            <v>12</v>
          </cell>
          <cell r="F4224" t="str">
            <v>01</v>
          </cell>
          <cell r="G4224" t="str">
            <v>1</v>
          </cell>
          <cell r="H4224" t="str">
            <v>00</v>
          </cell>
          <cell r="I4224" t="str">
            <v>0</v>
          </cell>
          <cell r="J4224">
            <v>740</v>
          </cell>
          <cell r="K4224">
            <v>750</v>
          </cell>
          <cell r="L4224">
            <v>750</v>
          </cell>
          <cell r="M4224">
            <v>750</v>
          </cell>
          <cell r="N4224">
            <v>750</v>
          </cell>
          <cell r="O4224">
            <v>750</v>
          </cell>
        </row>
        <row r="4225">
          <cell r="A4225" t="str">
            <v>17</v>
          </cell>
          <cell r="B4225" t="str">
            <v>01</v>
          </cell>
          <cell r="C4225" t="str">
            <v>02</v>
          </cell>
          <cell r="D4225" t="str">
            <v>01</v>
          </cell>
          <cell r="E4225" t="str">
            <v>10</v>
          </cell>
          <cell r="F4225" t="str">
            <v>01</v>
          </cell>
          <cell r="G4225" t="str">
            <v>1</v>
          </cell>
          <cell r="H4225" t="str">
            <v>00</v>
          </cell>
          <cell r="I4225" t="str">
            <v>0</v>
          </cell>
          <cell r="J4225">
            <v>95090</v>
          </cell>
          <cell r="K4225">
            <v>138174</v>
          </cell>
          <cell r="L4225">
            <v>118174</v>
          </cell>
          <cell r="M4225">
            <v>132749</v>
          </cell>
          <cell r="N4225">
            <v>172260</v>
          </cell>
          <cell r="O4225">
            <v>172260</v>
          </cell>
        </row>
        <row r="4226">
          <cell r="A4226" t="str">
            <v>17</v>
          </cell>
          <cell r="B4226" t="str">
            <v>01</v>
          </cell>
          <cell r="C4226" t="str">
            <v>02</v>
          </cell>
          <cell r="D4226" t="str">
            <v>01</v>
          </cell>
          <cell r="E4226" t="str">
            <v>10</v>
          </cell>
          <cell r="F4226" t="str">
            <v>01</v>
          </cell>
          <cell r="G4226" t="str">
            <v>3</v>
          </cell>
          <cell r="H4226" t="str">
            <v>00</v>
          </cell>
          <cell r="I4226" t="str">
            <v>0</v>
          </cell>
          <cell r="J4226">
            <v>2821</v>
          </cell>
          <cell r="K4226">
            <v>5889</v>
          </cell>
          <cell r="L4226">
            <v>5889</v>
          </cell>
          <cell r="M4226">
            <v>1</v>
          </cell>
          <cell r="N4226">
            <v>7827</v>
          </cell>
          <cell r="O4226">
            <v>7827</v>
          </cell>
        </row>
        <row r="4227">
          <cell r="A4227" t="str">
            <v>17</v>
          </cell>
          <cell r="B4227" t="str">
            <v>01</v>
          </cell>
          <cell r="C4227" t="str">
            <v>02</v>
          </cell>
          <cell r="D4227" t="str">
            <v>01</v>
          </cell>
          <cell r="E4227" t="str">
            <v>10</v>
          </cell>
          <cell r="F4227" t="str">
            <v>26</v>
          </cell>
          <cell r="G4227" t="str">
            <v>1</v>
          </cell>
          <cell r="H4227" t="str">
            <v>00</v>
          </cell>
          <cell r="I4227" t="str">
            <v>0</v>
          </cell>
          <cell r="J4227">
            <v>826</v>
          </cell>
          <cell r="K4227">
            <v>629</v>
          </cell>
          <cell r="L4227">
            <v>625</v>
          </cell>
          <cell r="M4227">
            <v>625</v>
          </cell>
          <cell r="N4227">
            <v>625</v>
          </cell>
          <cell r="O4227">
            <v>625</v>
          </cell>
        </row>
        <row r="4228">
          <cell r="A4228" t="str">
            <v>17</v>
          </cell>
          <cell r="B4228" t="str">
            <v>01</v>
          </cell>
          <cell r="C4228" t="str">
            <v>02</v>
          </cell>
          <cell r="D4228" t="str">
            <v>01</v>
          </cell>
          <cell r="E4228" t="str">
            <v>12</v>
          </cell>
          <cell r="F4228" t="str">
            <v>01</v>
          </cell>
          <cell r="G4228" t="str">
            <v>1</v>
          </cell>
          <cell r="H4228" t="str">
            <v>00</v>
          </cell>
          <cell r="I4228" t="str">
            <v>0</v>
          </cell>
          <cell r="J4228">
            <v>576</v>
          </cell>
          <cell r="K4228">
            <v>1125</v>
          </cell>
          <cell r="L4228">
            <v>1125</v>
          </cell>
          <cell r="M4228">
            <v>1125</v>
          </cell>
          <cell r="N4228">
            <v>1125</v>
          </cell>
          <cell r="O4228">
            <v>1125</v>
          </cell>
        </row>
        <row r="4229">
          <cell r="A4229" t="str">
            <v>17</v>
          </cell>
          <cell r="B4229" t="str">
            <v>01</v>
          </cell>
          <cell r="C4229" t="str">
            <v>02</v>
          </cell>
          <cell r="D4229" t="str">
            <v>01</v>
          </cell>
          <cell r="E4229" t="str">
            <v>12</v>
          </cell>
          <cell r="F4229" t="str">
            <v>04</v>
          </cell>
          <cell r="G4229" t="str">
            <v>1</v>
          </cell>
          <cell r="H4229" t="str">
            <v>00</v>
          </cell>
          <cell r="I4229" t="str">
            <v>0</v>
          </cell>
          <cell r="J4229">
            <v>0</v>
          </cell>
          <cell r="K4229">
            <v>500</v>
          </cell>
          <cell r="L4229">
            <v>500</v>
          </cell>
          <cell r="M4229">
            <v>500</v>
          </cell>
          <cell r="N4229">
            <v>500</v>
          </cell>
          <cell r="O4229">
            <v>500</v>
          </cell>
        </row>
        <row r="4230">
          <cell r="A4230" t="str">
            <v>17</v>
          </cell>
          <cell r="B4230" t="str">
            <v>01</v>
          </cell>
          <cell r="C4230" t="str">
            <v>02</v>
          </cell>
          <cell r="D4230" t="str">
            <v>01</v>
          </cell>
          <cell r="E4230" t="str">
            <v>13</v>
          </cell>
          <cell r="F4230" t="str">
            <v>08</v>
          </cell>
          <cell r="G4230" t="str">
            <v>1</v>
          </cell>
          <cell r="H4230" t="str">
            <v>00</v>
          </cell>
          <cell r="I4230" t="str">
            <v>0</v>
          </cell>
          <cell r="J4230">
            <v>827</v>
          </cell>
          <cell r="K4230">
            <v>1000</v>
          </cell>
          <cell r="L4230">
            <v>1000</v>
          </cell>
          <cell r="M4230">
            <v>1000</v>
          </cell>
          <cell r="N4230">
            <v>1000</v>
          </cell>
          <cell r="O4230">
            <v>1000</v>
          </cell>
        </row>
        <row r="4231">
          <cell r="A4231" t="str">
            <v>17</v>
          </cell>
          <cell r="B4231" t="str">
            <v>01</v>
          </cell>
          <cell r="C4231" t="str">
            <v>02</v>
          </cell>
          <cell r="D4231" t="str">
            <v>01</v>
          </cell>
          <cell r="E4231" t="str">
            <v>14</v>
          </cell>
          <cell r="F4231" t="str">
            <v>06</v>
          </cell>
          <cell r="G4231" t="str">
            <v>1</v>
          </cell>
          <cell r="H4231" t="str">
            <v>00</v>
          </cell>
          <cell r="I4231" t="str">
            <v>0</v>
          </cell>
          <cell r="J4231">
            <v>270</v>
          </cell>
          <cell r="K4231">
            <v>375</v>
          </cell>
          <cell r="L4231">
            <v>375</v>
          </cell>
          <cell r="M4231">
            <v>375</v>
          </cell>
          <cell r="N4231">
            <v>375</v>
          </cell>
          <cell r="O4231">
            <v>375</v>
          </cell>
        </row>
        <row r="4232">
          <cell r="A4232" t="str">
            <v>17</v>
          </cell>
          <cell r="B4232" t="str">
            <v>01</v>
          </cell>
          <cell r="C4232" t="str">
            <v>02</v>
          </cell>
          <cell r="D4232" t="str">
            <v>01</v>
          </cell>
          <cell r="E4232" t="str">
            <v>14</v>
          </cell>
          <cell r="F4232" t="str">
            <v>07</v>
          </cell>
          <cell r="G4232" t="str">
            <v>1</v>
          </cell>
          <cell r="H4232" t="str">
            <v>00</v>
          </cell>
          <cell r="I4232" t="str">
            <v>0</v>
          </cell>
          <cell r="J4232">
            <v>196</v>
          </cell>
          <cell r="K4232">
            <v>750</v>
          </cell>
          <cell r="L4232">
            <v>750</v>
          </cell>
          <cell r="M4232">
            <v>750</v>
          </cell>
          <cell r="N4232">
            <v>750</v>
          </cell>
          <cell r="O4232">
            <v>750</v>
          </cell>
        </row>
        <row r="4233">
          <cell r="A4233" t="str">
            <v>17</v>
          </cell>
          <cell r="B4233" t="str">
            <v>01</v>
          </cell>
          <cell r="C4233" t="str">
            <v>02</v>
          </cell>
          <cell r="D4233" t="str">
            <v>01</v>
          </cell>
          <cell r="E4233" t="str">
            <v>14</v>
          </cell>
          <cell r="F4233" t="str">
            <v>13</v>
          </cell>
          <cell r="G4233" t="str">
            <v>1</v>
          </cell>
          <cell r="H4233" t="str">
            <v>00</v>
          </cell>
          <cell r="I4233" t="str">
            <v>0</v>
          </cell>
          <cell r="J4233">
            <v>805</v>
          </cell>
          <cell r="K4233">
            <v>2000</v>
          </cell>
          <cell r="L4233">
            <v>2000</v>
          </cell>
          <cell r="M4233">
            <v>2000</v>
          </cell>
          <cell r="N4233">
            <v>2000</v>
          </cell>
          <cell r="O4233">
            <v>2000</v>
          </cell>
        </row>
        <row r="4234">
          <cell r="A4234" t="str">
            <v>17</v>
          </cell>
          <cell r="B4234" t="str">
            <v>01</v>
          </cell>
          <cell r="C4234" t="str">
            <v>02</v>
          </cell>
          <cell r="D4234" t="str">
            <v>02</v>
          </cell>
          <cell r="E4234" t="str">
            <v>10</v>
          </cell>
          <cell r="F4234" t="str">
            <v>26</v>
          </cell>
          <cell r="G4234" t="str">
            <v>1</v>
          </cell>
          <cell r="H4234" t="str">
            <v>00</v>
          </cell>
          <cell r="I4234" t="str">
            <v>0</v>
          </cell>
          <cell r="J4234">
            <v>0</v>
          </cell>
          <cell r="K4234">
            <v>250</v>
          </cell>
          <cell r="L4234">
            <v>250</v>
          </cell>
          <cell r="M4234">
            <v>250</v>
          </cell>
          <cell r="N4234">
            <v>250</v>
          </cell>
          <cell r="O4234">
            <v>250</v>
          </cell>
        </row>
        <row r="4235">
          <cell r="A4235" t="str">
            <v>17</v>
          </cell>
          <cell r="B4235" t="str">
            <v>01</v>
          </cell>
          <cell r="C4235" t="str">
            <v>02</v>
          </cell>
          <cell r="D4235" t="str">
            <v>02</v>
          </cell>
          <cell r="E4235" t="str">
            <v>12</v>
          </cell>
          <cell r="F4235" t="str">
            <v>01</v>
          </cell>
          <cell r="G4235" t="str">
            <v>1</v>
          </cell>
          <cell r="H4235" t="str">
            <v>00</v>
          </cell>
          <cell r="I4235" t="str">
            <v>0</v>
          </cell>
          <cell r="J4235">
            <v>830</v>
          </cell>
          <cell r="K4235">
            <v>3000</v>
          </cell>
          <cell r="L4235">
            <v>3000</v>
          </cell>
          <cell r="M4235">
            <v>3000</v>
          </cell>
          <cell r="N4235">
            <v>3000</v>
          </cell>
          <cell r="O4235">
            <v>3000</v>
          </cell>
        </row>
        <row r="4236">
          <cell r="A4236" t="str">
            <v>17</v>
          </cell>
          <cell r="B4236" t="str">
            <v>01</v>
          </cell>
          <cell r="C4236" t="str">
            <v>02</v>
          </cell>
          <cell r="D4236" t="str">
            <v>02</v>
          </cell>
          <cell r="E4236" t="str">
            <v>14</v>
          </cell>
          <cell r="F4236" t="str">
            <v>06</v>
          </cell>
          <cell r="G4236" t="str">
            <v>1</v>
          </cell>
          <cell r="H4236" t="str">
            <v>00</v>
          </cell>
          <cell r="I4236" t="str">
            <v>0</v>
          </cell>
          <cell r="J4236">
            <v>646</v>
          </cell>
          <cell r="K4236">
            <v>750</v>
          </cell>
          <cell r="L4236">
            <v>750</v>
          </cell>
          <cell r="M4236">
            <v>750</v>
          </cell>
          <cell r="N4236">
            <v>750</v>
          </cell>
          <cell r="O4236">
            <v>750</v>
          </cell>
        </row>
        <row r="4237">
          <cell r="A4237" t="str">
            <v>17</v>
          </cell>
          <cell r="B4237" t="str">
            <v>01</v>
          </cell>
          <cell r="C4237" t="str">
            <v>02</v>
          </cell>
          <cell r="D4237" t="str">
            <v>02</v>
          </cell>
          <cell r="E4237" t="str">
            <v>14</v>
          </cell>
          <cell r="F4237" t="str">
            <v>07</v>
          </cell>
          <cell r="G4237" t="str">
            <v>1</v>
          </cell>
          <cell r="H4237" t="str">
            <v>00</v>
          </cell>
          <cell r="I4237" t="str">
            <v>0</v>
          </cell>
          <cell r="J4237">
            <v>455</v>
          </cell>
          <cell r="K4237">
            <v>750</v>
          </cell>
          <cell r="L4237">
            <v>750</v>
          </cell>
          <cell r="M4237">
            <v>750</v>
          </cell>
          <cell r="N4237">
            <v>750</v>
          </cell>
          <cell r="O4237">
            <v>750</v>
          </cell>
        </row>
        <row r="4238">
          <cell r="A4238" t="str">
            <v>17</v>
          </cell>
          <cell r="B4238" t="str">
            <v>01</v>
          </cell>
          <cell r="C4238" t="str">
            <v>02</v>
          </cell>
          <cell r="D4238" t="str">
            <v>02</v>
          </cell>
          <cell r="E4238" t="str">
            <v>14</v>
          </cell>
          <cell r="F4238" t="str">
            <v>13</v>
          </cell>
          <cell r="G4238" t="str">
            <v>1</v>
          </cell>
          <cell r="H4238" t="str">
            <v>00</v>
          </cell>
          <cell r="I4238" t="str">
            <v>0</v>
          </cell>
          <cell r="J4238">
            <v>1636</v>
          </cell>
          <cell r="K4238">
            <v>2000</v>
          </cell>
          <cell r="L4238">
            <v>2000</v>
          </cell>
          <cell r="M4238">
            <v>2000</v>
          </cell>
          <cell r="N4238">
            <v>2000</v>
          </cell>
          <cell r="O4238">
            <v>2000</v>
          </cell>
        </row>
        <row r="4239">
          <cell r="A4239" t="str">
            <v>17</v>
          </cell>
          <cell r="B4239" t="str">
            <v>01</v>
          </cell>
          <cell r="C4239" t="str">
            <v>03</v>
          </cell>
          <cell r="D4239" t="str">
            <v>01</v>
          </cell>
          <cell r="E4239" t="str">
            <v>10</v>
          </cell>
          <cell r="F4239" t="str">
            <v>01</v>
          </cell>
          <cell r="G4239" t="str">
            <v>0</v>
          </cell>
          <cell r="H4239" t="str">
            <v>00</v>
          </cell>
          <cell r="I4239" t="str">
            <v>0</v>
          </cell>
          <cell r="J4239">
            <v>211500</v>
          </cell>
          <cell r="K4239">
            <v>186824</v>
          </cell>
          <cell r="L4239">
            <v>146824</v>
          </cell>
          <cell r="M4239">
            <v>173162</v>
          </cell>
          <cell r="N4239">
            <v>206250</v>
          </cell>
          <cell r="O4239">
            <v>206250</v>
          </cell>
        </row>
        <row r="4240">
          <cell r="A4240" t="str">
            <v>17</v>
          </cell>
          <cell r="B4240" t="str">
            <v>01</v>
          </cell>
          <cell r="C4240" t="str">
            <v>03</v>
          </cell>
          <cell r="D4240" t="str">
            <v>01</v>
          </cell>
          <cell r="E4240" t="str">
            <v>10</v>
          </cell>
          <cell r="F4240" t="str">
            <v>01</v>
          </cell>
          <cell r="G4240" t="str">
            <v>1</v>
          </cell>
          <cell r="H4240" t="str">
            <v>00</v>
          </cell>
          <cell r="I4240" t="str">
            <v>0</v>
          </cell>
          <cell r="J4240">
            <v>58250</v>
          </cell>
          <cell r="K4240">
            <v>58603</v>
          </cell>
          <cell r="L4240">
            <v>52603</v>
          </cell>
          <cell r="M4240">
            <v>53436</v>
          </cell>
          <cell r="N4240">
            <v>64463</v>
          </cell>
          <cell r="O4240">
            <v>64463</v>
          </cell>
        </row>
        <row r="4241">
          <cell r="A4241" t="str">
            <v>17</v>
          </cell>
          <cell r="B4241" t="str">
            <v>01</v>
          </cell>
          <cell r="C4241" t="str">
            <v>03</v>
          </cell>
          <cell r="D4241" t="str">
            <v>01</v>
          </cell>
          <cell r="E4241" t="str">
            <v>10</v>
          </cell>
          <cell r="F4241" t="str">
            <v>01</v>
          </cell>
          <cell r="G4241" t="str">
            <v>2</v>
          </cell>
          <cell r="H4241" t="str">
            <v>00</v>
          </cell>
          <cell r="I4241" t="str">
            <v>0</v>
          </cell>
          <cell r="J4241">
            <v>16156</v>
          </cell>
          <cell r="K4241">
            <v>17912</v>
          </cell>
          <cell r="L4241">
            <v>17912</v>
          </cell>
          <cell r="M4241">
            <v>17124</v>
          </cell>
          <cell r="N4241">
            <v>20842</v>
          </cell>
          <cell r="O4241">
            <v>20842</v>
          </cell>
        </row>
        <row r="4242">
          <cell r="A4242" t="str">
            <v>17</v>
          </cell>
          <cell r="B4242" t="str">
            <v>01</v>
          </cell>
          <cell r="C4242" t="str">
            <v>03</v>
          </cell>
          <cell r="D4242" t="str">
            <v>01</v>
          </cell>
          <cell r="E4242" t="str">
            <v>10</v>
          </cell>
          <cell r="F4242" t="str">
            <v>01</v>
          </cell>
          <cell r="G4242" t="str">
            <v>3</v>
          </cell>
          <cell r="H4242" t="str">
            <v>00</v>
          </cell>
          <cell r="I4242" t="str">
            <v>0</v>
          </cell>
          <cell r="J4242">
            <v>7069</v>
          </cell>
          <cell r="K4242">
            <v>7607</v>
          </cell>
          <cell r="L4242">
            <v>7607</v>
          </cell>
          <cell r="M4242">
            <v>6936</v>
          </cell>
          <cell r="N4242">
            <v>8368</v>
          </cell>
          <cell r="O4242">
            <v>8368</v>
          </cell>
        </row>
        <row r="4243">
          <cell r="A4243" t="str">
            <v>17</v>
          </cell>
          <cell r="B4243" t="str">
            <v>01</v>
          </cell>
          <cell r="C4243" t="str">
            <v>03</v>
          </cell>
          <cell r="D4243" t="str">
            <v>01</v>
          </cell>
          <cell r="E4243" t="str">
            <v>10</v>
          </cell>
          <cell r="F4243" t="str">
            <v>01</v>
          </cell>
          <cell r="G4243" t="str">
            <v>4</v>
          </cell>
          <cell r="H4243" t="str">
            <v>00</v>
          </cell>
          <cell r="I4243" t="str">
            <v>0</v>
          </cell>
          <cell r="J4243">
            <v>7708</v>
          </cell>
          <cell r="K4243">
            <v>8026</v>
          </cell>
          <cell r="L4243">
            <v>8026</v>
          </cell>
          <cell r="M4243">
            <v>8765</v>
          </cell>
          <cell r="N4243">
            <v>10573</v>
          </cell>
          <cell r="O4243">
            <v>10573</v>
          </cell>
        </row>
        <row r="4244">
          <cell r="A4244" t="str">
            <v>17</v>
          </cell>
          <cell r="B4244" t="str">
            <v>01</v>
          </cell>
          <cell r="C4244" t="str">
            <v>03</v>
          </cell>
          <cell r="D4244" t="str">
            <v>01</v>
          </cell>
          <cell r="E4244" t="str">
            <v>10</v>
          </cell>
          <cell r="F4244" t="str">
            <v>26</v>
          </cell>
          <cell r="G4244" t="str">
            <v>1</v>
          </cell>
          <cell r="H4244" t="str">
            <v>00</v>
          </cell>
          <cell r="I4244" t="str">
            <v>0</v>
          </cell>
          <cell r="J4244">
            <v>0</v>
          </cell>
          <cell r="K4244">
            <v>250</v>
          </cell>
          <cell r="L4244">
            <v>250</v>
          </cell>
          <cell r="M4244">
            <v>250</v>
          </cell>
          <cell r="N4244">
            <v>250</v>
          </cell>
          <cell r="O4244">
            <v>250</v>
          </cell>
        </row>
        <row r="4245">
          <cell r="A4245" t="str">
            <v>17</v>
          </cell>
          <cell r="B4245" t="str">
            <v>01</v>
          </cell>
          <cell r="C4245" t="str">
            <v>03</v>
          </cell>
          <cell r="D4245" t="str">
            <v>01</v>
          </cell>
          <cell r="E4245" t="str">
            <v>12</v>
          </cell>
          <cell r="F4245" t="str">
            <v>01</v>
          </cell>
          <cell r="G4245" t="str">
            <v>1</v>
          </cell>
          <cell r="H4245" t="str">
            <v>00</v>
          </cell>
          <cell r="I4245" t="str">
            <v>0</v>
          </cell>
          <cell r="J4245">
            <v>361</v>
          </cell>
          <cell r="K4245">
            <v>750</v>
          </cell>
          <cell r="L4245">
            <v>750</v>
          </cell>
          <cell r="M4245">
            <v>750</v>
          </cell>
          <cell r="N4245">
            <v>750</v>
          </cell>
          <cell r="O4245">
            <v>750</v>
          </cell>
        </row>
        <row r="4246">
          <cell r="A4246" t="str">
            <v>17</v>
          </cell>
          <cell r="B4246" t="str">
            <v>01</v>
          </cell>
          <cell r="C4246" t="str">
            <v>03</v>
          </cell>
          <cell r="D4246" t="str">
            <v>01</v>
          </cell>
          <cell r="E4246" t="str">
            <v>12</v>
          </cell>
          <cell r="F4246" t="str">
            <v>02</v>
          </cell>
          <cell r="G4246" t="str">
            <v>0</v>
          </cell>
          <cell r="H4246" t="str">
            <v>00</v>
          </cell>
          <cell r="I4246" t="str">
            <v>0</v>
          </cell>
          <cell r="J4246">
            <v>175</v>
          </cell>
          <cell r="K4246">
            <v>6781</v>
          </cell>
          <cell r="L4246">
            <v>6781</v>
          </cell>
          <cell r="M4246">
            <v>6781</v>
          </cell>
          <cell r="N4246">
            <v>6781</v>
          </cell>
          <cell r="O4246">
            <v>6781</v>
          </cell>
        </row>
        <row r="4247">
          <cell r="A4247" t="str">
            <v>17</v>
          </cell>
          <cell r="B4247" t="str">
            <v>01</v>
          </cell>
          <cell r="C4247" t="str">
            <v>03</v>
          </cell>
          <cell r="D4247" t="str">
            <v>01</v>
          </cell>
          <cell r="E4247" t="str">
            <v>12</v>
          </cell>
          <cell r="F4247" t="str">
            <v>03</v>
          </cell>
          <cell r="G4247" t="str">
            <v>0</v>
          </cell>
          <cell r="H4247" t="str">
            <v>00</v>
          </cell>
          <cell r="I4247" t="str">
            <v>0</v>
          </cell>
          <cell r="J4247">
            <v>30039</v>
          </cell>
          <cell r="K4247">
            <v>14250</v>
          </cell>
          <cell r="L4247">
            <v>14250</v>
          </cell>
          <cell r="M4247">
            <v>14250</v>
          </cell>
          <cell r="N4247">
            <v>14250</v>
          </cell>
          <cell r="O4247">
            <v>14250</v>
          </cell>
        </row>
        <row r="4248">
          <cell r="A4248" t="str">
            <v>17</v>
          </cell>
          <cell r="B4248" t="str">
            <v>01</v>
          </cell>
          <cell r="C4248" t="str">
            <v>03</v>
          </cell>
          <cell r="D4248" t="str">
            <v>01</v>
          </cell>
          <cell r="E4248" t="str">
            <v>12</v>
          </cell>
          <cell r="F4248" t="str">
            <v>04</v>
          </cell>
          <cell r="G4248" t="str">
            <v>0</v>
          </cell>
          <cell r="H4248" t="str">
            <v>00</v>
          </cell>
          <cell r="I4248" t="str">
            <v>0</v>
          </cell>
          <cell r="J4248">
            <v>407</v>
          </cell>
          <cell r="K4248">
            <v>1416</v>
          </cell>
          <cell r="L4248">
            <v>1416</v>
          </cell>
          <cell r="M4248">
            <v>1416</v>
          </cell>
          <cell r="N4248">
            <v>1416</v>
          </cell>
          <cell r="O4248">
            <v>1416</v>
          </cell>
        </row>
        <row r="4249">
          <cell r="A4249" t="str">
            <v>17</v>
          </cell>
          <cell r="B4249" t="str">
            <v>01</v>
          </cell>
          <cell r="C4249" t="str">
            <v>03</v>
          </cell>
          <cell r="D4249" t="str">
            <v>01</v>
          </cell>
          <cell r="E4249" t="str">
            <v>12</v>
          </cell>
          <cell r="F4249" t="str">
            <v>04</v>
          </cell>
          <cell r="G4249" t="str">
            <v>2</v>
          </cell>
          <cell r="H4249" t="str">
            <v>00</v>
          </cell>
          <cell r="I4249" t="str">
            <v>0</v>
          </cell>
          <cell r="J4249">
            <v>35</v>
          </cell>
          <cell r="K4249">
            <v>500</v>
          </cell>
          <cell r="L4249">
            <v>500</v>
          </cell>
          <cell r="M4249">
            <v>500</v>
          </cell>
          <cell r="N4249">
            <v>500</v>
          </cell>
          <cell r="O4249">
            <v>500</v>
          </cell>
        </row>
        <row r="4250">
          <cell r="A4250" t="str">
            <v>17</v>
          </cell>
          <cell r="B4250" t="str">
            <v>01</v>
          </cell>
          <cell r="C4250" t="str">
            <v>03</v>
          </cell>
          <cell r="D4250" t="str">
            <v>01</v>
          </cell>
          <cell r="E4250" t="str">
            <v>12</v>
          </cell>
          <cell r="F4250" t="str">
            <v>04</v>
          </cell>
          <cell r="G4250" t="str">
            <v>3</v>
          </cell>
          <cell r="H4250" t="str">
            <v>00</v>
          </cell>
          <cell r="I4250" t="str">
            <v>0</v>
          </cell>
          <cell r="J4250">
            <v>0</v>
          </cell>
          <cell r="K4250">
            <v>200</v>
          </cell>
          <cell r="L4250">
            <v>200</v>
          </cell>
          <cell r="M4250">
            <v>200</v>
          </cell>
          <cell r="N4250">
            <v>200</v>
          </cell>
          <cell r="O4250">
            <v>200</v>
          </cell>
        </row>
        <row r="4251">
          <cell r="A4251" t="str">
            <v>17</v>
          </cell>
          <cell r="B4251" t="str">
            <v>01</v>
          </cell>
          <cell r="C4251" t="str">
            <v>03</v>
          </cell>
          <cell r="D4251" t="str">
            <v>01</v>
          </cell>
          <cell r="E4251" t="str">
            <v>12</v>
          </cell>
          <cell r="F4251" t="str">
            <v>04</v>
          </cell>
          <cell r="G4251" t="str">
            <v>4</v>
          </cell>
          <cell r="H4251" t="str">
            <v>00</v>
          </cell>
          <cell r="I4251" t="str">
            <v>0</v>
          </cell>
          <cell r="J4251">
            <v>0</v>
          </cell>
          <cell r="K4251">
            <v>200</v>
          </cell>
          <cell r="L4251">
            <v>200</v>
          </cell>
          <cell r="M4251">
            <v>200</v>
          </cell>
          <cell r="N4251">
            <v>200</v>
          </cell>
          <cell r="O4251">
            <v>200</v>
          </cell>
        </row>
        <row r="4252">
          <cell r="A4252" t="str">
            <v>17</v>
          </cell>
          <cell r="B4252" t="str">
            <v>01</v>
          </cell>
          <cell r="C4252" t="str">
            <v>03</v>
          </cell>
          <cell r="D4252" t="str">
            <v>01</v>
          </cell>
          <cell r="E4252" t="str">
            <v>12</v>
          </cell>
          <cell r="F4252" t="str">
            <v>10</v>
          </cell>
          <cell r="G4252" t="str">
            <v>1</v>
          </cell>
          <cell r="H4252" t="str">
            <v>00</v>
          </cell>
          <cell r="I4252" t="str">
            <v>0</v>
          </cell>
          <cell r="J4252">
            <v>5274</v>
          </cell>
          <cell r="K4252">
            <v>3092</v>
          </cell>
          <cell r="L4252">
            <v>3084</v>
          </cell>
          <cell r="M4252">
            <v>3084</v>
          </cell>
          <cell r="N4252">
            <v>3084</v>
          </cell>
          <cell r="O4252">
            <v>3084</v>
          </cell>
        </row>
        <row r="4253">
          <cell r="A4253" t="str">
            <v>17</v>
          </cell>
          <cell r="B4253" t="str">
            <v>01</v>
          </cell>
          <cell r="C4253" t="str">
            <v>03</v>
          </cell>
          <cell r="D4253" t="str">
            <v>01</v>
          </cell>
          <cell r="E4253" t="str">
            <v>13</v>
          </cell>
          <cell r="F4253" t="str">
            <v>08</v>
          </cell>
          <cell r="G4253" t="str">
            <v>1</v>
          </cell>
          <cell r="H4253" t="str">
            <v>00</v>
          </cell>
          <cell r="I4253" t="str">
            <v>0</v>
          </cell>
          <cell r="J4253">
            <v>377</v>
          </cell>
          <cell r="K4253">
            <v>500</v>
          </cell>
          <cell r="L4253">
            <v>500</v>
          </cell>
          <cell r="M4253">
            <v>500</v>
          </cell>
          <cell r="N4253">
            <v>500</v>
          </cell>
          <cell r="O4253">
            <v>500</v>
          </cell>
        </row>
        <row r="4254">
          <cell r="A4254" t="str">
            <v>17</v>
          </cell>
          <cell r="B4254" t="str">
            <v>01</v>
          </cell>
          <cell r="C4254" t="str">
            <v>03</v>
          </cell>
          <cell r="D4254" t="str">
            <v>01</v>
          </cell>
          <cell r="E4254" t="str">
            <v>14</v>
          </cell>
          <cell r="F4254" t="str">
            <v>01</v>
          </cell>
          <cell r="G4254" t="str">
            <v>1</v>
          </cell>
          <cell r="H4254" t="str">
            <v>00</v>
          </cell>
          <cell r="I4254" t="str">
            <v>0</v>
          </cell>
          <cell r="J4254">
            <v>360</v>
          </cell>
          <cell r="K4254">
            <v>1</v>
          </cell>
          <cell r="L4254">
            <v>1</v>
          </cell>
          <cell r="M4254">
            <v>1</v>
          </cell>
          <cell r="N4254">
            <v>1</v>
          </cell>
          <cell r="O4254">
            <v>1</v>
          </cell>
        </row>
        <row r="4255">
          <cell r="A4255" t="str">
            <v>17</v>
          </cell>
          <cell r="B4255" t="str">
            <v>01</v>
          </cell>
          <cell r="C4255" t="str">
            <v>03</v>
          </cell>
          <cell r="D4255" t="str">
            <v>01</v>
          </cell>
          <cell r="E4255" t="str">
            <v>14</v>
          </cell>
          <cell r="F4255" t="str">
            <v>02</v>
          </cell>
          <cell r="G4255" t="str">
            <v>1</v>
          </cell>
          <cell r="H4255" t="str">
            <v>00</v>
          </cell>
          <cell r="I4255" t="str">
            <v>0</v>
          </cell>
          <cell r="J4255">
            <v>41513</v>
          </cell>
          <cell r="K4255">
            <v>25140</v>
          </cell>
          <cell r="L4255">
            <v>25140</v>
          </cell>
          <cell r="M4255">
            <v>225140</v>
          </cell>
          <cell r="N4255">
            <v>25140</v>
          </cell>
          <cell r="O4255">
            <v>25140</v>
          </cell>
        </row>
        <row r="4256">
          <cell r="A4256" t="str">
            <v>17</v>
          </cell>
          <cell r="B4256" t="str">
            <v>01</v>
          </cell>
          <cell r="C4256" t="str">
            <v>03</v>
          </cell>
          <cell r="D4256" t="str">
            <v>01</v>
          </cell>
          <cell r="E4256" t="str">
            <v>14</v>
          </cell>
          <cell r="F4256" t="str">
            <v>05</v>
          </cell>
          <cell r="G4256" t="str">
            <v>1</v>
          </cell>
          <cell r="H4256" t="str">
            <v>00</v>
          </cell>
          <cell r="I4256" t="str">
            <v>0</v>
          </cell>
          <cell r="J4256">
            <v>10303</v>
          </cell>
          <cell r="K4256">
            <v>6000</v>
          </cell>
          <cell r="L4256">
            <v>6000</v>
          </cell>
          <cell r="M4256">
            <v>42574</v>
          </cell>
          <cell r="N4256">
            <v>6000</v>
          </cell>
          <cell r="O4256">
            <v>6000</v>
          </cell>
        </row>
        <row r="4257">
          <cell r="A4257" t="str">
            <v>17</v>
          </cell>
          <cell r="B4257" t="str">
            <v>01</v>
          </cell>
          <cell r="C4257" t="str">
            <v>03</v>
          </cell>
          <cell r="D4257" t="str">
            <v>01</v>
          </cell>
          <cell r="E4257" t="str">
            <v>14</v>
          </cell>
          <cell r="F4257" t="str">
            <v>06</v>
          </cell>
          <cell r="G4257" t="str">
            <v>1</v>
          </cell>
          <cell r="H4257" t="str">
            <v>00</v>
          </cell>
          <cell r="I4257" t="str">
            <v>0</v>
          </cell>
          <cell r="J4257">
            <v>556</v>
          </cell>
          <cell r="K4257">
            <v>600</v>
          </cell>
          <cell r="L4257">
            <v>600</v>
          </cell>
          <cell r="M4257">
            <v>600</v>
          </cell>
          <cell r="N4257">
            <v>600</v>
          </cell>
          <cell r="O4257">
            <v>600</v>
          </cell>
        </row>
        <row r="4258">
          <cell r="A4258" t="str">
            <v>17</v>
          </cell>
          <cell r="B4258" t="str">
            <v>01</v>
          </cell>
          <cell r="C4258" t="str">
            <v>03</v>
          </cell>
          <cell r="D4258" t="str">
            <v>01</v>
          </cell>
          <cell r="E4258" t="str">
            <v>14</v>
          </cell>
          <cell r="F4258" t="str">
            <v>07</v>
          </cell>
          <cell r="G4258" t="str">
            <v>1</v>
          </cell>
          <cell r="H4258" t="str">
            <v>00</v>
          </cell>
          <cell r="I4258" t="str">
            <v>0</v>
          </cell>
          <cell r="J4258">
            <v>711</v>
          </cell>
          <cell r="K4258">
            <v>750</v>
          </cell>
          <cell r="L4258">
            <v>750</v>
          </cell>
          <cell r="M4258">
            <v>750</v>
          </cell>
          <cell r="N4258">
            <v>750</v>
          </cell>
          <cell r="O4258">
            <v>750</v>
          </cell>
        </row>
        <row r="4259">
          <cell r="A4259" t="str">
            <v>17</v>
          </cell>
          <cell r="B4259" t="str">
            <v>01</v>
          </cell>
          <cell r="C4259" t="str">
            <v>03</v>
          </cell>
          <cell r="D4259" t="str">
            <v>01</v>
          </cell>
          <cell r="E4259" t="str">
            <v>14</v>
          </cell>
          <cell r="F4259" t="str">
            <v>11</v>
          </cell>
          <cell r="G4259" t="str">
            <v>1</v>
          </cell>
          <cell r="H4259" t="str">
            <v>00</v>
          </cell>
          <cell r="I4259" t="str">
            <v>0</v>
          </cell>
          <cell r="J4259">
            <v>4868</v>
          </cell>
          <cell r="K4259">
            <v>8000</v>
          </cell>
          <cell r="L4259">
            <v>8000</v>
          </cell>
          <cell r="M4259">
            <v>8000</v>
          </cell>
          <cell r="N4259">
            <v>8000</v>
          </cell>
          <cell r="O4259">
            <v>8000</v>
          </cell>
        </row>
        <row r="4260">
          <cell r="A4260" t="str">
            <v>17</v>
          </cell>
          <cell r="B4260" t="str">
            <v>01</v>
          </cell>
          <cell r="C4260" t="str">
            <v>03</v>
          </cell>
          <cell r="D4260" t="str">
            <v>01</v>
          </cell>
          <cell r="E4260" t="str">
            <v>14</v>
          </cell>
          <cell r="F4260" t="str">
            <v>13</v>
          </cell>
          <cell r="G4260" t="str">
            <v>1</v>
          </cell>
          <cell r="H4260" t="str">
            <v>00</v>
          </cell>
          <cell r="I4260" t="str">
            <v>0</v>
          </cell>
          <cell r="J4260">
            <v>1409</v>
          </cell>
          <cell r="K4260">
            <v>2000</v>
          </cell>
          <cell r="L4260">
            <v>2000</v>
          </cell>
          <cell r="M4260">
            <v>2000</v>
          </cell>
          <cell r="N4260">
            <v>2000</v>
          </cell>
          <cell r="O4260">
            <v>2000</v>
          </cell>
        </row>
        <row r="4261">
          <cell r="A4261" t="str">
            <v>17</v>
          </cell>
          <cell r="B4261" t="str">
            <v>01</v>
          </cell>
          <cell r="C4261" t="str">
            <v>03</v>
          </cell>
          <cell r="D4261" t="str">
            <v>01</v>
          </cell>
          <cell r="E4261" t="str">
            <v>14</v>
          </cell>
          <cell r="F4261" t="str">
            <v>17</v>
          </cell>
          <cell r="G4261" t="str">
            <v>1</v>
          </cell>
          <cell r="H4261" t="str">
            <v>00</v>
          </cell>
          <cell r="I4261" t="str">
            <v>0</v>
          </cell>
          <cell r="J4261">
            <v>0</v>
          </cell>
          <cell r="K4261">
            <v>1</v>
          </cell>
          <cell r="L4261">
            <v>1</v>
          </cell>
          <cell r="M4261">
            <v>1</v>
          </cell>
          <cell r="N4261">
            <v>1</v>
          </cell>
          <cell r="O4261">
            <v>1</v>
          </cell>
        </row>
        <row r="4262">
          <cell r="A4262" t="str">
            <v>17</v>
          </cell>
          <cell r="B4262" t="str">
            <v>01</v>
          </cell>
          <cell r="C4262" t="str">
            <v>03</v>
          </cell>
          <cell r="D4262" t="str">
            <v>01</v>
          </cell>
          <cell r="E4262" t="str">
            <v>14</v>
          </cell>
          <cell r="F4262" t="str">
            <v>41</v>
          </cell>
          <cell r="G4262" t="str">
            <v>1</v>
          </cell>
          <cell r="H4262" t="str">
            <v>00</v>
          </cell>
          <cell r="I4262" t="str">
            <v>0</v>
          </cell>
          <cell r="J4262">
            <v>0</v>
          </cell>
          <cell r="K4262">
            <v>500</v>
          </cell>
          <cell r="L4262">
            <v>500</v>
          </cell>
          <cell r="M4262">
            <v>500</v>
          </cell>
          <cell r="N4262">
            <v>500</v>
          </cell>
          <cell r="O4262">
            <v>500</v>
          </cell>
        </row>
        <row r="4263">
          <cell r="A4263" t="str">
            <v>17</v>
          </cell>
          <cell r="B4263" t="str">
            <v>01</v>
          </cell>
          <cell r="C4263" t="str">
            <v>03</v>
          </cell>
          <cell r="D4263" t="str">
            <v>02</v>
          </cell>
          <cell r="E4263" t="str">
            <v>10</v>
          </cell>
          <cell r="F4263" t="str">
            <v>26</v>
          </cell>
          <cell r="G4263" t="str">
            <v>0</v>
          </cell>
          <cell r="H4263" t="str">
            <v>00</v>
          </cell>
          <cell r="I4263" t="str">
            <v>0</v>
          </cell>
          <cell r="J4263">
            <v>1512</v>
          </cell>
          <cell r="K4263">
            <v>1500</v>
          </cell>
          <cell r="L4263">
            <v>1500</v>
          </cell>
          <cell r="M4263">
            <v>1500</v>
          </cell>
          <cell r="N4263">
            <v>1500</v>
          </cell>
          <cell r="O4263">
            <v>1500</v>
          </cell>
        </row>
        <row r="4264">
          <cell r="A4264" t="str">
            <v>17</v>
          </cell>
          <cell r="B4264" t="str">
            <v>01</v>
          </cell>
          <cell r="C4264" t="str">
            <v>03</v>
          </cell>
          <cell r="D4264" t="str">
            <v>02</v>
          </cell>
          <cell r="E4264" t="str">
            <v>12</v>
          </cell>
          <cell r="F4264" t="str">
            <v>01</v>
          </cell>
          <cell r="G4264" t="str">
            <v>0</v>
          </cell>
          <cell r="H4264" t="str">
            <v>00</v>
          </cell>
          <cell r="I4264" t="str">
            <v>0</v>
          </cell>
          <cell r="J4264">
            <v>1652</v>
          </cell>
          <cell r="K4264">
            <v>2250</v>
          </cell>
          <cell r="L4264">
            <v>2250</v>
          </cell>
          <cell r="M4264">
            <v>2250</v>
          </cell>
          <cell r="N4264">
            <v>2250</v>
          </cell>
          <cell r="O4264">
            <v>2250</v>
          </cell>
        </row>
        <row r="4265">
          <cell r="A4265" t="str">
            <v>17</v>
          </cell>
          <cell r="B4265" t="str">
            <v>01</v>
          </cell>
          <cell r="C4265" t="str">
            <v>03</v>
          </cell>
          <cell r="D4265" t="str">
            <v>02</v>
          </cell>
          <cell r="E4265" t="str">
            <v>12</v>
          </cell>
          <cell r="F4265" t="str">
            <v>04</v>
          </cell>
          <cell r="G4265" t="str">
            <v>0</v>
          </cell>
          <cell r="H4265" t="str">
            <v>00</v>
          </cell>
          <cell r="I4265" t="str">
            <v>0</v>
          </cell>
          <cell r="J4265">
            <v>0</v>
          </cell>
          <cell r="K4265">
            <v>500</v>
          </cell>
          <cell r="L4265">
            <v>500</v>
          </cell>
          <cell r="M4265">
            <v>500</v>
          </cell>
          <cell r="N4265">
            <v>500</v>
          </cell>
          <cell r="O4265">
            <v>500</v>
          </cell>
        </row>
        <row r="4266">
          <cell r="A4266" t="str">
            <v>17</v>
          </cell>
          <cell r="B4266" t="str">
            <v>01</v>
          </cell>
          <cell r="C4266" t="str">
            <v>03</v>
          </cell>
          <cell r="D4266" t="str">
            <v>02</v>
          </cell>
          <cell r="E4266" t="str">
            <v>13</v>
          </cell>
          <cell r="F4266" t="str">
            <v>08</v>
          </cell>
          <cell r="G4266" t="str">
            <v>0</v>
          </cell>
          <cell r="H4266" t="str">
            <v>00</v>
          </cell>
          <cell r="I4266" t="str">
            <v>0</v>
          </cell>
          <cell r="J4266">
            <v>3324</v>
          </cell>
          <cell r="K4266">
            <v>3000</v>
          </cell>
          <cell r="L4266">
            <v>3000</v>
          </cell>
          <cell r="M4266">
            <v>3000</v>
          </cell>
          <cell r="N4266">
            <v>3000</v>
          </cell>
          <cell r="O4266">
            <v>3000</v>
          </cell>
        </row>
        <row r="4267">
          <cell r="A4267" t="str">
            <v>17</v>
          </cell>
          <cell r="B4267" t="str">
            <v>01</v>
          </cell>
          <cell r="C4267" t="str">
            <v>03</v>
          </cell>
          <cell r="D4267" t="str">
            <v>02</v>
          </cell>
          <cell r="E4267" t="str">
            <v>13</v>
          </cell>
          <cell r="F4267" t="str">
            <v>33</v>
          </cell>
          <cell r="G4267" t="str">
            <v>0</v>
          </cell>
          <cell r="H4267" t="str">
            <v>00</v>
          </cell>
          <cell r="I4267" t="str">
            <v>0</v>
          </cell>
          <cell r="J4267">
            <v>15000</v>
          </cell>
          <cell r="K4267">
            <v>1</v>
          </cell>
          <cell r="L4267">
            <v>1</v>
          </cell>
          <cell r="M4267">
            <v>1</v>
          </cell>
          <cell r="N4267">
            <v>1</v>
          </cell>
          <cell r="O4267">
            <v>1</v>
          </cell>
        </row>
        <row r="4268">
          <cell r="A4268" t="str">
            <v>17</v>
          </cell>
          <cell r="B4268" t="str">
            <v>01</v>
          </cell>
          <cell r="C4268" t="str">
            <v>03</v>
          </cell>
          <cell r="D4268" t="str">
            <v>02</v>
          </cell>
          <cell r="E4268" t="str">
            <v>14</v>
          </cell>
          <cell r="F4268" t="str">
            <v>06</v>
          </cell>
          <cell r="G4268" t="str">
            <v>0</v>
          </cell>
          <cell r="H4268" t="str">
            <v>00</v>
          </cell>
          <cell r="I4268" t="str">
            <v>0</v>
          </cell>
          <cell r="J4268">
            <v>2600</v>
          </cell>
          <cell r="K4268">
            <v>1425</v>
          </cell>
          <cell r="L4268">
            <v>1425</v>
          </cell>
          <cell r="M4268">
            <v>1425</v>
          </cell>
          <cell r="N4268">
            <v>1425</v>
          </cell>
          <cell r="O4268">
            <v>1425</v>
          </cell>
        </row>
        <row r="4269">
          <cell r="A4269" t="str">
            <v>17</v>
          </cell>
          <cell r="B4269" t="str">
            <v>01</v>
          </cell>
          <cell r="C4269" t="str">
            <v>03</v>
          </cell>
          <cell r="D4269" t="str">
            <v>02</v>
          </cell>
          <cell r="E4269" t="str">
            <v>14</v>
          </cell>
          <cell r="F4269" t="str">
            <v>07</v>
          </cell>
          <cell r="G4269" t="str">
            <v>0</v>
          </cell>
          <cell r="H4269" t="str">
            <v>00</v>
          </cell>
          <cell r="I4269" t="str">
            <v>0</v>
          </cell>
          <cell r="J4269">
            <v>2085</v>
          </cell>
          <cell r="K4269">
            <v>2250</v>
          </cell>
          <cell r="L4269">
            <v>2250</v>
          </cell>
          <cell r="M4269">
            <v>2250</v>
          </cell>
          <cell r="N4269">
            <v>2250</v>
          </cell>
          <cell r="O4269">
            <v>2250</v>
          </cell>
        </row>
        <row r="4270">
          <cell r="A4270" t="str">
            <v>17</v>
          </cell>
          <cell r="B4270" t="str">
            <v>01</v>
          </cell>
          <cell r="C4270" t="str">
            <v>03</v>
          </cell>
          <cell r="D4270" t="str">
            <v>02</v>
          </cell>
          <cell r="E4270" t="str">
            <v>14</v>
          </cell>
          <cell r="F4270" t="str">
            <v>13</v>
          </cell>
          <cell r="G4270" t="str">
            <v>0</v>
          </cell>
          <cell r="H4270" t="str">
            <v>00</v>
          </cell>
          <cell r="I4270" t="str">
            <v>0</v>
          </cell>
          <cell r="J4270">
            <v>0</v>
          </cell>
          <cell r="K4270">
            <v>4001</v>
          </cell>
          <cell r="L4270">
            <v>4001</v>
          </cell>
          <cell r="M4270">
            <v>4001</v>
          </cell>
          <cell r="N4270">
            <v>4001</v>
          </cell>
          <cell r="O4270">
            <v>4001</v>
          </cell>
        </row>
        <row r="4271">
          <cell r="A4271" t="str">
            <v>17</v>
          </cell>
          <cell r="B4271" t="str">
            <v>01</v>
          </cell>
          <cell r="C4271" t="str">
            <v>03</v>
          </cell>
          <cell r="D4271" t="str">
            <v>03</v>
          </cell>
          <cell r="E4271" t="str">
            <v>10</v>
          </cell>
          <cell r="F4271" t="str">
            <v>26</v>
          </cell>
          <cell r="G4271" t="str">
            <v>1</v>
          </cell>
          <cell r="H4271" t="str">
            <v>00</v>
          </cell>
          <cell r="I4271" t="str">
            <v>0</v>
          </cell>
          <cell r="J4271">
            <v>0</v>
          </cell>
          <cell r="K4271">
            <v>125</v>
          </cell>
          <cell r="L4271">
            <v>125</v>
          </cell>
          <cell r="M4271">
            <v>125</v>
          </cell>
          <cell r="N4271">
            <v>125</v>
          </cell>
          <cell r="O4271">
            <v>125</v>
          </cell>
        </row>
        <row r="4272">
          <cell r="A4272" t="str">
            <v>17</v>
          </cell>
          <cell r="B4272" t="str">
            <v>01</v>
          </cell>
          <cell r="C4272" t="str">
            <v>03</v>
          </cell>
          <cell r="D4272" t="str">
            <v>03</v>
          </cell>
          <cell r="E4272" t="str">
            <v>14</v>
          </cell>
          <cell r="F4272" t="str">
            <v>07</v>
          </cell>
          <cell r="G4272" t="str">
            <v>1</v>
          </cell>
          <cell r="H4272" t="str">
            <v>00</v>
          </cell>
          <cell r="I4272" t="str">
            <v>0</v>
          </cell>
          <cell r="J4272">
            <v>170</v>
          </cell>
          <cell r="K4272">
            <v>375</v>
          </cell>
          <cell r="L4272">
            <v>375</v>
          </cell>
          <cell r="M4272">
            <v>375</v>
          </cell>
          <cell r="N4272">
            <v>375</v>
          </cell>
          <cell r="O4272">
            <v>375</v>
          </cell>
        </row>
        <row r="4273">
          <cell r="A4273" t="str">
            <v>17</v>
          </cell>
          <cell r="B4273" t="str">
            <v>01</v>
          </cell>
          <cell r="C4273" t="str">
            <v>03</v>
          </cell>
          <cell r="D4273" t="str">
            <v>03</v>
          </cell>
          <cell r="E4273" t="str">
            <v>14</v>
          </cell>
          <cell r="F4273" t="str">
            <v>17</v>
          </cell>
          <cell r="G4273" t="str">
            <v>1</v>
          </cell>
          <cell r="H4273" t="str">
            <v>00</v>
          </cell>
          <cell r="I4273" t="str">
            <v>0</v>
          </cell>
          <cell r="J4273">
            <v>2208</v>
          </cell>
          <cell r="K4273">
            <v>1</v>
          </cell>
          <cell r="L4273">
            <v>1</v>
          </cell>
          <cell r="M4273">
            <v>1</v>
          </cell>
          <cell r="N4273">
            <v>1</v>
          </cell>
          <cell r="O4273">
            <v>1</v>
          </cell>
        </row>
        <row r="4274">
          <cell r="A4274" t="str">
            <v>17</v>
          </cell>
          <cell r="B4274" t="str">
            <v>01</v>
          </cell>
          <cell r="C4274" t="str">
            <v>03</v>
          </cell>
          <cell r="D4274" t="str">
            <v>04</v>
          </cell>
          <cell r="E4274" t="str">
            <v>10</v>
          </cell>
          <cell r="F4274" t="str">
            <v>02</v>
          </cell>
          <cell r="G4274" t="str">
            <v>1</v>
          </cell>
          <cell r="H4274" t="str">
            <v>00</v>
          </cell>
          <cell r="I4274" t="str">
            <v>0</v>
          </cell>
          <cell r="J4274">
            <v>0</v>
          </cell>
          <cell r="K4274">
            <v>1</v>
          </cell>
          <cell r="L4274">
            <v>1</v>
          </cell>
          <cell r="M4274">
            <v>15000</v>
          </cell>
          <cell r="N4274">
            <v>15000</v>
          </cell>
          <cell r="O4274">
            <v>15000</v>
          </cell>
        </row>
        <row r="4275">
          <cell r="A4275" t="str">
            <v>17</v>
          </cell>
          <cell r="B4275" t="str">
            <v>01</v>
          </cell>
          <cell r="C4275" t="str">
            <v>03</v>
          </cell>
          <cell r="D4275" t="str">
            <v>04</v>
          </cell>
          <cell r="E4275" t="str">
            <v>12</v>
          </cell>
          <cell r="F4275" t="str">
            <v>01</v>
          </cell>
          <cell r="G4275" t="str">
            <v>1</v>
          </cell>
          <cell r="H4275" t="str">
            <v>00</v>
          </cell>
          <cell r="I4275" t="str">
            <v>0</v>
          </cell>
          <cell r="J4275">
            <v>0</v>
          </cell>
          <cell r="K4275">
            <v>375</v>
          </cell>
          <cell r="L4275">
            <v>375</v>
          </cell>
          <cell r="M4275">
            <v>375</v>
          </cell>
          <cell r="N4275">
            <v>375</v>
          </cell>
          <cell r="O4275">
            <v>375</v>
          </cell>
        </row>
        <row r="4276">
          <cell r="A4276" t="str">
            <v>17</v>
          </cell>
          <cell r="B4276" t="str">
            <v>01</v>
          </cell>
          <cell r="C4276" t="str">
            <v>03</v>
          </cell>
          <cell r="D4276" t="str">
            <v>04</v>
          </cell>
          <cell r="E4276" t="str">
            <v>13</v>
          </cell>
          <cell r="F4276" t="str">
            <v>08</v>
          </cell>
          <cell r="G4276" t="str">
            <v>1</v>
          </cell>
          <cell r="H4276" t="str">
            <v>00</v>
          </cell>
          <cell r="I4276" t="str">
            <v>0</v>
          </cell>
          <cell r="J4276">
            <v>761</v>
          </cell>
          <cell r="K4276">
            <v>1000</v>
          </cell>
          <cell r="L4276">
            <v>1000</v>
          </cell>
          <cell r="M4276">
            <v>1000</v>
          </cell>
          <cell r="N4276">
            <v>1000</v>
          </cell>
          <cell r="O4276">
            <v>1000</v>
          </cell>
        </row>
        <row r="4277">
          <cell r="A4277" t="str">
            <v>17</v>
          </cell>
          <cell r="B4277" t="str">
            <v>01</v>
          </cell>
          <cell r="C4277" t="str">
            <v>03</v>
          </cell>
          <cell r="D4277" t="str">
            <v>04</v>
          </cell>
          <cell r="E4277" t="str">
            <v>14</v>
          </cell>
          <cell r="F4277" t="str">
            <v>06</v>
          </cell>
          <cell r="G4277" t="str">
            <v>1</v>
          </cell>
          <cell r="H4277" t="str">
            <v>00</v>
          </cell>
          <cell r="I4277" t="str">
            <v>0</v>
          </cell>
          <cell r="J4277">
            <v>1581</v>
          </cell>
          <cell r="K4277">
            <v>1125</v>
          </cell>
          <cell r="L4277">
            <v>1125</v>
          </cell>
          <cell r="M4277">
            <v>1125</v>
          </cell>
          <cell r="N4277">
            <v>1125</v>
          </cell>
          <cell r="O4277">
            <v>1125</v>
          </cell>
        </row>
        <row r="4278">
          <cell r="A4278" t="str">
            <v>17</v>
          </cell>
          <cell r="B4278" t="str">
            <v>01</v>
          </cell>
          <cell r="C4278" t="str">
            <v>03</v>
          </cell>
          <cell r="D4278" t="str">
            <v>04</v>
          </cell>
          <cell r="E4278" t="str">
            <v>14</v>
          </cell>
          <cell r="F4278" t="str">
            <v>13</v>
          </cell>
          <cell r="G4278" t="str">
            <v>1</v>
          </cell>
          <cell r="H4278" t="str">
            <v>00</v>
          </cell>
          <cell r="I4278" t="str">
            <v>0</v>
          </cell>
          <cell r="J4278">
            <v>0</v>
          </cell>
          <cell r="K4278">
            <v>2000</v>
          </cell>
          <cell r="L4278">
            <v>2000</v>
          </cell>
          <cell r="M4278">
            <v>2000</v>
          </cell>
          <cell r="N4278">
            <v>2000</v>
          </cell>
          <cell r="O4278">
            <v>2000</v>
          </cell>
        </row>
        <row r="4279">
          <cell r="A4279" t="str">
            <v>17</v>
          </cell>
          <cell r="B4279" t="str">
            <v>01</v>
          </cell>
          <cell r="C4279" t="str">
            <v>04</v>
          </cell>
          <cell r="D4279" t="str">
            <v>01</v>
          </cell>
          <cell r="E4279" t="str">
            <v>10</v>
          </cell>
          <cell r="F4279" t="str">
            <v>01</v>
          </cell>
          <cell r="G4279" t="str">
            <v>0</v>
          </cell>
          <cell r="H4279" t="str">
            <v>00</v>
          </cell>
          <cell r="I4279" t="str">
            <v>0</v>
          </cell>
          <cell r="J4279">
            <v>113410</v>
          </cell>
          <cell r="K4279">
            <v>96769</v>
          </cell>
          <cell r="L4279">
            <v>96769</v>
          </cell>
          <cell r="M4279">
            <v>90489</v>
          </cell>
          <cell r="N4279">
            <v>123493</v>
          </cell>
          <cell r="O4279">
            <v>123493</v>
          </cell>
        </row>
        <row r="4280">
          <cell r="A4280" t="str">
            <v>17</v>
          </cell>
          <cell r="B4280" t="str">
            <v>01</v>
          </cell>
          <cell r="C4280" t="str">
            <v>04</v>
          </cell>
          <cell r="D4280" t="str">
            <v>01</v>
          </cell>
          <cell r="E4280" t="str">
            <v>10</v>
          </cell>
          <cell r="F4280" t="str">
            <v>01</v>
          </cell>
          <cell r="G4280" t="str">
            <v>1</v>
          </cell>
          <cell r="H4280" t="str">
            <v>00</v>
          </cell>
          <cell r="I4280" t="str">
            <v>0</v>
          </cell>
          <cell r="J4280">
            <v>130081</v>
          </cell>
          <cell r="K4280">
            <v>147608</v>
          </cell>
          <cell r="L4280">
            <v>107608</v>
          </cell>
          <cell r="M4280">
            <v>117510</v>
          </cell>
          <cell r="N4280">
            <v>147802</v>
          </cell>
          <cell r="O4280">
            <v>147802</v>
          </cell>
        </row>
        <row r="4281">
          <cell r="A4281" t="str">
            <v>17</v>
          </cell>
          <cell r="B4281" t="str">
            <v>01</v>
          </cell>
          <cell r="C4281" t="str">
            <v>04</v>
          </cell>
          <cell r="D4281" t="str">
            <v>01</v>
          </cell>
          <cell r="E4281" t="str">
            <v>10</v>
          </cell>
          <cell r="F4281" t="str">
            <v>01</v>
          </cell>
          <cell r="G4281" t="str">
            <v>2</v>
          </cell>
          <cell r="H4281" t="str">
            <v>00</v>
          </cell>
          <cell r="I4281" t="str">
            <v>0</v>
          </cell>
          <cell r="J4281">
            <v>23325</v>
          </cell>
          <cell r="K4281">
            <v>23676</v>
          </cell>
          <cell r="L4281">
            <v>23676</v>
          </cell>
          <cell r="M4281">
            <v>21589</v>
          </cell>
          <cell r="N4281">
            <v>26044</v>
          </cell>
          <cell r="O4281">
            <v>26044</v>
          </cell>
        </row>
        <row r="4282">
          <cell r="A4282" t="str">
            <v>17</v>
          </cell>
          <cell r="B4282" t="str">
            <v>01</v>
          </cell>
          <cell r="C4282" t="str">
            <v>04</v>
          </cell>
          <cell r="D4282" t="str">
            <v>01</v>
          </cell>
          <cell r="E4282" t="str">
            <v>10</v>
          </cell>
          <cell r="F4282" t="str">
            <v>01</v>
          </cell>
          <cell r="G4282" t="str">
            <v>4</v>
          </cell>
          <cell r="H4282" t="str">
            <v>00</v>
          </cell>
          <cell r="I4282" t="str">
            <v>0</v>
          </cell>
          <cell r="J4282">
            <v>162</v>
          </cell>
          <cell r="K4282">
            <v>13060</v>
          </cell>
          <cell r="L4282">
            <v>13059</v>
          </cell>
          <cell r="M4282">
            <v>11904</v>
          </cell>
          <cell r="N4282">
            <v>14364</v>
          </cell>
          <cell r="O4282">
            <v>14364</v>
          </cell>
        </row>
        <row r="4283">
          <cell r="A4283" t="str">
            <v>17</v>
          </cell>
          <cell r="B4283" t="str">
            <v>01</v>
          </cell>
          <cell r="C4283" t="str">
            <v>04</v>
          </cell>
          <cell r="D4283" t="str">
            <v>01</v>
          </cell>
          <cell r="E4283" t="str">
            <v>10</v>
          </cell>
          <cell r="F4283" t="str">
            <v>26</v>
          </cell>
          <cell r="G4283" t="str">
            <v>1</v>
          </cell>
          <cell r="H4283" t="str">
            <v>00</v>
          </cell>
          <cell r="I4283" t="str">
            <v>0</v>
          </cell>
          <cell r="J4283">
            <v>0</v>
          </cell>
          <cell r="K4283">
            <v>500</v>
          </cell>
          <cell r="L4283">
            <v>500</v>
          </cell>
          <cell r="M4283">
            <v>500</v>
          </cell>
          <cell r="N4283">
            <v>500</v>
          </cell>
          <cell r="O4283">
            <v>500</v>
          </cell>
        </row>
        <row r="4284">
          <cell r="A4284" t="str">
            <v>17</v>
          </cell>
          <cell r="B4284" t="str">
            <v>01</v>
          </cell>
          <cell r="C4284" t="str">
            <v>04</v>
          </cell>
          <cell r="D4284" t="str">
            <v>01</v>
          </cell>
          <cell r="E4284" t="str">
            <v>12</v>
          </cell>
          <cell r="F4284" t="str">
            <v>01</v>
          </cell>
          <cell r="G4284" t="str">
            <v>1</v>
          </cell>
          <cell r="H4284" t="str">
            <v>00</v>
          </cell>
          <cell r="I4284" t="str">
            <v>0</v>
          </cell>
          <cell r="J4284">
            <v>284</v>
          </cell>
          <cell r="K4284">
            <v>375</v>
          </cell>
          <cell r="L4284">
            <v>375</v>
          </cell>
          <cell r="M4284">
            <v>375</v>
          </cell>
          <cell r="N4284">
            <v>375</v>
          </cell>
          <cell r="O4284">
            <v>375</v>
          </cell>
        </row>
        <row r="4285">
          <cell r="A4285" t="str">
            <v>17</v>
          </cell>
          <cell r="B4285" t="str">
            <v>01</v>
          </cell>
          <cell r="C4285" t="str">
            <v>04</v>
          </cell>
          <cell r="D4285" t="str">
            <v>01</v>
          </cell>
          <cell r="E4285" t="str">
            <v>13</v>
          </cell>
          <cell r="F4285" t="str">
            <v>08</v>
          </cell>
          <cell r="G4285" t="str">
            <v>1</v>
          </cell>
          <cell r="H4285" t="str">
            <v>00</v>
          </cell>
          <cell r="I4285" t="str">
            <v>0</v>
          </cell>
          <cell r="J4285">
            <v>0</v>
          </cell>
          <cell r="K4285">
            <v>1000</v>
          </cell>
          <cell r="L4285">
            <v>1000</v>
          </cell>
          <cell r="M4285">
            <v>1000</v>
          </cell>
          <cell r="N4285">
            <v>1000</v>
          </cell>
          <cell r="O4285">
            <v>1000</v>
          </cell>
        </row>
        <row r="4286">
          <cell r="A4286" t="str">
            <v>17</v>
          </cell>
          <cell r="B4286" t="str">
            <v>01</v>
          </cell>
          <cell r="C4286" t="str">
            <v>04</v>
          </cell>
          <cell r="D4286" t="str">
            <v>01</v>
          </cell>
          <cell r="E4286" t="str">
            <v>14</v>
          </cell>
          <cell r="F4286" t="str">
            <v>06</v>
          </cell>
          <cell r="G4286" t="str">
            <v>1</v>
          </cell>
          <cell r="H4286" t="str">
            <v>00</v>
          </cell>
          <cell r="I4286" t="str">
            <v>0</v>
          </cell>
          <cell r="J4286">
            <v>666</v>
          </cell>
          <cell r="K4286">
            <v>750</v>
          </cell>
          <cell r="L4286">
            <v>750</v>
          </cell>
          <cell r="M4286">
            <v>750</v>
          </cell>
          <cell r="N4286">
            <v>750</v>
          </cell>
          <cell r="O4286">
            <v>750</v>
          </cell>
        </row>
        <row r="4287">
          <cell r="A4287" t="str">
            <v>17</v>
          </cell>
          <cell r="B4287" t="str">
            <v>01</v>
          </cell>
          <cell r="C4287" t="str">
            <v>04</v>
          </cell>
          <cell r="D4287" t="str">
            <v>01</v>
          </cell>
          <cell r="E4287" t="str">
            <v>14</v>
          </cell>
          <cell r="F4287" t="str">
            <v>07</v>
          </cell>
          <cell r="G4287" t="str">
            <v>1</v>
          </cell>
          <cell r="H4287" t="str">
            <v>00</v>
          </cell>
          <cell r="I4287" t="str">
            <v>0</v>
          </cell>
          <cell r="J4287">
            <v>393</v>
          </cell>
          <cell r="K4287">
            <v>750</v>
          </cell>
          <cell r="L4287">
            <v>750</v>
          </cell>
          <cell r="M4287">
            <v>750</v>
          </cell>
          <cell r="N4287">
            <v>750</v>
          </cell>
          <cell r="O4287">
            <v>750</v>
          </cell>
        </row>
        <row r="4288">
          <cell r="A4288" t="str">
            <v>17</v>
          </cell>
          <cell r="B4288" t="str">
            <v>01</v>
          </cell>
          <cell r="C4288" t="str">
            <v>04</v>
          </cell>
          <cell r="D4288" t="str">
            <v>01</v>
          </cell>
          <cell r="E4288" t="str">
            <v>14</v>
          </cell>
          <cell r="F4288" t="str">
            <v>13</v>
          </cell>
          <cell r="G4288" t="str">
            <v>1</v>
          </cell>
          <cell r="H4288" t="str">
            <v>00</v>
          </cell>
          <cell r="I4288" t="str">
            <v>0</v>
          </cell>
          <cell r="J4288">
            <v>1500</v>
          </cell>
          <cell r="K4288">
            <v>3200</v>
          </cell>
          <cell r="L4288">
            <v>3200</v>
          </cell>
          <cell r="M4288">
            <v>3200</v>
          </cell>
          <cell r="N4288">
            <v>3200</v>
          </cell>
          <cell r="O4288">
            <v>3200</v>
          </cell>
        </row>
        <row r="4289">
          <cell r="A4289" t="str">
            <v>17</v>
          </cell>
          <cell r="B4289" t="str">
            <v>01</v>
          </cell>
          <cell r="C4289" t="str">
            <v>04</v>
          </cell>
          <cell r="D4289" t="str">
            <v>02</v>
          </cell>
          <cell r="E4289" t="str">
            <v>11</v>
          </cell>
          <cell r="F4289" t="str">
            <v>01</v>
          </cell>
          <cell r="G4289" t="str">
            <v>0</v>
          </cell>
          <cell r="H4289" t="str">
            <v>00</v>
          </cell>
          <cell r="I4289" t="str">
            <v>0</v>
          </cell>
          <cell r="J4289">
            <v>96209</v>
          </cell>
          <cell r="K4289">
            <v>21432</v>
          </cell>
          <cell r="L4289">
            <v>1</v>
          </cell>
          <cell r="M4289">
            <v>1</v>
          </cell>
          <cell r="N4289">
            <v>1</v>
          </cell>
          <cell r="O4289">
            <v>1</v>
          </cell>
        </row>
        <row r="4290">
          <cell r="A4290" t="str">
            <v>17</v>
          </cell>
          <cell r="B4290" t="str">
            <v>01</v>
          </cell>
          <cell r="C4290" t="str">
            <v>04</v>
          </cell>
          <cell r="D4290" t="str">
            <v>02</v>
          </cell>
          <cell r="E4290" t="str">
            <v>13</v>
          </cell>
          <cell r="F4290" t="str">
            <v>03</v>
          </cell>
          <cell r="G4290" t="str">
            <v>0</v>
          </cell>
          <cell r="H4290" t="str">
            <v>00</v>
          </cell>
          <cell r="I4290" t="str">
            <v>0</v>
          </cell>
          <cell r="J4290">
            <v>49971</v>
          </cell>
          <cell r="K4290">
            <v>50000</v>
          </cell>
          <cell r="L4290">
            <v>50000</v>
          </cell>
          <cell r="M4290">
            <v>50000</v>
          </cell>
          <cell r="N4290">
            <v>50000</v>
          </cell>
          <cell r="O4290">
            <v>50000</v>
          </cell>
        </row>
        <row r="4291">
          <cell r="A4291" t="str">
            <v>17</v>
          </cell>
          <cell r="B4291" t="str">
            <v>01</v>
          </cell>
          <cell r="C4291" t="str">
            <v>04</v>
          </cell>
          <cell r="D4291" t="str">
            <v>02</v>
          </cell>
          <cell r="E4291" t="str">
            <v>13</v>
          </cell>
          <cell r="F4291" t="str">
            <v>27</v>
          </cell>
          <cell r="G4291" t="str">
            <v>0</v>
          </cell>
          <cell r="H4291" t="str">
            <v>00</v>
          </cell>
          <cell r="I4291" t="str">
            <v>0</v>
          </cell>
          <cell r="J4291">
            <v>588924</v>
          </cell>
          <cell r="K4291">
            <v>699038</v>
          </cell>
          <cell r="L4291">
            <v>499038</v>
          </cell>
          <cell r="M4291">
            <v>77316</v>
          </cell>
          <cell r="N4291">
            <v>77316</v>
          </cell>
          <cell r="O4291">
            <v>77316</v>
          </cell>
        </row>
        <row r="4292">
          <cell r="A4292" t="str">
            <v>17</v>
          </cell>
          <cell r="B4292" t="str">
            <v>01</v>
          </cell>
          <cell r="C4292" t="str">
            <v>04</v>
          </cell>
          <cell r="D4292" t="str">
            <v>03</v>
          </cell>
          <cell r="E4292" t="str">
            <v>13</v>
          </cell>
          <cell r="F4292" t="str">
            <v>03</v>
          </cell>
          <cell r="G4292" t="str">
            <v>0</v>
          </cell>
          <cell r="H4292" t="str">
            <v>00</v>
          </cell>
          <cell r="I4292" t="str">
            <v>0</v>
          </cell>
          <cell r="J4292">
            <v>27938</v>
          </cell>
          <cell r="K4292">
            <v>8243</v>
          </cell>
          <cell r="L4292">
            <v>8242</v>
          </cell>
          <cell r="M4292">
            <v>8242</v>
          </cell>
          <cell r="N4292">
            <v>8242</v>
          </cell>
          <cell r="O4292">
            <v>8242</v>
          </cell>
        </row>
        <row r="4293">
          <cell r="A4293" t="str">
            <v>17</v>
          </cell>
          <cell r="B4293" t="str">
            <v>01</v>
          </cell>
          <cell r="C4293" t="str">
            <v>04</v>
          </cell>
          <cell r="D4293" t="str">
            <v>03</v>
          </cell>
          <cell r="E4293" t="str">
            <v>13</v>
          </cell>
          <cell r="F4293" t="str">
            <v>27</v>
          </cell>
          <cell r="G4293" t="str">
            <v>0</v>
          </cell>
          <cell r="H4293" t="str">
            <v>00</v>
          </cell>
          <cell r="I4293" t="str">
            <v>0</v>
          </cell>
          <cell r="J4293">
            <v>0</v>
          </cell>
          <cell r="K4293">
            <v>600000</v>
          </cell>
          <cell r="L4293">
            <v>300000</v>
          </cell>
          <cell r="M4293">
            <v>0</v>
          </cell>
          <cell r="N4293">
            <v>0</v>
          </cell>
          <cell r="O4293">
            <v>0</v>
          </cell>
        </row>
        <row r="4294">
          <cell r="A4294" t="str">
            <v>17</v>
          </cell>
          <cell r="B4294" t="str">
            <v>01</v>
          </cell>
          <cell r="C4294" t="str">
            <v>04</v>
          </cell>
          <cell r="D4294" t="str">
            <v>03</v>
          </cell>
          <cell r="E4294" t="str">
            <v>14</v>
          </cell>
          <cell r="F4294" t="str">
            <v>02</v>
          </cell>
          <cell r="G4294" t="str">
            <v>0</v>
          </cell>
          <cell r="H4294" t="str">
            <v>00</v>
          </cell>
          <cell r="I4294" t="str">
            <v>0</v>
          </cell>
          <cell r="J4294">
            <v>1999</v>
          </cell>
          <cell r="K4294">
            <v>2000</v>
          </cell>
          <cell r="L4294">
            <v>2000</v>
          </cell>
          <cell r="M4294">
            <v>2000</v>
          </cell>
          <cell r="N4294">
            <v>2000</v>
          </cell>
          <cell r="O4294">
            <v>2000</v>
          </cell>
        </row>
        <row r="4295">
          <cell r="A4295" t="str">
            <v>17</v>
          </cell>
          <cell r="B4295" t="str">
            <v>01</v>
          </cell>
          <cell r="C4295" t="str">
            <v>04</v>
          </cell>
          <cell r="D4295" t="str">
            <v>03</v>
          </cell>
          <cell r="E4295" t="str">
            <v>14</v>
          </cell>
          <cell r="F4295" t="str">
            <v>05</v>
          </cell>
          <cell r="G4295" t="str">
            <v>0</v>
          </cell>
          <cell r="H4295" t="str">
            <v>00</v>
          </cell>
          <cell r="I4295" t="str">
            <v>0</v>
          </cell>
          <cell r="J4295">
            <v>0</v>
          </cell>
          <cell r="K4295">
            <v>500</v>
          </cell>
          <cell r="L4295">
            <v>500</v>
          </cell>
          <cell r="M4295">
            <v>500</v>
          </cell>
          <cell r="N4295">
            <v>500</v>
          </cell>
          <cell r="O4295">
            <v>500</v>
          </cell>
        </row>
        <row r="4296">
          <cell r="A4296" t="str">
            <v>17</v>
          </cell>
          <cell r="B4296" t="str">
            <v>01</v>
          </cell>
          <cell r="C4296" t="str">
            <v>04</v>
          </cell>
          <cell r="D4296" t="str">
            <v>03</v>
          </cell>
          <cell r="E4296" t="str">
            <v>14</v>
          </cell>
          <cell r="F4296" t="str">
            <v>06</v>
          </cell>
          <cell r="G4296" t="str">
            <v>0</v>
          </cell>
          <cell r="H4296" t="str">
            <v>00</v>
          </cell>
          <cell r="I4296" t="str">
            <v>0</v>
          </cell>
          <cell r="J4296">
            <v>1496</v>
          </cell>
          <cell r="K4296">
            <v>375</v>
          </cell>
          <cell r="L4296">
            <v>375</v>
          </cell>
          <cell r="M4296">
            <v>375</v>
          </cell>
          <cell r="N4296">
            <v>375</v>
          </cell>
          <cell r="O4296">
            <v>375</v>
          </cell>
        </row>
        <row r="4297">
          <cell r="A4297" t="str">
            <v>17</v>
          </cell>
          <cell r="B4297" t="str">
            <v>01</v>
          </cell>
          <cell r="C4297" t="str">
            <v>04</v>
          </cell>
          <cell r="D4297" t="str">
            <v>03</v>
          </cell>
          <cell r="E4297" t="str">
            <v>14</v>
          </cell>
          <cell r="F4297" t="str">
            <v>17</v>
          </cell>
          <cell r="G4297" t="str">
            <v>0</v>
          </cell>
          <cell r="H4297" t="str">
            <v>00</v>
          </cell>
          <cell r="I4297" t="str">
            <v>0</v>
          </cell>
          <cell r="J4297">
            <v>5108</v>
          </cell>
          <cell r="K4297">
            <v>1</v>
          </cell>
          <cell r="L4297">
            <v>1</v>
          </cell>
          <cell r="M4297">
            <v>1</v>
          </cell>
          <cell r="N4297">
            <v>1</v>
          </cell>
          <cell r="O4297">
            <v>1</v>
          </cell>
        </row>
        <row r="4298">
          <cell r="A4298" t="str">
            <v>17</v>
          </cell>
          <cell r="B4298" t="str">
            <v>01</v>
          </cell>
          <cell r="C4298" t="str">
            <v>04</v>
          </cell>
          <cell r="D4298" t="str">
            <v>03</v>
          </cell>
          <cell r="E4298" t="str">
            <v>14</v>
          </cell>
          <cell r="F4298" t="str">
            <v>67</v>
          </cell>
          <cell r="G4298" t="str">
            <v>0</v>
          </cell>
          <cell r="H4298" t="str">
            <v>00</v>
          </cell>
          <cell r="I4298" t="str">
            <v>0</v>
          </cell>
          <cell r="J4298">
            <v>139606</v>
          </cell>
          <cell r="K4298">
            <v>644418</v>
          </cell>
          <cell r="L4298">
            <v>544418</v>
          </cell>
          <cell r="M4298">
            <v>1</v>
          </cell>
          <cell r="N4298">
            <v>1</v>
          </cell>
          <cell r="O4298">
            <v>1</v>
          </cell>
        </row>
        <row r="4299">
          <cell r="A4299" t="str">
            <v>17</v>
          </cell>
          <cell r="B4299" t="str">
            <v>01</v>
          </cell>
          <cell r="C4299" t="str">
            <v>04</v>
          </cell>
          <cell r="D4299" t="str">
            <v>04</v>
          </cell>
          <cell r="E4299" t="str">
            <v>12</v>
          </cell>
          <cell r="F4299" t="str">
            <v>01</v>
          </cell>
          <cell r="G4299" t="str">
            <v>0</v>
          </cell>
          <cell r="H4299" t="str">
            <v>00</v>
          </cell>
          <cell r="I4299" t="str">
            <v>0</v>
          </cell>
          <cell r="J4299">
            <v>0</v>
          </cell>
          <cell r="K4299">
            <v>375</v>
          </cell>
          <cell r="L4299">
            <v>375</v>
          </cell>
          <cell r="M4299">
            <v>375</v>
          </cell>
          <cell r="N4299">
            <v>375</v>
          </cell>
          <cell r="O4299">
            <v>375</v>
          </cell>
        </row>
        <row r="4300">
          <cell r="A4300" t="str">
            <v>17</v>
          </cell>
          <cell r="B4300" t="str">
            <v>01</v>
          </cell>
          <cell r="C4300" t="str">
            <v>04</v>
          </cell>
          <cell r="D4300" t="str">
            <v>04</v>
          </cell>
          <cell r="E4300" t="str">
            <v>12</v>
          </cell>
          <cell r="F4300" t="str">
            <v>07</v>
          </cell>
          <cell r="G4300" t="str">
            <v>0</v>
          </cell>
          <cell r="H4300" t="str">
            <v>00</v>
          </cell>
          <cell r="I4300" t="str">
            <v>0</v>
          </cell>
          <cell r="J4300">
            <v>103</v>
          </cell>
          <cell r="K4300">
            <v>2370</v>
          </cell>
          <cell r="L4300">
            <v>132</v>
          </cell>
          <cell r="M4300">
            <v>132</v>
          </cell>
          <cell r="N4300">
            <v>132</v>
          </cell>
          <cell r="O4300">
            <v>132</v>
          </cell>
        </row>
        <row r="4301">
          <cell r="A4301" t="str">
            <v>17</v>
          </cell>
          <cell r="B4301" t="str">
            <v>01</v>
          </cell>
          <cell r="C4301" t="str">
            <v>04</v>
          </cell>
          <cell r="D4301" t="str">
            <v>04</v>
          </cell>
          <cell r="E4301" t="str">
            <v>12</v>
          </cell>
          <cell r="F4301" t="str">
            <v>07</v>
          </cell>
          <cell r="G4301" t="str">
            <v>2</v>
          </cell>
          <cell r="H4301" t="str">
            <v>00</v>
          </cell>
          <cell r="I4301" t="str">
            <v>0</v>
          </cell>
          <cell r="J4301">
            <v>449</v>
          </cell>
          <cell r="K4301">
            <v>500</v>
          </cell>
          <cell r="L4301">
            <v>500</v>
          </cell>
          <cell r="M4301">
            <v>500</v>
          </cell>
          <cell r="N4301">
            <v>500</v>
          </cell>
          <cell r="O4301">
            <v>500</v>
          </cell>
        </row>
        <row r="4302">
          <cell r="A4302" t="str">
            <v>17</v>
          </cell>
          <cell r="B4302" t="str">
            <v>01</v>
          </cell>
          <cell r="C4302" t="str">
            <v>04</v>
          </cell>
          <cell r="D4302" t="str">
            <v>04</v>
          </cell>
          <cell r="E4302" t="str">
            <v>12</v>
          </cell>
          <cell r="F4302" t="str">
            <v>07</v>
          </cell>
          <cell r="G4302" t="str">
            <v>3</v>
          </cell>
          <cell r="H4302" t="str">
            <v>00</v>
          </cell>
          <cell r="I4302" t="str">
            <v>0</v>
          </cell>
          <cell r="J4302">
            <v>378</v>
          </cell>
          <cell r="K4302">
            <v>500</v>
          </cell>
          <cell r="L4302">
            <v>500</v>
          </cell>
          <cell r="M4302">
            <v>500</v>
          </cell>
          <cell r="N4302">
            <v>500</v>
          </cell>
          <cell r="O4302">
            <v>500</v>
          </cell>
        </row>
        <row r="4303">
          <cell r="A4303" t="str">
            <v>17</v>
          </cell>
          <cell r="B4303" t="str">
            <v>01</v>
          </cell>
          <cell r="C4303" t="str">
            <v>04</v>
          </cell>
          <cell r="D4303" t="str">
            <v>04</v>
          </cell>
          <cell r="E4303" t="str">
            <v>13</v>
          </cell>
          <cell r="F4303" t="str">
            <v>03</v>
          </cell>
          <cell r="G4303" t="str">
            <v>0</v>
          </cell>
          <cell r="H4303" t="str">
            <v>00</v>
          </cell>
          <cell r="I4303" t="str">
            <v>0</v>
          </cell>
          <cell r="J4303">
            <v>38236</v>
          </cell>
          <cell r="K4303">
            <v>42508</v>
          </cell>
          <cell r="L4303">
            <v>42508</v>
          </cell>
          <cell r="M4303">
            <v>42508</v>
          </cell>
          <cell r="N4303">
            <v>42508</v>
          </cell>
          <cell r="O4303">
            <v>42508</v>
          </cell>
        </row>
        <row r="4304">
          <cell r="A4304" t="str">
            <v>17</v>
          </cell>
          <cell r="B4304" t="str">
            <v>01</v>
          </cell>
          <cell r="C4304" t="str">
            <v>04</v>
          </cell>
          <cell r="D4304" t="str">
            <v>04</v>
          </cell>
          <cell r="E4304" t="str">
            <v>13</v>
          </cell>
          <cell r="F4304" t="str">
            <v>03</v>
          </cell>
          <cell r="G4304" t="str">
            <v>5</v>
          </cell>
          <cell r="H4304" t="str">
            <v>00</v>
          </cell>
          <cell r="I4304" t="str">
            <v>0</v>
          </cell>
          <cell r="J4304">
            <v>521</v>
          </cell>
          <cell r="K4304">
            <v>77408</v>
          </cell>
          <cell r="L4304">
            <v>1000</v>
          </cell>
          <cell r="M4304">
            <v>1000</v>
          </cell>
          <cell r="N4304">
            <v>1000</v>
          </cell>
          <cell r="O4304">
            <v>1000</v>
          </cell>
        </row>
        <row r="4305">
          <cell r="A4305" t="str">
            <v>17</v>
          </cell>
          <cell r="B4305" t="str">
            <v>01</v>
          </cell>
          <cell r="C4305" t="str">
            <v>04</v>
          </cell>
          <cell r="D4305" t="str">
            <v>04</v>
          </cell>
          <cell r="E4305" t="str">
            <v>14</v>
          </cell>
          <cell r="F4305" t="str">
            <v>02</v>
          </cell>
          <cell r="G4305" t="str">
            <v>0</v>
          </cell>
          <cell r="H4305" t="str">
            <v>00</v>
          </cell>
          <cell r="I4305" t="str">
            <v>0</v>
          </cell>
          <cell r="J4305">
            <v>799</v>
          </cell>
          <cell r="K4305">
            <v>800</v>
          </cell>
          <cell r="L4305">
            <v>800</v>
          </cell>
          <cell r="M4305">
            <v>800</v>
          </cell>
          <cell r="N4305">
            <v>800</v>
          </cell>
          <cell r="O4305">
            <v>800</v>
          </cell>
        </row>
        <row r="4306">
          <cell r="A4306" t="str">
            <v>17</v>
          </cell>
          <cell r="B4306" t="str">
            <v>01</v>
          </cell>
          <cell r="C4306" t="str">
            <v>04</v>
          </cell>
          <cell r="D4306" t="str">
            <v>04</v>
          </cell>
          <cell r="E4306" t="str">
            <v>14</v>
          </cell>
          <cell r="F4306" t="str">
            <v>06</v>
          </cell>
          <cell r="G4306" t="str">
            <v>0</v>
          </cell>
          <cell r="H4306" t="str">
            <v>00</v>
          </cell>
          <cell r="I4306" t="str">
            <v>0</v>
          </cell>
          <cell r="J4306">
            <v>201</v>
          </cell>
          <cell r="K4306">
            <v>375</v>
          </cell>
          <cell r="L4306">
            <v>375</v>
          </cell>
          <cell r="M4306">
            <v>375</v>
          </cell>
          <cell r="N4306">
            <v>375</v>
          </cell>
          <cell r="O4306">
            <v>375</v>
          </cell>
        </row>
        <row r="4307">
          <cell r="A4307" t="str">
            <v>17</v>
          </cell>
          <cell r="B4307" t="str">
            <v>01</v>
          </cell>
          <cell r="C4307" t="str">
            <v>04</v>
          </cell>
          <cell r="D4307" t="str">
            <v>04</v>
          </cell>
          <cell r="E4307" t="str">
            <v>14</v>
          </cell>
          <cell r="F4307" t="str">
            <v>13</v>
          </cell>
          <cell r="G4307" t="str">
            <v>0</v>
          </cell>
          <cell r="H4307" t="str">
            <v>00</v>
          </cell>
          <cell r="I4307" t="str">
            <v>0</v>
          </cell>
          <cell r="J4307">
            <v>31815</v>
          </cell>
          <cell r="K4307">
            <v>31975</v>
          </cell>
          <cell r="L4307">
            <v>31975</v>
          </cell>
          <cell r="M4307">
            <v>31975</v>
          </cell>
          <cell r="N4307">
            <v>31975</v>
          </cell>
          <cell r="O4307">
            <v>31975</v>
          </cell>
        </row>
        <row r="4308">
          <cell r="A4308" t="str">
            <v>17</v>
          </cell>
          <cell r="B4308" t="str">
            <v>01</v>
          </cell>
          <cell r="C4308" t="str">
            <v>04</v>
          </cell>
          <cell r="D4308" t="str">
            <v>04</v>
          </cell>
          <cell r="E4308" t="str">
            <v>14</v>
          </cell>
          <cell r="F4308" t="str">
            <v>13</v>
          </cell>
          <cell r="G4308" t="str">
            <v>5</v>
          </cell>
          <cell r="H4308" t="str">
            <v>00</v>
          </cell>
          <cell r="I4308" t="str">
            <v>0</v>
          </cell>
          <cell r="J4308">
            <v>728</v>
          </cell>
          <cell r="K4308">
            <v>1000</v>
          </cell>
          <cell r="L4308">
            <v>1000</v>
          </cell>
          <cell r="M4308">
            <v>1000</v>
          </cell>
          <cell r="N4308">
            <v>1000</v>
          </cell>
          <cell r="O4308">
            <v>1000</v>
          </cell>
        </row>
        <row r="4309">
          <cell r="A4309" t="str">
            <v>17</v>
          </cell>
          <cell r="B4309" t="str">
            <v>01</v>
          </cell>
          <cell r="C4309" t="str">
            <v>04</v>
          </cell>
          <cell r="D4309" t="str">
            <v>04</v>
          </cell>
          <cell r="E4309" t="str">
            <v>14</v>
          </cell>
          <cell r="F4309" t="str">
            <v>17</v>
          </cell>
          <cell r="G4309" t="str">
            <v>0</v>
          </cell>
          <cell r="H4309" t="str">
            <v>00</v>
          </cell>
          <cell r="I4309" t="str">
            <v>0</v>
          </cell>
          <cell r="J4309">
            <v>15733</v>
          </cell>
          <cell r="K4309">
            <v>57577</v>
          </cell>
          <cell r="L4309">
            <v>1</v>
          </cell>
          <cell r="M4309">
            <v>1</v>
          </cell>
          <cell r="N4309">
            <v>1</v>
          </cell>
          <cell r="O4309">
            <v>1</v>
          </cell>
        </row>
        <row r="4310">
          <cell r="A4310" t="str">
            <v>17</v>
          </cell>
          <cell r="B4310" t="str">
            <v>01</v>
          </cell>
          <cell r="C4310" t="str">
            <v>04</v>
          </cell>
          <cell r="D4310" t="str">
            <v>05</v>
          </cell>
          <cell r="E4310" t="str">
            <v>11</v>
          </cell>
          <cell r="F4310" t="str">
            <v>01</v>
          </cell>
          <cell r="G4310" t="str">
            <v>3</v>
          </cell>
          <cell r="H4310" t="str">
            <v>00</v>
          </cell>
          <cell r="I4310" t="str">
            <v>0</v>
          </cell>
          <cell r="J4310">
            <v>3472</v>
          </cell>
          <cell r="K4310">
            <v>1</v>
          </cell>
          <cell r="L4310">
            <v>1</v>
          </cell>
          <cell r="M4310">
            <v>1</v>
          </cell>
          <cell r="N4310">
            <v>1</v>
          </cell>
          <cell r="O4310">
            <v>1</v>
          </cell>
        </row>
        <row r="4311">
          <cell r="A4311" t="str">
            <v>17</v>
          </cell>
          <cell r="B4311" t="str">
            <v>01</v>
          </cell>
          <cell r="C4311" t="str">
            <v>04</v>
          </cell>
          <cell r="D4311" t="str">
            <v>05</v>
          </cell>
          <cell r="E4311" t="str">
            <v>12</v>
          </cell>
          <cell r="F4311" t="str">
            <v>01</v>
          </cell>
          <cell r="G4311" t="str">
            <v>0</v>
          </cell>
          <cell r="H4311" t="str">
            <v>00</v>
          </cell>
          <cell r="I4311" t="str">
            <v>0</v>
          </cell>
          <cell r="J4311">
            <v>645</v>
          </cell>
          <cell r="K4311">
            <v>750</v>
          </cell>
          <cell r="L4311">
            <v>750</v>
          </cell>
          <cell r="M4311">
            <v>750</v>
          </cell>
          <cell r="N4311">
            <v>750</v>
          </cell>
          <cell r="O4311">
            <v>750</v>
          </cell>
        </row>
        <row r="4312">
          <cell r="A4312" t="str">
            <v>17</v>
          </cell>
          <cell r="B4312" t="str">
            <v>01</v>
          </cell>
          <cell r="C4312" t="str">
            <v>04</v>
          </cell>
          <cell r="D4312" t="str">
            <v>05</v>
          </cell>
          <cell r="E4312" t="str">
            <v>12</v>
          </cell>
          <cell r="F4312" t="str">
            <v>07</v>
          </cell>
          <cell r="G4312" t="str">
            <v>0</v>
          </cell>
          <cell r="H4312" t="str">
            <v>00</v>
          </cell>
          <cell r="I4312" t="str">
            <v>0</v>
          </cell>
          <cell r="J4312">
            <v>6464</v>
          </cell>
          <cell r="K4312">
            <v>9308</v>
          </cell>
          <cell r="L4312">
            <v>9308</v>
          </cell>
          <cell r="M4312">
            <v>9308</v>
          </cell>
          <cell r="N4312">
            <v>9308</v>
          </cell>
          <cell r="O4312">
            <v>9308</v>
          </cell>
        </row>
        <row r="4313">
          <cell r="A4313" t="str">
            <v>17</v>
          </cell>
          <cell r="B4313" t="str">
            <v>01</v>
          </cell>
          <cell r="C4313" t="str">
            <v>04</v>
          </cell>
          <cell r="D4313" t="str">
            <v>05</v>
          </cell>
          <cell r="E4313" t="str">
            <v>13</v>
          </cell>
          <cell r="F4313" t="str">
            <v>03</v>
          </cell>
          <cell r="G4313" t="str">
            <v>0</v>
          </cell>
          <cell r="H4313" t="str">
            <v>00</v>
          </cell>
          <cell r="I4313" t="str">
            <v>0</v>
          </cell>
          <cell r="J4313">
            <v>66986</v>
          </cell>
          <cell r="K4313">
            <v>72920</v>
          </cell>
          <cell r="L4313">
            <v>72920</v>
          </cell>
          <cell r="M4313">
            <v>72920</v>
          </cell>
          <cell r="N4313">
            <v>72920</v>
          </cell>
          <cell r="O4313">
            <v>72920</v>
          </cell>
        </row>
        <row r="4314">
          <cell r="A4314" t="str">
            <v>17</v>
          </cell>
          <cell r="B4314" t="str">
            <v>01</v>
          </cell>
          <cell r="C4314" t="str">
            <v>04</v>
          </cell>
          <cell r="D4314" t="str">
            <v>05</v>
          </cell>
          <cell r="E4314" t="str">
            <v>13</v>
          </cell>
          <cell r="F4314" t="str">
            <v>03</v>
          </cell>
          <cell r="G4314" t="str">
            <v>2</v>
          </cell>
          <cell r="H4314" t="str">
            <v>00</v>
          </cell>
          <cell r="I4314" t="str">
            <v>0</v>
          </cell>
          <cell r="J4314">
            <v>2862</v>
          </cell>
          <cell r="K4314">
            <v>5000</v>
          </cell>
          <cell r="L4314">
            <v>5000</v>
          </cell>
          <cell r="M4314">
            <v>10000</v>
          </cell>
          <cell r="N4314">
            <v>10000</v>
          </cell>
          <cell r="O4314">
            <v>10000</v>
          </cell>
        </row>
        <row r="4315">
          <cell r="A4315" t="str">
            <v>17</v>
          </cell>
          <cell r="B4315" t="str">
            <v>01</v>
          </cell>
          <cell r="C4315" t="str">
            <v>04</v>
          </cell>
          <cell r="D4315" t="str">
            <v>05</v>
          </cell>
          <cell r="E4315" t="str">
            <v>13</v>
          </cell>
          <cell r="F4315" t="str">
            <v>03</v>
          </cell>
          <cell r="G4315" t="str">
            <v>3</v>
          </cell>
          <cell r="H4315" t="str">
            <v>00</v>
          </cell>
          <cell r="I4315" t="str">
            <v>0</v>
          </cell>
          <cell r="J4315">
            <v>5925</v>
          </cell>
          <cell r="K4315">
            <v>6000</v>
          </cell>
          <cell r="L4315">
            <v>6000</v>
          </cell>
          <cell r="M4315">
            <v>6000</v>
          </cell>
          <cell r="N4315">
            <v>6000</v>
          </cell>
          <cell r="O4315">
            <v>6000</v>
          </cell>
        </row>
        <row r="4316">
          <cell r="A4316" t="str">
            <v>17</v>
          </cell>
          <cell r="B4316" t="str">
            <v>01</v>
          </cell>
          <cell r="C4316" t="str">
            <v>04</v>
          </cell>
          <cell r="D4316" t="str">
            <v>05</v>
          </cell>
          <cell r="E4316" t="str">
            <v>13</v>
          </cell>
          <cell r="F4316" t="str">
            <v>03</v>
          </cell>
          <cell r="G4316" t="str">
            <v>4</v>
          </cell>
          <cell r="H4316" t="str">
            <v>00</v>
          </cell>
          <cell r="I4316" t="str">
            <v>0</v>
          </cell>
          <cell r="J4316">
            <v>390</v>
          </cell>
          <cell r="K4316">
            <v>500</v>
          </cell>
          <cell r="L4316">
            <v>500</v>
          </cell>
          <cell r="M4316">
            <v>500</v>
          </cell>
          <cell r="N4316">
            <v>500</v>
          </cell>
          <cell r="O4316">
            <v>500</v>
          </cell>
        </row>
        <row r="4317">
          <cell r="A4317" t="str">
            <v>17</v>
          </cell>
          <cell r="B4317" t="str">
            <v>01</v>
          </cell>
          <cell r="C4317" t="str">
            <v>04</v>
          </cell>
          <cell r="D4317" t="str">
            <v>05</v>
          </cell>
          <cell r="E4317" t="str">
            <v>13</v>
          </cell>
          <cell r="F4317" t="str">
            <v>27</v>
          </cell>
          <cell r="G4317" t="str">
            <v>0</v>
          </cell>
          <cell r="H4317" t="str">
            <v>00</v>
          </cell>
          <cell r="I4317" t="str">
            <v>0</v>
          </cell>
          <cell r="J4317">
            <v>0</v>
          </cell>
          <cell r="K4317">
            <v>3000000</v>
          </cell>
          <cell r="L4317">
            <v>2700000</v>
          </cell>
          <cell r="M4317">
            <v>1</v>
          </cell>
          <cell r="N4317">
            <v>1</v>
          </cell>
          <cell r="O4317">
            <v>1</v>
          </cell>
        </row>
        <row r="4318">
          <cell r="A4318" t="str">
            <v>17</v>
          </cell>
          <cell r="B4318" t="str">
            <v>01</v>
          </cell>
          <cell r="C4318" t="str">
            <v>04</v>
          </cell>
          <cell r="D4318" t="str">
            <v>05</v>
          </cell>
          <cell r="E4318" t="str">
            <v>14</v>
          </cell>
          <cell r="F4318" t="str">
            <v>13</v>
          </cell>
          <cell r="G4318" t="str">
            <v>0</v>
          </cell>
          <cell r="H4318" t="str">
            <v>00</v>
          </cell>
          <cell r="I4318" t="str">
            <v>0</v>
          </cell>
          <cell r="J4318">
            <v>0</v>
          </cell>
          <cell r="K4318">
            <v>6026</v>
          </cell>
          <cell r="L4318">
            <v>6023</v>
          </cell>
          <cell r="M4318">
            <v>6023</v>
          </cell>
          <cell r="N4318">
            <v>6023</v>
          </cell>
          <cell r="O4318">
            <v>6023</v>
          </cell>
        </row>
        <row r="4319">
          <cell r="A4319" t="str">
            <v>17</v>
          </cell>
          <cell r="B4319" t="str">
            <v>01</v>
          </cell>
          <cell r="C4319" t="str">
            <v>04</v>
          </cell>
          <cell r="D4319" t="str">
            <v>05</v>
          </cell>
          <cell r="E4319" t="str">
            <v>14</v>
          </cell>
          <cell r="F4319" t="str">
            <v>67</v>
          </cell>
          <cell r="G4319" t="str">
            <v>0</v>
          </cell>
          <cell r="H4319" t="str">
            <v>00</v>
          </cell>
          <cell r="I4319" t="str">
            <v>0</v>
          </cell>
          <cell r="J4319">
            <v>11202</v>
          </cell>
          <cell r="K4319">
            <v>511203</v>
          </cell>
          <cell r="L4319">
            <v>511203</v>
          </cell>
          <cell r="M4319">
            <v>1</v>
          </cell>
          <cell r="N4319">
            <v>1</v>
          </cell>
          <cell r="O4319">
            <v>1</v>
          </cell>
        </row>
        <row r="4320">
          <cell r="A4320" t="str">
            <v>17</v>
          </cell>
          <cell r="B4320" t="str">
            <v>01</v>
          </cell>
          <cell r="C4320" t="str">
            <v>04</v>
          </cell>
          <cell r="D4320" t="str">
            <v>05</v>
          </cell>
          <cell r="E4320" t="str">
            <v>14</v>
          </cell>
          <cell r="F4320" t="str">
            <v>67</v>
          </cell>
          <cell r="G4320" t="str">
            <v>2</v>
          </cell>
          <cell r="H4320" t="str">
            <v>00</v>
          </cell>
          <cell r="I4320" t="str">
            <v>0</v>
          </cell>
          <cell r="J4320">
            <v>13190</v>
          </cell>
          <cell r="K4320">
            <v>16000</v>
          </cell>
          <cell r="L4320">
            <v>16000</v>
          </cell>
          <cell r="M4320">
            <v>6000</v>
          </cell>
          <cell r="N4320">
            <v>6000</v>
          </cell>
          <cell r="O4320">
            <v>6000</v>
          </cell>
        </row>
        <row r="4321">
          <cell r="A4321" t="str">
            <v>17</v>
          </cell>
          <cell r="B4321" t="str">
            <v>01</v>
          </cell>
          <cell r="C4321" t="str">
            <v>04</v>
          </cell>
          <cell r="D4321" t="str">
            <v>05</v>
          </cell>
          <cell r="E4321" t="str">
            <v>14</v>
          </cell>
          <cell r="F4321" t="str">
            <v>67</v>
          </cell>
          <cell r="G4321" t="str">
            <v>3</v>
          </cell>
          <cell r="H4321" t="str">
            <v>00</v>
          </cell>
          <cell r="I4321" t="str">
            <v>0</v>
          </cell>
          <cell r="J4321">
            <v>4994</v>
          </cell>
          <cell r="K4321">
            <v>8000</v>
          </cell>
          <cell r="L4321">
            <v>8000</v>
          </cell>
          <cell r="M4321">
            <v>21388</v>
          </cell>
          <cell r="N4321">
            <v>21388</v>
          </cell>
          <cell r="O4321">
            <v>21388</v>
          </cell>
        </row>
        <row r="4322">
          <cell r="A4322" t="str">
            <v>17</v>
          </cell>
          <cell r="B4322" t="str">
            <v>01</v>
          </cell>
          <cell r="C4322" t="str">
            <v>04</v>
          </cell>
          <cell r="D4322" t="str">
            <v>05</v>
          </cell>
          <cell r="E4322" t="str">
            <v>14</v>
          </cell>
          <cell r="F4322" t="str">
            <v>67</v>
          </cell>
          <cell r="G4322" t="str">
            <v>4</v>
          </cell>
          <cell r="H4322" t="str">
            <v>00</v>
          </cell>
          <cell r="I4322" t="str">
            <v>0</v>
          </cell>
          <cell r="J4322">
            <v>2260</v>
          </cell>
          <cell r="K4322">
            <v>3000</v>
          </cell>
          <cell r="L4322">
            <v>3000</v>
          </cell>
          <cell r="M4322">
            <v>3000</v>
          </cell>
          <cell r="N4322">
            <v>3000</v>
          </cell>
          <cell r="O4322">
            <v>3000</v>
          </cell>
        </row>
        <row r="4323">
          <cell r="A4323" t="str">
            <v>17</v>
          </cell>
          <cell r="B4323" t="str">
            <v>01</v>
          </cell>
          <cell r="C4323" t="str">
            <v>04</v>
          </cell>
          <cell r="D4323" t="str">
            <v>06</v>
          </cell>
          <cell r="E4323" t="str">
            <v>12</v>
          </cell>
          <cell r="F4323" t="str">
            <v>01</v>
          </cell>
          <cell r="G4323" t="str">
            <v>0</v>
          </cell>
          <cell r="H4323" t="str">
            <v>00</v>
          </cell>
          <cell r="I4323" t="str">
            <v>0</v>
          </cell>
          <cell r="J4323">
            <v>13255</v>
          </cell>
          <cell r="K4323">
            <v>15000</v>
          </cell>
          <cell r="L4323">
            <v>15000</v>
          </cell>
          <cell r="M4323">
            <v>15000</v>
          </cell>
          <cell r="N4323">
            <v>15000</v>
          </cell>
          <cell r="O4323">
            <v>15000</v>
          </cell>
        </row>
        <row r="4324">
          <cell r="A4324" t="str">
            <v>17</v>
          </cell>
          <cell r="B4324" t="str">
            <v>01</v>
          </cell>
          <cell r="C4324" t="str">
            <v>04</v>
          </cell>
          <cell r="D4324" t="str">
            <v>06</v>
          </cell>
          <cell r="E4324" t="str">
            <v>13</v>
          </cell>
          <cell r="F4324" t="str">
            <v>03</v>
          </cell>
          <cell r="G4324" t="str">
            <v>0</v>
          </cell>
          <cell r="H4324" t="str">
            <v>00</v>
          </cell>
          <cell r="I4324" t="str">
            <v>0</v>
          </cell>
          <cell r="J4324">
            <v>79909</v>
          </cell>
          <cell r="K4324">
            <v>80001</v>
          </cell>
          <cell r="L4324">
            <v>80001</v>
          </cell>
          <cell r="M4324">
            <v>30001</v>
          </cell>
          <cell r="N4324">
            <v>30001</v>
          </cell>
          <cell r="O4324">
            <v>30001</v>
          </cell>
        </row>
        <row r="4325">
          <cell r="A4325" t="str">
            <v>17</v>
          </cell>
          <cell r="B4325" t="str">
            <v>01</v>
          </cell>
          <cell r="C4325" t="str">
            <v>04</v>
          </cell>
          <cell r="D4325" t="str">
            <v>06</v>
          </cell>
          <cell r="E4325" t="str">
            <v>13</v>
          </cell>
          <cell r="F4325" t="str">
            <v>03</v>
          </cell>
          <cell r="G4325" t="str">
            <v>1</v>
          </cell>
          <cell r="H4325" t="str">
            <v>00</v>
          </cell>
          <cell r="I4325" t="str">
            <v>0</v>
          </cell>
          <cell r="J4325">
            <v>32828</v>
          </cell>
          <cell r="K4325">
            <v>30000</v>
          </cell>
          <cell r="L4325">
            <v>30000</v>
          </cell>
          <cell r="M4325">
            <v>30000</v>
          </cell>
          <cell r="N4325">
            <v>30000</v>
          </cell>
          <cell r="O4325">
            <v>30000</v>
          </cell>
        </row>
        <row r="4326">
          <cell r="A4326" t="str">
            <v>17</v>
          </cell>
          <cell r="B4326" t="str">
            <v>01</v>
          </cell>
          <cell r="C4326" t="str">
            <v>04</v>
          </cell>
          <cell r="D4326" t="str">
            <v>06</v>
          </cell>
          <cell r="E4326" t="str">
            <v>14</v>
          </cell>
          <cell r="F4326" t="str">
            <v>13</v>
          </cell>
          <cell r="G4326" t="str">
            <v>0</v>
          </cell>
          <cell r="H4326" t="str">
            <v>00</v>
          </cell>
          <cell r="I4326" t="str">
            <v>0</v>
          </cell>
          <cell r="J4326">
            <v>0</v>
          </cell>
          <cell r="K4326">
            <v>9610</v>
          </cell>
          <cell r="L4326">
            <v>9610</v>
          </cell>
          <cell r="M4326">
            <v>9610</v>
          </cell>
          <cell r="N4326">
            <v>9610</v>
          </cell>
          <cell r="O4326">
            <v>9610</v>
          </cell>
        </row>
        <row r="4327">
          <cell r="A4327" t="str">
            <v>17</v>
          </cell>
          <cell r="B4327" t="str">
            <v>01</v>
          </cell>
          <cell r="C4327" t="str">
            <v>04</v>
          </cell>
          <cell r="D4327" t="str">
            <v>06</v>
          </cell>
          <cell r="E4327" t="str">
            <v>14</v>
          </cell>
          <cell r="F4327" t="str">
            <v>13</v>
          </cell>
          <cell r="G4327" t="str">
            <v>1</v>
          </cell>
          <cell r="H4327" t="str">
            <v>00</v>
          </cell>
          <cell r="I4327" t="str">
            <v>0</v>
          </cell>
          <cell r="J4327">
            <v>0</v>
          </cell>
          <cell r="K4327">
            <v>5000</v>
          </cell>
          <cell r="L4327">
            <v>5000</v>
          </cell>
          <cell r="M4327">
            <v>5000</v>
          </cell>
          <cell r="N4327">
            <v>5000</v>
          </cell>
          <cell r="O4327">
            <v>5000</v>
          </cell>
        </row>
        <row r="4328">
          <cell r="A4328" t="str">
            <v>17</v>
          </cell>
          <cell r="B4328" t="str">
            <v>01</v>
          </cell>
          <cell r="C4328" t="str">
            <v>04</v>
          </cell>
          <cell r="D4328" t="str">
            <v>06</v>
          </cell>
          <cell r="E4328" t="str">
            <v>14</v>
          </cell>
          <cell r="F4328" t="str">
            <v>67</v>
          </cell>
          <cell r="G4328" t="str">
            <v>0</v>
          </cell>
          <cell r="H4328" t="str">
            <v>00</v>
          </cell>
          <cell r="I4328" t="str">
            <v>0</v>
          </cell>
          <cell r="J4328">
            <v>34753</v>
          </cell>
          <cell r="K4328">
            <v>34810</v>
          </cell>
          <cell r="L4328">
            <v>34810</v>
          </cell>
          <cell r="M4328">
            <v>4810</v>
          </cell>
          <cell r="N4328">
            <v>4810</v>
          </cell>
          <cell r="O4328">
            <v>4810</v>
          </cell>
        </row>
        <row r="4329">
          <cell r="A4329" t="str">
            <v>17</v>
          </cell>
          <cell r="B4329" t="str">
            <v>01</v>
          </cell>
          <cell r="C4329" t="str">
            <v>04</v>
          </cell>
          <cell r="D4329" t="str">
            <v>06</v>
          </cell>
          <cell r="E4329" t="str">
            <v>14</v>
          </cell>
          <cell r="F4329" t="str">
            <v>67</v>
          </cell>
          <cell r="G4329" t="str">
            <v>1</v>
          </cell>
          <cell r="H4329" t="str">
            <v>00</v>
          </cell>
          <cell r="I4329" t="str">
            <v>0</v>
          </cell>
          <cell r="J4329">
            <v>26789</v>
          </cell>
          <cell r="K4329">
            <v>29000</v>
          </cell>
          <cell r="L4329">
            <v>29000</v>
          </cell>
          <cell r="M4329">
            <v>9000</v>
          </cell>
          <cell r="N4329">
            <v>9000</v>
          </cell>
          <cell r="O4329">
            <v>9000</v>
          </cell>
        </row>
        <row r="4330">
          <cell r="A4330" t="str">
            <v>17</v>
          </cell>
          <cell r="B4330" t="str">
            <v>01</v>
          </cell>
          <cell r="C4330" t="str">
            <v>04</v>
          </cell>
          <cell r="D4330" t="str">
            <v>07</v>
          </cell>
          <cell r="E4330" t="str">
            <v>10</v>
          </cell>
          <cell r="F4330" t="str">
            <v>02</v>
          </cell>
          <cell r="G4330" t="str">
            <v>0</v>
          </cell>
          <cell r="H4330" t="str">
            <v>00</v>
          </cell>
          <cell r="I4330" t="str">
            <v>0</v>
          </cell>
          <cell r="J4330">
            <v>32467</v>
          </cell>
          <cell r="K4330">
            <v>2244</v>
          </cell>
          <cell r="L4330">
            <v>1</v>
          </cell>
          <cell r="M4330">
            <v>1</v>
          </cell>
          <cell r="N4330">
            <v>1</v>
          </cell>
          <cell r="O4330">
            <v>1</v>
          </cell>
        </row>
        <row r="4331">
          <cell r="A4331" t="str">
            <v>17</v>
          </cell>
          <cell r="B4331" t="str">
            <v>01</v>
          </cell>
          <cell r="C4331" t="str">
            <v>04</v>
          </cell>
          <cell r="D4331" t="str">
            <v>07</v>
          </cell>
          <cell r="E4331" t="str">
            <v>14</v>
          </cell>
          <cell r="F4331" t="str">
            <v>67</v>
          </cell>
          <cell r="G4331" t="str">
            <v>0</v>
          </cell>
          <cell r="H4331" t="str">
            <v>00</v>
          </cell>
          <cell r="I4331" t="str">
            <v>0</v>
          </cell>
          <cell r="J4331">
            <v>101993</v>
          </cell>
          <cell r="K4331">
            <v>131811</v>
          </cell>
          <cell r="L4331">
            <v>131811</v>
          </cell>
          <cell r="M4331">
            <v>0</v>
          </cell>
          <cell r="N4331">
            <v>0</v>
          </cell>
          <cell r="O4331">
            <v>0</v>
          </cell>
        </row>
        <row r="4332">
          <cell r="A4332" t="str">
            <v>17</v>
          </cell>
          <cell r="B4332" t="str">
            <v>01</v>
          </cell>
          <cell r="C4332" t="str">
            <v>04</v>
          </cell>
          <cell r="D4332" t="str">
            <v>08</v>
          </cell>
          <cell r="E4332" t="str">
            <v>14</v>
          </cell>
          <cell r="F4332" t="str">
            <v>67</v>
          </cell>
          <cell r="G4332" t="str">
            <v>0</v>
          </cell>
          <cell r="H4332" t="str">
            <v>00</v>
          </cell>
          <cell r="I4332" t="str">
            <v>0</v>
          </cell>
          <cell r="J4332">
            <v>44138</v>
          </cell>
          <cell r="K4332">
            <v>58349</v>
          </cell>
          <cell r="L4332">
            <v>58349</v>
          </cell>
          <cell r="M4332">
            <v>2282</v>
          </cell>
          <cell r="N4332">
            <v>2282</v>
          </cell>
          <cell r="O4332">
            <v>2282</v>
          </cell>
        </row>
        <row r="4333">
          <cell r="A4333" t="str">
            <v>17</v>
          </cell>
          <cell r="B4333" t="str">
            <v>01</v>
          </cell>
          <cell r="C4333" t="str">
            <v>04</v>
          </cell>
          <cell r="D4333" t="str">
            <v>08</v>
          </cell>
          <cell r="E4333" t="str">
            <v>14</v>
          </cell>
          <cell r="F4333" t="str">
            <v>67</v>
          </cell>
          <cell r="G4333" t="str">
            <v>4</v>
          </cell>
          <cell r="H4333" t="str">
            <v>00</v>
          </cell>
          <cell r="I4333" t="str">
            <v>0</v>
          </cell>
          <cell r="J4333">
            <v>0</v>
          </cell>
          <cell r="K4333">
            <v>505501</v>
          </cell>
          <cell r="L4333">
            <v>328142</v>
          </cell>
          <cell r="M4333">
            <v>0</v>
          </cell>
          <cell r="N4333">
            <v>0</v>
          </cell>
          <cell r="O4333">
            <v>0</v>
          </cell>
        </row>
        <row r="4334">
          <cell r="A4334" t="str">
            <v>17</v>
          </cell>
          <cell r="B4334" t="str">
            <v>01</v>
          </cell>
          <cell r="C4334" t="str">
            <v>04</v>
          </cell>
          <cell r="D4334" t="str">
            <v>09</v>
          </cell>
          <cell r="E4334" t="str">
            <v>13</v>
          </cell>
          <cell r="F4334" t="str">
            <v>27</v>
          </cell>
          <cell r="G4334" t="str">
            <v>5</v>
          </cell>
          <cell r="H4334" t="str">
            <v>00</v>
          </cell>
          <cell r="I4334" t="str">
            <v>0</v>
          </cell>
          <cell r="J4334">
            <v>0</v>
          </cell>
          <cell r="K4334">
            <v>100000</v>
          </cell>
          <cell r="L4334">
            <v>100000</v>
          </cell>
          <cell r="M4334">
            <v>1</v>
          </cell>
          <cell r="N4334">
            <v>1</v>
          </cell>
          <cell r="O4334">
            <v>1</v>
          </cell>
        </row>
        <row r="4335">
          <cell r="A4335" t="str">
            <v>17</v>
          </cell>
          <cell r="B4335" t="str">
            <v>01</v>
          </cell>
          <cell r="C4335" t="str">
            <v>05</v>
          </cell>
          <cell r="D4335" t="str">
            <v>01</v>
          </cell>
          <cell r="E4335" t="str">
            <v>10</v>
          </cell>
          <cell r="F4335" t="str">
            <v>01</v>
          </cell>
          <cell r="G4335" t="str">
            <v>0</v>
          </cell>
          <cell r="H4335" t="str">
            <v>00</v>
          </cell>
          <cell r="I4335" t="str">
            <v>0</v>
          </cell>
          <cell r="J4335">
            <v>61441</v>
          </cell>
          <cell r="K4335">
            <v>76359</v>
          </cell>
          <cell r="L4335">
            <v>46359</v>
          </cell>
          <cell r="M4335">
            <v>58478</v>
          </cell>
          <cell r="N4335">
            <v>83552</v>
          </cell>
          <cell r="O4335">
            <v>83552</v>
          </cell>
        </row>
        <row r="4336">
          <cell r="A4336" t="str">
            <v>17</v>
          </cell>
          <cell r="B4336" t="str">
            <v>01</v>
          </cell>
          <cell r="C4336" t="str">
            <v>05</v>
          </cell>
          <cell r="D4336" t="str">
            <v>01</v>
          </cell>
          <cell r="E4336" t="str">
            <v>10</v>
          </cell>
          <cell r="F4336" t="str">
            <v>01</v>
          </cell>
          <cell r="G4336" t="str">
            <v>1</v>
          </cell>
          <cell r="H4336" t="str">
            <v>00</v>
          </cell>
          <cell r="I4336" t="str">
            <v>0</v>
          </cell>
          <cell r="J4336">
            <v>83612</v>
          </cell>
          <cell r="K4336">
            <v>201585</v>
          </cell>
          <cell r="L4336">
            <v>101585</v>
          </cell>
          <cell r="M4336">
            <v>183951</v>
          </cell>
          <cell r="N4336">
            <v>220997</v>
          </cell>
          <cell r="O4336">
            <v>220997</v>
          </cell>
        </row>
        <row r="4337">
          <cell r="A4337" t="str">
            <v>17</v>
          </cell>
          <cell r="B4337" t="str">
            <v>01</v>
          </cell>
          <cell r="C4337" t="str">
            <v>05</v>
          </cell>
          <cell r="D4337" t="str">
            <v>01</v>
          </cell>
          <cell r="E4337" t="str">
            <v>10</v>
          </cell>
          <cell r="F4337" t="str">
            <v>01</v>
          </cell>
          <cell r="G4337" t="str">
            <v>2</v>
          </cell>
          <cell r="H4337" t="str">
            <v>00</v>
          </cell>
          <cell r="I4337" t="str">
            <v>0</v>
          </cell>
          <cell r="J4337">
            <v>6725</v>
          </cell>
          <cell r="K4337">
            <v>7607</v>
          </cell>
          <cell r="L4337">
            <v>7607</v>
          </cell>
          <cell r="M4337">
            <v>6936</v>
          </cell>
          <cell r="N4337">
            <v>8368</v>
          </cell>
          <cell r="O4337">
            <v>8368</v>
          </cell>
        </row>
        <row r="4338">
          <cell r="A4338" t="str">
            <v>17</v>
          </cell>
          <cell r="B4338" t="str">
            <v>01</v>
          </cell>
          <cell r="C4338" t="str">
            <v>05</v>
          </cell>
          <cell r="D4338" t="str">
            <v>01</v>
          </cell>
          <cell r="E4338" t="str">
            <v>10</v>
          </cell>
          <cell r="F4338" t="str">
            <v>01</v>
          </cell>
          <cell r="G4338" t="str">
            <v>3</v>
          </cell>
          <cell r="H4338" t="str">
            <v>00</v>
          </cell>
          <cell r="I4338" t="str">
            <v>0</v>
          </cell>
          <cell r="J4338">
            <v>0</v>
          </cell>
          <cell r="K4338">
            <v>3</v>
          </cell>
          <cell r="L4338">
            <v>3</v>
          </cell>
          <cell r="M4338">
            <v>0</v>
          </cell>
          <cell r="N4338">
            <v>0</v>
          </cell>
          <cell r="O4338">
            <v>0</v>
          </cell>
        </row>
        <row r="4339">
          <cell r="A4339" t="str">
            <v>17</v>
          </cell>
          <cell r="B4339" t="str">
            <v>01</v>
          </cell>
          <cell r="C4339" t="str">
            <v>05</v>
          </cell>
          <cell r="D4339" t="str">
            <v>01</v>
          </cell>
          <cell r="E4339" t="str">
            <v>10</v>
          </cell>
          <cell r="F4339" t="str">
            <v>01</v>
          </cell>
          <cell r="G4339" t="str">
            <v>4</v>
          </cell>
          <cell r="H4339" t="str">
            <v>00</v>
          </cell>
          <cell r="I4339" t="str">
            <v>0</v>
          </cell>
          <cell r="J4339">
            <v>0</v>
          </cell>
          <cell r="K4339">
            <v>5</v>
          </cell>
          <cell r="L4339">
            <v>5</v>
          </cell>
          <cell r="M4339">
            <v>0</v>
          </cell>
          <cell r="N4339">
            <v>0</v>
          </cell>
          <cell r="O4339">
            <v>0</v>
          </cell>
        </row>
        <row r="4340">
          <cell r="A4340" t="str">
            <v>17</v>
          </cell>
          <cell r="B4340" t="str">
            <v>01</v>
          </cell>
          <cell r="C4340" t="str">
            <v>05</v>
          </cell>
          <cell r="D4340" t="str">
            <v>01</v>
          </cell>
          <cell r="E4340" t="str">
            <v>10</v>
          </cell>
          <cell r="F4340" t="str">
            <v>01</v>
          </cell>
          <cell r="G4340" t="str">
            <v>5</v>
          </cell>
          <cell r="H4340" t="str">
            <v>00</v>
          </cell>
          <cell r="I4340" t="str">
            <v>0</v>
          </cell>
          <cell r="J4340">
            <v>12887</v>
          </cell>
          <cell r="K4340">
            <v>11315</v>
          </cell>
          <cell r="L4340">
            <v>11315</v>
          </cell>
          <cell r="M4340">
            <v>11907</v>
          </cell>
          <cell r="N4340">
            <v>14364</v>
          </cell>
          <cell r="O4340">
            <v>14364</v>
          </cell>
        </row>
        <row r="4341">
          <cell r="A4341" t="str">
            <v>17</v>
          </cell>
          <cell r="B4341" t="str">
            <v>01</v>
          </cell>
          <cell r="C4341" t="str">
            <v>05</v>
          </cell>
          <cell r="D4341" t="str">
            <v>01</v>
          </cell>
          <cell r="E4341" t="str">
            <v>12</v>
          </cell>
          <cell r="F4341" t="str">
            <v>01</v>
          </cell>
          <cell r="G4341" t="str">
            <v>1</v>
          </cell>
          <cell r="H4341" t="str">
            <v>00</v>
          </cell>
          <cell r="I4341" t="str">
            <v>0</v>
          </cell>
          <cell r="J4341">
            <v>369</v>
          </cell>
          <cell r="K4341">
            <v>375</v>
          </cell>
          <cell r="L4341">
            <v>375</v>
          </cell>
          <cell r="M4341">
            <v>375</v>
          </cell>
          <cell r="N4341">
            <v>375</v>
          </cell>
          <cell r="O4341">
            <v>375</v>
          </cell>
        </row>
        <row r="4342">
          <cell r="A4342" t="str">
            <v>17</v>
          </cell>
          <cell r="B4342" t="str">
            <v>01</v>
          </cell>
          <cell r="C4342" t="str">
            <v>05</v>
          </cell>
          <cell r="D4342" t="str">
            <v>01</v>
          </cell>
          <cell r="E4342" t="str">
            <v>13</v>
          </cell>
          <cell r="F4342" t="str">
            <v>08</v>
          </cell>
          <cell r="G4342" t="str">
            <v>1</v>
          </cell>
          <cell r="H4342" t="str">
            <v>00</v>
          </cell>
          <cell r="I4342" t="str">
            <v>0</v>
          </cell>
          <cell r="J4342">
            <v>453</v>
          </cell>
          <cell r="K4342">
            <v>500</v>
          </cell>
          <cell r="L4342">
            <v>500</v>
          </cell>
          <cell r="M4342">
            <v>500</v>
          </cell>
          <cell r="N4342">
            <v>500</v>
          </cell>
          <cell r="O4342">
            <v>500</v>
          </cell>
        </row>
        <row r="4343">
          <cell r="A4343" t="str">
            <v>17</v>
          </cell>
          <cell r="B4343" t="str">
            <v>01</v>
          </cell>
          <cell r="C4343" t="str">
            <v>05</v>
          </cell>
          <cell r="D4343" t="str">
            <v>01</v>
          </cell>
          <cell r="E4343" t="str">
            <v>14</v>
          </cell>
          <cell r="F4343" t="str">
            <v>06</v>
          </cell>
          <cell r="G4343" t="str">
            <v>1</v>
          </cell>
          <cell r="H4343" t="str">
            <v>00</v>
          </cell>
          <cell r="I4343" t="str">
            <v>0</v>
          </cell>
          <cell r="J4343">
            <v>2198</v>
          </cell>
          <cell r="K4343">
            <v>1500</v>
          </cell>
          <cell r="L4343">
            <v>1500</v>
          </cell>
          <cell r="M4343">
            <v>1500</v>
          </cell>
          <cell r="N4343">
            <v>1500</v>
          </cell>
          <cell r="O4343">
            <v>1500</v>
          </cell>
        </row>
        <row r="4344">
          <cell r="A4344" t="str">
            <v>17</v>
          </cell>
          <cell r="B4344" t="str">
            <v>01</v>
          </cell>
          <cell r="C4344" t="str">
            <v>05</v>
          </cell>
          <cell r="D4344" t="str">
            <v>01</v>
          </cell>
          <cell r="E4344" t="str">
            <v>14</v>
          </cell>
          <cell r="F4344" t="str">
            <v>07</v>
          </cell>
          <cell r="G4344" t="str">
            <v>1</v>
          </cell>
          <cell r="H4344" t="str">
            <v>00</v>
          </cell>
          <cell r="I4344" t="str">
            <v>0</v>
          </cell>
          <cell r="J4344">
            <v>484</v>
          </cell>
          <cell r="K4344">
            <v>525</v>
          </cell>
          <cell r="L4344">
            <v>525</v>
          </cell>
          <cell r="M4344">
            <v>525</v>
          </cell>
          <cell r="N4344">
            <v>525</v>
          </cell>
          <cell r="O4344">
            <v>525</v>
          </cell>
        </row>
        <row r="4345">
          <cell r="A4345" t="str">
            <v>17</v>
          </cell>
          <cell r="B4345" t="str">
            <v>01</v>
          </cell>
          <cell r="C4345" t="str">
            <v>05</v>
          </cell>
          <cell r="D4345" t="str">
            <v>01</v>
          </cell>
          <cell r="E4345" t="str">
            <v>14</v>
          </cell>
          <cell r="F4345" t="str">
            <v>13</v>
          </cell>
          <cell r="G4345" t="str">
            <v>1</v>
          </cell>
          <cell r="H4345" t="str">
            <v>00</v>
          </cell>
          <cell r="I4345" t="str">
            <v>0</v>
          </cell>
          <cell r="J4345">
            <v>3732</v>
          </cell>
          <cell r="K4345">
            <v>6175</v>
          </cell>
          <cell r="L4345">
            <v>6175</v>
          </cell>
          <cell r="M4345">
            <v>6175</v>
          </cell>
          <cell r="N4345">
            <v>6175</v>
          </cell>
          <cell r="O4345">
            <v>6175</v>
          </cell>
        </row>
        <row r="4346">
          <cell r="A4346" t="str">
            <v>17</v>
          </cell>
          <cell r="B4346" t="str">
            <v>01</v>
          </cell>
          <cell r="C4346" t="str">
            <v>05</v>
          </cell>
          <cell r="D4346" t="str">
            <v>02</v>
          </cell>
          <cell r="E4346" t="str">
            <v>12</v>
          </cell>
          <cell r="F4346" t="str">
            <v>01</v>
          </cell>
          <cell r="G4346" t="str">
            <v>1</v>
          </cell>
          <cell r="H4346" t="str">
            <v>00</v>
          </cell>
          <cell r="I4346" t="str">
            <v>0</v>
          </cell>
          <cell r="J4346">
            <v>276</v>
          </cell>
          <cell r="K4346">
            <v>375</v>
          </cell>
          <cell r="L4346">
            <v>375</v>
          </cell>
          <cell r="M4346">
            <v>375</v>
          </cell>
          <cell r="N4346">
            <v>375</v>
          </cell>
          <cell r="O4346">
            <v>375</v>
          </cell>
        </row>
        <row r="4347">
          <cell r="A4347" t="str">
            <v>17</v>
          </cell>
          <cell r="B4347" t="str">
            <v>01</v>
          </cell>
          <cell r="C4347" t="str">
            <v>05</v>
          </cell>
          <cell r="D4347" t="str">
            <v>02</v>
          </cell>
          <cell r="E4347" t="str">
            <v>14</v>
          </cell>
          <cell r="F4347" t="str">
            <v>06</v>
          </cell>
          <cell r="G4347" t="str">
            <v>1</v>
          </cell>
          <cell r="H4347" t="str">
            <v>00</v>
          </cell>
          <cell r="I4347" t="str">
            <v>0</v>
          </cell>
          <cell r="J4347">
            <v>718</v>
          </cell>
          <cell r="K4347">
            <v>1500</v>
          </cell>
          <cell r="L4347">
            <v>1500</v>
          </cell>
          <cell r="M4347">
            <v>1500</v>
          </cell>
          <cell r="N4347">
            <v>1500</v>
          </cell>
          <cell r="O4347">
            <v>1500</v>
          </cell>
        </row>
        <row r="4348">
          <cell r="A4348" t="str">
            <v>17</v>
          </cell>
          <cell r="B4348" t="str">
            <v>01</v>
          </cell>
          <cell r="C4348" t="str">
            <v>05</v>
          </cell>
          <cell r="D4348" t="str">
            <v>02</v>
          </cell>
          <cell r="E4348" t="str">
            <v>14</v>
          </cell>
          <cell r="F4348" t="str">
            <v>07</v>
          </cell>
          <cell r="G4348" t="str">
            <v>0</v>
          </cell>
          <cell r="H4348" t="str">
            <v>00</v>
          </cell>
          <cell r="I4348" t="str">
            <v>0</v>
          </cell>
          <cell r="J4348">
            <v>1322</v>
          </cell>
          <cell r="K4348">
            <v>1500</v>
          </cell>
          <cell r="L4348">
            <v>1500</v>
          </cell>
          <cell r="M4348">
            <v>1500</v>
          </cell>
          <cell r="N4348">
            <v>1500</v>
          </cell>
          <cell r="O4348">
            <v>1500</v>
          </cell>
        </row>
        <row r="4349">
          <cell r="A4349" t="str">
            <v>17</v>
          </cell>
          <cell r="B4349" t="str">
            <v>01</v>
          </cell>
          <cell r="C4349" t="str">
            <v>05</v>
          </cell>
          <cell r="D4349" t="str">
            <v>02</v>
          </cell>
          <cell r="E4349" t="str">
            <v>14</v>
          </cell>
          <cell r="F4349" t="str">
            <v>13</v>
          </cell>
          <cell r="G4349" t="str">
            <v>1</v>
          </cell>
          <cell r="H4349" t="str">
            <v>00</v>
          </cell>
          <cell r="I4349" t="str">
            <v>0</v>
          </cell>
          <cell r="J4349">
            <v>0</v>
          </cell>
          <cell r="K4349">
            <v>5000</v>
          </cell>
          <cell r="L4349">
            <v>5000</v>
          </cell>
          <cell r="M4349">
            <v>5000</v>
          </cell>
          <cell r="N4349">
            <v>5000</v>
          </cell>
          <cell r="O4349">
            <v>5000</v>
          </cell>
        </row>
        <row r="4350">
          <cell r="A4350" t="str">
            <v>17</v>
          </cell>
          <cell r="B4350" t="str">
            <v>01</v>
          </cell>
          <cell r="C4350" t="str">
            <v>05</v>
          </cell>
          <cell r="D4350" t="str">
            <v>02</v>
          </cell>
          <cell r="E4350" t="str">
            <v>14</v>
          </cell>
          <cell r="F4350" t="str">
            <v>17</v>
          </cell>
          <cell r="G4350" t="str">
            <v>1</v>
          </cell>
          <cell r="H4350" t="str">
            <v>00</v>
          </cell>
          <cell r="I4350" t="str">
            <v>0</v>
          </cell>
          <cell r="J4350">
            <v>834</v>
          </cell>
          <cell r="K4350">
            <v>1</v>
          </cell>
          <cell r="L4350">
            <v>1</v>
          </cell>
          <cell r="M4350">
            <v>1</v>
          </cell>
          <cell r="N4350">
            <v>1</v>
          </cell>
          <cell r="O4350">
            <v>1</v>
          </cell>
        </row>
        <row r="4351">
          <cell r="A4351" t="str">
            <v>17</v>
          </cell>
          <cell r="B4351" t="str">
            <v>01</v>
          </cell>
          <cell r="C4351" t="str">
            <v>05</v>
          </cell>
          <cell r="D4351" t="str">
            <v>03</v>
          </cell>
          <cell r="E4351" t="str">
            <v>10</v>
          </cell>
          <cell r="F4351" t="str">
            <v>26</v>
          </cell>
          <cell r="G4351" t="str">
            <v>1</v>
          </cell>
          <cell r="H4351" t="str">
            <v>00</v>
          </cell>
          <cell r="I4351" t="str">
            <v>0</v>
          </cell>
          <cell r="J4351">
            <v>0</v>
          </cell>
          <cell r="K4351">
            <v>146</v>
          </cell>
          <cell r="L4351">
            <v>125</v>
          </cell>
          <cell r="M4351">
            <v>125</v>
          </cell>
          <cell r="N4351">
            <v>125</v>
          </cell>
          <cell r="O4351">
            <v>125</v>
          </cell>
        </row>
        <row r="4352">
          <cell r="A4352" t="str">
            <v>17</v>
          </cell>
          <cell r="B4352" t="str">
            <v>01</v>
          </cell>
          <cell r="C4352" t="str">
            <v>05</v>
          </cell>
          <cell r="D4352" t="str">
            <v>03</v>
          </cell>
          <cell r="E4352" t="str">
            <v>14</v>
          </cell>
          <cell r="F4352" t="str">
            <v>06</v>
          </cell>
          <cell r="G4352" t="str">
            <v>0</v>
          </cell>
          <cell r="H4352" t="str">
            <v>00</v>
          </cell>
          <cell r="I4352" t="str">
            <v>0</v>
          </cell>
          <cell r="J4352">
            <v>431</v>
          </cell>
          <cell r="K4352">
            <v>750</v>
          </cell>
          <cell r="L4352">
            <v>750</v>
          </cell>
          <cell r="M4352">
            <v>750</v>
          </cell>
          <cell r="N4352">
            <v>750</v>
          </cell>
          <cell r="O4352">
            <v>750</v>
          </cell>
        </row>
        <row r="4353">
          <cell r="A4353" t="str">
            <v>17</v>
          </cell>
          <cell r="B4353" t="str">
            <v>01</v>
          </cell>
          <cell r="C4353" t="str">
            <v>05</v>
          </cell>
          <cell r="D4353" t="str">
            <v>03</v>
          </cell>
          <cell r="E4353" t="str">
            <v>14</v>
          </cell>
          <cell r="F4353" t="str">
            <v>13</v>
          </cell>
          <cell r="G4353" t="str">
            <v>0</v>
          </cell>
          <cell r="H4353" t="str">
            <v>00</v>
          </cell>
          <cell r="I4353" t="str">
            <v>0</v>
          </cell>
          <cell r="J4353">
            <v>0</v>
          </cell>
          <cell r="K4353">
            <v>2000</v>
          </cell>
          <cell r="L4353">
            <v>2000</v>
          </cell>
          <cell r="M4353">
            <v>2000</v>
          </cell>
          <cell r="N4353">
            <v>2000</v>
          </cell>
          <cell r="O4353">
            <v>2000</v>
          </cell>
        </row>
        <row r="4354">
          <cell r="A4354" t="str">
            <v>17</v>
          </cell>
          <cell r="B4354" t="str">
            <v>01</v>
          </cell>
          <cell r="C4354" t="str">
            <v>05</v>
          </cell>
          <cell r="D4354" t="str">
            <v>04</v>
          </cell>
          <cell r="E4354" t="str">
            <v>10</v>
          </cell>
          <cell r="F4354" t="str">
            <v>26</v>
          </cell>
          <cell r="G4354" t="str">
            <v>0</v>
          </cell>
          <cell r="H4354" t="str">
            <v>00</v>
          </cell>
          <cell r="I4354" t="str">
            <v>0</v>
          </cell>
          <cell r="J4354">
            <v>0</v>
          </cell>
          <cell r="K4354">
            <v>500</v>
          </cell>
          <cell r="L4354">
            <v>500</v>
          </cell>
          <cell r="M4354">
            <v>500</v>
          </cell>
          <cell r="N4354">
            <v>500</v>
          </cell>
          <cell r="O4354">
            <v>500</v>
          </cell>
        </row>
        <row r="4355">
          <cell r="A4355" t="str">
            <v>17</v>
          </cell>
          <cell r="B4355" t="str">
            <v>01</v>
          </cell>
          <cell r="C4355" t="str">
            <v>05</v>
          </cell>
          <cell r="D4355" t="str">
            <v>04</v>
          </cell>
          <cell r="E4355" t="str">
            <v>11</v>
          </cell>
          <cell r="F4355" t="str">
            <v>01</v>
          </cell>
          <cell r="G4355" t="str">
            <v>1</v>
          </cell>
          <cell r="H4355" t="str">
            <v>00</v>
          </cell>
          <cell r="I4355" t="str">
            <v>0</v>
          </cell>
          <cell r="J4355">
            <v>23313</v>
          </cell>
          <cell r="K4355">
            <v>1</v>
          </cell>
          <cell r="L4355">
            <v>1</v>
          </cell>
          <cell r="M4355">
            <v>1</v>
          </cell>
          <cell r="N4355">
            <v>1</v>
          </cell>
          <cell r="O4355">
            <v>1</v>
          </cell>
        </row>
        <row r="4356">
          <cell r="A4356" t="str">
            <v>17</v>
          </cell>
          <cell r="B4356" t="str">
            <v>01</v>
          </cell>
          <cell r="C4356" t="str">
            <v>05</v>
          </cell>
          <cell r="D4356" t="str">
            <v>04</v>
          </cell>
          <cell r="E4356" t="str">
            <v>12</v>
          </cell>
          <cell r="F4356" t="str">
            <v>01</v>
          </cell>
          <cell r="G4356" t="str">
            <v>0</v>
          </cell>
          <cell r="H4356" t="str">
            <v>00</v>
          </cell>
          <cell r="I4356" t="str">
            <v>0</v>
          </cell>
          <cell r="J4356">
            <v>3208</v>
          </cell>
          <cell r="K4356">
            <v>3750</v>
          </cell>
          <cell r="L4356">
            <v>3750</v>
          </cell>
          <cell r="M4356">
            <v>3750</v>
          </cell>
          <cell r="N4356">
            <v>3750</v>
          </cell>
          <cell r="O4356">
            <v>3750</v>
          </cell>
        </row>
        <row r="4357">
          <cell r="A4357" t="str">
            <v>17</v>
          </cell>
          <cell r="B4357" t="str">
            <v>01</v>
          </cell>
          <cell r="C4357" t="str">
            <v>05</v>
          </cell>
          <cell r="D4357" t="str">
            <v>04</v>
          </cell>
          <cell r="E4357" t="str">
            <v>12</v>
          </cell>
          <cell r="F4357" t="str">
            <v>02</v>
          </cell>
          <cell r="G4357" t="str">
            <v>0</v>
          </cell>
          <cell r="H4357" t="str">
            <v>00</v>
          </cell>
          <cell r="I4357" t="str">
            <v>0</v>
          </cell>
          <cell r="J4357">
            <v>25651</v>
          </cell>
          <cell r="K4357">
            <v>5950</v>
          </cell>
          <cell r="L4357">
            <v>5950</v>
          </cell>
          <cell r="M4357">
            <v>5950</v>
          </cell>
          <cell r="N4357">
            <v>5950</v>
          </cell>
          <cell r="O4357">
            <v>5950</v>
          </cell>
        </row>
        <row r="4358">
          <cell r="A4358" t="str">
            <v>17</v>
          </cell>
          <cell r="B4358" t="str">
            <v>01</v>
          </cell>
          <cell r="C4358" t="str">
            <v>05</v>
          </cell>
          <cell r="D4358" t="str">
            <v>04</v>
          </cell>
          <cell r="E4358" t="str">
            <v>12</v>
          </cell>
          <cell r="F4358" t="str">
            <v>07</v>
          </cell>
          <cell r="G4358" t="str">
            <v>0</v>
          </cell>
          <cell r="H4358" t="str">
            <v>00</v>
          </cell>
          <cell r="I4358" t="str">
            <v>0</v>
          </cell>
          <cell r="J4358">
            <v>0</v>
          </cell>
          <cell r="K4358">
            <v>5000</v>
          </cell>
          <cell r="L4358">
            <v>5000</v>
          </cell>
          <cell r="M4358">
            <v>5000</v>
          </cell>
          <cell r="N4358">
            <v>5000</v>
          </cell>
          <cell r="O4358">
            <v>5000</v>
          </cell>
        </row>
        <row r="4359">
          <cell r="A4359" t="str">
            <v>17</v>
          </cell>
          <cell r="B4359" t="str">
            <v>01</v>
          </cell>
          <cell r="C4359" t="str">
            <v>05</v>
          </cell>
          <cell r="D4359" t="str">
            <v>04</v>
          </cell>
          <cell r="E4359" t="str">
            <v>13</v>
          </cell>
          <cell r="F4359" t="str">
            <v>03</v>
          </cell>
          <cell r="G4359" t="str">
            <v>0</v>
          </cell>
          <cell r="H4359" t="str">
            <v>00</v>
          </cell>
          <cell r="I4359" t="str">
            <v>0</v>
          </cell>
          <cell r="J4359">
            <v>0</v>
          </cell>
          <cell r="K4359">
            <v>5000</v>
          </cell>
          <cell r="L4359">
            <v>5000</v>
          </cell>
          <cell r="M4359">
            <v>5000</v>
          </cell>
          <cell r="N4359">
            <v>5000</v>
          </cell>
          <cell r="O4359">
            <v>5000</v>
          </cell>
        </row>
        <row r="4360">
          <cell r="A4360" t="str">
            <v>17</v>
          </cell>
          <cell r="B4360" t="str">
            <v>01</v>
          </cell>
          <cell r="C4360" t="str">
            <v>05</v>
          </cell>
          <cell r="D4360" t="str">
            <v>04</v>
          </cell>
          <cell r="E4360" t="str">
            <v>13</v>
          </cell>
          <cell r="F4360" t="str">
            <v>03</v>
          </cell>
          <cell r="G4360" t="str">
            <v>1</v>
          </cell>
          <cell r="H4360" t="str">
            <v>00</v>
          </cell>
          <cell r="I4360" t="str">
            <v>0</v>
          </cell>
          <cell r="J4360">
            <v>0</v>
          </cell>
          <cell r="K4360">
            <v>3000</v>
          </cell>
          <cell r="L4360">
            <v>3000</v>
          </cell>
          <cell r="M4360">
            <v>3000</v>
          </cell>
          <cell r="N4360">
            <v>3000</v>
          </cell>
          <cell r="O4360">
            <v>3000</v>
          </cell>
        </row>
        <row r="4361">
          <cell r="A4361" t="str">
            <v>17</v>
          </cell>
          <cell r="B4361" t="str">
            <v>01</v>
          </cell>
          <cell r="C4361" t="str">
            <v>05</v>
          </cell>
          <cell r="D4361" t="str">
            <v>04</v>
          </cell>
          <cell r="E4361" t="str">
            <v>14</v>
          </cell>
          <cell r="F4361" t="str">
            <v>02</v>
          </cell>
          <cell r="G4361" t="str">
            <v>1</v>
          </cell>
          <cell r="H4361" t="str">
            <v>00</v>
          </cell>
          <cell r="I4361" t="str">
            <v>0</v>
          </cell>
          <cell r="J4361">
            <v>15464</v>
          </cell>
          <cell r="K4361">
            <v>5000</v>
          </cell>
          <cell r="L4361">
            <v>5000</v>
          </cell>
          <cell r="M4361">
            <v>5000</v>
          </cell>
          <cell r="N4361">
            <v>5000</v>
          </cell>
          <cell r="O4361">
            <v>5000</v>
          </cell>
        </row>
        <row r="4362">
          <cell r="A4362" t="str">
            <v>17</v>
          </cell>
          <cell r="B4362" t="str">
            <v>01</v>
          </cell>
          <cell r="C4362" t="str">
            <v>05</v>
          </cell>
          <cell r="D4362" t="str">
            <v>04</v>
          </cell>
          <cell r="E4362" t="str">
            <v>14</v>
          </cell>
          <cell r="F4362" t="str">
            <v>05</v>
          </cell>
          <cell r="G4362" t="str">
            <v>1</v>
          </cell>
          <cell r="H4362" t="str">
            <v>00</v>
          </cell>
          <cell r="I4362" t="str">
            <v>0</v>
          </cell>
          <cell r="J4362">
            <v>122</v>
          </cell>
          <cell r="K4362">
            <v>5000</v>
          </cell>
          <cell r="L4362">
            <v>5000</v>
          </cell>
          <cell r="M4362">
            <v>5000</v>
          </cell>
          <cell r="N4362">
            <v>5000</v>
          </cell>
          <cell r="O4362">
            <v>5000</v>
          </cell>
        </row>
        <row r="4363">
          <cell r="A4363" t="str">
            <v>17</v>
          </cell>
          <cell r="B4363" t="str">
            <v>01</v>
          </cell>
          <cell r="C4363" t="str">
            <v>05</v>
          </cell>
          <cell r="D4363" t="str">
            <v>04</v>
          </cell>
          <cell r="E4363" t="str">
            <v>14</v>
          </cell>
          <cell r="F4363" t="str">
            <v>06</v>
          </cell>
          <cell r="G4363" t="str">
            <v>1</v>
          </cell>
          <cell r="H4363" t="str">
            <v>00</v>
          </cell>
          <cell r="I4363" t="str">
            <v>0</v>
          </cell>
          <cell r="J4363">
            <v>649</v>
          </cell>
          <cell r="K4363">
            <v>750</v>
          </cell>
          <cell r="L4363">
            <v>750</v>
          </cell>
          <cell r="M4363">
            <v>750</v>
          </cell>
          <cell r="N4363">
            <v>750</v>
          </cell>
          <cell r="O4363">
            <v>750</v>
          </cell>
        </row>
        <row r="4364">
          <cell r="A4364" t="str">
            <v>17</v>
          </cell>
          <cell r="B4364" t="str">
            <v>01</v>
          </cell>
          <cell r="C4364" t="str">
            <v>05</v>
          </cell>
          <cell r="D4364" t="str">
            <v>04</v>
          </cell>
          <cell r="E4364" t="str">
            <v>14</v>
          </cell>
          <cell r="F4364" t="str">
            <v>07</v>
          </cell>
          <cell r="G4364" t="str">
            <v>1</v>
          </cell>
          <cell r="H4364" t="str">
            <v>00</v>
          </cell>
          <cell r="I4364" t="str">
            <v>0</v>
          </cell>
          <cell r="J4364">
            <v>794</v>
          </cell>
          <cell r="K4364">
            <v>825</v>
          </cell>
          <cell r="L4364">
            <v>825</v>
          </cell>
          <cell r="M4364">
            <v>825</v>
          </cell>
          <cell r="N4364">
            <v>825</v>
          </cell>
          <cell r="O4364">
            <v>825</v>
          </cell>
        </row>
        <row r="4365">
          <cell r="A4365" t="str">
            <v>17</v>
          </cell>
          <cell r="B4365" t="str">
            <v>01</v>
          </cell>
          <cell r="C4365" t="str">
            <v>05</v>
          </cell>
          <cell r="D4365" t="str">
            <v>04</v>
          </cell>
          <cell r="E4365" t="str">
            <v>14</v>
          </cell>
          <cell r="F4365" t="str">
            <v>13</v>
          </cell>
          <cell r="G4365" t="str">
            <v>1</v>
          </cell>
          <cell r="H4365" t="str">
            <v>00</v>
          </cell>
          <cell r="I4365" t="str">
            <v>0</v>
          </cell>
          <cell r="J4365">
            <v>5560</v>
          </cell>
          <cell r="K4365">
            <v>14000</v>
          </cell>
          <cell r="L4365">
            <v>14000</v>
          </cell>
          <cell r="M4365">
            <v>14000</v>
          </cell>
          <cell r="N4365">
            <v>14000</v>
          </cell>
          <cell r="O4365">
            <v>14000</v>
          </cell>
        </row>
        <row r="4366">
          <cell r="A4366" t="str">
            <v>17</v>
          </cell>
          <cell r="B4366" t="str">
            <v>01</v>
          </cell>
          <cell r="C4366" t="str">
            <v>05</v>
          </cell>
          <cell r="D4366" t="str">
            <v>04</v>
          </cell>
          <cell r="E4366" t="str">
            <v>14</v>
          </cell>
          <cell r="F4366" t="str">
            <v>67</v>
          </cell>
          <cell r="G4366" t="str">
            <v>1</v>
          </cell>
          <cell r="H4366" t="str">
            <v>00</v>
          </cell>
          <cell r="I4366" t="str">
            <v>0</v>
          </cell>
          <cell r="J4366">
            <v>52712</v>
          </cell>
          <cell r="K4366">
            <v>50000</v>
          </cell>
          <cell r="L4366">
            <v>50000</v>
          </cell>
          <cell r="M4366">
            <v>30000</v>
          </cell>
          <cell r="N4366">
            <v>30000</v>
          </cell>
          <cell r="O4366">
            <v>30000</v>
          </cell>
        </row>
        <row r="4367">
          <cell r="A4367" t="str">
            <v>17</v>
          </cell>
          <cell r="B4367" t="str">
            <v>01</v>
          </cell>
          <cell r="C4367" t="str">
            <v>05</v>
          </cell>
          <cell r="D4367" t="str">
            <v>05</v>
          </cell>
          <cell r="E4367" t="str">
            <v>14</v>
          </cell>
          <cell r="F4367" t="str">
            <v>67</v>
          </cell>
          <cell r="G4367" t="str">
            <v>0</v>
          </cell>
          <cell r="H4367" t="str">
            <v>00</v>
          </cell>
          <cell r="I4367" t="str">
            <v>0</v>
          </cell>
          <cell r="J4367">
            <v>12052</v>
          </cell>
          <cell r="K4367">
            <v>20000</v>
          </cell>
          <cell r="L4367">
            <v>20000</v>
          </cell>
          <cell r="M4367">
            <v>10000</v>
          </cell>
          <cell r="N4367">
            <v>10000</v>
          </cell>
          <cell r="O4367">
            <v>10000</v>
          </cell>
        </row>
        <row r="4368">
          <cell r="A4368" t="str">
            <v>17</v>
          </cell>
          <cell r="B4368" t="str">
            <v>01</v>
          </cell>
          <cell r="C4368" t="str">
            <v>05</v>
          </cell>
          <cell r="D4368" t="str">
            <v>07</v>
          </cell>
          <cell r="E4368" t="str">
            <v>14</v>
          </cell>
          <cell r="F4368" t="str">
            <v>67</v>
          </cell>
          <cell r="G4368" t="str">
            <v>0</v>
          </cell>
          <cell r="H4368" t="str">
            <v>00</v>
          </cell>
          <cell r="I4368" t="str">
            <v>0</v>
          </cell>
          <cell r="J4368">
            <v>0</v>
          </cell>
          <cell r="K4368">
            <v>15000</v>
          </cell>
          <cell r="L4368">
            <v>15000</v>
          </cell>
          <cell r="M4368">
            <v>5000</v>
          </cell>
          <cell r="N4368">
            <v>5000</v>
          </cell>
          <cell r="O4368">
            <v>5000</v>
          </cell>
        </row>
        <row r="4369">
          <cell r="A4369" t="str">
            <v>17</v>
          </cell>
          <cell r="B4369" t="str">
            <v>01</v>
          </cell>
          <cell r="C4369" t="str">
            <v>06</v>
          </cell>
          <cell r="D4369" t="str">
            <v>01</v>
          </cell>
          <cell r="E4369" t="str">
            <v>10</v>
          </cell>
          <cell r="F4369" t="str">
            <v>01</v>
          </cell>
          <cell r="G4369" t="str">
            <v>0</v>
          </cell>
          <cell r="H4369" t="str">
            <v>00</v>
          </cell>
          <cell r="I4369" t="str">
            <v>0</v>
          </cell>
          <cell r="J4369">
            <v>4364</v>
          </cell>
          <cell r="K4369">
            <v>32194</v>
          </cell>
          <cell r="L4369">
            <v>32193</v>
          </cell>
          <cell r="M4369">
            <v>22720</v>
          </cell>
          <cell r="N4369">
            <v>35716</v>
          </cell>
          <cell r="O4369">
            <v>35716</v>
          </cell>
        </row>
        <row r="4370">
          <cell r="A4370" t="str">
            <v>17</v>
          </cell>
          <cell r="B4370" t="str">
            <v>01</v>
          </cell>
          <cell r="C4370" t="str">
            <v>06</v>
          </cell>
          <cell r="D4370" t="str">
            <v>01</v>
          </cell>
          <cell r="E4370" t="str">
            <v>10</v>
          </cell>
          <cell r="F4370" t="str">
            <v>01</v>
          </cell>
          <cell r="G4370" t="str">
            <v>1</v>
          </cell>
          <cell r="H4370" t="str">
            <v>00</v>
          </cell>
          <cell r="I4370" t="str">
            <v>0</v>
          </cell>
          <cell r="J4370">
            <v>82250</v>
          </cell>
          <cell r="K4370">
            <v>57844</v>
          </cell>
          <cell r="L4370">
            <v>57844</v>
          </cell>
          <cell r="M4370">
            <v>52490</v>
          </cell>
          <cell r="N4370">
            <v>63260</v>
          </cell>
          <cell r="O4370">
            <v>63260</v>
          </cell>
        </row>
        <row r="4371">
          <cell r="A4371" t="str">
            <v>17</v>
          </cell>
          <cell r="B4371" t="str">
            <v>01</v>
          </cell>
          <cell r="C4371" t="str">
            <v>06</v>
          </cell>
          <cell r="D4371" t="str">
            <v>01</v>
          </cell>
          <cell r="E4371" t="str">
            <v>11</v>
          </cell>
          <cell r="F4371" t="str">
            <v>01</v>
          </cell>
          <cell r="G4371" t="str">
            <v>1</v>
          </cell>
          <cell r="H4371" t="str">
            <v>00</v>
          </cell>
          <cell r="I4371" t="str">
            <v>0</v>
          </cell>
          <cell r="J4371">
            <v>0</v>
          </cell>
          <cell r="K4371">
            <v>44774</v>
          </cell>
          <cell r="L4371">
            <v>1</v>
          </cell>
          <cell r="M4371">
            <v>1</v>
          </cell>
          <cell r="N4371">
            <v>1</v>
          </cell>
          <cell r="O4371">
            <v>1</v>
          </cell>
        </row>
        <row r="4372">
          <cell r="A4372" t="str">
            <v>17</v>
          </cell>
          <cell r="B4372" t="str">
            <v>01</v>
          </cell>
          <cell r="C4372" t="str">
            <v>06</v>
          </cell>
          <cell r="D4372" t="str">
            <v>02</v>
          </cell>
          <cell r="E4372" t="str">
            <v>10</v>
          </cell>
          <cell r="F4372" t="str">
            <v>01</v>
          </cell>
          <cell r="G4372" t="str">
            <v>0</v>
          </cell>
          <cell r="H4372" t="str">
            <v>00</v>
          </cell>
          <cell r="I4372" t="str">
            <v>0</v>
          </cell>
          <cell r="J4372">
            <v>1</v>
          </cell>
          <cell r="K4372">
            <v>1</v>
          </cell>
          <cell r="L4372">
            <v>1</v>
          </cell>
          <cell r="M4372">
            <v>1</v>
          </cell>
          <cell r="N4372">
            <v>2000</v>
          </cell>
          <cell r="O4372">
            <v>2000</v>
          </cell>
        </row>
        <row r="4373">
          <cell r="A4373" t="str">
            <v>17</v>
          </cell>
          <cell r="B4373" t="str">
            <v>01</v>
          </cell>
          <cell r="C4373" t="str">
            <v>06</v>
          </cell>
          <cell r="D4373" t="str">
            <v>02</v>
          </cell>
          <cell r="E4373" t="str">
            <v>12</v>
          </cell>
          <cell r="F4373" t="str">
            <v>03</v>
          </cell>
          <cell r="G4373" t="str">
            <v>0</v>
          </cell>
          <cell r="H4373" t="str">
            <v>00</v>
          </cell>
          <cell r="I4373" t="str">
            <v>0</v>
          </cell>
          <cell r="J4373">
            <v>2</v>
          </cell>
          <cell r="K4373">
            <v>4723</v>
          </cell>
          <cell r="L4373">
            <v>2</v>
          </cell>
          <cell r="M4373">
            <v>2500</v>
          </cell>
          <cell r="N4373">
            <v>2500</v>
          </cell>
          <cell r="O4373">
            <v>2500</v>
          </cell>
        </row>
        <row r="4374">
          <cell r="A4374" t="str">
            <v>17</v>
          </cell>
          <cell r="B4374" t="str">
            <v>01</v>
          </cell>
          <cell r="C4374" t="str">
            <v>06</v>
          </cell>
          <cell r="D4374" t="str">
            <v>02</v>
          </cell>
          <cell r="E4374" t="str">
            <v>10</v>
          </cell>
          <cell r="F4374" t="str">
            <v>04</v>
          </cell>
          <cell r="G4374" t="str">
            <v>0</v>
          </cell>
          <cell r="H4374" t="str">
            <v>00</v>
          </cell>
          <cell r="I4374" t="str">
            <v>0</v>
          </cell>
          <cell r="J4374">
            <v>1</v>
          </cell>
          <cell r="K4374">
            <v>285</v>
          </cell>
          <cell r="L4374">
            <v>1</v>
          </cell>
          <cell r="M4374">
            <v>400</v>
          </cell>
          <cell r="N4374">
            <v>400</v>
          </cell>
          <cell r="O4374">
            <v>400</v>
          </cell>
        </row>
        <row r="4375">
          <cell r="A4375" t="str">
            <v>17</v>
          </cell>
          <cell r="B4375" t="str">
            <v>01</v>
          </cell>
          <cell r="C4375" t="str">
            <v>06</v>
          </cell>
          <cell r="D4375" t="str">
            <v>02</v>
          </cell>
          <cell r="E4375" t="str">
            <v>10</v>
          </cell>
          <cell r="F4375" t="str">
            <v>05</v>
          </cell>
          <cell r="G4375" t="str">
            <v>0</v>
          </cell>
          <cell r="H4375" t="str">
            <v>00</v>
          </cell>
          <cell r="I4375" t="str">
            <v>0</v>
          </cell>
          <cell r="J4375">
            <v>2</v>
          </cell>
          <cell r="K4375">
            <v>736</v>
          </cell>
          <cell r="L4375">
            <v>2</v>
          </cell>
          <cell r="M4375">
            <v>5401</v>
          </cell>
          <cell r="N4375">
            <v>5401</v>
          </cell>
          <cell r="O4375">
            <v>5401</v>
          </cell>
        </row>
        <row r="4376">
          <cell r="A4376" t="str">
            <v>17</v>
          </cell>
          <cell r="B4376" t="str">
            <v>01</v>
          </cell>
          <cell r="C4376" t="str">
            <v>06</v>
          </cell>
          <cell r="D4376" t="str">
            <v>02</v>
          </cell>
          <cell r="E4376" t="str">
            <v>10</v>
          </cell>
          <cell r="F4376" t="str">
            <v>07</v>
          </cell>
          <cell r="G4376" t="str">
            <v>0</v>
          </cell>
          <cell r="H4376" t="str">
            <v>00</v>
          </cell>
          <cell r="I4376" t="str">
            <v>0</v>
          </cell>
          <cell r="J4376">
            <v>1</v>
          </cell>
          <cell r="K4376">
            <v>0</v>
          </cell>
          <cell r="L4376">
            <v>1</v>
          </cell>
          <cell r="M4376">
            <v>5000</v>
          </cell>
          <cell r="N4376">
            <v>5000</v>
          </cell>
          <cell r="O4376">
            <v>5000</v>
          </cell>
        </row>
        <row r="4377">
          <cell r="A4377" t="str">
            <v>17</v>
          </cell>
          <cell r="B4377" t="str">
            <v>01</v>
          </cell>
          <cell r="C4377" t="str">
            <v>06</v>
          </cell>
          <cell r="D4377" t="str">
            <v>02</v>
          </cell>
          <cell r="E4377" t="str">
            <v>13</v>
          </cell>
          <cell r="F4377" t="str">
            <v>01</v>
          </cell>
          <cell r="G4377" t="str">
            <v>0</v>
          </cell>
          <cell r="H4377" t="str">
            <v>00</v>
          </cell>
          <cell r="I4377" t="str">
            <v>0</v>
          </cell>
          <cell r="J4377">
            <v>1</v>
          </cell>
          <cell r="K4377">
            <v>1</v>
          </cell>
          <cell r="L4377">
            <v>1</v>
          </cell>
          <cell r="M4377">
            <v>5000</v>
          </cell>
          <cell r="N4377">
            <v>5000</v>
          </cell>
          <cell r="O4377">
            <v>5000</v>
          </cell>
        </row>
        <row r="4378">
          <cell r="A4378" t="str">
            <v>17</v>
          </cell>
          <cell r="B4378" t="str">
            <v>01</v>
          </cell>
          <cell r="C4378" t="str">
            <v>06</v>
          </cell>
          <cell r="D4378" t="str">
            <v>02</v>
          </cell>
          <cell r="E4378" t="str">
            <v>10</v>
          </cell>
          <cell r="F4378" t="str">
            <v>08</v>
          </cell>
          <cell r="G4378" t="str">
            <v>0</v>
          </cell>
          <cell r="H4378" t="str">
            <v>00</v>
          </cell>
          <cell r="I4378" t="str">
            <v>0</v>
          </cell>
          <cell r="J4378">
            <v>1</v>
          </cell>
          <cell r="K4378">
            <v>1</v>
          </cell>
          <cell r="L4378">
            <v>1</v>
          </cell>
          <cell r="M4378">
            <v>1500</v>
          </cell>
          <cell r="N4378">
            <v>1500</v>
          </cell>
          <cell r="O4378">
            <v>1500</v>
          </cell>
        </row>
        <row r="4379">
          <cell r="A4379" t="str">
            <v>17</v>
          </cell>
          <cell r="B4379" t="str">
            <v>01</v>
          </cell>
          <cell r="C4379" t="str">
            <v>06</v>
          </cell>
          <cell r="D4379" t="str">
            <v>02</v>
          </cell>
          <cell r="E4379" t="str">
            <v>10</v>
          </cell>
          <cell r="F4379" t="str">
            <v>59</v>
          </cell>
          <cell r="G4379" t="str">
            <v>0</v>
          </cell>
          <cell r="H4379" t="str">
            <v>00</v>
          </cell>
          <cell r="I4379" t="str">
            <v>0</v>
          </cell>
          <cell r="J4379">
            <v>1</v>
          </cell>
          <cell r="K4379">
            <v>348</v>
          </cell>
          <cell r="L4379">
            <v>1</v>
          </cell>
          <cell r="M4379">
            <v>5000</v>
          </cell>
          <cell r="N4379">
            <v>5000</v>
          </cell>
          <cell r="O4379">
            <v>5000</v>
          </cell>
        </row>
        <row r="4380">
          <cell r="A4380" t="str">
            <v>17</v>
          </cell>
          <cell r="B4380" t="str">
            <v>01</v>
          </cell>
          <cell r="C4380" t="str">
            <v>06</v>
          </cell>
          <cell r="D4380" t="str">
            <v>02</v>
          </cell>
          <cell r="E4380" t="str">
            <v>10</v>
          </cell>
          <cell r="F4380" t="str">
            <v>02</v>
          </cell>
          <cell r="G4380" t="str">
            <v>0</v>
          </cell>
          <cell r="H4380" t="str">
            <v>00</v>
          </cell>
          <cell r="I4380" t="str">
            <v>0</v>
          </cell>
          <cell r="J4380">
            <v>1</v>
          </cell>
          <cell r="K4380">
            <v>1</v>
          </cell>
          <cell r="L4380">
            <v>1</v>
          </cell>
          <cell r="M4380">
            <v>2000</v>
          </cell>
          <cell r="N4380">
            <v>2000</v>
          </cell>
          <cell r="O4380">
            <v>2000</v>
          </cell>
        </row>
        <row r="4381">
          <cell r="A4381" t="str">
            <v>17</v>
          </cell>
          <cell r="B4381" t="str">
            <v>01</v>
          </cell>
          <cell r="C4381" t="str">
            <v>06</v>
          </cell>
          <cell r="D4381" t="str">
            <v>02</v>
          </cell>
          <cell r="E4381" t="str">
            <v>10</v>
          </cell>
          <cell r="F4381" t="str">
            <v>06</v>
          </cell>
          <cell r="G4381" t="str">
            <v>0</v>
          </cell>
          <cell r="H4381" t="str">
            <v>00</v>
          </cell>
          <cell r="I4381" t="str">
            <v>0</v>
          </cell>
          <cell r="J4381">
            <v>1</v>
          </cell>
          <cell r="K4381">
            <v>1504</v>
          </cell>
          <cell r="L4381">
            <v>1</v>
          </cell>
          <cell r="M4381">
            <v>1500</v>
          </cell>
          <cell r="N4381">
            <v>1500</v>
          </cell>
          <cell r="O4381">
            <v>1500</v>
          </cell>
        </row>
        <row r="4382">
          <cell r="A4382" t="str">
            <v>17</v>
          </cell>
          <cell r="B4382" t="str">
            <v>01</v>
          </cell>
          <cell r="C4382" t="str">
            <v>06</v>
          </cell>
          <cell r="D4382" t="str">
            <v>02</v>
          </cell>
          <cell r="E4382" t="str">
            <v>10</v>
          </cell>
          <cell r="F4382" t="str">
            <v>13</v>
          </cell>
          <cell r="G4382" t="str">
            <v>0</v>
          </cell>
          <cell r="H4382" t="str">
            <v>00</v>
          </cell>
          <cell r="I4382" t="str">
            <v>0</v>
          </cell>
          <cell r="J4382">
            <v>1</v>
          </cell>
          <cell r="K4382">
            <v>1</v>
          </cell>
          <cell r="L4382">
            <v>1</v>
          </cell>
          <cell r="M4382">
            <v>1000</v>
          </cell>
          <cell r="N4382">
            <v>1000</v>
          </cell>
          <cell r="O4382">
            <v>1000</v>
          </cell>
        </row>
        <row r="4383">
          <cell r="A4383" t="str">
            <v>17</v>
          </cell>
          <cell r="B4383" t="str">
            <v>01</v>
          </cell>
          <cell r="C4383" t="str">
            <v>06</v>
          </cell>
          <cell r="D4383" t="str">
            <v>03</v>
          </cell>
          <cell r="E4383" t="str">
            <v>14</v>
          </cell>
          <cell r="F4383" t="str">
            <v>17</v>
          </cell>
          <cell r="G4383" t="str">
            <v>0</v>
          </cell>
          <cell r="H4383" t="str">
            <v>00</v>
          </cell>
          <cell r="I4383" t="str">
            <v>0</v>
          </cell>
          <cell r="J4383">
            <v>0</v>
          </cell>
          <cell r="K4383">
            <v>24895</v>
          </cell>
          <cell r="L4383">
            <v>1</v>
          </cell>
          <cell r="M4383">
            <v>5000</v>
          </cell>
          <cell r="N4383">
            <v>5000</v>
          </cell>
          <cell r="O4383">
            <v>5000</v>
          </cell>
        </row>
        <row r="4384">
          <cell r="A4384" t="str">
            <v>17</v>
          </cell>
          <cell r="B4384" t="str">
            <v>01</v>
          </cell>
          <cell r="C4384" t="str">
            <v>06</v>
          </cell>
          <cell r="D4384" t="str">
            <v>04</v>
          </cell>
          <cell r="E4384" t="str">
            <v>14</v>
          </cell>
          <cell r="F4384" t="str">
            <v>17</v>
          </cell>
          <cell r="G4384" t="str">
            <v>0</v>
          </cell>
          <cell r="H4384" t="str">
            <v>00</v>
          </cell>
          <cell r="I4384" t="str">
            <v>0</v>
          </cell>
          <cell r="J4384">
            <v>0</v>
          </cell>
          <cell r="K4384">
            <v>1</v>
          </cell>
          <cell r="L4384">
            <v>1</v>
          </cell>
          <cell r="M4384">
            <v>5000</v>
          </cell>
          <cell r="N4384">
            <v>5000</v>
          </cell>
          <cell r="O4384">
            <v>5000</v>
          </cell>
        </row>
        <row r="4385">
          <cell r="A4385" t="str">
            <v>17</v>
          </cell>
          <cell r="B4385" t="str">
            <v>01</v>
          </cell>
          <cell r="C4385" t="str">
            <v>06</v>
          </cell>
          <cell r="D4385" t="str">
            <v>05</v>
          </cell>
          <cell r="E4385" t="str">
            <v>14</v>
          </cell>
          <cell r="F4385" t="str">
            <v>17</v>
          </cell>
          <cell r="G4385" t="str">
            <v>0</v>
          </cell>
          <cell r="H4385" t="str">
            <v>00</v>
          </cell>
          <cell r="I4385" t="str">
            <v>0</v>
          </cell>
          <cell r="J4385">
            <v>0</v>
          </cell>
          <cell r="K4385">
            <v>1</v>
          </cell>
          <cell r="L4385">
            <v>1</v>
          </cell>
          <cell r="M4385">
            <v>5000</v>
          </cell>
          <cell r="N4385">
            <v>5000</v>
          </cell>
          <cell r="O4385">
            <v>5000</v>
          </cell>
        </row>
        <row r="4386">
          <cell r="A4386" t="str">
            <v>17</v>
          </cell>
          <cell r="B4386" t="str">
            <v>01</v>
          </cell>
          <cell r="C4386" t="str">
            <v>06</v>
          </cell>
          <cell r="D4386" t="str">
            <v>06</v>
          </cell>
          <cell r="E4386" t="str">
            <v>14</v>
          </cell>
          <cell r="F4386" t="str">
            <v>17</v>
          </cell>
          <cell r="G4386" t="str">
            <v>0</v>
          </cell>
          <cell r="H4386" t="str">
            <v>00</v>
          </cell>
          <cell r="I4386" t="str">
            <v>0</v>
          </cell>
          <cell r="J4386">
            <v>0</v>
          </cell>
          <cell r="K4386">
            <v>1</v>
          </cell>
          <cell r="L4386">
            <v>1</v>
          </cell>
          <cell r="M4386">
            <v>5000</v>
          </cell>
          <cell r="N4386">
            <v>5000</v>
          </cell>
          <cell r="O4386">
            <v>5000</v>
          </cell>
        </row>
        <row r="4387">
          <cell r="A4387" t="str">
            <v>17</v>
          </cell>
          <cell r="B4387" t="str">
            <v>01</v>
          </cell>
          <cell r="C4387" t="str">
            <v>06</v>
          </cell>
          <cell r="D4387" t="str">
            <v>06</v>
          </cell>
          <cell r="E4387" t="str">
            <v>14</v>
          </cell>
          <cell r="F4387" t="str">
            <v>18</v>
          </cell>
          <cell r="G4387" t="str">
            <v>0</v>
          </cell>
          <cell r="H4387" t="str">
            <v>00</v>
          </cell>
          <cell r="I4387" t="str">
            <v>0</v>
          </cell>
          <cell r="J4387">
            <v>0</v>
          </cell>
          <cell r="K4387">
            <v>1</v>
          </cell>
          <cell r="L4387">
            <v>0</v>
          </cell>
          <cell r="M4387">
            <v>5000</v>
          </cell>
          <cell r="N4387">
            <v>5000</v>
          </cell>
          <cell r="O4387">
            <v>5000</v>
          </cell>
        </row>
        <row r="4388">
          <cell r="A4388" t="str">
            <v>17</v>
          </cell>
          <cell r="B4388" t="str">
            <v>01</v>
          </cell>
          <cell r="C4388" t="str">
            <v>07</v>
          </cell>
          <cell r="D4388" t="str">
            <v>01</v>
          </cell>
          <cell r="E4388" t="str">
            <v>10</v>
          </cell>
          <cell r="F4388" t="str">
            <v>01</v>
          </cell>
          <cell r="G4388" t="str">
            <v>1</v>
          </cell>
          <cell r="H4388" t="str">
            <v>00</v>
          </cell>
          <cell r="I4388" t="str">
            <v>0</v>
          </cell>
          <cell r="J4388">
            <v>33807</v>
          </cell>
          <cell r="K4388">
            <v>34927</v>
          </cell>
          <cell r="L4388">
            <v>34927</v>
          </cell>
          <cell r="M4388">
            <v>31848</v>
          </cell>
          <cell r="N4388">
            <v>38420</v>
          </cell>
          <cell r="O4388">
            <v>38420</v>
          </cell>
        </row>
        <row r="4389">
          <cell r="A4389" t="str">
            <v>17</v>
          </cell>
          <cell r="B4389" t="str">
            <v>01</v>
          </cell>
          <cell r="C4389" t="str">
            <v>07</v>
          </cell>
          <cell r="D4389" t="str">
            <v>92</v>
          </cell>
          <cell r="E4389" t="str">
            <v>10</v>
          </cell>
          <cell r="F4389" t="str">
            <v>02</v>
          </cell>
          <cell r="G4389" t="str">
            <v>1</v>
          </cell>
          <cell r="H4389" t="str">
            <v>00</v>
          </cell>
          <cell r="I4389" t="str">
            <v>0</v>
          </cell>
          <cell r="J4389">
            <v>0</v>
          </cell>
          <cell r="K4389">
            <v>9002</v>
          </cell>
          <cell r="L4389">
            <v>0</v>
          </cell>
          <cell r="M4389">
            <v>0</v>
          </cell>
          <cell r="N4389">
            <v>0</v>
          </cell>
          <cell r="O4389">
            <v>0</v>
          </cell>
        </row>
        <row r="4390">
          <cell r="A4390" t="str">
            <v>17</v>
          </cell>
          <cell r="B4390" t="str">
            <v>01</v>
          </cell>
          <cell r="C4390" t="str">
            <v>07</v>
          </cell>
          <cell r="D4390" t="str">
            <v>01</v>
          </cell>
          <cell r="E4390" t="str">
            <v>10</v>
          </cell>
          <cell r="F4390" t="str">
            <v>26</v>
          </cell>
          <cell r="G4390" t="str">
            <v>0</v>
          </cell>
          <cell r="H4390" t="str">
            <v>00</v>
          </cell>
          <cell r="I4390" t="str">
            <v>0</v>
          </cell>
          <cell r="J4390">
            <v>0</v>
          </cell>
          <cell r="K4390">
            <v>75</v>
          </cell>
          <cell r="L4390">
            <v>75</v>
          </cell>
          <cell r="M4390">
            <v>75</v>
          </cell>
          <cell r="N4390">
            <v>75</v>
          </cell>
          <cell r="O4390">
            <v>75</v>
          </cell>
        </row>
        <row r="4391">
          <cell r="A4391" t="str">
            <v>17</v>
          </cell>
          <cell r="B4391" t="str">
            <v>01</v>
          </cell>
          <cell r="C4391" t="str">
            <v>07</v>
          </cell>
          <cell r="D4391" t="str">
            <v>01</v>
          </cell>
          <cell r="E4391" t="str">
            <v>12</v>
          </cell>
          <cell r="F4391" t="str">
            <v>01</v>
          </cell>
          <cell r="G4391" t="str">
            <v>0</v>
          </cell>
          <cell r="H4391" t="str">
            <v>00</v>
          </cell>
          <cell r="I4391" t="str">
            <v>0</v>
          </cell>
          <cell r="J4391">
            <v>1282</v>
          </cell>
          <cell r="K4391">
            <v>750</v>
          </cell>
          <cell r="L4391">
            <v>750</v>
          </cell>
          <cell r="M4391">
            <v>750</v>
          </cell>
          <cell r="N4391">
            <v>750</v>
          </cell>
          <cell r="O4391">
            <v>750</v>
          </cell>
        </row>
        <row r="4392">
          <cell r="A4392" t="str">
            <v>17</v>
          </cell>
          <cell r="B4392" t="str">
            <v>01</v>
          </cell>
          <cell r="C4392" t="str">
            <v>07</v>
          </cell>
          <cell r="D4392" t="str">
            <v>01</v>
          </cell>
          <cell r="E4392" t="str">
            <v>13</v>
          </cell>
          <cell r="F4392" t="str">
            <v>08</v>
          </cell>
          <cell r="G4392" t="str">
            <v>0</v>
          </cell>
          <cell r="H4392" t="str">
            <v>00</v>
          </cell>
          <cell r="I4392" t="str">
            <v>0</v>
          </cell>
          <cell r="J4392">
            <v>1523</v>
          </cell>
          <cell r="K4392">
            <v>1500</v>
          </cell>
          <cell r="L4392">
            <v>1500</v>
          </cell>
          <cell r="M4392">
            <v>1500</v>
          </cell>
          <cell r="N4392">
            <v>1500</v>
          </cell>
          <cell r="O4392">
            <v>1500</v>
          </cell>
        </row>
        <row r="4393">
          <cell r="A4393" t="str">
            <v>17</v>
          </cell>
          <cell r="B4393" t="str">
            <v>01</v>
          </cell>
          <cell r="C4393" t="str">
            <v>07</v>
          </cell>
          <cell r="D4393" t="str">
            <v>01</v>
          </cell>
          <cell r="E4393" t="str">
            <v>14</v>
          </cell>
          <cell r="F4393" t="str">
            <v>06</v>
          </cell>
          <cell r="G4393" t="str">
            <v>0</v>
          </cell>
          <cell r="H4393" t="str">
            <v>00</v>
          </cell>
          <cell r="I4393" t="str">
            <v>0</v>
          </cell>
          <cell r="J4393">
            <v>78</v>
          </cell>
          <cell r="K4393">
            <v>7375</v>
          </cell>
          <cell r="L4393">
            <v>375</v>
          </cell>
          <cell r="M4393">
            <v>375</v>
          </cell>
          <cell r="N4393">
            <v>375</v>
          </cell>
          <cell r="O4393">
            <v>375</v>
          </cell>
        </row>
        <row r="4394">
          <cell r="A4394" t="str">
            <v>17</v>
          </cell>
          <cell r="B4394" t="str">
            <v>01</v>
          </cell>
          <cell r="C4394" t="str">
            <v>07</v>
          </cell>
          <cell r="D4394" t="str">
            <v>01</v>
          </cell>
          <cell r="E4394" t="str">
            <v>14</v>
          </cell>
          <cell r="F4394" t="str">
            <v>13</v>
          </cell>
          <cell r="G4394" t="str">
            <v>0</v>
          </cell>
          <cell r="H4394" t="str">
            <v>00</v>
          </cell>
          <cell r="I4394" t="str">
            <v>0</v>
          </cell>
          <cell r="J4394">
            <v>0</v>
          </cell>
          <cell r="K4394">
            <v>2600</v>
          </cell>
          <cell r="L4394">
            <v>2600</v>
          </cell>
          <cell r="M4394">
            <v>2600</v>
          </cell>
          <cell r="N4394">
            <v>2600</v>
          </cell>
          <cell r="O4394">
            <v>2600</v>
          </cell>
        </row>
        <row r="4395">
          <cell r="A4395" t="str">
            <v>17</v>
          </cell>
          <cell r="B4395" t="str">
            <v>01</v>
          </cell>
          <cell r="C4395" t="str">
            <v>07</v>
          </cell>
          <cell r="D4395" t="str">
            <v>02</v>
          </cell>
          <cell r="E4395" t="str">
            <v>14</v>
          </cell>
          <cell r="F4395" t="str">
            <v>06</v>
          </cell>
          <cell r="G4395" t="str">
            <v>0</v>
          </cell>
          <cell r="H4395" t="str">
            <v>00</v>
          </cell>
          <cell r="I4395" t="str">
            <v>0</v>
          </cell>
          <cell r="J4395">
            <v>1029</v>
          </cell>
          <cell r="K4395">
            <v>1131</v>
          </cell>
          <cell r="L4395">
            <v>1125</v>
          </cell>
          <cell r="M4395">
            <v>1125</v>
          </cell>
          <cell r="N4395">
            <v>1125</v>
          </cell>
          <cell r="O4395">
            <v>1125</v>
          </cell>
        </row>
        <row r="4396">
          <cell r="A4396" t="str">
            <v>17</v>
          </cell>
          <cell r="B4396" t="str">
            <v>01</v>
          </cell>
          <cell r="C4396" t="str">
            <v>07</v>
          </cell>
          <cell r="D4396" t="str">
            <v>02</v>
          </cell>
          <cell r="E4396" t="str">
            <v>14</v>
          </cell>
          <cell r="F4396" t="str">
            <v>13</v>
          </cell>
          <cell r="G4396" t="str">
            <v>0</v>
          </cell>
          <cell r="H4396" t="str">
            <v>00</v>
          </cell>
          <cell r="I4396" t="str">
            <v>0</v>
          </cell>
          <cell r="J4396">
            <v>0</v>
          </cell>
          <cell r="K4396">
            <v>1600</v>
          </cell>
          <cell r="L4396">
            <v>1600</v>
          </cell>
          <cell r="M4396">
            <v>1600</v>
          </cell>
          <cell r="N4396">
            <v>1600</v>
          </cell>
          <cell r="O4396">
            <v>1600</v>
          </cell>
        </row>
        <row r="4397">
          <cell r="A4397" t="str">
            <v>17</v>
          </cell>
          <cell r="B4397" t="str">
            <v>01</v>
          </cell>
          <cell r="C4397" t="str">
            <v>07</v>
          </cell>
          <cell r="D4397" t="str">
            <v>03</v>
          </cell>
          <cell r="E4397" t="str">
            <v>11</v>
          </cell>
          <cell r="F4397" t="str">
            <v>01</v>
          </cell>
          <cell r="G4397" t="str">
            <v>1</v>
          </cell>
          <cell r="H4397" t="str">
            <v>00</v>
          </cell>
          <cell r="I4397" t="str">
            <v>0</v>
          </cell>
          <cell r="J4397">
            <v>3429</v>
          </cell>
          <cell r="K4397">
            <v>1</v>
          </cell>
          <cell r="L4397">
            <v>1</v>
          </cell>
          <cell r="M4397">
            <v>1</v>
          </cell>
          <cell r="N4397">
            <v>1</v>
          </cell>
          <cell r="O4397">
            <v>1</v>
          </cell>
        </row>
        <row r="4398">
          <cell r="A4398" t="str">
            <v>17</v>
          </cell>
          <cell r="B4398" t="str">
            <v>01</v>
          </cell>
          <cell r="C4398" t="str">
            <v>07</v>
          </cell>
          <cell r="D4398" t="str">
            <v>03</v>
          </cell>
          <cell r="E4398" t="str">
            <v>12</v>
          </cell>
          <cell r="F4398" t="str">
            <v>01</v>
          </cell>
          <cell r="G4398" t="str">
            <v>1</v>
          </cell>
          <cell r="H4398" t="str">
            <v>00</v>
          </cell>
          <cell r="I4398" t="str">
            <v>0</v>
          </cell>
          <cell r="J4398">
            <v>1457</v>
          </cell>
          <cell r="K4398">
            <v>3875</v>
          </cell>
          <cell r="L4398">
            <v>1125</v>
          </cell>
          <cell r="M4398">
            <v>1125</v>
          </cell>
          <cell r="N4398">
            <v>1125</v>
          </cell>
          <cell r="O4398">
            <v>1125</v>
          </cell>
        </row>
        <row r="4399">
          <cell r="A4399" t="str">
            <v>17</v>
          </cell>
          <cell r="B4399" t="str">
            <v>01</v>
          </cell>
          <cell r="C4399" t="str">
            <v>07</v>
          </cell>
          <cell r="D4399" t="str">
            <v>03</v>
          </cell>
          <cell r="E4399" t="str">
            <v>12</v>
          </cell>
          <cell r="F4399" t="str">
            <v>05</v>
          </cell>
          <cell r="G4399" t="str">
            <v>0</v>
          </cell>
          <cell r="H4399" t="str">
            <v>00</v>
          </cell>
          <cell r="I4399" t="str">
            <v>0</v>
          </cell>
          <cell r="J4399">
            <v>0</v>
          </cell>
          <cell r="K4399">
            <v>3000</v>
          </cell>
          <cell r="L4399">
            <v>3000</v>
          </cell>
          <cell r="M4399">
            <v>3000</v>
          </cell>
          <cell r="N4399">
            <v>3000</v>
          </cell>
          <cell r="O4399">
            <v>3000</v>
          </cell>
        </row>
        <row r="4400">
          <cell r="A4400" t="str">
            <v>17</v>
          </cell>
          <cell r="B4400" t="str">
            <v>01</v>
          </cell>
          <cell r="C4400" t="str">
            <v>07</v>
          </cell>
          <cell r="D4400" t="str">
            <v>03</v>
          </cell>
          <cell r="E4400" t="str">
            <v>14</v>
          </cell>
          <cell r="F4400" t="str">
            <v>06</v>
          </cell>
          <cell r="G4400" t="str">
            <v>0</v>
          </cell>
          <cell r="H4400" t="str">
            <v>00</v>
          </cell>
          <cell r="I4400" t="str">
            <v>0</v>
          </cell>
          <cell r="J4400">
            <v>3018</v>
          </cell>
          <cell r="K4400">
            <v>2250</v>
          </cell>
          <cell r="L4400">
            <v>2250</v>
          </cell>
          <cell r="M4400">
            <v>2250</v>
          </cell>
          <cell r="N4400">
            <v>2250</v>
          </cell>
          <cell r="O4400">
            <v>2250</v>
          </cell>
        </row>
        <row r="4401">
          <cell r="A4401" t="str">
            <v>17</v>
          </cell>
          <cell r="B4401" t="str">
            <v>01</v>
          </cell>
          <cell r="C4401" t="str">
            <v>07</v>
          </cell>
          <cell r="D4401" t="str">
            <v>03</v>
          </cell>
          <cell r="E4401" t="str">
            <v>14</v>
          </cell>
          <cell r="F4401" t="str">
            <v>07</v>
          </cell>
          <cell r="G4401" t="str">
            <v>0</v>
          </cell>
          <cell r="H4401" t="str">
            <v>00</v>
          </cell>
          <cell r="I4401" t="str">
            <v>0</v>
          </cell>
          <cell r="J4401">
            <v>5378</v>
          </cell>
          <cell r="K4401">
            <v>4500</v>
          </cell>
          <cell r="L4401">
            <v>4500</v>
          </cell>
          <cell r="M4401">
            <v>4500</v>
          </cell>
          <cell r="N4401">
            <v>4500</v>
          </cell>
          <cell r="O4401">
            <v>4500</v>
          </cell>
        </row>
        <row r="4402">
          <cell r="A4402" t="str">
            <v>17</v>
          </cell>
          <cell r="B4402" t="str">
            <v>01</v>
          </cell>
          <cell r="C4402" t="str">
            <v>07</v>
          </cell>
          <cell r="D4402" t="str">
            <v>03</v>
          </cell>
          <cell r="E4402" t="str">
            <v>14</v>
          </cell>
          <cell r="F4402" t="str">
            <v>13</v>
          </cell>
          <cell r="G4402" t="str">
            <v>0</v>
          </cell>
          <cell r="H4402" t="str">
            <v>00</v>
          </cell>
          <cell r="I4402" t="str">
            <v>0</v>
          </cell>
          <cell r="J4402">
            <v>0</v>
          </cell>
          <cell r="K4402">
            <v>3000</v>
          </cell>
          <cell r="L4402">
            <v>3000</v>
          </cell>
          <cell r="M4402">
            <v>3000</v>
          </cell>
          <cell r="N4402">
            <v>3000</v>
          </cell>
          <cell r="O4402">
            <v>3000</v>
          </cell>
        </row>
        <row r="4403">
          <cell r="A4403" t="str">
            <v>17</v>
          </cell>
          <cell r="B4403" t="str">
            <v>01</v>
          </cell>
          <cell r="C4403" t="str">
            <v>07</v>
          </cell>
          <cell r="D4403" t="str">
            <v>03</v>
          </cell>
          <cell r="E4403" t="str">
            <v>14</v>
          </cell>
          <cell r="F4403" t="str">
            <v>17</v>
          </cell>
          <cell r="G4403" t="str">
            <v>0</v>
          </cell>
          <cell r="H4403" t="str">
            <v>00</v>
          </cell>
          <cell r="I4403" t="str">
            <v>0</v>
          </cell>
          <cell r="J4403">
            <v>0</v>
          </cell>
          <cell r="K4403">
            <v>0</v>
          </cell>
          <cell r="L4403">
            <v>0</v>
          </cell>
          <cell r="M4403">
            <v>10000</v>
          </cell>
          <cell r="N4403">
            <v>10000</v>
          </cell>
          <cell r="O4403">
            <v>10000</v>
          </cell>
        </row>
        <row r="4404">
          <cell r="A4404" t="str">
            <v>17</v>
          </cell>
          <cell r="B4404" t="str">
            <v>01</v>
          </cell>
          <cell r="C4404" t="str">
            <v>08</v>
          </cell>
          <cell r="D4404" t="str">
            <v>01</v>
          </cell>
          <cell r="E4404" t="str">
            <v>10</v>
          </cell>
          <cell r="F4404" t="str">
            <v>01</v>
          </cell>
          <cell r="G4404" t="str">
            <v>0</v>
          </cell>
          <cell r="H4404" t="str">
            <v>00</v>
          </cell>
          <cell r="I4404" t="str">
            <v>0</v>
          </cell>
          <cell r="J4404">
            <v>220841</v>
          </cell>
          <cell r="K4404">
            <v>269114</v>
          </cell>
          <cell r="L4404">
            <v>169114</v>
          </cell>
          <cell r="M4404">
            <v>252232</v>
          </cell>
          <cell r="N4404">
            <v>304972</v>
          </cell>
          <cell r="O4404">
            <v>304972</v>
          </cell>
        </row>
        <row r="4405">
          <cell r="A4405" t="str">
            <v>17</v>
          </cell>
          <cell r="B4405" t="str">
            <v>01</v>
          </cell>
          <cell r="C4405" t="str">
            <v>08</v>
          </cell>
          <cell r="D4405" t="str">
            <v>01</v>
          </cell>
          <cell r="E4405" t="str">
            <v>10</v>
          </cell>
          <cell r="F4405" t="str">
            <v>01</v>
          </cell>
          <cell r="G4405" t="str">
            <v>1</v>
          </cell>
          <cell r="H4405" t="str">
            <v>00</v>
          </cell>
          <cell r="I4405" t="str">
            <v>0</v>
          </cell>
          <cell r="J4405">
            <v>37620</v>
          </cell>
          <cell r="K4405">
            <v>23160</v>
          </cell>
          <cell r="L4405">
            <v>23160</v>
          </cell>
          <cell r="M4405">
            <v>21589</v>
          </cell>
          <cell r="N4405">
            <v>26044</v>
          </cell>
          <cell r="O4405">
            <v>26044</v>
          </cell>
        </row>
        <row r="4406">
          <cell r="A4406" t="str">
            <v>17</v>
          </cell>
          <cell r="B4406" t="str">
            <v>01</v>
          </cell>
          <cell r="C4406" t="str">
            <v>08</v>
          </cell>
          <cell r="D4406" t="str">
            <v>01</v>
          </cell>
          <cell r="E4406" t="str">
            <v>10</v>
          </cell>
          <cell r="F4406" t="str">
            <v>01</v>
          </cell>
          <cell r="G4406" t="str">
            <v>2</v>
          </cell>
          <cell r="H4406" t="str">
            <v>00</v>
          </cell>
          <cell r="I4406" t="str">
            <v>0</v>
          </cell>
          <cell r="J4406">
            <v>14247</v>
          </cell>
          <cell r="K4406">
            <v>15492</v>
          </cell>
          <cell r="L4406">
            <v>15492</v>
          </cell>
          <cell r="M4406">
            <v>14886</v>
          </cell>
          <cell r="N4406">
            <v>17958</v>
          </cell>
          <cell r="O4406">
            <v>17958</v>
          </cell>
        </row>
        <row r="4407">
          <cell r="A4407" t="str">
            <v>17</v>
          </cell>
          <cell r="B4407" t="str">
            <v>01</v>
          </cell>
          <cell r="C4407" t="str">
            <v>08</v>
          </cell>
          <cell r="D4407" t="str">
            <v>01</v>
          </cell>
          <cell r="E4407" t="str">
            <v>10</v>
          </cell>
          <cell r="F4407" t="str">
            <v>01</v>
          </cell>
          <cell r="G4407" t="str">
            <v>3</v>
          </cell>
          <cell r="H4407" t="str">
            <v>00</v>
          </cell>
          <cell r="I4407" t="str">
            <v>0</v>
          </cell>
          <cell r="J4407">
            <v>11964</v>
          </cell>
          <cell r="K4407">
            <v>13058</v>
          </cell>
          <cell r="L4407">
            <v>13058</v>
          </cell>
          <cell r="M4407">
            <v>11907</v>
          </cell>
          <cell r="N4407">
            <v>14364</v>
          </cell>
          <cell r="O4407">
            <v>14364</v>
          </cell>
        </row>
        <row r="4408">
          <cell r="A4408" t="str">
            <v>17</v>
          </cell>
          <cell r="B4408" t="str">
            <v>01</v>
          </cell>
          <cell r="C4408" t="str">
            <v>08</v>
          </cell>
          <cell r="D4408" t="str">
            <v>01</v>
          </cell>
          <cell r="E4408" t="str">
            <v>10</v>
          </cell>
          <cell r="F4408" t="str">
            <v>01</v>
          </cell>
          <cell r="G4408" t="str">
            <v>4</v>
          </cell>
          <cell r="H4408" t="str">
            <v>00</v>
          </cell>
          <cell r="I4408" t="str">
            <v>0</v>
          </cell>
          <cell r="J4408">
            <v>16987</v>
          </cell>
          <cell r="K4408">
            <v>17978</v>
          </cell>
          <cell r="L4408">
            <v>17978</v>
          </cell>
          <cell r="M4408">
            <v>15482</v>
          </cell>
          <cell r="N4408">
            <v>18677</v>
          </cell>
          <cell r="O4408">
            <v>18677</v>
          </cell>
        </row>
        <row r="4409">
          <cell r="A4409" t="str">
            <v>17</v>
          </cell>
          <cell r="B4409" t="str">
            <v>01</v>
          </cell>
          <cell r="C4409" t="str">
            <v>08</v>
          </cell>
          <cell r="D4409" t="str">
            <v>01</v>
          </cell>
          <cell r="E4409" t="str">
            <v>10</v>
          </cell>
          <cell r="F4409" t="str">
            <v>26</v>
          </cell>
          <cell r="G4409" t="str">
            <v>0</v>
          </cell>
          <cell r="H4409" t="str">
            <v>00</v>
          </cell>
          <cell r="I4409" t="str">
            <v>0</v>
          </cell>
          <cell r="J4409">
            <v>11570</v>
          </cell>
          <cell r="K4409">
            <v>4994</v>
          </cell>
          <cell r="L4409">
            <v>4994</v>
          </cell>
          <cell r="M4409">
            <v>4995</v>
          </cell>
          <cell r="N4409">
            <v>4995</v>
          </cell>
          <cell r="O4409">
            <v>4995</v>
          </cell>
        </row>
        <row r="4410">
          <cell r="A4410" t="str">
            <v>17</v>
          </cell>
          <cell r="B4410" t="str">
            <v>01</v>
          </cell>
          <cell r="C4410" t="str">
            <v>08</v>
          </cell>
          <cell r="D4410" t="str">
            <v>01</v>
          </cell>
          <cell r="E4410" t="str">
            <v>11</v>
          </cell>
          <cell r="F4410" t="str">
            <v>01</v>
          </cell>
          <cell r="G4410" t="str">
            <v>1</v>
          </cell>
          <cell r="H4410" t="str">
            <v>00</v>
          </cell>
          <cell r="I4410" t="str">
            <v>0</v>
          </cell>
          <cell r="J4410">
            <v>0</v>
          </cell>
          <cell r="K4410">
            <v>20003</v>
          </cell>
          <cell r="L4410">
            <v>1</v>
          </cell>
          <cell r="M4410">
            <v>1</v>
          </cell>
          <cell r="N4410">
            <v>1</v>
          </cell>
          <cell r="O4410">
            <v>1</v>
          </cell>
        </row>
        <row r="4411">
          <cell r="A4411" t="str">
            <v>17</v>
          </cell>
          <cell r="B4411" t="str">
            <v>01</v>
          </cell>
          <cell r="C4411" t="str">
            <v>08</v>
          </cell>
          <cell r="D4411" t="str">
            <v>01</v>
          </cell>
          <cell r="E4411" t="str">
            <v>10</v>
          </cell>
          <cell r="F4411" t="str">
            <v>02</v>
          </cell>
          <cell r="G4411" t="str">
            <v>1</v>
          </cell>
          <cell r="H4411" t="str">
            <v>00</v>
          </cell>
          <cell r="I4411" t="str">
            <v>0</v>
          </cell>
          <cell r="J4411">
            <v>0</v>
          </cell>
          <cell r="K4411">
            <v>5001</v>
          </cell>
          <cell r="L4411">
            <v>0</v>
          </cell>
          <cell r="M4411">
            <v>0</v>
          </cell>
          <cell r="N4411">
            <v>0</v>
          </cell>
          <cell r="O4411">
            <v>0</v>
          </cell>
        </row>
        <row r="4412">
          <cell r="A4412" t="str">
            <v>17</v>
          </cell>
          <cell r="B4412" t="str">
            <v>01</v>
          </cell>
          <cell r="C4412" t="str">
            <v>08</v>
          </cell>
          <cell r="D4412" t="str">
            <v>01</v>
          </cell>
          <cell r="E4412" t="str">
            <v>12</v>
          </cell>
          <cell r="F4412" t="str">
            <v>01</v>
          </cell>
          <cell r="G4412" t="str">
            <v>0</v>
          </cell>
          <cell r="H4412" t="str">
            <v>00</v>
          </cell>
          <cell r="I4412" t="str">
            <v>0</v>
          </cell>
          <cell r="J4412">
            <v>728</v>
          </cell>
          <cell r="K4412">
            <v>750</v>
          </cell>
          <cell r="L4412">
            <v>750</v>
          </cell>
          <cell r="M4412">
            <v>750</v>
          </cell>
          <cell r="N4412">
            <v>750</v>
          </cell>
          <cell r="O4412">
            <v>750</v>
          </cell>
        </row>
        <row r="4413">
          <cell r="A4413" t="str">
            <v>17</v>
          </cell>
          <cell r="B4413" t="str">
            <v>01</v>
          </cell>
          <cell r="C4413" t="str">
            <v>08</v>
          </cell>
          <cell r="D4413" t="str">
            <v>01</v>
          </cell>
          <cell r="E4413" t="str">
            <v>12</v>
          </cell>
          <cell r="F4413" t="str">
            <v>03</v>
          </cell>
          <cell r="G4413" t="str">
            <v>0</v>
          </cell>
          <cell r="H4413" t="str">
            <v>00</v>
          </cell>
          <cell r="I4413" t="str">
            <v>0</v>
          </cell>
          <cell r="J4413">
            <v>3750</v>
          </cell>
          <cell r="K4413">
            <v>3750</v>
          </cell>
          <cell r="L4413">
            <v>3750</v>
          </cell>
          <cell r="M4413">
            <v>3750</v>
          </cell>
          <cell r="N4413">
            <v>3750</v>
          </cell>
          <cell r="O4413">
            <v>3750</v>
          </cell>
        </row>
        <row r="4414">
          <cell r="A4414" t="str">
            <v>17</v>
          </cell>
          <cell r="B4414" t="str">
            <v>01</v>
          </cell>
          <cell r="C4414" t="str">
            <v>08</v>
          </cell>
          <cell r="D4414" t="str">
            <v>01</v>
          </cell>
          <cell r="E4414" t="str">
            <v>12</v>
          </cell>
          <cell r="F4414" t="str">
            <v>07</v>
          </cell>
          <cell r="G4414" t="str">
            <v>0</v>
          </cell>
          <cell r="H4414" t="str">
            <v>00</v>
          </cell>
          <cell r="I4414" t="str">
            <v>0</v>
          </cell>
          <cell r="J4414">
            <v>0</v>
          </cell>
          <cell r="K4414">
            <v>3500</v>
          </cell>
          <cell r="L4414">
            <v>3500</v>
          </cell>
          <cell r="M4414">
            <v>3500</v>
          </cell>
          <cell r="N4414">
            <v>3500</v>
          </cell>
          <cell r="O4414">
            <v>3500</v>
          </cell>
        </row>
        <row r="4415">
          <cell r="A4415" t="str">
            <v>17</v>
          </cell>
          <cell r="B4415" t="str">
            <v>01</v>
          </cell>
          <cell r="C4415" t="str">
            <v>08</v>
          </cell>
          <cell r="D4415" t="str">
            <v>01</v>
          </cell>
          <cell r="E4415" t="str">
            <v>14</v>
          </cell>
          <cell r="F4415" t="str">
            <v>02</v>
          </cell>
          <cell r="G4415" t="str">
            <v>0</v>
          </cell>
          <cell r="H4415" t="str">
            <v>00</v>
          </cell>
          <cell r="I4415" t="str">
            <v>0</v>
          </cell>
          <cell r="J4415">
            <v>1871</v>
          </cell>
          <cell r="K4415">
            <v>2000</v>
          </cell>
          <cell r="L4415">
            <v>2000</v>
          </cell>
          <cell r="M4415">
            <v>2000</v>
          </cell>
          <cell r="N4415">
            <v>2000</v>
          </cell>
          <cell r="O4415">
            <v>2000</v>
          </cell>
        </row>
        <row r="4416">
          <cell r="A4416" t="str">
            <v>17</v>
          </cell>
          <cell r="B4416" t="str">
            <v>01</v>
          </cell>
          <cell r="C4416" t="str">
            <v>08</v>
          </cell>
          <cell r="D4416" t="str">
            <v>01</v>
          </cell>
          <cell r="E4416" t="str">
            <v>14</v>
          </cell>
          <cell r="F4416" t="str">
            <v>05</v>
          </cell>
          <cell r="G4416" t="str">
            <v>0</v>
          </cell>
          <cell r="H4416" t="str">
            <v>00</v>
          </cell>
          <cell r="I4416" t="str">
            <v>0</v>
          </cell>
          <cell r="J4416">
            <v>1702</v>
          </cell>
          <cell r="K4416">
            <v>2000</v>
          </cell>
          <cell r="L4416">
            <v>2000</v>
          </cell>
          <cell r="M4416">
            <v>2000</v>
          </cell>
          <cell r="N4416">
            <v>2000</v>
          </cell>
          <cell r="O4416">
            <v>2000</v>
          </cell>
        </row>
        <row r="4417">
          <cell r="A4417" t="str">
            <v>17</v>
          </cell>
          <cell r="B4417" t="str">
            <v>01</v>
          </cell>
          <cell r="C4417" t="str">
            <v>08</v>
          </cell>
          <cell r="D4417" t="str">
            <v>01</v>
          </cell>
          <cell r="E4417" t="str">
            <v>14</v>
          </cell>
          <cell r="F4417" t="str">
            <v>06</v>
          </cell>
          <cell r="G4417" t="str">
            <v>0</v>
          </cell>
          <cell r="H4417" t="str">
            <v>00</v>
          </cell>
          <cell r="I4417" t="str">
            <v>0</v>
          </cell>
          <cell r="J4417">
            <v>1396</v>
          </cell>
          <cell r="K4417">
            <v>1875</v>
          </cell>
          <cell r="L4417">
            <v>1875</v>
          </cell>
          <cell r="M4417">
            <v>1875</v>
          </cell>
          <cell r="N4417">
            <v>1875</v>
          </cell>
          <cell r="O4417">
            <v>1875</v>
          </cell>
        </row>
        <row r="4418">
          <cell r="A4418" t="str">
            <v>17</v>
          </cell>
          <cell r="B4418" t="str">
            <v>01</v>
          </cell>
          <cell r="C4418" t="str">
            <v>08</v>
          </cell>
          <cell r="D4418" t="str">
            <v>01</v>
          </cell>
          <cell r="E4418" t="str">
            <v>14</v>
          </cell>
          <cell r="F4418" t="str">
            <v>07</v>
          </cell>
          <cell r="G4418" t="str">
            <v>0</v>
          </cell>
          <cell r="H4418" t="str">
            <v>00</v>
          </cell>
          <cell r="I4418" t="str">
            <v>0</v>
          </cell>
          <cell r="J4418">
            <v>846</v>
          </cell>
          <cell r="K4418">
            <v>1500</v>
          </cell>
          <cell r="L4418">
            <v>1500</v>
          </cell>
          <cell r="M4418">
            <v>1500</v>
          </cell>
          <cell r="N4418">
            <v>1500</v>
          </cell>
          <cell r="O4418">
            <v>1500</v>
          </cell>
        </row>
        <row r="4419">
          <cell r="A4419" t="str">
            <v>17</v>
          </cell>
          <cell r="B4419" t="str">
            <v>01</v>
          </cell>
          <cell r="C4419" t="str">
            <v>08</v>
          </cell>
          <cell r="D4419" t="str">
            <v>01</v>
          </cell>
          <cell r="E4419" t="str">
            <v>14</v>
          </cell>
          <cell r="F4419" t="str">
            <v>13</v>
          </cell>
          <cell r="G4419" t="str">
            <v>0</v>
          </cell>
          <cell r="H4419" t="str">
            <v>00</v>
          </cell>
          <cell r="I4419" t="str">
            <v>0</v>
          </cell>
          <cell r="J4419">
            <v>0</v>
          </cell>
          <cell r="K4419">
            <v>1500</v>
          </cell>
          <cell r="L4419">
            <v>1500</v>
          </cell>
          <cell r="M4419">
            <v>1500</v>
          </cell>
          <cell r="N4419">
            <v>1500</v>
          </cell>
          <cell r="O4419">
            <v>1500</v>
          </cell>
        </row>
        <row r="4420">
          <cell r="A4420" t="str">
            <v>17</v>
          </cell>
          <cell r="B4420" t="str">
            <v>01</v>
          </cell>
          <cell r="C4420" t="str">
            <v>08</v>
          </cell>
          <cell r="D4420" t="str">
            <v>02</v>
          </cell>
          <cell r="E4420" t="str">
            <v>14</v>
          </cell>
          <cell r="F4420" t="str">
            <v>13</v>
          </cell>
          <cell r="G4420" t="str">
            <v>0</v>
          </cell>
          <cell r="H4420" t="str">
            <v>00</v>
          </cell>
          <cell r="I4420" t="str">
            <v>0</v>
          </cell>
          <cell r="J4420">
            <v>2401</v>
          </cell>
          <cell r="K4420">
            <v>2500</v>
          </cell>
          <cell r="L4420">
            <v>2500</v>
          </cell>
          <cell r="M4420">
            <v>2500</v>
          </cell>
          <cell r="N4420">
            <v>2500</v>
          </cell>
          <cell r="O4420">
            <v>2500</v>
          </cell>
        </row>
        <row r="4421">
          <cell r="A4421" t="str">
            <v>17</v>
          </cell>
          <cell r="B4421" t="str">
            <v>01</v>
          </cell>
          <cell r="C4421" t="str">
            <v>08</v>
          </cell>
          <cell r="D4421" t="str">
            <v>02</v>
          </cell>
          <cell r="E4421" t="str">
            <v>14</v>
          </cell>
          <cell r="F4421" t="str">
            <v>17</v>
          </cell>
          <cell r="G4421" t="str">
            <v>0</v>
          </cell>
          <cell r="H4421" t="str">
            <v>00</v>
          </cell>
          <cell r="I4421" t="str">
            <v>0</v>
          </cell>
          <cell r="J4421">
            <v>0</v>
          </cell>
          <cell r="K4421">
            <v>100007</v>
          </cell>
          <cell r="L4421">
            <v>0</v>
          </cell>
          <cell r="M4421">
            <v>0</v>
          </cell>
          <cell r="N4421">
            <v>0</v>
          </cell>
          <cell r="O4421">
            <v>0</v>
          </cell>
        </row>
        <row r="4422">
          <cell r="A4422" t="str">
            <v>17</v>
          </cell>
          <cell r="B4422" t="str">
            <v>01</v>
          </cell>
          <cell r="C4422" t="str">
            <v>09</v>
          </cell>
          <cell r="D4422" t="str">
            <v>01</v>
          </cell>
          <cell r="E4422" t="str">
            <v>10</v>
          </cell>
          <cell r="F4422" t="str">
            <v>01</v>
          </cell>
          <cell r="G4422" t="str">
            <v>0</v>
          </cell>
          <cell r="H4422" t="str">
            <v>00</v>
          </cell>
          <cell r="I4422" t="str">
            <v>0</v>
          </cell>
          <cell r="J4422">
            <v>46516</v>
          </cell>
          <cell r="K4422">
            <v>48550</v>
          </cell>
          <cell r="L4422">
            <v>48550</v>
          </cell>
          <cell r="M4422">
            <v>29871</v>
          </cell>
          <cell r="N4422">
            <v>57650</v>
          </cell>
          <cell r="O4422">
            <v>57650</v>
          </cell>
        </row>
        <row r="4423">
          <cell r="A4423" t="str">
            <v>17</v>
          </cell>
          <cell r="B4423" t="str">
            <v>01</v>
          </cell>
          <cell r="C4423" t="str">
            <v>09</v>
          </cell>
          <cell r="D4423" t="str">
            <v>01</v>
          </cell>
          <cell r="E4423" t="str">
            <v>10</v>
          </cell>
          <cell r="F4423" t="str">
            <v>01</v>
          </cell>
          <cell r="G4423" t="str">
            <v>1</v>
          </cell>
          <cell r="H4423" t="str">
            <v>00</v>
          </cell>
          <cell r="I4423" t="str">
            <v>0</v>
          </cell>
          <cell r="J4423">
            <v>106840</v>
          </cell>
          <cell r="K4423">
            <v>116780</v>
          </cell>
          <cell r="L4423">
            <v>106780</v>
          </cell>
          <cell r="M4423">
            <v>97462</v>
          </cell>
          <cell r="N4423">
            <v>117574</v>
          </cell>
          <cell r="O4423">
            <v>117574</v>
          </cell>
        </row>
        <row r="4424">
          <cell r="A4424" t="str">
            <v>17</v>
          </cell>
          <cell r="B4424" t="str">
            <v>01</v>
          </cell>
          <cell r="C4424" t="str">
            <v>09</v>
          </cell>
          <cell r="D4424" t="str">
            <v>01</v>
          </cell>
          <cell r="E4424" t="str">
            <v>10</v>
          </cell>
          <cell r="F4424" t="str">
            <v>01</v>
          </cell>
          <cell r="G4424" t="str">
            <v>3</v>
          </cell>
          <cell r="H4424" t="str">
            <v>00</v>
          </cell>
          <cell r="I4424" t="str">
            <v>0</v>
          </cell>
          <cell r="J4424">
            <v>20673</v>
          </cell>
          <cell r="K4424">
            <v>21240</v>
          </cell>
          <cell r="L4424">
            <v>21240</v>
          </cell>
          <cell r="M4424">
            <v>21589</v>
          </cell>
          <cell r="N4424">
            <v>26044</v>
          </cell>
          <cell r="O4424">
            <v>26044</v>
          </cell>
        </row>
        <row r="4425">
          <cell r="A4425" t="str">
            <v>17</v>
          </cell>
          <cell r="B4425" t="str">
            <v>01</v>
          </cell>
          <cell r="C4425" t="str">
            <v>09</v>
          </cell>
          <cell r="D4425" t="str">
            <v>01</v>
          </cell>
          <cell r="E4425" t="str">
            <v>10</v>
          </cell>
          <cell r="F4425" t="str">
            <v>01</v>
          </cell>
          <cell r="G4425" t="str">
            <v>4</v>
          </cell>
          <cell r="H4425" t="str">
            <v>00</v>
          </cell>
          <cell r="I4425" t="str">
            <v>0</v>
          </cell>
          <cell r="J4425">
            <v>7208</v>
          </cell>
          <cell r="K4425">
            <v>7187</v>
          </cell>
          <cell r="L4425">
            <v>7187</v>
          </cell>
          <cell r="M4425">
            <v>1</v>
          </cell>
          <cell r="N4425">
            <v>7906</v>
          </cell>
          <cell r="O4425">
            <v>7906</v>
          </cell>
        </row>
        <row r="4426">
          <cell r="A4426" t="str">
            <v>17</v>
          </cell>
          <cell r="B4426" t="str">
            <v>01</v>
          </cell>
          <cell r="C4426" t="str">
            <v>09</v>
          </cell>
          <cell r="D4426" t="str">
            <v>01</v>
          </cell>
          <cell r="E4426" t="str">
            <v>14</v>
          </cell>
          <cell r="F4426" t="str">
            <v>17</v>
          </cell>
          <cell r="G4426" t="str">
            <v>1</v>
          </cell>
          <cell r="H4426" t="str">
            <v>00</v>
          </cell>
          <cell r="I4426" t="str">
            <v>0</v>
          </cell>
          <cell r="J4426">
            <v>0</v>
          </cell>
          <cell r="K4426">
            <v>59008</v>
          </cell>
          <cell r="L4426">
            <v>0</v>
          </cell>
          <cell r="M4426">
            <v>0</v>
          </cell>
          <cell r="N4426">
            <v>0</v>
          </cell>
          <cell r="O4426">
            <v>0</v>
          </cell>
        </row>
        <row r="4427">
          <cell r="A4427" t="str">
            <v>17</v>
          </cell>
          <cell r="B4427" t="str">
            <v>01</v>
          </cell>
          <cell r="C4427" t="str">
            <v>09</v>
          </cell>
          <cell r="D4427" t="str">
            <v>01</v>
          </cell>
          <cell r="E4427" t="str">
            <v>13</v>
          </cell>
          <cell r="F4427" t="str">
            <v>08</v>
          </cell>
          <cell r="G4427" t="str">
            <v>0</v>
          </cell>
          <cell r="H4427" t="str">
            <v>00</v>
          </cell>
          <cell r="I4427" t="str">
            <v>0</v>
          </cell>
          <cell r="J4427">
            <v>947</v>
          </cell>
          <cell r="K4427">
            <v>1000</v>
          </cell>
          <cell r="L4427">
            <v>1000</v>
          </cell>
          <cell r="M4427">
            <v>1000</v>
          </cell>
          <cell r="N4427">
            <v>1000</v>
          </cell>
          <cell r="O4427">
            <v>1000</v>
          </cell>
        </row>
        <row r="4428">
          <cell r="A4428" t="str">
            <v>17</v>
          </cell>
          <cell r="B4428" t="str">
            <v>01</v>
          </cell>
          <cell r="C4428" t="str">
            <v>09</v>
          </cell>
          <cell r="D4428" t="str">
            <v>01</v>
          </cell>
          <cell r="E4428" t="str">
            <v>14</v>
          </cell>
          <cell r="F4428" t="str">
            <v>06</v>
          </cell>
          <cell r="G4428" t="str">
            <v>0</v>
          </cell>
          <cell r="H4428" t="str">
            <v>00</v>
          </cell>
          <cell r="I4428" t="str">
            <v>0</v>
          </cell>
          <cell r="J4428">
            <v>354</v>
          </cell>
          <cell r="K4428">
            <v>375</v>
          </cell>
          <cell r="L4428">
            <v>375</v>
          </cell>
          <cell r="M4428">
            <v>375</v>
          </cell>
          <cell r="N4428">
            <v>375</v>
          </cell>
          <cell r="O4428">
            <v>375</v>
          </cell>
        </row>
        <row r="4429">
          <cell r="A4429" t="str">
            <v>17</v>
          </cell>
          <cell r="B4429" t="str">
            <v>01</v>
          </cell>
          <cell r="C4429" t="str">
            <v>09</v>
          </cell>
          <cell r="D4429" t="str">
            <v>01</v>
          </cell>
          <cell r="E4429" t="str">
            <v>14</v>
          </cell>
          <cell r="F4429" t="str">
            <v>07</v>
          </cell>
          <cell r="G4429" t="str">
            <v>0</v>
          </cell>
          <cell r="H4429" t="str">
            <v>00</v>
          </cell>
          <cell r="I4429" t="str">
            <v>0</v>
          </cell>
          <cell r="J4429">
            <v>723</v>
          </cell>
          <cell r="K4429">
            <v>750</v>
          </cell>
          <cell r="L4429">
            <v>750</v>
          </cell>
          <cell r="M4429">
            <v>750</v>
          </cell>
          <cell r="N4429">
            <v>750</v>
          </cell>
          <cell r="O4429">
            <v>750</v>
          </cell>
        </row>
        <row r="4430">
          <cell r="A4430" t="str">
            <v>17</v>
          </cell>
          <cell r="B4430" t="str">
            <v>01</v>
          </cell>
          <cell r="C4430" t="str">
            <v>09</v>
          </cell>
          <cell r="D4430" t="str">
            <v>02</v>
          </cell>
          <cell r="E4430" t="str">
            <v>13</v>
          </cell>
          <cell r="F4430" t="str">
            <v>03</v>
          </cell>
          <cell r="G4430" t="str">
            <v>0</v>
          </cell>
          <cell r="H4430" t="str">
            <v>00</v>
          </cell>
          <cell r="I4430" t="str">
            <v>0</v>
          </cell>
          <cell r="J4430">
            <v>780</v>
          </cell>
          <cell r="K4430">
            <v>2800</v>
          </cell>
          <cell r="L4430">
            <v>2800</v>
          </cell>
          <cell r="M4430">
            <v>2800</v>
          </cell>
          <cell r="N4430">
            <v>2800</v>
          </cell>
          <cell r="O4430">
            <v>2800</v>
          </cell>
        </row>
        <row r="4431">
          <cell r="A4431" t="str">
            <v>17</v>
          </cell>
          <cell r="B4431" t="str">
            <v>01</v>
          </cell>
          <cell r="C4431" t="str">
            <v>09</v>
          </cell>
          <cell r="D4431" t="str">
            <v>02</v>
          </cell>
          <cell r="E4431" t="str">
            <v>14</v>
          </cell>
          <cell r="F4431" t="str">
            <v>67</v>
          </cell>
          <cell r="G4431" t="str">
            <v>0</v>
          </cell>
          <cell r="H4431" t="str">
            <v>00</v>
          </cell>
          <cell r="I4431" t="str">
            <v>0</v>
          </cell>
          <cell r="J4431">
            <v>86</v>
          </cell>
          <cell r="K4431">
            <v>3000</v>
          </cell>
          <cell r="L4431">
            <v>3000</v>
          </cell>
          <cell r="M4431">
            <v>3000</v>
          </cell>
          <cell r="N4431">
            <v>3000</v>
          </cell>
          <cell r="O4431">
            <v>3000</v>
          </cell>
        </row>
        <row r="4432">
          <cell r="A4432" t="str">
            <v>17</v>
          </cell>
          <cell r="B4432" t="str">
            <v>01</v>
          </cell>
          <cell r="C4432" t="str">
            <v>09</v>
          </cell>
          <cell r="D4432" t="str">
            <v>03</v>
          </cell>
          <cell r="E4432" t="str">
            <v>14</v>
          </cell>
          <cell r="F4432" t="str">
            <v>67</v>
          </cell>
          <cell r="G4432" t="str">
            <v>0</v>
          </cell>
          <cell r="H4432" t="str">
            <v>00</v>
          </cell>
          <cell r="I4432" t="str">
            <v>0</v>
          </cell>
          <cell r="J4432">
            <v>2421</v>
          </cell>
          <cell r="K4432">
            <v>3200</v>
          </cell>
          <cell r="L4432">
            <v>3200</v>
          </cell>
          <cell r="M4432">
            <v>3200</v>
          </cell>
          <cell r="N4432">
            <v>3200</v>
          </cell>
          <cell r="O4432">
            <v>3200</v>
          </cell>
        </row>
        <row r="4433">
          <cell r="A4433" t="str">
            <v>17</v>
          </cell>
          <cell r="B4433" t="str">
            <v>01</v>
          </cell>
          <cell r="C4433" t="str">
            <v>09</v>
          </cell>
          <cell r="D4433" t="str">
            <v>03</v>
          </cell>
          <cell r="E4433" t="str">
            <v>14</v>
          </cell>
          <cell r="F4433" t="str">
            <v>67</v>
          </cell>
          <cell r="G4433" t="str">
            <v>1</v>
          </cell>
          <cell r="H4433" t="str">
            <v>00</v>
          </cell>
          <cell r="I4433" t="str">
            <v>0</v>
          </cell>
          <cell r="J4433">
            <v>92264</v>
          </cell>
          <cell r="K4433">
            <v>66136</v>
          </cell>
          <cell r="L4433">
            <v>66136</v>
          </cell>
          <cell r="M4433">
            <v>6133</v>
          </cell>
          <cell r="N4433">
            <v>6133</v>
          </cell>
          <cell r="O4433">
            <v>6133</v>
          </cell>
        </row>
        <row r="4434">
          <cell r="A4434" t="str">
            <v>17</v>
          </cell>
          <cell r="B4434" t="str">
            <v>01</v>
          </cell>
          <cell r="C4434" t="str">
            <v>09</v>
          </cell>
          <cell r="D4434" t="str">
            <v>05</v>
          </cell>
          <cell r="E4434" t="str">
            <v>12</v>
          </cell>
          <cell r="F4434" t="str">
            <v>01</v>
          </cell>
          <cell r="G4434" t="str">
            <v>1</v>
          </cell>
          <cell r="H4434" t="str">
            <v>00</v>
          </cell>
          <cell r="I4434" t="str">
            <v>0</v>
          </cell>
          <cell r="J4434">
            <v>1033</v>
          </cell>
          <cell r="K4434">
            <v>1500</v>
          </cell>
          <cell r="L4434">
            <v>1500</v>
          </cell>
          <cell r="M4434">
            <v>0</v>
          </cell>
          <cell r="N4434">
            <v>0</v>
          </cell>
          <cell r="O4434">
            <v>0</v>
          </cell>
        </row>
        <row r="4435">
          <cell r="A4435" t="str">
            <v>17</v>
          </cell>
          <cell r="B4435" t="str">
            <v>01</v>
          </cell>
          <cell r="C4435" t="str">
            <v>09</v>
          </cell>
          <cell r="D4435" t="str">
            <v>05</v>
          </cell>
          <cell r="E4435" t="str">
            <v>12</v>
          </cell>
          <cell r="F4435" t="str">
            <v>07</v>
          </cell>
          <cell r="G4435" t="str">
            <v>1</v>
          </cell>
          <cell r="H4435" t="str">
            <v>00</v>
          </cell>
          <cell r="I4435" t="str">
            <v>0</v>
          </cell>
          <cell r="J4435">
            <v>480</v>
          </cell>
          <cell r="K4435">
            <v>500</v>
          </cell>
          <cell r="L4435">
            <v>500</v>
          </cell>
          <cell r="M4435">
            <v>500</v>
          </cell>
          <cell r="N4435">
            <v>500</v>
          </cell>
          <cell r="O4435">
            <v>500</v>
          </cell>
        </row>
        <row r="4436">
          <cell r="A4436" t="str">
            <v>17</v>
          </cell>
          <cell r="B4436" t="str">
            <v>01</v>
          </cell>
          <cell r="C4436" t="str">
            <v>09</v>
          </cell>
          <cell r="D4436" t="str">
            <v>05</v>
          </cell>
          <cell r="E4436" t="str">
            <v>13</v>
          </cell>
          <cell r="F4436" t="str">
            <v>03</v>
          </cell>
          <cell r="G4436" t="str">
            <v>1</v>
          </cell>
          <cell r="H4436" t="str">
            <v>00</v>
          </cell>
          <cell r="I4436" t="str">
            <v>0</v>
          </cell>
          <cell r="J4436">
            <v>0</v>
          </cell>
          <cell r="K4436">
            <v>12000</v>
          </cell>
          <cell r="L4436">
            <v>2000</v>
          </cell>
          <cell r="M4436">
            <v>2000</v>
          </cell>
          <cell r="N4436">
            <v>2000</v>
          </cell>
          <cell r="O4436">
            <v>2000</v>
          </cell>
        </row>
        <row r="4437">
          <cell r="A4437" t="str">
            <v>17</v>
          </cell>
          <cell r="B4437" t="str">
            <v>01</v>
          </cell>
          <cell r="C4437" t="str">
            <v>09</v>
          </cell>
          <cell r="D4437" t="str">
            <v>05</v>
          </cell>
          <cell r="E4437" t="str">
            <v>13</v>
          </cell>
          <cell r="F4437" t="str">
            <v>05</v>
          </cell>
          <cell r="G4437" t="str">
            <v>0</v>
          </cell>
          <cell r="H4437" t="str">
            <v>00</v>
          </cell>
          <cell r="I4437" t="str">
            <v>0</v>
          </cell>
          <cell r="J4437">
            <v>0</v>
          </cell>
          <cell r="K4437">
            <v>5038</v>
          </cell>
          <cell r="L4437">
            <v>0</v>
          </cell>
          <cell r="M4437">
            <v>0</v>
          </cell>
          <cell r="N4437">
            <v>0</v>
          </cell>
          <cell r="O4437">
            <v>0</v>
          </cell>
        </row>
        <row r="4438">
          <cell r="A4438" t="str">
            <v>17</v>
          </cell>
          <cell r="B4438" t="str">
            <v>01</v>
          </cell>
          <cell r="C4438" t="str">
            <v>09</v>
          </cell>
          <cell r="D4438" t="str">
            <v>05</v>
          </cell>
          <cell r="E4438" t="str">
            <v>14</v>
          </cell>
          <cell r="F4438" t="str">
            <v>06</v>
          </cell>
          <cell r="G4438" t="str">
            <v>1</v>
          </cell>
          <cell r="H4438" t="str">
            <v>00</v>
          </cell>
          <cell r="I4438" t="str">
            <v>0</v>
          </cell>
          <cell r="J4438">
            <v>716</v>
          </cell>
          <cell r="K4438">
            <v>4750</v>
          </cell>
          <cell r="L4438">
            <v>750</v>
          </cell>
          <cell r="M4438">
            <v>750</v>
          </cell>
          <cell r="N4438">
            <v>750</v>
          </cell>
          <cell r="O4438">
            <v>750</v>
          </cell>
        </row>
        <row r="4439">
          <cell r="A4439" t="str">
            <v>17</v>
          </cell>
          <cell r="B4439" t="str">
            <v>01</v>
          </cell>
          <cell r="C4439" t="str">
            <v>09</v>
          </cell>
          <cell r="D4439" t="str">
            <v>05</v>
          </cell>
          <cell r="E4439" t="str">
            <v>14</v>
          </cell>
          <cell r="F4439" t="str">
            <v>07</v>
          </cell>
          <cell r="G4439" t="str">
            <v>1</v>
          </cell>
          <cell r="H4439" t="str">
            <v>00</v>
          </cell>
          <cell r="I4439" t="str">
            <v>0</v>
          </cell>
          <cell r="J4439">
            <v>422</v>
          </cell>
          <cell r="K4439">
            <v>750</v>
          </cell>
          <cell r="L4439">
            <v>750</v>
          </cell>
          <cell r="M4439">
            <v>750</v>
          </cell>
          <cell r="N4439">
            <v>750</v>
          </cell>
          <cell r="O4439">
            <v>750</v>
          </cell>
        </row>
        <row r="4440">
          <cell r="A4440" t="str">
            <v>17</v>
          </cell>
          <cell r="B4440" t="str">
            <v>01</v>
          </cell>
          <cell r="C4440" t="str">
            <v>09</v>
          </cell>
          <cell r="D4440" t="str">
            <v>05</v>
          </cell>
          <cell r="E4440" t="str">
            <v>14</v>
          </cell>
          <cell r="F4440" t="str">
            <v>13</v>
          </cell>
          <cell r="G4440" t="str">
            <v>1</v>
          </cell>
          <cell r="H4440" t="str">
            <v>00</v>
          </cell>
          <cell r="I4440" t="str">
            <v>0</v>
          </cell>
          <cell r="J4440">
            <v>926</v>
          </cell>
          <cell r="K4440">
            <v>6604</v>
          </cell>
          <cell r="L4440">
            <v>2000</v>
          </cell>
          <cell r="M4440">
            <v>5000</v>
          </cell>
          <cell r="N4440">
            <v>5000</v>
          </cell>
          <cell r="O4440">
            <v>5000</v>
          </cell>
        </row>
        <row r="4441">
          <cell r="A4441" t="str">
            <v>17</v>
          </cell>
          <cell r="B4441" t="str">
            <v>01</v>
          </cell>
          <cell r="C4441" t="str">
            <v>09</v>
          </cell>
          <cell r="D4441" t="str">
            <v>06</v>
          </cell>
          <cell r="E4441" t="str">
            <v>14</v>
          </cell>
          <cell r="F4441" t="str">
            <v>06</v>
          </cell>
          <cell r="G4441" t="str">
            <v>1</v>
          </cell>
          <cell r="H4441" t="str">
            <v>00</v>
          </cell>
          <cell r="I4441" t="str">
            <v>0</v>
          </cell>
          <cell r="J4441">
            <v>1485</v>
          </cell>
          <cell r="K4441">
            <v>1500</v>
          </cell>
          <cell r="L4441">
            <v>1500</v>
          </cell>
          <cell r="M4441">
            <v>8427</v>
          </cell>
          <cell r="N4441">
            <v>8427</v>
          </cell>
          <cell r="O4441">
            <v>8427</v>
          </cell>
        </row>
        <row r="4442">
          <cell r="A4442" t="str">
            <v>17</v>
          </cell>
          <cell r="B4442" t="str">
            <v>01</v>
          </cell>
          <cell r="C4442" t="str">
            <v>09</v>
          </cell>
          <cell r="D4442" t="str">
            <v>06</v>
          </cell>
          <cell r="E4442" t="str">
            <v>14</v>
          </cell>
          <cell r="F4442" t="str">
            <v>07</v>
          </cell>
          <cell r="G4442" t="str">
            <v>1</v>
          </cell>
          <cell r="H4442" t="str">
            <v>00</v>
          </cell>
          <cell r="I4442" t="str">
            <v>0</v>
          </cell>
          <cell r="J4442">
            <v>1167</v>
          </cell>
          <cell r="K4442">
            <v>1500</v>
          </cell>
          <cell r="L4442">
            <v>1500</v>
          </cell>
          <cell r="M4442">
            <v>1500</v>
          </cell>
          <cell r="N4442">
            <v>1500</v>
          </cell>
          <cell r="O4442">
            <v>1500</v>
          </cell>
        </row>
        <row r="4443">
          <cell r="A4443" t="str">
            <v>17</v>
          </cell>
          <cell r="B4443" t="str">
            <v>01</v>
          </cell>
          <cell r="C4443" t="str">
            <v>09</v>
          </cell>
          <cell r="D4443" t="str">
            <v>06</v>
          </cell>
          <cell r="E4443" t="str">
            <v>14</v>
          </cell>
          <cell r="F4443" t="str">
            <v>13</v>
          </cell>
          <cell r="G4443" t="str">
            <v>1</v>
          </cell>
          <cell r="H4443" t="str">
            <v>00</v>
          </cell>
          <cell r="I4443" t="str">
            <v>0</v>
          </cell>
          <cell r="J4443">
            <v>0</v>
          </cell>
          <cell r="K4443">
            <v>4000</v>
          </cell>
          <cell r="L4443">
            <v>4000</v>
          </cell>
          <cell r="M4443">
            <v>4000</v>
          </cell>
          <cell r="N4443">
            <v>4000</v>
          </cell>
          <cell r="O4443">
            <v>4000</v>
          </cell>
        </row>
        <row r="4444">
          <cell r="A4444" t="str">
            <v>17</v>
          </cell>
          <cell r="B4444" t="str">
            <v>01</v>
          </cell>
          <cell r="C4444" t="str">
            <v>09</v>
          </cell>
          <cell r="D4444" t="str">
            <v>07</v>
          </cell>
          <cell r="E4444" t="str">
            <v>10</v>
          </cell>
          <cell r="F4444" t="str">
            <v>02</v>
          </cell>
          <cell r="G4444" t="str">
            <v>0</v>
          </cell>
          <cell r="H4444" t="str">
            <v>00</v>
          </cell>
          <cell r="I4444" t="str">
            <v>0</v>
          </cell>
          <cell r="J4444">
            <v>2091</v>
          </cell>
          <cell r="K4444">
            <v>5000</v>
          </cell>
          <cell r="L4444">
            <v>1</v>
          </cell>
          <cell r="M4444">
            <v>1</v>
          </cell>
          <cell r="N4444">
            <v>1</v>
          </cell>
          <cell r="O4444">
            <v>1</v>
          </cell>
        </row>
        <row r="4445">
          <cell r="A4445" t="str">
            <v>17</v>
          </cell>
          <cell r="B4445" t="str">
            <v>01</v>
          </cell>
          <cell r="C4445" t="str">
            <v>09</v>
          </cell>
          <cell r="D4445" t="str">
            <v>07</v>
          </cell>
          <cell r="E4445" t="str">
            <v>11</v>
          </cell>
          <cell r="F4445" t="str">
            <v>01</v>
          </cell>
          <cell r="G4445" t="str">
            <v>0</v>
          </cell>
          <cell r="H4445" t="str">
            <v>00</v>
          </cell>
          <cell r="I4445" t="str">
            <v>0</v>
          </cell>
          <cell r="J4445">
            <v>651</v>
          </cell>
          <cell r="K4445">
            <v>5001</v>
          </cell>
          <cell r="L4445">
            <v>1</v>
          </cell>
          <cell r="M4445">
            <v>1</v>
          </cell>
          <cell r="N4445">
            <v>1</v>
          </cell>
          <cell r="O4445">
            <v>1</v>
          </cell>
        </row>
        <row r="4446">
          <cell r="A4446" t="str">
            <v>17</v>
          </cell>
          <cell r="B4446" t="str">
            <v>01</v>
          </cell>
          <cell r="C4446" t="str">
            <v>09</v>
          </cell>
          <cell r="D4446" t="str">
            <v>07</v>
          </cell>
          <cell r="E4446" t="str">
            <v>12</v>
          </cell>
          <cell r="F4446" t="str">
            <v>01</v>
          </cell>
          <cell r="G4446" t="str">
            <v>0</v>
          </cell>
          <cell r="H4446" t="str">
            <v>00</v>
          </cell>
          <cell r="I4446" t="str">
            <v>0</v>
          </cell>
          <cell r="J4446">
            <v>3258</v>
          </cell>
          <cell r="K4446">
            <v>5450</v>
          </cell>
          <cell r="L4446">
            <v>450</v>
          </cell>
          <cell r="M4446">
            <v>450</v>
          </cell>
          <cell r="N4446">
            <v>450</v>
          </cell>
          <cell r="O4446">
            <v>450</v>
          </cell>
        </row>
        <row r="4447">
          <cell r="A4447" t="str">
            <v>17</v>
          </cell>
          <cell r="B4447" t="str">
            <v>01</v>
          </cell>
          <cell r="C4447" t="str">
            <v>09</v>
          </cell>
          <cell r="D4447" t="str">
            <v>07</v>
          </cell>
          <cell r="E4447" t="str">
            <v>12</v>
          </cell>
          <cell r="F4447" t="str">
            <v>03</v>
          </cell>
          <cell r="G4447" t="str">
            <v>0</v>
          </cell>
          <cell r="H4447" t="str">
            <v>00</v>
          </cell>
          <cell r="I4447" t="str">
            <v>0</v>
          </cell>
          <cell r="J4447">
            <v>206</v>
          </cell>
          <cell r="K4447">
            <v>5375</v>
          </cell>
          <cell r="L4447">
            <v>375</v>
          </cell>
          <cell r="M4447">
            <v>375</v>
          </cell>
          <cell r="N4447">
            <v>375</v>
          </cell>
          <cell r="O4447">
            <v>375</v>
          </cell>
        </row>
        <row r="4448">
          <cell r="A4448" t="str">
            <v>17</v>
          </cell>
          <cell r="B4448" t="str">
            <v>01</v>
          </cell>
          <cell r="C4448" t="str">
            <v>09</v>
          </cell>
          <cell r="D4448" t="str">
            <v>07</v>
          </cell>
          <cell r="E4448" t="str">
            <v>12</v>
          </cell>
          <cell r="F4448" t="str">
            <v>07</v>
          </cell>
          <cell r="G4448" t="str">
            <v>0</v>
          </cell>
          <cell r="H4448" t="str">
            <v>00</v>
          </cell>
          <cell r="I4448" t="str">
            <v>0</v>
          </cell>
          <cell r="J4448">
            <v>15745</v>
          </cell>
          <cell r="K4448">
            <v>10500</v>
          </cell>
          <cell r="L4448">
            <v>500</v>
          </cell>
          <cell r="M4448">
            <v>500</v>
          </cell>
          <cell r="N4448">
            <v>500</v>
          </cell>
          <cell r="O4448">
            <v>500</v>
          </cell>
        </row>
        <row r="4449">
          <cell r="A4449" t="str">
            <v>17</v>
          </cell>
          <cell r="B4449" t="str">
            <v>01</v>
          </cell>
          <cell r="C4449" t="str">
            <v>09</v>
          </cell>
          <cell r="D4449" t="str">
            <v>07</v>
          </cell>
          <cell r="E4449" t="str">
            <v>13</v>
          </cell>
          <cell r="F4449" t="str">
            <v>01</v>
          </cell>
          <cell r="G4449" t="str">
            <v>0</v>
          </cell>
          <cell r="H4449" t="str">
            <v>00</v>
          </cell>
          <cell r="I4449" t="str">
            <v>0</v>
          </cell>
          <cell r="J4449">
            <v>139013</v>
          </cell>
          <cell r="K4449">
            <v>128752</v>
          </cell>
          <cell r="L4449">
            <v>48750</v>
          </cell>
          <cell r="M4449">
            <v>78750</v>
          </cell>
          <cell r="N4449">
            <v>78750</v>
          </cell>
          <cell r="O4449">
            <v>78750</v>
          </cell>
        </row>
        <row r="4450">
          <cell r="A4450" t="str">
            <v>17</v>
          </cell>
          <cell r="B4450" t="str">
            <v>01</v>
          </cell>
          <cell r="C4450" t="str">
            <v>09</v>
          </cell>
          <cell r="D4450" t="str">
            <v>07</v>
          </cell>
          <cell r="E4450" t="str">
            <v>14</v>
          </cell>
          <cell r="F4450" t="str">
            <v>02</v>
          </cell>
          <cell r="G4450" t="str">
            <v>0</v>
          </cell>
          <cell r="H4450" t="str">
            <v>00</v>
          </cell>
          <cell r="I4450" t="str">
            <v>0</v>
          </cell>
          <cell r="J4450">
            <v>2399</v>
          </cell>
          <cell r="K4450">
            <v>2500</v>
          </cell>
          <cell r="L4450">
            <v>2500</v>
          </cell>
          <cell r="M4450">
            <v>2500</v>
          </cell>
          <cell r="N4450">
            <v>2500</v>
          </cell>
          <cell r="O4450">
            <v>2500</v>
          </cell>
        </row>
        <row r="4451">
          <cell r="A4451" t="str">
            <v>17</v>
          </cell>
          <cell r="B4451" t="str">
            <v>01</v>
          </cell>
          <cell r="C4451" t="str">
            <v>09</v>
          </cell>
          <cell r="D4451" t="str">
            <v>07</v>
          </cell>
          <cell r="E4451" t="str">
            <v>14</v>
          </cell>
          <cell r="F4451" t="str">
            <v>05</v>
          </cell>
          <cell r="G4451" t="str">
            <v>0</v>
          </cell>
          <cell r="H4451" t="str">
            <v>00</v>
          </cell>
          <cell r="I4451" t="str">
            <v>0</v>
          </cell>
          <cell r="J4451">
            <v>106</v>
          </cell>
          <cell r="K4451">
            <v>4110</v>
          </cell>
          <cell r="L4451">
            <v>4110</v>
          </cell>
          <cell r="M4451">
            <v>4110</v>
          </cell>
          <cell r="N4451">
            <v>4110</v>
          </cell>
          <cell r="O4451">
            <v>4110</v>
          </cell>
        </row>
        <row r="4452">
          <cell r="A4452" t="str">
            <v>17</v>
          </cell>
          <cell r="B4452" t="str">
            <v>01</v>
          </cell>
          <cell r="C4452" t="str">
            <v>09</v>
          </cell>
          <cell r="D4452" t="str">
            <v>07</v>
          </cell>
          <cell r="E4452" t="str">
            <v>14</v>
          </cell>
          <cell r="F4452" t="str">
            <v>06</v>
          </cell>
          <cell r="G4452" t="str">
            <v>0</v>
          </cell>
          <cell r="H4452" t="str">
            <v>00</v>
          </cell>
          <cell r="I4452" t="str">
            <v>0</v>
          </cell>
          <cell r="J4452">
            <v>551</v>
          </cell>
          <cell r="K4452">
            <v>1500</v>
          </cell>
          <cell r="L4452">
            <v>1500</v>
          </cell>
          <cell r="M4452">
            <v>1500</v>
          </cell>
          <cell r="N4452">
            <v>1500</v>
          </cell>
          <cell r="O4452">
            <v>1500</v>
          </cell>
        </row>
        <row r="4453">
          <cell r="A4453" t="str">
            <v>17</v>
          </cell>
          <cell r="B4453" t="str">
            <v>01</v>
          </cell>
          <cell r="C4453" t="str">
            <v>09</v>
          </cell>
          <cell r="D4453" t="str">
            <v>07</v>
          </cell>
          <cell r="E4453" t="str">
            <v>14</v>
          </cell>
          <cell r="F4453" t="str">
            <v>07</v>
          </cell>
          <cell r="G4453" t="str">
            <v>0</v>
          </cell>
          <cell r="H4453" t="str">
            <v>00</v>
          </cell>
          <cell r="I4453" t="str">
            <v>0</v>
          </cell>
          <cell r="J4453">
            <v>0</v>
          </cell>
          <cell r="K4453">
            <v>5375</v>
          </cell>
          <cell r="L4453">
            <v>375</v>
          </cell>
          <cell r="M4453">
            <v>375</v>
          </cell>
          <cell r="N4453">
            <v>375</v>
          </cell>
          <cell r="O4453">
            <v>375</v>
          </cell>
        </row>
        <row r="4454">
          <cell r="A4454" t="str">
            <v>17</v>
          </cell>
          <cell r="B4454" t="str">
            <v>01</v>
          </cell>
          <cell r="C4454" t="str">
            <v>09</v>
          </cell>
          <cell r="D4454" t="str">
            <v>07</v>
          </cell>
          <cell r="E4454" t="str">
            <v>14</v>
          </cell>
          <cell r="F4454" t="str">
            <v>13</v>
          </cell>
          <cell r="G4454" t="str">
            <v>0</v>
          </cell>
          <cell r="H4454" t="str">
            <v>00</v>
          </cell>
          <cell r="I4454" t="str">
            <v>0</v>
          </cell>
          <cell r="J4454">
            <v>0</v>
          </cell>
          <cell r="K4454">
            <v>1000</v>
          </cell>
          <cell r="L4454">
            <v>1000</v>
          </cell>
          <cell r="M4454">
            <v>1000</v>
          </cell>
          <cell r="N4454">
            <v>1000</v>
          </cell>
          <cell r="O4454">
            <v>1000</v>
          </cell>
        </row>
        <row r="4455">
          <cell r="A4455" t="str">
            <v>17</v>
          </cell>
          <cell r="B4455" t="str">
            <v>01</v>
          </cell>
          <cell r="C4455" t="str">
            <v>09</v>
          </cell>
          <cell r="D4455" t="str">
            <v>08</v>
          </cell>
          <cell r="E4455" t="str">
            <v>11</v>
          </cell>
          <cell r="F4455" t="str">
            <v>01</v>
          </cell>
          <cell r="G4455" t="str">
            <v>0</v>
          </cell>
          <cell r="H4455" t="str">
            <v>00</v>
          </cell>
          <cell r="I4455" t="str">
            <v>0</v>
          </cell>
          <cell r="J4455">
            <v>169533</v>
          </cell>
          <cell r="K4455">
            <v>160000</v>
          </cell>
          <cell r="L4455">
            <v>160000</v>
          </cell>
          <cell r="M4455">
            <v>10000</v>
          </cell>
          <cell r="N4455">
            <v>10000</v>
          </cell>
          <cell r="O4455">
            <v>10000</v>
          </cell>
        </row>
        <row r="4456">
          <cell r="A4456" t="str">
            <v>17</v>
          </cell>
          <cell r="B4456" t="str">
            <v>01</v>
          </cell>
          <cell r="C4456" t="str">
            <v>09</v>
          </cell>
          <cell r="D4456" t="str">
            <v>08</v>
          </cell>
          <cell r="E4456" t="str">
            <v>13</v>
          </cell>
          <cell r="F4456" t="str">
            <v>01</v>
          </cell>
          <cell r="G4456" t="str">
            <v>1</v>
          </cell>
          <cell r="H4456" t="str">
            <v>00</v>
          </cell>
          <cell r="I4456" t="str">
            <v>0</v>
          </cell>
          <cell r="J4456">
            <v>55363</v>
          </cell>
          <cell r="K4456">
            <v>49000</v>
          </cell>
          <cell r="L4456">
            <v>49000</v>
          </cell>
          <cell r="M4456">
            <v>49000</v>
          </cell>
          <cell r="N4456">
            <v>49000</v>
          </cell>
          <cell r="O4456">
            <v>49000</v>
          </cell>
        </row>
        <row r="4457">
          <cell r="A4457" t="str">
            <v>17</v>
          </cell>
          <cell r="B4457" t="str">
            <v>01</v>
          </cell>
          <cell r="C4457" t="str">
            <v>09</v>
          </cell>
          <cell r="D4457" t="str">
            <v>08</v>
          </cell>
          <cell r="E4457" t="str">
            <v>14</v>
          </cell>
          <cell r="F4457" t="str">
            <v>13</v>
          </cell>
          <cell r="G4457" t="str">
            <v>0</v>
          </cell>
          <cell r="H4457" t="str">
            <v>00</v>
          </cell>
          <cell r="I4457" t="str">
            <v>0</v>
          </cell>
          <cell r="J4457">
            <v>0</v>
          </cell>
          <cell r="K4457">
            <v>1000</v>
          </cell>
          <cell r="L4457">
            <v>1000</v>
          </cell>
          <cell r="M4457">
            <v>1000</v>
          </cell>
          <cell r="N4457">
            <v>1000</v>
          </cell>
          <cell r="O4457">
            <v>1000</v>
          </cell>
        </row>
        <row r="4458">
          <cell r="A4458" t="str">
            <v>18</v>
          </cell>
          <cell r="B4458" t="str">
            <v>01</v>
          </cell>
          <cell r="C4458" t="str">
            <v>01</v>
          </cell>
          <cell r="D4458" t="str">
            <v>01</v>
          </cell>
          <cell r="E4458" t="str">
            <v>10</v>
          </cell>
          <cell r="F4458" t="str">
            <v>01</v>
          </cell>
          <cell r="G4458" t="str">
            <v>1</v>
          </cell>
          <cell r="H4458" t="str">
            <v>00</v>
          </cell>
          <cell r="I4458" t="str">
            <v>0</v>
          </cell>
          <cell r="J4458">
            <v>52876</v>
          </cell>
          <cell r="K4458">
            <v>100097</v>
          </cell>
          <cell r="L4458">
            <v>81542</v>
          </cell>
          <cell r="M4458">
            <v>104527</v>
          </cell>
          <cell r="N4458">
            <v>110574</v>
          </cell>
          <cell r="O4458">
            <v>110574</v>
          </cell>
        </row>
        <row r="4459">
          <cell r="A4459" t="str">
            <v>18</v>
          </cell>
          <cell r="B4459" t="str">
            <v>01</v>
          </cell>
          <cell r="C4459" t="str">
            <v>01</v>
          </cell>
          <cell r="D4459" t="str">
            <v>01</v>
          </cell>
          <cell r="E4459" t="str">
            <v>10</v>
          </cell>
          <cell r="F4459" t="str">
            <v>05</v>
          </cell>
          <cell r="G4459" t="str">
            <v>0</v>
          </cell>
          <cell r="H4459" t="str">
            <v>00</v>
          </cell>
          <cell r="I4459" t="str">
            <v>0</v>
          </cell>
          <cell r="J4459">
            <v>67747</v>
          </cell>
          <cell r="K4459">
            <v>90653</v>
          </cell>
          <cell r="L4459">
            <v>76954</v>
          </cell>
          <cell r="M4459">
            <v>139831</v>
          </cell>
          <cell r="N4459">
            <v>139831</v>
          </cell>
          <cell r="O4459">
            <v>139831</v>
          </cell>
        </row>
        <row r="4460">
          <cell r="A4460" t="str">
            <v>18</v>
          </cell>
          <cell r="B4460" t="str">
            <v>01</v>
          </cell>
          <cell r="C4460" t="str">
            <v>01</v>
          </cell>
          <cell r="D4460" t="str">
            <v>01</v>
          </cell>
          <cell r="E4460" t="str">
            <v>12</v>
          </cell>
          <cell r="F4460" t="str">
            <v>01</v>
          </cell>
          <cell r="G4460" t="str">
            <v>0</v>
          </cell>
          <cell r="H4460" t="str">
            <v>00</v>
          </cell>
          <cell r="I4460" t="str">
            <v>0</v>
          </cell>
          <cell r="J4460">
            <v>7163</v>
          </cell>
          <cell r="K4460">
            <v>5000</v>
          </cell>
          <cell r="L4460">
            <v>1473</v>
          </cell>
          <cell r="M4460">
            <v>3000</v>
          </cell>
          <cell r="N4460">
            <v>3000</v>
          </cell>
          <cell r="O4460">
            <v>3000</v>
          </cell>
        </row>
        <row r="4461">
          <cell r="A4461" t="str">
            <v>18</v>
          </cell>
          <cell r="B4461" t="str">
            <v>01</v>
          </cell>
          <cell r="C4461" t="str">
            <v>01</v>
          </cell>
          <cell r="D4461" t="str">
            <v>01</v>
          </cell>
          <cell r="E4461" t="str">
            <v>12</v>
          </cell>
          <cell r="F4461" t="str">
            <v>02</v>
          </cell>
          <cell r="G4461" t="str">
            <v>1</v>
          </cell>
          <cell r="H4461" t="str">
            <v>00</v>
          </cell>
          <cell r="I4461" t="str">
            <v>0</v>
          </cell>
          <cell r="J4461">
            <v>71491</v>
          </cell>
          <cell r="K4461">
            <v>57500</v>
          </cell>
          <cell r="L4461">
            <v>40468</v>
          </cell>
          <cell r="M4461">
            <v>40000</v>
          </cell>
          <cell r="N4461">
            <v>40000</v>
          </cell>
          <cell r="O4461">
            <v>40000</v>
          </cell>
        </row>
        <row r="4462">
          <cell r="A4462" t="str">
            <v>18</v>
          </cell>
          <cell r="B4462" t="str">
            <v>01</v>
          </cell>
          <cell r="C4462" t="str">
            <v>01</v>
          </cell>
          <cell r="D4462" t="str">
            <v>01</v>
          </cell>
          <cell r="E4462" t="str">
            <v>13</v>
          </cell>
          <cell r="F4462" t="str">
            <v>01</v>
          </cell>
          <cell r="G4462" t="str">
            <v>1</v>
          </cell>
          <cell r="H4462" t="str">
            <v>00</v>
          </cell>
          <cell r="I4462" t="str">
            <v>0</v>
          </cell>
          <cell r="J4462">
            <v>7146</v>
          </cell>
          <cell r="K4462">
            <v>6000</v>
          </cell>
          <cell r="L4462">
            <v>6560</v>
          </cell>
          <cell r="M4462">
            <v>8000</v>
          </cell>
          <cell r="N4462">
            <v>8000</v>
          </cell>
          <cell r="O4462">
            <v>8000</v>
          </cell>
        </row>
        <row r="4463">
          <cell r="A4463" t="str">
            <v>18</v>
          </cell>
          <cell r="B4463" t="str">
            <v>01</v>
          </cell>
          <cell r="C4463" t="str">
            <v>01</v>
          </cell>
          <cell r="D4463" t="str">
            <v>01</v>
          </cell>
          <cell r="E4463" t="str">
            <v>20</v>
          </cell>
          <cell r="F4463" t="str">
            <v>05</v>
          </cell>
          <cell r="G4463" t="str">
            <v>1</v>
          </cell>
          <cell r="H4463" t="str">
            <v>00</v>
          </cell>
          <cell r="I4463" t="str">
            <v>0</v>
          </cell>
          <cell r="J4463">
            <v>0</v>
          </cell>
          <cell r="K4463">
            <v>50000</v>
          </cell>
          <cell r="L4463">
            <v>45000</v>
          </cell>
          <cell r="M4463">
            <v>0</v>
          </cell>
          <cell r="N4463">
            <v>0</v>
          </cell>
          <cell r="O4463">
            <v>0</v>
          </cell>
        </row>
        <row r="4464">
          <cell r="A4464" t="str">
            <v>18</v>
          </cell>
          <cell r="B4464" t="str">
            <v>02</v>
          </cell>
          <cell r="C4464" t="str">
            <v>01</v>
          </cell>
          <cell r="D4464" t="str">
            <v>02</v>
          </cell>
          <cell r="E4464" t="str">
            <v>10</v>
          </cell>
          <cell r="F4464" t="str">
            <v>80</v>
          </cell>
          <cell r="G4464" t="str">
            <v>1</v>
          </cell>
          <cell r="H4464" t="str">
            <v>00</v>
          </cell>
          <cell r="I4464" t="str">
            <v>0</v>
          </cell>
          <cell r="J4464">
            <v>54802</v>
          </cell>
          <cell r="K4464">
            <v>1</v>
          </cell>
          <cell r="L4464">
            <v>0</v>
          </cell>
          <cell r="M4464">
            <v>0</v>
          </cell>
          <cell r="N4464">
            <v>0</v>
          </cell>
          <cell r="O4464">
            <v>0</v>
          </cell>
        </row>
        <row r="4465">
          <cell r="A4465" t="str">
            <v>18</v>
          </cell>
          <cell r="B4465" t="str">
            <v>02</v>
          </cell>
          <cell r="C4465" t="str">
            <v>03</v>
          </cell>
          <cell r="D4465" t="str">
            <v>05</v>
          </cell>
          <cell r="E4465" t="str">
            <v>13</v>
          </cell>
          <cell r="F4465" t="str">
            <v>08</v>
          </cell>
          <cell r="G4465" t="str">
            <v>0</v>
          </cell>
          <cell r="H4465" t="str">
            <v>00</v>
          </cell>
          <cell r="I4465" t="str">
            <v>0</v>
          </cell>
          <cell r="J4465">
            <v>303</v>
          </cell>
          <cell r="K4465">
            <v>1</v>
          </cell>
          <cell r="L4465">
            <v>0</v>
          </cell>
          <cell r="M4465">
            <v>0</v>
          </cell>
          <cell r="N4465">
            <v>0</v>
          </cell>
          <cell r="O4465">
            <v>0</v>
          </cell>
        </row>
        <row r="4466">
          <cell r="A4466" t="str">
            <v>18</v>
          </cell>
          <cell r="B4466" t="str">
            <v>02</v>
          </cell>
          <cell r="C4466" t="str">
            <v>01</v>
          </cell>
          <cell r="D4466" t="str">
            <v>01</v>
          </cell>
          <cell r="E4466" t="str">
            <v>10</v>
          </cell>
          <cell r="F4466" t="str">
            <v>01</v>
          </cell>
          <cell r="G4466" t="str">
            <v>1</v>
          </cell>
          <cell r="H4466" t="str">
            <v>00</v>
          </cell>
          <cell r="I4466" t="str">
            <v>0</v>
          </cell>
          <cell r="J4466">
            <v>79547</v>
          </cell>
          <cell r="K4466">
            <v>194000</v>
          </cell>
          <cell r="L4466">
            <v>138927</v>
          </cell>
          <cell r="M4466">
            <v>217341</v>
          </cell>
          <cell r="N4466">
            <v>226820</v>
          </cell>
          <cell r="O4466">
            <v>226820</v>
          </cell>
        </row>
        <row r="4467">
          <cell r="A4467" t="str">
            <v>18</v>
          </cell>
          <cell r="B4467" t="str">
            <v>02</v>
          </cell>
          <cell r="C4467" t="str">
            <v>01</v>
          </cell>
          <cell r="D4467" t="str">
            <v>03</v>
          </cell>
          <cell r="E4467" t="str">
            <v>10</v>
          </cell>
          <cell r="F4467" t="str">
            <v>26</v>
          </cell>
          <cell r="G4467" t="str">
            <v>1</v>
          </cell>
          <cell r="H4467" t="str">
            <v>00</v>
          </cell>
          <cell r="I4467" t="str">
            <v>0</v>
          </cell>
          <cell r="J4467">
            <v>5029</v>
          </cell>
          <cell r="K4467">
            <v>1000</v>
          </cell>
          <cell r="L4467">
            <v>1000</v>
          </cell>
          <cell r="M4467">
            <v>1000</v>
          </cell>
          <cell r="N4467">
            <v>1000</v>
          </cell>
          <cell r="O4467">
            <v>1000</v>
          </cell>
        </row>
        <row r="4468">
          <cell r="A4468" t="str">
            <v>18</v>
          </cell>
          <cell r="B4468" t="str">
            <v>02</v>
          </cell>
          <cell r="C4468" t="str">
            <v>01</v>
          </cell>
          <cell r="D4468" t="str">
            <v>04</v>
          </cell>
          <cell r="E4468" t="str">
            <v>11</v>
          </cell>
          <cell r="F4468" t="str">
            <v>01</v>
          </cell>
          <cell r="G4468" t="str">
            <v>0</v>
          </cell>
          <cell r="H4468" t="str">
            <v>00</v>
          </cell>
          <cell r="I4468" t="str">
            <v>0</v>
          </cell>
          <cell r="J4468">
            <v>5676</v>
          </cell>
          <cell r="K4468">
            <v>4200</v>
          </cell>
          <cell r="L4468">
            <v>6706</v>
          </cell>
          <cell r="M4468">
            <v>9000</v>
          </cell>
          <cell r="N4468">
            <v>9000</v>
          </cell>
          <cell r="O4468">
            <v>9000</v>
          </cell>
        </row>
        <row r="4469">
          <cell r="A4469" t="str">
            <v>18</v>
          </cell>
          <cell r="B4469" t="str">
            <v>02</v>
          </cell>
          <cell r="C4469" t="str">
            <v>01</v>
          </cell>
          <cell r="D4469" t="str">
            <v>04</v>
          </cell>
          <cell r="E4469" t="str">
            <v>11</v>
          </cell>
          <cell r="F4469" t="str">
            <v>01</v>
          </cell>
          <cell r="G4469" t="str">
            <v>2</v>
          </cell>
          <cell r="H4469" t="str">
            <v>00</v>
          </cell>
          <cell r="I4469" t="str">
            <v>0</v>
          </cell>
          <cell r="J4469">
            <v>16897</v>
          </cell>
          <cell r="K4469">
            <v>14000</v>
          </cell>
          <cell r="L4469">
            <v>19588</v>
          </cell>
          <cell r="M4469">
            <v>22000</v>
          </cell>
          <cell r="N4469">
            <v>22000</v>
          </cell>
          <cell r="O4469">
            <v>22000</v>
          </cell>
        </row>
        <row r="4470">
          <cell r="A4470" t="str">
            <v>18</v>
          </cell>
          <cell r="B4470" t="str">
            <v>02</v>
          </cell>
          <cell r="C4470" t="str">
            <v>01</v>
          </cell>
          <cell r="D4470" t="str">
            <v>04</v>
          </cell>
          <cell r="E4470" t="str">
            <v>11</v>
          </cell>
          <cell r="F4470" t="str">
            <v>01</v>
          </cell>
          <cell r="G4470" t="str">
            <v>3</v>
          </cell>
          <cell r="H4470" t="str">
            <v>00</v>
          </cell>
          <cell r="I4470" t="str">
            <v>0</v>
          </cell>
          <cell r="J4470">
            <v>15166</v>
          </cell>
          <cell r="K4470">
            <v>15000</v>
          </cell>
          <cell r="L4470">
            <v>17902</v>
          </cell>
          <cell r="M4470">
            <v>20000</v>
          </cell>
          <cell r="N4470">
            <v>20000</v>
          </cell>
          <cell r="O4470">
            <v>20000</v>
          </cell>
        </row>
        <row r="4471">
          <cell r="A4471" t="str">
            <v>18</v>
          </cell>
          <cell r="B4471" t="str">
            <v>02</v>
          </cell>
          <cell r="C4471" t="str">
            <v>01</v>
          </cell>
          <cell r="D4471" t="str">
            <v>04</v>
          </cell>
          <cell r="E4471" t="str">
            <v>11</v>
          </cell>
          <cell r="F4471" t="str">
            <v>01</v>
          </cell>
          <cell r="G4471" t="str">
            <v>4</v>
          </cell>
          <cell r="H4471" t="str">
            <v>00</v>
          </cell>
          <cell r="I4471" t="str">
            <v>0</v>
          </cell>
          <cell r="J4471">
            <v>9099</v>
          </cell>
          <cell r="K4471">
            <v>8800</v>
          </cell>
          <cell r="L4471">
            <v>8857</v>
          </cell>
          <cell r="M4471">
            <v>10000</v>
          </cell>
          <cell r="N4471">
            <v>10000</v>
          </cell>
          <cell r="O4471">
            <v>10000</v>
          </cell>
        </row>
        <row r="4472">
          <cell r="A4472" t="str">
            <v>18</v>
          </cell>
          <cell r="B4472" t="str">
            <v>02</v>
          </cell>
          <cell r="C4472" t="str">
            <v>01</v>
          </cell>
          <cell r="D4472" t="str">
            <v>02</v>
          </cell>
          <cell r="E4472" t="str">
            <v>12</v>
          </cell>
          <cell r="F4472" t="str">
            <v>01</v>
          </cell>
          <cell r="G4472" t="str">
            <v>0</v>
          </cell>
          <cell r="H4472" t="str">
            <v>00</v>
          </cell>
          <cell r="I4472" t="str">
            <v>0</v>
          </cell>
          <cell r="J4472">
            <v>1422</v>
          </cell>
          <cell r="K4472">
            <v>1500</v>
          </cell>
          <cell r="L4472">
            <v>1562</v>
          </cell>
          <cell r="M4472">
            <v>11000</v>
          </cell>
          <cell r="N4472">
            <v>11000</v>
          </cell>
          <cell r="O4472">
            <v>11000</v>
          </cell>
        </row>
        <row r="4473">
          <cell r="A4473" t="str">
            <v>18</v>
          </cell>
          <cell r="B4473" t="str">
            <v>02</v>
          </cell>
          <cell r="C4473" t="str">
            <v>02</v>
          </cell>
          <cell r="D4473" t="str">
            <v>03</v>
          </cell>
          <cell r="E4473" t="str">
            <v>12</v>
          </cell>
          <cell r="F4473" t="str">
            <v>01</v>
          </cell>
          <cell r="G4473" t="str">
            <v>0</v>
          </cell>
          <cell r="H4473" t="str">
            <v>00</v>
          </cell>
          <cell r="I4473" t="str">
            <v>0</v>
          </cell>
          <cell r="J4473">
            <v>0</v>
          </cell>
          <cell r="K4473">
            <v>3000</v>
          </cell>
          <cell r="L4473">
            <v>2528</v>
          </cell>
          <cell r="M4473">
            <v>3000</v>
          </cell>
          <cell r="N4473">
            <v>3000</v>
          </cell>
          <cell r="O4473">
            <v>3000</v>
          </cell>
        </row>
        <row r="4474">
          <cell r="A4474" t="str">
            <v>18</v>
          </cell>
          <cell r="B4474" t="str">
            <v>02</v>
          </cell>
          <cell r="C4474" t="str">
            <v>01</v>
          </cell>
          <cell r="D4474" t="str">
            <v>02</v>
          </cell>
          <cell r="E4474" t="str">
            <v>12</v>
          </cell>
          <cell r="F4474" t="str">
            <v>02</v>
          </cell>
          <cell r="G4474" t="str">
            <v>1</v>
          </cell>
          <cell r="H4474" t="str">
            <v>00</v>
          </cell>
          <cell r="I4474" t="str">
            <v>0</v>
          </cell>
          <cell r="J4474">
            <v>45215</v>
          </cell>
          <cell r="K4474">
            <v>14000</v>
          </cell>
          <cell r="L4474">
            <v>16311</v>
          </cell>
          <cell r="M4474">
            <v>14000</v>
          </cell>
          <cell r="N4474">
            <v>14000</v>
          </cell>
          <cell r="O4474">
            <v>14000</v>
          </cell>
        </row>
        <row r="4475">
          <cell r="A4475" t="str">
            <v>18</v>
          </cell>
          <cell r="B4475" t="str">
            <v>02</v>
          </cell>
          <cell r="C4475" t="str">
            <v>02</v>
          </cell>
          <cell r="D4475" t="str">
            <v>02</v>
          </cell>
          <cell r="E4475" t="str">
            <v>12</v>
          </cell>
          <cell r="F4475" t="str">
            <v>03</v>
          </cell>
          <cell r="G4475" t="str">
            <v>0</v>
          </cell>
          <cell r="H4475" t="str">
            <v>00</v>
          </cell>
          <cell r="I4475" t="str">
            <v>0</v>
          </cell>
          <cell r="J4475">
            <v>3159</v>
          </cell>
          <cell r="K4475">
            <v>4260</v>
          </cell>
          <cell r="L4475">
            <v>4547</v>
          </cell>
          <cell r="M4475">
            <v>5000</v>
          </cell>
          <cell r="N4475">
            <v>5000</v>
          </cell>
          <cell r="O4475">
            <v>5000</v>
          </cell>
        </row>
        <row r="4476">
          <cell r="A4476" t="str">
            <v>18</v>
          </cell>
          <cell r="B4476" t="str">
            <v>02</v>
          </cell>
          <cell r="C4476" t="str">
            <v>02</v>
          </cell>
          <cell r="D4476" t="str">
            <v>02</v>
          </cell>
          <cell r="E4476" t="str">
            <v>12</v>
          </cell>
          <cell r="F4476" t="str">
            <v>03</v>
          </cell>
          <cell r="G4476" t="str">
            <v>1</v>
          </cell>
          <cell r="H4476" t="str">
            <v>00</v>
          </cell>
          <cell r="I4476" t="str">
            <v>0</v>
          </cell>
          <cell r="J4476">
            <v>3633</v>
          </cell>
          <cell r="K4476">
            <v>4050</v>
          </cell>
          <cell r="L4476">
            <v>4599</v>
          </cell>
          <cell r="M4476">
            <v>5000</v>
          </cell>
          <cell r="N4476">
            <v>5000</v>
          </cell>
          <cell r="O4476">
            <v>5000</v>
          </cell>
        </row>
        <row r="4477">
          <cell r="A4477" t="str">
            <v>18</v>
          </cell>
          <cell r="B4477" t="str">
            <v>02</v>
          </cell>
          <cell r="C4477" t="str">
            <v>02</v>
          </cell>
          <cell r="D4477" t="str">
            <v>02</v>
          </cell>
          <cell r="E4477" t="str">
            <v>12</v>
          </cell>
          <cell r="F4477" t="str">
            <v>03</v>
          </cell>
          <cell r="G4477" t="str">
            <v>2</v>
          </cell>
          <cell r="H4477" t="str">
            <v>00</v>
          </cell>
          <cell r="I4477" t="str">
            <v>0</v>
          </cell>
          <cell r="J4477">
            <v>0</v>
          </cell>
          <cell r="K4477">
            <v>6000</v>
          </cell>
          <cell r="L4477">
            <v>2665</v>
          </cell>
          <cell r="M4477">
            <v>3000</v>
          </cell>
          <cell r="N4477">
            <v>3000</v>
          </cell>
          <cell r="O4477">
            <v>3000</v>
          </cell>
        </row>
        <row r="4478">
          <cell r="A4478" t="str">
            <v>18</v>
          </cell>
          <cell r="B4478" t="str">
            <v>02</v>
          </cell>
          <cell r="C4478" t="str">
            <v>02</v>
          </cell>
          <cell r="D4478" t="str">
            <v>02</v>
          </cell>
          <cell r="E4478" t="str">
            <v>12</v>
          </cell>
          <cell r="F4478" t="str">
            <v>03</v>
          </cell>
          <cell r="G4478" t="str">
            <v>3</v>
          </cell>
          <cell r="H4478" t="str">
            <v>00</v>
          </cell>
          <cell r="I4478" t="str">
            <v>0</v>
          </cell>
          <cell r="J4478">
            <v>0</v>
          </cell>
          <cell r="K4478">
            <v>4000</v>
          </cell>
          <cell r="L4478">
            <v>812</v>
          </cell>
          <cell r="M4478">
            <v>2000</v>
          </cell>
          <cell r="N4478">
            <v>2000</v>
          </cell>
          <cell r="O4478">
            <v>2000</v>
          </cell>
        </row>
        <row r="4479">
          <cell r="A4479" t="str">
            <v>18</v>
          </cell>
          <cell r="B4479" t="str">
            <v>02</v>
          </cell>
          <cell r="C4479" t="str">
            <v>02</v>
          </cell>
          <cell r="D4479" t="str">
            <v>03</v>
          </cell>
          <cell r="E4479" t="str">
            <v>12</v>
          </cell>
          <cell r="F4479" t="str">
            <v>03</v>
          </cell>
          <cell r="G4479" t="str">
            <v>1</v>
          </cell>
          <cell r="H4479" t="str">
            <v>00</v>
          </cell>
          <cell r="I4479" t="str">
            <v>0</v>
          </cell>
          <cell r="J4479">
            <v>21572</v>
          </cell>
          <cell r="K4479">
            <v>21600</v>
          </cell>
          <cell r="L4479">
            <v>23449</v>
          </cell>
          <cell r="M4479">
            <v>25000</v>
          </cell>
          <cell r="N4479">
            <v>25000</v>
          </cell>
          <cell r="O4479">
            <v>25000</v>
          </cell>
        </row>
        <row r="4480">
          <cell r="A4480" t="str">
            <v>18</v>
          </cell>
          <cell r="B4480" t="str">
            <v>02</v>
          </cell>
          <cell r="C4480" t="str">
            <v>03</v>
          </cell>
          <cell r="D4480" t="str">
            <v>04</v>
          </cell>
          <cell r="E4480" t="str">
            <v>12</v>
          </cell>
          <cell r="F4480" t="str">
            <v>03</v>
          </cell>
          <cell r="G4480" t="str">
            <v>1</v>
          </cell>
          <cell r="H4480" t="str">
            <v>00</v>
          </cell>
          <cell r="I4480" t="str">
            <v>0</v>
          </cell>
          <cell r="J4480">
            <v>6360</v>
          </cell>
          <cell r="K4480">
            <v>1</v>
          </cell>
          <cell r="L4480">
            <v>0</v>
          </cell>
          <cell r="M4480">
            <v>100</v>
          </cell>
          <cell r="N4480">
            <v>100</v>
          </cell>
          <cell r="O4480">
            <v>100</v>
          </cell>
        </row>
        <row r="4481">
          <cell r="A4481" t="str">
            <v>18</v>
          </cell>
          <cell r="B4481" t="str">
            <v>02</v>
          </cell>
          <cell r="C4481" t="str">
            <v>04</v>
          </cell>
          <cell r="D4481" t="str">
            <v>04</v>
          </cell>
          <cell r="E4481" t="str">
            <v>12</v>
          </cell>
          <cell r="F4481" t="str">
            <v>03</v>
          </cell>
          <cell r="G4481" t="str">
            <v>1</v>
          </cell>
          <cell r="H4481" t="str">
            <v>00</v>
          </cell>
          <cell r="I4481" t="str">
            <v>0</v>
          </cell>
          <cell r="J4481">
            <v>0</v>
          </cell>
          <cell r="K4481">
            <v>6720</v>
          </cell>
          <cell r="L4481">
            <v>5500</v>
          </cell>
          <cell r="M4481">
            <v>100</v>
          </cell>
          <cell r="N4481">
            <v>100</v>
          </cell>
          <cell r="O4481">
            <v>100</v>
          </cell>
        </row>
        <row r="4482">
          <cell r="A4482" t="str">
            <v>18</v>
          </cell>
          <cell r="B4482" t="str">
            <v>02</v>
          </cell>
          <cell r="C4482" t="str">
            <v>02</v>
          </cell>
          <cell r="D4482" t="str">
            <v>03</v>
          </cell>
          <cell r="E4482" t="str">
            <v>12</v>
          </cell>
          <cell r="F4482" t="str">
            <v>04</v>
          </cell>
          <cell r="G4482" t="str">
            <v>1</v>
          </cell>
          <cell r="H4482" t="str">
            <v>00</v>
          </cell>
          <cell r="I4482" t="str">
            <v>0</v>
          </cell>
          <cell r="J4482">
            <v>0</v>
          </cell>
          <cell r="K4482">
            <v>500</v>
          </cell>
          <cell r="L4482">
            <v>81</v>
          </cell>
          <cell r="M4482">
            <v>150</v>
          </cell>
          <cell r="N4482">
            <v>150</v>
          </cell>
          <cell r="O4482">
            <v>150</v>
          </cell>
        </row>
        <row r="4483">
          <cell r="A4483" t="str">
            <v>18</v>
          </cell>
          <cell r="B4483" t="str">
            <v>02</v>
          </cell>
          <cell r="C4483" t="str">
            <v>02</v>
          </cell>
          <cell r="D4483" t="str">
            <v>03</v>
          </cell>
          <cell r="E4483" t="str">
            <v>12</v>
          </cell>
          <cell r="F4483" t="str">
            <v>05</v>
          </cell>
          <cell r="G4483" t="str">
            <v>1</v>
          </cell>
          <cell r="H4483" t="str">
            <v>00</v>
          </cell>
          <cell r="I4483" t="str">
            <v>0</v>
          </cell>
          <cell r="J4483">
            <v>69</v>
          </cell>
          <cell r="K4483">
            <v>2500</v>
          </cell>
          <cell r="L4483">
            <v>3879</v>
          </cell>
          <cell r="M4483">
            <v>2500</v>
          </cell>
          <cell r="N4483">
            <v>2500</v>
          </cell>
          <cell r="O4483">
            <v>2500</v>
          </cell>
        </row>
        <row r="4484">
          <cell r="A4484" t="str">
            <v>18</v>
          </cell>
          <cell r="B4484" t="str">
            <v>02</v>
          </cell>
          <cell r="C4484" t="str">
            <v>02</v>
          </cell>
          <cell r="D4484" t="str">
            <v>03</v>
          </cell>
          <cell r="E4484" t="str">
            <v>13</v>
          </cell>
          <cell r="F4484" t="str">
            <v>01</v>
          </cell>
          <cell r="G4484" t="str">
            <v>1</v>
          </cell>
          <cell r="H4484" t="str">
            <v>00</v>
          </cell>
          <cell r="I4484" t="str">
            <v>0</v>
          </cell>
          <cell r="J4484">
            <v>13721</v>
          </cell>
          <cell r="K4484">
            <v>10000</v>
          </cell>
          <cell r="L4484">
            <v>14214</v>
          </cell>
          <cell r="M4484">
            <v>15000</v>
          </cell>
          <cell r="N4484">
            <v>15000</v>
          </cell>
          <cell r="O4484">
            <v>15000</v>
          </cell>
        </row>
        <row r="4485">
          <cell r="A4485" t="str">
            <v>18</v>
          </cell>
          <cell r="B4485" t="str">
            <v>02</v>
          </cell>
          <cell r="C4485" t="str">
            <v>02</v>
          </cell>
          <cell r="D4485" t="str">
            <v>04</v>
          </cell>
          <cell r="E4485" t="str">
            <v>13</v>
          </cell>
          <cell r="F4485" t="str">
            <v>01</v>
          </cell>
          <cell r="G4485" t="str">
            <v>0</v>
          </cell>
          <cell r="H4485" t="str">
            <v>00</v>
          </cell>
          <cell r="I4485" t="str">
            <v>0</v>
          </cell>
          <cell r="J4485">
            <v>0</v>
          </cell>
          <cell r="K4485">
            <v>5000</v>
          </cell>
          <cell r="L4485">
            <v>4553</v>
          </cell>
          <cell r="M4485">
            <v>5000</v>
          </cell>
          <cell r="N4485">
            <v>5000</v>
          </cell>
          <cell r="O4485">
            <v>5000</v>
          </cell>
        </row>
        <row r="4486">
          <cell r="A4486" t="str">
            <v>18</v>
          </cell>
          <cell r="B4486" t="str">
            <v>02</v>
          </cell>
          <cell r="C4486" t="str">
            <v>02</v>
          </cell>
          <cell r="D4486" t="str">
            <v>03</v>
          </cell>
          <cell r="E4486" t="str">
            <v>13</v>
          </cell>
          <cell r="F4486" t="str">
            <v>07</v>
          </cell>
          <cell r="G4486" t="str">
            <v>1</v>
          </cell>
          <cell r="H4486" t="str">
            <v>00</v>
          </cell>
          <cell r="I4486" t="str">
            <v>0</v>
          </cell>
          <cell r="J4486">
            <v>3393</v>
          </cell>
          <cell r="K4486">
            <v>7500</v>
          </cell>
          <cell r="L4486">
            <v>8459</v>
          </cell>
          <cell r="M4486">
            <v>7500</v>
          </cell>
          <cell r="N4486">
            <v>7500</v>
          </cell>
          <cell r="O4486">
            <v>7500</v>
          </cell>
        </row>
        <row r="4487">
          <cell r="A4487" t="str">
            <v>18</v>
          </cell>
          <cell r="B4487" t="str">
            <v>02</v>
          </cell>
          <cell r="C4487" t="str">
            <v>03</v>
          </cell>
          <cell r="D4487" t="str">
            <v>03</v>
          </cell>
          <cell r="E4487" t="str">
            <v>13</v>
          </cell>
          <cell r="F4487" t="str">
            <v>08</v>
          </cell>
          <cell r="G4487" t="str">
            <v>0</v>
          </cell>
          <cell r="H4487" t="str">
            <v>00</v>
          </cell>
          <cell r="I4487" t="str">
            <v>0</v>
          </cell>
          <cell r="J4487">
            <v>1451</v>
          </cell>
          <cell r="K4487">
            <v>1</v>
          </cell>
          <cell r="L4487">
            <v>0</v>
          </cell>
          <cell r="M4487">
            <v>1</v>
          </cell>
          <cell r="N4487">
            <v>1</v>
          </cell>
          <cell r="O4487">
            <v>1</v>
          </cell>
        </row>
        <row r="4488">
          <cell r="A4488" t="str">
            <v>18</v>
          </cell>
          <cell r="B4488" t="str">
            <v>02</v>
          </cell>
          <cell r="C4488" t="str">
            <v>03</v>
          </cell>
          <cell r="D4488" t="str">
            <v>03</v>
          </cell>
          <cell r="E4488" t="str">
            <v>13</v>
          </cell>
          <cell r="F4488" t="str">
            <v>08</v>
          </cell>
          <cell r="G4488" t="str">
            <v>1</v>
          </cell>
          <cell r="H4488" t="str">
            <v>00</v>
          </cell>
          <cell r="I4488" t="str">
            <v>0</v>
          </cell>
          <cell r="J4488">
            <v>8918</v>
          </cell>
          <cell r="K4488">
            <v>9000</v>
          </cell>
          <cell r="L4488">
            <v>10454</v>
          </cell>
          <cell r="M4488">
            <v>9000</v>
          </cell>
          <cell r="N4488">
            <v>9000</v>
          </cell>
          <cell r="O4488">
            <v>9000</v>
          </cell>
        </row>
        <row r="4489">
          <cell r="A4489" t="str">
            <v>18</v>
          </cell>
          <cell r="B4489" t="str">
            <v>02</v>
          </cell>
          <cell r="C4489" t="str">
            <v>04</v>
          </cell>
          <cell r="D4489" t="str">
            <v>05</v>
          </cell>
          <cell r="E4489" t="str">
            <v>13</v>
          </cell>
          <cell r="F4489" t="str">
            <v>08</v>
          </cell>
          <cell r="G4489" t="str">
            <v>0</v>
          </cell>
          <cell r="H4489" t="str">
            <v>00</v>
          </cell>
          <cell r="I4489" t="str">
            <v>0</v>
          </cell>
          <cell r="J4489">
            <v>0</v>
          </cell>
          <cell r="K4489">
            <v>500</v>
          </cell>
          <cell r="L4489">
            <v>529</v>
          </cell>
          <cell r="M4489">
            <v>500</v>
          </cell>
          <cell r="N4489">
            <v>500</v>
          </cell>
          <cell r="O4489">
            <v>500</v>
          </cell>
        </row>
        <row r="4490">
          <cell r="A4490" t="str">
            <v>18</v>
          </cell>
          <cell r="B4490" t="str">
            <v>02</v>
          </cell>
          <cell r="C4490" t="str">
            <v>02</v>
          </cell>
          <cell r="D4490" t="str">
            <v>02</v>
          </cell>
          <cell r="E4490" t="str">
            <v>13</v>
          </cell>
          <cell r="F4490" t="str">
            <v>09</v>
          </cell>
          <cell r="G4490" t="str">
            <v>1</v>
          </cell>
          <cell r="H4490" t="str">
            <v>00</v>
          </cell>
          <cell r="I4490" t="str">
            <v>0</v>
          </cell>
          <cell r="J4490">
            <v>932</v>
          </cell>
          <cell r="K4490">
            <v>2000</v>
          </cell>
          <cell r="L4490">
            <v>993</v>
          </cell>
          <cell r="M4490">
            <v>2000</v>
          </cell>
          <cell r="N4490">
            <v>2000</v>
          </cell>
          <cell r="O4490">
            <v>2000</v>
          </cell>
        </row>
        <row r="4491">
          <cell r="A4491" t="str">
            <v>18</v>
          </cell>
          <cell r="B4491" t="str">
            <v>02</v>
          </cell>
          <cell r="C4491" t="str">
            <v>02</v>
          </cell>
          <cell r="D4491" t="str">
            <v>03</v>
          </cell>
          <cell r="E4491" t="str">
            <v>13</v>
          </cell>
          <cell r="F4491" t="str">
            <v>09</v>
          </cell>
          <cell r="G4491" t="str">
            <v>1</v>
          </cell>
          <cell r="H4491" t="str">
            <v>00</v>
          </cell>
          <cell r="I4491" t="str">
            <v>0</v>
          </cell>
          <cell r="J4491">
            <v>4130</v>
          </cell>
          <cell r="K4491">
            <v>4000</v>
          </cell>
          <cell r="L4491">
            <v>5784</v>
          </cell>
          <cell r="M4491">
            <v>4000</v>
          </cell>
          <cell r="N4491">
            <v>4000</v>
          </cell>
          <cell r="O4491">
            <v>4000</v>
          </cell>
        </row>
        <row r="4492">
          <cell r="A4492" t="str">
            <v>18</v>
          </cell>
          <cell r="B4492" t="str">
            <v>02</v>
          </cell>
          <cell r="C4492" t="str">
            <v>02</v>
          </cell>
          <cell r="D4492" t="str">
            <v>04</v>
          </cell>
          <cell r="E4492" t="str">
            <v>13</v>
          </cell>
          <cell r="F4492" t="str">
            <v>09</v>
          </cell>
          <cell r="G4492" t="str">
            <v>0</v>
          </cell>
          <cell r="H4492" t="str">
            <v>00</v>
          </cell>
          <cell r="I4492" t="str">
            <v>0</v>
          </cell>
          <cell r="J4492">
            <v>6448</v>
          </cell>
          <cell r="K4492">
            <v>3500</v>
          </cell>
          <cell r="L4492">
            <v>4675</v>
          </cell>
          <cell r="M4492">
            <v>3500</v>
          </cell>
          <cell r="N4492">
            <v>3500</v>
          </cell>
          <cell r="O4492">
            <v>3500</v>
          </cell>
        </row>
        <row r="4493">
          <cell r="A4493" t="str">
            <v>18</v>
          </cell>
          <cell r="B4493" t="str">
            <v>02</v>
          </cell>
          <cell r="C4493" t="str">
            <v>02</v>
          </cell>
          <cell r="D4493" t="str">
            <v>02</v>
          </cell>
          <cell r="E4493" t="str">
            <v>13</v>
          </cell>
          <cell r="F4493" t="str">
            <v>11</v>
          </cell>
          <cell r="G4493" t="str">
            <v>1</v>
          </cell>
          <cell r="H4493" t="str">
            <v>00</v>
          </cell>
          <cell r="I4493" t="str">
            <v>0</v>
          </cell>
          <cell r="J4493">
            <v>0</v>
          </cell>
          <cell r="K4493">
            <v>2000</v>
          </cell>
          <cell r="L4493">
            <v>2000</v>
          </cell>
          <cell r="M4493">
            <v>2000</v>
          </cell>
          <cell r="N4493">
            <v>2000</v>
          </cell>
          <cell r="O4493">
            <v>2000</v>
          </cell>
        </row>
        <row r="4494">
          <cell r="A4494" t="str">
            <v>18</v>
          </cell>
          <cell r="B4494" t="str">
            <v>02</v>
          </cell>
          <cell r="C4494" t="str">
            <v>02</v>
          </cell>
          <cell r="D4494" t="str">
            <v>03</v>
          </cell>
          <cell r="E4494" t="str">
            <v>13</v>
          </cell>
          <cell r="F4494" t="str">
            <v>11</v>
          </cell>
          <cell r="G4494" t="str">
            <v>1</v>
          </cell>
          <cell r="H4494" t="str">
            <v>00</v>
          </cell>
          <cell r="I4494" t="str">
            <v>0</v>
          </cell>
          <cell r="J4494">
            <v>0</v>
          </cell>
          <cell r="K4494">
            <v>5000</v>
          </cell>
          <cell r="L4494">
            <v>5000</v>
          </cell>
          <cell r="M4494">
            <v>5000</v>
          </cell>
          <cell r="N4494">
            <v>5000</v>
          </cell>
          <cell r="O4494">
            <v>5000</v>
          </cell>
        </row>
        <row r="4495">
          <cell r="A4495" t="str">
            <v>18</v>
          </cell>
          <cell r="B4495" t="str">
            <v>02</v>
          </cell>
          <cell r="C4495" t="str">
            <v>02</v>
          </cell>
          <cell r="D4495" t="str">
            <v>03</v>
          </cell>
          <cell r="E4495" t="str">
            <v>14</v>
          </cell>
          <cell r="F4495" t="str">
            <v>01</v>
          </cell>
          <cell r="G4495" t="str">
            <v>1</v>
          </cell>
          <cell r="H4495" t="str">
            <v>00</v>
          </cell>
          <cell r="I4495" t="str">
            <v>0</v>
          </cell>
          <cell r="J4495">
            <v>0</v>
          </cell>
          <cell r="K4495">
            <v>2000</v>
          </cell>
          <cell r="L4495">
            <v>2332</v>
          </cell>
          <cell r="M4495">
            <v>2000</v>
          </cell>
          <cell r="N4495">
            <v>2000</v>
          </cell>
          <cell r="O4495">
            <v>2000</v>
          </cell>
        </row>
        <row r="4496">
          <cell r="A4496" t="str">
            <v>18</v>
          </cell>
          <cell r="B4496" t="str">
            <v>02</v>
          </cell>
          <cell r="C4496" t="str">
            <v>02</v>
          </cell>
          <cell r="D4496" t="str">
            <v>03</v>
          </cell>
          <cell r="E4496" t="str">
            <v>14</v>
          </cell>
          <cell r="F4496" t="str">
            <v>02</v>
          </cell>
          <cell r="G4496" t="str">
            <v>1</v>
          </cell>
          <cell r="H4496" t="str">
            <v>00</v>
          </cell>
          <cell r="I4496" t="str">
            <v>0</v>
          </cell>
          <cell r="J4496">
            <v>11500</v>
          </cell>
          <cell r="K4496">
            <v>12000</v>
          </cell>
          <cell r="L4496">
            <v>13001</v>
          </cell>
          <cell r="M4496">
            <v>14000</v>
          </cell>
          <cell r="N4496">
            <v>14000</v>
          </cell>
          <cell r="O4496">
            <v>14000</v>
          </cell>
        </row>
        <row r="4497">
          <cell r="A4497" t="str">
            <v>18</v>
          </cell>
          <cell r="B4497" t="str">
            <v>02</v>
          </cell>
          <cell r="C4497" t="str">
            <v>02</v>
          </cell>
          <cell r="D4497" t="str">
            <v>03</v>
          </cell>
          <cell r="E4497" t="str">
            <v>14</v>
          </cell>
          <cell r="F4497" t="str">
            <v>02</v>
          </cell>
          <cell r="G4497" t="str">
            <v>2</v>
          </cell>
          <cell r="H4497" t="str">
            <v>00</v>
          </cell>
          <cell r="I4497" t="str">
            <v>0</v>
          </cell>
          <cell r="J4497">
            <v>0</v>
          </cell>
          <cell r="K4497">
            <v>8000</v>
          </cell>
          <cell r="L4497">
            <v>12571</v>
          </cell>
          <cell r="M4497">
            <v>13000</v>
          </cell>
          <cell r="N4497">
            <v>13000</v>
          </cell>
          <cell r="O4497">
            <v>13000</v>
          </cell>
        </row>
        <row r="4498">
          <cell r="A4498" t="str">
            <v>18</v>
          </cell>
          <cell r="B4498" t="str">
            <v>02</v>
          </cell>
          <cell r="C4498" t="str">
            <v>02</v>
          </cell>
          <cell r="D4498" t="str">
            <v>03</v>
          </cell>
          <cell r="E4498" t="str">
            <v>14</v>
          </cell>
          <cell r="F4498" t="str">
            <v>02</v>
          </cell>
          <cell r="G4498" t="str">
            <v>3</v>
          </cell>
          <cell r="H4498" t="str">
            <v>00</v>
          </cell>
          <cell r="I4498" t="str">
            <v>0</v>
          </cell>
          <cell r="J4498">
            <v>0</v>
          </cell>
          <cell r="K4498">
            <v>5000</v>
          </cell>
          <cell r="L4498">
            <v>852</v>
          </cell>
          <cell r="M4498">
            <v>2500</v>
          </cell>
          <cell r="N4498">
            <v>2500</v>
          </cell>
          <cell r="O4498">
            <v>2500</v>
          </cell>
        </row>
        <row r="4499">
          <cell r="A4499" t="str">
            <v>18</v>
          </cell>
          <cell r="B4499" t="str">
            <v>02</v>
          </cell>
          <cell r="C4499" t="str">
            <v>02</v>
          </cell>
          <cell r="D4499" t="str">
            <v>04</v>
          </cell>
          <cell r="E4499" t="str">
            <v>14</v>
          </cell>
          <cell r="F4499" t="str">
            <v>02</v>
          </cell>
          <cell r="G4499" t="str">
            <v>0</v>
          </cell>
          <cell r="H4499" t="str">
            <v>00</v>
          </cell>
          <cell r="I4499" t="str">
            <v>0</v>
          </cell>
          <cell r="J4499">
            <v>4700</v>
          </cell>
          <cell r="K4499">
            <v>5700</v>
          </cell>
          <cell r="L4499">
            <v>9372</v>
          </cell>
          <cell r="M4499">
            <v>11873</v>
          </cell>
          <cell r="N4499">
            <v>11873</v>
          </cell>
          <cell r="O4499">
            <v>11873</v>
          </cell>
        </row>
        <row r="4500">
          <cell r="A4500" t="str">
            <v>18</v>
          </cell>
          <cell r="B4500" t="str">
            <v>02</v>
          </cell>
          <cell r="C4500" t="str">
            <v>02</v>
          </cell>
          <cell r="D4500" t="str">
            <v>92</v>
          </cell>
          <cell r="E4500" t="str">
            <v>14</v>
          </cell>
          <cell r="F4500" t="str">
            <v>02</v>
          </cell>
          <cell r="G4500" t="str">
            <v>3</v>
          </cell>
          <cell r="H4500" t="str">
            <v>00</v>
          </cell>
          <cell r="I4500" t="str">
            <v>0</v>
          </cell>
          <cell r="J4500">
            <v>0</v>
          </cell>
          <cell r="K4500">
            <v>250</v>
          </cell>
          <cell r="L4500">
            <v>0</v>
          </cell>
          <cell r="M4500">
            <v>0</v>
          </cell>
          <cell r="N4500">
            <v>0</v>
          </cell>
          <cell r="O4500">
            <v>0</v>
          </cell>
        </row>
        <row r="4501">
          <cell r="A4501" t="str">
            <v>18</v>
          </cell>
          <cell r="B4501" t="str">
            <v>02</v>
          </cell>
          <cell r="C4501" t="str">
            <v>01</v>
          </cell>
          <cell r="D4501" t="str">
            <v>01</v>
          </cell>
          <cell r="E4501" t="str">
            <v>14</v>
          </cell>
          <cell r="F4501" t="str">
            <v>05</v>
          </cell>
          <cell r="G4501" t="str">
            <v>1</v>
          </cell>
          <cell r="H4501" t="str">
            <v>00</v>
          </cell>
          <cell r="I4501" t="str">
            <v>0</v>
          </cell>
          <cell r="J4501">
            <v>354</v>
          </cell>
          <cell r="K4501">
            <v>8600</v>
          </cell>
          <cell r="L4501">
            <v>1056</v>
          </cell>
          <cell r="M4501">
            <v>8600</v>
          </cell>
          <cell r="N4501">
            <v>8600</v>
          </cell>
          <cell r="O4501">
            <v>8600</v>
          </cell>
        </row>
        <row r="4502">
          <cell r="A4502" t="str">
            <v>18</v>
          </cell>
          <cell r="B4502" t="str">
            <v>02</v>
          </cell>
          <cell r="C4502" t="str">
            <v>02</v>
          </cell>
          <cell r="D4502" t="str">
            <v>03</v>
          </cell>
          <cell r="E4502" t="str">
            <v>14</v>
          </cell>
          <cell r="F4502" t="str">
            <v>05</v>
          </cell>
          <cell r="G4502" t="str">
            <v>1</v>
          </cell>
          <cell r="H4502" t="str">
            <v>00</v>
          </cell>
          <cell r="I4502" t="str">
            <v>0</v>
          </cell>
          <cell r="J4502">
            <v>2998</v>
          </cell>
          <cell r="K4502">
            <v>1000</v>
          </cell>
          <cell r="L4502">
            <v>276</v>
          </cell>
          <cell r="M4502">
            <v>1000</v>
          </cell>
          <cell r="N4502">
            <v>1000</v>
          </cell>
          <cell r="O4502">
            <v>1000</v>
          </cell>
        </row>
        <row r="4503">
          <cell r="A4503" t="str">
            <v>18</v>
          </cell>
          <cell r="B4503" t="str">
            <v>02</v>
          </cell>
          <cell r="C4503" t="str">
            <v>02</v>
          </cell>
          <cell r="D4503" t="str">
            <v>03</v>
          </cell>
          <cell r="E4503" t="str">
            <v>14</v>
          </cell>
          <cell r="F4503" t="str">
            <v>05</v>
          </cell>
          <cell r="G4503" t="str">
            <v>2</v>
          </cell>
          <cell r="H4503" t="str">
            <v>00</v>
          </cell>
          <cell r="I4503" t="str">
            <v>0</v>
          </cell>
          <cell r="J4503">
            <v>265</v>
          </cell>
          <cell r="K4503">
            <v>7500</v>
          </cell>
          <cell r="L4503">
            <v>2779</v>
          </cell>
          <cell r="M4503">
            <v>7500</v>
          </cell>
          <cell r="N4503">
            <v>7500</v>
          </cell>
          <cell r="O4503">
            <v>7500</v>
          </cell>
        </row>
        <row r="4504">
          <cell r="A4504" t="str">
            <v>18</v>
          </cell>
          <cell r="B4504" t="str">
            <v>02</v>
          </cell>
          <cell r="C4504" t="str">
            <v>02</v>
          </cell>
          <cell r="D4504" t="str">
            <v>03</v>
          </cell>
          <cell r="E4504" t="str">
            <v>14</v>
          </cell>
          <cell r="F4504" t="str">
            <v>05</v>
          </cell>
          <cell r="G4504" t="str">
            <v>3</v>
          </cell>
          <cell r="H4504" t="str">
            <v>00</v>
          </cell>
          <cell r="I4504" t="str">
            <v>0</v>
          </cell>
          <cell r="J4504">
            <v>715</v>
          </cell>
          <cell r="K4504">
            <v>4500</v>
          </cell>
          <cell r="L4504">
            <v>741</v>
          </cell>
          <cell r="M4504">
            <v>4500</v>
          </cell>
          <cell r="N4504">
            <v>4500</v>
          </cell>
          <cell r="O4504">
            <v>4500</v>
          </cell>
        </row>
        <row r="4505">
          <cell r="A4505" t="str">
            <v>18</v>
          </cell>
          <cell r="B4505" t="str">
            <v>02</v>
          </cell>
          <cell r="C4505" t="str">
            <v>02</v>
          </cell>
          <cell r="D4505" t="str">
            <v>04</v>
          </cell>
          <cell r="E4505" t="str">
            <v>14</v>
          </cell>
          <cell r="F4505" t="str">
            <v>05</v>
          </cell>
          <cell r="G4505" t="str">
            <v>0</v>
          </cell>
          <cell r="H4505" t="str">
            <v>00</v>
          </cell>
          <cell r="I4505" t="str">
            <v>0</v>
          </cell>
          <cell r="J4505">
            <v>2977</v>
          </cell>
          <cell r="K4505">
            <v>1000</v>
          </cell>
          <cell r="L4505">
            <v>1000</v>
          </cell>
          <cell r="M4505">
            <v>1000</v>
          </cell>
          <cell r="N4505">
            <v>1000</v>
          </cell>
          <cell r="O4505">
            <v>1000</v>
          </cell>
        </row>
        <row r="4506">
          <cell r="A4506" t="str">
            <v>18</v>
          </cell>
          <cell r="B4506" t="str">
            <v>02</v>
          </cell>
          <cell r="C4506" t="str">
            <v>02</v>
          </cell>
          <cell r="D4506" t="str">
            <v>92</v>
          </cell>
          <cell r="E4506" t="str">
            <v>14</v>
          </cell>
          <cell r="F4506" t="str">
            <v>05</v>
          </cell>
          <cell r="G4506" t="str">
            <v>2</v>
          </cell>
          <cell r="H4506" t="str">
            <v>00</v>
          </cell>
          <cell r="I4506" t="str">
            <v>0</v>
          </cell>
          <cell r="J4506">
            <v>0</v>
          </cell>
          <cell r="K4506">
            <v>6400</v>
          </cell>
          <cell r="L4506">
            <v>2637</v>
          </cell>
          <cell r="M4506">
            <v>0</v>
          </cell>
          <cell r="N4506">
            <v>0</v>
          </cell>
          <cell r="O4506">
            <v>0</v>
          </cell>
        </row>
        <row r="4507">
          <cell r="A4507" t="str">
            <v>18</v>
          </cell>
          <cell r="B4507" t="str">
            <v>02</v>
          </cell>
          <cell r="C4507" t="str">
            <v>02</v>
          </cell>
          <cell r="D4507" t="str">
            <v>92</v>
          </cell>
          <cell r="E4507" t="str">
            <v>14</v>
          </cell>
          <cell r="F4507" t="str">
            <v>05</v>
          </cell>
          <cell r="G4507" t="str">
            <v>3</v>
          </cell>
          <cell r="H4507" t="str">
            <v>00</v>
          </cell>
          <cell r="I4507" t="str">
            <v>0</v>
          </cell>
          <cell r="J4507">
            <v>0</v>
          </cell>
          <cell r="K4507">
            <v>6400</v>
          </cell>
          <cell r="L4507">
            <v>5000</v>
          </cell>
          <cell r="M4507">
            <v>0</v>
          </cell>
          <cell r="N4507">
            <v>0</v>
          </cell>
          <cell r="O4507">
            <v>0</v>
          </cell>
        </row>
        <row r="4508">
          <cell r="A4508" t="str">
            <v>18</v>
          </cell>
          <cell r="B4508" t="str">
            <v>02</v>
          </cell>
          <cell r="C4508" t="str">
            <v>02</v>
          </cell>
          <cell r="D4508" t="str">
            <v>03</v>
          </cell>
          <cell r="E4508" t="str">
            <v>14</v>
          </cell>
          <cell r="F4508" t="str">
            <v>06</v>
          </cell>
          <cell r="G4508" t="str">
            <v>1</v>
          </cell>
          <cell r="H4508" t="str">
            <v>00</v>
          </cell>
          <cell r="I4508" t="str">
            <v>0</v>
          </cell>
          <cell r="J4508">
            <v>0</v>
          </cell>
          <cell r="K4508">
            <v>3000</v>
          </cell>
          <cell r="L4508">
            <v>1724</v>
          </cell>
          <cell r="M4508">
            <v>3000</v>
          </cell>
          <cell r="N4508">
            <v>3000</v>
          </cell>
          <cell r="O4508">
            <v>3000</v>
          </cell>
        </row>
        <row r="4509">
          <cell r="A4509" t="str">
            <v>18</v>
          </cell>
          <cell r="B4509" t="str">
            <v>02</v>
          </cell>
          <cell r="C4509" t="str">
            <v>03</v>
          </cell>
          <cell r="D4509" t="str">
            <v>04</v>
          </cell>
          <cell r="E4509" t="str">
            <v>14</v>
          </cell>
          <cell r="F4509" t="str">
            <v>06</v>
          </cell>
          <cell r="G4509" t="str">
            <v>1</v>
          </cell>
          <cell r="H4509" t="str">
            <v>00</v>
          </cell>
          <cell r="I4509" t="str">
            <v>0</v>
          </cell>
          <cell r="J4509">
            <v>0</v>
          </cell>
          <cell r="K4509">
            <v>1</v>
          </cell>
          <cell r="L4509">
            <v>0</v>
          </cell>
          <cell r="M4509">
            <v>1000</v>
          </cell>
          <cell r="N4509">
            <v>1000</v>
          </cell>
          <cell r="O4509">
            <v>1000</v>
          </cell>
        </row>
        <row r="4510">
          <cell r="A4510" t="str">
            <v>18</v>
          </cell>
          <cell r="B4510" t="str">
            <v>02</v>
          </cell>
          <cell r="C4510" t="str">
            <v>04</v>
          </cell>
          <cell r="D4510" t="str">
            <v>04</v>
          </cell>
          <cell r="E4510" t="str">
            <v>14</v>
          </cell>
          <cell r="F4510" t="str">
            <v>06</v>
          </cell>
          <cell r="G4510" t="str">
            <v>1</v>
          </cell>
          <cell r="H4510" t="str">
            <v>00</v>
          </cell>
          <cell r="I4510" t="str">
            <v>0</v>
          </cell>
          <cell r="J4510">
            <v>1000</v>
          </cell>
          <cell r="K4510">
            <v>5000</v>
          </cell>
          <cell r="L4510">
            <v>3158</v>
          </cell>
          <cell r="M4510">
            <v>5000</v>
          </cell>
          <cell r="N4510">
            <v>5000</v>
          </cell>
          <cell r="O4510">
            <v>5000</v>
          </cell>
        </row>
        <row r="4511">
          <cell r="A4511" t="str">
            <v>18</v>
          </cell>
          <cell r="B4511" t="str">
            <v>02</v>
          </cell>
          <cell r="C4511" t="str">
            <v>04</v>
          </cell>
          <cell r="D4511" t="str">
            <v>05</v>
          </cell>
          <cell r="E4511" t="str">
            <v>14</v>
          </cell>
          <cell r="F4511" t="str">
            <v>06</v>
          </cell>
          <cell r="G4511" t="str">
            <v>0</v>
          </cell>
          <cell r="H4511" t="str">
            <v>00</v>
          </cell>
          <cell r="I4511" t="str">
            <v>0</v>
          </cell>
          <cell r="J4511">
            <v>0</v>
          </cell>
          <cell r="K4511">
            <v>375</v>
          </cell>
          <cell r="L4511">
            <v>0</v>
          </cell>
          <cell r="M4511">
            <v>375</v>
          </cell>
          <cell r="N4511">
            <v>375</v>
          </cell>
          <cell r="O4511">
            <v>375</v>
          </cell>
        </row>
        <row r="4512">
          <cell r="A4512" t="str">
            <v>18</v>
          </cell>
          <cell r="B4512" t="str">
            <v>02</v>
          </cell>
          <cell r="C4512" t="str">
            <v>01</v>
          </cell>
          <cell r="D4512" t="str">
            <v>01</v>
          </cell>
          <cell r="E4512" t="str">
            <v>14</v>
          </cell>
          <cell r="F4512" t="str">
            <v>07</v>
          </cell>
          <cell r="G4512" t="str">
            <v>1</v>
          </cell>
          <cell r="H4512" t="str">
            <v>00</v>
          </cell>
          <cell r="I4512" t="str">
            <v>0</v>
          </cell>
          <cell r="J4512">
            <v>721</v>
          </cell>
          <cell r="K4512">
            <v>1000</v>
          </cell>
          <cell r="L4512">
            <v>1115</v>
          </cell>
          <cell r="M4512">
            <v>1000</v>
          </cell>
          <cell r="N4512">
            <v>1000</v>
          </cell>
          <cell r="O4512">
            <v>1000</v>
          </cell>
        </row>
        <row r="4513">
          <cell r="A4513" t="str">
            <v>18</v>
          </cell>
          <cell r="B4513" t="str">
            <v>02</v>
          </cell>
          <cell r="C4513" t="str">
            <v>03</v>
          </cell>
          <cell r="D4513" t="str">
            <v>04</v>
          </cell>
          <cell r="E4513" t="str">
            <v>14</v>
          </cell>
          <cell r="F4513" t="str">
            <v>07</v>
          </cell>
          <cell r="G4513" t="str">
            <v>1</v>
          </cell>
          <cell r="H4513" t="str">
            <v>00</v>
          </cell>
          <cell r="I4513" t="str">
            <v>0</v>
          </cell>
          <cell r="J4513">
            <v>2292</v>
          </cell>
          <cell r="K4513">
            <v>1</v>
          </cell>
          <cell r="L4513">
            <v>0</v>
          </cell>
          <cell r="M4513">
            <v>100</v>
          </cell>
          <cell r="N4513">
            <v>100</v>
          </cell>
          <cell r="O4513">
            <v>100</v>
          </cell>
        </row>
        <row r="4514">
          <cell r="A4514" t="str">
            <v>18</v>
          </cell>
          <cell r="B4514" t="str">
            <v>02</v>
          </cell>
          <cell r="C4514" t="str">
            <v>03</v>
          </cell>
          <cell r="D4514" t="str">
            <v>05</v>
          </cell>
          <cell r="E4514" t="str">
            <v>14</v>
          </cell>
          <cell r="F4514" t="str">
            <v>07</v>
          </cell>
          <cell r="G4514" t="str">
            <v>1</v>
          </cell>
          <cell r="H4514" t="str">
            <v>00</v>
          </cell>
          <cell r="I4514" t="str">
            <v>0</v>
          </cell>
          <cell r="J4514">
            <v>470</v>
          </cell>
          <cell r="K4514">
            <v>1</v>
          </cell>
          <cell r="L4514">
            <v>0</v>
          </cell>
          <cell r="M4514">
            <v>1</v>
          </cell>
          <cell r="N4514">
            <v>1</v>
          </cell>
          <cell r="O4514">
            <v>1</v>
          </cell>
        </row>
        <row r="4515">
          <cell r="A4515" t="str">
            <v>18</v>
          </cell>
          <cell r="B4515" t="str">
            <v>02</v>
          </cell>
          <cell r="C4515" t="str">
            <v>03</v>
          </cell>
          <cell r="D4515" t="str">
            <v>06</v>
          </cell>
          <cell r="E4515" t="str">
            <v>14</v>
          </cell>
          <cell r="F4515" t="str">
            <v>07</v>
          </cell>
          <cell r="G4515" t="str">
            <v>1</v>
          </cell>
          <cell r="H4515" t="str">
            <v>00</v>
          </cell>
          <cell r="I4515" t="str">
            <v>0</v>
          </cell>
          <cell r="J4515">
            <v>472</v>
          </cell>
          <cell r="K4515">
            <v>1</v>
          </cell>
          <cell r="L4515">
            <v>0</v>
          </cell>
          <cell r="M4515">
            <v>1</v>
          </cell>
          <cell r="N4515">
            <v>1</v>
          </cell>
          <cell r="O4515">
            <v>1</v>
          </cell>
        </row>
        <row r="4516">
          <cell r="A4516" t="str">
            <v>18</v>
          </cell>
          <cell r="B4516" t="str">
            <v>02</v>
          </cell>
          <cell r="C4516" t="str">
            <v>04</v>
          </cell>
          <cell r="D4516" t="str">
            <v>04</v>
          </cell>
          <cell r="E4516" t="str">
            <v>14</v>
          </cell>
          <cell r="F4516" t="str">
            <v>07</v>
          </cell>
          <cell r="G4516" t="str">
            <v>1</v>
          </cell>
          <cell r="H4516" t="str">
            <v>00</v>
          </cell>
          <cell r="I4516" t="str">
            <v>0</v>
          </cell>
          <cell r="J4516">
            <v>0</v>
          </cell>
          <cell r="K4516">
            <v>4500</v>
          </cell>
          <cell r="L4516">
            <v>4824</v>
          </cell>
          <cell r="M4516">
            <v>4500</v>
          </cell>
          <cell r="N4516">
            <v>4500</v>
          </cell>
          <cell r="O4516">
            <v>4500</v>
          </cell>
        </row>
        <row r="4517">
          <cell r="A4517" t="str">
            <v>18</v>
          </cell>
          <cell r="B4517" t="str">
            <v>02</v>
          </cell>
          <cell r="C4517" t="str">
            <v>04</v>
          </cell>
          <cell r="D4517" t="str">
            <v>05</v>
          </cell>
          <cell r="E4517" t="str">
            <v>14</v>
          </cell>
          <cell r="F4517" t="str">
            <v>07</v>
          </cell>
          <cell r="G4517" t="str">
            <v>1</v>
          </cell>
          <cell r="H4517" t="str">
            <v>00</v>
          </cell>
          <cell r="I4517" t="str">
            <v>0</v>
          </cell>
          <cell r="J4517">
            <v>0</v>
          </cell>
          <cell r="K4517">
            <v>500</v>
          </cell>
          <cell r="L4517">
            <v>564</v>
          </cell>
          <cell r="M4517">
            <v>500</v>
          </cell>
          <cell r="N4517">
            <v>500</v>
          </cell>
          <cell r="O4517">
            <v>500</v>
          </cell>
        </row>
        <row r="4518">
          <cell r="A4518" t="str">
            <v>18</v>
          </cell>
          <cell r="B4518" t="str">
            <v>02</v>
          </cell>
          <cell r="C4518" t="str">
            <v>04</v>
          </cell>
          <cell r="D4518" t="str">
            <v>06</v>
          </cell>
          <cell r="E4518" t="str">
            <v>14</v>
          </cell>
          <cell r="F4518" t="str">
            <v>07</v>
          </cell>
          <cell r="G4518" t="str">
            <v>1</v>
          </cell>
          <cell r="H4518" t="str">
            <v>00</v>
          </cell>
          <cell r="I4518" t="str">
            <v>0</v>
          </cell>
          <cell r="J4518">
            <v>0</v>
          </cell>
          <cell r="K4518">
            <v>500</v>
          </cell>
          <cell r="L4518">
            <v>439</v>
          </cell>
          <cell r="M4518">
            <v>500</v>
          </cell>
          <cell r="N4518">
            <v>500</v>
          </cell>
          <cell r="O4518">
            <v>500</v>
          </cell>
        </row>
        <row r="4519">
          <cell r="A4519" t="str">
            <v>18</v>
          </cell>
          <cell r="B4519" t="str">
            <v>02</v>
          </cell>
          <cell r="C4519" t="str">
            <v>01</v>
          </cell>
          <cell r="D4519" t="str">
            <v>01</v>
          </cell>
          <cell r="E4519" t="str">
            <v>14</v>
          </cell>
          <cell r="F4519" t="str">
            <v>08</v>
          </cell>
          <cell r="G4519" t="str">
            <v>1</v>
          </cell>
          <cell r="H4519" t="str">
            <v>00</v>
          </cell>
          <cell r="I4519" t="str">
            <v>0</v>
          </cell>
          <cell r="J4519">
            <v>89</v>
          </cell>
          <cell r="K4519">
            <v>200</v>
          </cell>
          <cell r="L4519">
            <v>0</v>
          </cell>
          <cell r="M4519">
            <v>200</v>
          </cell>
          <cell r="N4519">
            <v>200</v>
          </cell>
          <cell r="O4519">
            <v>200</v>
          </cell>
        </row>
        <row r="4520">
          <cell r="A4520" t="str">
            <v>18</v>
          </cell>
          <cell r="B4520" t="str">
            <v>02</v>
          </cell>
          <cell r="C4520" t="str">
            <v>01</v>
          </cell>
          <cell r="D4520" t="str">
            <v>03</v>
          </cell>
          <cell r="E4520" t="str">
            <v>14</v>
          </cell>
          <cell r="F4520" t="str">
            <v>08</v>
          </cell>
          <cell r="G4520" t="str">
            <v>1</v>
          </cell>
          <cell r="H4520" t="str">
            <v>00</v>
          </cell>
          <cell r="I4520" t="str">
            <v>0</v>
          </cell>
          <cell r="J4520">
            <v>95</v>
          </cell>
          <cell r="K4520">
            <v>600</v>
          </cell>
          <cell r="L4520">
            <v>401</v>
          </cell>
          <cell r="M4520">
            <v>400</v>
          </cell>
          <cell r="N4520">
            <v>400</v>
          </cell>
          <cell r="O4520">
            <v>400</v>
          </cell>
        </row>
        <row r="4521">
          <cell r="A4521" t="str">
            <v>18</v>
          </cell>
          <cell r="B4521" t="str">
            <v>02</v>
          </cell>
          <cell r="C4521" t="str">
            <v>01</v>
          </cell>
          <cell r="D4521" t="str">
            <v>01</v>
          </cell>
          <cell r="E4521" t="str">
            <v>14</v>
          </cell>
          <cell r="F4521" t="str">
            <v>13</v>
          </cell>
          <cell r="G4521" t="str">
            <v>1</v>
          </cell>
          <cell r="H4521" t="str">
            <v>00</v>
          </cell>
          <cell r="I4521" t="str">
            <v>0</v>
          </cell>
          <cell r="J4521">
            <v>20700</v>
          </cell>
          <cell r="K4521">
            <v>28000</v>
          </cell>
          <cell r="L4521">
            <v>32393</v>
          </cell>
          <cell r="M4521">
            <v>77800</v>
          </cell>
          <cell r="N4521">
            <v>50340</v>
          </cell>
          <cell r="O4521">
            <v>50340</v>
          </cell>
        </row>
        <row r="4522">
          <cell r="A4522" t="str">
            <v>18</v>
          </cell>
          <cell r="B4522" t="str">
            <v>02</v>
          </cell>
          <cell r="C4522" t="str">
            <v>02</v>
          </cell>
          <cell r="D4522" t="str">
            <v>03</v>
          </cell>
          <cell r="E4522" t="str">
            <v>14</v>
          </cell>
          <cell r="F4522" t="str">
            <v>13</v>
          </cell>
          <cell r="G4522" t="str">
            <v>0</v>
          </cell>
          <cell r="H4522" t="str">
            <v>00</v>
          </cell>
          <cell r="I4522" t="str">
            <v>0</v>
          </cell>
          <cell r="J4522">
            <v>10790</v>
          </cell>
          <cell r="K4522">
            <v>28200</v>
          </cell>
          <cell r="L4522">
            <v>126468</v>
          </cell>
          <cell r="M4522">
            <v>195644</v>
          </cell>
          <cell r="N4522">
            <v>195644</v>
          </cell>
          <cell r="O4522">
            <v>195644</v>
          </cell>
        </row>
        <row r="4523">
          <cell r="A4523" t="str">
            <v>18</v>
          </cell>
          <cell r="B4523" t="str">
            <v>02</v>
          </cell>
          <cell r="C4523" t="str">
            <v>01</v>
          </cell>
          <cell r="D4523" t="str">
            <v>05</v>
          </cell>
          <cell r="E4523" t="str">
            <v>14</v>
          </cell>
          <cell r="F4523" t="str">
            <v>18</v>
          </cell>
          <cell r="G4523" t="str">
            <v>0</v>
          </cell>
          <cell r="H4523" t="str">
            <v>00</v>
          </cell>
          <cell r="I4523" t="str">
            <v>0</v>
          </cell>
          <cell r="J4523">
            <v>0</v>
          </cell>
          <cell r="K4523">
            <v>30000</v>
          </cell>
          <cell r="L4523">
            <v>20000</v>
          </cell>
          <cell r="M4523">
            <v>11444</v>
          </cell>
          <cell r="N4523">
            <v>11444</v>
          </cell>
          <cell r="O4523">
            <v>11444</v>
          </cell>
        </row>
        <row r="4524">
          <cell r="A4524" t="str">
            <v>18</v>
          </cell>
          <cell r="B4524" t="str">
            <v>02</v>
          </cell>
          <cell r="C4524" t="str">
            <v>01</v>
          </cell>
          <cell r="D4524" t="str">
            <v>04</v>
          </cell>
          <cell r="E4524" t="str">
            <v>14</v>
          </cell>
          <cell r="F4524" t="str">
            <v>22</v>
          </cell>
          <cell r="G4524" t="str">
            <v>0</v>
          </cell>
          <cell r="H4524" t="str">
            <v>00</v>
          </cell>
          <cell r="I4524" t="str">
            <v>0</v>
          </cell>
          <cell r="J4524">
            <v>0</v>
          </cell>
          <cell r="K4524">
            <v>2</v>
          </cell>
          <cell r="L4524">
            <v>6605</v>
          </cell>
          <cell r="M4524">
            <v>1</v>
          </cell>
          <cell r="N4524">
            <v>1</v>
          </cell>
          <cell r="O4524">
            <v>1</v>
          </cell>
        </row>
        <row r="4525">
          <cell r="A4525" t="str">
            <v>18</v>
          </cell>
          <cell r="B4525" t="str">
            <v>02</v>
          </cell>
          <cell r="C4525" t="str">
            <v>02</v>
          </cell>
          <cell r="D4525" t="str">
            <v>03</v>
          </cell>
          <cell r="E4525" t="str">
            <v>14</v>
          </cell>
          <cell r="F4525" t="str">
            <v>80</v>
          </cell>
          <cell r="G4525" t="str">
            <v>1</v>
          </cell>
          <cell r="H4525" t="str">
            <v>00</v>
          </cell>
          <cell r="I4525" t="str">
            <v>0</v>
          </cell>
          <cell r="J4525">
            <v>0</v>
          </cell>
          <cell r="K4525">
            <v>50000</v>
          </cell>
          <cell r="L4525">
            <v>40000</v>
          </cell>
          <cell r="M4525">
            <v>10000</v>
          </cell>
          <cell r="N4525">
            <v>10000</v>
          </cell>
          <cell r="O4525">
            <v>10000</v>
          </cell>
        </row>
        <row r="4526">
          <cell r="A4526" t="str">
            <v>18</v>
          </cell>
          <cell r="B4526" t="str">
            <v>02</v>
          </cell>
          <cell r="C4526" t="str">
            <v>03</v>
          </cell>
          <cell r="D4526" t="str">
            <v>04</v>
          </cell>
          <cell r="E4526" t="str">
            <v>14</v>
          </cell>
          <cell r="F4526" t="str">
            <v>80</v>
          </cell>
          <cell r="G4526" t="str">
            <v>1</v>
          </cell>
          <cell r="H4526" t="str">
            <v>00</v>
          </cell>
          <cell r="I4526" t="str">
            <v>0</v>
          </cell>
          <cell r="J4526">
            <v>0</v>
          </cell>
          <cell r="K4526">
            <v>50000</v>
          </cell>
          <cell r="L4526">
            <v>40000</v>
          </cell>
          <cell r="M4526">
            <v>20000</v>
          </cell>
          <cell r="N4526">
            <v>20000</v>
          </cell>
          <cell r="O4526">
            <v>20000</v>
          </cell>
        </row>
        <row r="4527">
          <cell r="A4527" t="str">
            <v>18</v>
          </cell>
          <cell r="B4527" t="str">
            <v>02</v>
          </cell>
          <cell r="C4527" t="str">
            <v>04</v>
          </cell>
          <cell r="D4527" t="str">
            <v>04</v>
          </cell>
          <cell r="E4527" t="str">
            <v>14</v>
          </cell>
          <cell r="F4527" t="str">
            <v>80</v>
          </cell>
          <cell r="G4527" t="str">
            <v>1</v>
          </cell>
          <cell r="H4527" t="str">
            <v>00</v>
          </cell>
          <cell r="I4527" t="str">
            <v>0</v>
          </cell>
          <cell r="J4527">
            <v>0</v>
          </cell>
          <cell r="K4527">
            <v>10000</v>
          </cell>
          <cell r="L4527">
            <v>9000</v>
          </cell>
          <cell r="M4527">
            <v>10000</v>
          </cell>
          <cell r="N4527">
            <v>10000</v>
          </cell>
          <cell r="O4527">
            <v>10000</v>
          </cell>
        </row>
        <row r="4528">
          <cell r="A4528" t="str">
            <v>18</v>
          </cell>
          <cell r="B4528" t="str">
            <v>02</v>
          </cell>
          <cell r="C4528" t="str">
            <v>02</v>
          </cell>
          <cell r="D4528" t="str">
            <v>03</v>
          </cell>
          <cell r="E4528" t="str">
            <v>15</v>
          </cell>
          <cell r="F4528" t="str">
            <v>03</v>
          </cell>
          <cell r="G4528" t="str">
            <v>1</v>
          </cell>
          <cell r="H4528" t="str">
            <v>00</v>
          </cell>
          <cell r="I4528" t="str">
            <v>0</v>
          </cell>
          <cell r="J4528">
            <v>80845</v>
          </cell>
          <cell r="K4528">
            <v>2</v>
          </cell>
          <cell r="L4528">
            <v>0</v>
          </cell>
          <cell r="M4528">
            <v>0</v>
          </cell>
          <cell r="N4528">
            <v>0</v>
          </cell>
          <cell r="O4528">
            <v>0</v>
          </cell>
        </row>
        <row r="4529">
          <cell r="A4529" t="str">
            <v>18</v>
          </cell>
          <cell r="B4529" t="str">
            <v>02</v>
          </cell>
          <cell r="C4529" t="str">
            <v>03</v>
          </cell>
          <cell r="D4529" t="str">
            <v>03</v>
          </cell>
          <cell r="E4529" t="str">
            <v>20</v>
          </cell>
          <cell r="F4529" t="str">
            <v>03</v>
          </cell>
          <cell r="G4529" t="str">
            <v>1</v>
          </cell>
          <cell r="H4529" t="str">
            <v>00</v>
          </cell>
          <cell r="I4529" t="str">
            <v>0</v>
          </cell>
          <cell r="J4529">
            <v>1999</v>
          </cell>
          <cell r="K4529">
            <v>2</v>
          </cell>
          <cell r="L4529">
            <v>0</v>
          </cell>
          <cell r="M4529">
            <v>1</v>
          </cell>
          <cell r="N4529">
            <v>1</v>
          </cell>
          <cell r="O4529">
            <v>1</v>
          </cell>
        </row>
        <row r="4530">
          <cell r="A4530" t="str">
            <v>18</v>
          </cell>
          <cell r="B4530" t="str">
            <v>02</v>
          </cell>
          <cell r="C4530" t="str">
            <v>04</v>
          </cell>
          <cell r="D4530" t="str">
            <v>04</v>
          </cell>
          <cell r="E4530" t="str">
            <v>20</v>
          </cell>
          <cell r="F4530" t="str">
            <v>05</v>
          </cell>
          <cell r="G4530" t="str">
            <v>0</v>
          </cell>
          <cell r="H4530" t="str">
            <v>00</v>
          </cell>
          <cell r="I4530" t="str">
            <v>0</v>
          </cell>
          <cell r="J4530">
            <v>0</v>
          </cell>
          <cell r="K4530">
            <v>40000</v>
          </cell>
          <cell r="L4530">
            <v>81818</v>
          </cell>
          <cell r="M4530">
            <v>0</v>
          </cell>
          <cell r="N4530">
            <v>0</v>
          </cell>
          <cell r="O4530">
            <v>0</v>
          </cell>
        </row>
        <row r="4531">
          <cell r="A4531" t="str">
            <v>18</v>
          </cell>
          <cell r="B4531" t="str">
            <v>02</v>
          </cell>
          <cell r="C4531" t="str">
            <v>03</v>
          </cell>
          <cell r="D4531" t="str">
            <v>03</v>
          </cell>
          <cell r="E4531" t="str">
            <v>20</v>
          </cell>
          <cell r="F4531" t="str">
            <v>08</v>
          </cell>
          <cell r="G4531" t="str">
            <v>1</v>
          </cell>
          <cell r="H4531" t="str">
            <v>00</v>
          </cell>
          <cell r="I4531" t="str">
            <v>0</v>
          </cell>
          <cell r="J4531">
            <v>0</v>
          </cell>
          <cell r="K4531">
            <v>80000</v>
          </cell>
          <cell r="L4531">
            <v>0</v>
          </cell>
          <cell r="M4531">
            <v>0</v>
          </cell>
          <cell r="N4531">
            <v>0</v>
          </cell>
          <cell r="O4531">
            <v>0</v>
          </cell>
        </row>
        <row r="4532">
          <cell r="A4532" t="str">
            <v>18</v>
          </cell>
          <cell r="B4532" t="str">
            <v>02</v>
          </cell>
          <cell r="C4532" t="str">
            <v>04</v>
          </cell>
          <cell r="D4532" t="str">
            <v>03</v>
          </cell>
          <cell r="E4532" t="str">
            <v>20</v>
          </cell>
          <cell r="F4532" t="str">
            <v>08</v>
          </cell>
          <cell r="G4532" t="str">
            <v>1</v>
          </cell>
          <cell r="H4532" t="str">
            <v>00</v>
          </cell>
          <cell r="I4532" t="str">
            <v>0</v>
          </cell>
          <cell r="J4532">
            <v>0</v>
          </cell>
          <cell r="K4532">
            <v>149055</v>
          </cell>
          <cell r="L4532">
            <v>72719</v>
          </cell>
          <cell r="M4532">
            <v>4038</v>
          </cell>
          <cell r="N4532">
            <v>4038</v>
          </cell>
          <cell r="O4532">
            <v>4038</v>
          </cell>
        </row>
        <row r="4533">
          <cell r="A4533" t="str">
            <v>18</v>
          </cell>
          <cell r="B4533" t="str">
            <v>03</v>
          </cell>
          <cell r="C4533" t="str">
            <v>01</v>
          </cell>
          <cell r="D4533" t="str">
            <v>01</v>
          </cell>
          <cell r="E4533" t="str">
            <v>10</v>
          </cell>
          <cell r="F4533" t="str">
            <v>01</v>
          </cell>
          <cell r="G4533" t="str">
            <v>1</v>
          </cell>
          <cell r="H4533" t="str">
            <v>00</v>
          </cell>
          <cell r="I4533" t="str">
            <v>0</v>
          </cell>
          <cell r="J4533">
            <v>82219</v>
          </cell>
          <cell r="K4533">
            <v>88024</v>
          </cell>
          <cell r="L4533">
            <v>53499</v>
          </cell>
          <cell r="M4533">
            <v>97958</v>
          </cell>
          <cell r="N4533">
            <v>97958</v>
          </cell>
          <cell r="O4533">
            <v>97958</v>
          </cell>
        </row>
        <row r="4534">
          <cell r="A4534" t="str">
            <v>18</v>
          </cell>
          <cell r="B4534" t="str">
            <v>03</v>
          </cell>
          <cell r="C4534" t="str">
            <v>01</v>
          </cell>
          <cell r="D4534" t="str">
            <v>03</v>
          </cell>
          <cell r="E4534" t="str">
            <v>10</v>
          </cell>
          <cell r="F4534" t="str">
            <v>26</v>
          </cell>
          <cell r="G4534" t="str">
            <v>1</v>
          </cell>
          <cell r="H4534" t="str">
            <v>00</v>
          </cell>
          <cell r="I4534" t="str">
            <v>0</v>
          </cell>
          <cell r="J4534">
            <v>1605</v>
          </cell>
          <cell r="K4534">
            <v>500</v>
          </cell>
          <cell r="L4534">
            <v>20295</v>
          </cell>
          <cell r="M4534">
            <v>8502</v>
          </cell>
          <cell r="N4534">
            <v>8502</v>
          </cell>
          <cell r="O4534">
            <v>8502</v>
          </cell>
        </row>
        <row r="4535">
          <cell r="A4535" t="str">
            <v>18</v>
          </cell>
          <cell r="B4535" t="str">
            <v>03</v>
          </cell>
          <cell r="C4535" t="str">
            <v>01</v>
          </cell>
          <cell r="D4535" t="str">
            <v>03</v>
          </cell>
          <cell r="E4535" t="str">
            <v>12</v>
          </cell>
          <cell r="F4535" t="str">
            <v>01</v>
          </cell>
          <cell r="G4535" t="str">
            <v>0</v>
          </cell>
          <cell r="H4535" t="str">
            <v>00</v>
          </cell>
          <cell r="I4535" t="str">
            <v>0</v>
          </cell>
          <cell r="J4535">
            <v>4630</v>
          </cell>
          <cell r="K4535">
            <v>2500</v>
          </cell>
          <cell r="L4535">
            <v>2500</v>
          </cell>
          <cell r="M4535">
            <v>2500</v>
          </cell>
          <cell r="N4535">
            <v>2500</v>
          </cell>
          <cell r="O4535">
            <v>2500</v>
          </cell>
        </row>
        <row r="4536">
          <cell r="A4536" t="str">
            <v>18</v>
          </cell>
          <cell r="B4536" t="str">
            <v>03</v>
          </cell>
          <cell r="C4536" t="str">
            <v>02</v>
          </cell>
          <cell r="D4536" t="str">
            <v>11</v>
          </cell>
          <cell r="E4536" t="str">
            <v>12</v>
          </cell>
          <cell r="F4536" t="str">
            <v>01</v>
          </cell>
          <cell r="G4536" t="str">
            <v>1</v>
          </cell>
          <cell r="H4536" t="str">
            <v>00</v>
          </cell>
          <cell r="I4536" t="str">
            <v>0</v>
          </cell>
          <cell r="J4536">
            <v>1365</v>
          </cell>
          <cell r="K4536">
            <v>1500</v>
          </cell>
          <cell r="L4536">
            <v>1500</v>
          </cell>
          <cell r="M4536">
            <v>1500</v>
          </cell>
          <cell r="N4536">
            <v>1500</v>
          </cell>
          <cell r="O4536">
            <v>1500</v>
          </cell>
        </row>
        <row r="4537">
          <cell r="A4537" t="str">
            <v>18</v>
          </cell>
          <cell r="B4537" t="str">
            <v>03</v>
          </cell>
          <cell r="C4537" t="str">
            <v>03</v>
          </cell>
          <cell r="D4537" t="str">
            <v>12</v>
          </cell>
          <cell r="E4537" t="str">
            <v>12</v>
          </cell>
          <cell r="F4537" t="str">
            <v>01</v>
          </cell>
          <cell r="G4537" t="str">
            <v>1</v>
          </cell>
          <cell r="H4537" t="str">
            <v>00</v>
          </cell>
          <cell r="I4537" t="str">
            <v>0</v>
          </cell>
          <cell r="J4537">
            <v>0</v>
          </cell>
          <cell r="K4537">
            <v>3000</v>
          </cell>
          <cell r="L4537">
            <v>3000</v>
          </cell>
          <cell r="M4537">
            <v>3000</v>
          </cell>
          <cell r="N4537">
            <v>3000</v>
          </cell>
          <cell r="O4537">
            <v>3000</v>
          </cell>
        </row>
        <row r="4538">
          <cell r="A4538" t="str">
            <v>18</v>
          </cell>
          <cell r="B4538" t="str">
            <v>03</v>
          </cell>
          <cell r="C4538" t="str">
            <v>01</v>
          </cell>
          <cell r="D4538" t="str">
            <v>03</v>
          </cell>
          <cell r="E4538" t="str">
            <v>12</v>
          </cell>
          <cell r="F4538" t="str">
            <v>02</v>
          </cell>
          <cell r="G4538" t="str">
            <v>1</v>
          </cell>
          <cell r="H4538" t="str">
            <v>00</v>
          </cell>
          <cell r="I4538" t="str">
            <v>0</v>
          </cell>
          <cell r="J4538">
            <v>3993</v>
          </cell>
          <cell r="K4538">
            <v>7000</v>
          </cell>
          <cell r="L4538">
            <v>8181</v>
          </cell>
          <cell r="M4538">
            <v>7000</v>
          </cell>
          <cell r="N4538">
            <v>7000</v>
          </cell>
          <cell r="O4538">
            <v>7000</v>
          </cell>
        </row>
        <row r="4539">
          <cell r="A4539" t="str">
            <v>18</v>
          </cell>
          <cell r="B4539" t="str">
            <v>03</v>
          </cell>
          <cell r="C4539" t="str">
            <v>02</v>
          </cell>
          <cell r="D4539" t="str">
            <v>11</v>
          </cell>
          <cell r="E4539" t="str">
            <v>12</v>
          </cell>
          <cell r="F4539" t="str">
            <v>02</v>
          </cell>
          <cell r="G4539" t="str">
            <v>1</v>
          </cell>
          <cell r="H4539" t="str">
            <v>00</v>
          </cell>
          <cell r="I4539" t="str">
            <v>0</v>
          </cell>
          <cell r="J4539">
            <v>6479</v>
          </cell>
          <cell r="K4539">
            <v>14000</v>
          </cell>
          <cell r="L4539">
            <v>11828</v>
          </cell>
          <cell r="M4539">
            <v>12000</v>
          </cell>
          <cell r="N4539">
            <v>12000</v>
          </cell>
          <cell r="O4539">
            <v>12000</v>
          </cell>
        </row>
        <row r="4540">
          <cell r="A4540" t="str">
            <v>18</v>
          </cell>
          <cell r="B4540" t="str">
            <v>03</v>
          </cell>
          <cell r="C4540" t="str">
            <v>03</v>
          </cell>
          <cell r="D4540" t="str">
            <v>12</v>
          </cell>
          <cell r="E4540" t="str">
            <v>12</v>
          </cell>
          <cell r="F4540" t="str">
            <v>02</v>
          </cell>
          <cell r="G4540" t="str">
            <v>1</v>
          </cell>
          <cell r="H4540" t="str">
            <v>00</v>
          </cell>
          <cell r="I4540" t="str">
            <v>0</v>
          </cell>
          <cell r="J4540">
            <v>0</v>
          </cell>
          <cell r="K4540">
            <v>3500</v>
          </cell>
          <cell r="L4540">
            <v>4091</v>
          </cell>
          <cell r="M4540">
            <v>3500</v>
          </cell>
          <cell r="N4540">
            <v>3500</v>
          </cell>
          <cell r="O4540">
            <v>3500</v>
          </cell>
        </row>
        <row r="4541">
          <cell r="A4541" t="str">
            <v>18</v>
          </cell>
          <cell r="B4541" t="str">
            <v>03</v>
          </cell>
          <cell r="C4541" t="str">
            <v>01</v>
          </cell>
          <cell r="D4541" t="str">
            <v>03</v>
          </cell>
          <cell r="E4541" t="str">
            <v>12</v>
          </cell>
          <cell r="F4541" t="str">
            <v>03</v>
          </cell>
          <cell r="G4541" t="str">
            <v>1</v>
          </cell>
          <cell r="H4541" t="str">
            <v>00</v>
          </cell>
          <cell r="I4541" t="str">
            <v>0</v>
          </cell>
          <cell r="J4541">
            <v>13237</v>
          </cell>
          <cell r="K4541">
            <v>12000</v>
          </cell>
          <cell r="L4541">
            <v>4507</v>
          </cell>
          <cell r="M4541">
            <v>6500</v>
          </cell>
          <cell r="N4541">
            <v>6500</v>
          </cell>
          <cell r="O4541">
            <v>6500</v>
          </cell>
        </row>
        <row r="4542">
          <cell r="A4542" t="str">
            <v>18</v>
          </cell>
          <cell r="B4542" t="str">
            <v>03</v>
          </cell>
          <cell r="C4542" t="str">
            <v>02</v>
          </cell>
          <cell r="D4542" t="str">
            <v>11</v>
          </cell>
          <cell r="E4542" t="str">
            <v>13</v>
          </cell>
          <cell r="F4542" t="str">
            <v>10</v>
          </cell>
          <cell r="G4542" t="str">
            <v>0</v>
          </cell>
          <cell r="H4542" t="str">
            <v>00</v>
          </cell>
          <cell r="I4542" t="str">
            <v>0</v>
          </cell>
          <cell r="J4542">
            <v>186575</v>
          </cell>
          <cell r="K4542">
            <v>1000</v>
          </cell>
          <cell r="L4542">
            <v>1147</v>
          </cell>
          <cell r="M4542">
            <v>1000</v>
          </cell>
          <cell r="N4542">
            <v>1000</v>
          </cell>
          <cell r="O4542">
            <v>1000</v>
          </cell>
        </row>
        <row r="4543">
          <cell r="A4543" t="str">
            <v>18</v>
          </cell>
          <cell r="B4543" t="str">
            <v>03</v>
          </cell>
          <cell r="C4543" t="str">
            <v>01</v>
          </cell>
          <cell r="D4543" t="str">
            <v>03</v>
          </cell>
          <cell r="E4543" t="str">
            <v>14</v>
          </cell>
          <cell r="F4543" t="str">
            <v>02</v>
          </cell>
          <cell r="G4543" t="str">
            <v>1</v>
          </cell>
          <cell r="H4543" t="str">
            <v>00</v>
          </cell>
          <cell r="I4543" t="str">
            <v>0</v>
          </cell>
          <cell r="J4543">
            <v>0</v>
          </cell>
          <cell r="K4543">
            <v>12000</v>
          </cell>
          <cell r="L4543">
            <v>13468</v>
          </cell>
          <cell r="M4543">
            <v>12000</v>
          </cell>
          <cell r="N4543">
            <v>12000</v>
          </cell>
          <cell r="O4543">
            <v>12000</v>
          </cell>
        </row>
        <row r="4544">
          <cell r="A4544" t="str">
            <v>18</v>
          </cell>
          <cell r="B4544" t="str">
            <v>03</v>
          </cell>
          <cell r="C4544" t="str">
            <v>01</v>
          </cell>
          <cell r="D4544" t="str">
            <v>03</v>
          </cell>
          <cell r="E4544" t="str">
            <v>14</v>
          </cell>
          <cell r="F4544" t="str">
            <v>06</v>
          </cell>
          <cell r="G4544" t="str">
            <v>1</v>
          </cell>
          <cell r="H4544" t="str">
            <v>00</v>
          </cell>
          <cell r="I4544" t="str">
            <v>0</v>
          </cell>
          <cell r="J4544">
            <v>0</v>
          </cell>
          <cell r="K4544">
            <v>4800</v>
          </cell>
          <cell r="L4544">
            <v>4742</v>
          </cell>
          <cell r="M4544">
            <v>4800</v>
          </cell>
          <cell r="N4544">
            <v>4800</v>
          </cell>
          <cell r="O4544">
            <v>4800</v>
          </cell>
        </row>
        <row r="4545">
          <cell r="A4545" t="str">
            <v>18</v>
          </cell>
          <cell r="B4545" t="str">
            <v>03</v>
          </cell>
          <cell r="C4545" t="str">
            <v>03</v>
          </cell>
          <cell r="D4545" t="str">
            <v>11</v>
          </cell>
          <cell r="E4545" t="str">
            <v>14</v>
          </cell>
          <cell r="F4545" t="str">
            <v>18</v>
          </cell>
          <cell r="G4545" t="str">
            <v>0</v>
          </cell>
          <cell r="H4545" t="str">
            <v>00</v>
          </cell>
          <cell r="I4545" t="str">
            <v>0</v>
          </cell>
          <cell r="J4545">
            <v>0</v>
          </cell>
          <cell r="K4545">
            <v>44003</v>
          </cell>
          <cell r="L4545">
            <v>34843</v>
          </cell>
          <cell r="M4545">
            <v>10000</v>
          </cell>
          <cell r="N4545">
            <v>10000</v>
          </cell>
          <cell r="O4545">
            <v>10000</v>
          </cell>
        </row>
        <row r="4546">
          <cell r="A4546" t="str">
            <v>18</v>
          </cell>
          <cell r="B4546" t="str">
            <v>03</v>
          </cell>
          <cell r="C4546" t="str">
            <v>01</v>
          </cell>
          <cell r="D4546" t="str">
            <v>03</v>
          </cell>
          <cell r="E4546" t="str">
            <v>14</v>
          </cell>
          <cell r="F4546" t="str">
            <v>80</v>
          </cell>
          <cell r="G4546" t="str">
            <v>1</v>
          </cell>
          <cell r="H4546" t="str">
            <v>00</v>
          </cell>
          <cell r="I4546" t="str">
            <v>0</v>
          </cell>
          <cell r="J4546">
            <v>0</v>
          </cell>
          <cell r="K4546">
            <v>78519</v>
          </cell>
          <cell r="L4546">
            <v>47763</v>
          </cell>
          <cell r="M4546">
            <v>24000</v>
          </cell>
          <cell r="N4546">
            <v>24000</v>
          </cell>
          <cell r="O4546">
            <v>24000</v>
          </cell>
        </row>
        <row r="4547">
          <cell r="A4547" t="str">
            <v>18</v>
          </cell>
          <cell r="B4547" t="str">
            <v>03</v>
          </cell>
          <cell r="C4547" t="str">
            <v>01</v>
          </cell>
          <cell r="D4547" t="str">
            <v>03</v>
          </cell>
          <cell r="E4547" t="str">
            <v>15</v>
          </cell>
          <cell r="F4547" t="str">
            <v>03</v>
          </cell>
          <cell r="G4547" t="str">
            <v>1</v>
          </cell>
          <cell r="H4547" t="str">
            <v>00</v>
          </cell>
          <cell r="I4547" t="str">
            <v>0</v>
          </cell>
          <cell r="J4547">
            <v>0</v>
          </cell>
          <cell r="K4547">
            <v>81000</v>
          </cell>
          <cell r="L4547">
            <v>138356</v>
          </cell>
          <cell r="M4547">
            <v>0</v>
          </cell>
          <cell r="N4547">
            <v>0</v>
          </cell>
          <cell r="O4547">
            <v>0</v>
          </cell>
        </row>
        <row r="4548">
          <cell r="A4548" t="str">
            <v>18</v>
          </cell>
          <cell r="B4548" t="str">
            <v>03</v>
          </cell>
          <cell r="C4548" t="str">
            <v>01</v>
          </cell>
          <cell r="D4548" t="str">
            <v>01</v>
          </cell>
          <cell r="E4548" t="str">
            <v>15</v>
          </cell>
          <cell r="F4548" t="str">
            <v>03</v>
          </cell>
          <cell r="G4548" t="str">
            <v>1</v>
          </cell>
          <cell r="H4548" t="str">
            <v>00</v>
          </cell>
          <cell r="I4548" t="str">
            <v>0</v>
          </cell>
          <cell r="J4548">
            <v>0</v>
          </cell>
          <cell r="K4548">
            <v>0</v>
          </cell>
          <cell r="L4548">
            <v>0</v>
          </cell>
          <cell r="M4548">
            <v>162180</v>
          </cell>
          <cell r="N4548">
            <v>0</v>
          </cell>
          <cell r="O4548">
            <v>0</v>
          </cell>
        </row>
        <row r="4549">
          <cell r="A4549" t="str">
            <v>18</v>
          </cell>
          <cell r="B4549" t="str">
            <v>04</v>
          </cell>
          <cell r="C4549" t="str">
            <v>01</v>
          </cell>
          <cell r="D4549" t="str">
            <v>01</v>
          </cell>
          <cell r="E4549" t="str">
            <v>10</v>
          </cell>
          <cell r="F4549" t="str">
            <v>01</v>
          </cell>
          <cell r="G4549" t="str">
            <v>1</v>
          </cell>
          <cell r="H4549" t="str">
            <v>00</v>
          </cell>
          <cell r="I4549" t="str">
            <v>0</v>
          </cell>
          <cell r="J4549">
            <v>109597</v>
          </cell>
          <cell r="K4549">
            <v>140146</v>
          </cell>
          <cell r="L4549">
            <v>178023</v>
          </cell>
          <cell r="M4549">
            <v>164369</v>
          </cell>
          <cell r="N4549">
            <v>164369</v>
          </cell>
          <cell r="O4549">
            <v>164369</v>
          </cell>
        </row>
        <row r="4550">
          <cell r="A4550" t="str">
            <v>18</v>
          </cell>
          <cell r="B4550" t="str">
            <v>04</v>
          </cell>
          <cell r="C4550" t="str">
            <v>01</v>
          </cell>
          <cell r="D4550" t="str">
            <v>01</v>
          </cell>
          <cell r="E4550" t="str">
            <v>10</v>
          </cell>
          <cell r="F4550" t="str">
            <v>01</v>
          </cell>
          <cell r="G4550" t="str">
            <v>2</v>
          </cell>
          <cell r="H4550" t="str">
            <v>00</v>
          </cell>
          <cell r="I4550" t="str">
            <v>0</v>
          </cell>
          <cell r="J4550">
            <v>30873</v>
          </cell>
          <cell r="K4550">
            <v>46660</v>
          </cell>
          <cell r="L4550">
            <v>37114</v>
          </cell>
          <cell r="M4550">
            <v>53363</v>
          </cell>
          <cell r="N4550">
            <v>54914</v>
          </cell>
          <cell r="O4550">
            <v>54914</v>
          </cell>
        </row>
        <row r="4551">
          <cell r="A4551" t="str">
            <v>18</v>
          </cell>
          <cell r="B4551" t="str">
            <v>04</v>
          </cell>
          <cell r="C4551" t="str">
            <v>01</v>
          </cell>
          <cell r="D4551" t="str">
            <v>01</v>
          </cell>
          <cell r="E4551" t="str">
            <v>10</v>
          </cell>
          <cell r="F4551" t="str">
            <v>01</v>
          </cell>
          <cell r="G4551" t="str">
            <v>3</v>
          </cell>
          <cell r="H4551" t="str">
            <v>00</v>
          </cell>
          <cell r="I4551" t="str">
            <v>0</v>
          </cell>
          <cell r="J4551">
            <v>34743</v>
          </cell>
          <cell r="K4551">
            <v>15807</v>
          </cell>
          <cell r="L4551">
            <v>18434</v>
          </cell>
          <cell r="M4551">
            <v>29843</v>
          </cell>
          <cell r="N4551">
            <v>29843</v>
          </cell>
          <cell r="O4551">
            <v>29843</v>
          </cell>
        </row>
        <row r="4552">
          <cell r="A4552" t="str">
            <v>18</v>
          </cell>
          <cell r="B4552" t="str">
            <v>04</v>
          </cell>
          <cell r="C4552" t="str">
            <v>01</v>
          </cell>
          <cell r="D4552" t="str">
            <v>01</v>
          </cell>
          <cell r="E4552" t="str">
            <v>10</v>
          </cell>
          <cell r="F4552" t="str">
            <v>01</v>
          </cell>
          <cell r="G4552" t="str">
            <v>4</v>
          </cell>
          <cell r="H4552" t="str">
            <v>00</v>
          </cell>
          <cell r="I4552" t="str">
            <v>0</v>
          </cell>
          <cell r="J4552">
            <v>6066</v>
          </cell>
          <cell r="K4552">
            <v>7121</v>
          </cell>
          <cell r="L4552">
            <v>7670</v>
          </cell>
          <cell r="M4552">
            <v>7986</v>
          </cell>
          <cell r="N4552">
            <v>7986</v>
          </cell>
          <cell r="O4552">
            <v>7986</v>
          </cell>
        </row>
        <row r="4553">
          <cell r="A4553" t="str">
            <v>18</v>
          </cell>
          <cell r="B4553" t="str">
            <v>04</v>
          </cell>
          <cell r="C4553" t="str">
            <v>01</v>
          </cell>
          <cell r="D4553" t="str">
            <v>01</v>
          </cell>
          <cell r="E4553" t="str">
            <v>10</v>
          </cell>
          <cell r="F4553" t="str">
            <v>01</v>
          </cell>
          <cell r="G4553" t="str">
            <v>5</v>
          </cell>
          <cell r="H4553" t="str">
            <v>00</v>
          </cell>
          <cell r="I4553" t="str">
            <v>0</v>
          </cell>
          <cell r="J4553">
            <v>24815</v>
          </cell>
          <cell r="K4553">
            <v>17450</v>
          </cell>
          <cell r="L4553">
            <v>20428</v>
          </cell>
          <cell r="M4553">
            <v>18773</v>
          </cell>
          <cell r="N4553">
            <v>18773</v>
          </cell>
          <cell r="O4553">
            <v>18773</v>
          </cell>
        </row>
        <row r="4554">
          <cell r="A4554" t="str">
            <v>18</v>
          </cell>
          <cell r="B4554" t="str">
            <v>04</v>
          </cell>
          <cell r="C4554" t="str">
            <v>01</v>
          </cell>
          <cell r="D4554" t="str">
            <v>01</v>
          </cell>
          <cell r="E4554" t="str">
            <v>10</v>
          </cell>
          <cell r="F4554" t="str">
            <v>01</v>
          </cell>
          <cell r="G4554" t="str">
            <v>6</v>
          </cell>
          <cell r="H4554" t="str">
            <v>00</v>
          </cell>
          <cell r="I4554" t="str">
            <v>0</v>
          </cell>
          <cell r="J4554">
            <v>17323</v>
          </cell>
          <cell r="K4554">
            <v>18390</v>
          </cell>
          <cell r="L4554">
            <v>15447</v>
          </cell>
          <cell r="M4554">
            <v>19182</v>
          </cell>
          <cell r="N4554">
            <v>19182</v>
          </cell>
          <cell r="O4554">
            <v>19182</v>
          </cell>
        </row>
        <row r="4555">
          <cell r="A4555" t="str">
            <v>18</v>
          </cell>
          <cell r="B4555" t="str">
            <v>04</v>
          </cell>
          <cell r="C4555" t="str">
            <v>02</v>
          </cell>
          <cell r="D4555" t="str">
            <v>03</v>
          </cell>
          <cell r="E4555" t="str">
            <v>10</v>
          </cell>
          <cell r="F4555" t="str">
            <v>02</v>
          </cell>
          <cell r="G4555" t="str">
            <v>1</v>
          </cell>
          <cell r="H4555" t="str">
            <v>00</v>
          </cell>
          <cell r="I4555" t="str">
            <v>0</v>
          </cell>
          <cell r="J4555">
            <v>13278</v>
          </cell>
          <cell r="K4555">
            <v>8000</v>
          </cell>
          <cell r="L4555">
            <v>19875</v>
          </cell>
          <cell r="M4555">
            <v>8000</v>
          </cell>
          <cell r="N4555">
            <v>8000</v>
          </cell>
          <cell r="O4555">
            <v>8000</v>
          </cell>
        </row>
        <row r="4556">
          <cell r="A4556" t="str">
            <v>18</v>
          </cell>
          <cell r="B4556" t="str">
            <v>04</v>
          </cell>
          <cell r="C4556" t="str">
            <v>02</v>
          </cell>
          <cell r="D4556" t="str">
            <v>03</v>
          </cell>
          <cell r="E4556" t="str">
            <v>10</v>
          </cell>
          <cell r="F4556" t="str">
            <v>02</v>
          </cell>
          <cell r="G4556" t="str">
            <v>2</v>
          </cell>
          <cell r="H4556" t="str">
            <v>00</v>
          </cell>
          <cell r="I4556" t="str">
            <v>0</v>
          </cell>
          <cell r="J4556">
            <v>0</v>
          </cell>
          <cell r="K4556">
            <v>6000</v>
          </cell>
          <cell r="L4556">
            <v>7479</v>
          </cell>
          <cell r="M4556">
            <v>6000</v>
          </cell>
          <cell r="N4556">
            <v>6000</v>
          </cell>
          <cell r="O4556">
            <v>6000</v>
          </cell>
        </row>
        <row r="4557">
          <cell r="A4557" t="str">
            <v>18</v>
          </cell>
          <cell r="B4557" t="str">
            <v>04</v>
          </cell>
          <cell r="C4557" t="str">
            <v>02</v>
          </cell>
          <cell r="D4557" t="str">
            <v>03</v>
          </cell>
          <cell r="E4557" t="str">
            <v>10</v>
          </cell>
          <cell r="F4557" t="str">
            <v>02</v>
          </cell>
          <cell r="G4557" t="str">
            <v>3</v>
          </cell>
          <cell r="H4557" t="str">
            <v>00</v>
          </cell>
          <cell r="I4557" t="str">
            <v>0</v>
          </cell>
          <cell r="J4557">
            <v>0</v>
          </cell>
          <cell r="K4557">
            <v>5000</v>
          </cell>
          <cell r="L4557">
            <v>9812</v>
          </cell>
          <cell r="M4557">
            <v>5000</v>
          </cell>
          <cell r="N4557">
            <v>5000</v>
          </cell>
          <cell r="O4557">
            <v>5000</v>
          </cell>
        </row>
        <row r="4558">
          <cell r="A4558" t="str">
            <v>18</v>
          </cell>
          <cell r="B4558" t="str">
            <v>04</v>
          </cell>
          <cell r="C4558" t="str">
            <v>02</v>
          </cell>
          <cell r="D4558" t="str">
            <v>03</v>
          </cell>
          <cell r="E4558" t="str">
            <v>10</v>
          </cell>
          <cell r="F4558" t="str">
            <v>28</v>
          </cell>
          <cell r="G4558" t="str">
            <v>4</v>
          </cell>
          <cell r="H4558" t="str">
            <v>00</v>
          </cell>
          <cell r="I4558" t="str">
            <v>0</v>
          </cell>
          <cell r="J4558">
            <v>0</v>
          </cell>
          <cell r="K4558">
            <v>4000</v>
          </cell>
          <cell r="L4558">
            <v>0</v>
          </cell>
          <cell r="M4558">
            <v>4000</v>
          </cell>
          <cell r="N4558">
            <v>4000</v>
          </cell>
          <cell r="O4558">
            <v>4000</v>
          </cell>
        </row>
        <row r="4559">
          <cell r="A4559" t="str">
            <v>18</v>
          </cell>
          <cell r="B4559" t="str">
            <v>04</v>
          </cell>
          <cell r="C4559" t="str">
            <v>02</v>
          </cell>
          <cell r="D4559" t="str">
            <v>03</v>
          </cell>
          <cell r="E4559" t="str">
            <v>10</v>
          </cell>
          <cell r="F4559" t="str">
            <v>28</v>
          </cell>
          <cell r="G4559" t="str">
            <v>5</v>
          </cell>
          <cell r="H4559" t="str">
            <v>00</v>
          </cell>
          <cell r="I4559" t="str">
            <v>0</v>
          </cell>
          <cell r="J4559">
            <v>0</v>
          </cell>
          <cell r="K4559">
            <v>4000</v>
          </cell>
          <cell r="L4559">
            <v>4681</v>
          </cell>
          <cell r="M4559">
            <v>4000</v>
          </cell>
          <cell r="N4559">
            <v>4000</v>
          </cell>
          <cell r="O4559">
            <v>4000</v>
          </cell>
        </row>
        <row r="4560">
          <cell r="A4560" t="str">
            <v>18</v>
          </cell>
          <cell r="B4560" t="str">
            <v>04</v>
          </cell>
          <cell r="C4560" t="str">
            <v>01</v>
          </cell>
          <cell r="D4560" t="str">
            <v>03</v>
          </cell>
          <cell r="E4560" t="str">
            <v>12</v>
          </cell>
          <cell r="F4560" t="str">
            <v>01</v>
          </cell>
          <cell r="G4560" t="str">
            <v>1</v>
          </cell>
          <cell r="H4560" t="str">
            <v>00</v>
          </cell>
          <cell r="I4560" t="str">
            <v>0</v>
          </cell>
          <cell r="J4560">
            <v>4412</v>
          </cell>
          <cell r="K4560">
            <v>8669</v>
          </cell>
          <cell r="L4560">
            <v>7886</v>
          </cell>
          <cell r="M4560">
            <v>8669</v>
          </cell>
          <cell r="N4560">
            <v>8669</v>
          </cell>
          <cell r="O4560">
            <v>8669</v>
          </cell>
        </row>
        <row r="4561">
          <cell r="A4561" t="str">
            <v>18</v>
          </cell>
          <cell r="B4561" t="str">
            <v>04</v>
          </cell>
          <cell r="C4561" t="str">
            <v>01</v>
          </cell>
          <cell r="D4561" t="str">
            <v>03</v>
          </cell>
          <cell r="E4561" t="str">
            <v>12</v>
          </cell>
          <cell r="F4561" t="str">
            <v>02</v>
          </cell>
          <cell r="G4561" t="str">
            <v>1</v>
          </cell>
          <cell r="H4561" t="str">
            <v>00</v>
          </cell>
          <cell r="I4561" t="str">
            <v>0</v>
          </cell>
          <cell r="J4561">
            <v>0</v>
          </cell>
          <cell r="K4561">
            <v>20646</v>
          </cell>
          <cell r="L4561">
            <v>18607</v>
          </cell>
          <cell r="M4561">
            <v>20646</v>
          </cell>
          <cell r="N4561">
            <v>20646</v>
          </cell>
          <cell r="O4561">
            <v>20646</v>
          </cell>
        </row>
        <row r="4562">
          <cell r="A4562" t="str">
            <v>18</v>
          </cell>
          <cell r="B4562" t="str">
            <v>04</v>
          </cell>
          <cell r="C4562" t="str">
            <v>01</v>
          </cell>
          <cell r="D4562" t="str">
            <v>03</v>
          </cell>
          <cell r="E4562" t="str">
            <v>12</v>
          </cell>
          <cell r="F4562" t="str">
            <v>03</v>
          </cell>
          <cell r="G4562" t="str">
            <v>1</v>
          </cell>
          <cell r="H4562" t="str">
            <v>00</v>
          </cell>
          <cell r="I4562" t="str">
            <v>0</v>
          </cell>
          <cell r="J4562">
            <v>3019</v>
          </cell>
          <cell r="K4562">
            <v>14000</v>
          </cell>
          <cell r="L4562">
            <v>3733</v>
          </cell>
          <cell r="M4562">
            <v>4500</v>
          </cell>
          <cell r="N4562">
            <v>4500</v>
          </cell>
          <cell r="O4562">
            <v>4500</v>
          </cell>
        </row>
        <row r="4563">
          <cell r="A4563" t="str">
            <v>18</v>
          </cell>
          <cell r="B4563" t="str">
            <v>04</v>
          </cell>
          <cell r="C4563" t="str">
            <v>01</v>
          </cell>
          <cell r="D4563" t="str">
            <v>03</v>
          </cell>
          <cell r="E4563" t="str">
            <v>12</v>
          </cell>
          <cell r="F4563" t="str">
            <v>03</v>
          </cell>
          <cell r="G4563" t="str">
            <v>2</v>
          </cell>
          <cell r="H4563" t="str">
            <v>00</v>
          </cell>
          <cell r="I4563" t="str">
            <v>0</v>
          </cell>
          <cell r="J4563">
            <v>0</v>
          </cell>
          <cell r="K4563">
            <v>7000</v>
          </cell>
          <cell r="L4563">
            <v>1417</v>
          </cell>
          <cell r="M4563">
            <v>3000</v>
          </cell>
          <cell r="N4563">
            <v>3000</v>
          </cell>
          <cell r="O4563">
            <v>3000</v>
          </cell>
        </row>
        <row r="4564">
          <cell r="A4564" t="str">
            <v>18</v>
          </cell>
          <cell r="B4564" t="str">
            <v>04</v>
          </cell>
          <cell r="C4564" t="str">
            <v>01</v>
          </cell>
          <cell r="D4564" t="str">
            <v>03</v>
          </cell>
          <cell r="E4564" t="str">
            <v>12</v>
          </cell>
          <cell r="F4564" t="str">
            <v>03</v>
          </cell>
          <cell r="G4564" t="str">
            <v>3</v>
          </cell>
          <cell r="H4564" t="str">
            <v>00</v>
          </cell>
          <cell r="I4564" t="str">
            <v>0</v>
          </cell>
          <cell r="J4564">
            <v>0</v>
          </cell>
          <cell r="K4564">
            <v>5000</v>
          </cell>
          <cell r="L4564">
            <v>1901</v>
          </cell>
          <cell r="M4564">
            <v>3000</v>
          </cell>
          <cell r="N4564">
            <v>3000</v>
          </cell>
          <cell r="O4564">
            <v>3000</v>
          </cell>
        </row>
        <row r="4565">
          <cell r="A4565" t="str">
            <v>18</v>
          </cell>
          <cell r="B4565" t="str">
            <v>04</v>
          </cell>
          <cell r="C4565" t="str">
            <v>01</v>
          </cell>
          <cell r="D4565" t="str">
            <v>03</v>
          </cell>
          <cell r="E4565" t="str">
            <v>12</v>
          </cell>
          <cell r="F4565" t="str">
            <v>03</v>
          </cell>
          <cell r="G4565" t="str">
            <v>4</v>
          </cell>
          <cell r="H4565" t="str">
            <v>00</v>
          </cell>
          <cell r="I4565" t="str">
            <v>0</v>
          </cell>
          <cell r="J4565">
            <v>0</v>
          </cell>
          <cell r="K4565">
            <v>2000</v>
          </cell>
          <cell r="L4565">
            <v>162</v>
          </cell>
          <cell r="M4565">
            <v>1000</v>
          </cell>
          <cell r="N4565">
            <v>1000</v>
          </cell>
          <cell r="O4565">
            <v>1000</v>
          </cell>
        </row>
        <row r="4566">
          <cell r="A4566" t="str">
            <v>18</v>
          </cell>
          <cell r="B4566" t="str">
            <v>04</v>
          </cell>
          <cell r="C4566" t="str">
            <v>01</v>
          </cell>
          <cell r="D4566" t="str">
            <v>03</v>
          </cell>
          <cell r="E4566" t="str">
            <v>12</v>
          </cell>
          <cell r="F4566" t="str">
            <v>03</v>
          </cell>
          <cell r="G4566" t="str">
            <v>5</v>
          </cell>
          <cell r="H4566" t="str">
            <v>00</v>
          </cell>
          <cell r="I4566" t="str">
            <v>0</v>
          </cell>
          <cell r="J4566">
            <v>0</v>
          </cell>
          <cell r="K4566">
            <v>2000</v>
          </cell>
          <cell r="L4566">
            <v>1247</v>
          </cell>
          <cell r="M4566">
            <v>2000</v>
          </cell>
          <cell r="N4566">
            <v>2000</v>
          </cell>
          <cell r="O4566">
            <v>2000</v>
          </cell>
        </row>
        <row r="4567">
          <cell r="A4567" t="str">
            <v>18</v>
          </cell>
          <cell r="B4567" t="str">
            <v>04</v>
          </cell>
          <cell r="C4567" t="str">
            <v>01</v>
          </cell>
          <cell r="D4567" t="str">
            <v>03</v>
          </cell>
          <cell r="E4567" t="str">
            <v>12</v>
          </cell>
          <cell r="F4567" t="str">
            <v>03</v>
          </cell>
          <cell r="G4567" t="str">
            <v>6</v>
          </cell>
          <cell r="H4567" t="str">
            <v>00</v>
          </cell>
          <cell r="I4567" t="str">
            <v>0</v>
          </cell>
          <cell r="J4567">
            <v>0</v>
          </cell>
          <cell r="K4567">
            <v>1000</v>
          </cell>
          <cell r="L4567">
            <v>0</v>
          </cell>
          <cell r="M4567">
            <v>1000</v>
          </cell>
          <cell r="N4567">
            <v>1000</v>
          </cell>
          <cell r="O4567">
            <v>1000</v>
          </cell>
        </row>
        <row r="4568">
          <cell r="A4568" t="str">
            <v>18</v>
          </cell>
          <cell r="B4568" t="str">
            <v>04</v>
          </cell>
          <cell r="C4568" t="str">
            <v>02</v>
          </cell>
          <cell r="D4568" t="str">
            <v>03</v>
          </cell>
          <cell r="E4568" t="str">
            <v>13</v>
          </cell>
          <cell r="F4568" t="str">
            <v>01</v>
          </cell>
          <cell r="G4568" t="str">
            <v>1</v>
          </cell>
          <cell r="H4568" t="str">
            <v>00</v>
          </cell>
          <cell r="I4568" t="str">
            <v>0</v>
          </cell>
          <cell r="J4568">
            <v>0</v>
          </cell>
          <cell r="K4568">
            <v>15000</v>
          </cell>
          <cell r="L4568">
            <v>10525</v>
          </cell>
          <cell r="M4568">
            <v>13000</v>
          </cell>
          <cell r="N4568">
            <v>13000</v>
          </cell>
          <cell r="O4568">
            <v>13000</v>
          </cell>
        </row>
        <row r="4569">
          <cell r="A4569" t="str">
            <v>18</v>
          </cell>
          <cell r="B4569" t="str">
            <v>04</v>
          </cell>
          <cell r="C4569" t="str">
            <v>02</v>
          </cell>
          <cell r="D4569" t="str">
            <v>03</v>
          </cell>
          <cell r="E4569" t="str">
            <v>13</v>
          </cell>
          <cell r="F4569" t="str">
            <v>01</v>
          </cell>
          <cell r="G4569" t="str">
            <v>2</v>
          </cell>
          <cell r="H4569" t="str">
            <v>00</v>
          </cell>
          <cell r="I4569" t="str">
            <v>0</v>
          </cell>
          <cell r="J4569">
            <v>0</v>
          </cell>
          <cell r="K4569">
            <v>9000</v>
          </cell>
          <cell r="L4569">
            <v>13409</v>
          </cell>
          <cell r="M4569">
            <v>15000</v>
          </cell>
          <cell r="N4569">
            <v>15000</v>
          </cell>
          <cell r="O4569">
            <v>15000</v>
          </cell>
        </row>
        <row r="4570">
          <cell r="A4570" t="str">
            <v>18</v>
          </cell>
          <cell r="B4570" t="str">
            <v>04</v>
          </cell>
          <cell r="C4570" t="str">
            <v>02</v>
          </cell>
          <cell r="D4570" t="str">
            <v>04</v>
          </cell>
          <cell r="E4570" t="str">
            <v>13</v>
          </cell>
          <cell r="F4570" t="str">
            <v>09</v>
          </cell>
          <cell r="G4570" t="str">
            <v>1</v>
          </cell>
          <cell r="H4570" t="str">
            <v>00</v>
          </cell>
          <cell r="I4570" t="str">
            <v>0</v>
          </cell>
          <cell r="J4570">
            <v>0</v>
          </cell>
          <cell r="K4570">
            <v>2500</v>
          </cell>
          <cell r="L4570">
            <v>2641</v>
          </cell>
          <cell r="M4570">
            <v>2500</v>
          </cell>
          <cell r="N4570">
            <v>2500</v>
          </cell>
          <cell r="O4570">
            <v>2500</v>
          </cell>
        </row>
        <row r="4571">
          <cell r="A4571" t="str">
            <v>18</v>
          </cell>
          <cell r="B4571" t="str">
            <v>04</v>
          </cell>
          <cell r="C4571" t="str">
            <v>02</v>
          </cell>
          <cell r="D4571" t="str">
            <v>04</v>
          </cell>
          <cell r="E4571" t="str">
            <v>13</v>
          </cell>
          <cell r="F4571" t="str">
            <v>09</v>
          </cell>
          <cell r="G4571" t="str">
            <v>2</v>
          </cell>
          <cell r="H4571" t="str">
            <v>00</v>
          </cell>
          <cell r="I4571" t="str">
            <v>0</v>
          </cell>
          <cell r="J4571">
            <v>0</v>
          </cell>
          <cell r="K4571">
            <v>3000</v>
          </cell>
          <cell r="L4571">
            <v>9282</v>
          </cell>
          <cell r="M4571">
            <v>3000</v>
          </cell>
          <cell r="N4571">
            <v>3000</v>
          </cell>
          <cell r="O4571">
            <v>3000</v>
          </cell>
        </row>
        <row r="4572">
          <cell r="A4572" t="str">
            <v>18</v>
          </cell>
          <cell r="B4572" t="str">
            <v>04</v>
          </cell>
          <cell r="C4572" t="str">
            <v>01</v>
          </cell>
          <cell r="D4572" t="str">
            <v>03</v>
          </cell>
          <cell r="E4572" t="str">
            <v>13</v>
          </cell>
          <cell r="F4572" t="str">
            <v>10</v>
          </cell>
          <cell r="G4572" t="str">
            <v>1</v>
          </cell>
          <cell r="H4572" t="str">
            <v>00</v>
          </cell>
          <cell r="I4572" t="str">
            <v>0</v>
          </cell>
          <cell r="J4572">
            <v>14872</v>
          </cell>
          <cell r="K4572">
            <v>15000</v>
          </cell>
          <cell r="L4572">
            <v>12535</v>
          </cell>
          <cell r="M4572">
            <v>10000</v>
          </cell>
          <cell r="N4572">
            <v>10000</v>
          </cell>
          <cell r="O4572">
            <v>10000</v>
          </cell>
        </row>
        <row r="4573">
          <cell r="A4573" t="str">
            <v>18</v>
          </cell>
          <cell r="B4573" t="str">
            <v>04</v>
          </cell>
          <cell r="C4573" t="str">
            <v>02</v>
          </cell>
          <cell r="D4573" t="str">
            <v>03</v>
          </cell>
          <cell r="E4573" t="str">
            <v>13</v>
          </cell>
          <cell r="F4573" t="str">
            <v>10</v>
          </cell>
          <cell r="G4573" t="str">
            <v>1</v>
          </cell>
          <cell r="H4573" t="str">
            <v>00</v>
          </cell>
          <cell r="I4573" t="str">
            <v>0</v>
          </cell>
          <cell r="J4573">
            <v>23499</v>
          </cell>
          <cell r="K4573">
            <v>30000</v>
          </cell>
          <cell r="L4573">
            <v>9434</v>
          </cell>
          <cell r="M4573">
            <v>10000</v>
          </cell>
          <cell r="N4573">
            <v>10000</v>
          </cell>
          <cell r="O4573">
            <v>10000</v>
          </cell>
        </row>
        <row r="4574">
          <cell r="A4574" t="str">
            <v>18</v>
          </cell>
          <cell r="B4574" t="str">
            <v>04</v>
          </cell>
          <cell r="C4574" t="str">
            <v>02</v>
          </cell>
          <cell r="D4574" t="str">
            <v>03</v>
          </cell>
          <cell r="E4574" t="str">
            <v>13</v>
          </cell>
          <cell r="F4574" t="str">
            <v>10</v>
          </cell>
          <cell r="G4574" t="str">
            <v>2</v>
          </cell>
          <cell r="H4574" t="str">
            <v>00</v>
          </cell>
          <cell r="I4574" t="str">
            <v>0</v>
          </cell>
          <cell r="J4574">
            <v>7915</v>
          </cell>
          <cell r="K4574">
            <v>2500</v>
          </cell>
          <cell r="L4574">
            <v>2765</v>
          </cell>
          <cell r="M4574">
            <v>2500</v>
          </cell>
          <cell r="N4574">
            <v>2500</v>
          </cell>
          <cell r="O4574">
            <v>2500</v>
          </cell>
        </row>
        <row r="4575">
          <cell r="A4575" t="str">
            <v>18</v>
          </cell>
          <cell r="B4575" t="str">
            <v>04</v>
          </cell>
          <cell r="C4575" t="str">
            <v>02</v>
          </cell>
          <cell r="D4575" t="str">
            <v>03</v>
          </cell>
          <cell r="E4575" t="str">
            <v>13</v>
          </cell>
          <cell r="F4575" t="str">
            <v>10</v>
          </cell>
          <cell r="G4575" t="str">
            <v>3</v>
          </cell>
          <cell r="H4575" t="str">
            <v>00</v>
          </cell>
          <cell r="I4575" t="str">
            <v>0</v>
          </cell>
          <cell r="J4575">
            <v>2060</v>
          </cell>
          <cell r="K4575">
            <v>2000</v>
          </cell>
          <cell r="L4575">
            <v>1880</v>
          </cell>
          <cell r="M4575">
            <v>2000</v>
          </cell>
          <cell r="N4575">
            <v>2000</v>
          </cell>
          <cell r="O4575">
            <v>2000</v>
          </cell>
        </row>
        <row r="4576">
          <cell r="A4576" t="str">
            <v>18</v>
          </cell>
          <cell r="B4576" t="str">
            <v>04</v>
          </cell>
          <cell r="C4576" t="str">
            <v>02</v>
          </cell>
          <cell r="D4576" t="str">
            <v>03</v>
          </cell>
          <cell r="E4576" t="str">
            <v>13</v>
          </cell>
          <cell r="F4576" t="str">
            <v>10</v>
          </cell>
          <cell r="G4576" t="str">
            <v>4</v>
          </cell>
          <cell r="H4576" t="str">
            <v>00</v>
          </cell>
          <cell r="I4576" t="str">
            <v>0</v>
          </cell>
          <cell r="J4576">
            <v>1319</v>
          </cell>
          <cell r="K4576">
            <v>1000</v>
          </cell>
          <cell r="L4576">
            <v>1115</v>
          </cell>
          <cell r="M4576">
            <v>1000</v>
          </cell>
          <cell r="N4576">
            <v>1000</v>
          </cell>
          <cell r="O4576">
            <v>1000</v>
          </cell>
        </row>
        <row r="4577">
          <cell r="A4577" t="str">
            <v>18</v>
          </cell>
          <cell r="B4577" t="str">
            <v>04</v>
          </cell>
          <cell r="C4577" t="str">
            <v>02</v>
          </cell>
          <cell r="D4577" t="str">
            <v>03</v>
          </cell>
          <cell r="E4577" t="str">
            <v>13</v>
          </cell>
          <cell r="F4577" t="str">
            <v>10</v>
          </cell>
          <cell r="G4577" t="str">
            <v>5</v>
          </cell>
          <cell r="H4577" t="str">
            <v>00</v>
          </cell>
          <cell r="I4577" t="str">
            <v>0</v>
          </cell>
          <cell r="J4577">
            <v>1497</v>
          </cell>
          <cell r="K4577">
            <v>1000</v>
          </cell>
          <cell r="L4577">
            <v>963</v>
          </cell>
          <cell r="M4577">
            <v>1000</v>
          </cell>
          <cell r="N4577">
            <v>1000</v>
          </cell>
          <cell r="O4577">
            <v>1000</v>
          </cell>
        </row>
        <row r="4578">
          <cell r="A4578" t="str">
            <v>18</v>
          </cell>
          <cell r="B4578" t="str">
            <v>04</v>
          </cell>
          <cell r="C4578" t="str">
            <v>02</v>
          </cell>
          <cell r="D4578" t="str">
            <v>03</v>
          </cell>
          <cell r="E4578" t="str">
            <v>13</v>
          </cell>
          <cell r="F4578" t="str">
            <v>10</v>
          </cell>
          <cell r="G4578" t="str">
            <v>6</v>
          </cell>
          <cell r="H4578" t="str">
            <v>00</v>
          </cell>
          <cell r="I4578" t="str">
            <v>0</v>
          </cell>
          <cell r="J4578">
            <v>1767</v>
          </cell>
          <cell r="K4578">
            <v>1000</v>
          </cell>
          <cell r="L4578">
            <v>292</v>
          </cell>
          <cell r="M4578">
            <v>1000</v>
          </cell>
          <cell r="N4578">
            <v>1000</v>
          </cell>
          <cell r="O4578">
            <v>1000</v>
          </cell>
        </row>
        <row r="4579">
          <cell r="A4579" t="str">
            <v>18</v>
          </cell>
          <cell r="B4579" t="str">
            <v>04</v>
          </cell>
          <cell r="C4579" t="str">
            <v>02</v>
          </cell>
          <cell r="D4579" t="str">
            <v>15</v>
          </cell>
          <cell r="E4579" t="str">
            <v>13</v>
          </cell>
          <cell r="F4579" t="str">
            <v>10</v>
          </cell>
          <cell r="G4579" t="str">
            <v>1</v>
          </cell>
          <cell r="H4579" t="str">
            <v>00</v>
          </cell>
          <cell r="I4579" t="str">
            <v>0</v>
          </cell>
          <cell r="J4579">
            <v>5948</v>
          </cell>
          <cell r="K4579">
            <v>15000</v>
          </cell>
          <cell r="L4579">
            <v>602</v>
          </cell>
          <cell r="M4579">
            <v>1000</v>
          </cell>
          <cell r="N4579">
            <v>1000</v>
          </cell>
          <cell r="O4579">
            <v>1000</v>
          </cell>
        </row>
        <row r="4580">
          <cell r="A4580" t="str">
            <v>18</v>
          </cell>
          <cell r="B4580" t="str">
            <v>04</v>
          </cell>
          <cell r="C4580" t="str">
            <v>02</v>
          </cell>
          <cell r="D4580" t="str">
            <v>15</v>
          </cell>
          <cell r="E4580" t="str">
            <v>14</v>
          </cell>
          <cell r="F4580" t="str">
            <v>01</v>
          </cell>
          <cell r="G4580" t="str">
            <v>1</v>
          </cell>
          <cell r="H4580" t="str">
            <v>00</v>
          </cell>
          <cell r="I4580" t="str">
            <v>0</v>
          </cell>
          <cell r="J4580">
            <v>0</v>
          </cell>
          <cell r="K4580">
            <v>1000</v>
          </cell>
          <cell r="L4580">
            <v>1000</v>
          </cell>
          <cell r="M4580">
            <v>1000</v>
          </cell>
          <cell r="N4580">
            <v>1000</v>
          </cell>
          <cell r="O4580">
            <v>1000</v>
          </cell>
        </row>
        <row r="4581">
          <cell r="A4581" t="str">
            <v>18</v>
          </cell>
          <cell r="B4581" t="str">
            <v>04</v>
          </cell>
          <cell r="C4581" t="str">
            <v>01</v>
          </cell>
          <cell r="D4581" t="str">
            <v>03</v>
          </cell>
          <cell r="E4581" t="str">
            <v>14</v>
          </cell>
          <cell r="F4581" t="str">
            <v>02</v>
          </cell>
          <cell r="G4581" t="str">
            <v>1</v>
          </cell>
          <cell r="H4581" t="str">
            <v>00</v>
          </cell>
          <cell r="I4581" t="str">
            <v>0</v>
          </cell>
          <cell r="J4581">
            <v>27211</v>
          </cell>
          <cell r="K4581">
            <v>5000</v>
          </cell>
          <cell r="L4581">
            <v>5702</v>
          </cell>
          <cell r="M4581">
            <v>7000</v>
          </cell>
          <cell r="N4581">
            <v>7000</v>
          </cell>
          <cell r="O4581">
            <v>7000</v>
          </cell>
        </row>
        <row r="4582">
          <cell r="A4582" t="str">
            <v>18</v>
          </cell>
          <cell r="B4582" t="str">
            <v>04</v>
          </cell>
          <cell r="C4582" t="str">
            <v>01</v>
          </cell>
          <cell r="D4582" t="str">
            <v>03</v>
          </cell>
          <cell r="E4582" t="str">
            <v>14</v>
          </cell>
          <cell r="F4582" t="str">
            <v>02</v>
          </cell>
          <cell r="G4582" t="str">
            <v>2</v>
          </cell>
          <cell r="H4582" t="str">
            <v>00</v>
          </cell>
          <cell r="I4582" t="str">
            <v>0</v>
          </cell>
          <cell r="J4582">
            <v>0</v>
          </cell>
          <cell r="K4582">
            <v>6959</v>
          </cell>
          <cell r="L4582">
            <v>3549</v>
          </cell>
          <cell r="M4582">
            <v>6959</v>
          </cell>
          <cell r="N4582">
            <v>6959</v>
          </cell>
          <cell r="O4582">
            <v>6959</v>
          </cell>
        </row>
        <row r="4583">
          <cell r="A4583" t="str">
            <v>18</v>
          </cell>
          <cell r="B4583" t="str">
            <v>04</v>
          </cell>
          <cell r="C4583" t="str">
            <v>01</v>
          </cell>
          <cell r="D4583" t="str">
            <v>03</v>
          </cell>
          <cell r="E4583" t="str">
            <v>14</v>
          </cell>
          <cell r="F4583" t="str">
            <v>02</v>
          </cell>
          <cell r="G4583" t="str">
            <v>3</v>
          </cell>
          <cell r="H4583" t="str">
            <v>00</v>
          </cell>
          <cell r="I4583" t="str">
            <v>0</v>
          </cell>
          <cell r="J4583">
            <v>0</v>
          </cell>
          <cell r="K4583">
            <v>2500</v>
          </cell>
          <cell r="L4583">
            <v>2814</v>
          </cell>
          <cell r="M4583">
            <v>4000</v>
          </cell>
          <cell r="N4583">
            <v>4000</v>
          </cell>
          <cell r="O4583">
            <v>4000</v>
          </cell>
        </row>
        <row r="4584">
          <cell r="A4584" t="str">
            <v>18</v>
          </cell>
          <cell r="B4584" t="str">
            <v>04</v>
          </cell>
          <cell r="C4584" t="str">
            <v>02</v>
          </cell>
          <cell r="D4584" t="str">
            <v>03</v>
          </cell>
          <cell r="E4584" t="str">
            <v>14</v>
          </cell>
          <cell r="F4584" t="str">
            <v>06</v>
          </cell>
          <cell r="G4584" t="str">
            <v>1</v>
          </cell>
          <cell r="H4584" t="str">
            <v>00</v>
          </cell>
          <cell r="I4584" t="str">
            <v>0</v>
          </cell>
          <cell r="J4584">
            <v>0</v>
          </cell>
          <cell r="K4584">
            <v>2000</v>
          </cell>
          <cell r="L4584">
            <v>2185</v>
          </cell>
          <cell r="M4584">
            <v>2000</v>
          </cell>
          <cell r="N4584">
            <v>2000</v>
          </cell>
          <cell r="O4584">
            <v>2000</v>
          </cell>
        </row>
        <row r="4585">
          <cell r="A4585" t="str">
            <v>18</v>
          </cell>
          <cell r="B4585" t="str">
            <v>04</v>
          </cell>
          <cell r="C4585" t="str">
            <v>02</v>
          </cell>
          <cell r="D4585" t="str">
            <v>03</v>
          </cell>
          <cell r="E4585" t="str">
            <v>14</v>
          </cell>
          <cell r="F4585" t="str">
            <v>06</v>
          </cell>
          <cell r="G4585" t="str">
            <v>2</v>
          </cell>
          <cell r="H4585" t="str">
            <v>00</v>
          </cell>
          <cell r="I4585" t="str">
            <v>0</v>
          </cell>
          <cell r="J4585">
            <v>0</v>
          </cell>
          <cell r="K4585">
            <v>1000</v>
          </cell>
          <cell r="L4585">
            <v>1161</v>
          </cell>
          <cell r="M4585">
            <v>1000</v>
          </cell>
          <cell r="N4585">
            <v>1000</v>
          </cell>
          <cell r="O4585">
            <v>1000</v>
          </cell>
        </row>
        <row r="4586">
          <cell r="A4586" t="str">
            <v>18</v>
          </cell>
          <cell r="B4586" t="str">
            <v>04</v>
          </cell>
          <cell r="C4586" t="str">
            <v>02</v>
          </cell>
          <cell r="D4586" t="str">
            <v>03</v>
          </cell>
          <cell r="E4586" t="str">
            <v>14</v>
          </cell>
          <cell r="F4586" t="str">
            <v>06</v>
          </cell>
          <cell r="G4586" t="str">
            <v>3</v>
          </cell>
          <cell r="H4586" t="str">
            <v>00</v>
          </cell>
          <cell r="I4586" t="str">
            <v>0</v>
          </cell>
          <cell r="J4586">
            <v>0</v>
          </cell>
          <cell r="K4586">
            <v>1000</v>
          </cell>
          <cell r="L4586">
            <v>860</v>
          </cell>
          <cell r="M4586">
            <v>1000</v>
          </cell>
          <cell r="N4586">
            <v>1000</v>
          </cell>
          <cell r="O4586">
            <v>1000</v>
          </cell>
        </row>
        <row r="4587">
          <cell r="A4587" t="str">
            <v>18</v>
          </cell>
          <cell r="B4587" t="str">
            <v>04</v>
          </cell>
          <cell r="C4587" t="str">
            <v>01</v>
          </cell>
          <cell r="D4587" t="str">
            <v>03</v>
          </cell>
          <cell r="E4587" t="str">
            <v>14</v>
          </cell>
          <cell r="F4587" t="str">
            <v>07</v>
          </cell>
          <cell r="G4587" t="str">
            <v>1</v>
          </cell>
          <cell r="H4587" t="str">
            <v>00</v>
          </cell>
          <cell r="I4587" t="str">
            <v>0</v>
          </cell>
          <cell r="J4587">
            <v>3475</v>
          </cell>
          <cell r="K4587">
            <v>5816</v>
          </cell>
          <cell r="L4587">
            <v>6704</v>
          </cell>
          <cell r="M4587">
            <v>5816</v>
          </cell>
          <cell r="N4587">
            <v>5816</v>
          </cell>
          <cell r="O4587">
            <v>5816</v>
          </cell>
        </row>
        <row r="4588">
          <cell r="A4588" t="str">
            <v>18</v>
          </cell>
          <cell r="B4588" t="str">
            <v>04</v>
          </cell>
          <cell r="C4588" t="str">
            <v>02</v>
          </cell>
          <cell r="D4588" t="str">
            <v>03</v>
          </cell>
          <cell r="E4588" t="str">
            <v>14</v>
          </cell>
          <cell r="F4588" t="str">
            <v>13</v>
          </cell>
          <cell r="G4588" t="str">
            <v>1</v>
          </cell>
          <cell r="H4588" t="str">
            <v>00</v>
          </cell>
          <cell r="I4588" t="str">
            <v>0</v>
          </cell>
          <cell r="J4588">
            <v>35</v>
          </cell>
          <cell r="K4588">
            <v>22260</v>
          </cell>
          <cell r="L4588">
            <v>147850</v>
          </cell>
          <cell r="M4588">
            <v>148000</v>
          </cell>
          <cell r="N4588">
            <v>148000</v>
          </cell>
          <cell r="O4588">
            <v>148000</v>
          </cell>
        </row>
        <row r="4589">
          <cell r="A4589" t="str">
            <v>18</v>
          </cell>
          <cell r="B4589" t="str">
            <v>04</v>
          </cell>
          <cell r="C4589" t="str">
            <v>02</v>
          </cell>
          <cell r="D4589" t="str">
            <v>04</v>
          </cell>
          <cell r="E4589" t="str">
            <v>14</v>
          </cell>
          <cell r="F4589" t="str">
            <v>80</v>
          </cell>
          <cell r="G4589" t="str">
            <v>1</v>
          </cell>
          <cell r="H4589" t="str">
            <v>00</v>
          </cell>
          <cell r="I4589" t="str">
            <v>0</v>
          </cell>
          <cell r="J4589">
            <v>0</v>
          </cell>
          <cell r="K4589">
            <v>60000</v>
          </cell>
          <cell r="L4589">
            <v>0</v>
          </cell>
          <cell r="M4589">
            <v>0</v>
          </cell>
          <cell r="N4589">
            <v>0</v>
          </cell>
          <cell r="O4589">
            <v>0</v>
          </cell>
        </row>
        <row r="4590">
          <cell r="A4590" t="str">
            <v>18</v>
          </cell>
          <cell r="B4590" t="str">
            <v>04</v>
          </cell>
          <cell r="C4590" t="str">
            <v>01</v>
          </cell>
          <cell r="D4590" t="str">
            <v>03</v>
          </cell>
          <cell r="E4590" t="str">
            <v>15</v>
          </cell>
          <cell r="F4590" t="str">
            <v>03</v>
          </cell>
          <cell r="G4590" t="str">
            <v>1</v>
          </cell>
          <cell r="H4590" t="str">
            <v>00</v>
          </cell>
          <cell r="I4590" t="str">
            <v>0</v>
          </cell>
          <cell r="J4590">
            <v>43698</v>
          </cell>
          <cell r="K4590">
            <v>25000</v>
          </cell>
          <cell r="L4590">
            <v>26853</v>
          </cell>
          <cell r="M4590">
            <v>0</v>
          </cell>
          <cell r="N4590">
            <v>20000</v>
          </cell>
          <cell r="O4590">
            <v>20000</v>
          </cell>
        </row>
        <row r="4591">
          <cell r="A4591" t="str">
            <v>18</v>
          </cell>
          <cell r="B4591" t="str">
            <v>04</v>
          </cell>
          <cell r="C4591" t="str">
            <v>02</v>
          </cell>
          <cell r="D4591" t="str">
            <v>03</v>
          </cell>
          <cell r="E4591" t="str">
            <v>20</v>
          </cell>
          <cell r="F4591" t="str">
            <v>05</v>
          </cell>
          <cell r="G4591" t="str">
            <v>1</v>
          </cell>
          <cell r="H4591" t="str">
            <v>00</v>
          </cell>
          <cell r="I4591" t="str">
            <v>0</v>
          </cell>
          <cell r="J4591">
            <v>35000</v>
          </cell>
          <cell r="K4591">
            <v>40000</v>
          </cell>
          <cell r="L4591">
            <v>51711</v>
          </cell>
          <cell r="M4591">
            <v>0</v>
          </cell>
          <cell r="N4591">
            <v>0</v>
          </cell>
          <cell r="O4591">
            <v>0</v>
          </cell>
        </row>
        <row r="4592">
          <cell r="A4592" t="str">
            <v>18</v>
          </cell>
          <cell r="B4592" t="str">
            <v>04</v>
          </cell>
          <cell r="C4592" t="str">
            <v>02</v>
          </cell>
          <cell r="D4592" t="str">
            <v>03</v>
          </cell>
          <cell r="E4592" t="str">
            <v>20</v>
          </cell>
          <cell r="F4592" t="str">
            <v>08</v>
          </cell>
          <cell r="G4592" t="str">
            <v>1</v>
          </cell>
          <cell r="H4592" t="str">
            <v>00</v>
          </cell>
          <cell r="I4592" t="str">
            <v>0</v>
          </cell>
          <cell r="J4592">
            <v>0</v>
          </cell>
          <cell r="K4592">
            <v>20980</v>
          </cell>
          <cell r="L4592">
            <v>8013</v>
          </cell>
          <cell r="M4592">
            <v>10000</v>
          </cell>
          <cell r="N4592">
            <v>10000</v>
          </cell>
          <cell r="O4592">
            <v>10000</v>
          </cell>
        </row>
        <row r="4593">
          <cell r="A4593" t="str">
            <v>18</v>
          </cell>
          <cell r="B4593" t="str">
            <v>05</v>
          </cell>
          <cell r="C4593" t="str">
            <v>01</v>
          </cell>
          <cell r="D4593" t="str">
            <v>01</v>
          </cell>
          <cell r="E4593" t="str">
            <v>10</v>
          </cell>
          <cell r="F4593" t="str">
            <v>01</v>
          </cell>
          <cell r="G4593" t="str">
            <v>1</v>
          </cell>
          <cell r="H4593" t="str">
            <v>00</v>
          </cell>
          <cell r="I4593" t="str">
            <v>0</v>
          </cell>
          <cell r="J4593">
            <v>353517</v>
          </cell>
          <cell r="K4593">
            <v>390756</v>
          </cell>
          <cell r="L4593">
            <v>375096</v>
          </cell>
          <cell r="M4593">
            <v>440491</v>
          </cell>
          <cell r="N4593">
            <v>444068</v>
          </cell>
          <cell r="O4593">
            <v>444068</v>
          </cell>
        </row>
        <row r="4594">
          <cell r="A4594" t="str">
            <v>18</v>
          </cell>
          <cell r="B4594" t="str">
            <v>05</v>
          </cell>
          <cell r="C4594" t="str">
            <v>01</v>
          </cell>
          <cell r="D4594" t="str">
            <v>01</v>
          </cell>
          <cell r="E4594" t="str">
            <v>10</v>
          </cell>
          <cell r="F4594" t="str">
            <v>01</v>
          </cell>
          <cell r="G4594" t="str">
            <v>2</v>
          </cell>
          <cell r="H4594" t="str">
            <v>00</v>
          </cell>
          <cell r="I4594" t="str">
            <v>0</v>
          </cell>
          <cell r="J4594">
            <v>44431</v>
          </cell>
          <cell r="K4594">
            <v>43772</v>
          </cell>
          <cell r="L4594">
            <v>44337</v>
          </cell>
          <cell r="M4594">
            <v>48252</v>
          </cell>
          <cell r="N4594">
            <v>48252</v>
          </cell>
          <cell r="O4594">
            <v>48252</v>
          </cell>
        </row>
        <row r="4595">
          <cell r="A4595" t="str">
            <v>18</v>
          </cell>
          <cell r="B4595" t="str">
            <v>05</v>
          </cell>
          <cell r="C4595" t="str">
            <v>01</v>
          </cell>
          <cell r="D4595" t="str">
            <v>01</v>
          </cell>
          <cell r="E4595" t="str">
            <v>10</v>
          </cell>
          <cell r="F4595" t="str">
            <v>01</v>
          </cell>
          <cell r="G4595" t="str">
            <v>3</v>
          </cell>
          <cell r="H4595" t="str">
            <v>00</v>
          </cell>
          <cell r="I4595" t="str">
            <v>0</v>
          </cell>
          <cell r="J4595">
            <v>32336</v>
          </cell>
          <cell r="K4595">
            <v>32116</v>
          </cell>
          <cell r="L4595">
            <v>30064</v>
          </cell>
          <cell r="M4595">
            <v>34717</v>
          </cell>
          <cell r="N4595">
            <v>34717</v>
          </cell>
          <cell r="O4595">
            <v>34717</v>
          </cell>
        </row>
        <row r="4596">
          <cell r="A4596" t="str">
            <v>18</v>
          </cell>
          <cell r="B4596" t="str">
            <v>05</v>
          </cell>
          <cell r="C4596" t="str">
            <v>01</v>
          </cell>
          <cell r="D4596" t="str">
            <v>11</v>
          </cell>
          <cell r="E4596" t="str">
            <v>10</v>
          </cell>
          <cell r="F4596" t="str">
            <v>26</v>
          </cell>
          <cell r="G4596" t="str">
            <v>0</v>
          </cell>
          <cell r="H4596" t="str">
            <v>00</v>
          </cell>
          <cell r="I4596" t="str">
            <v>0</v>
          </cell>
          <cell r="J4596">
            <v>235</v>
          </cell>
          <cell r="K4596">
            <v>250</v>
          </cell>
          <cell r="L4596">
            <v>0</v>
          </cell>
          <cell r="M4596">
            <v>250</v>
          </cell>
          <cell r="N4596">
            <v>250</v>
          </cell>
          <cell r="O4596">
            <v>250</v>
          </cell>
        </row>
        <row r="4597">
          <cell r="A4597" t="str">
            <v>18</v>
          </cell>
          <cell r="B4597" t="str">
            <v>05</v>
          </cell>
          <cell r="C4597" t="str">
            <v>01</v>
          </cell>
          <cell r="D4597" t="str">
            <v>12</v>
          </cell>
          <cell r="E4597" t="str">
            <v>10</v>
          </cell>
          <cell r="F4597" t="str">
            <v>26</v>
          </cell>
          <cell r="G4597" t="str">
            <v>2</v>
          </cell>
          <cell r="H4597" t="str">
            <v>00</v>
          </cell>
          <cell r="I4597" t="str">
            <v>0</v>
          </cell>
          <cell r="J4597">
            <v>0</v>
          </cell>
          <cell r="K4597">
            <v>125</v>
          </cell>
          <cell r="L4597">
            <v>0</v>
          </cell>
          <cell r="M4597">
            <v>125</v>
          </cell>
          <cell r="N4597">
            <v>125</v>
          </cell>
          <cell r="O4597">
            <v>125</v>
          </cell>
        </row>
        <row r="4598">
          <cell r="A4598" t="str">
            <v>18</v>
          </cell>
          <cell r="B4598" t="str">
            <v>05</v>
          </cell>
          <cell r="C4598" t="str">
            <v>02</v>
          </cell>
          <cell r="D4598" t="str">
            <v>14</v>
          </cell>
          <cell r="E4598" t="str">
            <v>12</v>
          </cell>
          <cell r="F4598" t="str">
            <v>01</v>
          </cell>
          <cell r="G4598" t="str">
            <v>0</v>
          </cell>
          <cell r="H4598" t="str">
            <v>00</v>
          </cell>
          <cell r="I4598" t="str">
            <v>0</v>
          </cell>
          <cell r="J4598">
            <v>0</v>
          </cell>
          <cell r="K4598">
            <v>5689</v>
          </cell>
          <cell r="L4598">
            <v>5130</v>
          </cell>
          <cell r="M4598">
            <v>5689</v>
          </cell>
          <cell r="N4598">
            <v>5689</v>
          </cell>
          <cell r="O4598">
            <v>5689</v>
          </cell>
        </row>
        <row r="4599">
          <cell r="A4599" t="str">
            <v>18</v>
          </cell>
          <cell r="B4599" t="str">
            <v>05</v>
          </cell>
          <cell r="C4599" t="str">
            <v>02</v>
          </cell>
          <cell r="D4599" t="str">
            <v>12</v>
          </cell>
          <cell r="E4599" t="str">
            <v>13</v>
          </cell>
          <cell r="F4599" t="str">
            <v>07</v>
          </cell>
          <cell r="G4599" t="str">
            <v>2</v>
          </cell>
          <cell r="H4599" t="str">
            <v>00</v>
          </cell>
          <cell r="I4599" t="str">
            <v>0</v>
          </cell>
          <cell r="J4599">
            <v>619</v>
          </cell>
          <cell r="K4599">
            <v>1000</v>
          </cell>
          <cell r="L4599">
            <v>223</v>
          </cell>
          <cell r="M4599">
            <v>500</v>
          </cell>
          <cell r="N4599">
            <v>500</v>
          </cell>
          <cell r="O4599">
            <v>500</v>
          </cell>
        </row>
        <row r="4600">
          <cell r="A4600" t="str">
            <v>18</v>
          </cell>
          <cell r="B4600" t="str">
            <v>05</v>
          </cell>
          <cell r="C4600" t="str">
            <v>02</v>
          </cell>
          <cell r="D4600" t="str">
            <v>12</v>
          </cell>
          <cell r="E4600" t="str">
            <v>13</v>
          </cell>
          <cell r="F4600" t="str">
            <v>07</v>
          </cell>
          <cell r="G4600" t="str">
            <v>3</v>
          </cell>
          <cell r="H4600" t="str">
            <v>00</v>
          </cell>
          <cell r="I4600" t="str">
            <v>0</v>
          </cell>
          <cell r="J4600">
            <v>0</v>
          </cell>
          <cell r="K4600">
            <v>1000</v>
          </cell>
          <cell r="L4600">
            <v>1004</v>
          </cell>
          <cell r="M4600">
            <v>1000</v>
          </cell>
          <cell r="N4600">
            <v>1000</v>
          </cell>
          <cell r="O4600">
            <v>1000</v>
          </cell>
        </row>
        <row r="4601">
          <cell r="A4601" t="str">
            <v>18</v>
          </cell>
          <cell r="B4601" t="str">
            <v>05</v>
          </cell>
          <cell r="C4601" t="str">
            <v>02</v>
          </cell>
          <cell r="D4601" t="str">
            <v>12</v>
          </cell>
          <cell r="E4601" t="str">
            <v>13</v>
          </cell>
          <cell r="F4601" t="str">
            <v>10</v>
          </cell>
          <cell r="G4601" t="str">
            <v>2</v>
          </cell>
          <cell r="H4601" t="str">
            <v>00</v>
          </cell>
          <cell r="I4601" t="str">
            <v>0</v>
          </cell>
          <cell r="J4601">
            <v>0</v>
          </cell>
          <cell r="K4601">
            <v>7000</v>
          </cell>
          <cell r="L4601">
            <v>3237</v>
          </cell>
          <cell r="M4601">
            <v>4000</v>
          </cell>
          <cell r="N4601">
            <v>4000</v>
          </cell>
          <cell r="O4601">
            <v>4000</v>
          </cell>
        </row>
        <row r="4602">
          <cell r="A4602" t="str">
            <v>18</v>
          </cell>
          <cell r="B4602" t="str">
            <v>05</v>
          </cell>
          <cell r="C4602" t="str">
            <v>02</v>
          </cell>
          <cell r="D4602" t="str">
            <v>12</v>
          </cell>
          <cell r="E4602" t="str">
            <v>13</v>
          </cell>
          <cell r="F4602" t="str">
            <v>10</v>
          </cell>
          <cell r="G4602" t="str">
            <v>3</v>
          </cell>
          <cell r="H4602" t="str">
            <v>00</v>
          </cell>
          <cell r="I4602" t="str">
            <v>0</v>
          </cell>
          <cell r="J4602">
            <v>895</v>
          </cell>
          <cell r="K4602">
            <v>900</v>
          </cell>
          <cell r="L4602">
            <v>886</v>
          </cell>
          <cell r="M4602">
            <v>900</v>
          </cell>
          <cell r="N4602">
            <v>900</v>
          </cell>
          <cell r="O4602">
            <v>900</v>
          </cell>
        </row>
        <row r="4603">
          <cell r="A4603" t="str">
            <v>18</v>
          </cell>
          <cell r="B4603" t="str">
            <v>05</v>
          </cell>
          <cell r="C4603" t="str">
            <v>02</v>
          </cell>
          <cell r="D4603" t="str">
            <v>12</v>
          </cell>
          <cell r="E4603" t="str">
            <v>13</v>
          </cell>
          <cell r="F4603" t="str">
            <v>10</v>
          </cell>
          <cell r="G4603" t="str">
            <v>4</v>
          </cell>
          <cell r="H4603" t="str">
            <v>00</v>
          </cell>
          <cell r="I4603" t="str">
            <v>0</v>
          </cell>
          <cell r="J4603">
            <v>966</v>
          </cell>
          <cell r="K4603">
            <v>1000</v>
          </cell>
          <cell r="L4603">
            <v>1403</v>
          </cell>
          <cell r="M4603">
            <v>1000</v>
          </cell>
          <cell r="N4603">
            <v>1000</v>
          </cell>
          <cell r="O4603">
            <v>1000</v>
          </cell>
        </row>
        <row r="4604">
          <cell r="A4604" t="str">
            <v>18</v>
          </cell>
          <cell r="B4604" t="str">
            <v>05</v>
          </cell>
          <cell r="C4604" t="str">
            <v>02</v>
          </cell>
          <cell r="D4604" t="str">
            <v>12</v>
          </cell>
          <cell r="E4604" t="str">
            <v>13</v>
          </cell>
          <cell r="F4604" t="str">
            <v>10</v>
          </cell>
          <cell r="G4604" t="str">
            <v>5</v>
          </cell>
          <cell r="H4604" t="str">
            <v>00</v>
          </cell>
          <cell r="I4604" t="str">
            <v>0</v>
          </cell>
          <cell r="J4604">
            <v>1360</v>
          </cell>
          <cell r="K4604">
            <v>1000</v>
          </cell>
          <cell r="L4604">
            <v>1181</v>
          </cell>
          <cell r="M4604">
            <v>1000</v>
          </cell>
          <cell r="N4604">
            <v>1000</v>
          </cell>
          <cell r="O4604">
            <v>1000</v>
          </cell>
        </row>
        <row r="4605">
          <cell r="A4605" t="str">
            <v>18</v>
          </cell>
          <cell r="B4605" t="str">
            <v>05</v>
          </cell>
          <cell r="C4605" t="str">
            <v>02</v>
          </cell>
          <cell r="D4605" t="str">
            <v>14</v>
          </cell>
          <cell r="E4605" t="str">
            <v>13</v>
          </cell>
          <cell r="F4605" t="str">
            <v>10</v>
          </cell>
          <cell r="G4605" t="str">
            <v>0</v>
          </cell>
          <cell r="H4605" t="str">
            <v>00</v>
          </cell>
          <cell r="I4605" t="str">
            <v>0</v>
          </cell>
          <cell r="J4605">
            <v>0</v>
          </cell>
          <cell r="K4605">
            <v>26779</v>
          </cell>
          <cell r="L4605">
            <v>22619</v>
          </cell>
          <cell r="M4605">
            <v>7111</v>
          </cell>
          <cell r="N4605">
            <v>7111</v>
          </cell>
          <cell r="O4605">
            <v>7111</v>
          </cell>
        </row>
        <row r="4606">
          <cell r="A4606" t="str">
            <v>18</v>
          </cell>
          <cell r="B4606" t="str">
            <v>05</v>
          </cell>
          <cell r="C4606" t="str">
            <v>02</v>
          </cell>
          <cell r="D4606" t="str">
            <v>12</v>
          </cell>
          <cell r="E4606" t="str">
            <v>13</v>
          </cell>
          <cell r="F4606" t="str">
            <v>11</v>
          </cell>
          <cell r="G4606" t="str">
            <v>2</v>
          </cell>
          <cell r="H4606" t="str">
            <v>00</v>
          </cell>
          <cell r="I4606" t="str">
            <v>0</v>
          </cell>
          <cell r="J4606">
            <v>305</v>
          </cell>
          <cell r="K4606">
            <v>500</v>
          </cell>
          <cell r="L4606">
            <v>452</v>
          </cell>
          <cell r="M4606">
            <v>500</v>
          </cell>
          <cell r="N4606">
            <v>500</v>
          </cell>
          <cell r="O4606">
            <v>500</v>
          </cell>
        </row>
        <row r="4607">
          <cell r="A4607" t="str">
            <v>18</v>
          </cell>
          <cell r="B4607" t="str">
            <v>05</v>
          </cell>
          <cell r="C4607" t="str">
            <v>02</v>
          </cell>
          <cell r="D4607" t="str">
            <v>12</v>
          </cell>
          <cell r="E4607" t="str">
            <v>13</v>
          </cell>
          <cell r="F4607" t="str">
            <v>11</v>
          </cell>
          <cell r="G4607" t="str">
            <v>3</v>
          </cell>
          <cell r="H4607" t="str">
            <v>00</v>
          </cell>
          <cell r="I4607" t="str">
            <v>0</v>
          </cell>
          <cell r="J4607">
            <v>0</v>
          </cell>
          <cell r="K4607">
            <v>100</v>
          </cell>
          <cell r="L4607">
            <v>0</v>
          </cell>
          <cell r="M4607">
            <v>100</v>
          </cell>
          <cell r="N4607">
            <v>100</v>
          </cell>
          <cell r="O4607">
            <v>100</v>
          </cell>
        </row>
        <row r="4608">
          <cell r="A4608" t="str">
            <v>18</v>
          </cell>
          <cell r="B4608" t="str">
            <v>05</v>
          </cell>
          <cell r="C4608" t="str">
            <v>01</v>
          </cell>
          <cell r="D4608" t="str">
            <v>12</v>
          </cell>
          <cell r="E4608" t="str">
            <v>13</v>
          </cell>
          <cell r="F4608" t="str">
            <v>29</v>
          </cell>
          <cell r="G4608" t="str">
            <v>2</v>
          </cell>
          <cell r="H4608" t="str">
            <v>00</v>
          </cell>
          <cell r="I4608" t="str">
            <v>0</v>
          </cell>
          <cell r="J4608">
            <v>8168</v>
          </cell>
          <cell r="K4608">
            <v>20000</v>
          </cell>
          <cell r="L4608">
            <v>1233</v>
          </cell>
          <cell r="M4608">
            <v>2000</v>
          </cell>
          <cell r="N4608">
            <v>2000</v>
          </cell>
          <cell r="O4608">
            <v>2000</v>
          </cell>
        </row>
        <row r="4609">
          <cell r="A4609" t="str">
            <v>18</v>
          </cell>
          <cell r="B4609" t="str">
            <v>05</v>
          </cell>
          <cell r="C4609" t="str">
            <v>01</v>
          </cell>
          <cell r="D4609" t="str">
            <v>12</v>
          </cell>
          <cell r="E4609" t="str">
            <v>13</v>
          </cell>
          <cell r="F4609" t="str">
            <v>29</v>
          </cell>
          <cell r="G4609" t="str">
            <v>3</v>
          </cell>
          <cell r="H4609" t="str">
            <v>00</v>
          </cell>
          <cell r="I4609" t="str">
            <v>0</v>
          </cell>
          <cell r="J4609">
            <v>2989</v>
          </cell>
          <cell r="K4609">
            <v>3000</v>
          </cell>
          <cell r="L4609">
            <v>1942</v>
          </cell>
          <cell r="M4609">
            <v>2000</v>
          </cell>
          <cell r="N4609">
            <v>2000</v>
          </cell>
          <cell r="O4609">
            <v>2000</v>
          </cell>
        </row>
        <row r="4610">
          <cell r="A4610" t="str">
            <v>18</v>
          </cell>
          <cell r="B4610" t="str">
            <v>05</v>
          </cell>
          <cell r="C4610" t="str">
            <v>02</v>
          </cell>
          <cell r="D4610" t="str">
            <v>14</v>
          </cell>
          <cell r="E4610" t="str">
            <v>13</v>
          </cell>
          <cell r="F4610" t="str">
            <v>65</v>
          </cell>
          <cell r="G4610" t="str">
            <v>0</v>
          </cell>
          <cell r="H4610" t="str">
            <v>00</v>
          </cell>
          <cell r="I4610" t="str">
            <v>0</v>
          </cell>
          <cell r="J4610">
            <v>0</v>
          </cell>
          <cell r="K4610">
            <v>8000</v>
          </cell>
          <cell r="L4610">
            <v>3574</v>
          </cell>
          <cell r="M4610">
            <v>8000</v>
          </cell>
          <cell r="N4610">
            <v>8000</v>
          </cell>
          <cell r="O4610">
            <v>8000</v>
          </cell>
        </row>
        <row r="4611">
          <cell r="A4611" t="str">
            <v>18</v>
          </cell>
          <cell r="B4611" t="str">
            <v>05</v>
          </cell>
          <cell r="C4611" t="str">
            <v>01</v>
          </cell>
          <cell r="D4611" t="str">
            <v>11</v>
          </cell>
          <cell r="E4611" t="str">
            <v>14</v>
          </cell>
          <cell r="F4611" t="str">
            <v>06</v>
          </cell>
          <cell r="G4611" t="str">
            <v>0</v>
          </cell>
          <cell r="H4611" t="str">
            <v>00</v>
          </cell>
          <cell r="I4611" t="str">
            <v>0</v>
          </cell>
          <cell r="J4611">
            <v>0</v>
          </cell>
          <cell r="K4611">
            <v>1000</v>
          </cell>
          <cell r="L4611">
            <v>729</v>
          </cell>
          <cell r="M4611">
            <v>1000</v>
          </cell>
          <cell r="N4611">
            <v>1000</v>
          </cell>
          <cell r="O4611">
            <v>1000</v>
          </cell>
        </row>
        <row r="4612">
          <cell r="A4612" t="str">
            <v>18</v>
          </cell>
          <cell r="B4612" t="str">
            <v>05</v>
          </cell>
          <cell r="C4612" t="str">
            <v>02</v>
          </cell>
          <cell r="D4612" t="str">
            <v>12</v>
          </cell>
          <cell r="E4612" t="str">
            <v>14</v>
          </cell>
          <cell r="F4612" t="str">
            <v>06</v>
          </cell>
          <cell r="G4612" t="str">
            <v>0</v>
          </cell>
          <cell r="H4612" t="str">
            <v>00</v>
          </cell>
          <cell r="I4612" t="str">
            <v>0</v>
          </cell>
          <cell r="J4612">
            <v>0</v>
          </cell>
          <cell r="K4612">
            <v>5000</v>
          </cell>
          <cell r="L4612">
            <v>1051</v>
          </cell>
          <cell r="M4612">
            <v>3000</v>
          </cell>
          <cell r="N4612">
            <v>3000</v>
          </cell>
          <cell r="O4612">
            <v>3000</v>
          </cell>
        </row>
        <row r="4613">
          <cell r="A4613" t="str">
            <v>18</v>
          </cell>
          <cell r="B4613" t="str">
            <v>05</v>
          </cell>
          <cell r="C4613" t="str">
            <v>02</v>
          </cell>
          <cell r="D4613" t="str">
            <v>12</v>
          </cell>
          <cell r="E4613" t="str">
            <v>14</v>
          </cell>
          <cell r="F4613" t="str">
            <v>06</v>
          </cell>
          <cell r="G4613" t="str">
            <v>2</v>
          </cell>
          <cell r="H4613" t="str">
            <v>00</v>
          </cell>
          <cell r="I4613" t="str">
            <v>0</v>
          </cell>
          <cell r="J4613">
            <v>0</v>
          </cell>
          <cell r="K4613">
            <v>5000</v>
          </cell>
          <cell r="L4613">
            <v>6060</v>
          </cell>
          <cell r="M4613">
            <v>5000</v>
          </cell>
          <cell r="N4613">
            <v>5000</v>
          </cell>
          <cell r="O4613">
            <v>5000</v>
          </cell>
        </row>
        <row r="4614">
          <cell r="A4614" t="str">
            <v>18</v>
          </cell>
          <cell r="B4614" t="str">
            <v>05</v>
          </cell>
          <cell r="C4614" t="str">
            <v>02</v>
          </cell>
          <cell r="D4614" t="str">
            <v>12</v>
          </cell>
          <cell r="E4614" t="str">
            <v>14</v>
          </cell>
          <cell r="F4614" t="str">
            <v>06</v>
          </cell>
          <cell r="G4614" t="str">
            <v>3</v>
          </cell>
          <cell r="H4614" t="str">
            <v>00</v>
          </cell>
          <cell r="I4614" t="str">
            <v>0</v>
          </cell>
          <cell r="J4614">
            <v>0</v>
          </cell>
          <cell r="K4614">
            <v>5000</v>
          </cell>
          <cell r="L4614">
            <v>161</v>
          </cell>
          <cell r="M4614">
            <v>1000</v>
          </cell>
          <cell r="N4614">
            <v>1000</v>
          </cell>
          <cell r="O4614">
            <v>1000</v>
          </cell>
        </row>
        <row r="4615">
          <cell r="A4615" t="str">
            <v>18</v>
          </cell>
          <cell r="B4615" t="str">
            <v>05</v>
          </cell>
          <cell r="C4615" t="str">
            <v>02</v>
          </cell>
          <cell r="D4615" t="str">
            <v>13</v>
          </cell>
          <cell r="E4615" t="str">
            <v>14</v>
          </cell>
          <cell r="F4615" t="str">
            <v>07</v>
          </cell>
          <cell r="G4615" t="str">
            <v>0</v>
          </cell>
          <cell r="H4615" t="str">
            <v>00</v>
          </cell>
          <cell r="I4615" t="str">
            <v>0</v>
          </cell>
          <cell r="J4615">
            <v>68</v>
          </cell>
          <cell r="K4615">
            <v>2</v>
          </cell>
          <cell r="L4615">
            <v>0</v>
          </cell>
          <cell r="M4615">
            <v>1</v>
          </cell>
          <cell r="N4615">
            <v>1</v>
          </cell>
          <cell r="O4615">
            <v>1</v>
          </cell>
        </row>
        <row r="4616">
          <cell r="A4616" t="str">
            <v>18</v>
          </cell>
          <cell r="B4616" t="str">
            <v>05</v>
          </cell>
          <cell r="C4616" t="str">
            <v>02</v>
          </cell>
          <cell r="D4616" t="str">
            <v>13</v>
          </cell>
          <cell r="E4616" t="str">
            <v>14</v>
          </cell>
          <cell r="F4616" t="str">
            <v>09</v>
          </cell>
          <cell r="G4616" t="str">
            <v>0</v>
          </cell>
          <cell r="H4616" t="str">
            <v>00</v>
          </cell>
          <cell r="I4616" t="str">
            <v>0</v>
          </cell>
          <cell r="J4616">
            <v>0</v>
          </cell>
          <cell r="K4616">
            <v>5000</v>
          </cell>
          <cell r="L4616">
            <v>4675</v>
          </cell>
          <cell r="M4616">
            <v>5000</v>
          </cell>
          <cell r="N4616">
            <v>5000</v>
          </cell>
          <cell r="O4616">
            <v>5000</v>
          </cell>
        </row>
        <row r="4617">
          <cell r="A4617" t="str">
            <v>18</v>
          </cell>
          <cell r="B4617" t="str">
            <v>05</v>
          </cell>
          <cell r="C4617" t="str">
            <v>01</v>
          </cell>
          <cell r="D4617" t="str">
            <v>02</v>
          </cell>
          <cell r="E4617" t="str">
            <v>14</v>
          </cell>
          <cell r="F4617" t="str">
            <v>11</v>
          </cell>
          <cell r="G4617" t="str">
            <v>0</v>
          </cell>
          <cell r="H4617" t="str">
            <v>00</v>
          </cell>
          <cell r="I4617" t="str">
            <v>0</v>
          </cell>
          <cell r="J4617">
            <v>24903</v>
          </cell>
          <cell r="K4617">
            <v>24301</v>
          </cell>
          <cell r="L4617">
            <v>24917</v>
          </cell>
          <cell r="M4617">
            <v>24301</v>
          </cell>
          <cell r="N4617">
            <v>24301</v>
          </cell>
          <cell r="O4617">
            <v>24301</v>
          </cell>
        </row>
        <row r="4618">
          <cell r="A4618" t="str">
            <v>18</v>
          </cell>
          <cell r="B4618" t="str">
            <v>05</v>
          </cell>
          <cell r="C4618" t="str">
            <v>02</v>
          </cell>
          <cell r="D4618" t="str">
            <v>14</v>
          </cell>
          <cell r="E4618" t="str">
            <v>14</v>
          </cell>
          <cell r="F4618" t="str">
            <v>17</v>
          </cell>
          <cell r="G4618" t="str">
            <v>0</v>
          </cell>
          <cell r="H4618" t="str">
            <v>00</v>
          </cell>
          <cell r="I4618" t="str">
            <v>0</v>
          </cell>
          <cell r="J4618">
            <v>0</v>
          </cell>
          <cell r="K4618">
            <v>8112</v>
          </cell>
          <cell r="L4618">
            <v>12626</v>
          </cell>
          <cell r="M4618">
            <v>13000</v>
          </cell>
          <cell r="N4618">
            <v>13000</v>
          </cell>
          <cell r="O4618">
            <v>13000</v>
          </cell>
        </row>
        <row r="4619">
          <cell r="A4619" t="str">
            <v>18</v>
          </cell>
          <cell r="B4619" t="str">
            <v>05</v>
          </cell>
          <cell r="C4619" t="str">
            <v>01</v>
          </cell>
          <cell r="D4619" t="str">
            <v>11</v>
          </cell>
          <cell r="E4619" t="str">
            <v>14</v>
          </cell>
          <cell r="F4619" t="str">
            <v>18</v>
          </cell>
          <cell r="G4619" t="str">
            <v>0</v>
          </cell>
          <cell r="H4619" t="str">
            <v>00</v>
          </cell>
          <cell r="I4619" t="str">
            <v>0</v>
          </cell>
          <cell r="J4619">
            <v>0</v>
          </cell>
          <cell r="K4619">
            <v>10000</v>
          </cell>
          <cell r="L4619">
            <v>281</v>
          </cell>
          <cell r="M4619">
            <v>500</v>
          </cell>
          <cell r="N4619">
            <v>500</v>
          </cell>
          <cell r="O4619">
            <v>500</v>
          </cell>
        </row>
        <row r="4620">
          <cell r="A4620" t="str">
            <v>18</v>
          </cell>
          <cell r="B4620" t="str">
            <v>05</v>
          </cell>
          <cell r="C4620" t="str">
            <v>01</v>
          </cell>
          <cell r="D4620" t="str">
            <v>11</v>
          </cell>
          <cell r="E4620" t="str">
            <v>14</v>
          </cell>
          <cell r="F4620" t="str">
            <v>18</v>
          </cell>
          <cell r="G4620" t="str">
            <v>2</v>
          </cell>
          <cell r="H4620" t="str">
            <v>00</v>
          </cell>
          <cell r="I4620" t="str">
            <v>0</v>
          </cell>
          <cell r="J4620">
            <v>0</v>
          </cell>
          <cell r="K4620">
            <v>1000</v>
          </cell>
          <cell r="L4620">
            <v>0</v>
          </cell>
          <cell r="M4620">
            <v>1000</v>
          </cell>
          <cell r="N4620">
            <v>1000</v>
          </cell>
          <cell r="O4620">
            <v>1000</v>
          </cell>
        </row>
        <row r="4621">
          <cell r="A4621" t="str">
            <v>18</v>
          </cell>
          <cell r="B4621" t="str">
            <v>05</v>
          </cell>
          <cell r="C4621" t="str">
            <v>01</v>
          </cell>
          <cell r="D4621" t="str">
            <v>11</v>
          </cell>
          <cell r="E4621" t="str">
            <v>14</v>
          </cell>
          <cell r="F4621" t="str">
            <v>18</v>
          </cell>
          <cell r="G4621" t="str">
            <v>3</v>
          </cell>
          <cell r="H4621" t="str">
            <v>00</v>
          </cell>
          <cell r="I4621" t="str">
            <v>0</v>
          </cell>
          <cell r="J4621">
            <v>0</v>
          </cell>
          <cell r="K4621">
            <v>1000</v>
          </cell>
          <cell r="L4621">
            <v>0</v>
          </cell>
          <cell r="M4621">
            <v>1000</v>
          </cell>
          <cell r="N4621">
            <v>1000</v>
          </cell>
          <cell r="O4621">
            <v>1000</v>
          </cell>
        </row>
        <row r="4622">
          <cell r="A4622" t="str">
            <v>18</v>
          </cell>
          <cell r="B4622" t="str">
            <v>05</v>
          </cell>
          <cell r="C4622" t="str">
            <v>02</v>
          </cell>
          <cell r="D4622" t="str">
            <v>12</v>
          </cell>
          <cell r="E4622" t="str">
            <v>14</v>
          </cell>
          <cell r="F4622" t="str">
            <v>21</v>
          </cell>
          <cell r="G4622" t="str">
            <v>0</v>
          </cell>
          <cell r="H4622" t="str">
            <v>00</v>
          </cell>
          <cell r="I4622" t="str">
            <v>0</v>
          </cell>
          <cell r="J4622">
            <v>0</v>
          </cell>
          <cell r="K4622">
            <v>1000</v>
          </cell>
          <cell r="L4622">
            <v>0</v>
          </cell>
          <cell r="M4622">
            <v>1000</v>
          </cell>
          <cell r="N4622">
            <v>1000</v>
          </cell>
          <cell r="O4622">
            <v>1000</v>
          </cell>
        </row>
        <row r="4623">
          <cell r="A4623" t="str">
            <v>18</v>
          </cell>
          <cell r="B4623" t="str">
            <v>05</v>
          </cell>
          <cell r="C4623" t="str">
            <v>02</v>
          </cell>
          <cell r="D4623" t="str">
            <v>12</v>
          </cell>
          <cell r="E4623" t="str">
            <v>14</v>
          </cell>
          <cell r="F4623" t="str">
            <v>29</v>
          </cell>
          <cell r="G4623" t="str">
            <v>2</v>
          </cell>
          <cell r="H4623" t="str">
            <v>00</v>
          </cell>
          <cell r="I4623" t="str">
            <v>0</v>
          </cell>
          <cell r="J4623">
            <v>0</v>
          </cell>
          <cell r="K4623">
            <v>2000</v>
          </cell>
          <cell r="L4623">
            <v>0</v>
          </cell>
          <cell r="M4623">
            <v>2000</v>
          </cell>
          <cell r="N4623">
            <v>2000</v>
          </cell>
          <cell r="O4623">
            <v>2000</v>
          </cell>
        </row>
        <row r="4624">
          <cell r="A4624" t="str">
            <v>18</v>
          </cell>
          <cell r="B4624" t="str">
            <v>05</v>
          </cell>
          <cell r="C4624" t="str">
            <v>02</v>
          </cell>
          <cell r="D4624" t="str">
            <v>12</v>
          </cell>
          <cell r="E4624" t="str">
            <v>14</v>
          </cell>
          <cell r="F4624" t="str">
            <v>62</v>
          </cell>
          <cell r="G4624" t="str">
            <v>2</v>
          </cell>
          <cell r="H4624" t="str">
            <v>00</v>
          </cell>
          <cell r="I4624" t="str">
            <v>0</v>
          </cell>
          <cell r="J4624">
            <v>0</v>
          </cell>
          <cell r="K4624">
            <v>1044</v>
          </cell>
          <cell r="L4624">
            <v>0</v>
          </cell>
          <cell r="M4624">
            <v>1044</v>
          </cell>
          <cell r="N4624">
            <v>1044</v>
          </cell>
          <cell r="O4624">
            <v>1044</v>
          </cell>
        </row>
        <row r="4625">
          <cell r="A4625" t="str">
            <v>18</v>
          </cell>
          <cell r="B4625" t="str">
            <v>05</v>
          </cell>
          <cell r="C4625" t="str">
            <v>02</v>
          </cell>
          <cell r="D4625" t="str">
            <v>12</v>
          </cell>
          <cell r="E4625" t="str">
            <v>14</v>
          </cell>
          <cell r="F4625" t="str">
            <v>63</v>
          </cell>
          <cell r="G4625" t="str">
            <v>2</v>
          </cell>
          <cell r="H4625" t="str">
            <v>00</v>
          </cell>
          <cell r="I4625" t="str">
            <v>0</v>
          </cell>
          <cell r="J4625">
            <v>3155</v>
          </cell>
          <cell r="K4625">
            <v>3000</v>
          </cell>
          <cell r="L4625">
            <v>2291</v>
          </cell>
          <cell r="M4625">
            <v>3000</v>
          </cell>
          <cell r="N4625">
            <v>3000</v>
          </cell>
          <cell r="O4625">
            <v>3000</v>
          </cell>
        </row>
        <row r="4626">
          <cell r="A4626" t="str">
            <v>18</v>
          </cell>
          <cell r="B4626" t="str">
            <v>05</v>
          </cell>
          <cell r="C4626" t="str">
            <v>02</v>
          </cell>
          <cell r="D4626" t="str">
            <v>12</v>
          </cell>
          <cell r="E4626" t="str">
            <v>14</v>
          </cell>
          <cell r="F4626" t="str">
            <v>63</v>
          </cell>
          <cell r="G4626" t="str">
            <v>3</v>
          </cell>
          <cell r="H4626" t="str">
            <v>00</v>
          </cell>
          <cell r="I4626" t="str">
            <v>0</v>
          </cell>
          <cell r="J4626">
            <v>0</v>
          </cell>
          <cell r="K4626">
            <v>2000</v>
          </cell>
          <cell r="L4626">
            <v>0</v>
          </cell>
          <cell r="M4626">
            <v>2000</v>
          </cell>
          <cell r="N4626">
            <v>2000</v>
          </cell>
          <cell r="O4626">
            <v>2000</v>
          </cell>
        </row>
        <row r="4627">
          <cell r="A4627" t="str">
            <v>18</v>
          </cell>
          <cell r="B4627" t="str">
            <v>05</v>
          </cell>
          <cell r="C4627" t="str">
            <v>01</v>
          </cell>
          <cell r="D4627" t="str">
            <v>12</v>
          </cell>
          <cell r="E4627" t="str">
            <v>14</v>
          </cell>
          <cell r="F4627" t="str">
            <v>80</v>
          </cell>
          <cell r="G4627" t="str">
            <v>6</v>
          </cell>
          <cell r="H4627" t="str">
            <v>00</v>
          </cell>
          <cell r="I4627" t="str">
            <v>0</v>
          </cell>
          <cell r="J4627">
            <v>0</v>
          </cell>
          <cell r="K4627">
            <v>2000</v>
          </cell>
          <cell r="L4627">
            <v>0</v>
          </cell>
          <cell r="M4627">
            <v>2000</v>
          </cell>
          <cell r="N4627">
            <v>2000</v>
          </cell>
          <cell r="O4627">
            <v>2000</v>
          </cell>
        </row>
        <row r="4628">
          <cell r="A4628" t="str">
            <v>18</v>
          </cell>
          <cell r="B4628" t="str">
            <v>05</v>
          </cell>
          <cell r="C4628" t="str">
            <v>02</v>
          </cell>
          <cell r="D4628" t="str">
            <v>14</v>
          </cell>
          <cell r="E4628" t="str">
            <v>14</v>
          </cell>
          <cell r="F4628" t="str">
            <v>80</v>
          </cell>
          <cell r="G4628" t="str">
            <v>0</v>
          </cell>
          <cell r="H4628" t="str">
            <v>00</v>
          </cell>
          <cell r="I4628" t="str">
            <v>0</v>
          </cell>
          <cell r="J4628">
            <v>0</v>
          </cell>
          <cell r="K4628">
            <v>30000</v>
          </cell>
          <cell r="L4628">
            <v>701</v>
          </cell>
          <cell r="M4628">
            <v>24698</v>
          </cell>
          <cell r="N4628">
            <v>24698</v>
          </cell>
          <cell r="O4628">
            <v>24698</v>
          </cell>
        </row>
        <row r="4629">
          <cell r="A4629" t="str">
            <v>18</v>
          </cell>
          <cell r="B4629" t="str">
            <v>05</v>
          </cell>
          <cell r="C4629" t="str">
            <v>02</v>
          </cell>
          <cell r="D4629" t="str">
            <v>15</v>
          </cell>
          <cell r="E4629" t="str">
            <v>20</v>
          </cell>
          <cell r="F4629" t="str">
            <v>06</v>
          </cell>
          <cell r="G4629" t="str">
            <v>1</v>
          </cell>
          <cell r="H4629" t="str">
            <v>00</v>
          </cell>
          <cell r="I4629" t="str">
            <v>0</v>
          </cell>
          <cell r="J4629">
            <v>17855</v>
          </cell>
          <cell r="K4629">
            <v>50000</v>
          </cell>
          <cell r="L4629">
            <v>2910</v>
          </cell>
          <cell r="M4629">
            <v>0</v>
          </cell>
          <cell r="N4629">
            <v>0</v>
          </cell>
          <cell r="O4629">
            <v>0</v>
          </cell>
        </row>
        <row r="4630">
          <cell r="A4630" t="str">
            <v>18</v>
          </cell>
          <cell r="B4630" t="str">
            <v>05</v>
          </cell>
          <cell r="C4630" t="str">
            <v>01</v>
          </cell>
          <cell r="D4630" t="str">
            <v>12</v>
          </cell>
          <cell r="E4630" t="str">
            <v>20</v>
          </cell>
          <cell r="F4630" t="str">
            <v>08</v>
          </cell>
          <cell r="G4630" t="str">
            <v>2</v>
          </cell>
          <cell r="H4630" t="str">
            <v>00</v>
          </cell>
          <cell r="I4630" t="str">
            <v>0</v>
          </cell>
          <cell r="J4630">
            <v>0</v>
          </cell>
          <cell r="K4630">
            <v>7000</v>
          </cell>
          <cell r="L4630">
            <v>4733</v>
          </cell>
          <cell r="M4630">
            <v>7000</v>
          </cell>
          <cell r="N4630">
            <v>7000</v>
          </cell>
          <cell r="O4630">
            <v>7000</v>
          </cell>
        </row>
        <row r="4631">
          <cell r="A4631" t="str">
            <v>18</v>
          </cell>
          <cell r="B4631" t="str">
            <v>05</v>
          </cell>
          <cell r="C4631" t="str">
            <v>01</v>
          </cell>
          <cell r="D4631" t="str">
            <v>12</v>
          </cell>
          <cell r="E4631" t="str">
            <v>20</v>
          </cell>
          <cell r="F4631" t="str">
            <v>08</v>
          </cell>
          <cell r="G4631" t="str">
            <v>3</v>
          </cell>
          <cell r="H4631" t="str">
            <v>00</v>
          </cell>
          <cell r="I4631" t="str">
            <v>0</v>
          </cell>
          <cell r="J4631">
            <v>0</v>
          </cell>
          <cell r="K4631">
            <v>3000</v>
          </cell>
          <cell r="L4631">
            <v>1029</v>
          </cell>
          <cell r="M4631">
            <v>3000</v>
          </cell>
          <cell r="N4631">
            <v>3000</v>
          </cell>
          <cell r="O4631">
            <v>3000</v>
          </cell>
        </row>
        <row r="4632">
          <cell r="A4632" t="str">
            <v>18</v>
          </cell>
          <cell r="B4632" t="str">
            <v>05</v>
          </cell>
          <cell r="C4632" t="str">
            <v>02</v>
          </cell>
          <cell r="D4632" t="str">
            <v>14</v>
          </cell>
          <cell r="E4632" t="str">
            <v>20</v>
          </cell>
          <cell r="F4632" t="str">
            <v>08</v>
          </cell>
          <cell r="G4632" t="str">
            <v>0</v>
          </cell>
          <cell r="H4632" t="str">
            <v>00</v>
          </cell>
          <cell r="I4632" t="str">
            <v>0</v>
          </cell>
          <cell r="J4632">
            <v>0</v>
          </cell>
          <cell r="K4632">
            <v>14000</v>
          </cell>
          <cell r="L4632">
            <v>0</v>
          </cell>
          <cell r="M4632">
            <v>5000</v>
          </cell>
          <cell r="N4632">
            <v>5000</v>
          </cell>
          <cell r="O4632">
            <v>5000</v>
          </cell>
        </row>
        <row r="4633">
          <cell r="A4633" t="str">
            <v>18</v>
          </cell>
          <cell r="B4633" t="str">
            <v>06</v>
          </cell>
          <cell r="C4633" t="str">
            <v>01</v>
          </cell>
          <cell r="D4633" t="str">
            <v>02</v>
          </cell>
          <cell r="E4633" t="str">
            <v>10</v>
          </cell>
          <cell r="F4633" t="str">
            <v>26</v>
          </cell>
          <cell r="G4633" t="str">
            <v>0</v>
          </cell>
          <cell r="H4633" t="str">
            <v>00</v>
          </cell>
          <cell r="I4633" t="str">
            <v>0</v>
          </cell>
          <cell r="J4633">
            <v>173</v>
          </cell>
          <cell r="K4633">
            <v>0</v>
          </cell>
          <cell r="L4633">
            <v>0</v>
          </cell>
          <cell r="M4633">
            <v>0</v>
          </cell>
          <cell r="N4633">
            <v>0</v>
          </cell>
          <cell r="O4633">
            <v>0</v>
          </cell>
        </row>
        <row r="4634">
          <cell r="A4634" t="str">
            <v>18</v>
          </cell>
          <cell r="B4634" t="str">
            <v>06</v>
          </cell>
          <cell r="C4634" t="str">
            <v>02</v>
          </cell>
          <cell r="D4634" t="str">
            <v>14</v>
          </cell>
          <cell r="E4634" t="str">
            <v>13</v>
          </cell>
          <cell r="F4634" t="str">
            <v>48</v>
          </cell>
          <cell r="G4634" t="str">
            <v>0</v>
          </cell>
          <cell r="H4634" t="str">
            <v>00</v>
          </cell>
          <cell r="I4634" t="str">
            <v>0</v>
          </cell>
          <cell r="J4634">
            <v>187</v>
          </cell>
          <cell r="K4634">
            <v>0</v>
          </cell>
          <cell r="L4634">
            <v>0</v>
          </cell>
          <cell r="M4634">
            <v>0</v>
          </cell>
          <cell r="N4634">
            <v>0</v>
          </cell>
          <cell r="O4634">
            <v>0</v>
          </cell>
        </row>
        <row r="4635">
          <cell r="A4635" t="str">
            <v>18</v>
          </cell>
          <cell r="B4635" t="str">
            <v>06</v>
          </cell>
          <cell r="C4635" t="str">
            <v>01</v>
          </cell>
          <cell r="D4635" t="str">
            <v>01</v>
          </cell>
          <cell r="E4635" t="str">
            <v>10</v>
          </cell>
          <cell r="F4635" t="str">
            <v>01</v>
          </cell>
          <cell r="G4635" t="str">
            <v>1</v>
          </cell>
          <cell r="H4635" t="str">
            <v>00</v>
          </cell>
          <cell r="I4635" t="str">
            <v>0</v>
          </cell>
          <cell r="J4635">
            <v>31173</v>
          </cell>
          <cell r="K4635">
            <v>66339</v>
          </cell>
          <cell r="L4635">
            <v>30870</v>
          </cell>
          <cell r="M4635">
            <v>88012</v>
          </cell>
          <cell r="N4635">
            <v>88012</v>
          </cell>
          <cell r="O4635">
            <v>88012</v>
          </cell>
        </row>
        <row r="4636">
          <cell r="A4636" t="str">
            <v>18</v>
          </cell>
          <cell r="B4636" t="str">
            <v>06</v>
          </cell>
          <cell r="C4636" t="str">
            <v>01</v>
          </cell>
          <cell r="D4636" t="str">
            <v>01</v>
          </cell>
          <cell r="E4636" t="str">
            <v>10</v>
          </cell>
          <cell r="F4636" t="str">
            <v>01</v>
          </cell>
          <cell r="G4636" t="str">
            <v>2</v>
          </cell>
          <cell r="H4636" t="str">
            <v>00</v>
          </cell>
          <cell r="I4636" t="str">
            <v>0</v>
          </cell>
          <cell r="J4636">
            <v>0</v>
          </cell>
          <cell r="K4636">
            <v>13048</v>
          </cell>
          <cell r="L4636">
            <v>13048</v>
          </cell>
          <cell r="M4636">
            <v>14353</v>
          </cell>
          <cell r="N4636">
            <v>14353</v>
          </cell>
          <cell r="O4636">
            <v>14353</v>
          </cell>
        </row>
        <row r="4637">
          <cell r="A4637" t="str">
            <v>18</v>
          </cell>
          <cell r="B4637" t="str">
            <v>06</v>
          </cell>
          <cell r="C4637" t="str">
            <v>01</v>
          </cell>
          <cell r="D4637" t="str">
            <v>01</v>
          </cell>
          <cell r="E4637" t="str">
            <v>10</v>
          </cell>
          <cell r="F4637" t="str">
            <v>01</v>
          </cell>
          <cell r="G4637" t="str">
            <v>3</v>
          </cell>
          <cell r="H4637" t="str">
            <v>00</v>
          </cell>
          <cell r="I4637" t="str">
            <v>0</v>
          </cell>
          <cell r="J4637">
            <v>0</v>
          </cell>
          <cell r="K4637">
            <v>13048</v>
          </cell>
          <cell r="L4637">
            <v>13048</v>
          </cell>
          <cell r="M4637">
            <v>14353</v>
          </cell>
          <cell r="N4637">
            <v>14353</v>
          </cell>
          <cell r="O4637">
            <v>14353</v>
          </cell>
        </row>
        <row r="4638">
          <cell r="A4638" t="str">
            <v>18</v>
          </cell>
          <cell r="B4638" t="str">
            <v>06</v>
          </cell>
          <cell r="C4638" t="str">
            <v>01</v>
          </cell>
          <cell r="D4638" t="str">
            <v>01</v>
          </cell>
          <cell r="E4638" t="str">
            <v>10</v>
          </cell>
          <cell r="F4638" t="str">
            <v>01</v>
          </cell>
          <cell r="G4638" t="str">
            <v>4</v>
          </cell>
          <cell r="H4638" t="str">
            <v>00</v>
          </cell>
          <cell r="I4638" t="str">
            <v>0</v>
          </cell>
          <cell r="J4638">
            <v>0</v>
          </cell>
          <cell r="K4638">
            <v>9572</v>
          </cell>
          <cell r="L4638">
            <v>9572</v>
          </cell>
          <cell r="M4638">
            <v>10529</v>
          </cell>
          <cell r="N4638">
            <v>10529</v>
          </cell>
          <cell r="O4638">
            <v>10529</v>
          </cell>
        </row>
        <row r="4639">
          <cell r="A4639" t="str">
            <v>18</v>
          </cell>
          <cell r="B4639" t="str">
            <v>06</v>
          </cell>
          <cell r="C4639" t="str">
            <v>01</v>
          </cell>
          <cell r="D4639" t="str">
            <v>01</v>
          </cell>
          <cell r="E4639" t="str">
            <v>10</v>
          </cell>
          <cell r="F4639" t="str">
            <v>01</v>
          </cell>
          <cell r="G4639" t="str">
            <v>5</v>
          </cell>
          <cell r="H4639" t="str">
            <v>00</v>
          </cell>
          <cell r="I4639" t="str">
            <v>0</v>
          </cell>
          <cell r="J4639">
            <v>0</v>
          </cell>
          <cell r="K4639">
            <v>12374</v>
          </cell>
          <cell r="L4639">
            <v>12374</v>
          </cell>
          <cell r="M4639">
            <v>6806</v>
          </cell>
          <cell r="N4639">
            <v>6806</v>
          </cell>
          <cell r="O4639">
            <v>6806</v>
          </cell>
        </row>
        <row r="4640">
          <cell r="A4640" t="str">
            <v>18</v>
          </cell>
          <cell r="B4640" t="str">
            <v>06</v>
          </cell>
          <cell r="C4640" t="str">
            <v>01</v>
          </cell>
          <cell r="D4640" t="str">
            <v>03</v>
          </cell>
          <cell r="E4640" t="str">
            <v>12</v>
          </cell>
          <cell r="F4640" t="str">
            <v>01</v>
          </cell>
          <cell r="G4640" t="str">
            <v>0</v>
          </cell>
          <cell r="H4640" t="str">
            <v>00</v>
          </cell>
          <cell r="I4640" t="str">
            <v>0</v>
          </cell>
          <cell r="J4640">
            <v>370</v>
          </cell>
          <cell r="K4640">
            <v>5000</v>
          </cell>
          <cell r="L4640">
            <v>2794</v>
          </cell>
          <cell r="M4640">
            <v>3000</v>
          </cell>
          <cell r="N4640">
            <v>6806</v>
          </cell>
          <cell r="O4640">
            <v>6806</v>
          </cell>
        </row>
        <row r="4641">
          <cell r="A4641" t="str">
            <v>18</v>
          </cell>
          <cell r="B4641" t="str">
            <v>06</v>
          </cell>
          <cell r="C4641" t="str">
            <v>01</v>
          </cell>
          <cell r="D4641" t="str">
            <v>03</v>
          </cell>
          <cell r="E4641" t="str">
            <v>12</v>
          </cell>
          <cell r="F4641" t="str">
            <v>02</v>
          </cell>
          <cell r="G4641" t="str">
            <v>1</v>
          </cell>
          <cell r="H4641" t="str">
            <v>00</v>
          </cell>
          <cell r="I4641" t="str">
            <v>0</v>
          </cell>
          <cell r="J4641">
            <v>0</v>
          </cell>
          <cell r="K4641">
            <v>30000</v>
          </cell>
          <cell r="L4641">
            <v>25580</v>
          </cell>
          <cell r="M4641">
            <v>20000</v>
          </cell>
          <cell r="N4641">
            <v>3000</v>
          </cell>
          <cell r="O4641">
            <v>3000</v>
          </cell>
        </row>
        <row r="4642">
          <cell r="A4642" t="str">
            <v>18</v>
          </cell>
          <cell r="B4642" t="str">
            <v>06</v>
          </cell>
          <cell r="C4642" t="str">
            <v>02</v>
          </cell>
          <cell r="D4642" t="str">
            <v>03</v>
          </cell>
          <cell r="E4642" t="str">
            <v>12</v>
          </cell>
          <cell r="F4642" t="str">
            <v>06</v>
          </cell>
          <cell r="G4642" t="str">
            <v>0</v>
          </cell>
          <cell r="H4642" t="str">
            <v>00</v>
          </cell>
          <cell r="I4642" t="str">
            <v>0</v>
          </cell>
          <cell r="J4642">
            <v>3446</v>
          </cell>
          <cell r="K4642">
            <v>17000</v>
          </cell>
          <cell r="L4642">
            <v>376</v>
          </cell>
          <cell r="M4642">
            <v>500</v>
          </cell>
          <cell r="N4642">
            <v>20000</v>
          </cell>
          <cell r="O4642">
            <v>20000</v>
          </cell>
        </row>
        <row r="4643">
          <cell r="A4643" t="str">
            <v>18</v>
          </cell>
          <cell r="B4643" t="str">
            <v>06</v>
          </cell>
          <cell r="C4643" t="str">
            <v>01</v>
          </cell>
          <cell r="D4643" t="str">
            <v>03</v>
          </cell>
          <cell r="E4643" t="str">
            <v>13</v>
          </cell>
          <cell r="F4643" t="str">
            <v>08</v>
          </cell>
          <cell r="G4643" t="str">
            <v>0</v>
          </cell>
          <cell r="H4643" t="str">
            <v>00</v>
          </cell>
          <cell r="I4643" t="str">
            <v>0</v>
          </cell>
          <cell r="J4643">
            <v>0</v>
          </cell>
          <cell r="K4643">
            <v>500</v>
          </cell>
          <cell r="L4643">
            <v>249</v>
          </cell>
          <cell r="M4643">
            <v>500</v>
          </cell>
          <cell r="N4643">
            <v>500</v>
          </cell>
          <cell r="O4643">
            <v>500</v>
          </cell>
        </row>
        <row r="4644">
          <cell r="A4644" t="str">
            <v>18</v>
          </cell>
          <cell r="B4644" t="str">
            <v>06</v>
          </cell>
          <cell r="C4644" t="str">
            <v>02</v>
          </cell>
          <cell r="D4644" t="str">
            <v>14</v>
          </cell>
          <cell r="E4644" t="str">
            <v>13</v>
          </cell>
          <cell r="F4644" t="str">
            <v>18</v>
          </cell>
          <cell r="G4644" t="str">
            <v>0</v>
          </cell>
          <cell r="H4644" t="str">
            <v>00</v>
          </cell>
          <cell r="I4644" t="str">
            <v>0</v>
          </cell>
          <cell r="J4644">
            <v>565</v>
          </cell>
          <cell r="K4644">
            <v>50000</v>
          </cell>
          <cell r="L4644">
            <v>0</v>
          </cell>
          <cell r="M4644">
            <v>0</v>
          </cell>
          <cell r="N4644">
            <v>500</v>
          </cell>
          <cell r="O4644">
            <v>500</v>
          </cell>
        </row>
        <row r="4645">
          <cell r="A4645" t="str">
            <v>18</v>
          </cell>
          <cell r="B4645" t="str">
            <v>06</v>
          </cell>
          <cell r="C4645" t="str">
            <v>02</v>
          </cell>
          <cell r="D4645" t="str">
            <v>01</v>
          </cell>
          <cell r="E4645" t="str">
            <v>13</v>
          </cell>
          <cell r="F4645" t="str">
            <v>18</v>
          </cell>
          <cell r="G4645" t="str">
            <v>0</v>
          </cell>
          <cell r="H4645" t="str">
            <v>00</v>
          </cell>
          <cell r="I4645" t="str">
            <v>0</v>
          </cell>
          <cell r="J4645">
            <v>0</v>
          </cell>
          <cell r="K4645">
            <v>0</v>
          </cell>
          <cell r="L4645">
            <v>0</v>
          </cell>
          <cell r="M4645">
            <v>60000</v>
          </cell>
          <cell r="N4645">
            <v>0</v>
          </cell>
          <cell r="O4645">
            <v>0</v>
          </cell>
        </row>
        <row r="4646">
          <cell r="A4646" t="str">
            <v>18</v>
          </cell>
          <cell r="B4646" t="str">
            <v>06</v>
          </cell>
          <cell r="C4646" t="str">
            <v>02</v>
          </cell>
          <cell r="D4646" t="str">
            <v>03</v>
          </cell>
          <cell r="E4646" t="str">
            <v>14</v>
          </cell>
          <cell r="F4646" t="str">
            <v>06</v>
          </cell>
          <cell r="G4646" t="str">
            <v>0</v>
          </cell>
          <cell r="H4646" t="str">
            <v>00</v>
          </cell>
          <cell r="I4646" t="str">
            <v>0</v>
          </cell>
          <cell r="J4646">
            <v>0</v>
          </cell>
          <cell r="K4646">
            <v>4000</v>
          </cell>
          <cell r="L4646">
            <v>2888</v>
          </cell>
          <cell r="M4646">
            <v>3500</v>
          </cell>
          <cell r="N4646">
            <v>0</v>
          </cell>
          <cell r="O4646">
            <v>0</v>
          </cell>
        </row>
        <row r="4647">
          <cell r="A4647" t="str">
            <v>18</v>
          </cell>
          <cell r="B4647" t="str">
            <v>06</v>
          </cell>
          <cell r="C4647" t="str">
            <v>02</v>
          </cell>
          <cell r="D4647" t="str">
            <v>03</v>
          </cell>
          <cell r="E4647" t="str">
            <v>14</v>
          </cell>
          <cell r="F4647" t="str">
            <v>06</v>
          </cell>
          <cell r="G4647" t="str">
            <v>2</v>
          </cell>
          <cell r="H4647" t="str">
            <v>00</v>
          </cell>
          <cell r="I4647" t="str">
            <v>0</v>
          </cell>
          <cell r="J4647">
            <v>0</v>
          </cell>
          <cell r="K4647">
            <v>2000</v>
          </cell>
          <cell r="L4647">
            <v>0</v>
          </cell>
          <cell r="M4647">
            <v>2000</v>
          </cell>
          <cell r="N4647">
            <v>3500</v>
          </cell>
          <cell r="O4647">
            <v>3500</v>
          </cell>
        </row>
        <row r="4648">
          <cell r="A4648" t="str">
            <v>18</v>
          </cell>
          <cell r="B4648" t="str">
            <v>06</v>
          </cell>
          <cell r="C4648" t="str">
            <v>02</v>
          </cell>
          <cell r="D4648" t="str">
            <v>03</v>
          </cell>
          <cell r="E4648" t="str">
            <v>14</v>
          </cell>
          <cell r="F4648" t="str">
            <v>06</v>
          </cell>
          <cell r="G4648" t="str">
            <v>3</v>
          </cell>
          <cell r="H4648" t="str">
            <v>00</v>
          </cell>
          <cell r="I4648" t="str">
            <v>0</v>
          </cell>
          <cell r="J4648">
            <v>0</v>
          </cell>
          <cell r="K4648">
            <v>1000</v>
          </cell>
          <cell r="L4648">
            <v>0</v>
          </cell>
          <cell r="M4648">
            <v>1000</v>
          </cell>
          <cell r="N4648">
            <v>2000</v>
          </cell>
          <cell r="O4648">
            <v>2000</v>
          </cell>
        </row>
        <row r="4649">
          <cell r="A4649" t="str">
            <v>18</v>
          </cell>
          <cell r="B4649" t="str">
            <v>06</v>
          </cell>
          <cell r="C4649" t="str">
            <v>02</v>
          </cell>
          <cell r="D4649" t="str">
            <v>03</v>
          </cell>
          <cell r="E4649" t="str">
            <v>14</v>
          </cell>
          <cell r="F4649" t="str">
            <v>06</v>
          </cell>
          <cell r="G4649" t="str">
            <v>4</v>
          </cell>
          <cell r="H4649" t="str">
            <v>00</v>
          </cell>
          <cell r="I4649" t="str">
            <v>0</v>
          </cell>
          <cell r="J4649">
            <v>0</v>
          </cell>
          <cell r="K4649">
            <v>600</v>
          </cell>
          <cell r="L4649">
            <v>0</v>
          </cell>
          <cell r="M4649">
            <v>600</v>
          </cell>
          <cell r="N4649">
            <v>1000</v>
          </cell>
          <cell r="O4649">
            <v>1000</v>
          </cell>
        </row>
        <row r="4650">
          <cell r="A4650" t="str">
            <v>18</v>
          </cell>
          <cell r="B4650" t="str">
            <v>06</v>
          </cell>
          <cell r="C4650" t="str">
            <v>02</v>
          </cell>
          <cell r="D4650" t="str">
            <v>03</v>
          </cell>
          <cell r="E4650" t="str">
            <v>14</v>
          </cell>
          <cell r="F4650" t="str">
            <v>06</v>
          </cell>
          <cell r="G4650" t="str">
            <v>5</v>
          </cell>
          <cell r="H4650" t="str">
            <v>00</v>
          </cell>
          <cell r="I4650" t="str">
            <v>0</v>
          </cell>
          <cell r="J4650">
            <v>0</v>
          </cell>
          <cell r="K4650">
            <v>600</v>
          </cell>
          <cell r="L4650">
            <v>0</v>
          </cell>
          <cell r="M4650">
            <v>600</v>
          </cell>
          <cell r="N4650">
            <v>600</v>
          </cell>
          <cell r="O4650">
            <v>600</v>
          </cell>
        </row>
        <row r="4651">
          <cell r="A4651" t="str">
            <v>18</v>
          </cell>
          <cell r="B4651" t="str">
            <v>06</v>
          </cell>
          <cell r="C4651" t="str">
            <v>02</v>
          </cell>
          <cell r="D4651" t="str">
            <v>03</v>
          </cell>
          <cell r="E4651" t="str">
            <v>14</v>
          </cell>
          <cell r="F4651" t="str">
            <v>06</v>
          </cell>
          <cell r="G4651" t="str">
            <v>6</v>
          </cell>
          <cell r="H4651" t="str">
            <v>00</v>
          </cell>
          <cell r="I4651" t="str">
            <v>0</v>
          </cell>
          <cell r="J4651">
            <v>0</v>
          </cell>
          <cell r="K4651">
            <v>600</v>
          </cell>
          <cell r="L4651">
            <v>612</v>
          </cell>
          <cell r="M4651">
            <v>600</v>
          </cell>
          <cell r="N4651">
            <v>600</v>
          </cell>
          <cell r="O4651">
            <v>600</v>
          </cell>
        </row>
        <row r="4652">
          <cell r="A4652" t="str">
            <v>18</v>
          </cell>
          <cell r="B4652" t="str">
            <v>06</v>
          </cell>
          <cell r="C4652" t="str">
            <v>01</v>
          </cell>
          <cell r="D4652" t="str">
            <v>02</v>
          </cell>
          <cell r="E4652" t="str">
            <v>14</v>
          </cell>
          <cell r="F4652" t="str">
            <v>07</v>
          </cell>
          <cell r="G4652" t="str">
            <v>0</v>
          </cell>
          <cell r="H4652" t="str">
            <v>00</v>
          </cell>
          <cell r="I4652" t="str">
            <v>0</v>
          </cell>
          <cell r="J4652">
            <v>2599</v>
          </cell>
          <cell r="K4652">
            <v>1000</v>
          </cell>
          <cell r="L4652">
            <v>401</v>
          </cell>
          <cell r="M4652">
            <v>500</v>
          </cell>
          <cell r="N4652">
            <v>600</v>
          </cell>
          <cell r="O4652">
            <v>600</v>
          </cell>
        </row>
        <row r="4653">
          <cell r="A4653" t="str">
            <v>18</v>
          </cell>
          <cell r="B4653" t="str">
            <v>06</v>
          </cell>
          <cell r="C4653" t="str">
            <v>02</v>
          </cell>
          <cell r="D4653" t="str">
            <v>03</v>
          </cell>
          <cell r="E4653" t="str">
            <v>14</v>
          </cell>
          <cell r="F4653" t="str">
            <v>07</v>
          </cell>
          <cell r="G4653" t="str">
            <v>0</v>
          </cell>
          <cell r="H4653" t="str">
            <v>00</v>
          </cell>
          <cell r="I4653" t="str">
            <v>0</v>
          </cell>
          <cell r="J4653">
            <v>0</v>
          </cell>
          <cell r="K4653">
            <v>32000</v>
          </cell>
          <cell r="L4653">
            <v>47131</v>
          </cell>
          <cell r="M4653">
            <v>24988</v>
          </cell>
          <cell r="N4653">
            <v>500</v>
          </cell>
          <cell r="O4653">
            <v>500</v>
          </cell>
        </row>
        <row r="4654">
          <cell r="A4654" t="str">
            <v>18</v>
          </cell>
          <cell r="B4654" t="str">
            <v>06</v>
          </cell>
          <cell r="C4654" t="str">
            <v>02</v>
          </cell>
          <cell r="D4654" t="str">
            <v>03</v>
          </cell>
          <cell r="E4654" t="str">
            <v>14</v>
          </cell>
          <cell r="F4654" t="str">
            <v>07</v>
          </cell>
          <cell r="G4654" t="str">
            <v>2</v>
          </cell>
          <cell r="H4654" t="str">
            <v>00</v>
          </cell>
          <cell r="I4654" t="str">
            <v>0</v>
          </cell>
          <cell r="J4654">
            <v>0</v>
          </cell>
          <cell r="K4654">
            <v>2000</v>
          </cell>
          <cell r="L4654">
            <v>0</v>
          </cell>
          <cell r="M4654">
            <v>1000</v>
          </cell>
          <cell r="N4654">
            <v>24988</v>
          </cell>
          <cell r="O4654">
            <v>24988</v>
          </cell>
        </row>
        <row r="4655">
          <cell r="A4655" t="str">
            <v>18</v>
          </cell>
          <cell r="B4655" t="str">
            <v>06</v>
          </cell>
          <cell r="C4655" t="str">
            <v>02</v>
          </cell>
          <cell r="D4655" t="str">
            <v>03</v>
          </cell>
          <cell r="E4655" t="str">
            <v>14</v>
          </cell>
          <cell r="F4655" t="str">
            <v>07</v>
          </cell>
          <cell r="G4655" t="str">
            <v>3</v>
          </cell>
          <cell r="H4655" t="str">
            <v>00</v>
          </cell>
          <cell r="I4655" t="str">
            <v>0</v>
          </cell>
          <cell r="J4655">
            <v>0</v>
          </cell>
          <cell r="K4655">
            <v>2000</v>
          </cell>
          <cell r="L4655">
            <v>0</v>
          </cell>
          <cell r="M4655">
            <v>1000</v>
          </cell>
          <cell r="N4655">
            <v>1000</v>
          </cell>
          <cell r="O4655">
            <v>1000</v>
          </cell>
        </row>
        <row r="4656">
          <cell r="A4656" t="str">
            <v>18</v>
          </cell>
          <cell r="B4656" t="str">
            <v>06</v>
          </cell>
          <cell r="C4656" t="str">
            <v>02</v>
          </cell>
          <cell r="D4656" t="str">
            <v>03</v>
          </cell>
          <cell r="E4656" t="str">
            <v>14</v>
          </cell>
          <cell r="F4656" t="str">
            <v>07</v>
          </cell>
          <cell r="G4656" t="str">
            <v>4</v>
          </cell>
          <cell r="H4656" t="str">
            <v>00</v>
          </cell>
          <cell r="I4656" t="str">
            <v>0</v>
          </cell>
          <cell r="J4656">
            <v>0</v>
          </cell>
          <cell r="K4656">
            <v>1000</v>
          </cell>
          <cell r="L4656">
            <v>0</v>
          </cell>
          <cell r="M4656">
            <v>1000</v>
          </cell>
          <cell r="N4656">
            <v>1000</v>
          </cell>
          <cell r="O4656">
            <v>1000</v>
          </cell>
        </row>
        <row r="4657">
          <cell r="A4657" t="str">
            <v>18</v>
          </cell>
          <cell r="B4657" t="str">
            <v>06</v>
          </cell>
          <cell r="C4657" t="str">
            <v>02</v>
          </cell>
          <cell r="D4657" t="str">
            <v>14</v>
          </cell>
          <cell r="E4657" t="str">
            <v>14</v>
          </cell>
          <cell r="F4657" t="str">
            <v>09</v>
          </cell>
          <cell r="G4657" t="str">
            <v>0</v>
          </cell>
          <cell r="H4657" t="str">
            <v>00</v>
          </cell>
          <cell r="I4657" t="str">
            <v>0</v>
          </cell>
          <cell r="J4657">
            <v>0</v>
          </cell>
          <cell r="K4657">
            <v>10000</v>
          </cell>
          <cell r="L4657">
            <v>6704</v>
          </cell>
          <cell r="M4657">
            <v>7000</v>
          </cell>
          <cell r="N4657">
            <v>1000</v>
          </cell>
          <cell r="O4657">
            <v>1000</v>
          </cell>
        </row>
        <row r="4658">
          <cell r="A4658" t="str">
            <v>18</v>
          </cell>
          <cell r="B4658" t="str">
            <v>06</v>
          </cell>
          <cell r="C4658" t="str">
            <v>02</v>
          </cell>
          <cell r="D4658" t="str">
            <v>06</v>
          </cell>
          <cell r="E4658" t="str">
            <v>14</v>
          </cell>
          <cell r="F4658" t="str">
            <v>14</v>
          </cell>
          <cell r="G4658" t="str">
            <v>0</v>
          </cell>
          <cell r="H4658" t="str">
            <v>00</v>
          </cell>
          <cell r="I4658" t="str">
            <v>0</v>
          </cell>
          <cell r="J4658">
            <v>0</v>
          </cell>
          <cell r="K4658">
            <v>4000</v>
          </cell>
          <cell r="L4658">
            <v>0</v>
          </cell>
          <cell r="M4658">
            <v>4000</v>
          </cell>
          <cell r="N4658">
            <v>7000</v>
          </cell>
          <cell r="O4658">
            <v>7000</v>
          </cell>
        </row>
        <row r="4659">
          <cell r="A4659" t="str">
            <v>18</v>
          </cell>
          <cell r="B4659" t="str">
            <v>06</v>
          </cell>
          <cell r="C4659" t="str">
            <v>02</v>
          </cell>
          <cell r="D4659" t="str">
            <v>05</v>
          </cell>
          <cell r="E4659" t="str">
            <v>14</v>
          </cell>
          <cell r="F4659" t="str">
            <v>18</v>
          </cell>
          <cell r="G4659" t="str">
            <v>0</v>
          </cell>
          <cell r="H4659" t="str">
            <v>00</v>
          </cell>
          <cell r="I4659" t="str">
            <v>0</v>
          </cell>
          <cell r="J4659">
            <v>0</v>
          </cell>
          <cell r="K4659">
            <v>30000</v>
          </cell>
          <cell r="L4659">
            <v>0</v>
          </cell>
          <cell r="M4659">
            <v>10000</v>
          </cell>
          <cell r="N4659">
            <v>4000</v>
          </cell>
          <cell r="O4659">
            <v>4000</v>
          </cell>
        </row>
        <row r="4660">
          <cell r="A4660" t="str">
            <v>18</v>
          </cell>
          <cell r="B4660" t="str">
            <v>06</v>
          </cell>
          <cell r="C4660" t="str">
            <v>02</v>
          </cell>
          <cell r="D4660" t="str">
            <v>03</v>
          </cell>
          <cell r="E4660" t="str">
            <v>14</v>
          </cell>
          <cell r="F4660" t="str">
            <v>80</v>
          </cell>
          <cell r="G4660" t="str">
            <v>1</v>
          </cell>
          <cell r="H4660" t="str">
            <v>00</v>
          </cell>
          <cell r="I4660" t="str">
            <v>0</v>
          </cell>
          <cell r="J4660">
            <v>0</v>
          </cell>
          <cell r="K4660">
            <v>50000</v>
          </cell>
          <cell r="L4660">
            <v>0</v>
          </cell>
          <cell r="M4660">
            <v>10086</v>
          </cell>
          <cell r="N4660">
            <v>10000</v>
          </cell>
          <cell r="O4660">
            <v>10000</v>
          </cell>
        </row>
        <row r="4661">
          <cell r="A4661" t="str">
            <v>18</v>
          </cell>
          <cell r="B4661" t="str">
            <v>06</v>
          </cell>
          <cell r="C4661" t="str">
            <v>02</v>
          </cell>
          <cell r="D4661" t="str">
            <v>03</v>
          </cell>
          <cell r="E4661" t="str">
            <v>20</v>
          </cell>
          <cell r="F4661" t="str">
            <v>08</v>
          </cell>
          <cell r="G4661" t="str">
            <v>1</v>
          </cell>
          <cell r="H4661" t="str">
            <v>00</v>
          </cell>
          <cell r="I4661" t="str">
            <v>0</v>
          </cell>
          <cell r="J4661">
            <v>0</v>
          </cell>
          <cell r="K4661">
            <v>100000</v>
          </cell>
          <cell r="L4661">
            <v>113641</v>
          </cell>
          <cell r="M4661">
            <v>20000</v>
          </cell>
          <cell r="N4661">
            <v>10086</v>
          </cell>
          <cell r="O4661">
            <v>10086</v>
          </cell>
        </row>
        <row r="4662">
          <cell r="A4662" t="str">
            <v>19</v>
          </cell>
          <cell r="B4662" t="str">
            <v>01</v>
          </cell>
          <cell r="C4662" t="str">
            <v>01</v>
          </cell>
          <cell r="D4662" t="str">
            <v>01</v>
          </cell>
          <cell r="E4662" t="str">
            <v>10</v>
          </cell>
          <cell r="F4662" t="str">
            <v>01</v>
          </cell>
          <cell r="G4662" t="str">
            <v>1</v>
          </cell>
          <cell r="H4662" t="str">
            <v>00</v>
          </cell>
          <cell r="I4662" t="str">
            <v>0</v>
          </cell>
          <cell r="J4662">
            <v>800754</v>
          </cell>
          <cell r="K4662">
            <v>1238607</v>
          </cell>
          <cell r="L4662">
            <v>1238607</v>
          </cell>
          <cell r="M4662">
            <v>1360274</v>
          </cell>
          <cell r="N4662">
            <v>1360274</v>
          </cell>
          <cell r="O4662">
            <v>1360274</v>
          </cell>
        </row>
        <row r="4663">
          <cell r="A4663" t="str">
            <v>19</v>
          </cell>
          <cell r="B4663" t="str">
            <v>01</v>
          </cell>
          <cell r="C4663" t="str">
            <v>01</v>
          </cell>
          <cell r="D4663" t="str">
            <v>01</v>
          </cell>
          <cell r="E4663" t="str">
            <v>12</v>
          </cell>
          <cell r="F4663" t="str">
            <v>02</v>
          </cell>
          <cell r="G4663" t="str">
            <v>1</v>
          </cell>
          <cell r="H4663" t="str">
            <v>00</v>
          </cell>
          <cell r="I4663" t="str">
            <v>0</v>
          </cell>
          <cell r="J4663">
            <v>87188</v>
          </cell>
          <cell r="K4663">
            <v>30000</v>
          </cell>
          <cell r="L4663">
            <v>30000</v>
          </cell>
          <cell r="M4663">
            <v>30000</v>
          </cell>
          <cell r="N4663">
            <v>30000</v>
          </cell>
          <cell r="O4663">
            <v>30000</v>
          </cell>
        </row>
        <row r="4664">
          <cell r="A4664" t="str">
            <v>19</v>
          </cell>
          <cell r="B4664" t="str">
            <v>01</v>
          </cell>
          <cell r="C4664" t="str">
            <v>01</v>
          </cell>
          <cell r="D4664" t="str">
            <v>01</v>
          </cell>
          <cell r="E4664" t="str">
            <v>12</v>
          </cell>
          <cell r="F4664" t="str">
            <v>03</v>
          </cell>
          <cell r="G4664" t="str">
            <v>1</v>
          </cell>
          <cell r="H4664" t="str">
            <v>00</v>
          </cell>
          <cell r="I4664" t="str">
            <v>0</v>
          </cell>
          <cell r="J4664">
            <v>1973</v>
          </cell>
          <cell r="K4664">
            <v>2000</v>
          </cell>
          <cell r="L4664">
            <v>2000</v>
          </cell>
          <cell r="M4664">
            <v>2000</v>
          </cell>
          <cell r="N4664">
            <v>2000</v>
          </cell>
          <cell r="O4664">
            <v>2000</v>
          </cell>
        </row>
        <row r="4665">
          <cell r="A4665" t="str">
            <v>19</v>
          </cell>
          <cell r="B4665" t="str">
            <v>01</v>
          </cell>
          <cell r="C4665" t="str">
            <v>01</v>
          </cell>
          <cell r="D4665" t="str">
            <v>01</v>
          </cell>
          <cell r="E4665" t="str">
            <v>13</v>
          </cell>
          <cell r="F4665" t="str">
            <v>01</v>
          </cell>
          <cell r="G4665" t="str">
            <v>1</v>
          </cell>
          <cell r="H4665" t="str">
            <v>00</v>
          </cell>
          <cell r="I4665" t="str">
            <v>0</v>
          </cell>
          <cell r="J4665">
            <v>2989</v>
          </cell>
          <cell r="K4665">
            <v>5000</v>
          </cell>
          <cell r="L4665">
            <v>5000</v>
          </cell>
          <cell r="M4665">
            <v>6600</v>
          </cell>
          <cell r="N4665">
            <v>6600</v>
          </cell>
          <cell r="O4665">
            <v>6600</v>
          </cell>
        </row>
        <row r="4666">
          <cell r="A4666" t="str">
            <v>19</v>
          </cell>
          <cell r="B4666" t="str">
            <v>01</v>
          </cell>
          <cell r="C4666" t="str">
            <v>01</v>
          </cell>
          <cell r="D4666" t="str">
            <v>01</v>
          </cell>
          <cell r="E4666" t="str">
            <v>14</v>
          </cell>
          <cell r="F4666" t="str">
            <v>02</v>
          </cell>
          <cell r="G4666" t="str">
            <v>1</v>
          </cell>
          <cell r="H4666" t="str">
            <v>00</v>
          </cell>
          <cell r="I4666" t="str">
            <v>0</v>
          </cell>
          <cell r="J4666">
            <v>1972</v>
          </cell>
          <cell r="K4666">
            <v>15000</v>
          </cell>
          <cell r="L4666">
            <v>8000</v>
          </cell>
          <cell r="M4666">
            <v>17000</v>
          </cell>
          <cell r="N4666">
            <v>17000</v>
          </cell>
          <cell r="O4666">
            <v>17000</v>
          </cell>
        </row>
        <row r="4667">
          <cell r="A4667" t="str">
            <v>19</v>
          </cell>
          <cell r="B4667" t="str">
            <v>01</v>
          </cell>
          <cell r="C4667" t="str">
            <v>01</v>
          </cell>
          <cell r="D4667" t="str">
            <v>01</v>
          </cell>
          <cell r="E4667" t="str">
            <v>14</v>
          </cell>
          <cell r="F4667" t="str">
            <v>05</v>
          </cell>
          <cell r="G4667" t="str">
            <v>1</v>
          </cell>
          <cell r="H4667" t="str">
            <v>00</v>
          </cell>
          <cell r="I4667" t="str">
            <v>0</v>
          </cell>
          <cell r="J4667">
            <v>968</v>
          </cell>
          <cell r="K4667">
            <v>1000</v>
          </cell>
          <cell r="L4667">
            <v>1000</v>
          </cell>
          <cell r="M4667">
            <v>2200</v>
          </cell>
          <cell r="N4667">
            <v>2200</v>
          </cell>
          <cell r="O4667">
            <v>2200</v>
          </cell>
        </row>
        <row r="4668">
          <cell r="A4668" t="str">
            <v>19</v>
          </cell>
          <cell r="B4668" t="str">
            <v>01</v>
          </cell>
          <cell r="C4668" t="str">
            <v>01</v>
          </cell>
          <cell r="D4668" t="str">
            <v>01</v>
          </cell>
          <cell r="E4668" t="str">
            <v>14</v>
          </cell>
          <cell r="F4668" t="str">
            <v>06</v>
          </cell>
          <cell r="G4668" t="str">
            <v>1</v>
          </cell>
          <cell r="H4668" t="str">
            <v>00</v>
          </cell>
          <cell r="I4668" t="str">
            <v>0</v>
          </cell>
          <cell r="J4668">
            <v>3752</v>
          </cell>
          <cell r="K4668">
            <v>1000</v>
          </cell>
          <cell r="L4668">
            <v>1000</v>
          </cell>
          <cell r="M4668">
            <v>1000</v>
          </cell>
          <cell r="N4668">
            <v>1000</v>
          </cell>
          <cell r="O4668">
            <v>1000</v>
          </cell>
        </row>
        <row r="4669">
          <cell r="A4669" t="str">
            <v>19</v>
          </cell>
          <cell r="B4669" t="str">
            <v>01</v>
          </cell>
          <cell r="C4669" t="str">
            <v>01</v>
          </cell>
          <cell r="D4669" t="str">
            <v>01</v>
          </cell>
          <cell r="E4669" t="str">
            <v>14</v>
          </cell>
          <cell r="F4669" t="str">
            <v>07</v>
          </cell>
          <cell r="G4669" t="str">
            <v>1</v>
          </cell>
          <cell r="H4669" t="str">
            <v>00</v>
          </cell>
          <cell r="I4669" t="str">
            <v>0</v>
          </cell>
          <cell r="J4669">
            <v>259</v>
          </cell>
          <cell r="K4669">
            <v>1000</v>
          </cell>
          <cell r="L4669">
            <v>1000</v>
          </cell>
          <cell r="M4669">
            <v>1000</v>
          </cell>
          <cell r="N4669">
            <v>1000</v>
          </cell>
          <cell r="O4669">
            <v>1000</v>
          </cell>
        </row>
        <row r="4670">
          <cell r="A4670" t="str">
            <v>19</v>
          </cell>
          <cell r="B4670" t="str">
            <v>01</v>
          </cell>
          <cell r="C4670" t="str">
            <v>01</v>
          </cell>
          <cell r="D4670" t="str">
            <v>01</v>
          </cell>
          <cell r="E4670" t="str">
            <v>14</v>
          </cell>
          <cell r="F4670" t="str">
            <v>15</v>
          </cell>
          <cell r="G4670" t="str">
            <v>1</v>
          </cell>
          <cell r="H4670" t="str">
            <v>00</v>
          </cell>
          <cell r="I4670" t="str">
            <v>0</v>
          </cell>
          <cell r="J4670">
            <v>0</v>
          </cell>
          <cell r="K4670">
            <v>0</v>
          </cell>
          <cell r="L4670">
            <v>1</v>
          </cell>
          <cell r="M4670">
            <v>99349</v>
          </cell>
          <cell r="N4670">
            <v>99349</v>
          </cell>
          <cell r="O4670">
            <v>99349</v>
          </cell>
        </row>
        <row r="4671">
          <cell r="A4671" t="str">
            <v>19</v>
          </cell>
          <cell r="B4671" t="str">
            <v>01</v>
          </cell>
          <cell r="C4671" t="str">
            <v>01</v>
          </cell>
          <cell r="D4671" t="str">
            <v>01</v>
          </cell>
          <cell r="E4671" t="str">
            <v>14</v>
          </cell>
          <cell r="F4671" t="str">
            <v>20</v>
          </cell>
          <cell r="G4671" t="str">
            <v>1</v>
          </cell>
          <cell r="H4671" t="str">
            <v>00</v>
          </cell>
          <cell r="I4671" t="str">
            <v>0</v>
          </cell>
          <cell r="J4671">
            <v>0</v>
          </cell>
          <cell r="K4671">
            <v>20000</v>
          </cell>
          <cell r="L4671">
            <v>10000</v>
          </cell>
          <cell r="M4671">
            <v>23466</v>
          </cell>
          <cell r="N4671">
            <v>23466</v>
          </cell>
          <cell r="O4671">
            <v>23466</v>
          </cell>
        </row>
        <row r="4672">
          <cell r="A4672" t="str">
            <v>19</v>
          </cell>
          <cell r="B4672" t="str">
            <v>01</v>
          </cell>
          <cell r="C4672" t="str">
            <v>01</v>
          </cell>
          <cell r="D4672" t="str">
            <v>01</v>
          </cell>
          <cell r="E4672" t="str">
            <v>14</v>
          </cell>
          <cell r="F4672" t="str">
            <v>22</v>
          </cell>
          <cell r="G4672" t="str">
            <v>1</v>
          </cell>
          <cell r="H4672" t="str">
            <v>00</v>
          </cell>
          <cell r="I4672" t="str">
            <v>0</v>
          </cell>
          <cell r="J4672">
            <v>0</v>
          </cell>
          <cell r="K4672">
            <v>501</v>
          </cell>
          <cell r="L4672">
            <v>501</v>
          </cell>
          <cell r="M4672">
            <v>501</v>
          </cell>
          <cell r="N4672">
            <v>501</v>
          </cell>
          <cell r="O4672">
            <v>501</v>
          </cell>
        </row>
        <row r="4673">
          <cell r="A4673" t="str">
            <v>19</v>
          </cell>
          <cell r="B4673" t="str">
            <v>01</v>
          </cell>
          <cell r="C4673" t="str">
            <v>01</v>
          </cell>
          <cell r="D4673" t="str">
            <v>01</v>
          </cell>
          <cell r="E4673" t="str">
            <v>14</v>
          </cell>
          <cell r="F4673" t="str">
            <v>36</v>
          </cell>
          <cell r="G4673" t="str">
            <v>1</v>
          </cell>
          <cell r="H4673" t="str">
            <v>00</v>
          </cell>
          <cell r="I4673" t="str">
            <v>0</v>
          </cell>
          <cell r="J4673">
            <v>0</v>
          </cell>
          <cell r="K4673">
            <v>70001</v>
          </cell>
          <cell r="L4673">
            <v>60149</v>
          </cell>
          <cell r="M4673">
            <v>8000</v>
          </cell>
          <cell r="N4673">
            <v>8000</v>
          </cell>
          <cell r="O4673">
            <v>8000</v>
          </cell>
        </row>
        <row r="4674">
          <cell r="A4674" t="str">
            <v>19</v>
          </cell>
          <cell r="B4674" t="str">
            <v>01</v>
          </cell>
          <cell r="C4674" t="str">
            <v>02</v>
          </cell>
          <cell r="D4674" t="str">
            <v>01</v>
          </cell>
          <cell r="E4674" t="str">
            <v>14</v>
          </cell>
          <cell r="F4674" t="str">
            <v>43</v>
          </cell>
          <cell r="G4674" t="str">
            <v>0</v>
          </cell>
          <cell r="H4674" t="str">
            <v>00</v>
          </cell>
          <cell r="I4674" t="str">
            <v>0</v>
          </cell>
          <cell r="J4674">
            <v>0</v>
          </cell>
          <cell r="K4674">
            <v>20000</v>
          </cell>
          <cell r="L4674">
            <v>20000</v>
          </cell>
          <cell r="M4674">
            <v>8129</v>
          </cell>
          <cell r="N4674">
            <v>8129</v>
          </cell>
          <cell r="O4674">
            <v>8129</v>
          </cell>
        </row>
        <row r="4675">
          <cell r="A4675" t="str">
            <v>19</v>
          </cell>
          <cell r="B4675" t="str">
            <v>01</v>
          </cell>
          <cell r="C4675" t="str">
            <v>01</v>
          </cell>
          <cell r="D4675" t="str">
            <v>01</v>
          </cell>
          <cell r="E4675" t="str">
            <v>14</v>
          </cell>
          <cell r="F4675" t="str">
            <v>45</v>
          </cell>
          <cell r="G4675" t="str">
            <v>1</v>
          </cell>
          <cell r="H4675" t="str">
            <v>00</v>
          </cell>
          <cell r="I4675" t="str">
            <v>0</v>
          </cell>
          <cell r="J4675">
            <v>419097</v>
          </cell>
          <cell r="K4675">
            <v>500000</v>
          </cell>
          <cell r="L4675">
            <v>459500</v>
          </cell>
          <cell r="M4675">
            <v>0</v>
          </cell>
          <cell r="N4675">
            <v>0</v>
          </cell>
          <cell r="O4675">
            <v>0</v>
          </cell>
        </row>
        <row r="4676">
          <cell r="A4676" t="str">
            <v>19</v>
          </cell>
          <cell r="B4676" t="str">
            <v>01</v>
          </cell>
          <cell r="C4676" t="str">
            <v>01</v>
          </cell>
          <cell r="D4676" t="str">
            <v>01</v>
          </cell>
          <cell r="E4676" t="str">
            <v>20</v>
          </cell>
          <cell r="F4676" t="str">
            <v>01</v>
          </cell>
          <cell r="G4676" t="str">
            <v>1</v>
          </cell>
          <cell r="H4676" t="str">
            <v>00</v>
          </cell>
          <cell r="I4676" t="str">
            <v>0</v>
          </cell>
          <cell r="J4676">
            <v>0</v>
          </cell>
          <cell r="K4676">
            <v>10001</v>
          </cell>
          <cell r="L4676">
            <v>10001</v>
          </cell>
          <cell r="M4676">
            <v>1001</v>
          </cell>
          <cell r="N4676">
            <v>1001</v>
          </cell>
          <cell r="O4676">
            <v>1001</v>
          </cell>
        </row>
        <row r="4677">
          <cell r="A4677" t="str">
            <v>19</v>
          </cell>
          <cell r="B4677" t="str">
            <v>01</v>
          </cell>
          <cell r="C4677" t="str">
            <v>01</v>
          </cell>
          <cell r="D4677" t="str">
            <v>01</v>
          </cell>
          <cell r="E4677" t="str">
            <v>20</v>
          </cell>
          <cell r="F4677" t="str">
            <v>04</v>
          </cell>
          <cell r="G4677" t="str">
            <v>0</v>
          </cell>
          <cell r="H4677" t="str">
            <v>00</v>
          </cell>
          <cell r="I4677" t="str">
            <v>0</v>
          </cell>
          <cell r="J4677">
            <v>0</v>
          </cell>
          <cell r="K4677">
            <v>5650</v>
          </cell>
          <cell r="L4677">
            <v>5650</v>
          </cell>
          <cell r="M4677">
            <v>5650</v>
          </cell>
          <cell r="N4677">
            <v>5650</v>
          </cell>
          <cell r="O4677">
            <v>5650</v>
          </cell>
        </row>
        <row r="4678">
          <cell r="A4678" t="str">
            <v>19</v>
          </cell>
          <cell r="B4678" t="str">
            <v>01</v>
          </cell>
          <cell r="C4678" t="str">
            <v>01</v>
          </cell>
          <cell r="D4678" t="str">
            <v>01</v>
          </cell>
          <cell r="E4678" t="str">
            <v>20</v>
          </cell>
          <cell r="F4678" t="str">
            <v>05</v>
          </cell>
          <cell r="G4678" t="str">
            <v>0</v>
          </cell>
          <cell r="H4678" t="str">
            <v>00</v>
          </cell>
          <cell r="I4678" t="str">
            <v>0</v>
          </cell>
          <cell r="J4678">
            <v>0</v>
          </cell>
          <cell r="K4678">
            <v>20000</v>
          </cell>
          <cell r="L4678">
            <v>20000</v>
          </cell>
          <cell r="M4678">
            <v>20000</v>
          </cell>
          <cell r="N4678">
            <v>20000</v>
          </cell>
          <cell r="O4678">
            <v>20000</v>
          </cell>
        </row>
        <row r="4679">
          <cell r="A4679" t="str">
            <v>19</v>
          </cell>
          <cell r="B4679" t="str">
            <v>01</v>
          </cell>
          <cell r="C4679" t="str">
            <v>01</v>
          </cell>
          <cell r="D4679" t="str">
            <v>02</v>
          </cell>
          <cell r="E4679" t="str">
            <v>11</v>
          </cell>
          <cell r="F4679" t="str">
            <v>01</v>
          </cell>
          <cell r="G4679" t="str">
            <v>2</v>
          </cell>
          <cell r="H4679" t="str">
            <v>00</v>
          </cell>
          <cell r="I4679" t="str">
            <v>0</v>
          </cell>
          <cell r="J4679">
            <v>0</v>
          </cell>
          <cell r="K4679">
            <v>3000</v>
          </cell>
          <cell r="L4679">
            <v>3000</v>
          </cell>
          <cell r="M4679">
            <v>1000</v>
          </cell>
          <cell r="N4679">
            <v>1000</v>
          </cell>
          <cell r="O4679">
            <v>1000</v>
          </cell>
        </row>
        <row r="4680">
          <cell r="A4680" t="str">
            <v>19</v>
          </cell>
          <cell r="B4680" t="str">
            <v>01</v>
          </cell>
          <cell r="C4680" t="str">
            <v>01</v>
          </cell>
          <cell r="D4680" t="str">
            <v>02</v>
          </cell>
          <cell r="E4680" t="str">
            <v>11</v>
          </cell>
          <cell r="F4680" t="str">
            <v>01</v>
          </cell>
          <cell r="G4680" t="str">
            <v>3</v>
          </cell>
          <cell r="H4680" t="str">
            <v>00</v>
          </cell>
          <cell r="I4680" t="str">
            <v>0</v>
          </cell>
          <cell r="J4680">
            <v>0</v>
          </cell>
          <cell r="K4680">
            <v>2500</v>
          </cell>
          <cell r="L4680">
            <v>2500</v>
          </cell>
          <cell r="M4680">
            <v>2000</v>
          </cell>
          <cell r="N4680">
            <v>2000</v>
          </cell>
          <cell r="O4680">
            <v>2000</v>
          </cell>
        </row>
        <row r="4681">
          <cell r="A4681" t="str">
            <v>19</v>
          </cell>
          <cell r="B4681" t="str">
            <v>01</v>
          </cell>
          <cell r="C4681" t="str">
            <v>01</v>
          </cell>
          <cell r="D4681" t="str">
            <v>02</v>
          </cell>
          <cell r="E4681" t="str">
            <v>11</v>
          </cell>
          <cell r="F4681" t="str">
            <v>01</v>
          </cell>
          <cell r="G4681" t="str">
            <v>4</v>
          </cell>
          <cell r="H4681" t="str">
            <v>00</v>
          </cell>
          <cell r="I4681" t="str">
            <v>0</v>
          </cell>
          <cell r="J4681">
            <v>0</v>
          </cell>
          <cell r="K4681">
            <v>2500</v>
          </cell>
          <cell r="L4681">
            <v>2500</v>
          </cell>
          <cell r="M4681">
            <v>1200</v>
          </cell>
          <cell r="N4681">
            <v>1200</v>
          </cell>
          <cell r="O4681">
            <v>1200</v>
          </cell>
        </row>
        <row r="4682">
          <cell r="A4682" t="str">
            <v>19</v>
          </cell>
          <cell r="B4682" t="str">
            <v>01</v>
          </cell>
          <cell r="C4682" t="str">
            <v>01</v>
          </cell>
          <cell r="D4682" t="str">
            <v>02</v>
          </cell>
          <cell r="E4682" t="str">
            <v>12</v>
          </cell>
          <cell r="F4682" t="str">
            <v>01</v>
          </cell>
          <cell r="G4682" t="str">
            <v>2</v>
          </cell>
          <cell r="H4682" t="str">
            <v>00</v>
          </cell>
          <cell r="I4682" t="str">
            <v>0</v>
          </cell>
          <cell r="J4682">
            <v>0</v>
          </cell>
          <cell r="K4682">
            <v>200</v>
          </cell>
          <cell r="L4682">
            <v>200</v>
          </cell>
          <cell r="M4682">
            <v>200</v>
          </cell>
          <cell r="N4682">
            <v>200</v>
          </cell>
          <cell r="O4682">
            <v>200</v>
          </cell>
        </row>
        <row r="4683">
          <cell r="A4683" t="str">
            <v>19</v>
          </cell>
          <cell r="B4683" t="str">
            <v>01</v>
          </cell>
          <cell r="C4683" t="str">
            <v>01</v>
          </cell>
          <cell r="D4683" t="str">
            <v>02</v>
          </cell>
          <cell r="E4683" t="str">
            <v>12</v>
          </cell>
          <cell r="F4683" t="str">
            <v>01</v>
          </cell>
          <cell r="G4683" t="str">
            <v>3</v>
          </cell>
          <cell r="H4683" t="str">
            <v>00</v>
          </cell>
          <cell r="I4683" t="str">
            <v>0</v>
          </cell>
          <cell r="J4683">
            <v>0</v>
          </cell>
          <cell r="K4683">
            <v>500</v>
          </cell>
          <cell r="L4683">
            <v>500</v>
          </cell>
          <cell r="M4683">
            <v>250</v>
          </cell>
          <cell r="N4683">
            <v>250</v>
          </cell>
          <cell r="O4683">
            <v>250</v>
          </cell>
        </row>
        <row r="4684">
          <cell r="A4684" t="str">
            <v>19</v>
          </cell>
          <cell r="B4684" t="str">
            <v>01</v>
          </cell>
          <cell r="C4684" t="str">
            <v>01</v>
          </cell>
          <cell r="D4684" t="str">
            <v>02</v>
          </cell>
          <cell r="E4684" t="str">
            <v>12</v>
          </cell>
          <cell r="F4684" t="str">
            <v>01</v>
          </cell>
          <cell r="G4684" t="str">
            <v>4</v>
          </cell>
          <cell r="H4684" t="str">
            <v>00</v>
          </cell>
          <cell r="I4684" t="str">
            <v>0</v>
          </cell>
          <cell r="J4684">
            <v>0</v>
          </cell>
          <cell r="K4684">
            <v>100</v>
          </cell>
          <cell r="L4684">
            <v>100</v>
          </cell>
          <cell r="M4684">
            <v>100</v>
          </cell>
          <cell r="N4684">
            <v>100</v>
          </cell>
          <cell r="O4684">
            <v>100</v>
          </cell>
        </row>
        <row r="4685">
          <cell r="A4685" t="str">
            <v>19</v>
          </cell>
          <cell r="B4685" t="str">
            <v>01</v>
          </cell>
          <cell r="C4685" t="str">
            <v>01</v>
          </cell>
          <cell r="D4685" t="str">
            <v>02</v>
          </cell>
          <cell r="E4685" t="str">
            <v>12</v>
          </cell>
          <cell r="F4685" t="str">
            <v>03</v>
          </cell>
          <cell r="G4685" t="str">
            <v>2</v>
          </cell>
          <cell r="H4685" t="str">
            <v>00</v>
          </cell>
          <cell r="I4685" t="str">
            <v>0</v>
          </cell>
          <cell r="J4685">
            <v>0</v>
          </cell>
          <cell r="K4685">
            <v>300</v>
          </cell>
          <cell r="L4685">
            <v>300</v>
          </cell>
          <cell r="M4685">
            <v>300</v>
          </cell>
          <cell r="N4685">
            <v>300</v>
          </cell>
          <cell r="O4685">
            <v>300</v>
          </cell>
        </row>
        <row r="4686">
          <cell r="A4686" t="str">
            <v>19</v>
          </cell>
          <cell r="B4686" t="str">
            <v>01</v>
          </cell>
          <cell r="C4686" t="str">
            <v>01</v>
          </cell>
          <cell r="D4686" t="str">
            <v>02</v>
          </cell>
          <cell r="E4686" t="str">
            <v>12</v>
          </cell>
          <cell r="F4686" t="str">
            <v>03</v>
          </cell>
          <cell r="G4686" t="str">
            <v>3</v>
          </cell>
          <cell r="H4686" t="str">
            <v>00</v>
          </cell>
          <cell r="I4686" t="str">
            <v>0</v>
          </cell>
          <cell r="J4686">
            <v>0</v>
          </cell>
          <cell r="K4686">
            <v>300</v>
          </cell>
          <cell r="L4686">
            <v>300</v>
          </cell>
          <cell r="M4686">
            <v>300</v>
          </cell>
          <cell r="N4686">
            <v>300</v>
          </cell>
          <cell r="O4686">
            <v>300</v>
          </cell>
        </row>
        <row r="4687">
          <cell r="A4687" t="str">
            <v>19</v>
          </cell>
          <cell r="B4687" t="str">
            <v>01</v>
          </cell>
          <cell r="C4687" t="str">
            <v>01</v>
          </cell>
          <cell r="D4687" t="str">
            <v>02</v>
          </cell>
          <cell r="E4687" t="str">
            <v>12</v>
          </cell>
          <cell r="F4687" t="str">
            <v>03</v>
          </cell>
          <cell r="G4687" t="str">
            <v>4</v>
          </cell>
          <cell r="H4687" t="str">
            <v>00</v>
          </cell>
          <cell r="I4687" t="str">
            <v>0</v>
          </cell>
          <cell r="J4687">
            <v>0</v>
          </cell>
          <cell r="K4687">
            <v>300</v>
          </cell>
          <cell r="L4687">
            <v>300</v>
          </cell>
          <cell r="M4687">
            <v>300</v>
          </cell>
          <cell r="N4687">
            <v>300</v>
          </cell>
          <cell r="O4687">
            <v>300</v>
          </cell>
        </row>
        <row r="4688">
          <cell r="A4688" t="str">
            <v>19</v>
          </cell>
          <cell r="B4688" t="str">
            <v>01</v>
          </cell>
          <cell r="C4688" t="str">
            <v>01</v>
          </cell>
          <cell r="D4688" t="str">
            <v>02</v>
          </cell>
          <cell r="E4688" t="str">
            <v>14</v>
          </cell>
          <cell r="F4688" t="str">
            <v>02</v>
          </cell>
          <cell r="G4688" t="str">
            <v>2</v>
          </cell>
          <cell r="H4688" t="str">
            <v>00</v>
          </cell>
          <cell r="I4688" t="str">
            <v>0</v>
          </cell>
          <cell r="J4688">
            <v>0</v>
          </cell>
          <cell r="K4688">
            <v>500</v>
          </cell>
          <cell r="L4688">
            <v>350</v>
          </cell>
          <cell r="M4688">
            <v>350</v>
          </cell>
          <cell r="N4688">
            <v>350</v>
          </cell>
          <cell r="O4688">
            <v>350</v>
          </cell>
        </row>
        <row r="4689">
          <cell r="A4689" t="str">
            <v>19</v>
          </cell>
          <cell r="B4689" t="str">
            <v>01</v>
          </cell>
          <cell r="C4689" t="str">
            <v>01</v>
          </cell>
          <cell r="D4689" t="str">
            <v>02</v>
          </cell>
          <cell r="E4689" t="str">
            <v>14</v>
          </cell>
          <cell r="F4689" t="str">
            <v>02</v>
          </cell>
          <cell r="G4689" t="str">
            <v>3</v>
          </cell>
          <cell r="H4689" t="str">
            <v>00</v>
          </cell>
          <cell r="I4689" t="str">
            <v>0</v>
          </cell>
          <cell r="J4689">
            <v>0</v>
          </cell>
          <cell r="K4689">
            <v>400</v>
          </cell>
          <cell r="L4689">
            <v>400</v>
          </cell>
          <cell r="M4689">
            <v>400</v>
          </cell>
          <cell r="N4689">
            <v>400</v>
          </cell>
          <cell r="O4689">
            <v>400</v>
          </cell>
        </row>
        <row r="4690">
          <cell r="A4690" t="str">
            <v>19</v>
          </cell>
          <cell r="B4690" t="str">
            <v>01</v>
          </cell>
          <cell r="C4690" t="str">
            <v>01</v>
          </cell>
          <cell r="D4690" t="str">
            <v>02</v>
          </cell>
          <cell r="E4690" t="str">
            <v>14</v>
          </cell>
          <cell r="F4690" t="str">
            <v>02</v>
          </cell>
          <cell r="G4690" t="str">
            <v>4</v>
          </cell>
          <cell r="H4690" t="str">
            <v>00</v>
          </cell>
          <cell r="I4690" t="str">
            <v>0</v>
          </cell>
          <cell r="J4690">
            <v>0</v>
          </cell>
          <cell r="K4690">
            <v>700</v>
          </cell>
          <cell r="L4690">
            <v>350</v>
          </cell>
          <cell r="M4690">
            <v>350</v>
          </cell>
          <cell r="N4690">
            <v>350</v>
          </cell>
          <cell r="O4690">
            <v>350</v>
          </cell>
        </row>
        <row r="4691">
          <cell r="A4691" t="str">
            <v>19</v>
          </cell>
          <cell r="B4691" t="str">
            <v>01</v>
          </cell>
          <cell r="C4691" t="str">
            <v>01</v>
          </cell>
          <cell r="D4691" t="str">
            <v>02</v>
          </cell>
          <cell r="E4691" t="str">
            <v>14</v>
          </cell>
          <cell r="F4691" t="str">
            <v>05</v>
          </cell>
          <cell r="G4691" t="str">
            <v>2</v>
          </cell>
          <cell r="H4691" t="str">
            <v>00</v>
          </cell>
          <cell r="I4691" t="str">
            <v>0</v>
          </cell>
          <cell r="J4691">
            <v>0</v>
          </cell>
          <cell r="K4691">
            <v>200</v>
          </cell>
          <cell r="L4691">
            <v>200</v>
          </cell>
          <cell r="M4691">
            <v>200</v>
          </cell>
          <cell r="N4691">
            <v>200</v>
          </cell>
          <cell r="O4691">
            <v>200</v>
          </cell>
        </row>
        <row r="4692">
          <cell r="A4692" t="str">
            <v>19</v>
          </cell>
          <cell r="B4692" t="str">
            <v>01</v>
          </cell>
          <cell r="C4692" t="str">
            <v>01</v>
          </cell>
          <cell r="D4692" t="str">
            <v>02</v>
          </cell>
          <cell r="E4692" t="str">
            <v>14</v>
          </cell>
          <cell r="F4692" t="str">
            <v>05</v>
          </cell>
          <cell r="G4692" t="str">
            <v>3</v>
          </cell>
          <cell r="H4692" t="str">
            <v>00</v>
          </cell>
          <cell r="I4692" t="str">
            <v>0</v>
          </cell>
          <cell r="J4692">
            <v>0</v>
          </cell>
          <cell r="K4692">
            <v>200</v>
          </cell>
          <cell r="L4692">
            <v>200</v>
          </cell>
          <cell r="M4692">
            <v>200</v>
          </cell>
          <cell r="N4692">
            <v>200</v>
          </cell>
          <cell r="O4692">
            <v>200</v>
          </cell>
        </row>
        <row r="4693">
          <cell r="A4693" t="str">
            <v>19</v>
          </cell>
          <cell r="B4693" t="str">
            <v>01</v>
          </cell>
          <cell r="C4693" t="str">
            <v>01</v>
          </cell>
          <cell r="D4693" t="str">
            <v>02</v>
          </cell>
          <cell r="E4693" t="str">
            <v>14</v>
          </cell>
          <cell r="F4693" t="str">
            <v>05</v>
          </cell>
          <cell r="G4693" t="str">
            <v>4</v>
          </cell>
          <cell r="H4693" t="str">
            <v>00</v>
          </cell>
          <cell r="I4693" t="str">
            <v>0</v>
          </cell>
          <cell r="J4693">
            <v>0</v>
          </cell>
          <cell r="K4693">
            <v>200</v>
          </cell>
          <cell r="L4693">
            <v>200</v>
          </cell>
          <cell r="M4693">
            <v>200</v>
          </cell>
          <cell r="N4693">
            <v>200</v>
          </cell>
          <cell r="O4693">
            <v>200</v>
          </cell>
        </row>
        <row r="4694">
          <cell r="A4694" t="str">
            <v>19</v>
          </cell>
          <cell r="B4694" t="str">
            <v>01</v>
          </cell>
          <cell r="C4694" t="str">
            <v>01</v>
          </cell>
          <cell r="D4694" t="str">
            <v>02</v>
          </cell>
          <cell r="E4694" t="str">
            <v>14</v>
          </cell>
          <cell r="F4694" t="str">
            <v>06</v>
          </cell>
          <cell r="G4694" t="str">
            <v>4</v>
          </cell>
          <cell r="H4694" t="str">
            <v>00</v>
          </cell>
          <cell r="I4694" t="str">
            <v>0</v>
          </cell>
          <cell r="J4694">
            <v>0</v>
          </cell>
          <cell r="K4694">
            <v>0</v>
          </cell>
          <cell r="L4694">
            <v>0</v>
          </cell>
          <cell r="M4694">
            <v>250</v>
          </cell>
          <cell r="N4694">
            <v>250</v>
          </cell>
          <cell r="O4694">
            <v>250</v>
          </cell>
        </row>
        <row r="4695">
          <cell r="A4695" t="str">
            <v>19</v>
          </cell>
          <cell r="B4695" t="str">
            <v>01</v>
          </cell>
          <cell r="C4695" t="str">
            <v>01</v>
          </cell>
          <cell r="D4695" t="str">
            <v>02</v>
          </cell>
          <cell r="E4695" t="str">
            <v>14</v>
          </cell>
          <cell r="F4695" t="str">
            <v>06</v>
          </cell>
          <cell r="G4695" t="str">
            <v>2</v>
          </cell>
          <cell r="H4695" t="str">
            <v>00</v>
          </cell>
          <cell r="I4695" t="str">
            <v>0</v>
          </cell>
          <cell r="J4695">
            <v>0</v>
          </cell>
          <cell r="K4695">
            <v>300</v>
          </cell>
          <cell r="L4695">
            <v>300</v>
          </cell>
          <cell r="M4695">
            <v>300</v>
          </cell>
          <cell r="N4695">
            <v>300</v>
          </cell>
          <cell r="O4695">
            <v>300</v>
          </cell>
        </row>
        <row r="4696">
          <cell r="A4696" t="str">
            <v>19</v>
          </cell>
          <cell r="B4696" t="str">
            <v>01</v>
          </cell>
          <cell r="C4696" t="str">
            <v>01</v>
          </cell>
          <cell r="D4696" t="str">
            <v>02</v>
          </cell>
          <cell r="E4696" t="str">
            <v>14</v>
          </cell>
          <cell r="F4696" t="str">
            <v>06</v>
          </cell>
          <cell r="G4696" t="str">
            <v>3</v>
          </cell>
          <cell r="H4696" t="str">
            <v>00</v>
          </cell>
          <cell r="I4696" t="str">
            <v>0</v>
          </cell>
          <cell r="J4696">
            <v>0</v>
          </cell>
          <cell r="K4696">
            <v>250</v>
          </cell>
          <cell r="L4696">
            <v>250</v>
          </cell>
          <cell r="M4696">
            <v>250</v>
          </cell>
          <cell r="N4696">
            <v>250</v>
          </cell>
          <cell r="O4696">
            <v>250</v>
          </cell>
        </row>
        <row r="4697">
          <cell r="A4697" t="str">
            <v>19</v>
          </cell>
          <cell r="B4697" t="str">
            <v>01</v>
          </cell>
          <cell r="C4697" t="str">
            <v>01</v>
          </cell>
          <cell r="D4697" t="str">
            <v>02</v>
          </cell>
          <cell r="E4697" t="str">
            <v>14</v>
          </cell>
          <cell r="F4697" t="str">
            <v>13</v>
          </cell>
          <cell r="G4697" t="str">
            <v>2</v>
          </cell>
          <cell r="H4697" t="str">
            <v>00</v>
          </cell>
          <cell r="I4697" t="str">
            <v>0</v>
          </cell>
          <cell r="J4697">
            <v>0</v>
          </cell>
          <cell r="K4697">
            <v>2000</v>
          </cell>
          <cell r="L4697">
            <v>200</v>
          </cell>
          <cell r="M4697">
            <v>2400</v>
          </cell>
          <cell r="N4697">
            <v>2400</v>
          </cell>
          <cell r="O4697">
            <v>2400</v>
          </cell>
        </row>
        <row r="4698">
          <cell r="A4698" t="str">
            <v>19</v>
          </cell>
          <cell r="B4698" t="str">
            <v>01</v>
          </cell>
          <cell r="C4698" t="str">
            <v>01</v>
          </cell>
          <cell r="D4698" t="str">
            <v>02</v>
          </cell>
          <cell r="E4698" t="str">
            <v>14</v>
          </cell>
          <cell r="F4698" t="str">
            <v>13</v>
          </cell>
          <cell r="G4698" t="str">
            <v>3</v>
          </cell>
          <cell r="H4698" t="str">
            <v>00</v>
          </cell>
          <cell r="I4698" t="str">
            <v>0</v>
          </cell>
          <cell r="J4698">
            <v>0</v>
          </cell>
          <cell r="K4698">
            <v>200</v>
          </cell>
          <cell r="L4698">
            <v>200</v>
          </cell>
          <cell r="M4698">
            <v>200</v>
          </cell>
          <cell r="N4698">
            <v>200</v>
          </cell>
          <cell r="O4698">
            <v>200</v>
          </cell>
        </row>
        <row r="4699">
          <cell r="A4699" t="str">
            <v>19</v>
          </cell>
          <cell r="B4699" t="str">
            <v>01</v>
          </cell>
          <cell r="C4699" t="str">
            <v>01</v>
          </cell>
          <cell r="D4699" t="str">
            <v>02</v>
          </cell>
          <cell r="E4699" t="str">
            <v>14</v>
          </cell>
          <cell r="F4699" t="str">
            <v>13</v>
          </cell>
          <cell r="G4699" t="str">
            <v>4</v>
          </cell>
          <cell r="H4699" t="str">
            <v>00</v>
          </cell>
          <cell r="I4699" t="str">
            <v>0</v>
          </cell>
          <cell r="J4699">
            <v>0</v>
          </cell>
          <cell r="K4699">
            <v>200</v>
          </cell>
          <cell r="L4699">
            <v>200</v>
          </cell>
          <cell r="M4699">
            <v>200</v>
          </cell>
          <cell r="N4699">
            <v>200</v>
          </cell>
          <cell r="O4699">
            <v>200</v>
          </cell>
        </row>
        <row r="4700">
          <cell r="A4700" t="str">
            <v>19</v>
          </cell>
          <cell r="B4700" t="str">
            <v>01</v>
          </cell>
          <cell r="C4700" t="str">
            <v>01</v>
          </cell>
          <cell r="D4700" t="str">
            <v>01</v>
          </cell>
          <cell r="E4700" t="str">
            <v>14</v>
          </cell>
          <cell r="F4700" t="str">
            <v>18</v>
          </cell>
          <cell r="G4700" t="str">
            <v>0</v>
          </cell>
          <cell r="H4700" t="str">
            <v>00</v>
          </cell>
          <cell r="I4700" t="str">
            <v>0</v>
          </cell>
          <cell r="J4700">
            <v>0</v>
          </cell>
          <cell r="K4700">
            <v>701</v>
          </cell>
          <cell r="L4700">
            <v>701</v>
          </cell>
          <cell r="M4700">
            <v>701</v>
          </cell>
          <cell r="N4700">
            <v>701</v>
          </cell>
          <cell r="O4700">
            <v>701</v>
          </cell>
        </row>
        <row r="4701">
          <cell r="A4701" t="str">
            <v>19</v>
          </cell>
          <cell r="B4701" t="str">
            <v>01</v>
          </cell>
          <cell r="C4701" t="str">
            <v>01</v>
          </cell>
          <cell r="D4701" t="str">
            <v>02</v>
          </cell>
          <cell r="E4701" t="str">
            <v>20</v>
          </cell>
          <cell r="F4701" t="str">
            <v>00</v>
          </cell>
          <cell r="G4701" t="str">
            <v>4</v>
          </cell>
          <cell r="H4701" t="str">
            <v>00</v>
          </cell>
          <cell r="I4701" t="str">
            <v>0</v>
          </cell>
          <cell r="J4701">
            <v>0</v>
          </cell>
          <cell r="K4701">
            <v>1</v>
          </cell>
          <cell r="L4701">
            <v>1</v>
          </cell>
          <cell r="M4701">
            <v>1</v>
          </cell>
          <cell r="N4701">
            <v>1</v>
          </cell>
          <cell r="O4701">
            <v>1</v>
          </cell>
        </row>
        <row r="4702">
          <cell r="A4702" t="str">
            <v>19</v>
          </cell>
          <cell r="B4702" t="str">
            <v>01</v>
          </cell>
          <cell r="C4702" t="str">
            <v>02</v>
          </cell>
          <cell r="D4702" t="str">
            <v>01</v>
          </cell>
          <cell r="E4702" t="str">
            <v>12</v>
          </cell>
          <cell r="F4702" t="str">
            <v>01</v>
          </cell>
          <cell r="G4702" t="str">
            <v>0</v>
          </cell>
          <cell r="H4702" t="str">
            <v>00</v>
          </cell>
          <cell r="I4702" t="str">
            <v>0</v>
          </cell>
          <cell r="J4702">
            <v>0</v>
          </cell>
          <cell r="K4702">
            <v>700</v>
          </cell>
          <cell r="L4702">
            <v>700</v>
          </cell>
          <cell r="M4702">
            <v>0</v>
          </cell>
          <cell r="N4702">
            <v>0</v>
          </cell>
          <cell r="O4702">
            <v>0</v>
          </cell>
        </row>
        <row r="4703">
          <cell r="A4703" t="str">
            <v>19</v>
          </cell>
          <cell r="B4703" t="str">
            <v>01</v>
          </cell>
          <cell r="C4703" t="str">
            <v>02</v>
          </cell>
          <cell r="D4703" t="str">
            <v>01</v>
          </cell>
          <cell r="E4703" t="str">
            <v>12</v>
          </cell>
          <cell r="F4703" t="str">
            <v>03</v>
          </cell>
          <cell r="G4703" t="str">
            <v>0</v>
          </cell>
          <cell r="H4703" t="str">
            <v>00</v>
          </cell>
          <cell r="I4703" t="str">
            <v>0</v>
          </cell>
          <cell r="J4703">
            <v>1488</v>
          </cell>
          <cell r="K4703">
            <v>1500</v>
          </cell>
          <cell r="L4703">
            <v>1500</v>
          </cell>
          <cell r="M4703">
            <v>1500</v>
          </cell>
          <cell r="N4703">
            <v>1500</v>
          </cell>
          <cell r="O4703">
            <v>1500</v>
          </cell>
        </row>
        <row r="4704">
          <cell r="A4704" t="str">
            <v>19</v>
          </cell>
          <cell r="B4704" t="str">
            <v>01</v>
          </cell>
          <cell r="C4704" t="str">
            <v>02</v>
          </cell>
          <cell r="D4704" t="str">
            <v>01</v>
          </cell>
          <cell r="E4704" t="str">
            <v>14</v>
          </cell>
          <cell r="F4704" t="str">
            <v>02</v>
          </cell>
          <cell r="G4704" t="str">
            <v>0</v>
          </cell>
          <cell r="H4704" t="str">
            <v>00</v>
          </cell>
          <cell r="I4704" t="str">
            <v>0</v>
          </cell>
          <cell r="J4704">
            <v>2949</v>
          </cell>
          <cell r="K4704">
            <v>3000</v>
          </cell>
          <cell r="L4704">
            <v>3000</v>
          </cell>
          <cell r="M4704">
            <v>0</v>
          </cell>
          <cell r="N4704">
            <v>0</v>
          </cell>
          <cell r="O4704">
            <v>0</v>
          </cell>
        </row>
        <row r="4705">
          <cell r="A4705" t="str">
            <v>19</v>
          </cell>
          <cell r="B4705" t="str">
            <v>01</v>
          </cell>
          <cell r="C4705" t="str">
            <v>02</v>
          </cell>
          <cell r="D4705" t="str">
            <v>01</v>
          </cell>
          <cell r="E4705" t="str">
            <v>14</v>
          </cell>
          <cell r="F4705" t="str">
            <v>05</v>
          </cell>
          <cell r="G4705" t="str">
            <v>0</v>
          </cell>
          <cell r="H4705" t="str">
            <v>00</v>
          </cell>
          <cell r="I4705" t="str">
            <v>0</v>
          </cell>
          <cell r="J4705">
            <v>944</v>
          </cell>
          <cell r="K4705">
            <v>1000</v>
          </cell>
          <cell r="L4705">
            <v>1000</v>
          </cell>
          <cell r="M4705">
            <v>0</v>
          </cell>
          <cell r="N4705">
            <v>0</v>
          </cell>
          <cell r="O4705">
            <v>0</v>
          </cell>
        </row>
        <row r="4706">
          <cell r="A4706" t="str">
            <v>19</v>
          </cell>
          <cell r="B4706" t="str">
            <v>01</v>
          </cell>
          <cell r="C4706" t="str">
            <v>02</v>
          </cell>
          <cell r="D4706" t="str">
            <v>01</v>
          </cell>
          <cell r="E4706" t="str">
            <v>14</v>
          </cell>
          <cell r="F4706" t="str">
            <v>06</v>
          </cell>
          <cell r="G4706" t="str">
            <v>0</v>
          </cell>
          <cell r="H4706" t="str">
            <v>00</v>
          </cell>
          <cell r="I4706" t="str">
            <v>0</v>
          </cell>
          <cell r="J4706">
            <v>748</v>
          </cell>
          <cell r="K4706">
            <v>1000</v>
          </cell>
          <cell r="L4706">
            <v>1000</v>
          </cell>
          <cell r="M4706">
            <v>2000</v>
          </cell>
          <cell r="N4706">
            <v>2000</v>
          </cell>
          <cell r="O4706">
            <v>2000</v>
          </cell>
        </row>
        <row r="4707">
          <cell r="A4707" t="str">
            <v>19</v>
          </cell>
          <cell r="B4707" t="str">
            <v>01</v>
          </cell>
          <cell r="C4707" t="str">
            <v>02</v>
          </cell>
          <cell r="D4707" t="str">
            <v>01</v>
          </cell>
          <cell r="E4707" t="str">
            <v>14</v>
          </cell>
          <cell r="F4707" t="str">
            <v>07</v>
          </cell>
          <cell r="G4707" t="str">
            <v>0</v>
          </cell>
          <cell r="H4707" t="str">
            <v>00</v>
          </cell>
          <cell r="I4707" t="str">
            <v>0</v>
          </cell>
          <cell r="J4707">
            <v>0</v>
          </cell>
          <cell r="K4707">
            <v>750</v>
          </cell>
          <cell r="L4707">
            <v>750</v>
          </cell>
          <cell r="M4707">
            <v>750</v>
          </cell>
          <cell r="N4707">
            <v>750</v>
          </cell>
          <cell r="O4707">
            <v>750</v>
          </cell>
        </row>
        <row r="4708">
          <cell r="A4708" t="str">
            <v>19</v>
          </cell>
          <cell r="B4708" t="str">
            <v>01</v>
          </cell>
          <cell r="C4708" t="str">
            <v>02</v>
          </cell>
          <cell r="D4708" t="str">
            <v>01</v>
          </cell>
          <cell r="E4708" t="str">
            <v>14</v>
          </cell>
          <cell r="F4708" t="str">
            <v>15</v>
          </cell>
          <cell r="G4708" t="str">
            <v>1</v>
          </cell>
          <cell r="H4708" t="str">
            <v>00</v>
          </cell>
          <cell r="I4708" t="str">
            <v>0</v>
          </cell>
          <cell r="J4708">
            <v>25795</v>
          </cell>
          <cell r="K4708">
            <v>30000</v>
          </cell>
          <cell r="L4708">
            <v>30000</v>
          </cell>
          <cell r="M4708">
            <v>0</v>
          </cell>
          <cell r="N4708">
            <v>0</v>
          </cell>
          <cell r="O4708">
            <v>0</v>
          </cell>
        </row>
        <row r="4709">
          <cell r="A4709" t="str">
            <v>19</v>
          </cell>
          <cell r="B4709" t="str">
            <v>01</v>
          </cell>
          <cell r="C4709" t="str">
            <v>02</v>
          </cell>
          <cell r="D4709" t="str">
            <v>01</v>
          </cell>
          <cell r="E4709" t="str">
            <v>14</v>
          </cell>
          <cell r="F4709" t="str">
            <v>17</v>
          </cell>
          <cell r="G4709" t="str">
            <v>0</v>
          </cell>
          <cell r="H4709" t="str">
            <v>00</v>
          </cell>
          <cell r="I4709" t="str">
            <v>0</v>
          </cell>
          <cell r="J4709">
            <v>16843</v>
          </cell>
          <cell r="K4709">
            <v>10000</v>
          </cell>
          <cell r="L4709">
            <v>10000</v>
          </cell>
          <cell r="M4709">
            <v>0</v>
          </cell>
          <cell r="N4709">
            <v>0</v>
          </cell>
          <cell r="O4709">
            <v>0</v>
          </cell>
        </row>
        <row r="4710">
          <cell r="A4710" t="str">
            <v>19</v>
          </cell>
          <cell r="B4710" t="str">
            <v>01</v>
          </cell>
          <cell r="C4710" t="str">
            <v>02</v>
          </cell>
          <cell r="D4710" t="str">
            <v>01</v>
          </cell>
          <cell r="E4710" t="str">
            <v>14</v>
          </cell>
          <cell r="F4710" t="str">
            <v>17</v>
          </cell>
          <cell r="G4710" t="str">
            <v>1</v>
          </cell>
          <cell r="H4710" t="str">
            <v>00</v>
          </cell>
          <cell r="I4710" t="str">
            <v>0</v>
          </cell>
          <cell r="J4710">
            <v>0</v>
          </cell>
          <cell r="K4710">
            <v>100</v>
          </cell>
          <cell r="L4710">
            <v>100</v>
          </cell>
          <cell r="M4710">
            <v>100</v>
          </cell>
          <cell r="N4710">
            <v>100</v>
          </cell>
          <cell r="O4710">
            <v>100</v>
          </cell>
        </row>
        <row r="4711">
          <cell r="A4711" t="str">
            <v>19</v>
          </cell>
          <cell r="B4711" t="str">
            <v>01</v>
          </cell>
          <cell r="C4711" t="str">
            <v>02</v>
          </cell>
          <cell r="D4711" t="str">
            <v>01</v>
          </cell>
          <cell r="E4711" t="str">
            <v>14</v>
          </cell>
          <cell r="F4711" t="str">
            <v>80</v>
          </cell>
          <cell r="G4711" t="str">
            <v>0</v>
          </cell>
          <cell r="H4711" t="str">
            <v>00</v>
          </cell>
          <cell r="I4711" t="str">
            <v>0</v>
          </cell>
          <cell r="J4711">
            <v>0</v>
          </cell>
          <cell r="K4711">
            <v>1</v>
          </cell>
          <cell r="L4711">
            <v>1</v>
          </cell>
          <cell r="M4711">
            <v>0</v>
          </cell>
          <cell r="N4711">
            <v>0</v>
          </cell>
          <cell r="O4711">
            <v>0</v>
          </cell>
        </row>
        <row r="4712">
          <cell r="A4712" t="str">
            <v>19</v>
          </cell>
          <cell r="B4712" t="str">
            <v>01</v>
          </cell>
          <cell r="C4712" t="str">
            <v>02</v>
          </cell>
          <cell r="D4712" t="str">
            <v>01</v>
          </cell>
          <cell r="E4712" t="str">
            <v>14</v>
          </cell>
          <cell r="F4712" t="str">
            <v>80</v>
          </cell>
          <cell r="G4712" t="str">
            <v>1</v>
          </cell>
          <cell r="H4712" t="str">
            <v>00</v>
          </cell>
          <cell r="I4712" t="str">
            <v>0</v>
          </cell>
          <cell r="J4712">
            <v>0</v>
          </cell>
          <cell r="K4712">
            <v>1</v>
          </cell>
          <cell r="L4712">
            <v>1</v>
          </cell>
          <cell r="M4712">
            <v>0</v>
          </cell>
          <cell r="N4712">
            <v>0</v>
          </cell>
          <cell r="O4712">
            <v>0</v>
          </cell>
        </row>
        <row r="4713">
          <cell r="A4713" t="str">
            <v>19</v>
          </cell>
          <cell r="B4713" t="str">
            <v>01</v>
          </cell>
          <cell r="C4713" t="str">
            <v>02</v>
          </cell>
          <cell r="D4713" t="str">
            <v>01</v>
          </cell>
          <cell r="E4713" t="str">
            <v>15</v>
          </cell>
          <cell r="F4713" t="str">
            <v>15</v>
          </cell>
          <cell r="G4713" t="str">
            <v>0</v>
          </cell>
          <cell r="H4713" t="str">
            <v>00</v>
          </cell>
          <cell r="I4713" t="str">
            <v>0</v>
          </cell>
          <cell r="J4713">
            <v>213065</v>
          </cell>
          <cell r="K4713">
            <v>100000</v>
          </cell>
          <cell r="L4713">
            <v>100000</v>
          </cell>
          <cell r="M4713">
            <v>0</v>
          </cell>
          <cell r="N4713">
            <v>0</v>
          </cell>
          <cell r="O4713">
            <v>0</v>
          </cell>
        </row>
        <row r="4714">
          <cell r="A4714" t="str">
            <v>19</v>
          </cell>
          <cell r="B4714" t="str">
            <v>01</v>
          </cell>
          <cell r="C4714" t="str">
            <v>02</v>
          </cell>
          <cell r="D4714" t="str">
            <v>01</v>
          </cell>
          <cell r="E4714" t="str">
            <v>20</v>
          </cell>
          <cell r="F4714" t="str">
            <v>00</v>
          </cell>
          <cell r="G4714" t="str">
            <v>1</v>
          </cell>
          <cell r="H4714" t="str">
            <v>00</v>
          </cell>
          <cell r="I4714" t="str">
            <v>0</v>
          </cell>
          <cell r="J4714">
            <v>0</v>
          </cell>
          <cell r="K4714">
            <v>1</v>
          </cell>
          <cell r="L4714">
            <v>1</v>
          </cell>
          <cell r="M4714">
            <v>0</v>
          </cell>
          <cell r="N4714">
            <v>0</v>
          </cell>
          <cell r="O4714">
            <v>0</v>
          </cell>
        </row>
        <row r="4715">
          <cell r="A4715" t="str">
            <v>19</v>
          </cell>
          <cell r="B4715" t="str">
            <v>01</v>
          </cell>
          <cell r="C4715" t="str">
            <v>02</v>
          </cell>
          <cell r="D4715" t="str">
            <v>02</v>
          </cell>
          <cell r="E4715" t="str">
            <v>12</v>
          </cell>
          <cell r="F4715" t="str">
            <v>01</v>
          </cell>
          <cell r="G4715" t="str">
            <v>1</v>
          </cell>
          <cell r="H4715" t="str">
            <v>00</v>
          </cell>
          <cell r="I4715" t="str">
            <v>0</v>
          </cell>
          <cell r="J4715">
            <v>0</v>
          </cell>
          <cell r="K4715">
            <v>150</v>
          </cell>
          <cell r="L4715">
            <v>150</v>
          </cell>
          <cell r="M4715">
            <v>2350</v>
          </cell>
          <cell r="N4715">
            <v>2350</v>
          </cell>
          <cell r="O4715">
            <v>2350</v>
          </cell>
        </row>
        <row r="4716">
          <cell r="A4716" t="str">
            <v>19</v>
          </cell>
          <cell r="B4716" t="str">
            <v>01</v>
          </cell>
          <cell r="C4716" t="str">
            <v>02</v>
          </cell>
          <cell r="D4716" t="str">
            <v>02</v>
          </cell>
          <cell r="E4716" t="str">
            <v>12</v>
          </cell>
          <cell r="F4716" t="str">
            <v>02</v>
          </cell>
          <cell r="G4716" t="str">
            <v>1</v>
          </cell>
          <cell r="H4716" t="str">
            <v>00</v>
          </cell>
          <cell r="I4716" t="str">
            <v>0</v>
          </cell>
          <cell r="J4716">
            <v>0</v>
          </cell>
          <cell r="K4716">
            <v>1</v>
          </cell>
          <cell r="L4716">
            <v>1</v>
          </cell>
          <cell r="M4716">
            <v>0</v>
          </cell>
          <cell r="N4716">
            <v>0</v>
          </cell>
          <cell r="O4716">
            <v>0</v>
          </cell>
        </row>
        <row r="4717">
          <cell r="A4717" t="str">
            <v>19</v>
          </cell>
          <cell r="B4717" t="str">
            <v>01</v>
          </cell>
          <cell r="C4717" t="str">
            <v>02</v>
          </cell>
          <cell r="D4717" t="str">
            <v>02</v>
          </cell>
          <cell r="E4717" t="str">
            <v>13</v>
          </cell>
          <cell r="F4717" t="str">
            <v>39</v>
          </cell>
          <cell r="G4717" t="str">
            <v>1</v>
          </cell>
          <cell r="H4717" t="str">
            <v>00</v>
          </cell>
          <cell r="I4717" t="str">
            <v>0</v>
          </cell>
          <cell r="J4717">
            <v>21973</v>
          </cell>
          <cell r="K4717">
            <v>50000</v>
          </cell>
          <cell r="L4717">
            <v>50000</v>
          </cell>
          <cell r="M4717">
            <v>30000</v>
          </cell>
          <cell r="N4717">
            <v>30000</v>
          </cell>
          <cell r="O4717">
            <v>30000</v>
          </cell>
        </row>
        <row r="4718">
          <cell r="A4718" t="str">
            <v>19</v>
          </cell>
          <cell r="B4718" t="str">
            <v>01</v>
          </cell>
          <cell r="C4718" t="str">
            <v>02</v>
          </cell>
          <cell r="D4718" t="str">
            <v>03</v>
          </cell>
          <cell r="E4718" t="str">
            <v>10</v>
          </cell>
          <cell r="F4718" t="str">
            <v>26</v>
          </cell>
          <cell r="G4718" t="str">
            <v>1</v>
          </cell>
          <cell r="H4718" t="str">
            <v>00</v>
          </cell>
          <cell r="I4718" t="str">
            <v>0</v>
          </cell>
          <cell r="J4718">
            <v>60</v>
          </cell>
          <cell r="K4718">
            <v>125</v>
          </cell>
          <cell r="L4718">
            <v>125</v>
          </cell>
          <cell r="M4718">
            <v>125</v>
          </cell>
          <cell r="N4718">
            <v>125</v>
          </cell>
          <cell r="O4718">
            <v>125</v>
          </cell>
        </row>
        <row r="4719">
          <cell r="A4719" t="str">
            <v>19</v>
          </cell>
          <cell r="B4719" t="str">
            <v>01</v>
          </cell>
          <cell r="C4719" t="str">
            <v>02</v>
          </cell>
          <cell r="D4719" t="str">
            <v>03</v>
          </cell>
          <cell r="E4719" t="str">
            <v>11</v>
          </cell>
          <cell r="F4719" t="str">
            <v>01</v>
          </cell>
          <cell r="G4719" t="str">
            <v>1</v>
          </cell>
          <cell r="H4719" t="str">
            <v>00</v>
          </cell>
          <cell r="I4719" t="str">
            <v>0</v>
          </cell>
          <cell r="J4719">
            <v>13117</v>
          </cell>
          <cell r="K4719">
            <v>5408</v>
          </cell>
          <cell r="L4719">
            <v>5408</v>
          </cell>
          <cell r="M4719">
            <v>5408</v>
          </cell>
          <cell r="N4719">
            <v>5408</v>
          </cell>
          <cell r="O4719">
            <v>5408</v>
          </cell>
        </row>
        <row r="4720">
          <cell r="A4720" t="str">
            <v>19</v>
          </cell>
          <cell r="B4720" t="str">
            <v>01</v>
          </cell>
          <cell r="C4720" t="str">
            <v>02</v>
          </cell>
          <cell r="D4720" t="str">
            <v>03</v>
          </cell>
          <cell r="E4720" t="str">
            <v>12</v>
          </cell>
          <cell r="F4720" t="str">
            <v>03</v>
          </cell>
          <cell r="G4720" t="str">
            <v>1</v>
          </cell>
          <cell r="H4720" t="str">
            <v>00</v>
          </cell>
          <cell r="I4720" t="str">
            <v>0</v>
          </cell>
          <cell r="J4720">
            <v>23014</v>
          </cell>
          <cell r="K4720">
            <v>6000</v>
          </cell>
          <cell r="L4720">
            <v>6000</v>
          </cell>
          <cell r="M4720">
            <v>0</v>
          </cell>
          <cell r="N4720">
            <v>0</v>
          </cell>
          <cell r="O4720">
            <v>0</v>
          </cell>
        </row>
        <row r="4721">
          <cell r="A4721" t="str">
            <v>19</v>
          </cell>
          <cell r="B4721" t="str">
            <v>01</v>
          </cell>
          <cell r="C4721" t="str">
            <v>02</v>
          </cell>
          <cell r="D4721" t="str">
            <v>03</v>
          </cell>
          <cell r="E4721" t="str">
            <v>12</v>
          </cell>
          <cell r="F4721" t="str">
            <v>06</v>
          </cell>
          <cell r="G4721" t="str">
            <v>1</v>
          </cell>
          <cell r="H4721" t="str">
            <v>00</v>
          </cell>
          <cell r="I4721" t="str">
            <v>0</v>
          </cell>
          <cell r="J4721">
            <v>1462</v>
          </cell>
          <cell r="K4721">
            <v>2000</v>
          </cell>
          <cell r="L4721">
            <v>2000</v>
          </cell>
          <cell r="M4721">
            <v>2000</v>
          </cell>
          <cell r="N4721">
            <v>2000</v>
          </cell>
          <cell r="O4721">
            <v>2000</v>
          </cell>
        </row>
        <row r="4722">
          <cell r="A4722" t="str">
            <v>19</v>
          </cell>
          <cell r="B4722" t="str">
            <v>01</v>
          </cell>
          <cell r="C4722" t="str">
            <v>02</v>
          </cell>
          <cell r="D4722" t="str">
            <v>03</v>
          </cell>
          <cell r="E4722" t="str">
            <v>13</v>
          </cell>
          <cell r="F4722" t="str">
            <v>01</v>
          </cell>
          <cell r="G4722" t="str">
            <v>1</v>
          </cell>
          <cell r="H4722" t="str">
            <v>00</v>
          </cell>
          <cell r="I4722" t="str">
            <v>0</v>
          </cell>
          <cell r="J4722">
            <v>19273</v>
          </cell>
          <cell r="K4722">
            <v>3533</v>
          </cell>
          <cell r="L4722">
            <v>3533</v>
          </cell>
          <cell r="M4722">
            <v>0</v>
          </cell>
          <cell r="N4722">
            <v>0</v>
          </cell>
          <cell r="O4722">
            <v>0</v>
          </cell>
        </row>
        <row r="4723">
          <cell r="A4723" t="str">
            <v>19</v>
          </cell>
          <cell r="B4723" t="str">
            <v>01</v>
          </cell>
          <cell r="C4723" t="str">
            <v>02</v>
          </cell>
          <cell r="D4723" t="str">
            <v>03</v>
          </cell>
          <cell r="E4723" t="str">
            <v>13</v>
          </cell>
          <cell r="F4723" t="str">
            <v>07</v>
          </cell>
          <cell r="G4723" t="str">
            <v>1</v>
          </cell>
          <cell r="H4723" t="str">
            <v>00</v>
          </cell>
          <cell r="I4723" t="str">
            <v>0</v>
          </cell>
          <cell r="J4723">
            <v>0</v>
          </cell>
          <cell r="K4723">
            <v>10001</v>
          </cell>
          <cell r="L4723">
            <v>10001</v>
          </cell>
          <cell r="M4723">
            <v>0</v>
          </cell>
          <cell r="N4723">
            <v>0</v>
          </cell>
          <cell r="O4723">
            <v>0</v>
          </cell>
        </row>
        <row r="4724">
          <cell r="A4724" t="str">
            <v>19</v>
          </cell>
          <cell r="B4724" t="str">
            <v>01</v>
          </cell>
          <cell r="C4724" t="str">
            <v>02</v>
          </cell>
          <cell r="D4724" t="str">
            <v>03</v>
          </cell>
          <cell r="E4724" t="str">
            <v>13</v>
          </cell>
          <cell r="F4724" t="str">
            <v>08</v>
          </cell>
          <cell r="G4724" t="str">
            <v>1</v>
          </cell>
          <cell r="H4724" t="str">
            <v>00</v>
          </cell>
          <cell r="I4724" t="str">
            <v>0</v>
          </cell>
          <cell r="J4724">
            <v>940</v>
          </cell>
          <cell r="K4724">
            <v>1000</v>
          </cell>
          <cell r="L4724">
            <v>1000</v>
          </cell>
          <cell r="M4724">
            <v>1000</v>
          </cell>
          <cell r="N4724">
            <v>1000</v>
          </cell>
          <cell r="O4724">
            <v>1000</v>
          </cell>
        </row>
        <row r="4725">
          <cell r="A4725" t="str">
            <v>19</v>
          </cell>
          <cell r="B4725" t="str">
            <v>01</v>
          </cell>
          <cell r="C4725" t="str">
            <v>02</v>
          </cell>
          <cell r="D4725" t="str">
            <v>03</v>
          </cell>
          <cell r="E4725" t="str">
            <v>13</v>
          </cell>
          <cell r="F4725" t="str">
            <v>09</v>
          </cell>
          <cell r="G4725" t="str">
            <v>1</v>
          </cell>
          <cell r="H4725" t="str">
            <v>00</v>
          </cell>
          <cell r="I4725" t="str">
            <v>0</v>
          </cell>
          <cell r="J4725">
            <v>7689</v>
          </cell>
          <cell r="K4725">
            <v>2000</v>
          </cell>
          <cell r="L4725">
            <v>2000</v>
          </cell>
          <cell r="M4725">
            <v>0</v>
          </cell>
          <cell r="N4725">
            <v>0</v>
          </cell>
          <cell r="O4725">
            <v>0</v>
          </cell>
        </row>
        <row r="4726">
          <cell r="A4726" t="str">
            <v>19</v>
          </cell>
          <cell r="B4726" t="str">
            <v>01</v>
          </cell>
          <cell r="C4726" t="str">
            <v>02</v>
          </cell>
          <cell r="D4726" t="str">
            <v>03</v>
          </cell>
          <cell r="E4726" t="str">
            <v>14</v>
          </cell>
          <cell r="F4726" t="str">
            <v>01</v>
          </cell>
          <cell r="G4726" t="str">
            <v>1</v>
          </cell>
          <cell r="H4726" t="str">
            <v>00</v>
          </cell>
          <cell r="I4726" t="str">
            <v>0</v>
          </cell>
          <cell r="J4726">
            <v>0</v>
          </cell>
          <cell r="K4726">
            <v>1001</v>
          </cell>
          <cell r="L4726">
            <v>1001</v>
          </cell>
          <cell r="M4726">
            <v>0</v>
          </cell>
          <cell r="N4726">
            <v>0</v>
          </cell>
          <cell r="O4726">
            <v>0</v>
          </cell>
        </row>
        <row r="4727">
          <cell r="A4727" t="str">
            <v>19</v>
          </cell>
          <cell r="B4727" t="str">
            <v>01</v>
          </cell>
          <cell r="C4727" t="str">
            <v>02</v>
          </cell>
          <cell r="D4727" t="str">
            <v>03</v>
          </cell>
          <cell r="E4727" t="str">
            <v>14</v>
          </cell>
          <cell r="F4727" t="str">
            <v>02</v>
          </cell>
          <cell r="G4727" t="str">
            <v>1</v>
          </cell>
          <cell r="H4727" t="str">
            <v>00</v>
          </cell>
          <cell r="I4727" t="str">
            <v>0</v>
          </cell>
          <cell r="J4727">
            <v>15552</v>
          </cell>
          <cell r="K4727">
            <v>6000</v>
          </cell>
          <cell r="L4727">
            <v>6000</v>
          </cell>
          <cell r="M4727">
            <v>0</v>
          </cell>
          <cell r="N4727">
            <v>0</v>
          </cell>
          <cell r="O4727">
            <v>0</v>
          </cell>
        </row>
        <row r="4728">
          <cell r="A4728" t="str">
            <v>19</v>
          </cell>
          <cell r="B4728" t="str">
            <v>01</v>
          </cell>
          <cell r="C4728" t="str">
            <v>02</v>
          </cell>
          <cell r="D4728" t="str">
            <v>03</v>
          </cell>
          <cell r="E4728" t="str">
            <v>14</v>
          </cell>
          <cell r="F4728" t="str">
            <v>05</v>
          </cell>
          <cell r="G4728" t="str">
            <v>1</v>
          </cell>
          <cell r="H4728" t="str">
            <v>00</v>
          </cell>
          <cell r="I4728" t="str">
            <v>0</v>
          </cell>
          <cell r="J4728">
            <v>42</v>
          </cell>
          <cell r="K4728">
            <v>200</v>
          </cell>
          <cell r="L4728">
            <v>200</v>
          </cell>
          <cell r="M4728">
            <v>0</v>
          </cell>
          <cell r="N4728">
            <v>0</v>
          </cell>
          <cell r="O4728">
            <v>0</v>
          </cell>
        </row>
        <row r="4729">
          <cell r="A4729" t="str">
            <v>19</v>
          </cell>
          <cell r="B4729" t="str">
            <v>01</v>
          </cell>
          <cell r="C4729" t="str">
            <v>02</v>
          </cell>
          <cell r="D4729" t="str">
            <v>03</v>
          </cell>
          <cell r="E4729" t="str">
            <v>14</v>
          </cell>
          <cell r="F4729" t="str">
            <v>06</v>
          </cell>
          <cell r="G4729" t="str">
            <v>1</v>
          </cell>
          <cell r="H4729" t="str">
            <v>00</v>
          </cell>
          <cell r="I4729" t="str">
            <v>0</v>
          </cell>
          <cell r="J4729">
            <v>1238</v>
          </cell>
          <cell r="K4729">
            <v>2250</v>
          </cell>
          <cell r="L4729">
            <v>2250</v>
          </cell>
          <cell r="M4729">
            <v>2250</v>
          </cell>
          <cell r="N4729">
            <v>2250</v>
          </cell>
          <cell r="O4729">
            <v>2250</v>
          </cell>
        </row>
        <row r="4730">
          <cell r="A4730" t="str">
            <v>19</v>
          </cell>
          <cell r="B4730" t="str">
            <v>01</v>
          </cell>
          <cell r="C4730" t="str">
            <v>02</v>
          </cell>
          <cell r="D4730" t="str">
            <v>03</v>
          </cell>
          <cell r="E4730" t="str">
            <v>14</v>
          </cell>
          <cell r="F4730" t="str">
            <v>17</v>
          </cell>
          <cell r="G4730" t="str">
            <v>1</v>
          </cell>
          <cell r="H4730" t="str">
            <v>00</v>
          </cell>
          <cell r="I4730" t="str">
            <v>0</v>
          </cell>
          <cell r="J4730">
            <v>0</v>
          </cell>
          <cell r="K4730">
            <v>1000</v>
          </cell>
          <cell r="L4730">
            <v>1000</v>
          </cell>
          <cell r="M4730">
            <v>0</v>
          </cell>
          <cell r="N4730">
            <v>0</v>
          </cell>
          <cell r="O4730">
            <v>0</v>
          </cell>
        </row>
        <row r="4731">
          <cell r="A4731" t="str">
            <v>19</v>
          </cell>
          <cell r="B4731" t="str">
            <v>01</v>
          </cell>
          <cell r="C4731" t="str">
            <v>02</v>
          </cell>
          <cell r="D4731" t="str">
            <v>03</v>
          </cell>
          <cell r="E4731" t="str">
            <v>14</v>
          </cell>
          <cell r="F4731" t="str">
            <v>30</v>
          </cell>
          <cell r="G4731" t="str">
            <v>1</v>
          </cell>
          <cell r="H4731" t="str">
            <v>00</v>
          </cell>
          <cell r="I4731" t="str">
            <v>0</v>
          </cell>
          <cell r="J4731">
            <v>0</v>
          </cell>
          <cell r="K4731">
            <v>1000</v>
          </cell>
          <cell r="L4731">
            <v>1000</v>
          </cell>
          <cell r="M4731">
            <v>0</v>
          </cell>
          <cell r="N4731">
            <v>0</v>
          </cell>
          <cell r="O4731">
            <v>0</v>
          </cell>
        </row>
        <row r="4732">
          <cell r="A4732" t="str">
            <v>19</v>
          </cell>
          <cell r="B4732" t="str">
            <v>01</v>
          </cell>
          <cell r="C4732" t="str">
            <v>02</v>
          </cell>
          <cell r="D4732" t="str">
            <v>04</v>
          </cell>
          <cell r="E4732" t="str">
            <v>10</v>
          </cell>
          <cell r="F4732" t="str">
            <v>02</v>
          </cell>
          <cell r="G4732" t="str">
            <v>1</v>
          </cell>
          <cell r="H4732" t="str">
            <v>00</v>
          </cell>
          <cell r="I4732" t="str">
            <v>0</v>
          </cell>
          <cell r="J4732">
            <v>0</v>
          </cell>
          <cell r="K4732">
            <v>1</v>
          </cell>
          <cell r="L4732">
            <v>1</v>
          </cell>
          <cell r="M4732">
            <v>0</v>
          </cell>
          <cell r="N4732">
            <v>0</v>
          </cell>
          <cell r="O4732">
            <v>0</v>
          </cell>
        </row>
        <row r="4733">
          <cell r="A4733" t="str">
            <v>19</v>
          </cell>
          <cell r="B4733" t="str">
            <v>01</v>
          </cell>
          <cell r="C4733" t="str">
            <v>02</v>
          </cell>
          <cell r="D4733" t="str">
            <v>04</v>
          </cell>
          <cell r="E4733" t="str">
            <v>10</v>
          </cell>
          <cell r="F4733" t="str">
            <v>05</v>
          </cell>
          <cell r="G4733" t="str">
            <v>0</v>
          </cell>
          <cell r="H4733" t="str">
            <v>00</v>
          </cell>
          <cell r="I4733" t="str">
            <v>0</v>
          </cell>
          <cell r="J4733">
            <v>72094</v>
          </cell>
          <cell r="K4733">
            <v>92583</v>
          </cell>
          <cell r="L4733">
            <v>92583</v>
          </cell>
          <cell r="M4733">
            <v>145962</v>
          </cell>
          <cell r="N4733">
            <v>145962</v>
          </cell>
          <cell r="O4733">
            <v>145962</v>
          </cell>
        </row>
        <row r="4734">
          <cell r="A4734" t="str">
            <v>19</v>
          </cell>
          <cell r="B4734" t="str">
            <v>01</v>
          </cell>
          <cell r="C4734" t="str">
            <v>02</v>
          </cell>
          <cell r="D4734" t="str">
            <v>04</v>
          </cell>
          <cell r="E4734" t="str">
            <v>12</v>
          </cell>
          <cell r="F4734" t="str">
            <v>01</v>
          </cell>
          <cell r="G4734" t="str">
            <v>1</v>
          </cell>
          <cell r="H4734" t="str">
            <v>00</v>
          </cell>
          <cell r="I4734" t="str">
            <v>0</v>
          </cell>
          <cell r="J4734">
            <v>976</v>
          </cell>
          <cell r="K4734">
            <v>5301</v>
          </cell>
          <cell r="L4734">
            <v>5301</v>
          </cell>
          <cell r="M4734">
            <v>0</v>
          </cell>
          <cell r="N4734">
            <v>0</v>
          </cell>
          <cell r="O4734">
            <v>0</v>
          </cell>
        </row>
        <row r="4735">
          <cell r="A4735" t="str">
            <v>19</v>
          </cell>
          <cell r="B4735" t="str">
            <v>01</v>
          </cell>
          <cell r="C4735" t="str">
            <v>02</v>
          </cell>
          <cell r="D4735" t="str">
            <v>04</v>
          </cell>
          <cell r="E4735" t="str">
            <v>13</v>
          </cell>
          <cell r="F4735" t="str">
            <v>07</v>
          </cell>
          <cell r="G4735" t="str">
            <v>1</v>
          </cell>
          <cell r="H4735" t="str">
            <v>00</v>
          </cell>
          <cell r="I4735" t="str">
            <v>0</v>
          </cell>
          <cell r="J4735">
            <v>0</v>
          </cell>
          <cell r="K4735">
            <v>2001</v>
          </cell>
          <cell r="L4735">
            <v>2001</v>
          </cell>
          <cell r="M4735">
            <v>0</v>
          </cell>
          <cell r="N4735">
            <v>0</v>
          </cell>
          <cell r="O4735">
            <v>0</v>
          </cell>
        </row>
        <row r="4736">
          <cell r="A4736" t="str">
            <v>19</v>
          </cell>
          <cell r="B4736" t="str">
            <v>01</v>
          </cell>
          <cell r="C4736" t="str">
            <v>02</v>
          </cell>
          <cell r="D4736" t="str">
            <v>04</v>
          </cell>
          <cell r="E4736" t="str">
            <v>13</v>
          </cell>
          <cell r="F4736" t="str">
            <v>33</v>
          </cell>
          <cell r="G4736" t="str">
            <v>1</v>
          </cell>
          <cell r="H4736" t="str">
            <v>00</v>
          </cell>
          <cell r="I4736" t="str">
            <v>0</v>
          </cell>
          <cell r="J4736">
            <v>23270</v>
          </cell>
          <cell r="K4736">
            <v>15500</v>
          </cell>
          <cell r="L4736">
            <v>15500</v>
          </cell>
          <cell r="M4736">
            <v>0</v>
          </cell>
          <cell r="N4736">
            <v>0</v>
          </cell>
          <cell r="O4736">
            <v>0</v>
          </cell>
        </row>
        <row r="4737">
          <cell r="A4737" t="str">
            <v>19</v>
          </cell>
          <cell r="B4737" t="str">
            <v>01</v>
          </cell>
          <cell r="C4737" t="str">
            <v>02</v>
          </cell>
          <cell r="D4737" t="str">
            <v>04</v>
          </cell>
          <cell r="E4737" t="str">
            <v>14</v>
          </cell>
          <cell r="F4737" t="str">
            <v>17</v>
          </cell>
          <cell r="G4737" t="str">
            <v>1</v>
          </cell>
          <cell r="H4737" t="str">
            <v>00</v>
          </cell>
          <cell r="I4737" t="str">
            <v>0</v>
          </cell>
          <cell r="J4737">
            <v>915</v>
          </cell>
          <cell r="K4737">
            <v>10000</v>
          </cell>
          <cell r="L4737">
            <v>10000</v>
          </cell>
          <cell r="M4737">
            <v>0</v>
          </cell>
          <cell r="N4737">
            <v>0</v>
          </cell>
          <cell r="O4737">
            <v>0</v>
          </cell>
        </row>
        <row r="4738">
          <cell r="A4738" t="str">
            <v>19</v>
          </cell>
          <cell r="B4738" t="str">
            <v>01</v>
          </cell>
          <cell r="C4738" t="str">
            <v>02</v>
          </cell>
          <cell r="D4738" t="str">
            <v>04</v>
          </cell>
          <cell r="E4738" t="str">
            <v>14</v>
          </cell>
          <cell r="F4738" t="str">
            <v>18</v>
          </cell>
          <cell r="G4738" t="str">
            <v>0</v>
          </cell>
          <cell r="H4738" t="str">
            <v>00</v>
          </cell>
          <cell r="I4738" t="str">
            <v>0</v>
          </cell>
          <cell r="J4738">
            <v>0</v>
          </cell>
          <cell r="K4738">
            <v>0</v>
          </cell>
          <cell r="L4738">
            <v>20000</v>
          </cell>
          <cell r="M4738">
            <v>10000</v>
          </cell>
          <cell r="N4738">
            <v>10000</v>
          </cell>
          <cell r="O4738">
            <v>10000</v>
          </cell>
        </row>
        <row r="4739">
          <cell r="A4739" t="str">
            <v>19</v>
          </cell>
          <cell r="B4739" t="str">
            <v>01</v>
          </cell>
          <cell r="C4739" t="str">
            <v>02</v>
          </cell>
          <cell r="D4739" t="str">
            <v>04</v>
          </cell>
          <cell r="E4739" t="str">
            <v>20</v>
          </cell>
          <cell r="F4739" t="str">
            <v>00</v>
          </cell>
          <cell r="G4739" t="str">
            <v>1</v>
          </cell>
          <cell r="H4739" t="str">
            <v>00</v>
          </cell>
          <cell r="I4739" t="str">
            <v>0</v>
          </cell>
          <cell r="J4739">
            <v>0</v>
          </cell>
          <cell r="K4739">
            <v>1</v>
          </cell>
          <cell r="L4739">
            <v>1</v>
          </cell>
          <cell r="M4739">
            <v>0</v>
          </cell>
          <cell r="N4739">
            <v>0</v>
          </cell>
          <cell r="O4739">
            <v>0</v>
          </cell>
        </row>
        <row r="4740">
          <cell r="A4740" t="str">
            <v>19</v>
          </cell>
          <cell r="B4740" t="str">
            <v>01</v>
          </cell>
          <cell r="C4740" t="str">
            <v>02</v>
          </cell>
          <cell r="D4740" t="str">
            <v>04</v>
          </cell>
          <cell r="E4740" t="str">
            <v>20</v>
          </cell>
          <cell r="F4740" t="str">
            <v>08</v>
          </cell>
          <cell r="G4740" t="str">
            <v>0</v>
          </cell>
          <cell r="H4740" t="str">
            <v>00</v>
          </cell>
          <cell r="I4740" t="str">
            <v>0</v>
          </cell>
          <cell r="J4740">
            <v>13387</v>
          </cell>
          <cell r="K4740">
            <v>1</v>
          </cell>
          <cell r="L4740">
            <v>1</v>
          </cell>
          <cell r="M4740">
            <v>0</v>
          </cell>
          <cell r="N4740">
            <v>0</v>
          </cell>
          <cell r="O4740">
            <v>0</v>
          </cell>
        </row>
        <row r="4741">
          <cell r="A4741" t="str">
            <v>19</v>
          </cell>
          <cell r="B4741" t="str">
            <v>01</v>
          </cell>
          <cell r="C4741" t="str">
            <v>03</v>
          </cell>
          <cell r="D4741" t="str">
            <v>01</v>
          </cell>
          <cell r="E4741" t="str">
            <v>10</v>
          </cell>
          <cell r="F4741" t="str">
            <v>02</v>
          </cell>
          <cell r="G4741" t="str">
            <v>0</v>
          </cell>
          <cell r="H4741" t="str">
            <v>00</v>
          </cell>
          <cell r="I4741" t="str">
            <v>0</v>
          </cell>
          <cell r="J4741">
            <v>0</v>
          </cell>
          <cell r="K4741">
            <v>1</v>
          </cell>
          <cell r="L4741">
            <v>1</v>
          </cell>
          <cell r="M4741">
            <v>0</v>
          </cell>
          <cell r="N4741">
            <v>0</v>
          </cell>
          <cell r="O4741">
            <v>0</v>
          </cell>
        </row>
        <row r="4742">
          <cell r="A4742" t="str">
            <v>19</v>
          </cell>
          <cell r="B4742" t="str">
            <v>01</v>
          </cell>
          <cell r="C4742" t="str">
            <v>03</v>
          </cell>
          <cell r="D4742" t="str">
            <v>01</v>
          </cell>
          <cell r="E4742" t="str">
            <v>10</v>
          </cell>
          <cell r="F4742" t="str">
            <v>26</v>
          </cell>
          <cell r="G4742" t="str">
            <v>0</v>
          </cell>
          <cell r="H4742" t="str">
            <v>00</v>
          </cell>
          <cell r="I4742" t="str">
            <v>0</v>
          </cell>
          <cell r="J4742">
            <v>0</v>
          </cell>
          <cell r="K4742">
            <v>1</v>
          </cell>
          <cell r="L4742">
            <v>1</v>
          </cell>
          <cell r="M4742">
            <v>0</v>
          </cell>
          <cell r="N4742">
            <v>0</v>
          </cell>
          <cell r="O4742">
            <v>0</v>
          </cell>
        </row>
        <row r="4743">
          <cell r="A4743" t="str">
            <v>19</v>
          </cell>
          <cell r="B4743" t="str">
            <v>01</v>
          </cell>
          <cell r="C4743" t="str">
            <v>03</v>
          </cell>
          <cell r="D4743" t="str">
            <v>01</v>
          </cell>
          <cell r="E4743" t="str">
            <v>12</v>
          </cell>
          <cell r="F4743" t="str">
            <v>01</v>
          </cell>
          <cell r="G4743" t="str">
            <v>0</v>
          </cell>
          <cell r="H4743" t="str">
            <v>00</v>
          </cell>
          <cell r="I4743" t="str">
            <v>0</v>
          </cell>
          <cell r="J4743">
            <v>0</v>
          </cell>
          <cell r="K4743">
            <v>750</v>
          </cell>
          <cell r="L4743">
            <v>750</v>
          </cell>
          <cell r="M4743">
            <v>5000</v>
          </cell>
          <cell r="N4743">
            <v>5000</v>
          </cell>
          <cell r="O4743">
            <v>5000</v>
          </cell>
        </row>
        <row r="4744">
          <cell r="A4744" t="str">
            <v>19</v>
          </cell>
          <cell r="B4744" t="str">
            <v>01</v>
          </cell>
          <cell r="C4744" t="str">
            <v>03</v>
          </cell>
          <cell r="D4744" t="str">
            <v>01</v>
          </cell>
          <cell r="E4744" t="str">
            <v>12</v>
          </cell>
          <cell r="F4744" t="str">
            <v>03</v>
          </cell>
          <cell r="G4744" t="str">
            <v>0</v>
          </cell>
          <cell r="H4744" t="str">
            <v>00</v>
          </cell>
          <cell r="I4744" t="str">
            <v>0</v>
          </cell>
          <cell r="J4744">
            <v>0</v>
          </cell>
          <cell r="K4744">
            <v>1500</v>
          </cell>
          <cell r="L4744">
            <v>1500</v>
          </cell>
          <cell r="M4744">
            <v>0</v>
          </cell>
          <cell r="N4744">
            <v>0</v>
          </cell>
          <cell r="O4744">
            <v>0</v>
          </cell>
        </row>
        <row r="4745">
          <cell r="A4745" t="str">
            <v>19</v>
          </cell>
          <cell r="B4745" t="str">
            <v>01</v>
          </cell>
          <cell r="C4745" t="str">
            <v>04</v>
          </cell>
          <cell r="D4745" t="str">
            <v>01</v>
          </cell>
          <cell r="E4745" t="str">
            <v>13</v>
          </cell>
          <cell r="F4745" t="str">
            <v>01</v>
          </cell>
          <cell r="G4745" t="str">
            <v>1</v>
          </cell>
          <cell r="H4745" t="str">
            <v>00</v>
          </cell>
          <cell r="I4745" t="str">
            <v>0</v>
          </cell>
          <cell r="J4745">
            <v>0</v>
          </cell>
          <cell r="K4745">
            <v>0</v>
          </cell>
          <cell r="L4745">
            <v>0</v>
          </cell>
          <cell r="M4745">
            <v>3540</v>
          </cell>
          <cell r="N4745">
            <v>3540</v>
          </cell>
          <cell r="O4745">
            <v>3540</v>
          </cell>
        </row>
        <row r="4746">
          <cell r="A4746" t="str">
            <v>19</v>
          </cell>
          <cell r="B4746" t="str">
            <v>01</v>
          </cell>
          <cell r="C4746" t="str">
            <v>03</v>
          </cell>
          <cell r="D4746" t="str">
            <v>01</v>
          </cell>
          <cell r="E4746" t="str">
            <v>13</v>
          </cell>
          <cell r="F4746" t="str">
            <v>01</v>
          </cell>
          <cell r="G4746" t="str">
            <v>1</v>
          </cell>
          <cell r="H4746" t="str">
            <v>00</v>
          </cell>
          <cell r="I4746" t="str">
            <v>0</v>
          </cell>
          <cell r="J4746">
            <v>0</v>
          </cell>
          <cell r="K4746">
            <v>0</v>
          </cell>
          <cell r="L4746">
            <v>0</v>
          </cell>
          <cell r="M4746">
            <v>3540</v>
          </cell>
          <cell r="N4746">
            <v>3540</v>
          </cell>
          <cell r="O4746">
            <v>3540</v>
          </cell>
        </row>
        <row r="4747">
          <cell r="A4747" t="str">
            <v>19</v>
          </cell>
          <cell r="B4747" t="str">
            <v>01</v>
          </cell>
          <cell r="C4747" t="str">
            <v>03</v>
          </cell>
          <cell r="D4747" t="str">
            <v>01</v>
          </cell>
          <cell r="E4747" t="str">
            <v>13</v>
          </cell>
          <cell r="F4747" t="str">
            <v>07</v>
          </cell>
          <cell r="G4747" t="str">
            <v>1</v>
          </cell>
          <cell r="H4747" t="str">
            <v>00</v>
          </cell>
          <cell r="I4747" t="str">
            <v>0</v>
          </cell>
          <cell r="J4747">
            <v>0</v>
          </cell>
          <cell r="K4747">
            <v>0</v>
          </cell>
          <cell r="L4747">
            <v>0</v>
          </cell>
          <cell r="M4747">
            <v>5001</v>
          </cell>
          <cell r="N4747">
            <v>5001</v>
          </cell>
          <cell r="O4747">
            <v>5001</v>
          </cell>
        </row>
        <row r="4748">
          <cell r="A4748" t="str">
            <v>19</v>
          </cell>
          <cell r="B4748" t="str">
            <v>01</v>
          </cell>
          <cell r="C4748" t="str">
            <v>03</v>
          </cell>
          <cell r="D4748" t="str">
            <v>01</v>
          </cell>
          <cell r="E4748" t="str">
            <v>13</v>
          </cell>
          <cell r="F4748" t="str">
            <v>08</v>
          </cell>
          <cell r="G4748" t="str">
            <v>0</v>
          </cell>
          <cell r="H4748" t="str">
            <v>00</v>
          </cell>
          <cell r="I4748" t="str">
            <v>0</v>
          </cell>
          <cell r="J4748">
            <v>0</v>
          </cell>
          <cell r="K4748">
            <v>800</v>
          </cell>
          <cell r="L4748">
            <v>800</v>
          </cell>
          <cell r="M4748">
            <v>0</v>
          </cell>
          <cell r="N4748">
            <v>0</v>
          </cell>
          <cell r="O4748">
            <v>0</v>
          </cell>
        </row>
        <row r="4749">
          <cell r="A4749" t="str">
            <v>19</v>
          </cell>
          <cell r="B4749" t="str">
            <v>01</v>
          </cell>
          <cell r="C4749" t="str">
            <v>03</v>
          </cell>
          <cell r="D4749" t="str">
            <v>01</v>
          </cell>
          <cell r="E4749" t="str">
            <v>13</v>
          </cell>
          <cell r="F4749" t="str">
            <v>09</v>
          </cell>
          <cell r="G4749" t="str">
            <v>1</v>
          </cell>
          <cell r="H4749" t="str">
            <v>00</v>
          </cell>
          <cell r="I4749" t="str">
            <v>0</v>
          </cell>
          <cell r="J4749">
            <v>0</v>
          </cell>
          <cell r="K4749">
            <v>0</v>
          </cell>
          <cell r="L4749">
            <v>0</v>
          </cell>
          <cell r="M4749">
            <v>2000</v>
          </cell>
          <cell r="N4749">
            <v>2000</v>
          </cell>
          <cell r="O4749">
            <v>2000</v>
          </cell>
        </row>
        <row r="4750">
          <cell r="A4750" t="str">
            <v>19</v>
          </cell>
          <cell r="B4750" t="str">
            <v>01</v>
          </cell>
          <cell r="C4750" t="str">
            <v>03</v>
          </cell>
          <cell r="D4750" t="str">
            <v>01</v>
          </cell>
          <cell r="E4750" t="str">
            <v>13</v>
          </cell>
          <cell r="F4750" t="str">
            <v>10</v>
          </cell>
          <cell r="G4750" t="str">
            <v>0</v>
          </cell>
          <cell r="H4750" t="str">
            <v>00</v>
          </cell>
          <cell r="I4750" t="str">
            <v>0</v>
          </cell>
          <cell r="J4750">
            <v>0</v>
          </cell>
          <cell r="K4750">
            <v>900</v>
          </cell>
          <cell r="L4750">
            <v>900</v>
          </cell>
          <cell r="M4750">
            <v>0</v>
          </cell>
          <cell r="N4750">
            <v>0</v>
          </cell>
          <cell r="O4750">
            <v>0</v>
          </cell>
        </row>
        <row r="4751">
          <cell r="A4751" t="str">
            <v>19</v>
          </cell>
          <cell r="B4751" t="str">
            <v>01</v>
          </cell>
          <cell r="C4751" t="str">
            <v>03</v>
          </cell>
          <cell r="D4751" t="str">
            <v>01</v>
          </cell>
          <cell r="E4751" t="str">
            <v>14</v>
          </cell>
          <cell r="F4751" t="str">
            <v>02</v>
          </cell>
          <cell r="G4751" t="str">
            <v>0</v>
          </cell>
          <cell r="H4751" t="str">
            <v>00</v>
          </cell>
          <cell r="I4751" t="str">
            <v>0</v>
          </cell>
          <cell r="J4751">
            <v>0</v>
          </cell>
          <cell r="K4751">
            <v>3000</v>
          </cell>
          <cell r="L4751">
            <v>3000</v>
          </cell>
          <cell r="M4751">
            <v>0</v>
          </cell>
          <cell r="N4751">
            <v>0</v>
          </cell>
          <cell r="O4751">
            <v>0</v>
          </cell>
        </row>
        <row r="4752">
          <cell r="A4752" t="str">
            <v>19</v>
          </cell>
          <cell r="B4752" t="str">
            <v>01</v>
          </cell>
          <cell r="C4752" t="str">
            <v>03</v>
          </cell>
          <cell r="D4752" t="str">
            <v>01</v>
          </cell>
          <cell r="E4752" t="str">
            <v>14</v>
          </cell>
          <cell r="F4752" t="str">
            <v>05</v>
          </cell>
          <cell r="G4752" t="str">
            <v>0</v>
          </cell>
          <cell r="H4752" t="str">
            <v>00</v>
          </cell>
          <cell r="I4752" t="str">
            <v>0</v>
          </cell>
          <cell r="J4752">
            <v>0</v>
          </cell>
          <cell r="K4752">
            <v>1500</v>
          </cell>
          <cell r="L4752">
            <v>1500</v>
          </cell>
          <cell r="M4752">
            <v>0</v>
          </cell>
          <cell r="N4752">
            <v>0</v>
          </cell>
          <cell r="O4752">
            <v>0</v>
          </cell>
        </row>
        <row r="4753">
          <cell r="A4753" t="str">
            <v>19</v>
          </cell>
          <cell r="B4753" t="str">
            <v>01</v>
          </cell>
          <cell r="C4753" t="str">
            <v>03</v>
          </cell>
          <cell r="D4753" t="str">
            <v>01</v>
          </cell>
          <cell r="E4753" t="str">
            <v>14</v>
          </cell>
          <cell r="F4753" t="str">
            <v>06</v>
          </cell>
          <cell r="G4753" t="str">
            <v>0</v>
          </cell>
          <cell r="H4753" t="str">
            <v>00</v>
          </cell>
          <cell r="I4753" t="str">
            <v>0</v>
          </cell>
          <cell r="J4753">
            <v>0</v>
          </cell>
          <cell r="K4753">
            <v>2960</v>
          </cell>
          <cell r="L4753">
            <v>2960</v>
          </cell>
          <cell r="M4753">
            <v>1</v>
          </cell>
          <cell r="N4753">
            <v>1</v>
          </cell>
          <cell r="O4753">
            <v>1</v>
          </cell>
        </row>
        <row r="4754">
          <cell r="A4754" t="str">
            <v>19</v>
          </cell>
          <cell r="B4754" t="str">
            <v>01</v>
          </cell>
          <cell r="C4754" t="str">
            <v>03</v>
          </cell>
          <cell r="D4754" t="str">
            <v>01</v>
          </cell>
          <cell r="E4754" t="str">
            <v>14</v>
          </cell>
          <cell r="F4754" t="str">
            <v>13</v>
          </cell>
          <cell r="G4754" t="str">
            <v>0</v>
          </cell>
          <cell r="H4754" t="str">
            <v>00</v>
          </cell>
          <cell r="I4754" t="str">
            <v>0</v>
          </cell>
          <cell r="J4754">
            <v>0</v>
          </cell>
          <cell r="K4754">
            <v>5000</v>
          </cell>
          <cell r="L4754">
            <v>5000</v>
          </cell>
          <cell r="M4754">
            <v>0</v>
          </cell>
          <cell r="N4754">
            <v>0</v>
          </cell>
          <cell r="O4754">
            <v>0</v>
          </cell>
        </row>
        <row r="4755">
          <cell r="A4755" t="str">
            <v>19</v>
          </cell>
          <cell r="B4755" t="str">
            <v>01</v>
          </cell>
          <cell r="C4755" t="str">
            <v>03</v>
          </cell>
          <cell r="D4755" t="str">
            <v>01</v>
          </cell>
          <cell r="E4755" t="str">
            <v>14</v>
          </cell>
          <cell r="F4755" t="str">
            <v>15</v>
          </cell>
          <cell r="G4755" t="str">
            <v>1</v>
          </cell>
          <cell r="H4755" t="str">
            <v>00</v>
          </cell>
          <cell r="I4755" t="str">
            <v>0</v>
          </cell>
          <cell r="J4755">
            <v>0</v>
          </cell>
          <cell r="K4755">
            <v>0</v>
          </cell>
          <cell r="L4755">
            <v>0</v>
          </cell>
          <cell r="M4755">
            <v>30000</v>
          </cell>
          <cell r="N4755">
            <v>30000</v>
          </cell>
          <cell r="O4755">
            <v>30000</v>
          </cell>
        </row>
        <row r="4756">
          <cell r="A4756" t="str">
            <v>19</v>
          </cell>
          <cell r="B4756" t="str">
            <v>01</v>
          </cell>
          <cell r="C4756" t="str">
            <v>03</v>
          </cell>
          <cell r="D4756" t="str">
            <v>01</v>
          </cell>
          <cell r="E4756" t="str">
            <v>15</v>
          </cell>
          <cell r="F4756" t="str">
            <v>15</v>
          </cell>
          <cell r="G4756" t="str">
            <v>2</v>
          </cell>
          <cell r="H4756" t="str">
            <v>00</v>
          </cell>
          <cell r="I4756" t="str">
            <v>0</v>
          </cell>
          <cell r="J4756">
            <v>0</v>
          </cell>
          <cell r="K4756">
            <v>0</v>
          </cell>
          <cell r="L4756">
            <v>0</v>
          </cell>
          <cell r="M4756">
            <v>1000</v>
          </cell>
          <cell r="N4756">
            <v>1000</v>
          </cell>
          <cell r="O4756">
            <v>1000</v>
          </cell>
        </row>
        <row r="4757">
          <cell r="A4757" t="str">
            <v>19</v>
          </cell>
          <cell r="B4757" t="str">
            <v>01</v>
          </cell>
          <cell r="C4757" t="str">
            <v>03</v>
          </cell>
          <cell r="D4757" t="str">
            <v>01</v>
          </cell>
          <cell r="E4757" t="str">
            <v>15</v>
          </cell>
          <cell r="F4757" t="str">
            <v>15</v>
          </cell>
          <cell r="G4757" t="str">
            <v>3</v>
          </cell>
          <cell r="H4757" t="str">
            <v>00</v>
          </cell>
          <cell r="I4757" t="str">
            <v>0</v>
          </cell>
          <cell r="J4757">
            <v>0</v>
          </cell>
          <cell r="K4757">
            <v>0</v>
          </cell>
          <cell r="L4757">
            <v>0</v>
          </cell>
          <cell r="M4757">
            <v>1000</v>
          </cell>
          <cell r="N4757">
            <v>1000</v>
          </cell>
          <cell r="O4757">
            <v>1000</v>
          </cell>
        </row>
        <row r="4758">
          <cell r="A4758" t="str">
            <v>19</v>
          </cell>
          <cell r="B4758" t="str">
            <v>01</v>
          </cell>
          <cell r="C4758" t="str">
            <v>03</v>
          </cell>
          <cell r="D4758" t="str">
            <v>01</v>
          </cell>
          <cell r="E4758" t="str">
            <v>15</v>
          </cell>
          <cell r="F4758" t="str">
            <v>15</v>
          </cell>
          <cell r="G4758" t="str">
            <v>4</v>
          </cell>
          <cell r="H4758" t="str">
            <v>00</v>
          </cell>
          <cell r="I4758" t="str">
            <v>0</v>
          </cell>
          <cell r="J4758">
            <v>0</v>
          </cell>
          <cell r="K4758">
            <v>0</v>
          </cell>
          <cell r="L4758">
            <v>0</v>
          </cell>
          <cell r="M4758">
            <v>1000</v>
          </cell>
          <cell r="N4758">
            <v>1000</v>
          </cell>
          <cell r="O4758">
            <v>1000</v>
          </cell>
        </row>
        <row r="4759">
          <cell r="A4759" t="str">
            <v>19</v>
          </cell>
          <cell r="B4759" t="str">
            <v>01</v>
          </cell>
          <cell r="C4759" t="str">
            <v>03</v>
          </cell>
          <cell r="D4759" t="str">
            <v>01</v>
          </cell>
          <cell r="E4759" t="str">
            <v>15</v>
          </cell>
          <cell r="F4759" t="str">
            <v>15</v>
          </cell>
          <cell r="G4759" t="str">
            <v>0</v>
          </cell>
          <cell r="H4759" t="str">
            <v>00</v>
          </cell>
          <cell r="I4759" t="str">
            <v>0</v>
          </cell>
          <cell r="J4759">
            <v>0</v>
          </cell>
          <cell r="K4759">
            <v>0</v>
          </cell>
          <cell r="L4759">
            <v>0</v>
          </cell>
          <cell r="M4759">
            <v>90000</v>
          </cell>
          <cell r="N4759">
            <v>90000</v>
          </cell>
          <cell r="O4759">
            <v>90000</v>
          </cell>
        </row>
        <row r="4760">
          <cell r="A4760" t="str">
            <v>19</v>
          </cell>
          <cell r="B4760" t="str">
            <v>01</v>
          </cell>
          <cell r="C4760" t="str">
            <v>03</v>
          </cell>
          <cell r="D4760" t="str">
            <v>01</v>
          </cell>
          <cell r="E4760" t="str">
            <v>14</v>
          </cell>
          <cell r="F4760" t="str">
            <v>17</v>
          </cell>
          <cell r="G4760" t="str">
            <v>1</v>
          </cell>
          <cell r="H4760" t="str">
            <v>00</v>
          </cell>
          <cell r="I4760" t="str">
            <v>0</v>
          </cell>
          <cell r="J4760">
            <v>0</v>
          </cell>
          <cell r="K4760">
            <v>0</v>
          </cell>
          <cell r="L4760">
            <v>0</v>
          </cell>
          <cell r="M4760">
            <v>7000</v>
          </cell>
          <cell r="N4760">
            <v>7000</v>
          </cell>
          <cell r="O4760">
            <v>7000</v>
          </cell>
        </row>
        <row r="4761">
          <cell r="A4761" t="str">
            <v>19</v>
          </cell>
          <cell r="B4761" t="str">
            <v>01</v>
          </cell>
          <cell r="C4761" t="str">
            <v>03</v>
          </cell>
          <cell r="D4761" t="str">
            <v>01</v>
          </cell>
          <cell r="E4761" t="str">
            <v>14</v>
          </cell>
          <cell r="F4761" t="str">
            <v>18</v>
          </cell>
          <cell r="G4761" t="str">
            <v>0</v>
          </cell>
          <cell r="H4761" t="str">
            <v>00</v>
          </cell>
          <cell r="I4761" t="str">
            <v>0</v>
          </cell>
          <cell r="J4761">
            <v>0</v>
          </cell>
          <cell r="K4761">
            <v>87716</v>
          </cell>
          <cell r="L4761">
            <v>87716</v>
          </cell>
          <cell r="M4761">
            <v>0</v>
          </cell>
          <cell r="N4761">
            <v>0</v>
          </cell>
          <cell r="O4761">
            <v>0</v>
          </cell>
        </row>
        <row r="4762">
          <cell r="A4762" t="str">
            <v>19</v>
          </cell>
          <cell r="B4762" t="str">
            <v>01</v>
          </cell>
          <cell r="C4762" t="str">
            <v>03</v>
          </cell>
          <cell r="D4762" t="str">
            <v>01</v>
          </cell>
          <cell r="E4762" t="str">
            <v>14</v>
          </cell>
          <cell r="F4762" t="str">
            <v>18</v>
          </cell>
          <cell r="G4762" t="str">
            <v>1</v>
          </cell>
          <cell r="H4762" t="str">
            <v>00</v>
          </cell>
          <cell r="I4762" t="str">
            <v>0</v>
          </cell>
          <cell r="J4762">
            <v>0</v>
          </cell>
          <cell r="K4762">
            <v>2001</v>
          </cell>
          <cell r="L4762">
            <v>2001</v>
          </cell>
          <cell r="M4762">
            <v>0</v>
          </cell>
          <cell r="N4762">
            <v>0</v>
          </cell>
          <cell r="O4762">
            <v>0</v>
          </cell>
        </row>
        <row r="4763">
          <cell r="A4763" t="str">
            <v>19</v>
          </cell>
          <cell r="B4763" t="str">
            <v>01</v>
          </cell>
          <cell r="C4763" t="str">
            <v>03</v>
          </cell>
          <cell r="D4763" t="str">
            <v>01</v>
          </cell>
          <cell r="E4763" t="str">
            <v>14</v>
          </cell>
          <cell r="F4763" t="str">
            <v>80</v>
          </cell>
          <cell r="G4763" t="str">
            <v>0</v>
          </cell>
          <cell r="H4763" t="str">
            <v>00</v>
          </cell>
          <cell r="I4763" t="str">
            <v>0</v>
          </cell>
          <cell r="J4763">
            <v>0</v>
          </cell>
          <cell r="K4763">
            <v>10000</v>
          </cell>
          <cell r="L4763">
            <v>10000</v>
          </cell>
          <cell r="M4763">
            <v>10001</v>
          </cell>
          <cell r="N4763">
            <v>10001</v>
          </cell>
          <cell r="O4763">
            <v>10001</v>
          </cell>
        </row>
        <row r="4764">
          <cell r="A4764" t="str">
            <v>19</v>
          </cell>
          <cell r="B4764" t="str">
            <v>01</v>
          </cell>
          <cell r="C4764" t="str">
            <v>04</v>
          </cell>
          <cell r="D4764" t="str">
            <v>01</v>
          </cell>
          <cell r="E4764" t="str">
            <v>12</v>
          </cell>
          <cell r="F4764" t="str">
            <v>01</v>
          </cell>
          <cell r="G4764" t="str">
            <v>0</v>
          </cell>
          <cell r="H4764" t="str">
            <v>00</v>
          </cell>
          <cell r="I4764" t="str">
            <v>0</v>
          </cell>
          <cell r="J4764">
            <v>0</v>
          </cell>
          <cell r="K4764">
            <v>600</v>
          </cell>
          <cell r="L4764">
            <v>600</v>
          </cell>
          <cell r="M4764">
            <v>750</v>
          </cell>
          <cell r="N4764">
            <v>750</v>
          </cell>
          <cell r="O4764">
            <v>750</v>
          </cell>
        </row>
        <row r="4765">
          <cell r="A4765" t="str">
            <v>19</v>
          </cell>
          <cell r="B4765" t="str">
            <v>01</v>
          </cell>
          <cell r="C4765" t="str">
            <v>04</v>
          </cell>
          <cell r="D4765" t="str">
            <v>01</v>
          </cell>
          <cell r="E4765" t="str">
            <v>13</v>
          </cell>
          <cell r="F4765" t="str">
            <v>07</v>
          </cell>
          <cell r="G4765" t="str">
            <v>1</v>
          </cell>
          <cell r="H4765" t="str">
            <v>00</v>
          </cell>
          <cell r="I4765" t="str">
            <v>0</v>
          </cell>
          <cell r="J4765">
            <v>0</v>
          </cell>
          <cell r="K4765">
            <v>0</v>
          </cell>
          <cell r="L4765">
            <v>0</v>
          </cell>
          <cell r="M4765">
            <v>2001</v>
          </cell>
          <cell r="N4765">
            <v>2001</v>
          </cell>
          <cell r="O4765">
            <v>2001</v>
          </cell>
        </row>
        <row r="4766">
          <cell r="A4766" t="str">
            <v>19</v>
          </cell>
          <cell r="B4766" t="str">
            <v>01</v>
          </cell>
          <cell r="C4766" t="str">
            <v>04</v>
          </cell>
          <cell r="D4766" t="str">
            <v>01</v>
          </cell>
          <cell r="E4766" t="str">
            <v>14</v>
          </cell>
          <cell r="F4766" t="str">
            <v>01</v>
          </cell>
          <cell r="G4766" t="str">
            <v>1</v>
          </cell>
          <cell r="H4766" t="str">
            <v>00</v>
          </cell>
          <cell r="I4766" t="str">
            <v>0</v>
          </cell>
          <cell r="J4766">
            <v>0</v>
          </cell>
          <cell r="K4766">
            <v>0</v>
          </cell>
          <cell r="L4766">
            <v>0</v>
          </cell>
          <cell r="M4766">
            <v>1001</v>
          </cell>
          <cell r="N4766">
            <v>1001</v>
          </cell>
          <cell r="O4766">
            <v>1001</v>
          </cell>
        </row>
        <row r="4767">
          <cell r="A4767" t="str">
            <v>19</v>
          </cell>
          <cell r="B4767" t="str">
            <v>01</v>
          </cell>
          <cell r="C4767" t="str">
            <v>04</v>
          </cell>
          <cell r="D4767" t="str">
            <v>01</v>
          </cell>
          <cell r="E4767" t="str">
            <v>14</v>
          </cell>
          <cell r="F4767" t="str">
            <v>30</v>
          </cell>
          <cell r="G4767" t="str">
            <v>1</v>
          </cell>
          <cell r="H4767" t="str">
            <v>00</v>
          </cell>
          <cell r="I4767" t="str">
            <v>0</v>
          </cell>
          <cell r="J4767">
            <v>0</v>
          </cell>
          <cell r="K4767">
            <v>0</v>
          </cell>
          <cell r="L4767">
            <v>0</v>
          </cell>
          <cell r="M4767">
            <v>1000</v>
          </cell>
          <cell r="N4767">
            <v>1000</v>
          </cell>
          <cell r="O4767">
            <v>1000</v>
          </cell>
        </row>
        <row r="4768">
          <cell r="A4768" t="str">
            <v>19</v>
          </cell>
          <cell r="B4768" t="str">
            <v>01</v>
          </cell>
          <cell r="C4768" t="str">
            <v>04</v>
          </cell>
          <cell r="D4768" t="str">
            <v>01</v>
          </cell>
          <cell r="E4768" t="str">
            <v>13</v>
          </cell>
          <cell r="F4768" t="str">
            <v>10</v>
          </cell>
          <cell r="G4768" t="str">
            <v>1</v>
          </cell>
          <cell r="H4768" t="str">
            <v>00</v>
          </cell>
          <cell r="I4768" t="str">
            <v>0</v>
          </cell>
          <cell r="J4768">
            <v>0</v>
          </cell>
          <cell r="K4768">
            <v>0</v>
          </cell>
          <cell r="L4768">
            <v>0</v>
          </cell>
          <cell r="M4768">
            <v>900</v>
          </cell>
          <cell r="N4768">
            <v>900</v>
          </cell>
          <cell r="O4768">
            <v>900</v>
          </cell>
        </row>
        <row r="4769">
          <cell r="A4769" t="str">
            <v>19</v>
          </cell>
          <cell r="B4769" t="str">
            <v>01</v>
          </cell>
          <cell r="C4769" t="str">
            <v>04</v>
          </cell>
          <cell r="D4769" t="str">
            <v>01</v>
          </cell>
          <cell r="E4769" t="str">
            <v>14</v>
          </cell>
          <cell r="F4769" t="str">
            <v>13</v>
          </cell>
          <cell r="G4769" t="str">
            <v>1</v>
          </cell>
          <cell r="H4769" t="str">
            <v>00</v>
          </cell>
          <cell r="I4769" t="str">
            <v>0</v>
          </cell>
          <cell r="J4769">
            <v>0</v>
          </cell>
          <cell r="K4769">
            <v>0</v>
          </cell>
          <cell r="L4769">
            <v>0</v>
          </cell>
          <cell r="M4769">
            <v>5000</v>
          </cell>
          <cell r="N4769">
            <v>5000</v>
          </cell>
          <cell r="O4769">
            <v>5000</v>
          </cell>
        </row>
        <row r="4770">
          <cell r="A4770" t="str">
            <v>19</v>
          </cell>
          <cell r="B4770" t="str">
            <v>01</v>
          </cell>
          <cell r="C4770" t="str">
            <v>04</v>
          </cell>
          <cell r="D4770" t="str">
            <v>01</v>
          </cell>
          <cell r="E4770" t="str">
            <v>12</v>
          </cell>
          <cell r="F4770" t="str">
            <v>03</v>
          </cell>
          <cell r="G4770" t="str">
            <v>0</v>
          </cell>
          <cell r="H4770" t="str">
            <v>00</v>
          </cell>
          <cell r="I4770" t="str">
            <v>0</v>
          </cell>
          <cell r="J4770">
            <v>2353</v>
          </cell>
          <cell r="K4770">
            <v>1000</v>
          </cell>
          <cell r="L4770">
            <v>1000</v>
          </cell>
          <cell r="M4770">
            <v>1500</v>
          </cell>
          <cell r="N4770">
            <v>1500</v>
          </cell>
          <cell r="O4770">
            <v>1500</v>
          </cell>
        </row>
        <row r="4771">
          <cell r="A4771" t="str">
            <v>19</v>
          </cell>
          <cell r="B4771" t="str">
            <v>01</v>
          </cell>
          <cell r="C4771" t="str">
            <v>04</v>
          </cell>
          <cell r="D4771" t="str">
            <v>01</v>
          </cell>
          <cell r="E4771" t="str">
            <v>13</v>
          </cell>
          <cell r="F4771" t="str">
            <v>08</v>
          </cell>
          <cell r="G4771" t="str">
            <v>0</v>
          </cell>
          <cell r="H4771" t="str">
            <v>00</v>
          </cell>
          <cell r="I4771" t="str">
            <v>0</v>
          </cell>
          <cell r="J4771">
            <v>0</v>
          </cell>
          <cell r="K4771">
            <v>500</v>
          </cell>
          <cell r="L4771">
            <v>500</v>
          </cell>
          <cell r="M4771">
            <v>800</v>
          </cell>
          <cell r="N4771">
            <v>800</v>
          </cell>
          <cell r="O4771">
            <v>800</v>
          </cell>
        </row>
        <row r="4772">
          <cell r="A4772" t="str">
            <v>19</v>
          </cell>
          <cell r="B4772" t="str">
            <v>01</v>
          </cell>
          <cell r="C4772" t="str">
            <v>04</v>
          </cell>
          <cell r="D4772" t="str">
            <v>01</v>
          </cell>
          <cell r="E4772" t="str">
            <v>14</v>
          </cell>
          <cell r="F4772" t="str">
            <v>06</v>
          </cell>
          <cell r="G4772" t="str">
            <v>0</v>
          </cell>
          <cell r="H4772" t="str">
            <v>00</v>
          </cell>
          <cell r="I4772" t="str">
            <v>0</v>
          </cell>
          <cell r="J4772">
            <v>3121</v>
          </cell>
          <cell r="K4772">
            <v>400</v>
          </cell>
          <cell r="L4772">
            <v>400</v>
          </cell>
          <cell r="M4772">
            <v>2960</v>
          </cell>
          <cell r="N4772">
            <v>2960</v>
          </cell>
          <cell r="O4772">
            <v>2960</v>
          </cell>
        </row>
        <row r="4773">
          <cell r="A4773" t="str">
            <v>19</v>
          </cell>
          <cell r="B4773" t="str">
            <v>01</v>
          </cell>
          <cell r="C4773" t="str">
            <v>04</v>
          </cell>
          <cell r="D4773" t="str">
            <v>01</v>
          </cell>
          <cell r="E4773" t="str">
            <v>14</v>
          </cell>
          <cell r="F4773" t="str">
            <v>07</v>
          </cell>
          <cell r="G4773" t="str">
            <v>0</v>
          </cell>
          <cell r="H4773" t="str">
            <v>00</v>
          </cell>
          <cell r="I4773" t="str">
            <v>0</v>
          </cell>
          <cell r="J4773">
            <v>65707</v>
          </cell>
          <cell r="K4773">
            <v>300</v>
          </cell>
          <cell r="L4773">
            <v>300</v>
          </cell>
          <cell r="M4773">
            <v>0</v>
          </cell>
          <cell r="N4773">
            <v>0</v>
          </cell>
          <cell r="O4773">
            <v>0</v>
          </cell>
        </row>
        <row r="4774">
          <cell r="A4774" t="str">
            <v>19</v>
          </cell>
          <cell r="B4774" t="str">
            <v>01</v>
          </cell>
          <cell r="C4774" t="str">
            <v>04</v>
          </cell>
          <cell r="D4774" t="str">
            <v>01</v>
          </cell>
          <cell r="E4774" t="str">
            <v>14</v>
          </cell>
          <cell r="F4774" t="str">
            <v>18</v>
          </cell>
          <cell r="G4774" t="str">
            <v>0</v>
          </cell>
          <cell r="H4774" t="str">
            <v>00</v>
          </cell>
          <cell r="I4774" t="str">
            <v>0</v>
          </cell>
          <cell r="J4774">
            <v>10003</v>
          </cell>
          <cell r="K4774">
            <v>10001</v>
          </cell>
          <cell r="L4774">
            <v>10001</v>
          </cell>
          <cell r="M4774">
            <v>10000</v>
          </cell>
          <cell r="N4774">
            <v>10000</v>
          </cell>
          <cell r="O4774">
            <v>10000</v>
          </cell>
        </row>
        <row r="4775">
          <cell r="A4775" t="str">
            <v>19</v>
          </cell>
          <cell r="B4775" t="str">
            <v>01</v>
          </cell>
          <cell r="C4775" t="str">
            <v>04</v>
          </cell>
          <cell r="D4775" t="str">
            <v>03</v>
          </cell>
          <cell r="E4775" t="str">
            <v>10</v>
          </cell>
          <cell r="F4775" t="str">
            <v>26</v>
          </cell>
          <cell r="G4775" t="str">
            <v>1</v>
          </cell>
          <cell r="H4775" t="str">
            <v>00</v>
          </cell>
          <cell r="I4775" t="str">
            <v>0</v>
          </cell>
          <cell r="J4775">
            <v>150</v>
          </cell>
          <cell r="K4775">
            <v>150</v>
          </cell>
          <cell r="L4775">
            <v>150</v>
          </cell>
          <cell r="M4775">
            <v>0</v>
          </cell>
          <cell r="N4775">
            <v>0</v>
          </cell>
          <cell r="O4775">
            <v>0</v>
          </cell>
        </row>
        <row r="4776">
          <cell r="A4776" t="str">
            <v>19</v>
          </cell>
          <cell r="B4776" t="str">
            <v>01</v>
          </cell>
          <cell r="C4776" t="str">
            <v>04</v>
          </cell>
          <cell r="D4776" t="str">
            <v>08</v>
          </cell>
          <cell r="E4776" t="str">
            <v>10</v>
          </cell>
          <cell r="F4776" t="str">
            <v>02</v>
          </cell>
          <cell r="G4776" t="str">
            <v>1</v>
          </cell>
          <cell r="H4776" t="str">
            <v>00</v>
          </cell>
          <cell r="I4776" t="str">
            <v>0</v>
          </cell>
          <cell r="J4776">
            <v>80347</v>
          </cell>
          <cell r="K4776">
            <v>1</v>
          </cell>
          <cell r="L4776">
            <v>1</v>
          </cell>
          <cell r="M4776">
            <v>0</v>
          </cell>
          <cell r="N4776">
            <v>0</v>
          </cell>
          <cell r="O4776">
            <v>0</v>
          </cell>
        </row>
        <row r="4777">
          <cell r="A4777" t="str">
            <v>19</v>
          </cell>
          <cell r="B4777" t="str">
            <v>01</v>
          </cell>
          <cell r="C4777" t="str">
            <v>05</v>
          </cell>
          <cell r="D4777" t="str">
            <v>01</v>
          </cell>
          <cell r="E4777" t="str">
            <v>10</v>
          </cell>
          <cell r="F4777" t="str">
            <v>02</v>
          </cell>
          <cell r="G4777" t="str">
            <v>1</v>
          </cell>
          <cell r="H4777" t="str">
            <v>00</v>
          </cell>
          <cell r="I4777" t="str">
            <v>0</v>
          </cell>
          <cell r="J4777">
            <v>0</v>
          </cell>
          <cell r="K4777">
            <v>1</v>
          </cell>
          <cell r="L4777">
            <v>1</v>
          </cell>
          <cell r="M4777">
            <v>0</v>
          </cell>
          <cell r="N4777">
            <v>0</v>
          </cell>
          <cell r="O4777">
            <v>0</v>
          </cell>
        </row>
        <row r="4778">
          <cell r="A4778" t="str">
            <v>19</v>
          </cell>
          <cell r="B4778" t="str">
            <v>01</v>
          </cell>
          <cell r="C4778" t="str">
            <v>05</v>
          </cell>
          <cell r="D4778" t="str">
            <v>01</v>
          </cell>
          <cell r="E4778" t="str">
            <v>10</v>
          </cell>
          <cell r="F4778" t="str">
            <v>11</v>
          </cell>
          <cell r="G4778" t="str">
            <v>1</v>
          </cell>
          <cell r="H4778" t="str">
            <v>00</v>
          </cell>
          <cell r="I4778" t="str">
            <v>0</v>
          </cell>
          <cell r="J4778">
            <v>0</v>
          </cell>
          <cell r="K4778">
            <v>1</v>
          </cell>
          <cell r="L4778">
            <v>1</v>
          </cell>
          <cell r="M4778">
            <v>0</v>
          </cell>
          <cell r="N4778">
            <v>0</v>
          </cell>
          <cell r="O4778">
            <v>0</v>
          </cell>
        </row>
        <row r="4779">
          <cell r="A4779" t="str">
            <v>19</v>
          </cell>
          <cell r="B4779" t="str">
            <v>01</v>
          </cell>
          <cell r="C4779" t="str">
            <v>05</v>
          </cell>
          <cell r="D4779" t="str">
            <v>01</v>
          </cell>
          <cell r="E4779" t="str">
            <v>10</v>
          </cell>
          <cell r="F4779" t="str">
            <v>26</v>
          </cell>
          <cell r="G4779" t="str">
            <v>1</v>
          </cell>
          <cell r="H4779" t="str">
            <v>00</v>
          </cell>
          <cell r="I4779" t="str">
            <v>0</v>
          </cell>
          <cell r="J4779">
            <v>10998</v>
          </cell>
          <cell r="K4779">
            <v>400</v>
          </cell>
          <cell r="L4779">
            <v>400</v>
          </cell>
          <cell r="M4779">
            <v>400</v>
          </cell>
          <cell r="N4779">
            <v>400</v>
          </cell>
          <cell r="O4779">
            <v>400</v>
          </cell>
        </row>
        <row r="4780">
          <cell r="A4780" t="str">
            <v>19</v>
          </cell>
          <cell r="B4780" t="str">
            <v>01</v>
          </cell>
          <cell r="C4780" t="str">
            <v>05</v>
          </cell>
          <cell r="D4780" t="str">
            <v>01</v>
          </cell>
          <cell r="E4780" t="str">
            <v>11</v>
          </cell>
          <cell r="F4780" t="str">
            <v>01</v>
          </cell>
          <cell r="G4780" t="str">
            <v>1</v>
          </cell>
          <cell r="H4780" t="str">
            <v>00</v>
          </cell>
          <cell r="I4780" t="str">
            <v>0</v>
          </cell>
          <cell r="J4780">
            <v>86628</v>
          </cell>
          <cell r="K4780">
            <v>11808</v>
          </cell>
          <cell r="L4780">
            <v>11808</v>
          </cell>
          <cell r="M4780">
            <v>11808</v>
          </cell>
          <cell r="N4780">
            <v>11808</v>
          </cell>
          <cell r="O4780">
            <v>11808</v>
          </cell>
        </row>
        <row r="4781">
          <cell r="A4781" t="str">
            <v>19</v>
          </cell>
          <cell r="B4781" t="str">
            <v>01</v>
          </cell>
          <cell r="C4781" t="str">
            <v>05</v>
          </cell>
          <cell r="D4781" t="str">
            <v>01</v>
          </cell>
          <cell r="E4781" t="str">
            <v>11</v>
          </cell>
          <cell r="F4781" t="str">
            <v>02</v>
          </cell>
          <cell r="G4781" t="str">
            <v>1</v>
          </cell>
          <cell r="H4781" t="str">
            <v>00</v>
          </cell>
          <cell r="I4781" t="str">
            <v>0</v>
          </cell>
          <cell r="J4781">
            <v>0</v>
          </cell>
          <cell r="K4781">
            <v>0</v>
          </cell>
          <cell r="L4781">
            <v>0</v>
          </cell>
          <cell r="M4781">
            <v>0</v>
          </cell>
          <cell r="N4781">
            <v>0</v>
          </cell>
          <cell r="O4781">
            <v>0</v>
          </cell>
        </row>
        <row r="4782">
          <cell r="A4782" t="str">
            <v>19</v>
          </cell>
          <cell r="B4782" t="str">
            <v>01</v>
          </cell>
          <cell r="C4782" t="str">
            <v>05</v>
          </cell>
          <cell r="D4782" t="str">
            <v>01</v>
          </cell>
          <cell r="E4782" t="str">
            <v>12</v>
          </cell>
          <cell r="F4782" t="str">
            <v>01</v>
          </cell>
          <cell r="G4782" t="str">
            <v>1</v>
          </cell>
          <cell r="H4782" t="str">
            <v>00</v>
          </cell>
          <cell r="I4782" t="str">
            <v>0</v>
          </cell>
          <cell r="J4782">
            <v>0</v>
          </cell>
          <cell r="K4782">
            <v>2200</v>
          </cell>
          <cell r="L4782">
            <v>2200</v>
          </cell>
          <cell r="M4782">
            <v>2200</v>
          </cell>
          <cell r="N4782">
            <v>2200</v>
          </cell>
          <cell r="O4782">
            <v>2200</v>
          </cell>
        </row>
        <row r="4783">
          <cell r="A4783" t="str">
            <v>19</v>
          </cell>
          <cell r="B4783" t="str">
            <v>01</v>
          </cell>
          <cell r="C4783" t="str">
            <v>05</v>
          </cell>
          <cell r="D4783" t="str">
            <v>01</v>
          </cell>
          <cell r="E4783" t="str">
            <v>12</v>
          </cell>
          <cell r="F4783" t="str">
            <v>03</v>
          </cell>
          <cell r="G4783" t="str">
            <v>1</v>
          </cell>
          <cell r="H4783" t="str">
            <v>00</v>
          </cell>
          <cell r="I4783" t="str">
            <v>0</v>
          </cell>
          <cell r="J4783">
            <v>5764</v>
          </cell>
          <cell r="K4783">
            <v>0</v>
          </cell>
          <cell r="L4783">
            <v>0</v>
          </cell>
          <cell r="M4783">
            <v>0</v>
          </cell>
          <cell r="N4783">
            <v>0</v>
          </cell>
          <cell r="O4783">
            <v>0</v>
          </cell>
        </row>
        <row r="4784">
          <cell r="A4784" t="str">
            <v>19</v>
          </cell>
          <cell r="B4784" t="str">
            <v>01</v>
          </cell>
          <cell r="C4784" t="str">
            <v>05</v>
          </cell>
          <cell r="D4784" t="str">
            <v>01</v>
          </cell>
          <cell r="E4784" t="str">
            <v>12</v>
          </cell>
          <cell r="F4784" t="str">
            <v>03</v>
          </cell>
          <cell r="G4784" t="str">
            <v>0</v>
          </cell>
          <cell r="H4784" t="str">
            <v>00</v>
          </cell>
          <cell r="I4784" t="str">
            <v>0</v>
          </cell>
          <cell r="J4784">
            <v>0</v>
          </cell>
          <cell r="K4784">
            <v>0</v>
          </cell>
          <cell r="L4784">
            <v>0</v>
          </cell>
          <cell r="M4784">
            <v>1000</v>
          </cell>
          <cell r="N4784">
            <v>1000</v>
          </cell>
          <cell r="O4784">
            <v>1000</v>
          </cell>
        </row>
        <row r="4785">
          <cell r="A4785" t="str">
            <v>19</v>
          </cell>
          <cell r="B4785" t="str">
            <v>01</v>
          </cell>
          <cell r="C4785" t="str">
            <v>05</v>
          </cell>
          <cell r="D4785" t="str">
            <v>02</v>
          </cell>
          <cell r="E4785" t="str">
            <v>12</v>
          </cell>
          <cell r="F4785" t="str">
            <v>06</v>
          </cell>
          <cell r="G4785" t="str">
            <v>1</v>
          </cell>
          <cell r="H4785" t="str">
            <v>00</v>
          </cell>
          <cell r="I4785" t="str">
            <v>0</v>
          </cell>
          <cell r="J4785">
            <v>1915</v>
          </cell>
          <cell r="K4785">
            <v>2000</v>
          </cell>
          <cell r="L4785">
            <v>2000</v>
          </cell>
          <cell r="M4785">
            <v>2000</v>
          </cell>
          <cell r="N4785">
            <v>2000</v>
          </cell>
          <cell r="O4785">
            <v>2000</v>
          </cell>
        </row>
        <row r="4786">
          <cell r="A4786" t="str">
            <v>19</v>
          </cell>
          <cell r="B4786" t="str">
            <v>01</v>
          </cell>
          <cell r="C4786" t="str">
            <v>05</v>
          </cell>
          <cell r="D4786" t="str">
            <v>01</v>
          </cell>
          <cell r="E4786" t="str">
            <v>13</v>
          </cell>
          <cell r="F4786" t="str">
            <v>01</v>
          </cell>
          <cell r="G4786" t="str">
            <v>1</v>
          </cell>
          <cell r="H4786" t="str">
            <v>00</v>
          </cell>
          <cell r="I4786" t="str">
            <v>0</v>
          </cell>
          <cell r="J4786">
            <v>10262</v>
          </cell>
          <cell r="K4786">
            <v>2309</v>
          </cell>
          <cell r="L4786">
            <v>2309</v>
          </cell>
          <cell r="M4786">
            <v>2320</v>
          </cell>
          <cell r="N4786">
            <v>2320</v>
          </cell>
          <cell r="O4786">
            <v>2320</v>
          </cell>
        </row>
        <row r="4787">
          <cell r="A4787" t="str">
            <v>19</v>
          </cell>
          <cell r="B4787" t="str">
            <v>01</v>
          </cell>
          <cell r="C4787" t="str">
            <v>05</v>
          </cell>
          <cell r="D4787" t="str">
            <v>01</v>
          </cell>
          <cell r="E4787" t="str">
            <v>13</v>
          </cell>
          <cell r="F4787" t="str">
            <v>07</v>
          </cell>
          <cell r="G4787" t="str">
            <v>1</v>
          </cell>
          <cell r="H4787" t="str">
            <v>00</v>
          </cell>
          <cell r="I4787" t="str">
            <v>0</v>
          </cell>
          <cell r="J4787">
            <v>0</v>
          </cell>
          <cell r="K4787">
            <v>1001</v>
          </cell>
          <cell r="L4787">
            <v>1001</v>
          </cell>
          <cell r="M4787">
            <v>1001</v>
          </cell>
          <cell r="N4787">
            <v>1001</v>
          </cell>
          <cell r="O4787">
            <v>1001</v>
          </cell>
        </row>
        <row r="4788">
          <cell r="A4788" t="str">
            <v>19</v>
          </cell>
          <cell r="B4788" t="str">
            <v>01</v>
          </cell>
          <cell r="C4788" t="str">
            <v>05</v>
          </cell>
          <cell r="D4788" t="str">
            <v>01</v>
          </cell>
          <cell r="E4788" t="str">
            <v>13</v>
          </cell>
          <cell r="F4788" t="str">
            <v>08</v>
          </cell>
          <cell r="G4788" t="str">
            <v>1</v>
          </cell>
          <cell r="H4788" t="str">
            <v>00</v>
          </cell>
          <cell r="I4788" t="str">
            <v>0</v>
          </cell>
          <cell r="J4788">
            <v>433</v>
          </cell>
          <cell r="K4788">
            <v>1000</v>
          </cell>
          <cell r="L4788">
            <v>1000</v>
          </cell>
          <cell r="M4788">
            <v>1000</v>
          </cell>
          <cell r="N4788">
            <v>1000</v>
          </cell>
          <cell r="O4788">
            <v>1000</v>
          </cell>
        </row>
        <row r="4789">
          <cell r="A4789" t="str">
            <v>19</v>
          </cell>
          <cell r="B4789" t="str">
            <v>01</v>
          </cell>
          <cell r="C4789" t="str">
            <v>05</v>
          </cell>
          <cell r="D4789" t="str">
            <v>01</v>
          </cell>
          <cell r="E4789" t="str">
            <v>13</v>
          </cell>
          <cell r="F4789" t="str">
            <v>08</v>
          </cell>
          <cell r="G4789" t="str">
            <v>0</v>
          </cell>
          <cell r="H4789" t="str">
            <v>00</v>
          </cell>
          <cell r="I4789" t="str">
            <v>0</v>
          </cell>
          <cell r="J4789">
            <v>0</v>
          </cell>
          <cell r="K4789">
            <v>0</v>
          </cell>
          <cell r="L4789">
            <v>0</v>
          </cell>
          <cell r="M4789">
            <v>500</v>
          </cell>
          <cell r="N4789">
            <v>500</v>
          </cell>
          <cell r="O4789">
            <v>500</v>
          </cell>
        </row>
        <row r="4790">
          <cell r="A4790" t="str">
            <v>19</v>
          </cell>
          <cell r="B4790" t="str">
            <v>01</v>
          </cell>
          <cell r="C4790" t="str">
            <v>05</v>
          </cell>
          <cell r="D4790" t="str">
            <v>01</v>
          </cell>
          <cell r="E4790" t="str">
            <v>13</v>
          </cell>
          <cell r="F4790" t="str">
            <v>09</v>
          </cell>
          <cell r="G4790" t="str">
            <v>1</v>
          </cell>
          <cell r="H4790" t="str">
            <v>00</v>
          </cell>
          <cell r="I4790" t="str">
            <v>0</v>
          </cell>
          <cell r="J4790">
            <v>492</v>
          </cell>
          <cell r="K4790">
            <v>500</v>
          </cell>
          <cell r="L4790">
            <v>500</v>
          </cell>
          <cell r="M4790">
            <v>500</v>
          </cell>
          <cell r="N4790">
            <v>500</v>
          </cell>
          <cell r="O4790">
            <v>500</v>
          </cell>
        </row>
        <row r="4791">
          <cell r="A4791" t="str">
            <v>19</v>
          </cell>
          <cell r="B4791" t="str">
            <v>01</v>
          </cell>
          <cell r="C4791" t="str">
            <v>05</v>
          </cell>
          <cell r="D4791" t="str">
            <v>01</v>
          </cell>
          <cell r="E4791" t="str">
            <v>13</v>
          </cell>
          <cell r="F4791" t="str">
            <v>12</v>
          </cell>
          <cell r="G4791" t="str">
            <v>1</v>
          </cell>
          <cell r="H4791" t="str">
            <v>00</v>
          </cell>
          <cell r="I4791" t="str">
            <v>0</v>
          </cell>
          <cell r="J4791">
            <v>273</v>
          </cell>
          <cell r="K4791">
            <v>1000</v>
          </cell>
          <cell r="L4791">
            <v>1000</v>
          </cell>
          <cell r="M4791">
            <v>1000</v>
          </cell>
          <cell r="N4791">
            <v>1000</v>
          </cell>
          <cell r="O4791">
            <v>1000</v>
          </cell>
        </row>
        <row r="4792">
          <cell r="A4792" t="str">
            <v>19</v>
          </cell>
          <cell r="B4792" t="str">
            <v>01</v>
          </cell>
          <cell r="C4792" t="str">
            <v>05</v>
          </cell>
          <cell r="D4792" t="str">
            <v>01</v>
          </cell>
          <cell r="E4792" t="str">
            <v>14</v>
          </cell>
          <cell r="F4792" t="str">
            <v>01</v>
          </cell>
          <cell r="G4792" t="str">
            <v>1</v>
          </cell>
          <cell r="H4792" t="str">
            <v>00</v>
          </cell>
          <cell r="I4792" t="str">
            <v>0</v>
          </cell>
          <cell r="J4792">
            <v>0</v>
          </cell>
          <cell r="K4792">
            <v>1001</v>
          </cell>
          <cell r="L4792">
            <v>1001</v>
          </cell>
          <cell r="M4792">
            <v>1001</v>
          </cell>
          <cell r="N4792">
            <v>1001</v>
          </cell>
          <cell r="O4792">
            <v>1001</v>
          </cell>
        </row>
        <row r="4793">
          <cell r="A4793" t="str">
            <v>19</v>
          </cell>
          <cell r="B4793" t="str">
            <v>01</v>
          </cell>
          <cell r="C4793" t="str">
            <v>05</v>
          </cell>
          <cell r="D4793" t="str">
            <v>01</v>
          </cell>
          <cell r="E4793" t="str">
            <v>14</v>
          </cell>
          <cell r="F4793" t="str">
            <v>02</v>
          </cell>
          <cell r="G4793" t="str">
            <v>1</v>
          </cell>
          <cell r="H4793" t="str">
            <v>00</v>
          </cell>
          <cell r="I4793" t="str">
            <v>0</v>
          </cell>
          <cell r="J4793">
            <v>11960</v>
          </cell>
          <cell r="K4793">
            <v>15000</v>
          </cell>
          <cell r="L4793">
            <v>15000</v>
          </cell>
          <cell r="M4793">
            <v>18000</v>
          </cell>
          <cell r="N4793">
            <v>18000</v>
          </cell>
          <cell r="O4793">
            <v>18000</v>
          </cell>
        </row>
        <row r="4794">
          <cell r="A4794" t="str">
            <v>19</v>
          </cell>
          <cell r="B4794" t="str">
            <v>01</v>
          </cell>
          <cell r="C4794" t="str">
            <v>05</v>
          </cell>
          <cell r="D4794" t="str">
            <v>01</v>
          </cell>
          <cell r="E4794" t="str">
            <v>14</v>
          </cell>
          <cell r="F4794" t="str">
            <v>05</v>
          </cell>
          <cell r="G4794" t="str">
            <v>1</v>
          </cell>
          <cell r="H4794" t="str">
            <v>00</v>
          </cell>
          <cell r="I4794" t="str">
            <v>0</v>
          </cell>
          <cell r="J4794">
            <v>2958</v>
          </cell>
          <cell r="K4794">
            <v>3000</v>
          </cell>
          <cell r="L4794">
            <v>3000</v>
          </cell>
          <cell r="M4794">
            <v>4500</v>
          </cell>
          <cell r="N4794">
            <v>4500</v>
          </cell>
          <cell r="O4794">
            <v>4500</v>
          </cell>
        </row>
        <row r="4795">
          <cell r="A4795" t="str">
            <v>19</v>
          </cell>
          <cell r="B4795" t="str">
            <v>01</v>
          </cell>
          <cell r="C4795" t="str">
            <v>05</v>
          </cell>
          <cell r="D4795" t="str">
            <v>01</v>
          </cell>
          <cell r="E4795" t="str">
            <v>14</v>
          </cell>
          <cell r="F4795" t="str">
            <v>06</v>
          </cell>
          <cell r="G4795" t="str">
            <v>1</v>
          </cell>
          <cell r="H4795" t="str">
            <v>00</v>
          </cell>
          <cell r="I4795" t="str">
            <v>0</v>
          </cell>
          <cell r="J4795">
            <v>4040</v>
          </cell>
          <cell r="K4795">
            <v>7000</v>
          </cell>
          <cell r="L4795">
            <v>7000</v>
          </cell>
          <cell r="M4795">
            <v>7000</v>
          </cell>
          <cell r="N4795">
            <v>7000</v>
          </cell>
          <cell r="O4795">
            <v>7000</v>
          </cell>
        </row>
        <row r="4796">
          <cell r="A4796" t="str">
            <v>19</v>
          </cell>
          <cell r="B4796" t="str">
            <v>01</v>
          </cell>
          <cell r="C4796" t="str">
            <v>05</v>
          </cell>
          <cell r="D4796" t="str">
            <v>01</v>
          </cell>
          <cell r="E4796" t="str">
            <v>14</v>
          </cell>
          <cell r="F4796" t="str">
            <v>07</v>
          </cell>
          <cell r="G4796" t="str">
            <v>1</v>
          </cell>
          <cell r="H4796" t="str">
            <v>00</v>
          </cell>
          <cell r="I4796" t="str">
            <v>0</v>
          </cell>
          <cell r="J4796">
            <v>290</v>
          </cell>
          <cell r="K4796">
            <v>300</v>
          </cell>
          <cell r="L4796">
            <v>300</v>
          </cell>
          <cell r="M4796">
            <v>300</v>
          </cell>
          <cell r="N4796">
            <v>300</v>
          </cell>
          <cell r="O4796">
            <v>300</v>
          </cell>
        </row>
        <row r="4797">
          <cell r="A4797" t="str">
            <v>19</v>
          </cell>
          <cell r="B4797" t="str">
            <v>01</v>
          </cell>
          <cell r="C4797" t="str">
            <v>05</v>
          </cell>
          <cell r="D4797" t="str">
            <v>01</v>
          </cell>
          <cell r="E4797" t="str">
            <v>14</v>
          </cell>
          <cell r="F4797" t="str">
            <v>08</v>
          </cell>
          <cell r="G4797" t="str">
            <v>1</v>
          </cell>
          <cell r="H4797" t="str">
            <v>00</v>
          </cell>
          <cell r="I4797" t="str">
            <v>0</v>
          </cell>
          <cell r="J4797">
            <v>1263</v>
          </cell>
          <cell r="K4797">
            <v>1500</v>
          </cell>
          <cell r="L4797">
            <v>1500</v>
          </cell>
          <cell r="M4797">
            <v>1500</v>
          </cell>
          <cell r="N4797">
            <v>1500</v>
          </cell>
          <cell r="O4797">
            <v>1500</v>
          </cell>
        </row>
        <row r="4798">
          <cell r="A4798" t="str">
            <v>19</v>
          </cell>
          <cell r="B4798" t="str">
            <v>01</v>
          </cell>
          <cell r="C4798" t="str">
            <v>05</v>
          </cell>
          <cell r="D4798" t="str">
            <v>01</v>
          </cell>
          <cell r="E4798" t="str">
            <v>14</v>
          </cell>
          <cell r="F4798" t="str">
            <v>17</v>
          </cell>
          <cell r="G4798" t="str">
            <v>1</v>
          </cell>
          <cell r="H4798" t="str">
            <v>00</v>
          </cell>
          <cell r="I4798" t="str">
            <v>0</v>
          </cell>
          <cell r="J4798">
            <v>45275</v>
          </cell>
          <cell r="K4798">
            <v>40000</v>
          </cell>
          <cell r="L4798">
            <v>40000</v>
          </cell>
          <cell r="M4798">
            <v>40000</v>
          </cell>
          <cell r="N4798">
            <v>40000</v>
          </cell>
          <cell r="O4798">
            <v>40000</v>
          </cell>
        </row>
        <row r="4799">
          <cell r="A4799" t="str">
            <v>19</v>
          </cell>
          <cell r="B4799" t="str">
            <v>01</v>
          </cell>
          <cell r="C4799" t="str">
            <v>05</v>
          </cell>
          <cell r="D4799" t="str">
            <v>01</v>
          </cell>
          <cell r="E4799" t="str">
            <v>14</v>
          </cell>
          <cell r="F4799" t="str">
            <v>30</v>
          </cell>
          <cell r="G4799" t="str">
            <v>1</v>
          </cell>
          <cell r="H4799" t="str">
            <v>00</v>
          </cell>
          <cell r="I4799" t="str">
            <v>0</v>
          </cell>
          <cell r="J4799">
            <v>0</v>
          </cell>
          <cell r="K4799">
            <v>1000</v>
          </cell>
          <cell r="L4799">
            <v>1000</v>
          </cell>
          <cell r="M4799">
            <v>1000</v>
          </cell>
          <cell r="N4799">
            <v>1000</v>
          </cell>
          <cell r="O4799">
            <v>1000</v>
          </cell>
        </row>
        <row r="4800">
          <cell r="A4800" t="str">
            <v>19</v>
          </cell>
          <cell r="B4800" t="str">
            <v>01</v>
          </cell>
          <cell r="C4800" t="str">
            <v>05</v>
          </cell>
          <cell r="D4800" t="str">
            <v>01</v>
          </cell>
          <cell r="E4800" t="str">
            <v>14</v>
          </cell>
          <cell r="F4800" t="str">
            <v>80</v>
          </cell>
          <cell r="G4800" t="str">
            <v>1</v>
          </cell>
          <cell r="H4800" t="str">
            <v>00</v>
          </cell>
          <cell r="I4800" t="str">
            <v>0</v>
          </cell>
          <cell r="J4800">
            <v>0</v>
          </cell>
          <cell r="K4800">
            <v>1001</v>
          </cell>
          <cell r="L4800">
            <v>1001</v>
          </cell>
          <cell r="M4800">
            <v>1001</v>
          </cell>
          <cell r="N4800">
            <v>1001</v>
          </cell>
          <cell r="O4800">
            <v>1001</v>
          </cell>
        </row>
        <row r="4801">
          <cell r="A4801" t="str">
            <v>19</v>
          </cell>
          <cell r="B4801" t="str">
            <v>01</v>
          </cell>
          <cell r="C4801" t="str">
            <v>05</v>
          </cell>
          <cell r="D4801" t="str">
            <v>01</v>
          </cell>
          <cell r="E4801" t="str">
            <v>20</v>
          </cell>
          <cell r="F4801" t="str">
            <v>01</v>
          </cell>
          <cell r="G4801" t="str">
            <v>1</v>
          </cell>
          <cell r="H4801" t="str">
            <v>00</v>
          </cell>
          <cell r="I4801" t="str">
            <v>0</v>
          </cell>
          <cell r="J4801">
            <v>0</v>
          </cell>
          <cell r="K4801">
            <v>5001</v>
          </cell>
          <cell r="L4801">
            <v>5001</v>
          </cell>
          <cell r="M4801">
            <v>5001</v>
          </cell>
          <cell r="N4801">
            <v>5001</v>
          </cell>
          <cell r="O4801">
            <v>5001</v>
          </cell>
        </row>
        <row r="4802">
          <cell r="A4802" t="str">
            <v>19</v>
          </cell>
          <cell r="B4802" t="str">
            <v>01</v>
          </cell>
          <cell r="C4802" t="str">
            <v>05</v>
          </cell>
          <cell r="D4802" t="str">
            <v>02</v>
          </cell>
          <cell r="E4802" t="str">
            <v>14</v>
          </cell>
          <cell r="F4802" t="str">
            <v>17</v>
          </cell>
          <cell r="G4802" t="str">
            <v>1</v>
          </cell>
          <cell r="H4802" t="str">
            <v>00</v>
          </cell>
          <cell r="I4802" t="str">
            <v>0</v>
          </cell>
          <cell r="J4802">
            <v>0</v>
          </cell>
          <cell r="K4802">
            <v>5001</v>
          </cell>
          <cell r="L4802">
            <v>5001</v>
          </cell>
          <cell r="M4802">
            <v>5000</v>
          </cell>
          <cell r="N4802">
            <v>5000</v>
          </cell>
          <cell r="O4802">
            <v>5000</v>
          </cell>
        </row>
        <row r="4803">
          <cell r="A4803" t="str">
            <v>19</v>
          </cell>
          <cell r="B4803" t="str">
            <v>01</v>
          </cell>
          <cell r="C4803" t="str">
            <v>05</v>
          </cell>
          <cell r="D4803" t="str">
            <v>03</v>
          </cell>
          <cell r="E4803" t="str">
            <v>14</v>
          </cell>
          <cell r="F4803" t="str">
            <v>17</v>
          </cell>
          <cell r="G4803" t="str">
            <v>1</v>
          </cell>
          <cell r="H4803" t="str">
            <v>00</v>
          </cell>
          <cell r="I4803" t="str">
            <v>0</v>
          </cell>
          <cell r="J4803">
            <v>0</v>
          </cell>
          <cell r="K4803">
            <v>1</v>
          </cell>
          <cell r="L4803">
            <v>1</v>
          </cell>
          <cell r="M4803">
            <v>1</v>
          </cell>
          <cell r="N4803">
            <v>1</v>
          </cell>
          <cell r="O4803">
            <v>1</v>
          </cell>
        </row>
        <row r="4804">
          <cell r="A4804" t="str">
            <v>19</v>
          </cell>
          <cell r="B4804" t="str">
            <v>01</v>
          </cell>
          <cell r="C4804" t="str">
            <v>05</v>
          </cell>
          <cell r="D4804" t="str">
            <v>03</v>
          </cell>
          <cell r="E4804" t="str">
            <v>14</v>
          </cell>
          <cell r="F4804" t="str">
            <v>29</v>
          </cell>
          <cell r="G4804" t="str">
            <v>1</v>
          </cell>
          <cell r="H4804" t="str">
            <v>00</v>
          </cell>
          <cell r="I4804" t="str">
            <v>0</v>
          </cell>
          <cell r="J4804">
            <v>0</v>
          </cell>
          <cell r="K4804">
            <v>32000</v>
          </cell>
          <cell r="L4804">
            <v>32000</v>
          </cell>
          <cell r="M4804">
            <v>36000</v>
          </cell>
          <cell r="N4804">
            <v>36000</v>
          </cell>
          <cell r="O4804">
            <v>36000</v>
          </cell>
        </row>
        <row r="4805">
          <cell r="A4805" t="str">
            <v>19</v>
          </cell>
          <cell r="B4805" t="str">
            <v>01</v>
          </cell>
          <cell r="C4805" t="str">
            <v>05</v>
          </cell>
          <cell r="D4805" t="str">
            <v>02</v>
          </cell>
          <cell r="E4805" t="str">
            <v>10</v>
          </cell>
          <cell r="F4805" t="str">
            <v>26</v>
          </cell>
          <cell r="G4805" t="str">
            <v>1</v>
          </cell>
          <cell r="H4805" t="str">
            <v>00</v>
          </cell>
          <cell r="I4805" t="str">
            <v>0</v>
          </cell>
          <cell r="J4805">
            <v>0</v>
          </cell>
          <cell r="K4805">
            <v>0</v>
          </cell>
          <cell r="L4805">
            <v>0</v>
          </cell>
          <cell r="M4805">
            <v>150</v>
          </cell>
          <cell r="N4805">
            <v>150</v>
          </cell>
          <cell r="O4805">
            <v>150</v>
          </cell>
        </row>
        <row r="4806">
          <cell r="A4806" t="str">
            <v>19</v>
          </cell>
          <cell r="B4806" t="str">
            <v>01</v>
          </cell>
          <cell r="C4806" t="str">
            <v>05</v>
          </cell>
          <cell r="D4806" t="str">
            <v>04</v>
          </cell>
          <cell r="E4806" t="str">
            <v>14</v>
          </cell>
          <cell r="F4806" t="str">
            <v>17</v>
          </cell>
          <cell r="G4806" t="str">
            <v>1</v>
          </cell>
          <cell r="H4806" t="str">
            <v>00</v>
          </cell>
          <cell r="I4806" t="str">
            <v>0</v>
          </cell>
          <cell r="J4806">
            <v>0</v>
          </cell>
          <cell r="K4806">
            <v>5001</v>
          </cell>
          <cell r="L4806">
            <v>5001</v>
          </cell>
          <cell r="M4806">
            <v>5001</v>
          </cell>
          <cell r="N4806">
            <v>5001</v>
          </cell>
          <cell r="O4806">
            <v>5001</v>
          </cell>
        </row>
        <row r="4807">
          <cell r="A4807" t="str">
            <v>19</v>
          </cell>
          <cell r="B4807" t="str">
            <v>01</v>
          </cell>
          <cell r="C4807" t="str">
            <v>05</v>
          </cell>
          <cell r="D4807" t="str">
            <v>05</v>
          </cell>
          <cell r="E4807" t="str">
            <v>10</v>
          </cell>
          <cell r="F4807" t="str">
            <v>11</v>
          </cell>
          <cell r="G4807" t="str">
            <v>1</v>
          </cell>
          <cell r="H4807" t="str">
            <v>00</v>
          </cell>
          <cell r="I4807" t="str">
            <v>0</v>
          </cell>
          <cell r="J4807">
            <v>0</v>
          </cell>
          <cell r="K4807">
            <v>1</v>
          </cell>
          <cell r="L4807">
            <v>1</v>
          </cell>
          <cell r="M4807">
            <v>0</v>
          </cell>
          <cell r="N4807">
            <v>0</v>
          </cell>
          <cell r="O4807">
            <v>0</v>
          </cell>
        </row>
        <row r="4808">
          <cell r="A4808" t="str">
            <v>19</v>
          </cell>
          <cell r="B4808" t="str">
            <v>01</v>
          </cell>
          <cell r="C4808" t="str">
            <v>05</v>
          </cell>
          <cell r="D4808" t="str">
            <v>05</v>
          </cell>
          <cell r="E4808" t="str">
            <v>10</v>
          </cell>
          <cell r="F4808" t="str">
            <v>12</v>
          </cell>
          <cell r="G4808" t="str">
            <v>1</v>
          </cell>
          <cell r="H4808" t="str">
            <v>00</v>
          </cell>
          <cell r="I4808" t="str">
            <v>0</v>
          </cell>
          <cell r="J4808">
            <v>0</v>
          </cell>
          <cell r="K4808">
            <v>1</v>
          </cell>
          <cell r="L4808">
            <v>1</v>
          </cell>
          <cell r="M4808">
            <v>0</v>
          </cell>
          <cell r="N4808">
            <v>0</v>
          </cell>
          <cell r="O4808">
            <v>0</v>
          </cell>
        </row>
        <row r="4809">
          <cell r="A4809" t="str">
            <v>19</v>
          </cell>
          <cell r="B4809" t="str">
            <v>01</v>
          </cell>
          <cell r="C4809" t="str">
            <v>05</v>
          </cell>
          <cell r="D4809" t="str">
            <v>05</v>
          </cell>
          <cell r="E4809" t="str">
            <v>10</v>
          </cell>
          <cell r="F4809" t="str">
            <v>26</v>
          </cell>
          <cell r="G4809" t="str">
            <v>1</v>
          </cell>
          <cell r="H4809" t="str">
            <v>00</v>
          </cell>
          <cell r="I4809" t="str">
            <v>0</v>
          </cell>
          <cell r="J4809">
            <v>205</v>
          </cell>
          <cell r="K4809">
            <v>250</v>
          </cell>
          <cell r="L4809">
            <v>250</v>
          </cell>
          <cell r="M4809">
            <v>250</v>
          </cell>
          <cell r="N4809">
            <v>250</v>
          </cell>
          <cell r="O4809">
            <v>250</v>
          </cell>
        </row>
        <row r="4810">
          <cell r="A4810" t="str">
            <v>19</v>
          </cell>
          <cell r="B4810" t="str">
            <v>01</v>
          </cell>
          <cell r="C4810" t="str">
            <v>05</v>
          </cell>
          <cell r="D4810" t="str">
            <v>05</v>
          </cell>
          <cell r="E4810" t="str">
            <v>11</v>
          </cell>
          <cell r="F4810" t="str">
            <v>01</v>
          </cell>
          <cell r="G4810" t="str">
            <v>1</v>
          </cell>
          <cell r="H4810" t="str">
            <v>00</v>
          </cell>
          <cell r="I4810" t="str">
            <v>0</v>
          </cell>
          <cell r="J4810">
            <v>20840</v>
          </cell>
          <cell r="K4810">
            <v>1</v>
          </cell>
          <cell r="L4810">
            <v>1</v>
          </cell>
          <cell r="M4810">
            <v>0</v>
          </cell>
          <cell r="N4810">
            <v>0</v>
          </cell>
          <cell r="O4810">
            <v>0</v>
          </cell>
        </row>
        <row r="4811">
          <cell r="A4811" t="str">
            <v>19</v>
          </cell>
          <cell r="B4811" t="str">
            <v>01</v>
          </cell>
          <cell r="C4811" t="str">
            <v>05</v>
          </cell>
          <cell r="D4811" t="str">
            <v>05</v>
          </cell>
          <cell r="E4811" t="str">
            <v>12</v>
          </cell>
          <cell r="F4811" t="str">
            <v>03</v>
          </cell>
          <cell r="G4811" t="str">
            <v>1</v>
          </cell>
          <cell r="H4811" t="str">
            <v>00</v>
          </cell>
          <cell r="I4811" t="str">
            <v>0</v>
          </cell>
          <cell r="J4811">
            <v>1871</v>
          </cell>
          <cell r="K4811">
            <v>1</v>
          </cell>
          <cell r="L4811">
            <v>1</v>
          </cell>
          <cell r="M4811">
            <v>6000</v>
          </cell>
          <cell r="N4811">
            <v>6000</v>
          </cell>
          <cell r="O4811">
            <v>6000</v>
          </cell>
        </row>
        <row r="4812">
          <cell r="A4812" t="str">
            <v>19</v>
          </cell>
          <cell r="B4812" t="str">
            <v>01</v>
          </cell>
          <cell r="C4812" t="str">
            <v>05</v>
          </cell>
          <cell r="D4812" t="str">
            <v>05</v>
          </cell>
          <cell r="E4812" t="str">
            <v>13</v>
          </cell>
          <cell r="F4812" t="str">
            <v>01</v>
          </cell>
          <cell r="G4812" t="str">
            <v>1</v>
          </cell>
          <cell r="H4812" t="str">
            <v>00</v>
          </cell>
          <cell r="I4812" t="str">
            <v>0</v>
          </cell>
          <cell r="J4812">
            <v>28440</v>
          </cell>
          <cell r="K4812">
            <v>1</v>
          </cell>
          <cell r="L4812">
            <v>1</v>
          </cell>
          <cell r="M4812">
            <v>0</v>
          </cell>
          <cell r="N4812">
            <v>0</v>
          </cell>
          <cell r="O4812">
            <v>0</v>
          </cell>
        </row>
        <row r="4813">
          <cell r="A4813" t="str">
            <v>19</v>
          </cell>
          <cell r="B4813" t="str">
            <v>01</v>
          </cell>
          <cell r="C4813" t="str">
            <v>05</v>
          </cell>
          <cell r="D4813" t="str">
            <v>05</v>
          </cell>
          <cell r="E4813" t="str">
            <v>13</v>
          </cell>
          <cell r="F4813" t="str">
            <v>10</v>
          </cell>
          <cell r="G4813" t="str">
            <v>1</v>
          </cell>
          <cell r="H4813" t="str">
            <v>00</v>
          </cell>
          <cell r="I4813" t="str">
            <v>0</v>
          </cell>
          <cell r="J4813">
            <v>0</v>
          </cell>
          <cell r="K4813">
            <v>1</v>
          </cell>
          <cell r="L4813">
            <v>1</v>
          </cell>
          <cell r="M4813">
            <v>1</v>
          </cell>
          <cell r="N4813">
            <v>1</v>
          </cell>
          <cell r="O4813">
            <v>1</v>
          </cell>
        </row>
        <row r="4814">
          <cell r="A4814" t="str">
            <v>19</v>
          </cell>
          <cell r="B4814" t="str">
            <v>01</v>
          </cell>
          <cell r="C4814" t="str">
            <v>05</v>
          </cell>
          <cell r="D4814" t="str">
            <v>05</v>
          </cell>
          <cell r="E4814" t="str">
            <v>13</v>
          </cell>
          <cell r="F4814" t="str">
            <v>12</v>
          </cell>
          <cell r="G4814" t="str">
            <v>1</v>
          </cell>
          <cell r="H4814" t="str">
            <v>00</v>
          </cell>
          <cell r="I4814" t="str">
            <v>0</v>
          </cell>
          <cell r="J4814">
            <v>0</v>
          </cell>
          <cell r="K4814">
            <v>1</v>
          </cell>
          <cell r="L4814">
            <v>1</v>
          </cell>
          <cell r="M4814">
            <v>1</v>
          </cell>
          <cell r="N4814">
            <v>1</v>
          </cell>
          <cell r="O4814">
            <v>1</v>
          </cell>
        </row>
        <row r="4815">
          <cell r="A4815" t="str">
            <v>19</v>
          </cell>
          <cell r="B4815" t="str">
            <v>01</v>
          </cell>
          <cell r="C4815" t="str">
            <v>05</v>
          </cell>
          <cell r="D4815" t="str">
            <v>05</v>
          </cell>
          <cell r="E4815" t="str">
            <v>13</v>
          </cell>
          <cell r="F4815" t="str">
            <v>17</v>
          </cell>
          <cell r="G4815" t="str">
            <v>1</v>
          </cell>
          <cell r="H4815" t="str">
            <v>00</v>
          </cell>
          <cell r="I4815" t="str">
            <v>0</v>
          </cell>
          <cell r="J4815">
            <v>0</v>
          </cell>
          <cell r="K4815">
            <v>1</v>
          </cell>
          <cell r="L4815">
            <v>1</v>
          </cell>
          <cell r="M4815">
            <v>0</v>
          </cell>
          <cell r="N4815">
            <v>0</v>
          </cell>
          <cell r="O4815">
            <v>0</v>
          </cell>
        </row>
        <row r="4816">
          <cell r="A4816" t="str">
            <v>19</v>
          </cell>
          <cell r="B4816" t="str">
            <v>01</v>
          </cell>
          <cell r="C4816" t="str">
            <v>05</v>
          </cell>
          <cell r="D4816" t="str">
            <v>05</v>
          </cell>
          <cell r="E4816" t="str">
            <v>14</v>
          </cell>
          <cell r="F4816" t="str">
            <v>01</v>
          </cell>
          <cell r="G4816" t="str">
            <v>1</v>
          </cell>
          <cell r="H4816" t="str">
            <v>00</v>
          </cell>
          <cell r="I4816" t="str">
            <v>0</v>
          </cell>
          <cell r="J4816">
            <v>0</v>
          </cell>
          <cell r="K4816">
            <v>1</v>
          </cell>
          <cell r="L4816">
            <v>1</v>
          </cell>
          <cell r="M4816">
            <v>1</v>
          </cell>
          <cell r="N4816">
            <v>1</v>
          </cell>
          <cell r="O4816">
            <v>1</v>
          </cell>
        </row>
        <row r="4817">
          <cell r="A4817" t="str">
            <v>19</v>
          </cell>
          <cell r="B4817" t="str">
            <v>01</v>
          </cell>
          <cell r="C4817" t="str">
            <v>05</v>
          </cell>
          <cell r="D4817" t="str">
            <v>05</v>
          </cell>
          <cell r="E4817" t="str">
            <v>14</v>
          </cell>
          <cell r="F4817" t="str">
            <v>06</v>
          </cell>
          <cell r="G4817" t="str">
            <v>1</v>
          </cell>
          <cell r="H4817" t="str">
            <v>00</v>
          </cell>
          <cell r="I4817" t="str">
            <v>0</v>
          </cell>
          <cell r="J4817">
            <v>0</v>
          </cell>
          <cell r="K4817">
            <v>1</v>
          </cell>
          <cell r="L4817">
            <v>1</v>
          </cell>
          <cell r="M4817">
            <v>400</v>
          </cell>
          <cell r="N4817">
            <v>400</v>
          </cell>
          <cell r="O4817">
            <v>400</v>
          </cell>
        </row>
        <row r="4818">
          <cell r="A4818" t="str">
            <v>19</v>
          </cell>
          <cell r="B4818" t="str">
            <v>01</v>
          </cell>
          <cell r="C4818" t="str">
            <v>05</v>
          </cell>
          <cell r="D4818" t="str">
            <v>05</v>
          </cell>
          <cell r="E4818" t="str">
            <v>14</v>
          </cell>
          <cell r="F4818" t="str">
            <v>15</v>
          </cell>
          <cell r="G4818" t="str">
            <v>1</v>
          </cell>
          <cell r="H4818" t="str">
            <v>00</v>
          </cell>
          <cell r="I4818" t="str">
            <v>0</v>
          </cell>
          <cell r="J4818">
            <v>0</v>
          </cell>
          <cell r="K4818">
            <v>1</v>
          </cell>
          <cell r="L4818">
            <v>1</v>
          </cell>
          <cell r="M4818">
            <v>0</v>
          </cell>
          <cell r="N4818">
            <v>0</v>
          </cell>
          <cell r="O4818">
            <v>0</v>
          </cell>
        </row>
        <row r="4819">
          <cell r="A4819" t="str">
            <v>19</v>
          </cell>
          <cell r="B4819" t="str">
            <v>01</v>
          </cell>
          <cell r="C4819" t="str">
            <v>05</v>
          </cell>
          <cell r="D4819" t="str">
            <v>05</v>
          </cell>
          <cell r="E4819" t="str">
            <v>14</v>
          </cell>
          <cell r="F4819" t="str">
            <v>16</v>
          </cell>
          <cell r="G4819" t="str">
            <v>1</v>
          </cell>
          <cell r="H4819" t="str">
            <v>00</v>
          </cell>
          <cell r="I4819" t="str">
            <v>0</v>
          </cell>
          <cell r="J4819">
            <v>0</v>
          </cell>
          <cell r="K4819">
            <v>1</v>
          </cell>
          <cell r="L4819">
            <v>1</v>
          </cell>
          <cell r="M4819">
            <v>0</v>
          </cell>
          <cell r="N4819">
            <v>0</v>
          </cell>
          <cell r="O4819">
            <v>0</v>
          </cell>
        </row>
        <row r="4820">
          <cell r="A4820" t="str">
            <v>19</v>
          </cell>
          <cell r="B4820" t="str">
            <v>01</v>
          </cell>
          <cell r="C4820" t="str">
            <v>05</v>
          </cell>
          <cell r="D4820" t="str">
            <v>05</v>
          </cell>
          <cell r="E4820" t="str">
            <v>14</v>
          </cell>
          <cell r="F4820" t="str">
            <v>17</v>
          </cell>
          <cell r="G4820" t="str">
            <v>1</v>
          </cell>
          <cell r="H4820" t="str">
            <v>00</v>
          </cell>
          <cell r="I4820" t="str">
            <v>0</v>
          </cell>
          <cell r="J4820">
            <v>0</v>
          </cell>
          <cell r="K4820">
            <v>3</v>
          </cell>
          <cell r="L4820">
            <v>3</v>
          </cell>
          <cell r="M4820">
            <v>0</v>
          </cell>
          <cell r="N4820">
            <v>0</v>
          </cell>
          <cell r="O4820">
            <v>0</v>
          </cell>
        </row>
        <row r="4821">
          <cell r="A4821" t="str">
            <v>19</v>
          </cell>
          <cell r="B4821" t="str">
            <v>01</v>
          </cell>
          <cell r="C4821" t="str">
            <v>05</v>
          </cell>
          <cell r="D4821" t="str">
            <v>05</v>
          </cell>
          <cell r="E4821" t="str">
            <v>14</v>
          </cell>
          <cell r="F4821" t="str">
            <v>18</v>
          </cell>
          <cell r="G4821" t="str">
            <v>0</v>
          </cell>
          <cell r="H4821" t="str">
            <v>00</v>
          </cell>
          <cell r="I4821" t="str">
            <v>0</v>
          </cell>
          <cell r="J4821">
            <v>0</v>
          </cell>
          <cell r="K4821">
            <v>701</v>
          </cell>
          <cell r="L4821">
            <v>701</v>
          </cell>
          <cell r="M4821">
            <v>0</v>
          </cell>
          <cell r="N4821">
            <v>0</v>
          </cell>
          <cell r="O4821">
            <v>0</v>
          </cell>
        </row>
        <row r="4822">
          <cell r="A4822" t="str">
            <v>19</v>
          </cell>
          <cell r="B4822" t="str">
            <v>01</v>
          </cell>
          <cell r="C4822" t="str">
            <v>05</v>
          </cell>
          <cell r="D4822" t="str">
            <v>05</v>
          </cell>
          <cell r="E4822" t="str">
            <v>14</v>
          </cell>
          <cell r="F4822" t="str">
            <v>29</v>
          </cell>
          <cell r="G4822" t="str">
            <v>1</v>
          </cell>
          <cell r="H4822" t="str">
            <v>00</v>
          </cell>
          <cell r="I4822" t="str">
            <v>0</v>
          </cell>
          <cell r="J4822">
            <v>0</v>
          </cell>
          <cell r="K4822">
            <v>4000</v>
          </cell>
          <cell r="L4822">
            <v>4000</v>
          </cell>
          <cell r="M4822">
            <v>0</v>
          </cell>
          <cell r="N4822">
            <v>0</v>
          </cell>
          <cell r="O4822">
            <v>0</v>
          </cell>
        </row>
        <row r="4823">
          <cell r="A4823" t="str">
            <v>19</v>
          </cell>
          <cell r="B4823" t="str">
            <v>01</v>
          </cell>
          <cell r="C4823" t="str">
            <v>05</v>
          </cell>
          <cell r="D4823" t="str">
            <v>05</v>
          </cell>
          <cell r="E4823" t="str">
            <v>14</v>
          </cell>
          <cell r="F4823" t="str">
            <v>33</v>
          </cell>
          <cell r="G4823" t="str">
            <v>1</v>
          </cell>
          <cell r="H4823" t="str">
            <v>00</v>
          </cell>
          <cell r="I4823" t="str">
            <v>0</v>
          </cell>
          <cell r="J4823">
            <v>0</v>
          </cell>
          <cell r="K4823">
            <v>1</v>
          </cell>
          <cell r="L4823">
            <v>1</v>
          </cell>
          <cell r="M4823">
            <v>0</v>
          </cell>
          <cell r="N4823">
            <v>0</v>
          </cell>
          <cell r="O4823">
            <v>0</v>
          </cell>
        </row>
        <row r="4824">
          <cell r="A4824" t="str">
            <v>19</v>
          </cell>
          <cell r="B4824" t="str">
            <v>01</v>
          </cell>
          <cell r="C4824" t="str">
            <v>05</v>
          </cell>
          <cell r="D4824" t="str">
            <v>05</v>
          </cell>
          <cell r="E4824" t="str">
            <v>14</v>
          </cell>
          <cell r="F4824" t="str">
            <v>80</v>
          </cell>
          <cell r="G4824" t="str">
            <v>1</v>
          </cell>
          <cell r="H4824" t="str">
            <v>00</v>
          </cell>
          <cell r="I4824" t="str">
            <v>0</v>
          </cell>
          <cell r="J4824">
            <v>0</v>
          </cell>
          <cell r="K4824">
            <v>1</v>
          </cell>
          <cell r="L4824">
            <v>1</v>
          </cell>
          <cell r="M4824">
            <v>0</v>
          </cell>
          <cell r="N4824">
            <v>0</v>
          </cell>
          <cell r="O4824">
            <v>0</v>
          </cell>
        </row>
        <row r="4825">
          <cell r="A4825" t="str">
            <v>19</v>
          </cell>
          <cell r="B4825" t="str">
            <v>01</v>
          </cell>
          <cell r="C4825" t="str">
            <v>05</v>
          </cell>
          <cell r="D4825" t="str">
            <v>06</v>
          </cell>
          <cell r="E4825" t="str">
            <v>14</v>
          </cell>
          <cell r="F4825" t="str">
            <v>17</v>
          </cell>
          <cell r="G4825" t="str">
            <v>1</v>
          </cell>
          <cell r="H4825" t="str">
            <v>00</v>
          </cell>
          <cell r="I4825" t="str">
            <v>0</v>
          </cell>
          <cell r="J4825">
            <v>0</v>
          </cell>
          <cell r="K4825">
            <v>1</v>
          </cell>
          <cell r="L4825">
            <v>1</v>
          </cell>
          <cell r="M4825">
            <v>0</v>
          </cell>
          <cell r="N4825">
            <v>0</v>
          </cell>
          <cell r="O4825">
            <v>0</v>
          </cell>
        </row>
        <row r="4826">
          <cell r="A4826" t="str">
            <v>19</v>
          </cell>
          <cell r="B4826" t="str">
            <v>01</v>
          </cell>
          <cell r="C4826" t="str">
            <v>05</v>
          </cell>
          <cell r="D4826" t="str">
            <v>06</v>
          </cell>
          <cell r="E4826" t="str">
            <v>14</v>
          </cell>
          <cell r="F4826" t="str">
            <v>18</v>
          </cell>
          <cell r="G4826" t="str">
            <v>1</v>
          </cell>
          <cell r="H4826" t="str">
            <v>00</v>
          </cell>
          <cell r="I4826" t="str">
            <v>0</v>
          </cell>
          <cell r="J4826">
            <v>0</v>
          </cell>
          <cell r="K4826">
            <v>1</v>
          </cell>
          <cell r="L4826">
            <v>1</v>
          </cell>
          <cell r="M4826">
            <v>2001</v>
          </cell>
          <cell r="N4826">
            <v>2001</v>
          </cell>
          <cell r="O4826">
            <v>2001</v>
          </cell>
        </row>
        <row r="4827">
          <cell r="A4827" t="str">
            <v>19</v>
          </cell>
          <cell r="B4827" t="str">
            <v>01</v>
          </cell>
          <cell r="C4827" t="str">
            <v>05</v>
          </cell>
          <cell r="D4827" t="str">
            <v>01</v>
          </cell>
          <cell r="E4827" t="str">
            <v>14</v>
          </cell>
          <cell r="F4827" t="str">
            <v>45</v>
          </cell>
          <cell r="G4827" t="str">
            <v>1</v>
          </cell>
          <cell r="H4827" t="str">
            <v>00</v>
          </cell>
          <cell r="I4827" t="str">
            <v>0</v>
          </cell>
          <cell r="J4827">
            <v>0</v>
          </cell>
          <cell r="K4827">
            <v>0</v>
          </cell>
          <cell r="L4827">
            <v>0</v>
          </cell>
          <cell r="M4827">
            <v>300000</v>
          </cell>
          <cell r="N4827">
            <v>300000</v>
          </cell>
          <cell r="O4827">
            <v>300000</v>
          </cell>
        </row>
        <row r="4828">
          <cell r="A4828" t="str">
            <v>19</v>
          </cell>
          <cell r="B4828" t="str">
            <v>01</v>
          </cell>
          <cell r="C4828" t="str">
            <v>05</v>
          </cell>
          <cell r="D4828" t="str">
            <v>08</v>
          </cell>
          <cell r="E4828" t="str">
            <v>12</v>
          </cell>
          <cell r="F4828" t="str">
            <v>01</v>
          </cell>
          <cell r="G4828" t="str">
            <v>1</v>
          </cell>
          <cell r="H4828" t="str">
            <v>00</v>
          </cell>
          <cell r="I4828" t="str">
            <v>0</v>
          </cell>
          <cell r="J4828">
            <v>0</v>
          </cell>
          <cell r="K4828">
            <v>1500</v>
          </cell>
          <cell r="L4828">
            <v>1500</v>
          </cell>
          <cell r="M4828">
            <v>600</v>
          </cell>
          <cell r="N4828">
            <v>600</v>
          </cell>
          <cell r="O4828">
            <v>600</v>
          </cell>
        </row>
        <row r="4829">
          <cell r="A4829" t="str">
            <v>19</v>
          </cell>
          <cell r="B4829" t="str">
            <v>01</v>
          </cell>
          <cell r="C4829" t="str">
            <v>05</v>
          </cell>
          <cell r="D4829" t="str">
            <v>08</v>
          </cell>
          <cell r="E4829" t="str">
            <v>14</v>
          </cell>
          <cell r="F4829" t="str">
            <v>08</v>
          </cell>
          <cell r="G4829" t="str">
            <v>1</v>
          </cell>
          <cell r="H4829" t="str">
            <v>00</v>
          </cell>
          <cell r="I4829" t="str">
            <v>0</v>
          </cell>
          <cell r="J4829">
            <v>1111</v>
          </cell>
          <cell r="K4829">
            <v>1</v>
          </cell>
          <cell r="L4829">
            <v>1</v>
          </cell>
          <cell r="M4829">
            <v>0</v>
          </cell>
          <cell r="N4829">
            <v>0</v>
          </cell>
          <cell r="O4829">
            <v>0</v>
          </cell>
        </row>
        <row r="4830">
          <cell r="A4830" t="str">
            <v>19</v>
          </cell>
          <cell r="B4830" t="str">
            <v>01</v>
          </cell>
          <cell r="C4830" t="str">
            <v>05</v>
          </cell>
          <cell r="D4830" t="str">
            <v>92</v>
          </cell>
          <cell r="E4830" t="str">
            <v>14</v>
          </cell>
          <cell r="F4830" t="str">
            <v>18</v>
          </cell>
          <cell r="G4830" t="str">
            <v>1</v>
          </cell>
          <cell r="H4830" t="str">
            <v>00</v>
          </cell>
          <cell r="I4830" t="str">
            <v>0</v>
          </cell>
          <cell r="J4830">
            <v>0</v>
          </cell>
          <cell r="K4830">
            <v>160000</v>
          </cell>
          <cell r="L4830">
            <v>160000</v>
          </cell>
          <cell r="M4830">
            <v>0</v>
          </cell>
          <cell r="N4830">
            <v>0</v>
          </cell>
          <cell r="O4830">
            <v>0</v>
          </cell>
        </row>
        <row r="4831">
          <cell r="A4831" t="str">
            <v>19</v>
          </cell>
          <cell r="B4831" t="str">
            <v>01</v>
          </cell>
          <cell r="C4831" t="str">
            <v>05</v>
          </cell>
          <cell r="D4831" t="str">
            <v>02</v>
          </cell>
          <cell r="E4831" t="str">
            <v>14</v>
          </cell>
          <cell r="F4831" t="str">
            <v>07</v>
          </cell>
          <cell r="G4831" t="str">
            <v>0</v>
          </cell>
          <cell r="H4831" t="str">
            <v>00</v>
          </cell>
          <cell r="I4831" t="str">
            <v>0</v>
          </cell>
          <cell r="J4831">
            <v>290</v>
          </cell>
          <cell r="K4831">
            <v>0</v>
          </cell>
          <cell r="L4831">
            <v>300</v>
          </cell>
          <cell r="M4831">
            <v>300</v>
          </cell>
          <cell r="N4831">
            <v>300</v>
          </cell>
          <cell r="O4831">
            <v>300</v>
          </cell>
        </row>
        <row r="4832">
          <cell r="A4832" t="str">
            <v>20</v>
          </cell>
          <cell r="B4832" t="str">
            <v>01</v>
          </cell>
          <cell r="C4832" t="str">
            <v>01</v>
          </cell>
          <cell r="D4832" t="str">
            <v>00</v>
          </cell>
          <cell r="E4832" t="str">
            <v>12</v>
          </cell>
          <cell r="F4832" t="str">
            <v>03</v>
          </cell>
          <cell r="G4832" t="str">
            <v>1</v>
          </cell>
          <cell r="H4832" t="str">
            <v>00</v>
          </cell>
          <cell r="I4832" t="str">
            <v>0</v>
          </cell>
          <cell r="J4832">
            <v>8042</v>
          </cell>
          <cell r="K4832">
            <v>7123</v>
          </cell>
          <cell r="L4832">
            <v>15165</v>
          </cell>
          <cell r="M4832">
            <v>7125</v>
          </cell>
          <cell r="N4832">
            <v>7125</v>
          </cell>
          <cell r="O4832">
            <v>7125</v>
          </cell>
        </row>
        <row r="4833">
          <cell r="A4833" t="str">
            <v>20</v>
          </cell>
          <cell r="B4833" t="str">
            <v>01</v>
          </cell>
          <cell r="C4833" t="str">
            <v>01</v>
          </cell>
          <cell r="D4833" t="str">
            <v>00</v>
          </cell>
          <cell r="E4833" t="str">
            <v>14</v>
          </cell>
          <cell r="F4833" t="str">
            <v>06</v>
          </cell>
          <cell r="G4833" t="str">
            <v>1</v>
          </cell>
          <cell r="H4833" t="str">
            <v>00</v>
          </cell>
          <cell r="I4833" t="str">
            <v>0</v>
          </cell>
          <cell r="J4833">
            <v>43875</v>
          </cell>
          <cell r="K4833">
            <v>37038</v>
          </cell>
          <cell r="L4833">
            <v>80913</v>
          </cell>
          <cell r="M4833">
            <v>20164</v>
          </cell>
          <cell r="N4833">
            <v>20164</v>
          </cell>
          <cell r="O4833">
            <v>20164</v>
          </cell>
        </row>
        <row r="4834">
          <cell r="A4834" t="str">
            <v>20</v>
          </cell>
          <cell r="B4834" t="str">
            <v>01</v>
          </cell>
          <cell r="C4834" t="str">
            <v>01</v>
          </cell>
          <cell r="D4834" t="str">
            <v>01</v>
          </cell>
          <cell r="E4834" t="str">
            <v>10</v>
          </cell>
          <cell r="F4834" t="str">
            <v>01</v>
          </cell>
          <cell r="G4834" t="str">
            <v>0</v>
          </cell>
          <cell r="H4834" t="str">
            <v>00</v>
          </cell>
          <cell r="I4834" t="str">
            <v>0</v>
          </cell>
          <cell r="J4834">
            <v>70631</v>
          </cell>
          <cell r="K4834">
            <v>168828</v>
          </cell>
          <cell r="L4834">
            <v>119459</v>
          </cell>
          <cell r="M4834">
            <v>174563</v>
          </cell>
          <cell r="N4834">
            <v>192823</v>
          </cell>
          <cell r="O4834">
            <v>192823</v>
          </cell>
        </row>
        <row r="4835">
          <cell r="A4835" t="str">
            <v>20</v>
          </cell>
          <cell r="B4835" t="str">
            <v>01</v>
          </cell>
          <cell r="C4835" t="str">
            <v>01</v>
          </cell>
          <cell r="D4835" t="str">
            <v>01</v>
          </cell>
          <cell r="E4835" t="str">
            <v>10</v>
          </cell>
          <cell r="F4835" t="str">
            <v>05</v>
          </cell>
          <cell r="G4835" t="str">
            <v>0</v>
          </cell>
          <cell r="H4835" t="str">
            <v>00</v>
          </cell>
          <cell r="I4835" t="str">
            <v>0</v>
          </cell>
          <cell r="J4835">
            <v>22348</v>
          </cell>
          <cell r="K4835">
            <v>35533</v>
          </cell>
          <cell r="L4835">
            <v>35533</v>
          </cell>
          <cell r="M4835">
            <v>58346</v>
          </cell>
          <cell r="N4835">
            <v>58346</v>
          </cell>
          <cell r="O4835">
            <v>58346</v>
          </cell>
        </row>
        <row r="4836">
          <cell r="A4836" t="str">
            <v>20</v>
          </cell>
          <cell r="B4836" t="str">
            <v>01</v>
          </cell>
          <cell r="C4836" t="str">
            <v>01</v>
          </cell>
          <cell r="D4836" t="str">
            <v>01</v>
          </cell>
          <cell r="E4836" t="str">
            <v>12</v>
          </cell>
          <cell r="F4836" t="str">
            <v>01</v>
          </cell>
          <cell r="G4836" t="str">
            <v>1</v>
          </cell>
          <cell r="H4836" t="str">
            <v>00</v>
          </cell>
          <cell r="I4836" t="str">
            <v>0</v>
          </cell>
          <cell r="J4836">
            <v>1133</v>
          </cell>
          <cell r="K4836">
            <v>2000</v>
          </cell>
          <cell r="L4836">
            <v>3133</v>
          </cell>
          <cell r="M4836">
            <v>2000</v>
          </cell>
          <cell r="N4836">
            <v>2000</v>
          </cell>
          <cell r="O4836">
            <v>2000</v>
          </cell>
        </row>
        <row r="4837">
          <cell r="A4837" t="str">
            <v>20</v>
          </cell>
          <cell r="B4837" t="str">
            <v>01</v>
          </cell>
          <cell r="C4837" t="str">
            <v>01</v>
          </cell>
          <cell r="D4837" t="str">
            <v>01</v>
          </cell>
          <cell r="E4837" t="str">
            <v>12</v>
          </cell>
          <cell r="F4837" t="str">
            <v>02</v>
          </cell>
          <cell r="G4837" t="str">
            <v>1</v>
          </cell>
          <cell r="H4837" t="str">
            <v>00</v>
          </cell>
          <cell r="I4837" t="str">
            <v>0</v>
          </cell>
          <cell r="J4837">
            <v>66738</v>
          </cell>
          <cell r="K4837">
            <v>17000</v>
          </cell>
          <cell r="L4837">
            <v>63738</v>
          </cell>
          <cell r="M4837">
            <v>10000</v>
          </cell>
          <cell r="N4837">
            <v>10000</v>
          </cell>
          <cell r="O4837">
            <v>10000</v>
          </cell>
        </row>
        <row r="4838">
          <cell r="A4838" t="str">
            <v>20</v>
          </cell>
          <cell r="B4838" t="str">
            <v>01</v>
          </cell>
          <cell r="C4838" t="str">
            <v>01</v>
          </cell>
          <cell r="D4838" t="str">
            <v>01</v>
          </cell>
          <cell r="E4838" t="str">
            <v>12</v>
          </cell>
          <cell r="F4838" t="str">
            <v>03</v>
          </cell>
          <cell r="G4838" t="str">
            <v>1</v>
          </cell>
          <cell r="H4838" t="str">
            <v>00</v>
          </cell>
          <cell r="I4838" t="str">
            <v>0</v>
          </cell>
          <cell r="J4838">
            <v>2691</v>
          </cell>
          <cell r="K4838">
            <v>3150</v>
          </cell>
          <cell r="L4838">
            <v>5841</v>
          </cell>
          <cell r="M4838">
            <v>3150</v>
          </cell>
          <cell r="N4838">
            <v>3150</v>
          </cell>
          <cell r="O4838">
            <v>3150</v>
          </cell>
        </row>
        <row r="4839">
          <cell r="A4839" t="str">
            <v>20</v>
          </cell>
          <cell r="B4839" t="str">
            <v>01</v>
          </cell>
          <cell r="C4839" t="str">
            <v>01</v>
          </cell>
          <cell r="D4839" t="str">
            <v>01</v>
          </cell>
          <cell r="E4839" t="str">
            <v>14</v>
          </cell>
          <cell r="F4839" t="str">
            <v>11</v>
          </cell>
          <cell r="G4839" t="str">
            <v>1</v>
          </cell>
          <cell r="H4839" t="str">
            <v>00</v>
          </cell>
          <cell r="I4839" t="str">
            <v>0</v>
          </cell>
          <cell r="J4839">
            <v>535</v>
          </cell>
          <cell r="K4839">
            <v>535</v>
          </cell>
          <cell r="L4839">
            <v>1070</v>
          </cell>
          <cell r="M4839">
            <v>535</v>
          </cell>
          <cell r="N4839">
            <v>535</v>
          </cell>
          <cell r="O4839">
            <v>535</v>
          </cell>
        </row>
        <row r="4840">
          <cell r="A4840" t="str">
            <v>20</v>
          </cell>
          <cell r="B4840" t="str">
            <v>01</v>
          </cell>
          <cell r="C4840" t="str">
            <v>01</v>
          </cell>
          <cell r="D4840" t="str">
            <v>02</v>
          </cell>
          <cell r="E4840" t="str">
            <v>10</v>
          </cell>
          <cell r="F4840" t="str">
            <v>11</v>
          </cell>
          <cell r="G4840" t="str">
            <v>1</v>
          </cell>
          <cell r="H4840" t="str">
            <v>00</v>
          </cell>
          <cell r="I4840" t="str">
            <v>0</v>
          </cell>
          <cell r="J4840">
            <v>0</v>
          </cell>
          <cell r="K4840">
            <v>34560</v>
          </cell>
          <cell r="L4840">
            <v>34560</v>
          </cell>
          <cell r="M4840">
            <v>24560</v>
          </cell>
          <cell r="N4840">
            <v>24560</v>
          </cell>
          <cell r="O4840">
            <v>24560</v>
          </cell>
        </row>
        <row r="4841">
          <cell r="A4841" t="str">
            <v>20</v>
          </cell>
          <cell r="B4841" t="str">
            <v>01</v>
          </cell>
          <cell r="C4841" t="str">
            <v>01</v>
          </cell>
          <cell r="D4841" t="str">
            <v>02</v>
          </cell>
          <cell r="E4841" t="str">
            <v>10</v>
          </cell>
          <cell r="F4841" t="str">
            <v>26</v>
          </cell>
          <cell r="G4841" t="str">
            <v>1</v>
          </cell>
          <cell r="H4841" t="str">
            <v>00</v>
          </cell>
          <cell r="I4841" t="str">
            <v>0</v>
          </cell>
          <cell r="J4841">
            <v>0</v>
          </cell>
          <cell r="K4841">
            <v>124</v>
          </cell>
          <cell r="L4841">
            <v>124</v>
          </cell>
          <cell r="M4841">
            <v>124</v>
          </cell>
          <cell r="N4841">
            <v>124</v>
          </cell>
          <cell r="O4841">
            <v>124</v>
          </cell>
        </row>
        <row r="4842">
          <cell r="A4842" t="str">
            <v>20</v>
          </cell>
          <cell r="B4842" t="str">
            <v>01</v>
          </cell>
          <cell r="C4842" t="str">
            <v>01</v>
          </cell>
          <cell r="D4842" t="str">
            <v>02</v>
          </cell>
          <cell r="E4842" t="str">
            <v>12</v>
          </cell>
          <cell r="F4842" t="str">
            <v>01</v>
          </cell>
          <cell r="G4842" t="str">
            <v>1</v>
          </cell>
          <cell r="H4842" t="str">
            <v>00</v>
          </cell>
          <cell r="I4842" t="str">
            <v>0</v>
          </cell>
          <cell r="J4842">
            <v>0</v>
          </cell>
          <cell r="K4842">
            <v>1874</v>
          </cell>
          <cell r="L4842">
            <v>1874</v>
          </cell>
          <cell r="M4842">
            <v>1874</v>
          </cell>
          <cell r="N4842">
            <v>1874</v>
          </cell>
          <cell r="O4842">
            <v>1874</v>
          </cell>
        </row>
        <row r="4843">
          <cell r="A4843" t="str">
            <v>20</v>
          </cell>
          <cell r="B4843" t="str">
            <v>01</v>
          </cell>
          <cell r="C4843" t="str">
            <v>01</v>
          </cell>
          <cell r="D4843" t="str">
            <v>02</v>
          </cell>
          <cell r="E4843" t="str">
            <v>12</v>
          </cell>
          <cell r="F4843" t="str">
            <v>02</v>
          </cell>
          <cell r="G4843" t="str">
            <v>1</v>
          </cell>
          <cell r="H4843" t="str">
            <v>00</v>
          </cell>
          <cell r="I4843" t="str">
            <v>0</v>
          </cell>
          <cell r="J4843">
            <v>43610</v>
          </cell>
          <cell r="K4843">
            <v>18000</v>
          </cell>
          <cell r="L4843">
            <v>41610</v>
          </cell>
          <cell r="M4843">
            <v>10000</v>
          </cell>
          <cell r="N4843">
            <v>10000</v>
          </cell>
          <cell r="O4843">
            <v>10000</v>
          </cell>
        </row>
        <row r="4844">
          <cell r="A4844" t="str">
            <v>20</v>
          </cell>
          <cell r="B4844" t="str">
            <v>01</v>
          </cell>
          <cell r="C4844" t="str">
            <v>01</v>
          </cell>
          <cell r="D4844" t="str">
            <v>02</v>
          </cell>
          <cell r="E4844" t="str">
            <v>12</v>
          </cell>
          <cell r="F4844" t="str">
            <v>03</v>
          </cell>
          <cell r="G4844" t="str">
            <v>1</v>
          </cell>
          <cell r="H4844" t="str">
            <v>00</v>
          </cell>
          <cell r="I4844" t="str">
            <v>0</v>
          </cell>
          <cell r="J4844">
            <v>3765</v>
          </cell>
          <cell r="K4844">
            <v>3975</v>
          </cell>
          <cell r="L4844">
            <v>7740</v>
          </cell>
          <cell r="M4844">
            <v>3975</v>
          </cell>
          <cell r="N4844">
            <v>3975</v>
          </cell>
          <cell r="O4844">
            <v>3975</v>
          </cell>
        </row>
        <row r="4845">
          <cell r="A4845" t="str">
            <v>20</v>
          </cell>
          <cell r="B4845" t="str">
            <v>01</v>
          </cell>
          <cell r="C4845" t="str">
            <v>01</v>
          </cell>
          <cell r="D4845" t="str">
            <v>02</v>
          </cell>
          <cell r="E4845" t="str">
            <v>13</v>
          </cell>
          <cell r="F4845" t="str">
            <v>01</v>
          </cell>
          <cell r="G4845" t="str">
            <v>1</v>
          </cell>
          <cell r="H4845" t="str">
            <v>00</v>
          </cell>
          <cell r="I4845" t="str">
            <v>0</v>
          </cell>
          <cell r="J4845">
            <v>5162</v>
          </cell>
          <cell r="K4845">
            <v>3000</v>
          </cell>
          <cell r="L4845">
            <v>8162</v>
          </cell>
          <cell r="M4845">
            <v>3000</v>
          </cell>
          <cell r="N4845">
            <v>3000</v>
          </cell>
          <cell r="O4845">
            <v>3000</v>
          </cell>
        </row>
        <row r="4846">
          <cell r="A4846" t="str">
            <v>20</v>
          </cell>
          <cell r="B4846" t="str">
            <v>01</v>
          </cell>
          <cell r="C4846" t="str">
            <v>01</v>
          </cell>
          <cell r="D4846" t="str">
            <v>02</v>
          </cell>
          <cell r="E4846" t="str">
            <v>13</v>
          </cell>
          <cell r="F4846" t="str">
            <v>08</v>
          </cell>
          <cell r="G4846" t="str">
            <v>1</v>
          </cell>
          <cell r="H4846" t="str">
            <v>00</v>
          </cell>
          <cell r="I4846" t="str">
            <v>0</v>
          </cell>
          <cell r="J4846">
            <v>3404</v>
          </cell>
          <cell r="K4846">
            <v>2000</v>
          </cell>
          <cell r="L4846">
            <v>5404</v>
          </cell>
          <cell r="M4846">
            <v>1000</v>
          </cell>
          <cell r="N4846">
            <v>1000</v>
          </cell>
          <cell r="O4846">
            <v>1000</v>
          </cell>
        </row>
        <row r="4847">
          <cell r="A4847" t="str">
            <v>20</v>
          </cell>
          <cell r="B4847" t="str">
            <v>01</v>
          </cell>
          <cell r="C4847" t="str">
            <v>01</v>
          </cell>
          <cell r="D4847" t="str">
            <v>02</v>
          </cell>
          <cell r="E4847" t="str">
            <v>14</v>
          </cell>
          <cell r="F4847" t="str">
            <v>11</v>
          </cell>
          <cell r="G4847" t="str">
            <v>1</v>
          </cell>
          <cell r="H4847" t="str">
            <v>00</v>
          </cell>
          <cell r="I4847" t="str">
            <v>0</v>
          </cell>
          <cell r="J4847">
            <v>6936</v>
          </cell>
          <cell r="K4847">
            <v>7000</v>
          </cell>
          <cell r="L4847">
            <v>13936</v>
          </cell>
          <cell r="M4847">
            <v>7000</v>
          </cell>
          <cell r="N4847">
            <v>7000</v>
          </cell>
          <cell r="O4847">
            <v>7000</v>
          </cell>
        </row>
        <row r="4848">
          <cell r="A4848" t="str">
            <v>20</v>
          </cell>
          <cell r="B4848" t="str">
            <v>01</v>
          </cell>
          <cell r="C4848" t="str">
            <v>01</v>
          </cell>
          <cell r="D4848" t="str">
            <v>03</v>
          </cell>
          <cell r="E4848" t="str">
            <v>10</v>
          </cell>
          <cell r="F4848" t="str">
            <v>26</v>
          </cell>
          <cell r="G4848" t="str">
            <v>1</v>
          </cell>
          <cell r="H4848" t="str">
            <v>00</v>
          </cell>
          <cell r="I4848" t="str">
            <v>0</v>
          </cell>
          <cell r="J4848">
            <v>0</v>
          </cell>
          <cell r="K4848">
            <v>168</v>
          </cell>
          <cell r="L4848">
            <v>168</v>
          </cell>
          <cell r="M4848">
            <v>168</v>
          </cell>
          <cell r="N4848">
            <v>168</v>
          </cell>
          <cell r="O4848">
            <v>168</v>
          </cell>
        </row>
        <row r="4849">
          <cell r="A4849" t="str">
            <v>20</v>
          </cell>
          <cell r="B4849" t="str">
            <v>01</v>
          </cell>
          <cell r="C4849" t="str">
            <v>01</v>
          </cell>
          <cell r="D4849" t="str">
            <v>03</v>
          </cell>
          <cell r="E4849" t="str">
            <v>11</v>
          </cell>
          <cell r="F4849" t="str">
            <v>01</v>
          </cell>
          <cell r="G4849" t="str">
            <v>1</v>
          </cell>
          <cell r="H4849" t="str">
            <v>00</v>
          </cell>
          <cell r="I4849" t="str">
            <v>0</v>
          </cell>
          <cell r="J4849">
            <v>67459</v>
          </cell>
          <cell r="K4849">
            <v>95104</v>
          </cell>
          <cell r="L4849">
            <v>95104</v>
          </cell>
          <cell r="M4849">
            <v>80604</v>
          </cell>
          <cell r="N4849">
            <v>80604</v>
          </cell>
          <cell r="O4849">
            <v>80604</v>
          </cell>
        </row>
        <row r="4850">
          <cell r="A4850" t="str">
            <v>20</v>
          </cell>
          <cell r="B4850" t="str">
            <v>01</v>
          </cell>
          <cell r="C4850" t="str">
            <v>01</v>
          </cell>
          <cell r="D4850" t="str">
            <v>03</v>
          </cell>
          <cell r="E4850" t="str">
            <v>12</v>
          </cell>
          <cell r="F4850" t="str">
            <v>01</v>
          </cell>
          <cell r="G4850" t="str">
            <v>1</v>
          </cell>
          <cell r="H4850" t="str">
            <v>00</v>
          </cell>
          <cell r="I4850" t="str">
            <v>0</v>
          </cell>
          <cell r="J4850">
            <v>11000</v>
          </cell>
          <cell r="K4850">
            <v>5388</v>
          </cell>
          <cell r="L4850">
            <v>16388</v>
          </cell>
          <cell r="M4850">
            <v>3388</v>
          </cell>
          <cell r="N4850">
            <v>3388</v>
          </cell>
          <cell r="O4850">
            <v>3388</v>
          </cell>
        </row>
        <row r="4851">
          <cell r="A4851" t="str">
            <v>20</v>
          </cell>
          <cell r="B4851" t="str">
            <v>01</v>
          </cell>
          <cell r="C4851" t="str">
            <v>01</v>
          </cell>
          <cell r="D4851" t="str">
            <v>03</v>
          </cell>
          <cell r="E4851" t="str">
            <v>12</v>
          </cell>
          <cell r="F4851" t="str">
            <v>04</v>
          </cell>
          <cell r="G4851" t="str">
            <v>1</v>
          </cell>
          <cell r="H4851" t="str">
            <v>00</v>
          </cell>
          <cell r="I4851" t="str">
            <v>0</v>
          </cell>
          <cell r="J4851">
            <v>386</v>
          </cell>
          <cell r="K4851">
            <v>600</v>
          </cell>
          <cell r="L4851">
            <v>986</v>
          </cell>
          <cell r="M4851">
            <v>300</v>
          </cell>
          <cell r="N4851">
            <v>300</v>
          </cell>
          <cell r="O4851">
            <v>300</v>
          </cell>
        </row>
        <row r="4852">
          <cell r="A4852" t="str">
            <v>20</v>
          </cell>
          <cell r="B4852" t="str">
            <v>01</v>
          </cell>
          <cell r="C4852" t="str">
            <v>01</v>
          </cell>
          <cell r="D4852" t="str">
            <v>03</v>
          </cell>
          <cell r="E4852" t="str">
            <v>13</v>
          </cell>
          <cell r="F4852" t="str">
            <v>01</v>
          </cell>
          <cell r="G4852" t="str">
            <v>1</v>
          </cell>
          <cell r="H4852" t="str">
            <v>00</v>
          </cell>
          <cell r="I4852" t="str">
            <v>0</v>
          </cell>
          <cell r="J4852">
            <v>5618</v>
          </cell>
          <cell r="K4852">
            <v>2000</v>
          </cell>
          <cell r="L4852">
            <v>7618</v>
          </cell>
          <cell r="M4852">
            <v>2000</v>
          </cell>
          <cell r="N4852">
            <v>2000</v>
          </cell>
          <cell r="O4852">
            <v>2000</v>
          </cell>
        </row>
        <row r="4853">
          <cell r="A4853" t="str">
            <v>20</v>
          </cell>
          <cell r="B4853" t="str">
            <v>01</v>
          </cell>
          <cell r="C4853" t="str">
            <v>01</v>
          </cell>
          <cell r="D4853" t="str">
            <v>03</v>
          </cell>
          <cell r="E4853" t="str">
            <v>13</v>
          </cell>
          <cell r="F4853" t="str">
            <v>07</v>
          </cell>
          <cell r="G4853" t="str">
            <v>1</v>
          </cell>
          <cell r="H4853" t="str">
            <v>00</v>
          </cell>
          <cell r="I4853" t="str">
            <v>0</v>
          </cell>
          <cell r="J4853">
            <v>77107</v>
          </cell>
          <cell r="K4853">
            <v>6000</v>
          </cell>
          <cell r="L4853">
            <v>3107</v>
          </cell>
          <cell r="M4853">
            <v>3000</v>
          </cell>
          <cell r="N4853">
            <v>3000</v>
          </cell>
          <cell r="O4853">
            <v>3000</v>
          </cell>
        </row>
        <row r="4854">
          <cell r="A4854" t="str">
            <v>20</v>
          </cell>
          <cell r="B4854" t="str">
            <v>01</v>
          </cell>
          <cell r="C4854" t="str">
            <v>01</v>
          </cell>
          <cell r="D4854" t="str">
            <v>03</v>
          </cell>
          <cell r="E4854" t="str">
            <v>13</v>
          </cell>
          <cell r="F4854" t="str">
            <v>09</v>
          </cell>
          <cell r="G4854" t="str">
            <v>1</v>
          </cell>
          <cell r="H4854" t="str">
            <v>00</v>
          </cell>
          <cell r="I4854" t="str">
            <v>0</v>
          </cell>
          <cell r="J4854">
            <v>7613</v>
          </cell>
          <cell r="K4854">
            <v>3000</v>
          </cell>
          <cell r="L4854">
            <v>10613</v>
          </cell>
          <cell r="M4854">
            <v>1500</v>
          </cell>
          <cell r="N4854">
            <v>1500</v>
          </cell>
          <cell r="O4854">
            <v>1500</v>
          </cell>
        </row>
        <row r="4855">
          <cell r="A4855" t="str">
            <v>20</v>
          </cell>
          <cell r="B4855" t="str">
            <v>01</v>
          </cell>
          <cell r="C4855" t="str">
            <v>01</v>
          </cell>
          <cell r="D4855" t="str">
            <v>03</v>
          </cell>
          <cell r="E4855" t="str">
            <v>14</v>
          </cell>
          <cell r="F4855" t="str">
            <v>02</v>
          </cell>
          <cell r="G4855" t="str">
            <v>1</v>
          </cell>
          <cell r="H4855" t="str">
            <v>00</v>
          </cell>
          <cell r="I4855" t="str">
            <v>0</v>
          </cell>
          <cell r="J4855">
            <v>28100</v>
          </cell>
          <cell r="K4855">
            <v>22400</v>
          </cell>
          <cell r="L4855">
            <v>50500</v>
          </cell>
          <cell r="M4855">
            <v>22400</v>
          </cell>
          <cell r="N4855">
            <v>22400</v>
          </cell>
          <cell r="O4855">
            <v>22400</v>
          </cell>
        </row>
        <row r="4856">
          <cell r="A4856" t="str">
            <v>20</v>
          </cell>
          <cell r="B4856" t="str">
            <v>01</v>
          </cell>
          <cell r="C4856" t="str">
            <v>01</v>
          </cell>
          <cell r="D4856" t="str">
            <v>03</v>
          </cell>
          <cell r="E4856" t="str">
            <v>14</v>
          </cell>
          <cell r="F4856" t="str">
            <v>13</v>
          </cell>
          <cell r="G4856" t="str">
            <v>1</v>
          </cell>
          <cell r="H4856" t="str">
            <v>00</v>
          </cell>
          <cell r="I4856" t="str">
            <v>0</v>
          </cell>
          <cell r="J4856">
            <v>23100</v>
          </cell>
          <cell r="K4856">
            <v>1</v>
          </cell>
          <cell r="L4856">
            <v>23101</v>
          </cell>
          <cell r="M4856">
            <v>1</v>
          </cell>
          <cell r="N4856">
            <v>1</v>
          </cell>
          <cell r="O4856">
            <v>1</v>
          </cell>
        </row>
        <row r="4857">
          <cell r="A4857" t="str">
            <v>20</v>
          </cell>
          <cell r="B4857" t="str">
            <v>01</v>
          </cell>
          <cell r="C4857" t="str">
            <v>01</v>
          </cell>
          <cell r="D4857" t="str">
            <v>03</v>
          </cell>
          <cell r="E4857" t="str">
            <v>14</v>
          </cell>
          <cell r="F4857" t="str">
            <v>14</v>
          </cell>
          <cell r="G4857" t="str">
            <v>1</v>
          </cell>
          <cell r="H4857" t="str">
            <v>00</v>
          </cell>
          <cell r="I4857" t="str">
            <v>0</v>
          </cell>
          <cell r="J4857">
            <v>0</v>
          </cell>
          <cell r="K4857">
            <v>1006</v>
          </cell>
          <cell r="L4857">
            <v>1006</v>
          </cell>
          <cell r="M4857">
            <v>506</v>
          </cell>
          <cell r="N4857">
            <v>506</v>
          </cell>
          <cell r="O4857">
            <v>506</v>
          </cell>
        </row>
        <row r="4858">
          <cell r="A4858" t="str">
            <v>20</v>
          </cell>
          <cell r="B4858" t="str">
            <v>01</v>
          </cell>
          <cell r="C4858" t="str">
            <v>02</v>
          </cell>
          <cell r="D4858" t="str">
            <v>01</v>
          </cell>
          <cell r="E4858" t="str">
            <v>10</v>
          </cell>
          <cell r="F4858" t="str">
            <v>01</v>
          </cell>
          <cell r="G4858" t="str">
            <v>0</v>
          </cell>
          <cell r="H4858" t="str">
            <v>00</v>
          </cell>
          <cell r="I4858" t="str">
            <v>0</v>
          </cell>
          <cell r="J4858">
            <v>207831</v>
          </cell>
          <cell r="K4858">
            <v>358067</v>
          </cell>
          <cell r="L4858">
            <v>215898</v>
          </cell>
          <cell r="M4858">
            <v>164754</v>
          </cell>
          <cell r="N4858">
            <v>390636</v>
          </cell>
          <cell r="O4858">
            <v>390636</v>
          </cell>
        </row>
        <row r="4859">
          <cell r="A4859" t="str">
            <v>20</v>
          </cell>
          <cell r="B4859" t="str">
            <v>01</v>
          </cell>
          <cell r="C4859" t="str">
            <v>02</v>
          </cell>
          <cell r="D4859" t="str">
            <v>11</v>
          </cell>
          <cell r="E4859" t="str">
            <v>10</v>
          </cell>
          <cell r="F4859" t="str">
            <v>02</v>
          </cell>
          <cell r="G4859" t="str">
            <v>1</v>
          </cell>
          <cell r="H4859" t="str">
            <v>00</v>
          </cell>
          <cell r="I4859" t="str">
            <v>0</v>
          </cell>
          <cell r="J4859">
            <v>0</v>
          </cell>
          <cell r="K4859">
            <v>2000</v>
          </cell>
          <cell r="L4859">
            <v>2000</v>
          </cell>
          <cell r="M4859">
            <v>1000</v>
          </cell>
          <cell r="N4859">
            <v>1000</v>
          </cell>
          <cell r="O4859">
            <v>1000</v>
          </cell>
        </row>
        <row r="4860">
          <cell r="A4860" t="str">
            <v>20</v>
          </cell>
          <cell r="B4860" t="str">
            <v>01</v>
          </cell>
          <cell r="C4860" t="str">
            <v>02</v>
          </cell>
          <cell r="D4860" t="str">
            <v>11</v>
          </cell>
          <cell r="E4860" t="str">
            <v>10</v>
          </cell>
          <cell r="F4860" t="str">
            <v>26</v>
          </cell>
          <cell r="G4860" t="str">
            <v>1</v>
          </cell>
          <cell r="H4860" t="str">
            <v>00</v>
          </cell>
          <cell r="I4860" t="str">
            <v>0</v>
          </cell>
          <cell r="J4860">
            <v>0</v>
          </cell>
          <cell r="K4860">
            <v>2000</v>
          </cell>
          <cell r="L4860">
            <v>2000</v>
          </cell>
          <cell r="M4860">
            <v>1000</v>
          </cell>
          <cell r="N4860">
            <v>1000</v>
          </cell>
          <cell r="O4860">
            <v>1000</v>
          </cell>
        </row>
        <row r="4861">
          <cell r="A4861" t="str">
            <v>20</v>
          </cell>
          <cell r="B4861" t="str">
            <v>01</v>
          </cell>
          <cell r="C4861" t="str">
            <v>02</v>
          </cell>
          <cell r="D4861" t="str">
            <v>11</v>
          </cell>
          <cell r="E4861" t="str">
            <v>14</v>
          </cell>
          <cell r="F4861" t="str">
            <v>07</v>
          </cell>
          <cell r="G4861" t="str">
            <v>1</v>
          </cell>
          <cell r="H4861" t="str">
            <v>00</v>
          </cell>
          <cell r="I4861" t="str">
            <v>0</v>
          </cell>
          <cell r="J4861">
            <v>5640</v>
          </cell>
          <cell r="K4861">
            <v>10000</v>
          </cell>
          <cell r="L4861">
            <v>15640</v>
          </cell>
          <cell r="M4861">
            <v>5000</v>
          </cell>
          <cell r="N4861">
            <v>5000</v>
          </cell>
          <cell r="O4861">
            <v>5000</v>
          </cell>
        </row>
        <row r="4862">
          <cell r="A4862" t="str">
            <v>20</v>
          </cell>
          <cell r="B4862" t="str">
            <v>01</v>
          </cell>
          <cell r="C4862" t="str">
            <v>02</v>
          </cell>
          <cell r="D4862" t="str">
            <v>11</v>
          </cell>
          <cell r="E4862" t="str">
            <v>14</v>
          </cell>
          <cell r="F4862" t="str">
            <v>60</v>
          </cell>
          <cell r="G4862" t="str">
            <v>1</v>
          </cell>
          <cell r="H4862" t="str">
            <v>00</v>
          </cell>
          <cell r="I4862" t="str">
            <v>0</v>
          </cell>
          <cell r="J4862">
            <v>19397</v>
          </cell>
          <cell r="K4862">
            <v>418526</v>
          </cell>
          <cell r="L4862">
            <v>472492</v>
          </cell>
          <cell r="M4862">
            <v>658963</v>
          </cell>
          <cell r="N4862">
            <v>414821</v>
          </cell>
          <cell r="O4862">
            <v>414821</v>
          </cell>
        </row>
        <row r="4863">
          <cell r="A4863" t="str">
            <v>20</v>
          </cell>
          <cell r="B4863" t="str">
            <v>01</v>
          </cell>
          <cell r="C4863" t="str">
            <v>02</v>
          </cell>
          <cell r="D4863" t="str">
            <v>11</v>
          </cell>
          <cell r="E4863" t="str">
            <v>14</v>
          </cell>
          <cell r="F4863" t="str">
            <v>80</v>
          </cell>
          <cell r="G4863" t="str">
            <v>0</v>
          </cell>
          <cell r="H4863" t="str">
            <v>00</v>
          </cell>
          <cell r="I4863" t="str">
            <v>0</v>
          </cell>
          <cell r="J4863">
            <v>460625</v>
          </cell>
          <cell r="K4863">
            <v>10000</v>
          </cell>
          <cell r="L4863">
            <v>270625</v>
          </cell>
          <cell r="M4863">
            <v>6000</v>
          </cell>
          <cell r="N4863">
            <v>6000</v>
          </cell>
          <cell r="O4863">
            <v>6000</v>
          </cell>
        </row>
        <row r="4864">
          <cell r="A4864" t="str">
            <v>20</v>
          </cell>
          <cell r="B4864" t="str">
            <v>01</v>
          </cell>
          <cell r="C4864" t="str">
            <v>02</v>
          </cell>
          <cell r="D4864" t="str">
            <v>11</v>
          </cell>
          <cell r="E4864" t="str">
            <v>20</v>
          </cell>
          <cell r="F4864" t="str">
            <v>05</v>
          </cell>
          <cell r="G4864" t="str">
            <v>1</v>
          </cell>
          <cell r="H4864" t="str">
            <v>00</v>
          </cell>
          <cell r="I4864" t="str">
            <v>0</v>
          </cell>
          <cell r="J4864">
            <v>0</v>
          </cell>
          <cell r="K4864">
            <v>0</v>
          </cell>
          <cell r="L4864">
            <v>0</v>
          </cell>
          <cell r="M4864">
            <v>17000</v>
          </cell>
          <cell r="N4864">
            <v>0</v>
          </cell>
          <cell r="O4864">
            <v>0</v>
          </cell>
        </row>
        <row r="4865">
          <cell r="A4865" t="str">
            <v>20</v>
          </cell>
          <cell r="B4865" t="str">
            <v>01</v>
          </cell>
          <cell r="C4865" t="str">
            <v>02</v>
          </cell>
          <cell r="D4865" t="str">
            <v>11</v>
          </cell>
          <cell r="E4865" t="str">
            <v>20</v>
          </cell>
          <cell r="F4865" t="str">
            <v>00</v>
          </cell>
          <cell r="G4865" t="str">
            <v>1</v>
          </cell>
          <cell r="H4865" t="str">
            <v>00</v>
          </cell>
          <cell r="I4865" t="str">
            <v>0</v>
          </cell>
          <cell r="J4865">
            <v>0</v>
          </cell>
          <cell r="K4865">
            <v>0</v>
          </cell>
          <cell r="L4865">
            <v>0</v>
          </cell>
          <cell r="M4865">
            <v>85000</v>
          </cell>
          <cell r="N4865">
            <v>0</v>
          </cell>
          <cell r="O4865">
            <v>0</v>
          </cell>
        </row>
        <row r="4866">
          <cell r="A4866" t="str">
            <v>21</v>
          </cell>
          <cell r="B4866" t="str">
            <v>01</v>
          </cell>
          <cell r="C4866" t="str">
            <v>01</v>
          </cell>
          <cell r="D4866" t="str">
            <v>01</v>
          </cell>
          <cell r="E4866" t="str">
            <v>10</v>
          </cell>
          <cell r="F4866" t="str">
            <v>01</v>
          </cell>
          <cell r="G4866" t="str">
            <v>1</v>
          </cell>
          <cell r="H4866" t="str">
            <v>00</v>
          </cell>
          <cell r="I4866" t="str">
            <v>0</v>
          </cell>
          <cell r="J4866">
            <v>184091</v>
          </cell>
          <cell r="K4866">
            <v>270313</v>
          </cell>
          <cell r="L4866">
            <v>214204</v>
          </cell>
          <cell r="M4866">
            <v>301311</v>
          </cell>
          <cell r="N4866">
            <v>301311</v>
          </cell>
          <cell r="O4866">
            <v>301311</v>
          </cell>
        </row>
        <row r="4867">
          <cell r="A4867" t="str">
            <v>21</v>
          </cell>
          <cell r="B4867" t="str">
            <v>01</v>
          </cell>
          <cell r="C4867" t="str">
            <v>01</v>
          </cell>
          <cell r="D4867" t="str">
            <v>01</v>
          </cell>
          <cell r="E4867" t="str">
            <v>10</v>
          </cell>
          <cell r="F4867" t="str">
            <v>02</v>
          </cell>
          <cell r="G4867" t="str">
            <v>1</v>
          </cell>
          <cell r="H4867" t="str">
            <v>00</v>
          </cell>
          <cell r="I4867" t="str">
            <v>0</v>
          </cell>
          <cell r="J4867">
            <v>775</v>
          </cell>
          <cell r="K4867">
            <v>2000</v>
          </cell>
          <cell r="L4867">
            <v>10718</v>
          </cell>
          <cell r="M4867">
            <v>3000</v>
          </cell>
          <cell r="N4867">
            <v>3000</v>
          </cell>
          <cell r="O4867">
            <v>3000</v>
          </cell>
        </row>
        <row r="4868">
          <cell r="A4868" t="str">
            <v>21</v>
          </cell>
          <cell r="B4868" t="str">
            <v>01</v>
          </cell>
          <cell r="C4868" t="str">
            <v>01</v>
          </cell>
          <cell r="D4868" t="str">
            <v>01</v>
          </cell>
          <cell r="E4868" t="str">
            <v>10</v>
          </cell>
          <cell r="F4868" t="str">
            <v>05</v>
          </cell>
          <cell r="G4868" t="str">
            <v>1</v>
          </cell>
          <cell r="H4868" t="str">
            <v>00</v>
          </cell>
          <cell r="I4868" t="str">
            <v>0</v>
          </cell>
          <cell r="J4868">
            <v>13705</v>
          </cell>
          <cell r="K4868">
            <v>40000</v>
          </cell>
          <cell r="L4868">
            <v>28934</v>
          </cell>
          <cell r="M4868">
            <v>45737</v>
          </cell>
          <cell r="N4868">
            <v>45737</v>
          </cell>
          <cell r="O4868">
            <v>45737</v>
          </cell>
        </row>
        <row r="4869">
          <cell r="A4869" t="str">
            <v>21</v>
          </cell>
          <cell r="B4869" t="str">
            <v>01</v>
          </cell>
          <cell r="C4869" t="str">
            <v>01</v>
          </cell>
          <cell r="D4869" t="str">
            <v>01</v>
          </cell>
          <cell r="E4869" t="str">
            <v>10</v>
          </cell>
          <cell r="F4869" t="str">
            <v>11</v>
          </cell>
          <cell r="G4869" t="str">
            <v>1</v>
          </cell>
          <cell r="H4869" t="str">
            <v>00</v>
          </cell>
          <cell r="I4869" t="str">
            <v>0</v>
          </cell>
          <cell r="J4869">
            <v>0</v>
          </cell>
          <cell r="K4869">
            <v>1000</v>
          </cell>
          <cell r="L4869">
            <v>995</v>
          </cell>
          <cell r="M4869">
            <v>1</v>
          </cell>
          <cell r="N4869">
            <v>1</v>
          </cell>
          <cell r="O4869">
            <v>1</v>
          </cell>
        </row>
        <row r="4870">
          <cell r="A4870" t="str">
            <v>21</v>
          </cell>
          <cell r="B4870" t="str">
            <v>01</v>
          </cell>
          <cell r="C4870" t="str">
            <v>01</v>
          </cell>
          <cell r="D4870" t="str">
            <v>01</v>
          </cell>
          <cell r="E4870" t="str">
            <v>10</v>
          </cell>
          <cell r="F4870" t="str">
            <v>26</v>
          </cell>
          <cell r="G4870" t="str">
            <v>1</v>
          </cell>
          <cell r="H4870" t="str">
            <v>00</v>
          </cell>
          <cell r="I4870" t="str">
            <v>0</v>
          </cell>
          <cell r="J4870">
            <v>0</v>
          </cell>
          <cell r="K4870">
            <v>5000</v>
          </cell>
          <cell r="L4870">
            <v>7084</v>
          </cell>
          <cell r="M4870">
            <v>8000</v>
          </cell>
          <cell r="N4870">
            <v>8000</v>
          </cell>
          <cell r="O4870">
            <v>8000</v>
          </cell>
        </row>
        <row r="4871">
          <cell r="A4871" t="str">
            <v>21</v>
          </cell>
          <cell r="B4871" t="str">
            <v>01</v>
          </cell>
          <cell r="C4871" t="str">
            <v>01</v>
          </cell>
          <cell r="D4871" t="str">
            <v>01</v>
          </cell>
          <cell r="E4871" t="str">
            <v>11</v>
          </cell>
          <cell r="F4871" t="str">
            <v>01</v>
          </cell>
          <cell r="G4871" t="str">
            <v>1</v>
          </cell>
          <cell r="H4871" t="str">
            <v>00</v>
          </cell>
          <cell r="I4871" t="str">
            <v>0</v>
          </cell>
          <cell r="J4871">
            <v>8004</v>
          </cell>
          <cell r="K4871">
            <v>10000</v>
          </cell>
          <cell r="L4871">
            <v>8354</v>
          </cell>
          <cell r="M4871">
            <v>10000</v>
          </cell>
          <cell r="N4871">
            <v>10000</v>
          </cell>
          <cell r="O4871">
            <v>10000</v>
          </cell>
        </row>
        <row r="4872">
          <cell r="A4872" t="str">
            <v>21</v>
          </cell>
          <cell r="B4872" t="str">
            <v>01</v>
          </cell>
          <cell r="C4872" t="str">
            <v>01</v>
          </cell>
          <cell r="D4872" t="str">
            <v>01</v>
          </cell>
          <cell r="E4872" t="str">
            <v>12</v>
          </cell>
          <cell r="F4872" t="str">
            <v>01</v>
          </cell>
          <cell r="G4872" t="str">
            <v>1</v>
          </cell>
          <cell r="H4872" t="str">
            <v>00</v>
          </cell>
          <cell r="I4872" t="str">
            <v>0</v>
          </cell>
          <cell r="J4872">
            <v>1392</v>
          </cell>
          <cell r="K4872">
            <v>5000</v>
          </cell>
          <cell r="L4872">
            <v>209</v>
          </cell>
          <cell r="M4872">
            <v>3000</v>
          </cell>
          <cell r="N4872">
            <v>3000</v>
          </cell>
          <cell r="O4872">
            <v>3000</v>
          </cell>
        </row>
        <row r="4873">
          <cell r="A4873" t="str">
            <v>21</v>
          </cell>
          <cell r="B4873" t="str">
            <v>01</v>
          </cell>
          <cell r="C4873" t="str">
            <v>01</v>
          </cell>
          <cell r="D4873" t="str">
            <v>01</v>
          </cell>
          <cell r="E4873" t="str">
            <v>12</v>
          </cell>
          <cell r="F4873" t="str">
            <v>02</v>
          </cell>
          <cell r="G4873" t="str">
            <v>1</v>
          </cell>
          <cell r="H4873" t="str">
            <v>00</v>
          </cell>
          <cell r="I4873" t="str">
            <v>0</v>
          </cell>
          <cell r="J4873">
            <v>16355</v>
          </cell>
          <cell r="K4873">
            <v>10000</v>
          </cell>
          <cell r="L4873">
            <v>11992</v>
          </cell>
          <cell r="M4873">
            <v>11000</v>
          </cell>
          <cell r="N4873">
            <v>11000</v>
          </cell>
          <cell r="O4873">
            <v>11000</v>
          </cell>
        </row>
        <row r="4874">
          <cell r="A4874" t="str">
            <v>21</v>
          </cell>
          <cell r="B4874" t="str">
            <v>01</v>
          </cell>
          <cell r="C4874" t="str">
            <v>01</v>
          </cell>
          <cell r="D4874" t="str">
            <v>01</v>
          </cell>
          <cell r="E4874" t="str">
            <v>12</v>
          </cell>
          <cell r="F4874" t="str">
            <v>03</v>
          </cell>
          <cell r="G4874" t="str">
            <v>0</v>
          </cell>
          <cell r="H4874" t="str">
            <v>00</v>
          </cell>
          <cell r="I4874" t="str">
            <v>0</v>
          </cell>
          <cell r="J4874">
            <v>6413</v>
          </cell>
          <cell r="K4874">
            <v>20000</v>
          </cell>
          <cell r="L4874">
            <v>20000</v>
          </cell>
          <cell r="M4874">
            <v>15000</v>
          </cell>
          <cell r="N4874">
            <v>15000</v>
          </cell>
          <cell r="O4874">
            <v>15000</v>
          </cell>
        </row>
        <row r="4875">
          <cell r="A4875" t="str">
            <v>21</v>
          </cell>
          <cell r="B4875" t="str">
            <v>01</v>
          </cell>
          <cell r="C4875" t="str">
            <v>01</v>
          </cell>
          <cell r="D4875" t="str">
            <v>01</v>
          </cell>
          <cell r="E4875" t="str">
            <v>12</v>
          </cell>
          <cell r="F4875" t="str">
            <v>04</v>
          </cell>
          <cell r="G4875" t="str">
            <v>0</v>
          </cell>
          <cell r="H4875" t="str">
            <v>00</v>
          </cell>
          <cell r="I4875" t="str">
            <v>0</v>
          </cell>
          <cell r="J4875">
            <v>103</v>
          </cell>
          <cell r="K4875">
            <v>3000</v>
          </cell>
          <cell r="L4875">
            <v>633</v>
          </cell>
          <cell r="M4875">
            <v>650</v>
          </cell>
          <cell r="N4875">
            <v>650</v>
          </cell>
          <cell r="O4875">
            <v>650</v>
          </cell>
        </row>
        <row r="4876">
          <cell r="A4876" t="str">
            <v>21</v>
          </cell>
          <cell r="B4876" t="str">
            <v>01</v>
          </cell>
          <cell r="C4876" t="str">
            <v>01</v>
          </cell>
          <cell r="D4876" t="str">
            <v>01</v>
          </cell>
          <cell r="E4876" t="str">
            <v>12</v>
          </cell>
          <cell r="F4876" t="str">
            <v>06</v>
          </cell>
          <cell r="G4876" t="str">
            <v>0</v>
          </cell>
          <cell r="H4876" t="str">
            <v>00</v>
          </cell>
          <cell r="I4876" t="str">
            <v>0</v>
          </cell>
          <cell r="J4876">
            <v>10208</v>
          </cell>
          <cell r="K4876">
            <v>30000</v>
          </cell>
          <cell r="L4876">
            <v>4525</v>
          </cell>
          <cell r="M4876">
            <v>10000</v>
          </cell>
          <cell r="N4876">
            <v>10000</v>
          </cell>
          <cell r="O4876">
            <v>10000</v>
          </cell>
        </row>
        <row r="4877">
          <cell r="A4877" t="str">
            <v>21</v>
          </cell>
          <cell r="B4877" t="str">
            <v>01</v>
          </cell>
          <cell r="C4877" t="str">
            <v>01</v>
          </cell>
          <cell r="D4877" t="str">
            <v>01</v>
          </cell>
          <cell r="E4877" t="str">
            <v>12</v>
          </cell>
          <cell r="F4877" t="str">
            <v>10</v>
          </cell>
          <cell r="G4877" t="str">
            <v>0</v>
          </cell>
          <cell r="H4877" t="str">
            <v>00</v>
          </cell>
          <cell r="I4877" t="str">
            <v>0</v>
          </cell>
          <cell r="J4877">
            <v>5713</v>
          </cell>
          <cell r="K4877">
            <v>4000</v>
          </cell>
          <cell r="L4877">
            <v>0</v>
          </cell>
          <cell r="M4877">
            <v>9600</v>
          </cell>
          <cell r="N4877">
            <v>9600</v>
          </cell>
          <cell r="O4877">
            <v>9600</v>
          </cell>
        </row>
        <row r="4878">
          <cell r="A4878" t="str">
            <v>21</v>
          </cell>
          <cell r="B4878" t="str">
            <v>01</v>
          </cell>
          <cell r="C4878" t="str">
            <v>01</v>
          </cell>
          <cell r="D4878" t="str">
            <v>01</v>
          </cell>
          <cell r="E4878" t="str">
            <v>13</v>
          </cell>
          <cell r="F4878" t="str">
            <v>01</v>
          </cell>
          <cell r="G4878" t="str">
            <v>1</v>
          </cell>
          <cell r="H4878" t="str">
            <v>00</v>
          </cell>
          <cell r="I4878" t="str">
            <v>0</v>
          </cell>
          <cell r="J4878">
            <v>13720</v>
          </cell>
          <cell r="K4878">
            <v>15000</v>
          </cell>
          <cell r="L4878">
            <v>10518</v>
          </cell>
          <cell r="M4878">
            <v>15000</v>
          </cell>
          <cell r="N4878">
            <v>15000</v>
          </cell>
          <cell r="O4878">
            <v>15000</v>
          </cell>
        </row>
        <row r="4879">
          <cell r="A4879" t="str">
            <v>21</v>
          </cell>
          <cell r="B4879" t="str">
            <v>01</v>
          </cell>
          <cell r="C4879" t="str">
            <v>01</v>
          </cell>
          <cell r="D4879" t="str">
            <v>01</v>
          </cell>
          <cell r="E4879" t="str">
            <v>13</v>
          </cell>
          <cell r="F4879" t="str">
            <v>04</v>
          </cell>
          <cell r="G4879" t="str">
            <v>1</v>
          </cell>
          <cell r="H4879" t="str">
            <v>00</v>
          </cell>
          <cell r="I4879" t="str">
            <v>0</v>
          </cell>
          <cell r="J4879">
            <v>2461</v>
          </cell>
          <cell r="K4879">
            <v>5000</v>
          </cell>
          <cell r="L4879">
            <v>1201</v>
          </cell>
          <cell r="M4879">
            <v>5000</v>
          </cell>
          <cell r="N4879">
            <v>5000</v>
          </cell>
          <cell r="O4879">
            <v>5000</v>
          </cell>
        </row>
        <row r="4880">
          <cell r="A4880" t="str">
            <v>21</v>
          </cell>
          <cell r="B4880" t="str">
            <v>01</v>
          </cell>
          <cell r="C4880" t="str">
            <v>01</v>
          </cell>
          <cell r="D4880" t="str">
            <v>01</v>
          </cell>
          <cell r="E4880" t="str">
            <v>13</v>
          </cell>
          <cell r="F4880" t="str">
            <v>07</v>
          </cell>
          <cell r="G4880" t="str">
            <v>1</v>
          </cell>
          <cell r="H4880" t="str">
            <v>00</v>
          </cell>
          <cell r="I4880" t="str">
            <v>0</v>
          </cell>
          <cell r="J4880">
            <v>4198</v>
          </cell>
          <cell r="K4880">
            <v>50000</v>
          </cell>
          <cell r="L4880">
            <v>7440</v>
          </cell>
          <cell r="M4880">
            <v>5000</v>
          </cell>
          <cell r="N4880">
            <v>5000</v>
          </cell>
          <cell r="O4880">
            <v>5000</v>
          </cell>
        </row>
        <row r="4881">
          <cell r="A4881" t="str">
            <v>21</v>
          </cell>
          <cell r="B4881" t="str">
            <v>01</v>
          </cell>
          <cell r="C4881" t="str">
            <v>01</v>
          </cell>
          <cell r="D4881" t="str">
            <v>01</v>
          </cell>
          <cell r="E4881" t="str">
            <v>13</v>
          </cell>
          <cell r="F4881" t="str">
            <v>08</v>
          </cell>
          <cell r="G4881" t="str">
            <v>1</v>
          </cell>
          <cell r="H4881" t="str">
            <v>00</v>
          </cell>
          <cell r="I4881" t="str">
            <v>0</v>
          </cell>
          <cell r="J4881">
            <v>2546</v>
          </cell>
          <cell r="K4881">
            <v>1085</v>
          </cell>
          <cell r="L4881">
            <v>1192</v>
          </cell>
          <cell r="M4881">
            <v>2000</v>
          </cell>
          <cell r="N4881">
            <v>2000</v>
          </cell>
          <cell r="O4881">
            <v>2000</v>
          </cell>
        </row>
        <row r="4882">
          <cell r="A4882" t="str">
            <v>21</v>
          </cell>
          <cell r="B4882" t="str">
            <v>01</v>
          </cell>
          <cell r="C4882" t="str">
            <v>01</v>
          </cell>
          <cell r="D4882" t="str">
            <v>01</v>
          </cell>
          <cell r="E4882" t="str">
            <v>13</v>
          </cell>
          <cell r="F4882" t="str">
            <v>09</v>
          </cell>
          <cell r="G4882" t="str">
            <v>1</v>
          </cell>
          <cell r="H4882" t="str">
            <v>00</v>
          </cell>
          <cell r="I4882" t="str">
            <v>0</v>
          </cell>
          <cell r="J4882">
            <v>6232</v>
          </cell>
          <cell r="K4882">
            <v>2000</v>
          </cell>
          <cell r="L4882">
            <v>7981</v>
          </cell>
          <cell r="M4882">
            <v>5000</v>
          </cell>
          <cell r="N4882">
            <v>5000</v>
          </cell>
          <cell r="O4882">
            <v>5000</v>
          </cell>
        </row>
        <row r="4883">
          <cell r="A4883" t="str">
            <v>21</v>
          </cell>
          <cell r="B4883" t="str">
            <v>01</v>
          </cell>
          <cell r="C4883" t="str">
            <v>01</v>
          </cell>
          <cell r="D4883" t="str">
            <v>01</v>
          </cell>
          <cell r="E4883" t="str">
            <v>13</v>
          </cell>
          <cell r="F4883" t="str">
            <v>11</v>
          </cell>
          <cell r="G4883" t="str">
            <v>1</v>
          </cell>
          <cell r="H4883" t="str">
            <v>00</v>
          </cell>
          <cell r="I4883" t="str">
            <v>0</v>
          </cell>
          <cell r="J4883">
            <v>934</v>
          </cell>
          <cell r="K4883">
            <v>2000</v>
          </cell>
          <cell r="L4883">
            <v>0</v>
          </cell>
          <cell r="M4883">
            <v>2000</v>
          </cell>
          <cell r="N4883">
            <v>2000</v>
          </cell>
          <cell r="O4883">
            <v>2000</v>
          </cell>
        </row>
        <row r="4884">
          <cell r="A4884" t="str">
            <v>21</v>
          </cell>
          <cell r="B4884" t="str">
            <v>01</v>
          </cell>
          <cell r="C4884" t="str">
            <v>01</v>
          </cell>
          <cell r="D4884" t="str">
            <v>01</v>
          </cell>
          <cell r="E4884" t="str">
            <v>14</v>
          </cell>
          <cell r="F4884" t="str">
            <v>01</v>
          </cell>
          <cell r="G4884" t="str">
            <v>1</v>
          </cell>
          <cell r="H4884" t="str">
            <v>00</v>
          </cell>
          <cell r="I4884" t="str">
            <v>0</v>
          </cell>
          <cell r="J4884">
            <v>0</v>
          </cell>
          <cell r="K4884">
            <v>1000</v>
          </cell>
          <cell r="L4884">
            <v>180</v>
          </cell>
          <cell r="M4884">
            <v>400</v>
          </cell>
          <cell r="N4884">
            <v>400</v>
          </cell>
          <cell r="O4884">
            <v>400</v>
          </cell>
        </row>
        <row r="4885">
          <cell r="A4885" t="str">
            <v>21</v>
          </cell>
          <cell r="B4885" t="str">
            <v>01</v>
          </cell>
          <cell r="C4885" t="str">
            <v>01</v>
          </cell>
          <cell r="D4885" t="str">
            <v>01</v>
          </cell>
          <cell r="E4885" t="str">
            <v>14</v>
          </cell>
          <cell r="F4885" t="str">
            <v>02</v>
          </cell>
          <cell r="G4885" t="str">
            <v>1</v>
          </cell>
          <cell r="H4885" t="str">
            <v>00</v>
          </cell>
          <cell r="I4885" t="str">
            <v>0</v>
          </cell>
          <cell r="J4885">
            <v>17135</v>
          </cell>
          <cell r="K4885">
            <v>15000</v>
          </cell>
          <cell r="L4885">
            <v>24777</v>
          </cell>
          <cell r="M4885">
            <v>35000</v>
          </cell>
          <cell r="N4885">
            <v>35000</v>
          </cell>
          <cell r="O4885">
            <v>35000</v>
          </cell>
        </row>
        <row r="4886">
          <cell r="A4886" t="str">
            <v>21</v>
          </cell>
          <cell r="B4886" t="str">
            <v>01</v>
          </cell>
          <cell r="C4886" t="str">
            <v>01</v>
          </cell>
          <cell r="D4886" t="str">
            <v>01</v>
          </cell>
          <cell r="E4886" t="str">
            <v>14</v>
          </cell>
          <cell r="F4886" t="str">
            <v>05</v>
          </cell>
          <cell r="G4886" t="str">
            <v>1</v>
          </cell>
          <cell r="H4886" t="str">
            <v>00</v>
          </cell>
          <cell r="I4886" t="str">
            <v>0</v>
          </cell>
          <cell r="J4886">
            <v>0</v>
          </cell>
          <cell r="K4886">
            <v>2000</v>
          </cell>
          <cell r="L4886">
            <v>0</v>
          </cell>
          <cell r="M4886">
            <v>2999</v>
          </cell>
          <cell r="N4886">
            <v>2999</v>
          </cell>
          <cell r="O4886">
            <v>2999</v>
          </cell>
        </row>
        <row r="4887">
          <cell r="A4887" t="str">
            <v>21</v>
          </cell>
          <cell r="B4887" t="str">
            <v>01</v>
          </cell>
          <cell r="C4887" t="str">
            <v>01</v>
          </cell>
          <cell r="D4887" t="str">
            <v>01</v>
          </cell>
          <cell r="E4887" t="str">
            <v>14</v>
          </cell>
          <cell r="F4887" t="str">
            <v>06</v>
          </cell>
          <cell r="G4887" t="str">
            <v>1</v>
          </cell>
          <cell r="H4887" t="str">
            <v>00</v>
          </cell>
          <cell r="I4887" t="str">
            <v>0</v>
          </cell>
          <cell r="J4887">
            <v>44880</v>
          </cell>
          <cell r="K4887">
            <v>20000</v>
          </cell>
          <cell r="L4887">
            <v>17416</v>
          </cell>
          <cell r="M4887">
            <v>16657</v>
          </cell>
          <cell r="N4887">
            <v>16657</v>
          </cell>
          <cell r="O4887">
            <v>16657</v>
          </cell>
        </row>
        <row r="4888">
          <cell r="A4888" t="str">
            <v>21</v>
          </cell>
          <cell r="B4888" t="str">
            <v>01</v>
          </cell>
          <cell r="C4888" t="str">
            <v>01</v>
          </cell>
          <cell r="D4888" t="str">
            <v>01</v>
          </cell>
          <cell r="E4888" t="str">
            <v>14</v>
          </cell>
          <cell r="F4888" t="str">
            <v>07</v>
          </cell>
          <cell r="G4888" t="str">
            <v>1</v>
          </cell>
          <cell r="H4888" t="str">
            <v>00</v>
          </cell>
          <cell r="I4888" t="str">
            <v>0</v>
          </cell>
          <cell r="J4888">
            <v>0</v>
          </cell>
          <cell r="K4888">
            <v>1000</v>
          </cell>
          <cell r="L4888">
            <v>1000</v>
          </cell>
          <cell r="M4888">
            <v>200</v>
          </cell>
          <cell r="N4888">
            <v>200</v>
          </cell>
          <cell r="O4888">
            <v>200</v>
          </cell>
        </row>
        <row r="4889">
          <cell r="A4889" t="str">
            <v>21</v>
          </cell>
          <cell r="B4889" t="str">
            <v>01</v>
          </cell>
          <cell r="C4889" t="str">
            <v>01</v>
          </cell>
          <cell r="D4889" t="str">
            <v>01</v>
          </cell>
          <cell r="E4889" t="str">
            <v>14</v>
          </cell>
          <cell r="F4889" t="str">
            <v>13</v>
          </cell>
          <cell r="G4889" t="str">
            <v>1</v>
          </cell>
          <cell r="H4889" t="str">
            <v>00</v>
          </cell>
          <cell r="I4889" t="str">
            <v>0</v>
          </cell>
          <cell r="J4889">
            <v>44589</v>
          </cell>
          <cell r="K4889">
            <v>35000</v>
          </cell>
          <cell r="L4889">
            <v>46454</v>
          </cell>
          <cell r="M4889">
            <v>35000</v>
          </cell>
          <cell r="N4889">
            <v>35000</v>
          </cell>
          <cell r="O4889">
            <v>35000</v>
          </cell>
        </row>
        <row r="4890">
          <cell r="A4890" t="str">
            <v>21</v>
          </cell>
          <cell r="B4890" t="str">
            <v>01</v>
          </cell>
          <cell r="C4890" t="str">
            <v>01</v>
          </cell>
          <cell r="D4890" t="str">
            <v>01</v>
          </cell>
          <cell r="E4890" t="str">
            <v>14</v>
          </cell>
          <cell r="F4890" t="str">
            <v>18</v>
          </cell>
          <cell r="G4890" t="str">
            <v>1</v>
          </cell>
          <cell r="H4890" t="str">
            <v>00</v>
          </cell>
          <cell r="I4890" t="str">
            <v>0</v>
          </cell>
          <cell r="J4890">
            <v>0</v>
          </cell>
          <cell r="K4890">
            <v>32157</v>
          </cell>
          <cell r="L4890">
            <v>12714</v>
          </cell>
          <cell r="M4890">
            <v>17000</v>
          </cell>
          <cell r="N4890">
            <v>17000</v>
          </cell>
          <cell r="O4890">
            <v>17000</v>
          </cell>
        </row>
        <row r="4891">
          <cell r="A4891" t="str">
            <v>21</v>
          </cell>
          <cell r="B4891" t="str">
            <v>01</v>
          </cell>
          <cell r="C4891" t="str">
            <v>01</v>
          </cell>
          <cell r="D4891" t="str">
            <v>02</v>
          </cell>
          <cell r="E4891" t="str">
            <v>14</v>
          </cell>
          <cell r="F4891" t="str">
            <v>18</v>
          </cell>
          <cell r="G4891" t="str">
            <v>1</v>
          </cell>
          <cell r="H4891" t="str">
            <v>00</v>
          </cell>
          <cell r="I4891" t="str">
            <v>0</v>
          </cell>
          <cell r="J4891">
            <v>0</v>
          </cell>
          <cell r="K4891">
            <v>0</v>
          </cell>
          <cell r="L4891">
            <v>0</v>
          </cell>
          <cell r="M4891">
            <v>34000</v>
          </cell>
          <cell r="N4891">
            <v>0</v>
          </cell>
          <cell r="O4891">
            <v>0</v>
          </cell>
        </row>
        <row r="4892">
          <cell r="A4892" t="str">
            <v>21</v>
          </cell>
          <cell r="B4892" t="str">
            <v>01</v>
          </cell>
          <cell r="C4892" t="str">
            <v>01</v>
          </cell>
          <cell r="D4892" t="str">
            <v>01</v>
          </cell>
          <cell r="E4892" t="str">
            <v>14</v>
          </cell>
          <cell r="F4892" t="str">
            <v>50</v>
          </cell>
          <cell r="G4892" t="str">
            <v>0</v>
          </cell>
          <cell r="H4892" t="str">
            <v>00</v>
          </cell>
          <cell r="I4892" t="str">
            <v>0</v>
          </cell>
          <cell r="J4892">
            <v>0</v>
          </cell>
          <cell r="K4892">
            <v>2000</v>
          </cell>
          <cell r="L4892">
            <v>466</v>
          </cell>
          <cell r="M4892">
            <v>6000</v>
          </cell>
          <cell r="N4892">
            <v>6000</v>
          </cell>
          <cell r="O4892">
            <v>6000</v>
          </cell>
        </row>
        <row r="4893">
          <cell r="A4893" t="str">
            <v>21</v>
          </cell>
          <cell r="B4893" t="str">
            <v>01</v>
          </cell>
          <cell r="C4893" t="str">
            <v>01</v>
          </cell>
          <cell r="D4893" t="str">
            <v>01</v>
          </cell>
          <cell r="E4893" t="str">
            <v>14</v>
          </cell>
          <cell r="F4893" t="str">
            <v>80</v>
          </cell>
          <cell r="G4893" t="str">
            <v>1</v>
          </cell>
          <cell r="H4893" t="str">
            <v>00</v>
          </cell>
          <cell r="I4893" t="str">
            <v>0</v>
          </cell>
          <cell r="J4893">
            <v>0</v>
          </cell>
          <cell r="K4893">
            <v>5000</v>
          </cell>
          <cell r="L4893">
            <v>0</v>
          </cell>
          <cell r="M4893">
            <v>24000</v>
          </cell>
          <cell r="N4893">
            <v>24000</v>
          </cell>
          <cell r="O4893">
            <v>24000</v>
          </cell>
        </row>
        <row r="4894">
          <cell r="A4894" t="str">
            <v>21</v>
          </cell>
          <cell r="B4894" t="str">
            <v>01</v>
          </cell>
          <cell r="C4894" t="str">
            <v>01</v>
          </cell>
          <cell r="D4894" t="str">
            <v>01</v>
          </cell>
          <cell r="E4894" t="str">
            <v>20</v>
          </cell>
          <cell r="F4894" t="str">
            <v>03</v>
          </cell>
          <cell r="G4894" t="str">
            <v>1</v>
          </cell>
          <cell r="H4894" t="str">
            <v>00</v>
          </cell>
          <cell r="I4894" t="str">
            <v>0</v>
          </cell>
          <cell r="J4894">
            <v>0</v>
          </cell>
          <cell r="K4894">
            <v>1</v>
          </cell>
          <cell r="L4894">
            <v>0</v>
          </cell>
          <cell r="M4894">
            <v>1</v>
          </cell>
          <cell r="N4894">
            <v>1</v>
          </cell>
          <cell r="O4894">
            <v>1</v>
          </cell>
        </row>
        <row r="4895">
          <cell r="A4895" t="str">
            <v>21</v>
          </cell>
          <cell r="B4895" t="str">
            <v>01</v>
          </cell>
          <cell r="C4895" t="str">
            <v>01</v>
          </cell>
          <cell r="D4895" t="str">
            <v>01</v>
          </cell>
          <cell r="E4895" t="str">
            <v>20</v>
          </cell>
          <cell r="F4895" t="str">
            <v>04</v>
          </cell>
          <cell r="G4895" t="str">
            <v>0</v>
          </cell>
          <cell r="H4895" t="str">
            <v>00</v>
          </cell>
          <cell r="I4895" t="str">
            <v>0</v>
          </cell>
          <cell r="J4895">
            <v>0</v>
          </cell>
          <cell r="K4895">
            <v>1</v>
          </cell>
          <cell r="L4895">
            <v>0</v>
          </cell>
          <cell r="M4895">
            <v>1</v>
          </cell>
          <cell r="N4895">
            <v>1</v>
          </cell>
          <cell r="O4895">
            <v>1</v>
          </cell>
        </row>
        <row r="4896">
          <cell r="A4896" t="str">
            <v>21</v>
          </cell>
          <cell r="B4896" t="str">
            <v>01</v>
          </cell>
          <cell r="C4896" t="str">
            <v>01</v>
          </cell>
          <cell r="D4896" t="str">
            <v>01</v>
          </cell>
          <cell r="E4896" t="str">
            <v>20</v>
          </cell>
          <cell r="F4896" t="str">
            <v>05</v>
          </cell>
          <cell r="G4896" t="str">
            <v>0</v>
          </cell>
          <cell r="H4896" t="str">
            <v>00</v>
          </cell>
          <cell r="I4896" t="str">
            <v>0</v>
          </cell>
          <cell r="J4896">
            <v>0</v>
          </cell>
          <cell r="K4896">
            <v>1</v>
          </cell>
          <cell r="L4896">
            <v>0</v>
          </cell>
          <cell r="M4896">
            <v>1</v>
          </cell>
          <cell r="N4896">
            <v>1</v>
          </cell>
          <cell r="O4896">
            <v>1</v>
          </cell>
        </row>
        <row r="4897">
          <cell r="A4897" t="str">
            <v>21</v>
          </cell>
          <cell r="B4897" t="str">
            <v>01</v>
          </cell>
          <cell r="C4897" t="str">
            <v>02</v>
          </cell>
          <cell r="D4897" t="str">
            <v>01</v>
          </cell>
          <cell r="E4897" t="str">
            <v>10</v>
          </cell>
          <cell r="F4897" t="str">
            <v>01</v>
          </cell>
          <cell r="G4897" t="str">
            <v>0</v>
          </cell>
          <cell r="H4897" t="str">
            <v>00</v>
          </cell>
          <cell r="I4897" t="str">
            <v>0</v>
          </cell>
          <cell r="J4897">
            <v>0</v>
          </cell>
          <cell r="K4897">
            <v>0</v>
          </cell>
          <cell r="L4897">
            <v>48411</v>
          </cell>
          <cell r="M4897">
            <v>0</v>
          </cell>
          <cell r="N4897">
            <v>0</v>
          </cell>
          <cell r="O4897">
            <v>0</v>
          </cell>
        </row>
        <row r="4898">
          <cell r="A4898" t="str">
            <v>21</v>
          </cell>
          <cell r="B4898" t="str">
            <v>01</v>
          </cell>
          <cell r="C4898" t="str">
            <v>02</v>
          </cell>
          <cell r="D4898" t="str">
            <v>01</v>
          </cell>
          <cell r="E4898" t="str">
            <v>10</v>
          </cell>
          <cell r="F4898" t="str">
            <v>05</v>
          </cell>
          <cell r="G4898" t="str">
            <v>0</v>
          </cell>
          <cell r="H4898" t="str">
            <v>00</v>
          </cell>
          <cell r="I4898" t="str">
            <v>0</v>
          </cell>
          <cell r="J4898">
            <v>0</v>
          </cell>
          <cell r="K4898">
            <v>0</v>
          </cell>
          <cell r="L4898">
            <v>0</v>
          </cell>
          <cell r="M4898">
            <v>0</v>
          </cell>
          <cell r="N4898">
            <v>0</v>
          </cell>
          <cell r="O4898">
            <v>0</v>
          </cell>
        </row>
        <row r="4899">
          <cell r="A4899" t="str">
            <v>21</v>
          </cell>
          <cell r="B4899" t="str">
            <v>01</v>
          </cell>
          <cell r="C4899" t="str">
            <v>02</v>
          </cell>
          <cell r="D4899" t="str">
            <v>01</v>
          </cell>
          <cell r="E4899" t="str">
            <v>10</v>
          </cell>
          <cell r="F4899" t="str">
            <v>02</v>
          </cell>
          <cell r="G4899" t="str">
            <v>0</v>
          </cell>
          <cell r="H4899" t="str">
            <v>00</v>
          </cell>
          <cell r="I4899" t="str">
            <v>0</v>
          </cell>
          <cell r="J4899">
            <v>0</v>
          </cell>
          <cell r="K4899">
            <v>0</v>
          </cell>
          <cell r="L4899">
            <v>1380</v>
          </cell>
          <cell r="M4899">
            <v>0</v>
          </cell>
          <cell r="N4899">
            <v>0</v>
          </cell>
          <cell r="O4899">
            <v>0</v>
          </cell>
        </row>
        <row r="4900">
          <cell r="A4900" t="str">
            <v>21</v>
          </cell>
          <cell r="B4900" t="str">
            <v>01</v>
          </cell>
          <cell r="C4900" t="str">
            <v>02</v>
          </cell>
          <cell r="D4900" t="str">
            <v>01</v>
          </cell>
          <cell r="E4900" t="str">
            <v>10</v>
          </cell>
          <cell r="F4900" t="str">
            <v>26</v>
          </cell>
          <cell r="G4900" t="str">
            <v>0</v>
          </cell>
          <cell r="H4900" t="str">
            <v>00</v>
          </cell>
          <cell r="I4900" t="str">
            <v>0</v>
          </cell>
          <cell r="J4900">
            <v>0</v>
          </cell>
          <cell r="K4900">
            <v>0</v>
          </cell>
          <cell r="L4900">
            <v>0</v>
          </cell>
          <cell r="M4900">
            <v>0</v>
          </cell>
          <cell r="N4900">
            <v>0</v>
          </cell>
          <cell r="O4900">
            <v>0</v>
          </cell>
        </row>
        <row r="4901">
          <cell r="A4901" t="str">
            <v>21</v>
          </cell>
          <cell r="B4901" t="str">
            <v>01</v>
          </cell>
          <cell r="C4901" t="str">
            <v>02</v>
          </cell>
          <cell r="D4901" t="str">
            <v>01</v>
          </cell>
          <cell r="E4901" t="str">
            <v>11</v>
          </cell>
          <cell r="F4901" t="str">
            <v>01</v>
          </cell>
          <cell r="G4901" t="str">
            <v>0</v>
          </cell>
          <cell r="H4901" t="str">
            <v>00</v>
          </cell>
          <cell r="I4901" t="str">
            <v>0</v>
          </cell>
          <cell r="J4901">
            <v>0</v>
          </cell>
          <cell r="K4901">
            <v>0</v>
          </cell>
          <cell r="L4901">
            <v>23852</v>
          </cell>
          <cell r="M4901">
            <v>0</v>
          </cell>
          <cell r="N4901">
            <v>0</v>
          </cell>
          <cell r="O4901">
            <v>0</v>
          </cell>
        </row>
        <row r="4902">
          <cell r="A4902" t="str">
            <v>21</v>
          </cell>
          <cell r="B4902" t="str">
            <v>01</v>
          </cell>
          <cell r="C4902" t="str">
            <v>02</v>
          </cell>
          <cell r="D4902" t="str">
            <v>01</v>
          </cell>
          <cell r="E4902" t="str">
            <v>12</v>
          </cell>
          <cell r="F4902" t="str">
            <v>01</v>
          </cell>
          <cell r="G4902" t="str">
            <v>0</v>
          </cell>
          <cell r="H4902" t="str">
            <v>00</v>
          </cell>
          <cell r="I4902" t="str">
            <v>0</v>
          </cell>
          <cell r="J4902">
            <v>0</v>
          </cell>
          <cell r="K4902">
            <v>0</v>
          </cell>
          <cell r="L4902">
            <v>2404</v>
          </cell>
          <cell r="M4902">
            <v>0</v>
          </cell>
          <cell r="N4902">
            <v>0</v>
          </cell>
          <cell r="O4902">
            <v>0</v>
          </cell>
        </row>
        <row r="4903">
          <cell r="A4903" t="str">
            <v>21</v>
          </cell>
          <cell r="B4903" t="str">
            <v>01</v>
          </cell>
          <cell r="C4903" t="str">
            <v>02</v>
          </cell>
          <cell r="D4903" t="str">
            <v>01</v>
          </cell>
          <cell r="E4903" t="str">
            <v>12</v>
          </cell>
          <cell r="F4903" t="str">
            <v>02</v>
          </cell>
          <cell r="G4903" t="str">
            <v>0</v>
          </cell>
          <cell r="H4903" t="str">
            <v>00</v>
          </cell>
          <cell r="I4903" t="str">
            <v>0</v>
          </cell>
          <cell r="J4903">
            <v>0</v>
          </cell>
          <cell r="K4903">
            <v>0</v>
          </cell>
          <cell r="L4903">
            <v>0</v>
          </cell>
          <cell r="M4903">
            <v>0</v>
          </cell>
          <cell r="N4903">
            <v>0</v>
          </cell>
          <cell r="O4903">
            <v>0</v>
          </cell>
        </row>
        <row r="4904">
          <cell r="A4904" t="str">
            <v>21</v>
          </cell>
          <cell r="B4904" t="str">
            <v>01</v>
          </cell>
          <cell r="C4904" t="str">
            <v>02</v>
          </cell>
          <cell r="D4904" t="str">
            <v>01</v>
          </cell>
          <cell r="E4904" t="str">
            <v>12</v>
          </cell>
          <cell r="F4904" t="str">
            <v>03</v>
          </cell>
          <cell r="G4904" t="str">
            <v>0</v>
          </cell>
          <cell r="H4904" t="str">
            <v>00</v>
          </cell>
          <cell r="I4904" t="str">
            <v>0</v>
          </cell>
          <cell r="J4904">
            <v>0</v>
          </cell>
          <cell r="K4904">
            <v>2000</v>
          </cell>
          <cell r="L4904">
            <v>1224</v>
          </cell>
          <cell r="M4904">
            <v>0</v>
          </cell>
          <cell r="N4904">
            <v>0</v>
          </cell>
          <cell r="O4904">
            <v>0</v>
          </cell>
        </row>
        <row r="4905">
          <cell r="A4905" t="str">
            <v>21</v>
          </cell>
          <cell r="B4905" t="str">
            <v>01</v>
          </cell>
          <cell r="C4905" t="str">
            <v>02</v>
          </cell>
          <cell r="D4905" t="str">
            <v>01</v>
          </cell>
          <cell r="E4905" t="str">
            <v>12</v>
          </cell>
          <cell r="F4905" t="str">
            <v>04</v>
          </cell>
          <cell r="G4905" t="str">
            <v>0</v>
          </cell>
          <cell r="H4905" t="str">
            <v>00</v>
          </cell>
          <cell r="I4905" t="str">
            <v>0</v>
          </cell>
          <cell r="J4905">
            <v>0</v>
          </cell>
          <cell r="K4905">
            <v>0</v>
          </cell>
          <cell r="L4905">
            <v>0</v>
          </cell>
          <cell r="M4905">
            <v>0</v>
          </cell>
          <cell r="N4905">
            <v>0</v>
          </cell>
          <cell r="O4905">
            <v>0</v>
          </cell>
        </row>
        <row r="4906">
          <cell r="A4906" t="str">
            <v>21</v>
          </cell>
          <cell r="B4906" t="str">
            <v>01</v>
          </cell>
          <cell r="C4906" t="str">
            <v>02</v>
          </cell>
          <cell r="D4906" t="str">
            <v>01</v>
          </cell>
          <cell r="E4906" t="str">
            <v>12</v>
          </cell>
          <cell r="F4906" t="str">
            <v>06</v>
          </cell>
          <cell r="G4906" t="str">
            <v>0</v>
          </cell>
          <cell r="H4906" t="str">
            <v>00</v>
          </cell>
          <cell r="I4906" t="str">
            <v>0</v>
          </cell>
          <cell r="J4906">
            <v>0</v>
          </cell>
          <cell r="K4906">
            <v>0</v>
          </cell>
          <cell r="L4906">
            <v>10000</v>
          </cell>
          <cell r="M4906">
            <v>0</v>
          </cell>
          <cell r="N4906">
            <v>0</v>
          </cell>
          <cell r="O4906">
            <v>0</v>
          </cell>
        </row>
        <row r="4907">
          <cell r="A4907" t="str">
            <v>21</v>
          </cell>
          <cell r="B4907" t="str">
            <v>01</v>
          </cell>
          <cell r="C4907" t="str">
            <v>02</v>
          </cell>
          <cell r="D4907" t="str">
            <v>01</v>
          </cell>
          <cell r="E4907" t="str">
            <v>12</v>
          </cell>
          <cell r="F4907" t="str">
            <v>10</v>
          </cell>
          <cell r="G4907" t="str">
            <v>0</v>
          </cell>
          <cell r="H4907" t="str">
            <v>00</v>
          </cell>
          <cell r="I4907" t="str">
            <v>0</v>
          </cell>
          <cell r="J4907">
            <v>0</v>
          </cell>
          <cell r="K4907">
            <v>14000</v>
          </cell>
          <cell r="L4907">
            <v>10449</v>
          </cell>
          <cell r="M4907">
            <v>0</v>
          </cell>
          <cell r="N4907">
            <v>0</v>
          </cell>
          <cell r="O4907">
            <v>0</v>
          </cell>
        </row>
        <row r="4908">
          <cell r="A4908" t="str">
            <v>21</v>
          </cell>
          <cell r="B4908" t="str">
            <v>01</v>
          </cell>
          <cell r="C4908" t="str">
            <v>02</v>
          </cell>
          <cell r="D4908" t="str">
            <v>01</v>
          </cell>
          <cell r="E4908" t="str">
            <v>13</v>
          </cell>
          <cell r="F4908" t="str">
            <v>01</v>
          </cell>
          <cell r="G4908" t="str">
            <v>0</v>
          </cell>
          <cell r="H4908" t="str">
            <v>00</v>
          </cell>
          <cell r="I4908" t="str">
            <v>0</v>
          </cell>
          <cell r="J4908">
            <v>0</v>
          </cell>
          <cell r="K4908">
            <v>4000</v>
          </cell>
          <cell r="L4908">
            <v>3117</v>
          </cell>
          <cell r="M4908">
            <v>0</v>
          </cell>
          <cell r="N4908">
            <v>0</v>
          </cell>
          <cell r="O4908">
            <v>0</v>
          </cell>
        </row>
        <row r="4909">
          <cell r="A4909" t="str">
            <v>21</v>
          </cell>
          <cell r="B4909" t="str">
            <v>01</v>
          </cell>
          <cell r="C4909" t="str">
            <v>02</v>
          </cell>
          <cell r="D4909" t="str">
            <v>01</v>
          </cell>
          <cell r="E4909" t="str">
            <v>13</v>
          </cell>
          <cell r="F4909" t="str">
            <v>04</v>
          </cell>
          <cell r="G4909" t="str">
            <v>0</v>
          </cell>
          <cell r="H4909" t="str">
            <v>00</v>
          </cell>
          <cell r="I4909" t="str">
            <v>0</v>
          </cell>
          <cell r="J4909">
            <v>0</v>
          </cell>
          <cell r="K4909">
            <v>0</v>
          </cell>
          <cell r="L4909">
            <v>0</v>
          </cell>
          <cell r="M4909">
            <v>0</v>
          </cell>
          <cell r="N4909">
            <v>0</v>
          </cell>
          <cell r="O4909">
            <v>0</v>
          </cell>
        </row>
        <row r="4910">
          <cell r="A4910" t="str">
            <v>21</v>
          </cell>
          <cell r="B4910" t="str">
            <v>01</v>
          </cell>
          <cell r="C4910" t="str">
            <v>02</v>
          </cell>
          <cell r="D4910" t="str">
            <v>01</v>
          </cell>
          <cell r="E4910" t="str">
            <v>13</v>
          </cell>
          <cell r="F4910" t="str">
            <v>07</v>
          </cell>
          <cell r="G4910" t="str">
            <v>0</v>
          </cell>
          <cell r="H4910" t="str">
            <v>00</v>
          </cell>
          <cell r="I4910" t="str">
            <v>0</v>
          </cell>
          <cell r="J4910">
            <v>0</v>
          </cell>
          <cell r="K4910">
            <v>5000</v>
          </cell>
          <cell r="L4910">
            <v>609</v>
          </cell>
          <cell r="M4910">
            <v>0</v>
          </cell>
          <cell r="N4910">
            <v>0</v>
          </cell>
          <cell r="O4910">
            <v>0</v>
          </cell>
        </row>
        <row r="4911">
          <cell r="A4911" t="str">
            <v>21</v>
          </cell>
          <cell r="B4911" t="str">
            <v>01</v>
          </cell>
          <cell r="C4911" t="str">
            <v>02</v>
          </cell>
          <cell r="D4911" t="str">
            <v>01</v>
          </cell>
          <cell r="E4911" t="str">
            <v>13</v>
          </cell>
          <cell r="F4911" t="str">
            <v>08</v>
          </cell>
          <cell r="G4911" t="str">
            <v>0</v>
          </cell>
          <cell r="H4911" t="str">
            <v>00</v>
          </cell>
          <cell r="I4911" t="str">
            <v>0</v>
          </cell>
          <cell r="J4911">
            <v>0</v>
          </cell>
          <cell r="K4911">
            <v>1800</v>
          </cell>
          <cell r="L4911">
            <v>819</v>
          </cell>
          <cell r="M4911">
            <v>0</v>
          </cell>
          <cell r="N4911">
            <v>0</v>
          </cell>
          <cell r="O4911">
            <v>0</v>
          </cell>
        </row>
        <row r="4912">
          <cell r="A4912" t="str">
            <v>21</v>
          </cell>
          <cell r="B4912" t="str">
            <v>01</v>
          </cell>
          <cell r="C4912" t="str">
            <v>02</v>
          </cell>
          <cell r="D4912" t="str">
            <v>01</v>
          </cell>
          <cell r="E4912" t="str">
            <v>13</v>
          </cell>
          <cell r="F4912" t="str">
            <v>09</v>
          </cell>
          <cell r="G4912" t="str">
            <v>0</v>
          </cell>
          <cell r="H4912" t="str">
            <v>00</v>
          </cell>
          <cell r="I4912" t="str">
            <v>0</v>
          </cell>
          <cell r="J4912">
            <v>0</v>
          </cell>
          <cell r="K4912">
            <v>1600</v>
          </cell>
          <cell r="L4912">
            <v>549</v>
          </cell>
          <cell r="M4912">
            <v>0</v>
          </cell>
          <cell r="N4912">
            <v>0</v>
          </cell>
          <cell r="O4912">
            <v>0</v>
          </cell>
        </row>
        <row r="4913">
          <cell r="A4913" t="str">
            <v>21</v>
          </cell>
          <cell r="B4913" t="str">
            <v>01</v>
          </cell>
          <cell r="C4913" t="str">
            <v>02</v>
          </cell>
          <cell r="D4913" t="str">
            <v>01</v>
          </cell>
          <cell r="E4913" t="str">
            <v>13</v>
          </cell>
          <cell r="F4913" t="str">
            <v>11</v>
          </cell>
          <cell r="G4913" t="str">
            <v>0</v>
          </cell>
          <cell r="H4913" t="str">
            <v>00</v>
          </cell>
          <cell r="I4913" t="str">
            <v>0</v>
          </cell>
          <cell r="J4913">
            <v>0</v>
          </cell>
          <cell r="K4913">
            <v>1</v>
          </cell>
          <cell r="L4913">
            <v>0</v>
          </cell>
          <cell r="M4913">
            <v>0</v>
          </cell>
          <cell r="N4913">
            <v>0</v>
          </cell>
          <cell r="O4913">
            <v>0</v>
          </cell>
        </row>
        <row r="4914">
          <cell r="A4914" t="str">
            <v>21</v>
          </cell>
          <cell r="B4914" t="str">
            <v>01</v>
          </cell>
          <cell r="C4914" t="str">
            <v>02</v>
          </cell>
          <cell r="D4914" t="str">
            <v>01</v>
          </cell>
          <cell r="E4914" t="str">
            <v>14</v>
          </cell>
          <cell r="F4914" t="str">
            <v>01</v>
          </cell>
          <cell r="G4914" t="str">
            <v>0</v>
          </cell>
          <cell r="H4914" t="str">
            <v>00</v>
          </cell>
          <cell r="I4914" t="str">
            <v>0</v>
          </cell>
          <cell r="J4914">
            <v>0</v>
          </cell>
          <cell r="K4914">
            <v>1500</v>
          </cell>
          <cell r="L4914">
            <v>0</v>
          </cell>
          <cell r="M4914">
            <v>0</v>
          </cell>
          <cell r="N4914">
            <v>0</v>
          </cell>
          <cell r="O4914">
            <v>0</v>
          </cell>
        </row>
        <row r="4915">
          <cell r="A4915" t="str">
            <v>21</v>
          </cell>
          <cell r="B4915" t="str">
            <v>01</v>
          </cell>
          <cell r="C4915" t="str">
            <v>02</v>
          </cell>
          <cell r="D4915" t="str">
            <v>01</v>
          </cell>
          <cell r="E4915" t="str">
            <v>14</v>
          </cell>
          <cell r="F4915" t="str">
            <v>02</v>
          </cell>
          <cell r="G4915" t="str">
            <v>0</v>
          </cell>
          <cell r="H4915" t="str">
            <v>00</v>
          </cell>
          <cell r="I4915" t="str">
            <v>0</v>
          </cell>
          <cell r="J4915">
            <v>0</v>
          </cell>
          <cell r="K4915">
            <v>21598</v>
          </cell>
          <cell r="L4915">
            <v>4911</v>
          </cell>
          <cell r="M4915">
            <v>0</v>
          </cell>
          <cell r="N4915">
            <v>0</v>
          </cell>
          <cell r="O4915">
            <v>0</v>
          </cell>
        </row>
        <row r="4916">
          <cell r="A4916" t="str">
            <v>21</v>
          </cell>
          <cell r="B4916" t="str">
            <v>01</v>
          </cell>
          <cell r="C4916" t="str">
            <v>02</v>
          </cell>
          <cell r="D4916" t="str">
            <v>01</v>
          </cell>
          <cell r="E4916" t="str">
            <v>14</v>
          </cell>
          <cell r="F4916" t="str">
            <v>05</v>
          </cell>
          <cell r="G4916" t="str">
            <v>0</v>
          </cell>
          <cell r="H4916" t="str">
            <v>00</v>
          </cell>
          <cell r="I4916" t="str">
            <v>0</v>
          </cell>
          <cell r="J4916">
            <v>0</v>
          </cell>
          <cell r="K4916">
            <v>5600</v>
          </cell>
          <cell r="L4916">
            <v>0</v>
          </cell>
          <cell r="M4916">
            <v>0</v>
          </cell>
          <cell r="N4916">
            <v>0</v>
          </cell>
          <cell r="O4916">
            <v>0</v>
          </cell>
        </row>
        <row r="4917">
          <cell r="A4917" t="str">
            <v>21</v>
          </cell>
          <cell r="B4917" t="str">
            <v>01</v>
          </cell>
          <cell r="C4917" t="str">
            <v>02</v>
          </cell>
          <cell r="D4917" t="str">
            <v>01</v>
          </cell>
          <cell r="E4917" t="str">
            <v>14</v>
          </cell>
          <cell r="F4917" t="str">
            <v>06</v>
          </cell>
          <cell r="G4917" t="str">
            <v>0</v>
          </cell>
          <cell r="H4917" t="str">
            <v>00</v>
          </cell>
          <cell r="I4917" t="str">
            <v>0</v>
          </cell>
          <cell r="J4917">
            <v>0</v>
          </cell>
          <cell r="K4917">
            <v>5700</v>
          </cell>
          <cell r="L4917">
            <v>17735</v>
          </cell>
          <cell r="M4917">
            <v>0</v>
          </cell>
          <cell r="N4917">
            <v>0</v>
          </cell>
          <cell r="O4917">
            <v>0</v>
          </cell>
        </row>
        <row r="4918">
          <cell r="A4918" t="str">
            <v>21</v>
          </cell>
          <cell r="B4918" t="str">
            <v>01</v>
          </cell>
          <cell r="C4918" t="str">
            <v>02</v>
          </cell>
          <cell r="D4918" t="str">
            <v>01</v>
          </cell>
          <cell r="E4918" t="str">
            <v>14</v>
          </cell>
          <cell r="F4918" t="str">
            <v>07</v>
          </cell>
          <cell r="G4918" t="str">
            <v>0</v>
          </cell>
          <cell r="H4918" t="str">
            <v>00</v>
          </cell>
          <cell r="I4918" t="str">
            <v>0</v>
          </cell>
          <cell r="J4918">
            <v>0</v>
          </cell>
          <cell r="K4918">
            <v>900</v>
          </cell>
          <cell r="L4918">
            <v>900</v>
          </cell>
          <cell r="M4918">
            <v>0</v>
          </cell>
          <cell r="N4918">
            <v>0</v>
          </cell>
          <cell r="O4918">
            <v>0</v>
          </cell>
        </row>
        <row r="4919">
          <cell r="A4919" t="str">
            <v>21</v>
          </cell>
          <cell r="B4919" t="str">
            <v>01</v>
          </cell>
          <cell r="C4919" t="str">
            <v>02</v>
          </cell>
          <cell r="D4919" t="str">
            <v>01</v>
          </cell>
          <cell r="E4919" t="str">
            <v>14</v>
          </cell>
          <cell r="F4919" t="str">
            <v>11</v>
          </cell>
          <cell r="G4919" t="str">
            <v>0</v>
          </cell>
          <cell r="H4919" t="str">
            <v>00</v>
          </cell>
          <cell r="I4919" t="str">
            <v>0</v>
          </cell>
          <cell r="J4919">
            <v>0</v>
          </cell>
          <cell r="K4919">
            <v>5800</v>
          </cell>
          <cell r="L4919">
            <v>829</v>
          </cell>
          <cell r="M4919">
            <v>0</v>
          </cell>
          <cell r="N4919">
            <v>0</v>
          </cell>
          <cell r="O4919">
            <v>0</v>
          </cell>
        </row>
        <row r="4920">
          <cell r="A4920" t="str">
            <v>21</v>
          </cell>
          <cell r="B4920" t="str">
            <v>01</v>
          </cell>
          <cell r="C4920" t="str">
            <v>02</v>
          </cell>
          <cell r="D4920" t="str">
            <v>01</v>
          </cell>
          <cell r="E4920" t="str">
            <v>14</v>
          </cell>
          <cell r="F4920" t="str">
            <v>13</v>
          </cell>
          <cell r="G4920" t="str">
            <v>0</v>
          </cell>
          <cell r="H4920" t="str">
            <v>00</v>
          </cell>
          <cell r="I4920" t="str">
            <v>0</v>
          </cell>
          <cell r="J4920">
            <v>0</v>
          </cell>
          <cell r="K4920">
            <v>12000</v>
          </cell>
          <cell r="L4920">
            <v>15731</v>
          </cell>
          <cell r="M4920">
            <v>0</v>
          </cell>
          <cell r="N4920">
            <v>0</v>
          </cell>
          <cell r="O4920">
            <v>0</v>
          </cell>
        </row>
        <row r="4921">
          <cell r="A4921" t="str">
            <v>21</v>
          </cell>
          <cell r="B4921" t="str">
            <v>01</v>
          </cell>
          <cell r="C4921" t="str">
            <v>02</v>
          </cell>
          <cell r="D4921" t="str">
            <v>01</v>
          </cell>
          <cell r="E4921" t="str">
            <v>14</v>
          </cell>
          <cell r="F4921" t="str">
            <v>18</v>
          </cell>
          <cell r="G4921" t="str">
            <v>0</v>
          </cell>
          <cell r="H4921" t="str">
            <v>00</v>
          </cell>
          <cell r="I4921" t="str">
            <v>0</v>
          </cell>
          <cell r="J4921">
            <v>0</v>
          </cell>
          <cell r="K4921">
            <v>2500</v>
          </cell>
          <cell r="L4921">
            <v>0</v>
          </cell>
          <cell r="M4921">
            <v>0</v>
          </cell>
          <cell r="N4921">
            <v>0</v>
          </cell>
          <cell r="O4921">
            <v>0</v>
          </cell>
        </row>
        <row r="4922">
          <cell r="A4922" t="str">
            <v>21</v>
          </cell>
          <cell r="B4922" t="str">
            <v>01</v>
          </cell>
          <cell r="C4922" t="str">
            <v>02</v>
          </cell>
          <cell r="D4922" t="str">
            <v>01</v>
          </cell>
          <cell r="E4922" t="str">
            <v>14</v>
          </cell>
          <cell r="F4922" t="str">
            <v>50</v>
          </cell>
          <cell r="G4922" t="str">
            <v>0</v>
          </cell>
          <cell r="H4922" t="str">
            <v>00</v>
          </cell>
          <cell r="I4922" t="str">
            <v>0</v>
          </cell>
          <cell r="J4922">
            <v>0</v>
          </cell>
          <cell r="K4922">
            <v>3500</v>
          </cell>
          <cell r="L4922">
            <v>5570</v>
          </cell>
          <cell r="M4922">
            <v>0</v>
          </cell>
          <cell r="N4922">
            <v>0</v>
          </cell>
          <cell r="O4922">
            <v>0</v>
          </cell>
        </row>
        <row r="4923">
          <cell r="A4923" t="str">
            <v>21</v>
          </cell>
          <cell r="B4923" t="str">
            <v>01</v>
          </cell>
          <cell r="C4923" t="str">
            <v>02</v>
          </cell>
          <cell r="D4923" t="str">
            <v>01</v>
          </cell>
          <cell r="E4923" t="str">
            <v>14</v>
          </cell>
          <cell r="F4923" t="str">
            <v>80</v>
          </cell>
          <cell r="G4923" t="str">
            <v>0</v>
          </cell>
          <cell r="H4923" t="str">
            <v>00</v>
          </cell>
          <cell r="I4923" t="str">
            <v>0</v>
          </cell>
          <cell r="J4923">
            <v>0</v>
          </cell>
          <cell r="K4923">
            <v>1</v>
          </cell>
          <cell r="L4923">
            <v>0</v>
          </cell>
          <cell r="M4923">
            <v>0</v>
          </cell>
          <cell r="N4923">
            <v>0</v>
          </cell>
          <cell r="O4923">
            <v>0</v>
          </cell>
        </row>
        <row r="4924">
          <cell r="A4924" t="str">
            <v>21</v>
          </cell>
          <cell r="B4924" t="str">
            <v>01</v>
          </cell>
          <cell r="C4924" t="str">
            <v>02</v>
          </cell>
          <cell r="D4924" t="str">
            <v>01</v>
          </cell>
          <cell r="E4924" t="str">
            <v>20</v>
          </cell>
          <cell r="F4924" t="str">
            <v>03</v>
          </cell>
          <cell r="G4924" t="str">
            <v>0</v>
          </cell>
          <cell r="H4924" t="str">
            <v>00</v>
          </cell>
          <cell r="I4924" t="str">
            <v>0</v>
          </cell>
          <cell r="J4924">
            <v>0</v>
          </cell>
          <cell r="K4924">
            <v>1</v>
          </cell>
          <cell r="L4924">
            <v>0</v>
          </cell>
          <cell r="M4924">
            <v>0</v>
          </cell>
          <cell r="N4924">
            <v>0</v>
          </cell>
          <cell r="O4924">
            <v>0</v>
          </cell>
        </row>
        <row r="4925">
          <cell r="A4925" t="str">
            <v>21</v>
          </cell>
          <cell r="B4925" t="str">
            <v>01</v>
          </cell>
          <cell r="C4925" t="str">
            <v>02</v>
          </cell>
          <cell r="D4925" t="str">
            <v>01</v>
          </cell>
          <cell r="E4925" t="str">
            <v>20</v>
          </cell>
          <cell r="F4925" t="str">
            <v>04</v>
          </cell>
          <cell r="G4925" t="str">
            <v>0</v>
          </cell>
          <cell r="H4925" t="str">
            <v>00</v>
          </cell>
          <cell r="I4925" t="str">
            <v>0</v>
          </cell>
          <cell r="J4925">
            <v>0</v>
          </cell>
          <cell r="K4925">
            <v>1</v>
          </cell>
          <cell r="L4925">
            <v>0</v>
          </cell>
          <cell r="M4925">
            <v>0</v>
          </cell>
          <cell r="N4925">
            <v>0</v>
          </cell>
          <cell r="O4925">
            <v>0</v>
          </cell>
        </row>
        <row r="4926">
          <cell r="A4926" t="str">
            <v>21</v>
          </cell>
          <cell r="B4926" t="str">
            <v>01</v>
          </cell>
          <cell r="C4926" t="str">
            <v>02</v>
          </cell>
          <cell r="D4926" t="str">
            <v>01</v>
          </cell>
          <cell r="E4926" t="str">
            <v>20</v>
          </cell>
          <cell r="F4926" t="str">
            <v>05</v>
          </cell>
          <cell r="G4926" t="str">
            <v>0</v>
          </cell>
          <cell r="H4926" t="str">
            <v>00</v>
          </cell>
          <cell r="I4926" t="str">
            <v>0</v>
          </cell>
          <cell r="J4926">
            <v>0</v>
          </cell>
          <cell r="K4926">
            <v>0</v>
          </cell>
          <cell r="L4926">
            <v>0</v>
          </cell>
          <cell r="M4926">
            <v>0</v>
          </cell>
          <cell r="N4926">
            <v>0</v>
          </cell>
          <cell r="O4926">
            <v>0</v>
          </cell>
        </row>
        <row r="4927">
          <cell r="A4927" t="str">
            <v>22</v>
          </cell>
          <cell r="B4927" t="str">
            <v>01</v>
          </cell>
          <cell r="C4927" t="str">
            <v>01</v>
          </cell>
          <cell r="D4927" t="str">
            <v>00</v>
          </cell>
          <cell r="E4927" t="str">
            <v>14</v>
          </cell>
          <cell r="F4927" t="str">
            <v>06</v>
          </cell>
          <cell r="G4927" t="str">
            <v>1</v>
          </cell>
          <cell r="H4927" t="str">
            <v>00</v>
          </cell>
          <cell r="I4927" t="str">
            <v>0</v>
          </cell>
          <cell r="J4927">
            <v>0</v>
          </cell>
          <cell r="K4927">
            <v>20000</v>
          </cell>
          <cell r="L4927">
            <v>8242.8495129870134</v>
          </cell>
          <cell r="M4927">
            <v>20000</v>
          </cell>
          <cell r="N4927">
            <v>20000</v>
          </cell>
          <cell r="O4927">
            <v>20000</v>
          </cell>
        </row>
        <row r="4928">
          <cell r="A4928" t="str">
            <v>22</v>
          </cell>
          <cell r="B4928" t="str">
            <v>01</v>
          </cell>
          <cell r="C4928" t="str">
            <v>01</v>
          </cell>
          <cell r="D4928" t="str">
            <v>01</v>
          </cell>
          <cell r="E4928" t="str">
            <v>10</v>
          </cell>
          <cell r="F4928" t="str">
            <v>01</v>
          </cell>
          <cell r="G4928" t="str">
            <v>1</v>
          </cell>
          <cell r="H4928" t="str">
            <v>00</v>
          </cell>
          <cell r="I4928" t="str">
            <v>0</v>
          </cell>
          <cell r="J4928">
            <v>163590</v>
          </cell>
          <cell r="K4928">
            <v>583698</v>
          </cell>
          <cell r="L4928">
            <v>187998.57094155846</v>
          </cell>
          <cell r="M4928">
            <v>198202</v>
          </cell>
          <cell r="N4928">
            <v>198202</v>
          </cell>
          <cell r="O4928">
            <v>198202</v>
          </cell>
        </row>
        <row r="4929">
          <cell r="A4929" t="str">
            <v>22</v>
          </cell>
          <cell r="B4929" t="str">
            <v>01</v>
          </cell>
          <cell r="C4929" t="str">
            <v>01</v>
          </cell>
          <cell r="D4929" t="str">
            <v>01</v>
          </cell>
          <cell r="E4929" t="str">
            <v>12</v>
          </cell>
          <cell r="F4929" t="str">
            <v>01</v>
          </cell>
          <cell r="G4929" t="str">
            <v>1</v>
          </cell>
          <cell r="H4929" t="str">
            <v>00</v>
          </cell>
          <cell r="I4929" t="str">
            <v>0</v>
          </cell>
          <cell r="J4929">
            <v>723.13</v>
          </cell>
          <cell r="K4929">
            <v>1000</v>
          </cell>
          <cell r="L4929">
            <v>0</v>
          </cell>
          <cell r="M4929">
            <v>1000</v>
          </cell>
          <cell r="N4929">
            <v>1000</v>
          </cell>
          <cell r="O4929">
            <v>1000</v>
          </cell>
        </row>
        <row r="4930">
          <cell r="A4930" t="str">
            <v>22</v>
          </cell>
          <cell r="B4930" t="str">
            <v>01</v>
          </cell>
          <cell r="C4930" t="str">
            <v>01</v>
          </cell>
          <cell r="D4930" t="str">
            <v>01</v>
          </cell>
          <cell r="E4930" t="str">
            <v>12</v>
          </cell>
          <cell r="F4930" t="str">
            <v>02</v>
          </cell>
          <cell r="G4930" t="str">
            <v>1</v>
          </cell>
          <cell r="H4930" t="str">
            <v>00</v>
          </cell>
          <cell r="I4930" t="str">
            <v>0</v>
          </cell>
          <cell r="J4930">
            <v>1561.5</v>
          </cell>
          <cell r="K4930">
            <v>23287</v>
          </cell>
          <cell r="L4930">
            <v>30541.564610389611</v>
          </cell>
          <cell r="M4930">
            <v>40287</v>
          </cell>
          <cell r="N4930">
            <v>40287</v>
          </cell>
          <cell r="O4930">
            <v>40287</v>
          </cell>
        </row>
        <row r="4931">
          <cell r="A4931" t="str">
            <v>22</v>
          </cell>
          <cell r="B4931" t="str">
            <v>01</v>
          </cell>
          <cell r="C4931" t="str">
            <v>01</v>
          </cell>
          <cell r="D4931" t="str">
            <v>01</v>
          </cell>
          <cell r="E4931" t="str">
            <v>13</v>
          </cell>
          <cell r="F4931" t="str">
            <v>01</v>
          </cell>
          <cell r="G4931" t="str">
            <v>1</v>
          </cell>
          <cell r="H4931" t="str">
            <v>00</v>
          </cell>
          <cell r="I4931" t="str">
            <v>0</v>
          </cell>
          <cell r="J4931">
            <v>1414.15</v>
          </cell>
          <cell r="K4931">
            <v>1500</v>
          </cell>
          <cell r="L4931">
            <v>1693.8251623376623</v>
          </cell>
          <cell r="M4931">
            <v>1500</v>
          </cell>
          <cell r="N4931">
            <v>1500</v>
          </cell>
          <cell r="O4931">
            <v>1500</v>
          </cell>
        </row>
        <row r="4932">
          <cell r="A4932" t="str">
            <v>22</v>
          </cell>
          <cell r="B4932" t="str">
            <v>01</v>
          </cell>
          <cell r="C4932" t="str">
            <v>03</v>
          </cell>
          <cell r="D4932" t="str">
            <v>01</v>
          </cell>
          <cell r="E4932" t="str">
            <v>10</v>
          </cell>
          <cell r="F4932" t="str">
            <v>01</v>
          </cell>
          <cell r="G4932" t="str">
            <v>1</v>
          </cell>
          <cell r="H4932" t="str">
            <v>00</v>
          </cell>
          <cell r="I4932" t="str">
            <v>0</v>
          </cell>
          <cell r="J4932">
            <v>221664</v>
          </cell>
          <cell r="K4932">
            <v>318515</v>
          </cell>
          <cell r="L4932">
            <v>213761.19529220779</v>
          </cell>
          <cell r="M4932">
            <v>242503</v>
          </cell>
          <cell r="N4932">
            <v>242503</v>
          </cell>
          <cell r="O4932">
            <v>242503</v>
          </cell>
        </row>
        <row r="4933">
          <cell r="A4933" t="str">
            <v>22</v>
          </cell>
          <cell r="B4933" t="str">
            <v>01</v>
          </cell>
          <cell r="C4933" t="str">
            <v>03</v>
          </cell>
          <cell r="D4933" t="str">
            <v>01</v>
          </cell>
          <cell r="E4933" t="str">
            <v>10</v>
          </cell>
          <cell r="F4933" t="str">
            <v>02</v>
          </cell>
          <cell r="G4933" t="str">
            <v>1</v>
          </cell>
          <cell r="H4933" t="str">
            <v>00</v>
          </cell>
          <cell r="I4933" t="str">
            <v>0</v>
          </cell>
          <cell r="K4933">
            <v>1</v>
          </cell>
          <cell r="L4933">
            <v>3045.3798701298701</v>
          </cell>
          <cell r="M4933">
            <v>5</v>
          </cell>
          <cell r="N4933">
            <v>5</v>
          </cell>
          <cell r="O4933">
            <v>5</v>
          </cell>
        </row>
        <row r="4934">
          <cell r="A4934" t="str">
            <v>22</v>
          </cell>
          <cell r="B4934" t="str">
            <v>01</v>
          </cell>
          <cell r="C4934" t="str">
            <v>03</v>
          </cell>
          <cell r="D4934" t="str">
            <v>01</v>
          </cell>
          <cell r="E4934" t="str">
            <v>10</v>
          </cell>
          <cell r="F4934" t="str">
            <v>26</v>
          </cell>
          <cell r="G4934" t="str">
            <v>1</v>
          </cell>
          <cell r="H4934" t="str">
            <v>00</v>
          </cell>
          <cell r="I4934" t="str">
            <v>0</v>
          </cell>
          <cell r="J4934">
            <v>0</v>
          </cell>
          <cell r="K4934">
            <v>250</v>
          </cell>
          <cell r="L4934">
            <v>120.79366883116884</v>
          </cell>
          <cell r="M4934">
            <v>1075</v>
          </cell>
          <cell r="N4934">
            <v>1075</v>
          </cell>
          <cell r="O4934">
            <v>1075</v>
          </cell>
        </row>
        <row r="4935">
          <cell r="A4935" t="str">
            <v>22</v>
          </cell>
          <cell r="B4935" t="str">
            <v>01</v>
          </cell>
          <cell r="C4935" t="str">
            <v>03</v>
          </cell>
          <cell r="D4935" t="str">
            <v>01</v>
          </cell>
          <cell r="E4935" t="str">
            <v>11</v>
          </cell>
          <cell r="F4935" t="str">
            <v>01</v>
          </cell>
          <cell r="G4935" t="str">
            <v>1</v>
          </cell>
          <cell r="H4935" t="str">
            <v>00</v>
          </cell>
          <cell r="I4935" t="str">
            <v>0</v>
          </cell>
          <cell r="J4935">
            <v>3100</v>
          </cell>
          <cell r="K4935">
            <v>3200</v>
          </cell>
          <cell r="L4935">
            <v>6117.1155844155846</v>
          </cell>
          <cell r="M4935">
            <v>3200</v>
          </cell>
          <cell r="N4935">
            <v>3200</v>
          </cell>
          <cell r="O4935">
            <v>3200</v>
          </cell>
        </row>
        <row r="4936">
          <cell r="A4936" t="str">
            <v>22</v>
          </cell>
          <cell r="B4936" t="str">
            <v>01</v>
          </cell>
          <cell r="C4936" t="str">
            <v>03</v>
          </cell>
          <cell r="D4936" t="str">
            <v>01</v>
          </cell>
          <cell r="E4936" t="str">
            <v>12</v>
          </cell>
          <cell r="F4936" t="str">
            <v>01</v>
          </cell>
          <cell r="G4936" t="str">
            <v>1</v>
          </cell>
          <cell r="H4936" t="str">
            <v>00</v>
          </cell>
          <cell r="I4936" t="str">
            <v>0</v>
          </cell>
          <cell r="J4936">
            <v>720.38</v>
          </cell>
          <cell r="K4936">
            <v>8850</v>
          </cell>
          <cell r="L4936">
            <v>1718.3441558441559</v>
          </cell>
          <cell r="M4936">
            <v>8850</v>
          </cell>
          <cell r="N4936">
            <v>8850</v>
          </cell>
          <cell r="O4936">
            <v>8850</v>
          </cell>
        </row>
        <row r="4937">
          <cell r="A4937" t="str">
            <v>22</v>
          </cell>
          <cell r="B4937" t="str">
            <v>01</v>
          </cell>
          <cell r="C4937" t="str">
            <v>03</v>
          </cell>
          <cell r="D4937" t="str">
            <v>01</v>
          </cell>
          <cell r="E4937" t="str">
            <v>12</v>
          </cell>
          <cell r="F4937" t="str">
            <v>02</v>
          </cell>
          <cell r="G4937" t="str">
            <v>1</v>
          </cell>
          <cell r="H4937" t="str">
            <v>00</v>
          </cell>
          <cell r="I4937" t="str">
            <v>0</v>
          </cell>
          <cell r="J4937">
            <v>0</v>
          </cell>
          <cell r="K4937">
            <v>2000</v>
          </cell>
          <cell r="L4937">
            <v>6760.9139610389611</v>
          </cell>
          <cell r="M4937">
            <v>4000</v>
          </cell>
          <cell r="N4937">
            <v>4000</v>
          </cell>
          <cell r="O4937">
            <v>4000</v>
          </cell>
        </row>
        <row r="4938">
          <cell r="A4938" t="str">
            <v>22</v>
          </cell>
          <cell r="B4938" t="str">
            <v>01</v>
          </cell>
          <cell r="C4938" t="str">
            <v>03</v>
          </cell>
          <cell r="D4938" t="str">
            <v>01</v>
          </cell>
          <cell r="E4938" t="str">
            <v>12</v>
          </cell>
          <cell r="F4938" t="str">
            <v>03</v>
          </cell>
          <cell r="G4938" t="str">
            <v>1</v>
          </cell>
          <cell r="H4938" t="str">
            <v>00</v>
          </cell>
          <cell r="I4938" t="str">
            <v>0</v>
          </cell>
          <cell r="J4938">
            <v>3734.96</v>
          </cell>
          <cell r="K4938">
            <v>3750</v>
          </cell>
          <cell r="L4938">
            <v>4429.9030844155841</v>
          </cell>
          <cell r="M4938">
            <v>4350</v>
          </cell>
          <cell r="N4938">
            <v>4350</v>
          </cell>
          <cell r="O4938">
            <v>4350</v>
          </cell>
        </row>
        <row r="4939">
          <cell r="A4939" t="str">
            <v>22</v>
          </cell>
          <cell r="B4939" t="str">
            <v>01</v>
          </cell>
          <cell r="C4939" t="str">
            <v>03</v>
          </cell>
          <cell r="D4939" t="str">
            <v>01</v>
          </cell>
          <cell r="E4939" t="str">
            <v>12</v>
          </cell>
          <cell r="F4939" t="str">
            <v>03</v>
          </cell>
          <cell r="G4939" t="str">
            <v>2</v>
          </cell>
          <cell r="H4939" t="str">
            <v>00</v>
          </cell>
          <cell r="I4939" t="str">
            <v>0</v>
          </cell>
          <cell r="J4939">
            <v>794.85</v>
          </cell>
          <cell r="K4939">
            <v>750</v>
          </cell>
          <cell r="L4939">
            <v>885.04204545454547</v>
          </cell>
          <cell r="M4939">
            <v>1125</v>
          </cell>
          <cell r="N4939">
            <v>1125</v>
          </cell>
          <cell r="O4939">
            <v>1125</v>
          </cell>
        </row>
        <row r="4940">
          <cell r="A4940" t="str">
            <v>22</v>
          </cell>
          <cell r="B4940" t="str">
            <v>01</v>
          </cell>
          <cell r="C4940" t="str">
            <v>03</v>
          </cell>
          <cell r="D4940" t="str">
            <v>01</v>
          </cell>
          <cell r="E4940" t="str">
            <v>12</v>
          </cell>
          <cell r="F4940" t="str">
            <v>03</v>
          </cell>
          <cell r="G4940" t="str">
            <v>3</v>
          </cell>
          <cell r="H4940" t="str">
            <v>00</v>
          </cell>
          <cell r="I4940" t="str">
            <v>0</v>
          </cell>
          <cell r="J4940">
            <v>0</v>
          </cell>
          <cell r="K4940">
            <v>600</v>
          </cell>
          <cell r="L4940">
            <v>0</v>
          </cell>
          <cell r="M4940">
            <v>600</v>
          </cell>
          <cell r="N4940">
            <v>600</v>
          </cell>
          <cell r="O4940">
            <v>600</v>
          </cell>
        </row>
        <row r="4941">
          <cell r="A4941" t="str">
            <v>22</v>
          </cell>
          <cell r="B4941" t="str">
            <v>01</v>
          </cell>
          <cell r="C4941" t="str">
            <v>03</v>
          </cell>
          <cell r="D4941" t="str">
            <v>01</v>
          </cell>
          <cell r="E4941" t="str">
            <v>12</v>
          </cell>
          <cell r="F4941" t="str">
            <v>04</v>
          </cell>
          <cell r="G4941" t="str">
            <v>1</v>
          </cell>
          <cell r="H4941" t="str">
            <v>00</v>
          </cell>
          <cell r="I4941" t="str">
            <v>0</v>
          </cell>
          <cell r="J4941">
            <v>0</v>
          </cell>
          <cell r="K4941">
            <v>600</v>
          </cell>
          <cell r="L4941">
            <v>711.03896103896102</v>
          </cell>
          <cell r="M4941">
            <v>600</v>
          </cell>
          <cell r="N4941">
            <v>600</v>
          </cell>
          <cell r="O4941">
            <v>600</v>
          </cell>
        </row>
        <row r="4942">
          <cell r="A4942" t="str">
            <v>22</v>
          </cell>
          <cell r="B4942" t="str">
            <v>01</v>
          </cell>
          <cell r="C4942" t="str">
            <v>03</v>
          </cell>
          <cell r="D4942" t="str">
            <v>01</v>
          </cell>
          <cell r="E4942" t="str">
            <v>12</v>
          </cell>
          <cell r="F4942" t="str">
            <v>04</v>
          </cell>
          <cell r="G4942" t="str">
            <v>2</v>
          </cell>
          <cell r="H4942" t="str">
            <v>00</v>
          </cell>
          <cell r="I4942" t="str">
            <v>0</v>
          </cell>
          <cell r="J4942">
            <v>34.5</v>
          </cell>
          <cell r="K4942">
            <v>200</v>
          </cell>
          <cell r="L4942">
            <v>40.884740259740262</v>
          </cell>
          <cell r="M4942">
            <v>300</v>
          </cell>
          <cell r="N4942">
            <v>300</v>
          </cell>
          <cell r="O4942">
            <v>300</v>
          </cell>
        </row>
        <row r="4943">
          <cell r="A4943" t="str">
            <v>22</v>
          </cell>
          <cell r="B4943" t="str">
            <v>01</v>
          </cell>
          <cell r="C4943" t="str">
            <v>03</v>
          </cell>
          <cell r="D4943" t="str">
            <v>01</v>
          </cell>
          <cell r="E4943" t="str">
            <v>12</v>
          </cell>
          <cell r="F4943" t="str">
            <v>04</v>
          </cell>
          <cell r="G4943" t="str">
            <v>3</v>
          </cell>
          <cell r="H4943" t="str">
            <v>00</v>
          </cell>
          <cell r="I4943" t="str">
            <v>0</v>
          </cell>
          <cell r="J4943">
            <v>0</v>
          </cell>
          <cell r="K4943">
            <v>200</v>
          </cell>
          <cell r="L4943">
            <v>0</v>
          </cell>
          <cell r="M4943">
            <v>200</v>
          </cell>
          <cell r="N4943">
            <v>200</v>
          </cell>
          <cell r="O4943">
            <v>200</v>
          </cell>
        </row>
        <row r="4944">
          <cell r="A4944" t="str">
            <v>22</v>
          </cell>
          <cell r="B4944" t="str">
            <v>01</v>
          </cell>
          <cell r="C4944" t="str">
            <v>03</v>
          </cell>
          <cell r="D4944" t="str">
            <v>01</v>
          </cell>
          <cell r="E4944" t="str">
            <v>12</v>
          </cell>
          <cell r="F4944" t="str">
            <v>05</v>
          </cell>
          <cell r="G4944" t="str">
            <v>1</v>
          </cell>
          <cell r="H4944" t="str">
            <v>00</v>
          </cell>
          <cell r="I4944" t="str">
            <v>0</v>
          </cell>
          <cell r="J4944">
            <v>515.42999999999995</v>
          </cell>
          <cell r="K4944">
            <v>2500</v>
          </cell>
          <cell r="L4944">
            <v>663.39935064935059</v>
          </cell>
          <cell r="M4944">
            <v>2500</v>
          </cell>
          <cell r="N4944">
            <v>2500</v>
          </cell>
          <cell r="O4944">
            <v>2500</v>
          </cell>
        </row>
        <row r="4945">
          <cell r="A4945" t="str">
            <v>22</v>
          </cell>
          <cell r="B4945" t="str">
            <v>01</v>
          </cell>
          <cell r="C4945" t="str">
            <v>03</v>
          </cell>
          <cell r="D4945" t="str">
            <v>01</v>
          </cell>
          <cell r="E4945" t="str">
            <v>12</v>
          </cell>
          <cell r="F4945" t="str">
            <v>06</v>
          </cell>
          <cell r="G4945" t="str">
            <v>1</v>
          </cell>
          <cell r="H4945" t="str">
            <v>00</v>
          </cell>
          <cell r="I4945" t="str">
            <v>0</v>
          </cell>
          <cell r="J4945">
            <v>930</v>
          </cell>
          <cell r="K4945">
            <v>2500</v>
          </cell>
          <cell r="L4945">
            <v>0</v>
          </cell>
          <cell r="M4945">
            <v>2500</v>
          </cell>
          <cell r="N4945">
            <v>2500</v>
          </cell>
          <cell r="O4945">
            <v>2500</v>
          </cell>
        </row>
        <row r="4946">
          <cell r="A4946" t="str">
            <v>22</v>
          </cell>
          <cell r="B4946" t="str">
            <v>01</v>
          </cell>
          <cell r="C4946" t="str">
            <v>03</v>
          </cell>
          <cell r="D4946" t="str">
            <v>01</v>
          </cell>
          <cell r="E4946" t="str">
            <v>13</v>
          </cell>
          <cell r="F4946" t="str">
            <v>01</v>
          </cell>
          <cell r="G4946" t="str">
            <v>1</v>
          </cell>
          <cell r="H4946" t="str">
            <v>00</v>
          </cell>
          <cell r="I4946" t="str">
            <v>0</v>
          </cell>
          <cell r="J4946">
            <v>1491.9</v>
          </cell>
          <cell r="K4946">
            <v>1500</v>
          </cell>
          <cell r="L4946">
            <v>1694.0503246753246</v>
          </cell>
          <cell r="M4946">
            <v>1500</v>
          </cell>
          <cell r="N4946">
            <v>1500</v>
          </cell>
          <cell r="O4946">
            <v>1500</v>
          </cell>
        </row>
        <row r="4947">
          <cell r="A4947" t="str">
            <v>22</v>
          </cell>
          <cell r="B4947" t="str">
            <v>01</v>
          </cell>
          <cell r="C4947" t="str">
            <v>03</v>
          </cell>
          <cell r="D4947" t="str">
            <v>01</v>
          </cell>
          <cell r="E4947" t="str">
            <v>13</v>
          </cell>
          <cell r="F4947" t="str">
            <v>01</v>
          </cell>
          <cell r="G4947" t="str">
            <v>2</v>
          </cell>
          <cell r="H4947" t="str">
            <v>00</v>
          </cell>
          <cell r="I4947" t="str">
            <v>0</v>
          </cell>
          <cell r="J4947">
            <v>1096.76</v>
          </cell>
          <cell r="K4947">
            <v>900</v>
          </cell>
          <cell r="L4947">
            <v>1017.9233766233767</v>
          </cell>
          <cell r="M4947">
            <v>900</v>
          </cell>
          <cell r="N4947">
            <v>900</v>
          </cell>
          <cell r="O4947">
            <v>900</v>
          </cell>
        </row>
        <row r="4948">
          <cell r="A4948" t="str">
            <v>22</v>
          </cell>
          <cell r="B4948" t="str">
            <v>01</v>
          </cell>
          <cell r="C4948" t="str">
            <v>03</v>
          </cell>
          <cell r="D4948" t="str">
            <v>01</v>
          </cell>
          <cell r="E4948" t="str">
            <v>13</v>
          </cell>
          <cell r="F4948" t="str">
            <v>08</v>
          </cell>
          <cell r="G4948" t="str">
            <v>1</v>
          </cell>
          <cell r="H4948" t="str">
            <v>00</v>
          </cell>
          <cell r="I4948" t="str">
            <v>0</v>
          </cell>
          <cell r="J4948">
            <v>2070.52</v>
          </cell>
          <cell r="K4948">
            <v>3000</v>
          </cell>
          <cell r="L4948">
            <v>2958.7516233766232</v>
          </cell>
          <cell r="M4948">
            <v>3000</v>
          </cell>
          <cell r="N4948">
            <v>3000</v>
          </cell>
          <cell r="O4948">
            <v>3000</v>
          </cell>
        </row>
        <row r="4949">
          <cell r="A4949" t="str">
            <v>22</v>
          </cell>
          <cell r="B4949" t="str">
            <v>01</v>
          </cell>
          <cell r="C4949" t="str">
            <v>03</v>
          </cell>
          <cell r="D4949" t="str">
            <v>01</v>
          </cell>
          <cell r="E4949" t="str">
            <v>13</v>
          </cell>
          <cell r="F4949" t="str">
            <v>09</v>
          </cell>
          <cell r="G4949" t="str">
            <v>1</v>
          </cell>
          <cell r="H4949" t="str">
            <v>00</v>
          </cell>
          <cell r="I4949" t="str">
            <v>0</v>
          </cell>
          <cell r="J4949">
            <v>619.51</v>
          </cell>
          <cell r="K4949">
            <v>1000</v>
          </cell>
          <cell r="L4949">
            <v>225.16233766233768</v>
          </cell>
          <cell r="M4949">
            <v>1000</v>
          </cell>
          <cell r="N4949">
            <v>1000</v>
          </cell>
          <cell r="O4949">
            <v>1000</v>
          </cell>
        </row>
        <row r="4950">
          <cell r="A4950" t="str">
            <v>22</v>
          </cell>
          <cell r="B4950" t="str">
            <v>01</v>
          </cell>
          <cell r="C4950" t="str">
            <v>03</v>
          </cell>
          <cell r="D4950" t="str">
            <v>01</v>
          </cell>
          <cell r="E4950" t="str">
            <v>13</v>
          </cell>
          <cell r="F4950" t="str">
            <v>09</v>
          </cell>
          <cell r="G4950" t="str">
            <v>2</v>
          </cell>
          <cell r="H4950" t="str">
            <v>00</v>
          </cell>
          <cell r="I4950" t="str">
            <v>0</v>
          </cell>
          <cell r="J4950">
            <v>1644.63</v>
          </cell>
          <cell r="K4950">
            <v>1000</v>
          </cell>
          <cell r="L4950">
            <v>708.08814935064936</v>
          </cell>
          <cell r="M4950">
            <v>1000</v>
          </cell>
          <cell r="N4950">
            <v>1000</v>
          </cell>
          <cell r="O4950">
            <v>1000</v>
          </cell>
        </row>
        <row r="4951">
          <cell r="A4951" t="str">
            <v>22</v>
          </cell>
          <cell r="B4951" t="str">
            <v>01</v>
          </cell>
          <cell r="C4951" t="str">
            <v>03</v>
          </cell>
          <cell r="D4951" t="str">
            <v>01</v>
          </cell>
          <cell r="E4951" t="str">
            <v>13</v>
          </cell>
          <cell r="F4951" t="str">
            <v>15</v>
          </cell>
          <cell r="G4951" t="str">
            <v>2</v>
          </cell>
          <cell r="H4951" t="str">
            <v>00</v>
          </cell>
          <cell r="I4951" t="str">
            <v>0</v>
          </cell>
          <cell r="J4951">
            <v>200</v>
          </cell>
          <cell r="K4951">
            <v>200</v>
          </cell>
          <cell r="L4951">
            <v>181.95487012987013</v>
          </cell>
          <cell r="M4951">
            <v>200</v>
          </cell>
          <cell r="N4951">
            <v>200</v>
          </cell>
          <cell r="O4951">
            <v>200</v>
          </cell>
        </row>
        <row r="4952">
          <cell r="A4952" t="str">
            <v>22</v>
          </cell>
          <cell r="B4952" t="str">
            <v>01</v>
          </cell>
          <cell r="C4952" t="str">
            <v>03</v>
          </cell>
          <cell r="D4952" t="str">
            <v>01</v>
          </cell>
          <cell r="E4952" t="str">
            <v>14</v>
          </cell>
          <cell r="F4952" t="str">
            <v>02</v>
          </cell>
          <cell r="G4952" t="str">
            <v>2</v>
          </cell>
          <cell r="H4952" t="str">
            <v>00</v>
          </cell>
          <cell r="I4952" t="str">
            <v>0</v>
          </cell>
          <cell r="J4952">
            <v>570.01</v>
          </cell>
          <cell r="K4952">
            <v>755</v>
          </cell>
          <cell r="L4952">
            <v>446.34285714285716</v>
          </cell>
          <cell r="M4952">
            <v>755</v>
          </cell>
          <cell r="N4952">
            <v>755</v>
          </cell>
          <cell r="O4952">
            <v>755</v>
          </cell>
        </row>
        <row r="4953">
          <cell r="A4953" t="str">
            <v>22</v>
          </cell>
          <cell r="B4953" t="str">
            <v>01</v>
          </cell>
          <cell r="C4953" t="str">
            <v>03</v>
          </cell>
          <cell r="D4953" t="str">
            <v>01</v>
          </cell>
          <cell r="E4953" t="str">
            <v>14</v>
          </cell>
          <cell r="F4953" t="str">
            <v>05</v>
          </cell>
          <cell r="G4953" t="str">
            <v>2</v>
          </cell>
          <cell r="H4953" t="str">
            <v>00</v>
          </cell>
          <cell r="I4953" t="str">
            <v>0</v>
          </cell>
          <cell r="J4953">
            <v>118.82</v>
          </cell>
          <cell r="K4953">
            <v>100</v>
          </cell>
          <cell r="L4953">
            <v>116.14821428571429</v>
          </cell>
          <cell r="M4953">
            <v>100</v>
          </cell>
          <cell r="N4953">
            <v>100</v>
          </cell>
          <cell r="O4953">
            <v>100</v>
          </cell>
        </row>
        <row r="4954">
          <cell r="A4954" t="str">
            <v>22</v>
          </cell>
          <cell r="B4954" t="str">
            <v>01</v>
          </cell>
          <cell r="C4954" t="str">
            <v>03</v>
          </cell>
          <cell r="D4954" t="str">
            <v>01</v>
          </cell>
          <cell r="E4954" t="str">
            <v>14</v>
          </cell>
          <cell r="F4954" t="str">
            <v>06</v>
          </cell>
          <cell r="G4954" t="str">
            <v>1</v>
          </cell>
          <cell r="H4954" t="str">
            <v>00</v>
          </cell>
          <cell r="I4954" t="str">
            <v>0</v>
          </cell>
          <cell r="J4954">
            <v>4876.82</v>
          </cell>
          <cell r="K4954">
            <v>5000</v>
          </cell>
          <cell r="L4954">
            <v>5811.2621753246749</v>
          </cell>
          <cell r="M4954">
            <v>6500</v>
          </cell>
          <cell r="N4954">
            <v>6500</v>
          </cell>
          <cell r="O4954">
            <v>6500</v>
          </cell>
        </row>
        <row r="4955">
          <cell r="A4955" t="str">
            <v>22</v>
          </cell>
          <cell r="B4955" t="str">
            <v>01</v>
          </cell>
          <cell r="C4955" t="str">
            <v>03</v>
          </cell>
          <cell r="D4955" t="str">
            <v>01</v>
          </cell>
          <cell r="E4955" t="str">
            <v>14</v>
          </cell>
          <cell r="F4955" t="str">
            <v>06</v>
          </cell>
          <cell r="G4955" t="str">
            <v>2</v>
          </cell>
          <cell r="H4955" t="str">
            <v>00</v>
          </cell>
          <cell r="I4955" t="str">
            <v>0</v>
          </cell>
          <cell r="J4955">
            <v>1148.23</v>
          </cell>
          <cell r="K4955">
            <v>750</v>
          </cell>
          <cell r="L4955">
            <v>455.76412337662333</v>
          </cell>
          <cell r="M4955">
            <v>1050</v>
          </cell>
          <cell r="N4955">
            <v>1050</v>
          </cell>
          <cell r="O4955">
            <v>1050</v>
          </cell>
        </row>
        <row r="4956">
          <cell r="A4956" t="str">
            <v>22</v>
          </cell>
          <cell r="B4956" t="str">
            <v>01</v>
          </cell>
          <cell r="C4956" t="str">
            <v>03</v>
          </cell>
          <cell r="D4956" t="str">
            <v>01</v>
          </cell>
          <cell r="E4956" t="str">
            <v>14</v>
          </cell>
          <cell r="F4956" t="str">
            <v>07</v>
          </cell>
          <cell r="G4956" t="str">
            <v>1</v>
          </cell>
          <cell r="H4956" t="str">
            <v>00</v>
          </cell>
          <cell r="I4956" t="str">
            <v>0</v>
          </cell>
          <cell r="J4956">
            <v>662.5</v>
          </cell>
          <cell r="K4956">
            <v>750</v>
          </cell>
          <cell r="L4956">
            <v>671.90811688311692</v>
          </cell>
          <cell r="M4956">
            <v>0</v>
          </cell>
          <cell r="N4956">
            <v>0</v>
          </cell>
          <cell r="O4956">
            <v>0</v>
          </cell>
        </row>
        <row r="4957">
          <cell r="A4957" t="str">
            <v>22</v>
          </cell>
          <cell r="B4957" t="str">
            <v>01</v>
          </cell>
          <cell r="C4957" t="str">
            <v>03</v>
          </cell>
          <cell r="D4957" t="str">
            <v>01</v>
          </cell>
          <cell r="E4957" t="str">
            <v>14</v>
          </cell>
          <cell r="F4957" t="str">
            <v>07</v>
          </cell>
          <cell r="G4957" t="str">
            <v>2</v>
          </cell>
          <cell r="H4957" t="str">
            <v>00</v>
          </cell>
          <cell r="I4957" t="str">
            <v>0</v>
          </cell>
          <cell r="J4957">
            <v>0</v>
          </cell>
          <cell r="K4957">
            <v>750</v>
          </cell>
          <cell r="L4957">
            <v>676.16250000000002</v>
          </cell>
          <cell r="M4957">
            <v>750</v>
          </cell>
          <cell r="N4957">
            <v>750</v>
          </cell>
          <cell r="O4957">
            <v>750</v>
          </cell>
        </row>
        <row r="4958">
          <cell r="A4958" t="str">
            <v>22</v>
          </cell>
          <cell r="B4958" t="str">
            <v>01</v>
          </cell>
          <cell r="C4958" t="str">
            <v>03</v>
          </cell>
          <cell r="D4958" t="str">
            <v>02</v>
          </cell>
          <cell r="E4958" t="str">
            <v>10</v>
          </cell>
          <cell r="F4958" t="str">
            <v>26</v>
          </cell>
          <cell r="G4958" t="str">
            <v>1</v>
          </cell>
          <cell r="H4958" t="str">
            <v>00</v>
          </cell>
          <cell r="I4958" t="str">
            <v>0</v>
          </cell>
          <cell r="J4958">
            <v>0</v>
          </cell>
          <cell r="K4958">
            <v>450</v>
          </cell>
          <cell r="L4958">
            <v>0</v>
          </cell>
          <cell r="M4958">
            <v>0</v>
          </cell>
          <cell r="N4958">
            <v>0</v>
          </cell>
          <cell r="O4958">
            <v>0</v>
          </cell>
        </row>
        <row r="4959">
          <cell r="A4959" t="str">
            <v>22</v>
          </cell>
          <cell r="B4959" t="str">
            <v>01</v>
          </cell>
          <cell r="C4959" t="str">
            <v>03</v>
          </cell>
          <cell r="D4959" t="str">
            <v>02</v>
          </cell>
          <cell r="E4959" t="str">
            <v>10</v>
          </cell>
          <cell r="F4959" t="str">
            <v>26</v>
          </cell>
          <cell r="G4959" t="str">
            <v>2</v>
          </cell>
          <cell r="H4959" t="str">
            <v>00</v>
          </cell>
          <cell r="I4959" t="str">
            <v>0</v>
          </cell>
          <cell r="J4959">
            <v>0</v>
          </cell>
          <cell r="K4959">
            <v>125</v>
          </cell>
          <cell r="L4959">
            <v>0</v>
          </cell>
          <cell r="M4959">
            <v>125</v>
          </cell>
          <cell r="N4959">
            <v>125</v>
          </cell>
          <cell r="O4959">
            <v>125</v>
          </cell>
        </row>
        <row r="4960">
          <cell r="A4960" t="str">
            <v>22</v>
          </cell>
          <cell r="B4960" t="str">
            <v>01</v>
          </cell>
          <cell r="C4960" t="str">
            <v>03</v>
          </cell>
          <cell r="D4960" t="str">
            <v>02</v>
          </cell>
          <cell r="E4960" t="str">
            <v>12</v>
          </cell>
          <cell r="F4960" t="str">
            <v>01</v>
          </cell>
          <cell r="G4960" t="str">
            <v>1</v>
          </cell>
          <cell r="H4960" t="str">
            <v>00</v>
          </cell>
          <cell r="I4960" t="str">
            <v>0</v>
          </cell>
          <cell r="J4960">
            <v>928</v>
          </cell>
          <cell r="K4960">
            <v>2250</v>
          </cell>
          <cell r="L4960">
            <v>1834.4805194805194</v>
          </cell>
          <cell r="M4960">
            <v>3375</v>
          </cell>
          <cell r="N4960">
            <v>3375</v>
          </cell>
          <cell r="O4960">
            <v>3375</v>
          </cell>
        </row>
        <row r="4961">
          <cell r="A4961" t="str">
            <v>22</v>
          </cell>
          <cell r="B4961" t="str">
            <v>01</v>
          </cell>
          <cell r="C4961" t="str">
            <v>03</v>
          </cell>
          <cell r="D4961" t="str">
            <v>02</v>
          </cell>
          <cell r="E4961" t="str">
            <v>12</v>
          </cell>
          <cell r="F4961" t="str">
            <v>02</v>
          </cell>
          <cell r="G4961" t="str">
            <v>1</v>
          </cell>
          <cell r="H4961" t="str">
            <v>00</v>
          </cell>
          <cell r="I4961" t="str">
            <v>0</v>
          </cell>
          <cell r="J4961">
            <v>0</v>
          </cell>
          <cell r="K4961">
            <v>1500</v>
          </cell>
          <cell r="L4961">
            <v>0</v>
          </cell>
          <cell r="M4961">
            <v>0</v>
          </cell>
          <cell r="N4961">
            <v>0</v>
          </cell>
          <cell r="O4961">
            <v>0</v>
          </cell>
        </row>
        <row r="4962">
          <cell r="A4962" t="str">
            <v>22</v>
          </cell>
          <cell r="B4962" t="str">
            <v>01</v>
          </cell>
          <cell r="C4962" t="str">
            <v>03</v>
          </cell>
          <cell r="D4962" t="str">
            <v>02</v>
          </cell>
          <cell r="E4962" t="str">
            <v>12</v>
          </cell>
          <cell r="F4962" t="str">
            <v>03</v>
          </cell>
          <cell r="G4962" t="str">
            <v>1</v>
          </cell>
          <cell r="H4962" t="str">
            <v>00</v>
          </cell>
          <cell r="I4962" t="str">
            <v>0</v>
          </cell>
          <cell r="J4962">
            <v>319.69</v>
          </cell>
          <cell r="K4962">
            <v>600</v>
          </cell>
          <cell r="L4962">
            <v>666.72938311688313</v>
          </cell>
          <cell r="M4962">
            <v>0</v>
          </cell>
          <cell r="N4962">
            <v>0</v>
          </cell>
          <cell r="O4962">
            <v>0</v>
          </cell>
        </row>
        <row r="4963">
          <cell r="A4963" t="str">
            <v>22</v>
          </cell>
          <cell r="B4963" t="str">
            <v>01</v>
          </cell>
          <cell r="C4963" t="str">
            <v>03</v>
          </cell>
          <cell r="D4963" t="str">
            <v>02</v>
          </cell>
          <cell r="E4963" t="str">
            <v>12</v>
          </cell>
          <cell r="F4963" t="str">
            <v>03</v>
          </cell>
          <cell r="G4963" t="str">
            <v>2</v>
          </cell>
          <cell r="H4963" t="str">
            <v>00</v>
          </cell>
          <cell r="I4963" t="str">
            <v>0</v>
          </cell>
          <cell r="J4963">
            <v>362.95</v>
          </cell>
          <cell r="K4963">
            <v>375</v>
          </cell>
          <cell r="L4963">
            <v>362.35730519480518</v>
          </cell>
          <cell r="M4963">
            <v>0</v>
          </cell>
          <cell r="N4963">
            <v>0</v>
          </cell>
          <cell r="O4963">
            <v>0</v>
          </cell>
        </row>
        <row r="4964">
          <cell r="A4964" t="str">
            <v>22</v>
          </cell>
          <cell r="B4964" t="str">
            <v>01</v>
          </cell>
          <cell r="C4964" t="str">
            <v>03</v>
          </cell>
          <cell r="D4964" t="str">
            <v>02</v>
          </cell>
          <cell r="E4964" t="str">
            <v>12</v>
          </cell>
          <cell r="F4964" t="str">
            <v>03</v>
          </cell>
          <cell r="G4964" t="str">
            <v>3</v>
          </cell>
          <cell r="H4964" t="str">
            <v>00</v>
          </cell>
          <cell r="I4964" t="str">
            <v>0</v>
          </cell>
          <cell r="J4964">
            <v>217.61</v>
          </cell>
          <cell r="K4964">
            <v>150</v>
          </cell>
          <cell r="L4964">
            <v>177.75974025974025</v>
          </cell>
          <cell r="M4964">
            <v>150</v>
          </cell>
          <cell r="N4964">
            <v>150</v>
          </cell>
          <cell r="O4964">
            <v>150</v>
          </cell>
        </row>
        <row r="4965">
          <cell r="A4965" t="str">
            <v>22</v>
          </cell>
          <cell r="B4965" t="str">
            <v>01</v>
          </cell>
          <cell r="C4965" t="str">
            <v>03</v>
          </cell>
          <cell r="D4965" t="str">
            <v>02</v>
          </cell>
          <cell r="E4965" t="str">
            <v>12</v>
          </cell>
          <cell r="F4965" t="str">
            <v>04</v>
          </cell>
          <cell r="G4965" t="str">
            <v>1</v>
          </cell>
          <cell r="H4965" t="str">
            <v>00</v>
          </cell>
          <cell r="I4965" t="str">
            <v>0</v>
          </cell>
          <cell r="J4965">
            <v>0</v>
          </cell>
          <cell r="K4965">
            <v>500</v>
          </cell>
          <cell r="L4965">
            <v>143.9853896103896</v>
          </cell>
          <cell r="M4965">
            <v>0</v>
          </cell>
          <cell r="N4965">
            <v>0</v>
          </cell>
          <cell r="O4965">
            <v>0</v>
          </cell>
        </row>
        <row r="4966">
          <cell r="A4966" t="str">
            <v>22</v>
          </cell>
          <cell r="B4966" t="str">
            <v>01</v>
          </cell>
          <cell r="C4966" t="str">
            <v>03</v>
          </cell>
          <cell r="D4966" t="str">
            <v>02</v>
          </cell>
          <cell r="E4966" t="str">
            <v>12</v>
          </cell>
          <cell r="F4966" t="str">
            <v>04</v>
          </cell>
          <cell r="G4966" t="str">
            <v>2</v>
          </cell>
          <cell r="H4966" t="str">
            <v>00</v>
          </cell>
          <cell r="I4966" t="str">
            <v>0</v>
          </cell>
          <cell r="J4966">
            <v>0</v>
          </cell>
          <cell r="K4966">
            <v>100</v>
          </cell>
          <cell r="L4966">
            <v>0</v>
          </cell>
          <cell r="M4966">
            <v>0</v>
          </cell>
          <cell r="N4966">
            <v>0</v>
          </cell>
          <cell r="O4966">
            <v>0</v>
          </cell>
        </row>
        <row r="4967">
          <cell r="A4967" t="str">
            <v>22</v>
          </cell>
          <cell r="B4967" t="str">
            <v>01</v>
          </cell>
          <cell r="C4967" t="str">
            <v>03</v>
          </cell>
          <cell r="D4967" t="str">
            <v>02</v>
          </cell>
          <cell r="E4967" t="str">
            <v>12</v>
          </cell>
          <cell r="F4967" t="str">
            <v>04</v>
          </cell>
          <cell r="G4967" t="str">
            <v>3</v>
          </cell>
          <cell r="H4967" t="str">
            <v>00</v>
          </cell>
          <cell r="I4967" t="str">
            <v>0</v>
          </cell>
          <cell r="J4967">
            <v>0</v>
          </cell>
          <cell r="K4967">
            <v>90</v>
          </cell>
          <cell r="L4967">
            <v>0</v>
          </cell>
          <cell r="M4967">
            <v>50</v>
          </cell>
          <cell r="N4967">
            <v>50</v>
          </cell>
          <cell r="O4967">
            <v>50</v>
          </cell>
        </row>
        <row r="4968">
          <cell r="A4968" t="str">
            <v>22</v>
          </cell>
          <cell r="B4968" t="str">
            <v>01</v>
          </cell>
          <cell r="C4968" t="str">
            <v>03</v>
          </cell>
          <cell r="D4968" t="str">
            <v>02</v>
          </cell>
          <cell r="E4968" t="str">
            <v>13</v>
          </cell>
          <cell r="F4968" t="str">
            <v>01</v>
          </cell>
          <cell r="G4968" t="str">
            <v>1</v>
          </cell>
          <cell r="H4968" t="str">
            <v>00</v>
          </cell>
          <cell r="I4968" t="str">
            <v>0</v>
          </cell>
          <cell r="J4968">
            <v>1813.71</v>
          </cell>
          <cell r="K4968">
            <v>2625</v>
          </cell>
          <cell r="L4968">
            <v>2342.4467532467534</v>
          </cell>
          <cell r="M4968">
            <v>2625</v>
          </cell>
          <cell r="N4968">
            <v>2625</v>
          </cell>
          <cell r="O4968">
            <v>2625</v>
          </cell>
        </row>
        <row r="4969">
          <cell r="A4969" t="str">
            <v>22</v>
          </cell>
          <cell r="B4969" t="str">
            <v>01</v>
          </cell>
          <cell r="C4969" t="str">
            <v>03</v>
          </cell>
          <cell r="D4969" t="str">
            <v>02</v>
          </cell>
          <cell r="E4969" t="str">
            <v>13</v>
          </cell>
          <cell r="F4969" t="str">
            <v>09</v>
          </cell>
          <cell r="G4969" t="str">
            <v>1</v>
          </cell>
          <cell r="H4969" t="str">
            <v>00</v>
          </cell>
          <cell r="I4969" t="str">
            <v>0</v>
          </cell>
          <cell r="J4969">
            <v>507.8</v>
          </cell>
          <cell r="K4969">
            <v>2000</v>
          </cell>
          <cell r="L4969">
            <v>242.9383116883117</v>
          </cell>
          <cell r="M4969">
            <v>2000</v>
          </cell>
          <cell r="N4969">
            <v>2000</v>
          </cell>
          <cell r="O4969">
            <v>2000</v>
          </cell>
        </row>
        <row r="4970">
          <cell r="A4970" t="str">
            <v>22</v>
          </cell>
          <cell r="B4970" t="str">
            <v>01</v>
          </cell>
          <cell r="C4970" t="str">
            <v>03</v>
          </cell>
          <cell r="D4970" t="str">
            <v>02</v>
          </cell>
          <cell r="E4970" t="str">
            <v>14</v>
          </cell>
          <cell r="F4970" t="str">
            <v>06</v>
          </cell>
          <cell r="G4970" t="str">
            <v>1</v>
          </cell>
          <cell r="H4970" t="str">
            <v>00</v>
          </cell>
          <cell r="I4970" t="str">
            <v>0</v>
          </cell>
          <cell r="J4970">
            <v>0</v>
          </cell>
          <cell r="K4970">
            <v>750</v>
          </cell>
          <cell r="L4970">
            <v>11084.670779220778</v>
          </cell>
          <cell r="M4970">
            <v>0</v>
          </cell>
          <cell r="N4970">
            <v>0</v>
          </cell>
          <cell r="O4970">
            <v>0</v>
          </cell>
        </row>
        <row r="4971">
          <cell r="A4971" t="str">
            <v>22</v>
          </cell>
          <cell r="B4971" t="str">
            <v>01</v>
          </cell>
          <cell r="C4971" t="str">
            <v>03</v>
          </cell>
          <cell r="D4971" t="str">
            <v>02</v>
          </cell>
          <cell r="E4971" t="str">
            <v>14</v>
          </cell>
          <cell r="F4971" t="str">
            <v>06</v>
          </cell>
          <cell r="G4971" t="str">
            <v>2</v>
          </cell>
          <cell r="H4971" t="str">
            <v>00</v>
          </cell>
          <cell r="I4971" t="str">
            <v>0</v>
          </cell>
          <cell r="J4971">
            <v>299.29000000000002</v>
          </cell>
          <cell r="K4971">
            <v>300</v>
          </cell>
          <cell r="L4971">
            <v>125.14285714285714</v>
          </cell>
          <cell r="M4971">
            <v>0</v>
          </cell>
          <cell r="N4971">
            <v>0</v>
          </cell>
          <cell r="O4971">
            <v>0</v>
          </cell>
        </row>
        <row r="4972">
          <cell r="A4972" t="str">
            <v>22</v>
          </cell>
          <cell r="B4972" t="str">
            <v>01</v>
          </cell>
          <cell r="C4972" t="str">
            <v>03</v>
          </cell>
          <cell r="D4972" t="str">
            <v>02</v>
          </cell>
          <cell r="E4972" t="str">
            <v>14</v>
          </cell>
          <cell r="F4972" t="str">
            <v>06</v>
          </cell>
          <cell r="G4972" t="str">
            <v>3</v>
          </cell>
          <cell r="H4972" t="str">
            <v>00</v>
          </cell>
          <cell r="I4972" t="str">
            <v>0</v>
          </cell>
          <cell r="J4972">
            <v>99.5</v>
          </cell>
          <cell r="K4972">
            <v>100</v>
          </cell>
          <cell r="L4972">
            <v>218.28896103896102</v>
          </cell>
          <cell r="M4972">
            <v>100</v>
          </cell>
          <cell r="N4972">
            <v>100</v>
          </cell>
          <cell r="O4972">
            <v>100</v>
          </cell>
        </row>
        <row r="4973">
          <cell r="A4973" t="str">
            <v>22</v>
          </cell>
          <cell r="B4973" t="str">
            <v>01</v>
          </cell>
          <cell r="C4973" t="str">
            <v>03</v>
          </cell>
          <cell r="D4973" t="str">
            <v>02</v>
          </cell>
          <cell r="E4973" t="str">
            <v>14</v>
          </cell>
          <cell r="F4973" t="str">
            <v>07</v>
          </cell>
          <cell r="G4973" t="str">
            <v>1</v>
          </cell>
          <cell r="H4973" t="str">
            <v>00</v>
          </cell>
          <cell r="I4973" t="str">
            <v>0</v>
          </cell>
          <cell r="J4973">
            <v>9835.75</v>
          </cell>
          <cell r="K4973">
            <v>6750</v>
          </cell>
          <cell r="L4973">
            <v>7587.1886363636368</v>
          </cell>
          <cell r="M4973">
            <v>7500</v>
          </cell>
          <cell r="N4973">
            <v>7500</v>
          </cell>
          <cell r="O4973">
            <v>7500</v>
          </cell>
        </row>
        <row r="4974">
          <cell r="A4974" t="str">
            <v>22</v>
          </cell>
          <cell r="B4974" t="str">
            <v>01</v>
          </cell>
          <cell r="C4974" t="str">
            <v>03</v>
          </cell>
          <cell r="D4974" t="str">
            <v>03</v>
          </cell>
          <cell r="E4974" t="str">
            <v>10</v>
          </cell>
          <cell r="F4974" t="str">
            <v>26</v>
          </cell>
          <cell r="G4974" t="str">
            <v>1</v>
          </cell>
          <cell r="H4974" t="str">
            <v>00</v>
          </cell>
          <cell r="I4974" t="str">
            <v>0</v>
          </cell>
          <cell r="J4974">
            <v>0</v>
          </cell>
          <cell r="K4974">
            <v>125</v>
          </cell>
          <cell r="L4974">
            <v>0</v>
          </cell>
          <cell r="M4974">
            <v>0</v>
          </cell>
          <cell r="N4974">
            <v>0</v>
          </cell>
          <cell r="O4974">
            <v>0</v>
          </cell>
        </row>
        <row r="4975">
          <cell r="A4975" t="str">
            <v>22</v>
          </cell>
          <cell r="B4975" t="str">
            <v>01</v>
          </cell>
          <cell r="C4975" t="str">
            <v>03</v>
          </cell>
          <cell r="D4975" t="str">
            <v>03</v>
          </cell>
          <cell r="E4975" t="str">
            <v>12</v>
          </cell>
          <cell r="F4975" t="str">
            <v>01</v>
          </cell>
          <cell r="G4975" t="str">
            <v>1</v>
          </cell>
          <cell r="H4975" t="str">
            <v>00</v>
          </cell>
          <cell r="I4975" t="str">
            <v>0</v>
          </cell>
          <cell r="J4975">
            <v>0</v>
          </cell>
          <cell r="K4975">
            <v>375</v>
          </cell>
          <cell r="L4975">
            <v>60.438311688311686</v>
          </cell>
          <cell r="M4975">
            <v>0</v>
          </cell>
          <cell r="N4975">
            <v>0</v>
          </cell>
          <cell r="O4975">
            <v>0</v>
          </cell>
        </row>
        <row r="4976">
          <cell r="A4976" t="str">
            <v>22</v>
          </cell>
          <cell r="B4976" t="str">
            <v>01</v>
          </cell>
          <cell r="C4976" t="str">
            <v>03</v>
          </cell>
          <cell r="D4976" t="str">
            <v>03</v>
          </cell>
          <cell r="E4976" t="str">
            <v>14</v>
          </cell>
          <cell r="F4976" t="str">
            <v>06</v>
          </cell>
          <cell r="G4976" t="str">
            <v>1</v>
          </cell>
          <cell r="H4976" t="str">
            <v>00</v>
          </cell>
          <cell r="I4976" t="str">
            <v>0</v>
          </cell>
          <cell r="J4976">
            <v>0</v>
          </cell>
          <cell r="K4976">
            <v>750</v>
          </cell>
          <cell r="L4976">
            <v>484.5730519480519</v>
          </cell>
          <cell r="M4976">
            <v>0</v>
          </cell>
          <cell r="N4976">
            <v>0</v>
          </cell>
          <cell r="O4976">
            <v>0</v>
          </cell>
        </row>
        <row r="4977">
          <cell r="A4977" t="str">
            <v>22</v>
          </cell>
          <cell r="B4977" t="str">
            <v>01</v>
          </cell>
          <cell r="C4977" t="str">
            <v>03</v>
          </cell>
          <cell r="D4977" t="str">
            <v>04</v>
          </cell>
          <cell r="E4977" t="str">
            <v>10</v>
          </cell>
          <cell r="F4977" t="str">
            <v>26</v>
          </cell>
          <cell r="G4977" t="str">
            <v>1</v>
          </cell>
          <cell r="H4977" t="str">
            <v>00</v>
          </cell>
          <cell r="I4977" t="str">
            <v>0</v>
          </cell>
          <cell r="J4977">
            <v>0</v>
          </cell>
          <cell r="K4977">
            <v>250</v>
          </cell>
          <cell r="L4977">
            <v>0</v>
          </cell>
          <cell r="M4977">
            <v>0</v>
          </cell>
          <cell r="N4977">
            <v>0</v>
          </cell>
          <cell r="O4977">
            <v>0</v>
          </cell>
        </row>
        <row r="4978">
          <cell r="A4978" t="str">
            <v>22</v>
          </cell>
          <cell r="B4978" t="str">
            <v>01</v>
          </cell>
          <cell r="C4978" t="str">
            <v>03</v>
          </cell>
          <cell r="D4978" t="str">
            <v>04</v>
          </cell>
          <cell r="E4978" t="str">
            <v>12</v>
          </cell>
          <cell r="F4978" t="str">
            <v>01</v>
          </cell>
          <cell r="G4978" t="str">
            <v>1</v>
          </cell>
          <cell r="H4978" t="str">
            <v>00</v>
          </cell>
          <cell r="I4978" t="str">
            <v>0</v>
          </cell>
          <cell r="J4978">
            <v>209.28</v>
          </cell>
          <cell r="K4978">
            <v>750</v>
          </cell>
          <cell r="L4978">
            <v>0</v>
          </cell>
          <cell r="M4978">
            <v>0</v>
          </cell>
          <cell r="N4978">
            <v>0</v>
          </cell>
          <cell r="O4978">
            <v>0</v>
          </cell>
        </row>
        <row r="4979">
          <cell r="A4979" t="str">
            <v>22</v>
          </cell>
          <cell r="B4979" t="str">
            <v>01</v>
          </cell>
          <cell r="C4979" t="str">
            <v>04</v>
          </cell>
          <cell r="D4979" t="str">
            <v>01</v>
          </cell>
          <cell r="E4979" t="str">
            <v>10</v>
          </cell>
          <cell r="F4979" t="str">
            <v>01</v>
          </cell>
          <cell r="G4979" t="str">
            <v>1</v>
          </cell>
          <cell r="H4979" t="str">
            <v>00</v>
          </cell>
          <cell r="I4979" t="str">
            <v>0</v>
          </cell>
          <cell r="J4979">
            <v>659714</v>
          </cell>
          <cell r="K4979">
            <v>718271</v>
          </cell>
          <cell r="L4979">
            <v>695526.73360389611</v>
          </cell>
          <cell r="M4979">
            <v>855466</v>
          </cell>
          <cell r="N4979">
            <v>855466</v>
          </cell>
          <cell r="O4979">
            <v>855466</v>
          </cell>
        </row>
        <row r="4980">
          <cell r="A4980" t="str">
            <v>22</v>
          </cell>
          <cell r="B4980" t="str">
            <v>01</v>
          </cell>
          <cell r="C4980" t="str">
            <v>04</v>
          </cell>
          <cell r="D4980" t="str">
            <v>01</v>
          </cell>
          <cell r="E4980" t="str">
            <v>10</v>
          </cell>
          <cell r="F4980" t="str">
            <v>01</v>
          </cell>
          <cell r="G4980" t="str">
            <v>2</v>
          </cell>
          <cell r="H4980" t="str">
            <v>00</v>
          </cell>
          <cell r="I4980" t="str">
            <v>0</v>
          </cell>
          <cell r="J4980">
            <v>95439</v>
          </cell>
          <cell r="K4980">
            <v>110481</v>
          </cell>
          <cell r="L4980">
            <v>100649.99431818182</v>
          </cell>
          <cell r="M4980">
            <v>123255</v>
          </cell>
          <cell r="N4980">
            <v>123255</v>
          </cell>
          <cell r="O4980">
            <v>123255</v>
          </cell>
        </row>
        <row r="4981">
          <cell r="A4981" t="str">
            <v>22</v>
          </cell>
          <cell r="B4981" t="str">
            <v>01</v>
          </cell>
          <cell r="C4981" t="str">
            <v>04</v>
          </cell>
          <cell r="D4981" t="str">
            <v>01</v>
          </cell>
          <cell r="E4981" t="str">
            <v>10</v>
          </cell>
          <cell r="F4981" t="str">
            <v>02</v>
          </cell>
          <cell r="G4981" t="str">
            <v>1</v>
          </cell>
          <cell r="H4981" t="str">
            <v>00</v>
          </cell>
          <cell r="I4981" t="str">
            <v>0</v>
          </cell>
          <cell r="K4981">
            <v>74601</v>
          </cell>
          <cell r="L4981">
            <v>83040.581168831181</v>
          </cell>
          <cell r="M4981">
            <v>74601</v>
          </cell>
          <cell r="N4981">
            <v>74601</v>
          </cell>
          <cell r="O4981">
            <v>74601</v>
          </cell>
        </row>
        <row r="4982">
          <cell r="A4982" t="str">
            <v>22</v>
          </cell>
          <cell r="B4982" t="str">
            <v>01</v>
          </cell>
          <cell r="C4982" t="str">
            <v>04</v>
          </cell>
          <cell r="D4982" t="str">
            <v>01</v>
          </cell>
          <cell r="E4982" t="str">
            <v>10</v>
          </cell>
          <cell r="F4982" t="str">
            <v>26</v>
          </cell>
          <cell r="G4982" t="str">
            <v>1</v>
          </cell>
          <cell r="H4982" t="str">
            <v>00</v>
          </cell>
          <cell r="I4982" t="str">
            <v>0</v>
          </cell>
          <cell r="J4982">
            <v>0</v>
          </cell>
          <cell r="K4982">
            <v>125</v>
          </cell>
          <cell r="L4982">
            <v>0</v>
          </cell>
          <cell r="M4982">
            <v>125</v>
          </cell>
          <cell r="N4982">
            <v>125</v>
          </cell>
          <cell r="O4982">
            <v>125</v>
          </cell>
        </row>
        <row r="4983">
          <cell r="A4983" t="str">
            <v>22</v>
          </cell>
          <cell r="B4983" t="str">
            <v>01</v>
          </cell>
          <cell r="C4983" t="str">
            <v>04</v>
          </cell>
          <cell r="D4983" t="str">
            <v>01</v>
          </cell>
          <cell r="E4983" t="str">
            <v>11</v>
          </cell>
          <cell r="F4983" t="str">
            <v>01</v>
          </cell>
          <cell r="G4983" t="str">
            <v>1</v>
          </cell>
          <cell r="H4983" t="str">
            <v>00</v>
          </cell>
          <cell r="I4983" t="str">
            <v>0</v>
          </cell>
          <cell r="J4983">
            <v>26663</v>
          </cell>
          <cell r="K4983">
            <v>6400</v>
          </cell>
          <cell r="L4983">
            <v>7584.4155844155848</v>
          </cell>
          <cell r="M4983">
            <v>6400</v>
          </cell>
          <cell r="N4983">
            <v>6400</v>
          </cell>
          <cell r="O4983">
            <v>6400</v>
          </cell>
        </row>
        <row r="4984">
          <cell r="A4984" t="str">
            <v>22</v>
          </cell>
          <cell r="B4984" t="str">
            <v>01</v>
          </cell>
          <cell r="C4984" t="str">
            <v>04</v>
          </cell>
          <cell r="D4984" t="str">
            <v>01</v>
          </cell>
          <cell r="E4984" t="str">
            <v>11</v>
          </cell>
          <cell r="F4984" t="str">
            <v>01</v>
          </cell>
          <cell r="G4984" t="str">
            <v>2</v>
          </cell>
          <cell r="H4984" t="str">
            <v>00</v>
          </cell>
          <cell r="I4984" t="str">
            <v>0</v>
          </cell>
          <cell r="J4984">
            <v>8047</v>
          </cell>
          <cell r="K4984">
            <v>6400</v>
          </cell>
          <cell r="L4984">
            <v>7375.6426948051949</v>
          </cell>
          <cell r="M4984">
            <v>1900</v>
          </cell>
          <cell r="N4984">
            <v>1900</v>
          </cell>
          <cell r="O4984">
            <v>1900</v>
          </cell>
        </row>
        <row r="4985">
          <cell r="A4985" t="str">
            <v>22</v>
          </cell>
          <cell r="B4985" t="str">
            <v>01</v>
          </cell>
          <cell r="C4985" t="str">
            <v>04</v>
          </cell>
          <cell r="D4985" t="str">
            <v>01</v>
          </cell>
          <cell r="E4985" t="str">
            <v>12</v>
          </cell>
          <cell r="F4985" t="str">
            <v>01</v>
          </cell>
          <cell r="G4985" t="str">
            <v>1</v>
          </cell>
          <cell r="H4985" t="str">
            <v>00</v>
          </cell>
          <cell r="I4985" t="str">
            <v>0</v>
          </cell>
          <cell r="J4985">
            <v>568</v>
          </cell>
          <cell r="K4985">
            <v>6000</v>
          </cell>
          <cell r="L4985">
            <v>6567.6298701298701</v>
          </cell>
          <cell r="M4985">
            <v>5000</v>
          </cell>
          <cell r="N4985">
            <v>5000</v>
          </cell>
          <cell r="O4985">
            <v>5000</v>
          </cell>
        </row>
        <row r="4986">
          <cell r="A4986" t="str">
            <v>22</v>
          </cell>
          <cell r="B4986" t="str">
            <v>01</v>
          </cell>
          <cell r="C4986" t="str">
            <v>04</v>
          </cell>
          <cell r="D4986" t="str">
            <v>01</v>
          </cell>
          <cell r="E4986" t="str">
            <v>12</v>
          </cell>
          <cell r="F4986" t="str">
            <v>01</v>
          </cell>
          <cell r="G4986" t="str">
            <v>2</v>
          </cell>
          <cell r="H4986" t="str">
            <v>00</v>
          </cell>
          <cell r="I4986" t="str">
            <v>0</v>
          </cell>
          <cell r="J4986">
            <v>7800</v>
          </cell>
          <cell r="K4986">
            <v>1500</v>
          </cell>
          <cell r="L4986">
            <v>6939.7284090909088</v>
          </cell>
          <cell r="M4986">
            <v>4500</v>
          </cell>
          <cell r="N4986">
            <v>4500</v>
          </cell>
          <cell r="O4986">
            <v>4500</v>
          </cell>
        </row>
        <row r="4987">
          <cell r="A4987" t="str">
            <v>22</v>
          </cell>
          <cell r="B4987" t="str">
            <v>01</v>
          </cell>
          <cell r="C4987" t="str">
            <v>04</v>
          </cell>
          <cell r="D4987" t="str">
            <v>01</v>
          </cell>
          <cell r="E4987" t="str">
            <v>12</v>
          </cell>
          <cell r="F4987" t="str">
            <v>02</v>
          </cell>
          <cell r="G4987" t="str">
            <v>1</v>
          </cell>
          <cell r="H4987" t="str">
            <v>00</v>
          </cell>
          <cell r="I4987" t="str">
            <v>0</v>
          </cell>
          <cell r="J4987">
            <v>45680.41</v>
          </cell>
          <cell r="K4987">
            <v>20000</v>
          </cell>
          <cell r="L4987">
            <v>37952.699999999997</v>
          </cell>
          <cell r="M4987">
            <v>20000</v>
          </cell>
          <cell r="N4987">
            <v>20000</v>
          </cell>
          <cell r="O4987">
            <v>20000</v>
          </cell>
        </row>
        <row r="4988">
          <cell r="A4988" t="str">
            <v>22</v>
          </cell>
          <cell r="B4988" t="str">
            <v>01</v>
          </cell>
          <cell r="C4988" t="str">
            <v>04</v>
          </cell>
          <cell r="D4988" t="str">
            <v>01</v>
          </cell>
          <cell r="E4988" t="str">
            <v>12</v>
          </cell>
          <cell r="F4988" t="str">
            <v>03</v>
          </cell>
          <cell r="G4988" t="str">
            <v>1</v>
          </cell>
          <cell r="H4988" t="str">
            <v>00</v>
          </cell>
          <cell r="I4988" t="str">
            <v>0</v>
          </cell>
          <cell r="J4988">
            <v>8892.58</v>
          </cell>
          <cell r="K4988">
            <v>12000</v>
          </cell>
          <cell r="L4988">
            <v>21817.590584415582</v>
          </cell>
          <cell r="M4988">
            <v>18000</v>
          </cell>
          <cell r="N4988">
            <v>18000</v>
          </cell>
          <cell r="O4988">
            <v>18000</v>
          </cell>
        </row>
        <row r="4989">
          <cell r="A4989" t="str">
            <v>22</v>
          </cell>
          <cell r="B4989" t="str">
            <v>01</v>
          </cell>
          <cell r="C4989" t="str">
            <v>04</v>
          </cell>
          <cell r="D4989" t="str">
            <v>01</v>
          </cell>
          <cell r="E4989" t="str">
            <v>12</v>
          </cell>
          <cell r="F4989" t="str">
            <v>03</v>
          </cell>
          <cell r="G4989" t="str">
            <v>2</v>
          </cell>
          <cell r="H4989" t="str">
            <v>00</v>
          </cell>
          <cell r="I4989" t="str">
            <v>0</v>
          </cell>
          <cell r="J4989">
            <v>3916.72</v>
          </cell>
          <cell r="K4989">
            <v>2000</v>
          </cell>
          <cell r="L4989">
            <v>2268.877922077922</v>
          </cell>
          <cell r="M4989">
            <v>3500</v>
          </cell>
          <cell r="N4989">
            <v>3500</v>
          </cell>
          <cell r="O4989">
            <v>3500</v>
          </cell>
        </row>
        <row r="4990">
          <cell r="A4990" t="str">
            <v>22</v>
          </cell>
          <cell r="B4990" t="str">
            <v>01</v>
          </cell>
          <cell r="C4990" t="str">
            <v>04</v>
          </cell>
          <cell r="D4990" t="str">
            <v>01</v>
          </cell>
          <cell r="E4990" t="str">
            <v>12</v>
          </cell>
          <cell r="F4990" t="str">
            <v>04</v>
          </cell>
          <cell r="G4990" t="str">
            <v>1</v>
          </cell>
          <cell r="H4990" t="str">
            <v>00</v>
          </cell>
          <cell r="I4990" t="str">
            <v>0</v>
          </cell>
          <cell r="J4990">
            <v>36</v>
          </cell>
          <cell r="K4990">
            <v>100</v>
          </cell>
          <cell r="L4990">
            <v>35.551948051948052</v>
          </cell>
          <cell r="M4990">
            <v>100</v>
          </cell>
          <cell r="N4990">
            <v>100</v>
          </cell>
          <cell r="O4990">
            <v>100</v>
          </cell>
        </row>
        <row r="4991">
          <cell r="A4991" t="str">
            <v>22</v>
          </cell>
          <cell r="B4991" t="str">
            <v>01</v>
          </cell>
          <cell r="C4991" t="str">
            <v>04</v>
          </cell>
          <cell r="D4991" t="str">
            <v>01</v>
          </cell>
          <cell r="E4991" t="str">
            <v>12</v>
          </cell>
          <cell r="F4991" t="str">
            <v>05</v>
          </cell>
          <cell r="G4991" t="str">
            <v>1</v>
          </cell>
          <cell r="H4991" t="str">
            <v>00</v>
          </cell>
          <cell r="I4991" t="str">
            <v>0</v>
          </cell>
          <cell r="J4991">
            <v>4742.6000000000004</v>
          </cell>
          <cell r="K4991">
            <v>5200</v>
          </cell>
          <cell r="L4991">
            <v>6888.3676948051943</v>
          </cell>
          <cell r="M4991">
            <v>5200</v>
          </cell>
          <cell r="N4991">
            <v>5200</v>
          </cell>
          <cell r="O4991">
            <v>5200</v>
          </cell>
        </row>
        <row r="4992">
          <cell r="A4992" t="str">
            <v>22</v>
          </cell>
          <cell r="B4992" t="str">
            <v>01</v>
          </cell>
          <cell r="C4992" t="str">
            <v>04</v>
          </cell>
          <cell r="D4992" t="str">
            <v>01</v>
          </cell>
          <cell r="E4992" t="str">
            <v>13</v>
          </cell>
          <cell r="F4992" t="str">
            <v>01</v>
          </cell>
          <cell r="G4992" t="str">
            <v>1</v>
          </cell>
          <cell r="H4992" t="str">
            <v>00</v>
          </cell>
          <cell r="I4992" t="str">
            <v>0</v>
          </cell>
          <cell r="J4992">
            <v>2575.98</v>
          </cell>
          <cell r="K4992">
            <v>22700</v>
          </cell>
          <cell r="L4992">
            <v>19877.02305194805</v>
          </cell>
          <cell r="M4992">
            <v>20700</v>
          </cell>
          <cell r="N4992">
            <v>20700</v>
          </cell>
          <cell r="O4992">
            <v>20700</v>
          </cell>
        </row>
        <row r="4993">
          <cell r="A4993" t="str">
            <v>22</v>
          </cell>
          <cell r="B4993" t="str">
            <v>01</v>
          </cell>
          <cell r="C4993" t="str">
            <v>04</v>
          </cell>
          <cell r="D4993" t="str">
            <v>01</v>
          </cell>
          <cell r="E4993" t="str">
            <v>13</v>
          </cell>
          <cell r="F4993" t="str">
            <v>08</v>
          </cell>
          <cell r="G4993" t="str">
            <v>1</v>
          </cell>
          <cell r="H4993" t="str">
            <v>00</v>
          </cell>
          <cell r="I4993" t="str">
            <v>0</v>
          </cell>
          <cell r="J4993">
            <v>2492</v>
          </cell>
          <cell r="K4993">
            <v>6500</v>
          </cell>
          <cell r="L4993">
            <v>13624.869318181818</v>
          </cell>
          <cell r="M4993">
            <v>8500</v>
          </cell>
          <cell r="N4993">
            <v>8500</v>
          </cell>
          <cell r="O4993">
            <v>8500</v>
          </cell>
        </row>
        <row r="4994">
          <cell r="A4994" t="str">
            <v>22</v>
          </cell>
          <cell r="B4994" t="str">
            <v>01</v>
          </cell>
          <cell r="C4994" t="str">
            <v>04</v>
          </cell>
          <cell r="D4994" t="str">
            <v>01</v>
          </cell>
          <cell r="E4994" t="str">
            <v>13</v>
          </cell>
          <cell r="F4994" t="str">
            <v>08</v>
          </cell>
          <cell r="G4994" t="str">
            <v>2</v>
          </cell>
          <cell r="H4994" t="str">
            <v>00</v>
          </cell>
          <cell r="I4994" t="str">
            <v>0</v>
          </cell>
          <cell r="J4994">
            <v>257</v>
          </cell>
          <cell r="K4994">
            <v>1000</v>
          </cell>
          <cell r="L4994">
            <v>463.18262987012986</v>
          </cell>
          <cell r="M4994">
            <v>1000</v>
          </cell>
          <cell r="N4994">
            <v>1000</v>
          </cell>
          <cell r="O4994">
            <v>1000</v>
          </cell>
        </row>
        <row r="4995">
          <cell r="A4995" t="str">
            <v>22</v>
          </cell>
          <cell r="B4995" t="str">
            <v>01</v>
          </cell>
          <cell r="C4995" t="str">
            <v>04</v>
          </cell>
          <cell r="D4995" t="str">
            <v>01</v>
          </cell>
          <cell r="E4995" t="str">
            <v>13</v>
          </cell>
          <cell r="F4995" t="str">
            <v>09</v>
          </cell>
          <cell r="G4995" t="str">
            <v>1</v>
          </cell>
          <cell r="H4995" t="str">
            <v>00</v>
          </cell>
          <cell r="I4995" t="str">
            <v>0</v>
          </cell>
          <cell r="J4995">
            <v>9711.07</v>
          </cell>
          <cell r="K4995">
            <v>14500</v>
          </cell>
          <cell r="L4995">
            <v>10762.380519480519</v>
          </cell>
          <cell r="M4995">
            <v>14500</v>
          </cell>
          <cell r="N4995">
            <v>14500</v>
          </cell>
          <cell r="O4995">
            <v>14500</v>
          </cell>
        </row>
        <row r="4996">
          <cell r="A4996" t="str">
            <v>22</v>
          </cell>
          <cell r="B4996" t="str">
            <v>01</v>
          </cell>
          <cell r="C4996" t="str">
            <v>04</v>
          </cell>
          <cell r="D4996" t="str">
            <v>01</v>
          </cell>
          <cell r="E4996" t="str">
            <v>14</v>
          </cell>
          <cell r="F4996" t="str">
            <v>01</v>
          </cell>
          <cell r="G4996" t="str">
            <v>1</v>
          </cell>
          <cell r="H4996" t="str">
            <v>00</v>
          </cell>
          <cell r="I4996" t="str">
            <v>0</v>
          </cell>
          <cell r="J4996">
            <v>0</v>
          </cell>
          <cell r="K4996">
            <v>500</v>
          </cell>
          <cell r="L4996">
            <v>0</v>
          </cell>
          <cell r="M4996">
            <v>500</v>
          </cell>
          <cell r="N4996">
            <v>500</v>
          </cell>
          <cell r="O4996">
            <v>500</v>
          </cell>
        </row>
        <row r="4997">
          <cell r="A4997" t="str">
            <v>22</v>
          </cell>
          <cell r="B4997" t="str">
            <v>01</v>
          </cell>
          <cell r="C4997" t="str">
            <v>04</v>
          </cell>
          <cell r="D4997" t="str">
            <v>01</v>
          </cell>
          <cell r="E4997" t="str">
            <v>14</v>
          </cell>
          <cell r="F4997" t="str">
            <v>02</v>
          </cell>
          <cell r="G4997" t="str">
            <v>1</v>
          </cell>
          <cell r="H4997" t="str">
            <v>00</v>
          </cell>
          <cell r="I4997" t="str">
            <v>0</v>
          </cell>
          <cell r="J4997">
            <v>13059.56</v>
          </cell>
          <cell r="K4997">
            <v>8000</v>
          </cell>
          <cell r="L4997">
            <v>9480.5194805194806</v>
          </cell>
          <cell r="M4997">
            <v>14500</v>
          </cell>
          <cell r="N4997">
            <v>14500</v>
          </cell>
          <cell r="O4997">
            <v>14500</v>
          </cell>
        </row>
        <row r="4998">
          <cell r="A4998" t="str">
            <v>22</v>
          </cell>
          <cell r="B4998" t="str">
            <v>01</v>
          </cell>
          <cell r="C4998" t="str">
            <v>04</v>
          </cell>
          <cell r="D4998" t="str">
            <v>01</v>
          </cell>
          <cell r="E4998" t="str">
            <v>14</v>
          </cell>
          <cell r="F4998" t="str">
            <v>05</v>
          </cell>
          <cell r="G4998" t="str">
            <v>1</v>
          </cell>
          <cell r="H4998" t="str">
            <v>00</v>
          </cell>
          <cell r="I4998" t="str">
            <v>0</v>
          </cell>
          <cell r="J4998">
            <v>359</v>
          </cell>
          <cell r="K4998">
            <v>6496</v>
          </cell>
          <cell r="L4998">
            <v>379.22077922077921</v>
          </cell>
          <cell r="M4998">
            <v>6496</v>
          </cell>
          <cell r="N4998">
            <v>6496</v>
          </cell>
          <cell r="O4998">
            <v>6496</v>
          </cell>
        </row>
        <row r="4999">
          <cell r="A4999" t="str">
            <v>22</v>
          </cell>
          <cell r="B4999" t="str">
            <v>01</v>
          </cell>
          <cell r="C4999" t="str">
            <v>04</v>
          </cell>
          <cell r="D4999" t="str">
            <v>01</v>
          </cell>
          <cell r="E4999" t="str">
            <v>14</v>
          </cell>
          <cell r="F4999" t="str">
            <v>06</v>
          </cell>
          <cell r="G4999" t="str">
            <v>1</v>
          </cell>
          <cell r="H4999" t="str">
            <v>00</v>
          </cell>
          <cell r="I4999" t="str">
            <v>0</v>
          </cell>
          <cell r="J4999">
            <v>19619.509999999998</v>
          </cell>
          <cell r="K4999">
            <v>5000</v>
          </cell>
          <cell r="L4999">
            <v>7110.3896103896104</v>
          </cell>
          <cell r="M4999">
            <v>9000</v>
          </cell>
          <cell r="N4999">
            <v>9000</v>
          </cell>
          <cell r="O4999">
            <v>9000</v>
          </cell>
        </row>
        <row r="5000">
          <cell r="A5000" t="str">
            <v>22</v>
          </cell>
          <cell r="B5000" t="str">
            <v>01</v>
          </cell>
          <cell r="C5000" t="str">
            <v>04</v>
          </cell>
          <cell r="D5000" t="str">
            <v>01</v>
          </cell>
          <cell r="E5000" t="str">
            <v>14</v>
          </cell>
          <cell r="F5000" t="str">
            <v>06</v>
          </cell>
          <cell r="G5000" t="str">
            <v>2</v>
          </cell>
          <cell r="H5000" t="str">
            <v>00</v>
          </cell>
          <cell r="I5000" t="str">
            <v>0</v>
          </cell>
          <cell r="J5000">
            <v>1680.03</v>
          </cell>
          <cell r="K5000">
            <v>1000</v>
          </cell>
          <cell r="L5000">
            <v>1127.5774350649351</v>
          </cell>
          <cell r="M5000">
            <v>1000</v>
          </cell>
          <cell r="N5000">
            <v>1000</v>
          </cell>
          <cell r="O5000">
            <v>1000</v>
          </cell>
        </row>
        <row r="5001">
          <cell r="A5001" t="str">
            <v>22</v>
          </cell>
          <cell r="B5001" t="str">
            <v>01</v>
          </cell>
          <cell r="C5001" t="str">
            <v>04</v>
          </cell>
          <cell r="D5001" t="str">
            <v>01</v>
          </cell>
          <cell r="E5001" t="str">
            <v>14</v>
          </cell>
          <cell r="F5001" t="str">
            <v>07</v>
          </cell>
          <cell r="G5001" t="str">
            <v>1</v>
          </cell>
          <cell r="H5001" t="str">
            <v>00</v>
          </cell>
          <cell r="I5001" t="str">
            <v>0</v>
          </cell>
          <cell r="J5001">
            <v>22429.61</v>
          </cell>
          <cell r="K5001">
            <v>28500</v>
          </cell>
          <cell r="L5001">
            <v>20645.549512987014</v>
          </cell>
          <cell r="M5001">
            <v>8500</v>
          </cell>
          <cell r="N5001">
            <v>8500</v>
          </cell>
          <cell r="O5001">
            <v>8500</v>
          </cell>
        </row>
        <row r="5002">
          <cell r="A5002" t="str">
            <v>22</v>
          </cell>
          <cell r="B5002" t="str">
            <v>01</v>
          </cell>
          <cell r="C5002" t="str">
            <v>04</v>
          </cell>
          <cell r="D5002" t="str">
            <v>01</v>
          </cell>
          <cell r="E5002" t="str">
            <v>14</v>
          </cell>
          <cell r="F5002" t="str">
            <v>07</v>
          </cell>
          <cell r="G5002" t="str">
            <v>2</v>
          </cell>
          <cell r="H5002" t="str">
            <v>00</v>
          </cell>
          <cell r="I5002" t="str">
            <v>0</v>
          </cell>
          <cell r="J5002">
            <v>789.46</v>
          </cell>
          <cell r="K5002">
            <v>1000</v>
          </cell>
          <cell r="L5002">
            <v>0</v>
          </cell>
          <cell r="M5002">
            <v>1000</v>
          </cell>
          <cell r="N5002">
            <v>1000</v>
          </cell>
          <cell r="O5002">
            <v>1000</v>
          </cell>
        </row>
        <row r="5003">
          <cell r="A5003" t="str">
            <v>22</v>
          </cell>
          <cell r="B5003" t="str">
            <v>01</v>
          </cell>
          <cell r="C5003" t="str">
            <v>04</v>
          </cell>
          <cell r="D5003" t="str">
            <v>01</v>
          </cell>
          <cell r="E5003" t="str">
            <v>14</v>
          </cell>
          <cell r="F5003" t="str">
            <v>08</v>
          </cell>
          <cell r="G5003" t="str">
            <v>1</v>
          </cell>
          <cell r="H5003" t="str">
            <v>00</v>
          </cell>
          <cell r="I5003" t="str">
            <v>0</v>
          </cell>
          <cell r="J5003">
            <v>17067.490000000002</v>
          </cell>
          <cell r="K5003">
            <v>7801</v>
          </cell>
          <cell r="L5003">
            <v>4706.983116883117</v>
          </cell>
          <cell r="M5003">
            <v>11801</v>
          </cell>
          <cell r="N5003">
            <v>11801</v>
          </cell>
          <cell r="O5003">
            <v>11801</v>
          </cell>
        </row>
        <row r="5004">
          <cell r="A5004" t="str">
            <v>22</v>
          </cell>
          <cell r="B5004" t="str">
            <v>01</v>
          </cell>
          <cell r="C5004" t="str">
            <v>04</v>
          </cell>
          <cell r="D5004" t="str">
            <v>01</v>
          </cell>
          <cell r="E5004" t="str">
            <v>14</v>
          </cell>
          <cell r="F5004" t="str">
            <v>09</v>
          </cell>
          <cell r="G5004" t="str">
            <v>1</v>
          </cell>
          <cell r="H5004" t="str">
            <v>00</v>
          </cell>
          <cell r="I5004" t="str">
            <v>0</v>
          </cell>
          <cell r="J5004">
            <v>9775</v>
          </cell>
          <cell r="K5004">
            <v>17899</v>
          </cell>
          <cell r="L5004">
            <v>38185.079383116885</v>
          </cell>
          <cell r="M5004">
            <v>17899</v>
          </cell>
          <cell r="N5004">
            <v>17899</v>
          </cell>
          <cell r="O5004">
            <v>17899</v>
          </cell>
        </row>
        <row r="5005">
          <cell r="A5005" t="str">
            <v>22</v>
          </cell>
          <cell r="B5005" t="str">
            <v>01</v>
          </cell>
          <cell r="C5005" t="str">
            <v>04</v>
          </cell>
          <cell r="D5005" t="str">
            <v>01</v>
          </cell>
          <cell r="E5005" t="str">
            <v>14</v>
          </cell>
          <cell r="F5005" t="str">
            <v>11</v>
          </cell>
          <cell r="G5005" t="str">
            <v>1</v>
          </cell>
          <cell r="H5005" t="str">
            <v>00</v>
          </cell>
          <cell r="I5005" t="str">
            <v>0</v>
          </cell>
          <cell r="J5005">
            <v>9165.81</v>
          </cell>
          <cell r="K5005">
            <v>12000</v>
          </cell>
          <cell r="L5005">
            <v>12882.627597402598</v>
          </cell>
          <cell r="M5005">
            <v>12000</v>
          </cell>
          <cell r="N5005">
            <v>12000</v>
          </cell>
          <cell r="O5005">
            <v>12000</v>
          </cell>
        </row>
        <row r="5006">
          <cell r="A5006" t="str">
            <v>22</v>
          </cell>
          <cell r="B5006" t="str">
            <v>01</v>
          </cell>
          <cell r="C5006" t="str">
            <v>04</v>
          </cell>
          <cell r="D5006" t="str">
            <v>01</v>
          </cell>
          <cell r="E5006" t="str">
            <v>14</v>
          </cell>
          <cell r="F5006" t="str">
            <v>13</v>
          </cell>
          <cell r="G5006" t="str">
            <v>1</v>
          </cell>
          <cell r="H5006" t="str">
            <v>00</v>
          </cell>
          <cell r="I5006" t="str">
            <v>0</v>
          </cell>
          <cell r="J5006">
            <v>19050</v>
          </cell>
          <cell r="K5006">
            <v>47000</v>
          </cell>
          <cell r="L5006">
            <v>40921.749837662341</v>
          </cell>
          <cell r="M5006">
            <v>50000</v>
          </cell>
          <cell r="N5006">
            <v>50000</v>
          </cell>
          <cell r="O5006">
            <v>50000</v>
          </cell>
        </row>
        <row r="5007">
          <cell r="A5007" t="str">
            <v>22</v>
          </cell>
          <cell r="B5007" t="str">
            <v>01</v>
          </cell>
          <cell r="C5007" t="str">
            <v>04</v>
          </cell>
          <cell r="D5007" t="str">
            <v>01</v>
          </cell>
          <cell r="E5007" t="str">
            <v>14</v>
          </cell>
          <cell r="F5007" t="str">
            <v>80</v>
          </cell>
          <cell r="G5007" t="str">
            <v>1</v>
          </cell>
          <cell r="H5007" t="str">
            <v>00</v>
          </cell>
          <cell r="I5007" t="str">
            <v>0</v>
          </cell>
          <cell r="K5007">
            <v>7000</v>
          </cell>
          <cell r="L5007">
            <v>0</v>
          </cell>
          <cell r="M5007">
            <v>7000</v>
          </cell>
          <cell r="N5007">
            <v>7000</v>
          </cell>
          <cell r="O5007">
            <v>7000</v>
          </cell>
        </row>
        <row r="5008">
          <cell r="A5008" t="str">
            <v>22</v>
          </cell>
          <cell r="B5008" t="str">
            <v>01</v>
          </cell>
          <cell r="C5008" t="str">
            <v>04</v>
          </cell>
          <cell r="D5008" t="str">
            <v>01</v>
          </cell>
          <cell r="E5008" t="str">
            <v>20</v>
          </cell>
          <cell r="F5008" t="str">
            <v>02</v>
          </cell>
          <cell r="G5008" t="str">
            <v>1</v>
          </cell>
          <cell r="H5008" t="str">
            <v>00</v>
          </cell>
          <cell r="I5008" t="str">
            <v>0</v>
          </cell>
          <cell r="K5008">
            <v>950000</v>
          </cell>
          <cell r="L5008">
            <v>1027877.5428571429</v>
          </cell>
          <cell r="M5008">
            <v>1</v>
          </cell>
          <cell r="N5008">
            <v>1</v>
          </cell>
          <cell r="O5008">
            <v>1</v>
          </cell>
        </row>
        <row r="5009">
          <cell r="A5009" t="str">
            <v>22</v>
          </cell>
          <cell r="B5009" t="str">
            <v>01</v>
          </cell>
          <cell r="C5009" t="str">
            <v>04</v>
          </cell>
          <cell r="D5009" t="str">
            <v>01</v>
          </cell>
          <cell r="E5009" t="str">
            <v>20</v>
          </cell>
          <cell r="F5009" t="str">
            <v>05</v>
          </cell>
          <cell r="G5009" t="str">
            <v>1</v>
          </cell>
          <cell r="H5009" t="str">
            <v>00</v>
          </cell>
          <cell r="I5009" t="str">
            <v>0</v>
          </cell>
          <cell r="K5009">
            <v>25000</v>
          </cell>
          <cell r="L5009">
            <v>92610.454545454544</v>
          </cell>
          <cell r="M5009">
            <v>1</v>
          </cell>
          <cell r="N5009">
            <v>1</v>
          </cell>
          <cell r="O5009">
            <v>1</v>
          </cell>
        </row>
        <row r="5010">
          <cell r="A5010" t="str">
            <v>22</v>
          </cell>
          <cell r="B5010" t="str">
            <v>01</v>
          </cell>
          <cell r="C5010" t="str">
            <v>04</v>
          </cell>
          <cell r="D5010" t="str">
            <v>02</v>
          </cell>
          <cell r="E5010" t="str">
            <v>10</v>
          </cell>
          <cell r="F5010" t="str">
            <v>26</v>
          </cell>
          <cell r="G5010" t="str">
            <v>1</v>
          </cell>
          <cell r="H5010" t="str">
            <v>00</v>
          </cell>
          <cell r="I5010" t="str">
            <v>0</v>
          </cell>
          <cell r="J5010">
            <v>0</v>
          </cell>
          <cell r="K5010">
            <v>250</v>
          </cell>
          <cell r="L5010">
            <v>0</v>
          </cell>
          <cell r="M5010">
            <v>250</v>
          </cell>
          <cell r="N5010">
            <v>250</v>
          </cell>
          <cell r="O5010">
            <v>250</v>
          </cell>
        </row>
        <row r="5011">
          <cell r="A5011" t="str">
            <v>22</v>
          </cell>
          <cell r="B5011" t="str">
            <v>01</v>
          </cell>
          <cell r="C5011" t="str">
            <v>04</v>
          </cell>
          <cell r="D5011" t="str">
            <v>02</v>
          </cell>
          <cell r="E5011" t="str">
            <v>11</v>
          </cell>
          <cell r="F5011" t="str">
            <v>01</v>
          </cell>
          <cell r="G5011" t="str">
            <v>1</v>
          </cell>
          <cell r="H5011" t="str">
            <v>00</v>
          </cell>
          <cell r="I5011" t="str">
            <v>0</v>
          </cell>
          <cell r="J5011">
            <v>6558</v>
          </cell>
          <cell r="K5011">
            <v>6400</v>
          </cell>
          <cell r="L5011">
            <v>32619.338961038964</v>
          </cell>
          <cell r="M5011">
            <v>6400</v>
          </cell>
          <cell r="N5011">
            <v>6400</v>
          </cell>
          <cell r="O5011">
            <v>6400</v>
          </cell>
        </row>
        <row r="5012">
          <cell r="A5012" t="str">
            <v>22</v>
          </cell>
          <cell r="B5012" t="str">
            <v>01</v>
          </cell>
          <cell r="C5012" t="str">
            <v>04</v>
          </cell>
          <cell r="D5012" t="str">
            <v>02</v>
          </cell>
          <cell r="E5012" t="str">
            <v>11</v>
          </cell>
          <cell r="F5012" t="str">
            <v>01</v>
          </cell>
          <cell r="G5012" t="str">
            <v>2</v>
          </cell>
          <cell r="H5012" t="str">
            <v>00</v>
          </cell>
          <cell r="I5012" t="str">
            <v>0</v>
          </cell>
          <cell r="J5012">
            <v>6294</v>
          </cell>
          <cell r="K5012">
            <v>6400</v>
          </cell>
          <cell r="L5012">
            <v>1062.6477272727273</v>
          </cell>
          <cell r="M5012">
            <v>6400</v>
          </cell>
          <cell r="N5012">
            <v>6400</v>
          </cell>
          <cell r="O5012">
            <v>6400</v>
          </cell>
        </row>
        <row r="5013">
          <cell r="A5013" t="str">
            <v>22</v>
          </cell>
          <cell r="B5013" t="str">
            <v>01</v>
          </cell>
          <cell r="C5013" t="str">
            <v>04</v>
          </cell>
          <cell r="D5013" t="str">
            <v>02</v>
          </cell>
          <cell r="E5013" t="str">
            <v>12</v>
          </cell>
          <cell r="F5013" t="str">
            <v>01</v>
          </cell>
          <cell r="G5013" t="str">
            <v>1</v>
          </cell>
          <cell r="H5013" t="str">
            <v>00</v>
          </cell>
          <cell r="I5013" t="str">
            <v>0</v>
          </cell>
          <cell r="J5013">
            <v>889</v>
          </cell>
          <cell r="K5013">
            <v>1000</v>
          </cell>
          <cell r="L5013">
            <v>0</v>
          </cell>
          <cell r="M5013">
            <v>500</v>
          </cell>
          <cell r="N5013">
            <v>500</v>
          </cell>
          <cell r="O5013">
            <v>500</v>
          </cell>
        </row>
        <row r="5014">
          <cell r="A5014" t="str">
            <v>22</v>
          </cell>
          <cell r="B5014" t="str">
            <v>01</v>
          </cell>
          <cell r="C5014" t="str">
            <v>04</v>
          </cell>
          <cell r="D5014" t="str">
            <v>02</v>
          </cell>
          <cell r="E5014" t="str">
            <v>12</v>
          </cell>
          <cell r="F5014" t="str">
            <v>03</v>
          </cell>
          <cell r="G5014" t="str">
            <v>1</v>
          </cell>
          <cell r="H5014" t="str">
            <v>00</v>
          </cell>
          <cell r="I5014" t="str">
            <v>0</v>
          </cell>
          <cell r="J5014">
            <v>2972.56</v>
          </cell>
          <cell r="K5014">
            <v>3000</v>
          </cell>
          <cell r="L5014">
            <v>0</v>
          </cell>
          <cell r="M5014">
            <v>3000</v>
          </cell>
          <cell r="N5014">
            <v>3000</v>
          </cell>
          <cell r="O5014">
            <v>3000</v>
          </cell>
        </row>
        <row r="5015">
          <cell r="A5015" t="str">
            <v>22</v>
          </cell>
          <cell r="B5015" t="str">
            <v>01</v>
          </cell>
          <cell r="C5015" t="str">
            <v>04</v>
          </cell>
          <cell r="D5015" t="str">
            <v>02</v>
          </cell>
          <cell r="E5015" t="str">
            <v>13</v>
          </cell>
          <cell r="F5015" t="str">
            <v>01</v>
          </cell>
          <cell r="G5015" t="str">
            <v>1</v>
          </cell>
          <cell r="H5015" t="str">
            <v>00</v>
          </cell>
          <cell r="I5015" t="str">
            <v>0</v>
          </cell>
          <cell r="J5015">
            <v>1804.78</v>
          </cell>
          <cell r="K5015">
            <v>2600</v>
          </cell>
          <cell r="L5015">
            <v>0</v>
          </cell>
          <cell r="M5015">
            <v>2100</v>
          </cell>
          <cell r="N5015">
            <v>2100</v>
          </cell>
          <cell r="O5015">
            <v>2100</v>
          </cell>
        </row>
        <row r="5016">
          <cell r="A5016" t="str">
            <v>22</v>
          </cell>
          <cell r="B5016" t="str">
            <v>01</v>
          </cell>
          <cell r="C5016" t="str">
            <v>04</v>
          </cell>
          <cell r="D5016" t="str">
            <v>02</v>
          </cell>
          <cell r="E5016" t="str">
            <v>13</v>
          </cell>
          <cell r="F5016" t="str">
            <v>08</v>
          </cell>
          <cell r="G5016" t="str">
            <v>1</v>
          </cell>
          <cell r="H5016" t="str">
            <v>00</v>
          </cell>
          <cell r="I5016" t="str">
            <v>0</v>
          </cell>
          <cell r="J5016">
            <v>2909.51</v>
          </cell>
          <cell r="K5016">
            <v>3000</v>
          </cell>
          <cell r="L5016">
            <v>0</v>
          </cell>
          <cell r="M5016">
            <v>3000</v>
          </cell>
          <cell r="N5016">
            <v>3000</v>
          </cell>
          <cell r="O5016">
            <v>3000</v>
          </cell>
        </row>
        <row r="5017">
          <cell r="A5017" t="str">
            <v>22</v>
          </cell>
          <cell r="B5017" t="str">
            <v>01</v>
          </cell>
          <cell r="C5017" t="str">
            <v>04</v>
          </cell>
          <cell r="D5017" t="str">
            <v>02</v>
          </cell>
          <cell r="E5017" t="str">
            <v>13</v>
          </cell>
          <cell r="F5017" t="str">
            <v>09</v>
          </cell>
          <cell r="G5017" t="str">
            <v>1</v>
          </cell>
          <cell r="H5017" t="str">
            <v>00</v>
          </cell>
          <cell r="I5017" t="str">
            <v>0</v>
          </cell>
          <cell r="J5017">
            <v>2475.85</v>
          </cell>
          <cell r="K5017">
            <v>2500</v>
          </cell>
          <cell r="L5017">
            <v>0</v>
          </cell>
          <cell r="M5017">
            <v>2500</v>
          </cell>
          <cell r="N5017">
            <v>2500</v>
          </cell>
          <cell r="O5017">
            <v>2500</v>
          </cell>
        </row>
        <row r="5018">
          <cell r="A5018" t="str">
            <v>22</v>
          </cell>
          <cell r="B5018" t="str">
            <v>01</v>
          </cell>
          <cell r="C5018" t="str">
            <v>04</v>
          </cell>
          <cell r="D5018" t="str">
            <v>02</v>
          </cell>
          <cell r="E5018" t="str">
            <v>13</v>
          </cell>
          <cell r="F5018" t="str">
            <v>12</v>
          </cell>
          <cell r="G5018" t="str">
            <v>2</v>
          </cell>
          <cell r="H5018" t="str">
            <v>00</v>
          </cell>
          <cell r="I5018" t="str">
            <v>0</v>
          </cell>
          <cell r="J5018">
            <v>2761.54</v>
          </cell>
          <cell r="K5018">
            <v>10000</v>
          </cell>
          <cell r="L5018">
            <v>5752.6844155844155</v>
          </cell>
          <cell r="M5018">
            <v>10000</v>
          </cell>
          <cell r="N5018">
            <v>10000</v>
          </cell>
          <cell r="O5018">
            <v>10000</v>
          </cell>
        </row>
        <row r="5019">
          <cell r="A5019" t="str">
            <v>22</v>
          </cell>
          <cell r="B5019" t="str">
            <v>01</v>
          </cell>
          <cell r="C5019" t="str">
            <v>04</v>
          </cell>
          <cell r="D5019" t="str">
            <v>02</v>
          </cell>
          <cell r="E5019" t="str">
            <v>14</v>
          </cell>
          <cell r="F5019" t="str">
            <v>06</v>
          </cell>
          <cell r="G5019" t="str">
            <v>1</v>
          </cell>
          <cell r="H5019" t="str">
            <v>00</v>
          </cell>
          <cell r="I5019" t="str">
            <v>0</v>
          </cell>
          <cell r="J5019">
            <v>979.27</v>
          </cell>
          <cell r="K5019">
            <v>1000</v>
          </cell>
          <cell r="L5019">
            <v>10621.642207792207</v>
          </cell>
          <cell r="M5019">
            <v>1000</v>
          </cell>
          <cell r="N5019">
            <v>1000</v>
          </cell>
          <cell r="O5019">
            <v>1000</v>
          </cell>
        </row>
        <row r="5020">
          <cell r="A5020" t="str">
            <v>22</v>
          </cell>
          <cell r="B5020" t="str">
            <v>01</v>
          </cell>
          <cell r="C5020" t="str">
            <v>04</v>
          </cell>
          <cell r="D5020" t="str">
            <v>02</v>
          </cell>
          <cell r="E5020" t="str">
            <v>14</v>
          </cell>
          <cell r="F5020" t="str">
            <v>07</v>
          </cell>
          <cell r="G5020" t="str">
            <v>1</v>
          </cell>
          <cell r="H5020" t="str">
            <v>00</v>
          </cell>
          <cell r="I5020" t="str">
            <v>0</v>
          </cell>
          <cell r="J5020">
            <v>20750.580000000002</v>
          </cell>
          <cell r="K5020">
            <v>3500</v>
          </cell>
          <cell r="L5020">
            <v>0</v>
          </cell>
          <cell r="M5020">
            <v>3500</v>
          </cell>
          <cell r="N5020">
            <v>3500</v>
          </cell>
          <cell r="O5020">
            <v>3500</v>
          </cell>
        </row>
        <row r="5021">
          <cell r="A5021" t="str">
            <v>22</v>
          </cell>
          <cell r="B5021" t="str">
            <v>01</v>
          </cell>
          <cell r="C5021" t="str">
            <v>04</v>
          </cell>
          <cell r="D5021" t="str">
            <v>02</v>
          </cell>
          <cell r="E5021" t="str">
            <v>14</v>
          </cell>
          <cell r="F5021" t="str">
            <v>09</v>
          </cell>
          <cell r="G5021" t="str">
            <v>1</v>
          </cell>
          <cell r="H5021" t="str">
            <v>00</v>
          </cell>
          <cell r="I5021" t="str">
            <v>0</v>
          </cell>
          <cell r="J5021">
            <v>0</v>
          </cell>
          <cell r="K5021">
            <v>1</v>
          </cell>
          <cell r="L5021">
            <v>0</v>
          </cell>
          <cell r="M5021">
            <v>1</v>
          </cell>
          <cell r="N5021">
            <v>1</v>
          </cell>
          <cell r="O5021">
            <v>1</v>
          </cell>
        </row>
        <row r="5022">
          <cell r="A5022" t="str">
            <v>22</v>
          </cell>
          <cell r="B5022" t="str">
            <v>01</v>
          </cell>
          <cell r="C5022" t="str">
            <v>04</v>
          </cell>
          <cell r="D5022" t="str">
            <v>02</v>
          </cell>
          <cell r="E5022" t="str">
            <v>14</v>
          </cell>
          <cell r="F5022" t="str">
            <v>17</v>
          </cell>
          <cell r="G5022" t="str">
            <v>1</v>
          </cell>
          <cell r="H5022" t="str">
            <v>00</v>
          </cell>
          <cell r="I5022" t="str">
            <v>0</v>
          </cell>
          <cell r="J5022">
            <v>0</v>
          </cell>
          <cell r="K5022">
            <v>998</v>
          </cell>
          <cell r="L5022">
            <v>-6.6363636363636358</v>
          </cell>
          <cell r="M5022">
            <v>998</v>
          </cell>
          <cell r="N5022">
            <v>998</v>
          </cell>
          <cell r="O5022">
            <v>998</v>
          </cell>
        </row>
        <row r="5023">
          <cell r="A5023" t="str">
            <v>22</v>
          </cell>
          <cell r="B5023" t="str">
            <v>01</v>
          </cell>
          <cell r="C5023" t="str">
            <v>04</v>
          </cell>
          <cell r="D5023" t="str">
            <v>03</v>
          </cell>
          <cell r="E5023" t="str">
            <v>10</v>
          </cell>
          <cell r="F5023" t="str">
            <v>26</v>
          </cell>
          <cell r="G5023" t="str">
            <v>1</v>
          </cell>
          <cell r="H5023" t="str">
            <v>00</v>
          </cell>
          <cell r="I5023" t="str">
            <v>0</v>
          </cell>
          <cell r="J5023">
            <v>2408</v>
          </cell>
          <cell r="K5023">
            <v>750</v>
          </cell>
          <cell r="L5023">
            <v>0</v>
          </cell>
          <cell r="M5023">
            <v>750</v>
          </cell>
          <cell r="N5023">
            <v>750</v>
          </cell>
          <cell r="O5023">
            <v>750</v>
          </cell>
        </row>
        <row r="5024">
          <cell r="A5024" t="str">
            <v>22</v>
          </cell>
          <cell r="B5024" t="str">
            <v>01</v>
          </cell>
          <cell r="C5024" t="str">
            <v>04</v>
          </cell>
          <cell r="D5024" t="str">
            <v>03</v>
          </cell>
          <cell r="E5024" t="str">
            <v>11</v>
          </cell>
          <cell r="F5024" t="str">
            <v>01</v>
          </cell>
          <cell r="G5024" t="str">
            <v>1</v>
          </cell>
          <cell r="H5024" t="str">
            <v>00</v>
          </cell>
          <cell r="I5024" t="str">
            <v>0</v>
          </cell>
          <cell r="J5024">
            <v>6118</v>
          </cell>
          <cell r="K5024">
            <v>6080</v>
          </cell>
          <cell r="L5024">
            <v>15030.427435064934</v>
          </cell>
          <cell r="M5024">
            <v>6080</v>
          </cell>
          <cell r="N5024">
            <v>6080</v>
          </cell>
          <cell r="O5024">
            <v>6080</v>
          </cell>
        </row>
        <row r="5025">
          <cell r="A5025" t="str">
            <v>22</v>
          </cell>
          <cell r="B5025" t="str">
            <v>01</v>
          </cell>
          <cell r="C5025" t="str">
            <v>04</v>
          </cell>
          <cell r="D5025" t="str">
            <v>03</v>
          </cell>
          <cell r="E5025" t="str">
            <v>12</v>
          </cell>
          <cell r="F5025" t="str">
            <v>01</v>
          </cell>
          <cell r="G5025" t="str">
            <v>1</v>
          </cell>
          <cell r="H5025" t="str">
            <v>00</v>
          </cell>
          <cell r="I5025" t="str">
            <v>0</v>
          </cell>
          <cell r="J5025">
            <v>800</v>
          </cell>
          <cell r="K5025">
            <v>1000</v>
          </cell>
          <cell r="L5025">
            <v>0</v>
          </cell>
          <cell r="M5025">
            <v>500</v>
          </cell>
          <cell r="N5025">
            <v>500</v>
          </cell>
          <cell r="O5025">
            <v>500</v>
          </cell>
        </row>
        <row r="5026">
          <cell r="A5026" t="str">
            <v>22</v>
          </cell>
          <cell r="B5026" t="str">
            <v>01</v>
          </cell>
          <cell r="C5026" t="str">
            <v>04</v>
          </cell>
          <cell r="D5026" t="str">
            <v>03</v>
          </cell>
          <cell r="E5026" t="str">
            <v>12</v>
          </cell>
          <cell r="F5026" t="str">
            <v>03</v>
          </cell>
          <cell r="G5026" t="str">
            <v>1</v>
          </cell>
          <cell r="H5026" t="str">
            <v>00</v>
          </cell>
          <cell r="I5026" t="str">
            <v>0</v>
          </cell>
          <cell r="J5026">
            <v>2997.27</v>
          </cell>
          <cell r="K5026">
            <v>3000</v>
          </cell>
          <cell r="L5026">
            <v>0</v>
          </cell>
          <cell r="M5026">
            <v>3000</v>
          </cell>
          <cell r="N5026">
            <v>3000</v>
          </cell>
          <cell r="O5026">
            <v>3000</v>
          </cell>
        </row>
        <row r="5027">
          <cell r="A5027" t="str">
            <v>22</v>
          </cell>
          <cell r="B5027" t="str">
            <v>01</v>
          </cell>
          <cell r="C5027" t="str">
            <v>04</v>
          </cell>
          <cell r="D5027" t="str">
            <v>03</v>
          </cell>
          <cell r="E5027" t="str">
            <v>13</v>
          </cell>
          <cell r="F5027" t="str">
            <v>01</v>
          </cell>
          <cell r="G5027" t="str">
            <v>1</v>
          </cell>
          <cell r="H5027" t="str">
            <v>00</v>
          </cell>
          <cell r="I5027" t="str">
            <v>0</v>
          </cell>
          <cell r="J5027">
            <v>2154.0700000000002</v>
          </cell>
          <cell r="K5027">
            <v>2000</v>
          </cell>
          <cell r="L5027">
            <v>0</v>
          </cell>
          <cell r="M5027">
            <v>1500</v>
          </cell>
          <cell r="N5027">
            <v>1500</v>
          </cell>
          <cell r="O5027">
            <v>1500</v>
          </cell>
        </row>
        <row r="5028">
          <cell r="A5028" t="str">
            <v>22</v>
          </cell>
          <cell r="B5028" t="str">
            <v>01</v>
          </cell>
          <cell r="C5028" t="str">
            <v>04</v>
          </cell>
          <cell r="D5028" t="str">
            <v>03</v>
          </cell>
          <cell r="E5028" t="str">
            <v>13</v>
          </cell>
          <cell r="F5028" t="str">
            <v>09</v>
          </cell>
          <cell r="G5028" t="str">
            <v>1</v>
          </cell>
          <cell r="H5028" t="str">
            <v>00</v>
          </cell>
          <cell r="I5028" t="str">
            <v>0</v>
          </cell>
          <cell r="J5028">
            <v>2894.5</v>
          </cell>
          <cell r="K5028">
            <v>3000</v>
          </cell>
          <cell r="L5028">
            <v>0</v>
          </cell>
          <cell r="M5028">
            <v>3000</v>
          </cell>
          <cell r="N5028">
            <v>3000</v>
          </cell>
          <cell r="O5028">
            <v>3000</v>
          </cell>
        </row>
        <row r="5029">
          <cell r="A5029" t="str">
            <v>22</v>
          </cell>
          <cell r="B5029" t="str">
            <v>01</v>
          </cell>
          <cell r="C5029" t="str">
            <v>04</v>
          </cell>
          <cell r="D5029" t="str">
            <v>03</v>
          </cell>
          <cell r="E5029" t="str">
            <v>14</v>
          </cell>
          <cell r="F5029" t="str">
            <v>06</v>
          </cell>
          <cell r="G5029" t="str">
            <v>1</v>
          </cell>
          <cell r="H5029" t="str">
            <v>00</v>
          </cell>
          <cell r="I5029" t="str">
            <v>0</v>
          </cell>
          <cell r="J5029">
            <v>453.8</v>
          </cell>
          <cell r="K5029">
            <v>2000</v>
          </cell>
          <cell r="L5029">
            <v>2370.1298701298701</v>
          </cell>
          <cell r="M5029">
            <v>2000</v>
          </cell>
          <cell r="N5029">
            <v>2000</v>
          </cell>
          <cell r="O5029">
            <v>2000</v>
          </cell>
        </row>
        <row r="5030">
          <cell r="A5030" t="str">
            <v>22</v>
          </cell>
          <cell r="B5030" t="str">
            <v>01</v>
          </cell>
          <cell r="C5030" t="str">
            <v>04</v>
          </cell>
          <cell r="D5030" t="str">
            <v>04</v>
          </cell>
          <cell r="E5030" t="str">
            <v>10</v>
          </cell>
          <cell r="F5030" t="str">
            <v>02</v>
          </cell>
          <cell r="G5030" t="str">
            <v>1</v>
          </cell>
          <cell r="H5030" t="str">
            <v>00</v>
          </cell>
          <cell r="I5030" t="str">
            <v>0</v>
          </cell>
          <cell r="K5030">
            <v>250</v>
          </cell>
          <cell r="L5030">
            <v>0</v>
          </cell>
          <cell r="M5030">
            <v>250</v>
          </cell>
          <cell r="N5030">
            <v>250</v>
          </cell>
          <cell r="O5030">
            <v>250</v>
          </cell>
        </row>
        <row r="5031">
          <cell r="A5031" t="str">
            <v>22</v>
          </cell>
          <cell r="B5031" t="str">
            <v>01</v>
          </cell>
          <cell r="C5031" t="str">
            <v>04</v>
          </cell>
          <cell r="D5031" t="str">
            <v>04</v>
          </cell>
          <cell r="E5031" t="str">
            <v>10</v>
          </cell>
          <cell r="F5031" t="str">
            <v>26</v>
          </cell>
          <cell r="G5031" t="str">
            <v>1</v>
          </cell>
          <cell r="H5031" t="str">
            <v>00</v>
          </cell>
          <cell r="I5031" t="str">
            <v>0</v>
          </cell>
          <cell r="J5031">
            <v>0</v>
          </cell>
          <cell r="K5031">
            <v>500</v>
          </cell>
          <cell r="L5031">
            <v>0</v>
          </cell>
          <cell r="M5031">
            <v>500</v>
          </cell>
          <cell r="N5031">
            <v>500</v>
          </cell>
          <cell r="O5031">
            <v>500</v>
          </cell>
        </row>
        <row r="5032">
          <cell r="A5032" t="str">
            <v>22</v>
          </cell>
          <cell r="B5032" t="str">
            <v>01</v>
          </cell>
          <cell r="C5032" t="str">
            <v>04</v>
          </cell>
          <cell r="D5032" t="str">
            <v>04</v>
          </cell>
          <cell r="E5032" t="str">
            <v>12</v>
          </cell>
          <cell r="F5032" t="str">
            <v>01</v>
          </cell>
          <cell r="G5032" t="str">
            <v>1</v>
          </cell>
          <cell r="H5032" t="str">
            <v>00</v>
          </cell>
          <cell r="I5032" t="str">
            <v>0</v>
          </cell>
          <cell r="J5032">
            <v>195</v>
          </cell>
          <cell r="K5032">
            <v>1500</v>
          </cell>
          <cell r="L5032">
            <v>0</v>
          </cell>
          <cell r="M5032">
            <v>1000</v>
          </cell>
          <cell r="N5032">
            <v>1000</v>
          </cell>
          <cell r="O5032">
            <v>1000</v>
          </cell>
        </row>
        <row r="5033">
          <cell r="A5033" t="str">
            <v>22</v>
          </cell>
          <cell r="B5033" t="str">
            <v>01</v>
          </cell>
          <cell r="C5033" t="str">
            <v>04</v>
          </cell>
          <cell r="D5033" t="str">
            <v>04</v>
          </cell>
          <cell r="E5033" t="str">
            <v>12</v>
          </cell>
          <cell r="F5033" t="str">
            <v>03</v>
          </cell>
          <cell r="G5033" t="str">
            <v>1</v>
          </cell>
          <cell r="H5033" t="str">
            <v>00</v>
          </cell>
          <cell r="I5033" t="str">
            <v>0</v>
          </cell>
          <cell r="J5033">
            <v>1483.64</v>
          </cell>
          <cell r="K5033">
            <v>1000</v>
          </cell>
          <cell r="L5033">
            <v>0</v>
          </cell>
          <cell r="M5033">
            <v>1000</v>
          </cell>
          <cell r="N5033">
            <v>1000</v>
          </cell>
          <cell r="O5033">
            <v>1000</v>
          </cell>
        </row>
        <row r="5034">
          <cell r="A5034" t="str">
            <v>22</v>
          </cell>
          <cell r="B5034" t="str">
            <v>01</v>
          </cell>
          <cell r="C5034" t="str">
            <v>04</v>
          </cell>
          <cell r="D5034" t="str">
            <v>04</v>
          </cell>
          <cell r="E5034" t="str">
            <v>14</v>
          </cell>
          <cell r="F5034" t="str">
            <v>06</v>
          </cell>
          <cell r="G5034" t="str">
            <v>1</v>
          </cell>
          <cell r="H5034" t="str">
            <v>00</v>
          </cell>
          <cell r="I5034" t="str">
            <v>0</v>
          </cell>
          <cell r="J5034">
            <v>966.74</v>
          </cell>
          <cell r="K5034">
            <v>1</v>
          </cell>
          <cell r="L5034">
            <v>0</v>
          </cell>
          <cell r="M5034">
            <v>1</v>
          </cell>
          <cell r="N5034">
            <v>1</v>
          </cell>
          <cell r="O5034">
            <v>1</v>
          </cell>
        </row>
        <row r="5035">
          <cell r="A5035" t="str">
            <v>22</v>
          </cell>
          <cell r="B5035" t="str">
            <v>01</v>
          </cell>
          <cell r="C5035" t="str">
            <v>04</v>
          </cell>
          <cell r="D5035" t="str">
            <v>05</v>
          </cell>
          <cell r="E5035" t="str">
            <v>10</v>
          </cell>
          <cell r="F5035" t="str">
            <v>26</v>
          </cell>
          <cell r="G5035" t="str">
            <v>1</v>
          </cell>
          <cell r="H5035" t="str">
            <v>00</v>
          </cell>
          <cell r="I5035" t="str">
            <v>0</v>
          </cell>
          <cell r="J5035">
            <v>0</v>
          </cell>
          <cell r="K5035">
            <v>1000</v>
          </cell>
          <cell r="L5035">
            <v>6347.3381493506486</v>
          </cell>
          <cell r="M5035">
            <v>1000</v>
          </cell>
          <cell r="N5035">
            <v>1000</v>
          </cell>
          <cell r="O5035">
            <v>1000</v>
          </cell>
        </row>
        <row r="5036">
          <cell r="A5036" t="str">
            <v>22</v>
          </cell>
          <cell r="B5036" t="str">
            <v>01</v>
          </cell>
          <cell r="C5036" t="str">
            <v>04</v>
          </cell>
          <cell r="D5036" t="str">
            <v>05</v>
          </cell>
          <cell r="E5036" t="str">
            <v>12</v>
          </cell>
          <cell r="F5036" t="str">
            <v>01</v>
          </cell>
          <cell r="G5036" t="str">
            <v>1</v>
          </cell>
          <cell r="H5036" t="str">
            <v>00</v>
          </cell>
          <cell r="I5036" t="str">
            <v>0</v>
          </cell>
          <cell r="J5036">
            <v>0</v>
          </cell>
          <cell r="K5036">
            <v>1000</v>
          </cell>
          <cell r="L5036">
            <v>0</v>
          </cell>
          <cell r="M5036">
            <v>1000</v>
          </cell>
          <cell r="N5036">
            <v>1000</v>
          </cell>
          <cell r="O5036">
            <v>1000</v>
          </cell>
        </row>
        <row r="5037">
          <cell r="A5037" t="str">
            <v>22</v>
          </cell>
          <cell r="B5037" t="str">
            <v>01</v>
          </cell>
          <cell r="C5037" t="str">
            <v>04</v>
          </cell>
          <cell r="D5037" t="str">
            <v>05</v>
          </cell>
          <cell r="E5037" t="str">
            <v>14</v>
          </cell>
          <cell r="F5037" t="str">
            <v>06</v>
          </cell>
          <cell r="G5037" t="str">
            <v>1</v>
          </cell>
          <cell r="H5037" t="str">
            <v>00</v>
          </cell>
          <cell r="I5037" t="str">
            <v>0</v>
          </cell>
          <cell r="J5037">
            <v>6319.02</v>
          </cell>
          <cell r="K5037">
            <v>1000</v>
          </cell>
          <cell r="L5037">
            <v>0</v>
          </cell>
          <cell r="M5037">
            <v>1000</v>
          </cell>
          <cell r="N5037">
            <v>1000</v>
          </cell>
          <cell r="O5037">
            <v>1000</v>
          </cell>
        </row>
        <row r="5038">
          <cell r="A5038" t="str">
            <v>22</v>
          </cell>
          <cell r="B5038" t="str">
            <v>01</v>
          </cell>
          <cell r="C5038" t="str">
            <v>04</v>
          </cell>
          <cell r="D5038" t="str">
            <v>92</v>
          </cell>
          <cell r="E5038" t="str">
            <v>10</v>
          </cell>
          <cell r="F5038" t="str">
            <v>02</v>
          </cell>
          <cell r="G5038" t="str">
            <v>0</v>
          </cell>
          <cell r="H5038" t="str">
            <v>00</v>
          </cell>
          <cell r="I5038" t="str">
            <v>0</v>
          </cell>
          <cell r="K5038">
            <v>10000</v>
          </cell>
          <cell r="L5038">
            <v>3491.8293831168835</v>
          </cell>
          <cell r="M5038">
            <v>20000</v>
          </cell>
          <cell r="N5038">
            <v>0</v>
          </cell>
          <cell r="O5038">
            <v>0</v>
          </cell>
        </row>
        <row r="5039">
          <cell r="A5039" t="str">
            <v>22</v>
          </cell>
          <cell r="B5039" t="str">
            <v>01</v>
          </cell>
          <cell r="C5039" t="str">
            <v>04</v>
          </cell>
          <cell r="D5039" t="str">
            <v>92</v>
          </cell>
          <cell r="E5039" t="str">
            <v>10</v>
          </cell>
          <cell r="F5039" t="str">
            <v>02</v>
          </cell>
          <cell r="G5039" t="str">
            <v>1</v>
          </cell>
          <cell r="H5039" t="str">
            <v>00</v>
          </cell>
          <cell r="I5039" t="str">
            <v>0</v>
          </cell>
          <cell r="K5039">
            <v>644817</v>
          </cell>
          <cell r="L5039">
            <v>347724.73961038963</v>
          </cell>
          <cell r="M5039">
            <v>336819</v>
          </cell>
          <cell r="N5039">
            <v>0</v>
          </cell>
          <cell r="O5039">
            <v>0</v>
          </cell>
        </row>
        <row r="5040">
          <cell r="A5040" t="str">
            <v>22</v>
          </cell>
          <cell r="B5040" t="str">
            <v>01</v>
          </cell>
          <cell r="C5040" t="str">
            <v>04</v>
          </cell>
          <cell r="D5040" t="str">
            <v>92</v>
          </cell>
          <cell r="E5040" t="str">
            <v>10</v>
          </cell>
          <cell r="F5040" t="str">
            <v>02</v>
          </cell>
          <cell r="G5040" t="str">
            <v>2</v>
          </cell>
          <cell r="H5040" t="str">
            <v>00</v>
          </cell>
          <cell r="I5040" t="str">
            <v>0</v>
          </cell>
          <cell r="K5040">
            <v>63181</v>
          </cell>
          <cell r="L5040">
            <v>2845.957142857143</v>
          </cell>
          <cell r="M5040">
            <v>63181</v>
          </cell>
          <cell r="N5040">
            <v>0</v>
          </cell>
          <cell r="O5040">
            <v>0</v>
          </cell>
        </row>
        <row r="5041">
          <cell r="A5041" t="str">
            <v>22</v>
          </cell>
          <cell r="B5041" t="str">
            <v>01</v>
          </cell>
          <cell r="C5041" t="str">
            <v>04</v>
          </cell>
          <cell r="D5041" t="str">
            <v>92</v>
          </cell>
          <cell r="E5041" t="str">
            <v>12</v>
          </cell>
          <cell r="F5041" t="str">
            <v>01</v>
          </cell>
          <cell r="G5041" t="str">
            <v>0</v>
          </cell>
          <cell r="H5041" t="str">
            <v>00</v>
          </cell>
          <cell r="I5041" t="str">
            <v>0</v>
          </cell>
          <cell r="J5041">
            <v>0</v>
          </cell>
          <cell r="K5041">
            <v>20000</v>
          </cell>
          <cell r="L5041">
            <v>3900.0487012987014</v>
          </cell>
          <cell r="M5041">
            <v>0</v>
          </cell>
          <cell r="N5041">
            <v>0</v>
          </cell>
          <cell r="O5041">
            <v>0</v>
          </cell>
        </row>
        <row r="5042">
          <cell r="A5042" t="str">
            <v>22</v>
          </cell>
          <cell r="B5042" t="str">
            <v>01</v>
          </cell>
          <cell r="C5042" t="str">
            <v>04</v>
          </cell>
          <cell r="D5042" t="str">
            <v>92</v>
          </cell>
          <cell r="E5042" t="str">
            <v>12</v>
          </cell>
          <cell r="F5042" t="str">
            <v>03</v>
          </cell>
          <cell r="G5042" t="str">
            <v>0</v>
          </cell>
          <cell r="H5042" t="str">
            <v>00</v>
          </cell>
          <cell r="I5042" t="str">
            <v>0</v>
          </cell>
          <cell r="K5042">
            <v>10000</v>
          </cell>
          <cell r="L5042">
            <v>14005.891396103896</v>
          </cell>
          <cell r="M5042">
            <v>0</v>
          </cell>
          <cell r="N5042">
            <v>0</v>
          </cell>
          <cell r="O5042">
            <v>0</v>
          </cell>
        </row>
        <row r="5043">
          <cell r="A5043" t="str">
            <v>22</v>
          </cell>
          <cell r="B5043" t="str">
            <v>01</v>
          </cell>
          <cell r="C5043" t="str">
            <v>04</v>
          </cell>
          <cell r="D5043" t="str">
            <v>92</v>
          </cell>
          <cell r="E5043" t="str">
            <v>13</v>
          </cell>
          <cell r="F5043" t="str">
            <v>01</v>
          </cell>
          <cell r="G5043" t="str">
            <v>0</v>
          </cell>
          <cell r="H5043" t="str">
            <v>00</v>
          </cell>
          <cell r="I5043" t="str">
            <v>0</v>
          </cell>
          <cell r="K5043">
            <v>20000</v>
          </cell>
          <cell r="L5043">
            <v>11619.644642857143</v>
          </cell>
          <cell r="M5043">
            <v>0</v>
          </cell>
          <cell r="N5043">
            <v>0</v>
          </cell>
          <cell r="O5043">
            <v>0</v>
          </cell>
        </row>
        <row r="5044">
          <cell r="A5044" t="str">
            <v>22</v>
          </cell>
          <cell r="B5044" t="str">
            <v>01</v>
          </cell>
          <cell r="C5044" t="str">
            <v>04</v>
          </cell>
          <cell r="D5044" t="str">
            <v>92</v>
          </cell>
          <cell r="E5044" t="str">
            <v>14</v>
          </cell>
          <cell r="F5044" t="str">
            <v>02</v>
          </cell>
          <cell r="G5044" t="str">
            <v>0</v>
          </cell>
          <cell r="H5044" t="str">
            <v>00</v>
          </cell>
          <cell r="I5044" t="str">
            <v>0</v>
          </cell>
          <cell r="K5044">
            <v>30000</v>
          </cell>
          <cell r="L5044">
            <v>32090.918506493505</v>
          </cell>
          <cell r="M5044">
            <v>20000</v>
          </cell>
          <cell r="N5044">
            <v>20000</v>
          </cell>
          <cell r="O5044">
            <v>20000</v>
          </cell>
        </row>
        <row r="5045">
          <cell r="A5045" t="str">
            <v>22</v>
          </cell>
          <cell r="B5045" t="str">
            <v>01</v>
          </cell>
          <cell r="C5045" t="str">
            <v>05</v>
          </cell>
          <cell r="D5045" t="str">
            <v>01</v>
          </cell>
          <cell r="E5045" t="str">
            <v>10</v>
          </cell>
          <cell r="F5045" t="str">
            <v>01</v>
          </cell>
          <cell r="G5045" t="str">
            <v>1</v>
          </cell>
          <cell r="H5045" t="str">
            <v>00</v>
          </cell>
          <cell r="I5045" t="str">
            <v>0</v>
          </cell>
          <cell r="J5045">
            <v>59194</v>
          </cell>
          <cell r="K5045">
            <v>101392</v>
          </cell>
          <cell r="L5045">
            <v>51397.060227272726</v>
          </cell>
          <cell r="M5045">
            <v>55859</v>
          </cell>
          <cell r="N5045">
            <v>55859</v>
          </cell>
          <cell r="O5045">
            <v>55859</v>
          </cell>
        </row>
        <row r="5046">
          <cell r="A5046" t="str">
            <v>22</v>
          </cell>
          <cell r="B5046" t="str">
            <v>01</v>
          </cell>
          <cell r="C5046" t="str">
            <v>05</v>
          </cell>
          <cell r="D5046" t="str">
            <v>01</v>
          </cell>
          <cell r="E5046" t="str">
            <v>10</v>
          </cell>
          <cell r="F5046" t="str">
            <v>02</v>
          </cell>
          <cell r="G5046" t="str">
            <v>1</v>
          </cell>
          <cell r="H5046" t="str">
            <v>00</v>
          </cell>
          <cell r="I5046" t="str">
            <v>0</v>
          </cell>
          <cell r="J5046">
            <v>0</v>
          </cell>
          <cell r="K5046">
            <v>1</v>
          </cell>
          <cell r="L5046">
            <v>1</v>
          </cell>
          <cell r="M5046">
            <v>3</v>
          </cell>
          <cell r="N5046">
            <v>3</v>
          </cell>
          <cell r="O5046">
            <v>3</v>
          </cell>
        </row>
        <row r="5047">
          <cell r="A5047" t="str">
            <v>22</v>
          </cell>
          <cell r="B5047" t="str">
            <v>01</v>
          </cell>
          <cell r="C5047" t="str">
            <v>05</v>
          </cell>
          <cell r="D5047" t="str">
            <v>01</v>
          </cell>
          <cell r="E5047" t="str">
            <v>10</v>
          </cell>
          <cell r="F5047" t="str">
            <v>11</v>
          </cell>
          <cell r="G5047" t="str">
            <v>1</v>
          </cell>
          <cell r="H5047" t="str">
            <v>00</v>
          </cell>
          <cell r="I5047" t="str">
            <v>0</v>
          </cell>
          <cell r="J5047">
            <v>1300</v>
          </cell>
          <cell r="K5047">
            <v>30000</v>
          </cell>
          <cell r="L5047">
            <v>355.51948051948051</v>
          </cell>
          <cell r="M5047">
            <v>30000</v>
          </cell>
          <cell r="N5047">
            <v>30000</v>
          </cell>
          <cell r="O5047">
            <v>30000</v>
          </cell>
        </row>
        <row r="5048">
          <cell r="A5048" t="str">
            <v>22</v>
          </cell>
          <cell r="B5048" t="str">
            <v>01</v>
          </cell>
          <cell r="C5048" t="str">
            <v>05</v>
          </cell>
          <cell r="D5048" t="str">
            <v>01</v>
          </cell>
          <cell r="E5048" t="str">
            <v>10</v>
          </cell>
          <cell r="F5048" t="str">
            <v>26</v>
          </cell>
          <cell r="G5048" t="str">
            <v>1</v>
          </cell>
          <cell r="H5048" t="str">
            <v>00</v>
          </cell>
          <cell r="I5048" t="str">
            <v>0</v>
          </cell>
          <cell r="J5048">
            <v>0</v>
          </cell>
          <cell r="K5048">
            <v>125</v>
          </cell>
          <cell r="L5048">
            <v>0</v>
          </cell>
          <cell r="M5048">
            <v>375</v>
          </cell>
          <cell r="N5048">
            <v>375</v>
          </cell>
          <cell r="O5048">
            <v>375</v>
          </cell>
        </row>
        <row r="5049">
          <cell r="A5049" t="str">
            <v>22</v>
          </cell>
          <cell r="B5049" t="str">
            <v>01</v>
          </cell>
          <cell r="C5049" t="str">
            <v>05</v>
          </cell>
          <cell r="D5049" t="str">
            <v>01</v>
          </cell>
          <cell r="E5049" t="str">
            <v>12</v>
          </cell>
          <cell r="F5049" t="str">
            <v>01</v>
          </cell>
          <cell r="G5049" t="str">
            <v>1</v>
          </cell>
          <cell r="H5049" t="str">
            <v>00</v>
          </cell>
          <cell r="I5049" t="str">
            <v>0</v>
          </cell>
          <cell r="J5049">
            <v>0</v>
          </cell>
          <cell r="K5049">
            <v>350</v>
          </cell>
          <cell r="L5049">
            <v>0</v>
          </cell>
          <cell r="M5049">
            <v>1900</v>
          </cell>
          <cell r="N5049">
            <v>1900</v>
          </cell>
          <cell r="O5049">
            <v>1900</v>
          </cell>
        </row>
        <row r="5050">
          <cell r="A5050" t="str">
            <v>22</v>
          </cell>
          <cell r="B5050" t="str">
            <v>01</v>
          </cell>
          <cell r="C5050" t="str">
            <v>05</v>
          </cell>
          <cell r="D5050" t="str">
            <v>01</v>
          </cell>
          <cell r="E5050" t="str">
            <v>12</v>
          </cell>
          <cell r="F5050" t="str">
            <v>04</v>
          </cell>
          <cell r="G5050" t="str">
            <v>1</v>
          </cell>
          <cell r="H5050" t="str">
            <v>00</v>
          </cell>
          <cell r="I5050" t="str">
            <v>0</v>
          </cell>
          <cell r="J5050">
            <v>0</v>
          </cell>
          <cell r="K5050">
            <v>100</v>
          </cell>
          <cell r="L5050">
            <v>0</v>
          </cell>
          <cell r="M5050">
            <v>0</v>
          </cell>
          <cell r="N5050">
            <v>0</v>
          </cell>
          <cell r="O5050">
            <v>0</v>
          </cell>
        </row>
        <row r="5051">
          <cell r="A5051" t="str">
            <v>22</v>
          </cell>
          <cell r="B5051" t="str">
            <v>01</v>
          </cell>
          <cell r="C5051" t="str">
            <v>05</v>
          </cell>
          <cell r="D5051" t="str">
            <v>01</v>
          </cell>
          <cell r="E5051" t="str">
            <v>12</v>
          </cell>
          <cell r="F5051" t="str">
            <v>06</v>
          </cell>
          <cell r="G5051" t="str">
            <v>1</v>
          </cell>
          <cell r="H5051" t="str">
            <v>00</v>
          </cell>
          <cell r="I5051" t="str">
            <v>0</v>
          </cell>
          <cell r="J5051">
            <v>0</v>
          </cell>
          <cell r="K5051">
            <v>200</v>
          </cell>
          <cell r="L5051">
            <v>0</v>
          </cell>
          <cell r="M5051">
            <v>0</v>
          </cell>
          <cell r="N5051">
            <v>0</v>
          </cell>
          <cell r="O5051">
            <v>0</v>
          </cell>
        </row>
        <row r="5052">
          <cell r="A5052" t="str">
            <v>22</v>
          </cell>
          <cell r="B5052" t="str">
            <v>01</v>
          </cell>
          <cell r="C5052" t="str">
            <v>05</v>
          </cell>
          <cell r="D5052" t="str">
            <v>01</v>
          </cell>
          <cell r="E5052" t="str">
            <v>13</v>
          </cell>
          <cell r="F5052" t="str">
            <v>01</v>
          </cell>
          <cell r="G5052" t="str">
            <v>1</v>
          </cell>
          <cell r="H5052" t="str">
            <v>00</v>
          </cell>
          <cell r="I5052" t="str">
            <v>0</v>
          </cell>
          <cell r="J5052">
            <v>336.4</v>
          </cell>
          <cell r="K5052">
            <v>350</v>
          </cell>
          <cell r="L5052">
            <v>328.74886363636369</v>
          </cell>
          <cell r="M5052">
            <v>650</v>
          </cell>
          <cell r="N5052">
            <v>650</v>
          </cell>
          <cell r="O5052">
            <v>650</v>
          </cell>
        </row>
        <row r="5053">
          <cell r="A5053" t="str">
            <v>22</v>
          </cell>
          <cell r="B5053" t="str">
            <v>01</v>
          </cell>
          <cell r="C5053" t="str">
            <v>05</v>
          </cell>
          <cell r="D5053" t="str">
            <v>01</v>
          </cell>
          <cell r="E5053" t="str">
            <v>13</v>
          </cell>
          <cell r="F5053" t="str">
            <v>04</v>
          </cell>
          <cell r="G5053" t="str">
            <v>1</v>
          </cell>
          <cell r="H5053" t="str">
            <v>00</v>
          </cell>
          <cell r="I5053" t="str">
            <v>0</v>
          </cell>
          <cell r="J5053">
            <v>0</v>
          </cell>
          <cell r="K5053">
            <v>500</v>
          </cell>
          <cell r="L5053">
            <v>0</v>
          </cell>
          <cell r="M5053">
            <v>500</v>
          </cell>
          <cell r="N5053">
            <v>500</v>
          </cell>
          <cell r="O5053">
            <v>500</v>
          </cell>
        </row>
        <row r="5054">
          <cell r="A5054" t="str">
            <v>22</v>
          </cell>
          <cell r="B5054" t="str">
            <v>01</v>
          </cell>
          <cell r="C5054" t="str">
            <v>05</v>
          </cell>
          <cell r="D5054" t="str">
            <v>01</v>
          </cell>
          <cell r="E5054" t="str">
            <v>13</v>
          </cell>
          <cell r="F5054" t="str">
            <v>09</v>
          </cell>
          <cell r="G5054" t="str">
            <v>1</v>
          </cell>
          <cell r="H5054" t="str">
            <v>00</v>
          </cell>
          <cell r="I5054" t="str">
            <v>0</v>
          </cell>
          <cell r="J5054">
            <v>0</v>
          </cell>
          <cell r="K5054">
            <v>500</v>
          </cell>
          <cell r="L5054">
            <v>71.103896103896105</v>
          </cell>
          <cell r="M5054">
            <v>500</v>
          </cell>
          <cell r="N5054">
            <v>500</v>
          </cell>
          <cell r="O5054">
            <v>500</v>
          </cell>
        </row>
        <row r="5055">
          <cell r="A5055" t="str">
            <v>22</v>
          </cell>
          <cell r="B5055" t="str">
            <v>01</v>
          </cell>
          <cell r="C5055" t="str">
            <v>05</v>
          </cell>
          <cell r="D5055" t="str">
            <v>01</v>
          </cell>
          <cell r="E5055" t="str">
            <v>14</v>
          </cell>
          <cell r="F5055" t="str">
            <v>06</v>
          </cell>
          <cell r="G5055" t="str">
            <v>1</v>
          </cell>
          <cell r="H5055" t="str">
            <v>00</v>
          </cell>
          <cell r="I5055" t="str">
            <v>0</v>
          </cell>
          <cell r="J5055">
            <v>0</v>
          </cell>
          <cell r="K5055">
            <v>180</v>
          </cell>
          <cell r="L5055">
            <v>0</v>
          </cell>
          <cell r="M5055">
            <v>830</v>
          </cell>
          <cell r="N5055">
            <v>830</v>
          </cell>
          <cell r="O5055">
            <v>830</v>
          </cell>
        </row>
        <row r="5056">
          <cell r="A5056" t="str">
            <v>22</v>
          </cell>
          <cell r="B5056" t="str">
            <v>01</v>
          </cell>
          <cell r="C5056" t="str">
            <v>05</v>
          </cell>
          <cell r="D5056" t="str">
            <v>01</v>
          </cell>
          <cell r="E5056" t="str">
            <v>14</v>
          </cell>
          <cell r="F5056" t="str">
            <v>07</v>
          </cell>
          <cell r="G5056" t="str">
            <v>1</v>
          </cell>
          <cell r="H5056" t="str">
            <v>00</v>
          </cell>
          <cell r="I5056" t="str">
            <v>0</v>
          </cell>
          <cell r="J5056">
            <v>0</v>
          </cell>
          <cell r="K5056">
            <v>300</v>
          </cell>
          <cell r="L5056">
            <v>0</v>
          </cell>
          <cell r="M5056">
            <v>1350</v>
          </cell>
          <cell r="N5056">
            <v>1350</v>
          </cell>
          <cell r="O5056">
            <v>1350</v>
          </cell>
        </row>
        <row r="5057">
          <cell r="A5057" t="str">
            <v>22</v>
          </cell>
          <cell r="B5057" t="str">
            <v>01</v>
          </cell>
          <cell r="C5057" t="str">
            <v>05</v>
          </cell>
          <cell r="D5057" t="str">
            <v>01</v>
          </cell>
          <cell r="E5057" t="str">
            <v>14</v>
          </cell>
          <cell r="F5057" t="str">
            <v>14</v>
          </cell>
          <cell r="G5057" t="str">
            <v>1</v>
          </cell>
          <cell r="H5057" t="str">
            <v>00</v>
          </cell>
          <cell r="I5057" t="str">
            <v>0</v>
          </cell>
          <cell r="J5057">
            <v>0</v>
          </cell>
          <cell r="K5057">
            <v>0</v>
          </cell>
          <cell r="L5057">
            <v>0</v>
          </cell>
          <cell r="M5057">
            <v>50000</v>
          </cell>
          <cell r="N5057">
            <v>0</v>
          </cell>
          <cell r="O5057">
            <v>0</v>
          </cell>
        </row>
        <row r="5058">
          <cell r="A5058" t="str">
            <v>22</v>
          </cell>
          <cell r="B5058" t="str">
            <v>01</v>
          </cell>
          <cell r="C5058" t="str">
            <v>05</v>
          </cell>
          <cell r="D5058" t="str">
            <v>02</v>
          </cell>
          <cell r="E5058" t="str">
            <v>10</v>
          </cell>
          <cell r="F5058" t="str">
            <v>26</v>
          </cell>
          <cell r="G5058" t="str">
            <v>1</v>
          </cell>
          <cell r="H5058" t="str">
            <v>00</v>
          </cell>
          <cell r="I5058" t="str">
            <v>0</v>
          </cell>
          <cell r="J5058">
            <v>0</v>
          </cell>
          <cell r="K5058">
            <v>125</v>
          </cell>
          <cell r="L5058">
            <v>0</v>
          </cell>
          <cell r="M5058">
            <v>0</v>
          </cell>
          <cell r="N5058">
            <v>0</v>
          </cell>
          <cell r="O5058">
            <v>0</v>
          </cell>
        </row>
        <row r="5059">
          <cell r="A5059" t="str">
            <v>22</v>
          </cell>
          <cell r="B5059" t="str">
            <v>01</v>
          </cell>
          <cell r="C5059" t="str">
            <v>05</v>
          </cell>
          <cell r="D5059" t="str">
            <v>02</v>
          </cell>
          <cell r="E5059" t="str">
            <v>12</v>
          </cell>
          <cell r="F5059" t="str">
            <v>01</v>
          </cell>
          <cell r="G5059" t="str">
            <v>1</v>
          </cell>
          <cell r="H5059" t="str">
            <v>00</v>
          </cell>
          <cell r="I5059" t="str">
            <v>0</v>
          </cell>
          <cell r="J5059">
            <v>0</v>
          </cell>
          <cell r="K5059">
            <v>350</v>
          </cell>
          <cell r="L5059">
            <v>0</v>
          </cell>
          <cell r="M5059">
            <v>0</v>
          </cell>
          <cell r="N5059">
            <v>0</v>
          </cell>
          <cell r="O5059">
            <v>0</v>
          </cell>
        </row>
        <row r="5060">
          <cell r="A5060" t="str">
            <v>22</v>
          </cell>
          <cell r="B5060" t="str">
            <v>01</v>
          </cell>
          <cell r="C5060" t="str">
            <v>05</v>
          </cell>
          <cell r="D5060" t="str">
            <v>02</v>
          </cell>
          <cell r="E5060" t="str">
            <v>14</v>
          </cell>
          <cell r="F5060" t="str">
            <v>06</v>
          </cell>
          <cell r="G5060" t="str">
            <v>1</v>
          </cell>
          <cell r="H5060" t="str">
            <v>00</v>
          </cell>
          <cell r="I5060" t="str">
            <v>0</v>
          </cell>
          <cell r="J5060">
            <v>2138.17</v>
          </cell>
          <cell r="K5060">
            <v>200</v>
          </cell>
          <cell r="L5060">
            <v>0</v>
          </cell>
          <cell r="M5060">
            <v>0</v>
          </cell>
          <cell r="N5060">
            <v>0</v>
          </cell>
          <cell r="O5060">
            <v>0</v>
          </cell>
        </row>
        <row r="5061">
          <cell r="A5061" t="str">
            <v>22</v>
          </cell>
          <cell r="B5061" t="str">
            <v>01</v>
          </cell>
          <cell r="C5061" t="str">
            <v>05</v>
          </cell>
          <cell r="D5061" t="str">
            <v>02</v>
          </cell>
          <cell r="E5061" t="str">
            <v>14</v>
          </cell>
          <cell r="F5061" t="str">
            <v>07</v>
          </cell>
          <cell r="G5061" t="str">
            <v>1</v>
          </cell>
          <cell r="H5061" t="str">
            <v>00</v>
          </cell>
          <cell r="I5061" t="str">
            <v>0</v>
          </cell>
          <cell r="J5061">
            <v>0</v>
          </cell>
          <cell r="K5061">
            <v>300</v>
          </cell>
          <cell r="L5061">
            <v>0</v>
          </cell>
          <cell r="M5061">
            <v>0</v>
          </cell>
          <cell r="N5061">
            <v>0</v>
          </cell>
          <cell r="O5061">
            <v>0</v>
          </cell>
        </row>
        <row r="5062">
          <cell r="A5062" t="str">
            <v>22</v>
          </cell>
          <cell r="B5062" t="str">
            <v>01</v>
          </cell>
          <cell r="C5062" t="str">
            <v>05</v>
          </cell>
          <cell r="D5062" t="str">
            <v>03</v>
          </cell>
          <cell r="E5062" t="str">
            <v>10</v>
          </cell>
          <cell r="F5062" t="str">
            <v>26</v>
          </cell>
          <cell r="G5062" t="str">
            <v>1</v>
          </cell>
          <cell r="H5062" t="str">
            <v>00</v>
          </cell>
          <cell r="I5062" t="str">
            <v>0</v>
          </cell>
          <cell r="J5062">
            <v>0</v>
          </cell>
          <cell r="K5062">
            <v>125</v>
          </cell>
          <cell r="L5062">
            <v>0</v>
          </cell>
          <cell r="M5062">
            <v>0</v>
          </cell>
          <cell r="N5062">
            <v>0</v>
          </cell>
          <cell r="O5062">
            <v>0</v>
          </cell>
        </row>
        <row r="5063">
          <cell r="A5063" t="str">
            <v>22</v>
          </cell>
          <cell r="B5063" t="str">
            <v>01</v>
          </cell>
          <cell r="C5063" t="str">
            <v>05</v>
          </cell>
          <cell r="D5063" t="str">
            <v>03</v>
          </cell>
          <cell r="E5063" t="str">
            <v>12</v>
          </cell>
          <cell r="F5063" t="str">
            <v>01</v>
          </cell>
          <cell r="G5063" t="str">
            <v>1</v>
          </cell>
          <cell r="H5063" t="str">
            <v>00</v>
          </cell>
          <cell r="I5063" t="str">
            <v>0</v>
          </cell>
          <cell r="J5063">
            <v>0</v>
          </cell>
          <cell r="K5063">
            <v>500</v>
          </cell>
          <cell r="L5063">
            <v>0</v>
          </cell>
          <cell r="M5063">
            <v>0</v>
          </cell>
          <cell r="N5063">
            <v>0</v>
          </cell>
          <cell r="O5063">
            <v>0</v>
          </cell>
        </row>
        <row r="5064">
          <cell r="A5064" t="str">
            <v>22</v>
          </cell>
          <cell r="B5064" t="str">
            <v>01</v>
          </cell>
          <cell r="C5064" t="str">
            <v>05</v>
          </cell>
          <cell r="D5064" t="str">
            <v>03</v>
          </cell>
          <cell r="E5064" t="str">
            <v>14</v>
          </cell>
          <cell r="F5064" t="str">
            <v>06</v>
          </cell>
          <cell r="G5064" t="str">
            <v>1</v>
          </cell>
          <cell r="H5064" t="str">
            <v>00</v>
          </cell>
          <cell r="I5064" t="str">
            <v>0</v>
          </cell>
          <cell r="J5064">
            <v>300</v>
          </cell>
          <cell r="K5064">
            <v>450</v>
          </cell>
          <cell r="L5064">
            <v>309.17159090909092</v>
          </cell>
          <cell r="M5064">
            <v>0</v>
          </cell>
          <cell r="N5064">
            <v>0</v>
          </cell>
          <cell r="O5064">
            <v>0</v>
          </cell>
        </row>
        <row r="5065">
          <cell r="A5065" t="str">
            <v>22</v>
          </cell>
          <cell r="B5065" t="str">
            <v>01</v>
          </cell>
          <cell r="C5065" t="str">
            <v>06</v>
          </cell>
          <cell r="D5065" t="str">
            <v>01</v>
          </cell>
          <cell r="E5065" t="str">
            <v>10</v>
          </cell>
          <cell r="F5065" t="str">
            <v>01</v>
          </cell>
          <cell r="G5065" t="str">
            <v>1</v>
          </cell>
          <cell r="H5065" t="str">
            <v>00</v>
          </cell>
          <cell r="I5065" t="str">
            <v>0</v>
          </cell>
          <cell r="J5065">
            <v>92799</v>
          </cell>
          <cell r="K5065">
            <v>204744</v>
          </cell>
          <cell r="L5065">
            <v>73318.047727272729</v>
          </cell>
          <cell r="M5065">
            <v>53832</v>
          </cell>
          <cell r="N5065">
            <v>53832</v>
          </cell>
          <cell r="O5065">
            <v>53832</v>
          </cell>
        </row>
        <row r="5066">
          <cell r="A5066" t="str">
            <v>22</v>
          </cell>
          <cell r="B5066" t="str">
            <v>01</v>
          </cell>
          <cell r="C5066" t="str">
            <v>06</v>
          </cell>
          <cell r="D5066" t="str">
            <v>01</v>
          </cell>
          <cell r="E5066" t="str">
            <v>10</v>
          </cell>
          <cell r="F5066" t="str">
            <v>26</v>
          </cell>
          <cell r="G5066" t="str">
            <v>1</v>
          </cell>
          <cell r="H5066" t="str">
            <v>00</v>
          </cell>
          <cell r="I5066" t="str">
            <v>0</v>
          </cell>
          <cell r="J5066">
            <v>0</v>
          </cell>
          <cell r="K5066">
            <v>250</v>
          </cell>
          <cell r="L5066">
            <v>117.70064935064934</v>
          </cell>
          <cell r="M5066">
            <v>250</v>
          </cell>
          <cell r="N5066">
            <v>250</v>
          </cell>
          <cell r="O5066">
            <v>250</v>
          </cell>
        </row>
        <row r="5067">
          <cell r="A5067" t="str">
            <v>22</v>
          </cell>
          <cell r="B5067" t="str">
            <v>01</v>
          </cell>
          <cell r="C5067" t="str">
            <v>06</v>
          </cell>
          <cell r="D5067" t="str">
            <v>01</v>
          </cell>
          <cell r="E5067" t="str">
            <v>11</v>
          </cell>
          <cell r="F5067" t="str">
            <v>01</v>
          </cell>
          <cell r="G5067" t="str">
            <v>1</v>
          </cell>
          <cell r="H5067" t="str">
            <v>00</v>
          </cell>
          <cell r="I5067" t="str">
            <v>0</v>
          </cell>
          <cell r="J5067">
            <v>317</v>
          </cell>
          <cell r="K5067">
            <v>5000</v>
          </cell>
          <cell r="L5067">
            <v>0</v>
          </cell>
          <cell r="M5067">
            <v>5000</v>
          </cell>
          <cell r="N5067">
            <v>5000</v>
          </cell>
          <cell r="O5067">
            <v>5000</v>
          </cell>
        </row>
        <row r="5068">
          <cell r="A5068" t="str">
            <v>22</v>
          </cell>
          <cell r="B5068" t="str">
            <v>01</v>
          </cell>
          <cell r="C5068" t="str">
            <v>06</v>
          </cell>
          <cell r="D5068" t="str">
            <v>01</v>
          </cell>
          <cell r="E5068" t="str">
            <v>12</v>
          </cell>
          <cell r="F5068" t="str">
            <v>01</v>
          </cell>
          <cell r="G5068" t="str">
            <v>1</v>
          </cell>
          <cell r="H5068" t="str">
            <v>00</v>
          </cell>
          <cell r="I5068" t="str">
            <v>0</v>
          </cell>
          <cell r="J5068">
            <v>0</v>
          </cell>
          <cell r="K5068">
            <v>4000</v>
          </cell>
          <cell r="L5068">
            <v>0</v>
          </cell>
          <cell r="M5068">
            <v>4000</v>
          </cell>
          <cell r="N5068">
            <v>4000</v>
          </cell>
          <cell r="O5068">
            <v>4000</v>
          </cell>
        </row>
        <row r="5069">
          <cell r="A5069" t="str">
            <v>22</v>
          </cell>
          <cell r="B5069" t="str">
            <v>01</v>
          </cell>
          <cell r="C5069" t="str">
            <v>06</v>
          </cell>
          <cell r="D5069" t="str">
            <v>01</v>
          </cell>
          <cell r="E5069" t="str">
            <v>12</v>
          </cell>
          <cell r="F5069" t="str">
            <v>01</v>
          </cell>
          <cell r="G5069" t="str">
            <v>2</v>
          </cell>
          <cell r="H5069" t="str">
            <v>00</v>
          </cell>
          <cell r="I5069" t="str">
            <v>0</v>
          </cell>
          <cell r="J5069">
            <v>659</v>
          </cell>
          <cell r="K5069">
            <v>700</v>
          </cell>
          <cell r="L5069">
            <v>794.77564935064936</v>
          </cell>
          <cell r="M5069">
            <v>0</v>
          </cell>
          <cell r="N5069">
            <v>0</v>
          </cell>
          <cell r="O5069">
            <v>0</v>
          </cell>
        </row>
        <row r="5070">
          <cell r="A5070" t="str">
            <v>22</v>
          </cell>
          <cell r="B5070" t="str">
            <v>01</v>
          </cell>
          <cell r="C5070" t="str">
            <v>06</v>
          </cell>
          <cell r="D5070" t="str">
            <v>01</v>
          </cell>
          <cell r="E5070" t="str">
            <v>12</v>
          </cell>
          <cell r="F5070" t="str">
            <v>03</v>
          </cell>
          <cell r="G5070" t="str">
            <v>1</v>
          </cell>
          <cell r="H5070" t="str">
            <v>00</v>
          </cell>
          <cell r="I5070" t="str">
            <v>0</v>
          </cell>
          <cell r="J5070">
            <v>0</v>
          </cell>
          <cell r="K5070">
            <v>1800</v>
          </cell>
          <cell r="L5070">
            <v>0</v>
          </cell>
          <cell r="M5070">
            <v>2550</v>
          </cell>
          <cell r="N5070">
            <v>2550</v>
          </cell>
          <cell r="O5070">
            <v>2550</v>
          </cell>
        </row>
        <row r="5071">
          <cell r="A5071" t="str">
            <v>22</v>
          </cell>
          <cell r="B5071" t="str">
            <v>01</v>
          </cell>
          <cell r="C5071" t="str">
            <v>06</v>
          </cell>
          <cell r="D5071" t="str">
            <v>01</v>
          </cell>
          <cell r="E5071" t="str">
            <v>12</v>
          </cell>
          <cell r="F5071" t="str">
            <v>03</v>
          </cell>
          <cell r="G5071" t="str">
            <v>2</v>
          </cell>
          <cell r="H5071" t="str">
            <v>00</v>
          </cell>
          <cell r="I5071" t="str">
            <v>0</v>
          </cell>
          <cell r="J5071">
            <v>727.84</v>
          </cell>
          <cell r="K5071">
            <v>750</v>
          </cell>
          <cell r="L5071">
            <v>0</v>
          </cell>
          <cell r="M5071">
            <v>0</v>
          </cell>
          <cell r="N5071">
            <v>0</v>
          </cell>
          <cell r="O5071">
            <v>0</v>
          </cell>
        </row>
        <row r="5072">
          <cell r="A5072" t="str">
            <v>22</v>
          </cell>
          <cell r="B5072" t="str">
            <v>01</v>
          </cell>
          <cell r="C5072" t="str">
            <v>06</v>
          </cell>
          <cell r="D5072" t="str">
            <v>01</v>
          </cell>
          <cell r="E5072" t="str">
            <v>12</v>
          </cell>
          <cell r="F5072" t="str">
            <v>04</v>
          </cell>
          <cell r="G5072" t="str">
            <v>1</v>
          </cell>
          <cell r="H5072" t="str">
            <v>00</v>
          </cell>
          <cell r="I5072" t="str">
            <v>0</v>
          </cell>
          <cell r="J5072">
            <v>0</v>
          </cell>
          <cell r="K5072">
            <v>1000</v>
          </cell>
          <cell r="L5072">
            <v>0</v>
          </cell>
          <cell r="M5072">
            <v>1000</v>
          </cell>
          <cell r="N5072">
            <v>1000</v>
          </cell>
          <cell r="O5072">
            <v>1000</v>
          </cell>
        </row>
        <row r="5073">
          <cell r="A5073" t="str">
            <v>22</v>
          </cell>
          <cell r="B5073" t="str">
            <v>01</v>
          </cell>
          <cell r="C5073" t="str">
            <v>06</v>
          </cell>
          <cell r="D5073" t="str">
            <v>01</v>
          </cell>
          <cell r="E5073" t="str">
            <v>13</v>
          </cell>
          <cell r="F5073" t="str">
            <v>01</v>
          </cell>
          <cell r="G5073" t="str">
            <v>1</v>
          </cell>
          <cell r="H5073" t="str">
            <v>00</v>
          </cell>
          <cell r="I5073" t="str">
            <v>0</v>
          </cell>
          <cell r="J5073">
            <v>0</v>
          </cell>
          <cell r="K5073">
            <v>3000</v>
          </cell>
          <cell r="L5073">
            <v>0</v>
          </cell>
          <cell r="M5073">
            <v>3000</v>
          </cell>
          <cell r="N5073">
            <v>3000</v>
          </cell>
          <cell r="O5073">
            <v>3000</v>
          </cell>
        </row>
        <row r="5074">
          <cell r="A5074" t="str">
            <v>22</v>
          </cell>
          <cell r="B5074" t="str">
            <v>01</v>
          </cell>
          <cell r="C5074" t="str">
            <v>06</v>
          </cell>
          <cell r="D5074" t="str">
            <v>01</v>
          </cell>
          <cell r="E5074" t="str">
            <v>13</v>
          </cell>
          <cell r="F5074" t="str">
            <v>09</v>
          </cell>
          <cell r="G5074" t="str">
            <v>1</v>
          </cell>
          <cell r="H5074" t="str">
            <v>00</v>
          </cell>
          <cell r="I5074" t="str">
            <v>0</v>
          </cell>
          <cell r="J5074">
            <v>0</v>
          </cell>
          <cell r="K5074">
            <v>1500</v>
          </cell>
          <cell r="L5074">
            <v>0</v>
          </cell>
          <cell r="M5074">
            <v>1500</v>
          </cell>
          <cell r="N5074">
            <v>1500</v>
          </cell>
          <cell r="O5074">
            <v>1500</v>
          </cell>
        </row>
        <row r="5075">
          <cell r="A5075" t="str">
            <v>22</v>
          </cell>
          <cell r="B5075" t="str">
            <v>01</v>
          </cell>
          <cell r="C5075" t="str">
            <v>06</v>
          </cell>
          <cell r="D5075" t="str">
            <v>01</v>
          </cell>
          <cell r="E5075" t="str">
            <v>14</v>
          </cell>
          <cell r="F5075" t="str">
            <v>02</v>
          </cell>
          <cell r="G5075" t="str">
            <v>1</v>
          </cell>
          <cell r="H5075" t="str">
            <v>00</v>
          </cell>
          <cell r="I5075" t="str">
            <v>0</v>
          </cell>
          <cell r="J5075">
            <v>0</v>
          </cell>
          <cell r="K5075">
            <v>5000</v>
          </cell>
          <cell r="L5075">
            <v>0</v>
          </cell>
          <cell r="M5075">
            <v>5000</v>
          </cell>
          <cell r="N5075">
            <v>5000</v>
          </cell>
          <cell r="O5075">
            <v>5000</v>
          </cell>
        </row>
        <row r="5076">
          <cell r="A5076" t="str">
            <v>22</v>
          </cell>
          <cell r="B5076" t="str">
            <v>01</v>
          </cell>
          <cell r="C5076" t="str">
            <v>06</v>
          </cell>
          <cell r="D5076" t="str">
            <v>01</v>
          </cell>
          <cell r="E5076" t="str">
            <v>14</v>
          </cell>
          <cell r="F5076" t="str">
            <v>06</v>
          </cell>
          <cell r="G5076" t="str">
            <v>1</v>
          </cell>
          <cell r="H5076" t="str">
            <v>00</v>
          </cell>
          <cell r="I5076" t="str">
            <v>0</v>
          </cell>
          <cell r="J5076">
            <v>0</v>
          </cell>
          <cell r="K5076">
            <v>1200</v>
          </cell>
          <cell r="L5076">
            <v>0</v>
          </cell>
          <cell r="M5076">
            <v>1950</v>
          </cell>
          <cell r="N5076">
            <v>1950</v>
          </cell>
          <cell r="O5076">
            <v>1950</v>
          </cell>
        </row>
        <row r="5077">
          <cell r="A5077" t="str">
            <v>22</v>
          </cell>
          <cell r="B5077" t="str">
            <v>01</v>
          </cell>
          <cell r="C5077" t="str">
            <v>06</v>
          </cell>
          <cell r="D5077" t="str">
            <v>01</v>
          </cell>
          <cell r="E5077" t="str">
            <v>14</v>
          </cell>
          <cell r="F5077" t="str">
            <v>06</v>
          </cell>
          <cell r="G5077" t="str">
            <v>2</v>
          </cell>
          <cell r="H5077" t="str">
            <v>00</v>
          </cell>
          <cell r="I5077" t="str">
            <v>0</v>
          </cell>
          <cell r="J5077">
            <v>750</v>
          </cell>
          <cell r="K5077">
            <v>750</v>
          </cell>
          <cell r="L5077">
            <v>322.81168831168827</v>
          </cell>
          <cell r="M5077">
            <v>0</v>
          </cell>
          <cell r="N5077">
            <v>0</v>
          </cell>
          <cell r="O5077">
            <v>0</v>
          </cell>
        </row>
        <row r="5078">
          <cell r="A5078" t="str">
            <v>22</v>
          </cell>
          <cell r="B5078" t="str">
            <v>01</v>
          </cell>
          <cell r="C5078" t="str">
            <v>06</v>
          </cell>
          <cell r="D5078" t="str">
            <v>01</v>
          </cell>
          <cell r="E5078" t="str">
            <v>14</v>
          </cell>
          <cell r="F5078" t="str">
            <v>07</v>
          </cell>
          <cell r="G5078" t="str">
            <v>1</v>
          </cell>
          <cell r="H5078" t="str">
            <v>00</v>
          </cell>
          <cell r="I5078" t="str">
            <v>0</v>
          </cell>
          <cell r="J5078">
            <v>0</v>
          </cell>
          <cell r="K5078">
            <v>3000</v>
          </cell>
          <cell r="L5078">
            <v>0</v>
          </cell>
          <cell r="M5078">
            <v>3000</v>
          </cell>
          <cell r="N5078">
            <v>3000</v>
          </cell>
          <cell r="O5078">
            <v>3000</v>
          </cell>
        </row>
        <row r="5079">
          <cell r="A5079" t="str">
            <v>22</v>
          </cell>
          <cell r="B5079" t="str">
            <v>01</v>
          </cell>
          <cell r="C5079" t="str">
            <v>06</v>
          </cell>
          <cell r="D5079" t="str">
            <v>01</v>
          </cell>
          <cell r="E5079" t="str">
            <v>14</v>
          </cell>
          <cell r="F5079" t="str">
            <v>07</v>
          </cell>
          <cell r="G5079" t="str">
            <v>2</v>
          </cell>
          <cell r="H5079" t="str">
            <v>00</v>
          </cell>
          <cell r="I5079" t="str">
            <v>0</v>
          </cell>
          <cell r="J5079">
            <v>719.87</v>
          </cell>
          <cell r="K5079">
            <v>750</v>
          </cell>
          <cell r="L5079">
            <v>868.52224025974022</v>
          </cell>
          <cell r="M5079">
            <v>0</v>
          </cell>
          <cell r="N5079">
            <v>0</v>
          </cell>
          <cell r="O5079">
            <v>0</v>
          </cell>
        </row>
        <row r="5080">
          <cell r="A5080" t="str">
            <v>22</v>
          </cell>
          <cell r="B5080" t="str">
            <v>01</v>
          </cell>
          <cell r="C5080" t="str">
            <v>06</v>
          </cell>
          <cell r="D5080" t="str">
            <v>01</v>
          </cell>
          <cell r="E5080" t="str">
            <v>14</v>
          </cell>
          <cell r="F5080" t="str">
            <v>09</v>
          </cell>
          <cell r="G5080" t="str">
            <v>2</v>
          </cell>
          <cell r="H5080" t="str">
            <v>00</v>
          </cell>
          <cell r="I5080" t="str">
            <v>0</v>
          </cell>
          <cell r="J5080">
            <v>0</v>
          </cell>
          <cell r="K5080">
            <v>1</v>
          </cell>
          <cell r="L5080">
            <v>0</v>
          </cell>
          <cell r="M5080">
            <v>1</v>
          </cell>
          <cell r="N5080">
            <v>1</v>
          </cell>
          <cell r="O5080">
            <v>1</v>
          </cell>
        </row>
        <row r="5081">
          <cell r="A5081" t="str">
            <v>22</v>
          </cell>
          <cell r="B5081" t="str">
            <v>01</v>
          </cell>
          <cell r="C5081" t="str">
            <v>06</v>
          </cell>
          <cell r="D5081" t="str">
            <v>01</v>
          </cell>
          <cell r="E5081" t="str">
            <v>14</v>
          </cell>
          <cell r="F5081" t="str">
            <v>13</v>
          </cell>
          <cell r="G5081" t="str">
            <v>1</v>
          </cell>
          <cell r="H5081" t="str">
            <v>00</v>
          </cell>
          <cell r="I5081" t="str">
            <v>0</v>
          </cell>
          <cell r="J5081">
            <v>0</v>
          </cell>
          <cell r="K5081">
            <v>10610</v>
          </cell>
          <cell r="L5081">
            <v>0</v>
          </cell>
          <cell r="M5081">
            <v>0</v>
          </cell>
          <cell r="N5081">
            <v>0</v>
          </cell>
          <cell r="O5081">
            <v>0</v>
          </cell>
        </row>
        <row r="5082">
          <cell r="A5082" t="str">
            <v>22</v>
          </cell>
          <cell r="B5082" t="str">
            <v>01</v>
          </cell>
          <cell r="C5082" t="str">
            <v>07</v>
          </cell>
          <cell r="D5082" t="str">
            <v>01</v>
          </cell>
          <cell r="E5082" t="str">
            <v>11</v>
          </cell>
          <cell r="F5082" t="str">
            <v>01</v>
          </cell>
          <cell r="G5082" t="str">
            <v>1</v>
          </cell>
          <cell r="H5082" t="str">
            <v>00</v>
          </cell>
          <cell r="I5082" t="str">
            <v>0</v>
          </cell>
          <cell r="J5082">
            <v>1700</v>
          </cell>
          <cell r="K5082">
            <v>0</v>
          </cell>
          <cell r="L5082">
            <v>0</v>
          </cell>
          <cell r="M5082">
            <v>0</v>
          </cell>
          <cell r="N5082">
            <v>0</v>
          </cell>
          <cell r="O5082">
            <v>0</v>
          </cell>
        </row>
        <row r="5083">
          <cell r="A5083" t="str">
            <v>22</v>
          </cell>
          <cell r="B5083" t="str">
            <v>01</v>
          </cell>
          <cell r="C5083" t="str">
            <v>07</v>
          </cell>
          <cell r="D5083" t="str">
            <v>01</v>
          </cell>
          <cell r="E5083" t="str">
            <v>12</v>
          </cell>
          <cell r="F5083" t="str">
            <v>02</v>
          </cell>
          <cell r="G5083" t="str">
            <v>1</v>
          </cell>
          <cell r="H5083" t="str">
            <v>00</v>
          </cell>
          <cell r="I5083" t="str">
            <v>0</v>
          </cell>
          <cell r="J5083">
            <v>0</v>
          </cell>
          <cell r="K5083">
            <v>0</v>
          </cell>
          <cell r="L5083">
            <v>0</v>
          </cell>
          <cell r="M5083">
            <v>0</v>
          </cell>
          <cell r="N5083">
            <v>0</v>
          </cell>
          <cell r="O5083">
            <v>0</v>
          </cell>
        </row>
        <row r="5084">
          <cell r="A5084" t="str">
            <v>22</v>
          </cell>
          <cell r="B5084" t="str">
            <v>01</v>
          </cell>
          <cell r="C5084" t="str">
            <v>07</v>
          </cell>
          <cell r="D5084" t="str">
            <v>01</v>
          </cell>
          <cell r="E5084" t="str">
            <v>12</v>
          </cell>
          <cell r="F5084" t="str">
            <v>05</v>
          </cell>
          <cell r="G5084" t="str">
            <v>1</v>
          </cell>
          <cell r="H5084" t="str">
            <v>00</v>
          </cell>
          <cell r="I5084" t="str">
            <v>0</v>
          </cell>
          <cell r="J5084">
            <v>1942.35</v>
          </cell>
          <cell r="K5084">
            <v>0</v>
          </cell>
          <cell r="L5084">
            <v>0</v>
          </cell>
          <cell r="M5084">
            <v>0</v>
          </cell>
          <cell r="N5084">
            <v>0</v>
          </cell>
          <cell r="O5084">
            <v>0</v>
          </cell>
        </row>
        <row r="5085">
          <cell r="A5085" t="str">
            <v>22</v>
          </cell>
          <cell r="B5085" t="str">
            <v>01</v>
          </cell>
          <cell r="C5085" t="str">
            <v>07</v>
          </cell>
          <cell r="D5085" t="str">
            <v>01</v>
          </cell>
          <cell r="E5085" t="str">
            <v>13</v>
          </cell>
          <cell r="F5085" t="str">
            <v>38</v>
          </cell>
          <cell r="G5085" t="str">
            <v>1</v>
          </cell>
          <cell r="H5085" t="str">
            <v>00</v>
          </cell>
          <cell r="I5085" t="str">
            <v>0</v>
          </cell>
          <cell r="J5085">
            <v>3805.85</v>
          </cell>
          <cell r="K5085">
            <v>0</v>
          </cell>
          <cell r="L5085">
            <v>0</v>
          </cell>
          <cell r="M5085">
            <v>0</v>
          </cell>
          <cell r="N5085">
            <v>0</v>
          </cell>
          <cell r="O5085">
            <v>0</v>
          </cell>
        </row>
        <row r="5086">
          <cell r="A5086" t="str">
            <v>22</v>
          </cell>
          <cell r="B5086" t="str">
            <v>01</v>
          </cell>
          <cell r="C5086" t="str">
            <v>07</v>
          </cell>
          <cell r="D5086" t="str">
            <v>01</v>
          </cell>
          <cell r="E5086" t="str">
            <v>14</v>
          </cell>
          <cell r="F5086" t="str">
            <v>07</v>
          </cell>
          <cell r="G5086" t="str">
            <v>1</v>
          </cell>
          <cell r="H5086" t="str">
            <v>00</v>
          </cell>
          <cell r="I5086" t="str">
            <v>0</v>
          </cell>
          <cell r="J5086">
            <v>759</v>
          </cell>
          <cell r="K5086">
            <v>0</v>
          </cell>
          <cell r="L5086">
            <v>0</v>
          </cell>
          <cell r="M5086">
            <v>0</v>
          </cell>
          <cell r="N5086">
            <v>0</v>
          </cell>
          <cell r="O5086">
            <v>0</v>
          </cell>
        </row>
        <row r="5087">
          <cell r="A5087" t="str">
            <v>22</v>
          </cell>
          <cell r="B5087" t="str">
            <v>01</v>
          </cell>
          <cell r="C5087" t="str">
            <v>07</v>
          </cell>
          <cell r="D5087" t="str">
            <v>01</v>
          </cell>
          <cell r="E5087" t="str">
            <v>20</v>
          </cell>
          <cell r="F5087" t="str">
            <v>01</v>
          </cell>
          <cell r="G5087" t="str">
            <v>1</v>
          </cell>
          <cell r="H5087" t="str">
            <v>00</v>
          </cell>
          <cell r="I5087" t="str">
            <v>0</v>
          </cell>
          <cell r="J5087">
            <v>4711.26</v>
          </cell>
          <cell r="K5087">
            <v>1</v>
          </cell>
          <cell r="L5087">
            <v>0</v>
          </cell>
          <cell r="M5087">
            <v>0</v>
          </cell>
          <cell r="N5087">
            <v>0</v>
          </cell>
          <cell r="O5087">
            <v>0</v>
          </cell>
        </row>
        <row r="5088">
          <cell r="A5088" t="str">
            <v>22</v>
          </cell>
          <cell r="B5088" t="str">
            <v>01</v>
          </cell>
          <cell r="C5088" t="str">
            <v>07</v>
          </cell>
          <cell r="D5088" t="str">
            <v>01</v>
          </cell>
          <cell r="E5088" t="str">
            <v>20</v>
          </cell>
          <cell r="F5088" t="str">
            <v>05</v>
          </cell>
          <cell r="G5088" t="str">
            <v>1</v>
          </cell>
          <cell r="H5088" t="str">
            <v>00</v>
          </cell>
          <cell r="I5088" t="str">
            <v>0</v>
          </cell>
          <cell r="J5088">
            <v>22000</v>
          </cell>
          <cell r="K5088">
            <v>1</v>
          </cell>
          <cell r="L5088">
            <v>0</v>
          </cell>
          <cell r="M5088">
            <v>0</v>
          </cell>
          <cell r="N5088">
            <v>0</v>
          </cell>
          <cell r="O5088">
            <v>0</v>
          </cell>
        </row>
        <row r="5089">
          <cell r="A5089" t="str">
            <v>22</v>
          </cell>
          <cell r="B5089" t="str">
            <v>01</v>
          </cell>
          <cell r="C5089" t="str">
            <v>08</v>
          </cell>
          <cell r="D5089" t="str">
            <v>01</v>
          </cell>
          <cell r="E5089" t="str">
            <v>10</v>
          </cell>
          <cell r="F5089" t="str">
            <v>02</v>
          </cell>
          <cell r="G5089" t="str">
            <v>1</v>
          </cell>
          <cell r="H5089" t="str">
            <v>00</v>
          </cell>
          <cell r="I5089" t="str">
            <v>0</v>
          </cell>
          <cell r="J5089">
            <v>3117.42</v>
          </cell>
          <cell r="K5089">
            <v>0</v>
          </cell>
          <cell r="L5089">
            <v>0</v>
          </cell>
        </row>
        <row r="5090">
          <cell r="A5090" t="str">
            <v>22</v>
          </cell>
          <cell r="B5090" t="str">
            <v>01</v>
          </cell>
          <cell r="C5090" t="str">
            <v>08</v>
          </cell>
          <cell r="D5090" t="str">
            <v>01</v>
          </cell>
          <cell r="E5090" t="str">
            <v>11</v>
          </cell>
          <cell r="F5090" t="str">
            <v>01</v>
          </cell>
          <cell r="G5090" t="str">
            <v>1</v>
          </cell>
          <cell r="H5090" t="str">
            <v>00</v>
          </cell>
          <cell r="I5090" t="str">
            <v>0</v>
          </cell>
          <cell r="J5090">
            <v>32057</v>
          </cell>
          <cell r="K5090">
            <v>0</v>
          </cell>
          <cell r="L5090">
            <v>0</v>
          </cell>
        </row>
        <row r="5091">
          <cell r="A5091" t="str">
            <v>22</v>
          </cell>
          <cell r="B5091" t="str">
            <v>01</v>
          </cell>
          <cell r="C5091" t="str">
            <v>08</v>
          </cell>
          <cell r="D5091" t="str">
            <v>01</v>
          </cell>
          <cell r="E5091" t="str">
            <v>12</v>
          </cell>
          <cell r="F5091" t="str">
            <v>02</v>
          </cell>
          <cell r="G5091" t="str">
            <v>1</v>
          </cell>
          <cell r="H5091" t="str">
            <v>00</v>
          </cell>
          <cell r="I5091" t="str">
            <v>0</v>
          </cell>
          <cell r="J5091">
            <v>433.5</v>
          </cell>
          <cell r="K5091">
            <v>0</v>
          </cell>
          <cell r="L5091">
            <v>0</v>
          </cell>
        </row>
        <row r="5092">
          <cell r="A5092" t="str">
            <v>22</v>
          </cell>
          <cell r="B5092" t="str">
            <v>01</v>
          </cell>
          <cell r="C5092" t="str">
            <v>08</v>
          </cell>
          <cell r="D5092" t="str">
            <v>01</v>
          </cell>
          <cell r="E5092" t="str">
            <v>12</v>
          </cell>
          <cell r="F5092" t="str">
            <v>03</v>
          </cell>
          <cell r="G5092" t="str">
            <v>1</v>
          </cell>
          <cell r="H5092" t="str">
            <v>00</v>
          </cell>
          <cell r="I5092" t="str">
            <v>0</v>
          </cell>
          <cell r="J5092">
            <v>5938.59</v>
          </cell>
          <cell r="K5092">
            <v>0</v>
          </cell>
          <cell r="L5092">
            <v>0</v>
          </cell>
        </row>
        <row r="5093">
          <cell r="A5093" t="str">
            <v>22</v>
          </cell>
          <cell r="B5093" t="str">
            <v>01</v>
          </cell>
          <cell r="C5093" t="str">
            <v>08</v>
          </cell>
          <cell r="D5093" t="str">
            <v>01</v>
          </cell>
          <cell r="E5093" t="str">
            <v>12</v>
          </cell>
          <cell r="F5093" t="str">
            <v>03</v>
          </cell>
          <cell r="G5093" t="str">
            <v>2</v>
          </cell>
          <cell r="H5093" t="str">
            <v>00</v>
          </cell>
          <cell r="I5093" t="str">
            <v>0</v>
          </cell>
          <cell r="J5093">
            <v>1024.3499999999999</v>
          </cell>
          <cell r="K5093">
            <v>0</v>
          </cell>
          <cell r="L5093">
            <v>0</v>
          </cell>
        </row>
        <row r="5094">
          <cell r="A5094" t="str">
            <v>22</v>
          </cell>
          <cell r="B5094" t="str">
            <v>01</v>
          </cell>
          <cell r="C5094" t="str">
            <v>08</v>
          </cell>
          <cell r="D5094" t="str">
            <v>01</v>
          </cell>
          <cell r="E5094" t="str">
            <v>12</v>
          </cell>
          <cell r="F5094" t="str">
            <v>06</v>
          </cell>
          <cell r="G5094" t="str">
            <v>1</v>
          </cell>
          <cell r="H5094" t="str">
            <v>00</v>
          </cell>
          <cell r="I5094" t="str">
            <v>0</v>
          </cell>
          <cell r="J5094">
            <v>2122.59</v>
          </cell>
          <cell r="K5094">
            <v>0</v>
          </cell>
          <cell r="L5094">
            <v>0</v>
          </cell>
        </row>
        <row r="5095">
          <cell r="A5095" t="str">
            <v>22</v>
          </cell>
          <cell r="B5095" t="str">
            <v>01</v>
          </cell>
          <cell r="C5095" t="str">
            <v>08</v>
          </cell>
          <cell r="D5095" t="str">
            <v>01</v>
          </cell>
          <cell r="E5095" t="str">
            <v>13</v>
          </cell>
          <cell r="F5095" t="str">
            <v>01</v>
          </cell>
          <cell r="G5095" t="str">
            <v>1</v>
          </cell>
          <cell r="H5095" t="str">
            <v>00</v>
          </cell>
          <cell r="I5095" t="str">
            <v>0</v>
          </cell>
          <cell r="J5095">
            <v>12199.59</v>
          </cell>
          <cell r="K5095">
            <v>0</v>
          </cell>
          <cell r="L5095">
            <v>0</v>
          </cell>
        </row>
        <row r="5096">
          <cell r="A5096" t="str">
            <v>22</v>
          </cell>
          <cell r="B5096" t="str">
            <v>01</v>
          </cell>
          <cell r="C5096" t="str">
            <v>08</v>
          </cell>
          <cell r="D5096" t="str">
            <v>01</v>
          </cell>
          <cell r="E5096" t="str">
            <v>13</v>
          </cell>
          <cell r="F5096" t="str">
            <v>07</v>
          </cell>
          <cell r="G5096" t="str">
            <v>1</v>
          </cell>
          <cell r="H5096" t="str">
            <v>00</v>
          </cell>
          <cell r="I5096" t="str">
            <v>0</v>
          </cell>
          <cell r="J5096">
            <v>7903.52</v>
          </cell>
          <cell r="K5096">
            <v>0</v>
          </cell>
          <cell r="L5096">
            <v>0</v>
          </cell>
        </row>
        <row r="5097">
          <cell r="A5097" t="str">
            <v>22</v>
          </cell>
          <cell r="B5097" t="str">
            <v>01</v>
          </cell>
          <cell r="C5097" t="str">
            <v>08</v>
          </cell>
          <cell r="D5097" t="str">
            <v>01</v>
          </cell>
          <cell r="E5097" t="str">
            <v>13</v>
          </cell>
          <cell r="F5097" t="str">
            <v>09</v>
          </cell>
          <cell r="G5097" t="str">
            <v>1</v>
          </cell>
          <cell r="H5097" t="str">
            <v>00</v>
          </cell>
          <cell r="I5097" t="str">
            <v>0</v>
          </cell>
          <cell r="J5097">
            <v>1319.24</v>
          </cell>
          <cell r="K5097">
            <v>0</v>
          </cell>
          <cell r="L5097">
            <v>0</v>
          </cell>
        </row>
        <row r="5098">
          <cell r="A5098" t="str">
            <v>22</v>
          </cell>
          <cell r="B5098" t="str">
            <v>01</v>
          </cell>
          <cell r="C5098" t="str">
            <v>08</v>
          </cell>
          <cell r="D5098" t="str">
            <v>01</v>
          </cell>
          <cell r="E5098" t="str">
            <v>13</v>
          </cell>
          <cell r="F5098" t="str">
            <v>38</v>
          </cell>
          <cell r="G5098" t="str">
            <v>1</v>
          </cell>
          <cell r="H5098" t="str">
            <v>00</v>
          </cell>
          <cell r="I5098" t="str">
            <v>0</v>
          </cell>
          <cell r="J5098">
            <v>2951.01</v>
          </cell>
          <cell r="K5098">
            <v>0</v>
          </cell>
          <cell r="L5098">
            <v>0</v>
          </cell>
        </row>
        <row r="5099">
          <cell r="A5099" t="str">
            <v>22</v>
          </cell>
          <cell r="B5099" t="str">
            <v>01</v>
          </cell>
          <cell r="C5099" t="str">
            <v>08</v>
          </cell>
          <cell r="D5099" t="str">
            <v>01</v>
          </cell>
          <cell r="E5099" t="str">
            <v>14</v>
          </cell>
          <cell r="F5099" t="str">
            <v>02</v>
          </cell>
          <cell r="G5099" t="str">
            <v>1</v>
          </cell>
          <cell r="H5099" t="str">
            <v>00</v>
          </cell>
          <cell r="I5099" t="str">
            <v>0</v>
          </cell>
          <cell r="J5099">
            <v>9965.32</v>
          </cell>
          <cell r="K5099">
            <v>0</v>
          </cell>
          <cell r="L5099">
            <v>0</v>
          </cell>
        </row>
        <row r="5100">
          <cell r="A5100" t="str">
            <v>22</v>
          </cell>
          <cell r="B5100" t="str">
            <v>01</v>
          </cell>
          <cell r="C5100" t="str">
            <v>08</v>
          </cell>
          <cell r="D5100" t="str">
            <v>01</v>
          </cell>
          <cell r="E5100" t="str">
            <v>14</v>
          </cell>
          <cell r="F5100" t="str">
            <v>05</v>
          </cell>
          <cell r="G5100" t="str">
            <v>1</v>
          </cell>
          <cell r="H5100" t="str">
            <v>00</v>
          </cell>
          <cell r="I5100" t="str">
            <v>0</v>
          </cell>
          <cell r="J5100">
            <v>3697.26</v>
          </cell>
          <cell r="K5100">
            <v>0</v>
          </cell>
          <cell r="L5100">
            <v>0</v>
          </cell>
        </row>
        <row r="5101">
          <cell r="A5101" t="str">
            <v>22</v>
          </cell>
          <cell r="B5101" t="str">
            <v>01</v>
          </cell>
          <cell r="C5101" t="str">
            <v>08</v>
          </cell>
          <cell r="D5101" t="str">
            <v>01</v>
          </cell>
          <cell r="E5101" t="str">
            <v>14</v>
          </cell>
          <cell r="F5101" t="str">
            <v>06</v>
          </cell>
          <cell r="G5101" t="str">
            <v>1</v>
          </cell>
          <cell r="H5101" t="str">
            <v>00</v>
          </cell>
          <cell r="I5101" t="str">
            <v>0</v>
          </cell>
          <cell r="J5101">
            <v>19499.419999999998</v>
          </cell>
          <cell r="K5101">
            <v>0</v>
          </cell>
          <cell r="L5101">
            <v>0</v>
          </cell>
        </row>
        <row r="5102">
          <cell r="A5102" t="str">
            <v>22</v>
          </cell>
          <cell r="B5102" t="str">
            <v>01</v>
          </cell>
          <cell r="C5102" t="str">
            <v>08</v>
          </cell>
          <cell r="D5102" t="str">
            <v>01</v>
          </cell>
          <cell r="E5102" t="str">
            <v>14</v>
          </cell>
          <cell r="F5102" t="str">
            <v>06</v>
          </cell>
          <cell r="G5102" t="str">
            <v>2</v>
          </cell>
          <cell r="H5102" t="str">
            <v>00</v>
          </cell>
          <cell r="I5102" t="str">
            <v>0</v>
          </cell>
          <cell r="J5102">
            <v>52.33</v>
          </cell>
          <cell r="K5102">
            <v>0</v>
          </cell>
          <cell r="L5102">
            <v>0</v>
          </cell>
        </row>
        <row r="5103">
          <cell r="A5103" t="str">
            <v>22</v>
          </cell>
          <cell r="B5103" t="str">
            <v>01</v>
          </cell>
          <cell r="C5103" t="str">
            <v>08</v>
          </cell>
          <cell r="D5103" t="str">
            <v>01</v>
          </cell>
          <cell r="E5103" t="str">
            <v>14</v>
          </cell>
          <cell r="F5103" t="str">
            <v>07</v>
          </cell>
          <cell r="G5103" t="str">
            <v>1</v>
          </cell>
          <cell r="H5103" t="str">
            <v>00</v>
          </cell>
          <cell r="I5103" t="str">
            <v>0</v>
          </cell>
          <cell r="J5103">
            <v>1086.9000000000001</v>
          </cell>
          <cell r="K5103">
            <v>0</v>
          </cell>
          <cell r="L5103">
            <v>0</v>
          </cell>
        </row>
        <row r="5104">
          <cell r="A5104" t="str">
            <v>22</v>
          </cell>
          <cell r="B5104" t="str">
            <v>01</v>
          </cell>
          <cell r="C5104" t="str">
            <v>08</v>
          </cell>
          <cell r="D5104" t="str">
            <v>01</v>
          </cell>
          <cell r="E5104" t="str">
            <v>14</v>
          </cell>
          <cell r="F5104" t="str">
            <v>11</v>
          </cell>
          <cell r="G5104" t="str">
            <v>1</v>
          </cell>
          <cell r="H5104" t="str">
            <v>00</v>
          </cell>
          <cell r="I5104" t="str">
            <v>0</v>
          </cell>
          <cell r="J5104">
            <v>101521.55</v>
          </cell>
          <cell r="K5104">
            <v>0</v>
          </cell>
          <cell r="L5104">
            <v>0</v>
          </cell>
        </row>
        <row r="5105">
          <cell r="A5105" t="str">
            <v>22</v>
          </cell>
          <cell r="B5105" t="str">
            <v>01</v>
          </cell>
          <cell r="C5105" t="str">
            <v>08</v>
          </cell>
          <cell r="D5105" t="str">
            <v>01</v>
          </cell>
          <cell r="E5105" t="str">
            <v>14</v>
          </cell>
          <cell r="F5105" t="str">
            <v>17</v>
          </cell>
          <cell r="G5105" t="str">
            <v>1</v>
          </cell>
          <cell r="H5105" t="str">
            <v>00</v>
          </cell>
          <cell r="I5105" t="str">
            <v>0</v>
          </cell>
          <cell r="J5105">
            <v>1917</v>
          </cell>
          <cell r="K5105">
            <v>0</v>
          </cell>
          <cell r="L5105">
            <v>0</v>
          </cell>
        </row>
        <row r="5106">
          <cell r="A5106" t="str">
            <v>22</v>
          </cell>
          <cell r="B5106" t="str">
            <v>01</v>
          </cell>
          <cell r="C5106" t="str">
            <v>08</v>
          </cell>
          <cell r="D5106" t="str">
            <v>01</v>
          </cell>
          <cell r="E5106" t="str">
            <v>14</v>
          </cell>
          <cell r="F5106" t="str">
            <v>65</v>
          </cell>
          <cell r="G5106" t="str">
            <v>1</v>
          </cell>
          <cell r="H5106" t="str">
            <v>00</v>
          </cell>
          <cell r="I5106" t="str">
            <v>0</v>
          </cell>
          <cell r="J5106">
            <v>60999.44</v>
          </cell>
          <cell r="K5106">
            <v>0</v>
          </cell>
          <cell r="L5106">
            <v>0</v>
          </cell>
        </row>
        <row r="5107">
          <cell r="A5107" t="str">
            <v>22</v>
          </cell>
          <cell r="B5107" t="str">
            <v>01</v>
          </cell>
          <cell r="C5107" t="str">
            <v>08</v>
          </cell>
          <cell r="D5107" t="str">
            <v>01</v>
          </cell>
          <cell r="E5107" t="str">
            <v>14</v>
          </cell>
          <cell r="F5107" t="str">
            <v>65</v>
          </cell>
          <cell r="G5107" t="str">
            <v>2</v>
          </cell>
          <cell r="H5107" t="str">
            <v>00</v>
          </cell>
          <cell r="I5107" t="str">
            <v>0</v>
          </cell>
          <cell r="J5107">
            <v>625</v>
          </cell>
          <cell r="K5107">
            <v>0</v>
          </cell>
          <cell r="L5107">
            <v>0</v>
          </cell>
        </row>
        <row r="5108">
          <cell r="A5108" t="str">
            <v>22</v>
          </cell>
          <cell r="B5108" t="str">
            <v>01</v>
          </cell>
          <cell r="C5108" t="str">
            <v>08</v>
          </cell>
          <cell r="D5108" t="str">
            <v>01</v>
          </cell>
          <cell r="E5108" t="str">
            <v>10</v>
          </cell>
          <cell r="F5108" t="str">
            <v>01</v>
          </cell>
          <cell r="G5108" t="str">
            <v>1</v>
          </cell>
          <cell r="H5108" t="str">
            <v>00</v>
          </cell>
          <cell r="I5108" t="str">
            <v>0</v>
          </cell>
          <cell r="J5108">
            <v>194229.72</v>
          </cell>
          <cell r="K5108">
            <v>0</v>
          </cell>
          <cell r="L5108">
            <v>0</v>
          </cell>
          <cell r="M5108">
            <v>0</v>
          </cell>
          <cell r="N5108">
            <v>0</v>
          </cell>
          <cell r="O5108">
            <v>0</v>
          </cell>
        </row>
        <row r="5109">
          <cell r="A5109" t="str">
            <v>22</v>
          </cell>
          <cell r="B5109" t="str">
            <v>01</v>
          </cell>
          <cell r="C5109" t="str">
            <v>01</v>
          </cell>
          <cell r="D5109" t="str">
            <v>01</v>
          </cell>
          <cell r="E5109" t="str">
            <v>10</v>
          </cell>
          <cell r="F5109" t="str">
            <v>25</v>
          </cell>
          <cell r="G5109" t="str">
            <v>1</v>
          </cell>
          <cell r="H5109" t="str">
            <v>00</v>
          </cell>
          <cell r="I5109" t="str">
            <v>0</v>
          </cell>
          <cell r="J5109">
            <v>16473.25</v>
          </cell>
          <cell r="K5109">
            <v>7</v>
          </cell>
          <cell r="L5109">
            <v>0</v>
          </cell>
          <cell r="M5109">
            <v>0</v>
          </cell>
          <cell r="N5109">
            <v>0</v>
          </cell>
          <cell r="O5109">
            <v>0</v>
          </cell>
        </row>
        <row r="5110">
          <cell r="A5110" t="str">
            <v>22</v>
          </cell>
          <cell r="B5110" t="str">
            <v>01</v>
          </cell>
          <cell r="C5110" t="str">
            <v>04</v>
          </cell>
          <cell r="D5110" t="str">
            <v>02</v>
          </cell>
          <cell r="E5110" t="str">
            <v>13</v>
          </cell>
          <cell r="F5110" t="str">
            <v>10</v>
          </cell>
          <cell r="G5110" t="str">
            <v>0</v>
          </cell>
          <cell r="H5110" t="str">
            <v>00</v>
          </cell>
          <cell r="I5110" t="str">
            <v>0</v>
          </cell>
          <cell r="J5110">
            <v>0</v>
          </cell>
          <cell r="K5110">
            <v>0</v>
          </cell>
          <cell r="L5110">
            <v>0</v>
          </cell>
          <cell r="M5110">
            <v>0</v>
          </cell>
          <cell r="N5110">
            <v>0</v>
          </cell>
          <cell r="O5110">
            <v>0</v>
          </cell>
        </row>
        <row r="5111">
          <cell r="A5111" t="str">
            <v>22</v>
          </cell>
          <cell r="B5111" t="str">
            <v>01</v>
          </cell>
          <cell r="C5111" t="str">
            <v>01</v>
          </cell>
          <cell r="D5111" t="str">
            <v>01</v>
          </cell>
          <cell r="E5111" t="str">
            <v>13</v>
          </cell>
          <cell r="F5111" t="str">
            <v>09</v>
          </cell>
          <cell r="G5111" t="str">
            <v>1</v>
          </cell>
          <cell r="H5111" t="str">
            <v>00</v>
          </cell>
          <cell r="I5111" t="str">
            <v>0</v>
          </cell>
          <cell r="J5111">
            <v>1242.19</v>
          </cell>
          <cell r="K5111">
            <v>2000</v>
          </cell>
          <cell r="L5111">
            <v>2220.2191558441559</v>
          </cell>
          <cell r="M5111">
            <v>2000</v>
          </cell>
          <cell r="N5111">
            <v>2000</v>
          </cell>
          <cell r="O5111">
            <v>2000</v>
          </cell>
        </row>
        <row r="5112">
          <cell r="A5112" t="str">
            <v>22</v>
          </cell>
          <cell r="B5112" t="str">
            <v>01</v>
          </cell>
          <cell r="C5112" t="str">
            <v>01</v>
          </cell>
          <cell r="D5112" t="str">
            <v>01</v>
          </cell>
          <cell r="E5112" t="str">
            <v>14</v>
          </cell>
          <cell r="F5112" t="str">
            <v>36</v>
          </cell>
          <cell r="G5112" t="str">
            <v>1</v>
          </cell>
          <cell r="H5112" t="str">
            <v>00</v>
          </cell>
          <cell r="I5112" t="str">
            <v>0</v>
          </cell>
          <cell r="J5112">
            <v>1525.99</v>
          </cell>
          <cell r="K5112">
            <v>60000</v>
          </cell>
          <cell r="L5112">
            <v>5657.9740259740256</v>
          </cell>
          <cell r="M5112">
            <v>0</v>
          </cell>
          <cell r="N5112">
            <v>0</v>
          </cell>
          <cell r="O5112">
            <v>0</v>
          </cell>
        </row>
        <row r="5113">
          <cell r="A5113" t="str">
            <v>22</v>
          </cell>
          <cell r="B5113" t="str">
            <v>01</v>
          </cell>
          <cell r="C5113" t="str">
            <v>01</v>
          </cell>
          <cell r="D5113" t="str">
            <v>02</v>
          </cell>
          <cell r="E5113" t="str">
            <v>10</v>
          </cell>
          <cell r="F5113" t="str">
            <v>02</v>
          </cell>
          <cell r="G5113" t="str">
            <v>1</v>
          </cell>
          <cell r="H5113" t="str">
            <v>00</v>
          </cell>
          <cell r="I5113" t="str">
            <v>0</v>
          </cell>
          <cell r="K5113">
            <v>1</v>
          </cell>
          <cell r="L5113">
            <v>0</v>
          </cell>
          <cell r="M5113">
            <v>253</v>
          </cell>
          <cell r="N5113">
            <v>253</v>
          </cell>
          <cell r="O5113">
            <v>253</v>
          </cell>
        </row>
        <row r="5114">
          <cell r="A5114" t="str">
            <v>22</v>
          </cell>
          <cell r="B5114" t="str">
            <v>01</v>
          </cell>
          <cell r="C5114" t="str">
            <v>01</v>
          </cell>
          <cell r="D5114" t="str">
            <v>02</v>
          </cell>
          <cell r="E5114" t="str">
            <v>10</v>
          </cell>
          <cell r="F5114" t="str">
            <v>05</v>
          </cell>
          <cell r="G5114" t="str">
            <v>0</v>
          </cell>
          <cell r="H5114" t="str">
            <v>00</v>
          </cell>
          <cell r="I5114" t="str">
            <v>0</v>
          </cell>
          <cell r="J5114">
            <v>130874.95</v>
          </cell>
          <cell r="K5114">
            <v>186342.3</v>
          </cell>
          <cell r="L5114">
            <v>116602.28376623377</v>
          </cell>
          <cell r="M5114">
            <v>284510</v>
          </cell>
          <cell r="N5114">
            <v>284510</v>
          </cell>
          <cell r="O5114">
            <v>284510</v>
          </cell>
        </row>
        <row r="5115">
          <cell r="A5115" t="str">
            <v>22</v>
          </cell>
          <cell r="B5115" t="str">
            <v>01</v>
          </cell>
          <cell r="C5115" t="str">
            <v>01</v>
          </cell>
          <cell r="D5115" t="str">
            <v>02</v>
          </cell>
          <cell r="E5115" t="str">
            <v>10</v>
          </cell>
          <cell r="F5115" t="str">
            <v>26</v>
          </cell>
          <cell r="G5115" t="str">
            <v>1</v>
          </cell>
          <cell r="H5115" t="str">
            <v>00</v>
          </cell>
          <cell r="I5115" t="str">
            <v>0</v>
          </cell>
          <cell r="J5115">
            <v>0</v>
          </cell>
          <cell r="K5115">
            <v>125</v>
          </cell>
          <cell r="L5115">
            <v>0</v>
          </cell>
          <cell r="M5115">
            <v>1000</v>
          </cell>
          <cell r="N5115">
            <v>1000</v>
          </cell>
          <cell r="O5115">
            <v>1000</v>
          </cell>
        </row>
        <row r="5116">
          <cell r="A5116" t="str">
            <v>22</v>
          </cell>
          <cell r="B5116" t="str">
            <v>01</v>
          </cell>
          <cell r="C5116" t="str">
            <v>01</v>
          </cell>
          <cell r="D5116" t="str">
            <v>02</v>
          </cell>
          <cell r="E5116" t="str">
            <v>11</v>
          </cell>
          <cell r="F5116" t="str">
            <v>01</v>
          </cell>
          <cell r="G5116" t="str">
            <v>1</v>
          </cell>
          <cell r="H5116" t="str">
            <v>00</v>
          </cell>
          <cell r="I5116" t="str">
            <v>0</v>
          </cell>
          <cell r="J5116">
            <v>4590</v>
          </cell>
          <cell r="K5116">
            <v>6400</v>
          </cell>
          <cell r="L5116">
            <v>12674.316883116884</v>
          </cell>
          <cell r="M5116">
            <v>13400</v>
          </cell>
          <cell r="N5116">
            <v>13400</v>
          </cell>
          <cell r="O5116">
            <v>13400</v>
          </cell>
        </row>
        <row r="5117">
          <cell r="A5117" t="str">
            <v>22</v>
          </cell>
          <cell r="B5117" t="str">
            <v>01</v>
          </cell>
          <cell r="C5117" t="str">
            <v>01</v>
          </cell>
          <cell r="D5117" t="str">
            <v>02</v>
          </cell>
          <cell r="E5117" t="str">
            <v>12</v>
          </cell>
          <cell r="F5117" t="str">
            <v>01</v>
          </cell>
          <cell r="G5117" t="str">
            <v>1</v>
          </cell>
          <cell r="H5117" t="str">
            <v>00</v>
          </cell>
          <cell r="I5117" t="str">
            <v>0</v>
          </cell>
          <cell r="J5117">
            <v>4188</v>
          </cell>
          <cell r="K5117">
            <v>300</v>
          </cell>
          <cell r="L5117">
            <v>0</v>
          </cell>
          <cell r="M5117">
            <v>1425</v>
          </cell>
          <cell r="N5117">
            <v>1425</v>
          </cell>
          <cell r="O5117">
            <v>1425</v>
          </cell>
        </row>
        <row r="5118">
          <cell r="A5118" t="str">
            <v>22</v>
          </cell>
          <cell r="B5118" t="str">
            <v>01</v>
          </cell>
          <cell r="C5118" t="str">
            <v>01</v>
          </cell>
          <cell r="D5118" t="str">
            <v>02</v>
          </cell>
          <cell r="E5118" t="str">
            <v>12</v>
          </cell>
          <cell r="F5118" t="str">
            <v>02</v>
          </cell>
          <cell r="G5118" t="str">
            <v>1</v>
          </cell>
          <cell r="H5118" t="str">
            <v>00</v>
          </cell>
          <cell r="I5118" t="str">
            <v>0</v>
          </cell>
          <cell r="J5118">
            <v>0</v>
          </cell>
          <cell r="K5118">
            <v>500</v>
          </cell>
          <cell r="L5118">
            <v>0</v>
          </cell>
          <cell r="M5118">
            <v>2000</v>
          </cell>
          <cell r="N5118">
            <v>2000</v>
          </cell>
          <cell r="O5118">
            <v>2000</v>
          </cell>
        </row>
        <row r="5119">
          <cell r="A5119" t="str">
            <v>22</v>
          </cell>
          <cell r="B5119" t="str">
            <v>01</v>
          </cell>
          <cell r="C5119" t="str">
            <v>01</v>
          </cell>
          <cell r="D5119" t="str">
            <v>02</v>
          </cell>
          <cell r="E5119" t="str">
            <v>12</v>
          </cell>
          <cell r="F5119" t="str">
            <v>03</v>
          </cell>
          <cell r="G5119" t="str">
            <v>1</v>
          </cell>
          <cell r="H5119" t="str">
            <v>00</v>
          </cell>
          <cell r="I5119" t="str">
            <v>0</v>
          </cell>
          <cell r="J5119">
            <v>6800.19</v>
          </cell>
          <cell r="K5119">
            <v>12000</v>
          </cell>
          <cell r="L5119">
            <v>14190.157142857142</v>
          </cell>
          <cell r="M5119">
            <v>15000</v>
          </cell>
          <cell r="N5119">
            <v>15000</v>
          </cell>
          <cell r="O5119">
            <v>15000</v>
          </cell>
        </row>
        <row r="5120">
          <cell r="A5120" t="str">
            <v>22</v>
          </cell>
          <cell r="B5120" t="str">
            <v>01</v>
          </cell>
          <cell r="C5120" t="str">
            <v>01</v>
          </cell>
          <cell r="D5120" t="str">
            <v>02</v>
          </cell>
          <cell r="E5120" t="str">
            <v>12</v>
          </cell>
          <cell r="F5120" t="str">
            <v>04</v>
          </cell>
          <cell r="G5120" t="str">
            <v>1</v>
          </cell>
          <cell r="H5120" t="str">
            <v>00</v>
          </cell>
          <cell r="I5120" t="str">
            <v>0</v>
          </cell>
          <cell r="J5120">
            <v>121.5</v>
          </cell>
          <cell r="K5120">
            <v>200</v>
          </cell>
          <cell r="L5120">
            <v>40.884740259740262</v>
          </cell>
          <cell r="M5120">
            <v>300</v>
          </cell>
          <cell r="N5120">
            <v>300</v>
          </cell>
          <cell r="O5120">
            <v>300</v>
          </cell>
        </row>
        <row r="5121">
          <cell r="A5121" t="str">
            <v>22</v>
          </cell>
          <cell r="B5121" t="str">
            <v>01</v>
          </cell>
          <cell r="C5121" t="str">
            <v>01</v>
          </cell>
          <cell r="D5121" t="str">
            <v>02</v>
          </cell>
          <cell r="E5121" t="str">
            <v>12</v>
          </cell>
          <cell r="F5121" t="str">
            <v>05</v>
          </cell>
          <cell r="G5121" t="str">
            <v>1</v>
          </cell>
          <cell r="H5121" t="str">
            <v>00</v>
          </cell>
          <cell r="I5121" t="str">
            <v>0</v>
          </cell>
          <cell r="J5121">
            <v>1130.45</v>
          </cell>
          <cell r="K5121">
            <v>800</v>
          </cell>
          <cell r="L5121">
            <v>0</v>
          </cell>
          <cell r="M5121">
            <v>800</v>
          </cell>
          <cell r="N5121">
            <v>800</v>
          </cell>
          <cell r="O5121">
            <v>800</v>
          </cell>
        </row>
        <row r="5122">
          <cell r="A5122" t="str">
            <v>22</v>
          </cell>
          <cell r="B5122" t="str">
            <v>01</v>
          </cell>
          <cell r="C5122" t="str">
            <v>01</v>
          </cell>
          <cell r="D5122" t="str">
            <v>02</v>
          </cell>
          <cell r="E5122" t="str">
            <v>12</v>
          </cell>
          <cell r="F5122" t="str">
            <v>06</v>
          </cell>
          <cell r="G5122" t="str">
            <v>1</v>
          </cell>
          <cell r="H5122" t="str">
            <v>00</v>
          </cell>
          <cell r="I5122" t="str">
            <v>0</v>
          </cell>
          <cell r="J5122">
            <v>0</v>
          </cell>
          <cell r="K5122">
            <v>500</v>
          </cell>
          <cell r="L5122">
            <v>545.12987012987014</v>
          </cell>
          <cell r="M5122">
            <v>500</v>
          </cell>
          <cell r="N5122">
            <v>500</v>
          </cell>
          <cell r="O5122">
            <v>500</v>
          </cell>
        </row>
        <row r="5123">
          <cell r="A5123" t="str">
            <v>22</v>
          </cell>
          <cell r="B5123" t="str">
            <v>01</v>
          </cell>
          <cell r="C5123" t="str">
            <v>01</v>
          </cell>
          <cell r="D5123" t="str">
            <v>02</v>
          </cell>
          <cell r="E5123" t="str">
            <v>13</v>
          </cell>
          <cell r="F5123" t="str">
            <v>01</v>
          </cell>
          <cell r="G5123" t="str">
            <v>1</v>
          </cell>
          <cell r="H5123" t="str">
            <v>00</v>
          </cell>
          <cell r="I5123" t="str">
            <v>0</v>
          </cell>
          <cell r="J5123">
            <v>917.85</v>
          </cell>
          <cell r="K5123">
            <v>1000</v>
          </cell>
          <cell r="L5123">
            <v>1172.0173701298702</v>
          </cell>
          <cell r="M5123">
            <v>2000</v>
          </cell>
          <cell r="N5123">
            <v>2000</v>
          </cell>
          <cell r="O5123">
            <v>2000</v>
          </cell>
        </row>
        <row r="5124">
          <cell r="A5124" t="str">
            <v>22</v>
          </cell>
          <cell r="B5124" t="str">
            <v>01</v>
          </cell>
          <cell r="C5124" t="str">
            <v>01</v>
          </cell>
          <cell r="D5124" t="str">
            <v>02</v>
          </cell>
          <cell r="E5124" t="str">
            <v>13</v>
          </cell>
          <cell r="F5124" t="str">
            <v>04</v>
          </cell>
          <cell r="G5124" t="str">
            <v>1</v>
          </cell>
          <cell r="H5124" t="str">
            <v>00</v>
          </cell>
          <cell r="I5124" t="str">
            <v>0</v>
          </cell>
          <cell r="J5124">
            <v>916</v>
          </cell>
          <cell r="K5124">
            <v>1000</v>
          </cell>
          <cell r="L5124">
            <v>967.01298701298697</v>
          </cell>
          <cell r="M5124">
            <v>1000</v>
          </cell>
          <cell r="N5124">
            <v>1000</v>
          </cell>
          <cell r="O5124">
            <v>1000</v>
          </cell>
        </row>
        <row r="5125">
          <cell r="A5125" t="str">
            <v>22</v>
          </cell>
          <cell r="B5125" t="str">
            <v>01</v>
          </cell>
          <cell r="C5125" t="str">
            <v>01</v>
          </cell>
          <cell r="D5125" t="str">
            <v>02</v>
          </cell>
          <cell r="E5125" t="str">
            <v>13</v>
          </cell>
          <cell r="F5125" t="str">
            <v>09</v>
          </cell>
          <cell r="G5125" t="str">
            <v>1</v>
          </cell>
          <cell r="H5125" t="str">
            <v>00</v>
          </cell>
          <cell r="I5125" t="str">
            <v>0</v>
          </cell>
          <cell r="J5125">
            <v>0</v>
          </cell>
          <cell r="K5125">
            <v>1500</v>
          </cell>
          <cell r="L5125">
            <v>8162.6087662337659</v>
          </cell>
          <cell r="M5125">
            <v>1500</v>
          </cell>
          <cell r="N5125">
            <v>1500</v>
          </cell>
          <cell r="O5125">
            <v>1500</v>
          </cell>
        </row>
        <row r="5126">
          <cell r="A5126" t="str">
            <v>22</v>
          </cell>
          <cell r="B5126" t="str">
            <v>01</v>
          </cell>
          <cell r="C5126" t="str">
            <v>01</v>
          </cell>
          <cell r="D5126" t="str">
            <v>02</v>
          </cell>
          <cell r="E5126" t="str">
            <v>13</v>
          </cell>
          <cell r="F5126" t="str">
            <v>10</v>
          </cell>
          <cell r="G5126" t="str">
            <v>1</v>
          </cell>
          <cell r="H5126" t="str">
            <v>00</v>
          </cell>
          <cell r="I5126" t="str">
            <v>0</v>
          </cell>
          <cell r="J5126">
            <v>838.7</v>
          </cell>
          <cell r="K5126">
            <v>1000</v>
          </cell>
          <cell r="L5126">
            <v>213.3116883116883</v>
          </cell>
          <cell r="M5126">
            <v>13000</v>
          </cell>
          <cell r="N5126">
            <v>13000</v>
          </cell>
          <cell r="O5126">
            <v>13000</v>
          </cell>
        </row>
        <row r="5127">
          <cell r="A5127" t="str">
            <v>22</v>
          </cell>
          <cell r="B5127" t="str">
            <v>01</v>
          </cell>
          <cell r="C5127" t="str">
            <v>01</v>
          </cell>
          <cell r="D5127" t="str">
            <v>02</v>
          </cell>
          <cell r="E5127" t="str">
            <v>13</v>
          </cell>
          <cell r="F5127" t="str">
            <v>38</v>
          </cell>
          <cell r="G5127" t="str">
            <v>1</v>
          </cell>
          <cell r="H5127" t="str">
            <v>00</v>
          </cell>
          <cell r="I5127" t="str">
            <v>0</v>
          </cell>
          <cell r="J5127">
            <v>32942.22</v>
          </cell>
          <cell r="K5127">
            <v>3500</v>
          </cell>
          <cell r="L5127">
            <v>5924.0211038961033</v>
          </cell>
          <cell r="M5127">
            <v>3500</v>
          </cell>
          <cell r="N5127">
            <v>3500</v>
          </cell>
          <cell r="O5127">
            <v>3500</v>
          </cell>
        </row>
        <row r="5128">
          <cell r="A5128" t="str">
            <v>22</v>
          </cell>
          <cell r="B5128" t="str">
            <v>01</v>
          </cell>
          <cell r="C5128" t="str">
            <v>01</v>
          </cell>
          <cell r="D5128" t="str">
            <v>02</v>
          </cell>
          <cell r="E5128" t="str">
            <v>14</v>
          </cell>
          <cell r="F5128" t="str">
            <v>02</v>
          </cell>
          <cell r="G5128" t="str">
            <v>1</v>
          </cell>
          <cell r="H5128" t="str">
            <v>00</v>
          </cell>
          <cell r="I5128" t="str">
            <v>0</v>
          </cell>
          <cell r="J5128">
            <v>72519.850000000006</v>
          </cell>
          <cell r="K5128">
            <v>85000</v>
          </cell>
          <cell r="L5128">
            <v>101230.07175324674</v>
          </cell>
          <cell r="M5128">
            <v>85000</v>
          </cell>
          <cell r="N5128">
            <v>85000</v>
          </cell>
          <cell r="O5128">
            <v>85000</v>
          </cell>
        </row>
        <row r="5129">
          <cell r="A5129" t="str">
            <v>22</v>
          </cell>
          <cell r="B5129" t="str">
            <v>01</v>
          </cell>
          <cell r="C5129" t="str">
            <v>01</v>
          </cell>
          <cell r="D5129" t="str">
            <v>02</v>
          </cell>
          <cell r="E5129" t="str">
            <v>14</v>
          </cell>
          <cell r="F5129" t="str">
            <v>05</v>
          </cell>
          <cell r="G5129" t="str">
            <v>1</v>
          </cell>
          <cell r="H5129" t="str">
            <v>00</v>
          </cell>
          <cell r="I5129" t="str">
            <v>0</v>
          </cell>
          <cell r="J5129">
            <v>155.4</v>
          </cell>
          <cell r="K5129">
            <v>1000</v>
          </cell>
          <cell r="L5129">
            <v>417.14285714285711</v>
          </cell>
          <cell r="M5129">
            <v>1000</v>
          </cell>
          <cell r="N5129">
            <v>1000</v>
          </cell>
          <cell r="O5129">
            <v>1000</v>
          </cell>
        </row>
        <row r="5130">
          <cell r="A5130" t="str">
            <v>22</v>
          </cell>
          <cell r="B5130" t="str">
            <v>01</v>
          </cell>
          <cell r="C5130" t="str">
            <v>01</v>
          </cell>
          <cell r="D5130" t="str">
            <v>02</v>
          </cell>
          <cell r="E5130" t="str">
            <v>14</v>
          </cell>
          <cell r="F5130" t="str">
            <v>06</v>
          </cell>
          <cell r="G5130" t="str">
            <v>1</v>
          </cell>
          <cell r="H5130" t="str">
            <v>00</v>
          </cell>
          <cell r="I5130" t="str">
            <v>0</v>
          </cell>
          <cell r="J5130">
            <v>792</v>
          </cell>
          <cell r="K5130">
            <v>800</v>
          </cell>
          <cell r="L5130">
            <v>927.63327922077917</v>
          </cell>
          <cell r="M5130">
            <v>3600</v>
          </cell>
          <cell r="N5130">
            <v>3600</v>
          </cell>
          <cell r="O5130">
            <v>3600</v>
          </cell>
        </row>
        <row r="5131">
          <cell r="A5131" t="str">
            <v>22</v>
          </cell>
          <cell r="B5131" t="str">
            <v>01</v>
          </cell>
          <cell r="C5131" t="str">
            <v>01</v>
          </cell>
          <cell r="D5131" t="str">
            <v>02</v>
          </cell>
          <cell r="E5131" t="str">
            <v>14</v>
          </cell>
          <cell r="F5131" t="str">
            <v>07</v>
          </cell>
          <cell r="G5131" t="str">
            <v>1</v>
          </cell>
          <cell r="H5131" t="str">
            <v>00</v>
          </cell>
          <cell r="I5131" t="str">
            <v>0</v>
          </cell>
          <cell r="J5131">
            <v>2858.96</v>
          </cell>
          <cell r="K5131">
            <v>1000</v>
          </cell>
          <cell r="L5131">
            <v>1045.5116883116884</v>
          </cell>
          <cell r="M5131">
            <v>2000</v>
          </cell>
          <cell r="N5131">
            <v>2000</v>
          </cell>
          <cell r="O5131">
            <v>2000</v>
          </cell>
        </row>
        <row r="5132">
          <cell r="A5132" t="str">
            <v>22</v>
          </cell>
          <cell r="B5132" t="str">
            <v>01</v>
          </cell>
          <cell r="C5132" t="str">
            <v>01</v>
          </cell>
          <cell r="D5132" t="str">
            <v>02</v>
          </cell>
          <cell r="E5132" t="str">
            <v>14</v>
          </cell>
          <cell r="F5132" t="str">
            <v>08</v>
          </cell>
          <cell r="G5132" t="str">
            <v>1</v>
          </cell>
          <cell r="H5132" t="str">
            <v>00</v>
          </cell>
          <cell r="I5132" t="str">
            <v>0</v>
          </cell>
          <cell r="J5132">
            <v>8010</v>
          </cell>
          <cell r="K5132">
            <v>10000</v>
          </cell>
          <cell r="L5132">
            <v>6559.9269480519479</v>
          </cell>
          <cell r="M5132">
            <v>10000</v>
          </cell>
          <cell r="N5132">
            <v>10000</v>
          </cell>
          <cell r="O5132">
            <v>10000</v>
          </cell>
        </row>
        <row r="5133">
          <cell r="A5133" t="str">
            <v>22</v>
          </cell>
          <cell r="B5133" t="str">
            <v>01</v>
          </cell>
          <cell r="C5133" t="str">
            <v>01</v>
          </cell>
          <cell r="D5133" t="str">
            <v>02</v>
          </cell>
          <cell r="E5133" t="str">
            <v>14</v>
          </cell>
          <cell r="F5133" t="str">
            <v>09</v>
          </cell>
          <cell r="G5133" t="str">
            <v>1</v>
          </cell>
          <cell r="H5133" t="str">
            <v>00</v>
          </cell>
          <cell r="I5133" t="str">
            <v>0</v>
          </cell>
          <cell r="J5133">
            <v>1627</v>
          </cell>
          <cell r="K5133">
            <v>1</v>
          </cell>
          <cell r="L5133">
            <v>0</v>
          </cell>
          <cell r="M5133">
            <v>10901</v>
          </cell>
          <cell r="N5133">
            <v>10901</v>
          </cell>
          <cell r="O5133">
            <v>10901</v>
          </cell>
        </row>
        <row r="5134">
          <cell r="A5134" t="str">
            <v>22</v>
          </cell>
          <cell r="B5134" t="str">
            <v>01</v>
          </cell>
          <cell r="C5134" t="str">
            <v>01</v>
          </cell>
          <cell r="D5134" t="str">
            <v>02</v>
          </cell>
          <cell r="E5134" t="str">
            <v>14</v>
          </cell>
          <cell r="F5134" t="str">
            <v>11</v>
          </cell>
          <cell r="G5134" t="str">
            <v>1</v>
          </cell>
          <cell r="H5134" t="str">
            <v>00</v>
          </cell>
          <cell r="I5134" t="str">
            <v>0</v>
          </cell>
          <cell r="J5134">
            <v>60384.97</v>
          </cell>
          <cell r="K5134">
            <v>58000</v>
          </cell>
          <cell r="L5134">
            <v>75641.663798701295</v>
          </cell>
          <cell r="M5134">
            <v>68000</v>
          </cell>
          <cell r="N5134">
            <v>68000</v>
          </cell>
          <cell r="O5134">
            <v>68000</v>
          </cell>
        </row>
        <row r="5135">
          <cell r="A5135" t="str">
            <v>22</v>
          </cell>
          <cell r="B5135" t="str">
            <v>01</v>
          </cell>
          <cell r="C5135" t="str">
            <v>01</v>
          </cell>
          <cell r="D5135" t="str">
            <v>02</v>
          </cell>
          <cell r="E5135" t="str">
            <v>14</v>
          </cell>
          <cell r="F5135" t="str">
            <v>13</v>
          </cell>
          <cell r="G5135" t="str">
            <v>1</v>
          </cell>
          <cell r="H5135" t="str">
            <v>00</v>
          </cell>
          <cell r="I5135" t="str">
            <v>0</v>
          </cell>
          <cell r="J5135">
            <v>154787.72</v>
          </cell>
          <cell r="K5135">
            <v>129192</v>
          </cell>
          <cell r="L5135">
            <v>183433.54675324677</v>
          </cell>
          <cell r="M5135">
            <v>154902</v>
          </cell>
          <cell r="N5135">
            <v>154902</v>
          </cell>
          <cell r="O5135">
            <v>154902</v>
          </cell>
        </row>
        <row r="5136">
          <cell r="A5136" t="str">
            <v>22</v>
          </cell>
          <cell r="B5136" t="str">
            <v>01</v>
          </cell>
          <cell r="C5136" t="str">
            <v>01</v>
          </cell>
          <cell r="D5136" t="str">
            <v>02</v>
          </cell>
          <cell r="E5136" t="str">
            <v>14</v>
          </cell>
          <cell r="F5136" t="str">
            <v>22</v>
          </cell>
          <cell r="G5136" t="str">
            <v>1</v>
          </cell>
          <cell r="H5136" t="str">
            <v>00</v>
          </cell>
          <cell r="I5136" t="str">
            <v>0</v>
          </cell>
          <cell r="J5136">
            <v>1362.4</v>
          </cell>
          <cell r="K5136">
            <v>2000</v>
          </cell>
          <cell r="L5136">
            <v>343.43181818181819</v>
          </cell>
          <cell r="M5136">
            <v>2000</v>
          </cell>
          <cell r="N5136">
            <v>2000</v>
          </cell>
          <cell r="O5136">
            <v>2000</v>
          </cell>
        </row>
        <row r="5137">
          <cell r="A5137" t="str">
            <v>22</v>
          </cell>
          <cell r="B5137" t="str">
            <v>01</v>
          </cell>
          <cell r="C5137" t="str">
            <v>01</v>
          </cell>
          <cell r="D5137" t="str">
            <v>03</v>
          </cell>
          <cell r="E5137" t="str">
            <v>10</v>
          </cell>
          <cell r="F5137" t="str">
            <v>26</v>
          </cell>
          <cell r="G5137" t="str">
            <v>1</v>
          </cell>
          <cell r="H5137" t="str">
            <v>00</v>
          </cell>
          <cell r="I5137" t="str">
            <v>0</v>
          </cell>
          <cell r="J5137">
            <v>603</v>
          </cell>
          <cell r="K5137">
            <v>125</v>
          </cell>
          <cell r="L5137">
            <v>0</v>
          </cell>
          <cell r="M5137">
            <v>0</v>
          </cell>
          <cell r="N5137">
            <v>0</v>
          </cell>
          <cell r="O5137">
            <v>0</v>
          </cell>
        </row>
        <row r="5138">
          <cell r="A5138" t="str">
            <v>22</v>
          </cell>
          <cell r="B5138" t="str">
            <v>01</v>
          </cell>
          <cell r="C5138" t="str">
            <v>01</v>
          </cell>
          <cell r="D5138" t="str">
            <v>03</v>
          </cell>
          <cell r="E5138" t="str">
            <v>12</v>
          </cell>
          <cell r="F5138" t="str">
            <v>01</v>
          </cell>
          <cell r="G5138" t="str">
            <v>1</v>
          </cell>
          <cell r="H5138" t="str">
            <v>00</v>
          </cell>
          <cell r="I5138" t="str">
            <v>0</v>
          </cell>
          <cell r="J5138">
            <v>222</v>
          </cell>
          <cell r="K5138">
            <v>375</v>
          </cell>
          <cell r="L5138">
            <v>0</v>
          </cell>
          <cell r="M5138">
            <v>0</v>
          </cell>
          <cell r="N5138">
            <v>0</v>
          </cell>
          <cell r="O5138">
            <v>0</v>
          </cell>
        </row>
        <row r="5139">
          <cell r="A5139" t="str">
            <v>22</v>
          </cell>
          <cell r="B5139" t="str">
            <v>01</v>
          </cell>
          <cell r="C5139" t="str">
            <v>01</v>
          </cell>
          <cell r="D5139" t="str">
            <v>03</v>
          </cell>
          <cell r="E5139" t="str">
            <v>12</v>
          </cell>
          <cell r="F5139" t="str">
            <v>02</v>
          </cell>
          <cell r="G5139" t="str">
            <v>1</v>
          </cell>
          <cell r="H5139" t="str">
            <v>00</v>
          </cell>
          <cell r="I5139" t="str">
            <v>0</v>
          </cell>
          <cell r="J5139">
            <v>0</v>
          </cell>
          <cell r="K5139">
            <v>1500</v>
          </cell>
          <cell r="L5139">
            <v>0</v>
          </cell>
          <cell r="M5139">
            <v>0</v>
          </cell>
          <cell r="N5139">
            <v>0</v>
          </cell>
          <cell r="O5139">
            <v>0</v>
          </cell>
        </row>
        <row r="5140">
          <cell r="A5140" t="str">
            <v>22</v>
          </cell>
          <cell r="B5140" t="str">
            <v>01</v>
          </cell>
          <cell r="C5140" t="str">
            <v>01</v>
          </cell>
          <cell r="D5140" t="str">
            <v>03</v>
          </cell>
          <cell r="E5140" t="str">
            <v>12</v>
          </cell>
          <cell r="F5140" t="str">
            <v>03</v>
          </cell>
          <cell r="G5140" t="str">
            <v>1</v>
          </cell>
          <cell r="H5140" t="str">
            <v>00</v>
          </cell>
          <cell r="I5140" t="str">
            <v>0</v>
          </cell>
          <cell r="J5140">
            <v>960.46</v>
          </cell>
          <cell r="K5140">
            <v>1000</v>
          </cell>
          <cell r="L5140">
            <v>1129.4261363636363</v>
          </cell>
          <cell r="M5140">
            <v>0</v>
          </cell>
          <cell r="N5140">
            <v>0</v>
          </cell>
          <cell r="O5140">
            <v>0</v>
          </cell>
        </row>
        <row r="5141">
          <cell r="A5141" t="str">
            <v>22</v>
          </cell>
          <cell r="B5141" t="str">
            <v>01</v>
          </cell>
          <cell r="C5141" t="str">
            <v>01</v>
          </cell>
          <cell r="D5141" t="str">
            <v>03</v>
          </cell>
          <cell r="E5141" t="str">
            <v>12</v>
          </cell>
          <cell r="F5141" t="str">
            <v>04</v>
          </cell>
          <cell r="G5141" t="str">
            <v>1</v>
          </cell>
          <cell r="H5141" t="str">
            <v>00</v>
          </cell>
          <cell r="I5141" t="str">
            <v>0</v>
          </cell>
          <cell r="J5141">
            <v>0</v>
          </cell>
          <cell r="K5141">
            <v>100</v>
          </cell>
          <cell r="L5141">
            <v>0</v>
          </cell>
          <cell r="M5141">
            <v>0</v>
          </cell>
          <cell r="N5141">
            <v>0</v>
          </cell>
          <cell r="O5141">
            <v>0</v>
          </cell>
        </row>
        <row r="5142">
          <cell r="A5142" t="str">
            <v>22</v>
          </cell>
          <cell r="B5142" t="str">
            <v>01</v>
          </cell>
          <cell r="C5142" t="str">
            <v>01</v>
          </cell>
          <cell r="D5142" t="str">
            <v>03</v>
          </cell>
          <cell r="E5142" t="str">
            <v>13</v>
          </cell>
          <cell r="F5142" t="str">
            <v>01</v>
          </cell>
          <cell r="G5142" t="str">
            <v>1</v>
          </cell>
          <cell r="H5142" t="str">
            <v>00</v>
          </cell>
          <cell r="I5142" t="str">
            <v>0</v>
          </cell>
          <cell r="J5142">
            <v>2326.33</v>
          </cell>
          <cell r="K5142">
            <v>1000</v>
          </cell>
          <cell r="L5142">
            <v>2192.1686688311688</v>
          </cell>
          <cell r="M5142">
            <v>0</v>
          </cell>
          <cell r="N5142">
            <v>0</v>
          </cell>
          <cell r="O5142">
            <v>0</v>
          </cell>
        </row>
        <row r="5143">
          <cell r="A5143" t="str">
            <v>22</v>
          </cell>
          <cell r="B5143" t="str">
            <v>01</v>
          </cell>
          <cell r="C5143" t="str">
            <v>01</v>
          </cell>
          <cell r="D5143" t="str">
            <v>03</v>
          </cell>
          <cell r="E5143" t="str">
            <v>13</v>
          </cell>
          <cell r="F5143" t="str">
            <v>10</v>
          </cell>
          <cell r="G5143" t="str">
            <v>1</v>
          </cell>
          <cell r="H5143" t="str">
            <v>00</v>
          </cell>
          <cell r="I5143" t="str">
            <v>0</v>
          </cell>
          <cell r="J5143">
            <v>11856.5</v>
          </cell>
          <cell r="K5143">
            <v>12000</v>
          </cell>
          <cell r="L5143">
            <v>7462.0576298701299</v>
          </cell>
          <cell r="M5143">
            <v>0</v>
          </cell>
          <cell r="N5143">
            <v>0</v>
          </cell>
          <cell r="O5143">
            <v>0</v>
          </cell>
        </row>
        <row r="5144">
          <cell r="A5144" t="str">
            <v>22</v>
          </cell>
          <cell r="B5144" t="str">
            <v>01</v>
          </cell>
          <cell r="C5144" t="str">
            <v>01</v>
          </cell>
          <cell r="D5144" t="str">
            <v>03</v>
          </cell>
          <cell r="E5144" t="str">
            <v>14</v>
          </cell>
          <cell r="F5144" t="str">
            <v>06</v>
          </cell>
          <cell r="G5144" t="str">
            <v>1</v>
          </cell>
          <cell r="H5144" t="str">
            <v>00</v>
          </cell>
          <cell r="I5144" t="str">
            <v>0</v>
          </cell>
          <cell r="J5144">
            <v>800</v>
          </cell>
          <cell r="K5144">
            <v>800</v>
          </cell>
          <cell r="L5144">
            <v>932.01801948051957</v>
          </cell>
          <cell r="M5144">
            <v>0</v>
          </cell>
          <cell r="N5144">
            <v>0</v>
          </cell>
          <cell r="O5144">
            <v>0</v>
          </cell>
        </row>
        <row r="5145">
          <cell r="A5145" t="str">
            <v>22</v>
          </cell>
          <cell r="B5145" t="str">
            <v>01</v>
          </cell>
          <cell r="C5145" t="str">
            <v>01</v>
          </cell>
          <cell r="D5145" t="str">
            <v>03</v>
          </cell>
          <cell r="E5145" t="str">
            <v>14</v>
          </cell>
          <cell r="F5145" t="str">
            <v>07</v>
          </cell>
          <cell r="G5145" t="str">
            <v>1</v>
          </cell>
          <cell r="H5145" t="str">
            <v>00</v>
          </cell>
          <cell r="I5145" t="str">
            <v>0</v>
          </cell>
          <cell r="J5145">
            <v>813</v>
          </cell>
          <cell r="K5145">
            <v>1000</v>
          </cell>
          <cell r="L5145">
            <v>0</v>
          </cell>
          <cell r="M5145">
            <v>0</v>
          </cell>
          <cell r="N5145">
            <v>0</v>
          </cell>
          <cell r="O5145">
            <v>0</v>
          </cell>
        </row>
        <row r="5146">
          <cell r="A5146" t="str">
            <v>22</v>
          </cell>
          <cell r="B5146" t="str">
            <v>01</v>
          </cell>
          <cell r="C5146" t="str">
            <v>01</v>
          </cell>
          <cell r="D5146" t="str">
            <v>04</v>
          </cell>
          <cell r="E5146" t="str">
            <v>10</v>
          </cell>
          <cell r="F5146" t="str">
            <v>26</v>
          </cell>
          <cell r="G5146" t="str">
            <v>1</v>
          </cell>
          <cell r="H5146" t="str">
            <v>00</v>
          </cell>
          <cell r="I5146" t="str">
            <v>0</v>
          </cell>
          <cell r="J5146">
            <v>250</v>
          </cell>
          <cell r="K5146">
            <v>250</v>
          </cell>
          <cell r="L5146">
            <v>0</v>
          </cell>
          <cell r="M5146">
            <v>0</v>
          </cell>
          <cell r="N5146">
            <v>0</v>
          </cell>
          <cell r="O5146">
            <v>0</v>
          </cell>
        </row>
        <row r="5147">
          <cell r="A5147" t="str">
            <v>22</v>
          </cell>
          <cell r="B5147" t="str">
            <v>01</v>
          </cell>
          <cell r="C5147" t="str">
            <v>01</v>
          </cell>
          <cell r="D5147" t="str">
            <v>04</v>
          </cell>
          <cell r="E5147" t="str">
            <v>12</v>
          </cell>
          <cell r="F5147" t="str">
            <v>01</v>
          </cell>
          <cell r="G5147" t="str">
            <v>1</v>
          </cell>
          <cell r="H5147" t="str">
            <v>00</v>
          </cell>
          <cell r="I5147" t="str">
            <v>0</v>
          </cell>
          <cell r="J5147">
            <v>0</v>
          </cell>
          <cell r="K5147">
            <v>500</v>
          </cell>
          <cell r="L5147">
            <v>0</v>
          </cell>
          <cell r="M5147">
            <v>0</v>
          </cell>
          <cell r="N5147">
            <v>0</v>
          </cell>
          <cell r="O5147">
            <v>0</v>
          </cell>
        </row>
        <row r="5148">
          <cell r="A5148" t="str">
            <v>22</v>
          </cell>
          <cell r="B5148" t="str">
            <v>01</v>
          </cell>
          <cell r="C5148" t="str">
            <v>01</v>
          </cell>
          <cell r="D5148" t="str">
            <v>04</v>
          </cell>
          <cell r="E5148" t="str">
            <v>12</v>
          </cell>
          <cell r="F5148" t="str">
            <v>03</v>
          </cell>
          <cell r="G5148" t="str">
            <v>1</v>
          </cell>
          <cell r="H5148" t="str">
            <v>00</v>
          </cell>
          <cell r="I5148" t="str">
            <v>0</v>
          </cell>
          <cell r="J5148">
            <v>3841.23</v>
          </cell>
          <cell r="K5148">
            <v>2000</v>
          </cell>
          <cell r="L5148">
            <v>5333.4439935064938</v>
          </cell>
          <cell r="M5148">
            <v>0</v>
          </cell>
          <cell r="N5148">
            <v>0</v>
          </cell>
          <cell r="O5148">
            <v>0</v>
          </cell>
        </row>
        <row r="5149">
          <cell r="A5149" t="str">
            <v>22</v>
          </cell>
          <cell r="B5149" t="str">
            <v>01</v>
          </cell>
          <cell r="C5149" t="str">
            <v>01</v>
          </cell>
          <cell r="D5149" t="str">
            <v>04</v>
          </cell>
          <cell r="E5149" t="str">
            <v>14</v>
          </cell>
          <cell r="F5149" t="str">
            <v>06</v>
          </cell>
          <cell r="G5149" t="str">
            <v>1</v>
          </cell>
          <cell r="H5149" t="str">
            <v>00</v>
          </cell>
          <cell r="I5149" t="str">
            <v>0</v>
          </cell>
          <cell r="J5149">
            <v>1665.45</v>
          </cell>
          <cell r="K5149">
            <v>2000</v>
          </cell>
          <cell r="L5149">
            <v>2229.3678571428572</v>
          </cell>
          <cell r="M5149">
            <v>0</v>
          </cell>
          <cell r="N5149">
            <v>0</v>
          </cell>
          <cell r="O5149">
            <v>0</v>
          </cell>
        </row>
        <row r="5150">
          <cell r="A5150" t="str">
            <v>22</v>
          </cell>
          <cell r="B5150" t="str">
            <v>01</v>
          </cell>
          <cell r="C5150" t="str">
            <v>01</v>
          </cell>
          <cell r="D5150" t="str">
            <v>05</v>
          </cell>
          <cell r="E5150" t="str">
            <v>10</v>
          </cell>
          <cell r="F5150" t="str">
            <v>02</v>
          </cell>
          <cell r="G5150" t="str">
            <v>1</v>
          </cell>
          <cell r="H5150" t="str">
            <v>00</v>
          </cell>
          <cell r="I5150" t="str">
            <v>0</v>
          </cell>
          <cell r="K5150">
            <v>250</v>
          </cell>
          <cell r="L5150">
            <v>0</v>
          </cell>
          <cell r="M5150">
            <v>0</v>
          </cell>
          <cell r="N5150">
            <v>0</v>
          </cell>
          <cell r="O5150">
            <v>0</v>
          </cell>
        </row>
        <row r="5151">
          <cell r="A5151" t="str">
            <v>22</v>
          </cell>
          <cell r="B5151" t="str">
            <v>01</v>
          </cell>
          <cell r="C5151" t="str">
            <v>01</v>
          </cell>
          <cell r="D5151" t="str">
            <v>05</v>
          </cell>
          <cell r="E5151" t="str">
            <v>10</v>
          </cell>
          <cell r="F5151" t="str">
            <v>26</v>
          </cell>
          <cell r="G5151" t="str">
            <v>1</v>
          </cell>
          <cell r="H5151" t="str">
            <v>00</v>
          </cell>
          <cell r="I5151" t="str">
            <v>0</v>
          </cell>
          <cell r="J5151">
            <v>188</v>
          </cell>
          <cell r="K5151">
            <v>500</v>
          </cell>
          <cell r="L5151">
            <v>0</v>
          </cell>
          <cell r="M5151">
            <v>0</v>
          </cell>
          <cell r="N5151">
            <v>0</v>
          </cell>
          <cell r="O5151">
            <v>0</v>
          </cell>
        </row>
        <row r="5152">
          <cell r="A5152" t="str">
            <v>22</v>
          </cell>
          <cell r="B5152" t="str">
            <v>01</v>
          </cell>
          <cell r="C5152" t="str">
            <v>01</v>
          </cell>
          <cell r="D5152" t="str">
            <v>05</v>
          </cell>
          <cell r="E5152" t="str">
            <v>12</v>
          </cell>
          <cell r="F5152" t="str">
            <v>01</v>
          </cell>
          <cell r="G5152" t="str">
            <v>1</v>
          </cell>
          <cell r="H5152" t="str">
            <v>00</v>
          </cell>
          <cell r="I5152" t="str">
            <v>0</v>
          </cell>
          <cell r="J5152">
            <v>0</v>
          </cell>
          <cell r="K5152">
            <v>250</v>
          </cell>
          <cell r="L5152">
            <v>0</v>
          </cell>
          <cell r="M5152">
            <v>0</v>
          </cell>
          <cell r="N5152">
            <v>0</v>
          </cell>
          <cell r="O5152">
            <v>0</v>
          </cell>
        </row>
        <row r="5153">
          <cell r="A5153" t="str">
            <v>22</v>
          </cell>
          <cell r="B5153" t="str">
            <v>01</v>
          </cell>
          <cell r="C5153" t="str">
            <v>01</v>
          </cell>
          <cell r="D5153" t="str">
            <v>92</v>
          </cell>
          <cell r="E5153" t="str">
            <v>12</v>
          </cell>
          <cell r="F5153" t="str">
            <v>01</v>
          </cell>
          <cell r="G5153" t="str">
            <v>0</v>
          </cell>
          <cell r="H5153" t="str">
            <v>00</v>
          </cell>
          <cell r="I5153" t="str">
            <v>0</v>
          </cell>
          <cell r="J5153">
            <v>0</v>
          </cell>
          <cell r="K5153">
            <v>2000</v>
          </cell>
          <cell r="L5153">
            <v>0</v>
          </cell>
          <cell r="M5153">
            <v>0</v>
          </cell>
          <cell r="N5153">
            <v>0</v>
          </cell>
          <cell r="O5153">
            <v>0</v>
          </cell>
        </row>
        <row r="5154">
          <cell r="A5154" t="str">
            <v>22</v>
          </cell>
          <cell r="B5154" t="str">
            <v>01</v>
          </cell>
          <cell r="C5154" t="str">
            <v>02</v>
          </cell>
          <cell r="D5154" t="str">
            <v>01</v>
          </cell>
          <cell r="E5154" t="str">
            <v>10</v>
          </cell>
          <cell r="F5154" t="str">
            <v>01</v>
          </cell>
          <cell r="G5154" t="str">
            <v>1</v>
          </cell>
          <cell r="H5154" t="str">
            <v>00</v>
          </cell>
          <cell r="I5154" t="str">
            <v>0</v>
          </cell>
          <cell r="J5154">
            <v>285411</v>
          </cell>
          <cell r="K5154">
            <v>436013</v>
          </cell>
          <cell r="L5154">
            <v>259693.0797077922</v>
          </cell>
          <cell r="M5154">
            <v>385964</v>
          </cell>
          <cell r="N5154">
            <v>385964</v>
          </cell>
          <cell r="O5154">
            <v>385964</v>
          </cell>
        </row>
        <row r="5155">
          <cell r="A5155" t="str">
            <v>22</v>
          </cell>
          <cell r="B5155" t="str">
            <v>01</v>
          </cell>
          <cell r="C5155" t="str">
            <v>02</v>
          </cell>
          <cell r="D5155" t="str">
            <v>01</v>
          </cell>
          <cell r="E5155" t="str">
            <v>10</v>
          </cell>
          <cell r="F5155" t="str">
            <v>26</v>
          </cell>
          <cell r="G5155" t="str">
            <v>1</v>
          </cell>
          <cell r="H5155" t="str">
            <v>00</v>
          </cell>
          <cell r="I5155" t="str">
            <v>0</v>
          </cell>
          <cell r="J5155">
            <v>447</v>
          </cell>
          <cell r="K5155">
            <v>500</v>
          </cell>
          <cell r="L5155">
            <v>17505.317045454547</v>
          </cell>
          <cell r="M5155">
            <v>1000</v>
          </cell>
          <cell r="N5155">
            <v>1000</v>
          </cell>
          <cell r="O5155">
            <v>1000</v>
          </cell>
        </row>
        <row r="5156">
          <cell r="A5156" t="str">
            <v>22</v>
          </cell>
          <cell r="B5156" t="str">
            <v>01</v>
          </cell>
          <cell r="C5156" t="str">
            <v>02</v>
          </cell>
          <cell r="D5156" t="str">
            <v>01</v>
          </cell>
          <cell r="E5156" t="str">
            <v>11</v>
          </cell>
          <cell r="F5156" t="str">
            <v>01</v>
          </cell>
          <cell r="G5156" t="str">
            <v>1</v>
          </cell>
          <cell r="H5156" t="str">
            <v>00</v>
          </cell>
          <cell r="I5156" t="str">
            <v>0</v>
          </cell>
          <cell r="J5156">
            <v>3100</v>
          </cell>
          <cell r="K5156">
            <v>3200</v>
          </cell>
          <cell r="L5156">
            <v>7865.5129870129867</v>
          </cell>
          <cell r="M5156">
            <v>3200</v>
          </cell>
          <cell r="N5156">
            <v>3200</v>
          </cell>
          <cell r="O5156">
            <v>3200</v>
          </cell>
        </row>
        <row r="5157">
          <cell r="A5157" t="str">
            <v>22</v>
          </cell>
          <cell r="B5157" t="str">
            <v>01</v>
          </cell>
          <cell r="C5157" t="str">
            <v>02</v>
          </cell>
          <cell r="D5157" t="str">
            <v>01</v>
          </cell>
          <cell r="E5157" t="str">
            <v>12</v>
          </cell>
          <cell r="F5157" t="str">
            <v>01</v>
          </cell>
          <cell r="G5157" t="str">
            <v>1</v>
          </cell>
          <cell r="H5157" t="str">
            <v>00</v>
          </cell>
          <cell r="I5157" t="str">
            <v>0</v>
          </cell>
          <cell r="J5157">
            <v>1412</v>
          </cell>
          <cell r="K5157">
            <v>6500</v>
          </cell>
          <cell r="L5157">
            <v>7365.3444805194813</v>
          </cell>
          <cell r="M5157">
            <v>7000</v>
          </cell>
          <cell r="N5157">
            <v>7000</v>
          </cell>
          <cell r="O5157">
            <v>7000</v>
          </cell>
        </row>
        <row r="5158">
          <cell r="A5158" t="str">
            <v>22</v>
          </cell>
          <cell r="B5158" t="str">
            <v>01</v>
          </cell>
          <cell r="C5158" t="str">
            <v>02</v>
          </cell>
          <cell r="D5158" t="str">
            <v>01</v>
          </cell>
          <cell r="E5158" t="str">
            <v>12</v>
          </cell>
          <cell r="F5158" t="str">
            <v>02</v>
          </cell>
          <cell r="G5158" t="str">
            <v>1</v>
          </cell>
          <cell r="H5158" t="str">
            <v>00</v>
          </cell>
          <cell r="I5158" t="str">
            <v>0</v>
          </cell>
          <cell r="J5158">
            <v>0</v>
          </cell>
          <cell r="K5158">
            <v>5000</v>
          </cell>
          <cell r="L5158">
            <v>5188.3327922077924</v>
          </cell>
          <cell r="M5158">
            <v>5000</v>
          </cell>
          <cell r="N5158">
            <v>5000</v>
          </cell>
          <cell r="O5158">
            <v>5000</v>
          </cell>
        </row>
        <row r="5159">
          <cell r="A5159" t="str">
            <v>22</v>
          </cell>
          <cell r="B5159" t="str">
            <v>01</v>
          </cell>
          <cell r="C5159" t="str">
            <v>02</v>
          </cell>
          <cell r="D5159" t="str">
            <v>01</v>
          </cell>
          <cell r="E5159" t="str">
            <v>12</v>
          </cell>
          <cell r="F5159" t="str">
            <v>04</v>
          </cell>
          <cell r="G5159" t="str">
            <v>1</v>
          </cell>
          <cell r="H5159" t="str">
            <v>00</v>
          </cell>
          <cell r="I5159" t="str">
            <v>0</v>
          </cell>
          <cell r="J5159">
            <v>0</v>
          </cell>
          <cell r="K5159">
            <v>800</v>
          </cell>
          <cell r="L5159">
            <v>0</v>
          </cell>
          <cell r="M5159">
            <v>300</v>
          </cell>
          <cell r="N5159">
            <v>300</v>
          </cell>
          <cell r="O5159">
            <v>300</v>
          </cell>
        </row>
        <row r="5160">
          <cell r="A5160" t="str">
            <v>22</v>
          </cell>
          <cell r="B5160" t="str">
            <v>01</v>
          </cell>
          <cell r="C5160" t="str">
            <v>02</v>
          </cell>
          <cell r="D5160" t="str">
            <v>01</v>
          </cell>
          <cell r="E5160" t="str">
            <v>10</v>
          </cell>
          <cell r="F5160" t="str">
            <v>02</v>
          </cell>
          <cell r="G5160" t="str">
            <v>1</v>
          </cell>
          <cell r="H5160" t="str">
            <v>00</v>
          </cell>
          <cell r="I5160" t="str">
            <v>0</v>
          </cell>
          <cell r="J5160">
            <v>6249.28</v>
          </cell>
          <cell r="K5160">
            <v>1</v>
          </cell>
          <cell r="L5160">
            <v>51710.37954545454</v>
          </cell>
          <cell r="M5160">
            <v>4</v>
          </cell>
          <cell r="N5160">
            <v>4</v>
          </cell>
          <cell r="O5160">
            <v>4</v>
          </cell>
        </row>
        <row r="5161">
          <cell r="A5161" t="str">
            <v>22</v>
          </cell>
          <cell r="B5161" t="str">
            <v>01</v>
          </cell>
          <cell r="C5161" t="str">
            <v>02</v>
          </cell>
          <cell r="D5161" t="str">
            <v>01</v>
          </cell>
          <cell r="E5161" t="str">
            <v>12</v>
          </cell>
          <cell r="F5161" t="str">
            <v>05</v>
          </cell>
          <cell r="G5161" t="str">
            <v>1</v>
          </cell>
          <cell r="H5161" t="str">
            <v>00</v>
          </cell>
          <cell r="I5161" t="str">
            <v>0</v>
          </cell>
          <cell r="J5161">
            <v>0</v>
          </cell>
          <cell r="K5161">
            <v>2500</v>
          </cell>
          <cell r="L5161">
            <v>2213.9146103896105</v>
          </cell>
          <cell r="M5161">
            <v>2500</v>
          </cell>
          <cell r="N5161">
            <v>2500</v>
          </cell>
          <cell r="O5161">
            <v>2500</v>
          </cell>
        </row>
        <row r="5162">
          <cell r="A5162" t="str">
            <v>22</v>
          </cell>
          <cell r="B5162" t="str">
            <v>01</v>
          </cell>
          <cell r="C5162" t="str">
            <v>02</v>
          </cell>
          <cell r="D5162" t="str">
            <v>01</v>
          </cell>
          <cell r="E5162" t="str">
            <v>12</v>
          </cell>
          <cell r="F5162" t="str">
            <v>06</v>
          </cell>
          <cell r="G5162" t="str">
            <v>1</v>
          </cell>
          <cell r="H5162" t="str">
            <v>00</v>
          </cell>
          <cell r="I5162" t="str">
            <v>0</v>
          </cell>
          <cell r="J5162">
            <v>1658.65</v>
          </cell>
          <cell r="K5162">
            <v>2500</v>
          </cell>
          <cell r="L5162">
            <v>2916.4448051948052</v>
          </cell>
          <cell r="M5162">
            <v>2500</v>
          </cell>
          <cell r="N5162">
            <v>2500</v>
          </cell>
          <cell r="O5162">
            <v>2500</v>
          </cell>
        </row>
        <row r="5163">
          <cell r="A5163" t="str">
            <v>22</v>
          </cell>
          <cell r="B5163" t="str">
            <v>01</v>
          </cell>
          <cell r="C5163" t="str">
            <v>02</v>
          </cell>
          <cell r="D5163" t="str">
            <v>01</v>
          </cell>
          <cell r="E5163" t="str">
            <v>13</v>
          </cell>
          <cell r="F5163" t="str">
            <v>01</v>
          </cell>
          <cell r="G5163" t="str">
            <v>1</v>
          </cell>
          <cell r="H5163" t="str">
            <v>00</v>
          </cell>
          <cell r="I5163" t="str">
            <v>0</v>
          </cell>
          <cell r="J5163">
            <v>2095.12</v>
          </cell>
          <cell r="K5163">
            <v>2000</v>
          </cell>
          <cell r="L5163">
            <v>2059.4887987012985</v>
          </cell>
          <cell r="M5163">
            <v>2000</v>
          </cell>
          <cell r="N5163">
            <v>2000</v>
          </cell>
          <cell r="O5163">
            <v>2000</v>
          </cell>
        </row>
        <row r="5164">
          <cell r="A5164" t="str">
            <v>22</v>
          </cell>
          <cell r="B5164" t="str">
            <v>01</v>
          </cell>
          <cell r="C5164" t="str">
            <v>02</v>
          </cell>
          <cell r="D5164" t="str">
            <v>01</v>
          </cell>
          <cell r="E5164" t="str">
            <v>13</v>
          </cell>
          <cell r="F5164" t="str">
            <v>08</v>
          </cell>
          <cell r="G5164" t="str">
            <v>1</v>
          </cell>
          <cell r="H5164" t="str">
            <v>00</v>
          </cell>
          <cell r="I5164" t="str">
            <v>0</v>
          </cell>
          <cell r="J5164">
            <v>2958.2</v>
          </cell>
          <cell r="K5164">
            <v>3000</v>
          </cell>
          <cell r="L5164">
            <v>2598.1719155844153</v>
          </cell>
          <cell r="M5164">
            <v>3750</v>
          </cell>
          <cell r="N5164">
            <v>3750</v>
          </cell>
          <cell r="O5164">
            <v>3750</v>
          </cell>
        </row>
        <row r="5165">
          <cell r="A5165" t="str">
            <v>22</v>
          </cell>
          <cell r="B5165" t="str">
            <v>01</v>
          </cell>
          <cell r="C5165" t="str">
            <v>02</v>
          </cell>
          <cell r="D5165" t="str">
            <v>01</v>
          </cell>
          <cell r="E5165" t="str">
            <v>13</v>
          </cell>
          <cell r="F5165" t="str">
            <v>09</v>
          </cell>
          <cell r="G5165" t="str">
            <v>1</v>
          </cell>
          <cell r="H5165" t="str">
            <v>00</v>
          </cell>
          <cell r="I5165" t="str">
            <v>0</v>
          </cell>
          <cell r="J5165">
            <v>731.51</v>
          </cell>
          <cell r="K5165">
            <v>1000</v>
          </cell>
          <cell r="L5165">
            <v>949.95990259740256</v>
          </cell>
          <cell r="M5165">
            <v>1000</v>
          </cell>
          <cell r="N5165">
            <v>1000</v>
          </cell>
          <cell r="O5165">
            <v>1000</v>
          </cell>
        </row>
        <row r="5166">
          <cell r="A5166" t="str">
            <v>22</v>
          </cell>
          <cell r="B5166" t="str">
            <v>01</v>
          </cell>
          <cell r="C5166" t="str">
            <v>02</v>
          </cell>
          <cell r="D5166" t="str">
            <v>01</v>
          </cell>
          <cell r="E5166" t="str">
            <v>14</v>
          </cell>
          <cell r="F5166" t="str">
            <v>06</v>
          </cell>
          <cell r="G5166" t="str">
            <v>1</v>
          </cell>
          <cell r="H5166" t="str">
            <v>00</v>
          </cell>
          <cell r="I5166" t="str">
            <v>0</v>
          </cell>
          <cell r="J5166">
            <v>10620.45</v>
          </cell>
          <cell r="K5166">
            <v>5000</v>
          </cell>
          <cell r="L5166">
            <v>31940.865584415584</v>
          </cell>
          <cell r="M5166">
            <v>5000</v>
          </cell>
          <cell r="N5166">
            <v>5000</v>
          </cell>
          <cell r="O5166">
            <v>5000</v>
          </cell>
        </row>
        <row r="5167">
          <cell r="A5167" t="str">
            <v>22</v>
          </cell>
          <cell r="B5167" t="str">
            <v>01</v>
          </cell>
          <cell r="C5167" t="str">
            <v>02</v>
          </cell>
          <cell r="D5167" t="str">
            <v>01</v>
          </cell>
          <cell r="E5167" t="str">
            <v>14</v>
          </cell>
          <cell r="F5167" t="str">
            <v>07</v>
          </cell>
          <cell r="G5167" t="str">
            <v>1</v>
          </cell>
          <cell r="H5167" t="str">
            <v>00</v>
          </cell>
          <cell r="I5167" t="str">
            <v>0</v>
          </cell>
          <cell r="J5167">
            <v>10950.71</v>
          </cell>
          <cell r="K5167">
            <v>1000</v>
          </cell>
          <cell r="L5167">
            <v>1068.1582792207791</v>
          </cell>
          <cell r="M5167">
            <v>1000</v>
          </cell>
          <cell r="N5167">
            <v>1000</v>
          </cell>
          <cell r="O5167">
            <v>1000</v>
          </cell>
        </row>
        <row r="5168">
          <cell r="A5168" t="str">
            <v>22</v>
          </cell>
          <cell r="B5168" t="str">
            <v>01</v>
          </cell>
          <cell r="C5168" t="str">
            <v>02</v>
          </cell>
          <cell r="D5168" t="str">
            <v>01</v>
          </cell>
          <cell r="E5168" t="str">
            <v>14</v>
          </cell>
          <cell r="F5168" t="str">
            <v>11</v>
          </cell>
          <cell r="G5168" t="str">
            <v>1</v>
          </cell>
          <cell r="H5168" t="str">
            <v>00</v>
          </cell>
          <cell r="I5168" t="str">
            <v>0</v>
          </cell>
          <cell r="J5168">
            <v>12010.39</v>
          </cell>
          <cell r="K5168">
            <v>10000</v>
          </cell>
          <cell r="L5168">
            <v>11301.525811688311</v>
          </cell>
          <cell r="M5168">
            <v>10000</v>
          </cell>
          <cell r="N5168">
            <v>10000</v>
          </cell>
          <cell r="O5168">
            <v>10000</v>
          </cell>
        </row>
        <row r="5169">
          <cell r="A5169" t="str">
            <v>22</v>
          </cell>
          <cell r="B5169" t="str">
            <v>01</v>
          </cell>
          <cell r="C5169" t="str">
            <v>02</v>
          </cell>
          <cell r="D5169" t="str">
            <v>01</v>
          </cell>
          <cell r="E5169" t="str">
            <v>20</v>
          </cell>
          <cell r="F5169" t="str">
            <v>05</v>
          </cell>
          <cell r="G5169" t="str">
            <v>1</v>
          </cell>
          <cell r="H5169" t="str">
            <v>00</v>
          </cell>
          <cell r="I5169" t="str">
            <v>0</v>
          </cell>
          <cell r="J5169">
            <v>0</v>
          </cell>
          <cell r="K5169">
            <v>25001</v>
          </cell>
          <cell r="L5169">
            <v>33181.818181818184</v>
          </cell>
          <cell r="M5169">
            <v>1</v>
          </cell>
          <cell r="N5169">
            <v>1</v>
          </cell>
          <cell r="O5169">
            <v>1</v>
          </cell>
        </row>
        <row r="5170">
          <cell r="A5170" t="str">
            <v>22</v>
          </cell>
          <cell r="B5170" t="str">
            <v>01</v>
          </cell>
          <cell r="C5170" t="str">
            <v>02</v>
          </cell>
          <cell r="D5170" t="str">
            <v>02</v>
          </cell>
          <cell r="E5170" t="str">
            <v>10</v>
          </cell>
          <cell r="F5170" t="str">
            <v>26</v>
          </cell>
          <cell r="G5170" t="str">
            <v>1</v>
          </cell>
          <cell r="H5170" t="str">
            <v>00</v>
          </cell>
          <cell r="I5170" t="str">
            <v>0</v>
          </cell>
          <cell r="J5170">
            <v>233</v>
          </cell>
          <cell r="K5170">
            <v>250</v>
          </cell>
          <cell r="L5170">
            <v>0</v>
          </cell>
          <cell r="M5170">
            <v>0</v>
          </cell>
          <cell r="N5170">
            <v>0</v>
          </cell>
          <cell r="O5170">
            <v>0</v>
          </cell>
        </row>
        <row r="5171">
          <cell r="A5171" t="str">
            <v>22</v>
          </cell>
          <cell r="B5171" t="str">
            <v>01</v>
          </cell>
          <cell r="C5171" t="str">
            <v>02</v>
          </cell>
          <cell r="D5171" t="str">
            <v>02</v>
          </cell>
          <cell r="E5171" t="str">
            <v>12</v>
          </cell>
          <cell r="F5171" t="str">
            <v>01</v>
          </cell>
          <cell r="G5171" t="str">
            <v>1</v>
          </cell>
          <cell r="H5171" t="str">
            <v>00</v>
          </cell>
          <cell r="I5171" t="str">
            <v>0</v>
          </cell>
          <cell r="J5171">
            <v>2379.9899999999998</v>
          </cell>
          <cell r="K5171">
            <v>2500</v>
          </cell>
          <cell r="L5171">
            <v>4615.4487012987011</v>
          </cell>
          <cell r="M5171">
            <v>4000</v>
          </cell>
          <cell r="N5171">
            <v>4000</v>
          </cell>
          <cell r="O5171">
            <v>4000</v>
          </cell>
        </row>
        <row r="5172">
          <cell r="A5172" t="str">
            <v>22</v>
          </cell>
          <cell r="B5172" t="str">
            <v>01</v>
          </cell>
          <cell r="C5172" t="str">
            <v>02</v>
          </cell>
          <cell r="D5172" t="str">
            <v>02</v>
          </cell>
          <cell r="E5172" t="str">
            <v>12</v>
          </cell>
          <cell r="F5172" t="str">
            <v>02</v>
          </cell>
          <cell r="G5172" t="str">
            <v>1</v>
          </cell>
          <cell r="H5172" t="str">
            <v>00</v>
          </cell>
          <cell r="I5172" t="str">
            <v>0</v>
          </cell>
          <cell r="J5172">
            <v>0</v>
          </cell>
          <cell r="K5172">
            <v>6000</v>
          </cell>
          <cell r="L5172">
            <v>5275.909090909091</v>
          </cell>
          <cell r="M5172">
            <v>8000</v>
          </cell>
          <cell r="N5172">
            <v>8000</v>
          </cell>
          <cell r="O5172">
            <v>8000</v>
          </cell>
        </row>
        <row r="5173">
          <cell r="A5173" t="str">
            <v>22</v>
          </cell>
          <cell r="B5173" t="str">
            <v>01</v>
          </cell>
          <cell r="C5173" t="str">
            <v>02</v>
          </cell>
          <cell r="D5173" t="str">
            <v>02</v>
          </cell>
          <cell r="E5173" t="str">
            <v>12</v>
          </cell>
          <cell r="F5173" t="str">
            <v>04</v>
          </cell>
          <cell r="G5173" t="str">
            <v>1</v>
          </cell>
          <cell r="H5173" t="str">
            <v>00</v>
          </cell>
          <cell r="I5173" t="str">
            <v>0</v>
          </cell>
          <cell r="J5173">
            <v>200</v>
          </cell>
          <cell r="K5173">
            <v>200</v>
          </cell>
          <cell r="L5173">
            <v>0</v>
          </cell>
          <cell r="M5173">
            <v>300</v>
          </cell>
          <cell r="N5173">
            <v>300</v>
          </cell>
          <cell r="O5173">
            <v>300</v>
          </cell>
        </row>
        <row r="5174">
          <cell r="A5174" t="str">
            <v>22</v>
          </cell>
          <cell r="B5174" t="str">
            <v>01</v>
          </cell>
          <cell r="C5174" t="str">
            <v>02</v>
          </cell>
          <cell r="D5174" t="str">
            <v>02</v>
          </cell>
          <cell r="E5174" t="str">
            <v>12</v>
          </cell>
          <cell r="F5174" t="str">
            <v>05</v>
          </cell>
          <cell r="G5174" t="str">
            <v>1</v>
          </cell>
          <cell r="H5174" t="str">
            <v>00</v>
          </cell>
          <cell r="I5174" t="str">
            <v>0</v>
          </cell>
          <cell r="J5174">
            <v>0</v>
          </cell>
          <cell r="K5174">
            <v>1000</v>
          </cell>
          <cell r="L5174">
            <v>699.1646103896104</v>
          </cell>
          <cell r="M5174">
            <v>1000</v>
          </cell>
          <cell r="N5174">
            <v>1000</v>
          </cell>
          <cell r="O5174">
            <v>1000</v>
          </cell>
        </row>
        <row r="5175">
          <cell r="A5175" t="str">
            <v>22</v>
          </cell>
          <cell r="B5175" t="str">
            <v>01</v>
          </cell>
          <cell r="C5175" t="str">
            <v>02</v>
          </cell>
          <cell r="D5175" t="str">
            <v>02</v>
          </cell>
          <cell r="E5175" t="str">
            <v>12</v>
          </cell>
          <cell r="F5175" t="str">
            <v>06</v>
          </cell>
          <cell r="G5175" t="str">
            <v>1</v>
          </cell>
          <cell r="H5175" t="str">
            <v>00</v>
          </cell>
          <cell r="I5175" t="str">
            <v>0</v>
          </cell>
          <cell r="J5175">
            <v>0</v>
          </cell>
          <cell r="K5175">
            <v>1000</v>
          </cell>
          <cell r="L5175">
            <v>1066.5584415584415</v>
          </cell>
          <cell r="M5175">
            <v>1000</v>
          </cell>
          <cell r="N5175">
            <v>1000</v>
          </cell>
          <cell r="O5175">
            <v>1000</v>
          </cell>
        </row>
        <row r="5176">
          <cell r="A5176" t="str">
            <v>22</v>
          </cell>
          <cell r="B5176" t="str">
            <v>01</v>
          </cell>
          <cell r="C5176" t="str">
            <v>02</v>
          </cell>
          <cell r="D5176" t="str">
            <v>02</v>
          </cell>
          <cell r="E5176" t="str">
            <v>13</v>
          </cell>
          <cell r="F5176" t="str">
            <v>01</v>
          </cell>
          <cell r="G5176" t="str">
            <v>1</v>
          </cell>
          <cell r="H5176" t="str">
            <v>00</v>
          </cell>
          <cell r="I5176" t="str">
            <v>0</v>
          </cell>
          <cell r="J5176">
            <v>3272.33</v>
          </cell>
          <cell r="K5176">
            <v>3500</v>
          </cell>
          <cell r="L5176">
            <v>3185.1227272727269</v>
          </cell>
          <cell r="M5176">
            <v>5500</v>
          </cell>
          <cell r="N5176">
            <v>5500</v>
          </cell>
          <cell r="O5176">
            <v>5500</v>
          </cell>
        </row>
        <row r="5177">
          <cell r="A5177" t="str">
            <v>22</v>
          </cell>
          <cell r="B5177" t="str">
            <v>01</v>
          </cell>
          <cell r="C5177" t="str">
            <v>02</v>
          </cell>
          <cell r="D5177" t="str">
            <v>02</v>
          </cell>
          <cell r="E5177" t="str">
            <v>13</v>
          </cell>
          <cell r="F5177" t="str">
            <v>08</v>
          </cell>
          <cell r="G5177" t="str">
            <v>1</v>
          </cell>
          <cell r="H5177" t="str">
            <v>00</v>
          </cell>
          <cell r="I5177" t="str">
            <v>0</v>
          </cell>
          <cell r="J5177">
            <v>416.93</v>
          </cell>
          <cell r="K5177">
            <v>750</v>
          </cell>
          <cell r="L5177">
            <v>807.44399350649348</v>
          </cell>
          <cell r="M5177">
            <v>0</v>
          </cell>
          <cell r="N5177">
            <v>0</v>
          </cell>
          <cell r="O5177">
            <v>0</v>
          </cell>
        </row>
        <row r="5178">
          <cell r="A5178" t="str">
            <v>22</v>
          </cell>
          <cell r="B5178" t="str">
            <v>01</v>
          </cell>
          <cell r="C5178" t="str">
            <v>02</v>
          </cell>
          <cell r="D5178" t="str">
            <v>02</v>
          </cell>
          <cell r="E5178" t="str">
            <v>13</v>
          </cell>
          <cell r="F5178" t="str">
            <v>09</v>
          </cell>
          <cell r="G5178" t="str">
            <v>1</v>
          </cell>
          <cell r="H5178" t="str">
            <v>00</v>
          </cell>
          <cell r="I5178" t="str">
            <v>0</v>
          </cell>
          <cell r="J5178">
            <v>1355.32</v>
          </cell>
          <cell r="K5178">
            <v>2000</v>
          </cell>
          <cell r="L5178">
            <v>2584.3896103896104</v>
          </cell>
          <cell r="M5178">
            <v>3000</v>
          </cell>
          <cell r="N5178">
            <v>3000</v>
          </cell>
          <cell r="O5178">
            <v>3000</v>
          </cell>
        </row>
        <row r="5179">
          <cell r="A5179" t="str">
            <v>22</v>
          </cell>
          <cell r="B5179" t="str">
            <v>01</v>
          </cell>
          <cell r="C5179" t="str">
            <v>02</v>
          </cell>
          <cell r="D5179" t="str">
            <v>02</v>
          </cell>
          <cell r="E5179" t="str">
            <v>14</v>
          </cell>
          <cell r="F5179" t="str">
            <v>06</v>
          </cell>
          <cell r="G5179" t="str">
            <v>1</v>
          </cell>
          <cell r="H5179" t="str">
            <v>00</v>
          </cell>
          <cell r="I5179" t="str">
            <v>0</v>
          </cell>
          <cell r="J5179">
            <v>452.04</v>
          </cell>
          <cell r="K5179">
            <v>500</v>
          </cell>
          <cell r="L5179">
            <v>293.00730519480521</v>
          </cell>
          <cell r="M5179">
            <v>1000</v>
          </cell>
          <cell r="N5179">
            <v>1000</v>
          </cell>
          <cell r="O5179">
            <v>1000</v>
          </cell>
        </row>
        <row r="5180">
          <cell r="A5180" t="str">
            <v>22</v>
          </cell>
          <cell r="B5180" t="str">
            <v>01</v>
          </cell>
          <cell r="C5180" t="str">
            <v>02</v>
          </cell>
          <cell r="D5180" t="str">
            <v>02</v>
          </cell>
          <cell r="E5180" t="str">
            <v>14</v>
          </cell>
          <cell r="F5180" t="str">
            <v>07</v>
          </cell>
          <cell r="G5180" t="str">
            <v>1</v>
          </cell>
          <cell r="H5180" t="str">
            <v>00</v>
          </cell>
          <cell r="I5180" t="str">
            <v>0</v>
          </cell>
          <cell r="J5180">
            <v>26580.720000000001</v>
          </cell>
          <cell r="K5180">
            <v>10000</v>
          </cell>
          <cell r="L5180">
            <v>11718.787175324675</v>
          </cell>
          <cell r="M5180">
            <v>12300</v>
          </cell>
          <cell r="N5180">
            <v>12300</v>
          </cell>
          <cell r="O5180">
            <v>12300</v>
          </cell>
        </row>
        <row r="5181">
          <cell r="A5181" t="str">
            <v>22</v>
          </cell>
          <cell r="B5181" t="str">
            <v>01</v>
          </cell>
          <cell r="C5181" t="str">
            <v>02</v>
          </cell>
          <cell r="D5181" t="str">
            <v>03</v>
          </cell>
          <cell r="E5181" t="str">
            <v>10</v>
          </cell>
          <cell r="F5181" t="str">
            <v>26</v>
          </cell>
          <cell r="G5181" t="str">
            <v>1</v>
          </cell>
          <cell r="H5181" t="str">
            <v>00</v>
          </cell>
          <cell r="I5181" t="str">
            <v>0</v>
          </cell>
          <cell r="J5181">
            <v>0</v>
          </cell>
          <cell r="K5181">
            <v>250</v>
          </cell>
          <cell r="L5181">
            <v>0</v>
          </cell>
          <cell r="M5181">
            <v>0</v>
          </cell>
          <cell r="N5181">
            <v>0</v>
          </cell>
          <cell r="O5181">
            <v>0</v>
          </cell>
        </row>
        <row r="5182">
          <cell r="A5182" t="str">
            <v>22</v>
          </cell>
          <cell r="B5182" t="str">
            <v>01</v>
          </cell>
          <cell r="C5182" t="str">
            <v>02</v>
          </cell>
          <cell r="D5182" t="str">
            <v>03</v>
          </cell>
          <cell r="E5182" t="str">
            <v>12</v>
          </cell>
          <cell r="F5182" t="str">
            <v>01</v>
          </cell>
          <cell r="G5182" t="str">
            <v>1</v>
          </cell>
          <cell r="H5182" t="str">
            <v>00</v>
          </cell>
          <cell r="I5182" t="str">
            <v>0</v>
          </cell>
          <cell r="J5182">
            <v>2346.7199999999998</v>
          </cell>
          <cell r="K5182">
            <v>1000</v>
          </cell>
          <cell r="L5182">
            <v>0</v>
          </cell>
          <cell r="M5182">
            <v>0</v>
          </cell>
          <cell r="N5182">
            <v>0</v>
          </cell>
          <cell r="O5182">
            <v>0</v>
          </cell>
        </row>
        <row r="5183">
          <cell r="A5183" t="str">
            <v>22</v>
          </cell>
          <cell r="B5183" t="str">
            <v>01</v>
          </cell>
          <cell r="C5183" t="str">
            <v>02</v>
          </cell>
          <cell r="D5183" t="str">
            <v>03</v>
          </cell>
          <cell r="E5183" t="str">
            <v>12</v>
          </cell>
          <cell r="F5183" t="str">
            <v>02</v>
          </cell>
          <cell r="G5183" t="str">
            <v>1</v>
          </cell>
          <cell r="H5183" t="str">
            <v>00</v>
          </cell>
          <cell r="I5183" t="str">
            <v>0</v>
          </cell>
          <cell r="J5183">
            <v>0</v>
          </cell>
          <cell r="K5183">
            <v>2000</v>
          </cell>
          <cell r="L5183">
            <v>1452.771103896104</v>
          </cell>
          <cell r="M5183">
            <v>0</v>
          </cell>
          <cell r="N5183">
            <v>0</v>
          </cell>
          <cell r="O5183">
            <v>0</v>
          </cell>
        </row>
        <row r="5184">
          <cell r="A5184" t="str">
            <v>22</v>
          </cell>
          <cell r="B5184" t="str">
            <v>01</v>
          </cell>
          <cell r="C5184" t="str">
            <v>02</v>
          </cell>
          <cell r="D5184" t="str">
            <v>03</v>
          </cell>
          <cell r="E5184" t="str">
            <v>12</v>
          </cell>
          <cell r="F5184" t="str">
            <v>04</v>
          </cell>
          <cell r="G5184" t="str">
            <v>1</v>
          </cell>
          <cell r="H5184" t="str">
            <v>00</v>
          </cell>
          <cell r="I5184" t="str">
            <v>0</v>
          </cell>
          <cell r="J5184">
            <v>0</v>
          </cell>
          <cell r="K5184">
            <v>100</v>
          </cell>
          <cell r="L5184">
            <v>0</v>
          </cell>
          <cell r="M5184">
            <v>0</v>
          </cell>
          <cell r="N5184">
            <v>0</v>
          </cell>
          <cell r="O5184">
            <v>0</v>
          </cell>
        </row>
        <row r="5185">
          <cell r="A5185" t="str">
            <v>22</v>
          </cell>
          <cell r="B5185" t="str">
            <v>01</v>
          </cell>
          <cell r="C5185" t="str">
            <v>02</v>
          </cell>
          <cell r="D5185" t="str">
            <v>03</v>
          </cell>
          <cell r="E5185" t="str">
            <v>13</v>
          </cell>
          <cell r="F5185" t="str">
            <v>01</v>
          </cell>
          <cell r="G5185" t="str">
            <v>1</v>
          </cell>
          <cell r="H5185" t="str">
            <v>00</v>
          </cell>
          <cell r="I5185" t="str">
            <v>0</v>
          </cell>
          <cell r="J5185">
            <v>457.34</v>
          </cell>
          <cell r="K5185">
            <v>2000</v>
          </cell>
          <cell r="L5185">
            <v>2289.3321428571426</v>
          </cell>
          <cell r="M5185">
            <v>0</v>
          </cell>
          <cell r="N5185">
            <v>0</v>
          </cell>
          <cell r="O5185">
            <v>0</v>
          </cell>
        </row>
        <row r="5186">
          <cell r="A5186" t="str">
            <v>22</v>
          </cell>
          <cell r="B5186" t="str">
            <v>01</v>
          </cell>
          <cell r="C5186" t="str">
            <v>02</v>
          </cell>
          <cell r="D5186" t="str">
            <v>03</v>
          </cell>
          <cell r="E5186" t="str">
            <v>13</v>
          </cell>
          <cell r="F5186" t="str">
            <v>09</v>
          </cell>
          <cell r="G5186" t="str">
            <v>1</v>
          </cell>
          <cell r="H5186" t="str">
            <v>00</v>
          </cell>
          <cell r="I5186" t="str">
            <v>0</v>
          </cell>
          <cell r="J5186">
            <v>0</v>
          </cell>
          <cell r="K5186">
            <v>1000</v>
          </cell>
          <cell r="L5186">
            <v>1108.3912337662337</v>
          </cell>
          <cell r="M5186">
            <v>0</v>
          </cell>
          <cell r="N5186">
            <v>0</v>
          </cell>
          <cell r="O5186">
            <v>0</v>
          </cell>
        </row>
        <row r="5187">
          <cell r="A5187" t="str">
            <v>22</v>
          </cell>
          <cell r="B5187" t="str">
            <v>01</v>
          </cell>
          <cell r="C5187" t="str">
            <v>02</v>
          </cell>
          <cell r="D5187" t="str">
            <v>03</v>
          </cell>
          <cell r="E5187" t="str">
            <v>14</v>
          </cell>
          <cell r="F5187" t="str">
            <v>06</v>
          </cell>
          <cell r="G5187" t="str">
            <v>1</v>
          </cell>
          <cell r="H5187" t="str">
            <v>00</v>
          </cell>
          <cell r="I5187" t="str">
            <v>0</v>
          </cell>
          <cell r="J5187">
            <v>0</v>
          </cell>
          <cell r="K5187">
            <v>500</v>
          </cell>
          <cell r="L5187">
            <v>577.9680194805195</v>
          </cell>
          <cell r="M5187">
            <v>0</v>
          </cell>
          <cell r="N5187">
            <v>0</v>
          </cell>
          <cell r="O5187">
            <v>0</v>
          </cell>
        </row>
        <row r="5188">
          <cell r="A5188" t="str">
            <v>22</v>
          </cell>
          <cell r="B5188" t="str">
            <v>01</v>
          </cell>
          <cell r="C5188" t="str">
            <v>02</v>
          </cell>
          <cell r="D5188" t="str">
            <v>03</v>
          </cell>
          <cell r="E5188" t="str">
            <v>14</v>
          </cell>
          <cell r="F5188" t="str">
            <v>07</v>
          </cell>
          <cell r="G5188" t="str">
            <v>1</v>
          </cell>
          <cell r="H5188" t="str">
            <v>00</v>
          </cell>
          <cell r="I5188" t="str">
            <v>0</v>
          </cell>
          <cell r="J5188">
            <v>1921.78</v>
          </cell>
          <cell r="K5188">
            <v>2300</v>
          </cell>
          <cell r="L5188">
            <v>2485.3063311688311</v>
          </cell>
          <cell r="M5188">
            <v>0</v>
          </cell>
          <cell r="N5188">
            <v>0</v>
          </cell>
          <cell r="O5188">
            <v>0</v>
          </cell>
        </row>
        <row r="5189">
          <cell r="A5189" t="str">
            <v>22</v>
          </cell>
          <cell r="B5189" t="str">
            <v>01</v>
          </cell>
          <cell r="C5189" t="str">
            <v>02</v>
          </cell>
          <cell r="D5189" t="str">
            <v>04</v>
          </cell>
          <cell r="E5189" t="str">
            <v>12</v>
          </cell>
          <cell r="F5189" t="str">
            <v>01</v>
          </cell>
          <cell r="G5189" t="str">
            <v>1</v>
          </cell>
          <cell r="H5189" t="str">
            <v>00</v>
          </cell>
          <cell r="I5189" t="str">
            <v>0</v>
          </cell>
          <cell r="J5189">
            <v>0</v>
          </cell>
          <cell r="K5189">
            <v>500</v>
          </cell>
          <cell r="L5189">
            <v>535.64935064935071</v>
          </cell>
          <cell r="M5189">
            <v>0</v>
          </cell>
          <cell r="N5189">
            <v>0</v>
          </cell>
          <cell r="O5189">
            <v>0</v>
          </cell>
        </row>
        <row r="5190">
          <cell r="A5190" t="str">
            <v>22</v>
          </cell>
          <cell r="B5190" t="str">
            <v>01</v>
          </cell>
          <cell r="C5190" t="str">
            <v>02</v>
          </cell>
          <cell r="D5190" t="str">
            <v>04</v>
          </cell>
          <cell r="E5190" t="str">
            <v>13</v>
          </cell>
          <cell r="F5190" t="str">
            <v>10</v>
          </cell>
          <cell r="G5190" t="str">
            <v>1</v>
          </cell>
          <cell r="H5190" t="str">
            <v>00</v>
          </cell>
          <cell r="I5190" t="str">
            <v>0</v>
          </cell>
          <cell r="J5190">
            <v>11506.14</v>
          </cell>
          <cell r="K5190">
            <v>70000</v>
          </cell>
          <cell r="L5190">
            <v>24238.453084415585</v>
          </cell>
          <cell r="M5190">
            <v>70000</v>
          </cell>
          <cell r="N5190">
            <v>70000</v>
          </cell>
          <cell r="O5190">
            <v>70000</v>
          </cell>
        </row>
        <row r="5191">
          <cell r="A5191" t="str">
            <v>22</v>
          </cell>
          <cell r="B5191" t="str">
            <v>01</v>
          </cell>
          <cell r="C5191" t="str">
            <v>01</v>
          </cell>
          <cell r="D5191" t="str">
            <v>01</v>
          </cell>
          <cell r="E5191" t="str">
            <v>11</v>
          </cell>
          <cell r="F5191" t="str">
            <v>01</v>
          </cell>
          <cell r="G5191" t="str">
            <v>1</v>
          </cell>
          <cell r="H5191" t="str">
            <v>00</v>
          </cell>
          <cell r="I5191" t="str">
            <v>0</v>
          </cell>
          <cell r="J5191">
            <v>0</v>
          </cell>
          <cell r="K5191">
            <v>0</v>
          </cell>
          <cell r="L5191">
            <v>0</v>
          </cell>
          <cell r="M5191">
            <v>439888</v>
          </cell>
          <cell r="N5191">
            <v>439888</v>
          </cell>
          <cell r="O5191">
            <v>439888</v>
          </cell>
        </row>
        <row r="5192">
          <cell r="A5192" t="str">
            <v>23</v>
          </cell>
          <cell r="B5192" t="str">
            <v>01</v>
          </cell>
          <cell r="C5192" t="str">
            <v>01</v>
          </cell>
          <cell r="D5192" t="str">
            <v>01</v>
          </cell>
          <cell r="E5192" t="str">
            <v>10</v>
          </cell>
          <cell r="F5192" t="str">
            <v>01</v>
          </cell>
          <cell r="G5192" t="str">
            <v>0</v>
          </cell>
          <cell r="H5192" t="str">
            <v>00</v>
          </cell>
          <cell r="I5192" t="str">
            <v>0</v>
          </cell>
          <cell r="J5192">
            <v>0</v>
          </cell>
          <cell r="K5192">
            <v>112934</v>
          </cell>
          <cell r="L5192">
            <v>0</v>
          </cell>
          <cell r="M5192">
            <v>313406</v>
          </cell>
          <cell r="N5192">
            <v>313406</v>
          </cell>
          <cell r="O5192">
            <v>313406</v>
          </cell>
        </row>
        <row r="5193">
          <cell r="A5193" t="str">
            <v>23</v>
          </cell>
          <cell r="B5193" t="str">
            <v>01</v>
          </cell>
          <cell r="C5193" t="str">
            <v>01</v>
          </cell>
          <cell r="D5193" t="str">
            <v>01</v>
          </cell>
          <cell r="E5193" t="str">
            <v>10</v>
          </cell>
          <cell r="F5193" t="str">
            <v>05</v>
          </cell>
          <cell r="G5193" t="str">
            <v>0</v>
          </cell>
          <cell r="H5193" t="str">
            <v>00</v>
          </cell>
          <cell r="I5193" t="str">
            <v>0</v>
          </cell>
          <cell r="J5193">
            <v>0</v>
          </cell>
          <cell r="K5193">
            <v>0</v>
          </cell>
          <cell r="L5193">
            <v>0</v>
          </cell>
          <cell r="M5193">
            <v>32823</v>
          </cell>
          <cell r="N5193">
            <v>32823</v>
          </cell>
          <cell r="O5193">
            <v>32823</v>
          </cell>
        </row>
        <row r="5194">
          <cell r="A5194" t="str">
            <v>23</v>
          </cell>
          <cell r="B5194" t="str">
            <v>01</v>
          </cell>
          <cell r="C5194" t="str">
            <v>01</v>
          </cell>
          <cell r="D5194" t="str">
            <v>01</v>
          </cell>
          <cell r="E5194" t="str">
            <v>10</v>
          </cell>
          <cell r="F5194" t="str">
            <v>02</v>
          </cell>
          <cell r="G5194" t="str">
            <v>0</v>
          </cell>
          <cell r="H5194" t="str">
            <v>00</v>
          </cell>
          <cell r="I5194" t="str">
            <v>0</v>
          </cell>
          <cell r="J5194">
            <v>0</v>
          </cell>
          <cell r="K5194">
            <v>0</v>
          </cell>
          <cell r="L5194">
            <v>0</v>
          </cell>
          <cell r="M5194">
            <v>3000</v>
          </cell>
          <cell r="N5194">
            <v>3000</v>
          </cell>
          <cell r="O5194">
            <v>3000</v>
          </cell>
        </row>
        <row r="5195">
          <cell r="A5195" t="str">
            <v>23</v>
          </cell>
          <cell r="B5195" t="str">
            <v>01</v>
          </cell>
          <cell r="C5195" t="str">
            <v>01</v>
          </cell>
          <cell r="D5195" t="str">
            <v>01</v>
          </cell>
          <cell r="E5195" t="str">
            <v>10</v>
          </cell>
          <cell r="F5195" t="str">
            <v>11</v>
          </cell>
          <cell r="G5195" t="str">
            <v>0</v>
          </cell>
          <cell r="H5195" t="str">
            <v>00</v>
          </cell>
          <cell r="I5195" t="str">
            <v>0</v>
          </cell>
          <cell r="J5195">
            <v>0</v>
          </cell>
          <cell r="K5195">
            <v>0</v>
          </cell>
          <cell r="L5195">
            <v>0</v>
          </cell>
          <cell r="M5195">
            <v>1</v>
          </cell>
          <cell r="N5195">
            <v>1</v>
          </cell>
          <cell r="O5195">
            <v>1</v>
          </cell>
        </row>
        <row r="5196">
          <cell r="A5196" t="str">
            <v>23</v>
          </cell>
          <cell r="B5196" t="str">
            <v>01</v>
          </cell>
          <cell r="C5196" t="str">
            <v>01</v>
          </cell>
          <cell r="D5196" t="str">
            <v>01</v>
          </cell>
          <cell r="E5196" t="str">
            <v>10</v>
          </cell>
          <cell r="F5196" t="str">
            <v>26</v>
          </cell>
          <cell r="G5196" t="str">
            <v>0</v>
          </cell>
          <cell r="H5196" t="str">
            <v>00</v>
          </cell>
          <cell r="I5196" t="str">
            <v>0</v>
          </cell>
          <cell r="J5196">
            <v>0</v>
          </cell>
          <cell r="K5196">
            <v>1000</v>
          </cell>
          <cell r="L5196">
            <v>0</v>
          </cell>
          <cell r="M5196">
            <v>1500</v>
          </cell>
          <cell r="N5196">
            <v>1500</v>
          </cell>
          <cell r="O5196">
            <v>1500</v>
          </cell>
        </row>
        <row r="5197">
          <cell r="A5197" t="str">
            <v>23</v>
          </cell>
          <cell r="B5197" t="str">
            <v>01</v>
          </cell>
          <cell r="C5197" t="str">
            <v>01</v>
          </cell>
          <cell r="D5197" t="str">
            <v>01</v>
          </cell>
          <cell r="E5197" t="str">
            <v>11</v>
          </cell>
          <cell r="F5197" t="str">
            <v>01</v>
          </cell>
          <cell r="G5197" t="str">
            <v>0</v>
          </cell>
          <cell r="H5197" t="str">
            <v>00</v>
          </cell>
          <cell r="I5197" t="str">
            <v>0</v>
          </cell>
          <cell r="J5197">
            <v>0</v>
          </cell>
          <cell r="K5197">
            <v>6000</v>
          </cell>
          <cell r="L5197">
            <v>0</v>
          </cell>
          <cell r="M5197">
            <v>1</v>
          </cell>
          <cell r="N5197">
            <v>1</v>
          </cell>
          <cell r="O5197">
            <v>1</v>
          </cell>
        </row>
        <row r="5198">
          <cell r="A5198" t="str">
            <v>23</v>
          </cell>
          <cell r="B5198" t="str">
            <v>01</v>
          </cell>
          <cell r="C5198" t="str">
            <v>01</v>
          </cell>
          <cell r="D5198" t="str">
            <v>01</v>
          </cell>
          <cell r="E5198" t="str">
            <v>12</v>
          </cell>
          <cell r="F5198" t="str">
            <v>01</v>
          </cell>
          <cell r="G5198" t="str">
            <v>0</v>
          </cell>
          <cell r="H5198" t="str">
            <v>00</v>
          </cell>
          <cell r="I5198" t="str">
            <v>0</v>
          </cell>
          <cell r="K5198">
            <v>2</v>
          </cell>
          <cell r="M5198">
            <v>5000</v>
          </cell>
          <cell r="N5198">
            <v>5000</v>
          </cell>
          <cell r="O5198">
            <v>5000</v>
          </cell>
        </row>
        <row r="5199">
          <cell r="A5199" t="str">
            <v>23</v>
          </cell>
          <cell r="B5199" t="str">
            <v>01</v>
          </cell>
          <cell r="C5199" t="str">
            <v>01</v>
          </cell>
          <cell r="D5199" t="str">
            <v>01</v>
          </cell>
          <cell r="E5199" t="str">
            <v>12</v>
          </cell>
          <cell r="F5199" t="str">
            <v>02</v>
          </cell>
          <cell r="G5199" t="str">
            <v>0</v>
          </cell>
          <cell r="H5199" t="str">
            <v>00</v>
          </cell>
          <cell r="I5199" t="str">
            <v>0</v>
          </cell>
          <cell r="J5199">
            <v>0</v>
          </cell>
          <cell r="K5199">
            <v>10000</v>
          </cell>
          <cell r="L5199">
            <v>0</v>
          </cell>
          <cell r="M5199">
            <v>50000</v>
          </cell>
          <cell r="N5199">
            <v>50000</v>
          </cell>
          <cell r="O5199">
            <v>50000</v>
          </cell>
        </row>
        <row r="5200">
          <cell r="A5200" t="str">
            <v>23</v>
          </cell>
          <cell r="B5200" t="str">
            <v>01</v>
          </cell>
          <cell r="C5200" t="str">
            <v>01</v>
          </cell>
          <cell r="D5200" t="str">
            <v>01</v>
          </cell>
          <cell r="E5200" t="str">
            <v>12</v>
          </cell>
          <cell r="F5200" t="str">
            <v>03</v>
          </cell>
          <cell r="G5200" t="str">
            <v>0</v>
          </cell>
          <cell r="H5200" t="str">
            <v>00</v>
          </cell>
          <cell r="I5200" t="str">
            <v>0</v>
          </cell>
          <cell r="J5200">
            <v>0</v>
          </cell>
          <cell r="K5200">
            <v>0</v>
          </cell>
          <cell r="L5200">
            <v>0</v>
          </cell>
          <cell r="M5200">
            <v>12000</v>
          </cell>
          <cell r="N5200">
            <v>12000</v>
          </cell>
          <cell r="O5200">
            <v>12000</v>
          </cell>
        </row>
        <row r="5201">
          <cell r="A5201" t="str">
            <v>23</v>
          </cell>
          <cell r="B5201" t="str">
            <v>01</v>
          </cell>
          <cell r="C5201" t="str">
            <v>01</v>
          </cell>
          <cell r="D5201" t="str">
            <v>01</v>
          </cell>
          <cell r="E5201" t="str">
            <v>12</v>
          </cell>
          <cell r="F5201" t="str">
            <v>10</v>
          </cell>
          <cell r="G5201" t="str">
            <v>0</v>
          </cell>
          <cell r="H5201" t="str">
            <v>00</v>
          </cell>
          <cell r="I5201" t="str">
            <v>0</v>
          </cell>
          <cell r="J5201">
            <v>0</v>
          </cell>
          <cell r="K5201">
            <v>0</v>
          </cell>
          <cell r="L5201">
            <v>0</v>
          </cell>
          <cell r="M5201">
            <v>10000</v>
          </cell>
          <cell r="N5201">
            <v>10000</v>
          </cell>
          <cell r="O5201">
            <v>10000</v>
          </cell>
        </row>
        <row r="5202">
          <cell r="A5202" t="str">
            <v>23</v>
          </cell>
          <cell r="B5202" t="str">
            <v>01</v>
          </cell>
          <cell r="C5202" t="str">
            <v>01</v>
          </cell>
          <cell r="D5202" t="str">
            <v>01</v>
          </cell>
          <cell r="E5202" t="str">
            <v>12</v>
          </cell>
          <cell r="F5202" t="str">
            <v>06</v>
          </cell>
          <cell r="G5202" t="str">
            <v>0</v>
          </cell>
          <cell r="H5202" t="str">
            <v>00</v>
          </cell>
          <cell r="I5202" t="str">
            <v>0</v>
          </cell>
          <cell r="J5202">
            <v>0</v>
          </cell>
          <cell r="K5202">
            <v>0</v>
          </cell>
          <cell r="L5202">
            <v>0</v>
          </cell>
          <cell r="M5202">
            <v>2500</v>
          </cell>
          <cell r="N5202">
            <v>2500</v>
          </cell>
          <cell r="O5202">
            <v>2500</v>
          </cell>
        </row>
        <row r="5203">
          <cell r="A5203" t="str">
            <v>23</v>
          </cell>
          <cell r="B5203" t="str">
            <v>01</v>
          </cell>
          <cell r="C5203" t="str">
            <v>01</v>
          </cell>
          <cell r="D5203" t="str">
            <v>01</v>
          </cell>
          <cell r="E5203" t="str">
            <v>13</v>
          </cell>
          <cell r="F5203" t="str">
            <v>07</v>
          </cell>
          <cell r="G5203" t="str">
            <v>0</v>
          </cell>
          <cell r="H5203" t="str">
            <v>00</v>
          </cell>
          <cell r="I5203" t="str">
            <v>0</v>
          </cell>
          <cell r="J5203">
            <v>0</v>
          </cell>
          <cell r="K5203">
            <v>0</v>
          </cell>
          <cell r="L5203">
            <v>0</v>
          </cell>
          <cell r="M5203">
            <v>10000</v>
          </cell>
          <cell r="N5203">
            <v>10000</v>
          </cell>
          <cell r="O5203">
            <v>10000</v>
          </cell>
        </row>
        <row r="5204">
          <cell r="A5204" t="str">
            <v>23</v>
          </cell>
          <cell r="B5204" t="str">
            <v>01</v>
          </cell>
          <cell r="C5204" t="str">
            <v>01</v>
          </cell>
          <cell r="D5204" t="str">
            <v>01</v>
          </cell>
          <cell r="E5204" t="str">
            <v>13</v>
          </cell>
          <cell r="F5204" t="str">
            <v>08</v>
          </cell>
          <cell r="G5204" t="str">
            <v>0</v>
          </cell>
          <cell r="H5204" t="str">
            <v>00</v>
          </cell>
          <cell r="I5204" t="str">
            <v>0</v>
          </cell>
          <cell r="J5204">
            <v>0</v>
          </cell>
          <cell r="K5204">
            <v>0</v>
          </cell>
          <cell r="L5204">
            <v>0</v>
          </cell>
          <cell r="M5204">
            <v>6950</v>
          </cell>
          <cell r="N5204">
            <v>6950</v>
          </cell>
          <cell r="O5204">
            <v>6950</v>
          </cell>
        </row>
        <row r="5205">
          <cell r="A5205" t="str">
            <v>23</v>
          </cell>
          <cell r="B5205" t="str">
            <v>01</v>
          </cell>
          <cell r="C5205" t="str">
            <v>01</v>
          </cell>
          <cell r="D5205" t="str">
            <v>01</v>
          </cell>
          <cell r="E5205" t="str">
            <v>14</v>
          </cell>
          <cell r="F5205" t="str">
            <v>01</v>
          </cell>
          <cell r="G5205" t="str">
            <v>0</v>
          </cell>
          <cell r="H5205" t="str">
            <v>00</v>
          </cell>
          <cell r="I5205" t="str">
            <v>0</v>
          </cell>
          <cell r="J5205">
            <v>0</v>
          </cell>
          <cell r="K5205">
            <v>0</v>
          </cell>
          <cell r="L5205">
            <v>0</v>
          </cell>
          <cell r="M5205">
            <v>2500</v>
          </cell>
          <cell r="N5205">
            <v>2500</v>
          </cell>
          <cell r="O5205">
            <v>2500</v>
          </cell>
        </row>
        <row r="5206">
          <cell r="A5206" t="str">
            <v>23</v>
          </cell>
          <cell r="B5206" t="str">
            <v>01</v>
          </cell>
          <cell r="C5206" t="str">
            <v>01</v>
          </cell>
          <cell r="D5206" t="str">
            <v>01</v>
          </cell>
          <cell r="E5206" t="str">
            <v>14</v>
          </cell>
          <cell r="F5206" t="str">
            <v>11</v>
          </cell>
          <cell r="G5206" t="str">
            <v>0</v>
          </cell>
          <cell r="H5206" t="str">
            <v>00</v>
          </cell>
          <cell r="I5206" t="str">
            <v>0</v>
          </cell>
          <cell r="J5206">
            <v>0</v>
          </cell>
          <cell r="K5206">
            <v>0</v>
          </cell>
          <cell r="L5206">
            <v>0</v>
          </cell>
          <cell r="M5206">
            <v>1</v>
          </cell>
          <cell r="N5206">
            <v>1</v>
          </cell>
          <cell r="O5206">
            <v>1</v>
          </cell>
        </row>
        <row r="5207">
          <cell r="A5207" t="str">
            <v>23</v>
          </cell>
          <cell r="B5207" t="str">
            <v>01</v>
          </cell>
          <cell r="C5207" t="str">
            <v>01</v>
          </cell>
          <cell r="D5207" t="str">
            <v>01</v>
          </cell>
          <cell r="E5207" t="str">
            <v>14</v>
          </cell>
          <cell r="F5207" t="str">
            <v>02</v>
          </cell>
          <cell r="G5207" t="str">
            <v>0</v>
          </cell>
          <cell r="H5207" t="str">
            <v>00</v>
          </cell>
          <cell r="I5207" t="str">
            <v>0</v>
          </cell>
          <cell r="J5207">
            <v>0</v>
          </cell>
          <cell r="K5207">
            <v>0</v>
          </cell>
          <cell r="L5207">
            <v>0</v>
          </cell>
          <cell r="M5207">
            <v>12000</v>
          </cell>
          <cell r="N5207">
            <v>12000</v>
          </cell>
          <cell r="O5207">
            <v>12000</v>
          </cell>
        </row>
        <row r="5208">
          <cell r="A5208" t="str">
            <v>23</v>
          </cell>
          <cell r="B5208" t="str">
            <v>01</v>
          </cell>
          <cell r="C5208" t="str">
            <v>01</v>
          </cell>
          <cell r="D5208" t="str">
            <v>01</v>
          </cell>
          <cell r="E5208" t="str">
            <v>14</v>
          </cell>
          <cell r="F5208" t="str">
            <v>05</v>
          </cell>
          <cell r="G5208" t="str">
            <v>0</v>
          </cell>
          <cell r="H5208" t="str">
            <v>00</v>
          </cell>
          <cell r="I5208" t="str">
            <v>0</v>
          </cell>
          <cell r="J5208">
            <v>0</v>
          </cell>
          <cell r="K5208">
            <v>0</v>
          </cell>
          <cell r="L5208">
            <v>0</v>
          </cell>
          <cell r="M5208">
            <v>1000</v>
          </cell>
          <cell r="N5208">
            <v>1000</v>
          </cell>
          <cell r="O5208">
            <v>1000</v>
          </cell>
        </row>
        <row r="5209">
          <cell r="A5209" t="str">
            <v>23</v>
          </cell>
          <cell r="B5209" t="str">
            <v>01</v>
          </cell>
          <cell r="C5209" t="str">
            <v>01</v>
          </cell>
          <cell r="D5209" t="str">
            <v>01</v>
          </cell>
          <cell r="E5209" t="str">
            <v>14</v>
          </cell>
          <cell r="F5209" t="str">
            <v>06</v>
          </cell>
          <cell r="G5209" t="str">
            <v>0</v>
          </cell>
          <cell r="H5209" t="str">
            <v>00</v>
          </cell>
          <cell r="I5209" t="str">
            <v>0</v>
          </cell>
          <cell r="J5209">
            <v>0</v>
          </cell>
          <cell r="K5209">
            <v>0</v>
          </cell>
          <cell r="L5209">
            <v>0</v>
          </cell>
          <cell r="M5209">
            <v>10000</v>
          </cell>
          <cell r="N5209">
            <v>10000</v>
          </cell>
          <cell r="O5209">
            <v>10000</v>
          </cell>
        </row>
        <row r="5210">
          <cell r="A5210" t="str">
            <v>23</v>
          </cell>
          <cell r="B5210" t="str">
            <v>01</v>
          </cell>
          <cell r="C5210" t="str">
            <v>01</v>
          </cell>
          <cell r="D5210" t="str">
            <v>01</v>
          </cell>
          <cell r="E5210" t="str">
            <v>14</v>
          </cell>
          <cell r="F5210" t="str">
            <v>65</v>
          </cell>
          <cell r="G5210" t="str">
            <v>0</v>
          </cell>
          <cell r="H5210" t="str">
            <v>00</v>
          </cell>
          <cell r="I5210" t="str">
            <v>0</v>
          </cell>
          <cell r="J5210">
            <v>0</v>
          </cell>
          <cell r="K5210">
            <v>0</v>
          </cell>
          <cell r="L5210">
            <v>0</v>
          </cell>
          <cell r="M5210">
            <v>500</v>
          </cell>
          <cell r="N5210">
            <v>500</v>
          </cell>
          <cell r="O5210">
            <v>500</v>
          </cell>
        </row>
        <row r="5211">
          <cell r="A5211" t="str">
            <v>23</v>
          </cell>
          <cell r="B5211" t="str">
            <v>01</v>
          </cell>
          <cell r="C5211" t="str">
            <v>01</v>
          </cell>
          <cell r="D5211" t="str">
            <v>01</v>
          </cell>
          <cell r="E5211" t="str">
            <v>14</v>
          </cell>
          <cell r="F5211" t="str">
            <v>07</v>
          </cell>
          <cell r="G5211" t="str">
            <v>0</v>
          </cell>
          <cell r="H5211" t="str">
            <v>00</v>
          </cell>
          <cell r="I5211" t="str">
            <v>0</v>
          </cell>
          <cell r="J5211">
            <v>0</v>
          </cell>
          <cell r="K5211">
            <v>0</v>
          </cell>
          <cell r="L5211">
            <v>0</v>
          </cell>
          <cell r="M5211">
            <v>5000</v>
          </cell>
          <cell r="N5211">
            <v>5000</v>
          </cell>
          <cell r="O5211">
            <v>5000</v>
          </cell>
        </row>
        <row r="5212">
          <cell r="A5212" t="str">
            <v>23</v>
          </cell>
          <cell r="B5212" t="str">
            <v>01</v>
          </cell>
          <cell r="C5212" t="str">
            <v>01</v>
          </cell>
          <cell r="D5212" t="str">
            <v>01</v>
          </cell>
          <cell r="E5212" t="str">
            <v>14</v>
          </cell>
          <cell r="F5212" t="str">
            <v>13</v>
          </cell>
          <cell r="G5212" t="str">
            <v>0</v>
          </cell>
          <cell r="H5212" t="str">
            <v>00</v>
          </cell>
          <cell r="I5212" t="str">
            <v>0</v>
          </cell>
          <cell r="J5212">
            <v>0</v>
          </cell>
          <cell r="K5212">
            <v>1</v>
          </cell>
          <cell r="L5212">
            <v>1380</v>
          </cell>
          <cell r="M5212">
            <v>1</v>
          </cell>
          <cell r="N5212">
            <v>1</v>
          </cell>
          <cell r="O5212">
            <v>1</v>
          </cell>
        </row>
        <row r="5213">
          <cell r="A5213" t="str">
            <v>23</v>
          </cell>
          <cell r="B5213" t="str">
            <v>01</v>
          </cell>
          <cell r="C5213" t="str">
            <v>01</v>
          </cell>
          <cell r="D5213" t="str">
            <v>01</v>
          </cell>
          <cell r="E5213" t="str">
            <v>14</v>
          </cell>
          <cell r="F5213" t="str">
            <v>17</v>
          </cell>
          <cell r="G5213" t="str">
            <v>0</v>
          </cell>
          <cell r="H5213" t="str">
            <v>00</v>
          </cell>
          <cell r="I5213" t="str">
            <v>0</v>
          </cell>
          <cell r="J5213">
            <v>0</v>
          </cell>
          <cell r="K5213">
            <v>1</v>
          </cell>
          <cell r="L5213">
            <v>21447</v>
          </cell>
          <cell r="M5213">
            <v>3001</v>
          </cell>
          <cell r="N5213">
            <v>3001</v>
          </cell>
          <cell r="O5213">
            <v>3001</v>
          </cell>
        </row>
        <row r="5214">
          <cell r="A5214" t="str">
            <v>23</v>
          </cell>
          <cell r="B5214" t="str">
            <v>01</v>
          </cell>
          <cell r="C5214" t="str">
            <v>01</v>
          </cell>
          <cell r="D5214" t="str">
            <v>01</v>
          </cell>
          <cell r="E5214" t="str">
            <v>14</v>
          </cell>
          <cell r="F5214" t="str">
            <v>18</v>
          </cell>
          <cell r="G5214" t="str">
            <v>0</v>
          </cell>
          <cell r="H5214" t="str">
            <v>00</v>
          </cell>
          <cell r="I5214" t="str">
            <v>0</v>
          </cell>
          <cell r="J5214">
            <v>0</v>
          </cell>
          <cell r="K5214">
            <v>1</v>
          </cell>
          <cell r="L5214">
            <v>0</v>
          </cell>
          <cell r="M5214">
            <v>10000</v>
          </cell>
          <cell r="N5214">
            <v>10000</v>
          </cell>
          <cell r="O5214">
            <v>10000</v>
          </cell>
        </row>
        <row r="5215">
          <cell r="A5215" t="str">
            <v>23</v>
          </cell>
          <cell r="B5215" t="str">
            <v>01</v>
          </cell>
          <cell r="C5215" t="str">
            <v>01</v>
          </cell>
          <cell r="D5215" t="str">
            <v>01</v>
          </cell>
          <cell r="E5215" t="str">
            <v>14</v>
          </cell>
          <cell r="F5215" t="str">
            <v>22</v>
          </cell>
          <cell r="G5215" t="str">
            <v>0</v>
          </cell>
          <cell r="H5215" t="str">
            <v>00</v>
          </cell>
          <cell r="I5215" t="str">
            <v>0</v>
          </cell>
          <cell r="J5215">
            <v>0</v>
          </cell>
          <cell r="K5215">
            <v>0</v>
          </cell>
          <cell r="L5215">
            <v>3117</v>
          </cell>
          <cell r="M5215">
            <v>4000</v>
          </cell>
          <cell r="N5215">
            <v>4000</v>
          </cell>
          <cell r="O5215">
            <v>4000</v>
          </cell>
        </row>
        <row r="5216">
          <cell r="A5216" t="str">
            <v>23</v>
          </cell>
          <cell r="B5216" t="str">
            <v>01</v>
          </cell>
          <cell r="C5216" t="str">
            <v>01</v>
          </cell>
          <cell r="D5216" t="str">
            <v>01</v>
          </cell>
          <cell r="E5216" t="str">
            <v>15</v>
          </cell>
          <cell r="F5216" t="str">
            <v>03</v>
          </cell>
          <cell r="G5216" t="str">
            <v>0</v>
          </cell>
          <cell r="H5216" t="str">
            <v>00</v>
          </cell>
          <cell r="I5216" t="str">
            <v>0</v>
          </cell>
          <cell r="J5216">
            <v>0</v>
          </cell>
          <cell r="K5216">
            <v>0</v>
          </cell>
          <cell r="L5216">
            <v>549</v>
          </cell>
          <cell r="M5216">
            <v>45000</v>
          </cell>
          <cell r="N5216">
            <v>45000</v>
          </cell>
          <cell r="O5216">
            <v>45000</v>
          </cell>
        </row>
        <row r="5217">
          <cell r="A5217" t="str">
            <v>23</v>
          </cell>
          <cell r="B5217" t="str">
            <v>01</v>
          </cell>
          <cell r="C5217" t="str">
            <v>01</v>
          </cell>
          <cell r="D5217" t="str">
            <v>01</v>
          </cell>
          <cell r="E5217" t="str">
            <v>20</v>
          </cell>
          <cell r="F5217" t="str">
            <v>03</v>
          </cell>
          <cell r="G5217" t="str">
            <v>0</v>
          </cell>
          <cell r="H5217" t="str">
            <v>00</v>
          </cell>
          <cell r="I5217" t="str">
            <v>0</v>
          </cell>
          <cell r="J5217">
            <v>0</v>
          </cell>
          <cell r="K5217">
            <v>0</v>
          </cell>
          <cell r="L5217">
            <v>4911</v>
          </cell>
          <cell r="M5217">
            <v>7000</v>
          </cell>
          <cell r="N5217">
            <v>7000</v>
          </cell>
          <cell r="O5217">
            <v>7000</v>
          </cell>
        </row>
        <row r="5218">
          <cell r="A5218" t="str">
            <v>23</v>
          </cell>
          <cell r="B5218" t="str">
            <v>01</v>
          </cell>
          <cell r="C5218" t="str">
            <v>01</v>
          </cell>
          <cell r="D5218" t="str">
            <v>01</v>
          </cell>
          <cell r="E5218" t="str">
            <v>20</v>
          </cell>
          <cell r="F5218" t="str">
            <v>05</v>
          </cell>
          <cell r="G5218" t="str">
            <v>0</v>
          </cell>
          <cell r="H5218" t="str">
            <v>00</v>
          </cell>
          <cell r="I5218" t="str">
            <v>0</v>
          </cell>
          <cell r="J5218">
            <v>0</v>
          </cell>
          <cell r="K5218">
            <v>0</v>
          </cell>
          <cell r="L5218">
            <v>0</v>
          </cell>
          <cell r="M5218">
            <v>20000</v>
          </cell>
          <cell r="N5218">
            <v>20000</v>
          </cell>
          <cell r="O5218">
            <v>20000</v>
          </cell>
        </row>
        <row r="5219">
          <cell r="A5219" t="str">
            <v>23</v>
          </cell>
          <cell r="B5219" t="str">
            <v>01</v>
          </cell>
          <cell r="C5219" t="str">
            <v>01</v>
          </cell>
          <cell r="D5219" t="str">
            <v>01</v>
          </cell>
          <cell r="E5219" t="str">
            <v>13</v>
          </cell>
          <cell r="F5219" t="str">
            <v>01</v>
          </cell>
          <cell r="G5219" t="str">
            <v>0</v>
          </cell>
          <cell r="H5219" t="str">
            <v>00</v>
          </cell>
          <cell r="I5219" t="str">
            <v>0</v>
          </cell>
          <cell r="J5219">
            <v>0</v>
          </cell>
          <cell r="K5219">
            <v>0</v>
          </cell>
          <cell r="L5219">
            <v>17735</v>
          </cell>
          <cell r="M5219">
            <v>5000</v>
          </cell>
          <cell r="N5219">
            <v>5000</v>
          </cell>
          <cell r="O5219">
            <v>5000</v>
          </cell>
        </row>
        <row r="5220">
          <cell r="A5220" t="str">
            <v>23</v>
          </cell>
          <cell r="B5220" t="str">
            <v>01</v>
          </cell>
          <cell r="C5220" t="str">
            <v>01</v>
          </cell>
          <cell r="D5220" t="str">
            <v>01</v>
          </cell>
          <cell r="E5220" t="str">
            <v>13</v>
          </cell>
          <cell r="F5220" t="str">
            <v>09</v>
          </cell>
          <cell r="G5220" t="str">
            <v>0</v>
          </cell>
          <cell r="H5220" t="str">
            <v>00</v>
          </cell>
          <cell r="I5220" t="str">
            <v>0</v>
          </cell>
          <cell r="J5220">
            <v>0</v>
          </cell>
          <cell r="K5220">
            <v>0</v>
          </cell>
          <cell r="L5220">
            <v>829</v>
          </cell>
          <cell r="M5220">
            <v>5000</v>
          </cell>
          <cell r="N5220">
            <v>5000</v>
          </cell>
          <cell r="O5220">
            <v>5000</v>
          </cell>
        </row>
        <row r="5221">
          <cell r="A5221" t="str">
            <v>23</v>
          </cell>
          <cell r="B5221" t="str">
            <v>01</v>
          </cell>
          <cell r="C5221" t="str">
            <v>02</v>
          </cell>
          <cell r="D5221" t="str">
            <v>01</v>
          </cell>
          <cell r="E5221" t="str">
            <v>10</v>
          </cell>
          <cell r="F5221" t="str">
            <v>01</v>
          </cell>
          <cell r="G5221" t="str">
            <v>0</v>
          </cell>
          <cell r="H5221" t="str">
            <v>00</v>
          </cell>
          <cell r="I5221" t="str">
            <v>0</v>
          </cell>
          <cell r="J5221">
            <v>0</v>
          </cell>
          <cell r="K5221">
            <v>0</v>
          </cell>
          <cell r="L5221">
            <v>48411</v>
          </cell>
          <cell r="M5221">
            <v>129100</v>
          </cell>
          <cell r="N5221">
            <v>129100</v>
          </cell>
          <cell r="O5221">
            <v>129100</v>
          </cell>
        </row>
        <row r="5222">
          <cell r="A5222" t="str">
            <v>23</v>
          </cell>
          <cell r="B5222" t="str">
            <v>01</v>
          </cell>
          <cell r="C5222" t="str">
            <v>02</v>
          </cell>
          <cell r="D5222" t="str">
            <v>01</v>
          </cell>
          <cell r="E5222" t="str">
            <v>10</v>
          </cell>
          <cell r="F5222" t="str">
            <v>05</v>
          </cell>
          <cell r="G5222" t="str">
            <v>0</v>
          </cell>
          <cell r="H5222" t="str">
            <v>00</v>
          </cell>
          <cell r="I5222" t="str">
            <v>0</v>
          </cell>
          <cell r="J5222">
            <v>0</v>
          </cell>
          <cell r="K5222">
            <v>0</v>
          </cell>
          <cell r="L5222">
            <v>0</v>
          </cell>
          <cell r="M5222">
            <v>23967</v>
          </cell>
          <cell r="N5222">
            <v>23967</v>
          </cell>
          <cell r="O5222">
            <v>23967</v>
          </cell>
        </row>
        <row r="5223">
          <cell r="A5223" t="str">
            <v>23</v>
          </cell>
          <cell r="B5223" t="str">
            <v>01</v>
          </cell>
          <cell r="C5223" t="str">
            <v>02</v>
          </cell>
          <cell r="D5223" t="str">
            <v>01</v>
          </cell>
          <cell r="E5223" t="str">
            <v>10</v>
          </cell>
          <cell r="F5223" t="str">
            <v>02</v>
          </cell>
          <cell r="G5223" t="str">
            <v>0</v>
          </cell>
          <cell r="H5223" t="str">
            <v>00</v>
          </cell>
          <cell r="I5223" t="str">
            <v>0</v>
          </cell>
          <cell r="J5223">
            <v>0</v>
          </cell>
          <cell r="K5223">
            <v>0</v>
          </cell>
          <cell r="L5223">
            <v>1380</v>
          </cell>
          <cell r="M5223">
            <v>0</v>
          </cell>
          <cell r="N5223">
            <v>0</v>
          </cell>
          <cell r="O5223">
            <v>0</v>
          </cell>
        </row>
        <row r="5224">
          <cell r="A5224" t="str">
            <v>23</v>
          </cell>
          <cell r="B5224" t="str">
            <v>01</v>
          </cell>
          <cell r="C5224" t="str">
            <v>02</v>
          </cell>
          <cell r="D5224" t="str">
            <v>01</v>
          </cell>
          <cell r="E5224" t="str">
            <v>10</v>
          </cell>
          <cell r="F5224" t="str">
            <v>26</v>
          </cell>
          <cell r="G5224" t="str">
            <v>0</v>
          </cell>
          <cell r="H5224" t="str">
            <v>00</v>
          </cell>
          <cell r="I5224" t="str">
            <v>0</v>
          </cell>
          <cell r="J5224">
            <v>0</v>
          </cell>
          <cell r="K5224">
            <v>0</v>
          </cell>
          <cell r="L5224">
            <v>0</v>
          </cell>
          <cell r="M5224">
            <v>1</v>
          </cell>
          <cell r="N5224">
            <v>1</v>
          </cell>
          <cell r="O5224">
            <v>1</v>
          </cell>
        </row>
        <row r="5225">
          <cell r="A5225" t="str">
            <v>23</v>
          </cell>
          <cell r="B5225" t="str">
            <v>01</v>
          </cell>
          <cell r="C5225" t="str">
            <v>02</v>
          </cell>
          <cell r="D5225" t="str">
            <v>01</v>
          </cell>
          <cell r="E5225" t="str">
            <v>11</v>
          </cell>
          <cell r="F5225" t="str">
            <v>01</v>
          </cell>
          <cell r="G5225" t="str">
            <v>0</v>
          </cell>
          <cell r="H5225" t="str">
            <v>00</v>
          </cell>
          <cell r="I5225" t="str">
            <v>0</v>
          </cell>
          <cell r="J5225">
            <v>0</v>
          </cell>
          <cell r="K5225">
            <v>0</v>
          </cell>
          <cell r="L5225">
            <v>23852</v>
          </cell>
          <cell r="M5225">
            <v>28801</v>
          </cell>
          <cell r="N5225">
            <v>28801</v>
          </cell>
          <cell r="O5225">
            <v>28801</v>
          </cell>
        </row>
        <row r="5226">
          <cell r="A5226" t="str">
            <v>23</v>
          </cell>
          <cell r="B5226" t="str">
            <v>01</v>
          </cell>
          <cell r="C5226" t="str">
            <v>02</v>
          </cell>
          <cell r="D5226" t="str">
            <v>01</v>
          </cell>
          <cell r="E5226" t="str">
            <v>12</v>
          </cell>
          <cell r="F5226" t="str">
            <v>01</v>
          </cell>
          <cell r="G5226" t="str">
            <v>0</v>
          </cell>
          <cell r="H5226" t="str">
            <v>00</v>
          </cell>
          <cell r="I5226" t="str">
            <v>0</v>
          </cell>
          <cell r="J5226">
            <v>0</v>
          </cell>
          <cell r="K5226">
            <v>0</v>
          </cell>
          <cell r="L5226">
            <v>2404</v>
          </cell>
          <cell r="M5226">
            <v>2000</v>
          </cell>
          <cell r="N5226">
            <v>2000</v>
          </cell>
          <cell r="O5226">
            <v>2000</v>
          </cell>
        </row>
        <row r="5227">
          <cell r="A5227" t="str">
            <v>23</v>
          </cell>
          <cell r="B5227" t="str">
            <v>01</v>
          </cell>
          <cell r="C5227" t="str">
            <v>02</v>
          </cell>
          <cell r="D5227" t="str">
            <v>01</v>
          </cell>
          <cell r="E5227" t="str">
            <v>12</v>
          </cell>
          <cell r="F5227" t="str">
            <v>02</v>
          </cell>
          <cell r="G5227" t="str">
            <v>0</v>
          </cell>
          <cell r="H5227" t="str">
            <v>00</v>
          </cell>
          <cell r="I5227" t="str">
            <v>0</v>
          </cell>
          <cell r="J5227">
            <v>0</v>
          </cell>
          <cell r="K5227">
            <v>0</v>
          </cell>
          <cell r="L5227">
            <v>0</v>
          </cell>
          <cell r="M5227">
            <v>2000</v>
          </cell>
          <cell r="N5227">
            <v>2000</v>
          </cell>
          <cell r="O5227">
            <v>2000</v>
          </cell>
        </row>
        <row r="5228">
          <cell r="A5228" t="str">
            <v>23</v>
          </cell>
          <cell r="B5228" t="str">
            <v>01</v>
          </cell>
          <cell r="C5228" t="str">
            <v>02</v>
          </cell>
          <cell r="D5228" t="str">
            <v>01</v>
          </cell>
          <cell r="E5228" t="str">
            <v>12</v>
          </cell>
          <cell r="F5228" t="str">
            <v>03</v>
          </cell>
          <cell r="G5228" t="str">
            <v>0</v>
          </cell>
          <cell r="H5228" t="str">
            <v>00</v>
          </cell>
          <cell r="I5228" t="str">
            <v>0</v>
          </cell>
          <cell r="J5228">
            <v>0</v>
          </cell>
          <cell r="K5228">
            <v>0</v>
          </cell>
          <cell r="L5228">
            <v>1224</v>
          </cell>
          <cell r="M5228">
            <v>2000</v>
          </cell>
          <cell r="N5228">
            <v>2000</v>
          </cell>
          <cell r="O5228">
            <v>2000</v>
          </cell>
        </row>
        <row r="5229">
          <cell r="A5229" t="str">
            <v>23</v>
          </cell>
          <cell r="B5229" t="str">
            <v>01</v>
          </cell>
          <cell r="C5229" t="str">
            <v>02</v>
          </cell>
          <cell r="D5229" t="str">
            <v>01</v>
          </cell>
          <cell r="E5229" t="str">
            <v>12</v>
          </cell>
          <cell r="F5229" t="str">
            <v>04</v>
          </cell>
          <cell r="G5229" t="str">
            <v>0</v>
          </cell>
          <cell r="H5229" t="str">
            <v>00</v>
          </cell>
          <cell r="I5229" t="str">
            <v>0</v>
          </cell>
          <cell r="J5229">
            <v>0</v>
          </cell>
          <cell r="K5229">
            <v>0</v>
          </cell>
          <cell r="L5229">
            <v>0</v>
          </cell>
          <cell r="M5229">
            <v>1</v>
          </cell>
          <cell r="N5229">
            <v>1</v>
          </cell>
          <cell r="O5229">
            <v>1</v>
          </cell>
        </row>
        <row r="5230">
          <cell r="A5230" t="str">
            <v>23</v>
          </cell>
          <cell r="B5230" t="str">
            <v>01</v>
          </cell>
          <cell r="C5230" t="str">
            <v>02</v>
          </cell>
          <cell r="D5230" t="str">
            <v>01</v>
          </cell>
          <cell r="E5230" t="str">
            <v>12</v>
          </cell>
          <cell r="F5230" t="str">
            <v>06</v>
          </cell>
          <cell r="G5230" t="str">
            <v>0</v>
          </cell>
          <cell r="H5230" t="str">
            <v>00</v>
          </cell>
          <cell r="I5230" t="str">
            <v>0</v>
          </cell>
          <cell r="J5230">
            <v>0</v>
          </cell>
          <cell r="K5230">
            <v>0</v>
          </cell>
          <cell r="L5230">
            <v>10000</v>
          </cell>
          <cell r="M5230">
            <v>600</v>
          </cell>
          <cell r="N5230">
            <v>600</v>
          </cell>
          <cell r="O5230">
            <v>600</v>
          </cell>
        </row>
        <row r="5231">
          <cell r="A5231" t="str">
            <v>23</v>
          </cell>
          <cell r="B5231" t="str">
            <v>01</v>
          </cell>
          <cell r="C5231" t="str">
            <v>02</v>
          </cell>
          <cell r="D5231" t="str">
            <v>01</v>
          </cell>
          <cell r="E5231" t="str">
            <v>12</v>
          </cell>
          <cell r="F5231" t="str">
            <v>10</v>
          </cell>
          <cell r="G5231" t="str">
            <v>0</v>
          </cell>
          <cell r="H5231" t="str">
            <v>00</v>
          </cell>
          <cell r="I5231" t="str">
            <v>0</v>
          </cell>
          <cell r="J5231">
            <v>0</v>
          </cell>
          <cell r="K5231">
            <v>0</v>
          </cell>
          <cell r="L5231">
            <v>10449</v>
          </cell>
          <cell r="M5231">
            <v>10000</v>
          </cell>
          <cell r="N5231">
            <v>10000</v>
          </cell>
          <cell r="O5231">
            <v>10000</v>
          </cell>
        </row>
        <row r="5232">
          <cell r="A5232" t="str">
            <v>23</v>
          </cell>
          <cell r="B5232" t="str">
            <v>01</v>
          </cell>
          <cell r="C5232" t="str">
            <v>02</v>
          </cell>
          <cell r="D5232" t="str">
            <v>01</v>
          </cell>
          <cell r="E5232" t="str">
            <v>13</v>
          </cell>
          <cell r="F5232" t="str">
            <v>01</v>
          </cell>
          <cell r="G5232" t="str">
            <v>0</v>
          </cell>
          <cell r="H5232" t="str">
            <v>00</v>
          </cell>
          <cell r="I5232" t="str">
            <v>0</v>
          </cell>
          <cell r="J5232">
            <v>0</v>
          </cell>
          <cell r="K5232">
            <v>0</v>
          </cell>
          <cell r="L5232">
            <v>3117</v>
          </cell>
          <cell r="M5232">
            <v>4000</v>
          </cell>
          <cell r="N5232">
            <v>4000</v>
          </cell>
          <cell r="O5232">
            <v>4000</v>
          </cell>
        </row>
        <row r="5233">
          <cell r="A5233" t="str">
            <v>23</v>
          </cell>
          <cell r="B5233" t="str">
            <v>01</v>
          </cell>
          <cell r="C5233" t="str">
            <v>02</v>
          </cell>
          <cell r="D5233" t="str">
            <v>01</v>
          </cell>
          <cell r="E5233" t="str">
            <v>13</v>
          </cell>
          <cell r="F5233" t="str">
            <v>04</v>
          </cell>
          <cell r="G5233" t="str">
            <v>0</v>
          </cell>
          <cell r="H5233" t="str">
            <v>00</v>
          </cell>
          <cell r="I5233" t="str">
            <v>0</v>
          </cell>
          <cell r="J5233">
            <v>0</v>
          </cell>
          <cell r="K5233">
            <v>0</v>
          </cell>
          <cell r="L5233">
            <v>0</v>
          </cell>
          <cell r="M5233">
            <v>1</v>
          </cell>
          <cell r="N5233">
            <v>1</v>
          </cell>
          <cell r="O5233">
            <v>1</v>
          </cell>
        </row>
        <row r="5234">
          <cell r="A5234" t="str">
            <v>23</v>
          </cell>
          <cell r="B5234" t="str">
            <v>01</v>
          </cell>
          <cell r="C5234" t="str">
            <v>02</v>
          </cell>
          <cell r="D5234" t="str">
            <v>01</v>
          </cell>
          <cell r="E5234" t="str">
            <v>13</v>
          </cell>
          <cell r="F5234" t="str">
            <v>07</v>
          </cell>
          <cell r="G5234" t="str">
            <v>0</v>
          </cell>
          <cell r="H5234" t="str">
            <v>00</v>
          </cell>
          <cell r="I5234" t="str">
            <v>0</v>
          </cell>
          <cell r="J5234">
            <v>0</v>
          </cell>
          <cell r="K5234">
            <v>0</v>
          </cell>
          <cell r="L5234">
            <v>609</v>
          </cell>
          <cell r="M5234">
            <v>1</v>
          </cell>
          <cell r="N5234">
            <v>1</v>
          </cell>
          <cell r="O5234">
            <v>1</v>
          </cell>
        </row>
        <row r="5235">
          <cell r="A5235" t="str">
            <v>23</v>
          </cell>
          <cell r="B5235" t="str">
            <v>01</v>
          </cell>
          <cell r="C5235" t="str">
            <v>02</v>
          </cell>
          <cell r="D5235" t="str">
            <v>01</v>
          </cell>
          <cell r="E5235" t="str">
            <v>13</v>
          </cell>
          <cell r="F5235" t="str">
            <v>08</v>
          </cell>
          <cell r="G5235" t="str">
            <v>0</v>
          </cell>
          <cell r="H5235" t="str">
            <v>00</v>
          </cell>
          <cell r="I5235" t="str">
            <v>0</v>
          </cell>
          <cell r="J5235">
            <v>0</v>
          </cell>
          <cell r="K5235">
            <v>0</v>
          </cell>
          <cell r="L5235">
            <v>819</v>
          </cell>
          <cell r="M5235">
            <v>1000</v>
          </cell>
          <cell r="N5235">
            <v>1000</v>
          </cell>
          <cell r="O5235">
            <v>1000</v>
          </cell>
        </row>
        <row r="5236">
          <cell r="A5236" t="str">
            <v>23</v>
          </cell>
          <cell r="B5236" t="str">
            <v>01</v>
          </cell>
          <cell r="C5236" t="str">
            <v>02</v>
          </cell>
          <cell r="D5236" t="str">
            <v>01</v>
          </cell>
          <cell r="E5236" t="str">
            <v>13</v>
          </cell>
          <cell r="F5236" t="str">
            <v>09</v>
          </cell>
          <cell r="G5236" t="str">
            <v>0</v>
          </cell>
          <cell r="H5236" t="str">
            <v>00</v>
          </cell>
          <cell r="I5236" t="str">
            <v>0</v>
          </cell>
          <cell r="J5236">
            <v>0</v>
          </cell>
          <cell r="K5236">
            <v>0</v>
          </cell>
          <cell r="L5236">
            <v>549</v>
          </cell>
          <cell r="M5236">
            <v>1600</v>
          </cell>
          <cell r="N5236">
            <v>1600</v>
          </cell>
          <cell r="O5236">
            <v>1600</v>
          </cell>
        </row>
        <row r="5237">
          <cell r="A5237" t="str">
            <v>23</v>
          </cell>
          <cell r="B5237" t="str">
            <v>01</v>
          </cell>
          <cell r="C5237" t="str">
            <v>02</v>
          </cell>
          <cell r="D5237" t="str">
            <v>01</v>
          </cell>
          <cell r="E5237" t="str">
            <v>13</v>
          </cell>
          <cell r="F5237" t="str">
            <v>11</v>
          </cell>
          <cell r="G5237" t="str">
            <v>0</v>
          </cell>
          <cell r="H5237" t="str">
            <v>00</v>
          </cell>
          <cell r="I5237" t="str">
            <v>0</v>
          </cell>
          <cell r="J5237">
            <v>0</v>
          </cell>
          <cell r="K5237">
            <v>0</v>
          </cell>
          <cell r="L5237">
            <v>0</v>
          </cell>
          <cell r="M5237">
            <v>1</v>
          </cell>
          <cell r="N5237">
            <v>1</v>
          </cell>
          <cell r="O5237">
            <v>1</v>
          </cell>
        </row>
        <row r="5238">
          <cell r="A5238" t="str">
            <v>23</v>
          </cell>
          <cell r="B5238" t="str">
            <v>01</v>
          </cell>
          <cell r="C5238" t="str">
            <v>02</v>
          </cell>
          <cell r="D5238" t="str">
            <v>01</v>
          </cell>
          <cell r="E5238" t="str">
            <v>14</v>
          </cell>
          <cell r="F5238" t="str">
            <v>01</v>
          </cell>
          <cell r="G5238" t="str">
            <v>0</v>
          </cell>
          <cell r="H5238" t="str">
            <v>00</v>
          </cell>
          <cell r="I5238" t="str">
            <v>0</v>
          </cell>
          <cell r="J5238">
            <v>0</v>
          </cell>
          <cell r="K5238">
            <v>0</v>
          </cell>
          <cell r="L5238">
            <v>0</v>
          </cell>
          <cell r="M5238">
            <v>500</v>
          </cell>
          <cell r="N5238">
            <v>500</v>
          </cell>
          <cell r="O5238">
            <v>500</v>
          </cell>
        </row>
        <row r="5239">
          <cell r="A5239" t="str">
            <v>23</v>
          </cell>
          <cell r="B5239" t="str">
            <v>01</v>
          </cell>
          <cell r="C5239" t="str">
            <v>02</v>
          </cell>
          <cell r="D5239" t="str">
            <v>01</v>
          </cell>
          <cell r="E5239" t="str">
            <v>14</v>
          </cell>
          <cell r="F5239" t="str">
            <v>02</v>
          </cell>
          <cell r="G5239" t="str">
            <v>0</v>
          </cell>
          <cell r="H5239" t="str">
            <v>00</v>
          </cell>
          <cell r="I5239" t="str">
            <v>0</v>
          </cell>
          <cell r="J5239">
            <v>0</v>
          </cell>
          <cell r="K5239">
            <v>0</v>
          </cell>
          <cell r="L5239">
            <v>4911</v>
          </cell>
          <cell r="M5239">
            <v>1</v>
          </cell>
          <cell r="N5239">
            <v>1</v>
          </cell>
          <cell r="O5239">
            <v>1</v>
          </cell>
        </row>
        <row r="5240">
          <cell r="A5240" t="str">
            <v>23</v>
          </cell>
          <cell r="B5240" t="str">
            <v>01</v>
          </cell>
          <cell r="C5240" t="str">
            <v>02</v>
          </cell>
          <cell r="D5240" t="str">
            <v>01</v>
          </cell>
          <cell r="E5240" t="str">
            <v>14</v>
          </cell>
          <cell r="F5240" t="str">
            <v>05</v>
          </cell>
          <cell r="G5240" t="str">
            <v>0</v>
          </cell>
          <cell r="H5240" t="str">
            <v>00</v>
          </cell>
          <cell r="I5240" t="str">
            <v>0</v>
          </cell>
          <cell r="J5240">
            <v>0</v>
          </cell>
          <cell r="K5240">
            <v>0</v>
          </cell>
          <cell r="L5240">
            <v>0</v>
          </cell>
          <cell r="M5240">
            <v>1</v>
          </cell>
          <cell r="N5240">
            <v>1</v>
          </cell>
          <cell r="O5240">
            <v>1</v>
          </cell>
        </row>
        <row r="5241">
          <cell r="A5241" t="str">
            <v>23</v>
          </cell>
          <cell r="B5241" t="str">
            <v>01</v>
          </cell>
          <cell r="C5241" t="str">
            <v>02</v>
          </cell>
          <cell r="D5241" t="str">
            <v>01</v>
          </cell>
          <cell r="E5241" t="str">
            <v>14</v>
          </cell>
          <cell r="F5241" t="str">
            <v>06</v>
          </cell>
          <cell r="G5241" t="str">
            <v>0</v>
          </cell>
          <cell r="H5241" t="str">
            <v>00</v>
          </cell>
          <cell r="I5241" t="str">
            <v>0</v>
          </cell>
          <cell r="J5241">
            <v>0</v>
          </cell>
          <cell r="K5241">
            <v>0</v>
          </cell>
          <cell r="L5241">
            <v>17735</v>
          </cell>
          <cell r="M5241">
            <v>5961</v>
          </cell>
          <cell r="N5241">
            <v>5961</v>
          </cell>
          <cell r="O5241">
            <v>5961</v>
          </cell>
        </row>
        <row r="5242">
          <cell r="A5242" t="str">
            <v>23</v>
          </cell>
          <cell r="B5242" t="str">
            <v>01</v>
          </cell>
          <cell r="C5242" t="str">
            <v>02</v>
          </cell>
          <cell r="D5242" t="str">
            <v>01</v>
          </cell>
          <cell r="E5242" t="str">
            <v>14</v>
          </cell>
          <cell r="F5242" t="str">
            <v>07</v>
          </cell>
          <cell r="G5242" t="str">
            <v>0</v>
          </cell>
          <cell r="H5242" t="str">
            <v>00</v>
          </cell>
          <cell r="I5242" t="str">
            <v>0</v>
          </cell>
          <cell r="J5242">
            <v>0</v>
          </cell>
          <cell r="K5242">
            <v>0</v>
          </cell>
          <cell r="L5242">
            <v>900</v>
          </cell>
          <cell r="M5242">
            <v>500</v>
          </cell>
          <cell r="N5242">
            <v>500</v>
          </cell>
          <cell r="O5242">
            <v>500</v>
          </cell>
        </row>
        <row r="5243">
          <cell r="A5243" t="str">
            <v>23</v>
          </cell>
          <cell r="B5243" t="str">
            <v>01</v>
          </cell>
          <cell r="C5243" t="str">
            <v>02</v>
          </cell>
          <cell r="D5243" t="str">
            <v>01</v>
          </cell>
          <cell r="E5243" t="str">
            <v>14</v>
          </cell>
          <cell r="F5243" t="str">
            <v>11</v>
          </cell>
          <cell r="G5243" t="str">
            <v>0</v>
          </cell>
          <cell r="H5243" t="str">
            <v>00</v>
          </cell>
          <cell r="I5243" t="str">
            <v>0</v>
          </cell>
          <cell r="J5243">
            <v>0</v>
          </cell>
          <cell r="K5243">
            <v>0</v>
          </cell>
          <cell r="L5243">
            <v>829</v>
          </cell>
          <cell r="M5243">
            <v>900</v>
          </cell>
          <cell r="N5243">
            <v>900</v>
          </cell>
          <cell r="O5243">
            <v>900</v>
          </cell>
        </row>
        <row r="5244">
          <cell r="A5244" t="str">
            <v>23</v>
          </cell>
          <cell r="B5244" t="str">
            <v>01</v>
          </cell>
          <cell r="C5244" t="str">
            <v>02</v>
          </cell>
          <cell r="D5244" t="str">
            <v>01</v>
          </cell>
          <cell r="E5244" t="str">
            <v>14</v>
          </cell>
          <cell r="F5244" t="str">
            <v>13</v>
          </cell>
          <cell r="G5244" t="str">
            <v>0</v>
          </cell>
          <cell r="H5244" t="str">
            <v>00</v>
          </cell>
          <cell r="I5244" t="str">
            <v>0</v>
          </cell>
          <cell r="J5244">
            <v>0</v>
          </cell>
          <cell r="K5244">
            <v>0</v>
          </cell>
          <cell r="L5244">
            <v>15731</v>
          </cell>
          <cell r="M5244">
            <v>1</v>
          </cell>
          <cell r="N5244">
            <v>1</v>
          </cell>
          <cell r="O5244">
            <v>1</v>
          </cell>
        </row>
        <row r="5245">
          <cell r="A5245" t="str">
            <v>23</v>
          </cell>
          <cell r="B5245" t="str">
            <v>01</v>
          </cell>
          <cell r="C5245" t="str">
            <v>02</v>
          </cell>
          <cell r="D5245" t="str">
            <v>01</v>
          </cell>
          <cell r="E5245" t="str">
            <v>14</v>
          </cell>
          <cell r="F5245" t="str">
            <v>18</v>
          </cell>
          <cell r="G5245" t="str">
            <v>0</v>
          </cell>
          <cell r="H5245" t="str">
            <v>00</v>
          </cell>
          <cell r="I5245" t="str">
            <v>0</v>
          </cell>
          <cell r="J5245">
            <v>0</v>
          </cell>
          <cell r="K5245">
            <v>0</v>
          </cell>
          <cell r="L5245">
            <v>0</v>
          </cell>
          <cell r="M5245">
            <v>2500</v>
          </cell>
          <cell r="N5245">
            <v>2500</v>
          </cell>
          <cell r="O5245">
            <v>2500</v>
          </cell>
        </row>
        <row r="5246">
          <cell r="A5246" t="str">
            <v>23</v>
          </cell>
          <cell r="B5246" t="str">
            <v>01</v>
          </cell>
          <cell r="C5246" t="str">
            <v>02</v>
          </cell>
          <cell r="D5246" t="str">
            <v>01</v>
          </cell>
          <cell r="E5246" t="str">
            <v>14</v>
          </cell>
          <cell r="F5246" t="str">
            <v>50</v>
          </cell>
          <cell r="G5246" t="str">
            <v>0</v>
          </cell>
          <cell r="H5246" t="str">
            <v>00</v>
          </cell>
          <cell r="I5246" t="str">
            <v>0</v>
          </cell>
          <cell r="J5246">
            <v>0</v>
          </cell>
          <cell r="K5246">
            <v>0</v>
          </cell>
          <cell r="L5246">
            <v>5570</v>
          </cell>
          <cell r="M5246">
            <v>2000</v>
          </cell>
          <cell r="N5246">
            <v>2000</v>
          </cell>
          <cell r="O5246">
            <v>2000</v>
          </cell>
        </row>
        <row r="5247">
          <cell r="A5247" t="str">
            <v>23</v>
          </cell>
          <cell r="B5247" t="str">
            <v>01</v>
          </cell>
          <cell r="C5247" t="str">
            <v>02</v>
          </cell>
          <cell r="D5247" t="str">
            <v>01</v>
          </cell>
          <cell r="E5247" t="str">
            <v>14</v>
          </cell>
          <cell r="F5247" t="str">
            <v>80</v>
          </cell>
          <cell r="G5247" t="str">
            <v>0</v>
          </cell>
          <cell r="H5247" t="str">
            <v>00</v>
          </cell>
          <cell r="I5247" t="str">
            <v>0</v>
          </cell>
          <cell r="J5247">
            <v>0</v>
          </cell>
          <cell r="K5247">
            <v>0</v>
          </cell>
          <cell r="L5247">
            <v>0</v>
          </cell>
          <cell r="M5247">
            <v>1</v>
          </cell>
          <cell r="N5247">
            <v>1</v>
          </cell>
          <cell r="O5247">
            <v>1</v>
          </cell>
        </row>
        <row r="5248">
          <cell r="A5248" t="str">
            <v>23</v>
          </cell>
          <cell r="B5248" t="str">
            <v>01</v>
          </cell>
          <cell r="C5248" t="str">
            <v>02</v>
          </cell>
          <cell r="D5248" t="str">
            <v>01</v>
          </cell>
          <cell r="E5248" t="str">
            <v>20</v>
          </cell>
          <cell r="F5248" t="str">
            <v>03</v>
          </cell>
          <cell r="G5248" t="str">
            <v>0</v>
          </cell>
          <cell r="H5248" t="str">
            <v>00</v>
          </cell>
          <cell r="I5248" t="str">
            <v>0</v>
          </cell>
          <cell r="J5248">
            <v>0</v>
          </cell>
          <cell r="K5248">
            <v>0</v>
          </cell>
          <cell r="L5248">
            <v>0</v>
          </cell>
          <cell r="M5248">
            <v>1</v>
          </cell>
          <cell r="N5248">
            <v>1</v>
          </cell>
          <cell r="O5248">
            <v>1</v>
          </cell>
        </row>
        <row r="5249">
          <cell r="A5249" t="str">
            <v>23</v>
          </cell>
          <cell r="B5249" t="str">
            <v>01</v>
          </cell>
          <cell r="C5249" t="str">
            <v>02</v>
          </cell>
          <cell r="D5249" t="str">
            <v>01</v>
          </cell>
          <cell r="E5249" t="str">
            <v>20</v>
          </cell>
          <cell r="F5249" t="str">
            <v>04</v>
          </cell>
          <cell r="G5249" t="str">
            <v>0</v>
          </cell>
          <cell r="H5249" t="str">
            <v>00</v>
          </cell>
          <cell r="I5249" t="str">
            <v>0</v>
          </cell>
          <cell r="J5249">
            <v>0</v>
          </cell>
          <cell r="K5249">
            <v>0</v>
          </cell>
          <cell r="L5249">
            <v>0</v>
          </cell>
          <cell r="M5249">
            <v>1</v>
          </cell>
          <cell r="N5249">
            <v>1</v>
          </cell>
          <cell r="O5249">
            <v>1</v>
          </cell>
        </row>
        <row r="5250">
          <cell r="A5250" t="str">
            <v>23</v>
          </cell>
          <cell r="B5250" t="str">
            <v>01</v>
          </cell>
          <cell r="C5250" t="str">
            <v>02</v>
          </cell>
          <cell r="D5250" t="str">
            <v>01</v>
          </cell>
          <cell r="E5250" t="str">
            <v>20</v>
          </cell>
          <cell r="F5250" t="str">
            <v>05</v>
          </cell>
          <cell r="G5250" t="str">
            <v>0</v>
          </cell>
          <cell r="H5250" t="str">
            <v>00</v>
          </cell>
          <cell r="I5250" t="str">
            <v>0</v>
          </cell>
          <cell r="J5250">
            <v>0</v>
          </cell>
          <cell r="K5250">
            <v>0</v>
          </cell>
          <cell r="L5250">
            <v>0</v>
          </cell>
          <cell r="M5250">
            <v>1</v>
          </cell>
          <cell r="N5250">
            <v>1</v>
          </cell>
          <cell r="O5250">
            <v>1</v>
          </cell>
        </row>
        <row r="5251">
          <cell r="A5251" t="str">
            <v>02</v>
          </cell>
          <cell r="B5251" t="str">
            <v>01</v>
          </cell>
          <cell r="C5251" t="str">
            <v>01</v>
          </cell>
          <cell r="D5251" t="str">
            <v>02</v>
          </cell>
          <cell r="E5251" t="str">
            <v>14</v>
          </cell>
          <cell r="F5251" t="str">
            <v>80</v>
          </cell>
          <cell r="G5251" t="str">
            <v>1</v>
          </cell>
          <cell r="H5251" t="str">
            <v>68</v>
          </cell>
          <cell r="I5251" t="str">
            <v>0</v>
          </cell>
          <cell r="J5251">
            <v>7000</v>
          </cell>
          <cell r="K5251">
            <v>80000</v>
          </cell>
          <cell r="L5251">
            <v>46809</v>
          </cell>
          <cell r="M5251">
            <v>30000</v>
          </cell>
          <cell r="N5251">
            <v>45000</v>
          </cell>
          <cell r="O5251">
            <v>50000</v>
          </cell>
        </row>
        <row r="5252">
          <cell r="A5252" t="str">
            <v>02</v>
          </cell>
          <cell r="B5252" t="str">
            <v>01</v>
          </cell>
          <cell r="C5252" t="str">
            <v>01</v>
          </cell>
          <cell r="D5252" t="str">
            <v>02</v>
          </cell>
          <cell r="E5252" t="str">
            <v>14</v>
          </cell>
          <cell r="F5252" t="str">
            <v>80</v>
          </cell>
          <cell r="G5252" t="str">
            <v>1</v>
          </cell>
          <cell r="H5252" t="str">
            <v>68</v>
          </cell>
          <cell r="I5252" t="str">
            <v>1</v>
          </cell>
          <cell r="J5252">
            <v>0</v>
          </cell>
          <cell r="K5252">
            <v>0</v>
          </cell>
          <cell r="L5252">
            <v>0</v>
          </cell>
          <cell r="M5252">
            <v>25000</v>
          </cell>
          <cell r="N5252">
            <v>0</v>
          </cell>
          <cell r="O5252">
            <v>0</v>
          </cell>
        </row>
        <row r="5253">
          <cell r="A5253" t="str">
            <v>04</v>
          </cell>
          <cell r="B5253" t="str">
            <v>02</v>
          </cell>
          <cell r="C5253" t="str">
            <v>01</v>
          </cell>
          <cell r="D5253" t="str">
            <v>02</v>
          </cell>
          <cell r="E5253" t="str">
            <v>14</v>
          </cell>
          <cell r="F5253" t="str">
            <v>80</v>
          </cell>
          <cell r="G5253" t="str">
            <v>1</v>
          </cell>
          <cell r="H5253" t="str">
            <v>10</v>
          </cell>
          <cell r="I5253" t="str">
            <v>0</v>
          </cell>
          <cell r="J5253">
            <v>5322</v>
          </cell>
          <cell r="K5253">
            <v>1000004</v>
          </cell>
          <cell r="L5253">
            <v>35230</v>
          </cell>
          <cell r="M5253">
            <v>1135714</v>
          </cell>
          <cell r="N5253">
            <v>0</v>
          </cell>
          <cell r="O5253">
            <v>0</v>
          </cell>
        </row>
        <row r="5254">
          <cell r="A5254" t="str">
            <v>05</v>
          </cell>
          <cell r="B5254" t="str">
            <v>01</v>
          </cell>
          <cell r="C5254" t="str">
            <v>03</v>
          </cell>
          <cell r="D5254" t="str">
            <v>01</v>
          </cell>
          <cell r="E5254" t="str">
            <v>14</v>
          </cell>
          <cell r="F5254" t="str">
            <v>80</v>
          </cell>
          <cell r="G5254" t="str">
            <v>1</v>
          </cell>
          <cell r="H5254" t="str">
            <v>22</v>
          </cell>
          <cell r="I5254" t="str">
            <v>1</v>
          </cell>
          <cell r="J5254">
            <v>0</v>
          </cell>
          <cell r="K5254">
            <v>0</v>
          </cell>
          <cell r="L5254">
            <v>0</v>
          </cell>
          <cell r="M5254">
            <v>150000</v>
          </cell>
          <cell r="N5254">
            <v>300000</v>
          </cell>
          <cell r="O5254">
            <v>150000</v>
          </cell>
        </row>
        <row r="5255">
          <cell r="A5255" t="str">
            <v>06</v>
          </cell>
          <cell r="B5255" t="str">
            <v>01</v>
          </cell>
          <cell r="C5255" t="str">
            <v>01</v>
          </cell>
          <cell r="D5255" t="str">
            <v>01</v>
          </cell>
          <cell r="E5255" t="str">
            <v>20</v>
          </cell>
          <cell r="F5255" t="str">
            <v>01</v>
          </cell>
          <cell r="G5255" t="str">
            <v>1</v>
          </cell>
          <cell r="H5255" t="str">
            <v>50</v>
          </cell>
          <cell r="I5255" t="str">
            <v>0</v>
          </cell>
          <cell r="J5255">
            <v>33496</v>
          </cell>
          <cell r="K5255">
            <v>1</v>
          </cell>
          <cell r="L5255">
            <v>112557</v>
          </cell>
          <cell r="M5255">
            <v>0</v>
          </cell>
          <cell r="N5255">
            <v>0</v>
          </cell>
          <cell r="O5255">
            <v>0</v>
          </cell>
        </row>
        <row r="5256">
          <cell r="A5256" t="str">
            <v>06</v>
          </cell>
          <cell r="B5256" t="str">
            <v>01</v>
          </cell>
          <cell r="C5256" t="str">
            <v>01</v>
          </cell>
          <cell r="D5256" t="str">
            <v>01</v>
          </cell>
          <cell r="E5256" t="str">
            <v>18</v>
          </cell>
          <cell r="F5256" t="str">
            <v>10</v>
          </cell>
          <cell r="G5256" t="str">
            <v>0</v>
          </cell>
          <cell r="H5256" t="str">
            <v>50</v>
          </cell>
          <cell r="I5256" t="str">
            <v>0</v>
          </cell>
          <cell r="J5256">
            <v>0</v>
          </cell>
          <cell r="K5256">
            <v>1</v>
          </cell>
          <cell r="L5256">
            <v>0</v>
          </cell>
          <cell r="M5256">
            <v>0</v>
          </cell>
          <cell r="N5256">
            <v>0</v>
          </cell>
          <cell r="O5256">
            <v>0</v>
          </cell>
        </row>
        <row r="5257">
          <cell r="A5257" t="str">
            <v>06</v>
          </cell>
          <cell r="B5257" t="str">
            <v>01</v>
          </cell>
          <cell r="C5257" t="str">
            <v>01</v>
          </cell>
          <cell r="D5257" t="str">
            <v>01</v>
          </cell>
          <cell r="E5257" t="str">
            <v>14</v>
          </cell>
          <cell r="F5257" t="str">
            <v>80</v>
          </cell>
          <cell r="G5257" t="str">
            <v>1</v>
          </cell>
          <cell r="H5257" t="str">
            <v>10</v>
          </cell>
          <cell r="I5257" t="str">
            <v>1</v>
          </cell>
          <cell r="J5257">
            <v>0</v>
          </cell>
          <cell r="K5257">
            <v>500000</v>
          </cell>
          <cell r="L5257">
            <v>0</v>
          </cell>
          <cell r="M5257">
            <v>600000</v>
          </cell>
          <cell r="N5257">
            <v>150000</v>
          </cell>
          <cell r="O5257">
            <v>150000</v>
          </cell>
        </row>
        <row r="5258">
          <cell r="A5258" t="str">
            <v>06</v>
          </cell>
          <cell r="B5258" t="str">
            <v>01</v>
          </cell>
          <cell r="C5258" t="str">
            <v>01</v>
          </cell>
          <cell r="D5258" t="str">
            <v>02</v>
          </cell>
          <cell r="E5258" t="str">
            <v>14</v>
          </cell>
          <cell r="F5258" t="str">
            <v>80</v>
          </cell>
          <cell r="G5258" t="str">
            <v>1</v>
          </cell>
          <cell r="H5258" t="str">
            <v>50</v>
          </cell>
          <cell r="I5258" t="str">
            <v>0</v>
          </cell>
          <cell r="J5258">
            <v>3402206</v>
          </cell>
          <cell r="K5258">
            <v>1</v>
          </cell>
          <cell r="L5258">
            <v>136994</v>
          </cell>
          <cell r="M5258">
            <v>0</v>
          </cell>
          <cell r="N5258">
            <v>0</v>
          </cell>
          <cell r="O5258">
            <v>0</v>
          </cell>
        </row>
        <row r="5259">
          <cell r="A5259" t="str">
            <v>06</v>
          </cell>
          <cell r="B5259" t="str">
            <v>01</v>
          </cell>
          <cell r="C5259" t="str">
            <v>01</v>
          </cell>
          <cell r="D5259" t="str">
            <v>02</v>
          </cell>
          <cell r="E5259" t="str">
            <v>14</v>
          </cell>
          <cell r="F5259" t="str">
            <v>80</v>
          </cell>
          <cell r="G5259" t="str">
            <v>1</v>
          </cell>
          <cell r="H5259" t="str">
            <v>22</v>
          </cell>
          <cell r="I5259" t="str">
            <v>0</v>
          </cell>
          <cell r="J5259">
            <v>63544</v>
          </cell>
          <cell r="K5259">
            <v>1</v>
          </cell>
          <cell r="L5259">
            <v>0</v>
          </cell>
          <cell r="M5259">
            <v>0</v>
          </cell>
          <cell r="N5259">
            <v>0</v>
          </cell>
          <cell r="O5259">
            <v>0</v>
          </cell>
        </row>
        <row r="5260">
          <cell r="A5260" t="str">
            <v>06</v>
          </cell>
          <cell r="B5260" t="str">
            <v>01</v>
          </cell>
          <cell r="C5260" t="str">
            <v>02</v>
          </cell>
          <cell r="D5260" t="str">
            <v>02</v>
          </cell>
          <cell r="E5260" t="str">
            <v>14</v>
          </cell>
          <cell r="F5260" t="str">
            <v>80</v>
          </cell>
          <cell r="G5260" t="str">
            <v>0</v>
          </cell>
          <cell r="H5260" t="str">
            <v>50</v>
          </cell>
          <cell r="I5260" t="str">
            <v>0</v>
          </cell>
          <cell r="J5260">
            <v>0</v>
          </cell>
          <cell r="K5260">
            <v>700000</v>
          </cell>
          <cell r="L5260">
            <v>0</v>
          </cell>
          <cell r="M5260">
            <v>0</v>
          </cell>
          <cell r="N5260">
            <v>0</v>
          </cell>
          <cell r="O5260">
            <v>0</v>
          </cell>
        </row>
        <row r="5261">
          <cell r="A5261" t="str">
            <v>06</v>
          </cell>
          <cell r="B5261" t="str">
            <v>01</v>
          </cell>
          <cell r="C5261" t="str">
            <v>02</v>
          </cell>
          <cell r="D5261" t="str">
            <v>05</v>
          </cell>
          <cell r="E5261" t="str">
            <v>20</v>
          </cell>
          <cell r="F5261" t="str">
            <v>00</v>
          </cell>
          <cell r="G5261" t="str">
            <v>1</v>
          </cell>
          <cell r="H5261" t="str">
            <v>29</v>
          </cell>
          <cell r="I5261" t="str">
            <v>0</v>
          </cell>
          <cell r="J5261">
            <v>0</v>
          </cell>
          <cell r="K5261">
            <v>1</v>
          </cell>
          <cell r="L5261">
            <v>2027682</v>
          </cell>
          <cell r="M5261">
            <v>1000000</v>
          </cell>
          <cell r="N5261">
            <v>1000000</v>
          </cell>
          <cell r="O5261">
            <v>1000000</v>
          </cell>
        </row>
        <row r="5262">
          <cell r="A5262" t="str">
            <v>06</v>
          </cell>
          <cell r="B5262" t="str">
            <v>01</v>
          </cell>
          <cell r="C5262" t="str">
            <v>02</v>
          </cell>
          <cell r="D5262" t="str">
            <v>08</v>
          </cell>
          <cell r="E5262" t="str">
            <v>14</v>
          </cell>
          <cell r="F5262" t="str">
            <v>18</v>
          </cell>
          <cell r="G5262" t="str">
            <v>1</v>
          </cell>
          <cell r="H5262" t="str">
            <v>22</v>
          </cell>
          <cell r="I5262" t="str">
            <v>0</v>
          </cell>
          <cell r="J5262">
            <v>0</v>
          </cell>
          <cell r="K5262">
            <v>12500</v>
          </cell>
          <cell r="L5262">
            <v>0</v>
          </cell>
          <cell r="M5262">
            <v>0</v>
          </cell>
          <cell r="N5262">
            <v>0</v>
          </cell>
          <cell r="O5262">
            <v>0</v>
          </cell>
        </row>
        <row r="5263">
          <cell r="A5263" t="str">
            <v>06</v>
          </cell>
          <cell r="B5263" t="str">
            <v>01</v>
          </cell>
          <cell r="C5263" t="str">
            <v>03</v>
          </cell>
          <cell r="D5263" t="str">
            <v>01</v>
          </cell>
          <cell r="E5263" t="str">
            <v>14</v>
          </cell>
          <cell r="F5263" t="str">
            <v>18</v>
          </cell>
          <cell r="G5263" t="str">
            <v>1</v>
          </cell>
          <cell r="H5263" t="str">
            <v>22</v>
          </cell>
          <cell r="I5263" t="str">
            <v>0</v>
          </cell>
          <cell r="J5263">
            <v>0</v>
          </cell>
          <cell r="K5263">
            <v>1750</v>
          </cell>
          <cell r="L5263">
            <v>0</v>
          </cell>
          <cell r="M5263">
            <v>0</v>
          </cell>
          <cell r="N5263">
            <v>0</v>
          </cell>
          <cell r="O5263">
            <v>0</v>
          </cell>
        </row>
        <row r="5264">
          <cell r="A5264" t="str">
            <v>06</v>
          </cell>
          <cell r="B5264" t="str">
            <v>01</v>
          </cell>
          <cell r="C5264" t="str">
            <v>04</v>
          </cell>
          <cell r="D5264" t="str">
            <v>01</v>
          </cell>
          <cell r="E5264" t="str">
            <v>14</v>
          </cell>
          <cell r="F5264" t="str">
            <v>18</v>
          </cell>
          <cell r="G5264" t="str">
            <v>1</v>
          </cell>
          <cell r="H5264" t="str">
            <v>22</v>
          </cell>
          <cell r="I5264" t="str">
            <v>0</v>
          </cell>
          <cell r="J5264">
            <v>0</v>
          </cell>
          <cell r="K5264">
            <v>500</v>
          </cell>
          <cell r="L5264">
            <v>0</v>
          </cell>
          <cell r="M5264">
            <v>0</v>
          </cell>
          <cell r="N5264">
            <v>0</v>
          </cell>
          <cell r="O5264">
            <v>0</v>
          </cell>
        </row>
        <row r="5265">
          <cell r="A5265" t="str">
            <v>06</v>
          </cell>
          <cell r="B5265" t="str">
            <v>01</v>
          </cell>
          <cell r="C5265" t="str">
            <v>04</v>
          </cell>
          <cell r="D5265" t="str">
            <v>01</v>
          </cell>
          <cell r="E5265" t="str">
            <v>13</v>
          </cell>
          <cell r="F5265" t="str">
            <v>55</v>
          </cell>
          <cell r="G5265" t="str">
            <v>1</v>
          </cell>
          <cell r="H5265" t="str">
            <v>63</v>
          </cell>
          <cell r="I5265" t="str">
            <v>0</v>
          </cell>
          <cell r="J5265">
            <v>0</v>
          </cell>
          <cell r="K5265">
            <v>10000000</v>
          </cell>
          <cell r="L5265">
            <v>0</v>
          </cell>
          <cell r="M5265">
            <v>0</v>
          </cell>
          <cell r="N5265">
            <v>0</v>
          </cell>
          <cell r="O5265">
            <v>0</v>
          </cell>
        </row>
        <row r="5266">
          <cell r="A5266" t="str">
            <v>06</v>
          </cell>
          <cell r="B5266" t="str">
            <v>01</v>
          </cell>
          <cell r="C5266" t="str">
            <v>04</v>
          </cell>
          <cell r="D5266" t="str">
            <v>01</v>
          </cell>
          <cell r="E5266" t="str">
            <v>14</v>
          </cell>
          <cell r="F5266" t="str">
            <v>80</v>
          </cell>
          <cell r="G5266" t="str">
            <v>1</v>
          </cell>
          <cell r="H5266" t="str">
            <v>63</v>
          </cell>
          <cell r="I5266" t="str">
            <v>0</v>
          </cell>
          <cell r="J5266">
            <v>0</v>
          </cell>
          <cell r="K5266">
            <v>710000</v>
          </cell>
          <cell r="L5266">
            <v>217284</v>
          </cell>
          <cell r="M5266">
            <v>40000</v>
          </cell>
          <cell r="N5266">
            <v>150000</v>
          </cell>
          <cell r="O5266">
            <v>200000</v>
          </cell>
        </row>
        <row r="5267">
          <cell r="A5267" t="str">
            <v>06</v>
          </cell>
          <cell r="B5267" t="str">
            <v>01</v>
          </cell>
          <cell r="C5267" t="str">
            <v>04</v>
          </cell>
          <cell r="D5267" t="str">
            <v>01</v>
          </cell>
          <cell r="E5267" t="str">
            <v>14</v>
          </cell>
          <cell r="F5267" t="str">
            <v>80</v>
          </cell>
          <cell r="G5267" t="str">
            <v>1</v>
          </cell>
          <cell r="H5267" t="str">
            <v>63</v>
          </cell>
          <cell r="I5267" t="str">
            <v>1</v>
          </cell>
          <cell r="J5267">
            <v>0</v>
          </cell>
          <cell r="K5267">
            <v>0</v>
          </cell>
          <cell r="L5267">
            <v>120000</v>
          </cell>
          <cell r="M5267">
            <v>120000</v>
          </cell>
          <cell r="N5267">
            <v>120000</v>
          </cell>
          <cell r="O5267">
            <v>120000</v>
          </cell>
        </row>
        <row r="5268">
          <cell r="A5268" t="str">
            <v>06</v>
          </cell>
          <cell r="B5268" t="str">
            <v>01</v>
          </cell>
          <cell r="C5268" t="str">
            <v>04</v>
          </cell>
          <cell r="D5268" t="str">
            <v>01</v>
          </cell>
          <cell r="E5268" t="str">
            <v>14</v>
          </cell>
          <cell r="F5268" t="str">
            <v>43</v>
          </cell>
          <cell r="G5268" t="str">
            <v>0</v>
          </cell>
          <cell r="H5268" t="str">
            <v>17</v>
          </cell>
          <cell r="I5268" t="str">
            <v>1</v>
          </cell>
          <cell r="J5268">
            <v>3863792</v>
          </cell>
          <cell r="K5268">
            <v>2063792</v>
          </cell>
          <cell r="L5268">
            <v>1538023</v>
          </cell>
          <cell r="M5268">
            <v>2100000</v>
          </cell>
          <cell r="N5268">
            <v>1800000</v>
          </cell>
          <cell r="O5268">
            <v>1900000</v>
          </cell>
        </row>
        <row r="5269">
          <cell r="A5269" t="str">
            <v>06</v>
          </cell>
          <cell r="B5269" t="str">
            <v>01</v>
          </cell>
          <cell r="C5269" t="str">
            <v>04</v>
          </cell>
          <cell r="D5269" t="str">
            <v>01</v>
          </cell>
          <cell r="E5269" t="str">
            <v>14</v>
          </cell>
          <cell r="F5269" t="str">
            <v>80</v>
          </cell>
          <cell r="G5269" t="str">
            <v>1</v>
          </cell>
          <cell r="H5269" t="str">
            <v>10</v>
          </cell>
          <cell r="I5269" t="str">
            <v>1</v>
          </cell>
          <cell r="J5269">
            <v>0</v>
          </cell>
          <cell r="K5269">
            <v>0</v>
          </cell>
          <cell r="L5269">
            <v>150000</v>
          </cell>
          <cell r="M5269">
            <v>150000</v>
          </cell>
          <cell r="N5269">
            <v>0</v>
          </cell>
          <cell r="O5269">
            <v>0</v>
          </cell>
        </row>
        <row r="5270">
          <cell r="A5270" t="str">
            <v>06</v>
          </cell>
          <cell r="B5270" t="str">
            <v>01</v>
          </cell>
          <cell r="C5270" t="str">
            <v>05</v>
          </cell>
          <cell r="D5270" t="str">
            <v>01</v>
          </cell>
          <cell r="E5270" t="str">
            <v>14</v>
          </cell>
          <cell r="F5270" t="str">
            <v>80</v>
          </cell>
          <cell r="G5270" t="str">
            <v>1</v>
          </cell>
          <cell r="H5270" t="str">
            <v>22</v>
          </cell>
          <cell r="I5270" t="str">
            <v>1</v>
          </cell>
          <cell r="K5270">
            <v>300000</v>
          </cell>
        </row>
        <row r="5271">
          <cell r="A5271" t="str">
            <v>06</v>
          </cell>
          <cell r="B5271" t="str">
            <v>01</v>
          </cell>
          <cell r="C5271" t="str">
            <v>04</v>
          </cell>
          <cell r="D5271" t="str">
            <v>01</v>
          </cell>
          <cell r="E5271" t="str">
            <v>14</v>
          </cell>
          <cell r="F5271" t="str">
            <v>80</v>
          </cell>
          <cell r="G5271" t="str">
            <v>1</v>
          </cell>
          <cell r="H5271" t="str">
            <v>29</v>
          </cell>
          <cell r="I5271" t="str">
            <v>1</v>
          </cell>
          <cell r="K5271">
            <v>50000000</v>
          </cell>
          <cell r="L5271">
            <v>18000000</v>
          </cell>
          <cell r="M5271">
            <v>24000000</v>
          </cell>
          <cell r="N5271">
            <v>29000000</v>
          </cell>
          <cell r="O5271">
            <v>27000000</v>
          </cell>
        </row>
        <row r="5272">
          <cell r="A5272" t="str">
            <v>06</v>
          </cell>
          <cell r="B5272" t="str">
            <v>01</v>
          </cell>
          <cell r="C5272" t="str">
            <v>04</v>
          </cell>
          <cell r="D5272" t="str">
            <v>01</v>
          </cell>
          <cell r="E5272" t="str">
            <v>14</v>
          </cell>
          <cell r="F5272" t="str">
            <v>80</v>
          </cell>
          <cell r="G5272" t="str">
            <v>1</v>
          </cell>
          <cell r="H5272" t="str">
            <v>50</v>
          </cell>
          <cell r="I5272" t="str">
            <v>1</v>
          </cell>
          <cell r="J5272">
            <v>0</v>
          </cell>
          <cell r="K5272">
            <v>0</v>
          </cell>
          <cell r="L5272">
            <v>150000</v>
          </cell>
          <cell r="M5272">
            <v>150000</v>
          </cell>
          <cell r="N5272">
            <v>150000</v>
          </cell>
          <cell r="O5272">
            <v>150000</v>
          </cell>
        </row>
        <row r="5273">
          <cell r="A5273" t="str">
            <v>02</v>
          </cell>
          <cell r="B5273" t="str">
            <v>01</v>
          </cell>
          <cell r="C5273" t="str">
            <v>01</v>
          </cell>
          <cell r="D5273" t="str">
            <v>02</v>
          </cell>
          <cell r="E5273" t="str">
            <v>14</v>
          </cell>
          <cell r="F5273" t="str">
            <v>18</v>
          </cell>
          <cell r="G5273" t="str">
            <v>1</v>
          </cell>
          <cell r="H5273" t="str">
            <v>12</v>
          </cell>
          <cell r="I5273" t="str">
            <v>1</v>
          </cell>
          <cell r="J5273">
            <v>0</v>
          </cell>
          <cell r="K5273">
            <v>0</v>
          </cell>
          <cell r="L5273">
            <v>0</v>
          </cell>
          <cell r="M5273">
            <v>45000</v>
          </cell>
          <cell r="N5273">
            <v>45000</v>
          </cell>
          <cell r="O5273">
            <v>45000</v>
          </cell>
        </row>
        <row r="5274">
          <cell r="A5274" t="str">
            <v>06</v>
          </cell>
          <cell r="B5274" t="str">
            <v>01</v>
          </cell>
          <cell r="C5274" t="str">
            <v>04</v>
          </cell>
          <cell r="D5274" t="str">
            <v>01</v>
          </cell>
          <cell r="E5274" t="str">
            <v>14</v>
          </cell>
          <cell r="F5274" t="str">
            <v>80</v>
          </cell>
          <cell r="G5274" t="str">
            <v>1</v>
          </cell>
          <cell r="H5274" t="str">
            <v>68</v>
          </cell>
          <cell r="I5274" t="str">
            <v>1</v>
          </cell>
          <cell r="J5274">
            <v>0</v>
          </cell>
          <cell r="K5274">
            <v>0</v>
          </cell>
          <cell r="L5274">
            <v>0</v>
          </cell>
          <cell r="M5274">
            <v>150000</v>
          </cell>
          <cell r="N5274">
            <v>150000</v>
          </cell>
          <cell r="O5274">
            <v>150000</v>
          </cell>
        </row>
        <row r="5275">
          <cell r="A5275" t="str">
            <v>06</v>
          </cell>
          <cell r="B5275" t="str">
            <v>01</v>
          </cell>
          <cell r="C5275" t="str">
            <v>05</v>
          </cell>
          <cell r="D5275" t="str">
            <v>02</v>
          </cell>
          <cell r="E5275" t="str">
            <v>14</v>
          </cell>
          <cell r="F5275" t="str">
            <v>80</v>
          </cell>
          <cell r="G5275" t="str">
            <v>1</v>
          </cell>
          <cell r="H5275" t="str">
            <v>50</v>
          </cell>
          <cell r="I5275" t="str">
            <v>1</v>
          </cell>
          <cell r="J5275">
            <v>0</v>
          </cell>
          <cell r="K5275">
            <v>0</v>
          </cell>
          <cell r="L5275">
            <v>0</v>
          </cell>
          <cell r="M5275">
            <v>1200000</v>
          </cell>
          <cell r="N5275">
            <v>300000</v>
          </cell>
          <cell r="O5275">
            <v>500000</v>
          </cell>
        </row>
        <row r="5276">
          <cell r="A5276" t="str">
            <v>06</v>
          </cell>
          <cell r="B5276" t="str">
            <v>01</v>
          </cell>
          <cell r="C5276" t="str">
            <v>05</v>
          </cell>
          <cell r="D5276" t="str">
            <v>01</v>
          </cell>
          <cell r="E5276" t="str">
            <v>14</v>
          </cell>
          <cell r="F5276" t="str">
            <v>80</v>
          </cell>
          <cell r="G5276" t="str">
            <v>1</v>
          </cell>
          <cell r="H5276" t="str">
            <v>10</v>
          </cell>
          <cell r="I5276" t="str">
            <v>1</v>
          </cell>
          <cell r="J5276">
            <v>0</v>
          </cell>
          <cell r="K5276">
            <v>0</v>
          </cell>
          <cell r="L5276">
            <v>0</v>
          </cell>
          <cell r="M5276">
            <v>80000</v>
          </cell>
          <cell r="N5276">
            <v>0</v>
          </cell>
          <cell r="O5276">
            <v>0</v>
          </cell>
        </row>
        <row r="5277">
          <cell r="A5277" t="str">
            <v>06</v>
          </cell>
          <cell r="B5277" t="str">
            <v>01</v>
          </cell>
          <cell r="C5277" t="str">
            <v>05</v>
          </cell>
          <cell r="D5277" t="str">
            <v>01</v>
          </cell>
          <cell r="E5277" t="str">
            <v>14</v>
          </cell>
          <cell r="F5277" t="str">
            <v>80</v>
          </cell>
          <cell r="G5277" t="str">
            <v>0</v>
          </cell>
          <cell r="H5277" t="str">
            <v>22</v>
          </cell>
          <cell r="I5277" t="str">
            <v>0</v>
          </cell>
          <cell r="J5277">
            <v>0</v>
          </cell>
          <cell r="K5277">
            <v>95062</v>
          </cell>
          <cell r="L5277">
            <v>0</v>
          </cell>
          <cell r="M5277">
            <v>0</v>
          </cell>
          <cell r="N5277">
            <v>0</v>
          </cell>
          <cell r="O5277">
            <v>0</v>
          </cell>
        </row>
        <row r="5278">
          <cell r="A5278" t="str">
            <v>06</v>
          </cell>
          <cell r="B5278" t="str">
            <v>01</v>
          </cell>
          <cell r="C5278" t="str">
            <v>05</v>
          </cell>
          <cell r="D5278" t="str">
            <v>01</v>
          </cell>
          <cell r="E5278" t="str">
            <v>12</v>
          </cell>
          <cell r="F5278" t="str">
            <v>06</v>
          </cell>
          <cell r="G5278" t="str">
            <v>1</v>
          </cell>
          <cell r="H5278" t="str">
            <v>10</v>
          </cell>
          <cell r="I5278" t="str">
            <v>0</v>
          </cell>
          <cell r="J5278">
            <v>0</v>
          </cell>
          <cell r="K5278">
            <v>1</v>
          </cell>
          <cell r="L5278">
            <v>497</v>
          </cell>
          <cell r="M5278">
            <v>0</v>
          </cell>
          <cell r="N5278">
            <v>0</v>
          </cell>
          <cell r="O5278">
            <v>0</v>
          </cell>
        </row>
        <row r="5279">
          <cell r="A5279" t="str">
            <v>06</v>
          </cell>
          <cell r="B5279" t="str">
            <v>01</v>
          </cell>
          <cell r="C5279" t="str">
            <v>04</v>
          </cell>
          <cell r="D5279" t="str">
            <v>01</v>
          </cell>
          <cell r="E5279" t="str">
            <v>15</v>
          </cell>
          <cell r="F5279" t="str">
            <v>02</v>
          </cell>
          <cell r="G5279" t="str">
            <v>1</v>
          </cell>
          <cell r="H5279" t="str">
            <v>10</v>
          </cell>
          <cell r="I5279" t="str">
            <v>1</v>
          </cell>
          <cell r="J5279">
            <v>2236610</v>
          </cell>
          <cell r="L5279">
            <v>1756826</v>
          </cell>
        </row>
        <row r="5280">
          <cell r="A5280" t="str">
            <v>06</v>
          </cell>
          <cell r="B5280" t="str">
            <v>01</v>
          </cell>
          <cell r="C5280" t="str">
            <v>05</v>
          </cell>
          <cell r="D5280" t="str">
            <v>01</v>
          </cell>
          <cell r="E5280" t="str">
            <v>14</v>
          </cell>
          <cell r="F5280" t="str">
            <v>01</v>
          </cell>
          <cell r="G5280" t="str">
            <v>1</v>
          </cell>
          <cell r="H5280" t="str">
            <v>10</v>
          </cell>
          <cell r="I5280" t="str">
            <v>0</v>
          </cell>
          <cell r="J5280">
            <v>0</v>
          </cell>
          <cell r="K5280">
            <v>2000</v>
          </cell>
          <cell r="L5280">
            <v>0</v>
          </cell>
          <cell r="M5280">
            <v>0</v>
          </cell>
          <cell r="N5280">
            <v>0</v>
          </cell>
          <cell r="O5280">
            <v>0</v>
          </cell>
        </row>
        <row r="5281">
          <cell r="A5281" t="str">
            <v>06</v>
          </cell>
          <cell r="B5281" t="str">
            <v>01</v>
          </cell>
          <cell r="C5281" t="str">
            <v>05</v>
          </cell>
          <cell r="D5281" t="str">
            <v>01</v>
          </cell>
          <cell r="E5281" t="str">
            <v>14</v>
          </cell>
          <cell r="F5281" t="str">
            <v>18</v>
          </cell>
          <cell r="G5281" t="str">
            <v>1</v>
          </cell>
          <cell r="H5281" t="str">
            <v>22</v>
          </cell>
          <cell r="I5281" t="str">
            <v>0</v>
          </cell>
          <cell r="J5281">
            <v>0</v>
          </cell>
          <cell r="K5281">
            <v>1000</v>
          </cell>
          <cell r="L5281">
            <v>0</v>
          </cell>
          <cell r="M5281">
            <v>0</v>
          </cell>
          <cell r="N5281">
            <v>0</v>
          </cell>
          <cell r="O5281">
            <v>0</v>
          </cell>
        </row>
        <row r="5282">
          <cell r="A5282" t="str">
            <v>06</v>
          </cell>
          <cell r="B5282" t="str">
            <v>01</v>
          </cell>
          <cell r="C5282" t="str">
            <v>05</v>
          </cell>
          <cell r="D5282" t="str">
            <v>01</v>
          </cell>
          <cell r="E5282" t="str">
            <v>15</v>
          </cell>
          <cell r="F5282" t="str">
            <v>02</v>
          </cell>
          <cell r="G5282" t="str">
            <v>0</v>
          </cell>
          <cell r="H5282" t="str">
            <v>22</v>
          </cell>
          <cell r="I5282" t="str">
            <v>0</v>
          </cell>
          <cell r="J5282">
            <v>0</v>
          </cell>
          <cell r="K5282">
            <v>5985</v>
          </cell>
          <cell r="L5282">
            <v>277</v>
          </cell>
          <cell r="M5282">
            <v>0</v>
          </cell>
          <cell r="N5282">
            <v>0</v>
          </cell>
          <cell r="O5282">
            <v>0</v>
          </cell>
        </row>
        <row r="5283">
          <cell r="A5283" t="str">
            <v>06</v>
          </cell>
          <cell r="B5283" t="str">
            <v>01</v>
          </cell>
          <cell r="C5283" t="str">
            <v>05</v>
          </cell>
          <cell r="D5283" t="str">
            <v>01</v>
          </cell>
          <cell r="E5283" t="str">
            <v>14</v>
          </cell>
          <cell r="F5283" t="str">
            <v>14</v>
          </cell>
          <cell r="G5283" t="str">
            <v>1</v>
          </cell>
          <cell r="H5283" t="str">
            <v>10</v>
          </cell>
          <cell r="I5283" t="str">
            <v>0</v>
          </cell>
          <cell r="J5283">
            <v>0</v>
          </cell>
          <cell r="K5283">
            <v>1</v>
          </cell>
          <cell r="L5283">
            <v>30000</v>
          </cell>
          <cell r="M5283">
            <v>50000</v>
          </cell>
          <cell r="N5283">
            <v>100000</v>
          </cell>
          <cell r="O5283">
            <v>50000</v>
          </cell>
        </row>
        <row r="5284">
          <cell r="A5284" t="str">
            <v>06</v>
          </cell>
          <cell r="B5284" t="str">
            <v>01</v>
          </cell>
          <cell r="C5284" t="str">
            <v>05</v>
          </cell>
          <cell r="D5284" t="str">
            <v>01</v>
          </cell>
          <cell r="E5284" t="str">
            <v>14</v>
          </cell>
          <cell r="F5284" t="str">
            <v>80</v>
          </cell>
          <cell r="G5284" t="str">
            <v>1</v>
          </cell>
          <cell r="H5284" t="str">
            <v>10</v>
          </cell>
          <cell r="I5284" t="str">
            <v>0</v>
          </cell>
          <cell r="J5284">
            <v>83374</v>
          </cell>
          <cell r="K5284">
            <v>1</v>
          </cell>
          <cell r="L5284">
            <v>0</v>
          </cell>
          <cell r="M5284">
            <v>0</v>
          </cell>
          <cell r="N5284">
            <v>0</v>
          </cell>
          <cell r="O5284">
            <v>0</v>
          </cell>
        </row>
        <row r="5285">
          <cell r="A5285" t="str">
            <v>06</v>
          </cell>
          <cell r="B5285" t="str">
            <v>01</v>
          </cell>
          <cell r="C5285" t="str">
            <v>05</v>
          </cell>
          <cell r="D5285" t="str">
            <v>01</v>
          </cell>
          <cell r="E5285" t="str">
            <v>14</v>
          </cell>
          <cell r="F5285" t="str">
            <v>80</v>
          </cell>
          <cell r="G5285" t="str">
            <v>1</v>
          </cell>
          <cell r="H5285" t="str">
            <v>22</v>
          </cell>
          <cell r="I5285" t="str">
            <v>0</v>
          </cell>
          <cell r="J5285">
            <v>63765</v>
          </cell>
          <cell r="K5285">
            <v>1</v>
          </cell>
          <cell r="L5285">
            <v>0</v>
          </cell>
          <cell r="M5285">
            <v>0</v>
          </cell>
          <cell r="N5285">
            <v>0</v>
          </cell>
          <cell r="O5285">
            <v>0</v>
          </cell>
        </row>
        <row r="5286">
          <cell r="A5286" t="str">
            <v>06</v>
          </cell>
          <cell r="B5286" t="str">
            <v>01</v>
          </cell>
          <cell r="C5286" t="str">
            <v>05</v>
          </cell>
          <cell r="D5286" t="str">
            <v>01</v>
          </cell>
          <cell r="E5286" t="str">
            <v>14</v>
          </cell>
          <cell r="F5286" t="str">
            <v>80</v>
          </cell>
          <cell r="G5286" t="str">
            <v>1</v>
          </cell>
          <cell r="H5286" t="str">
            <v>52</v>
          </cell>
          <cell r="I5286" t="str">
            <v>1</v>
          </cell>
          <cell r="J5286">
            <v>0</v>
          </cell>
          <cell r="K5286">
            <v>50000</v>
          </cell>
          <cell r="L5286">
            <v>170000</v>
          </cell>
          <cell r="M5286">
            <v>150000</v>
          </cell>
          <cell r="N5286">
            <v>150000</v>
          </cell>
          <cell r="O5286">
            <v>150000</v>
          </cell>
        </row>
        <row r="5287">
          <cell r="A5287" t="str">
            <v>06</v>
          </cell>
          <cell r="B5287" t="str">
            <v>01</v>
          </cell>
          <cell r="C5287" t="str">
            <v>05</v>
          </cell>
          <cell r="D5287" t="str">
            <v>01</v>
          </cell>
          <cell r="E5287" t="str">
            <v>14</v>
          </cell>
          <cell r="F5287" t="str">
            <v>80</v>
          </cell>
          <cell r="G5287" t="str">
            <v>1</v>
          </cell>
          <cell r="H5287" t="str">
            <v>50</v>
          </cell>
          <cell r="I5287" t="str">
            <v>1</v>
          </cell>
          <cell r="J5287">
            <v>0</v>
          </cell>
          <cell r="K5287">
            <v>0</v>
          </cell>
          <cell r="L5287">
            <v>500000</v>
          </cell>
          <cell r="M5287">
            <v>0</v>
          </cell>
          <cell r="N5287">
            <v>0</v>
          </cell>
          <cell r="O5287">
            <v>0</v>
          </cell>
        </row>
        <row r="5288">
          <cell r="A5288" t="str">
            <v>06</v>
          </cell>
          <cell r="B5288" t="str">
            <v>01</v>
          </cell>
          <cell r="C5288" t="str">
            <v>05</v>
          </cell>
          <cell r="D5288" t="str">
            <v>01</v>
          </cell>
          <cell r="E5288" t="str">
            <v>14</v>
          </cell>
          <cell r="F5288" t="str">
            <v>80</v>
          </cell>
          <cell r="G5288" t="str">
            <v>1</v>
          </cell>
          <cell r="H5288" t="str">
            <v>68</v>
          </cell>
          <cell r="I5288" t="str">
            <v>1</v>
          </cell>
          <cell r="J5288">
            <v>0</v>
          </cell>
          <cell r="K5288">
            <v>0</v>
          </cell>
          <cell r="L5288">
            <v>0</v>
          </cell>
          <cell r="M5288">
            <v>300000</v>
          </cell>
          <cell r="N5288">
            <v>0</v>
          </cell>
          <cell r="O5288">
            <v>0</v>
          </cell>
        </row>
        <row r="5289">
          <cell r="A5289" t="str">
            <v>06</v>
          </cell>
          <cell r="B5289" t="str">
            <v>01</v>
          </cell>
          <cell r="C5289" t="str">
            <v>05</v>
          </cell>
          <cell r="D5289" t="str">
            <v>03</v>
          </cell>
          <cell r="E5289" t="str">
            <v>15</v>
          </cell>
          <cell r="F5289" t="str">
            <v>02</v>
          </cell>
          <cell r="G5289" t="str">
            <v>1</v>
          </cell>
          <cell r="H5289" t="str">
            <v>10</v>
          </cell>
          <cell r="I5289" t="str">
            <v>0</v>
          </cell>
          <cell r="J5289">
            <v>448111</v>
          </cell>
          <cell r="K5289">
            <v>1</v>
          </cell>
          <cell r="L5289">
            <v>306</v>
          </cell>
          <cell r="M5289">
            <v>0</v>
          </cell>
          <cell r="N5289">
            <v>0</v>
          </cell>
          <cell r="O5289">
            <v>0</v>
          </cell>
        </row>
        <row r="5290">
          <cell r="A5290" t="str">
            <v>06</v>
          </cell>
          <cell r="B5290" t="str">
            <v>01</v>
          </cell>
          <cell r="C5290" t="str">
            <v>05</v>
          </cell>
          <cell r="D5290" t="str">
            <v>04</v>
          </cell>
          <cell r="E5290" t="str">
            <v>14</v>
          </cell>
          <cell r="F5290" t="str">
            <v>18</v>
          </cell>
          <cell r="G5290" t="str">
            <v>1</v>
          </cell>
          <cell r="H5290" t="str">
            <v>22</v>
          </cell>
          <cell r="I5290" t="str">
            <v>0</v>
          </cell>
          <cell r="J5290">
            <v>0</v>
          </cell>
          <cell r="K5290">
            <v>4000</v>
          </cell>
          <cell r="L5290">
            <v>0</v>
          </cell>
          <cell r="M5290">
            <v>0</v>
          </cell>
          <cell r="N5290">
            <v>0</v>
          </cell>
          <cell r="O5290">
            <v>0</v>
          </cell>
        </row>
        <row r="5291">
          <cell r="A5291" t="str">
            <v>06</v>
          </cell>
          <cell r="B5291" t="str">
            <v>01</v>
          </cell>
          <cell r="C5291" t="str">
            <v>06</v>
          </cell>
          <cell r="D5291" t="str">
            <v>01</v>
          </cell>
          <cell r="E5291" t="str">
            <v>14</v>
          </cell>
          <cell r="F5291" t="str">
            <v>18</v>
          </cell>
          <cell r="G5291" t="str">
            <v>1</v>
          </cell>
          <cell r="H5291" t="str">
            <v>22</v>
          </cell>
          <cell r="I5291" t="str">
            <v>0</v>
          </cell>
          <cell r="J5291">
            <v>0</v>
          </cell>
          <cell r="K5291">
            <v>2500</v>
          </cell>
          <cell r="L5291">
            <v>0</v>
          </cell>
          <cell r="M5291">
            <v>0</v>
          </cell>
          <cell r="N5291">
            <v>0</v>
          </cell>
          <cell r="O5291">
            <v>0</v>
          </cell>
        </row>
        <row r="5292">
          <cell r="A5292" t="str">
            <v>06</v>
          </cell>
          <cell r="B5292" t="str">
            <v>01</v>
          </cell>
          <cell r="C5292" t="str">
            <v>06</v>
          </cell>
          <cell r="D5292" t="str">
            <v>01</v>
          </cell>
          <cell r="E5292" t="str">
            <v>14</v>
          </cell>
          <cell r="F5292" t="str">
            <v>50</v>
          </cell>
          <cell r="G5292" t="str">
            <v>1</v>
          </cell>
          <cell r="H5292" t="str">
            <v>33</v>
          </cell>
          <cell r="I5292" t="str">
            <v>0</v>
          </cell>
          <cell r="J5292">
            <v>0</v>
          </cell>
          <cell r="K5292">
            <v>1</v>
          </cell>
          <cell r="L5292">
            <v>0</v>
          </cell>
          <cell r="M5292">
            <v>0</v>
          </cell>
          <cell r="N5292">
            <v>0</v>
          </cell>
          <cell r="O5292">
            <v>0</v>
          </cell>
        </row>
        <row r="5293">
          <cell r="A5293" t="str">
            <v>06</v>
          </cell>
          <cell r="B5293" t="str">
            <v>01</v>
          </cell>
          <cell r="C5293" t="str">
            <v>06</v>
          </cell>
          <cell r="D5293" t="str">
            <v>01</v>
          </cell>
          <cell r="E5293" t="str">
            <v>14</v>
          </cell>
          <cell r="F5293" t="str">
            <v>80</v>
          </cell>
          <cell r="G5293" t="str">
            <v>1</v>
          </cell>
          <cell r="H5293" t="str">
            <v>50</v>
          </cell>
          <cell r="I5293" t="str">
            <v>0</v>
          </cell>
          <cell r="J5293">
            <v>0</v>
          </cell>
          <cell r="K5293">
            <v>50000</v>
          </cell>
          <cell r="L5293">
            <v>0</v>
          </cell>
          <cell r="M5293">
            <v>0</v>
          </cell>
          <cell r="N5293">
            <v>0</v>
          </cell>
          <cell r="O5293">
            <v>0</v>
          </cell>
        </row>
        <row r="5294">
          <cell r="A5294" t="str">
            <v>06</v>
          </cell>
          <cell r="B5294" t="str">
            <v>01</v>
          </cell>
          <cell r="C5294" t="str">
            <v>06</v>
          </cell>
          <cell r="D5294" t="str">
            <v>02</v>
          </cell>
          <cell r="E5294" t="str">
            <v>14</v>
          </cell>
          <cell r="F5294" t="str">
            <v>18</v>
          </cell>
          <cell r="G5294" t="str">
            <v>1</v>
          </cell>
          <cell r="H5294" t="str">
            <v>22</v>
          </cell>
          <cell r="I5294" t="str">
            <v>0</v>
          </cell>
          <cell r="J5294">
            <v>0</v>
          </cell>
          <cell r="K5294">
            <v>10000</v>
          </cell>
          <cell r="L5294">
            <v>0</v>
          </cell>
          <cell r="M5294">
            <v>0</v>
          </cell>
          <cell r="N5294">
            <v>0</v>
          </cell>
          <cell r="O5294">
            <v>0</v>
          </cell>
        </row>
        <row r="5295">
          <cell r="A5295" t="str">
            <v>06</v>
          </cell>
          <cell r="B5295" t="str">
            <v>01</v>
          </cell>
          <cell r="C5295" t="str">
            <v>07</v>
          </cell>
          <cell r="D5295" t="str">
            <v>06</v>
          </cell>
          <cell r="E5295" t="str">
            <v>14</v>
          </cell>
          <cell r="F5295" t="str">
            <v>80</v>
          </cell>
          <cell r="G5295" t="str">
            <v>0</v>
          </cell>
          <cell r="H5295" t="str">
            <v>22</v>
          </cell>
          <cell r="I5295" t="str">
            <v>0</v>
          </cell>
          <cell r="J5295">
            <v>1135995</v>
          </cell>
          <cell r="K5295">
            <v>1</v>
          </cell>
          <cell r="L5295">
            <v>0</v>
          </cell>
          <cell r="M5295">
            <v>0</v>
          </cell>
          <cell r="N5295">
            <v>0</v>
          </cell>
          <cell r="O5295">
            <v>0</v>
          </cell>
        </row>
        <row r="5296">
          <cell r="A5296" t="str">
            <v>06</v>
          </cell>
          <cell r="B5296" t="str">
            <v>01</v>
          </cell>
          <cell r="C5296" t="str">
            <v>07</v>
          </cell>
          <cell r="D5296" t="str">
            <v>06</v>
          </cell>
          <cell r="E5296" t="str">
            <v>14</v>
          </cell>
          <cell r="F5296" t="str">
            <v>80</v>
          </cell>
          <cell r="G5296" t="str">
            <v>0</v>
          </cell>
          <cell r="H5296" t="str">
            <v>52</v>
          </cell>
          <cell r="I5296" t="str">
            <v>0</v>
          </cell>
          <cell r="J5296">
            <v>11115</v>
          </cell>
          <cell r="K5296">
            <v>1</v>
          </cell>
          <cell r="L5296">
            <v>0</v>
          </cell>
          <cell r="M5296">
            <v>0</v>
          </cell>
          <cell r="N5296">
            <v>0</v>
          </cell>
          <cell r="O5296">
            <v>0</v>
          </cell>
        </row>
        <row r="5297">
          <cell r="A5297" t="str">
            <v>06</v>
          </cell>
          <cell r="B5297" t="str">
            <v>01</v>
          </cell>
          <cell r="C5297" t="str">
            <v>07</v>
          </cell>
          <cell r="D5297" t="str">
            <v>06</v>
          </cell>
          <cell r="E5297" t="str">
            <v>14</v>
          </cell>
          <cell r="F5297" t="str">
            <v>01</v>
          </cell>
          <cell r="G5297" t="str">
            <v>0</v>
          </cell>
          <cell r="H5297" t="str">
            <v>52</v>
          </cell>
          <cell r="I5297" t="str">
            <v>0</v>
          </cell>
          <cell r="J5297">
            <v>15655</v>
          </cell>
          <cell r="K5297">
            <v>1</v>
          </cell>
          <cell r="L5297">
            <v>0</v>
          </cell>
          <cell r="M5297">
            <v>0</v>
          </cell>
          <cell r="N5297">
            <v>0</v>
          </cell>
          <cell r="O5297">
            <v>0</v>
          </cell>
        </row>
        <row r="5298">
          <cell r="A5298" t="str">
            <v>06</v>
          </cell>
          <cell r="B5298" t="str">
            <v>01</v>
          </cell>
          <cell r="C5298" t="str">
            <v>07</v>
          </cell>
          <cell r="D5298" t="str">
            <v>06</v>
          </cell>
          <cell r="E5298" t="str">
            <v>14</v>
          </cell>
          <cell r="F5298" t="str">
            <v>04</v>
          </cell>
          <cell r="G5298" t="str">
            <v>0</v>
          </cell>
          <cell r="H5298" t="str">
            <v>52</v>
          </cell>
          <cell r="I5298" t="str">
            <v>0</v>
          </cell>
          <cell r="J5298">
            <v>70</v>
          </cell>
          <cell r="K5298">
            <v>1</v>
          </cell>
          <cell r="L5298">
            <v>0</v>
          </cell>
          <cell r="M5298">
            <v>0</v>
          </cell>
          <cell r="N5298">
            <v>0</v>
          </cell>
          <cell r="O5298">
            <v>0</v>
          </cell>
        </row>
        <row r="5299">
          <cell r="A5299" t="str">
            <v>06</v>
          </cell>
          <cell r="B5299" t="str">
            <v>01</v>
          </cell>
          <cell r="C5299" t="str">
            <v>07</v>
          </cell>
          <cell r="D5299" t="str">
            <v>45</v>
          </cell>
          <cell r="E5299" t="str">
            <v>20</v>
          </cell>
          <cell r="F5299" t="str">
            <v>00</v>
          </cell>
          <cell r="G5299" t="str">
            <v>5</v>
          </cell>
          <cell r="H5299" t="str">
            <v>29</v>
          </cell>
          <cell r="I5299" t="str">
            <v>0</v>
          </cell>
          <cell r="J5299">
            <v>0</v>
          </cell>
          <cell r="K5299">
            <v>1</v>
          </cell>
          <cell r="L5299">
            <v>0</v>
          </cell>
          <cell r="M5299">
            <v>0</v>
          </cell>
          <cell r="N5299">
            <v>0</v>
          </cell>
          <cell r="O5299">
            <v>0</v>
          </cell>
        </row>
        <row r="5300">
          <cell r="A5300" t="str">
            <v>06</v>
          </cell>
          <cell r="B5300" t="str">
            <v>01</v>
          </cell>
          <cell r="C5300" t="str">
            <v>08</v>
          </cell>
          <cell r="D5300" t="str">
            <v>01</v>
          </cell>
          <cell r="E5300" t="str">
            <v>14</v>
          </cell>
          <cell r="F5300" t="str">
            <v>80</v>
          </cell>
          <cell r="G5300" t="str">
            <v>1</v>
          </cell>
          <cell r="H5300" t="str">
            <v>50</v>
          </cell>
          <cell r="I5300" t="str">
            <v>0</v>
          </cell>
          <cell r="J5300">
            <v>0</v>
          </cell>
          <cell r="K5300">
            <v>18816</v>
          </cell>
          <cell r="L5300">
            <v>0</v>
          </cell>
          <cell r="M5300">
            <v>0</v>
          </cell>
          <cell r="N5300">
            <v>0</v>
          </cell>
          <cell r="O5300">
            <v>0</v>
          </cell>
        </row>
        <row r="5301">
          <cell r="A5301" t="str">
            <v>06</v>
          </cell>
          <cell r="B5301" t="str">
            <v>01</v>
          </cell>
          <cell r="C5301" t="str">
            <v>08</v>
          </cell>
          <cell r="D5301" t="str">
            <v>01</v>
          </cell>
          <cell r="E5301" t="str">
            <v>14</v>
          </cell>
          <cell r="F5301" t="str">
            <v>80</v>
          </cell>
          <cell r="G5301" t="str">
            <v>1</v>
          </cell>
          <cell r="H5301" t="str">
            <v>22</v>
          </cell>
          <cell r="I5301" t="str">
            <v>0</v>
          </cell>
          <cell r="J5301">
            <v>0</v>
          </cell>
          <cell r="K5301">
            <v>1</v>
          </cell>
          <cell r="L5301">
            <v>185000</v>
          </cell>
          <cell r="M5301">
            <v>90000</v>
          </cell>
          <cell r="N5301">
            <v>0</v>
          </cell>
          <cell r="O5301">
            <v>0</v>
          </cell>
        </row>
        <row r="5302">
          <cell r="A5302" t="str">
            <v>06</v>
          </cell>
          <cell r="B5302" t="str">
            <v>01</v>
          </cell>
          <cell r="C5302" t="str">
            <v>08</v>
          </cell>
          <cell r="D5302" t="str">
            <v>01</v>
          </cell>
          <cell r="E5302" t="str">
            <v>14</v>
          </cell>
          <cell r="F5302" t="str">
            <v>80</v>
          </cell>
          <cell r="G5302" t="str">
            <v>1</v>
          </cell>
          <cell r="H5302" t="str">
            <v>10</v>
          </cell>
          <cell r="I5302" t="str">
            <v>0</v>
          </cell>
          <cell r="J5302">
            <v>0</v>
          </cell>
          <cell r="K5302">
            <v>1</v>
          </cell>
          <cell r="L5302">
            <v>0</v>
          </cell>
          <cell r="M5302">
            <v>150000</v>
          </cell>
          <cell r="N5302">
            <v>100000</v>
          </cell>
          <cell r="O5302">
            <v>100000</v>
          </cell>
        </row>
        <row r="5303">
          <cell r="A5303" t="str">
            <v>06</v>
          </cell>
          <cell r="B5303" t="str">
            <v>01</v>
          </cell>
          <cell r="C5303" t="str">
            <v>08</v>
          </cell>
          <cell r="D5303" t="str">
            <v>02</v>
          </cell>
          <cell r="E5303" t="str">
            <v>14</v>
          </cell>
          <cell r="F5303" t="str">
            <v>80</v>
          </cell>
          <cell r="G5303" t="str">
            <v>1</v>
          </cell>
          <cell r="H5303" t="str">
            <v>52</v>
          </cell>
          <cell r="I5303" t="str">
            <v>0</v>
          </cell>
          <cell r="J5303">
            <v>28241</v>
          </cell>
          <cell r="K5303">
            <v>30000</v>
          </cell>
          <cell r="L5303">
            <v>28689</v>
          </cell>
          <cell r="M5303">
            <v>0</v>
          </cell>
          <cell r="N5303">
            <v>0</v>
          </cell>
          <cell r="O5303">
            <v>0</v>
          </cell>
        </row>
        <row r="5304">
          <cell r="A5304" t="str">
            <v>06</v>
          </cell>
          <cell r="B5304" t="str">
            <v>01</v>
          </cell>
          <cell r="C5304" t="str">
            <v>09</v>
          </cell>
          <cell r="D5304" t="str">
            <v>01</v>
          </cell>
          <cell r="E5304" t="str">
            <v>15</v>
          </cell>
          <cell r="F5304" t="str">
            <v>05</v>
          </cell>
          <cell r="G5304" t="str">
            <v>0</v>
          </cell>
          <cell r="H5304" t="str">
            <v>50</v>
          </cell>
          <cell r="I5304" t="str">
            <v>0</v>
          </cell>
          <cell r="J5304">
            <v>4500000</v>
          </cell>
          <cell r="K5304">
            <v>1</v>
          </cell>
          <cell r="L5304">
            <v>0</v>
          </cell>
          <cell r="M5304">
            <v>0</v>
          </cell>
          <cell r="N5304">
            <v>0</v>
          </cell>
          <cell r="O5304">
            <v>0</v>
          </cell>
        </row>
        <row r="5305">
          <cell r="A5305" t="str">
            <v>06</v>
          </cell>
          <cell r="B5305" t="str">
            <v>01</v>
          </cell>
          <cell r="C5305" t="str">
            <v>10</v>
          </cell>
          <cell r="D5305" t="str">
            <v>01</v>
          </cell>
          <cell r="E5305" t="str">
            <v>14</v>
          </cell>
          <cell r="F5305" t="str">
            <v>80</v>
          </cell>
          <cell r="G5305" t="str">
            <v>0</v>
          </cell>
          <cell r="H5305" t="str">
            <v>29</v>
          </cell>
          <cell r="I5305" t="str">
            <v>0</v>
          </cell>
          <cell r="J5305">
            <v>0</v>
          </cell>
          <cell r="K5305">
            <v>3000000</v>
          </cell>
          <cell r="L5305">
            <v>0</v>
          </cell>
          <cell r="M5305">
            <v>0</v>
          </cell>
          <cell r="N5305">
            <v>0</v>
          </cell>
          <cell r="O5305">
            <v>0</v>
          </cell>
        </row>
        <row r="5306">
          <cell r="A5306" t="str">
            <v>06</v>
          </cell>
          <cell r="B5306" t="str">
            <v>01</v>
          </cell>
          <cell r="C5306" t="str">
            <v>10</v>
          </cell>
          <cell r="D5306" t="str">
            <v>01</v>
          </cell>
          <cell r="E5306" t="str">
            <v>14</v>
          </cell>
          <cell r="F5306" t="str">
            <v>91</v>
          </cell>
          <cell r="G5306" t="str">
            <v>0</v>
          </cell>
          <cell r="H5306" t="str">
            <v>29</v>
          </cell>
          <cell r="I5306" t="str">
            <v>0</v>
          </cell>
          <cell r="J5306">
            <v>0</v>
          </cell>
          <cell r="K5306">
            <v>1</v>
          </cell>
          <cell r="L5306">
            <v>198728</v>
          </cell>
          <cell r="M5306">
            <v>0</v>
          </cell>
          <cell r="N5306">
            <v>0</v>
          </cell>
          <cell r="O5306">
            <v>0</v>
          </cell>
        </row>
        <row r="5307">
          <cell r="A5307" t="str">
            <v>06</v>
          </cell>
          <cell r="B5307" t="str">
            <v>01</v>
          </cell>
          <cell r="C5307" t="str">
            <v>10</v>
          </cell>
          <cell r="D5307" t="str">
            <v>01</v>
          </cell>
          <cell r="E5307" t="str">
            <v>18</v>
          </cell>
          <cell r="F5307" t="str">
            <v>10</v>
          </cell>
          <cell r="G5307" t="str">
            <v>1</v>
          </cell>
          <cell r="H5307" t="str">
            <v>50</v>
          </cell>
          <cell r="I5307" t="str">
            <v>0</v>
          </cell>
          <cell r="J5307">
            <v>0</v>
          </cell>
          <cell r="K5307">
            <v>1</v>
          </cell>
          <cell r="L5307">
            <v>0</v>
          </cell>
          <cell r="M5307">
            <v>0</v>
          </cell>
          <cell r="N5307">
            <v>0</v>
          </cell>
          <cell r="O5307">
            <v>0</v>
          </cell>
        </row>
        <row r="5308">
          <cell r="A5308" t="str">
            <v>06</v>
          </cell>
          <cell r="B5308" t="str">
            <v>01</v>
          </cell>
          <cell r="C5308" t="str">
            <v>10</v>
          </cell>
          <cell r="D5308" t="str">
            <v>01</v>
          </cell>
          <cell r="E5308" t="str">
            <v>14</v>
          </cell>
          <cell r="F5308" t="str">
            <v>91</v>
          </cell>
          <cell r="G5308" t="str">
            <v>1</v>
          </cell>
          <cell r="H5308" t="str">
            <v>93</v>
          </cell>
          <cell r="I5308" t="str">
            <v>0</v>
          </cell>
          <cell r="J5308">
            <v>0</v>
          </cell>
          <cell r="K5308">
            <v>0</v>
          </cell>
          <cell r="L5308">
            <v>2240</v>
          </cell>
          <cell r="M5308">
            <v>0</v>
          </cell>
          <cell r="N5308">
            <v>0</v>
          </cell>
          <cell r="O5308">
            <v>0</v>
          </cell>
        </row>
        <row r="5309">
          <cell r="A5309" t="str">
            <v>06</v>
          </cell>
          <cell r="B5309" t="str">
            <v>01</v>
          </cell>
          <cell r="C5309" t="str">
            <v>10</v>
          </cell>
          <cell r="D5309" t="str">
            <v>01</v>
          </cell>
          <cell r="E5309" t="str">
            <v>15</v>
          </cell>
          <cell r="F5309" t="str">
            <v>27</v>
          </cell>
          <cell r="G5309" t="str">
            <v>0</v>
          </cell>
          <cell r="H5309" t="str">
            <v>10</v>
          </cell>
          <cell r="I5309" t="str">
            <v>0</v>
          </cell>
          <cell r="J5309">
            <v>0</v>
          </cell>
          <cell r="K5309">
            <v>0</v>
          </cell>
          <cell r="L5309">
            <v>300000</v>
          </cell>
          <cell r="M5309">
            <v>357143</v>
          </cell>
          <cell r="N5309">
            <v>300000</v>
          </cell>
          <cell r="O5309">
            <v>350000</v>
          </cell>
        </row>
        <row r="5310">
          <cell r="A5310" t="str">
            <v>06</v>
          </cell>
          <cell r="B5310" t="str">
            <v>01</v>
          </cell>
          <cell r="C5310" t="str">
            <v>10</v>
          </cell>
          <cell r="D5310" t="str">
            <v>01</v>
          </cell>
          <cell r="E5310" t="str">
            <v>18</v>
          </cell>
          <cell r="F5310" t="str">
            <v>10</v>
          </cell>
          <cell r="G5310" t="str">
            <v>1</v>
          </cell>
          <cell r="H5310" t="str">
            <v>29</v>
          </cell>
          <cell r="I5310" t="str">
            <v>0</v>
          </cell>
          <cell r="J5310">
            <v>0</v>
          </cell>
          <cell r="K5310">
            <v>1</v>
          </cell>
          <cell r="L5310">
            <v>147471</v>
          </cell>
          <cell r="M5310">
            <v>0</v>
          </cell>
          <cell r="N5310">
            <v>0</v>
          </cell>
          <cell r="O5310">
            <v>0</v>
          </cell>
        </row>
        <row r="5311">
          <cell r="A5311" t="str">
            <v>06</v>
          </cell>
          <cell r="B5311" t="str">
            <v>01</v>
          </cell>
          <cell r="C5311" t="str">
            <v>10</v>
          </cell>
          <cell r="D5311" t="str">
            <v>01</v>
          </cell>
          <cell r="E5311" t="str">
            <v>15</v>
          </cell>
          <cell r="F5311" t="str">
            <v>01</v>
          </cell>
          <cell r="G5311" t="str">
            <v>0</v>
          </cell>
          <cell r="H5311" t="str">
            <v>29</v>
          </cell>
          <cell r="I5311" t="str">
            <v>0</v>
          </cell>
          <cell r="J5311">
            <v>93834</v>
          </cell>
          <cell r="K5311">
            <v>0</v>
          </cell>
          <cell r="L5311">
            <v>0</v>
          </cell>
          <cell r="M5311">
            <v>0</v>
          </cell>
          <cell r="N5311">
            <v>0</v>
          </cell>
          <cell r="O5311">
            <v>0</v>
          </cell>
        </row>
        <row r="5312">
          <cell r="A5312" t="str">
            <v>06</v>
          </cell>
          <cell r="B5312" t="str">
            <v>01</v>
          </cell>
          <cell r="C5312" t="str">
            <v>10</v>
          </cell>
          <cell r="D5312" t="str">
            <v>01</v>
          </cell>
          <cell r="E5312" t="str">
            <v>15</v>
          </cell>
          <cell r="F5312" t="str">
            <v>22</v>
          </cell>
          <cell r="G5312" t="str">
            <v>0</v>
          </cell>
          <cell r="H5312" t="str">
            <v>29</v>
          </cell>
          <cell r="I5312" t="str">
            <v>0</v>
          </cell>
          <cell r="J5312">
            <v>67187</v>
          </cell>
          <cell r="K5312">
            <v>2</v>
          </cell>
          <cell r="L5312">
            <v>124329</v>
          </cell>
          <cell r="M5312">
            <v>0</v>
          </cell>
          <cell r="N5312">
            <v>0</v>
          </cell>
          <cell r="O5312">
            <v>0</v>
          </cell>
        </row>
        <row r="5313">
          <cell r="A5313" t="str">
            <v>06</v>
          </cell>
          <cell r="B5313" t="str">
            <v>01</v>
          </cell>
          <cell r="C5313" t="str">
            <v>12</v>
          </cell>
          <cell r="D5313" t="str">
            <v>01</v>
          </cell>
          <cell r="E5313" t="str">
            <v>17</v>
          </cell>
          <cell r="F5313" t="str">
            <v>11</v>
          </cell>
          <cell r="G5313" t="str">
            <v>1</v>
          </cell>
          <cell r="H5313" t="str">
            <v>29</v>
          </cell>
          <cell r="I5313" t="str">
            <v>0</v>
          </cell>
          <cell r="J5313">
            <v>0</v>
          </cell>
          <cell r="K5313">
            <v>0</v>
          </cell>
          <cell r="L5313">
            <v>0</v>
          </cell>
          <cell r="M5313">
            <v>0</v>
          </cell>
          <cell r="N5313">
            <v>0</v>
          </cell>
          <cell r="O5313">
            <v>0</v>
          </cell>
        </row>
        <row r="5314">
          <cell r="A5314" t="str">
            <v>07</v>
          </cell>
          <cell r="B5314" t="str">
            <v>01</v>
          </cell>
          <cell r="C5314" t="str">
            <v>02</v>
          </cell>
          <cell r="D5314" t="str">
            <v>03</v>
          </cell>
          <cell r="E5314" t="str">
            <v>14</v>
          </cell>
          <cell r="F5314" t="str">
            <v>80</v>
          </cell>
          <cell r="G5314" t="str">
            <v>2</v>
          </cell>
          <cell r="H5314" t="str">
            <v>99</v>
          </cell>
          <cell r="I5314" t="str">
            <v>0</v>
          </cell>
          <cell r="J5314">
            <v>118800</v>
          </cell>
          <cell r="K5314">
            <v>0</v>
          </cell>
          <cell r="L5314">
            <v>0</v>
          </cell>
          <cell r="M5314">
            <v>0</v>
          </cell>
          <cell r="N5314">
            <v>0</v>
          </cell>
          <cell r="O5314">
            <v>0</v>
          </cell>
        </row>
        <row r="5315">
          <cell r="A5315" t="str">
            <v>07</v>
          </cell>
          <cell r="B5315" t="str">
            <v>01</v>
          </cell>
          <cell r="C5315" t="str">
            <v>02</v>
          </cell>
          <cell r="D5315" t="str">
            <v>03</v>
          </cell>
          <cell r="E5315" t="str">
            <v>14</v>
          </cell>
          <cell r="F5315" t="str">
            <v>80</v>
          </cell>
          <cell r="G5315" t="str">
            <v>2</v>
          </cell>
          <cell r="H5315" t="str">
            <v>63</v>
          </cell>
          <cell r="I5315" t="str">
            <v>0</v>
          </cell>
          <cell r="J5315">
            <v>252233</v>
          </cell>
          <cell r="K5315">
            <v>0</v>
          </cell>
          <cell r="L5315">
            <v>0</v>
          </cell>
          <cell r="M5315">
            <v>0</v>
          </cell>
          <cell r="N5315">
            <v>0</v>
          </cell>
          <cell r="O5315">
            <v>0</v>
          </cell>
        </row>
        <row r="5316">
          <cell r="A5316" t="str">
            <v>07</v>
          </cell>
          <cell r="B5316" t="str">
            <v>01</v>
          </cell>
          <cell r="C5316" t="str">
            <v>02</v>
          </cell>
          <cell r="D5316" t="str">
            <v>04</v>
          </cell>
          <cell r="E5316" t="str">
            <v>14</v>
          </cell>
          <cell r="F5316" t="str">
            <v>80</v>
          </cell>
          <cell r="G5316" t="str">
            <v>2</v>
          </cell>
          <cell r="H5316" t="str">
            <v>63</v>
          </cell>
          <cell r="I5316" t="str">
            <v>0</v>
          </cell>
          <cell r="J5316">
            <v>915423</v>
          </cell>
          <cell r="K5316">
            <v>0</v>
          </cell>
          <cell r="L5316">
            <v>0</v>
          </cell>
          <cell r="M5316">
            <v>0</v>
          </cell>
          <cell r="N5316">
            <v>0</v>
          </cell>
          <cell r="O5316">
            <v>0</v>
          </cell>
        </row>
        <row r="5317">
          <cell r="A5317" t="str">
            <v>07</v>
          </cell>
          <cell r="B5317" t="str">
            <v>01</v>
          </cell>
          <cell r="C5317" t="str">
            <v>02</v>
          </cell>
          <cell r="D5317" t="str">
            <v>05</v>
          </cell>
          <cell r="E5317" t="str">
            <v>14</v>
          </cell>
          <cell r="F5317" t="str">
            <v>80</v>
          </cell>
          <cell r="G5317" t="str">
            <v>2</v>
          </cell>
          <cell r="H5317" t="str">
            <v>63</v>
          </cell>
          <cell r="I5317" t="str">
            <v>0</v>
          </cell>
          <cell r="J5317">
            <v>148458</v>
          </cell>
          <cell r="K5317">
            <v>0</v>
          </cell>
          <cell r="L5317">
            <v>0</v>
          </cell>
          <cell r="M5317">
            <v>0</v>
          </cell>
          <cell r="N5317">
            <v>0</v>
          </cell>
          <cell r="O5317">
            <v>0</v>
          </cell>
        </row>
        <row r="5318">
          <cell r="A5318" t="str">
            <v>07</v>
          </cell>
          <cell r="B5318" t="str">
            <v>01</v>
          </cell>
          <cell r="C5318" t="str">
            <v>03</v>
          </cell>
          <cell r="D5318" t="str">
            <v>04</v>
          </cell>
          <cell r="E5318" t="str">
            <v>10</v>
          </cell>
          <cell r="F5318" t="str">
            <v>01</v>
          </cell>
          <cell r="G5318" t="str">
            <v>9</v>
          </cell>
          <cell r="H5318" t="str">
            <v>99</v>
          </cell>
          <cell r="I5318" t="str">
            <v>0</v>
          </cell>
          <cell r="J5318">
            <v>0</v>
          </cell>
          <cell r="K5318">
            <v>0</v>
          </cell>
          <cell r="L5318">
            <v>63000</v>
          </cell>
          <cell r="M5318">
            <v>40000</v>
          </cell>
          <cell r="N5318">
            <v>0</v>
          </cell>
          <cell r="O5318">
            <v>0</v>
          </cell>
        </row>
        <row r="5319">
          <cell r="A5319" t="str">
            <v>07</v>
          </cell>
          <cell r="B5319" t="str">
            <v>01</v>
          </cell>
          <cell r="C5319" t="str">
            <v>02</v>
          </cell>
          <cell r="D5319" t="str">
            <v>03</v>
          </cell>
          <cell r="E5319" t="str">
            <v>15</v>
          </cell>
          <cell r="F5319" t="str">
            <v>02</v>
          </cell>
          <cell r="G5319" t="str">
            <v>2</v>
          </cell>
          <cell r="H5319" t="str">
            <v>33</v>
          </cell>
          <cell r="I5319" t="str">
            <v>0</v>
          </cell>
          <cell r="J5319">
            <v>0</v>
          </cell>
          <cell r="K5319">
            <v>200027</v>
          </cell>
          <cell r="L5319">
            <v>137000</v>
          </cell>
          <cell r="M5319">
            <v>40000</v>
          </cell>
          <cell r="N5319">
            <v>0</v>
          </cell>
          <cell r="O5319">
            <v>0</v>
          </cell>
        </row>
        <row r="5320">
          <cell r="A5320" t="str">
            <v>07</v>
          </cell>
          <cell r="B5320" t="str">
            <v>01</v>
          </cell>
          <cell r="C5320" t="str">
            <v>01</v>
          </cell>
          <cell r="D5320" t="str">
            <v>01</v>
          </cell>
          <cell r="E5320" t="str">
            <v>14</v>
          </cell>
          <cell r="F5320" t="str">
            <v>80</v>
          </cell>
          <cell r="G5320" t="str">
            <v>1</v>
          </cell>
          <cell r="H5320" t="str">
            <v>29</v>
          </cell>
          <cell r="I5320" t="str">
            <v>1</v>
          </cell>
          <cell r="K5320">
            <v>4000000</v>
          </cell>
        </row>
        <row r="5321">
          <cell r="A5321" t="str">
            <v>07</v>
          </cell>
          <cell r="B5321" t="str">
            <v>01</v>
          </cell>
          <cell r="C5321" t="str">
            <v>02</v>
          </cell>
          <cell r="D5321" t="str">
            <v>03</v>
          </cell>
          <cell r="E5321" t="str">
            <v>15</v>
          </cell>
          <cell r="F5321" t="str">
            <v>02</v>
          </cell>
          <cell r="G5321" t="str">
            <v>2</v>
          </cell>
          <cell r="H5321" t="str">
            <v>34</v>
          </cell>
          <cell r="I5321" t="str">
            <v>0</v>
          </cell>
          <cell r="J5321">
            <v>0</v>
          </cell>
          <cell r="K5321">
            <v>100000</v>
          </cell>
          <cell r="L5321">
            <v>43000</v>
          </cell>
          <cell r="M5321">
            <v>15000</v>
          </cell>
          <cell r="N5321">
            <v>0</v>
          </cell>
          <cell r="O5321">
            <v>0</v>
          </cell>
        </row>
        <row r="5322">
          <cell r="A5322" t="str">
            <v>08</v>
          </cell>
          <cell r="B5322" t="str">
            <v>01</v>
          </cell>
          <cell r="C5322" t="str">
            <v>01</v>
          </cell>
          <cell r="D5322" t="str">
            <v>00</v>
          </cell>
          <cell r="E5322" t="str">
            <v>10</v>
          </cell>
          <cell r="F5322" t="str">
            <v>27</v>
          </cell>
          <cell r="G5322" t="str">
            <v>0</v>
          </cell>
          <cell r="H5322" t="str">
            <v>11</v>
          </cell>
          <cell r="I5322" t="str">
            <v>0</v>
          </cell>
          <cell r="J5322">
            <v>275974</v>
          </cell>
          <cell r="K5322">
            <v>500000</v>
          </cell>
          <cell r="L5322">
            <v>548820</v>
          </cell>
          <cell r="M5322">
            <v>500000</v>
          </cell>
          <cell r="N5322">
            <v>350000</v>
          </cell>
          <cell r="O5322">
            <v>400000</v>
          </cell>
        </row>
        <row r="5323">
          <cell r="A5323" t="str">
            <v>08</v>
          </cell>
          <cell r="B5323" t="str">
            <v>01</v>
          </cell>
          <cell r="C5323" t="str">
            <v>01</v>
          </cell>
          <cell r="D5323" t="str">
            <v>00</v>
          </cell>
          <cell r="E5323" t="str">
            <v>14</v>
          </cell>
          <cell r="F5323" t="str">
            <v>17</v>
          </cell>
          <cell r="G5323" t="str">
            <v>1</v>
          </cell>
          <cell r="H5323" t="str">
            <v>99</v>
          </cell>
          <cell r="I5323" t="str">
            <v>0</v>
          </cell>
          <cell r="J5323">
            <v>0</v>
          </cell>
          <cell r="K5323">
            <v>1</v>
          </cell>
          <cell r="L5323">
            <v>0</v>
          </cell>
          <cell r="M5323">
            <v>0</v>
          </cell>
          <cell r="N5323">
            <v>0</v>
          </cell>
          <cell r="O5323">
            <v>0</v>
          </cell>
        </row>
        <row r="5324">
          <cell r="A5324" t="str">
            <v>08</v>
          </cell>
          <cell r="B5324" t="str">
            <v>01</v>
          </cell>
          <cell r="C5324" t="str">
            <v>01</v>
          </cell>
          <cell r="D5324" t="str">
            <v>00</v>
          </cell>
          <cell r="E5324" t="str">
            <v>14</v>
          </cell>
          <cell r="F5324" t="str">
            <v>17</v>
          </cell>
          <cell r="G5324" t="str">
            <v>1</v>
          </cell>
          <cell r="H5324" t="str">
            <v>29</v>
          </cell>
          <cell r="I5324" t="str">
            <v>0</v>
          </cell>
          <cell r="J5324">
            <v>0</v>
          </cell>
          <cell r="K5324">
            <v>0</v>
          </cell>
          <cell r="L5324">
            <v>0</v>
          </cell>
          <cell r="M5324">
            <v>500000</v>
          </cell>
          <cell r="N5324">
            <v>0</v>
          </cell>
          <cell r="O5324">
            <v>0</v>
          </cell>
        </row>
        <row r="5325">
          <cell r="A5325" t="str">
            <v>08</v>
          </cell>
          <cell r="B5325" t="str">
            <v>01</v>
          </cell>
          <cell r="C5325" t="str">
            <v>01</v>
          </cell>
          <cell r="D5325" t="str">
            <v>00</v>
          </cell>
          <cell r="E5325" t="str">
            <v>20</v>
          </cell>
          <cell r="F5325" t="str">
            <v>05</v>
          </cell>
          <cell r="G5325" t="str">
            <v>1</v>
          </cell>
          <cell r="H5325" t="str">
            <v>29</v>
          </cell>
          <cell r="I5325" t="str">
            <v>1</v>
          </cell>
          <cell r="J5325">
            <v>0</v>
          </cell>
          <cell r="K5325">
            <v>0</v>
          </cell>
          <cell r="L5325">
            <v>617039</v>
          </cell>
          <cell r="M5325">
            <v>0</v>
          </cell>
          <cell r="N5325">
            <v>0</v>
          </cell>
          <cell r="O5325">
            <v>0</v>
          </cell>
        </row>
        <row r="5326">
          <cell r="A5326" t="str">
            <v>08</v>
          </cell>
          <cell r="B5326" t="str">
            <v>01</v>
          </cell>
          <cell r="C5326" t="str">
            <v>01</v>
          </cell>
          <cell r="D5326" t="str">
            <v>00</v>
          </cell>
          <cell r="E5326" t="str">
            <v>20</v>
          </cell>
          <cell r="F5326" t="str">
            <v>05</v>
          </cell>
          <cell r="G5326" t="str">
            <v>1</v>
          </cell>
          <cell r="H5326" t="str">
            <v>15</v>
          </cell>
          <cell r="I5326" t="str">
            <v>1</v>
          </cell>
          <cell r="J5326">
            <v>0</v>
          </cell>
          <cell r="K5326">
            <v>0</v>
          </cell>
          <cell r="L5326">
            <v>2000000</v>
          </cell>
          <cell r="M5326">
            <v>0</v>
          </cell>
          <cell r="N5326">
            <v>0</v>
          </cell>
          <cell r="O5326">
            <v>0</v>
          </cell>
        </row>
        <row r="5327">
          <cell r="A5327" t="str">
            <v>08</v>
          </cell>
          <cell r="B5327" t="str">
            <v>01</v>
          </cell>
          <cell r="C5327" t="str">
            <v>01</v>
          </cell>
          <cell r="D5327" t="str">
            <v>00</v>
          </cell>
          <cell r="E5327" t="str">
            <v>20</v>
          </cell>
          <cell r="F5327" t="str">
            <v>00</v>
          </cell>
          <cell r="G5327" t="str">
            <v>1</v>
          </cell>
          <cell r="H5327" t="str">
            <v>11</v>
          </cell>
          <cell r="I5327" t="str">
            <v>1</v>
          </cell>
          <cell r="J5327">
            <v>0</v>
          </cell>
          <cell r="K5327">
            <v>0</v>
          </cell>
          <cell r="L5327">
            <v>0</v>
          </cell>
          <cell r="M5327">
            <v>300000</v>
          </cell>
        </row>
        <row r="5328">
          <cell r="A5328" t="str">
            <v>08</v>
          </cell>
          <cell r="B5328" t="str">
            <v>01</v>
          </cell>
          <cell r="C5328" t="str">
            <v>01</v>
          </cell>
          <cell r="D5328" t="str">
            <v>00</v>
          </cell>
          <cell r="E5328" t="str">
            <v>14</v>
          </cell>
          <cell r="F5328" t="str">
            <v>82</v>
          </cell>
          <cell r="G5328" t="str">
            <v>0</v>
          </cell>
          <cell r="H5328" t="str">
            <v>28</v>
          </cell>
          <cell r="I5328" t="str">
            <v>1</v>
          </cell>
          <cell r="J5328">
            <v>0</v>
          </cell>
          <cell r="K5328">
            <v>0</v>
          </cell>
          <cell r="L5328">
            <v>0</v>
          </cell>
          <cell r="M5328">
            <v>100000</v>
          </cell>
        </row>
        <row r="5329">
          <cell r="A5329" t="str">
            <v>08</v>
          </cell>
          <cell r="B5329" t="str">
            <v>01</v>
          </cell>
          <cell r="C5329" t="str">
            <v>01</v>
          </cell>
          <cell r="D5329" t="str">
            <v>00</v>
          </cell>
          <cell r="E5329" t="str">
            <v>20</v>
          </cell>
          <cell r="F5329" t="str">
            <v>01</v>
          </cell>
          <cell r="G5329" t="str">
            <v>0</v>
          </cell>
          <cell r="H5329" t="str">
            <v>28</v>
          </cell>
          <cell r="I5329" t="str">
            <v>1</v>
          </cell>
          <cell r="J5329">
            <v>0</v>
          </cell>
          <cell r="K5329">
            <v>0</v>
          </cell>
          <cell r="L5329">
            <v>0</v>
          </cell>
          <cell r="M5329">
            <v>500000</v>
          </cell>
        </row>
        <row r="5330">
          <cell r="A5330" t="str">
            <v>08</v>
          </cell>
          <cell r="B5330" t="str">
            <v>01</v>
          </cell>
          <cell r="C5330" t="str">
            <v>01</v>
          </cell>
          <cell r="D5330" t="str">
            <v>00</v>
          </cell>
          <cell r="E5330" t="str">
            <v>13</v>
          </cell>
          <cell r="F5330" t="str">
            <v>27</v>
          </cell>
          <cell r="G5330" t="str">
            <v>0</v>
          </cell>
          <cell r="H5330" t="str">
            <v>28</v>
          </cell>
          <cell r="I5330" t="str">
            <v>1</v>
          </cell>
          <cell r="J5330">
            <v>0</v>
          </cell>
          <cell r="K5330">
            <v>0</v>
          </cell>
          <cell r="L5330">
            <v>0</v>
          </cell>
          <cell r="M5330">
            <v>100000</v>
          </cell>
        </row>
        <row r="5331">
          <cell r="A5331" t="str">
            <v>09</v>
          </cell>
          <cell r="B5331" t="str">
            <v>03</v>
          </cell>
          <cell r="C5331" t="str">
            <v>03</v>
          </cell>
          <cell r="D5331" t="str">
            <v>01</v>
          </cell>
          <cell r="E5331" t="str">
            <v>14</v>
          </cell>
          <cell r="F5331" t="str">
            <v>80</v>
          </cell>
          <cell r="G5331" t="str">
            <v>1</v>
          </cell>
          <cell r="H5331" t="str">
            <v>63</v>
          </cell>
          <cell r="I5331" t="str">
            <v>1</v>
          </cell>
          <cell r="J5331">
            <v>0</v>
          </cell>
          <cell r="K5331">
            <v>0</v>
          </cell>
          <cell r="L5331">
            <v>0</v>
          </cell>
          <cell r="M5331">
            <v>400000</v>
          </cell>
        </row>
        <row r="5332">
          <cell r="A5332" t="str">
            <v>09</v>
          </cell>
          <cell r="B5332" t="str">
            <v>03</v>
          </cell>
          <cell r="C5332" t="str">
            <v>03</v>
          </cell>
          <cell r="D5332" t="str">
            <v>01</v>
          </cell>
          <cell r="E5332" t="str">
            <v>14</v>
          </cell>
          <cell r="F5332" t="str">
            <v>80</v>
          </cell>
          <cell r="G5332" t="str">
            <v>1</v>
          </cell>
          <cell r="H5332" t="str">
            <v>22</v>
          </cell>
          <cell r="I5332" t="str">
            <v>1</v>
          </cell>
          <cell r="K5332">
            <v>100000</v>
          </cell>
        </row>
        <row r="5333">
          <cell r="A5333" t="str">
            <v>09</v>
          </cell>
          <cell r="B5333" t="str">
            <v>03</v>
          </cell>
          <cell r="C5333" t="str">
            <v>03</v>
          </cell>
          <cell r="D5333" t="str">
            <v>01</v>
          </cell>
          <cell r="E5333" t="str">
            <v>14</v>
          </cell>
          <cell r="F5333" t="str">
            <v>80</v>
          </cell>
          <cell r="G5333" t="str">
            <v>1</v>
          </cell>
          <cell r="H5333" t="str">
            <v>50</v>
          </cell>
          <cell r="I5333" t="str">
            <v>1</v>
          </cell>
          <cell r="K5333">
            <v>1632000</v>
          </cell>
        </row>
        <row r="5334">
          <cell r="A5334" t="str">
            <v>09</v>
          </cell>
          <cell r="B5334" t="str">
            <v>02</v>
          </cell>
          <cell r="C5334" t="str">
            <v>03</v>
          </cell>
          <cell r="D5334" t="str">
            <v>01</v>
          </cell>
          <cell r="E5334" t="str">
            <v>14</v>
          </cell>
          <cell r="F5334" t="str">
            <v>80</v>
          </cell>
          <cell r="G5334" t="str">
            <v>1</v>
          </cell>
          <cell r="H5334" t="str">
            <v>63</v>
          </cell>
          <cell r="I5334" t="str">
            <v>1</v>
          </cell>
          <cell r="J5334">
            <v>0</v>
          </cell>
          <cell r="K5334">
            <v>0</v>
          </cell>
          <cell r="L5334">
            <v>0</v>
          </cell>
          <cell r="M5334">
            <v>1200000</v>
          </cell>
        </row>
        <row r="5335">
          <cell r="A5335" t="str">
            <v>09</v>
          </cell>
          <cell r="B5335" t="str">
            <v>04</v>
          </cell>
          <cell r="C5335" t="str">
            <v>01</v>
          </cell>
          <cell r="D5335" t="str">
            <v>01</v>
          </cell>
          <cell r="E5335" t="str">
            <v>14</v>
          </cell>
          <cell r="F5335" t="str">
            <v>80</v>
          </cell>
          <cell r="G5335" t="str">
            <v>1</v>
          </cell>
          <cell r="H5335" t="str">
            <v>67</v>
          </cell>
          <cell r="I5335" t="str">
            <v>0</v>
          </cell>
          <cell r="J5335">
            <v>1050</v>
          </cell>
          <cell r="K5335">
            <v>100000</v>
          </cell>
          <cell r="L5335">
            <v>750</v>
          </cell>
          <cell r="M5335">
            <v>0</v>
          </cell>
          <cell r="N5335">
            <v>0</v>
          </cell>
          <cell r="O5335">
            <v>0</v>
          </cell>
        </row>
        <row r="5336">
          <cell r="A5336" t="str">
            <v>09</v>
          </cell>
          <cell r="B5336" t="str">
            <v>04</v>
          </cell>
          <cell r="C5336" t="str">
            <v>01</v>
          </cell>
          <cell r="D5336" t="str">
            <v>01</v>
          </cell>
          <cell r="E5336" t="str">
            <v>10</v>
          </cell>
          <cell r="F5336" t="str">
            <v>10</v>
          </cell>
          <cell r="G5336" t="str">
            <v>1</v>
          </cell>
          <cell r="H5336" t="str">
            <v>67</v>
          </cell>
          <cell r="I5336" t="str">
            <v>0</v>
          </cell>
          <cell r="J5336">
            <v>0</v>
          </cell>
          <cell r="K5336">
            <v>10000</v>
          </cell>
          <cell r="L5336">
            <v>0</v>
          </cell>
          <cell r="M5336">
            <v>0</v>
          </cell>
          <cell r="N5336">
            <v>0</v>
          </cell>
          <cell r="O5336">
            <v>0</v>
          </cell>
        </row>
        <row r="5337">
          <cell r="A5337" t="str">
            <v>09</v>
          </cell>
          <cell r="B5337" t="str">
            <v>04</v>
          </cell>
          <cell r="C5337" t="str">
            <v>01</v>
          </cell>
          <cell r="D5337" t="str">
            <v>01</v>
          </cell>
          <cell r="E5337" t="str">
            <v>12</v>
          </cell>
          <cell r="F5337" t="str">
            <v>06</v>
          </cell>
          <cell r="G5337" t="str">
            <v>1</v>
          </cell>
          <cell r="H5337" t="str">
            <v>67</v>
          </cell>
          <cell r="I5337" t="str">
            <v>0</v>
          </cell>
          <cell r="J5337">
            <v>0</v>
          </cell>
          <cell r="K5337">
            <v>15000</v>
          </cell>
          <cell r="L5337">
            <v>0</v>
          </cell>
          <cell r="M5337">
            <v>0</v>
          </cell>
          <cell r="N5337">
            <v>0</v>
          </cell>
          <cell r="O5337">
            <v>0</v>
          </cell>
        </row>
        <row r="5338">
          <cell r="A5338" t="str">
            <v>09</v>
          </cell>
          <cell r="B5338" t="str">
            <v>04</v>
          </cell>
          <cell r="C5338" t="str">
            <v>01</v>
          </cell>
          <cell r="D5338" t="str">
            <v>01</v>
          </cell>
          <cell r="E5338" t="str">
            <v>13</v>
          </cell>
          <cell r="F5338" t="str">
            <v>01</v>
          </cell>
          <cell r="G5338" t="str">
            <v>1</v>
          </cell>
          <cell r="H5338" t="str">
            <v>67</v>
          </cell>
          <cell r="I5338" t="str">
            <v>0</v>
          </cell>
          <cell r="J5338">
            <v>0</v>
          </cell>
          <cell r="K5338">
            <v>5045</v>
          </cell>
          <cell r="L5338">
            <v>0</v>
          </cell>
          <cell r="M5338">
            <v>0</v>
          </cell>
          <cell r="N5338">
            <v>0</v>
          </cell>
          <cell r="O5338">
            <v>0</v>
          </cell>
        </row>
        <row r="5339">
          <cell r="A5339" t="str">
            <v>09</v>
          </cell>
          <cell r="B5339" t="str">
            <v>04</v>
          </cell>
          <cell r="C5339" t="str">
            <v>01</v>
          </cell>
          <cell r="D5339" t="str">
            <v>01</v>
          </cell>
          <cell r="E5339" t="str">
            <v>10</v>
          </cell>
          <cell r="F5339" t="str">
            <v>10</v>
          </cell>
          <cell r="G5339" t="str">
            <v>1</v>
          </cell>
          <cell r="H5339" t="str">
            <v>68</v>
          </cell>
          <cell r="I5339" t="str">
            <v>0</v>
          </cell>
          <cell r="J5339">
            <v>638</v>
          </cell>
          <cell r="K5339">
            <v>1</v>
          </cell>
          <cell r="L5339">
            <v>0</v>
          </cell>
          <cell r="M5339">
            <v>0</v>
          </cell>
          <cell r="N5339">
            <v>0</v>
          </cell>
          <cell r="O5339">
            <v>0</v>
          </cell>
        </row>
        <row r="5340">
          <cell r="A5340" t="str">
            <v>09</v>
          </cell>
          <cell r="B5340" t="str">
            <v>04</v>
          </cell>
          <cell r="C5340" t="str">
            <v>01</v>
          </cell>
          <cell r="D5340" t="str">
            <v>01</v>
          </cell>
          <cell r="E5340" t="str">
            <v>12</v>
          </cell>
          <cell r="F5340" t="str">
            <v>01</v>
          </cell>
          <cell r="G5340" t="str">
            <v>1</v>
          </cell>
          <cell r="H5340" t="str">
            <v>68</v>
          </cell>
          <cell r="I5340" t="str">
            <v>0</v>
          </cell>
          <cell r="J5340">
            <v>0</v>
          </cell>
          <cell r="K5340">
            <v>1</v>
          </cell>
          <cell r="L5340">
            <v>0</v>
          </cell>
          <cell r="M5340">
            <v>0</v>
          </cell>
          <cell r="N5340">
            <v>0</v>
          </cell>
          <cell r="O5340">
            <v>0</v>
          </cell>
        </row>
        <row r="5341">
          <cell r="A5341" t="str">
            <v>09</v>
          </cell>
          <cell r="B5341" t="str">
            <v>04</v>
          </cell>
          <cell r="C5341" t="str">
            <v>01</v>
          </cell>
          <cell r="D5341" t="str">
            <v>01</v>
          </cell>
          <cell r="E5341" t="str">
            <v>12</v>
          </cell>
          <cell r="F5341" t="str">
            <v>02</v>
          </cell>
          <cell r="G5341" t="str">
            <v>1</v>
          </cell>
          <cell r="H5341" t="str">
            <v>68</v>
          </cell>
          <cell r="I5341" t="str">
            <v>0</v>
          </cell>
          <cell r="J5341">
            <v>1754</v>
          </cell>
          <cell r="K5341">
            <v>1</v>
          </cell>
          <cell r="L5341">
            <v>540</v>
          </cell>
          <cell r="M5341">
            <v>0</v>
          </cell>
          <cell r="N5341">
            <v>0</v>
          </cell>
          <cell r="O5341">
            <v>0</v>
          </cell>
        </row>
        <row r="5342">
          <cell r="A5342" t="str">
            <v>09</v>
          </cell>
          <cell r="B5342" t="str">
            <v>04</v>
          </cell>
          <cell r="C5342" t="str">
            <v>01</v>
          </cell>
          <cell r="D5342" t="str">
            <v>01</v>
          </cell>
          <cell r="E5342" t="str">
            <v>12</v>
          </cell>
          <cell r="F5342" t="str">
            <v>03</v>
          </cell>
          <cell r="G5342" t="str">
            <v>1</v>
          </cell>
          <cell r="H5342" t="str">
            <v>68</v>
          </cell>
          <cell r="I5342" t="str">
            <v>0</v>
          </cell>
          <cell r="J5342">
            <v>5095</v>
          </cell>
          <cell r="K5342">
            <v>1</v>
          </cell>
          <cell r="L5342">
            <v>2890</v>
          </cell>
          <cell r="M5342">
            <v>0</v>
          </cell>
          <cell r="N5342">
            <v>0</v>
          </cell>
          <cell r="O5342">
            <v>0</v>
          </cell>
        </row>
        <row r="5343">
          <cell r="A5343" t="str">
            <v>09</v>
          </cell>
          <cell r="B5343" t="str">
            <v>04</v>
          </cell>
          <cell r="C5343" t="str">
            <v>01</v>
          </cell>
          <cell r="D5343" t="str">
            <v>01</v>
          </cell>
          <cell r="E5343" t="str">
            <v>12</v>
          </cell>
          <cell r="F5343" t="str">
            <v>06</v>
          </cell>
          <cell r="G5343" t="str">
            <v>1</v>
          </cell>
          <cell r="H5343" t="str">
            <v>68</v>
          </cell>
          <cell r="I5343" t="str">
            <v>0</v>
          </cell>
          <cell r="J5343">
            <v>115</v>
          </cell>
          <cell r="K5343">
            <v>1</v>
          </cell>
          <cell r="L5343">
            <v>0</v>
          </cell>
          <cell r="M5343">
            <v>0</v>
          </cell>
          <cell r="N5343">
            <v>0</v>
          </cell>
          <cell r="O5343">
            <v>0</v>
          </cell>
        </row>
        <row r="5344">
          <cell r="A5344" t="str">
            <v>09</v>
          </cell>
          <cell r="B5344" t="str">
            <v>04</v>
          </cell>
          <cell r="C5344" t="str">
            <v>01</v>
          </cell>
          <cell r="D5344" t="str">
            <v>01</v>
          </cell>
          <cell r="E5344" t="str">
            <v>12</v>
          </cell>
          <cell r="F5344" t="str">
            <v>10</v>
          </cell>
          <cell r="G5344" t="str">
            <v>1</v>
          </cell>
          <cell r="H5344" t="str">
            <v>68</v>
          </cell>
          <cell r="I5344" t="str">
            <v>0</v>
          </cell>
          <cell r="J5344">
            <v>2478</v>
          </cell>
          <cell r="K5344">
            <v>1</v>
          </cell>
          <cell r="L5344">
            <v>0</v>
          </cell>
          <cell r="M5344">
            <v>0</v>
          </cell>
          <cell r="N5344">
            <v>0</v>
          </cell>
          <cell r="O5344">
            <v>0</v>
          </cell>
        </row>
        <row r="5345">
          <cell r="A5345" t="str">
            <v>09</v>
          </cell>
          <cell r="B5345" t="str">
            <v>04</v>
          </cell>
          <cell r="C5345" t="str">
            <v>01</v>
          </cell>
          <cell r="D5345" t="str">
            <v>01</v>
          </cell>
          <cell r="E5345" t="str">
            <v>14</v>
          </cell>
          <cell r="F5345" t="str">
            <v>06</v>
          </cell>
          <cell r="G5345" t="str">
            <v>1</v>
          </cell>
          <cell r="H5345" t="str">
            <v>68</v>
          </cell>
          <cell r="I5345" t="str">
            <v>0</v>
          </cell>
          <cell r="J5345">
            <v>1719</v>
          </cell>
          <cell r="K5345">
            <v>1</v>
          </cell>
          <cell r="L5345">
            <v>709</v>
          </cell>
          <cell r="M5345">
            <v>0</v>
          </cell>
          <cell r="N5345">
            <v>0</v>
          </cell>
          <cell r="O5345">
            <v>0</v>
          </cell>
        </row>
        <row r="5346">
          <cell r="A5346" t="str">
            <v>09</v>
          </cell>
          <cell r="B5346" t="str">
            <v>04</v>
          </cell>
          <cell r="C5346" t="str">
            <v>01</v>
          </cell>
          <cell r="D5346" t="str">
            <v>01</v>
          </cell>
          <cell r="E5346" t="str">
            <v>14</v>
          </cell>
          <cell r="F5346" t="str">
            <v>07</v>
          </cell>
          <cell r="G5346" t="str">
            <v>1</v>
          </cell>
          <cell r="H5346" t="str">
            <v>68</v>
          </cell>
          <cell r="I5346" t="str">
            <v>0</v>
          </cell>
          <cell r="J5346">
            <v>7468</v>
          </cell>
          <cell r="K5346">
            <v>1</v>
          </cell>
          <cell r="L5346">
            <v>3030</v>
          </cell>
          <cell r="M5346">
            <v>0</v>
          </cell>
          <cell r="N5346">
            <v>0</v>
          </cell>
          <cell r="O5346">
            <v>0</v>
          </cell>
        </row>
        <row r="5347">
          <cell r="A5347" t="str">
            <v>09</v>
          </cell>
          <cell r="B5347" t="str">
            <v>04</v>
          </cell>
          <cell r="C5347" t="str">
            <v>01</v>
          </cell>
          <cell r="D5347" t="str">
            <v>01</v>
          </cell>
          <cell r="E5347" t="str">
            <v>14</v>
          </cell>
          <cell r="F5347" t="str">
            <v>18</v>
          </cell>
          <cell r="G5347" t="str">
            <v>1</v>
          </cell>
          <cell r="H5347" t="str">
            <v>68</v>
          </cell>
          <cell r="I5347" t="str">
            <v>0</v>
          </cell>
          <cell r="J5347">
            <v>0</v>
          </cell>
          <cell r="K5347">
            <v>1</v>
          </cell>
          <cell r="L5347">
            <v>56314</v>
          </cell>
          <cell r="M5347">
            <v>0</v>
          </cell>
          <cell r="N5347">
            <v>0</v>
          </cell>
          <cell r="O5347">
            <v>0</v>
          </cell>
        </row>
        <row r="5348">
          <cell r="A5348" t="str">
            <v>09</v>
          </cell>
          <cell r="B5348" t="str">
            <v>04</v>
          </cell>
          <cell r="C5348" t="str">
            <v>01</v>
          </cell>
          <cell r="D5348" t="str">
            <v>01</v>
          </cell>
          <cell r="E5348" t="str">
            <v>20</v>
          </cell>
          <cell r="F5348" t="str">
            <v>03</v>
          </cell>
          <cell r="G5348" t="str">
            <v>1</v>
          </cell>
          <cell r="H5348" t="str">
            <v>68</v>
          </cell>
          <cell r="I5348" t="str">
            <v>0</v>
          </cell>
          <cell r="J5348">
            <v>770</v>
          </cell>
          <cell r="K5348">
            <v>1</v>
          </cell>
          <cell r="L5348">
            <v>660</v>
          </cell>
          <cell r="M5348">
            <v>0</v>
          </cell>
          <cell r="N5348">
            <v>0</v>
          </cell>
          <cell r="O5348">
            <v>0</v>
          </cell>
        </row>
        <row r="5349">
          <cell r="A5349" t="str">
            <v>09</v>
          </cell>
          <cell r="B5349" t="str">
            <v>04</v>
          </cell>
          <cell r="C5349" t="str">
            <v>01</v>
          </cell>
          <cell r="D5349" t="str">
            <v>01</v>
          </cell>
          <cell r="E5349" t="str">
            <v>20</v>
          </cell>
          <cell r="F5349" t="str">
            <v>04</v>
          </cell>
          <cell r="G5349" t="str">
            <v>1</v>
          </cell>
          <cell r="H5349" t="str">
            <v>68</v>
          </cell>
          <cell r="I5349" t="str">
            <v>0</v>
          </cell>
          <cell r="J5349">
            <v>0</v>
          </cell>
          <cell r="K5349">
            <v>1</v>
          </cell>
          <cell r="L5349">
            <v>1950</v>
          </cell>
          <cell r="M5349">
            <v>0</v>
          </cell>
          <cell r="N5349">
            <v>0</v>
          </cell>
          <cell r="O5349">
            <v>0</v>
          </cell>
        </row>
        <row r="5350">
          <cell r="A5350" t="str">
            <v>09</v>
          </cell>
          <cell r="B5350" t="str">
            <v>04</v>
          </cell>
          <cell r="C5350" t="str">
            <v>01</v>
          </cell>
          <cell r="D5350" t="str">
            <v>01</v>
          </cell>
          <cell r="E5350" t="str">
            <v>14</v>
          </cell>
          <cell r="F5350" t="str">
            <v>80</v>
          </cell>
          <cell r="G5350" t="str">
            <v>1</v>
          </cell>
          <cell r="H5350" t="str">
            <v>68</v>
          </cell>
          <cell r="I5350" t="str">
            <v>0</v>
          </cell>
          <cell r="J5350">
            <v>17702</v>
          </cell>
          <cell r="K5350">
            <v>2</v>
          </cell>
          <cell r="L5350">
            <v>123271</v>
          </cell>
          <cell r="M5350">
            <v>0</v>
          </cell>
          <cell r="N5350">
            <v>0</v>
          </cell>
          <cell r="O5350">
            <v>0</v>
          </cell>
        </row>
        <row r="5351">
          <cell r="A5351" t="str">
            <v>09</v>
          </cell>
          <cell r="B5351" t="str">
            <v>04</v>
          </cell>
          <cell r="C5351" t="str">
            <v>01</v>
          </cell>
          <cell r="D5351" t="str">
            <v>01</v>
          </cell>
          <cell r="E5351" t="str">
            <v>12</v>
          </cell>
          <cell r="F5351" t="str">
            <v>03</v>
          </cell>
          <cell r="G5351" t="str">
            <v>1</v>
          </cell>
          <cell r="H5351" t="str">
            <v>17</v>
          </cell>
          <cell r="I5351" t="str">
            <v>0</v>
          </cell>
          <cell r="J5351">
            <v>130</v>
          </cell>
          <cell r="K5351">
            <v>0</v>
          </cell>
          <cell r="L5351">
            <v>0</v>
          </cell>
          <cell r="M5351">
            <v>0</v>
          </cell>
          <cell r="N5351">
            <v>0</v>
          </cell>
          <cell r="O5351">
            <v>0</v>
          </cell>
        </row>
        <row r="5352">
          <cell r="A5352" t="str">
            <v>09</v>
          </cell>
          <cell r="B5352" t="str">
            <v>04</v>
          </cell>
          <cell r="C5352" t="str">
            <v>01</v>
          </cell>
          <cell r="D5352" t="str">
            <v>01</v>
          </cell>
          <cell r="E5352" t="str">
            <v>12</v>
          </cell>
          <cell r="F5352" t="str">
            <v>10</v>
          </cell>
          <cell r="G5352" t="str">
            <v>1</v>
          </cell>
          <cell r="H5352" t="str">
            <v>17</v>
          </cell>
          <cell r="I5352" t="str">
            <v>0</v>
          </cell>
          <cell r="J5352">
            <v>342</v>
          </cell>
          <cell r="K5352">
            <v>0</v>
          </cell>
          <cell r="L5352">
            <v>0</v>
          </cell>
          <cell r="M5352">
            <v>0</v>
          </cell>
          <cell r="N5352">
            <v>0</v>
          </cell>
          <cell r="O5352">
            <v>0</v>
          </cell>
        </row>
        <row r="5353">
          <cell r="A5353" t="str">
            <v>09</v>
          </cell>
          <cell r="B5353" t="str">
            <v>04</v>
          </cell>
          <cell r="C5353" t="str">
            <v>01</v>
          </cell>
          <cell r="D5353" t="str">
            <v>02</v>
          </cell>
          <cell r="E5353" t="str">
            <v>14</v>
          </cell>
          <cell r="F5353" t="str">
            <v>17</v>
          </cell>
          <cell r="G5353" t="str">
            <v>1</v>
          </cell>
          <cell r="H5353" t="str">
            <v>17</v>
          </cell>
          <cell r="I5353" t="str">
            <v>0</v>
          </cell>
          <cell r="J5353">
            <v>8707</v>
          </cell>
          <cell r="K5353">
            <v>0</v>
          </cell>
          <cell r="L5353">
            <v>0</v>
          </cell>
          <cell r="M5353">
            <v>0</v>
          </cell>
          <cell r="N5353">
            <v>0</v>
          </cell>
          <cell r="O5353">
            <v>0</v>
          </cell>
        </row>
        <row r="5354">
          <cell r="A5354" t="str">
            <v>09</v>
          </cell>
          <cell r="B5354" t="str">
            <v>04</v>
          </cell>
          <cell r="C5354" t="str">
            <v>01</v>
          </cell>
          <cell r="D5354" t="str">
            <v>02</v>
          </cell>
          <cell r="E5354" t="str">
            <v>14</v>
          </cell>
          <cell r="F5354" t="str">
            <v>80</v>
          </cell>
          <cell r="G5354" t="str">
            <v>0</v>
          </cell>
          <cell r="H5354" t="str">
            <v>68</v>
          </cell>
          <cell r="I5354" t="str">
            <v>0</v>
          </cell>
          <cell r="J5354">
            <v>0</v>
          </cell>
          <cell r="K5354">
            <v>0</v>
          </cell>
          <cell r="L5354">
            <v>2857</v>
          </cell>
          <cell r="M5354">
            <v>0</v>
          </cell>
          <cell r="N5354">
            <v>0</v>
          </cell>
          <cell r="O5354">
            <v>0</v>
          </cell>
        </row>
        <row r="5355">
          <cell r="A5355" t="str">
            <v>09</v>
          </cell>
          <cell r="B5355" t="str">
            <v>04</v>
          </cell>
          <cell r="C5355" t="str">
            <v>01</v>
          </cell>
          <cell r="D5355" t="str">
            <v>02</v>
          </cell>
          <cell r="E5355" t="str">
            <v>13</v>
          </cell>
          <cell r="F5355" t="str">
            <v>51</v>
          </cell>
          <cell r="G5355" t="str">
            <v>1</v>
          </cell>
          <cell r="H5355" t="str">
            <v>22</v>
          </cell>
          <cell r="I5355" t="str">
            <v>0</v>
          </cell>
          <cell r="J5355">
            <v>136300</v>
          </cell>
          <cell r="K5355">
            <v>0</v>
          </cell>
          <cell r="L5355">
            <v>0</v>
          </cell>
          <cell r="M5355">
            <v>0</v>
          </cell>
          <cell r="N5355">
            <v>0</v>
          </cell>
          <cell r="O5355">
            <v>0</v>
          </cell>
        </row>
        <row r="5356">
          <cell r="A5356" t="str">
            <v>09</v>
          </cell>
          <cell r="B5356" t="str">
            <v>04</v>
          </cell>
          <cell r="C5356" t="str">
            <v>01</v>
          </cell>
          <cell r="D5356" t="str">
            <v>02</v>
          </cell>
          <cell r="E5356" t="str">
            <v>14</v>
          </cell>
          <cell r="F5356" t="str">
            <v>80</v>
          </cell>
          <cell r="G5356" t="str">
            <v>1</v>
          </cell>
          <cell r="H5356" t="str">
            <v>68</v>
          </cell>
          <cell r="I5356" t="str">
            <v>0</v>
          </cell>
          <cell r="J5356">
            <v>0</v>
          </cell>
          <cell r="K5356">
            <v>99967</v>
          </cell>
          <cell r="L5356">
            <v>16672</v>
          </cell>
          <cell r="M5356">
            <v>0</v>
          </cell>
          <cell r="N5356">
            <v>0</v>
          </cell>
          <cell r="O5356">
            <v>0</v>
          </cell>
        </row>
        <row r="5357">
          <cell r="A5357" t="str">
            <v>09</v>
          </cell>
          <cell r="B5357" t="str">
            <v>04</v>
          </cell>
          <cell r="C5357" t="str">
            <v>01</v>
          </cell>
          <cell r="D5357" t="str">
            <v>02</v>
          </cell>
          <cell r="E5357" t="str">
            <v>10</v>
          </cell>
          <cell r="F5357" t="str">
            <v>01</v>
          </cell>
          <cell r="G5357" t="str">
            <v>1</v>
          </cell>
          <cell r="H5357" t="str">
            <v>68</v>
          </cell>
          <cell r="I5357" t="str">
            <v>0</v>
          </cell>
          <cell r="J5357">
            <v>69919</v>
          </cell>
          <cell r="K5357">
            <v>150000</v>
          </cell>
          <cell r="L5357">
            <v>60150</v>
          </cell>
          <cell r="M5357">
            <v>0</v>
          </cell>
          <cell r="N5357">
            <v>0</v>
          </cell>
          <cell r="O5357">
            <v>0</v>
          </cell>
        </row>
        <row r="5358">
          <cell r="A5358" t="str">
            <v>09</v>
          </cell>
          <cell r="B5358" t="str">
            <v>04</v>
          </cell>
          <cell r="C5358" t="str">
            <v>01</v>
          </cell>
          <cell r="D5358" t="str">
            <v>02</v>
          </cell>
          <cell r="E5358" t="str">
            <v>14</v>
          </cell>
          <cell r="F5358" t="str">
            <v>18</v>
          </cell>
          <cell r="G5358" t="str">
            <v>1</v>
          </cell>
          <cell r="H5358" t="str">
            <v>68</v>
          </cell>
          <cell r="I5358" t="str">
            <v>0</v>
          </cell>
          <cell r="J5358">
            <v>141070</v>
          </cell>
          <cell r="K5358">
            <v>1</v>
          </cell>
          <cell r="L5358">
            <v>0</v>
          </cell>
          <cell r="M5358">
            <v>0</v>
          </cell>
          <cell r="N5358">
            <v>0</v>
          </cell>
          <cell r="O5358">
            <v>0</v>
          </cell>
        </row>
        <row r="5359">
          <cell r="A5359" t="str">
            <v>09</v>
          </cell>
          <cell r="B5359" t="str">
            <v>04</v>
          </cell>
          <cell r="C5359" t="str">
            <v>01</v>
          </cell>
          <cell r="D5359" t="str">
            <v>02</v>
          </cell>
          <cell r="E5359" t="str">
            <v>14</v>
          </cell>
          <cell r="F5359" t="str">
            <v>18</v>
          </cell>
          <cell r="G5359" t="str">
            <v>1</v>
          </cell>
          <cell r="H5359" t="str">
            <v>67</v>
          </cell>
          <cell r="I5359" t="str">
            <v>0</v>
          </cell>
          <cell r="J5359">
            <v>0</v>
          </cell>
          <cell r="K5359">
            <v>30000</v>
          </cell>
          <cell r="L5359">
            <v>0</v>
          </cell>
          <cell r="M5359">
            <v>0</v>
          </cell>
          <cell r="N5359">
            <v>0</v>
          </cell>
          <cell r="O5359">
            <v>0</v>
          </cell>
        </row>
        <row r="5360">
          <cell r="A5360" t="str">
            <v>09</v>
          </cell>
          <cell r="B5360" t="str">
            <v>04</v>
          </cell>
          <cell r="C5360" t="str">
            <v>01</v>
          </cell>
          <cell r="D5360" t="str">
            <v>03</v>
          </cell>
          <cell r="E5360" t="str">
            <v>14</v>
          </cell>
          <cell r="F5360" t="str">
            <v>80</v>
          </cell>
          <cell r="G5360" t="str">
            <v>1</v>
          </cell>
          <cell r="H5360" t="str">
            <v>68</v>
          </cell>
          <cell r="I5360" t="str">
            <v>0</v>
          </cell>
          <cell r="J5360">
            <v>54645</v>
          </cell>
          <cell r="K5360">
            <v>1</v>
          </cell>
          <cell r="L5360">
            <v>24875</v>
          </cell>
          <cell r="M5360">
            <v>0</v>
          </cell>
          <cell r="N5360">
            <v>0</v>
          </cell>
          <cell r="O5360">
            <v>0</v>
          </cell>
        </row>
        <row r="5361">
          <cell r="A5361" t="str">
            <v>09</v>
          </cell>
          <cell r="B5361" t="str">
            <v>04</v>
          </cell>
          <cell r="C5361" t="str">
            <v>01</v>
          </cell>
          <cell r="D5361" t="str">
            <v>03</v>
          </cell>
          <cell r="E5361" t="str">
            <v>14</v>
          </cell>
          <cell r="F5361" t="str">
            <v>80</v>
          </cell>
          <cell r="G5361" t="str">
            <v>1</v>
          </cell>
          <cell r="H5361" t="str">
            <v>76</v>
          </cell>
          <cell r="I5361" t="str">
            <v>0</v>
          </cell>
          <cell r="J5361">
            <v>207705</v>
          </cell>
          <cell r="K5361">
            <v>2</v>
          </cell>
          <cell r="L5361">
            <v>0</v>
          </cell>
          <cell r="M5361">
            <v>0</v>
          </cell>
          <cell r="N5361">
            <v>0</v>
          </cell>
          <cell r="O5361">
            <v>0</v>
          </cell>
        </row>
        <row r="5362">
          <cell r="A5362" t="str">
            <v>09</v>
          </cell>
          <cell r="B5362" t="str">
            <v>04</v>
          </cell>
          <cell r="C5362" t="str">
            <v>01</v>
          </cell>
          <cell r="D5362" t="str">
            <v>04</v>
          </cell>
          <cell r="E5362" t="str">
            <v>14</v>
          </cell>
          <cell r="F5362" t="str">
            <v>80</v>
          </cell>
          <cell r="G5362" t="str">
            <v>1</v>
          </cell>
          <cell r="H5362" t="str">
            <v>76</v>
          </cell>
          <cell r="I5362" t="str">
            <v>0</v>
          </cell>
          <cell r="J5362">
            <v>10128</v>
          </cell>
          <cell r="K5362">
            <v>100000</v>
          </cell>
          <cell r="L5362">
            <v>45015</v>
          </cell>
          <cell r="M5362">
            <v>0</v>
          </cell>
          <cell r="N5362">
            <v>0</v>
          </cell>
          <cell r="O5362">
            <v>0</v>
          </cell>
        </row>
        <row r="5363">
          <cell r="A5363" t="str">
            <v>09</v>
          </cell>
          <cell r="B5363" t="str">
            <v>04</v>
          </cell>
          <cell r="C5363" t="str">
            <v>02</v>
          </cell>
          <cell r="D5363" t="str">
            <v>01</v>
          </cell>
          <cell r="E5363" t="str">
            <v>14</v>
          </cell>
          <cell r="F5363" t="str">
            <v>17</v>
          </cell>
          <cell r="G5363" t="str">
            <v>1</v>
          </cell>
          <cell r="H5363" t="str">
            <v>35</v>
          </cell>
          <cell r="I5363" t="str">
            <v>0</v>
          </cell>
          <cell r="J5363">
            <v>0</v>
          </cell>
          <cell r="K5363">
            <v>200000</v>
          </cell>
          <cell r="L5363">
            <v>25538</v>
          </cell>
          <cell r="M5363">
            <v>0</v>
          </cell>
          <cell r="N5363">
            <v>0</v>
          </cell>
          <cell r="O5363">
            <v>0</v>
          </cell>
        </row>
        <row r="5364">
          <cell r="A5364" t="str">
            <v>09</v>
          </cell>
          <cell r="B5364" t="str">
            <v>04</v>
          </cell>
          <cell r="C5364" t="str">
            <v>02</v>
          </cell>
          <cell r="D5364" t="str">
            <v>01</v>
          </cell>
          <cell r="E5364" t="str">
            <v>20</v>
          </cell>
          <cell r="F5364" t="str">
            <v>18</v>
          </cell>
          <cell r="G5364" t="str">
            <v>1</v>
          </cell>
          <cell r="H5364" t="str">
            <v>67</v>
          </cell>
          <cell r="I5364" t="str">
            <v>0</v>
          </cell>
          <cell r="J5364">
            <v>0</v>
          </cell>
          <cell r="K5364">
            <v>0</v>
          </cell>
          <cell r="L5364">
            <v>2404</v>
          </cell>
          <cell r="M5364">
            <v>0</v>
          </cell>
          <cell r="N5364">
            <v>0</v>
          </cell>
          <cell r="O5364">
            <v>0</v>
          </cell>
        </row>
        <row r="5365">
          <cell r="A5365" t="str">
            <v>09</v>
          </cell>
          <cell r="B5365" t="str">
            <v>04</v>
          </cell>
          <cell r="C5365" t="str">
            <v>02</v>
          </cell>
          <cell r="D5365" t="str">
            <v>01</v>
          </cell>
          <cell r="E5365" t="str">
            <v>20</v>
          </cell>
          <cell r="F5365" t="str">
            <v>18</v>
          </cell>
          <cell r="G5365" t="str">
            <v>1</v>
          </cell>
          <cell r="H5365" t="str">
            <v>22</v>
          </cell>
          <cell r="I5365" t="str">
            <v>0</v>
          </cell>
          <cell r="J5365">
            <v>0</v>
          </cell>
          <cell r="K5365">
            <v>473728</v>
          </cell>
          <cell r="L5365">
            <v>2404</v>
          </cell>
          <cell r="M5365">
            <v>0</v>
          </cell>
          <cell r="N5365">
            <v>0</v>
          </cell>
          <cell r="O5365">
            <v>0</v>
          </cell>
        </row>
        <row r="5366">
          <cell r="A5366" t="str">
            <v>09</v>
          </cell>
          <cell r="B5366" t="str">
            <v>04</v>
          </cell>
          <cell r="C5366" t="str">
            <v>03</v>
          </cell>
          <cell r="D5366" t="str">
            <v>01</v>
          </cell>
          <cell r="E5366" t="str">
            <v>12</v>
          </cell>
          <cell r="F5366" t="str">
            <v>10</v>
          </cell>
          <cell r="G5366" t="str">
            <v>1</v>
          </cell>
          <cell r="H5366" t="str">
            <v>18</v>
          </cell>
          <cell r="I5366" t="str">
            <v>0</v>
          </cell>
          <cell r="J5366">
            <v>0</v>
          </cell>
          <cell r="K5366">
            <v>0</v>
          </cell>
          <cell r="L5366">
            <v>569</v>
          </cell>
          <cell r="M5366">
            <v>0</v>
          </cell>
          <cell r="N5366">
            <v>0</v>
          </cell>
          <cell r="O5366">
            <v>0</v>
          </cell>
        </row>
        <row r="5367">
          <cell r="A5367" t="str">
            <v>09</v>
          </cell>
          <cell r="B5367" t="str">
            <v>04</v>
          </cell>
          <cell r="C5367" t="str">
            <v>03</v>
          </cell>
          <cell r="D5367" t="str">
            <v>01</v>
          </cell>
          <cell r="E5367" t="str">
            <v>14</v>
          </cell>
          <cell r="F5367" t="str">
            <v>17</v>
          </cell>
          <cell r="G5367" t="str">
            <v>1</v>
          </cell>
          <cell r="H5367" t="str">
            <v>18</v>
          </cell>
          <cell r="I5367" t="str">
            <v>0</v>
          </cell>
          <cell r="J5367">
            <v>0</v>
          </cell>
          <cell r="K5367">
            <v>0</v>
          </cell>
          <cell r="L5367">
            <v>2061</v>
          </cell>
          <cell r="M5367">
            <v>0</v>
          </cell>
          <cell r="N5367">
            <v>0</v>
          </cell>
          <cell r="O5367">
            <v>0</v>
          </cell>
        </row>
        <row r="5368">
          <cell r="A5368" t="str">
            <v>09</v>
          </cell>
          <cell r="B5368" t="str">
            <v>05</v>
          </cell>
          <cell r="C5368" t="str">
            <v>01</v>
          </cell>
          <cell r="D5368" t="str">
            <v>01</v>
          </cell>
          <cell r="E5368" t="str">
            <v>14</v>
          </cell>
          <cell r="F5368" t="str">
            <v>80</v>
          </cell>
          <cell r="G5368" t="str">
            <v>1</v>
          </cell>
          <cell r="H5368" t="str">
            <v>50</v>
          </cell>
          <cell r="I5368" t="str">
            <v>0</v>
          </cell>
          <cell r="J5368">
            <v>0</v>
          </cell>
          <cell r="K5368">
            <v>408000</v>
          </cell>
          <cell r="L5368">
            <v>0</v>
          </cell>
          <cell r="M5368">
            <v>0</v>
          </cell>
          <cell r="N5368">
            <v>0</v>
          </cell>
          <cell r="O5368">
            <v>0</v>
          </cell>
        </row>
        <row r="5369">
          <cell r="A5369" t="str">
            <v>09</v>
          </cell>
          <cell r="B5369" t="str">
            <v>05</v>
          </cell>
          <cell r="C5369" t="str">
            <v>01</v>
          </cell>
          <cell r="D5369" t="str">
            <v>01</v>
          </cell>
          <cell r="E5369" t="str">
            <v>14</v>
          </cell>
          <cell r="F5369" t="str">
            <v>80</v>
          </cell>
          <cell r="G5369" t="str">
            <v>1</v>
          </cell>
          <cell r="H5369" t="str">
            <v>50</v>
          </cell>
          <cell r="I5369" t="str">
            <v>1</v>
          </cell>
          <cell r="J5369">
            <v>0</v>
          </cell>
          <cell r="K5369">
            <v>0</v>
          </cell>
          <cell r="L5369">
            <v>0</v>
          </cell>
          <cell r="M5369">
            <v>500000</v>
          </cell>
        </row>
        <row r="5370">
          <cell r="A5370" t="str">
            <v>09</v>
          </cell>
          <cell r="B5370" t="str">
            <v>05</v>
          </cell>
          <cell r="C5370" t="str">
            <v>01</v>
          </cell>
          <cell r="D5370" t="str">
            <v>01</v>
          </cell>
          <cell r="E5370" t="str">
            <v>14</v>
          </cell>
          <cell r="F5370" t="str">
            <v>80</v>
          </cell>
          <cell r="G5370" t="str">
            <v>1</v>
          </cell>
          <cell r="H5370" t="str">
            <v>63</v>
          </cell>
          <cell r="I5370" t="str">
            <v>0</v>
          </cell>
          <cell r="J5370">
            <v>0</v>
          </cell>
          <cell r="K5370">
            <v>660000</v>
          </cell>
          <cell r="L5370">
            <v>0</v>
          </cell>
          <cell r="M5370">
            <v>0</v>
          </cell>
          <cell r="N5370">
            <v>0</v>
          </cell>
          <cell r="O5370">
            <v>0</v>
          </cell>
        </row>
        <row r="5371">
          <cell r="A5371" t="str">
            <v>10</v>
          </cell>
          <cell r="B5371" t="str">
            <v>01</v>
          </cell>
          <cell r="C5371" t="str">
            <v>02</v>
          </cell>
          <cell r="D5371" t="str">
            <v>13</v>
          </cell>
          <cell r="E5371" t="str">
            <v>14</v>
          </cell>
          <cell r="F5371" t="str">
            <v>80</v>
          </cell>
          <cell r="G5371" t="str">
            <v>1</v>
          </cell>
          <cell r="H5371" t="str">
            <v>10</v>
          </cell>
          <cell r="I5371" t="str">
            <v>1</v>
          </cell>
          <cell r="J5371">
            <v>0</v>
          </cell>
          <cell r="K5371">
            <v>0</v>
          </cell>
          <cell r="L5371">
            <v>527177</v>
          </cell>
          <cell r="M5371">
            <v>428571</v>
          </cell>
          <cell r="N5371">
            <v>300000</v>
          </cell>
          <cell r="O5371">
            <v>450000</v>
          </cell>
        </row>
        <row r="5372">
          <cell r="A5372" t="str">
            <v>10</v>
          </cell>
          <cell r="B5372" t="str">
            <v>01</v>
          </cell>
          <cell r="C5372" t="str">
            <v>02</v>
          </cell>
          <cell r="D5372" t="str">
            <v>14</v>
          </cell>
          <cell r="E5372" t="str">
            <v>14</v>
          </cell>
          <cell r="F5372" t="str">
            <v>80</v>
          </cell>
          <cell r="G5372" t="str">
            <v>1</v>
          </cell>
          <cell r="H5372" t="str">
            <v>22</v>
          </cell>
          <cell r="I5372" t="str">
            <v>1</v>
          </cell>
          <cell r="J5372">
            <v>0</v>
          </cell>
          <cell r="K5372">
            <v>0</v>
          </cell>
          <cell r="L5372">
            <v>589000</v>
          </cell>
          <cell r="M5372">
            <v>590000</v>
          </cell>
          <cell r="N5372">
            <v>500000</v>
          </cell>
          <cell r="O5372">
            <v>500000</v>
          </cell>
        </row>
        <row r="5373">
          <cell r="A5373" t="str">
            <v>10</v>
          </cell>
          <cell r="B5373" t="str">
            <v>01</v>
          </cell>
          <cell r="C5373" t="str">
            <v>01</v>
          </cell>
          <cell r="D5373" t="str">
            <v>03</v>
          </cell>
          <cell r="E5373" t="str">
            <v>14</v>
          </cell>
          <cell r="F5373" t="str">
            <v>14</v>
          </cell>
          <cell r="G5373" t="str">
            <v>1</v>
          </cell>
          <cell r="H5373" t="str">
            <v>10</v>
          </cell>
          <cell r="I5373" t="str">
            <v>0</v>
          </cell>
          <cell r="J5373">
            <v>49859</v>
          </cell>
          <cell r="K5373">
            <v>0</v>
          </cell>
          <cell r="L5373">
            <v>0</v>
          </cell>
          <cell r="M5373">
            <v>0</v>
          </cell>
          <cell r="N5373">
            <v>0</v>
          </cell>
          <cell r="O5373">
            <v>0</v>
          </cell>
        </row>
        <row r="5374">
          <cell r="A5374" t="str">
            <v>10</v>
          </cell>
          <cell r="B5374" t="str">
            <v>01</v>
          </cell>
          <cell r="C5374" t="str">
            <v>01</v>
          </cell>
          <cell r="D5374" t="str">
            <v>03</v>
          </cell>
          <cell r="E5374" t="str">
            <v>14</v>
          </cell>
          <cell r="F5374" t="str">
            <v>14</v>
          </cell>
          <cell r="G5374" t="str">
            <v>1</v>
          </cell>
          <cell r="H5374" t="str">
            <v>22</v>
          </cell>
          <cell r="I5374" t="str">
            <v>0</v>
          </cell>
          <cell r="J5374">
            <v>20192</v>
          </cell>
          <cell r="K5374">
            <v>0</v>
          </cell>
          <cell r="L5374">
            <v>0</v>
          </cell>
          <cell r="M5374">
            <v>0</v>
          </cell>
          <cell r="N5374">
            <v>0</v>
          </cell>
          <cell r="O5374">
            <v>0</v>
          </cell>
        </row>
        <row r="5375">
          <cell r="A5375" t="str">
            <v>10</v>
          </cell>
          <cell r="B5375" t="str">
            <v>01</v>
          </cell>
          <cell r="C5375" t="str">
            <v>02</v>
          </cell>
          <cell r="D5375" t="str">
            <v>13</v>
          </cell>
          <cell r="E5375" t="str">
            <v>14</v>
          </cell>
          <cell r="F5375" t="str">
            <v>80</v>
          </cell>
          <cell r="G5375" t="str">
            <v>1</v>
          </cell>
          <cell r="H5375" t="str">
            <v>29</v>
          </cell>
          <cell r="I5375" t="str">
            <v>0</v>
          </cell>
          <cell r="J5375">
            <v>36563</v>
          </cell>
          <cell r="K5375">
            <v>8</v>
          </cell>
          <cell r="L5375">
            <v>0</v>
          </cell>
          <cell r="M5375">
            <v>0</v>
          </cell>
          <cell r="N5375">
            <v>0</v>
          </cell>
          <cell r="O5375">
            <v>0</v>
          </cell>
        </row>
        <row r="5376">
          <cell r="A5376" t="str">
            <v>12</v>
          </cell>
          <cell r="B5376" t="str">
            <v>01</v>
          </cell>
          <cell r="C5376" t="str">
            <v>01</v>
          </cell>
          <cell r="D5376" t="str">
            <v>10</v>
          </cell>
          <cell r="E5376" t="str">
            <v>14</v>
          </cell>
          <cell r="F5376" t="str">
            <v>01</v>
          </cell>
          <cell r="G5376" t="str">
            <v>1</v>
          </cell>
          <cell r="H5376" t="str">
            <v>22</v>
          </cell>
          <cell r="I5376" t="str">
            <v>0</v>
          </cell>
          <cell r="J5376">
            <v>0</v>
          </cell>
          <cell r="K5376">
            <v>5000</v>
          </cell>
          <cell r="L5376">
            <v>0</v>
          </cell>
          <cell r="M5376">
            <v>460</v>
          </cell>
          <cell r="N5376">
            <v>460</v>
          </cell>
          <cell r="O5376">
            <v>460</v>
          </cell>
        </row>
        <row r="5377">
          <cell r="A5377" t="str">
            <v>12</v>
          </cell>
          <cell r="B5377" t="str">
            <v>01</v>
          </cell>
          <cell r="C5377" t="str">
            <v>01</v>
          </cell>
          <cell r="D5377" t="str">
            <v>10</v>
          </cell>
          <cell r="E5377" t="str">
            <v>14</v>
          </cell>
          <cell r="F5377" t="str">
            <v>02</v>
          </cell>
          <cell r="G5377" t="str">
            <v>1</v>
          </cell>
          <cell r="H5377" t="str">
            <v>22</v>
          </cell>
          <cell r="I5377" t="str">
            <v>0</v>
          </cell>
          <cell r="J5377">
            <v>3391</v>
          </cell>
          <cell r="K5377">
            <v>5000</v>
          </cell>
          <cell r="L5377">
            <v>0</v>
          </cell>
          <cell r="M5377">
            <v>0</v>
          </cell>
          <cell r="N5377">
            <v>0</v>
          </cell>
          <cell r="O5377">
            <v>0</v>
          </cell>
        </row>
        <row r="5378">
          <cell r="A5378" t="str">
            <v>12</v>
          </cell>
          <cell r="B5378" t="str">
            <v>01</v>
          </cell>
          <cell r="C5378" t="str">
            <v>01</v>
          </cell>
          <cell r="D5378" t="str">
            <v>10</v>
          </cell>
          <cell r="E5378" t="str">
            <v>14</v>
          </cell>
          <cell r="F5378" t="str">
            <v>06</v>
          </cell>
          <cell r="G5378" t="str">
            <v>1</v>
          </cell>
          <cell r="H5378" t="str">
            <v>22</v>
          </cell>
          <cell r="I5378" t="str">
            <v>0</v>
          </cell>
          <cell r="J5378">
            <v>1064</v>
          </cell>
          <cell r="K5378">
            <v>10000</v>
          </cell>
          <cell r="L5378">
            <v>583</v>
          </cell>
          <cell r="M5378">
            <v>5000</v>
          </cell>
          <cell r="N5378">
            <v>5000</v>
          </cell>
          <cell r="O5378">
            <v>5000</v>
          </cell>
        </row>
        <row r="5379">
          <cell r="A5379" t="str">
            <v>12</v>
          </cell>
          <cell r="B5379" t="str">
            <v>01</v>
          </cell>
          <cell r="C5379" t="str">
            <v>01</v>
          </cell>
          <cell r="D5379" t="str">
            <v>10</v>
          </cell>
          <cell r="E5379" t="str">
            <v>14</v>
          </cell>
          <cell r="F5379" t="str">
            <v>09</v>
          </cell>
          <cell r="G5379" t="str">
            <v>1</v>
          </cell>
          <cell r="H5379" t="str">
            <v>22</v>
          </cell>
          <cell r="I5379" t="str">
            <v>0</v>
          </cell>
          <cell r="J5379">
            <v>0</v>
          </cell>
          <cell r="K5379">
            <v>0</v>
          </cell>
          <cell r="L5379">
            <v>869</v>
          </cell>
          <cell r="M5379">
            <v>0</v>
          </cell>
          <cell r="N5379">
            <v>0</v>
          </cell>
          <cell r="O5379">
            <v>0</v>
          </cell>
        </row>
        <row r="5380">
          <cell r="A5380" t="str">
            <v>12</v>
          </cell>
          <cell r="B5380" t="str">
            <v>01</v>
          </cell>
          <cell r="C5380" t="str">
            <v>01</v>
          </cell>
          <cell r="D5380" t="str">
            <v>10</v>
          </cell>
          <cell r="E5380" t="str">
            <v>14</v>
          </cell>
          <cell r="F5380" t="str">
            <v>25</v>
          </cell>
          <cell r="G5380" t="str">
            <v>1</v>
          </cell>
          <cell r="H5380" t="str">
            <v>22</v>
          </cell>
          <cell r="I5380" t="str">
            <v>0</v>
          </cell>
          <cell r="J5380">
            <v>0</v>
          </cell>
          <cell r="K5380">
            <v>2000</v>
          </cell>
          <cell r="L5380">
            <v>0</v>
          </cell>
          <cell r="M5380">
            <v>2000</v>
          </cell>
          <cell r="N5380">
            <v>2000</v>
          </cell>
          <cell r="O5380">
            <v>2000</v>
          </cell>
        </row>
        <row r="5381">
          <cell r="A5381" t="str">
            <v>12</v>
          </cell>
          <cell r="B5381" t="str">
            <v>01</v>
          </cell>
          <cell r="C5381" t="str">
            <v>01</v>
          </cell>
          <cell r="D5381" t="str">
            <v>10</v>
          </cell>
          <cell r="E5381" t="str">
            <v>14</v>
          </cell>
          <cell r="F5381" t="str">
            <v>80</v>
          </cell>
          <cell r="G5381" t="str">
            <v>1</v>
          </cell>
          <cell r="H5381" t="str">
            <v>22</v>
          </cell>
          <cell r="I5381" t="str">
            <v>0</v>
          </cell>
          <cell r="J5381">
            <v>83539</v>
          </cell>
          <cell r="K5381">
            <v>216000</v>
          </cell>
          <cell r="L5381">
            <v>225812</v>
          </cell>
          <cell r="M5381">
            <v>139000</v>
          </cell>
          <cell r="N5381">
            <v>139000</v>
          </cell>
          <cell r="O5381">
            <v>139000</v>
          </cell>
        </row>
        <row r="5382">
          <cell r="A5382" t="str">
            <v>12</v>
          </cell>
          <cell r="B5382" t="str">
            <v>01</v>
          </cell>
          <cell r="C5382" t="str">
            <v>01</v>
          </cell>
          <cell r="D5382" t="str">
            <v>10</v>
          </cell>
          <cell r="E5382" t="str">
            <v>20</v>
          </cell>
          <cell r="F5382" t="str">
            <v>03</v>
          </cell>
          <cell r="G5382" t="str">
            <v>1</v>
          </cell>
          <cell r="H5382" t="str">
            <v>22</v>
          </cell>
          <cell r="I5382" t="str">
            <v>0</v>
          </cell>
          <cell r="J5382">
            <v>3409</v>
          </cell>
          <cell r="K5382">
            <v>12000</v>
          </cell>
          <cell r="L5382">
            <v>402</v>
          </cell>
          <cell r="M5382">
            <v>5000</v>
          </cell>
          <cell r="N5382">
            <v>5000</v>
          </cell>
          <cell r="O5382">
            <v>5000</v>
          </cell>
        </row>
        <row r="5383">
          <cell r="A5383" t="str">
            <v>12</v>
          </cell>
          <cell r="B5383" t="str">
            <v>01</v>
          </cell>
          <cell r="C5383" t="str">
            <v>01</v>
          </cell>
          <cell r="D5383" t="str">
            <v>12</v>
          </cell>
          <cell r="E5383" t="str">
            <v>12</v>
          </cell>
          <cell r="F5383" t="str">
            <v>02</v>
          </cell>
          <cell r="G5383" t="str">
            <v>1</v>
          </cell>
          <cell r="H5383" t="str">
            <v>22</v>
          </cell>
          <cell r="I5383" t="str">
            <v>0</v>
          </cell>
          <cell r="J5383">
            <v>0</v>
          </cell>
          <cell r="K5383">
            <v>5000</v>
          </cell>
          <cell r="L5383">
            <v>0</v>
          </cell>
          <cell r="M5383">
            <v>5000</v>
          </cell>
          <cell r="N5383">
            <v>5000</v>
          </cell>
          <cell r="O5383">
            <v>5000</v>
          </cell>
        </row>
        <row r="5384">
          <cell r="A5384" t="str">
            <v>12</v>
          </cell>
          <cell r="B5384" t="str">
            <v>01</v>
          </cell>
          <cell r="C5384" t="str">
            <v>01</v>
          </cell>
          <cell r="D5384" t="str">
            <v>12</v>
          </cell>
          <cell r="E5384" t="str">
            <v>14</v>
          </cell>
          <cell r="F5384" t="str">
            <v>14</v>
          </cell>
          <cell r="G5384" t="str">
            <v>1</v>
          </cell>
          <cell r="H5384" t="str">
            <v>22</v>
          </cell>
          <cell r="I5384" t="str">
            <v>0</v>
          </cell>
          <cell r="J5384">
            <v>0</v>
          </cell>
          <cell r="K5384">
            <v>1015</v>
          </cell>
          <cell r="L5384">
            <v>0</v>
          </cell>
          <cell r="M5384">
            <v>1000</v>
          </cell>
          <cell r="N5384">
            <v>1000</v>
          </cell>
          <cell r="O5384">
            <v>1000</v>
          </cell>
        </row>
        <row r="5385">
          <cell r="A5385" t="str">
            <v>12</v>
          </cell>
          <cell r="B5385" t="str">
            <v>01</v>
          </cell>
          <cell r="C5385" t="str">
            <v>01</v>
          </cell>
          <cell r="D5385" t="str">
            <v>12</v>
          </cell>
          <cell r="E5385" t="str">
            <v>14</v>
          </cell>
          <cell r="F5385" t="str">
            <v>18</v>
          </cell>
          <cell r="G5385" t="str">
            <v>1</v>
          </cell>
          <cell r="H5385" t="str">
            <v>22</v>
          </cell>
          <cell r="I5385" t="str">
            <v>0</v>
          </cell>
          <cell r="J5385">
            <v>0</v>
          </cell>
          <cell r="K5385">
            <v>20000</v>
          </cell>
          <cell r="L5385">
            <v>0</v>
          </cell>
          <cell r="M5385">
            <v>20000</v>
          </cell>
          <cell r="N5385">
            <v>20000</v>
          </cell>
          <cell r="O5385">
            <v>20000</v>
          </cell>
        </row>
        <row r="5386">
          <cell r="A5386" t="str">
            <v>12</v>
          </cell>
          <cell r="B5386" t="str">
            <v>01</v>
          </cell>
          <cell r="C5386" t="str">
            <v>01</v>
          </cell>
          <cell r="D5386" t="str">
            <v>12</v>
          </cell>
          <cell r="E5386" t="str">
            <v>14</v>
          </cell>
          <cell r="F5386" t="str">
            <v>80</v>
          </cell>
          <cell r="G5386" t="str">
            <v>1</v>
          </cell>
          <cell r="H5386" t="str">
            <v>22</v>
          </cell>
          <cell r="I5386" t="str">
            <v>0</v>
          </cell>
          <cell r="J5386">
            <v>0</v>
          </cell>
          <cell r="K5386">
            <v>35000</v>
          </cell>
          <cell r="L5386">
            <v>0</v>
          </cell>
          <cell r="M5386">
            <v>35000</v>
          </cell>
          <cell r="N5386">
            <v>35000</v>
          </cell>
          <cell r="O5386">
            <v>35000</v>
          </cell>
        </row>
        <row r="5387">
          <cell r="A5387" t="str">
            <v>12</v>
          </cell>
          <cell r="B5387" t="str">
            <v>01</v>
          </cell>
          <cell r="C5387" t="str">
            <v>01</v>
          </cell>
          <cell r="D5387" t="str">
            <v>13</v>
          </cell>
          <cell r="E5387" t="str">
            <v>12</v>
          </cell>
          <cell r="F5387" t="str">
            <v>01</v>
          </cell>
          <cell r="G5387" t="str">
            <v>1</v>
          </cell>
          <cell r="H5387" t="str">
            <v>22</v>
          </cell>
          <cell r="I5387" t="str">
            <v>0</v>
          </cell>
          <cell r="J5387">
            <v>0</v>
          </cell>
          <cell r="K5387">
            <v>25000</v>
          </cell>
          <cell r="L5387">
            <v>23634</v>
          </cell>
          <cell r="M5387">
            <v>0</v>
          </cell>
          <cell r="N5387">
            <v>0</v>
          </cell>
          <cell r="O5387">
            <v>0</v>
          </cell>
        </row>
        <row r="5388">
          <cell r="A5388" t="str">
            <v>12</v>
          </cell>
          <cell r="B5388" t="str">
            <v>01</v>
          </cell>
          <cell r="C5388" t="str">
            <v>01</v>
          </cell>
          <cell r="D5388" t="str">
            <v>13</v>
          </cell>
          <cell r="E5388" t="str">
            <v>12</v>
          </cell>
          <cell r="F5388" t="str">
            <v>02</v>
          </cell>
          <cell r="G5388" t="str">
            <v>1</v>
          </cell>
          <cell r="H5388" t="str">
            <v>22</v>
          </cell>
          <cell r="I5388" t="str">
            <v>0</v>
          </cell>
          <cell r="J5388">
            <v>0</v>
          </cell>
          <cell r="K5388">
            <v>60000</v>
          </cell>
          <cell r="L5388">
            <v>6223</v>
          </cell>
          <cell r="M5388">
            <v>0</v>
          </cell>
          <cell r="N5388">
            <v>0</v>
          </cell>
          <cell r="O5388">
            <v>0</v>
          </cell>
        </row>
        <row r="5389">
          <cell r="A5389" t="str">
            <v>12</v>
          </cell>
          <cell r="B5389" t="str">
            <v>01</v>
          </cell>
          <cell r="C5389" t="str">
            <v>01</v>
          </cell>
          <cell r="D5389" t="str">
            <v>13</v>
          </cell>
          <cell r="E5389" t="str">
            <v>14</v>
          </cell>
          <cell r="F5389" t="str">
            <v>06</v>
          </cell>
          <cell r="G5389" t="str">
            <v>1</v>
          </cell>
          <cell r="H5389" t="str">
            <v>22</v>
          </cell>
          <cell r="I5389" t="str">
            <v>0</v>
          </cell>
          <cell r="J5389">
            <v>0</v>
          </cell>
          <cell r="K5389">
            <v>10000</v>
          </cell>
          <cell r="L5389">
            <v>4826</v>
          </cell>
          <cell r="M5389">
            <v>0</v>
          </cell>
          <cell r="N5389">
            <v>0</v>
          </cell>
          <cell r="O5389">
            <v>0</v>
          </cell>
        </row>
        <row r="5390">
          <cell r="A5390" t="str">
            <v>12</v>
          </cell>
          <cell r="B5390" t="str">
            <v>01</v>
          </cell>
          <cell r="C5390" t="str">
            <v>01</v>
          </cell>
          <cell r="D5390" t="str">
            <v>13</v>
          </cell>
          <cell r="E5390" t="str">
            <v>14</v>
          </cell>
          <cell r="F5390" t="str">
            <v>07</v>
          </cell>
          <cell r="G5390" t="str">
            <v>1</v>
          </cell>
          <cell r="H5390" t="str">
            <v>22</v>
          </cell>
          <cell r="I5390" t="str">
            <v>0</v>
          </cell>
          <cell r="J5390">
            <v>0</v>
          </cell>
          <cell r="K5390">
            <v>0</v>
          </cell>
          <cell r="L5390">
            <v>815</v>
          </cell>
          <cell r="M5390">
            <v>0</v>
          </cell>
          <cell r="N5390">
            <v>0</v>
          </cell>
          <cell r="O5390">
            <v>0</v>
          </cell>
        </row>
        <row r="5391">
          <cell r="A5391" t="str">
            <v>12</v>
          </cell>
          <cell r="B5391" t="str">
            <v>01</v>
          </cell>
          <cell r="C5391" t="str">
            <v>01</v>
          </cell>
          <cell r="D5391" t="str">
            <v>13</v>
          </cell>
          <cell r="E5391" t="str">
            <v>14</v>
          </cell>
          <cell r="F5391" t="str">
            <v>14</v>
          </cell>
          <cell r="G5391" t="str">
            <v>1</v>
          </cell>
          <cell r="H5391" t="str">
            <v>22</v>
          </cell>
          <cell r="I5391" t="str">
            <v>0</v>
          </cell>
          <cell r="J5391">
            <v>918</v>
          </cell>
          <cell r="K5391">
            <v>5000</v>
          </cell>
          <cell r="L5391">
            <v>822</v>
          </cell>
          <cell r="M5391">
            <v>0</v>
          </cell>
          <cell r="N5391">
            <v>0</v>
          </cell>
          <cell r="O5391">
            <v>0</v>
          </cell>
        </row>
        <row r="5392">
          <cell r="A5392" t="str">
            <v>12</v>
          </cell>
          <cell r="B5392" t="str">
            <v>01</v>
          </cell>
          <cell r="C5392" t="str">
            <v>01</v>
          </cell>
          <cell r="D5392" t="str">
            <v>13</v>
          </cell>
          <cell r="E5392" t="str">
            <v>14</v>
          </cell>
          <cell r="F5392" t="str">
            <v>18</v>
          </cell>
          <cell r="G5392" t="str">
            <v>1</v>
          </cell>
          <cell r="H5392" t="str">
            <v>22</v>
          </cell>
          <cell r="I5392" t="str">
            <v>0</v>
          </cell>
          <cell r="J5392">
            <v>0</v>
          </cell>
          <cell r="K5392">
            <v>5000</v>
          </cell>
          <cell r="L5392">
            <v>224</v>
          </cell>
          <cell r="M5392">
            <v>0</v>
          </cell>
          <cell r="N5392">
            <v>0</v>
          </cell>
          <cell r="O5392">
            <v>0</v>
          </cell>
        </row>
        <row r="5393">
          <cell r="A5393" t="str">
            <v>12</v>
          </cell>
          <cell r="B5393" t="str">
            <v>01</v>
          </cell>
          <cell r="C5393" t="str">
            <v>01</v>
          </cell>
          <cell r="D5393" t="str">
            <v>13</v>
          </cell>
          <cell r="E5393" t="str">
            <v>14</v>
          </cell>
          <cell r="F5393" t="str">
            <v>80</v>
          </cell>
          <cell r="G5393" t="str">
            <v>1</v>
          </cell>
          <cell r="H5393" t="str">
            <v>22</v>
          </cell>
          <cell r="I5393" t="str">
            <v>0</v>
          </cell>
          <cell r="J5393">
            <v>7000</v>
          </cell>
          <cell r="K5393">
            <v>85000</v>
          </cell>
          <cell r="L5393">
            <v>8351</v>
          </cell>
          <cell r="M5393">
            <v>50000</v>
          </cell>
          <cell r="N5393">
            <v>50000</v>
          </cell>
          <cell r="O5393">
            <v>50000</v>
          </cell>
        </row>
        <row r="5394">
          <cell r="A5394" t="str">
            <v>12</v>
          </cell>
          <cell r="B5394" t="str">
            <v>01</v>
          </cell>
          <cell r="C5394" t="str">
            <v>01</v>
          </cell>
          <cell r="D5394" t="str">
            <v>13</v>
          </cell>
          <cell r="E5394" t="str">
            <v>20</v>
          </cell>
          <cell r="F5394" t="str">
            <v>03</v>
          </cell>
          <cell r="G5394" t="str">
            <v>1</v>
          </cell>
          <cell r="H5394" t="str">
            <v>22</v>
          </cell>
          <cell r="I5394" t="str">
            <v>0</v>
          </cell>
          <cell r="J5394">
            <v>2391</v>
          </cell>
          <cell r="K5394">
            <v>22325</v>
          </cell>
          <cell r="L5394">
            <v>20939</v>
          </cell>
          <cell r="M5394">
            <v>0</v>
          </cell>
          <cell r="N5394">
            <v>0</v>
          </cell>
          <cell r="O5394">
            <v>0</v>
          </cell>
        </row>
        <row r="5395">
          <cell r="A5395" t="str">
            <v>12</v>
          </cell>
          <cell r="B5395" t="str">
            <v>01</v>
          </cell>
          <cell r="C5395" t="str">
            <v>01</v>
          </cell>
          <cell r="D5395" t="str">
            <v>14</v>
          </cell>
          <cell r="E5395" t="str">
            <v>12</v>
          </cell>
          <cell r="F5395" t="str">
            <v>01</v>
          </cell>
          <cell r="G5395" t="str">
            <v>1</v>
          </cell>
          <cell r="H5395" t="str">
            <v>22</v>
          </cell>
          <cell r="I5395" t="str">
            <v>0</v>
          </cell>
          <cell r="J5395">
            <v>0</v>
          </cell>
          <cell r="K5395">
            <v>20000</v>
          </cell>
          <cell r="L5395">
            <v>0</v>
          </cell>
          <cell r="M5395">
            <v>20000</v>
          </cell>
          <cell r="N5395">
            <v>20000</v>
          </cell>
          <cell r="O5395">
            <v>20000</v>
          </cell>
        </row>
        <row r="5396">
          <cell r="A5396" t="str">
            <v>12</v>
          </cell>
          <cell r="B5396" t="str">
            <v>01</v>
          </cell>
          <cell r="C5396" t="str">
            <v>01</v>
          </cell>
          <cell r="D5396" t="str">
            <v>14</v>
          </cell>
          <cell r="E5396" t="str">
            <v>12</v>
          </cell>
          <cell r="F5396" t="str">
            <v>02</v>
          </cell>
          <cell r="G5396" t="str">
            <v>1</v>
          </cell>
          <cell r="H5396" t="str">
            <v>22</v>
          </cell>
          <cell r="I5396" t="str">
            <v>0</v>
          </cell>
          <cell r="J5396">
            <v>2644</v>
          </cell>
          <cell r="K5396">
            <v>20000</v>
          </cell>
          <cell r="L5396">
            <v>0</v>
          </cell>
          <cell r="M5396">
            <v>20000</v>
          </cell>
          <cell r="N5396">
            <v>20000</v>
          </cell>
          <cell r="O5396">
            <v>20000</v>
          </cell>
        </row>
        <row r="5397">
          <cell r="A5397" t="str">
            <v>12</v>
          </cell>
          <cell r="B5397" t="str">
            <v>01</v>
          </cell>
          <cell r="C5397" t="str">
            <v>01</v>
          </cell>
          <cell r="D5397" t="str">
            <v>14</v>
          </cell>
          <cell r="E5397" t="str">
            <v>14</v>
          </cell>
          <cell r="F5397" t="str">
            <v>06</v>
          </cell>
          <cell r="G5397" t="str">
            <v>1</v>
          </cell>
          <cell r="H5397" t="str">
            <v>22</v>
          </cell>
          <cell r="I5397" t="str">
            <v>0</v>
          </cell>
          <cell r="J5397">
            <v>337</v>
          </cell>
          <cell r="K5397">
            <v>0</v>
          </cell>
          <cell r="L5397">
            <v>0</v>
          </cell>
          <cell r="M5397">
            <v>0</v>
          </cell>
          <cell r="N5397">
            <v>0</v>
          </cell>
          <cell r="O5397">
            <v>0</v>
          </cell>
        </row>
        <row r="5398">
          <cell r="A5398" t="str">
            <v>12</v>
          </cell>
          <cell r="B5398" t="str">
            <v>01</v>
          </cell>
          <cell r="C5398" t="str">
            <v>01</v>
          </cell>
          <cell r="D5398" t="str">
            <v>14</v>
          </cell>
          <cell r="E5398" t="str">
            <v>14</v>
          </cell>
          <cell r="F5398" t="str">
            <v>14</v>
          </cell>
          <cell r="G5398" t="str">
            <v>1</v>
          </cell>
          <cell r="H5398" t="str">
            <v>22</v>
          </cell>
          <cell r="I5398" t="str">
            <v>0</v>
          </cell>
          <cell r="J5398">
            <v>0</v>
          </cell>
          <cell r="K5398">
            <v>30000</v>
          </cell>
          <cell r="L5398">
            <v>0</v>
          </cell>
          <cell r="M5398">
            <v>30000</v>
          </cell>
          <cell r="N5398">
            <v>30000</v>
          </cell>
          <cell r="O5398">
            <v>30000</v>
          </cell>
        </row>
        <row r="5399">
          <cell r="A5399" t="str">
            <v>12</v>
          </cell>
          <cell r="B5399" t="str">
            <v>01</v>
          </cell>
          <cell r="C5399" t="str">
            <v>01</v>
          </cell>
          <cell r="D5399" t="str">
            <v>14</v>
          </cell>
          <cell r="E5399" t="str">
            <v>14</v>
          </cell>
          <cell r="F5399" t="str">
            <v>18</v>
          </cell>
          <cell r="G5399" t="str">
            <v>1</v>
          </cell>
          <cell r="H5399" t="str">
            <v>22</v>
          </cell>
          <cell r="I5399" t="str">
            <v>0</v>
          </cell>
          <cell r="J5399">
            <v>200</v>
          </cell>
          <cell r="K5399">
            <v>30000</v>
          </cell>
          <cell r="L5399">
            <v>0</v>
          </cell>
          <cell r="M5399">
            <v>30000</v>
          </cell>
          <cell r="N5399">
            <v>30000</v>
          </cell>
          <cell r="O5399">
            <v>30000</v>
          </cell>
        </row>
        <row r="5400">
          <cell r="A5400" t="str">
            <v>12</v>
          </cell>
          <cell r="B5400" t="str">
            <v>01</v>
          </cell>
          <cell r="C5400" t="str">
            <v>01</v>
          </cell>
          <cell r="D5400" t="str">
            <v>15</v>
          </cell>
          <cell r="E5400" t="str">
            <v>12</v>
          </cell>
          <cell r="F5400" t="str">
            <v>01</v>
          </cell>
          <cell r="G5400" t="str">
            <v>1</v>
          </cell>
          <cell r="H5400" t="str">
            <v>22</v>
          </cell>
          <cell r="I5400" t="str">
            <v>0</v>
          </cell>
          <cell r="J5400">
            <v>3476</v>
          </cell>
          <cell r="K5400">
            <v>10000</v>
          </cell>
          <cell r="L5400">
            <v>14319</v>
          </cell>
          <cell r="M5400">
            <v>10000</v>
          </cell>
          <cell r="N5400">
            <v>10000</v>
          </cell>
          <cell r="O5400">
            <v>10000</v>
          </cell>
        </row>
        <row r="5401">
          <cell r="A5401" t="str">
            <v>12</v>
          </cell>
          <cell r="B5401" t="str">
            <v>01</v>
          </cell>
          <cell r="C5401" t="str">
            <v>01</v>
          </cell>
          <cell r="D5401" t="str">
            <v>15</v>
          </cell>
          <cell r="E5401" t="str">
            <v>12</v>
          </cell>
          <cell r="F5401" t="str">
            <v>02</v>
          </cell>
          <cell r="G5401" t="str">
            <v>1</v>
          </cell>
          <cell r="H5401" t="str">
            <v>22</v>
          </cell>
          <cell r="I5401" t="str">
            <v>0</v>
          </cell>
          <cell r="J5401">
            <v>2314</v>
          </cell>
          <cell r="K5401">
            <v>5000</v>
          </cell>
          <cell r="L5401">
            <v>0</v>
          </cell>
          <cell r="M5401">
            <v>0</v>
          </cell>
          <cell r="N5401">
            <v>0</v>
          </cell>
          <cell r="O5401">
            <v>0</v>
          </cell>
        </row>
        <row r="5402">
          <cell r="A5402" t="str">
            <v>12</v>
          </cell>
          <cell r="B5402" t="str">
            <v>01</v>
          </cell>
          <cell r="C5402" t="str">
            <v>01</v>
          </cell>
          <cell r="D5402" t="str">
            <v>15</v>
          </cell>
          <cell r="E5402" t="str">
            <v>14</v>
          </cell>
          <cell r="F5402" t="str">
            <v>06</v>
          </cell>
          <cell r="G5402" t="str">
            <v>1</v>
          </cell>
          <cell r="H5402" t="str">
            <v>22</v>
          </cell>
          <cell r="I5402" t="str">
            <v>0</v>
          </cell>
          <cell r="J5402">
            <v>623</v>
          </cell>
          <cell r="K5402">
            <v>5000</v>
          </cell>
          <cell r="L5402">
            <v>710</v>
          </cell>
          <cell r="M5402">
            <v>1000</v>
          </cell>
          <cell r="N5402">
            <v>1000</v>
          </cell>
          <cell r="O5402">
            <v>1000</v>
          </cell>
        </row>
        <row r="5403">
          <cell r="A5403" t="str">
            <v>12</v>
          </cell>
          <cell r="B5403" t="str">
            <v>01</v>
          </cell>
          <cell r="C5403" t="str">
            <v>01</v>
          </cell>
          <cell r="D5403" t="str">
            <v>15</v>
          </cell>
          <cell r="E5403" t="str">
            <v>14</v>
          </cell>
          <cell r="F5403" t="str">
            <v>14</v>
          </cell>
          <cell r="G5403" t="str">
            <v>1</v>
          </cell>
          <cell r="H5403" t="str">
            <v>22</v>
          </cell>
          <cell r="I5403" t="str">
            <v>0</v>
          </cell>
          <cell r="J5403">
            <v>7833</v>
          </cell>
          <cell r="K5403">
            <v>5000</v>
          </cell>
          <cell r="L5403">
            <v>4155</v>
          </cell>
          <cell r="M5403">
            <v>5000</v>
          </cell>
          <cell r="N5403">
            <v>5000</v>
          </cell>
          <cell r="O5403">
            <v>5000</v>
          </cell>
        </row>
        <row r="5404">
          <cell r="A5404" t="str">
            <v>12</v>
          </cell>
          <cell r="B5404" t="str">
            <v>01</v>
          </cell>
          <cell r="C5404" t="str">
            <v>01</v>
          </cell>
          <cell r="D5404" t="str">
            <v>15</v>
          </cell>
          <cell r="E5404" t="str">
            <v>14</v>
          </cell>
          <cell r="F5404" t="str">
            <v>18</v>
          </cell>
          <cell r="G5404" t="str">
            <v>1</v>
          </cell>
          <cell r="H5404" t="str">
            <v>22</v>
          </cell>
          <cell r="I5404" t="str">
            <v>0</v>
          </cell>
          <cell r="J5404">
            <v>10889</v>
          </cell>
          <cell r="K5404">
            <v>5000</v>
          </cell>
          <cell r="L5404">
            <v>22196</v>
          </cell>
          <cell r="M5404">
            <v>14000</v>
          </cell>
          <cell r="N5404">
            <v>14000</v>
          </cell>
          <cell r="O5404">
            <v>14000</v>
          </cell>
        </row>
        <row r="5405">
          <cell r="A5405" t="str">
            <v>12</v>
          </cell>
          <cell r="B5405" t="str">
            <v>01</v>
          </cell>
          <cell r="C5405" t="str">
            <v>01</v>
          </cell>
          <cell r="D5405" t="str">
            <v>16</v>
          </cell>
          <cell r="E5405" t="str">
            <v>14</v>
          </cell>
          <cell r="F5405" t="str">
            <v>80</v>
          </cell>
          <cell r="G5405" t="str">
            <v>1</v>
          </cell>
          <cell r="H5405" t="str">
            <v>22</v>
          </cell>
          <cell r="I5405" t="str">
            <v>0</v>
          </cell>
          <cell r="J5405">
            <v>8705</v>
          </cell>
          <cell r="K5405">
            <v>18000</v>
          </cell>
          <cell r="L5405">
            <v>5976</v>
          </cell>
          <cell r="M5405">
            <v>18000</v>
          </cell>
          <cell r="N5405">
            <v>18000</v>
          </cell>
          <cell r="O5405">
            <v>18000</v>
          </cell>
        </row>
        <row r="5406">
          <cell r="A5406" t="str">
            <v>12</v>
          </cell>
          <cell r="B5406" t="str">
            <v>01</v>
          </cell>
          <cell r="C5406" t="str">
            <v>01</v>
          </cell>
          <cell r="D5406" t="str">
            <v>17</v>
          </cell>
          <cell r="E5406" t="str">
            <v>12</v>
          </cell>
          <cell r="F5406" t="str">
            <v>01</v>
          </cell>
          <cell r="G5406" t="str">
            <v>1</v>
          </cell>
          <cell r="H5406" t="str">
            <v>22</v>
          </cell>
          <cell r="I5406" t="str">
            <v>0</v>
          </cell>
          <cell r="J5406">
            <v>0</v>
          </cell>
          <cell r="K5406">
            <v>15000</v>
          </cell>
          <cell r="L5406">
            <v>0</v>
          </cell>
          <cell r="M5406">
            <v>7500</v>
          </cell>
          <cell r="N5406">
            <v>7500</v>
          </cell>
          <cell r="O5406">
            <v>7500</v>
          </cell>
        </row>
        <row r="5407">
          <cell r="A5407" t="str">
            <v>12</v>
          </cell>
          <cell r="B5407" t="str">
            <v>01</v>
          </cell>
          <cell r="C5407" t="str">
            <v>01</v>
          </cell>
          <cell r="D5407" t="str">
            <v>17</v>
          </cell>
          <cell r="E5407" t="str">
            <v>12</v>
          </cell>
          <cell r="F5407" t="str">
            <v>02</v>
          </cell>
          <cell r="G5407" t="str">
            <v>1</v>
          </cell>
          <cell r="H5407" t="str">
            <v>22</v>
          </cell>
          <cell r="I5407" t="str">
            <v>0</v>
          </cell>
          <cell r="J5407">
            <v>0</v>
          </cell>
          <cell r="K5407">
            <v>10000</v>
          </cell>
          <cell r="L5407">
            <v>0</v>
          </cell>
          <cell r="M5407">
            <v>5000</v>
          </cell>
          <cell r="N5407">
            <v>5000</v>
          </cell>
          <cell r="O5407">
            <v>5000</v>
          </cell>
        </row>
        <row r="5408">
          <cell r="A5408" t="str">
            <v>12</v>
          </cell>
          <cell r="B5408" t="str">
            <v>01</v>
          </cell>
          <cell r="C5408" t="str">
            <v>01</v>
          </cell>
          <cell r="D5408" t="str">
            <v>17</v>
          </cell>
          <cell r="E5408" t="str">
            <v>14</v>
          </cell>
          <cell r="F5408" t="str">
            <v>06</v>
          </cell>
          <cell r="G5408" t="str">
            <v>1</v>
          </cell>
          <cell r="H5408" t="str">
            <v>22</v>
          </cell>
          <cell r="I5408" t="str">
            <v>0</v>
          </cell>
          <cell r="J5408">
            <v>0</v>
          </cell>
          <cell r="K5408">
            <v>10000</v>
          </cell>
          <cell r="L5408">
            <v>0</v>
          </cell>
          <cell r="M5408">
            <v>5000</v>
          </cell>
          <cell r="N5408">
            <v>5000</v>
          </cell>
          <cell r="O5408">
            <v>5000</v>
          </cell>
        </row>
        <row r="5409">
          <cell r="A5409" t="str">
            <v>12</v>
          </cell>
          <cell r="B5409" t="str">
            <v>01</v>
          </cell>
          <cell r="C5409" t="str">
            <v>01</v>
          </cell>
          <cell r="D5409" t="str">
            <v>17</v>
          </cell>
          <cell r="E5409" t="str">
            <v>14</v>
          </cell>
          <cell r="F5409" t="str">
            <v>14</v>
          </cell>
          <cell r="G5409" t="str">
            <v>1</v>
          </cell>
          <cell r="H5409" t="str">
            <v>22</v>
          </cell>
          <cell r="I5409" t="str">
            <v>0</v>
          </cell>
          <cell r="J5409">
            <v>0</v>
          </cell>
          <cell r="K5409">
            <v>25000</v>
          </cell>
          <cell r="L5409">
            <v>178</v>
          </cell>
          <cell r="M5409">
            <v>12500</v>
          </cell>
          <cell r="N5409">
            <v>12500</v>
          </cell>
          <cell r="O5409">
            <v>12500</v>
          </cell>
        </row>
        <row r="5410">
          <cell r="A5410" t="str">
            <v>12</v>
          </cell>
          <cell r="B5410" t="str">
            <v>01</v>
          </cell>
          <cell r="C5410" t="str">
            <v>01</v>
          </cell>
          <cell r="D5410" t="str">
            <v>17</v>
          </cell>
          <cell r="E5410" t="str">
            <v>14</v>
          </cell>
          <cell r="F5410" t="str">
            <v>80</v>
          </cell>
          <cell r="G5410" t="str">
            <v>1</v>
          </cell>
          <cell r="H5410" t="str">
            <v>22</v>
          </cell>
          <cell r="I5410" t="str">
            <v>0</v>
          </cell>
          <cell r="J5410">
            <v>0</v>
          </cell>
          <cell r="K5410">
            <v>40000</v>
          </cell>
          <cell r="L5410">
            <v>0</v>
          </cell>
          <cell r="M5410">
            <v>20000</v>
          </cell>
          <cell r="N5410">
            <v>20000</v>
          </cell>
          <cell r="O5410">
            <v>20000</v>
          </cell>
        </row>
        <row r="5411">
          <cell r="A5411" t="str">
            <v>12</v>
          </cell>
          <cell r="B5411" t="str">
            <v>01</v>
          </cell>
          <cell r="C5411" t="str">
            <v>01</v>
          </cell>
          <cell r="D5411" t="str">
            <v>18</v>
          </cell>
          <cell r="E5411" t="str">
            <v>12</v>
          </cell>
          <cell r="F5411" t="str">
            <v>01</v>
          </cell>
          <cell r="G5411" t="str">
            <v>1</v>
          </cell>
          <cell r="H5411" t="str">
            <v>22</v>
          </cell>
          <cell r="I5411" t="str">
            <v>0</v>
          </cell>
          <cell r="J5411">
            <v>0</v>
          </cell>
          <cell r="K5411">
            <v>15000</v>
          </cell>
          <cell r="L5411">
            <v>726</v>
          </cell>
          <cell r="M5411">
            <v>1000</v>
          </cell>
          <cell r="N5411">
            <v>1000</v>
          </cell>
          <cell r="O5411">
            <v>1000</v>
          </cell>
        </row>
        <row r="5412">
          <cell r="A5412" t="str">
            <v>12</v>
          </cell>
          <cell r="B5412" t="str">
            <v>01</v>
          </cell>
          <cell r="C5412" t="str">
            <v>01</v>
          </cell>
          <cell r="D5412" t="str">
            <v>18</v>
          </cell>
          <cell r="E5412" t="str">
            <v>12</v>
          </cell>
          <cell r="F5412" t="str">
            <v>05</v>
          </cell>
          <cell r="G5412" t="str">
            <v>1</v>
          </cell>
          <cell r="H5412" t="str">
            <v>22</v>
          </cell>
          <cell r="I5412" t="str">
            <v>0</v>
          </cell>
          <cell r="J5412">
            <v>17133</v>
          </cell>
          <cell r="K5412">
            <v>29999</v>
          </cell>
          <cell r="L5412">
            <v>20000</v>
          </cell>
          <cell r="M5412">
            <v>20000</v>
          </cell>
          <cell r="N5412">
            <v>20000</v>
          </cell>
          <cell r="O5412">
            <v>20000</v>
          </cell>
        </row>
        <row r="5413">
          <cell r="A5413" t="str">
            <v>12</v>
          </cell>
          <cell r="B5413" t="str">
            <v>01</v>
          </cell>
          <cell r="C5413" t="str">
            <v>01</v>
          </cell>
          <cell r="D5413" t="str">
            <v>18</v>
          </cell>
          <cell r="E5413" t="str">
            <v>14</v>
          </cell>
          <cell r="F5413" t="str">
            <v>06</v>
          </cell>
          <cell r="G5413" t="str">
            <v>1</v>
          </cell>
          <cell r="H5413" t="str">
            <v>22</v>
          </cell>
          <cell r="I5413" t="str">
            <v>0</v>
          </cell>
          <cell r="J5413">
            <v>2508</v>
          </cell>
          <cell r="K5413">
            <v>5000</v>
          </cell>
          <cell r="L5413">
            <v>7433</v>
          </cell>
          <cell r="M5413">
            <v>2500</v>
          </cell>
          <cell r="N5413">
            <v>2500</v>
          </cell>
          <cell r="O5413">
            <v>2500</v>
          </cell>
        </row>
        <row r="5414">
          <cell r="A5414" t="str">
            <v>12</v>
          </cell>
          <cell r="B5414" t="str">
            <v>01</v>
          </cell>
          <cell r="C5414" t="str">
            <v>01</v>
          </cell>
          <cell r="D5414" t="str">
            <v>18</v>
          </cell>
          <cell r="E5414" t="str">
            <v>14</v>
          </cell>
          <cell r="F5414" t="str">
            <v>80</v>
          </cell>
          <cell r="G5414" t="str">
            <v>1</v>
          </cell>
          <cell r="H5414" t="str">
            <v>22</v>
          </cell>
          <cell r="I5414" t="str">
            <v>0</v>
          </cell>
          <cell r="J5414">
            <v>43781</v>
          </cell>
          <cell r="K5414">
            <v>50000</v>
          </cell>
          <cell r="L5414">
            <v>36134</v>
          </cell>
          <cell r="M5414">
            <v>26499</v>
          </cell>
          <cell r="N5414">
            <v>26499</v>
          </cell>
          <cell r="O5414">
            <v>26499</v>
          </cell>
        </row>
        <row r="5415">
          <cell r="A5415" t="str">
            <v>12</v>
          </cell>
          <cell r="B5415" t="str">
            <v>01</v>
          </cell>
          <cell r="C5415" t="str">
            <v>01</v>
          </cell>
          <cell r="D5415" t="str">
            <v>18</v>
          </cell>
          <cell r="E5415" t="str">
            <v>20</v>
          </cell>
          <cell r="F5415" t="str">
            <v>03</v>
          </cell>
          <cell r="G5415" t="str">
            <v>1</v>
          </cell>
          <cell r="H5415" t="str">
            <v>22</v>
          </cell>
          <cell r="I5415" t="str">
            <v>0</v>
          </cell>
          <cell r="J5415">
            <v>66231</v>
          </cell>
          <cell r="K5415">
            <v>1</v>
          </cell>
          <cell r="L5415">
            <v>1889</v>
          </cell>
          <cell r="M5415">
            <v>1</v>
          </cell>
          <cell r="N5415">
            <v>1</v>
          </cell>
          <cell r="O5415">
            <v>1</v>
          </cell>
        </row>
        <row r="5416">
          <cell r="A5416" t="str">
            <v>12</v>
          </cell>
          <cell r="B5416" t="str">
            <v>01</v>
          </cell>
          <cell r="C5416" t="str">
            <v>01</v>
          </cell>
          <cell r="D5416" t="str">
            <v>19</v>
          </cell>
          <cell r="E5416" t="str">
            <v>12</v>
          </cell>
          <cell r="F5416" t="str">
            <v>01</v>
          </cell>
          <cell r="G5416" t="str">
            <v>1</v>
          </cell>
          <cell r="H5416" t="str">
            <v>22</v>
          </cell>
          <cell r="I5416" t="str">
            <v>0</v>
          </cell>
          <cell r="J5416">
            <v>0</v>
          </cell>
          <cell r="K5416">
            <v>10000</v>
          </cell>
          <cell r="L5416">
            <v>0</v>
          </cell>
          <cell r="M5416">
            <v>0</v>
          </cell>
          <cell r="N5416">
            <v>0</v>
          </cell>
          <cell r="O5416">
            <v>0</v>
          </cell>
        </row>
        <row r="5417">
          <cell r="A5417" t="str">
            <v>12</v>
          </cell>
          <cell r="B5417" t="str">
            <v>01</v>
          </cell>
          <cell r="C5417" t="str">
            <v>01</v>
          </cell>
          <cell r="D5417" t="str">
            <v>19</v>
          </cell>
          <cell r="E5417" t="str">
            <v>14</v>
          </cell>
          <cell r="F5417" t="str">
            <v>06</v>
          </cell>
          <cell r="G5417" t="str">
            <v>1</v>
          </cell>
          <cell r="H5417" t="str">
            <v>22</v>
          </cell>
          <cell r="I5417" t="str">
            <v>0</v>
          </cell>
          <cell r="J5417">
            <v>0</v>
          </cell>
          <cell r="K5417">
            <v>0</v>
          </cell>
          <cell r="L5417">
            <v>289</v>
          </cell>
          <cell r="M5417">
            <v>0</v>
          </cell>
          <cell r="N5417">
            <v>0</v>
          </cell>
          <cell r="O5417">
            <v>0</v>
          </cell>
        </row>
        <row r="5418">
          <cell r="A5418" t="str">
            <v>12</v>
          </cell>
          <cell r="B5418" t="str">
            <v>01</v>
          </cell>
          <cell r="C5418" t="str">
            <v>01</v>
          </cell>
          <cell r="D5418" t="str">
            <v>19</v>
          </cell>
          <cell r="E5418" t="str">
            <v>20</v>
          </cell>
          <cell r="F5418" t="str">
            <v>03</v>
          </cell>
          <cell r="G5418" t="str">
            <v>1</v>
          </cell>
          <cell r="H5418" t="str">
            <v>22</v>
          </cell>
          <cell r="I5418" t="str">
            <v>0</v>
          </cell>
          <cell r="J5418">
            <v>0</v>
          </cell>
          <cell r="K5418">
            <v>6000</v>
          </cell>
          <cell r="L5418">
            <v>3757</v>
          </cell>
          <cell r="M5418">
            <v>0</v>
          </cell>
          <cell r="N5418">
            <v>0</v>
          </cell>
          <cell r="O5418">
            <v>0</v>
          </cell>
        </row>
        <row r="5419">
          <cell r="A5419" t="str">
            <v>12</v>
          </cell>
          <cell r="B5419" t="str">
            <v>01</v>
          </cell>
          <cell r="C5419" t="str">
            <v>01</v>
          </cell>
          <cell r="D5419" t="str">
            <v>20</v>
          </cell>
          <cell r="E5419" t="str">
            <v>10</v>
          </cell>
          <cell r="F5419" t="str">
            <v>04</v>
          </cell>
          <cell r="G5419" t="str">
            <v>1</v>
          </cell>
          <cell r="H5419" t="str">
            <v>22</v>
          </cell>
          <cell r="I5419" t="str">
            <v>0</v>
          </cell>
          <cell r="J5419">
            <v>7725</v>
          </cell>
          <cell r="K5419">
            <v>7000</v>
          </cell>
          <cell r="L5419">
            <v>846</v>
          </cell>
          <cell r="M5419">
            <v>0</v>
          </cell>
          <cell r="N5419">
            <v>0</v>
          </cell>
          <cell r="O5419">
            <v>0</v>
          </cell>
        </row>
        <row r="5420">
          <cell r="A5420" t="str">
            <v>12</v>
          </cell>
          <cell r="B5420" t="str">
            <v>01</v>
          </cell>
          <cell r="C5420" t="str">
            <v>01</v>
          </cell>
          <cell r="D5420" t="str">
            <v>20</v>
          </cell>
          <cell r="E5420" t="str">
            <v>12</v>
          </cell>
          <cell r="F5420" t="str">
            <v>01</v>
          </cell>
          <cell r="G5420" t="str">
            <v>1</v>
          </cell>
          <cell r="H5420" t="str">
            <v>22</v>
          </cell>
          <cell r="I5420" t="str">
            <v>0</v>
          </cell>
          <cell r="J5420">
            <v>0</v>
          </cell>
          <cell r="K5420">
            <v>1000</v>
          </cell>
          <cell r="L5420">
            <v>0</v>
          </cell>
          <cell r="M5420">
            <v>0</v>
          </cell>
          <cell r="N5420">
            <v>0</v>
          </cell>
          <cell r="O5420">
            <v>0</v>
          </cell>
        </row>
        <row r="5421">
          <cell r="A5421" t="str">
            <v>12</v>
          </cell>
          <cell r="B5421" t="str">
            <v>01</v>
          </cell>
          <cell r="C5421" t="str">
            <v>01</v>
          </cell>
          <cell r="D5421" t="str">
            <v>20</v>
          </cell>
          <cell r="E5421" t="str">
            <v>12</v>
          </cell>
          <cell r="F5421" t="str">
            <v>02</v>
          </cell>
          <cell r="G5421" t="str">
            <v>1</v>
          </cell>
          <cell r="H5421" t="str">
            <v>22</v>
          </cell>
          <cell r="I5421" t="str">
            <v>0</v>
          </cell>
          <cell r="J5421">
            <v>16562</v>
          </cell>
          <cell r="K5421">
            <v>2000</v>
          </cell>
          <cell r="L5421">
            <v>715</v>
          </cell>
          <cell r="M5421">
            <v>0</v>
          </cell>
          <cell r="N5421">
            <v>0</v>
          </cell>
          <cell r="O5421">
            <v>0</v>
          </cell>
        </row>
        <row r="5422">
          <cell r="A5422" t="str">
            <v>12</v>
          </cell>
          <cell r="B5422" t="str">
            <v>01</v>
          </cell>
          <cell r="C5422" t="str">
            <v>01</v>
          </cell>
          <cell r="D5422" t="str">
            <v>20</v>
          </cell>
          <cell r="E5422" t="str">
            <v>14</v>
          </cell>
          <cell r="F5422" t="str">
            <v>06</v>
          </cell>
          <cell r="G5422" t="str">
            <v>1</v>
          </cell>
          <cell r="H5422" t="str">
            <v>22</v>
          </cell>
          <cell r="I5422" t="str">
            <v>0</v>
          </cell>
          <cell r="J5422">
            <v>1015</v>
          </cell>
          <cell r="K5422">
            <v>1000</v>
          </cell>
          <cell r="L5422">
            <v>0</v>
          </cell>
          <cell r="M5422">
            <v>0</v>
          </cell>
          <cell r="N5422">
            <v>0</v>
          </cell>
          <cell r="O5422">
            <v>0</v>
          </cell>
        </row>
        <row r="5423">
          <cell r="A5423" t="str">
            <v>12</v>
          </cell>
          <cell r="B5423" t="str">
            <v>01</v>
          </cell>
          <cell r="C5423" t="str">
            <v>01</v>
          </cell>
          <cell r="D5423" t="str">
            <v>20</v>
          </cell>
          <cell r="E5423" t="str">
            <v>14</v>
          </cell>
          <cell r="F5423" t="str">
            <v>08</v>
          </cell>
          <cell r="G5423" t="str">
            <v>1</v>
          </cell>
          <cell r="H5423" t="str">
            <v>22</v>
          </cell>
          <cell r="I5423" t="str">
            <v>0</v>
          </cell>
          <cell r="J5423">
            <v>0</v>
          </cell>
          <cell r="K5423">
            <v>0</v>
          </cell>
          <cell r="L5423">
            <v>0</v>
          </cell>
          <cell r="M5423">
            <v>0</v>
          </cell>
          <cell r="N5423">
            <v>0</v>
          </cell>
          <cell r="O5423">
            <v>0</v>
          </cell>
        </row>
        <row r="5424">
          <cell r="A5424" t="str">
            <v>12</v>
          </cell>
          <cell r="B5424" t="str">
            <v>01</v>
          </cell>
          <cell r="C5424" t="str">
            <v>01</v>
          </cell>
          <cell r="D5424" t="str">
            <v>20</v>
          </cell>
          <cell r="E5424" t="str">
            <v>14</v>
          </cell>
          <cell r="F5424" t="str">
            <v>18</v>
          </cell>
          <cell r="G5424" t="str">
            <v>1</v>
          </cell>
          <cell r="H5424" t="str">
            <v>22</v>
          </cell>
          <cell r="I5424" t="str">
            <v>0</v>
          </cell>
          <cell r="J5424">
            <v>0</v>
          </cell>
          <cell r="K5424">
            <v>5000</v>
          </cell>
          <cell r="L5424">
            <v>0</v>
          </cell>
          <cell r="M5424">
            <v>0</v>
          </cell>
          <cell r="N5424">
            <v>0</v>
          </cell>
          <cell r="O5424">
            <v>0</v>
          </cell>
        </row>
        <row r="5425">
          <cell r="A5425" t="str">
            <v>12</v>
          </cell>
          <cell r="B5425" t="str">
            <v>01</v>
          </cell>
          <cell r="C5425" t="str">
            <v>01</v>
          </cell>
          <cell r="D5425" t="str">
            <v>20</v>
          </cell>
          <cell r="E5425" t="str">
            <v>14</v>
          </cell>
          <cell r="F5425" t="str">
            <v>25</v>
          </cell>
          <cell r="G5425" t="str">
            <v>1</v>
          </cell>
          <cell r="H5425" t="str">
            <v>22</v>
          </cell>
          <cell r="I5425" t="str">
            <v>0</v>
          </cell>
          <cell r="J5425">
            <v>0</v>
          </cell>
          <cell r="K5425">
            <v>2000</v>
          </cell>
          <cell r="L5425">
            <v>0</v>
          </cell>
          <cell r="M5425">
            <v>0</v>
          </cell>
          <cell r="N5425">
            <v>0</v>
          </cell>
          <cell r="O5425">
            <v>0</v>
          </cell>
        </row>
        <row r="5426">
          <cell r="A5426" t="str">
            <v>12</v>
          </cell>
          <cell r="B5426" t="str">
            <v>01</v>
          </cell>
          <cell r="C5426" t="str">
            <v>01</v>
          </cell>
          <cell r="D5426" t="str">
            <v>20</v>
          </cell>
          <cell r="E5426" t="str">
            <v>14</v>
          </cell>
          <cell r="F5426" t="str">
            <v>31</v>
          </cell>
          <cell r="G5426" t="str">
            <v>1</v>
          </cell>
          <cell r="H5426" t="str">
            <v>22</v>
          </cell>
          <cell r="I5426" t="str">
            <v>0</v>
          </cell>
          <cell r="J5426">
            <v>566</v>
          </cell>
          <cell r="K5426">
            <v>600</v>
          </cell>
          <cell r="L5426">
            <v>0</v>
          </cell>
          <cell r="M5426">
            <v>0</v>
          </cell>
          <cell r="N5426">
            <v>0</v>
          </cell>
          <cell r="O5426">
            <v>0</v>
          </cell>
        </row>
        <row r="5427">
          <cell r="A5427" t="str">
            <v>12</v>
          </cell>
          <cell r="B5427" t="str">
            <v>01</v>
          </cell>
          <cell r="C5427" t="str">
            <v>01</v>
          </cell>
          <cell r="D5427" t="str">
            <v>20</v>
          </cell>
          <cell r="E5427" t="str">
            <v>14</v>
          </cell>
          <cell r="F5427" t="str">
            <v>80</v>
          </cell>
          <cell r="G5427" t="str">
            <v>1</v>
          </cell>
          <cell r="H5427" t="str">
            <v>22</v>
          </cell>
          <cell r="I5427" t="str">
            <v>0</v>
          </cell>
          <cell r="J5427">
            <v>176925</v>
          </cell>
          <cell r="K5427">
            <v>198400</v>
          </cell>
          <cell r="L5427">
            <v>23252</v>
          </cell>
          <cell r="M5427">
            <v>20000</v>
          </cell>
          <cell r="N5427">
            <v>20000</v>
          </cell>
          <cell r="O5427">
            <v>20000</v>
          </cell>
        </row>
        <row r="5428">
          <cell r="A5428" t="str">
            <v>12</v>
          </cell>
          <cell r="B5428" t="str">
            <v>01</v>
          </cell>
          <cell r="C5428" t="str">
            <v>01</v>
          </cell>
          <cell r="D5428" t="str">
            <v>20</v>
          </cell>
          <cell r="E5428" t="str">
            <v>20</v>
          </cell>
          <cell r="F5428" t="str">
            <v>03</v>
          </cell>
          <cell r="G5428" t="str">
            <v>1</v>
          </cell>
          <cell r="H5428" t="str">
            <v>22</v>
          </cell>
          <cell r="I5428" t="str">
            <v>0</v>
          </cell>
          <cell r="J5428">
            <v>2604</v>
          </cell>
          <cell r="K5428">
            <v>4000</v>
          </cell>
          <cell r="L5428">
            <v>0</v>
          </cell>
          <cell r="M5428">
            <v>0</v>
          </cell>
          <cell r="N5428">
            <v>0</v>
          </cell>
          <cell r="O5428">
            <v>0</v>
          </cell>
        </row>
        <row r="5429">
          <cell r="A5429" t="str">
            <v>12</v>
          </cell>
          <cell r="B5429" t="str">
            <v>01</v>
          </cell>
          <cell r="C5429" t="str">
            <v>01</v>
          </cell>
          <cell r="D5429" t="str">
            <v>25</v>
          </cell>
          <cell r="E5429" t="str">
            <v>10</v>
          </cell>
          <cell r="F5429" t="str">
            <v>11</v>
          </cell>
          <cell r="G5429" t="str">
            <v>1</v>
          </cell>
          <cell r="H5429" t="str">
            <v>40</v>
          </cell>
          <cell r="I5429" t="str">
            <v>0</v>
          </cell>
          <cell r="J5429">
            <v>1800</v>
          </cell>
          <cell r="K5429">
            <v>2000</v>
          </cell>
          <cell r="L5429">
            <v>0</v>
          </cell>
          <cell r="M5429">
            <v>7357</v>
          </cell>
          <cell r="N5429">
            <v>7357</v>
          </cell>
          <cell r="O5429">
            <v>7357</v>
          </cell>
        </row>
        <row r="5430">
          <cell r="A5430" t="str">
            <v>12</v>
          </cell>
          <cell r="B5430" t="str">
            <v>01</v>
          </cell>
          <cell r="C5430" t="str">
            <v>01</v>
          </cell>
          <cell r="D5430" t="str">
            <v>25</v>
          </cell>
          <cell r="E5430" t="str">
            <v>11</v>
          </cell>
          <cell r="F5430" t="str">
            <v>01</v>
          </cell>
          <cell r="G5430" t="str">
            <v>1</v>
          </cell>
          <cell r="H5430" t="str">
            <v>40</v>
          </cell>
          <cell r="I5430" t="str">
            <v>0</v>
          </cell>
          <cell r="J5430">
            <v>100</v>
          </cell>
          <cell r="K5430">
            <v>1</v>
          </cell>
          <cell r="L5430">
            <v>0</v>
          </cell>
          <cell r="M5430">
            <v>1</v>
          </cell>
          <cell r="N5430">
            <v>1</v>
          </cell>
          <cell r="O5430">
            <v>1</v>
          </cell>
        </row>
        <row r="5431">
          <cell r="A5431" t="str">
            <v>12</v>
          </cell>
          <cell r="B5431" t="str">
            <v>01</v>
          </cell>
          <cell r="C5431" t="str">
            <v>01</v>
          </cell>
          <cell r="D5431" t="str">
            <v>25</v>
          </cell>
          <cell r="E5431" t="str">
            <v>12</v>
          </cell>
          <cell r="F5431" t="str">
            <v>01</v>
          </cell>
          <cell r="G5431" t="str">
            <v>1</v>
          </cell>
          <cell r="H5431" t="str">
            <v>40</v>
          </cell>
          <cell r="I5431" t="str">
            <v>0</v>
          </cell>
          <cell r="J5431">
            <v>3675</v>
          </cell>
          <cell r="K5431">
            <v>20000</v>
          </cell>
          <cell r="L5431">
            <v>753</v>
          </cell>
          <cell r="M5431">
            <v>36225</v>
          </cell>
          <cell r="N5431">
            <v>36225</v>
          </cell>
          <cell r="O5431">
            <v>36225</v>
          </cell>
        </row>
        <row r="5432">
          <cell r="A5432" t="str">
            <v>12</v>
          </cell>
          <cell r="B5432" t="str">
            <v>01</v>
          </cell>
          <cell r="C5432" t="str">
            <v>01</v>
          </cell>
          <cell r="D5432" t="str">
            <v>25</v>
          </cell>
          <cell r="E5432" t="str">
            <v>12</v>
          </cell>
          <cell r="F5432" t="str">
            <v>03</v>
          </cell>
          <cell r="G5432" t="str">
            <v>1</v>
          </cell>
          <cell r="H5432" t="str">
            <v>40</v>
          </cell>
          <cell r="I5432" t="str">
            <v>0</v>
          </cell>
          <cell r="J5432">
            <v>0</v>
          </cell>
          <cell r="K5432">
            <v>999</v>
          </cell>
          <cell r="L5432">
            <v>229</v>
          </cell>
          <cell r="M5432">
            <v>2050</v>
          </cell>
          <cell r="N5432">
            <v>2050</v>
          </cell>
          <cell r="O5432">
            <v>2050</v>
          </cell>
        </row>
        <row r="5433">
          <cell r="A5433" t="str">
            <v>12</v>
          </cell>
          <cell r="B5433" t="str">
            <v>01</v>
          </cell>
          <cell r="C5433" t="str">
            <v>01</v>
          </cell>
          <cell r="D5433" t="str">
            <v>25</v>
          </cell>
          <cell r="E5433" t="str">
            <v>13</v>
          </cell>
          <cell r="F5433" t="str">
            <v>35</v>
          </cell>
          <cell r="G5433" t="str">
            <v>1</v>
          </cell>
          <cell r="H5433" t="str">
            <v>40</v>
          </cell>
          <cell r="I5433" t="str">
            <v>0</v>
          </cell>
          <cell r="J5433">
            <v>0</v>
          </cell>
          <cell r="K5433">
            <v>5000</v>
          </cell>
          <cell r="L5433">
            <v>0</v>
          </cell>
          <cell r="M5433">
            <v>8213</v>
          </cell>
          <cell r="N5433">
            <v>8213</v>
          </cell>
          <cell r="O5433">
            <v>8213</v>
          </cell>
        </row>
        <row r="5434">
          <cell r="A5434" t="str">
            <v>12</v>
          </cell>
          <cell r="B5434" t="str">
            <v>01</v>
          </cell>
          <cell r="C5434" t="str">
            <v>01</v>
          </cell>
          <cell r="D5434" t="str">
            <v>25</v>
          </cell>
          <cell r="E5434" t="str">
            <v>14</v>
          </cell>
          <cell r="F5434" t="str">
            <v>06</v>
          </cell>
          <cell r="G5434" t="str">
            <v>1</v>
          </cell>
          <cell r="H5434" t="str">
            <v>40</v>
          </cell>
          <cell r="I5434" t="str">
            <v>0</v>
          </cell>
          <cell r="J5434">
            <v>901</v>
          </cell>
          <cell r="K5434">
            <v>5000</v>
          </cell>
          <cell r="L5434">
            <v>4179</v>
          </cell>
          <cell r="M5434">
            <v>7224</v>
          </cell>
          <cell r="N5434">
            <v>7224</v>
          </cell>
          <cell r="O5434">
            <v>7224</v>
          </cell>
        </row>
        <row r="5435">
          <cell r="A5435" t="str">
            <v>12</v>
          </cell>
          <cell r="B5435" t="str">
            <v>01</v>
          </cell>
          <cell r="C5435" t="str">
            <v>01</v>
          </cell>
          <cell r="D5435" t="str">
            <v>25</v>
          </cell>
          <cell r="E5435" t="str">
            <v>14</v>
          </cell>
          <cell r="F5435" t="str">
            <v>14</v>
          </cell>
          <cell r="G5435" t="str">
            <v>1</v>
          </cell>
          <cell r="H5435" t="str">
            <v>40</v>
          </cell>
          <cell r="I5435" t="str">
            <v>0</v>
          </cell>
          <cell r="J5435">
            <v>0</v>
          </cell>
          <cell r="K5435">
            <v>3000</v>
          </cell>
          <cell r="L5435">
            <v>115</v>
          </cell>
          <cell r="M5435">
            <v>3827</v>
          </cell>
          <cell r="N5435">
            <v>3827</v>
          </cell>
          <cell r="O5435">
            <v>3827</v>
          </cell>
        </row>
        <row r="5436">
          <cell r="A5436" t="str">
            <v>12</v>
          </cell>
          <cell r="B5436" t="str">
            <v>01</v>
          </cell>
          <cell r="C5436" t="str">
            <v>01</v>
          </cell>
          <cell r="D5436" t="str">
            <v>25</v>
          </cell>
          <cell r="E5436" t="str">
            <v>14</v>
          </cell>
          <cell r="F5436" t="str">
            <v>17</v>
          </cell>
          <cell r="G5436" t="str">
            <v>1</v>
          </cell>
          <cell r="H5436" t="str">
            <v>40</v>
          </cell>
          <cell r="I5436" t="str">
            <v>0</v>
          </cell>
          <cell r="J5436">
            <v>16734</v>
          </cell>
          <cell r="K5436">
            <v>0</v>
          </cell>
          <cell r="L5436">
            <v>0</v>
          </cell>
          <cell r="M5436">
            <v>0</v>
          </cell>
          <cell r="N5436">
            <v>0</v>
          </cell>
          <cell r="O5436">
            <v>0</v>
          </cell>
        </row>
        <row r="5437">
          <cell r="A5437" t="str">
            <v>12</v>
          </cell>
          <cell r="B5437" t="str">
            <v>01</v>
          </cell>
          <cell r="C5437" t="str">
            <v>01</v>
          </cell>
          <cell r="D5437" t="str">
            <v>25</v>
          </cell>
          <cell r="E5437" t="str">
            <v>14</v>
          </cell>
          <cell r="F5437" t="str">
            <v>80</v>
          </cell>
          <cell r="G5437" t="str">
            <v>1</v>
          </cell>
          <cell r="H5437" t="str">
            <v>40</v>
          </cell>
          <cell r="I5437" t="str">
            <v>0</v>
          </cell>
          <cell r="J5437">
            <v>32885</v>
          </cell>
          <cell r="K5437">
            <v>50000</v>
          </cell>
          <cell r="L5437">
            <v>47336</v>
          </cell>
          <cell r="M5437">
            <v>91445</v>
          </cell>
          <cell r="N5437">
            <v>91445</v>
          </cell>
          <cell r="O5437">
            <v>91445</v>
          </cell>
        </row>
        <row r="5438">
          <cell r="A5438" t="str">
            <v>12</v>
          </cell>
          <cell r="B5438" t="str">
            <v>01</v>
          </cell>
          <cell r="C5438" t="str">
            <v>01</v>
          </cell>
          <cell r="D5438" t="str">
            <v>25</v>
          </cell>
          <cell r="E5438" t="str">
            <v>20</v>
          </cell>
          <cell r="F5438" t="str">
            <v>01</v>
          </cell>
          <cell r="G5438" t="str">
            <v>1</v>
          </cell>
          <cell r="H5438" t="str">
            <v>40</v>
          </cell>
          <cell r="I5438" t="str">
            <v>0</v>
          </cell>
          <cell r="J5438">
            <v>0</v>
          </cell>
          <cell r="K5438">
            <v>0</v>
          </cell>
          <cell r="L5438">
            <v>572</v>
          </cell>
          <cell r="M5438">
            <v>228</v>
          </cell>
          <cell r="N5438">
            <v>228</v>
          </cell>
          <cell r="O5438">
            <v>228</v>
          </cell>
        </row>
        <row r="5439">
          <cell r="A5439" t="str">
            <v>12</v>
          </cell>
          <cell r="B5439" t="str">
            <v>01</v>
          </cell>
          <cell r="C5439" t="str">
            <v>01</v>
          </cell>
          <cell r="D5439" t="str">
            <v>25</v>
          </cell>
          <cell r="E5439" t="str">
            <v>20</v>
          </cell>
          <cell r="F5439" t="str">
            <v>03</v>
          </cell>
          <cell r="G5439" t="str">
            <v>1</v>
          </cell>
          <cell r="H5439" t="str">
            <v>40</v>
          </cell>
          <cell r="I5439" t="str">
            <v>0</v>
          </cell>
          <cell r="J5439">
            <v>0</v>
          </cell>
          <cell r="K5439">
            <v>2000</v>
          </cell>
          <cell r="L5439">
            <v>150</v>
          </cell>
          <cell r="M5439">
            <v>1521</v>
          </cell>
          <cell r="N5439">
            <v>1521</v>
          </cell>
          <cell r="O5439">
            <v>1521</v>
          </cell>
        </row>
        <row r="5440">
          <cell r="A5440" t="str">
            <v>12</v>
          </cell>
          <cell r="B5440" t="str">
            <v>01</v>
          </cell>
          <cell r="C5440" t="str">
            <v>01</v>
          </cell>
          <cell r="D5440" t="str">
            <v>26</v>
          </cell>
          <cell r="E5440" t="str">
            <v>10</v>
          </cell>
          <cell r="F5440" t="str">
            <v>11</v>
          </cell>
          <cell r="G5440" t="str">
            <v>1</v>
          </cell>
          <cell r="H5440" t="str">
            <v>40</v>
          </cell>
          <cell r="I5440" t="str">
            <v>0</v>
          </cell>
          <cell r="J5440">
            <v>2100</v>
          </cell>
          <cell r="K5440">
            <v>2000</v>
          </cell>
          <cell r="L5440">
            <v>0</v>
          </cell>
          <cell r="M5440">
            <v>6185</v>
          </cell>
          <cell r="N5440">
            <v>6185</v>
          </cell>
          <cell r="O5440">
            <v>6185</v>
          </cell>
        </row>
        <row r="5441">
          <cell r="A5441" t="str">
            <v>12</v>
          </cell>
          <cell r="B5441" t="str">
            <v>01</v>
          </cell>
          <cell r="C5441" t="str">
            <v>01</v>
          </cell>
          <cell r="D5441" t="str">
            <v>26</v>
          </cell>
          <cell r="E5441" t="str">
            <v>11</v>
          </cell>
          <cell r="F5441" t="str">
            <v>01</v>
          </cell>
          <cell r="G5441" t="str">
            <v>1</v>
          </cell>
          <cell r="H5441" t="str">
            <v>40</v>
          </cell>
          <cell r="I5441" t="str">
            <v>0</v>
          </cell>
          <cell r="J5441">
            <v>0</v>
          </cell>
          <cell r="K5441">
            <v>1</v>
          </cell>
          <cell r="L5441">
            <v>0</v>
          </cell>
          <cell r="M5441">
            <v>1</v>
          </cell>
          <cell r="N5441">
            <v>1</v>
          </cell>
          <cell r="O5441">
            <v>1</v>
          </cell>
        </row>
        <row r="5442">
          <cell r="A5442" t="str">
            <v>12</v>
          </cell>
          <cell r="B5442" t="str">
            <v>01</v>
          </cell>
          <cell r="C5442" t="str">
            <v>01</v>
          </cell>
          <cell r="D5442" t="str">
            <v>26</v>
          </cell>
          <cell r="E5442" t="str">
            <v>12</v>
          </cell>
          <cell r="F5442" t="str">
            <v>01</v>
          </cell>
          <cell r="G5442" t="str">
            <v>1</v>
          </cell>
          <cell r="H5442" t="str">
            <v>40</v>
          </cell>
          <cell r="I5442" t="str">
            <v>0</v>
          </cell>
          <cell r="J5442">
            <v>11056</v>
          </cell>
          <cell r="K5442">
            <v>3000</v>
          </cell>
          <cell r="L5442">
            <v>519</v>
          </cell>
          <cell r="M5442">
            <v>22970</v>
          </cell>
          <cell r="N5442">
            <v>22970</v>
          </cell>
          <cell r="O5442">
            <v>22970</v>
          </cell>
        </row>
        <row r="5443">
          <cell r="A5443" t="str">
            <v>12</v>
          </cell>
          <cell r="B5443" t="str">
            <v>01</v>
          </cell>
          <cell r="C5443" t="str">
            <v>01</v>
          </cell>
          <cell r="D5443" t="str">
            <v>26</v>
          </cell>
          <cell r="E5443" t="str">
            <v>12</v>
          </cell>
          <cell r="F5443" t="str">
            <v>03</v>
          </cell>
          <cell r="G5443" t="str">
            <v>1</v>
          </cell>
          <cell r="H5443" t="str">
            <v>40</v>
          </cell>
          <cell r="I5443" t="str">
            <v>0</v>
          </cell>
          <cell r="J5443">
            <v>134</v>
          </cell>
          <cell r="K5443">
            <v>1000</v>
          </cell>
          <cell r="L5443">
            <v>586</v>
          </cell>
          <cell r="M5443">
            <v>1535</v>
          </cell>
          <cell r="N5443">
            <v>1535</v>
          </cell>
          <cell r="O5443">
            <v>1535</v>
          </cell>
        </row>
        <row r="5444">
          <cell r="A5444" t="str">
            <v>12</v>
          </cell>
          <cell r="B5444" t="str">
            <v>01</v>
          </cell>
          <cell r="C5444" t="str">
            <v>01</v>
          </cell>
          <cell r="D5444" t="str">
            <v>26</v>
          </cell>
          <cell r="E5444" t="str">
            <v>13</v>
          </cell>
          <cell r="F5444" t="str">
            <v>35</v>
          </cell>
          <cell r="G5444" t="str">
            <v>1</v>
          </cell>
          <cell r="H5444" t="str">
            <v>40</v>
          </cell>
          <cell r="I5444" t="str">
            <v>0</v>
          </cell>
          <cell r="J5444">
            <v>3910</v>
          </cell>
          <cell r="K5444">
            <v>1000</v>
          </cell>
          <cell r="L5444">
            <v>1234</v>
          </cell>
          <cell r="M5444">
            <v>4097</v>
          </cell>
          <cell r="N5444">
            <v>4097</v>
          </cell>
          <cell r="O5444">
            <v>4097</v>
          </cell>
        </row>
        <row r="5445">
          <cell r="A5445" t="str">
            <v>12</v>
          </cell>
          <cell r="B5445" t="str">
            <v>01</v>
          </cell>
          <cell r="C5445" t="str">
            <v>01</v>
          </cell>
          <cell r="D5445" t="str">
            <v>26</v>
          </cell>
          <cell r="E5445" t="str">
            <v>14</v>
          </cell>
          <cell r="F5445" t="str">
            <v>06</v>
          </cell>
          <cell r="G5445" t="str">
            <v>1</v>
          </cell>
          <cell r="H5445" t="str">
            <v>40</v>
          </cell>
          <cell r="I5445" t="str">
            <v>0</v>
          </cell>
          <cell r="J5445">
            <v>1509</v>
          </cell>
          <cell r="K5445">
            <v>999</v>
          </cell>
          <cell r="L5445">
            <v>644</v>
          </cell>
          <cell r="M5445">
            <v>3108</v>
          </cell>
          <cell r="N5445">
            <v>3108</v>
          </cell>
          <cell r="O5445">
            <v>3108</v>
          </cell>
        </row>
        <row r="5446">
          <cell r="A5446" t="str">
            <v>12</v>
          </cell>
          <cell r="B5446" t="str">
            <v>01</v>
          </cell>
          <cell r="C5446" t="str">
            <v>01</v>
          </cell>
          <cell r="D5446" t="str">
            <v>26</v>
          </cell>
          <cell r="E5446" t="str">
            <v>14</v>
          </cell>
          <cell r="F5446" t="str">
            <v>14</v>
          </cell>
          <cell r="G5446" t="str">
            <v>1</v>
          </cell>
          <cell r="H5446" t="str">
            <v>40</v>
          </cell>
          <cell r="I5446" t="str">
            <v>0</v>
          </cell>
          <cell r="J5446">
            <v>2742</v>
          </cell>
          <cell r="K5446">
            <v>1000</v>
          </cell>
          <cell r="L5446">
            <v>1485</v>
          </cell>
          <cell r="M5446">
            <v>1171</v>
          </cell>
          <cell r="N5446">
            <v>1171</v>
          </cell>
          <cell r="O5446">
            <v>1171</v>
          </cell>
        </row>
        <row r="5447">
          <cell r="A5447" t="str">
            <v>12</v>
          </cell>
          <cell r="B5447" t="str">
            <v>01</v>
          </cell>
          <cell r="C5447" t="str">
            <v>01</v>
          </cell>
          <cell r="D5447" t="str">
            <v>26</v>
          </cell>
          <cell r="E5447" t="str">
            <v>14</v>
          </cell>
          <cell r="F5447" t="str">
            <v>17</v>
          </cell>
          <cell r="G5447" t="str">
            <v>1</v>
          </cell>
          <cell r="H5447" t="str">
            <v>40</v>
          </cell>
          <cell r="I5447" t="str">
            <v>0</v>
          </cell>
          <cell r="J5447">
            <v>2513</v>
          </cell>
          <cell r="K5447">
            <v>0</v>
          </cell>
          <cell r="L5447">
            <v>0</v>
          </cell>
          <cell r="M5447">
            <v>0</v>
          </cell>
          <cell r="N5447">
            <v>0</v>
          </cell>
          <cell r="O5447">
            <v>0</v>
          </cell>
        </row>
        <row r="5448">
          <cell r="A5448" t="str">
            <v>12</v>
          </cell>
          <cell r="B5448" t="str">
            <v>01</v>
          </cell>
          <cell r="C5448" t="str">
            <v>01</v>
          </cell>
          <cell r="D5448" t="str">
            <v>26</v>
          </cell>
          <cell r="E5448" t="str">
            <v>14</v>
          </cell>
          <cell r="F5448" t="str">
            <v>18</v>
          </cell>
          <cell r="G5448" t="str">
            <v>1</v>
          </cell>
          <cell r="H5448" t="str">
            <v>40</v>
          </cell>
          <cell r="I5448" t="str">
            <v>0</v>
          </cell>
          <cell r="J5448">
            <v>0</v>
          </cell>
          <cell r="K5448">
            <v>0</v>
          </cell>
          <cell r="L5448">
            <v>0</v>
          </cell>
          <cell r="M5448">
            <v>128</v>
          </cell>
          <cell r="N5448">
            <v>128</v>
          </cell>
          <cell r="O5448">
            <v>128</v>
          </cell>
        </row>
        <row r="5449">
          <cell r="A5449" t="str">
            <v>12</v>
          </cell>
          <cell r="B5449" t="str">
            <v>01</v>
          </cell>
          <cell r="C5449" t="str">
            <v>01</v>
          </cell>
          <cell r="D5449" t="str">
            <v>26</v>
          </cell>
          <cell r="E5449" t="str">
            <v>14</v>
          </cell>
          <cell r="F5449" t="str">
            <v>80</v>
          </cell>
          <cell r="G5449" t="str">
            <v>1</v>
          </cell>
          <cell r="H5449" t="str">
            <v>40</v>
          </cell>
          <cell r="I5449" t="str">
            <v>0</v>
          </cell>
          <cell r="J5449">
            <v>20666</v>
          </cell>
          <cell r="K5449">
            <v>40000</v>
          </cell>
          <cell r="L5449">
            <v>30000</v>
          </cell>
          <cell r="M5449">
            <v>53064</v>
          </cell>
          <cell r="N5449">
            <v>53064</v>
          </cell>
          <cell r="O5449">
            <v>53064</v>
          </cell>
        </row>
        <row r="5450">
          <cell r="A5450" t="str">
            <v>12</v>
          </cell>
          <cell r="B5450" t="str">
            <v>01</v>
          </cell>
          <cell r="C5450" t="str">
            <v>01</v>
          </cell>
          <cell r="D5450" t="str">
            <v>26</v>
          </cell>
          <cell r="E5450" t="str">
            <v>20</v>
          </cell>
          <cell r="F5450" t="str">
            <v>03</v>
          </cell>
          <cell r="G5450" t="str">
            <v>1</v>
          </cell>
          <cell r="H5450" t="str">
            <v>40</v>
          </cell>
          <cell r="I5450" t="str">
            <v>0</v>
          </cell>
          <cell r="J5450">
            <v>0</v>
          </cell>
          <cell r="K5450">
            <v>1000</v>
          </cell>
          <cell r="L5450">
            <v>175</v>
          </cell>
          <cell r="M5450">
            <v>946</v>
          </cell>
          <cell r="N5450">
            <v>946</v>
          </cell>
          <cell r="O5450">
            <v>946</v>
          </cell>
        </row>
        <row r="5451">
          <cell r="A5451" t="str">
            <v>12</v>
          </cell>
          <cell r="B5451" t="str">
            <v>01</v>
          </cell>
          <cell r="C5451" t="str">
            <v>01</v>
          </cell>
          <cell r="D5451" t="str">
            <v>27</v>
          </cell>
          <cell r="E5451" t="str">
            <v>12</v>
          </cell>
          <cell r="F5451" t="str">
            <v>01</v>
          </cell>
          <cell r="G5451" t="str">
            <v>1</v>
          </cell>
          <cell r="H5451" t="str">
            <v>40</v>
          </cell>
          <cell r="I5451" t="str">
            <v>0</v>
          </cell>
          <cell r="J5451">
            <v>0</v>
          </cell>
          <cell r="K5451">
            <v>1</v>
          </cell>
          <cell r="L5451">
            <v>0</v>
          </cell>
          <cell r="M5451">
            <v>1000</v>
          </cell>
          <cell r="N5451">
            <v>1000</v>
          </cell>
          <cell r="O5451">
            <v>1000</v>
          </cell>
        </row>
        <row r="5452">
          <cell r="A5452" t="str">
            <v>12</v>
          </cell>
          <cell r="B5452" t="str">
            <v>01</v>
          </cell>
          <cell r="C5452" t="str">
            <v>01</v>
          </cell>
          <cell r="D5452" t="str">
            <v>27</v>
          </cell>
          <cell r="E5452" t="str">
            <v>14</v>
          </cell>
          <cell r="F5452" t="str">
            <v>06</v>
          </cell>
          <cell r="G5452" t="str">
            <v>1</v>
          </cell>
          <cell r="H5452" t="str">
            <v>40</v>
          </cell>
          <cell r="I5452" t="str">
            <v>0</v>
          </cell>
          <cell r="J5452">
            <v>0</v>
          </cell>
          <cell r="K5452">
            <v>0</v>
          </cell>
          <cell r="L5452">
            <v>0</v>
          </cell>
          <cell r="M5452">
            <v>100</v>
          </cell>
          <cell r="N5452">
            <v>100</v>
          </cell>
          <cell r="O5452">
            <v>100</v>
          </cell>
        </row>
        <row r="5453">
          <cell r="A5453" t="str">
            <v>12</v>
          </cell>
          <cell r="B5453" t="str">
            <v>01</v>
          </cell>
          <cell r="C5453" t="str">
            <v>01</v>
          </cell>
          <cell r="D5453" t="str">
            <v>27</v>
          </cell>
          <cell r="E5453" t="str">
            <v>14</v>
          </cell>
          <cell r="F5453" t="str">
            <v>80</v>
          </cell>
          <cell r="G5453" t="str">
            <v>1</v>
          </cell>
          <cell r="H5453" t="str">
            <v>40</v>
          </cell>
          <cell r="I5453" t="str">
            <v>0</v>
          </cell>
          <cell r="J5453">
            <v>0</v>
          </cell>
          <cell r="K5453">
            <v>1</v>
          </cell>
          <cell r="L5453">
            <v>20324</v>
          </cell>
          <cell r="M5453">
            <v>3987</v>
          </cell>
          <cell r="N5453">
            <v>3987</v>
          </cell>
          <cell r="O5453">
            <v>3987</v>
          </cell>
        </row>
        <row r="5454">
          <cell r="A5454" t="str">
            <v>12</v>
          </cell>
          <cell r="B5454" t="str">
            <v>01</v>
          </cell>
          <cell r="C5454" t="str">
            <v>01</v>
          </cell>
          <cell r="D5454" t="str">
            <v>27</v>
          </cell>
          <cell r="E5454" t="str">
            <v>20</v>
          </cell>
          <cell r="F5454" t="str">
            <v>04</v>
          </cell>
          <cell r="G5454" t="str">
            <v>1</v>
          </cell>
          <cell r="H5454" t="str">
            <v>40</v>
          </cell>
          <cell r="I5454" t="str">
            <v>0</v>
          </cell>
          <cell r="J5454">
            <v>0</v>
          </cell>
          <cell r="K5454">
            <v>0</v>
          </cell>
          <cell r="L5454">
            <v>0</v>
          </cell>
          <cell r="M5454">
            <v>1400</v>
          </cell>
          <cell r="N5454">
            <v>1400</v>
          </cell>
          <cell r="O5454">
            <v>1400</v>
          </cell>
        </row>
        <row r="5455">
          <cell r="A5455" t="str">
            <v>12</v>
          </cell>
          <cell r="B5455" t="str">
            <v>01</v>
          </cell>
          <cell r="C5455" t="str">
            <v>01</v>
          </cell>
          <cell r="D5455" t="str">
            <v>28</v>
          </cell>
          <cell r="E5455" t="str">
            <v>10</v>
          </cell>
          <cell r="F5455" t="str">
            <v>11</v>
          </cell>
          <cell r="G5455" t="str">
            <v>1</v>
          </cell>
          <cell r="H5455" t="str">
            <v>40</v>
          </cell>
          <cell r="I5455" t="str">
            <v>0</v>
          </cell>
          <cell r="J5455">
            <v>0</v>
          </cell>
          <cell r="K5455">
            <v>500</v>
          </cell>
          <cell r="L5455">
            <v>0</v>
          </cell>
          <cell r="M5455">
            <v>500</v>
          </cell>
          <cell r="N5455">
            <v>500</v>
          </cell>
          <cell r="O5455">
            <v>500</v>
          </cell>
        </row>
        <row r="5456">
          <cell r="A5456" t="str">
            <v>12</v>
          </cell>
          <cell r="B5456" t="str">
            <v>01</v>
          </cell>
          <cell r="C5456" t="str">
            <v>01</v>
          </cell>
          <cell r="D5456" t="str">
            <v>28</v>
          </cell>
          <cell r="E5456" t="str">
            <v>12</v>
          </cell>
          <cell r="F5456" t="str">
            <v>01</v>
          </cell>
          <cell r="G5456" t="str">
            <v>1</v>
          </cell>
          <cell r="H5456" t="str">
            <v>40</v>
          </cell>
          <cell r="I5456" t="str">
            <v>0</v>
          </cell>
          <cell r="J5456">
            <v>0</v>
          </cell>
          <cell r="K5456">
            <v>3000</v>
          </cell>
          <cell r="L5456">
            <v>0</v>
          </cell>
          <cell r="M5456">
            <v>3000</v>
          </cell>
          <cell r="N5456">
            <v>3000</v>
          </cell>
          <cell r="O5456">
            <v>3000</v>
          </cell>
        </row>
        <row r="5457">
          <cell r="A5457" t="str">
            <v>12</v>
          </cell>
          <cell r="B5457" t="str">
            <v>01</v>
          </cell>
          <cell r="C5457" t="str">
            <v>01</v>
          </cell>
          <cell r="D5457" t="str">
            <v>28</v>
          </cell>
          <cell r="E5457" t="str">
            <v>14</v>
          </cell>
          <cell r="F5457" t="str">
            <v>14</v>
          </cell>
          <cell r="G5457" t="str">
            <v>1</v>
          </cell>
          <cell r="H5457" t="str">
            <v>40</v>
          </cell>
          <cell r="I5457" t="str">
            <v>0</v>
          </cell>
          <cell r="J5457">
            <v>0</v>
          </cell>
          <cell r="K5457">
            <v>2000</v>
          </cell>
          <cell r="L5457">
            <v>0</v>
          </cell>
          <cell r="M5457">
            <v>2000</v>
          </cell>
          <cell r="N5457">
            <v>2000</v>
          </cell>
          <cell r="O5457">
            <v>2000</v>
          </cell>
        </row>
        <row r="5458">
          <cell r="A5458" t="str">
            <v>12</v>
          </cell>
          <cell r="B5458" t="str">
            <v>01</v>
          </cell>
          <cell r="C5458" t="str">
            <v>01</v>
          </cell>
          <cell r="D5458" t="str">
            <v>28</v>
          </cell>
          <cell r="E5458" t="str">
            <v>14</v>
          </cell>
          <cell r="F5458" t="str">
            <v>80</v>
          </cell>
          <cell r="G5458" t="str">
            <v>1</v>
          </cell>
          <cell r="H5458" t="str">
            <v>40</v>
          </cell>
          <cell r="I5458" t="str">
            <v>0</v>
          </cell>
          <cell r="J5458">
            <v>0</v>
          </cell>
          <cell r="K5458">
            <v>8000</v>
          </cell>
          <cell r="L5458">
            <v>0</v>
          </cell>
          <cell r="M5458">
            <v>8000</v>
          </cell>
          <cell r="N5458">
            <v>8000</v>
          </cell>
          <cell r="O5458">
            <v>8000</v>
          </cell>
        </row>
        <row r="5459">
          <cell r="A5459" t="str">
            <v>12</v>
          </cell>
          <cell r="B5459" t="str">
            <v>01</v>
          </cell>
          <cell r="C5459" t="str">
            <v>01</v>
          </cell>
          <cell r="D5459" t="str">
            <v>29</v>
          </cell>
          <cell r="E5459" t="str">
            <v>10</v>
          </cell>
          <cell r="F5459" t="str">
            <v>11</v>
          </cell>
          <cell r="G5459" t="str">
            <v>1</v>
          </cell>
          <cell r="H5459" t="str">
            <v>40</v>
          </cell>
          <cell r="I5459" t="str">
            <v>0</v>
          </cell>
          <cell r="J5459">
            <v>0</v>
          </cell>
          <cell r="K5459">
            <v>0</v>
          </cell>
          <cell r="L5459">
            <v>2940</v>
          </cell>
          <cell r="M5459">
            <v>260</v>
          </cell>
          <cell r="N5459">
            <v>260</v>
          </cell>
          <cell r="O5459">
            <v>260</v>
          </cell>
        </row>
        <row r="5460">
          <cell r="A5460" t="str">
            <v>12</v>
          </cell>
          <cell r="B5460" t="str">
            <v>01</v>
          </cell>
          <cell r="C5460" t="str">
            <v>01</v>
          </cell>
          <cell r="D5460" t="str">
            <v>29</v>
          </cell>
          <cell r="E5460" t="str">
            <v>12</v>
          </cell>
          <cell r="F5460" t="str">
            <v>01</v>
          </cell>
          <cell r="G5460" t="str">
            <v>1</v>
          </cell>
          <cell r="H5460" t="str">
            <v>40</v>
          </cell>
          <cell r="I5460" t="str">
            <v>0</v>
          </cell>
          <cell r="J5460">
            <v>0</v>
          </cell>
          <cell r="K5460">
            <v>0</v>
          </cell>
          <cell r="L5460">
            <v>2936</v>
          </cell>
          <cell r="M5460">
            <v>864</v>
          </cell>
          <cell r="N5460">
            <v>864</v>
          </cell>
          <cell r="O5460">
            <v>864</v>
          </cell>
        </row>
        <row r="5461">
          <cell r="A5461" t="str">
            <v>12</v>
          </cell>
          <cell r="B5461" t="str">
            <v>01</v>
          </cell>
          <cell r="C5461" t="str">
            <v>01</v>
          </cell>
          <cell r="D5461" t="str">
            <v>29</v>
          </cell>
          <cell r="E5461" t="str">
            <v>12</v>
          </cell>
          <cell r="F5461" t="str">
            <v>03</v>
          </cell>
          <cell r="G5461" t="str">
            <v>1</v>
          </cell>
          <cell r="H5461" t="str">
            <v>40</v>
          </cell>
          <cell r="I5461" t="str">
            <v>0</v>
          </cell>
          <cell r="J5461">
            <v>0</v>
          </cell>
          <cell r="K5461">
            <v>0</v>
          </cell>
          <cell r="L5461">
            <v>0</v>
          </cell>
          <cell r="M5461">
            <v>1000</v>
          </cell>
          <cell r="N5461">
            <v>1000</v>
          </cell>
          <cell r="O5461">
            <v>1000</v>
          </cell>
        </row>
        <row r="5462">
          <cell r="A5462" t="str">
            <v>12</v>
          </cell>
          <cell r="B5462" t="str">
            <v>01</v>
          </cell>
          <cell r="C5462" t="str">
            <v>01</v>
          </cell>
          <cell r="D5462" t="str">
            <v>29</v>
          </cell>
          <cell r="E5462" t="str">
            <v>14</v>
          </cell>
          <cell r="F5462" t="str">
            <v>06</v>
          </cell>
          <cell r="G5462" t="str">
            <v>1</v>
          </cell>
          <cell r="H5462" t="str">
            <v>40</v>
          </cell>
          <cell r="I5462" t="str">
            <v>0</v>
          </cell>
          <cell r="J5462">
            <v>0</v>
          </cell>
          <cell r="K5462">
            <v>0</v>
          </cell>
          <cell r="L5462">
            <v>5102</v>
          </cell>
          <cell r="M5462">
            <v>813</v>
          </cell>
          <cell r="N5462">
            <v>813</v>
          </cell>
          <cell r="O5462">
            <v>813</v>
          </cell>
        </row>
        <row r="5463">
          <cell r="A5463" t="str">
            <v>12</v>
          </cell>
          <cell r="B5463" t="str">
            <v>01</v>
          </cell>
          <cell r="C5463" t="str">
            <v>01</v>
          </cell>
          <cell r="D5463" t="str">
            <v>29</v>
          </cell>
          <cell r="E5463" t="str">
            <v>14</v>
          </cell>
          <cell r="F5463" t="str">
            <v>07</v>
          </cell>
          <cell r="G5463" t="str">
            <v>1</v>
          </cell>
          <cell r="H5463" t="str">
            <v>40</v>
          </cell>
          <cell r="I5463" t="str">
            <v>0</v>
          </cell>
          <cell r="J5463">
            <v>0</v>
          </cell>
          <cell r="K5463">
            <v>0</v>
          </cell>
          <cell r="L5463">
            <v>1085</v>
          </cell>
          <cell r="M5463">
            <v>0</v>
          </cell>
          <cell r="N5463">
            <v>0</v>
          </cell>
          <cell r="O5463">
            <v>0</v>
          </cell>
        </row>
        <row r="5464">
          <cell r="A5464" t="str">
            <v>12</v>
          </cell>
          <cell r="B5464" t="str">
            <v>01</v>
          </cell>
          <cell r="C5464" t="str">
            <v>01</v>
          </cell>
          <cell r="D5464" t="str">
            <v>29</v>
          </cell>
          <cell r="E5464" t="str">
            <v>14</v>
          </cell>
          <cell r="F5464" t="str">
            <v>14</v>
          </cell>
          <cell r="G5464" t="str">
            <v>1</v>
          </cell>
          <cell r="H5464" t="str">
            <v>40</v>
          </cell>
          <cell r="I5464" t="str">
            <v>0</v>
          </cell>
          <cell r="J5464">
            <v>0</v>
          </cell>
          <cell r="K5464">
            <v>0</v>
          </cell>
          <cell r="L5464">
            <v>7239</v>
          </cell>
          <cell r="M5464">
            <v>13071</v>
          </cell>
          <cell r="N5464">
            <v>13071</v>
          </cell>
          <cell r="O5464">
            <v>13071</v>
          </cell>
        </row>
        <row r="5465">
          <cell r="A5465" t="str">
            <v>12</v>
          </cell>
          <cell r="B5465" t="str">
            <v>01</v>
          </cell>
          <cell r="C5465" t="str">
            <v>01</v>
          </cell>
          <cell r="D5465" t="str">
            <v>30</v>
          </cell>
          <cell r="E5465" t="str">
            <v>10</v>
          </cell>
          <cell r="F5465" t="str">
            <v>11</v>
          </cell>
          <cell r="G5465" t="str">
            <v>1</v>
          </cell>
          <cell r="H5465" t="str">
            <v>40</v>
          </cell>
          <cell r="I5465" t="str">
            <v>0</v>
          </cell>
          <cell r="J5465">
            <v>0</v>
          </cell>
          <cell r="K5465">
            <v>0</v>
          </cell>
          <cell r="L5465">
            <v>3920</v>
          </cell>
          <cell r="M5465">
            <v>0</v>
          </cell>
          <cell r="N5465">
            <v>0</v>
          </cell>
          <cell r="O5465">
            <v>0</v>
          </cell>
        </row>
        <row r="5466">
          <cell r="A5466" t="str">
            <v>12</v>
          </cell>
          <cell r="B5466" t="str">
            <v>01</v>
          </cell>
          <cell r="C5466" t="str">
            <v>01</v>
          </cell>
          <cell r="D5466" t="str">
            <v>30</v>
          </cell>
          <cell r="E5466" t="str">
            <v>12</v>
          </cell>
          <cell r="F5466" t="str">
            <v>01</v>
          </cell>
          <cell r="G5466" t="str">
            <v>1</v>
          </cell>
          <cell r="H5466" t="str">
            <v>40</v>
          </cell>
          <cell r="I5466" t="str">
            <v>0</v>
          </cell>
          <cell r="J5466">
            <v>0</v>
          </cell>
          <cell r="K5466">
            <v>0</v>
          </cell>
          <cell r="L5466">
            <v>4475</v>
          </cell>
          <cell r="M5466">
            <v>5445</v>
          </cell>
          <cell r="N5466">
            <v>5445</v>
          </cell>
          <cell r="O5466">
            <v>5445</v>
          </cell>
        </row>
        <row r="5467">
          <cell r="A5467" t="str">
            <v>12</v>
          </cell>
          <cell r="B5467" t="str">
            <v>01</v>
          </cell>
          <cell r="C5467" t="str">
            <v>01</v>
          </cell>
          <cell r="D5467" t="str">
            <v>30</v>
          </cell>
          <cell r="E5467" t="str">
            <v>12</v>
          </cell>
          <cell r="F5467" t="str">
            <v>03</v>
          </cell>
          <cell r="G5467" t="str">
            <v>1</v>
          </cell>
          <cell r="H5467" t="str">
            <v>40</v>
          </cell>
          <cell r="I5467" t="str">
            <v>0</v>
          </cell>
          <cell r="J5467">
            <v>0</v>
          </cell>
          <cell r="K5467">
            <v>0</v>
          </cell>
          <cell r="L5467">
            <v>0</v>
          </cell>
          <cell r="M5467">
            <v>1000</v>
          </cell>
          <cell r="N5467">
            <v>1000</v>
          </cell>
          <cell r="O5467">
            <v>1000</v>
          </cell>
        </row>
        <row r="5468">
          <cell r="A5468" t="str">
            <v>12</v>
          </cell>
          <cell r="B5468" t="str">
            <v>01</v>
          </cell>
          <cell r="C5468" t="str">
            <v>01</v>
          </cell>
          <cell r="D5468" t="str">
            <v>30</v>
          </cell>
          <cell r="E5468" t="str">
            <v>14</v>
          </cell>
          <cell r="F5468" t="str">
            <v>06</v>
          </cell>
          <cell r="G5468" t="str">
            <v>1</v>
          </cell>
          <cell r="H5468" t="str">
            <v>40</v>
          </cell>
          <cell r="I5468" t="str">
            <v>0</v>
          </cell>
          <cell r="J5468">
            <v>0</v>
          </cell>
          <cell r="K5468">
            <v>0</v>
          </cell>
          <cell r="L5468">
            <v>914</v>
          </cell>
          <cell r="M5468">
            <v>686</v>
          </cell>
          <cell r="N5468">
            <v>686</v>
          </cell>
          <cell r="O5468">
            <v>686</v>
          </cell>
        </row>
        <row r="5469">
          <cell r="A5469" t="str">
            <v>12</v>
          </cell>
          <cell r="B5469" t="str">
            <v>01</v>
          </cell>
          <cell r="C5469" t="str">
            <v>01</v>
          </cell>
          <cell r="D5469" t="str">
            <v>30</v>
          </cell>
          <cell r="E5469" t="str">
            <v>14</v>
          </cell>
          <cell r="F5469" t="str">
            <v>07</v>
          </cell>
          <cell r="G5469" t="str">
            <v>1</v>
          </cell>
          <cell r="H5469" t="str">
            <v>40</v>
          </cell>
          <cell r="I5469" t="str">
            <v>0</v>
          </cell>
          <cell r="J5469">
            <v>0</v>
          </cell>
          <cell r="K5469">
            <v>0</v>
          </cell>
          <cell r="L5469">
            <v>1004</v>
          </cell>
          <cell r="M5469">
            <v>196</v>
          </cell>
          <cell r="N5469">
            <v>196</v>
          </cell>
          <cell r="O5469">
            <v>196</v>
          </cell>
        </row>
        <row r="5470">
          <cell r="A5470" t="str">
            <v>12</v>
          </cell>
          <cell r="B5470" t="str">
            <v>01</v>
          </cell>
          <cell r="C5470" t="str">
            <v>01</v>
          </cell>
          <cell r="D5470" t="str">
            <v>30</v>
          </cell>
          <cell r="E5470" t="str">
            <v>14</v>
          </cell>
          <cell r="F5470" t="str">
            <v>14</v>
          </cell>
          <cell r="G5470" t="str">
            <v>1</v>
          </cell>
          <cell r="H5470" t="str">
            <v>40</v>
          </cell>
          <cell r="I5470" t="str">
            <v>0</v>
          </cell>
          <cell r="J5470">
            <v>0</v>
          </cell>
          <cell r="K5470">
            <v>0</v>
          </cell>
          <cell r="L5470">
            <v>5130</v>
          </cell>
          <cell r="M5470">
            <v>4014</v>
          </cell>
          <cell r="N5470">
            <v>4014</v>
          </cell>
          <cell r="O5470">
            <v>4014</v>
          </cell>
        </row>
        <row r="5471">
          <cell r="A5471" t="str">
            <v>12</v>
          </cell>
          <cell r="B5471" t="str">
            <v>01</v>
          </cell>
          <cell r="C5471" t="str">
            <v>02</v>
          </cell>
          <cell r="D5471" t="str">
            <v>10</v>
          </cell>
          <cell r="E5471" t="str">
            <v>12</v>
          </cell>
          <cell r="F5471" t="str">
            <v>01</v>
          </cell>
          <cell r="G5471" t="str">
            <v>1</v>
          </cell>
          <cell r="H5471" t="str">
            <v>22</v>
          </cell>
          <cell r="I5471" t="str">
            <v>0</v>
          </cell>
          <cell r="J5471">
            <v>172</v>
          </cell>
          <cell r="K5471">
            <v>5000</v>
          </cell>
          <cell r="L5471">
            <v>1748</v>
          </cell>
          <cell r="M5471">
            <v>0</v>
          </cell>
          <cell r="N5471">
            <v>0</v>
          </cell>
          <cell r="O5471">
            <v>0</v>
          </cell>
        </row>
        <row r="5472">
          <cell r="A5472" t="str">
            <v>12</v>
          </cell>
          <cell r="B5472" t="str">
            <v>01</v>
          </cell>
          <cell r="C5472" t="str">
            <v>02</v>
          </cell>
          <cell r="D5472" t="str">
            <v>10</v>
          </cell>
          <cell r="E5472" t="str">
            <v>12</v>
          </cell>
          <cell r="F5472" t="str">
            <v>02</v>
          </cell>
          <cell r="G5472" t="str">
            <v>1</v>
          </cell>
          <cell r="H5472" t="str">
            <v>22</v>
          </cell>
          <cell r="I5472" t="str">
            <v>0</v>
          </cell>
          <cell r="J5472">
            <v>21427</v>
          </cell>
          <cell r="K5472">
            <v>0</v>
          </cell>
          <cell r="L5472">
            <v>0</v>
          </cell>
          <cell r="M5472">
            <v>0</v>
          </cell>
          <cell r="N5472">
            <v>0</v>
          </cell>
          <cell r="O5472">
            <v>0</v>
          </cell>
        </row>
        <row r="5473">
          <cell r="A5473" t="str">
            <v>12</v>
          </cell>
          <cell r="B5473" t="str">
            <v>01</v>
          </cell>
          <cell r="C5473" t="str">
            <v>02</v>
          </cell>
          <cell r="D5473" t="str">
            <v>10</v>
          </cell>
          <cell r="E5473" t="str">
            <v>14</v>
          </cell>
          <cell r="F5473" t="str">
            <v>06</v>
          </cell>
          <cell r="G5473" t="str">
            <v>1</v>
          </cell>
          <cell r="H5473" t="str">
            <v>22</v>
          </cell>
          <cell r="I5473" t="str">
            <v>0</v>
          </cell>
          <cell r="J5473">
            <v>906</v>
          </cell>
          <cell r="K5473">
            <v>0</v>
          </cell>
          <cell r="L5473">
            <v>0</v>
          </cell>
          <cell r="M5473">
            <v>0</v>
          </cell>
          <cell r="N5473">
            <v>0</v>
          </cell>
          <cell r="O5473">
            <v>0</v>
          </cell>
        </row>
        <row r="5474">
          <cell r="A5474" t="str">
            <v>12</v>
          </cell>
          <cell r="B5474" t="str">
            <v>01</v>
          </cell>
          <cell r="C5474" t="str">
            <v>02</v>
          </cell>
          <cell r="D5474" t="str">
            <v>10</v>
          </cell>
          <cell r="E5474" t="str">
            <v>14</v>
          </cell>
          <cell r="F5474" t="str">
            <v>14</v>
          </cell>
          <cell r="G5474" t="str">
            <v>1</v>
          </cell>
          <cell r="H5474" t="str">
            <v>22</v>
          </cell>
          <cell r="I5474" t="str">
            <v>0</v>
          </cell>
          <cell r="J5474">
            <v>0</v>
          </cell>
          <cell r="K5474">
            <v>5000</v>
          </cell>
          <cell r="L5474">
            <v>0</v>
          </cell>
          <cell r="M5474">
            <v>0</v>
          </cell>
          <cell r="N5474">
            <v>0</v>
          </cell>
          <cell r="O5474">
            <v>0</v>
          </cell>
        </row>
        <row r="5475">
          <cell r="A5475" t="str">
            <v>12</v>
          </cell>
          <cell r="B5475" t="str">
            <v>01</v>
          </cell>
          <cell r="C5475" t="str">
            <v>02</v>
          </cell>
          <cell r="D5475" t="str">
            <v>10</v>
          </cell>
          <cell r="E5475" t="str">
            <v>14</v>
          </cell>
          <cell r="F5475" t="str">
            <v>18</v>
          </cell>
          <cell r="G5475" t="str">
            <v>1</v>
          </cell>
          <cell r="H5475" t="str">
            <v>22</v>
          </cell>
          <cell r="I5475" t="str">
            <v>0</v>
          </cell>
          <cell r="J5475">
            <v>0</v>
          </cell>
          <cell r="K5475">
            <v>15000</v>
          </cell>
          <cell r="L5475">
            <v>0</v>
          </cell>
          <cell r="M5475">
            <v>0</v>
          </cell>
          <cell r="N5475">
            <v>0</v>
          </cell>
          <cell r="O5475">
            <v>0</v>
          </cell>
        </row>
        <row r="5476">
          <cell r="A5476" t="str">
            <v>12</v>
          </cell>
          <cell r="B5476" t="str">
            <v>01</v>
          </cell>
          <cell r="C5476" t="str">
            <v>02</v>
          </cell>
          <cell r="D5476" t="str">
            <v>10</v>
          </cell>
          <cell r="E5476" t="str">
            <v>14</v>
          </cell>
          <cell r="F5476" t="str">
            <v>31</v>
          </cell>
          <cell r="G5476" t="str">
            <v>1</v>
          </cell>
          <cell r="H5476" t="str">
            <v>22</v>
          </cell>
          <cell r="I5476" t="str">
            <v>0</v>
          </cell>
          <cell r="J5476">
            <v>337</v>
          </cell>
          <cell r="K5476">
            <v>0</v>
          </cell>
          <cell r="L5476">
            <v>103</v>
          </cell>
          <cell r="M5476">
            <v>0</v>
          </cell>
          <cell r="N5476">
            <v>0</v>
          </cell>
          <cell r="O5476">
            <v>0</v>
          </cell>
        </row>
        <row r="5477">
          <cell r="A5477" t="str">
            <v>12</v>
          </cell>
          <cell r="B5477" t="str">
            <v>01</v>
          </cell>
          <cell r="C5477" t="str">
            <v>02</v>
          </cell>
          <cell r="D5477" t="str">
            <v>10</v>
          </cell>
          <cell r="E5477" t="str">
            <v>14</v>
          </cell>
          <cell r="F5477" t="str">
            <v>80</v>
          </cell>
          <cell r="G5477" t="str">
            <v>1</v>
          </cell>
          <cell r="H5477" t="str">
            <v>22</v>
          </cell>
          <cell r="I5477" t="str">
            <v>0</v>
          </cell>
          <cell r="J5477">
            <v>117161</v>
          </cell>
          <cell r="K5477">
            <v>0</v>
          </cell>
          <cell r="L5477">
            <v>20644</v>
          </cell>
          <cell r="M5477">
            <v>25000</v>
          </cell>
          <cell r="N5477">
            <v>25000</v>
          </cell>
          <cell r="O5477">
            <v>25000</v>
          </cell>
        </row>
        <row r="5478">
          <cell r="A5478" t="str">
            <v>12</v>
          </cell>
          <cell r="B5478" t="str">
            <v>01</v>
          </cell>
          <cell r="C5478" t="str">
            <v>03</v>
          </cell>
          <cell r="D5478" t="str">
            <v>02</v>
          </cell>
          <cell r="E5478" t="str">
            <v>12</v>
          </cell>
          <cell r="F5478" t="str">
            <v>01</v>
          </cell>
          <cell r="G5478" t="str">
            <v>1</v>
          </cell>
          <cell r="H5478" t="str">
            <v>22</v>
          </cell>
          <cell r="I5478" t="str">
            <v>0</v>
          </cell>
          <cell r="J5478">
            <v>0</v>
          </cell>
          <cell r="K5478">
            <v>65000</v>
          </cell>
          <cell r="L5478">
            <v>14696</v>
          </cell>
          <cell r="M5478">
            <v>90278</v>
          </cell>
          <cell r="N5478">
            <v>90278</v>
          </cell>
          <cell r="O5478">
            <v>90278</v>
          </cell>
        </row>
        <row r="5479">
          <cell r="A5479" t="str">
            <v>12</v>
          </cell>
          <cell r="B5479" t="str">
            <v>01</v>
          </cell>
          <cell r="C5479" t="str">
            <v>03</v>
          </cell>
          <cell r="D5479" t="str">
            <v>02</v>
          </cell>
          <cell r="E5479" t="str">
            <v>12</v>
          </cell>
          <cell r="F5479" t="str">
            <v>04</v>
          </cell>
          <cell r="G5479" t="str">
            <v>1</v>
          </cell>
          <cell r="H5479" t="str">
            <v>22</v>
          </cell>
          <cell r="I5479" t="str">
            <v>0</v>
          </cell>
          <cell r="J5479">
            <v>0</v>
          </cell>
          <cell r="K5479">
            <v>1000</v>
          </cell>
          <cell r="L5479">
            <v>0</v>
          </cell>
          <cell r="M5479">
            <v>1389</v>
          </cell>
          <cell r="N5479">
            <v>1389</v>
          </cell>
          <cell r="O5479">
            <v>1389</v>
          </cell>
        </row>
        <row r="5480">
          <cell r="A5480" t="str">
            <v>12</v>
          </cell>
          <cell r="B5480" t="str">
            <v>01</v>
          </cell>
          <cell r="C5480" t="str">
            <v>03</v>
          </cell>
          <cell r="D5480" t="str">
            <v>02</v>
          </cell>
          <cell r="E5480" t="str">
            <v>14</v>
          </cell>
          <cell r="F5480" t="str">
            <v>06</v>
          </cell>
          <cell r="G5480" t="str">
            <v>1</v>
          </cell>
          <cell r="H5480" t="str">
            <v>22</v>
          </cell>
          <cell r="I5480" t="str">
            <v>0</v>
          </cell>
          <cell r="J5480">
            <v>0</v>
          </cell>
          <cell r="K5480">
            <v>20000</v>
          </cell>
          <cell r="L5480">
            <v>2639</v>
          </cell>
          <cell r="M5480">
            <v>27778</v>
          </cell>
          <cell r="N5480">
            <v>27778</v>
          </cell>
          <cell r="O5480">
            <v>27778</v>
          </cell>
        </row>
        <row r="5481">
          <cell r="A5481" t="str">
            <v>12</v>
          </cell>
          <cell r="B5481" t="str">
            <v>01</v>
          </cell>
          <cell r="C5481" t="str">
            <v>03</v>
          </cell>
          <cell r="D5481" t="str">
            <v>02</v>
          </cell>
          <cell r="E5481" t="str">
            <v>14</v>
          </cell>
          <cell r="F5481" t="str">
            <v>07</v>
          </cell>
          <cell r="G5481" t="str">
            <v>1</v>
          </cell>
          <cell r="H5481" t="str">
            <v>22</v>
          </cell>
          <cell r="I5481" t="str">
            <v>0</v>
          </cell>
          <cell r="J5481">
            <v>0</v>
          </cell>
          <cell r="K5481">
            <v>50000</v>
          </cell>
          <cell r="L5481">
            <v>0</v>
          </cell>
          <cell r="M5481">
            <v>69444</v>
          </cell>
          <cell r="N5481">
            <v>69444</v>
          </cell>
          <cell r="O5481">
            <v>69444</v>
          </cell>
        </row>
        <row r="5482">
          <cell r="A5482" t="str">
            <v>12</v>
          </cell>
          <cell r="B5482" t="str">
            <v>01</v>
          </cell>
          <cell r="C5482" t="str">
            <v>03</v>
          </cell>
          <cell r="D5482" t="str">
            <v>02</v>
          </cell>
          <cell r="E5482" t="str">
            <v>14</v>
          </cell>
          <cell r="F5482" t="str">
            <v>14</v>
          </cell>
          <cell r="G5482" t="str">
            <v>1</v>
          </cell>
          <cell r="H5482" t="str">
            <v>22</v>
          </cell>
          <cell r="I5482" t="str">
            <v>0</v>
          </cell>
          <cell r="J5482">
            <v>0</v>
          </cell>
          <cell r="K5482">
            <v>14000</v>
          </cell>
          <cell r="L5482">
            <v>0</v>
          </cell>
          <cell r="M5482">
            <v>19444</v>
          </cell>
          <cell r="N5482">
            <v>19444</v>
          </cell>
          <cell r="O5482">
            <v>19444</v>
          </cell>
        </row>
        <row r="5483">
          <cell r="A5483" t="str">
            <v>12</v>
          </cell>
          <cell r="B5483" t="str">
            <v>01</v>
          </cell>
          <cell r="C5483" t="str">
            <v>03</v>
          </cell>
          <cell r="D5483" t="str">
            <v>02</v>
          </cell>
          <cell r="E5483" t="str">
            <v>14</v>
          </cell>
          <cell r="F5483" t="str">
            <v>18</v>
          </cell>
          <cell r="G5483" t="str">
            <v>1</v>
          </cell>
          <cell r="H5483" t="str">
            <v>22</v>
          </cell>
          <cell r="I5483" t="str">
            <v>0</v>
          </cell>
          <cell r="J5483">
            <v>0</v>
          </cell>
          <cell r="K5483">
            <v>30000</v>
          </cell>
          <cell r="L5483">
            <v>24642</v>
          </cell>
          <cell r="M5483">
            <v>41667</v>
          </cell>
          <cell r="N5483">
            <v>41667</v>
          </cell>
          <cell r="O5483">
            <v>41667</v>
          </cell>
        </row>
        <row r="5484">
          <cell r="A5484" t="str">
            <v>12</v>
          </cell>
          <cell r="B5484" t="str">
            <v>01</v>
          </cell>
          <cell r="C5484" t="str">
            <v>03</v>
          </cell>
          <cell r="D5484" t="str">
            <v>02</v>
          </cell>
          <cell r="E5484" t="str">
            <v>14</v>
          </cell>
          <cell r="F5484" t="str">
            <v>80</v>
          </cell>
          <cell r="G5484" t="str">
            <v>1</v>
          </cell>
          <cell r="H5484" t="str">
            <v>22</v>
          </cell>
          <cell r="I5484" t="str">
            <v>0</v>
          </cell>
          <cell r="J5484">
            <v>0</v>
          </cell>
          <cell r="K5484">
            <v>160000</v>
          </cell>
          <cell r="L5484">
            <v>0</v>
          </cell>
          <cell r="M5484">
            <v>222222</v>
          </cell>
          <cell r="N5484">
            <v>222222</v>
          </cell>
          <cell r="O5484">
            <v>222222</v>
          </cell>
        </row>
        <row r="5485">
          <cell r="A5485" t="str">
            <v>12</v>
          </cell>
          <cell r="B5485" t="str">
            <v>01</v>
          </cell>
          <cell r="C5485" t="str">
            <v>03</v>
          </cell>
          <cell r="D5485" t="str">
            <v>02</v>
          </cell>
          <cell r="E5485" t="str">
            <v>20</v>
          </cell>
          <cell r="F5485" t="str">
            <v>03</v>
          </cell>
          <cell r="G5485" t="str">
            <v>1</v>
          </cell>
          <cell r="H5485" t="str">
            <v>22</v>
          </cell>
          <cell r="I5485" t="str">
            <v>0</v>
          </cell>
          <cell r="J5485">
            <v>0</v>
          </cell>
          <cell r="K5485">
            <v>20000</v>
          </cell>
          <cell r="L5485">
            <v>24735</v>
          </cell>
          <cell r="M5485">
            <v>27778</v>
          </cell>
          <cell r="N5485">
            <v>27778</v>
          </cell>
          <cell r="O5485">
            <v>27778</v>
          </cell>
        </row>
        <row r="5486">
          <cell r="A5486" t="str">
            <v>12</v>
          </cell>
          <cell r="B5486" t="str">
            <v>01</v>
          </cell>
          <cell r="C5486" t="str">
            <v>03</v>
          </cell>
          <cell r="D5486" t="str">
            <v>02</v>
          </cell>
          <cell r="E5486" t="str">
            <v>20</v>
          </cell>
          <cell r="F5486" t="str">
            <v>04</v>
          </cell>
          <cell r="G5486" t="str">
            <v>1</v>
          </cell>
          <cell r="H5486" t="str">
            <v>22</v>
          </cell>
          <cell r="I5486" t="str">
            <v>0</v>
          </cell>
          <cell r="J5486">
            <v>0</v>
          </cell>
          <cell r="K5486">
            <v>0</v>
          </cell>
          <cell r="L5486">
            <v>16500</v>
          </cell>
          <cell r="M5486">
            <v>0</v>
          </cell>
          <cell r="N5486">
            <v>0</v>
          </cell>
          <cell r="O5486">
            <v>0</v>
          </cell>
        </row>
        <row r="5487">
          <cell r="A5487" t="str">
            <v>12</v>
          </cell>
          <cell r="B5487" t="str">
            <v>01</v>
          </cell>
          <cell r="C5487" t="str">
            <v>03</v>
          </cell>
          <cell r="D5487" t="str">
            <v>03</v>
          </cell>
          <cell r="E5487" t="str">
            <v>14</v>
          </cell>
          <cell r="F5487" t="str">
            <v>80</v>
          </cell>
          <cell r="G5487" t="str">
            <v>1</v>
          </cell>
          <cell r="H5487" t="str">
            <v>53</v>
          </cell>
          <cell r="I5487" t="str">
            <v>0</v>
          </cell>
          <cell r="J5487">
            <v>93851</v>
          </cell>
          <cell r="K5487">
            <v>0</v>
          </cell>
          <cell r="L5487">
            <v>0</v>
          </cell>
          <cell r="M5487">
            <v>0</v>
          </cell>
          <cell r="N5487">
            <v>0</v>
          </cell>
          <cell r="O5487">
            <v>0</v>
          </cell>
        </row>
        <row r="5488">
          <cell r="A5488" t="str">
            <v>12</v>
          </cell>
          <cell r="B5488" t="str">
            <v>01</v>
          </cell>
          <cell r="C5488" t="str">
            <v>03</v>
          </cell>
          <cell r="D5488" t="str">
            <v>03</v>
          </cell>
          <cell r="E5488" t="str">
            <v>12</v>
          </cell>
          <cell r="F5488" t="str">
            <v>01</v>
          </cell>
          <cell r="G5488" t="str">
            <v>1</v>
          </cell>
          <cell r="H5488" t="str">
            <v>53</v>
          </cell>
          <cell r="I5488" t="str">
            <v>0</v>
          </cell>
          <cell r="J5488">
            <v>2563</v>
          </cell>
          <cell r="K5488">
            <v>0</v>
          </cell>
          <cell r="L5488">
            <v>0</v>
          </cell>
          <cell r="M5488">
            <v>0</v>
          </cell>
          <cell r="N5488">
            <v>0</v>
          </cell>
          <cell r="O5488">
            <v>0</v>
          </cell>
        </row>
        <row r="5489">
          <cell r="A5489" t="str">
            <v>12</v>
          </cell>
          <cell r="B5489" t="str">
            <v>01</v>
          </cell>
          <cell r="C5489" t="str">
            <v>03</v>
          </cell>
          <cell r="D5489" t="str">
            <v>03</v>
          </cell>
          <cell r="E5489" t="str">
            <v>12</v>
          </cell>
          <cell r="F5489" t="str">
            <v>05</v>
          </cell>
          <cell r="G5489" t="str">
            <v>1</v>
          </cell>
          <cell r="H5489" t="str">
            <v>53</v>
          </cell>
          <cell r="I5489" t="str">
            <v>0</v>
          </cell>
          <cell r="J5489">
            <v>84</v>
          </cell>
          <cell r="K5489">
            <v>0</v>
          </cell>
          <cell r="L5489">
            <v>0</v>
          </cell>
          <cell r="M5489">
            <v>0</v>
          </cell>
          <cell r="N5489">
            <v>0</v>
          </cell>
          <cell r="O5489">
            <v>0</v>
          </cell>
        </row>
        <row r="5490">
          <cell r="A5490" t="str">
            <v>12</v>
          </cell>
          <cell r="B5490" t="str">
            <v>01</v>
          </cell>
          <cell r="C5490" t="str">
            <v>03</v>
          </cell>
          <cell r="D5490" t="str">
            <v>03</v>
          </cell>
          <cell r="E5490" t="str">
            <v>14</v>
          </cell>
          <cell r="F5490" t="str">
            <v>06</v>
          </cell>
          <cell r="G5490" t="str">
            <v>1</v>
          </cell>
          <cell r="H5490" t="str">
            <v>53</v>
          </cell>
          <cell r="I5490" t="str">
            <v>0</v>
          </cell>
          <cell r="J5490">
            <v>12833</v>
          </cell>
          <cell r="K5490">
            <v>0</v>
          </cell>
          <cell r="L5490">
            <v>0</v>
          </cell>
          <cell r="M5490">
            <v>0</v>
          </cell>
          <cell r="N5490">
            <v>0</v>
          </cell>
          <cell r="O5490">
            <v>0</v>
          </cell>
        </row>
        <row r="5491">
          <cell r="A5491" t="str">
            <v>12</v>
          </cell>
          <cell r="B5491" t="str">
            <v>01</v>
          </cell>
          <cell r="C5491" t="str">
            <v>03</v>
          </cell>
          <cell r="D5491" t="str">
            <v>03</v>
          </cell>
          <cell r="E5491" t="str">
            <v>14</v>
          </cell>
          <cell r="F5491" t="str">
            <v>07</v>
          </cell>
          <cell r="G5491" t="str">
            <v>1</v>
          </cell>
          <cell r="H5491" t="str">
            <v>53</v>
          </cell>
          <cell r="I5491" t="str">
            <v>0</v>
          </cell>
          <cell r="J5491">
            <v>493</v>
          </cell>
          <cell r="K5491">
            <v>0</v>
          </cell>
          <cell r="L5491">
            <v>0</v>
          </cell>
          <cell r="M5491">
            <v>0</v>
          </cell>
          <cell r="N5491">
            <v>0</v>
          </cell>
          <cell r="O5491">
            <v>0</v>
          </cell>
        </row>
        <row r="5492">
          <cell r="A5492" t="str">
            <v>12</v>
          </cell>
          <cell r="B5492" t="str">
            <v>01</v>
          </cell>
          <cell r="C5492" t="str">
            <v>03</v>
          </cell>
          <cell r="D5492" t="str">
            <v>03</v>
          </cell>
          <cell r="E5492" t="str">
            <v>14</v>
          </cell>
          <cell r="F5492" t="str">
            <v>14</v>
          </cell>
          <cell r="G5492" t="str">
            <v>1</v>
          </cell>
          <cell r="H5492" t="str">
            <v>53</v>
          </cell>
          <cell r="I5492" t="str">
            <v>0</v>
          </cell>
          <cell r="J5492">
            <v>4918</v>
          </cell>
          <cell r="K5492">
            <v>0</v>
          </cell>
          <cell r="L5492">
            <v>0</v>
          </cell>
          <cell r="M5492">
            <v>0</v>
          </cell>
          <cell r="N5492">
            <v>0</v>
          </cell>
          <cell r="O5492">
            <v>0</v>
          </cell>
        </row>
        <row r="5493">
          <cell r="A5493" t="str">
            <v>12</v>
          </cell>
          <cell r="B5493" t="str">
            <v>01</v>
          </cell>
          <cell r="C5493" t="str">
            <v>03</v>
          </cell>
          <cell r="D5493" t="str">
            <v>03</v>
          </cell>
          <cell r="E5493" t="str">
            <v>14</v>
          </cell>
          <cell r="F5493" t="str">
            <v>31</v>
          </cell>
          <cell r="G5493" t="str">
            <v>1</v>
          </cell>
          <cell r="H5493" t="str">
            <v>53</v>
          </cell>
          <cell r="I5493" t="str">
            <v>0</v>
          </cell>
          <cell r="J5493">
            <v>140</v>
          </cell>
          <cell r="K5493">
            <v>0</v>
          </cell>
          <cell r="L5493">
            <v>0</v>
          </cell>
          <cell r="M5493">
            <v>0</v>
          </cell>
          <cell r="N5493">
            <v>0</v>
          </cell>
          <cell r="O5493">
            <v>0</v>
          </cell>
        </row>
        <row r="5494">
          <cell r="A5494" t="str">
            <v>12</v>
          </cell>
          <cell r="B5494" t="str">
            <v>01</v>
          </cell>
          <cell r="C5494" t="str">
            <v>03</v>
          </cell>
          <cell r="D5494" t="str">
            <v>03</v>
          </cell>
          <cell r="E5494" t="str">
            <v>20</v>
          </cell>
          <cell r="F5494" t="str">
            <v>03</v>
          </cell>
          <cell r="G5494" t="str">
            <v>1</v>
          </cell>
          <cell r="H5494" t="str">
            <v>53</v>
          </cell>
          <cell r="I5494" t="str">
            <v>0</v>
          </cell>
          <cell r="J5494">
            <v>7645</v>
          </cell>
          <cell r="K5494">
            <v>0</v>
          </cell>
          <cell r="L5494">
            <v>0</v>
          </cell>
          <cell r="M5494">
            <v>0</v>
          </cell>
          <cell r="N5494">
            <v>0</v>
          </cell>
          <cell r="O5494">
            <v>0</v>
          </cell>
        </row>
        <row r="5495">
          <cell r="A5495" t="str">
            <v>12</v>
          </cell>
          <cell r="B5495" t="str">
            <v>01</v>
          </cell>
          <cell r="C5495" t="str">
            <v>03</v>
          </cell>
          <cell r="D5495" t="str">
            <v>03</v>
          </cell>
          <cell r="E5495" t="str">
            <v>20</v>
          </cell>
          <cell r="F5495" t="str">
            <v>04</v>
          </cell>
          <cell r="G5495" t="str">
            <v>1</v>
          </cell>
          <cell r="H5495" t="str">
            <v>53</v>
          </cell>
          <cell r="I5495" t="str">
            <v>0</v>
          </cell>
          <cell r="J5495">
            <v>8122</v>
          </cell>
          <cell r="K5495">
            <v>0</v>
          </cell>
          <cell r="L5495">
            <v>0</v>
          </cell>
          <cell r="M5495">
            <v>0</v>
          </cell>
          <cell r="N5495">
            <v>0</v>
          </cell>
          <cell r="O5495">
            <v>0</v>
          </cell>
        </row>
        <row r="5496">
          <cell r="A5496" t="str">
            <v>12</v>
          </cell>
          <cell r="B5496" t="str">
            <v>01</v>
          </cell>
          <cell r="C5496" t="str">
            <v>03</v>
          </cell>
          <cell r="D5496" t="str">
            <v>04</v>
          </cell>
          <cell r="E5496" t="str">
            <v>12</v>
          </cell>
          <cell r="F5496" t="str">
            <v>01</v>
          </cell>
          <cell r="G5496" t="str">
            <v>1</v>
          </cell>
          <cell r="H5496" t="str">
            <v>22</v>
          </cell>
          <cell r="I5496" t="str">
            <v>0</v>
          </cell>
          <cell r="J5496">
            <v>0</v>
          </cell>
          <cell r="K5496">
            <v>500</v>
          </cell>
          <cell r="L5496">
            <v>0</v>
          </cell>
          <cell r="M5496">
            <v>500</v>
          </cell>
          <cell r="N5496">
            <v>0</v>
          </cell>
          <cell r="O5496">
            <v>0</v>
          </cell>
        </row>
        <row r="5497">
          <cell r="A5497" t="str">
            <v>12</v>
          </cell>
          <cell r="B5497" t="str">
            <v>01</v>
          </cell>
          <cell r="C5497" t="str">
            <v>03</v>
          </cell>
          <cell r="D5497" t="str">
            <v>04</v>
          </cell>
          <cell r="E5497" t="str">
            <v>12</v>
          </cell>
          <cell r="F5497" t="str">
            <v>02</v>
          </cell>
          <cell r="G5497" t="str">
            <v>1</v>
          </cell>
          <cell r="H5497" t="str">
            <v>22</v>
          </cell>
          <cell r="I5497" t="str">
            <v>0</v>
          </cell>
          <cell r="J5497">
            <v>0</v>
          </cell>
          <cell r="K5497">
            <v>1000</v>
          </cell>
          <cell r="L5497">
            <v>0</v>
          </cell>
          <cell r="M5497">
            <v>2000</v>
          </cell>
          <cell r="N5497">
            <v>0</v>
          </cell>
          <cell r="O5497">
            <v>0</v>
          </cell>
        </row>
        <row r="5498">
          <cell r="A5498" t="str">
            <v>12</v>
          </cell>
          <cell r="B5498" t="str">
            <v>01</v>
          </cell>
          <cell r="C5498" t="str">
            <v>03</v>
          </cell>
          <cell r="D5498" t="str">
            <v>04</v>
          </cell>
          <cell r="E5498" t="str">
            <v>12</v>
          </cell>
          <cell r="F5498" t="str">
            <v>03</v>
          </cell>
          <cell r="G5498" t="str">
            <v>1</v>
          </cell>
          <cell r="H5498" t="str">
            <v>22</v>
          </cell>
          <cell r="I5498" t="str">
            <v>0</v>
          </cell>
          <cell r="J5498">
            <v>0</v>
          </cell>
          <cell r="K5498">
            <v>200</v>
          </cell>
          <cell r="L5498">
            <v>0</v>
          </cell>
          <cell r="M5498">
            <v>0</v>
          </cell>
          <cell r="N5498">
            <v>0</v>
          </cell>
          <cell r="O5498">
            <v>0</v>
          </cell>
        </row>
        <row r="5499">
          <cell r="A5499" t="str">
            <v>12</v>
          </cell>
          <cell r="B5499" t="str">
            <v>01</v>
          </cell>
          <cell r="C5499" t="str">
            <v>03</v>
          </cell>
          <cell r="D5499" t="str">
            <v>04</v>
          </cell>
          <cell r="E5499" t="str">
            <v>13</v>
          </cell>
          <cell r="F5499" t="str">
            <v>38</v>
          </cell>
          <cell r="G5499" t="str">
            <v>1</v>
          </cell>
          <cell r="H5499" t="str">
            <v>22</v>
          </cell>
          <cell r="I5499" t="str">
            <v>0</v>
          </cell>
          <cell r="J5499">
            <v>0</v>
          </cell>
          <cell r="K5499">
            <v>0</v>
          </cell>
          <cell r="L5499">
            <v>0</v>
          </cell>
          <cell r="M5499">
            <v>22000</v>
          </cell>
          <cell r="N5499">
            <v>0</v>
          </cell>
          <cell r="O5499">
            <v>0</v>
          </cell>
        </row>
        <row r="5500">
          <cell r="A5500" t="str">
            <v>12</v>
          </cell>
          <cell r="B5500" t="str">
            <v>01</v>
          </cell>
          <cell r="C5500" t="str">
            <v>03</v>
          </cell>
          <cell r="D5500" t="str">
            <v>04</v>
          </cell>
          <cell r="E5500" t="str">
            <v>14</v>
          </cell>
          <cell r="F5500" t="str">
            <v>06</v>
          </cell>
          <cell r="G5500" t="str">
            <v>1</v>
          </cell>
          <cell r="H5500" t="str">
            <v>22</v>
          </cell>
          <cell r="I5500" t="str">
            <v>0</v>
          </cell>
          <cell r="J5500">
            <v>0</v>
          </cell>
          <cell r="K5500">
            <v>200</v>
          </cell>
          <cell r="L5500">
            <v>0</v>
          </cell>
          <cell r="M5500">
            <v>500</v>
          </cell>
          <cell r="N5500">
            <v>0</v>
          </cell>
          <cell r="O5500">
            <v>0</v>
          </cell>
        </row>
        <row r="5501">
          <cell r="A5501" t="str">
            <v>12</v>
          </cell>
          <cell r="B5501" t="str">
            <v>01</v>
          </cell>
          <cell r="C5501" t="str">
            <v>03</v>
          </cell>
          <cell r="D5501" t="str">
            <v>04</v>
          </cell>
          <cell r="E5501" t="str">
            <v>14</v>
          </cell>
          <cell r="F5501" t="str">
            <v>14</v>
          </cell>
          <cell r="G5501" t="str">
            <v>1</v>
          </cell>
          <cell r="H5501" t="str">
            <v>22</v>
          </cell>
          <cell r="I5501" t="str">
            <v>0</v>
          </cell>
          <cell r="J5501">
            <v>0</v>
          </cell>
          <cell r="K5501">
            <v>200</v>
          </cell>
          <cell r="L5501">
            <v>0</v>
          </cell>
          <cell r="M5501">
            <v>0</v>
          </cell>
          <cell r="N5501">
            <v>0</v>
          </cell>
          <cell r="O5501">
            <v>0</v>
          </cell>
        </row>
        <row r="5502">
          <cell r="A5502" t="str">
            <v>12</v>
          </cell>
          <cell r="B5502" t="str">
            <v>01</v>
          </cell>
          <cell r="C5502" t="str">
            <v>03</v>
          </cell>
          <cell r="D5502" t="str">
            <v>04</v>
          </cell>
          <cell r="E5502" t="str">
            <v>14</v>
          </cell>
          <cell r="F5502" t="str">
            <v>31</v>
          </cell>
          <cell r="G5502" t="str">
            <v>1</v>
          </cell>
          <cell r="H5502" t="str">
            <v>22</v>
          </cell>
          <cell r="I5502" t="str">
            <v>0</v>
          </cell>
          <cell r="J5502">
            <v>0</v>
          </cell>
          <cell r="K5502">
            <v>100</v>
          </cell>
          <cell r="L5502">
            <v>0</v>
          </cell>
          <cell r="M5502">
            <v>0</v>
          </cell>
          <cell r="N5502">
            <v>0</v>
          </cell>
          <cell r="O5502">
            <v>0</v>
          </cell>
        </row>
        <row r="5503">
          <cell r="A5503" t="str">
            <v>12</v>
          </cell>
          <cell r="B5503" t="str">
            <v>01</v>
          </cell>
          <cell r="C5503" t="str">
            <v>03</v>
          </cell>
          <cell r="D5503" t="str">
            <v>04</v>
          </cell>
          <cell r="E5503" t="str">
            <v>14</v>
          </cell>
          <cell r="F5503" t="str">
            <v>80</v>
          </cell>
          <cell r="G5503" t="str">
            <v>1</v>
          </cell>
          <cell r="H5503" t="str">
            <v>22</v>
          </cell>
          <cell r="I5503" t="str">
            <v>0</v>
          </cell>
          <cell r="J5503">
            <v>0</v>
          </cell>
          <cell r="K5503">
            <v>10000</v>
          </cell>
          <cell r="L5503">
            <v>9097</v>
          </cell>
          <cell r="M5503">
            <v>50000</v>
          </cell>
          <cell r="N5503">
            <v>0</v>
          </cell>
          <cell r="O5503">
            <v>0</v>
          </cell>
        </row>
        <row r="5504">
          <cell r="A5504" t="str">
            <v>12</v>
          </cell>
          <cell r="B5504" t="str">
            <v>01</v>
          </cell>
          <cell r="C5504" t="str">
            <v>03</v>
          </cell>
          <cell r="D5504" t="str">
            <v>13</v>
          </cell>
          <cell r="E5504" t="str">
            <v>10</v>
          </cell>
          <cell r="F5504" t="str">
            <v>04</v>
          </cell>
          <cell r="G5504" t="str">
            <v>1</v>
          </cell>
          <cell r="H5504" t="str">
            <v>22</v>
          </cell>
          <cell r="I5504" t="str">
            <v>0</v>
          </cell>
          <cell r="J5504">
            <v>91454</v>
          </cell>
          <cell r="K5504">
            <v>50500</v>
          </cell>
          <cell r="L5504">
            <v>28870</v>
          </cell>
          <cell r="M5504">
            <v>20000</v>
          </cell>
          <cell r="N5504">
            <v>20000</v>
          </cell>
          <cell r="O5504">
            <v>20000</v>
          </cell>
        </row>
        <row r="5505">
          <cell r="A5505" t="str">
            <v>12</v>
          </cell>
          <cell r="B5505" t="str">
            <v>01</v>
          </cell>
          <cell r="C5505" t="str">
            <v>03</v>
          </cell>
          <cell r="D5505" t="str">
            <v>13</v>
          </cell>
          <cell r="E5505" t="str">
            <v>12</v>
          </cell>
          <cell r="F5505" t="str">
            <v>01</v>
          </cell>
          <cell r="G5505" t="str">
            <v>1</v>
          </cell>
          <cell r="H5505" t="str">
            <v>22</v>
          </cell>
          <cell r="I5505" t="str">
            <v>0</v>
          </cell>
          <cell r="J5505">
            <v>3577</v>
          </cell>
          <cell r="K5505">
            <v>5000</v>
          </cell>
          <cell r="L5505">
            <v>0</v>
          </cell>
          <cell r="M5505">
            <v>1000</v>
          </cell>
          <cell r="N5505">
            <v>1000</v>
          </cell>
          <cell r="O5505">
            <v>1000</v>
          </cell>
        </row>
        <row r="5506">
          <cell r="A5506" t="str">
            <v>12</v>
          </cell>
          <cell r="B5506" t="str">
            <v>01</v>
          </cell>
          <cell r="C5506" t="str">
            <v>03</v>
          </cell>
          <cell r="D5506" t="str">
            <v>13</v>
          </cell>
          <cell r="E5506" t="str">
            <v>12</v>
          </cell>
          <cell r="F5506" t="str">
            <v>02</v>
          </cell>
          <cell r="G5506" t="str">
            <v>1</v>
          </cell>
          <cell r="H5506" t="str">
            <v>22</v>
          </cell>
          <cell r="I5506" t="str">
            <v>0</v>
          </cell>
          <cell r="J5506">
            <v>55867</v>
          </cell>
          <cell r="K5506">
            <v>50000</v>
          </cell>
          <cell r="L5506">
            <v>21956</v>
          </cell>
          <cell r="M5506">
            <v>20000</v>
          </cell>
          <cell r="N5506">
            <v>20000</v>
          </cell>
          <cell r="O5506">
            <v>20000</v>
          </cell>
        </row>
        <row r="5507">
          <cell r="A5507" t="str">
            <v>12</v>
          </cell>
          <cell r="B5507" t="str">
            <v>01</v>
          </cell>
          <cell r="C5507" t="str">
            <v>03</v>
          </cell>
          <cell r="D5507" t="str">
            <v>13</v>
          </cell>
          <cell r="E5507" t="str">
            <v>12</v>
          </cell>
          <cell r="F5507" t="str">
            <v>04</v>
          </cell>
          <cell r="G5507" t="str">
            <v>1</v>
          </cell>
          <cell r="H5507" t="str">
            <v>22</v>
          </cell>
          <cell r="I5507" t="str">
            <v>0</v>
          </cell>
          <cell r="J5507">
            <v>270</v>
          </cell>
          <cell r="K5507">
            <v>500</v>
          </cell>
          <cell r="L5507">
            <v>194</v>
          </cell>
          <cell r="M5507">
            <v>500</v>
          </cell>
          <cell r="N5507">
            <v>500</v>
          </cell>
          <cell r="O5507">
            <v>500</v>
          </cell>
        </row>
        <row r="5508">
          <cell r="A5508" t="str">
            <v>12</v>
          </cell>
          <cell r="B5508" t="str">
            <v>01</v>
          </cell>
          <cell r="C5508" t="str">
            <v>03</v>
          </cell>
          <cell r="D5508" t="str">
            <v>13</v>
          </cell>
          <cell r="E5508" t="str">
            <v>12</v>
          </cell>
          <cell r="F5508" t="str">
            <v>07</v>
          </cell>
          <cell r="G5508" t="str">
            <v>1</v>
          </cell>
          <cell r="H5508" t="str">
            <v>22</v>
          </cell>
          <cell r="I5508" t="str">
            <v>0</v>
          </cell>
          <cell r="J5508">
            <v>388</v>
          </cell>
          <cell r="K5508">
            <v>1000</v>
          </cell>
          <cell r="L5508">
            <v>0</v>
          </cell>
          <cell r="M5508">
            <v>0</v>
          </cell>
          <cell r="N5508">
            <v>0</v>
          </cell>
          <cell r="O5508">
            <v>0</v>
          </cell>
        </row>
        <row r="5509">
          <cell r="A5509" t="str">
            <v>12</v>
          </cell>
          <cell r="B5509" t="str">
            <v>01</v>
          </cell>
          <cell r="C5509" t="str">
            <v>03</v>
          </cell>
          <cell r="D5509" t="str">
            <v>13</v>
          </cell>
          <cell r="E5509" t="str">
            <v>12</v>
          </cell>
          <cell r="F5509" t="str">
            <v>10</v>
          </cell>
          <cell r="G5509" t="str">
            <v>1</v>
          </cell>
          <cell r="H5509" t="str">
            <v>22</v>
          </cell>
          <cell r="I5509" t="str">
            <v>0</v>
          </cell>
          <cell r="J5509">
            <v>2168</v>
          </cell>
          <cell r="K5509">
            <v>2000</v>
          </cell>
          <cell r="L5509">
            <v>0</v>
          </cell>
          <cell r="M5509">
            <v>0</v>
          </cell>
          <cell r="N5509">
            <v>0</v>
          </cell>
          <cell r="O5509">
            <v>0</v>
          </cell>
        </row>
        <row r="5510">
          <cell r="A5510" t="str">
            <v>12</v>
          </cell>
          <cell r="B5510" t="str">
            <v>01</v>
          </cell>
          <cell r="C5510" t="str">
            <v>03</v>
          </cell>
          <cell r="D5510" t="str">
            <v>13</v>
          </cell>
          <cell r="E5510" t="str">
            <v>13</v>
          </cell>
          <cell r="F5510" t="str">
            <v>01</v>
          </cell>
          <cell r="G5510" t="str">
            <v>1</v>
          </cell>
          <cell r="H5510" t="str">
            <v>22</v>
          </cell>
          <cell r="I5510" t="str">
            <v>0</v>
          </cell>
          <cell r="J5510">
            <v>313</v>
          </cell>
          <cell r="K5510">
            <v>0</v>
          </cell>
          <cell r="L5510">
            <v>4559</v>
          </cell>
          <cell r="M5510">
            <v>0</v>
          </cell>
          <cell r="N5510">
            <v>0</v>
          </cell>
          <cell r="O5510">
            <v>0</v>
          </cell>
        </row>
        <row r="5511">
          <cell r="A5511" t="str">
            <v>12</v>
          </cell>
          <cell r="B5511" t="str">
            <v>01</v>
          </cell>
          <cell r="C5511" t="str">
            <v>03</v>
          </cell>
          <cell r="D5511" t="str">
            <v>13</v>
          </cell>
          <cell r="E5511" t="str">
            <v>14</v>
          </cell>
          <cell r="F5511" t="str">
            <v>06</v>
          </cell>
          <cell r="G5511" t="str">
            <v>1</v>
          </cell>
          <cell r="H5511" t="str">
            <v>22</v>
          </cell>
          <cell r="I5511" t="str">
            <v>0</v>
          </cell>
          <cell r="J5511">
            <v>4184</v>
          </cell>
          <cell r="K5511">
            <v>10000</v>
          </cell>
          <cell r="L5511">
            <v>2560</v>
          </cell>
          <cell r="M5511">
            <v>5000</v>
          </cell>
          <cell r="N5511">
            <v>5000</v>
          </cell>
          <cell r="O5511">
            <v>5000</v>
          </cell>
        </row>
        <row r="5512">
          <cell r="A5512" t="str">
            <v>12</v>
          </cell>
          <cell r="B5512" t="str">
            <v>01</v>
          </cell>
          <cell r="C5512" t="str">
            <v>03</v>
          </cell>
          <cell r="D5512" t="str">
            <v>13</v>
          </cell>
          <cell r="E5512" t="str">
            <v>14</v>
          </cell>
          <cell r="F5512" t="str">
            <v>09</v>
          </cell>
          <cell r="G5512" t="str">
            <v>1</v>
          </cell>
          <cell r="H5512" t="str">
            <v>22</v>
          </cell>
          <cell r="I5512" t="str">
            <v>0</v>
          </cell>
          <cell r="J5512">
            <v>44591</v>
          </cell>
          <cell r="K5512">
            <v>0</v>
          </cell>
          <cell r="L5512">
            <v>0</v>
          </cell>
          <cell r="M5512">
            <v>0</v>
          </cell>
          <cell r="N5512">
            <v>0</v>
          </cell>
          <cell r="O5512">
            <v>0</v>
          </cell>
        </row>
        <row r="5513">
          <cell r="A5513" t="str">
            <v>12</v>
          </cell>
          <cell r="B5513" t="str">
            <v>01</v>
          </cell>
          <cell r="C5513" t="str">
            <v>03</v>
          </cell>
          <cell r="D5513" t="str">
            <v>13</v>
          </cell>
          <cell r="E5513" t="str">
            <v>14</v>
          </cell>
          <cell r="F5513" t="str">
            <v>17</v>
          </cell>
          <cell r="G5513" t="str">
            <v>1</v>
          </cell>
          <cell r="H5513" t="str">
            <v>22</v>
          </cell>
          <cell r="I5513" t="str">
            <v>0</v>
          </cell>
          <cell r="J5513">
            <v>465</v>
          </cell>
          <cell r="K5513">
            <v>0</v>
          </cell>
          <cell r="L5513">
            <v>0</v>
          </cell>
          <cell r="M5513">
            <v>0</v>
          </cell>
          <cell r="N5513">
            <v>0</v>
          </cell>
          <cell r="O5513">
            <v>0</v>
          </cell>
        </row>
        <row r="5514">
          <cell r="A5514" t="str">
            <v>12</v>
          </cell>
          <cell r="B5514" t="str">
            <v>01</v>
          </cell>
          <cell r="C5514" t="str">
            <v>03</v>
          </cell>
          <cell r="D5514" t="str">
            <v>13</v>
          </cell>
          <cell r="E5514" t="str">
            <v>14</v>
          </cell>
          <cell r="F5514" t="str">
            <v>18</v>
          </cell>
          <cell r="G5514" t="str">
            <v>1</v>
          </cell>
          <cell r="H5514" t="str">
            <v>22</v>
          </cell>
          <cell r="I5514" t="str">
            <v>0</v>
          </cell>
          <cell r="J5514">
            <v>1060</v>
          </cell>
          <cell r="K5514">
            <v>5000</v>
          </cell>
          <cell r="L5514">
            <v>0</v>
          </cell>
          <cell r="M5514">
            <v>1000</v>
          </cell>
          <cell r="N5514">
            <v>1000</v>
          </cell>
          <cell r="O5514">
            <v>1000</v>
          </cell>
        </row>
        <row r="5515">
          <cell r="A5515" t="str">
            <v>12</v>
          </cell>
          <cell r="B5515" t="str">
            <v>01</v>
          </cell>
          <cell r="C5515" t="str">
            <v>03</v>
          </cell>
          <cell r="D5515" t="str">
            <v>13</v>
          </cell>
          <cell r="E5515" t="str">
            <v>14</v>
          </cell>
          <cell r="F5515" t="str">
            <v>25</v>
          </cell>
          <cell r="G5515" t="str">
            <v>1</v>
          </cell>
          <cell r="H5515" t="str">
            <v>22</v>
          </cell>
          <cell r="I5515" t="str">
            <v>0</v>
          </cell>
          <cell r="J5515">
            <v>0</v>
          </cell>
          <cell r="K5515">
            <v>0</v>
          </cell>
          <cell r="L5515">
            <v>2450</v>
          </cell>
          <cell r="M5515">
            <v>0</v>
          </cell>
          <cell r="N5515">
            <v>0</v>
          </cell>
          <cell r="O5515">
            <v>0</v>
          </cell>
        </row>
        <row r="5516">
          <cell r="A5516" t="str">
            <v>12</v>
          </cell>
          <cell r="B5516" t="str">
            <v>01</v>
          </cell>
          <cell r="C5516" t="str">
            <v>03</v>
          </cell>
          <cell r="D5516" t="str">
            <v>13</v>
          </cell>
          <cell r="E5516" t="str">
            <v>14</v>
          </cell>
          <cell r="F5516" t="str">
            <v>31</v>
          </cell>
          <cell r="G5516" t="str">
            <v>1</v>
          </cell>
          <cell r="H5516" t="str">
            <v>22</v>
          </cell>
          <cell r="I5516" t="str">
            <v>0</v>
          </cell>
          <cell r="J5516">
            <v>238</v>
          </cell>
          <cell r="K5516">
            <v>1000</v>
          </cell>
          <cell r="L5516">
            <v>212</v>
          </cell>
          <cell r="M5516">
            <v>500</v>
          </cell>
          <cell r="N5516">
            <v>500</v>
          </cell>
          <cell r="O5516">
            <v>500</v>
          </cell>
        </row>
        <row r="5517">
          <cell r="A5517" t="str">
            <v>12</v>
          </cell>
          <cell r="B5517" t="str">
            <v>01</v>
          </cell>
          <cell r="C5517" t="str">
            <v>03</v>
          </cell>
          <cell r="D5517" t="str">
            <v>13</v>
          </cell>
          <cell r="E5517" t="str">
            <v>14</v>
          </cell>
          <cell r="F5517" t="str">
            <v>80</v>
          </cell>
          <cell r="G5517" t="str">
            <v>1</v>
          </cell>
          <cell r="H5517" t="str">
            <v>22</v>
          </cell>
          <cell r="I5517" t="str">
            <v>0</v>
          </cell>
          <cell r="J5517">
            <v>274970</v>
          </cell>
          <cell r="K5517">
            <v>670000</v>
          </cell>
          <cell r="L5517">
            <v>1004996</v>
          </cell>
          <cell r="M5517">
            <v>652000</v>
          </cell>
          <cell r="N5517">
            <v>652000</v>
          </cell>
          <cell r="O5517">
            <v>652000</v>
          </cell>
        </row>
        <row r="5518">
          <cell r="A5518" t="str">
            <v>12</v>
          </cell>
          <cell r="B5518" t="str">
            <v>01</v>
          </cell>
          <cell r="C5518" t="str">
            <v>03</v>
          </cell>
          <cell r="D5518" t="str">
            <v>13</v>
          </cell>
          <cell r="E5518" t="str">
            <v>20</v>
          </cell>
          <cell r="F5518" t="str">
            <v>03</v>
          </cell>
          <cell r="G5518" t="str">
            <v>1</v>
          </cell>
          <cell r="H5518" t="str">
            <v>22</v>
          </cell>
          <cell r="I5518" t="str">
            <v>0</v>
          </cell>
          <cell r="J5518">
            <v>0</v>
          </cell>
          <cell r="K5518">
            <v>5000</v>
          </cell>
          <cell r="L5518">
            <v>0</v>
          </cell>
          <cell r="M5518">
            <v>0</v>
          </cell>
          <cell r="N5518">
            <v>0</v>
          </cell>
          <cell r="O5518">
            <v>0</v>
          </cell>
        </row>
        <row r="5519">
          <cell r="A5519" t="str">
            <v>12</v>
          </cell>
          <cell r="B5519" t="str">
            <v>01</v>
          </cell>
          <cell r="C5519" t="str">
            <v>03</v>
          </cell>
          <cell r="D5519" t="str">
            <v>14</v>
          </cell>
          <cell r="E5519" t="str">
            <v>12</v>
          </cell>
          <cell r="F5519" t="str">
            <v>01</v>
          </cell>
          <cell r="G5519" t="str">
            <v>1</v>
          </cell>
          <cell r="H5519" t="str">
            <v>22</v>
          </cell>
          <cell r="I5519" t="str">
            <v>0</v>
          </cell>
          <cell r="J5519">
            <v>0</v>
          </cell>
          <cell r="K5519">
            <v>10000</v>
          </cell>
          <cell r="L5519">
            <v>0</v>
          </cell>
          <cell r="M5519">
            <v>16667</v>
          </cell>
          <cell r="N5519">
            <v>16667</v>
          </cell>
          <cell r="O5519">
            <v>16667</v>
          </cell>
        </row>
        <row r="5520">
          <cell r="A5520" t="str">
            <v>12</v>
          </cell>
          <cell r="B5520" t="str">
            <v>01</v>
          </cell>
          <cell r="C5520" t="str">
            <v>03</v>
          </cell>
          <cell r="D5520" t="str">
            <v>14</v>
          </cell>
          <cell r="E5520" t="str">
            <v>12</v>
          </cell>
          <cell r="F5520" t="str">
            <v>02</v>
          </cell>
          <cell r="G5520" t="str">
            <v>1</v>
          </cell>
          <cell r="H5520" t="str">
            <v>22</v>
          </cell>
          <cell r="I5520" t="str">
            <v>0</v>
          </cell>
          <cell r="J5520">
            <v>0</v>
          </cell>
          <cell r="K5520">
            <v>30000</v>
          </cell>
          <cell r="L5520">
            <v>0</v>
          </cell>
          <cell r="M5520">
            <v>50000</v>
          </cell>
          <cell r="N5520">
            <v>50000</v>
          </cell>
          <cell r="O5520">
            <v>50000</v>
          </cell>
        </row>
        <row r="5521">
          <cell r="A5521" t="str">
            <v>12</v>
          </cell>
          <cell r="B5521" t="str">
            <v>01</v>
          </cell>
          <cell r="C5521" t="str">
            <v>03</v>
          </cell>
          <cell r="D5521" t="str">
            <v>14</v>
          </cell>
          <cell r="E5521" t="str">
            <v>14</v>
          </cell>
          <cell r="F5521" t="str">
            <v>06</v>
          </cell>
          <cell r="G5521" t="str">
            <v>1</v>
          </cell>
          <cell r="H5521" t="str">
            <v>22</v>
          </cell>
          <cell r="I5521" t="str">
            <v>0</v>
          </cell>
          <cell r="J5521">
            <v>0</v>
          </cell>
          <cell r="K5521">
            <v>10000</v>
          </cell>
          <cell r="L5521">
            <v>0</v>
          </cell>
          <cell r="M5521">
            <v>16667</v>
          </cell>
          <cell r="N5521">
            <v>16667</v>
          </cell>
          <cell r="O5521">
            <v>16667</v>
          </cell>
        </row>
        <row r="5522">
          <cell r="A5522" t="str">
            <v>12</v>
          </cell>
          <cell r="B5522" t="str">
            <v>01</v>
          </cell>
          <cell r="C5522" t="str">
            <v>03</v>
          </cell>
          <cell r="D5522" t="str">
            <v>14</v>
          </cell>
          <cell r="E5522" t="str">
            <v>14</v>
          </cell>
          <cell r="F5522" t="str">
            <v>14</v>
          </cell>
          <cell r="G5522" t="str">
            <v>1</v>
          </cell>
          <cell r="H5522" t="str">
            <v>22</v>
          </cell>
          <cell r="I5522" t="str">
            <v>0</v>
          </cell>
          <cell r="J5522">
            <v>0</v>
          </cell>
          <cell r="K5522">
            <v>5000</v>
          </cell>
          <cell r="L5522">
            <v>0</v>
          </cell>
          <cell r="M5522">
            <v>8333</v>
          </cell>
          <cell r="N5522">
            <v>8333</v>
          </cell>
          <cell r="O5522">
            <v>8333</v>
          </cell>
        </row>
        <row r="5523">
          <cell r="A5523" t="str">
            <v>12</v>
          </cell>
          <cell r="B5523" t="str">
            <v>01</v>
          </cell>
          <cell r="C5523" t="str">
            <v>03</v>
          </cell>
          <cell r="D5523" t="str">
            <v>14</v>
          </cell>
          <cell r="E5523" t="str">
            <v>14</v>
          </cell>
          <cell r="F5523" t="str">
            <v>18</v>
          </cell>
          <cell r="G5523" t="str">
            <v>1</v>
          </cell>
          <cell r="H5523" t="str">
            <v>22</v>
          </cell>
          <cell r="I5523" t="str">
            <v>0</v>
          </cell>
          <cell r="J5523">
            <v>0</v>
          </cell>
          <cell r="K5523">
            <v>5000</v>
          </cell>
          <cell r="L5523">
            <v>0</v>
          </cell>
          <cell r="M5523">
            <v>8333</v>
          </cell>
          <cell r="N5523">
            <v>8333</v>
          </cell>
          <cell r="O5523">
            <v>8333</v>
          </cell>
        </row>
        <row r="5524">
          <cell r="A5524" t="str">
            <v>12</v>
          </cell>
          <cell r="B5524" t="str">
            <v>01</v>
          </cell>
          <cell r="C5524" t="str">
            <v>04</v>
          </cell>
          <cell r="D5524" t="str">
            <v>09</v>
          </cell>
          <cell r="E5524" t="str">
            <v>20</v>
          </cell>
          <cell r="F5524" t="str">
            <v>00</v>
          </cell>
          <cell r="G5524" t="str">
            <v>1</v>
          </cell>
          <cell r="H5524" t="str">
            <v>22</v>
          </cell>
          <cell r="I5524" t="str">
            <v>0</v>
          </cell>
          <cell r="J5524">
            <v>0</v>
          </cell>
          <cell r="K5524">
            <v>0</v>
          </cell>
          <cell r="L5524">
            <v>2500000</v>
          </cell>
          <cell r="M5524">
            <v>711725</v>
          </cell>
          <cell r="N5524">
            <v>0</v>
          </cell>
          <cell r="O5524">
            <v>0</v>
          </cell>
        </row>
        <row r="5525">
          <cell r="A5525" t="str">
            <v>12</v>
          </cell>
          <cell r="B5525" t="str">
            <v>01</v>
          </cell>
          <cell r="C5525" t="str">
            <v>04</v>
          </cell>
          <cell r="D5525" t="str">
            <v>13</v>
          </cell>
          <cell r="E5525" t="str">
            <v>10</v>
          </cell>
          <cell r="F5525" t="str">
            <v>04</v>
          </cell>
          <cell r="G5525" t="str">
            <v>1</v>
          </cell>
          <cell r="H5525" t="str">
            <v>22</v>
          </cell>
          <cell r="I5525" t="str">
            <v>0</v>
          </cell>
          <cell r="J5525">
            <v>12874</v>
          </cell>
          <cell r="K5525">
            <v>0</v>
          </cell>
          <cell r="L5525">
            <v>0</v>
          </cell>
          <cell r="M5525">
            <v>0</v>
          </cell>
          <cell r="N5525">
            <v>0</v>
          </cell>
          <cell r="O5525">
            <v>0</v>
          </cell>
        </row>
        <row r="5526">
          <cell r="A5526" t="str">
            <v>12</v>
          </cell>
          <cell r="B5526" t="str">
            <v>01</v>
          </cell>
          <cell r="C5526" t="str">
            <v>04</v>
          </cell>
          <cell r="D5526" t="str">
            <v>13</v>
          </cell>
          <cell r="E5526" t="str">
            <v>12</v>
          </cell>
          <cell r="F5526" t="str">
            <v>01</v>
          </cell>
          <cell r="G5526" t="str">
            <v>1</v>
          </cell>
          <cell r="H5526" t="str">
            <v>22</v>
          </cell>
          <cell r="I5526" t="str">
            <v>0</v>
          </cell>
          <cell r="J5526">
            <v>2345</v>
          </cell>
          <cell r="K5526">
            <v>0</v>
          </cell>
          <cell r="L5526">
            <v>0</v>
          </cell>
          <cell r="M5526">
            <v>0</v>
          </cell>
          <cell r="N5526">
            <v>0</v>
          </cell>
          <cell r="O5526">
            <v>0</v>
          </cell>
        </row>
        <row r="5527">
          <cell r="A5527" t="str">
            <v>12</v>
          </cell>
          <cell r="B5527" t="str">
            <v>01</v>
          </cell>
          <cell r="C5527" t="str">
            <v>04</v>
          </cell>
          <cell r="D5527" t="str">
            <v>13</v>
          </cell>
          <cell r="E5527" t="str">
            <v>12</v>
          </cell>
          <cell r="F5527" t="str">
            <v>02</v>
          </cell>
          <cell r="G5527" t="str">
            <v>1</v>
          </cell>
          <cell r="H5527" t="str">
            <v>22</v>
          </cell>
          <cell r="I5527" t="str">
            <v>0</v>
          </cell>
          <cell r="J5527">
            <v>5234</v>
          </cell>
          <cell r="K5527">
            <v>0</v>
          </cell>
          <cell r="L5527">
            <v>0</v>
          </cell>
          <cell r="M5527">
            <v>0</v>
          </cell>
          <cell r="N5527">
            <v>0</v>
          </cell>
          <cell r="O5527">
            <v>0</v>
          </cell>
        </row>
        <row r="5528">
          <cell r="A5528" t="str">
            <v>12</v>
          </cell>
          <cell r="B5528" t="str">
            <v>01</v>
          </cell>
          <cell r="C5528" t="str">
            <v>04</v>
          </cell>
          <cell r="D5528" t="str">
            <v>13</v>
          </cell>
          <cell r="E5528" t="str">
            <v>14</v>
          </cell>
          <cell r="F5528" t="str">
            <v>06</v>
          </cell>
          <cell r="G5528" t="str">
            <v>1</v>
          </cell>
          <cell r="H5528" t="str">
            <v>22</v>
          </cell>
          <cell r="I5528" t="str">
            <v>0</v>
          </cell>
          <cell r="J5528">
            <v>24</v>
          </cell>
          <cell r="K5528">
            <v>0</v>
          </cell>
          <cell r="L5528">
            <v>0</v>
          </cell>
          <cell r="M5528">
            <v>0</v>
          </cell>
          <cell r="N5528">
            <v>0</v>
          </cell>
          <cell r="O5528">
            <v>0</v>
          </cell>
        </row>
        <row r="5529">
          <cell r="A5529" t="str">
            <v>12</v>
          </cell>
          <cell r="B5529" t="str">
            <v>01</v>
          </cell>
          <cell r="C5529" t="str">
            <v>04</v>
          </cell>
          <cell r="D5529" t="str">
            <v>13</v>
          </cell>
          <cell r="E5529" t="str">
            <v>14</v>
          </cell>
          <cell r="F5529" t="str">
            <v>31</v>
          </cell>
          <cell r="G5529" t="str">
            <v>1</v>
          </cell>
          <cell r="H5529" t="str">
            <v>22</v>
          </cell>
          <cell r="I5529" t="str">
            <v>0</v>
          </cell>
          <cell r="J5529">
            <v>572</v>
          </cell>
          <cell r="K5529">
            <v>0</v>
          </cell>
          <cell r="L5529">
            <v>0</v>
          </cell>
          <cell r="M5529">
            <v>0</v>
          </cell>
          <cell r="N5529">
            <v>0</v>
          </cell>
          <cell r="O5529">
            <v>0</v>
          </cell>
        </row>
        <row r="5530">
          <cell r="A5530" t="str">
            <v>12</v>
          </cell>
          <cell r="B5530" t="str">
            <v>01</v>
          </cell>
          <cell r="C5530" t="str">
            <v>04</v>
          </cell>
          <cell r="D5530" t="str">
            <v>13</v>
          </cell>
          <cell r="E5530" t="str">
            <v>14</v>
          </cell>
          <cell r="F5530" t="str">
            <v>80</v>
          </cell>
          <cell r="G5530" t="str">
            <v>1</v>
          </cell>
          <cell r="H5530" t="str">
            <v>22</v>
          </cell>
          <cell r="I5530" t="str">
            <v>0</v>
          </cell>
          <cell r="J5530">
            <v>185306</v>
          </cell>
          <cell r="K5530">
            <v>0</v>
          </cell>
          <cell r="L5530">
            <v>0</v>
          </cell>
          <cell r="M5530">
            <v>0</v>
          </cell>
          <cell r="N5530">
            <v>0</v>
          </cell>
          <cell r="O5530">
            <v>0</v>
          </cell>
        </row>
        <row r="5531">
          <cell r="A5531" t="str">
            <v>12</v>
          </cell>
          <cell r="B5531" t="str">
            <v>01</v>
          </cell>
          <cell r="C5531" t="str">
            <v>04</v>
          </cell>
          <cell r="D5531" t="str">
            <v>21</v>
          </cell>
          <cell r="E5531" t="str">
            <v>14</v>
          </cell>
          <cell r="F5531" t="str">
            <v>80</v>
          </cell>
          <cell r="G5531" t="str">
            <v>1</v>
          </cell>
          <cell r="H5531" t="str">
            <v>53</v>
          </cell>
          <cell r="I5531" t="str">
            <v>0</v>
          </cell>
          <cell r="J5531">
            <v>209749</v>
          </cell>
          <cell r="K5531">
            <v>360000</v>
          </cell>
          <cell r="L5531">
            <v>360420</v>
          </cell>
          <cell r="M5531">
            <v>360000</v>
          </cell>
          <cell r="N5531">
            <v>360000</v>
          </cell>
          <cell r="O5531">
            <v>360000</v>
          </cell>
        </row>
        <row r="5532">
          <cell r="A5532" t="str">
            <v>12</v>
          </cell>
          <cell r="B5532" t="str">
            <v>01</v>
          </cell>
          <cell r="C5532" t="str">
            <v>04</v>
          </cell>
          <cell r="D5532" t="str">
            <v>22</v>
          </cell>
          <cell r="E5532" t="str">
            <v>10</v>
          </cell>
          <cell r="F5532" t="str">
            <v>07</v>
          </cell>
          <cell r="G5532" t="str">
            <v>1</v>
          </cell>
          <cell r="H5532" t="str">
            <v>53</v>
          </cell>
          <cell r="I5532" t="str">
            <v>0</v>
          </cell>
          <cell r="J5532">
            <v>3132</v>
          </cell>
          <cell r="K5532">
            <v>0</v>
          </cell>
          <cell r="L5532">
            <v>0</v>
          </cell>
          <cell r="M5532">
            <v>0</v>
          </cell>
          <cell r="N5532">
            <v>0</v>
          </cell>
          <cell r="O5532">
            <v>0</v>
          </cell>
        </row>
        <row r="5533">
          <cell r="A5533" t="str">
            <v>12</v>
          </cell>
          <cell r="B5533" t="str">
            <v>01</v>
          </cell>
          <cell r="C5533" t="str">
            <v>04</v>
          </cell>
          <cell r="D5533" t="str">
            <v>22</v>
          </cell>
          <cell r="E5533" t="str">
            <v>12</v>
          </cell>
          <cell r="F5533" t="str">
            <v>01</v>
          </cell>
          <cell r="G5533" t="str">
            <v>1</v>
          </cell>
          <cell r="H5533" t="str">
            <v>53</v>
          </cell>
          <cell r="I5533" t="str">
            <v>0</v>
          </cell>
          <cell r="J5533">
            <v>59413</v>
          </cell>
          <cell r="K5533">
            <v>185000</v>
          </cell>
          <cell r="L5533">
            <v>49325</v>
          </cell>
          <cell r="M5533">
            <v>185000</v>
          </cell>
          <cell r="N5533">
            <v>185000</v>
          </cell>
          <cell r="O5533">
            <v>185000</v>
          </cell>
        </row>
        <row r="5534">
          <cell r="A5534" t="str">
            <v>12</v>
          </cell>
          <cell r="B5534" t="str">
            <v>01</v>
          </cell>
          <cell r="C5534" t="str">
            <v>04</v>
          </cell>
          <cell r="D5534" t="str">
            <v>22</v>
          </cell>
          <cell r="E5534" t="str">
            <v>12</v>
          </cell>
          <cell r="F5534" t="str">
            <v>03</v>
          </cell>
          <cell r="G5534" t="str">
            <v>1</v>
          </cell>
          <cell r="H5534" t="str">
            <v>53</v>
          </cell>
          <cell r="I5534" t="str">
            <v>0</v>
          </cell>
          <cell r="J5534">
            <v>92</v>
          </cell>
          <cell r="K5534">
            <v>2000</v>
          </cell>
          <cell r="L5534">
            <v>0</v>
          </cell>
          <cell r="M5534">
            <v>2000</v>
          </cell>
          <cell r="N5534">
            <v>2000</v>
          </cell>
          <cell r="O5534">
            <v>2000</v>
          </cell>
        </row>
        <row r="5535">
          <cell r="A5535" t="str">
            <v>12</v>
          </cell>
          <cell r="B5535" t="str">
            <v>01</v>
          </cell>
          <cell r="C5535" t="str">
            <v>04</v>
          </cell>
          <cell r="D5535" t="str">
            <v>22</v>
          </cell>
          <cell r="E5535" t="str">
            <v>12</v>
          </cell>
          <cell r="F5535" t="str">
            <v>04</v>
          </cell>
          <cell r="G5535" t="str">
            <v>1</v>
          </cell>
          <cell r="H5535" t="str">
            <v>53</v>
          </cell>
          <cell r="I5535" t="str">
            <v>0</v>
          </cell>
          <cell r="J5535">
            <v>70</v>
          </cell>
          <cell r="K5535">
            <v>0</v>
          </cell>
          <cell r="L5535">
            <v>0</v>
          </cell>
          <cell r="M5535">
            <v>0</v>
          </cell>
          <cell r="N5535">
            <v>0</v>
          </cell>
          <cell r="O5535">
            <v>0</v>
          </cell>
        </row>
        <row r="5536">
          <cell r="A5536" t="str">
            <v>12</v>
          </cell>
          <cell r="B5536" t="str">
            <v>01</v>
          </cell>
          <cell r="C5536" t="str">
            <v>04</v>
          </cell>
          <cell r="D5536" t="str">
            <v>22</v>
          </cell>
          <cell r="E5536" t="str">
            <v>13</v>
          </cell>
          <cell r="F5536" t="str">
            <v>01</v>
          </cell>
          <cell r="G5536" t="str">
            <v>1</v>
          </cell>
          <cell r="H5536" t="str">
            <v>53</v>
          </cell>
          <cell r="I5536" t="str">
            <v>0</v>
          </cell>
          <cell r="J5536">
            <v>0</v>
          </cell>
          <cell r="K5536">
            <v>0</v>
          </cell>
          <cell r="L5536">
            <v>63</v>
          </cell>
          <cell r="M5536">
            <v>0</v>
          </cell>
          <cell r="N5536">
            <v>0</v>
          </cell>
          <cell r="O5536">
            <v>0</v>
          </cell>
        </row>
        <row r="5537">
          <cell r="A5537" t="str">
            <v>12</v>
          </cell>
          <cell r="B5537" t="str">
            <v>01</v>
          </cell>
          <cell r="C5537" t="str">
            <v>04</v>
          </cell>
          <cell r="D5537" t="str">
            <v>22</v>
          </cell>
          <cell r="E5537" t="str">
            <v>13</v>
          </cell>
          <cell r="F5537" t="str">
            <v>08</v>
          </cell>
          <cell r="G5537" t="str">
            <v>1</v>
          </cell>
          <cell r="H5537" t="str">
            <v>53</v>
          </cell>
          <cell r="I5537" t="str">
            <v>0</v>
          </cell>
          <cell r="J5537">
            <v>64</v>
          </cell>
          <cell r="K5537">
            <v>2000</v>
          </cell>
          <cell r="L5537">
            <v>850</v>
          </cell>
          <cell r="M5537">
            <v>2000</v>
          </cell>
          <cell r="N5537">
            <v>2000</v>
          </cell>
          <cell r="O5537">
            <v>2000</v>
          </cell>
        </row>
        <row r="5538">
          <cell r="A5538" t="str">
            <v>12</v>
          </cell>
          <cell r="B5538" t="str">
            <v>01</v>
          </cell>
          <cell r="C5538" t="str">
            <v>04</v>
          </cell>
          <cell r="D5538" t="str">
            <v>22</v>
          </cell>
          <cell r="E5538" t="str">
            <v>14</v>
          </cell>
          <cell r="F5538" t="str">
            <v>06</v>
          </cell>
          <cell r="G5538" t="str">
            <v>1</v>
          </cell>
          <cell r="H5538" t="str">
            <v>53</v>
          </cell>
          <cell r="I5538" t="str">
            <v>0</v>
          </cell>
          <cell r="J5538">
            <v>22443</v>
          </cell>
          <cell r="K5538">
            <v>50000</v>
          </cell>
          <cell r="L5538">
            <v>16308</v>
          </cell>
          <cell r="M5538">
            <v>50000</v>
          </cell>
          <cell r="N5538">
            <v>50000</v>
          </cell>
          <cell r="O5538">
            <v>50000</v>
          </cell>
        </row>
        <row r="5539">
          <cell r="A5539" t="str">
            <v>12</v>
          </cell>
          <cell r="B5539" t="str">
            <v>01</v>
          </cell>
          <cell r="C5539" t="str">
            <v>04</v>
          </cell>
          <cell r="D5539" t="str">
            <v>22</v>
          </cell>
          <cell r="E5539" t="str">
            <v>14</v>
          </cell>
          <cell r="F5539" t="str">
            <v>14</v>
          </cell>
          <cell r="G5539" t="str">
            <v>1</v>
          </cell>
          <cell r="H5539" t="str">
            <v>53</v>
          </cell>
          <cell r="I5539" t="str">
            <v>0</v>
          </cell>
          <cell r="J5539">
            <v>864</v>
          </cell>
          <cell r="K5539">
            <v>20000</v>
          </cell>
          <cell r="L5539">
            <v>0</v>
          </cell>
          <cell r="M5539">
            <v>20000</v>
          </cell>
          <cell r="N5539">
            <v>20000</v>
          </cell>
          <cell r="O5539">
            <v>20000</v>
          </cell>
        </row>
        <row r="5540">
          <cell r="A5540" t="str">
            <v>12</v>
          </cell>
          <cell r="B5540" t="str">
            <v>01</v>
          </cell>
          <cell r="C5540" t="str">
            <v>04</v>
          </cell>
          <cell r="D5540" t="str">
            <v>22</v>
          </cell>
          <cell r="E5540" t="str">
            <v>14</v>
          </cell>
          <cell r="F5540" t="str">
            <v>18</v>
          </cell>
          <cell r="G5540" t="str">
            <v>1</v>
          </cell>
          <cell r="H5540" t="str">
            <v>53</v>
          </cell>
          <cell r="I5540" t="str">
            <v>0</v>
          </cell>
          <cell r="J5540">
            <v>2496</v>
          </cell>
          <cell r="K5540">
            <v>20000</v>
          </cell>
          <cell r="L5540">
            <v>0</v>
          </cell>
          <cell r="M5540">
            <v>20000</v>
          </cell>
          <cell r="N5540">
            <v>20000</v>
          </cell>
          <cell r="O5540">
            <v>20000</v>
          </cell>
        </row>
        <row r="5541">
          <cell r="A5541" t="str">
            <v>12</v>
          </cell>
          <cell r="B5541" t="str">
            <v>01</v>
          </cell>
          <cell r="C5541" t="str">
            <v>04</v>
          </cell>
          <cell r="D5541" t="str">
            <v>22</v>
          </cell>
          <cell r="E5541" t="str">
            <v>14</v>
          </cell>
          <cell r="F5541" t="str">
            <v>25</v>
          </cell>
          <cell r="G5541" t="str">
            <v>1</v>
          </cell>
          <cell r="H5541" t="str">
            <v>53</v>
          </cell>
          <cell r="I5541" t="str">
            <v>0</v>
          </cell>
          <cell r="J5541">
            <v>0</v>
          </cell>
          <cell r="K5541">
            <v>20000</v>
          </cell>
          <cell r="L5541">
            <v>1330</v>
          </cell>
          <cell r="M5541">
            <v>20000</v>
          </cell>
          <cell r="N5541">
            <v>20000</v>
          </cell>
          <cell r="O5541">
            <v>20000</v>
          </cell>
        </row>
        <row r="5542">
          <cell r="A5542" t="str">
            <v>12</v>
          </cell>
          <cell r="B5542" t="str">
            <v>01</v>
          </cell>
          <cell r="C5542" t="str">
            <v>04</v>
          </cell>
          <cell r="D5542" t="str">
            <v>22</v>
          </cell>
          <cell r="E5542" t="str">
            <v>14</v>
          </cell>
          <cell r="F5542" t="str">
            <v>31</v>
          </cell>
          <cell r="G5542" t="str">
            <v>1</v>
          </cell>
          <cell r="H5542" t="str">
            <v>53</v>
          </cell>
          <cell r="I5542" t="str">
            <v>0</v>
          </cell>
          <cell r="J5542">
            <v>0</v>
          </cell>
          <cell r="K5542">
            <v>0</v>
          </cell>
          <cell r="L5542">
            <v>50</v>
          </cell>
          <cell r="M5542">
            <v>0</v>
          </cell>
          <cell r="N5542">
            <v>0</v>
          </cell>
          <cell r="O5542">
            <v>0</v>
          </cell>
        </row>
        <row r="5543">
          <cell r="A5543" t="str">
            <v>12</v>
          </cell>
          <cell r="B5543" t="str">
            <v>01</v>
          </cell>
          <cell r="C5543" t="str">
            <v>04</v>
          </cell>
          <cell r="D5543" t="str">
            <v>22</v>
          </cell>
          <cell r="E5543" t="str">
            <v>14</v>
          </cell>
          <cell r="F5543" t="str">
            <v>65</v>
          </cell>
          <cell r="G5543" t="str">
            <v>1</v>
          </cell>
          <cell r="H5543" t="str">
            <v>53</v>
          </cell>
          <cell r="I5543" t="str">
            <v>0</v>
          </cell>
          <cell r="J5543">
            <v>70</v>
          </cell>
          <cell r="K5543">
            <v>1000</v>
          </cell>
          <cell r="L5543">
            <v>76</v>
          </cell>
          <cell r="M5543">
            <v>1000</v>
          </cell>
          <cell r="N5543">
            <v>1000</v>
          </cell>
          <cell r="O5543">
            <v>1000</v>
          </cell>
        </row>
        <row r="5544">
          <cell r="A5544" t="str">
            <v>12</v>
          </cell>
          <cell r="B5544" t="str">
            <v>01</v>
          </cell>
          <cell r="C5544" t="str">
            <v>04</v>
          </cell>
          <cell r="D5544" t="str">
            <v>22</v>
          </cell>
          <cell r="E5544" t="str">
            <v>14</v>
          </cell>
          <cell r="F5544" t="str">
            <v>80</v>
          </cell>
          <cell r="G5544" t="str">
            <v>1</v>
          </cell>
          <cell r="H5544" t="str">
            <v>53</v>
          </cell>
          <cell r="I5544" t="str">
            <v>0</v>
          </cell>
          <cell r="J5544">
            <v>2917</v>
          </cell>
          <cell r="K5544">
            <v>0</v>
          </cell>
          <cell r="L5544">
            <v>2051</v>
          </cell>
          <cell r="M5544">
            <v>0</v>
          </cell>
          <cell r="N5544">
            <v>0</v>
          </cell>
          <cell r="O5544">
            <v>0</v>
          </cell>
        </row>
        <row r="5545">
          <cell r="A5545" t="str">
            <v>12</v>
          </cell>
          <cell r="B5545" t="str">
            <v>01</v>
          </cell>
          <cell r="C5545" t="str">
            <v>04</v>
          </cell>
          <cell r="D5545" t="str">
            <v>23</v>
          </cell>
          <cell r="E5545" t="str">
            <v>15</v>
          </cell>
          <cell r="F5545" t="str">
            <v>01</v>
          </cell>
          <cell r="G5545" t="str">
            <v>1</v>
          </cell>
          <cell r="H5545" t="str">
            <v>53</v>
          </cell>
          <cell r="I5545" t="str">
            <v>0</v>
          </cell>
          <cell r="J5545">
            <v>1109514</v>
          </cell>
          <cell r="K5545">
            <v>1100000</v>
          </cell>
          <cell r="L5545">
            <v>1100000</v>
          </cell>
          <cell r="M5545">
            <v>1100000</v>
          </cell>
          <cell r="N5545">
            <v>1100000</v>
          </cell>
          <cell r="O5545">
            <v>1100000</v>
          </cell>
        </row>
        <row r="5546">
          <cell r="A5546" t="str">
            <v>12</v>
          </cell>
          <cell r="B5546" t="str">
            <v>01</v>
          </cell>
          <cell r="C5546" t="str">
            <v>04</v>
          </cell>
          <cell r="D5546" t="str">
            <v>30</v>
          </cell>
          <cell r="E5546" t="str">
            <v>12</v>
          </cell>
          <cell r="F5546" t="str">
            <v>01</v>
          </cell>
          <cell r="G5546" t="str">
            <v>1</v>
          </cell>
          <cell r="H5546" t="str">
            <v>40</v>
          </cell>
          <cell r="I5546" t="str">
            <v>0</v>
          </cell>
          <cell r="J5546">
            <v>0</v>
          </cell>
          <cell r="K5546">
            <v>20000</v>
          </cell>
          <cell r="L5546">
            <v>0</v>
          </cell>
          <cell r="M5546">
            <v>7704</v>
          </cell>
          <cell r="N5546">
            <v>7704</v>
          </cell>
          <cell r="O5546">
            <v>7704</v>
          </cell>
        </row>
        <row r="5547">
          <cell r="A5547" t="str">
            <v>12</v>
          </cell>
          <cell r="B5547" t="str">
            <v>01</v>
          </cell>
          <cell r="C5547" t="str">
            <v>04</v>
          </cell>
          <cell r="D5547" t="str">
            <v>30</v>
          </cell>
          <cell r="E5547" t="str">
            <v>12</v>
          </cell>
          <cell r="F5547" t="str">
            <v>03</v>
          </cell>
          <cell r="G5547" t="str">
            <v>1</v>
          </cell>
          <cell r="H5547" t="str">
            <v>40</v>
          </cell>
          <cell r="I5547" t="str">
            <v>0</v>
          </cell>
          <cell r="J5547">
            <v>0</v>
          </cell>
          <cell r="K5547">
            <v>0</v>
          </cell>
          <cell r="L5547">
            <v>0</v>
          </cell>
          <cell r="M5547">
            <v>1000</v>
          </cell>
          <cell r="N5547">
            <v>1000</v>
          </cell>
          <cell r="O5547">
            <v>1000</v>
          </cell>
        </row>
        <row r="5548">
          <cell r="A5548" t="str">
            <v>12</v>
          </cell>
          <cell r="B5548" t="str">
            <v>01</v>
          </cell>
          <cell r="C5548" t="str">
            <v>04</v>
          </cell>
          <cell r="D5548" t="str">
            <v>30</v>
          </cell>
          <cell r="E5548" t="str">
            <v>14</v>
          </cell>
          <cell r="F5548" t="str">
            <v>06</v>
          </cell>
          <cell r="G5548" t="str">
            <v>1</v>
          </cell>
          <cell r="H5548" t="str">
            <v>40</v>
          </cell>
          <cell r="I5548" t="str">
            <v>0</v>
          </cell>
          <cell r="J5548">
            <v>0</v>
          </cell>
          <cell r="K5548">
            <v>10000</v>
          </cell>
          <cell r="L5548">
            <v>0</v>
          </cell>
          <cell r="M5548">
            <v>8568</v>
          </cell>
          <cell r="N5548">
            <v>8568</v>
          </cell>
          <cell r="O5548">
            <v>8568</v>
          </cell>
        </row>
        <row r="5549">
          <cell r="A5549" t="str">
            <v>12</v>
          </cell>
          <cell r="B5549" t="str">
            <v>01</v>
          </cell>
          <cell r="C5549" t="str">
            <v>04</v>
          </cell>
          <cell r="D5549" t="str">
            <v>30</v>
          </cell>
          <cell r="E5549" t="str">
            <v>14</v>
          </cell>
          <cell r="F5549" t="str">
            <v>07</v>
          </cell>
          <cell r="G5549" t="str">
            <v>1</v>
          </cell>
          <cell r="H5549" t="str">
            <v>40</v>
          </cell>
          <cell r="I5549" t="str">
            <v>0</v>
          </cell>
          <cell r="J5549">
            <v>0</v>
          </cell>
          <cell r="K5549">
            <v>10000</v>
          </cell>
          <cell r="L5549">
            <v>69</v>
          </cell>
          <cell r="M5549">
            <v>9931</v>
          </cell>
          <cell r="N5549">
            <v>9931</v>
          </cell>
          <cell r="O5549">
            <v>9931</v>
          </cell>
        </row>
        <row r="5550">
          <cell r="A5550" t="str">
            <v>12</v>
          </cell>
          <cell r="B5550" t="str">
            <v>01</v>
          </cell>
          <cell r="C5550" t="str">
            <v>04</v>
          </cell>
          <cell r="D5550" t="str">
            <v>30</v>
          </cell>
          <cell r="E5550" t="str">
            <v>14</v>
          </cell>
          <cell r="F5550" t="str">
            <v>14</v>
          </cell>
          <cell r="G5550" t="str">
            <v>1</v>
          </cell>
          <cell r="H5550" t="str">
            <v>40</v>
          </cell>
          <cell r="I5550" t="str">
            <v>0</v>
          </cell>
          <cell r="J5550">
            <v>0</v>
          </cell>
          <cell r="K5550">
            <v>10000</v>
          </cell>
          <cell r="L5550">
            <v>0</v>
          </cell>
          <cell r="M5550">
            <v>1170</v>
          </cell>
          <cell r="N5550">
            <v>1170</v>
          </cell>
          <cell r="O5550">
            <v>1170</v>
          </cell>
        </row>
        <row r="5551">
          <cell r="A5551" t="str">
            <v>12</v>
          </cell>
          <cell r="B5551" t="str">
            <v>01</v>
          </cell>
          <cell r="C5551" t="str">
            <v>04</v>
          </cell>
          <cell r="D5551" t="str">
            <v>30</v>
          </cell>
          <cell r="E5551" t="str">
            <v>14</v>
          </cell>
          <cell r="F5551" t="str">
            <v>18</v>
          </cell>
          <cell r="G5551" t="str">
            <v>1</v>
          </cell>
          <cell r="H5551" t="str">
            <v>40</v>
          </cell>
          <cell r="I5551" t="str">
            <v>0</v>
          </cell>
          <cell r="J5551">
            <v>0</v>
          </cell>
          <cell r="K5551">
            <v>20000</v>
          </cell>
          <cell r="L5551">
            <v>0</v>
          </cell>
          <cell r="M5551">
            <v>19772</v>
          </cell>
          <cell r="N5551">
            <v>19772</v>
          </cell>
          <cell r="O5551">
            <v>19772</v>
          </cell>
        </row>
        <row r="5552">
          <cell r="A5552" t="str">
            <v>12</v>
          </cell>
          <cell r="B5552" t="str">
            <v>01</v>
          </cell>
          <cell r="C5552" t="str">
            <v>04</v>
          </cell>
          <cell r="D5552" t="str">
            <v>30</v>
          </cell>
          <cell r="E5552" t="str">
            <v>14</v>
          </cell>
          <cell r="F5552" t="str">
            <v>80</v>
          </cell>
          <cell r="G5552" t="str">
            <v>1</v>
          </cell>
          <cell r="H5552" t="str">
            <v>40</v>
          </cell>
          <cell r="I5552" t="str">
            <v>0</v>
          </cell>
          <cell r="J5552">
            <v>0</v>
          </cell>
          <cell r="K5552">
            <v>50000</v>
          </cell>
          <cell r="L5552">
            <v>0</v>
          </cell>
          <cell r="M5552">
            <v>44900</v>
          </cell>
          <cell r="N5552">
            <v>44900</v>
          </cell>
          <cell r="O5552">
            <v>44900</v>
          </cell>
        </row>
        <row r="5553">
          <cell r="A5553" t="str">
            <v>12</v>
          </cell>
          <cell r="B5553" t="str">
            <v>01</v>
          </cell>
          <cell r="C5553" t="str">
            <v>04</v>
          </cell>
          <cell r="D5553" t="str">
            <v>30</v>
          </cell>
          <cell r="E5553" t="str">
            <v>20</v>
          </cell>
          <cell r="F5553" t="str">
            <v>03</v>
          </cell>
          <cell r="G5553" t="str">
            <v>1</v>
          </cell>
          <cell r="H5553" t="str">
            <v>40</v>
          </cell>
          <cell r="I5553" t="str">
            <v>0</v>
          </cell>
          <cell r="J5553">
            <v>0</v>
          </cell>
          <cell r="K5553">
            <v>8000</v>
          </cell>
          <cell r="L5553">
            <v>320</v>
          </cell>
          <cell r="M5553">
            <v>7680</v>
          </cell>
          <cell r="N5553">
            <v>7680</v>
          </cell>
          <cell r="O5553">
            <v>7680</v>
          </cell>
        </row>
        <row r="5554">
          <cell r="A5554" t="str">
            <v>12</v>
          </cell>
          <cell r="B5554" t="str">
            <v>01</v>
          </cell>
          <cell r="C5554" t="str">
            <v>04</v>
          </cell>
          <cell r="D5554" t="str">
            <v>31</v>
          </cell>
          <cell r="E5554" t="str">
            <v>12</v>
          </cell>
          <cell r="F5554" t="str">
            <v>01</v>
          </cell>
          <cell r="G5554" t="str">
            <v>1</v>
          </cell>
          <cell r="H5554" t="str">
            <v>40</v>
          </cell>
          <cell r="I5554" t="str">
            <v>0</v>
          </cell>
          <cell r="J5554">
            <v>0</v>
          </cell>
          <cell r="K5554">
            <v>10000</v>
          </cell>
          <cell r="L5554">
            <v>0</v>
          </cell>
          <cell r="M5554">
            <v>0</v>
          </cell>
          <cell r="N5554">
            <v>0</v>
          </cell>
          <cell r="O5554">
            <v>0</v>
          </cell>
        </row>
        <row r="5555">
          <cell r="A5555" t="str">
            <v>12</v>
          </cell>
          <cell r="B5555" t="str">
            <v>01</v>
          </cell>
          <cell r="C5555" t="str">
            <v>04</v>
          </cell>
          <cell r="D5555" t="str">
            <v>31</v>
          </cell>
          <cell r="E5555" t="str">
            <v>14</v>
          </cell>
          <cell r="F5555" t="str">
            <v>06</v>
          </cell>
          <cell r="G5555" t="str">
            <v>1</v>
          </cell>
          <cell r="H5555" t="str">
            <v>40</v>
          </cell>
          <cell r="I5555" t="str">
            <v>0</v>
          </cell>
          <cell r="J5555">
            <v>0</v>
          </cell>
          <cell r="K5555">
            <v>5000</v>
          </cell>
          <cell r="L5555">
            <v>0</v>
          </cell>
          <cell r="M5555">
            <v>0</v>
          </cell>
          <cell r="N5555">
            <v>0</v>
          </cell>
          <cell r="O5555">
            <v>0</v>
          </cell>
        </row>
        <row r="5556">
          <cell r="A5556" t="str">
            <v>12</v>
          </cell>
          <cell r="B5556" t="str">
            <v>01</v>
          </cell>
          <cell r="C5556" t="str">
            <v>04</v>
          </cell>
          <cell r="D5556" t="str">
            <v>31</v>
          </cell>
          <cell r="E5556" t="str">
            <v>14</v>
          </cell>
          <cell r="F5556" t="str">
            <v>14</v>
          </cell>
          <cell r="G5556" t="str">
            <v>1</v>
          </cell>
          <cell r="H5556" t="str">
            <v>40</v>
          </cell>
          <cell r="I5556" t="str">
            <v>0</v>
          </cell>
          <cell r="J5556">
            <v>0</v>
          </cell>
          <cell r="K5556">
            <v>8900</v>
          </cell>
          <cell r="L5556">
            <v>0</v>
          </cell>
          <cell r="M5556">
            <v>0</v>
          </cell>
          <cell r="N5556">
            <v>0</v>
          </cell>
          <cell r="O5556">
            <v>0</v>
          </cell>
        </row>
        <row r="5557">
          <cell r="A5557" t="str">
            <v>12</v>
          </cell>
          <cell r="B5557" t="str">
            <v>01</v>
          </cell>
          <cell r="C5557" t="str">
            <v>04</v>
          </cell>
          <cell r="D5557" t="str">
            <v>31</v>
          </cell>
          <cell r="E5557" t="str">
            <v>14</v>
          </cell>
          <cell r="F5557" t="str">
            <v>18</v>
          </cell>
          <cell r="G5557" t="str">
            <v>1</v>
          </cell>
          <cell r="H5557" t="str">
            <v>40</v>
          </cell>
          <cell r="I5557" t="str">
            <v>0</v>
          </cell>
          <cell r="J5557">
            <v>0</v>
          </cell>
          <cell r="K5557">
            <v>10000</v>
          </cell>
          <cell r="L5557">
            <v>0</v>
          </cell>
          <cell r="M5557">
            <v>0</v>
          </cell>
          <cell r="N5557">
            <v>0</v>
          </cell>
          <cell r="O5557">
            <v>0</v>
          </cell>
        </row>
        <row r="5558">
          <cell r="A5558" t="str">
            <v>12</v>
          </cell>
          <cell r="B5558" t="str">
            <v>01</v>
          </cell>
          <cell r="C5558" t="str">
            <v>04</v>
          </cell>
          <cell r="D5558" t="str">
            <v>31</v>
          </cell>
          <cell r="E5558" t="str">
            <v>14</v>
          </cell>
          <cell r="F5558" t="str">
            <v>80</v>
          </cell>
          <cell r="G5558" t="str">
            <v>1</v>
          </cell>
          <cell r="H5558" t="str">
            <v>40</v>
          </cell>
          <cell r="I5558" t="str">
            <v>0</v>
          </cell>
          <cell r="J5558">
            <v>0</v>
          </cell>
          <cell r="K5558">
            <v>40000</v>
          </cell>
          <cell r="L5558">
            <v>121053</v>
          </cell>
          <cell r="M5558">
            <v>62926</v>
          </cell>
          <cell r="N5558">
            <v>62926</v>
          </cell>
          <cell r="O5558">
            <v>62926</v>
          </cell>
        </row>
        <row r="5559">
          <cell r="A5559" t="str">
            <v>12</v>
          </cell>
          <cell r="B5559" t="str">
            <v>01</v>
          </cell>
          <cell r="C5559" t="str">
            <v>04</v>
          </cell>
          <cell r="D5559" t="str">
            <v>32</v>
          </cell>
          <cell r="E5559" t="str">
            <v>14</v>
          </cell>
          <cell r="F5559" t="str">
            <v>01</v>
          </cell>
          <cell r="G5559" t="str">
            <v>1</v>
          </cell>
          <cell r="H5559" t="str">
            <v>40</v>
          </cell>
          <cell r="I5559" t="str">
            <v>0</v>
          </cell>
          <cell r="J5559">
            <v>0</v>
          </cell>
          <cell r="K5559">
            <v>0</v>
          </cell>
          <cell r="L5559">
            <v>7568</v>
          </cell>
          <cell r="M5559">
            <v>2432</v>
          </cell>
          <cell r="N5559">
            <v>2432</v>
          </cell>
          <cell r="O5559">
            <v>2432</v>
          </cell>
        </row>
        <row r="5560">
          <cell r="A5560" t="str">
            <v>12</v>
          </cell>
          <cell r="B5560" t="str">
            <v>01</v>
          </cell>
          <cell r="C5560" t="str">
            <v>04</v>
          </cell>
          <cell r="D5560" t="str">
            <v>32</v>
          </cell>
          <cell r="E5560" t="str">
            <v>14</v>
          </cell>
          <cell r="F5560" t="str">
            <v>06</v>
          </cell>
          <cell r="G5560" t="str">
            <v>1</v>
          </cell>
          <cell r="H5560" t="str">
            <v>40</v>
          </cell>
          <cell r="I5560" t="str">
            <v>0</v>
          </cell>
          <cell r="J5560">
            <v>0</v>
          </cell>
          <cell r="K5560">
            <v>0</v>
          </cell>
          <cell r="L5560">
            <v>138</v>
          </cell>
          <cell r="M5560">
            <v>1862</v>
          </cell>
          <cell r="N5560">
            <v>1862</v>
          </cell>
          <cell r="O5560">
            <v>1862</v>
          </cell>
        </row>
        <row r="5561">
          <cell r="A5561" t="str">
            <v>12</v>
          </cell>
          <cell r="B5561" t="str">
            <v>01</v>
          </cell>
          <cell r="C5561" t="str">
            <v>04</v>
          </cell>
          <cell r="D5561" t="str">
            <v>32</v>
          </cell>
          <cell r="E5561" t="str">
            <v>14</v>
          </cell>
          <cell r="F5561" t="str">
            <v>07</v>
          </cell>
          <cell r="G5561" t="str">
            <v>1</v>
          </cell>
          <cell r="H5561" t="str">
            <v>40</v>
          </cell>
          <cell r="I5561" t="str">
            <v>0</v>
          </cell>
          <cell r="J5561">
            <v>0</v>
          </cell>
          <cell r="K5561">
            <v>0</v>
          </cell>
          <cell r="L5561">
            <v>0</v>
          </cell>
          <cell r="M5561">
            <v>3000</v>
          </cell>
          <cell r="N5561">
            <v>3000</v>
          </cell>
          <cell r="O5561">
            <v>3000</v>
          </cell>
        </row>
        <row r="5562">
          <cell r="A5562" t="str">
            <v>12</v>
          </cell>
          <cell r="B5562" t="str">
            <v>01</v>
          </cell>
          <cell r="C5562" t="str">
            <v>04</v>
          </cell>
          <cell r="D5562" t="str">
            <v>33</v>
          </cell>
          <cell r="E5562" t="str">
            <v>12</v>
          </cell>
          <cell r="F5562" t="str">
            <v>01</v>
          </cell>
          <cell r="G5562" t="str">
            <v>1</v>
          </cell>
          <cell r="H5562" t="str">
            <v>40</v>
          </cell>
          <cell r="I5562" t="str">
            <v>0</v>
          </cell>
          <cell r="J5562">
            <v>0</v>
          </cell>
          <cell r="K5562">
            <v>0</v>
          </cell>
          <cell r="L5562">
            <v>0</v>
          </cell>
          <cell r="M5562">
            <v>5000</v>
          </cell>
          <cell r="N5562">
            <v>5000</v>
          </cell>
          <cell r="O5562">
            <v>5000</v>
          </cell>
        </row>
        <row r="5563">
          <cell r="A5563" t="str">
            <v>12</v>
          </cell>
          <cell r="B5563" t="str">
            <v>01</v>
          </cell>
          <cell r="C5563" t="str">
            <v>04</v>
          </cell>
          <cell r="D5563" t="str">
            <v>33</v>
          </cell>
          <cell r="E5563" t="str">
            <v>12</v>
          </cell>
          <cell r="F5563" t="str">
            <v>03</v>
          </cell>
          <cell r="G5563" t="str">
            <v>1</v>
          </cell>
          <cell r="H5563" t="str">
            <v>40</v>
          </cell>
          <cell r="I5563" t="str">
            <v>0</v>
          </cell>
          <cell r="J5563">
            <v>0</v>
          </cell>
          <cell r="K5563">
            <v>0</v>
          </cell>
          <cell r="L5563">
            <v>0</v>
          </cell>
          <cell r="M5563">
            <v>1050</v>
          </cell>
          <cell r="N5563">
            <v>1050</v>
          </cell>
          <cell r="O5563">
            <v>1050</v>
          </cell>
        </row>
        <row r="5564">
          <cell r="A5564" t="str">
            <v>12</v>
          </cell>
          <cell r="B5564" t="str">
            <v>01</v>
          </cell>
          <cell r="C5564" t="str">
            <v>04</v>
          </cell>
          <cell r="D5564" t="str">
            <v>33</v>
          </cell>
          <cell r="E5564" t="str">
            <v>14</v>
          </cell>
          <cell r="F5564" t="str">
            <v>06</v>
          </cell>
          <cell r="G5564" t="str">
            <v>1</v>
          </cell>
          <cell r="H5564" t="str">
            <v>40</v>
          </cell>
          <cell r="I5564" t="str">
            <v>0</v>
          </cell>
          <cell r="J5564">
            <v>0</v>
          </cell>
          <cell r="K5564">
            <v>0</v>
          </cell>
          <cell r="L5564">
            <v>0</v>
          </cell>
          <cell r="M5564">
            <v>15000</v>
          </cell>
          <cell r="N5564">
            <v>15000</v>
          </cell>
          <cell r="O5564">
            <v>15000</v>
          </cell>
        </row>
        <row r="5565">
          <cell r="A5565" t="str">
            <v>12</v>
          </cell>
          <cell r="B5565" t="str">
            <v>01</v>
          </cell>
          <cell r="C5565" t="str">
            <v>04</v>
          </cell>
          <cell r="D5565" t="str">
            <v>33</v>
          </cell>
          <cell r="E5565" t="str">
            <v>14</v>
          </cell>
          <cell r="F5565" t="str">
            <v>07</v>
          </cell>
          <cell r="G5565" t="str">
            <v>1</v>
          </cell>
          <cell r="H5565" t="str">
            <v>40</v>
          </cell>
          <cell r="I5565" t="str">
            <v>0</v>
          </cell>
          <cell r="J5565">
            <v>0</v>
          </cell>
          <cell r="K5565">
            <v>0</v>
          </cell>
          <cell r="L5565">
            <v>0</v>
          </cell>
          <cell r="M5565">
            <v>20500</v>
          </cell>
          <cell r="N5565">
            <v>20500</v>
          </cell>
          <cell r="O5565">
            <v>20500</v>
          </cell>
        </row>
        <row r="5566">
          <cell r="A5566" t="str">
            <v>12</v>
          </cell>
          <cell r="B5566" t="str">
            <v>01</v>
          </cell>
          <cell r="C5566" t="str">
            <v>04</v>
          </cell>
          <cell r="D5566" t="str">
            <v>33</v>
          </cell>
          <cell r="E5566" t="str">
            <v>14</v>
          </cell>
          <cell r="F5566" t="str">
            <v>14</v>
          </cell>
          <cell r="G5566" t="str">
            <v>1</v>
          </cell>
          <cell r="H5566" t="str">
            <v>40</v>
          </cell>
          <cell r="I5566" t="str">
            <v>0</v>
          </cell>
          <cell r="J5566">
            <v>0</v>
          </cell>
          <cell r="K5566">
            <v>0</v>
          </cell>
          <cell r="L5566">
            <v>3062</v>
          </cell>
          <cell r="M5566">
            <v>11938</v>
          </cell>
          <cell r="N5566">
            <v>11938</v>
          </cell>
          <cell r="O5566">
            <v>11938</v>
          </cell>
        </row>
        <row r="5567">
          <cell r="A5567" t="str">
            <v>12</v>
          </cell>
          <cell r="B5567" t="str">
            <v>01</v>
          </cell>
          <cell r="C5567" t="str">
            <v>04</v>
          </cell>
          <cell r="D5567" t="str">
            <v>34</v>
          </cell>
          <cell r="E5567" t="str">
            <v>14</v>
          </cell>
          <cell r="F5567" t="str">
            <v>01</v>
          </cell>
          <cell r="G5567" t="str">
            <v>1</v>
          </cell>
          <cell r="H5567" t="str">
            <v>40</v>
          </cell>
          <cell r="I5567" t="str">
            <v>0</v>
          </cell>
          <cell r="J5567">
            <v>0</v>
          </cell>
          <cell r="K5567">
            <v>0</v>
          </cell>
          <cell r="L5567">
            <v>9157</v>
          </cell>
          <cell r="M5567">
            <v>0</v>
          </cell>
          <cell r="N5567">
            <v>0</v>
          </cell>
          <cell r="O5567">
            <v>0</v>
          </cell>
        </row>
        <row r="5568">
          <cell r="A5568" t="str">
            <v>12</v>
          </cell>
          <cell r="B5568" t="str">
            <v>01</v>
          </cell>
          <cell r="C5568" t="str">
            <v>04</v>
          </cell>
          <cell r="D5568" t="str">
            <v>34</v>
          </cell>
          <cell r="E5568" t="str">
            <v>14</v>
          </cell>
          <cell r="F5568" t="str">
            <v>06</v>
          </cell>
          <cell r="G5568" t="str">
            <v>1</v>
          </cell>
          <cell r="H5568" t="str">
            <v>40</v>
          </cell>
          <cell r="I5568" t="str">
            <v>0</v>
          </cell>
          <cell r="J5568">
            <v>0</v>
          </cell>
          <cell r="K5568">
            <v>0</v>
          </cell>
          <cell r="L5568">
            <v>772</v>
          </cell>
          <cell r="M5568">
            <v>2119</v>
          </cell>
          <cell r="N5568">
            <v>2119</v>
          </cell>
          <cell r="O5568">
            <v>2119</v>
          </cell>
        </row>
        <row r="5569">
          <cell r="A5569" t="str">
            <v>12</v>
          </cell>
          <cell r="B5569" t="str">
            <v>01</v>
          </cell>
          <cell r="C5569" t="str">
            <v>04</v>
          </cell>
          <cell r="D5569" t="str">
            <v>34</v>
          </cell>
          <cell r="E5569" t="str">
            <v>14</v>
          </cell>
          <cell r="F5569" t="str">
            <v>17</v>
          </cell>
          <cell r="G5569" t="str">
            <v>1</v>
          </cell>
          <cell r="H5569" t="str">
            <v>40</v>
          </cell>
          <cell r="I5569" t="str">
            <v>0</v>
          </cell>
          <cell r="J5569">
            <v>0</v>
          </cell>
          <cell r="K5569">
            <v>0</v>
          </cell>
          <cell r="L5569">
            <v>4804</v>
          </cell>
          <cell r="M5569">
            <v>111</v>
          </cell>
          <cell r="N5569">
            <v>111</v>
          </cell>
          <cell r="O5569">
            <v>111</v>
          </cell>
        </row>
        <row r="5570">
          <cell r="A5570" t="str">
            <v>12</v>
          </cell>
          <cell r="B5570" t="str">
            <v>01</v>
          </cell>
          <cell r="C5570" t="str">
            <v>04</v>
          </cell>
          <cell r="D5570" t="str">
            <v>34</v>
          </cell>
          <cell r="E5570" t="str">
            <v>20</v>
          </cell>
          <cell r="F5570" t="str">
            <v>03</v>
          </cell>
          <cell r="G5570" t="str">
            <v>1</v>
          </cell>
          <cell r="H5570" t="str">
            <v>40</v>
          </cell>
          <cell r="I5570" t="str">
            <v>0</v>
          </cell>
          <cell r="J5570">
            <v>0</v>
          </cell>
          <cell r="K5570">
            <v>0</v>
          </cell>
          <cell r="L5570">
            <v>12219</v>
          </cell>
          <cell r="M5570">
            <v>4031</v>
          </cell>
          <cell r="N5570">
            <v>4031</v>
          </cell>
          <cell r="O5570">
            <v>4031</v>
          </cell>
        </row>
        <row r="5571">
          <cell r="A5571" t="str">
            <v>12</v>
          </cell>
          <cell r="B5571" t="str">
            <v>01</v>
          </cell>
          <cell r="C5571" t="str">
            <v>04</v>
          </cell>
          <cell r="D5571" t="str">
            <v>34</v>
          </cell>
          <cell r="E5571" t="str">
            <v>20</v>
          </cell>
          <cell r="F5571" t="str">
            <v>04</v>
          </cell>
          <cell r="G5571" t="str">
            <v>1</v>
          </cell>
          <cell r="H5571" t="str">
            <v>40</v>
          </cell>
          <cell r="I5571" t="str">
            <v>0</v>
          </cell>
          <cell r="J5571">
            <v>0</v>
          </cell>
          <cell r="K5571">
            <v>0</v>
          </cell>
          <cell r="L5571">
            <v>8137</v>
          </cell>
          <cell r="M5571">
            <v>3651</v>
          </cell>
          <cell r="N5571">
            <v>3651</v>
          </cell>
          <cell r="O5571">
            <v>3651</v>
          </cell>
        </row>
        <row r="5572">
          <cell r="A5572" t="str">
            <v>12</v>
          </cell>
          <cell r="B5572" t="str">
            <v>01</v>
          </cell>
          <cell r="C5572" t="str">
            <v>05</v>
          </cell>
          <cell r="D5572" t="str">
            <v>01</v>
          </cell>
          <cell r="E5572" t="str">
            <v>15</v>
          </cell>
          <cell r="F5572" t="str">
            <v>11</v>
          </cell>
          <cell r="G5572" t="str">
            <v>0</v>
          </cell>
          <cell r="H5572" t="str">
            <v>10</v>
          </cell>
          <cell r="I5572" t="str">
            <v>1</v>
          </cell>
          <cell r="J5572">
            <v>0</v>
          </cell>
          <cell r="K5572">
            <v>0</v>
          </cell>
          <cell r="L5572">
            <v>1871429</v>
          </cell>
          <cell r="M5572">
            <v>2871429</v>
          </cell>
          <cell r="N5572">
            <v>2871429</v>
          </cell>
          <cell r="O5572">
            <v>2871429</v>
          </cell>
        </row>
        <row r="5573">
          <cell r="A5573" t="str">
            <v>12</v>
          </cell>
          <cell r="B5573" t="str">
            <v>01</v>
          </cell>
          <cell r="C5573" t="str">
            <v>05</v>
          </cell>
          <cell r="D5573" t="str">
            <v>01</v>
          </cell>
          <cell r="E5573" t="str">
            <v>15</v>
          </cell>
          <cell r="F5573" t="str">
            <v>11</v>
          </cell>
          <cell r="G5573" t="str">
            <v>0</v>
          </cell>
          <cell r="H5573" t="str">
            <v>22</v>
          </cell>
          <cell r="I5573" t="str">
            <v>1</v>
          </cell>
          <cell r="J5573">
            <v>0</v>
          </cell>
          <cell r="K5573">
            <v>0</v>
          </cell>
          <cell r="L5573">
            <v>2650000</v>
          </cell>
          <cell r="M5573">
            <v>2650000</v>
          </cell>
          <cell r="N5573">
            <v>2650000</v>
          </cell>
          <cell r="O5573">
            <v>2650000</v>
          </cell>
        </row>
        <row r="5574">
          <cell r="A5574" t="str">
            <v>12</v>
          </cell>
          <cell r="B5574" t="str">
            <v>01</v>
          </cell>
          <cell r="C5574" t="str">
            <v>05</v>
          </cell>
          <cell r="D5574" t="str">
            <v>02</v>
          </cell>
          <cell r="E5574" t="str">
            <v>20</v>
          </cell>
          <cell r="F5574" t="str">
            <v>00</v>
          </cell>
          <cell r="G5574" t="str">
            <v>1</v>
          </cell>
          <cell r="H5574" t="str">
            <v>10</v>
          </cell>
          <cell r="I5574" t="str">
            <v>0</v>
          </cell>
          <cell r="J5574">
            <v>0</v>
          </cell>
          <cell r="K5574">
            <v>300000</v>
          </cell>
          <cell r="L5574">
            <v>0</v>
          </cell>
          <cell r="M5574">
            <v>0</v>
          </cell>
          <cell r="N5574">
            <v>0</v>
          </cell>
          <cell r="O5574">
            <v>0</v>
          </cell>
        </row>
        <row r="5575">
          <cell r="A5575" t="str">
            <v>12</v>
          </cell>
          <cell r="B5575" t="str">
            <v>01</v>
          </cell>
          <cell r="C5575" t="str">
            <v>05</v>
          </cell>
          <cell r="D5575" t="str">
            <v>03</v>
          </cell>
          <cell r="E5575" t="str">
            <v>20</v>
          </cell>
          <cell r="F5575" t="str">
            <v>03</v>
          </cell>
          <cell r="G5575" t="str">
            <v>1</v>
          </cell>
          <cell r="H5575" t="str">
            <v>10</v>
          </cell>
          <cell r="I5575" t="str">
            <v>0</v>
          </cell>
          <cell r="J5575">
            <v>0</v>
          </cell>
          <cell r="K5575">
            <v>200000</v>
          </cell>
          <cell r="L5575">
            <v>0</v>
          </cell>
          <cell r="M5575">
            <v>0</v>
          </cell>
          <cell r="N5575">
            <v>0</v>
          </cell>
          <cell r="O5575">
            <v>0</v>
          </cell>
        </row>
        <row r="5576">
          <cell r="A5576" t="str">
            <v>12</v>
          </cell>
          <cell r="B5576" t="str">
            <v>01</v>
          </cell>
          <cell r="C5576" t="str">
            <v>05</v>
          </cell>
          <cell r="D5576" t="str">
            <v>03</v>
          </cell>
          <cell r="E5576" t="str">
            <v>12</v>
          </cell>
          <cell r="F5576" t="str">
            <v>06</v>
          </cell>
          <cell r="G5576" t="str">
            <v>1</v>
          </cell>
          <cell r="H5576" t="str">
            <v>22</v>
          </cell>
          <cell r="I5576" t="str">
            <v>0</v>
          </cell>
          <cell r="J5576">
            <v>0</v>
          </cell>
          <cell r="K5576">
            <v>0</v>
          </cell>
          <cell r="L5576">
            <v>0</v>
          </cell>
          <cell r="M5576">
            <v>0</v>
          </cell>
          <cell r="N5576">
            <v>0</v>
          </cell>
          <cell r="O5576">
            <v>0</v>
          </cell>
        </row>
        <row r="5577">
          <cell r="A5577" t="str">
            <v>12</v>
          </cell>
          <cell r="B5577" t="str">
            <v>01</v>
          </cell>
          <cell r="C5577" t="str">
            <v>05</v>
          </cell>
          <cell r="D5577" t="str">
            <v>04</v>
          </cell>
          <cell r="E5577" t="str">
            <v>12</v>
          </cell>
          <cell r="F5577" t="str">
            <v>03</v>
          </cell>
          <cell r="G5577" t="str">
            <v>1</v>
          </cell>
          <cell r="H5577" t="str">
            <v>22</v>
          </cell>
          <cell r="I5577" t="str">
            <v>0</v>
          </cell>
          <cell r="J5577">
            <v>0</v>
          </cell>
          <cell r="K5577">
            <v>2400</v>
          </cell>
          <cell r="L5577">
            <v>0</v>
          </cell>
          <cell r="M5577">
            <v>0</v>
          </cell>
          <cell r="N5577">
            <v>0</v>
          </cell>
          <cell r="O5577">
            <v>0</v>
          </cell>
        </row>
        <row r="5578">
          <cell r="A5578" t="str">
            <v>12</v>
          </cell>
          <cell r="B5578" t="str">
            <v>01</v>
          </cell>
          <cell r="C5578" t="str">
            <v>05</v>
          </cell>
          <cell r="D5578" t="str">
            <v>04</v>
          </cell>
          <cell r="E5578" t="str">
            <v>12</v>
          </cell>
          <cell r="F5578" t="str">
            <v>06</v>
          </cell>
          <cell r="G5578" t="str">
            <v>1</v>
          </cell>
          <cell r="H5578" t="str">
            <v>22</v>
          </cell>
          <cell r="I5578" t="str">
            <v>0</v>
          </cell>
          <cell r="J5578">
            <v>0</v>
          </cell>
          <cell r="K5578">
            <v>0</v>
          </cell>
          <cell r="L5578">
            <v>1840</v>
          </cell>
          <cell r="M5578">
            <v>0</v>
          </cell>
          <cell r="N5578">
            <v>0</v>
          </cell>
          <cell r="O5578">
            <v>0</v>
          </cell>
        </row>
        <row r="5579">
          <cell r="A5579" t="str">
            <v>12</v>
          </cell>
          <cell r="B5579" t="str">
            <v>01</v>
          </cell>
          <cell r="C5579" t="str">
            <v>05</v>
          </cell>
          <cell r="D5579" t="str">
            <v>04</v>
          </cell>
          <cell r="E5579" t="str">
            <v>14</v>
          </cell>
          <cell r="F5579" t="str">
            <v>13</v>
          </cell>
          <cell r="G5579" t="str">
            <v>1</v>
          </cell>
          <cell r="H5579" t="str">
            <v>22</v>
          </cell>
          <cell r="I5579" t="str">
            <v>0</v>
          </cell>
          <cell r="J5579">
            <v>0</v>
          </cell>
          <cell r="K5579">
            <v>18000</v>
          </cell>
          <cell r="L5579">
            <v>8100</v>
          </cell>
          <cell r="M5579">
            <v>0</v>
          </cell>
          <cell r="N5579">
            <v>0</v>
          </cell>
          <cell r="O5579">
            <v>0</v>
          </cell>
        </row>
        <row r="5580">
          <cell r="A5580" t="str">
            <v>12</v>
          </cell>
          <cell r="B5580" t="str">
            <v>01</v>
          </cell>
          <cell r="C5580" t="str">
            <v>05</v>
          </cell>
          <cell r="D5580" t="str">
            <v>04</v>
          </cell>
          <cell r="E5580" t="str">
            <v>14</v>
          </cell>
          <cell r="F5580" t="str">
            <v>14</v>
          </cell>
          <cell r="G5580" t="str">
            <v>1</v>
          </cell>
          <cell r="H5580" t="str">
            <v>22</v>
          </cell>
          <cell r="I5580" t="str">
            <v>0</v>
          </cell>
          <cell r="J5580">
            <v>0</v>
          </cell>
          <cell r="K5580">
            <v>2000</v>
          </cell>
          <cell r="L5580">
            <v>0</v>
          </cell>
          <cell r="M5580">
            <v>0</v>
          </cell>
          <cell r="N5580">
            <v>0</v>
          </cell>
          <cell r="O5580">
            <v>0</v>
          </cell>
        </row>
        <row r="5581">
          <cell r="A5581" t="str">
            <v>12</v>
          </cell>
          <cell r="B5581" t="str">
            <v>01</v>
          </cell>
          <cell r="C5581" t="str">
            <v>05</v>
          </cell>
          <cell r="D5581" t="str">
            <v>04</v>
          </cell>
          <cell r="E5581" t="str">
            <v>14</v>
          </cell>
          <cell r="F5581" t="str">
            <v>17</v>
          </cell>
          <cell r="G5581" t="str">
            <v>1</v>
          </cell>
          <cell r="H5581" t="str">
            <v>22</v>
          </cell>
          <cell r="I5581" t="str">
            <v>0</v>
          </cell>
          <cell r="J5581">
            <v>0</v>
          </cell>
          <cell r="K5581">
            <v>0</v>
          </cell>
          <cell r="L5581">
            <v>1038</v>
          </cell>
          <cell r="M5581">
            <v>0</v>
          </cell>
          <cell r="N5581">
            <v>0</v>
          </cell>
          <cell r="O5581">
            <v>0</v>
          </cell>
        </row>
        <row r="5582">
          <cell r="A5582" t="str">
            <v>12</v>
          </cell>
          <cell r="B5582" t="str">
            <v>01</v>
          </cell>
          <cell r="C5582" t="str">
            <v>05</v>
          </cell>
          <cell r="D5582" t="str">
            <v>04</v>
          </cell>
          <cell r="E5582" t="str">
            <v>14</v>
          </cell>
          <cell r="F5582" t="str">
            <v>80</v>
          </cell>
          <cell r="G5582" t="str">
            <v>1</v>
          </cell>
          <cell r="H5582" t="str">
            <v>22</v>
          </cell>
          <cell r="I5582" t="str">
            <v>0</v>
          </cell>
          <cell r="J5582">
            <v>0</v>
          </cell>
          <cell r="K5582">
            <v>20000</v>
          </cell>
          <cell r="L5582">
            <v>0</v>
          </cell>
          <cell r="M5582">
            <v>0</v>
          </cell>
          <cell r="N5582">
            <v>0</v>
          </cell>
          <cell r="O5582">
            <v>0</v>
          </cell>
        </row>
        <row r="5583">
          <cell r="A5583" t="str">
            <v>12</v>
          </cell>
          <cell r="B5583" t="str">
            <v>01</v>
          </cell>
          <cell r="C5583" t="str">
            <v>05</v>
          </cell>
          <cell r="D5583" t="str">
            <v>04</v>
          </cell>
          <cell r="E5583" t="str">
            <v>20</v>
          </cell>
          <cell r="F5583" t="str">
            <v>03</v>
          </cell>
          <cell r="G5583" t="str">
            <v>1</v>
          </cell>
          <cell r="H5583" t="str">
            <v>22</v>
          </cell>
          <cell r="I5583" t="str">
            <v>0</v>
          </cell>
          <cell r="J5583">
            <v>0</v>
          </cell>
          <cell r="K5583">
            <v>49900</v>
          </cell>
          <cell r="L5583">
            <v>23526</v>
          </cell>
          <cell r="M5583">
            <v>0</v>
          </cell>
          <cell r="N5583">
            <v>0</v>
          </cell>
          <cell r="O5583">
            <v>0</v>
          </cell>
        </row>
        <row r="5584">
          <cell r="A5584" t="str">
            <v>12</v>
          </cell>
          <cell r="B5584" t="str">
            <v>01</v>
          </cell>
          <cell r="C5584" t="str">
            <v>05</v>
          </cell>
          <cell r="D5584" t="str">
            <v>04</v>
          </cell>
          <cell r="E5584" t="str">
            <v>20</v>
          </cell>
          <cell r="F5584" t="str">
            <v>04</v>
          </cell>
          <cell r="G5584" t="str">
            <v>1</v>
          </cell>
          <cell r="H5584" t="str">
            <v>22</v>
          </cell>
          <cell r="I5584" t="str">
            <v>0</v>
          </cell>
          <cell r="J5584">
            <v>0</v>
          </cell>
          <cell r="K5584">
            <v>17700</v>
          </cell>
          <cell r="L5584">
            <v>25500</v>
          </cell>
          <cell r="M5584">
            <v>0</v>
          </cell>
          <cell r="N5584">
            <v>0</v>
          </cell>
          <cell r="O5584">
            <v>0</v>
          </cell>
        </row>
        <row r="5585">
          <cell r="A5585" t="str">
            <v>12</v>
          </cell>
          <cell r="B5585" t="str">
            <v>01</v>
          </cell>
          <cell r="C5585" t="str">
            <v>05</v>
          </cell>
          <cell r="D5585" t="str">
            <v>04</v>
          </cell>
          <cell r="E5585" t="str">
            <v>20</v>
          </cell>
          <cell r="F5585" t="str">
            <v>05</v>
          </cell>
          <cell r="G5585" t="str">
            <v>1</v>
          </cell>
          <cell r="H5585" t="str">
            <v>22</v>
          </cell>
          <cell r="I5585" t="str">
            <v>0</v>
          </cell>
          <cell r="J5585">
            <v>0</v>
          </cell>
          <cell r="K5585">
            <v>50000</v>
          </cell>
          <cell r="L5585">
            <v>0</v>
          </cell>
          <cell r="M5585">
            <v>0</v>
          </cell>
          <cell r="N5585">
            <v>0</v>
          </cell>
          <cell r="O5585">
            <v>0</v>
          </cell>
        </row>
        <row r="5586">
          <cell r="A5586" t="str">
            <v>12</v>
          </cell>
          <cell r="B5586" t="str">
            <v>01</v>
          </cell>
          <cell r="C5586" t="str">
            <v>05</v>
          </cell>
          <cell r="D5586" t="str">
            <v>15</v>
          </cell>
          <cell r="E5586" t="str">
            <v>12</v>
          </cell>
          <cell r="F5586" t="str">
            <v>01</v>
          </cell>
          <cell r="G5586" t="str">
            <v>1</v>
          </cell>
          <cell r="H5586" t="str">
            <v>22</v>
          </cell>
          <cell r="I5586" t="str">
            <v>0</v>
          </cell>
          <cell r="J5586">
            <v>0</v>
          </cell>
          <cell r="K5586">
            <v>0</v>
          </cell>
          <cell r="L5586">
            <v>0</v>
          </cell>
          <cell r="M5586">
            <v>0</v>
          </cell>
          <cell r="N5586">
            <v>0</v>
          </cell>
          <cell r="O5586">
            <v>0</v>
          </cell>
        </row>
        <row r="5587">
          <cell r="A5587" t="str">
            <v>12</v>
          </cell>
          <cell r="B5587" t="str">
            <v>01</v>
          </cell>
          <cell r="C5587" t="str">
            <v>05</v>
          </cell>
          <cell r="D5587" t="str">
            <v>16</v>
          </cell>
          <cell r="E5587" t="str">
            <v>12</v>
          </cell>
          <cell r="F5587" t="str">
            <v>01</v>
          </cell>
          <cell r="G5587" t="str">
            <v>1</v>
          </cell>
          <cell r="H5587" t="str">
            <v>22</v>
          </cell>
          <cell r="I5587" t="str">
            <v>0</v>
          </cell>
          <cell r="J5587">
            <v>0</v>
          </cell>
          <cell r="K5587">
            <v>50000</v>
          </cell>
          <cell r="L5587">
            <v>3219</v>
          </cell>
          <cell r="M5587">
            <v>0</v>
          </cell>
          <cell r="N5587">
            <v>0</v>
          </cell>
          <cell r="O5587">
            <v>0</v>
          </cell>
        </row>
        <row r="5588">
          <cell r="A5588" t="str">
            <v>12</v>
          </cell>
          <cell r="B5588" t="str">
            <v>01</v>
          </cell>
          <cell r="C5588" t="str">
            <v>05</v>
          </cell>
          <cell r="D5588" t="str">
            <v>16</v>
          </cell>
          <cell r="E5588" t="str">
            <v>14</v>
          </cell>
          <cell r="F5588" t="str">
            <v>06</v>
          </cell>
          <cell r="G5588" t="str">
            <v>1</v>
          </cell>
          <cell r="H5588" t="str">
            <v>22</v>
          </cell>
          <cell r="I5588" t="str">
            <v>0</v>
          </cell>
          <cell r="J5588">
            <v>606</v>
          </cell>
          <cell r="K5588">
            <v>20000</v>
          </cell>
          <cell r="L5588">
            <v>107</v>
          </cell>
          <cell r="M5588">
            <v>0</v>
          </cell>
          <cell r="N5588">
            <v>0</v>
          </cell>
          <cell r="O5588">
            <v>0</v>
          </cell>
        </row>
        <row r="5589">
          <cell r="A5589" t="str">
            <v>12</v>
          </cell>
          <cell r="B5589" t="str">
            <v>01</v>
          </cell>
          <cell r="C5589" t="str">
            <v>05</v>
          </cell>
          <cell r="D5589" t="str">
            <v>16</v>
          </cell>
          <cell r="E5589" t="str">
            <v>14</v>
          </cell>
          <cell r="F5589" t="str">
            <v>07</v>
          </cell>
          <cell r="G5589" t="str">
            <v>1</v>
          </cell>
          <cell r="H5589" t="str">
            <v>22</v>
          </cell>
          <cell r="I5589" t="str">
            <v>0</v>
          </cell>
          <cell r="J5589">
            <v>0</v>
          </cell>
          <cell r="K5589">
            <v>0</v>
          </cell>
          <cell r="L5589">
            <v>7210</v>
          </cell>
          <cell r="M5589">
            <v>0</v>
          </cell>
          <cell r="N5589">
            <v>0</v>
          </cell>
          <cell r="O5589">
            <v>0</v>
          </cell>
        </row>
        <row r="5590">
          <cell r="A5590" t="str">
            <v>12</v>
          </cell>
          <cell r="B5590" t="str">
            <v>01</v>
          </cell>
          <cell r="C5590" t="str">
            <v>05</v>
          </cell>
          <cell r="D5590" t="str">
            <v>16</v>
          </cell>
          <cell r="E5590" t="str">
            <v>14</v>
          </cell>
          <cell r="F5590" t="str">
            <v>14</v>
          </cell>
          <cell r="G5590" t="str">
            <v>1</v>
          </cell>
          <cell r="H5590" t="str">
            <v>22</v>
          </cell>
          <cell r="I5590" t="str">
            <v>0</v>
          </cell>
          <cell r="J5590">
            <v>0</v>
          </cell>
          <cell r="K5590">
            <v>20000</v>
          </cell>
          <cell r="L5590">
            <v>0</v>
          </cell>
          <cell r="M5590">
            <v>0</v>
          </cell>
          <cell r="N5590">
            <v>0</v>
          </cell>
          <cell r="O5590">
            <v>0</v>
          </cell>
        </row>
        <row r="5591">
          <cell r="A5591" t="str">
            <v>12</v>
          </cell>
          <cell r="B5591" t="str">
            <v>01</v>
          </cell>
          <cell r="C5591" t="str">
            <v>05</v>
          </cell>
          <cell r="D5591" t="str">
            <v>16</v>
          </cell>
          <cell r="E5591" t="str">
            <v>14</v>
          </cell>
          <cell r="F5591" t="str">
            <v>18</v>
          </cell>
          <cell r="G5591" t="str">
            <v>1</v>
          </cell>
          <cell r="H5591" t="str">
            <v>22</v>
          </cell>
          <cell r="I5591" t="str">
            <v>0</v>
          </cell>
          <cell r="J5591">
            <v>2313</v>
          </cell>
          <cell r="K5591">
            <v>10000</v>
          </cell>
          <cell r="L5591">
            <v>2140</v>
          </cell>
          <cell r="M5591">
            <v>0</v>
          </cell>
          <cell r="N5591">
            <v>0</v>
          </cell>
          <cell r="O5591">
            <v>0</v>
          </cell>
        </row>
        <row r="5592">
          <cell r="A5592" t="str">
            <v>12</v>
          </cell>
          <cell r="B5592" t="str">
            <v>01</v>
          </cell>
          <cell r="C5592" t="str">
            <v>05</v>
          </cell>
          <cell r="D5592" t="str">
            <v>16</v>
          </cell>
          <cell r="E5592" t="str">
            <v>20</v>
          </cell>
          <cell r="F5592" t="str">
            <v>03</v>
          </cell>
          <cell r="G5592" t="str">
            <v>1</v>
          </cell>
          <cell r="H5592" t="str">
            <v>22</v>
          </cell>
          <cell r="I5592" t="str">
            <v>0</v>
          </cell>
          <cell r="J5592">
            <v>0</v>
          </cell>
          <cell r="K5592">
            <v>0</v>
          </cell>
          <cell r="L5592">
            <v>14500</v>
          </cell>
          <cell r="M5592">
            <v>0</v>
          </cell>
          <cell r="N5592">
            <v>0</v>
          </cell>
          <cell r="O5592">
            <v>0</v>
          </cell>
        </row>
        <row r="5593">
          <cell r="A5593" t="str">
            <v>12</v>
          </cell>
          <cell r="B5593" t="str">
            <v>01</v>
          </cell>
          <cell r="C5593" t="str">
            <v>05</v>
          </cell>
          <cell r="D5593" t="str">
            <v>18</v>
          </cell>
          <cell r="E5593" t="str">
            <v>12</v>
          </cell>
          <cell r="F5593" t="str">
            <v>01</v>
          </cell>
          <cell r="G5593" t="str">
            <v>1</v>
          </cell>
          <cell r="H5593" t="str">
            <v>22</v>
          </cell>
          <cell r="I5593" t="str">
            <v>0</v>
          </cell>
          <cell r="J5593">
            <v>1893</v>
          </cell>
          <cell r="K5593">
            <v>1000</v>
          </cell>
          <cell r="L5593">
            <v>92</v>
          </cell>
          <cell r="M5593">
            <v>0</v>
          </cell>
          <cell r="N5593">
            <v>0</v>
          </cell>
          <cell r="O5593">
            <v>0</v>
          </cell>
        </row>
        <row r="5594">
          <cell r="A5594" t="str">
            <v>12</v>
          </cell>
          <cell r="B5594" t="str">
            <v>01</v>
          </cell>
          <cell r="C5594" t="str">
            <v>05</v>
          </cell>
          <cell r="D5594" t="str">
            <v>18</v>
          </cell>
          <cell r="E5594" t="str">
            <v>12</v>
          </cell>
          <cell r="F5594" t="str">
            <v>02</v>
          </cell>
          <cell r="G5594" t="str">
            <v>1</v>
          </cell>
          <cell r="H5594" t="str">
            <v>22</v>
          </cell>
          <cell r="I5594" t="str">
            <v>0</v>
          </cell>
          <cell r="J5594">
            <v>24096</v>
          </cell>
          <cell r="K5594">
            <v>0</v>
          </cell>
          <cell r="L5594">
            <v>16775</v>
          </cell>
          <cell r="M5594">
            <v>0</v>
          </cell>
          <cell r="N5594">
            <v>0</v>
          </cell>
          <cell r="O5594">
            <v>0</v>
          </cell>
        </row>
        <row r="5595">
          <cell r="A5595" t="str">
            <v>12</v>
          </cell>
          <cell r="B5595" t="str">
            <v>01</v>
          </cell>
          <cell r="C5595" t="str">
            <v>05</v>
          </cell>
          <cell r="D5595" t="str">
            <v>18</v>
          </cell>
          <cell r="E5595" t="str">
            <v>14</v>
          </cell>
          <cell r="F5595" t="str">
            <v>06</v>
          </cell>
          <cell r="G5595" t="str">
            <v>1</v>
          </cell>
          <cell r="H5595" t="str">
            <v>22</v>
          </cell>
          <cell r="I5595" t="str">
            <v>0</v>
          </cell>
          <cell r="J5595">
            <v>0</v>
          </cell>
          <cell r="K5595">
            <v>2000</v>
          </cell>
          <cell r="L5595">
            <v>375</v>
          </cell>
          <cell r="M5595">
            <v>0</v>
          </cell>
          <cell r="N5595">
            <v>0</v>
          </cell>
          <cell r="O5595">
            <v>0</v>
          </cell>
        </row>
        <row r="5596">
          <cell r="A5596" t="str">
            <v>12</v>
          </cell>
          <cell r="B5596" t="str">
            <v>01</v>
          </cell>
          <cell r="C5596" t="str">
            <v>05</v>
          </cell>
          <cell r="D5596" t="str">
            <v>18</v>
          </cell>
          <cell r="E5596" t="str">
            <v>14</v>
          </cell>
          <cell r="F5596" t="str">
            <v>14</v>
          </cell>
          <cell r="G5596" t="str">
            <v>1</v>
          </cell>
          <cell r="H5596" t="str">
            <v>22</v>
          </cell>
          <cell r="I5596" t="str">
            <v>0</v>
          </cell>
          <cell r="J5596">
            <v>0</v>
          </cell>
          <cell r="K5596">
            <v>2000</v>
          </cell>
          <cell r="L5596">
            <v>2765</v>
          </cell>
          <cell r="M5596">
            <v>0</v>
          </cell>
          <cell r="N5596">
            <v>0</v>
          </cell>
          <cell r="O5596">
            <v>0</v>
          </cell>
        </row>
        <row r="5597">
          <cell r="A5597" t="str">
            <v>12</v>
          </cell>
          <cell r="B5597" t="str">
            <v>01</v>
          </cell>
          <cell r="C5597" t="str">
            <v>05</v>
          </cell>
          <cell r="D5597" t="str">
            <v>18</v>
          </cell>
          <cell r="E5597" t="str">
            <v>14</v>
          </cell>
          <cell r="F5597" t="str">
            <v>18</v>
          </cell>
          <cell r="G5597" t="str">
            <v>1</v>
          </cell>
          <cell r="H5597" t="str">
            <v>22</v>
          </cell>
          <cell r="I5597" t="str">
            <v>0</v>
          </cell>
          <cell r="J5597">
            <v>2273</v>
          </cell>
          <cell r="K5597">
            <v>0</v>
          </cell>
          <cell r="L5597">
            <v>450</v>
          </cell>
          <cell r="M5597">
            <v>0</v>
          </cell>
          <cell r="N5597">
            <v>0</v>
          </cell>
          <cell r="O5597">
            <v>0</v>
          </cell>
        </row>
        <row r="5598">
          <cell r="A5598" t="str">
            <v>12</v>
          </cell>
          <cell r="B5598" t="str">
            <v>01</v>
          </cell>
          <cell r="C5598" t="str">
            <v>05</v>
          </cell>
          <cell r="D5598" t="str">
            <v>18</v>
          </cell>
          <cell r="E5598" t="str">
            <v>14</v>
          </cell>
          <cell r="F5598" t="str">
            <v>31</v>
          </cell>
          <cell r="G5598" t="str">
            <v>1</v>
          </cell>
          <cell r="H5598" t="str">
            <v>22</v>
          </cell>
          <cell r="I5598" t="str">
            <v>0</v>
          </cell>
          <cell r="J5598">
            <v>184</v>
          </cell>
          <cell r="K5598">
            <v>0</v>
          </cell>
          <cell r="L5598">
            <v>129</v>
          </cell>
          <cell r="M5598">
            <v>0</v>
          </cell>
          <cell r="N5598">
            <v>0</v>
          </cell>
          <cell r="O5598">
            <v>0</v>
          </cell>
        </row>
        <row r="5599">
          <cell r="A5599" t="str">
            <v>12</v>
          </cell>
          <cell r="B5599" t="str">
            <v>01</v>
          </cell>
          <cell r="C5599" t="str">
            <v>05</v>
          </cell>
          <cell r="D5599" t="str">
            <v>18</v>
          </cell>
          <cell r="E5599" t="str">
            <v>14</v>
          </cell>
          <cell r="F5599" t="str">
            <v>65</v>
          </cell>
          <cell r="G5599" t="str">
            <v>1</v>
          </cell>
          <cell r="H5599" t="str">
            <v>22</v>
          </cell>
          <cell r="I5599" t="str">
            <v>0</v>
          </cell>
          <cell r="J5599">
            <v>100</v>
          </cell>
          <cell r="K5599">
            <v>0</v>
          </cell>
          <cell r="L5599">
            <v>0</v>
          </cell>
          <cell r="M5599">
            <v>0</v>
          </cell>
          <cell r="N5599">
            <v>0</v>
          </cell>
          <cell r="O5599">
            <v>0</v>
          </cell>
        </row>
        <row r="5600">
          <cell r="A5600" t="str">
            <v>12</v>
          </cell>
          <cell r="B5600" t="str">
            <v>01</v>
          </cell>
          <cell r="C5600" t="str">
            <v>05</v>
          </cell>
          <cell r="D5600" t="str">
            <v>18</v>
          </cell>
          <cell r="E5600" t="str">
            <v>14</v>
          </cell>
          <cell r="F5600" t="str">
            <v>80</v>
          </cell>
          <cell r="G5600" t="str">
            <v>1</v>
          </cell>
          <cell r="H5600" t="str">
            <v>22</v>
          </cell>
          <cell r="I5600" t="str">
            <v>0</v>
          </cell>
          <cell r="J5600">
            <v>55184</v>
          </cell>
          <cell r="K5600">
            <v>10000</v>
          </cell>
          <cell r="L5600">
            <v>41752</v>
          </cell>
          <cell r="M5600">
            <v>0</v>
          </cell>
          <cell r="N5600">
            <v>0</v>
          </cell>
          <cell r="O5600">
            <v>0</v>
          </cell>
        </row>
        <row r="5601">
          <cell r="A5601" t="str">
            <v>12</v>
          </cell>
          <cell r="B5601" t="str">
            <v>01</v>
          </cell>
          <cell r="C5601" t="str">
            <v>05</v>
          </cell>
          <cell r="D5601" t="str">
            <v>19</v>
          </cell>
          <cell r="E5601" t="str">
            <v>14</v>
          </cell>
          <cell r="F5601" t="str">
            <v>01</v>
          </cell>
          <cell r="G5601" t="str">
            <v>1</v>
          </cell>
          <cell r="H5601" t="str">
            <v>22</v>
          </cell>
          <cell r="I5601" t="str">
            <v>0</v>
          </cell>
          <cell r="J5601">
            <v>0</v>
          </cell>
          <cell r="K5601">
            <v>50000</v>
          </cell>
          <cell r="L5601">
            <v>0</v>
          </cell>
          <cell r="M5601">
            <v>0</v>
          </cell>
          <cell r="N5601">
            <v>0</v>
          </cell>
          <cell r="O5601">
            <v>0</v>
          </cell>
        </row>
        <row r="5602">
          <cell r="A5602" t="str">
            <v>12</v>
          </cell>
          <cell r="B5602" t="str">
            <v>01</v>
          </cell>
          <cell r="C5602" t="str">
            <v>05</v>
          </cell>
          <cell r="D5602" t="str">
            <v>19</v>
          </cell>
          <cell r="E5602" t="str">
            <v>14</v>
          </cell>
          <cell r="F5602" t="str">
            <v>06</v>
          </cell>
          <cell r="G5602" t="str">
            <v>1</v>
          </cell>
          <cell r="H5602" t="str">
            <v>22</v>
          </cell>
          <cell r="I5602" t="str">
            <v>0</v>
          </cell>
          <cell r="J5602">
            <v>0</v>
          </cell>
          <cell r="K5602">
            <v>5000</v>
          </cell>
          <cell r="L5602">
            <v>0</v>
          </cell>
          <cell r="M5602">
            <v>0</v>
          </cell>
          <cell r="N5602">
            <v>0</v>
          </cell>
          <cell r="O5602">
            <v>0</v>
          </cell>
        </row>
        <row r="5603">
          <cell r="A5603" t="str">
            <v>12</v>
          </cell>
          <cell r="B5603" t="str">
            <v>01</v>
          </cell>
          <cell r="C5603" t="str">
            <v>05</v>
          </cell>
          <cell r="D5603" t="str">
            <v>19</v>
          </cell>
          <cell r="E5603" t="str">
            <v>14</v>
          </cell>
          <cell r="F5603" t="str">
            <v>07</v>
          </cell>
          <cell r="G5603" t="str">
            <v>1</v>
          </cell>
          <cell r="H5603" t="str">
            <v>22</v>
          </cell>
          <cell r="I5603" t="str">
            <v>0</v>
          </cell>
          <cell r="J5603">
            <v>0</v>
          </cell>
          <cell r="K5603">
            <v>5000</v>
          </cell>
          <cell r="L5603">
            <v>0</v>
          </cell>
          <cell r="M5603">
            <v>0</v>
          </cell>
          <cell r="N5603">
            <v>0</v>
          </cell>
          <cell r="O5603">
            <v>0</v>
          </cell>
        </row>
        <row r="5604">
          <cell r="A5604" t="str">
            <v>12</v>
          </cell>
          <cell r="B5604" t="str">
            <v>01</v>
          </cell>
          <cell r="C5604" t="str">
            <v>05</v>
          </cell>
          <cell r="D5604" t="str">
            <v>19</v>
          </cell>
          <cell r="E5604" t="str">
            <v>20</v>
          </cell>
          <cell r="F5604" t="str">
            <v>01</v>
          </cell>
          <cell r="G5604" t="str">
            <v>1</v>
          </cell>
          <cell r="H5604" t="str">
            <v>22</v>
          </cell>
          <cell r="I5604" t="str">
            <v>0</v>
          </cell>
          <cell r="J5604">
            <v>0</v>
          </cell>
          <cell r="K5604">
            <v>50000</v>
          </cell>
          <cell r="L5604">
            <v>0</v>
          </cell>
          <cell r="M5604">
            <v>0</v>
          </cell>
          <cell r="N5604">
            <v>0</v>
          </cell>
          <cell r="O5604">
            <v>0</v>
          </cell>
        </row>
        <row r="5605">
          <cell r="A5605" t="str">
            <v>12</v>
          </cell>
          <cell r="B5605" t="str">
            <v>01</v>
          </cell>
          <cell r="C5605" t="str">
            <v>05</v>
          </cell>
          <cell r="D5605" t="str">
            <v>19</v>
          </cell>
          <cell r="E5605" t="str">
            <v>20</v>
          </cell>
          <cell r="F5605" t="str">
            <v>03</v>
          </cell>
          <cell r="G5605" t="str">
            <v>1</v>
          </cell>
          <cell r="H5605" t="str">
            <v>22</v>
          </cell>
          <cell r="I5605" t="str">
            <v>0</v>
          </cell>
          <cell r="J5605">
            <v>0</v>
          </cell>
          <cell r="K5605">
            <v>75000</v>
          </cell>
          <cell r="L5605">
            <v>21977</v>
          </cell>
          <cell r="M5605">
            <v>50000</v>
          </cell>
          <cell r="N5605">
            <v>50000</v>
          </cell>
          <cell r="O5605">
            <v>0</v>
          </cell>
        </row>
        <row r="5606">
          <cell r="A5606" t="str">
            <v>12</v>
          </cell>
          <cell r="B5606" t="str">
            <v>02</v>
          </cell>
          <cell r="C5606" t="str">
            <v>01</v>
          </cell>
          <cell r="D5606" t="str">
            <v>01</v>
          </cell>
          <cell r="E5606" t="str">
            <v>14</v>
          </cell>
          <cell r="F5606" t="str">
            <v>18</v>
          </cell>
          <cell r="G5606" t="str">
            <v>1</v>
          </cell>
          <cell r="H5606" t="str">
            <v>66</v>
          </cell>
          <cell r="I5606" t="str">
            <v>0</v>
          </cell>
          <cell r="J5606">
            <v>0</v>
          </cell>
          <cell r="K5606">
            <v>15000</v>
          </cell>
          <cell r="L5606">
            <v>0</v>
          </cell>
          <cell r="M5606">
            <v>0</v>
          </cell>
          <cell r="N5606">
            <v>0</v>
          </cell>
          <cell r="O5606">
            <v>0</v>
          </cell>
        </row>
        <row r="5607">
          <cell r="A5607" t="str">
            <v>13</v>
          </cell>
          <cell r="B5607" t="str">
            <v>01</v>
          </cell>
          <cell r="C5607" t="str">
            <v>01</v>
          </cell>
          <cell r="D5607" t="str">
            <v>01</v>
          </cell>
          <cell r="E5607" t="str">
            <v>14</v>
          </cell>
          <cell r="F5607" t="str">
            <v>80</v>
          </cell>
          <cell r="G5607" t="str">
            <v>0</v>
          </cell>
          <cell r="H5607" t="str">
            <v>10</v>
          </cell>
          <cell r="I5607" t="str">
            <v>0</v>
          </cell>
          <cell r="J5607">
            <v>0</v>
          </cell>
          <cell r="K5607">
            <v>1</v>
          </cell>
          <cell r="L5607">
            <v>0</v>
          </cell>
          <cell r="M5607">
            <v>2000000</v>
          </cell>
          <cell r="N5607">
            <v>1000000</v>
          </cell>
          <cell r="O5607">
            <v>1000000</v>
          </cell>
        </row>
        <row r="5608">
          <cell r="A5608" t="str">
            <v>13</v>
          </cell>
          <cell r="B5608" t="str">
            <v>01</v>
          </cell>
          <cell r="C5608" t="str">
            <v>01</v>
          </cell>
          <cell r="D5608" t="str">
            <v>01</v>
          </cell>
          <cell r="E5608" t="str">
            <v>14</v>
          </cell>
          <cell r="F5608" t="str">
            <v>80</v>
          </cell>
          <cell r="G5608" t="str">
            <v>0</v>
          </cell>
          <cell r="H5608" t="str">
            <v>10</v>
          </cell>
          <cell r="I5608" t="str">
            <v>1</v>
          </cell>
          <cell r="J5608">
            <v>0</v>
          </cell>
          <cell r="K5608">
            <v>50600</v>
          </cell>
          <cell r="L5608">
            <v>0</v>
          </cell>
          <cell r="M5608">
            <v>428000</v>
          </cell>
          <cell r="N5608">
            <v>428000</v>
          </cell>
          <cell r="O5608">
            <v>428000</v>
          </cell>
        </row>
        <row r="5609">
          <cell r="A5609" t="str">
            <v>13</v>
          </cell>
          <cell r="B5609" t="str">
            <v>01</v>
          </cell>
          <cell r="C5609" t="str">
            <v>01</v>
          </cell>
          <cell r="D5609" t="str">
            <v>01</v>
          </cell>
          <cell r="E5609" t="str">
            <v>20</v>
          </cell>
          <cell r="F5609" t="str">
            <v>00</v>
          </cell>
          <cell r="G5609" t="str">
            <v>0</v>
          </cell>
          <cell r="H5609" t="str">
            <v>10</v>
          </cell>
          <cell r="I5609" t="str">
            <v>0</v>
          </cell>
          <cell r="J5609">
            <v>0</v>
          </cell>
          <cell r="K5609">
            <v>1</v>
          </cell>
          <cell r="L5609">
            <v>280000</v>
          </cell>
          <cell r="M5609">
            <v>0</v>
          </cell>
          <cell r="N5609">
            <v>0</v>
          </cell>
          <cell r="O5609">
            <v>0</v>
          </cell>
        </row>
        <row r="5610">
          <cell r="A5610" t="str">
            <v>13</v>
          </cell>
          <cell r="B5610" t="str">
            <v>01</v>
          </cell>
          <cell r="C5610" t="str">
            <v>01</v>
          </cell>
          <cell r="D5610" t="str">
            <v>01</v>
          </cell>
          <cell r="E5610" t="str">
            <v>20</v>
          </cell>
          <cell r="F5610" t="str">
            <v>00</v>
          </cell>
          <cell r="G5610" t="str">
            <v>0</v>
          </cell>
          <cell r="H5610" t="str">
            <v>10</v>
          </cell>
          <cell r="I5610" t="str">
            <v>1</v>
          </cell>
          <cell r="J5610">
            <v>0</v>
          </cell>
          <cell r="K5610">
            <v>0</v>
          </cell>
          <cell r="L5610">
            <v>86000</v>
          </cell>
          <cell r="M5610">
            <v>0</v>
          </cell>
          <cell r="N5610">
            <v>0</v>
          </cell>
          <cell r="O5610">
            <v>0</v>
          </cell>
        </row>
        <row r="5611">
          <cell r="A5611" t="str">
            <v>13</v>
          </cell>
          <cell r="B5611" t="str">
            <v>01</v>
          </cell>
          <cell r="C5611" t="str">
            <v>01</v>
          </cell>
          <cell r="D5611" t="str">
            <v>01</v>
          </cell>
          <cell r="E5611" t="str">
            <v>14</v>
          </cell>
          <cell r="F5611" t="str">
            <v>17</v>
          </cell>
          <cell r="G5611" t="str">
            <v>1</v>
          </cell>
          <cell r="H5611" t="str">
            <v>93</v>
          </cell>
          <cell r="I5611" t="str">
            <v>0</v>
          </cell>
          <cell r="J5611">
            <v>14000</v>
          </cell>
          <cell r="K5611">
            <v>1</v>
          </cell>
          <cell r="L5611">
            <v>0</v>
          </cell>
          <cell r="M5611">
            <v>0</v>
          </cell>
          <cell r="N5611">
            <v>0</v>
          </cell>
          <cell r="O5611">
            <v>0</v>
          </cell>
        </row>
        <row r="5612">
          <cell r="A5612" t="str">
            <v>13</v>
          </cell>
          <cell r="B5612" t="str">
            <v>01</v>
          </cell>
          <cell r="C5612" t="str">
            <v>01</v>
          </cell>
          <cell r="D5612" t="str">
            <v>01</v>
          </cell>
          <cell r="E5612" t="str">
            <v>14</v>
          </cell>
          <cell r="F5612" t="str">
            <v>80</v>
          </cell>
          <cell r="G5612" t="str">
            <v>1</v>
          </cell>
          <cell r="H5612" t="str">
            <v>52</v>
          </cell>
          <cell r="I5612" t="str">
            <v>0</v>
          </cell>
          <cell r="J5612">
            <v>0</v>
          </cell>
          <cell r="K5612">
            <v>600000</v>
          </cell>
          <cell r="L5612">
            <v>362037</v>
          </cell>
          <cell r="M5612">
            <v>0</v>
          </cell>
          <cell r="N5612">
            <v>0</v>
          </cell>
          <cell r="O5612">
            <v>0</v>
          </cell>
        </row>
        <row r="5613">
          <cell r="A5613" t="str">
            <v>13</v>
          </cell>
          <cell r="B5613" t="str">
            <v>01</v>
          </cell>
          <cell r="C5613" t="str">
            <v>01</v>
          </cell>
          <cell r="D5613" t="str">
            <v>02</v>
          </cell>
          <cell r="E5613" t="str">
            <v>14</v>
          </cell>
          <cell r="F5613" t="str">
            <v>18</v>
          </cell>
          <cell r="G5613" t="str">
            <v>0</v>
          </cell>
          <cell r="H5613" t="str">
            <v>74</v>
          </cell>
          <cell r="I5613" t="str">
            <v>0</v>
          </cell>
          <cell r="J5613">
            <v>123052</v>
          </cell>
          <cell r="K5613">
            <v>200000</v>
          </cell>
          <cell r="L5613">
            <v>165000</v>
          </cell>
          <cell r="M5613">
            <v>850000</v>
          </cell>
          <cell r="N5613">
            <v>500000</v>
          </cell>
          <cell r="O5613">
            <v>350000</v>
          </cell>
        </row>
        <row r="5614">
          <cell r="A5614" t="str">
            <v>13</v>
          </cell>
          <cell r="B5614" t="str">
            <v>01</v>
          </cell>
          <cell r="C5614" t="str">
            <v>01</v>
          </cell>
          <cell r="D5614" t="str">
            <v>03</v>
          </cell>
          <cell r="E5614" t="str">
            <v>14</v>
          </cell>
          <cell r="F5614" t="str">
            <v>17</v>
          </cell>
          <cell r="G5614" t="str">
            <v>1</v>
          </cell>
          <cell r="H5614" t="str">
            <v>93</v>
          </cell>
          <cell r="I5614" t="str">
            <v>0</v>
          </cell>
          <cell r="J5614">
            <v>2300</v>
          </cell>
          <cell r="K5614">
            <v>1</v>
          </cell>
          <cell r="L5614">
            <v>0</v>
          </cell>
          <cell r="M5614">
            <v>0</v>
          </cell>
          <cell r="N5614">
            <v>0</v>
          </cell>
          <cell r="O5614">
            <v>0</v>
          </cell>
        </row>
        <row r="5615">
          <cell r="A5615" t="str">
            <v>13</v>
          </cell>
          <cell r="B5615" t="str">
            <v>01</v>
          </cell>
          <cell r="C5615" t="str">
            <v>01</v>
          </cell>
          <cell r="D5615" t="str">
            <v>03</v>
          </cell>
          <cell r="E5615" t="str">
            <v>14</v>
          </cell>
          <cell r="F5615" t="str">
            <v>53</v>
          </cell>
          <cell r="G5615" t="str">
            <v>1</v>
          </cell>
          <cell r="H5615" t="str">
            <v>22</v>
          </cell>
          <cell r="I5615" t="str">
            <v>0</v>
          </cell>
          <cell r="J5615">
            <v>0</v>
          </cell>
          <cell r="K5615">
            <v>462000</v>
          </cell>
          <cell r="L5615">
            <v>0</v>
          </cell>
          <cell r="M5615">
            <v>0</v>
          </cell>
          <cell r="N5615">
            <v>0</v>
          </cell>
          <cell r="O5615">
            <v>0</v>
          </cell>
        </row>
        <row r="5616">
          <cell r="A5616" t="str">
            <v>13</v>
          </cell>
          <cell r="B5616" t="str">
            <v>01</v>
          </cell>
          <cell r="C5616" t="str">
            <v>01</v>
          </cell>
          <cell r="D5616" t="str">
            <v>03</v>
          </cell>
          <cell r="E5616" t="str">
            <v>14</v>
          </cell>
          <cell r="F5616" t="str">
            <v>53</v>
          </cell>
          <cell r="G5616" t="str">
            <v>1</v>
          </cell>
          <cell r="H5616" t="str">
            <v>22</v>
          </cell>
          <cell r="I5616" t="str">
            <v>1</v>
          </cell>
          <cell r="J5616">
            <v>0</v>
          </cell>
          <cell r="K5616">
            <v>0</v>
          </cell>
          <cell r="L5616">
            <v>500000</v>
          </cell>
          <cell r="M5616">
            <v>500000</v>
          </cell>
          <cell r="N5616">
            <v>500000</v>
          </cell>
          <cell r="O5616">
            <v>500000</v>
          </cell>
        </row>
        <row r="5617">
          <cell r="A5617" t="str">
            <v>13</v>
          </cell>
          <cell r="B5617" t="str">
            <v>01</v>
          </cell>
          <cell r="C5617" t="str">
            <v>01</v>
          </cell>
          <cell r="D5617" t="str">
            <v>03</v>
          </cell>
          <cell r="E5617" t="str">
            <v>14</v>
          </cell>
          <cell r="F5617" t="str">
            <v>80</v>
          </cell>
          <cell r="G5617" t="str">
            <v>1</v>
          </cell>
          <cell r="H5617" t="str">
            <v>52</v>
          </cell>
          <cell r="I5617" t="str">
            <v>1</v>
          </cell>
          <cell r="K5617">
            <v>1400000</v>
          </cell>
        </row>
        <row r="5618">
          <cell r="A5618" t="str">
            <v>13</v>
          </cell>
          <cell r="B5618" t="str">
            <v>01</v>
          </cell>
          <cell r="C5618" t="str">
            <v>01</v>
          </cell>
          <cell r="D5618" t="str">
            <v>07</v>
          </cell>
          <cell r="E5618" t="str">
            <v>14</v>
          </cell>
          <cell r="F5618" t="str">
            <v>80</v>
          </cell>
          <cell r="G5618" t="str">
            <v>1</v>
          </cell>
          <cell r="H5618" t="str">
            <v>10</v>
          </cell>
          <cell r="I5618" t="str">
            <v>1</v>
          </cell>
          <cell r="J5618">
            <v>0</v>
          </cell>
          <cell r="K5618">
            <v>0</v>
          </cell>
          <cell r="L5618">
            <v>500000</v>
          </cell>
          <cell r="M5618">
            <v>450000</v>
          </cell>
          <cell r="N5618">
            <v>450000</v>
          </cell>
          <cell r="O5618">
            <v>450000</v>
          </cell>
        </row>
        <row r="5619">
          <cell r="A5619" t="str">
            <v>13</v>
          </cell>
          <cell r="B5619" t="str">
            <v>01</v>
          </cell>
          <cell r="C5619" t="str">
            <v>02</v>
          </cell>
          <cell r="D5619" t="str">
            <v>05</v>
          </cell>
          <cell r="E5619" t="str">
            <v>14</v>
          </cell>
          <cell r="F5619" t="str">
            <v>80</v>
          </cell>
          <cell r="G5619" t="str">
            <v>1</v>
          </cell>
          <cell r="H5619" t="str">
            <v>22</v>
          </cell>
          <cell r="I5619" t="str">
            <v>0</v>
          </cell>
          <cell r="J5619">
            <v>22363</v>
          </cell>
          <cell r="K5619">
            <v>1</v>
          </cell>
          <cell r="L5619">
            <v>0</v>
          </cell>
          <cell r="M5619">
            <v>0</v>
          </cell>
          <cell r="N5619">
            <v>0</v>
          </cell>
          <cell r="O5619">
            <v>0</v>
          </cell>
        </row>
        <row r="5620">
          <cell r="A5620" t="str">
            <v>13</v>
          </cell>
          <cell r="B5620" t="str">
            <v>01</v>
          </cell>
          <cell r="C5620" t="str">
            <v>02</v>
          </cell>
          <cell r="D5620" t="str">
            <v>09</v>
          </cell>
          <cell r="E5620" t="str">
            <v>14</v>
          </cell>
          <cell r="F5620" t="str">
            <v>18</v>
          </cell>
          <cell r="G5620" t="str">
            <v>0</v>
          </cell>
          <cell r="H5620" t="str">
            <v>70</v>
          </cell>
          <cell r="I5620" t="str">
            <v>0</v>
          </cell>
          <cell r="J5620">
            <v>42496</v>
          </cell>
          <cell r="K5620">
            <v>100000</v>
          </cell>
          <cell r="L5620">
            <v>85000</v>
          </cell>
          <cell r="M5620">
            <v>100000</v>
          </cell>
          <cell r="N5620">
            <v>100000</v>
          </cell>
          <cell r="O5620">
            <v>100000</v>
          </cell>
        </row>
        <row r="5621">
          <cell r="A5621" t="str">
            <v>13</v>
          </cell>
          <cell r="B5621" t="str">
            <v>01</v>
          </cell>
          <cell r="C5621" t="str">
            <v>02</v>
          </cell>
          <cell r="D5621" t="str">
            <v>10</v>
          </cell>
          <cell r="E5621" t="str">
            <v>14</v>
          </cell>
          <cell r="F5621" t="str">
            <v>80</v>
          </cell>
          <cell r="G5621" t="str">
            <v>1</v>
          </cell>
          <cell r="H5621" t="str">
            <v>10</v>
          </cell>
          <cell r="I5621" t="str">
            <v>1</v>
          </cell>
          <cell r="J5621">
            <v>0</v>
          </cell>
          <cell r="K5621">
            <v>0</v>
          </cell>
          <cell r="L5621">
            <v>2514286</v>
          </cell>
          <cell r="M5621">
            <v>142857</v>
          </cell>
          <cell r="N5621">
            <v>100000</v>
          </cell>
          <cell r="O5621">
            <v>100000</v>
          </cell>
        </row>
        <row r="5622">
          <cell r="A5622" t="str">
            <v>13</v>
          </cell>
          <cell r="B5622" t="str">
            <v>01</v>
          </cell>
          <cell r="C5622" t="str">
            <v>02</v>
          </cell>
          <cell r="D5622" t="str">
            <v>11</v>
          </cell>
          <cell r="E5622" t="str">
            <v>20</v>
          </cell>
          <cell r="F5622" t="str">
            <v>00</v>
          </cell>
          <cell r="G5622" t="str">
            <v>0</v>
          </cell>
          <cell r="H5622" t="str">
            <v>29</v>
          </cell>
          <cell r="I5622" t="str">
            <v>1</v>
          </cell>
          <cell r="J5622">
            <v>0</v>
          </cell>
          <cell r="K5622">
            <v>0</v>
          </cell>
          <cell r="L5622">
            <v>0</v>
          </cell>
          <cell r="M5622">
            <v>2857143</v>
          </cell>
          <cell r="N5622">
            <v>0</v>
          </cell>
          <cell r="O5622">
            <v>0</v>
          </cell>
        </row>
        <row r="5623">
          <cell r="A5623" t="str">
            <v>13</v>
          </cell>
          <cell r="B5623" t="str">
            <v>01</v>
          </cell>
          <cell r="C5623" t="str">
            <v>02</v>
          </cell>
          <cell r="D5623" t="str">
            <v>12</v>
          </cell>
          <cell r="E5623" t="str">
            <v>20</v>
          </cell>
          <cell r="F5623" t="str">
            <v>00</v>
          </cell>
          <cell r="G5623" t="str">
            <v>0</v>
          </cell>
          <cell r="H5623" t="str">
            <v>29</v>
          </cell>
          <cell r="I5623" t="str">
            <v>1</v>
          </cell>
          <cell r="J5623">
            <v>0</v>
          </cell>
          <cell r="K5623">
            <v>0</v>
          </cell>
          <cell r="L5623">
            <v>0</v>
          </cell>
          <cell r="M5623">
            <v>1428571</v>
          </cell>
          <cell r="N5623">
            <v>0</v>
          </cell>
          <cell r="O5623">
            <v>0</v>
          </cell>
        </row>
        <row r="5624">
          <cell r="A5624" t="str">
            <v>13</v>
          </cell>
          <cell r="B5624" t="str">
            <v>01</v>
          </cell>
          <cell r="C5624" t="str">
            <v>02</v>
          </cell>
          <cell r="D5624" t="str">
            <v>13</v>
          </cell>
          <cell r="E5624" t="str">
            <v>20</v>
          </cell>
          <cell r="F5624" t="str">
            <v>00</v>
          </cell>
          <cell r="G5624" t="str">
            <v>0</v>
          </cell>
          <cell r="H5624" t="str">
            <v>29</v>
          </cell>
          <cell r="I5624" t="str">
            <v>1</v>
          </cell>
          <cell r="J5624">
            <v>0</v>
          </cell>
          <cell r="K5624">
            <v>0</v>
          </cell>
          <cell r="L5624">
            <v>0</v>
          </cell>
          <cell r="M5624">
            <v>1371429</v>
          </cell>
          <cell r="N5624">
            <v>0</v>
          </cell>
          <cell r="O5624">
            <v>0</v>
          </cell>
        </row>
        <row r="5625">
          <cell r="A5625" t="str">
            <v>13</v>
          </cell>
          <cell r="B5625" t="str">
            <v>01</v>
          </cell>
          <cell r="C5625" t="str">
            <v>03</v>
          </cell>
          <cell r="D5625" t="str">
            <v>03</v>
          </cell>
          <cell r="E5625" t="str">
            <v>14</v>
          </cell>
          <cell r="F5625" t="str">
            <v>17</v>
          </cell>
          <cell r="G5625" t="str">
            <v>1</v>
          </cell>
          <cell r="H5625" t="str">
            <v>52</v>
          </cell>
          <cell r="I5625" t="str">
            <v>0</v>
          </cell>
          <cell r="J5625">
            <v>588457</v>
          </cell>
          <cell r="K5625">
            <v>0</v>
          </cell>
          <cell r="L5625">
            <v>0</v>
          </cell>
          <cell r="M5625">
            <v>0</v>
          </cell>
          <cell r="N5625">
            <v>0</v>
          </cell>
          <cell r="O5625">
            <v>0</v>
          </cell>
        </row>
        <row r="5626">
          <cell r="A5626" t="str">
            <v>13</v>
          </cell>
          <cell r="B5626" t="str">
            <v>01</v>
          </cell>
          <cell r="C5626" t="str">
            <v>03</v>
          </cell>
          <cell r="D5626" t="str">
            <v>04</v>
          </cell>
          <cell r="E5626" t="str">
            <v>14</v>
          </cell>
          <cell r="F5626" t="str">
            <v>41</v>
          </cell>
          <cell r="G5626" t="str">
            <v>1</v>
          </cell>
          <cell r="H5626" t="str">
            <v>17</v>
          </cell>
          <cell r="I5626" t="str">
            <v>1</v>
          </cell>
          <cell r="J5626">
            <v>0</v>
          </cell>
          <cell r="K5626">
            <v>0</v>
          </cell>
          <cell r="L5626">
            <v>1227565</v>
          </cell>
          <cell r="M5626">
            <v>2000000</v>
          </cell>
          <cell r="N5626">
            <v>2000000</v>
          </cell>
          <cell r="O5626">
            <v>2000000</v>
          </cell>
        </row>
        <row r="5627">
          <cell r="A5627" t="str">
            <v>13</v>
          </cell>
          <cell r="B5627" t="str">
            <v>01</v>
          </cell>
          <cell r="C5627" t="str">
            <v>03</v>
          </cell>
          <cell r="D5627" t="str">
            <v>12</v>
          </cell>
          <cell r="E5627" t="str">
            <v>14</v>
          </cell>
          <cell r="F5627" t="str">
            <v>80</v>
          </cell>
          <cell r="G5627" t="str">
            <v>1</v>
          </cell>
          <cell r="H5627" t="str">
            <v>22</v>
          </cell>
          <cell r="I5627" t="str">
            <v>0</v>
          </cell>
          <cell r="J5627">
            <v>7143</v>
          </cell>
          <cell r="K5627">
            <v>0</v>
          </cell>
          <cell r="L5627">
            <v>0</v>
          </cell>
          <cell r="M5627">
            <v>0</v>
          </cell>
          <cell r="N5627">
            <v>0</v>
          </cell>
          <cell r="O5627">
            <v>0</v>
          </cell>
        </row>
        <row r="5628">
          <cell r="A5628" t="str">
            <v>13</v>
          </cell>
          <cell r="B5628" t="str">
            <v>01</v>
          </cell>
          <cell r="C5628" t="str">
            <v>03</v>
          </cell>
          <cell r="D5628" t="str">
            <v>12</v>
          </cell>
          <cell r="E5628" t="str">
            <v>14</v>
          </cell>
          <cell r="F5628" t="str">
            <v>80</v>
          </cell>
          <cell r="G5628" t="str">
            <v>0</v>
          </cell>
          <cell r="H5628" t="str">
            <v>10</v>
          </cell>
          <cell r="I5628" t="str">
            <v>0</v>
          </cell>
          <cell r="J5628">
            <v>52566</v>
          </cell>
          <cell r="K5628">
            <v>0</v>
          </cell>
          <cell r="L5628">
            <v>400</v>
          </cell>
          <cell r="M5628">
            <v>0</v>
          </cell>
          <cell r="N5628">
            <v>0</v>
          </cell>
          <cell r="O5628">
            <v>0</v>
          </cell>
        </row>
        <row r="5629">
          <cell r="A5629" t="str">
            <v>13</v>
          </cell>
          <cell r="B5629" t="str">
            <v>01</v>
          </cell>
          <cell r="C5629" t="str">
            <v>03</v>
          </cell>
          <cell r="D5629" t="str">
            <v>13</v>
          </cell>
          <cell r="E5629" t="str">
            <v>14</v>
          </cell>
          <cell r="F5629" t="str">
            <v>17</v>
          </cell>
          <cell r="G5629" t="str">
            <v>1</v>
          </cell>
          <cell r="H5629" t="str">
            <v>93</v>
          </cell>
          <cell r="I5629" t="str">
            <v>0</v>
          </cell>
          <cell r="J5629">
            <v>1999</v>
          </cell>
          <cell r="K5629">
            <v>0</v>
          </cell>
          <cell r="L5629">
            <v>6500</v>
          </cell>
          <cell r="M5629">
            <v>5000</v>
          </cell>
          <cell r="N5629">
            <v>5000</v>
          </cell>
          <cell r="O5629">
            <v>5000</v>
          </cell>
        </row>
        <row r="5630">
          <cell r="A5630" t="str">
            <v>13</v>
          </cell>
          <cell r="B5630" t="str">
            <v>01</v>
          </cell>
          <cell r="C5630" t="str">
            <v>03</v>
          </cell>
          <cell r="D5630" t="str">
            <v>22</v>
          </cell>
          <cell r="E5630" t="str">
            <v>14</v>
          </cell>
          <cell r="F5630" t="str">
            <v>44</v>
          </cell>
          <cell r="G5630" t="str">
            <v>1</v>
          </cell>
          <cell r="H5630" t="str">
            <v>29</v>
          </cell>
          <cell r="I5630" t="str">
            <v>0</v>
          </cell>
          <cell r="J5630">
            <v>199945</v>
          </cell>
          <cell r="K5630">
            <v>0</v>
          </cell>
          <cell r="L5630">
            <v>0</v>
          </cell>
          <cell r="M5630">
            <v>0</v>
          </cell>
          <cell r="N5630">
            <v>0</v>
          </cell>
          <cell r="O5630">
            <v>0</v>
          </cell>
        </row>
        <row r="5631">
          <cell r="A5631" t="str">
            <v>13</v>
          </cell>
          <cell r="B5631" t="str">
            <v>01</v>
          </cell>
          <cell r="C5631" t="str">
            <v>06</v>
          </cell>
          <cell r="D5631" t="str">
            <v>01</v>
          </cell>
          <cell r="E5631" t="str">
            <v>14</v>
          </cell>
          <cell r="F5631" t="str">
            <v>13</v>
          </cell>
          <cell r="G5631" t="str">
            <v>1</v>
          </cell>
          <cell r="H5631" t="str">
            <v>10</v>
          </cell>
          <cell r="I5631" t="str">
            <v>0</v>
          </cell>
          <cell r="J5631">
            <v>0</v>
          </cell>
          <cell r="K5631">
            <v>0</v>
          </cell>
          <cell r="L5631">
            <v>385</v>
          </cell>
          <cell r="M5631">
            <v>0</v>
          </cell>
          <cell r="N5631">
            <v>0</v>
          </cell>
          <cell r="O5631">
            <v>0</v>
          </cell>
        </row>
        <row r="5632">
          <cell r="A5632" t="str">
            <v>13</v>
          </cell>
          <cell r="B5632" t="str">
            <v>01</v>
          </cell>
          <cell r="C5632" t="str">
            <v>06</v>
          </cell>
          <cell r="D5632" t="str">
            <v>01</v>
          </cell>
          <cell r="E5632" t="str">
            <v>14</v>
          </cell>
          <cell r="F5632" t="str">
            <v>14</v>
          </cell>
          <cell r="G5632" t="str">
            <v>1</v>
          </cell>
          <cell r="H5632" t="str">
            <v>10</v>
          </cell>
          <cell r="I5632" t="str">
            <v>0</v>
          </cell>
          <cell r="J5632">
            <v>0</v>
          </cell>
          <cell r="K5632">
            <v>0</v>
          </cell>
          <cell r="L5632">
            <v>2327</v>
          </cell>
          <cell r="M5632">
            <v>0</v>
          </cell>
          <cell r="N5632">
            <v>0</v>
          </cell>
          <cell r="O5632">
            <v>0</v>
          </cell>
        </row>
        <row r="5633">
          <cell r="A5633" t="str">
            <v>13</v>
          </cell>
          <cell r="B5633" t="str">
            <v>01</v>
          </cell>
          <cell r="C5633" t="str">
            <v>06</v>
          </cell>
          <cell r="D5633" t="str">
            <v>01</v>
          </cell>
          <cell r="E5633" t="str">
            <v>14</v>
          </cell>
          <cell r="F5633" t="str">
            <v>22</v>
          </cell>
          <cell r="G5633" t="str">
            <v>1</v>
          </cell>
          <cell r="H5633" t="str">
            <v>10</v>
          </cell>
          <cell r="I5633" t="str">
            <v>0</v>
          </cell>
          <cell r="J5633">
            <v>0</v>
          </cell>
          <cell r="K5633">
            <v>0</v>
          </cell>
          <cell r="L5633">
            <v>1742</v>
          </cell>
          <cell r="M5633">
            <v>0</v>
          </cell>
          <cell r="N5633">
            <v>0</v>
          </cell>
          <cell r="O5633">
            <v>0</v>
          </cell>
        </row>
        <row r="5634">
          <cell r="A5634" t="str">
            <v>13</v>
          </cell>
          <cell r="B5634" t="str">
            <v>01</v>
          </cell>
          <cell r="C5634" t="str">
            <v>06</v>
          </cell>
          <cell r="D5634" t="str">
            <v>01</v>
          </cell>
          <cell r="E5634" t="str">
            <v>14</v>
          </cell>
          <cell r="F5634" t="str">
            <v>84</v>
          </cell>
          <cell r="G5634" t="str">
            <v>1</v>
          </cell>
          <cell r="H5634" t="str">
            <v>10</v>
          </cell>
          <cell r="I5634" t="str">
            <v>0</v>
          </cell>
          <cell r="J5634">
            <v>0</v>
          </cell>
          <cell r="K5634">
            <v>0</v>
          </cell>
          <cell r="L5634">
            <v>3408</v>
          </cell>
          <cell r="M5634">
            <v>0</v>
          </cell>
          <cell r="N5634">
            <v>0</v>
          </cell>
          <cell r="O5634">
            <v>0</v>
          </cell>
        </row>
        <row r="5635">
          <cell r="A5635" t="str">
            <v>13</v>
          </cell>
          <cell r="B5635" t="str">
            <v>01</v>
          </cell>
          <cell r="C5635" t="str">
            <v>06</v>
          </cell>
          <cell r="D5635" t="str">
            <v>01</v>
          </cell>
          <cell r="E5635" t="str">
            <v>14</v>
          </cell>
          <cell r="F5635" t="str">
            <v>86</v>
          </cell>
          <cell r="G5635" t="str">
            <v>1</v>
          </cell>
          <cell r="H5635" t="str">
            <v>10</v>
          </cell>
          <cell r="I5635" t="str">
            <v>0</v>
          </cell>
          <cell r="J5635">
            <v>0</v>
          </cell>
          <cell r="K5635">
            <v>0</v>
          </cell>
          <cell r="L5635">
            <v>3931</v>
          </cell>
          <cell r="M5635">
            <v>0</v>
          </cell>
          <cell r="N5635">
            <v>0</v>
          </cell>
          <cell r="O5635">
            <v>0</v>
          </cell>
        </row>
        <row r="5636">
          <cell r="A5636" t="str">
            <v>14</v>
          </cell>
          <cell r="B5636" t="str">
            <v>01</v>
          </cell>
          <cell r="C5636" t="str">
            <v>03</v>
          </cell>
          <cell r="D5636" t="str">
            <v>01</v>
          </cell>
          <cell r="E5636" t="str">
            <v>15</v>
          </cell>
          <cell r="F5636" t="str">
            <v>25</v>
          </cell>
          <cell r="G5636" t="str">
            <v>0</v>
          </cell>
          <cell r="H5636" t="str">
            <v>63</v>
          </cell>
          <cell r="I5636" t="str">
            <v>0</v>
          </cell>
          <cell r="J5636">
            <v>0</v>
          </cell>
          <cell r="K5636">
            <v>2700000</v>
          </cell>
          <cell r="L5636">
            <v>800000</v>
          </cell>
          <cell r="M5636">
            <v>6000000</v>
          </cell>
          <cell r="N5636">
            <v>6000000</v>
          </cell>
          <cell r="O5636">
            <v>6000000</v>
          </cell>
        </row>
        <row r="5637">
          <cell r="A5637" t="str">
            <v>14</v>
          </cell>
          <cell r="B5637" t="str">
            <v>01</v>
          </cell>
          <cell r="C5637" t="str">
            <v>03</v>
          </cell>
          <cell r="D5637" t="str">
            <v>01</v>
          </cell>
          <cell r="E5637" t="str">
            <v>14</v>
          </cell>
          <cell r="F5637" t="str">
            <v>18</v>
          </cell>
          <cell r="G5637" t="str">
            <v>1</v>
          </cell>
          <cell r="H5637" t="str">
            <v>22</v>
          </cell>
          <cell r="I5637" t="str">
            <v>0</v>
          </cell>
          <cell r="J5637">
            <v>0</v>
          </cell>
          <cell r="K5637">
            <v>34416</v>
          </cell>
          <cell r="L5637">
            <v>0</v>
          </cell>
          <cell r="M5637">
            <v>1</v>
          </cell>
          <cell r="N5637">
            <v>1</v>
          </cell>
          <cell r="O5637">
            <v>1</v>
          </cell>
        </row>
        <row r="5638">
          <cell r="A5638" t="str">
            <v>14</v>
          </cell>
          <cell r="B5638" t="str">
            <v>01</v>
          </cell>
          <cell r="C5638" t="str">
            <v>03</v>
          </cell>
          <cell r="D5638" t="str">
            <v>01</v>
          </cell>
          <cell r="E5638" t="str">
            <v>14</v>
          </cell>
          <cell r="F5638" t="str">
            <v>20</v>
          </cell>
          <cell r="G5638" t="str">
            <v>1</v>
          </cell>
          <cell r="H5638" t="str">
            <v>72</v>
          </cell>
          <cell r="I5638" t="str">
            <v>1</v>
          </cell>
          <cell r="J5638">
            <v>389766</v>
          </cell>
          <cell r="K5638">
            <v>494000</v>
          </cell>
          <cell r="L5638">
            <v>202655</v>
          </cell>
          <cell r="M5638">
            <v>1</v>
          </cell>
          <cell r="N5638">
            <v>1</v>
          </cell>
          <cell r="O5638">
            <v>1</v>
          </cell>
        </row>
        <row r="5639">
          <cell r="A5639" t="str">
            <v>14</v>
          </cell>
          <cell r="B5639" t="str">
            <v>01</v>
          </cell>
          <cell r="C5639" t="str">
            <v>03</v>
          </cell>
          <cell r="D5639" t="str">
            <v>01</v>
          </cell>
          <cell r="E5639" t="str">
            <v>14</v>
          </cell>
          <cell r="F5639" t="str">
            <v>20</v>
          </cell>
          <cell r="G5639" t="str">
            <v>1</v>
          </cell>
          <cell r="H5639" t="str">
            <v>72</v>
          </cell>
          <cell r="I5639" t="str">
            <v>0</v>
          </cell>
          <cell r="J5639">
            <v>8238</v>
          </cell>
          <cell r="K5639">
            <v>0</v>
          </cell>
          <cell r="L5639">
            <v>0</v>
          </cell>
          <cell r="M5639">
            <v>0</v>
          </cell>
          <cell r="N5639">
            <v>0</v>
          </cell>
          <cell r="O5639">
            <v>0</v>
          </cell>
        </row>
        <row r="5640">
          <cell r="A5640" t="str">
            <v>14</v>
          </cell>
          <cell r="B5640" t="str">
            <v>01</v>
          </cell>
          <cell r="C5640" t="str">
            <v>03</v>
          </cell>
          <cell r="D5640" t="str">
            <v>02</v>
          </cell>
          <cell r="E5640" t="str">
            <v>14</v>
          </cell>
          <cell r="F5640" t="str">
            <v>20</v>
          </cell>
          <cell r="G5640" t="str">
            <v>1</v>
          </cell>
          <cell r="H5640" t="str">
            <v>72</v>
          </cell>
          <cell r="I5640" t="str">
            <v>0</v>
          </cell>
          <cell r="J5640">
            <v>1850</v>
          </cell>
          <cell r="K5640">
            <v>0</v>
          </cell>
          <cell r="L5640">
            <v>0</v>
          </cell>
          <cell r="M5640">
            <v>0</v>
          </cell>
          <cell r="N5640">
            <v>0</v>
          </cell>
          <cell r="O5640">
            <v>0</v>
          </cell>
        </row>
        <row r="5641">
          <cell r="A5641" t="str">
            <v>14</v>
          </cell>
          <cell r="B5641" t="str">
            <v>02</v>
          </cell>
          <cell r="C5641" t="str">
            <v>04</v>
          </cell>
          <cell r="D5641" t="str">
            <v>01</v>
          </cell>
          <cell r="E5641" t="str">
            <v>14</v>
          </cell>
          <cell r="F5641" t="str">
            <v>20</v>
          </cell>
          <cell r="G5641" t="str">
            <v>1</v>
          </cell>
          <cell r="H5641" t="str">
            <v>72</v>
          </cell>
          <cell r="I5641" t="str">
            <v>1</v>
          </cell>
          <cell r="J5641">
            <v>0</v>
          </cell>
          <cell r="K5641">
            <v>0</v>
          </cell>
          <cell r="L5641">
            <v>0</v>
          </cell>
          <cell r="M5641">
            <v>70000</v>
          </cell>
          <cell r="N5641">
            <v>70000</v>
          </cell>
          <cell r="O5641">
            <v>70000</v>
          </cell>
        </row>
        <row r="5642">
          <cell r="A5642" t="str">
            <v>14</v>
          </cell>
          <cell r="B5642" t="str">
            <v>02</v>
          </cell>
          <cell r="C5642" t="str">
            <v>04</v>
          </cell>
          <cell r="D5642" t="str">
            <v>03</v>
          </cell>
          <cell r="E5642" t="str">
            <v>14</v>
          </cell>
          <cell r="F5642" t="str">
            <v>20</v>
          </cell>
          <cell r="G5642" t="str">
            <v>1</v>
          </cell>
          <cell r="H5642" t="str">
            <v>72</v>
          </cell>
          <cell r="I5642" t="str">
            <v>1</v>
          </cell>
          <cell r="J5642">
            <v>0</v>
          </cell>
          <cell r="K5642">
            <v>0</v>
          </cell>
          <cell r="L5642">
            <v>0</v>
          </cell>
          <cell r="M5642">
            <v>1500000</v>
          </cell>
          <cell r="N5642">
            <v>500000</v>
          </cell>
          <cell r="O5642">
            <v>300000</v>
          </cell>
        </row>
        <row r="5643">
          <cell r="A5643" t="str">
            <v>14</v>
          </cell>
          <cell r="B5643" t="str">
            <v>02</v>
          </cell>
          <cell r="C5643" t="str">
            <v>04</v>
          </cell>
          <cell r="D5643" t="str">
            <v>04</v>
          </cell>
          <cell r="E5643" t="str">
            <v>14</v>
          </cell>
          <cell r="F5643" t="str">
            <v>20</v>
          </cell>
          <cell r="G5643" t="str">
            <v>1</v>
          </cell>
          <cell r="H5643" t="str">
            <v>29</v>
          </cell>
          <cell r="I5643" t="str">
            <v>1</v>
          </cell>
          <cell r="J5643">
            <v>0</v>
          </cell>
          <cell r="K5643">
            <v>0</v>
          </cell>
          <cell r="L5643">
            <v>50000</v>
          </cell>
          <cell r="M5643">
            <v>900000</v>
          </cell>
          <cell r="N5643">
            <v>100000</v>
          </cell>
          <cell r="O5643">
            <v>150000</v>
          </cell>
        </row>
        <row r="5644">
          <cell r="A5644" t="str">
            <v>14</v>
          </cell>
          <cell r="B5644" t="str">
            <v>02</v>
          </cell>
          <cell r="C5644" t="str">
            <v>04</v>
          </cell>
          <cell r="D5644" t="str">
            <v>05</v>
          </cell>
          <cell r="E5644" t="str">
            <v>14</v>
          </cell>
          <cell r="F5644" t="str">
            <v>20</v>
          </cell>
          <cell r="G5644" t="str">
            <v>1</v>
          </cell>
          <cell r="H5644" t="str">
            <v>10</v>
          </cell>
          <cell r="I5644" t="str">
            <v>1</v>
          </cell>
          <cell r="J5644">
            <v>0</v>
          </cell>
          <cell r="K5644">
            <v>0</v>
          </cell>
          <cell r="L5644">
            <v>17000</v>
          </cell>
          <cell r="M5644">
            <v>138963</v>
          </cell>
          <cell r="N5644">
            <v>50000</v>
          </cell>
          <cell r="O5644">
            <v>100000</v>
          </cell>
        </row>
        <row r="5645">
          <cell r="A5645" t="str">
            <v>14</v>
          </cell>
          <cell r="B5645" t="str">
            <v>02</v>
          </cell>
          <cell r="C5645" t="str">
            <v>04</v>
          </cell>
          <cell r="D5645" t="str">
            <v>05</v>
          </cell>
          <cell r="E5645" t="str">
            <v>14</v>
          </cell>
          <cell r="F5645" t="str">
            <v>20</v>
          </cell>
          <cell r="G5645" t="str">
            <v>1</v>
          </cell>
          <cell r="H5645" t="str">
            <v>10</v>
          </cell>
          <cell r="I5645" t="str">
            <v>0</v>
          </cell>
          <cell r="J5645">
            <v>0</v>
          </cell>
          <cell r="K5645">
            <v>0</v>
          </cell>
          <cell r="L5645">
            <v>44501</v>
          </cell>
          <cell r="M5645">
            <v>0</v>
          </cell>
          <cell r="N5645">
            <v>0</v>
          </cell>
          <cell r="O5645">
            <v>0</v>
          </cell>
        </row>
        <row r="5646">
          <cell r="A5646" t="str">
            <v>14</v>
          </cell>
          <cell r="B5646" t="str">
            <v>04</v>
          </cell>
          <cell r="C5646" t="str">
            <v>03</v>
          </cell>
          <cell r="D5646" t="str">
            <v>01</v>
          </cell>
          <cell r="E5646" t="str">
            <v>14</v>
          </cell>
          <cell r="F5646" t="str">
            <v>20</v>
          </cell>
          <cell r="G5646" t="str">
            <v>1</v>
          </cell>
          <cell r="H5646" t="str">
            <v>10</v>
          </cell>
          <cell r="I5646" t="str">
            <v>0</v>
          </cell>
          <cell r="J5646">
            <v>0</v>
          </cell>
          <cell r="K5646">
            <v>0</v>
          </cell>
          <cell r="L5646">
            <v>10698</v>
          </cell>
          <cell r="M5646">
            <v>0</v>
          </cell>
          <cell r="N5646">
            <v>0</v>
          </cell>
          <cell r="O5646">
            <v>0</v>
          </cell>
        </row>
        <row r="5647">
          <cell r="A5647" t="str">
            <v>14</v>
          </cell>
          <cell r="B5647" t="str">
            <v>04</v>
          </cell>
          <cell r="C5647" t="str">
            <v>03</v>
          </cell>
          <cell r="D5647" t="str">
            <v>01</v>
          </cell>
          <cell r="E5647" t="str">
            <v>14</v>
          </cell>
          <cell r="F5647" t="str">
            <v>20</v>
          </cell>
          <cell r="G5647" t="str">
            <v>1</v>
          </cell>
          <cell r="H5647" t="str">
            <v>10</v>
          </cell>
          <cell r="I5647" t="str">
            <v>1</v>
          </cell>
          <cell r="J5647">
            <v>0</v>
          </cell>
          <cell r="K5647">
            <v>0</v>
          </cell>
          <cell r="L5647">
            <v>11500</v>
          </cell>
          <cell r="M5647">
            <v>0</v>
          </cell>
          <cell r="N5647">
            <v>0</v>
          </cell>
          <cell r="O5647">
            <v>0</v>
          </cell>
        </row>
        <row r="5648">
          <cell r="A5648" t="str">
            <v>14</v>
          </cell>
          <cell r="B5648" t="str">
            <v>02</v>
          </cell>
          <cell r="C5648" t="str">
            <v>05</v>
          </cell>
          <cell r="D5648" t="str">
            <v>01</v>
          </cell>
          <cell r="E5648" t="str">
            <v>14</v>
          </cell>
          <cell r="F5648" t="str">
            <v>20</v>
          </cell>
          <cell r="G5648" t="str">
            <v>1</v>
          </cell>
          <cell r="H5648" t="str">
            <v>66</v>
          </cell>
          <cell r="I5648" t="str">
            <v>1</v>
          </cell>
          <cell r="J5648">
            <v>0</v>
          </cell>
          <cell r="K5648">
            <v>0</v>
          </cell>
          <cell r="L5648">
            <v>0</v>
          </cell>
          <cell r="M5648">
            <v>38375</v>
          </cell>
          <cell r="N5648">
            <v>40000</v>
          </cell>
          <cell r="O5648">
            <v>45000</v>
          </cell>
        </row>
        <row r="5649">
          <cell r="A5649" t="str">
            <v>14</v>
          </cell>
          <cell r="B5649" t="str">
            <v>02</v>
          </cell>
          <cell r="C5649" t="str">
            <v>05</v>
          </cell>
          <cell r="D5649" t="str">
            <v>02</v>
          </cell>
          <cell r="E5649" t="str">
            <v>14</v>
          </cell>
          <cell r="F5649" t="str">
            <v>20</v>
          </cell>
          <cell r="G5649" t="str">
            <v>1</v>
          </cell>
          <cell r="H5649" t="str">
            <v>72</v>
          </cell>
          <cell r="I5649" t="str">
            <v>1</v>
          </cell>
          <cell r="J5649">
            <v>0</v>
          </cell>
          <cell r="K5649">
            <v>0</v>
          </cell>
          <cell r="L5649">
            <v>0</v>
          </cell>
          <cell r="M5649">
            <v>15300</v>
          </cell>
          <cell r="N5649">
            <v>15000</v>
          </cell>
          <cell r="O5649">
            <v>20000</v>
          </cell>
        </row>
        <row r="5650">
          <cell r="A5650" t="str">
            <v>14</v>
          </cell>
          <cell r="B5650" t="str">
            <v>05</v>
          </cell>
          <cell r="C5650" t="str">
            <v>01</v>
          </cell>
          <cell r="D5650" t="str">
            <v>01</v>
          </cell>
          <cell r="E5650" t="str">
            <v>14</v>
          </cell>
          <cell r="F5650" t="str">
            <v>20</v>
          </cell>
          <cell r="G5650" t="str">
            <v>1</v>
          </cell>
          <cell r="H5650" t="str">
            <v>66</v>
          </cell>
          <cell r="I5650" t="str">
            <v>1</v>
          </cell>
          <cell r="J5650">
            <v>0</v>
          </cell>
          <cell r="K5650">
            <v>0</v>
          </cell>
          <cell r="L5650">
            <v>0</v>
          </cell>
          <cell r="M5650">
            <v>20000</v>
          </cell>
          <cell r="N5650">
            <v>10000</v>
          </cell>
          <cell r="O5650">
            <v>20000</v>
          </cell>
        </row>
        <row r="5651">
          <cell r="A5651" t="str">
            <v>14</v>
          </cell>
          <cell r="B5651" t="str">
            <v>05</v>
          </cell>
          <cell r="C5651" t="str">
            <v>01</v>
          </cell>
          <cell r="D5651" t="str">
            <v>01</v>
          </cell>
          <cell r="E5651" t="str">
            <v>14</v>
          </cell>
          <cell r="F5651" t="str">
            <v>23</v>
          </cell>
          <cell r="G5651" t="str">
            <v>1</v>
          </cell>
          <cell r="H5651" t="str">
            <v>66</v>
          </cell>
          <cell r="I5651" t="str">
            <v>1</v>
          </cell>
          <cell r="J5651">
            <v>0</v>
          </cell>
          <cell r="K5651">
            <v>0</v>
          </cell>
          <cell r="L5651">
            <v>0</v>
          </cell>
          <cell r="M5651">
            <v>100000</v>
          </cell>
          <cell r="N5651">
            <v>100000</v>
          </cell>
          <cell r="O5651">
            <v>100000</v>
          </cell>
        </row>
        <row r="5652">
          <cell r="A5652" t="str">
            <v>14</v>
          </cell>
          <cell r="B5652" t="str">
            <v>02</v>
          </cell>
          <cell r="C5652" t="str">
            <v>06</v>
          </cell>
          <cell r="D5652" t="str">
            <v>01</v>
          </cell>
          <cell r="E5652" t="str">
            <v>20</v>
          </cell>
          <cell r="F5652" t="str">
            <v>00</v>
          </cell>
          <cell r="G5652" t="str">
            <v>1</v>
          </cell>
          <cell r="H5652" t="str">
            <v>27</v>
          </cell>
          <cell r="I5652" t="str">
            <v>1</v>
          </cell>
          <cell r="J5652">
            <v>0</v>
          </cell>
          <cell r="K5652">
            <v>0</v>
          </cell>
          <cell r="L5652">
            <v>0</v>
          </cell>
          <cell r="M5652">
            <v>150000</v>
          </cell>
          <cell r="N5652">
            <v>150000</v>
          </cell>
          <cell r="O5652">
            <v>150000</v>
          </cell>
        </row>
        <row r="5653">
          <cell r="A5653" t="str">
            <v>14</v>
          </cell>
          <cell r="B5653" t="str">
            <v>02</v>
          </cell>
          <cell r="C5653" t="str">
            <v>06</v>
          </cell>
          <cell r="D5653" t="str">
            <v>02</v>
          </cell>
          <cell r="E5653" t="str">
            <v>14</v>
          </cell>
          <cell r="F5653" t="str">
            <v>20</v>
          </cell>
          <cell r="G5653" t="str">
            <v>1</v>
          </cell>
          <cell r="H5653" t="str">
            <v>31</v>
          </cell>
          <cell r="I5653" t="str">
            <v>1</v>
          </cell>
          <cell r="J5653">
            <v>0</v>
          </cell>
          <cell r="K5653">
            <v>0</v>
          </cell>
          <cell r="L5653">
            <v>15810</v>
          </cell>
          <cell r="M5653">
            <v>130000</v>
          </cell>
          <cell r="N5653">
            <v>20000</v>
          </cell>
          <cell r="O5653">
            <v>30000</v>
          </cell>
        </row>
        <row r="5654">
          <cell r="A5654" t="str">
            <v>14</v>
          </cell>
          <cell r="B5654" t="str">
            <v>02</v>
          </cell>
          <cell r="C5654" t="str">
            <v>06</v>
          </cell>
          <cell r="D5654" t="str">
            <v>02</v>
          </cell>
          <cell r="E5654" t="str">
            <v>14</v>
          </cell>
          <cell r="F5654" t="str">
            <v>17</v>
          </cell>
          <cell r="G5654" t="str">
            <v>1</v>
          </cell>
          <cell r="H5654" t="str">
            <v>66</v>
          </cell>
          <cell r="I5654" t="str">
            <v>1</v>
          </cell>
          <cell r="J5654">
            <v>0</v>
          </cell>
          <cell r="K5654">
            <v>0</v>
          </cell>
          <cell r="L5654">
            <v>0</v>
          </cell>
          <cell r="M5654">
            <v>50000</v>
          </cell>
          <cell r="N5654">
            <v>20000</v>
          </cell>
          <cell r="O5654">
            <v>20000</v>
          </cell>
        </row>
        <row r="5655">
          <cell r="A5655" t="str">
            <v>14</v>
          </cell>
          <cell r="B5655" t="str">
            <v>02</v>
          </cell>
          <cell r="C5655" t="str">
            <v>06</v>
          </cell>
          <cell r="D5655" t="str">
            <v>01</v>
          </cell>
          <cell r="E5655" t="str">
            <v>14</v>
          </cell>
          <cell r="F5655" t="str">
            <v>17</v>
          </cell>
          <cell r="G5655" t="str">
            <v>1</v>
          </cell>
          <cell r="H5655" t="str">
            <v>66</v>
          </cell>
          <cell r="I5655" t="str">
            <v>1</v>
          </cell>
          <cell r="J5655">
            <v>0</v>
          </cell>
          <cell r="K5655">
            <v>0</v>
          </cell>
          <cell r="L5655">
            <v>0</v>
          </cell>
          <cell r="M5655">
            <v>50000</v>
          </cell>
          <cell r="N5655">
            <v>50000</v>
          </cell>
          <cell r="O5655">
            <v>50000</v>
          </cell>
        </row>
        <row r="5656">
          <cell r="A5656" t="str">
            <v>14</v>
          </cell>
          <cell r="B5656" t="str">
            <v>06</v>
          </cell>
          <cell r="C5656" t="str">
            <v>01</v>
          </cell>
          <cell r="D5656" t="str">
            <v>01</v>
          </cell>
          <cell r="E5656" t="str">
            <v>14</v>
          </cell>
          <cell r="F5656" t="str">
            <v>17</v>
          </cell>
          <cell r="G5656" t="str">
            <v>1</v>
          </cell>
          <cell r="H5656" t="str">
            <v>77</v>
          </cell>
          <cell r="I5656" t="str">
            <v>0</v>
          </cell>
          <cell r="J5656">
            <v>0</v>
          </cell>
          <cell r="K5656">
            <v>160137</v>
          </cell>
          <cell r="L5656">
            <v>10000</v>
          </cell>
          <cell r="M5656">
            <v>150000</v>
          </cell>
          <cell r="N5656">
            <v>150000</v>
          </cell>
          <cell r="O5656">
            <v>150000</v>
          </cell>
        </row>
        <row r="5657">
          <cell r="A5657" t="str">
            <v>14</v>
          </cell>
          <cell r="B5657" t="str">
            <v>06</v>
          </cell>
          <cell r="C5657" t="str">
            <v>01</v>
          </cell>
          <cell r="D5657" t="str">
            <v>01</v>
          </cell>
          <cell r="E5657" t="str">
            <v>14</v>
          </cell>
          <cell r="F5657" t="str">
            <v>20</v>
          </cell>
          <cell r="G5657" t="str">
            <v>0</v>
          </cell>
          <cell r="H5657" t="str">
            <v>66</v>
          </cell>
          <cell r="I5657" t="str">
            <v>0</v>
          </cell>
          <cell r="J5657">
            <v>0</v>
          </cell>
          <cell r="K5657">
            <v>8009</v>
          </cell>
          <cell r="L5657">
            <v>15159</v>
          </cell>
          <cell r="M5657">
            <v>1</v>
          </cell>
          <cell r="N5657">
            <v>1</v>
          </cell>
          <cell r="O5657">
            <v>1</v>
          </cell>
        </row>
        <row r="5658">
          <cell r="A5658" t="str">
            <v>14</v>
          </cell>
          <cell r="B5658" t="str">
            <v>02</v>
          </cell>
          <cell r="C5658" t="str">
            <v>05</v>
          </cell>
          <cell r="D5658" t="str">
            <v>01</v>
          </cell>
          <cell r="E5658" t="str">
            <v>14</v>
          </cell>
          <cell r="F5658" t="str">
            <v>20</v>
          </cell>
          <cell r="G5658" t="str">
            <v>1</v>
          </cell>
          <cell r="H5658" t="str">
            <v>66</v>
          </cell>
          <cell r="I5658" t="str">
            <v>0</v>
          </cell>
          <cell r="J5658">
            <v>0</v>
          </cell>
          <cell r="K5658">
            <v>0</v>
          </cell>
          <cell r="L5658">
            <v>2016</v>
          </cell>
          <cell r="M5658">
            <v>0</v>
          </cell>
          <cell r="N5658">
            <v>0</v>
          </cell>
          <cell r="O5658">
            <v>0</v>
          </cell>
        </row>
        <row r="5659">
          <cell r="A5659" t="str">
            <v>14</v>
          </cell>
          <cell r="B5659" t="str">
            <v>02</v>
          </cell>
          <cell r="C5659" t="str">
            <v>05</v>
          </cell>
          <cell r="D5659" t="str">
            <v>02</v>
          </cell>
          <cell r="E5659" t="str">
            <v>14</v>
          </cell>
          <cell r="F5659" t="str">
            <v>20</v>
          </cell>
          <cell r="G5659" t="str">
            <v>1</v>
          </cell>
          <cell r="H5659" t="str">
            <v>66</v>
          </cell>
          <cell r="I5659" t="str">
            <v>0</v>
          </cell>
          <cell r="J5659">
            <v>0</v>
          </cell>
          <cell r="K5659">
            <v>0</v>
          </cell>
          <cell r="L5659">
            <v>14229</v>
          </cell>
          <cell r="M5659">
            <v>0</v>
          </cell>
          <cell r="N5659">
            <v>0</v>
          </cell>
          <cell r="O5659">
            <v>0</v>
          </cell>
        </row>
        <row r="5660">
          <cell r="A5660" t="str">
            <v>14</v>
          </cell>
          <cell r="B5660" t="str">
            <v>06</v>
          </cell>
          <cell r="C5660" t="str">
            <v>01</v>
          </cell>
          <cell r="D5660" t="str">
            <v>01</v>
          </cell>
          <cell r="E5660" t="str">
            <v>14</v>
          </cell>
          <cell r="F5660" t="str">
            <v>18</v>
          </cell>
          <cell r="G5660" t="str">
            <v>1</v>
          </cell>
          <cell r="H5660" t="str">
            <v>77</v>
          </cell>
          <cell r="I5660" t="str">
            <v>0</v>
          </cell>
          <cell r="J5660">
            <v>0</v>
          </cell>
          <cell r="K5660">
            <v>0</v>
          </cell>
          <cell r="L5660">
            <v>0</v>
          </cell>
          <cell r="M5660">
            <v>9000</v>
          </cell>
          <cell r="N5660">
            <v>9000</v>
          </cell>
          <cell r="O5660">
            <v>9000</v>
          </cell>
        </row>
        <row r="5661">
          <cell r="A5661" t="str">
            <v>14</v>
          </cell>
          <cell r="B5661" t="str">
            <v>06</v>
          </cell>
          <cell r="C5661" t="str">
            <v>01</v>
          </cell>
          <cell r="D5661" t="str">
            <v>01</v>
          </cell>
          <cell r="E5661" t="str">
            <v>20</v>
          </cell>
          <cell r="F5661" t="str">
            <v>04</v>
          </cell>
          <cell r="G5661" t="str">
            <v>1</v>
          </cell>
          <cell r="H5661" t="str">
            <v>77</v>
          </cell>
          <cell r="I5661" t="str">
            <v>0</v>
          </cell>
          <cell r="J5661">
            <v>0</v>
          </cell>
          <cell r="K5661">
            <v>0</v>
          </cell>
          <cell r="L5661">
            <v>0</v>
          </cell>
          <cell r="M5661">
            <v>1000</v>
          </cell>
          <cell r="N5661">
            <v>1000</v>
          </cell>
          <cell r="O5661">
            <v>1000</v>
          </cell>
        </row>
        <row r="5662">
          <cell r="A5662" t="str">
            <v>14</v>
          </cell>
          <cell r="B5662" t="str">
            <v>06</v>
          </cell>
          <cell r="C5662" t="str">
            <v>01</v>
          </cell>
          <cell r="D5662" t="str">
            <v>02</v>
          </cell>
          <cell r="E5662" t="str">
            <v>13</v>
          </cell>
          <cell r="F5662" t="str">
            <v>01</v>
          </cell>
          <cell r="G5662" t="str">
            <v>1</v>
          </cell>
          <cell r="H5662" t="str">
            <v>77</v>
          </cell>
          <cell r="I5662" t="str">
            <v>0</v>
          </cell>
          <cell r="J5662">
            <v>0</v>
          </cell>
          <cell r="K5662">
            <v>0</v>
          </cell>
          <cell r="L5662">
            <v>0</v>
          </cell>
          <cell r="M5662">
            <v>5000</v>
          </cell>
          <cell r="N5662">
            <v>5000</v>
          </cell>
          <cell r="O5662">
            <v>5000</v>
          </cell>
        </row>
        <row r="5663">
          <cell r="A5663" t="str">
            <v>14</v>
          </cell>
          <cell r="B5663" t="str">
            <v>06</v>
          </cell>
          <cell r="C5663" t="str">
            <v>01</v>
          </cell>
          <cell r="D5663" t="str">
            <v>02</v>
          </cell>
          <cell r="E5663" t="str">
            <v>13</v>
          </cell>
          <cell r="F5663" t="str">
            <v>04</v>
          </cell>
          <cell r="G5663" t="str">
            <v>1</v>
          </cell>
          <cell r="H5663" t="str">
            <v>77</v>
          </cell>
          <cell r="I5663" t="str">
            <v>0</v>
          </cell>
          <cell r="J5663">
            <v>0</v>
          </cell>
          <cell r="K5663">
            <v>0</v>
          </cell>
          <cell r="L5663">
            <v>0</v>
          </cell>
          <cell r="M5663">
            <v>2000</v>
          </cell>
          <cell r="N5663">
            <v>2000</v>
          </cell>
          <cell r="O5663">
            <v>2000</v>
          </cell>
        </row>
        <row r="5664">
          <cell r="A5664" t="str">
            <v>14</v>
          </cell>
          <cell r="B5664" t="str">
            <v>06</v>
          </cell>
          <cell r="C5664" t="str">
            <v>01</v>
          </cell>
          <cell r="D5664" t="str">
            <v>02</v>
          </cell>
          <cell r="E5664" t="str">
            <v>13</v>
          </cell>
          <cell r="F5664" t="str">
            <v>09</v>
          </cell>
          <cell r="G5664" t="str">
            <v>1</v>
          </cell>
          <cell r="H5664" t="str">
            <v>77</v>
          </cell>
          <cell r="I5664" t="str">
            <v>0</v>
          </cell>
          <cell r="J5664">
            <v>0</v>
          </cell>
          <cell r="K5664">
            <v>0</v>
          </cell>
          <cell r="L5664">
            <v>0</v>
          </cell>
          <cell r="M5664">
            <v>1</v>
          </cell>
          <cell r="N5664">
            <v>1</v>
          </cell>
          <cell r="O5664">
            <v>1</v>
          </cell>
        </row>
        <row r="5665">
          <cell r="A5665" t="str">
            <v>14</v>
          </cell>
          <cell r="B5665" t="str">
            <v>06</v>
          </cell>
          <cell r="C5665" t="str">
            <v>01</v>
          </cell>
          <cell r="D5665" t="str">
            <v>02</v>
          </cell>
          <cell r="E5665" t="str">
            <v>13</v>
          </cell>
          <cell r="F5665" t="str">
            <v>10</v>
          </cell>
          <cell r="G5665" t="str">
            <v>1</v>
          </cell>
          <cell r="H5665" t="str">
            <v>77</v>
          </cell>
          <cell r="I5665" t="str">
            <v>0</v>
          </cell>
          <cell r="J5665">
            <v>0</v>
          </cell>
          <cell r="K5665">
            <v>0</v>
          </cell>
          <cell r="L5665">
            <v>0</v>
          </cell>
          <cell r="M5665">
            <v>3001</v>
          </cell>
          <cell r="N5665">
            <v>3001</v>
          </cell>
          <cell r="O5665">
            <v>3001</v>
          </cell>
        </row>
        <row r="5666">
          <cell r="A5666" t="str">
            <v>14</v>
          </cell>
          <cell r="B5666" t="str">
            <v>06</v>
          </cell>
          <cell r="C5666" t="str">
            <v>01</v>
          </cell>
          <cell r="D5666" t="str">
            <v>02</v>
          </cell>
          <cell r="E5666" t="str">
            <v>14</v>
          </cell>
          <cell r="F5666" t="str">
            <v>06</v>
          </cell>
          <cell r="G5666" t="str">
            <v>1</v>
          </cell>
          <cell r="H5666" t="str">
            <v>77</v>
          </cell>
          <cell r="I5666" t="str">
            <v>0</v>
          </cell>
          <cell r="J5666">
            <v>0</v>
          </cell>
          <cell r="K5666">
            <v>0</v>
          </cell>
          <cell r="L5666">
            <v>0</v>
          </cell>
          <cell r="M5666">
            <v>1000</v>
          </cell>
          <cell r="N5666">
            <v>1000</v>
          </cell>
          <cell r="O5666">
            <v>1000</v>
          </cell>
        </row>
        <row r="5667">
          <cell r="A5667" t="str">
            <v>14</v>
          </cell>
          <cell r="B5667" t="str">
            <v>06</v>
          </cell>
          <cell r="C5667" t="str">
            <v>01</v>
          </cell>
          <cell r="D5667" t="str">
            <v>02</v>
          </cell>
          <cell r="E5667" t="str">
            <v>14</v>
          </cell>
          <cell r="F5667" t="str">
            <v>17</v>
          </cell>
          <cell r="G5667" t="str">
            <v>1</v>
          </cell>
          <cell r="H5667" t="str">
            <v>77</v>
          </cell>
          <cell r="I5667" t="str">
            <v>0</v>
          </cell>
          <cell r="J5667">
            <v>0</v>
          </cell>
          <cell r="K5667">
            <v>0</v>
          </cell>
          <cell r="L5667">
            <v>0</v>
          </cell>
          <cell r="M5667">
            <v>500</v>
          </cell>
          <cell r="N5667">
            <v>500</v>
          </cell>
          <cell r="O5667">
            <v>500</v>
          </cell>
        </row>
        <row r="5668">
          <cell r="A5668" t="str">
            <v>14</v>
          </cell>
          <cell r="B5668" t="str">
            <v>06</v>
          </cell>
          <cell r="C5668" t="str">
            <v>01</v>
          </cell>
          <cell r="D5668" t="str">
            <v>02</v>
          </cell>
          <cell r="E5668" t="str">
            <v>20</v>
          </cell>
          <cell r="F5668" t="str">
            <v>00</v>
          </cell>
          <cell r="G5668" t="str">
            <v>1</v>
          </cell>
          <cell r="H5668" t="str">
            <v>77</v>
          </cell>
          <cell r="I5668" t="str">
            <v>0</v>
          </cell>
          <cell r="J5668">
            <v>0</v>
          </cell>
          <cell r="K5668">
            <v>0</v>
          </cell>
          <cell r="L5668">
            <v>0</v>
          </cell>
          <cell r="M5668">
            <v>84752</v>
          </cell>
          <cell r="N5668">
            <v>84752</v>
          </cell>
          <cell r="O5668">
            <v>84752</v>
          </cell>
        </row>
        <row r="5669">
          <cell r="A5669" t="str">
            <v>14</v>
          </cell>
          <cell r="B5669" t="str">
            <v>06</v>
          </cell>
          <cell r="C5669" t="str">
            <v>01</v>
          </cell>
          <cell r="D5669" t="str">
            <v>02</v>
          </cell>
          <cell r="E5669" t="str">
            <v>20</v>
          </cell>
          <cell r="F5669" t="str">
            <v>01</v>
          </cell>
          <cell r="G5669" t="str">
            <v>1</v>
          </cell>
          <cell r="H5669" t="str">
            <v>77</v>
          </cell>
          <cell r="I5669" t="str">
            <v>0</v>
          </cell>
          <cell r="J5669">
            <v>0</v>
          </cell>
          <cell r="K5669">
            <v>0</v>
          </cell>
          <cell r="L5669">
            <v>0</v>
          </cell>
          <cell r="M5669">
            <v>1000</v>
          </cell>
          <cell r="N5669">
            <v>1000</v>
          </cell>
          <cell r="O5669">
            <v>1000</v>
          </cell>
        </row>
        <row r="5670">
          <cell r="A5670" t="str">
            <v>14</v>
          </cell>
          <cell r="B5670" t="str">
            <v>06</v>
          </cell>
          <cell r="C5670" t="str">
            <v>02</v>
          </cell>
          <cell r="D5670" t="str">
            <v>01</v>
          </cell>
          <cell r="E5670" t="str">
            <v>10</v>
          </cell>
          <cell r="F5670" t="str">
            <v>02</v>
          </cell>
          <cell r="G5670" t="str">
            <v>1</v>
          </cell>
          <cell r="H5670" t="str">
            <v>77</v>
          </cell>
          <cell r="I5670" t="str">
            <v>0</v>
          </cell>
          <cell r="J5670">
            <v>0</v>
          </cell>
          <cell r="K5670">
            <v>0</v>
          </cell>
          <cell r="L5670">
            <v>0</v>
          </cell>
          <cell r="M5670">
            <v>10000</v>
          </cell>
          <cell r="N5670">
            <v>10000</v>
          </cell>
          <cell r="O5670">
            <v>10000</v>
          </cell>
        </row>
        <row r="5671">
          <cell r="A5671" t="str">
            <v>14</v>
          </cell>
          <cell r="B5671" t="str">
            <v>06</v>
          </cell>
          <cell r="C5671" t="str">
            <v>02</v>
          </cell>
          <cell r="D5671" t="str">
            <v>01</v>
          </cell>
          <cell r="E5671" t="str">
            <v>14</v>
          </cell>
          <cell r="F5671" t="str">
            <v>17</v>
          </cell>
          <cell r="G5671" t="str">
            <v>1</v>
          </cell>
          <cell r="H5671" t="str">
            <v>77</v>
          </cell>
          <cell r="I5671" t="str">
            <v>0</v>
          </cell>
          <cell r="J5671">
            <v>0</v>
          </cell>
          <cell r="K5671">
            <v>0</v>
          </cell>
          <cell r="L5671">
            <v>0</v>
          </cell>
          <cell r="M5671">
            <v>2000</v>
          </cell>
          <cell r="N5671">
            <v>2000</v>
          </cell>
          <cell r="O5671">
            <v>2000</v>
          </cell>
        </row>
        <row r="5672">
          <cell r="A5672" t="str">
            <v>14</v>
          </cell>
          <cell r="B5672" t="str">
            <v>06</v>
          </cell>
          <cell r="C5672" t="str">
            <v>02</v>
          </cell>
          <cell r="D5672" t="str">
            <v>01</v>
          </cell>
          <cell r="E5672" t="str">
            <v>14</v>
          </cell>
          <cell r="F5672" t="str">
            <v>20</v>
          </cell>
          <cell r="G5672" t="str">
            <v>1</v>
          </cell>
          <cell r="H5672" t="str">
            <v>77</v>
          </cell>
          <cell r="I5672" t="str">
            <v>0</v>
          </cell>
          <cell r="J5672">
            <v>0</v>
          </cell>
          <cell r="K5672">
            <v>0</v>
          </cell>
          <cell r="L5672">
            <v>0</v>
          </cell>
          <cell r="M5672">
            <v>30000</v>
          </cell>
          <cell r="N5672">
            <v>30000</v>
          </cell>
          <cell r="O5672">
            <v>30000</v>
          </cell>
        </row>
        <row r="5673">
          <cell r="A5673" t="str">
            <v>14</v>
          </cell>
          <cell r="B5673" t="str">
            <v>06</v>
          </cell>
          <cell r="C5673" t="str">
            <v>02</v>
          </cell>
          <cell r="D5673" t="str">
            <v>02</v>
          </cell>
          <cell r="E5673" t="str">
            <v>14</v>
          </cell>
          <cell r="F5673" t="str">
            <v>02</v>
          </cell>
          <cell r="G5673" t="str">
            <v>0</v>
          </cell>
          <cell r="H5673" t="str">
            <v>61</v>
          </cell>
          <cell r="I5673" t="str">
            <v>0</v>
          </cell>
          <cell r="J5673">
            <v>0</v>
          </cell>
          <cell r="K5673">
            <v>0</v>
          </cell>
          <cell r="L5673">
            <v>0</v>
          </cell>
          <cell r="M5673">
            <v>1</v>
          </cell>
          <cell r="N5673">
            <v>1</v>
          </cell>
          <cell r="O5673">
            <v>1</v>
          </cell>
        </row>
        <row r="5674">
          <cell r="A5674" t="str">
            <v>14</v>
          </cell>
          <cell r="B5674" t="str">
            <v>06</v>
          </cell>
          <cell r="C5674" t="str">
            <v>02</v>
          </cell>
          <cell r="D5674" t="str">
            <v>02</v>
          </cell>
          <cell r="E5674" t="str">
            <v>14</v>
          </cell>
          <cell r="F5674" t="str">
            <v>17</v>
          </cell>
          <cell r="G5674" t="str">
            <v>0</v>
          </cell>
          <cell r="H5674" t="str">
            <v>61</v>
          </cell>
          <cell r="I5674" t="str">
            <v>0</v>
          </cell>
          <cell r="J5674">
            <v>0</v>
          </cell>
          <cell r="K5674">
            <v>19802</v>
          </cell>
          <cell r="L5674">
            <v>2000</v>
          </cell>
          <cell r="M5674">
            <v>2000</v>
          </cell>
          <cell r="N5674">
            <v>2000</v>
          </cell>
          <cell r="O5674">
            <v>2000</v>
          </cell>
        </row>
        <row r="5675">
          <cell r="A5675" t="str">
            <v>14</v>
          </cell>
          <cell r="B5675" t="str">
            <v>06</v>
          </cell>
          <cell r="C5675" t="str">
            <v>02</v>
          </cell>
          <cell r="D5675" t="str">
            <v>02</v>
          </cell>
          <cell r="E5675" t="str">
            <v>14</v>
          </cell>
          <cell r="F5675" t="str">
            <v>20</v>
          </cell>
          <cell r="G5675" t="str">
            <v>1</v>
          </cell>
          <cell r="H5675" t="str">
            <v>10</v>
          </cell>
          <cell r="I5675" t="str">
            <v>1</v>
          </cell>
          <cell r="J5675">
            <v>0</v>
          </cell>
          <cell r="K5675">
            <v>0</v>
          </cell>
          <cell r="L5675">
            <v>0</v>
          </cell>
          <cell r="M5675">
            <v>56827</v>
          </cell>
          <cell r="N5675">
            <v>45000</v>
          </cell>
          <cell r="O5675">
            <v>50000</v>
          </cell>
        </row>
        <row r="5676">
          <cell r="A5676" t="str">
            <v>14</v>
          </cell>
          <cell r="B5676" t="str">
            <v>06</v>
          </cell>
          <cell r="C5676" t="str">
            <v>02</v>
          </cell>
          <cell r="D5676" t="str">
            <v>02</v>
          </cell>
          <cell r="E5676" t="str">
            <v>14</v>
          </cell>
          <cell r="F5676" t="str">
            <v>20</v>
          </cell>
          <cell r="G5676" t="str">
            <v>0</v>
          </cell>
          <cell r="H5676" t="str">
            <v>66</v>
          </cell>
          <cell r="I5676" t="str">
            <v>0</v>
          </cell>
          <cell r="J5676">
            <v>0</v>
          </cell>
          <cell r="K5676">
            <v>0</v>
          </cell>
          <cell r="L5676">
            <v>0</v>
          </cell>
          <cell r="M5676">
            <v>10000</v>
          </cell>
          <cell r="N5676">
            <v>10000</v>
          </cell>
          <cell r="O5676">
            <v>10000</v>
          </cell>
        </row>
        <row r="5677">
          <cell r="A5677" t="str">
            <v>14</v>
          </cell>
          <cell r="B5677" t="str">
            <v>06</v>
          </cell>
          <cell r="C5677" t="str">
            <v>02</v>
          </cell>
          <cell r="D5677" t="str">
            <v>02</v>
          </cell>
          <cell r="E5677" t="str">
            <v>10</v>
          </cell>
          <cell r="F5677" t="str">
            <v>02</v>
          </cell>
          <cell r="G5677" t="str">
            <v>1</v>
          </cell>
          <cell r="H5677" t="str">
            <v>61</v>
          </cell>
          <cell r="I5677" t="str">
            <v>0</v>
          </cell>
          <cell r="J5677">
            <v>0</v>
          </cell>
          <cell r="K5677">
            <v>0</v>
          </cell>
          <cell r="L5677">
            <v>0</v>
          </cell>
          <cell r="M5677">
            <v>4000</v>
          </cell>
          <cell r="N5677">
            <v>4000</v>
          </cell>
          <cell r="O5677">
            <v>4000</v>
          </cell>
        </row>
        <row r="5678">
          <cell r="A5678" t="str">
            <v>14</v>
          </cell>
          <cell r="B5678" t="str">
            <v>06</v>
          </cell>
          <cell r="C5678" t="str">
            <v>02</v>
          </cell>
          <cell r="D5678" t="str">
            <v>02</v>
          </cell>
          <cell r="E5678" t="str">
            <v>12</v>
          </cell>
          <cell r="F5678" t="str">
            <v>01</v>
          </cell>
          <cell r="G5678" t="str">
            <v>1</v>
          </cell>
          <cell r="H5678" t="str">
            <v>61</v>
          </cell>
          <cell r="I5678" t="str">
            <v>0</v>
          </cell>
          <cell r="J5678">
            <v>0</v>
          </cell>
          <cell r="K5678">
            <v>0</v>
          </cell>
          <cell r="L5678">
            <v>0</v>
          </cell>
          <cell r="M5678">
            <v>3000</v>
          </cell>
          <cell r="N5678">
            <v>3000</v>
          </cell>
          <cell r="O5678">
            <v>3000</v>
          </cell>
        </row>
        <row r="5679">
          <cell r="A5679" t="str">
            <v>14</v>
          </cell>
          <cell r="B5679" t="str">
            <v>06</v>
          </cell>
          <cell r="C5679" t="str">
            <v>02</v>
          </cell>
          <cell r="D5679" t="str">
            <v>02</v>
          </cell>
          <cell r="E5679" t="str">
            <v>13</v>
          </cell>
          <cell r="F5679" t="str">
            <v>01</v>
          </cell>
          <cell r="G5679" t="str">
            <v>1</v>
          </cell>
          <cell r="H5679" t="str">
            <v>61</v>
          </cell>
          <cell r="I5679" t="str">
            <v>0</v>
          </cell>
          <cell r="J5679">
            <v>0</v>
          </cell>
          <cell r="K5679">
            <v>0</v>
          </cell>
          <cell r="L5679">
            <v>0</v>
          </cell>
          <cell r="M5679">
            <v>1000</v>
          </cell>
          <cell r="N5679">
            <v>1000</v>
          </cell>
          <cell r="O5679">
            <v>1000</v>
          </cell>
        </row>
        <row r="5680">
          <cell r="A5680" t="str">
            <v>14</v>
          </cell>
          <cell r="B5680" t="str">
            <v>06</v>
          </cell>
          <cell r="C5680" t="str">
            <v>02</v>
          </cell>
          <cell r="D5680" t="str">
            <v>02</v>
          </cell>
          <cell r="E5680" t="str">
            <v>14</v>
          </cell>
          <cell r="F5680" t="str">
            <v>06</v>
          </cell>
          <cell r="G5680" t="str">
            <v>1</v>
          </cell>
          <cell r="H5680" t="str">
            <v>61</v>
          </cell>
          <cell r="I5680" t="str">
            <v>0</v>
          </cell>
          <cell r="J5680">
            <v>0</v>
          </cell>
          <cell r="K5680">
            <v>0</v>
          </cell>
          <cell r="L5680">
            <v>0</v>
          </cell>
          <cell r="M5680">
            <v>794</v>
          </cell>
          <cell r="N5680">
            <v>794</v>
          </cell>
          <cell r="O5680">
            <v>794</v>
          </cell>
        </row>
        <row r="5681">
          <cell r="A5681" t="str">
            <v>14</v>
          </cell>
          <cell r="B5681" t="str">
            <v>06</v>
          </cell>
          <cell r="C5681" t="str">
            <v>02</v>
          </cell>
          <cell r="D5681" t="str">
            <v>02</v>
          </cell>
          <cell r="E5681" t="str">
            <v>14</v>
          </cell>
          <cell r="F5681" t="str">
            <v>07</v>
          </cell>
          <cell r="G5681" t="str">
            <v>1</v>
          </cell>
          <cell r="H5681" t="str">
            <v>61</v>
          </cell>
          <cell r="I5681" t="str">
            <v>0</v>
          </cell>
          <cell r="J5681">
            <v>0</v>
          </cell>
          <cell r="K5681">
            <v>0</v>
          </cell>
          <cell r="L5681">
            <v>0</v>
          </cell>
          <cell r="M5681">
            <v>400</v>
          </cell>
          <cell r="N5681">
            <v>400</v>
          </cell>
          <cell r="O5681">
            <v>400</v>
          </cell>
        </row>
        <row r="5682">
          <cell r="A5682" t="str">
            <v>14</v>
          </cell>
          <cell r="B5682" t="str">
            <v>06</v>
          </cell>
          <cell r="C5682" t="str">
            <v>02</v>
          </cell>
          <cell r="D5682" t="str">
            <v>02</v>
          </cell>
          <cell r="E5682" t="str">
            <v>14</v>
          </cell>
          <cell r="F5682" t="str">
            <v>80</v>
          </cell>
          <cell r="G5682" t="str">
            <v>1</v>
          </cell>
          <cell r="H5682" t="str">
            <v>61</v>
          </cell>
          <cell r="I5682" t="str">
            <v>0</v>
          </cell>
          <cell r="J5682">
            <v>0</v>
          </cell>
          <cell r="K5682">
            <v>0</v>
          </cell>
          <cell r="L5682">
            <v>0</v>
          </cell>
          <cell r="M5682">
            <v>3000</v>
          </cell>
          <cell r="N5682">
            <v>3000</v>
          </cell>
          <cell r="O5682">
            <v>3000</v>
          </cell>
        </row>
        <row r="5683">
          <cell r="A5683" t="str">
            <v>14</v>
          </cell>
          <cell r="B5683" t="str">
            <v>06</v>
          </cell>
          <cell r="C5683" t="str">
            <v>02</v>
          </cell>
          <cell r="D5683" t="str">
            <v>02</v>
          </cell>
          <cell r="E5683" t="str">
            <v>14</v>
          </cell>
          <cell r="F5683" t="str">
            <v>20</v>
          </cell>
          <cell r="G5683" t="str">
            <v>1</v>
          </cell>
          <cell r="H5683" t="str">
            <v>66</v>
          </cell>
          <cell r="I5683" t="str">
            <v>0</v>
          </cell>
          <cell r="J5683">
            <v>0</v>
          </cell>
          <cell r="K5683">
            <v>0</v>
          </cell>
          <cell r="L5683">
            <v>0</v>
          </cell>
          <cell r="M5683">
            <v>5000</v>
          </cell>
          <cell r="N5683">
            <v>5000</v>
          </cell>
          <cell r="O5683">
            <v>5000</v>
          </cell>
        </row>
        <row r="5684">
          <cell r="A5684" t="str">
            <v>14</v>
          </cell>
          <cell r="B5684" t="str">
            <v>02</v>
          </cell>
          <cell r="C5684" t="str">
            <v>05</v>
          </cell>
          <cell r="D5684" t="str">
            <v>02</v>
          </cell>
          <cell r="E5684" t="str">
            <v>12</v>
          </cell>
          <cell r="F5684" t="str">
            <v>03</v>
          </cell>
          <cell r="G5684" t="str">
            <v>1</v>
          </cell>
          <cell r="H5684" t="str">
            <v>66</v>
          </cell>
          <cell r="I5684" t="str">
            <v>0</v>
          </cell>
          <cell r="J5684">
            <v>0</v>
          </cell>
          <cell r="K5684">
            <v>0</v>
          </cell>
          <cell r="L5684">
            <v>1693</v>
          </cell>
          <cell r="M5684">
            <v>0</v>
          </cell>
          <cell r="N5684">
            <v>0</v>
          </cell>
          <cell r="O5684">
            <v>0</v>
          </cell>
        </row>
        <row r="5685">
          <cell r="A5685" t="str">
            <v>14</v>
          </cell>
          <cell r="B5685" t="str">
            <v>02</v>
          </cell>
          <cell r="C5685" t="str">
            <v>05</v>
          </cell>
          <cell r="D5685" t="str">
            <v>02</v>
          </cell>
          <cell r="E5685" t="str">
            <v>14</v>
          </cell>
          <cell r="F5685" t="str">
            <v>01</v>
          </cell>
          <cell r="G5685" t="str">
            <v>1</v>
          </cell>
          <cell r="H5685" t="str">
            <v>66</v>
          </cell>
          <cell r="I5685" t="str">
            <v>0</v>
          </cell>
          <cell r="J5685">
            <v>0</v>
          </cell>
          <cell r="K5685">
            <v>0</v>
          </cell>
          <cell r="L5685">
            <v>2474</v>
          </cell>
          <cell r="M5685">
            <v>0</v>
          </cell>
          <cell r="N5685">
            <v>0</v>
          </cell>
          <cell r="O5685">
            <v>0</v>
          </cell>
        </row>
        <row r="5686">
          <cell r="A5686" t="str">
            <v>14</v>
          </cell>
          <cell r="B5686" t="str">
            <v>02</v>
          </cell>
          <cell r="C5686" t="str">
            <v>05</v>
          </cell>
          <cell r="D5686" t="str">
            <v>02</v>
          </cell>
          <cell r="E5686" t="str">
            <v>20</v>
          </cell>
          <cell r="F5686" t="str">
            <v>04</v>
          </cell>
          <cell r="G5686" t="str">
            <v>1</v>
          </cell>
          <cell r="H5686" t="str">
            <v>66</v>
          </cell>
          <cell r="I5686" t="str">
            <v>0</v>
          </cell>
          <cell r="J5686">
            <v>0</v>
          </cell>
          <cell r="K5686">
            <v>0</v>
          </cell>
          <cell r="L5686">
            <v>6600</v>
          </cell>
          <cell r="M5686">
            <v>0</v>
          </cell>
          <cell r="N5686">
            <v>0</v>
          </cell>
          <cell r="O5686">
            <v>0</v>
          </cell>
        </row>
        <row r="5687">
          <cell r="A5687" t="str">
            <v>14</v>
          </cell>
          <cell r="B5687" t="str">
            <v>03</v>
          </cell>
          <cell r="C5687" t="str">
            <v>02</v>
          </cell>
          <cell r="D5687" t="str">
            <v>01</v>
          </cell>
          <cell r="E5687" t="str">
            <v>14</v>
          </cell>
          <cell r="F5687" t="str">
            <v>06</v>
          </cell>
          <cell r="G5687" t="str">
            <v>0</v>
          </cell>
          <cell r="H5687" t="str">
            <v>77</v>
          </cell>
          <cell r="I5687" t="str">
            <v>0</v>
          </cell>
          <cell r="J5687">
            <v>8499</v>
          </cell>
          <cell r="K5687">
            <v>0</v>
          </cell>
          <cell r="L5687">
            <v>0</v>
          </cell>
          <cell r="M5687">
            <v>0</v>
          </cell>
          <cell r="N5687">
            <v>0</v>
          </cell>
          <cell r="O5687">
            <v>0</v>
          </cell>
        </row>
        <row r="5688">
          <cell r="A5688" t="str">
            <v>14</v>
          </cell>
          <cell r="B5688" t="str">
            <v>03</v>
          </cell>
          <cell r="C5688" t="str">
            <v>02</v>
          </cell>
          <cell r="D5688" t="str">
            <v>01</v>
          </cell>
          <cell r="E5688" t="str">
            <v>14</v>
          </cell>
          <cell r="F5688" t="str">
            <v>18</v>
          </cell>
          <cell r="G5688" t="str">
            <v>0</v>
          </cell>
          <cell r="H5688" t="str">
            <v>77</v>
          </cell>
          <cell r="I5688" t="str">
            <v>0</v>
          </cell>
          <cell r="J5688">
            <v>2838</v>
          </cell>
          <cell r="K5688">
            <v>0</v>
          </cell>
          <cell r="L5688">
            <v>0</v>
          </cell>
          <cell r="M5688">
            <v>0</v>
          </cell>
          <cell r="N5688">
            <v>0</v>
          </cell>
          <cell r="O5688">
            <v>0</v>
          </cell>
        </row>
        <row r="5689">
          <cell r="A5689" t="str">
            <v>14</v>
          </cell>
          <cell r="B5689" t="str">
            <v>03</v>
          </cell>
          <cell r="C5689" t="str">
            <v>02</v>
          </cell>
          <cell r="D5689" t="str">
            <v>03</v>
          </cell>
          <cell r="E5689" t="str">
            <v>14</v>
          </cell>
          <cell r="F5689" t="str">
            <v>06</v>
          </cell>
          <cell r="G5689" t="str">
            <v>0</v>
          </cell>
          <cell r="H5689" t="str">
            <v>77</v>
          </cell>
          <cell r="I5689" t="str">
            <v>0</v>
          </cell>
          <cell r="J5689">
            <v>190</v>
          </cell>
          <cell r="K5689">
            <v>0</v>
          </cell>
          <cell r="L5689">
            <v>0</v>
          </cell>
          <cell r="M5689">
            <v>0</v>
          </cell>
          <cell r="N5689">
            <v>0</v>
          </cell>
          <cell r="O5689">
            <v>0</v>
          </cell>
        </row>
        <row r="5690">
          <cell r="A5690" t="str">
            <v>14</v>
          </cell>
          <cell r="B5690" t="str">
            <v>03</v>
          </cell>
          <cell r="C5690" t="str">
            <v>02</v>
          </cell>
          <cell r="D5690" t="str">
            <v>03</v>
          </cell>
          <cell r="E5690" t="str">
            <v>20</v>
          </cell>
          <cell r="F5690" t="str">
            <v>04</v>
          </cell>
          <cell r="G5690" t="str">
            <v>0</v>
          </cell>
          <cell r="H5690" t="str">
            <v>77</v>
          </cell>
          <cell r="I5690" t="str">
            <v>0</v>
          </cell>
          <cell r="J5690">
            <v>12300</v>
          </cell>
          <cell r="K5690">
            <v>0</v>
          </cell>
          <cell r="L5690">
            <v>0</v>
          </cell>
          <cell r="M5690">
            <v>0</v>
          </cell>
          <cell r="N5690">
            <v>0</v>
          </cell>
          <cell r="O5690">
            <v>0</v>
          </cell>
        </row>
        <row r="5691">
          <cell r="A5691" t="str">
            <v>14</v>
          </cell>
          <cell r="B5691" t="str">
            <v>03</v>
          </cell>
          <cell r="C5691" t="str">
            <v>02</v>
          </cell>
          <cell r="D5691" t="str">
            <v>04</v>
          </cell>
          <cell r="E5691" t="str">
            <v>13</v>
          </cell>
          <cell r="F5691" t="str">
            <v>04</v>
          </cell>
          <cell r="G5691" t="str">
            <v>0</v>
          </cell>
          <cell r="H5691" t="str">
            <v>77</v>
          </cell>
          <cell r="I5691" t="str">
            <v>0</v>
          </cell>
          <cell r="J5691">
            <v>2846</v>
          </cell>
          <cell r="K5691">
            <v>0</v>
          </cell>
          <cell r="L5691">
            <v>0</v>
          </cell>
          <cell r="M5691">
            <v>0</v>
          </cell>
          <cell r="N5691">
            <v>0</v>
          </cell>
          <cell r="O5691">
            <v>0</v>
          </cell>
        </row>
        <row r="5692">
          <cell r="A5692" t="str">
            <v>14</v>
          </cell>
          <cell r="B5692" t="str">
            <v>03</v>
          </cell>
          <cell r="C5692" t="str">
            <v>02</v>
          </cell>
          <cell r="D5692" t="str">
            <v>04</v>
          </cell>
          <cell r="E5692" t="str">
            <v>13</v>
          </cell>
          <cell r="F5692" t="str">
            <v>10</v>
          </cell>
          <cell r="G5692" t="str">
            <v>0</v>
          </cell>
          <cell r="H5692" t="str">
            <v>77</v>
          </cell>
          <cell r="I5692" t="str">
            <v>0</v>
          </cell>
          <cell r="J5692">
            <v>6454</v>
          </cell>
          <cell r="K5692">
            <v>0</v>
          </cell>
          <cell r="L5692">
            <v>0</v>
          </cell>
          <cell r="M5692">
            <v>0</v>
          </cell>
          <cell r="N5692">
            <v>0</v>
          </cell>
          <cell r="O5692">
            <v>0</v>
          </cell>
        </row>
        <row r="5693">
          <cell r="A5693" t="str">
            <v>14</v>
          </cell>
          <cell r="B5693" t="str">
            <v>03</v>
          </cell>
          <cell r="C5693" t="str">
            <v>03</v>
          </cell>
          <cell r="D5693" t="str">
            <v>02</v>
          </cell>
          <cell r="E5693" t="str">
            <v>20</v>
          </cell>
          <cell r="F5693" t="str">
            <v>00</v>
          </cell>
          <cell r="G5693" t="str">
            <v>0</v>
          </cell>
          <cell r="H5693" t="str">
            <v>77</v>
          </cell>
          <cell r="I5693" t="str">
            <v>0</v>
          </cell>
          <cell r="J5693">
            <v>3943</v>
          </cell>
          <cell r="K5693">
            <v>0</v>
          </cell>
          <cell r="L5693">
            <v>0</v>
          </cell>
          <cell r="M5693">
            <v>0</v>
          </cell>
          <cell r="N5693">
            <v>0</v>
          </cell>
          <cell r="O5693">
            <v>0</v>
          </cell>
        </row>
        <row r="5694">
          <cell r="A5694" t="str">
            <v>14</v>
          </cell>
          <cell r="B5694" t="str">
            <v>03</v>
          </cell>
          <cell r="C5694" t="str">
            <v>03</v>
          </cell>
          <cell r="D5694" t="str">
            <v>02</v>
          </cell>
          <cell r="E5694" t="str">
            <v>13</v>
          </cell>
          <cell r="F5694" t="str">
            <v>01</v>
          </cell>
          <cell r="G5694" t="str">
            <v>1</v>
          </cell>
          <cell r="H5694" t="str">
            <v>61</v>
          </cell>
          <cell r="I5694" t="str">
            <v>0</v>
          </cell>
          <cell r="J5694">
            <v>765</v>
          </cell>
          <cell r="K5694">
            <v>0</v>
          </cell>
          <cell r="L5694">
            <v>0</v>
          </cell>
          <cell r="M5694">
            <v>0</v>
          </cell>
          <cell r="N5694">
            <v>0</v>
          </cell>
          <cell r="O5694">
            <v>0</v>
          </cell>
        </row>
        <row r="5695">
          <cell r="A5695" t="str">
            <v>14</v>
          </cell>
          <cell r="B5695" t="str">
            <v>03</v>
          </cell>
          <cell r="C5695" t="str">
            <v>03</v>
          </cell>
          <cell r="D5695" t="str">
            <v>02</v>
          </cell>
          <cell r="E5695" t="str">
            <v>14</v>
          </cell>
          <cell r="F5695" t="str">
            <v>06</v>
          </cell>
          <cell r="G5695" t="str">
            <v>1</v>
          </cell>
          <cell r="H5695" t="str">
            <v>61</v>
          </cell>
          <cell r="I5695" t="str">
            <v>0</v>
          </cell>
          <cell r="J5695">
            <v>1405</v>
          </cell>
          <cell r="K5695">
            <v>0</v>
          </cell>
          <cell r="L5695">
            <v>0</v>
          </cell>
          <cell r="M5695">
            <v>0</v>
          </cell>
          <cell r="N5695">
            <v>0</v>
          </cell>
          <cell r="O5695">
            <v>0</v>
          </cell>
        </row>
        <row r="5696">
          <cell r="A5696" t="str">
            <v>14</v>
          </cell>
          <cell r="B5696" t="str">
            <v>03</v>
          </cell>
          <cell r="C5696" t="str">
            <v>03</v>
          </cell>
          <cell r="D5696" t="str">
            <v>02</v>
          </cell>
          <cell r="E5696" t="str">
            <v>14</v>
          </cell>
          <cell r="F5696" t="str">
            <v>02</v>
          </cell>
          <cell r="G5696" t="str">
            <v>2</v>
          </cell>
          <cell r="H5696" t="str">
            <v>77</v>
          </cell>
          <cell r="I5696" t="str">
            <v>0</v>
          </cell>
          <cell r="J5696">
            <v>3680</v>
          </cell>
          <cell r="K5696">
            <v>0</v>
          </cell>
          <cell r="L5696">
            <v>0</v>
          </cell>
          <cell r="M5696">
            <v>0</v>
          </cell>
          <cell r="N5696">
            <v>0</v>
          </cell>
          <cell r="O5696">
            <v>0</v>
          </cell>
        </row>
        <row r="5697">
          <cell r="A5697" t="str">
            <v>14</v>
          </cell>
          <cell r="B5697" t="str">
            <v>03</v>
          </cell>
          <cell r="C5697" t="str">
            <v>03</v>
          </cell>
          <cell r="D5697" t="str">
            <v>02</v>
          </cell>
          <cell r="E5697" t="str">
            <v>14</v>
          </cell>
          <cell r="F5697" t="str">
            <v>08</v>
          </cell>
          <cell r="G5697" t="str">
            <v>2</v>
          </cell>
          <cell r="H5697" t="str">
            <v>77</v>
          </cell>
          <cell r="I5697" t="str">
            <v>0</v>
          </cell>
          <cell r="J5697">
            <v>19</v>
          </cell>
          <cell r="K5697">
            <v>0</v>
          </cell>
          <cell r="L5697">
            <v>0</v>
          </cell>
          <cell r="M5697">
            <v>0</v>
          </cell>
          <cell r="N5697">
            <v>0</v>
          </cell>
          <cell r="O5697">
            <v>0</v>
          </cell>
        </row>
        <row r="5698">
          <cell r="A5698" t="str">
            <v>14</v>
          </cell>
          <cell r="B5698" t="str">
            <v>03</v>
          </cell>
          <cell r="C5698" t="str">
            <v>04</v>
          </cell>
          <cell r="D5698" t="str">
            <v>01</v>
          </cell>
          <cell r="E5698" t="str">
            <v>14</v>
          </cell>
          <cell r="F5698" t="str">
            <v>20</v>
          </cell>
          <cell r="G5698" t="str">
            <v>0</v>
          </cell>
          <cell r="H5698" t="str">
            <v>66</v>
          </cell>
          <cell r="I5698" t="str">
            <v>0</v>
          </cell>
          <cell r="J5698">
            <v>8403</v>
          </cell>
          <cell r="K5698">
            <v>0</v>
          </cell>
          <cell r="L5698">
            <v>0</v>
          </cell>
          <cell r="M5698">
            <v>0</v>
          </cell>
          <cell r="N5698">
            <v>0</v>
          </cell>
          <cell r="O5698">
            <v>0</v>
          </cell>
        </row>
        <row r="5699">
          <cell r="A5699" t="str">
            <v>14</v>
          </cell>
          <cell r="B5699" t="str">
            <v>03</v>
          </cell>
          <cell r="C5699" t="str">
            <v>04</v>
          </cell>
          <cell r="D5699" t="str">
            <v>02</v>
          </cell>
          <cell r="E5699" t="str">
            <v>10</v>
          </cell>
          <cell r="F5699" t="str">
            <v>80</v>
          </cell>
          <cell r="G5699" t="str">
            <v>0</v>
          </cell>
          <cell r="H5699" t="str">
            <v>61</v>
          </cell>
          <cell r="I5699" t="str">
            <v>0</v>
          </cell>
          <cell r="J5699">
            <v>1000</v>
          </cell>
          <cell r="K5699">
            <v>0</v>
          </cell>
          <cell r="L5699">
            <v>0</v>
          </cell>
          <cell r="M5699">
            <v>0</v>
          </cell>
          <cell r="N5699">
            <v>0</v>
          </cell>
          <cell r="O5699">
            <v>0</v>
          </cell>
        </row>
        <row r="5700">
          <cell r="A5700" t="str">
            <v>14</v>
          </cell>
          <cell r="B5700" t="str">
            <v>03</v>
          </cell>
          <cell r="C5700" t="str">
            <v>04</v>
          </cell>
          <cell r="D5700" t="str">
            <v>02</v>
          </cell>
          <cell r="E5700" t="str">
            <v>12</v>
          </cell>
          <cell r="F5700" t="str">
            <v>01</v>
          </cell>
          <cell r="G5700" t="str">
            <v>0</v>
          </cell>
          <cell r="H5700" t="str">
            <v>61</v>
          </cell>
          <cell r="I5700" t="str">
            <v>0</v>
          </cell>
          <cell r="J5700">
            <v>3491</v>
          </cell>
          <cell r="K5700">
            <v>0</v>
          </cell>
          <cell r="L5700">
            <v>0</v>
          </cell>
          <cell r="M5700">
            <v>0</v>
          </cell>
          <cell r="N5700">
            <v>0</v>
          </cell>
          <cell r="O5700">
            <v>0</v>
          </cell>
        </row>
        <row r="5701">
          <cell r="A5701" t="str">
            <v>14</v>
          </cell>
          <cell r="B5701" t="str">
            <v>03</v>
          </cell>
          <cell r="C5701" t="str">
            <v>04</v>
          </cell>
          <cell r="D5701" t="str">
            <v>02</v>
          </cell>
          <cell r="E5701" t="str">
            <v>14</v>
          </cell>
          <cell r="F5701" t="str">
            <v>07</v>
          </cell>
          <cell r="G5701" t="str">
            <v>0</v>
          </cell>
          <cell r="H5701" t="str">
            <v>61</v>
          </cell>
          <cell r="I5701" t="str">
            <v>0</v>
          </cell>
          <cell r="J5701">
            <v>5006</v>
          </cell>
          <cell r="K5701">
            <v>0</v>
          </cell>
          <cell r="L5701">
            <v>0</v>
          </cell>
          <cell r="M5701">
            <v>0</v>
          </cell>
          <cell r="N5701">
            <v>0</v>
          </cell>
          <cell r="O5701">
            <v>0</v>
          </cell>
        </row>
        <row r="5702">
          <cell r="A5702" t="str">
            <v>14</v>
          </cell>
          <cell r="B5702" t="str">
            <v>03</v>
          </cell>
          <cell r="C5702" t="str">
            <v>05</v>
          </cell>
          <cell r="D5702" t="str">
            <v>01</v>
          </cell>
          <cell r="E5702" t="str">
            <v>14</v>
          </cell>
          <cell r="F5702" t="str">
            <v>20</v>
          </cell>
          <cell r="G5702" t="str">
            <v>0</v>
          </cell>
          <cell r="H5702" t="str">
            <v>77</v>
          </cell>
          <cell r="I5702" t="str">
            <v>0</v>
          </cell>
          <cell r="J5702">
            <v>15862</v>
          </cell>
          <cell r="K5702">
            <v>0</v>
          </cell>
          <cell r="L5702">
            <v>0</v>
          </cell>
          <cell r="M5702">
            <v>0</v>
          </cell>
          <cell r="N5702">
            <v>0</v>
          </cell>
          <cell r="O5702">
            <v>0</v>
          </cell>
        </row>
        <row r="5703">
          <cell r="A5703" t="str">
            <v>14</v>
          </cell>
          <cell r="B5703" t="str">
            <v>04</v>
          </cell>
          <cell r="C5703" t="str">
            <v>03</v>
          </cell>
          <cell r="D5703" t="str">
            <v>01</v>
          </cell>
          <cell r="E5703" t="str">
            <v>15</v>
          </cell>
          <cell r="F5703" t="str">
            <v>06</v>
          </cell>
          <cell r="G5703" t="str">
            <v>1</v>
          </cell>
          <cell r="H5703" t="str">
            <v>93</v>
          </cell>
          <cell r="I5703" t="str">
            <v>0</v>
          </cell>
          <cell r="J5703">
            <v>0</v>
          </cell>
          <cell r="K5703">
            <v>0</v>
          </cell>
          <cell r="L5703">
            <v>1560</v>
          </cell>
          <cell r="M5703">
            <v>0</v>
          </cell>
          <cell r="N5703">
            <v>0</v>
          </cell>
          <cell r="O5703">
            <v>0</v>
          </cell>
        </row>
        <row r="5704">
          <cell r="A5704" t="str">
            <v>14</v>
          </cell>
          <cell r="B5704" t="str">
            <v>05</v>
          </cell>
          <cell r="C5704" t="str">
            <v>04</v>
          </cell>
          <cell r="D5704" t="str">
            <v>01</v>
          </cell>
          <cell r="E5704" t="str">
            <v>12</v>
          </cell>
          <cell r="F5704" t="str">
            <v>01</v>
          </cell>
          <cell r="G5704" t="str">
            <v>1</v>
          </cell>
          <cell r="H5704" t="str">
            <v>66</v>
          </cell>
          <cell r="I5704" t="str">
            <v>0</v>
          </cell>
          <cell r="J5704">
            <v>0</v>
          </cell>
          <cell r="K5704">
            <v>0</v>
          </cell>
          <cell r="L5704">
            <v>824</v>
          </cell>
          <cell r="M5704">
            <v>0</v>
          </cell>
          <cell r="N5704">
            <v>0</v>
          </cell>
          <cell r="O5704">
            <v>0</v>
          </cell>
        </row>
        <row r="5705">
          <cell r="A5705" t="str">
            <v>14</v>
          </cell>
          <cell r="B5705" t="str">
            <v>05</v>
          </cell>
          <cell r="C5705" t="str">
            <v>04</v>
          </cell>
          <cell r="D5705" t="str">
            <v>01</v>
          </cell>
          <cell r="E5705" t="str">
            <v>14</v>
          </cell>
          <cell r="F5705" t="str">
            <v>18</v>
          </cell>
          <cell r="G5705" t="str">
            <v>1</v>
          </cell>
          <cell r="H5705" t="str">
            <v>66</v>
          </cell>
          <cell r="I5705" t="str">
            <v>0</v>
          </cell>
          <cell r="J5705">
            <v>0</v>
          </cell>
          <cell r="K5705">
            <v>0</v>
          </cell>
          <cell r="L5705">
            <v>811</v>
          </cell>
          <cell r="M5705">
            <v>0</v>
          </cell>
          <cell r="N5705">
            <v>0</v>
          </cell>
          <cell r="O5705">
            <v>0</v>
          </cell>
        </row>
        <row r="5706">
          <cell r="A5706" t="str">
            <v>14</v>
          </cell>
          <cell r="B5706" t="str">
            <v>06</v>
          </cell>
          <cell r="C5706" t="str">
            <v>01</v>
          </cell>
          <cell r="D5706" t="str">
            <v>03</v>
          </cell>
          <cell r="E5706" t="str">
            <v>20</v>
          </cell>
          <cell r="F5706" t="str">
            <v>00</v>
          </cell>
          <cell r="G5706" t="str">
            <v>1</v>
          </cell>
          <cell r="H5706" t="str">
            <v>77</v>
          </cell>
          <cell r="I5706" t="str">
            <v>0</v>
          </cell>
          <cell r="J5706">
            <v>0</v>
          </cell>
          <cell r="K5706">
            <v>0</v>
          </cell>
          <cell r="L5706">
            <v>42732</v>
          </cell>
          <cell r="M5706">
            <v>0</v>
          </cell>
          <cell r="N5706">
            <v>0</v>
          </cell>
          <cell r="O5706">
            <v>0</v>
          </cell>
        </row>
        <row r="5707">
          <cell r="A5707" t="str">
            <v>14</v>
          </cell>
          <cell r="B5707" t="str">
            <v>06</v>
          </cell>
          <cell r="C5707" t="str">
            <v>01</v>
          </cell>
          <cell r="D5707" t="str">
            <v>03</v>
          </cell>
          <cell r="E5707" t="str">
            <v>20</v>
          </cell>
          <cell r="F5707" t="str">
            <v>01</v>
          </cell>
          <cell r="G5707" t="str">
            <v>1</v>
          </cell>
          <cell r="H5707" t="str">
            <v>77</v>
          </cell>
          <cell r="I5707" t="str">
            <v>0</v>
          </cell>
          <cell r="J5707">
            <v>0</v>
          </cell>
          <cell r="K5707">
            <v>0</v>
          </cell>
          <cell r="L5707">
            <v>572</v>
          </cell>
          <cell r="M5707">
            <v>0</v>
          </cell>
          <cell r="N5707">
            <v>0</v>
          </cell>
          <cell r="O5707">
            <v>0</v>
          </cell>
        </row>
        <row r="5708">
          <cell r="A5708" t="str">
            <v>14</v>
          </cell>
          <cell r="B5708" t="str">
            <v>06</v>
          </cell>
          <cell r="C5708" t="str">
            <v>01</v>
          </cell>
          <cell r="D5708" t="str">
            <v>04</v>
          </cell>
          <cell r="E5708" t="str">
            <v>13</v>
          </cell>
          <cell r="F5708" t="str">
            <v>04</v>
          </cell>
          <cell r="G5708" t="str">
            <v>1</v>
          </cell>
          <cell r="H5708" t="str">
            <v>77</v>
          </cell>
          <cell r="I5708" t="str">
            <v>0</v>
          </cell>
          <cell r="J5708">
            <v>0</v>
          </cell>
          <cell r="K5708">
            <v>0</v>
          </cell>
          <cell r="L5708">
            <v>7215</v>
          </cell>
          <cell r="M5708">
            <v>0</v>
          </cell>
          <cell r="N5708">
            <v>0</v>
          </cell>
          <cell r="O5708">
            <v>0</v>
          </cell>
        </row>
        <row r="5709">
          <cell r="A5709" t="str">
            <v>14</v>
          </cell>
          <cell r="B5709" t="str">
            <v>06</v>
          </cell>
          <cell r="C5709" t="str">
            <v>01</v>
          </cell>
          <cell r="D5709" t="str">
            <v>04</v>
          </cell>
          <cell r="E5709" t="str">
            <v>13</v>
          </cell>
          <cell r="F5709" t="str">
            <v>10</v>
          </cell>
          <cell r="G5709" t="str">
            <v>1</v>
          </cell>
          <cell r="H5709" t="str">
            <v>77</v>
          </cell>
          <cell r="I5709" t="str">
            <v>0</v>
          </cell>
          <cell r="J5709">
            <v>0</v>
          </cell>
          <cell r="K5709">
            <v>0</v>
          </cell>
          <cell r="L5709">
            <v>1181</v>
          </cell>
          <cell r="M5709">
            <v>0</v>
          </cell>
          <cell r="N5709">
            <v>0</v>
          </cell>
          <cell r="O5709">
            <v>0</v>
          </cell>
        </row>
        <row r="5710">
          <cell r="A5710" t="str">
            <v>14</v>
          </cell>
          <cell r="B5710" t="str">
            <v>06</v>
          </cell>
          <cell r="C5710" t="str">
            <v>01</v>
          </cell>
          <cell r="D5710" t="str">
            <v>08</v>
          </cell>
          <cell r="E5710" t="str">
            <v>13</v>
          </cell>
          <cell r="F5710" t="str">
            <v>09</v>
          </cell>
          <cell r="G5710" t="str">
            <v>1</v>
          </cell>
          <cell r="H5710" t="str">
            <v>77</v>
          </cell>
          <cell r="I5710" t="str">
            <v>0</v>
          </cell>
          <cell r="J5710">
            <v>0</v>
          </cell>
          <cell r="K5710">
            <v>0</v>
          </cell>
          <cell r="L5710">
            <v>1012</v>
          </cell>
          <cell r="M5710">
            <v>0</v>
          </cell>
          <cell r="N5710">
            <v>0</v>
          </cell>
          <cell r="O5710">
            <v>0</v>
          </cell>
        </row>
        <row r="5711">
          <cell r="A5711" t="str">
            <v>14</v>
          </cell>
          <cell r="B5711" t="str">
            <v>06</v>
          </cell>
          <cell r="C5711" t="str">
            <v>02</v>
          </cell>
          <cell r="D5711" t="str">
            <v>02</v>
          </cell>
          <cell r="E5711" t="str">
            <v>10</v>
          </cell>
          <cell r="F5711" t="str">
            <v>02</v>
          </cell>
          <cell r="G5711" t="str">
            <v>1</v>
          </cell>
          <cell r="H5711" t="str">
            <v>77</v>
          </cell>
          <cell r="I5711" t="str">
            <v>0</v>
          </cell>
          <cell r="J5711">
            <v>0</v>
          </cell>
          <cell r="K5711">
            <v>0</v>
          </cell>
          <cell r="L5711">
            <v>5759</v>
          </cell>
          <cell r="M5711">
            <v>0</v>
          </cell>
          <cell r="N5711">
            <v>0</v>
          </cell>
          <cell r="O5711">
            <v>0</v>
          </cell>
        </row>
        <row r="5712">
          <cell r="A5712" t="str">
            <v>14</v>
          </cell>
          <cell r="B5712" t="str">
            <v>06</v>
          </cell>
          <cell r="C5712" t="str">
            <v>02</v>
          </cell>
          <cell r="D5712" t="str">
            <v>02</v>
          </cell>
          <cell r="E5712" t="str">
            <v>14</v>
          </cell>
          <cell r="F5712" t="str">
            <v>20</v>
          </cell>
          <cell r="G5712" t="str">
            <v>1</v>
          </cell>
          <cell r="H5712" t="str">
            <v>77</v>
          </cell>
          <cell r="I5712" t="str">
            <v>0</v>
          </cell>
          <cell r="J5712">
            <v>0</v>
          </cell>
          <cell r="K5712">
            <v>0</v>
          </cell>
          <cell r="L5712">
            <v>58674</v>
          </cell>
          <cell r="M5712">
            <v>0</v>
          </cell>
          <cell r="N5712">
            <v>0</v>
          </cell>
          <cell r="O5712">
            <v>0</v>
          </cell>
        </row>
        <row r="5713">
          <cell r="A5713" t="str">
            <v>14</v>
          </cell>
          <cell r="B5713" t="str">
            <v>06</v>
          </cell>
          <cell r="C5713" t="str">
            <v>04</v>
          </cell>
          <cell r="D5713" t="str">
            <v>01</v>
          </cell>
          <cell r="E5713" t="str">
            <v>14</v>
          </cell>
          <cell r="F5713" t="str">
            <v>06</v>
          </cell>
          <cell r="G5713" t="str">
            <v>1</v>
          </cell>
          <cell r="H5713" t="str">
            <v>77</v>
          </cell>
          <cell r="I5713" t="str">
            <v>0</v>
          </cell>
          <cell r="J5713">
            <v>0</v>
          </cell>
          <cell r="K5713">
            <v>0</v>
          </cell>
          <cell r="L5713">
            <v>598</v>
          </cell>
          <cell r="M5713">
            <v>0</v>
          </cell>
          <cell r="N5713">
            <v>0</v>
          </cell>
          <cell r="O5713">
            <v>0</v>
          </cell>
        </row>
        <row r="5714">
          <cell r="A5714" t="str">
            <v>14</v>
          </cell>
          <cell r="B5714" t="str">
            <v>06</v>
          </cell>
          <cell r="C5714" t="str">
            <v>04</v>
          </cell>
          <cell r="D5714" t="str">
            <v>01</v>
          </cell>
          <cell r="E5714" t="str">
            <v>14</v>
          </cell>
          <cell r="F5714" t="str">
            <v>18</v>
          </cell>
          <cell r="G5714" t="str">
            <v>1</v>
          </cell>
          <cell r="H5714" t="str">
            <v>77</v>
          </cell>
          <cell r="I5714" t="str">
            <v>0</v>
          </cell>
          <cell r="J5714">
            <v>0</v>
          </cell>
          <cell r="K5714">
            <v>0</v>
          </cell>
          <cell r="L5714">
            <v>1589</v>
          </cell>
          <cell r="M5714">
            <v>0</v>
          </cell>
          <cell r="N5714">
            <v>0</v>
          </cell>
          <cell r="O5714">
            <v>0</v>
          </cell>
        </row>
        <row r="5715">
          <cell r="A5715" t="str">
            <v>14</v>
          </cell>
          <cell r="B5715" t="str">
            <v>06</v>
          </cell>
          <cell r="C5715" t="str">
            <v>05</v>
          </cell>
          <cell r="D5715" t="str">
            <v>01</v>
          </cell>
          <cell r="E5715" t="str">
            <v>12</v>
          </cell>
          <cell r="F5715" t="str">
            <v>01</v>
          </cell>
          <cell r="G5715" t="str">
            <v>1</v>
          </cell>
          <cell r="H5715" t="str">
            <v>61</v>
          </cell>
          <cell r="I5715" t="str">
            <v>0</v>
          </cell>
          <cell r="J5715">
            <v>0</v>
          </cell>
          <cell r="K5715">
            <v>0</v>
          </cell>
          <cell r="L5715">
            <v>5008</v>
          </cell>
          <cell r="M5715">
            <v>0</v>
          </cell>
          <cell r="N5715">
            <v>0</v>
          </cell>
          <cell r="O5715">
            <v>0</v>
          </cell>
        </row>
        <row r="5716">
          <cell r="A5716" t="str">
            <v>14</v>
          </cell>
          <cell r="B5716" t="str">
            <v>06</v>
          </cell>
          <cell r="C5716" t="str">
            <v>05</v>
          </cell>
          <cell r="D5716" t="str">
            <v>01</v>
          </cell>
          <cell r="E5716" t="str">
            <v>13</v>
          </cell>
          <cell r="F5716" t="str">
            <v>01</v>
          </cell>
          <cell r="G5716" t="str">
            <v>1</v>
          </cell>
          <cell r="H5716" t="str">
            <v>61</v>
          </cell>
          <cell r="I5716" t="str">
            <v>0</v>
          </cell>
          <cell r="J5716">
            <v>0</v>
          </cell>
          <cell r="K5716">
            <v>0</v>
          </cell>
          <cell r="L5716">
            <v>266</v>
          </cell>
          <cell r="M5716">
            <v>0</v>
          </cell>
          <cell r="N5716">
            <v>0</v>
          </cell>
          <cell r="O5716">
            <v>0</v>
          </cell>
        </row>
        <row r="5717">
          <cell r="A5717" t="str">
            <v>14</v>
          </cell>
          <cell r="B5717" t="str">
            <v>06</v>
          </cell>
          <cell r="C5717" t="str">
            <v>05</v>
          </cell>
          <cell r="D5717" t="str">
            <v>01</v>
          </cell>
          <cell r="E5717" t="str">
            <v>14</v>
          </cell>
          <cell r="F5717" t="str">
            <v>06</v>
          </cell>
          <cell r="G5717" t="str">
            <v>1</v>
          </cell>
          <cell r="H5717" t="str">
            <v>61</v>
          </cell>
          <cell r="I5717" t="str">
            <v>0</v>
          </cell>
          <cell r="J5717">
            <v>0</v>
          </cell>
          <cell r="K5717">
            <v>0</v>
          </cell>
          <cell r="L5717">
            <v>181</v>
          </cell>
          <cell r="M5717">
            <v>0</v>
          </cell>
          <cell r="N5717">
            <v>0</v>
          </cell>
          <cell r="O5717">
            <v>0</v>
          </cell>
        </row>
        <row r="5718">
          <cell r="A5718" t="str">
            <v>14</v>
          </cell>
          <cell r="B5718" t="str">
            <v>06</v>
          </cell>
          <cell r="C5718" t="str">
            <v>05</v>
          </cell>
          <cell r="D5718" t="str">
            <v>01</v>
          </cell>
          <cell r="E5718" t="str">
            <v>20</v>
          </cell>
          <cell r="F5718" t="str">
            <v>04</v>
          </cell>
          <cell r="G5718" t="str">
            <v>1</v>
          </cell>
          <cell r="H5718" t="str">
            <v>77</v>
          </cell>
          <cell r="I5718" t="str">
            <v>0</v>
          </cell>
          <cell r="J5718">
            <v>0</v>
          </cell>
          <cell r="K5718">
            <v>0</v>
          </cell>
          <cell r="L5718">
            <v>11690</v>
          </cell>
          <cell r="M5718">
            <v>0</v>
          </cell>
          <cell r="N5718">
            <v>0</v>
          </cell>
          <cell r="O5718">
            <v>0</v>
          </cell>
        </row>
        <row r="5719">
          <cell r="A5719" t="str">
            <v>15</v>
          </cell>
          <cell r="B5719" t="str">
            <v>01</v>
          </cell>
          <cell r="C5719" t="str">
            <v>01</v>
          </cell>
          <cell r="D5719" t="str">
            <v>01</v>
          </cell>
          <cell r="E5719" t="str">
            <v>14</v>
          </cell>
          <cell r="F5719" t="str">
            <v>80</v>
          </cell>
          <cell r="G5719" t="str">
            <v>1</v>
          </cell>
          <cell r="H5719" t="str">
            <v>61</v>
          </cell>
          <cell r="I5719" t="str">
            <v>0</v>
          </cell>
          <cell r="J5719">
            <v>90393</v>
          </cell>
          <cell r="K5719">
            <v>0</v>
          </cell>
          <cell r="L5719">
            <v>4550</v>
          </cell>
          <cell r="M5719">
            <v>11150</v>
          </cell>
          <cell r="N5719">
            <v>11150</v>
          </cell>
        </row>
        <row r="5720">
          <cell r="A5720" t="str">
            <v>15</v>
          </cell>
          <cell r="B5720" t="str">
            <v>01</v>
          </cell>
          <cell r="C5720" t="str">
            <v>01</v>
          </cell>
          <cell r="D5720" t="str">
            <v>01</v>
          </cell>
          <cell r="E5720" t="str">
            <v>14</v>
          </cell>
          <cell r="F5720" t="str">
            <v>01</v>
          </cell>
          <cell r="G5720" t="str">
            <v>5</v>
          </cell>
          <cell r="H5720" t="str">
            <v>10</v>
          </cell>
          <cell r="I5720" t="str">
            <v>0</v>
          </cell>
          <cell r="J5720">
            <v>0</v>
          </cell>
          <cell r="K5720">
            <v>10</v>
          </cell>
          <cell r="L5720">
            <v>0</v>
          </cell>
          <cell r="M5720">
            <v>0</v>
          </cell>
          <cell r="N5720">
            <v>0</v>
          </cell>
          <cell r="O5720">
            <v>0</v>
          </cell>
        </row>
        <row r="5721">
          <cell r="A5721" t="str">
            <v>15</v>
          </cell>
          <cell r="B5721" t="str">
            <v>01</v>
          </cell>
          <cell r="C5721" t="str">
            <v>01</v>
          </cell>
          <cell r="D5721" t="str">
            <v>01</v>
          </cell>
          <cell r="E5721" t="str">
            <v>14</v>
          </cell>
          <cell r="F5721" t="str">
            <v>01</v>
          </cell>
          <cell r="G5721" t="str">
            <v>4</v>
          </cell>
          <cell r="H5721" t="str">
            <v>10</v>
          </cell>
          <cell r="I5721" t="str">
            <v>0</v>
          </cell>
          <cell r="J5721">
            <v>0</v>
          </cell>
          <cell r="K5721">
            <v>50</v>
          </cell>
          <cell r="L5721">
            <v>0</v>
          </cell>
          <cell r="M5721">
            <v>0</v>
          </cell>
          <cell r="N5721">
            <v>0</v>
          </cell>
          <cell r="O5721">
            <v>0</v>
          </cell>
        </row>
        <row r="5722">
          <cell r="A5722" t="str">
            <v>15</v>
          </cell>
          <cell r="B5722" t="str">
            <v>01</v>
          </cell>
          <cell r="C5722" t="str">
            <v>01</v>
          </cell>
          <cell r="D5722" t="str">
            <v>01</v>
          </cell>
          <cell r="E5722" t="str">
            <v>14</v>
          </cell>
          <cell r="F5722" t="str">
            <v>80</v>
          </cell>
          <cell r="G5722" t="str">
            <v>1</v>
          </cell>
          <cell r="H5722" t="str">
            <v>22</v>
          </cell>
          <cell r="I5722" t="str">
            <v>0</v>
          </cell>
          <cell r="J5722">
            <v>0</v>
          </cell>
          <cell r="K5722">
            <v>52825</v>
          </cell>
          <cell r="L5722">
            <v>0</v>
          </cell>
          <cell r="M5722">
            <v>0</v>
          </cell>
          <cell r="N5722">
            <v>0</v>
          </cell>
          <cell r="O5722">
            <v>0</v>
          </cell>
        </row>
        <row r="5723">
          <cell r="A5723" t="str">
            <v>15</v>
          </cell>
          <cell r="B5723" t="str">
            <v>01</v>
          </cell>
          <cell r="C5723" t="str">
            <v>01</v>
          </cell>
          <cell r="D5723" t="str">
            <v>01</v>
          </cell>
          <cell r="E5723" t="str">
            <v>14</v>
          </cell>
          <cell r="F5723" t="str">
            <v>80</v>
          </cell>
          <cell r="G5723" t="str">
            <v>1</v>
          </cell>
          <cell r="H5723" t="str">
            <v>22</v>
          </cell>
          <cell r="I5723" t="str">
            <v>1</v>
          </cell>
          <cell r="J5723">
            <v>0</v>
          </cell>
          <cell r="K5723">
            <v>500000</v>
          </cell>
          <cell r="L5723">
            <v>0</v>
          </cell>
          <cell r="M5723">
            <v>0</v>
          </cell>
          <cell r="N5723">
            <v>0</v>
          </cell>
          <cell r="O5723">
            <v>0</v>
          </cell>
        </row>
        <row r="5724">
          <cell r="A5724" t="str">
            <v>15</v>
          </cell>
          <cell r="B5724" t="str">
            <v>01</v>
          </cell>
          <cell r="C5724" t="str">
            <v>01</v>
          </cell>
          <cell r="D5724" t="str">
            <v>07</v>
          </cell>
          <cell r="E5724" t="str">
            <v>14</v>
          </cell>
          <cell r="F5724" t="str">
            <v>01</v>
          </cell>
          <cell r="G5724" t="str">
            <v>1</v>
          </cell>
          <cell r="H5724" t="str">
            <v>10</v>
          </cell>
          <cell r="I5724" t="str">
            <v>0</v>
          </cell>
          <cell r="J5724">
            <v>0</v>
          </cell>
          <cell r="K5724">
            <v>827</v>
          </cell>
          <cell r="L5724">
            <v>0</v>
          </cell>
          <cell r="M5724">
            <v>0</v>
          </cell>
          <cell r="N5724">
            <v>0</v>
          </cell>
          <cell r="O5724">
            <v>0</v>
          </cell>
        </row>
        <row r="5725">
          <cell r="A5725" t="str">
            <v>15</v>
          </cell>
          <cell r="B5725" t="str">
            <v>01</v>
          </cell>
          <cell r="C5725" t="str">
            <v>02</v>
          </cell>
          <cell r="D5725" t="str">
            <v>01</v>
          </cell>
          <cell r="E5725" t="str">
            <v>14</v>
          </cell>
          <cell r="F5725" t="str">
            <v>17</v>
          </cell>
          <cell r="G5725" t="str">
            <v>1</v>
          </cell>
          <cell r="H5725" t="str">
            <v>22</v>
          </cell>
          <cell r="I5725" t="str">
            <v>0</v>
          </cell>
          <cell r="J5725">
            <v>0</v>
          </cell>
          <cell r="K5725">
            <v>0</v>
          </cell>
          <cell r="L5725">
            <v>0</v>
          </cell>
          <cell r="M5725">
            <v>0</v>
          </cell>
          <cell r="N5725">
            <v>0</v>
          </cell>
          <cell r="O5725">
            <v>0</v>
          </cell>
        </row>
        <row r="5726">
          <cell r="A5726" t="str">
            <v>15</v>
          </cell>
          <cell r="B5726" t="str">
            <v>01</v>
          </cell>
          <cell r="C5726" t="str">
            <v>03</v>
          </cell>
          <cell r="D5726" t="str">
            <v>01</v>
          </cell>
          <cell r="E5726" t="str">
            <v>15</v>
          </cell>
          <cell r="F5726" t="str">
            <v>06</v>
          </cell>
          <cell r="G5726" t="str">
            <v>1</v>
          </cell>
          <cell r="H5726" t="str">
            <v>93</v>
          </cell>
          <cell r="I5726" t="str">
            <v>0</v>
          </cell>
          <cell r="J5726">
            <v>0</v>
          </cell>
          <cell r="K5726">
            <v>0</v>
          </cell>
          <cell r="L5726">
            <v>0</v>
          </cell>
          <cell r="M5726">
            <v>500</v>
          </cell>
          <cell r="N5726">
            <v>0</v>
          </cell>
          <cell r="O5726">
            <v>0</v>
          </cell>
        </row>
        <row r="5727">
          <cell r="A5727" t="str">
            <v>15</v>
          </cell>
          <cell r="B5727" t="str">
            <v>01</v>
          </cell>
          <cell r="C5727" t="str">
            <v>03</v>
          </cell>
          <cell r="D5727" t="str">
            <v>01</v>
          </cell>
          <cell r="E5727" t="str">
            <v>14</v>
          </cell>
          <cell r="F5727" t="str">
            <v>01</v>
          </cell>
          <cell r="G5727" t="str">
            <v>1</v>
          </cell>
          <cell r="H5727" t="str">
            <v>10</v>
          </cell>
          <cell r="I5727" t="str">
            <v>0</v>
          </cell>
          <cell r="J5727">
            <v>0</v>
          </cell>
          <cell r="K5727">
            <v>1500</v>
          </cell>
          <cell r="L5727">
            <v>0</v>
          </cell>
          <cell r="M5727">
            <v>0</v>
          </cell>
          <cell r="N5727">
            <v>0</v>
          </cell>
          <cell r="O5727">
            <v>0</v>
          </cell>
        </row>
        <row r="5728">
          <cell r="A5728" t="str">
            <v>15</v>
          </cell>
          <cell r="B5728" t="str">
            <v>01</v>
          </cell>
          <cell r="C5728" t="str">
            <v>03</v>
          </cell>
          <cell r="D5728" t="str">
            <v>02</v>
          </cell>
          <cell r="E5728" t="str">
            <v>14</v>
          </cell>
          <cell r="F5728" t="str">
            <v>80</v>
          </cell>
          <cell r="G5728" t="str">
            <v>1</v>
          </cell>
          <cell r="H5728" t="str">
            <v>61</v>
          </cell>
          <cell r="I5728" t="str">
            <v>1</v>
          </cell>
          <cell r="J5728">
            <v>0</v>
          </cell>
          <cell r="K5728">
            <v>0</v>
          </cell>
          <cell r="L5728">
            <v>150000</v>
          </cell>
          <cell r="M5728">
            <v>110000</v>
          </cell>
          <cell r="N5728">
            <v>100000</v>
          </cell>
          <cell r="O5728">
            <v>1</v>
          </cell>
        </row>
        <row r="5729">
          <cell r="A5729" t="str">
            <v>15</v>
          </cell>
          <cell r="B5729" t="str">
            <v>01</v>
          </cell>
          <cell r="C5729" t="str">
            <v>03</v>
          </cell>
          <cell r="D5729" t="str">
            <v>02</v>
          </cell>
          <cell r="E5729" t="str">
            <v>14</v>
          </cell>
          <cell r="F5729" t="str">
            <v>80</v>
          </cell>
          <cell r="G5729" t="str">
            <v>1</v>
          </cell>
          <cell r="H5729" t="str">
            <v>61</v>
          </cell>
          <cell r="I5729" t="str">
            <v>0</v>
          </cell>
          <cell r="J5729">
            <v>0</v>
          </cell>
          <cell r="K5729">
            <v>30000</v>
          </cell>
          <cell r="L5729">
            <v>0</v>
          </cell>
          <cell r="M5729">
            <v>0</v>
          </cell>
          <cell r="N5729">
            <v>0</v>
          </cell>
          <cell r="O5729">
            <v>0</v>
          </cell>
        </row>
        <row r="5730">
          <cell r="A5730" t="str">
            <v>15</v>
          </cell>
          <cell r="B5730" t="str">
            <v>01</v>
          </cell>
          <cell r="C5730" t="str">
            <v>03</v>
          </cell>
          <cell r="D5730" t="str">
            <v>03</v>
          </cell>
          <cell r="E5730" t="str">
            <v>14</v>
          </cell>
          <cell r="F5730" t="str">
            <v>80</v>
          </cell>
          <cell r="G5730" t="str">
            <v>1</v>
          </cell>
          <cell r="H5730" t="str">
            <v>10</v>
          </cell>
          <cell r="I5730" t="str">
            <v>0</v>
          </cell>
          <cell r="J5730">
            <v>83424</v>
          </cell>
          <cell r="K5730">
            <v>0</v>
          </cell>
          <cell r="L5730">
            <v>85857</v>
          </cell>
          <cell r="M5730">
            <v>0</v>
          </cell>
          <cell r="N5730">
            <v>0</v>
          </cell>
          <cell r="O5730">
            <v>0</v>
          </cell>
        </row>
        <row r="5731">
          <cell r="A5731" t="str">
            <v>15</v>
          </cell>
          <cell r="B5731" t="str">
            <v>01</v>
          </cell>
          <cell r="C5731" t="str">
            <v>03</v>
          </cell>
          <cell r="D5731" t="str">
            <v>03</v>
          </cell>
          <cell r="E5731" t="str">
            <v>14</v>
          </cell>
          <cell r="F5731" t="str">
            <v>01</v>
          </cell>
          <cell r="G5731" t="str">
            <v>0</v>
          </cell>
          <cell r="H5731" t="str">
            <v>10</v>
          </cell>
          <cell r="I5731" t="str">
            <v>0</v>
          </cell>
          <cell r="J5731">
            <v>0</v>
          </cell>
          <cell r="K5731">
            <v>500</v>
          </cell>
          <cell r="L5731">
            <v>0</v>
          </cell>
          <cell r="M5731">
            <v>0</v>
          </cell>
          <cell r="N5731">
            <v>0</v>
          </cell>
          <cell r="O5731">
            <v>0</v>
          </cell>
        </row>
        <row r="5732">
          <cell r="A5732" t="str">
            <v>15</v>
          </cell>
          <cell r="B5732" t="str">
            <v>01</v>
          </cell>
          <cell r="C5732" t="str">
            <v>03</v>
          </cell>
          <cell r="D5732" t="str">
            <v>04</v>
          </cell>
          <cell r="E5732" t="str">
            <v>14</v>
          </cell>
          <cell r="F5732" t="str">
            <v>01</v>
          </cell>
          <cell r="G5732" t="str">
            <v>0</v>
          </cell>
          <cell r="H5732" t="str">
            <v>10</v>
          </cell>
          <cell r="I5732" t="str">
            <v>0</v>
          </cell>
          <cell r="J5732">
            <v>0</v>
          </cell>
          <cell r="K5732">
            <v>700</v>
          </cell>
          <cell r="L5732">
            <v>0</v>
          </cell>
          <cell r="M5732">
            <v>0</v>
          </cell>
          <cell r="N5732">
            <v>0</v>
          </cell>
          <cell r="O5732">
            <v>0</v>
          </cell>
        </row>
        <row r="5733">
          <cell r="A5733" t="str">
            <v>15</v>
          </cell>
          <cell r="B5733" t="str">
            <v>01</v>
          </cell>
          <cell r="C5733" t="str">
            <v>04</v>
          </cell>
          <cell r="D5733" t="str">
            <v>01</v>
          </cell>
          <cell r="E5733" t="str">
            <v>14</v>
          </cell>
          <cell r="F5733" t="str">
            <v>01</v>
          </cell>
          <cell r="G5733" t="str">
            <v>0</v>
          </cell>
          <cell r="H5733" t="str">
            <v>10</v>
          </cell>
          <cell r="I5733" t="str">
            <v>0</v>
          </cell>
          <cell r="J5733">
            <v>0</v>
          </cell>
          <cell r="K5733">
            <v>200</v>
          </cell>
          <cell r="L5733">
            <v>0</v>
          </cell>
          <cell r="M5733">
            <v>0</v>
          </cell>
          <cell r="N5733">
            <v>0</v>
          </cell>
          <cell r="O5733">
            <v>0</v>
          </cell>
        </row>
        <row r="5734">
          <cell r="A5734" t="str">
            <v>15</v>
          </cell>
          <cell r="B5734" t="str">
            <v>01</v>
          </cell>
          <cell r="C5734" t="str">
            <v>04</v>
          </cell>
          <cell r="D5734" t="str">
            <v>02</v>
          </cell>
          <cell r="E5734" t="str">
            <v>14</v>
          </cell>
          <cell r="F5734" t="str">
            <v>18</v>
          </cell>
          <cell r="G5734" t="str">
            <v>0</v>
          </cell>
          <cell r="H5734" t="str">
            <v>52</v>
          </cell>
          <cell r="I5734" t="str">
            <v>0</v>
          </cell>
          <cell r="J5734">
            <v>0</v>
          </cell>
          <cell r="K5734">
            <v>300</v>
          </cell>
          <cell r="L5734">
            <v>0</v>
          </cell>
          <cell r="M5734">
            <v>0</v>
          </cell>
          <cell r="N5734">
            <v>0</v>
          </cell>
          <cell r="O5734">
            <v>0</v>
          </cell>
        </row>
        <row r="5735">
          <cell r="A5735" t="str">
            <v>15</v>
          </cell>
          <cell r="B5735" t="str">
            <v>01</v>
          </cell>
          <cell r="C5735" t="str">
            <v>05</v>
          </cell>
          <cell r="D5735" t="str">
            <v>03</v>
          </cell>
          <cell r="E5735" t="str">
            <v>14</v>
          </cell>
          <cell r="F5735" t="str">
            <v>01</v>
          </cell>
          <cell r="G5735" t="str">
            <v>0</v>
          </cell>
          <cell r="H5735" t="str">
            <v>10</v>
          </cell>
          <cell r="I5735" t="str">
            <v>0</v>
          </cell>
          <cell r="J5735">
            <v>0</v>
          </cell>
          <cell r="K5735">
            <v>100</v>
          </cell>
          <cell r="L5735">
            <v>0</v>
          </cell>
          <cell r="M5735">
            <v>0</v>
          </cell>
          <cell r="N5735">
            <v>0</v>
          </cell>
          <cell r="O5735">
            <v>0</v>
          </cell>
        </row>
        <row r="5736">
          <cell r="A5736" t="str">
            <v>15</v>
          </cell>
          <cell r="B5736" t="str">
            <v>01</v>
          </cell>
          <cell r="C5736" t="str">
            <v>05</v>
          </cell>
          <cell r="D5736" t="str">
            <v>03</v>
          </cell>
          <cell r="E5736" t="str">
            <v>14</v>
          </cell>
          <cell r="F5736" t="str">
            <v>18</v>
          </cell>
          <cell r="G5736" t="str">
            <v>0</v>
          </cell>
          <cell r="H5736" t="str">
            <v>52</v>
          </cell>
          <cell r="I5736" t="str">
            <v>0</v>
          </cell>
          <cell r="J5736">
            <v>0</v>
          </cell>
          <cell r="K5736">
            <v>2300</v>
          </cell>
          <cell r="L5736">
            <v>0</v>
          </cell>
          <cell r="M5736">
            <v>0</v>
          </cell>
          <cell r="N5736">
            <v>0</v>
          </cell>
          <cell r="O5736">
            <v>0</v>
          </cell>
        </row>
        <row r="5737">
          <cell r="A5737" t="str">
            <v>15</v>
          </cell>
          <cell r="B5737" t="str">
            <v>01</v>
          </cell>
          <cell r="C5737" t="str">
            <v>05</v>
          </cell>
          <cell r="D5737" t="str">
            <v>04</v>
          </cell>
          <cell r="E5737" t="str">
            <v>14</v>
          </cell>
          <cell r="F5737" t="str">
            <v>01</v>
          </cell>
          <cell r="G5737" t="str">
            <v>0</v>
          </cell>
          <cell r="H5737" t="str">
            <v>10</v>
          </cell>
          <cell r="I5737" t="str">
            <v>0</v>
          </cell>
          <cell r="J5737">
            <v>0</v>
          </cell>
          <cell r="K5737">
            <v>100</v>
          </cell>
          <cell r="L5737">
            <v>0</v>
          </cell>
          <cell r="M5737">
            <v>0</v>
          </cell>
          <cell r="N5737">
            <v>0</v>
          </cell>
          <cell r="O5737">
            <v>0</v>
          </cell>
        </row>
        <row r="5738">
          <cell r="A5738" t="str">
            <v>15</v>
          </cell>
          <cell r="B5738" t="str">
            <v>01</v>
          </cell>
          <cell r="C5738" t="str">
            <v>06</v>
          </cell>
          <cell r="D5738" t="str">
            <v>02</v>
          </cell>
          <cell r="E5738" t="str">
            <v>14</v>
          </cell>
          <cell r="F5738" t="str">
            <v>01</v>
          </cell>
          <cell r="G5738" t="str">
            <v>0</v>
          </cell>
          <cell r="H5738" t="str">
            <v>10</v>
          </cell>
          <cell r="I5738" t="str">
            <v>0</v>
          </cell>
          <cell r="J5738">
            <v>0</v>
          </cell>
          <cell r="K5738">
            <v>3000</v>
          </cell>
          <cell r="L5738">
            <v>0</v>
          </cell>
          <cell r="M5738">
            <v>0</v>
          </cell>
          <cell r="N5738">
            <v>0</v>
          </cell>
          <cell r="O5738">
            <v>0</v>
          </cell>
        </row>
        <row r="5739">
          <cell r="A5739" t="str">
            <v>15</v>
          </cell>
          <cell r="B5739" t="str">
            <v>01</v>
          </cell>
          <cell r="C5739" t="str">
            <v>07</v>
          </cell>
          <cell r="D5739" t="str">
            <v>01</v>
          </cell>
          <cell r="E5739" t="str">
            <v>14</v>
          </cell>
          <cell r="F5739" t="str">
            <v>18</v>
          </cell>
          <cell r="G5739" t="str">
            <v>1</v>
          </cell>
          <cell r="H5739" t="str">
            <v>52</v>
          </cell>
          <cell r="I5739" t="str">
            <v>0</v>
          </cell>
          <cell r="J5739">
            <v>0</v>
          </cell>
          <cell r="K5739">
            <v>3000</v>
          </cell>
          <cell r="L5739">
            <v>0</v>
          </cell>
          <cell r="M5739">
            <v>0</v>
          </cell>
          <cell r="N5739">
            <v>0</v>
          </cell>
          <cell r="O5739">
            <v>0</v>
          </cell>
        </row>
        <row r="5740">
          <cell r="A5740" t="str">
            <v>15</v>
          </cell>
          <cell r="B5740" t="str">
            <v>01</v>
          </cell>
          <cell r="C5740" t="str">
            <v>07</v>
          </cell>
          <cell r="D5740" t="str">
            <v>01</v>
          </cell>
          <cell r="E5740" t="str">
            <v>14</v>
          </cell>
          <cell r="F5740" t="str">
            <v>01</v>
          </cell>
          <cell r="G5740" t="str">
            <v>1</v>
          </cell>
          <cell r="H5740" t="str">
            <v>10</v>
          </cell>
          <cell r="I5740" t="str">
            <v>0</v>
          </cell>
          <cell r="J5740">
            <v>0</v>
          </cell>
          <cell r="K5740">
            <v>10000</v>
          </cell>
          <cell r="L5740">
            <v>0</v>
          </cell>
          <cell r="M5740">
            <v>0</v>
          </cell>
          <cell r="N5740">
            <v>0</v>
          </cell>
          <cell r="O5740">
            <v>0</v>
          </cell>
        </row>
        <row r="5741">
          <cell r="A5741" t="str">
            <v>15</v>
          </cell>
          <cell r="B5741" t="str">
            <v>01</v>
          </cell>
          <cell r="C5741" t="str">
            <v>07</v>
          </cell>
          <cell r="D5741" t="str">
            <v>01</v>
          </cell>
          <cell r="E5741" t="str">
            <v>14</v>
          </cell>
          <cell r="F5741" t="str">
            <v>80</v>
          </cell>
          <cell r="G5741" t="str">
            <v>1</v>
          </cell>
          <cell r="H5741" t="str">
            <v>61</v>
          </cell>
          <cell r="I5741" t="str">
            <v>1</v>
          </cell>
          <cell r="J5741">
            <v>0</v>
          </cell>
          <cell r="K5741">
            <v>0</v>
          </cell>
          <cell r="L5741">
            <v>150000</v>
          </cell>
          <cell r="M5741">
            <v>150000</v>
          </cell>
          <cell r="N5741">
            <v>150000</v>
          </cell>
          <cell r="O5741">
            <v>150000</v>
          </cell>
        </row>
        <row r="5742">
          <cell r="A5742" t="str">
            <v>15</v>
          </cell>
          <cell r="B5742" t="str">
            <v>01</v>
          </cell>
          <cell r="C5742" t="str">
            <v>07</v>
          </cell>
          <cell r="D5742" t="str">
            <v>04</v>
          </cell>
          <cell r="E5742" t="str">
            <v>20</v>
          </cell>
          <cell r="F5742" t="str">
            <v>05</v>
          </cell>
          <cell r="G5742" t="str">
            <v>1</v>
          </cell>
          <cell r="H5742" t="str">
            <v>29</v>
          </cell>
          <cell r="I5742" t="str">
            <v>0</v>
          </cell>
          <cell r="J5742">
            <v>0</v>
          </cell>
          <cell r="K5742">
            <v>20000</v>
          </cell>
          <cell r="L5742">
            <v>0</v>
          </cell>
          <cell r="M5742">
            <v>0</v>
          </cell>
          <cell r="N5742">
            <v>0</v>
          </cell>
          <cell r="O5742">
            <v>0</v>
          </cell>
        </row>
        <row r="5743">
          <cell r="A5743" t="str">
            <v>15</v>
          </cell>
          <cell r="B5743" t="str">
            <v>01</v>
          </cell>
          <cell r="C5743" t="str">
            <v>08</v>
          </cell>
          <cell r="D5743" t="str">
            <v>07</v>
          </cell>
          <cell r="E5743" t="str">
            <v>14</v>
          </cell>
          <cell r="F5743" t="str">
            <v>80</v>
          </cell>
          <cell r="G5743" t="str">
            <v>1</v>
          </cell>
          <cell r="H5743" t="str">
            <v>22</v>
          </cell>
          <cell r="I5743" t="str">
            <v>0</v>
          </cell>
          <cell r="J5743">
            <v>1080</v>
          </cell>
          <cell r="K5743">
            <v>0</v>
          </cell>
          <cell r="L5743">
            <v>0</v>
          </cell>
          <cell r="M5743">
            <v>0</v>
          </cell>
          <cell r="N5743">
            <v>0</v>
          </cell>
          <cell r="O5743">
            <v>0</v>
          </cell>
        </row>
        <row r="5744">
          <cell r="A5744" t="str">
            <v>15</v>
          </cell>
          <cell r="B5744" t="str">
            <v>01</v>
          </cell>
          <cell r="C5744" t="str">
            <v>08</v>
          </cell>
          <cell r="D5744" t="str">
            <v>07</v>
          </cell>
          <cell r="E5744" t="str">
            <v>14</v>
          </cell>
          <cell r="F5744" t="str">
            <v>80</v>
          </cell>
          <cell r="G5744" t="str">
            <v>1</v>
          </cell>
          <cell r="H5744" t="str">
            <v>61</v>
          </cell>
          <cell r="I5744" t="str">
            <v>1</v>
          </cell>
          <cell r="J5744">
            <v>0</v>
          </cell>
          <cell r="K5744">
            <v>54600</v>
          </cell>
          <cell r="L5744">
            <v>0</v>
          </cell>
          <cell r="M5744">
            <v>0</v>
          </cell>
          <cell r="N5744">
            <v>0</v>
          </cell>
          <cell r="O5744">
            <v>0</v>
          </cell>
        </row>
        <row r="5745">
          <cell r="A5745" t="str">
            <v>15</v>
          </cell>
          <cell r="B5745" t="str">
            <v>01</v>
          </cell>
          <cell r="C5745" t="str">
            <v>08</v>
          </cell>
          <cell r="D5745" t="str">
            <v>20</v>
          </cell>
          <cell r="E5745" t="str">
            <v>14</v>
          </cell>
          <cell r="F5745" t="str">
            <v>18</v>
          </cell>
          <cell r="G5745" t="str">
            <v>0</v>
          </cell>
          <cell r="H5745" t="str">
            <v>52</v>
          </cell>
          <cell r="I5745" t="str">
            <v>0</v>
          </cell>
          <cell r="J5745">
            <v>0</v>
          </cell>
          <cell r="K5745">
            <v>2000</v>
          </cell>
          <cell r="L5745">
            <v>0</v>
          </cell>
          <cell r="M5745">
            <v>0</v>
          </cell>
          <cell r="N5745">
            <v>0</v>
          </cell>
          <cell r="O5745">
            <v>0</v>
          </cell>
        </row>
        <row r="5746">
          <cell r="A5746" t="str">
            <v>15</v>
          </cell>
          <cell r="B5746" t="str">
            <v>01</v>
          </cell>
          <cell r="C5746" t="str">
            <v>08</v>
          </cell>
          <cell r="D5746" t="str">
            <v>21</v>
          </cell>
          <cell r="E5746" t="str">
            <v>14</v>
          </cell>
          <cell r="F5746" t="str">
            <v>01</v>
          </cell>
          <cell r="G5746" t="str">
            <v>0</v>
          </cell>
          <cell r="H5746" t="str">
            <v>10</v>
          </cell>
          <cell r="I5746" t="str">
            <v>0</v>
          </cell>
          <cell r="J5746">
            <v>0</v>
          </cell>
          <cell r="K5746">
            <v>2000</v>
          </cell>
          <cell r="L5746">
            <v>0</v>
          </cell>
          <cell r="M5746">
            <v>0</v>
          </cell>
          <cell r="N5746">
            <v>0</v>
          </cell>
          <cell r="O5746">
            <v>0</v>
          </cell>
        </row>
        <row r="5747">
          <cell r="A5747" t="str">
            <v>16</v>
          </cell>
          <cell r="B5747" t="str">
            <v>01</v>
          </cell>
          <cell r="C5747" t="str">
            <v>01</v>
          </cell>
          <cell r="D5747" t="str">
            <v>01</v>
          </cell>
          <cell r="E5747" t="str">
            <v>14</v>
          </cell>
          <cell r="F5747" t="str">
            <v>80</v>
          </cell>
          <cell r="G5747" t="str">
            <v>1</v>
          </cell>
          <cell r="H5747" t="str">
            <v>22</v>
          </cell>
          <cell r="I5747" t="str">
            <v>0</v>
          </cell>
          <cell r="J5747">
            <v>0</v>
          </cell>
          <cell r="K5747">
            <v>4</v>
          </cell>
          <cell r="L5747">
            <v>0</v>
          </cell>
          <cell r="M5747">
            <v>200000</v>
          </cell>
          <cell r="N5747">
            <v>500000</v>
          </cell>
          <cell r="O5747">
            <v>400000</v>
          </cell>
        </row>
        <row r="5748">
          <cell r="A5748" t="str">
            <v>16</v>
          </cell>
          <cell r="B5748" t="str">
            <v>01</v>
          </cell>
          <cell r="C5748" t="str">
            <v>01</v>
          </cell>
          <cell r="D5748" t="str">
            <v>01</v>
          </cell>
          <cell r="E5748" t="str">
            <v>14</v>
          </cell>
          <cell r="F5748" t="str">
            <v>80</v>
          </cell>
          <cell r="G5748" t="str">
            <v>1</v>
          </cell>
          <cell r="H5748" t="str">
            <v>22</v>
          </cell>
          <cell r="I5748" t="str">
            <v>1</v>
          </cell>
          <cell r="J5748">
            <v>0</v>
          </cell>
          <cell r="K5748">
            <v>0</v>
          </cell>
          <cell r="L5748">
            <v>100000</v>
          </cell>
          <cell r="M5748">
            <v>300000</v>
          </cell>
          <cell r="N5748">
            <v>500000</v>
          </cell>
          <cell r="O5748">
            <v>600000</v>
          </cell>
        </row>
        <row r="5749">
          <cell r="A5749" t="str">
            <v>17</v>
          </cell>
          <cell r="B5749" t="str">
            <v>01</v>
          </cell>
          <cell r="C5749" t="str">
            <v>02</v>
          </cell>
          <cell r="D5749" t="str">
            <v>01</v>
          </cell>
          <cell r="E5749" t="str">
            <v>14</v>
          </cell>
          <cell r="F5749" t="str">
            <v>18</v>
          </cell>
          <cell r="G5749" t="str">
            <v>1</v>
          </cell>
          <cell r="H5749" t="str">
            <v>22</v>
          </cell>
          <cell r="I5749" t="str">
            <v>0</v>
          </cell>
          <cell r="J5749">
            <v>0</v>
          </cell>
          <cell r="K5749">
            <v>1400</v>
          </cell>
          <cell r="L5749">
            <v>0</v>
          </cell>
          <cell r="M5749">
            <v>0</v>
          </cell>
          <cell r="N5749">
            <v>0</v>
          </cell>
          <cell r="O5749">
            <v>0</v>
          </cell>
        </row>
        <row r="5750">
          <cell r="A5750" t="str">
            <v>17</v>
          </cell>
          <cell r="B5750" t="str">
            <v>01</v>
          </cell>
          <cell r="C5750" t="str">
            <v>02</v>
          </cell>
          <cell r="D5750" t="str">
            <v>01</v>
          </cell>
          <cell r="E5750" t="str">
            <v>14</v>
          </cell>
          <cell r="F5750" t="str">
            <v>80</v>
          </cell>
          <cell r="G5750" t="str">
            <v>1</v>
          </cell>
          <cell r="H5750" t="str">
            <v>17</v>
          </cell>
          <cell r="I5750" t="str">
            <v>1</v>
          </cell>
          <cell r="J5750">
            <v>0</v>
          </cell>
          <cell r="K5750">
            <v>1000000</v>
          </cell>
        </row>
        <row r="5751">
          <cell r="A5751" t="str">
            <v>17</v>
          </cell>
          <cell r="B5751" t="str">
            <v>01</v>
          </cell>
          <cell r="C5751" t="str">
            <v>03</v>
          </cell>
          <cell r="D5751" t="str">
            <v>01</v>
          </cell>
          <cell r="E5751" t="str">
            <v>14</v>
          </cell>
          <cell r="F5751" t="str">
            <v>01</v>
          </cell>
          <cell r="G5751" t="str">
            <v>1</v>
          </cell>
          <cell r="H5751" t="str">
            <v>10</v>
          </cell>
          <cell r="I5751" t="str">
            <v>0</v>
          </cell>
          <cell r="J5751">
            <v>0</v>
          </cell>
          <cell r="K5751">
            <v>1000</v>
          </cell>
          <cell r="L5751">
            <v>0</v>
          </cell>
          <cell r="M5751">
            <v>0</v>
          </cell>
          <cell r="N5751">
            <v>0</v>
          </cell>
          <cell r="O5751">
            <v>0</v>
          </cell>
        </row>
        <row r="5752">
          <cell r="A5752" t="str">
            <v>17</v>
          </cell>
          <cell r="B5752" t="str">
            <v>01</v>
          </cell>
          <cell r="C5752" t="str">
            <v>03</v>
          </cell>
          <cell r="D5752" t="str">
            <v>03</v>
          </cell>
          <cell r="E5752" t="str">
            <v>14</v>
          </cell>
          <cell r="F5752" t="str">
            <v>17</v>
          </cell>
          <cell r="G5752" t="str">
            <v>1</v>
          </cell>
          <cell r="H5752" t="str">
            <v>10</v>
          </cell>
          <cell r="I5752" t="str">
            <v>0</v>
          </cell>
          <cell r="J5752">
            <v>0</v>
          </cell>
          <cell r="K5752">
            <v>1300000</v>
          </cell>
          <cell r="L5752">
            <v>0</v>
          </cell>
          <cell r="M5752">
            <v>0</v>
          </cell>
          <cell r="N5752">
            <v>0</v>
          </cell>
          <cell r="O5752">
            <v>0</v>
          </cell>
        </row>
        <row r="5753">
          <cell r="A5753" t="str">
            <v>17</v>
          </cell>
          <cell r="B5753" t="str">
            <v>01</v>
          </cell>
          <cell r="C5753" t="str">
            <v>04</v>
          </cell>
          <cell r="D5753" t="str">
            <v>02</v>
          </cell>
          <cell r="E5753" t="str">
            <v>14</v>
          </cell>
          <cell r="F5753" t="str">
            <v>67</v>
          </cell>
          <cell r="G5753" t="str">
            <v>0</v>
          </cell>
          <cell r="H5753" t="str">
            <v>17</v>
          </cell>
          <cell r="I5753" t="str">
            <v>0</v>
          </cell>
          <cell r="J5753">
            <v>0</v>
          </cell>
          <cell r="K5753">
            <v>200000</v>
          </cell>
          <cell r="L5753">
            <v>0</v>
          </cell>
          <cell r="M5753">
            <v>0</v>
          </cell>
          <cell r="N5753">
            <v>0</v>
          </cell>
          <cell r="O5753">
            <v>0</v>
          </cell>
        </row>
        <row r="5754">
          <cell r="A5754" t="str">
            <v>17</v>
          </cell>
          <cell r="B5754" t="str">
            <v>01</v>
          </cell>
          <cell r="C5754" t="str">
            <v>04</v>
          </cell>
          <cell r="D5754" t="str">
            <v>02</v>
          </cell>
          <cell r="E5754" t="str">
            <v>10</v>
          </cell>
          <cell r="F5754" t="str">
            <v>02</v>
          </cell>
          <cell r="G5754" t="str">
            <v>0</v>
          </cell>
          <cell r="H5754" t="str">
            <v>29</v>
          </cell>
          <cell r="I5754" t="str">
            <v>0</v>
          </cell>
          <cell r="J5754">
            <v>634</v>
          </cell>
          <cell r="K5754">
            <v>1</v>
          </cell>
          <cell r="L5754">
            <v>0</v>
          </cell>
          <cell r="M5754">
            <v>0</v>
          </cell>
          <cell r="N5754">
            <v>0</v>
          </cell>
          <cell r="O5754">
            <v>0</v>
          </cell>
        </row>
        <row r="5755">
          <cell r="A5755" t="str">
            <v>17</v>
          </cell>
          <cell r="B5755" t="str">
            <v>01</v>
          </cell>
          <cell r="C5755" t="str">
            <v>04</v>
          </cell>
          <cell r="D5755" t="str">
            <v>02</v>
          </cell>
          <cell r="E5755" t="str">
            <v>11</v>
          </cell>
          <cell r="F5755" t="str">
            <v>01</v>
          </cell>
          <cell r="G5755" t="str">
            <v>0</v>
          </cell>
          <cell r="H5755" t="str">
            <v>29</v>
          </cell>
          <cell r="I5755" t="str">
            <v>0</v>
          </cell>
          <cell r="J5755">
            <v>63139</v>
          </cell>
          <cell r="K5755">
            <v>1</v>
          </cell>
          <cell r="L5755">
            <v>49559</v>
          </cell>
          <cell r="M5755">
            <v>0</v>
          </cell>
          <cell r="N5755">
            <v>0</v>
          </cell>
          <cell r="O5755">
            <v>0</v>
          </cell>
        </row>
        <row r="5756">
          <cell r="A5756" t="str">
            <v>17</v>
          </cell>
          <cell r="B5756" t="str">
            <v>01</v>
          </cell>
          <cell r="C5756" t="str">
            <v>04</v>
          </cell>
          <cell r="D5756" t="str">
            <v>02</v>
          </cell>
          <cell r="E5756" t="str">
            <v>13</v>
          </cell>
          <cell r="F5756" t="str">
            <v>03</v>
          </cell>
          <cell r="G5756" t="str">
            <v>0</v>
          </cell>
          <cell r="H5756" t="str">
            <v>29</v>
          </cell>
          <cell r="I5756" t="str">
            <v>0</v>
          </cell>
          <cell r="J5756">
            <v>54698</v>
          </cell>
          <cell r="K5756">
            <v>0</v>
          </cell>
          <cell r="L5756">
            <v>5850</v>
          </cell>
          <cell r="M5756">
            <v>0</v>
          </cell>
          <cell r="N5756">
            <v>0</v>
          </cell>
          <cell r="O5756">
            <v>0</v>
          </cell>
        </row>
        <row r="5757">
          <cell r="A5757" t="str">
            <v>17</v>
          </cell>
          <cell r="B5757" t="str">
            <v>01</v>
          </cell>
          <cell r="C5757" t="str">
            <v>04</v>
          </cell>
          <cell r="D5757" t="str">
            <v>02</v>
          </cell>
          <cell r="E5757" t="str">
            <v>14</v>
          </cell>
          <cell r="F5757" t="str">
            <v>67</v>
          </cell>
          <cell r="G5757" t="str">
            <v>0</v>
          </cell>
          <cell r="H5757" t="str">
            <v>29</v>
          </cell>
          <cell r="I5757" t="str">
            <v>0</v>
          </cell>
          <cell r="J5757">
            <v>388728</v>
          </cell>
          <cell r="K5757">
            <v>3000000</v>
          </cell>
          <cell r="L5757">
            <v>27013</v>
          </cell>
          <cell r="M5757">
            <v>0</v>
          </cell>
          <cell r="N5757">
            <v>0</v>
          </cell>
          <cell r="O5757">
            <v>0</v>
          </cell>
        </row>
        <row r="5758">
          <cell r="A5758" t="str">
            <v>17</v>
          </cell>
          <cell r="B5758" t="str">
            <v>01</v>
          </cell>
          <cell r="C5758" t="str">
            <v>04</v>
          </cell>
          <cell r="D5758" t="str">
            <v>02</v>
          </cell>
          <cell r="E5758" t="str">
            <v>14</v>
          </cell>
          <cell r="F5758" t="str">
            <v>27</v>
          </cell>
          <cell r="G5758" t="str">
            <v>1</v>
          </cell>
          <cell r="H5758" t="str">
            <v>29</v>
          </cell>
          <cell r="I5758" t="str">
            <v>1</v>
          </cell>
          <cell r="J5758">
            <v>0</v>
          </cell>
          <cell r="K5758">
            <v>500000</v>
          </cell>
          <cell r="L5758">
            <v>7000000</v>
          </cell>
          <cell r="M5758">
            <v>0</v>
          </cell>
          <cell r="N5758">
            <v>0</v>
          </cell>
          <cell r="O5758">
            <v>0</v>
          </cell>
        </row>
        <row r="5759">
          <cell r="A5759" t="str">
            <v>17</v>
          </cell>
          <cell r="B5759" t="str">
            <v>01</v>
          </cell>
          <cell r="C5759" t="str">
            <v>04</v>
          </cell>
          <cell r="D5759" t="str">
            <v>02</v>
          </cell>
          <cell r="E5759" t="str">
            <v>13</v>
          </cell>
          <cell r="F5759" t="str">
            <v>27</v>
          </cell>
          <cell r="G5759" t="str">
            <v>0</v>
          </cell>
          <cell r="H5759" t="str">
            <v>10</v>
          </cell>
          <cell r="I5759" t="str">
            <v>0</v>
          </cell>
          <cell r="J5759">
            <v>0</v>
          </cell>
          <cell r="K5759">
            <v>0</v>
          </cell>
          <cell r="L5759">
            <v>0</v>
          </cell>
          <cell r="M5759">
            <v>2850000</v>
          </cell>
          <cell r="N5759">
            <v>0</v>
          </cell>
          <cell r="O5759">
            <v>0</v>
          </cell>
        </row>
        <row r="5760">
          <cell r="A5760" t="str">
            <v>17</v>
          </cell>
          <cell r="B5760" t="str">
            <v>01</v>
          </cell>
          <cell r="C5760" t="str">
            <v>04</v>
          </cell>
          <cell r="D5760" t="str">
            <v>04</v>
          </cell>
          <cell r="E5760" t="str">
            <v>13</v>
          </cell>
          <cell r="F5760" t="str">
            <v>27</v>
          </cell>
          <cell r="G5760" t="str">
            <v>1</v>
          </cell>
          <cell r="H5760" t="str">
            <v>50</v>
          </cell>
          <cell r="I5760" t="str">
            <v>0</v>
          </cell>
          <cell r="J5760">
            <v>0</v>
          </cell>
          <cell r="K5760">
            <v>3808000</v>
          </cell>
          <cell r="L5760">
            <v>0</v>
          </cell>
          <cell r="M5760">
            <v>800000</v>
          </cell>
          <cell r="N5760">
            <v>0</v>
          </cell>
          <cell r="O5760">
            <v>0</v>
          </cell>
        </row>
        <row r="5761">
          <cell r="A5761" t="str">
            <v>17</v>
          </cell>
          <cell r="B5761" t="str">
            <v>01</v>
          </cell>
          <cell r="C5761" t="str">
            <v>04</v>
          </cell>
          <cell r="D5761" t="str">
            <v>03</v>
          </cell>
          <cell r="E5761" t="str">
            <v>13</v>
          </cell>
          <cell r="F5761" t="str">
            <v>27</v>
          </cell>
          <cell r="G5761" t="str">
            <v>1</v>
          </cell>
          <cell r="H5761" t="str">
            <v>50</v>
          </cell>
          <cell r="I5761" t="str">
            <v>0</v>
          </cell>
          <cell r="J5761">
            <v>0</v>
          </cell>
          <cell r="K5761">
            <v>0</v>
          </cell>
          <cell r="L5761">
            <v>0</v>
          </cell>
          <cell r="M5761">
            <v>1500000</v>
          </cell>
          <cell r="N5761">
            <v>0</v>
          </cell>
          <cell r="O5761">
            <v>0</v>
          </cell>
        </row>
        <row r="5762">
          <cell r="A5762" t="str">
            <v>17</v>
          </cell>
          <cell r="B5762" t="str">
            <v>01</v>
          </cell>
          <cell r="C5762" t="str">
            <v>04</v>
          </cell>
          <cell r="D5762" t="str">
            <v>05</v>
          </cell>
          <cell r="E5762" t="str">
            <v>14</v>
          </cell>
          <cell r="F5762" t="str">
            <v>80</v>
          </cell>
          <cell r="G5762" t="str">
            <v>1</v>
          </cell>
          <cell r="H5762" t="str">
            <v>50</v>
          </cell>
          <cell r="I5762" t="str">
            <v>0</v>
          </cell>
          <cell r="J5762">
            <v>0</v>
          </cell>
          <cell r="K5762">
            <v>0</v>
          </cell>
          <cell r="L5762">
            <v>0</v>
          </cell>
          <cell r="M5762">
            <v>208000</v>
          </cell>
          <cell r="N5762">
            <v>208000</v>
          </cell>
          <cell r="O5762">
            <v>200000</v>
          </cell>
        </row>
        <row r="5763">
          <cell r="A5763" t="str">
            <v>17</v>
          </cell>
          <cell r="B5763" t="str">
            <v>01</v>
          </cell>
          <cell r="C5763" t="str">
            <v>04</v>
          </cell>
          <cell r="D5763" t="str">
            <v>06</v>
          </cell>
          <cell r="E5763" t="str">
            <v>13</v>
          </cell>
          <cell r="F5763" t="str">
            <v>27</v>
          </cell>
          <cell r="G5763" t="str">
            <v>1</v>
          </cell>
          <cell r="H5763" t="str">
            <v>50</v>
          </cell>
          <cell r="I5763" t="str">
            <v>0</v>
          </cell>
          <cell r="J5763">
            <v>0</v>
          </cell>
          <cell r="K5763">
            <v>0</v>
          </cell>
          <cell r="L5763">
            <v>0</v>
          </cell>
          <cell r="M5763">
            <v>1600000</v>
          </cell>
          <cell r="N5763">
            <v>0</v>
          </cell>
          <cell r="O5763">
            <v>0</v>
          </cell>
        </row>
        <row r="5764">
          <cell r="A5764" t="str">
            <v>17</v>
          </cell>
          <cell r="B5764" t="str">
            <v>01</v>
          </cell>
          <cell r="C5764" t="str">
            <v>04</v>
          </cell>
          <cell r="D5764" t="str">
            <v>07</v>
          </cell>
          <cell r="E5764" t="str">
            <v>14</v>
          </cell>
          <cell r="F5764" t="str">
            <v>80</v>
          </cell>
          <cell r="G5764" t="str">
            <v>1</v>
          </cell>
          <cell r="H5764" t="str">
            <v>50</v>
          </cell>
          <cell r="I5764" t="str">
            <v>0</v>
          </cell>
          <cell r="J5764">
            <v>0</v>
          </cell>
          <cell r="K5764">
            <v>0</v>
          </cell>
          <cell r="L5764">
            <v>0</v>
          </cell>
          <cell r="M5764">
            <v>40000</v>
          </cell>
          <cell r="N5764">
            <v>40000</v>
          </cell>
          <cell r="O5764">
            <v>40000</v>
          </cell>
        </row>
        <row r="5765">
          <cell r="A5765" t="str">
            <v>17</v>
          </cell>
          <cell r="B5765" t="str">
            <v>01</v>
          </cell>
          <cell r="C5765" t="str">
            <v>04</v>
          </cell>
          <cell r="D5765" t="str">
            <v>09</v>
          </cell>
          <cell r="E5765" t="str">
            <v>20</v>
          </cell>
          <cell r="F5765" t="str">
            <v>03</v>
          </cell>
          <cell r="G5765" t="str">
            <v>1</v>
          </cell>
          <cell r="H5765" t="str">
            <v>50</v>
          </cell>
          <cell r="I5765" t="str">
            <v>1</v>
          </cell>
          <cell r="J5765">
            <v>0</v>
          </cell>
          <cell r="K5765">
            <v>952000</v>
          </cell>
          <cell r="L5765">
            <v>0</v>
          </cell>
          <cell r="M5765">
            <v>1160000</v>
          </cell>
          <cell r="N5765">
            <v>1000000</v>
          </cell>
          <cell r="O5765">
            <v>500000</v>
          </cell>
        </row>
        <row r="5766">
          <cell r="A5766" t="str">
            <v>17</v>
          </cell>
          <cell r="B5766" t="str">
            <v>01</v>
          </cell>
          <cell r="C5766" t="str">
            <v>04</v>
          </cell>
          <cell r="D5766" t="str">
            <v>11</v>
          </cell>
          <cell r="E5766" t="str">
            <v>14</v>
          </cell>
          <cell r="F5766" t="str">
            <v>80</v>
          </cell>
          <cell r="G5766" t="str">
            <v>1</v>
          </cell>
          <cell r="H5766" t="str">
            <v>50</v>
          </cell>
          <cell r="I5766" t="str">
            <v>0</v>
          </cell>
          <cell r="J5766">
            <v>0</v>
          </cell>
          <cell r="K5766">
            <v>100000</v>
          </cell>
          <cell r="L5766">
            <v>720000</v>
          </cell>
          <cell r="M5766">
            <v>910000</v>
          </cell>
          <cell r="N5766">
            <v>910000</v>
          </cell>
          <cell r="O5766">
            <v>500000</v>
          </cell>
        </row>
        <row r="5767">
          <cell r="A5767" t="str">
            <v>17</v>
          </cell>
          <cell r="B5767" t="str">
            <v>01</v>
          </cell>
          <cell r="C5767" t="str">
            <v>04</v>
          </cell>
          <cell r="D5767" t="str">
            <v>12</v>
          </cell>
          <cell r="E5767" t="str">
            <v>14</v>
          </cell>
          <cell r="F5767" t="str">
            <v>80</v>
          </cell>
          <cell r="G5767" t="str">
            <v>1</v>
          </cell>
          <cell r="H5767" t="str">
            <v>50</v>
          </cell>
          <cell r="I5767" t="str">
            <v>0</v>
          </cell>
          <cell r="J5767">
            <v>0</v>
          </cell>
          <cell r="K5767">
            <v>0</v>
          </cell>
          <cell r="L5767">
            <v>0</v>
          </cell>
          <cell r="M5767">
            <v>50000</v>
          </cell>
          <cell r="N5767">
            <v>50000</v>
          </cell>
          <cell r="O5767">
            <v>50000</v>
          </cell>
        </row>
        <row r="5768">
          <cell r="A5768" t="str">
            <v>17</v>
          </cell>
          <cell r="B5768" t="str">
            <v>01</v>
          </cell>
          <cell r="C5768" t="str">
            <v>05</v>
          </cell>
          <cell r="D5768" t="str">
            <v>02</v>
          </cell>
          <cell r="E5768" t="str">
            <v>14</v>
          </cell>
          <cell r="F5768" t="str">
            <v>18</v>
          </cell>
          <cell r="G5768" t="str">
            <v>0</v>
          </cell>
          <cell r="H5768" t="str">
            <v>22</v>
          </cell>
          <cell r="I5768" t="str">
            <v>0</v>
          </cell>
          <cell r="J5768">
            <v>0</v>
          </cell>
          <cell r="K5768">
            <v>37395</v>
          </cell>
          <cell r="L5768">
            <v>0</v>
          </cell>
          <cell r="M5768">
            <v>0</v>
          </cell>
          <cell r="N5768">
            <v>0</v>
          </cell>
          <cell r="O5768">
            <v>0</v>
          </cell>
        </row>
        <row r="5769">
          <cell r="A5769" t="str">
            <v>17</v>
          </cell>
          <cell r="B5769" t="str">
            <v>01</v>
          </cell>
          <cell r="C5769" t="str">
            <v>05</v>
          </cell>
          <cell r="D5769" t="str">
            <v>04</v>
          </cell>
          <cell r="E5769" t="str">
            <v>14</v>
          </cell>
          <cell r="F5769" t="str">
            <v>67</v>
          </cell>
          <cell r="G5769" t="str">
            <v>0</v>
          </cell>
          <cell r="H5769" t="str">
            <v>17</v>
          </cell>
          <cell r="I5769" t="str">
            <v>0</v>
          </cell>
          <cell r="J5769">
            <v>0</v>
          </cell>
          <cell r="K5769">
            <v>450000</v>
          </cell>
          <cell r="L5769">
            <v>0</v>
          </cell>
          <cell r="M5769">
            <v>0</v>
          </cell>
          <cell r="N5769">
            <v>0</v>
          </cell>
          <cell r="O5769">
            <v>0</v>
          </cell>
        </row>
        <row r="5770">
          <cell r="A5770" t="str">
            <v>17</v>
          </cell>
          <cell r="B5770" t="str">
            <v>01</v>
          </cell>
          <cell r="C5770" t="str">
            <v>05</v>
          </cell>
          <cell r="D5770" t="str">
            <v>04</v>
          </cell>
          <cell r="E5770" t="str">
            <v>14</v>
          </cell>
          <cell r="F5770" t="str">
            <v>67</v>
          </cell>
          <cell r="G5770" t="str">
            <v>0</v>
          </cell>
          <cell r="H5770" t="str">
            <v>29</v>
          </cell>
          <cell r="I5770" t="str">
            <v>0</v>
          </cell>
          <cell r="J5770">
            <v>39224</v>
          </cell>
          <cell r="K5770">
            <v>142</v>
          </cell>
          <cell r="L5770">
            <v>0</v>
          </cell>
          <cell r="M5770">
            <v>0</v>
          </cell>
          <cell r="N5770">
            <v>0</v>
          </cell>
          <cell r="O5770">
            <v>0</v>
          </cell>
        </row>
        <row r="5771">
          <cell r="A5771" t="str">
            <v>17</v>
          </cell>
          <cell r="B5771" t="str">
            <v>01</v>
          </cell>
          <cell r="C5771" t="str">
            <v>06</v>
          </cell>
          <cell r="D5771" t="str">
            <v>04</v>
          </cell>
          <cell r="E5771" t="str">
            <v>14</v>
          </cell>
          <cell r="F5771" t="str">
            <v>17</v>
          </cell>
          <cell r="G5771" t="str">
            <v>0</v>
          </cell>
          <cell r="H5771" t="str">
            <v>75</v>
          </cell>
          <cell r="I5771" t="str">
            <v>0</v>
          </cell>
          <cell r="J5771">
            <v>5787</v>
          </cell>
          <cell r="K5771">
            <v>1</v>
          </cell>
          <cell r="L5771">
            <v>5600</v>
          </cell>
          <cell r="M5771">
            <v>0</v>
          </cell>
          <cell r="N5771">
            <v>0</v>
          </cell>
          <cell r="O5771">
            <v>0</v>
          </cell>
        </row>
        <row r="5772">
          <cell r="A5772" t="str">
            <v>17</v>
          </cell>
          <cell r="B5772" t="str">
            <v>01</v>
          </cell>
          <cell r="C5772" t="str">
            <v>06</v>
          </cell>
          <cell r="D5772" t="str">
            <v>05</v>
          </cell>
          <cell r="E5772" t="str">
            <v>14</v>
          </cell>
          <cell r="F5772" t="str">
            <v>17</v>
          </cell>
          <cell r="G5772" t="str">
            <v>0</v>
          </cell>
          <cell r="H5772" t="str">
            <v>16</v>
          </cell>
          <cell r="I5772" t="str">
            <v>0</v>
          </cell>
          <cell r="J5772">
            <v>7616</v>
          </cell>
          <cell r="K5772">
            <v>0</v>
          </cell>
          <cell r="L5772">
            <v>1803</v>
          </cell>
          <cell r="M5772">
            <v>0</v>
          </cell>
          <cell r="N5772">
            <v>0</v>
          </cell>
          <cell r="O5772">
            <v>0</v>
          </cell>
        </row>
        <row r="5773">
          <cell r="A5773" t="str">
            <v>17</v>
          </cell>
          <cell r="B5773" t="str">
            <v>01</v>
          </cell>
          <cell r="C5773" t="str">
            <v>06</v>
          </cell>
          <cell r="D5773" t="str">
            <v>05</v>
          </cell>
          <cell r="E5773" t="str">
            <v>14</v>
          </cell>
          <cell r="F5773" t="str">
            <v>17</v>
          </cell>
          <cell r="G5773" t="str">
            <v>0</v>
          </cell>
          <cell r="H5773" t="str">
            <v>22</v>
          </cell>
          <cell r="I5773" t="str">
            <v>0</v>
          </cell>
          <cell r="J5773">
            <v>288304</v>
          </cell>
          <cell r="K5773">
            <v>0</v>
          </cell>
          <cell r="L5773">
            <v>0</v>
          </cell>
          <cell r="M5773">
            <v>0</v>
          </cell>
          <cell r="N5773">
            <v>0</v>
          </cell>
          <cell r="O5773">
            <v>0</v>
          </cell>
        </row>
        <row r="5774">
          <cell r="A5774" t="str">
            <v>17</v>
          </cell>
          <cell r="B5774" t="str">
            <v>01</v>
          </cell>
          <cell r="C5774" t="str">
            <v>06</v>
          </cell>
          <cell r="D5774" t="str">
            <v>05</v>
          </cell>
          <cell r="E5774" t="str">
            <v>14</v>
          </cell>
          <cell r="F5774" t="str">
            <v>17</v>
          </cell>
          <cell r="G5774" t="str">
            <v>0</v>
          </cell>
          <cell r="H5774" t="str">
            <v>10</v>
          </cell>
          <cell r="I5774" t="str">
            <v>0</v>
          </cell>
          <cell r="J5774">
            <v>105257</v>
          </cell>
          <cell r="K5774">
            <v>0</v>
          </cell>
          <cell r="L5774">
            <v>0</v>
          </cell>
          <cell r="M5774">
            <v>0</v>
          </cell>
          <cell r="N5774">
            <v>0</v>
          </cell>
          <cell r="O5774">
            <v>0</v>
          </cell>
        </row>
        <row r="5775">
          <cell r="A5775" t="str">
            <v>18</v>
          </cell>
          <cell r="B5775" t="str">
            <v>01</v>
          </cell>
          <cell r="C5775" t="str">
            <v>01</v>
          </cell>
          <cell r="D5775" t="str">
            <v>01</v>
          </cell>
          <cell r="E5775" t="str">
            <v>14</v>
          </cell>
          <cell r="F5775" t="str">
            <v>80</v>
          </cell>
          <cell r="G5775" t="str">
            <v>1</v>
          </cell>
          <cell r="H5775" t="str">
            <v>22</v>
          </cell>
          <cell r="I5775" t="str">
            <v>0</v>
          </cell>
          <cell r="J5775">
            <v>0</v>
          </cell>
          <cell r="K5775">
            <v>0</v>
          </cell>
          <cell r="L5775">
            <v>48258</v>
          </cell>
          <cell r="M5775">
            <v>0</v>
          </cell>
          <cell r="N5775">
            <v>0</v>
          </cell>
          <cell r="O5775">
            <v>0</v>
          </cell>
        </row>
        <row r="5776">
          <cell r="A5776" t="str">
            <v>18</v>
          </cell>
          <cell r="B5776" t="str">
            <v>01</v>
          </cell>
          <cell r="C5776" t="str">
            <v>01</v>
          </cell>
          <cell r="D5776" t="str">
            <v>10</v>
          </cell>
          <cell r="E5776" t="str">
            <v>14</v>
          </cell>
          <cell r="F5776" t="str">
            <v>80</v>
          </cell>
          <cell r="G5776" t="str">
            <v>1</v>
          </cell>
          <cell r="H5776" t="str">
            <v>52</v>
          </cell>
          <cell r="I5776" t="str">
            <v>1</v>
          </cell>
          <cell r="J5776">
            <v>0</v>
          </cell>
          <cell r="K5776">
            <v>0</v>
          </cell>
          <cell r="L5776">
            <v>0</v>
          </cell>
          <cell r="M5776">
            <v>267750</v>
          </cell>
          <cell r="N5776">
            <v>200000</v>
          </cell>
          <cell r="O5776">
            <v>200000</v>
          </cell>
        </row>
        <row r="5777">
          <cell r="A5777" t="str">
            <v>18</v>
          </cell>
          <cell r="B5777" t="str">
            <v>03</v>
          </cell>
          <cell r="C5777" t="str">
            <v>01</v>
          </cell>
          <cell r="D5777" t="str">
            <v>10</v>
          </cell>
          <cell r="E5777" t="str">
            <v>14</v>
          </cell>
          <cell r="F5777" t="str">
            <v>80</v>
          </cell>
          <cell r="G5777" t="str">
            <v>1</v>
          </cell>
          <cell r="H5777" t="str">
            <v>52</v>
          </cell>
          <cell r="I5777" t="str">
            <v>1</v>
          </cell>
          <cell r="J5777">
            <v>0</v>
          </cell>
          <cell r="K5777">
            <v>0</v>
          </cell>
          <cell r="L5777">
            <v>0</v>
          </cell>
          <cell r="M5777">
            <v>153000</v>
          </cell>
          <cell r="N5777">
            <v>150000</v>
          </cell>
          <cell r="O5777">
            <v>100000</v>
          </cell>
        </row>
        <row r="5778">
          <cell r="A5778" t="str">
            <v>18</v>
          </cell>
          <cell r="B5778" t="str">
            <v>05</v>
          </cell>
          <cell r="C5778" t="str">
            <v>01</v>
          </cell>
          <cell r="D5778" t="str">
            <v>10</v>
          </cell>
          <cell r="E5778" t="str">
            <v>14</v>
          </cell>
          <cell r="F5778" t="str">
            <v>80</v>
          </cell>
          <cell r="G5778" t="str">
            <v>1</v>
          </cell>
          <cell r="H5778" t="str">
            <v>52</v>
          </cell>
          <cell r="I5778" t="str">
            <v>1</v>
          </cell>
          <cell r="J5778">
            <v>0</v>
          </cell>
          <cell r="K5778">
            <v>0</v>
          </cell>
          <cell r="L5778">
            <v>0</v>
          </cell>
          <cell r="M5778">
            <v>306000</v>
          </cell>
          <cell r="N5778">
            <v>300000</v>
          </cell>
          <cell r="O5778">
            <v>250000</v>
          </cell>
        </row>
        <row r="5779">
          <cell r="A5779" t="str">
            <v>18</v>
          </cell>
          <cell r="B5779" t="str">
            <v>06</v>
          </cell>
          <cell r="C5779" t="str">
            <v>01</v>
          </cell>
          <cell r="D5779" t="str">
            <v>10</v>
          </cell>
          <cell r="E5779" t="str">
            <v>14</v>
          </cell>
          <cell r="F5779" t="str">
            <v>80</v>
          </cell>
          <cell r="G5779" t="str">
            <v>1</v>
          </cell>
          <cell r="H5779" t="str">
            <v>52</v>
          </cell>
          <cell r="I5779" t="str">
            <v>1</v>
          </cell>
          <cell r="J5779">
            <v>0</v>
          </cell>
          <cell r="K5779">
            <v>0</v>
          </cell>
          <cell r="L5779">
            <v>0</v>
          </cell>
          <cell r="M5779">
            <v>408000</v>
          </cell>
          <cell r="N5779">
            <v>350000</v>
          </cell>
          <cell r="O5779">
            <v>200000</v>
          </cell>
        </row>
        <row r="5780">
          <cell r="A5780" t="str">
            <v>18</v>
          </cell>
          <cell r="B5780" t="str">
            <v>03</v>
          </cell>
          <cell r="C5780" t="str">
            <v>01</v>
          </cell>
          <cell r="D5780" t="str">
            <v>11</v>
          </cell>
          <cell r="E5780" t="str">
            <v>14</v>
          </cell>
          <cell r="F5780" t="str">
            <v>80</v>
          </cell>
          <cell r="G5780" t="str">
            <v>1</v>
          </cell>
          <cell r="H5780" t="str">
            <v>52</v>
          </cell>
          <cell r="I5780" t="str">
            <v>1</v>
          </cell>
          <cell r="J5780">
            <v>0</v>
          </cell>
          <cell r="K5780">
            <v>1600000</v>
          </cell>
          <cell r="L5780">
            <v>0</v>
          </cell>
          <cell r="M5780">
            <v>306000</v>
          </cell>
          <cell r="N5780">
            <v>250000</v>
          </cell>
          <cell r="O5780">
            <v>150000</v>
          </cell>
        </row>
        <row r="5781">
          <cell r="A5781" t="str">
            <v>18</v>
          </cell>
          <cell r="B5781" t="str">
            <v>05</v>
          </cell>
          <cell r="C5781" t="str">
            <v>02</v>
          </cell>
          <cell r="D5781" t="str">
            <v>10</v>
          </cell>
          <cell r="E5781" t="str">
            <v>20</v>
          </cell>
          <cell r="F5781" t="str">
            <v>00</v>
          </cell>
          <cell r="G5781" t="str">
            <v>1</v>
          </cell>
          <cell r="H5781" t="str">
            <v>52</v>
          </cell>
          <cell r="I5781" t="str">
            <v>1</v>
          </cell>
          <cell r="J5781">
            <v>0</v>
          </cell>
          <cell r="K5781">
            <v>0</v>
          </cell>
          <cell r="L5781">
            <v>0</v>
          </cell>
          <cell r="M5781">
            <v>562000</v>
          </cell>
          <cell r="N5781">
            <v>500000</v>
          </cell>
          <cell r="O5781">
            <v>200000</v>
          </cell>
        </row>
        <row r="5782">
          <cell r="A5782" t="str">
            <v>18</v>
          </cell>
          <cell r="B5782" t="str">
            <v>06</v>
          </cell>
          <cell r="C5782" t="str">
            <v>01</v>
          </cell>
          <cell r="D5782" t="str">
            <v>11</v>
          </cell>
          <cell r="E5782" t="str">
            <v>14</v>
          </cell>
          <cell r="F5782" t="str">
            <v>80</v>
          </cell>
          <cell r="G5782" t="str">
            <v>1</v>
          </cell>
          <cell r="H5782" t="str">
            <v>52</v>
          </cell>
          <cell r="I5782" t="str">
            <v>1</v>
          </cell>
          <cell r="J5782">
            <v>0</v>
          </cell>
          <cell r="K5782">
            <v>0</v>
          </cell>
          <cell r="L5782">
            <v>0</v>
          </cell>
          <cell r="M5782">
            <v>102000</v>
          </cell>
          <cell r="N5782">
            <v>100000</v>
          </cell>
          <cell r="O5782">
            <v>100000</v>
          </cell>
        </row>
        <row r="5783">
          <cell r="A5783" t="str">
            <v>18</v>
          </cell>
          <cell r="B5783" t="str">
            <v>01</v>
          </cell>
          <cell r="C5783" t="str">
            <v>01</v>
          </cell>
          <cell r="D5783" t="str">
            <v>03</v>
          </cell>
          <cell r="E5783" t="str">
            <v>14</v>
          </cell>
          <cell r="F5783" t="str">
            <v>80</v>
          </cell>
          <cell r="G5783" t="str">
            <v>1</v>
          </cell>
          <cell r="H5783" t="str">
            <v>52</v>
          </cell>
          <cell r="I5783" t="str">
            <v>1</v>
          </cell>
          <cell r="J5783">
            <v>0</v>
          </cell>
          <cell r="K5783">
            <v>0</v>
          </cell>
          <cell r="L5783">
            <v>0</v>
          </cell>
          <cell r="M5783">
            <v>70000</v>
          </cell>
          <cell r="N5783">
            <v>70000</v>
          </cell>
          <cell r="O5783">
            <v>70000</v>
          </cell>
        </row>
        <row r="5784">
          <cell r="A5784" t="str">
            <v>18</v>
          </cell>
          <cell r="B5784" t="str">
            <v>03</v>
          </cell>
          <cell r="C5784" t="str">
            <v>01</v>
          </cell>
          <cell r="D5784" t="str">
            <v>12</v>
          </cell>
          <cell r="E5784" t="str">
            <v>14</v>
          </cell>
          <cell r="F5784" t="str">
            <v>80</v>
          </cell>
          <cell r="G5784" t="str">
            <v>1</v>
          </cell>
          <cell r="H5784" t="str">
            <v>52</v>
          </cell>
          <cell r="I5784" t="str">
            <v>1</v>
          </cell>
          <cell r="J5784">
            <v>0</v>
          </cell>
          <cell r="K5784">
            <v>0</v>
          </cell>
          <cell r="L5784">
            <v>0</v>
          </cell>
          <cell r="M5784">
            <v>60000</v>
          </cell>
          <cell r="N5784">
            <v>60000</v>
          </cell>
          <cell r="O5784">
            <v>60000</v>
          </cell>
        </row>
        <row r="5785">
          <cell r="A5785" t="str">
            <v>18</v>
          </cell>
          <cell r="B5785" t="str">
            <v>05</v>
          </cell>
          <cell r="C5785" t="str">
            <v>02</v>
          </cell>
          <cell r="D5785" t="str">
            <v>10</v>
          </cell>
          <cell r="E5785" t="str">
            <v>20</v>
          </cell>
          <cell r="F5785" t="str">
            <v>00</v>
          </cell>
          <cell r="G5785" t="str">
            <v>1</v>
          </cell>
          <cell r="H5785" t="str">
            <v>52</v>
          </cell>
          <cell r="I5785" t="str">
            <v>0</v>
          </cell>
          <cell r="J5785">
            <v>0</v>
          </cell>
          <cell r="K5785">
            <v>0</v>
          </cell>
          <cell r="L5785">
            <v>0</v>
          </cell>
          <cell r="M5785">
            <v>50000</v>
          </cell>
          <cell r="N5785">
            <v>0</v>
          </cell>
          <cell r="O5785">
            <v>0</v>
          </cell>
        </row>
        <row r="5786">
          <cell r="A5786" t="str">
            <v>18</v>
          </cell>
          <cell r="B5786" t="str">
            <v>05</v>
          </cell>
          <cell r="C5786" t="str">
            <v>01</v>
          </cell>
          <cell r="D5786" t="str">
            <v>11</v>
          </cell>
          <cell r="E5786" t="str">
            <v>20</v>
          </cell>
          <cell r="F5786" t="str">
            <v>01</v>
          </cell>
          <cell r="G5786" t="str">
            <v>1</v>
          </cell>
          <cell r="H5786" t="str">
            <v>52</v>
          </cell>
          <cell r="I5786" t="str">
            <v>0</v>
          </cell>
          <cell r="J5786">
            <v>0</v>
          </cell>
          <cell r="K5786">
            <v>0</v>
          </cell>
          <cell r="L5786">
            <v>0</v>
          </cell>
          <cell r="M5786">
            <v>40800</v>
          </cell>
          <cell r="N5786">
            <v>0</v>
          </cell>
          <cell r="O5786">
            <v>0</v>
          </cell>
        </row>
        <row r="5787">
          <cell r="A5787" t="str">
            <v>18</v>
          </cell>
          <cell r="B5787" t="str">
            <v>05</v>
          </cell>
          <cell r="C5787" t="str">
            <v>01</v>
          </cell>
          <cell r="D5787" t="str">
            <v>13</v>
          </cell>
          <cell r="E5787" t="str">
            <v>20</v>
          </cell>
          <cell r="F5787" t="str">
            <v>00</v>
          </cell>
          <cell r="G5787" t="str">
            <v>1</v>
          </cell>
          <cell r="H5787" t="str">
            <v>52</v>
          </cell>
          <cell r="I5787" t="str">
            <v>0</v>
          </cell>
          <cell r="J5787">
            <v>0</v>
          </cell>
          <cell r="K5787">
            <v>0</v>
          </cell>
          <cell r="L5787">
            <v>0</v>
          </cell>
          <cell r="M5787">
            <v>53040</v>
          </cell>
          <cell r="N5787">
            <v>0</v>
          </cell>
          <cell r="O5787">
            <v>0</v>
          </cell>
        </row>
        <row r="5788">
          <cell r="A5788" t="str">
            <v>18</v>
          </cell>
          <cell r="B5788" t="str">
            <v>01</v>
          </cell>
          <cell r="C5788" t="str">
            <v>01</v>
          </cell>
          <cell r="D5788" t="str">
            <v>12</v>
          </cell>
          <cell r="E5788" t="str">
            <v>14</v>
          </cell>
          <cell r="F5788" t="str">
            <v>80</v>
          </cell>
          <cell r="G5788" t="str">
            <v>1</v>
          </cell>
          <cell r="H5788" t="str">
            <v>52</v>
          </cell>
          <cell r="I5788" t="str">
            <v>0</v>
          </cell>
          <cell r="J5788">
            <v>0</v>
          </cell>
          <cell r="K5788">
            <v>400017</v>
          </cell>
          <cell r="L5788">
            <v>60000</v>
          </cell>
          <cell r="M5788">
            <v>122400</v>
          </cell>
          <cell r="N5788">
            <v>122400</v>
          </cell>
          <cell r="O5788">
            <v>150000</v>
          </cell>
        </row>
        <row r="5789">
          <cell r="A5789" t="str">
            <v>18</v>
          </cell>
          <cell r="B5789" t="str">
            <v>01</v>
          </cell>
          <cell r="C5789" t="str">
            <v>01</v>
          </cell>
          <cell r="D5789" t="str">
            <v>03</v>
          </cell>
          <cell r="E5789" t="str">
            <v>14</v>
          </cell>
          <cell r="F5789" t="str">
            <v>80</v>
          </cell>
          <cell r="G5789" t="str">
            <v>1</v>
          </cell>
          <cell r="H5789" t="str">
            <v>52</v>
          </cell>
          <cell r="I5789" t="str">
            <v>0</v>
          </cell>
          <cell r="J5789">
            <v>0</v>
          </cell>
          <cell r="K5789">
            <v>0</v>
          </cell>
          <cell r="L5789">
            <v>40000</v>
          </cell>
          <cell r="M5789">
            <v>11600</v>
          </cell>
          <cell r="N5789">
            <v>11600</v>
          </cell>
          <cell r="O5789">
            <v>10000</v>
          </cell>
        </row>
        <row r="5790">
          <cell r="A5790" t="str">
            <v>18</v>
          </cell>
          <cell r="B5790" t="str">
            <v>03</v>
          </cell>
          <cell r="C5790" t="str">
            <v>01</v>
          </cell>
          <cell r="D5790" t="str">
            <v>12</v>
          </cell>
          <cell r="E5790" t="str">
            <v>14</v>
          </cell>
          <cell r="F5790" t="str">
            <v>80</v>
          </cell>
          <cell r="G5790" t="str">
            <v>1</v>
          </cell>
          <cell r="H5790" t="str">
            <v>52</v>
          </cell>
          <cell r="I5790" t="str">
            <v>0</v>
          </cell>
          <cell r="J5790">
            <v>0</v>
          </cell>
          <cell r="K5790">
            <v>0</v>
          </cell>
          <cell r="L5790">
            <v>0</v>
          </cell>
          <cell r="M5790">
            <v>11400</v>
          </cell>
          <cell r="N5790">
            <v>11400</v>
          </cell>
          <cell r="O5790">
            <v>15000</v>
          </cell>
        </row>
        <row r="5791">
          <cell r="A5791" t="str">
            <v>18</v>
          </cell>
          <cell r="B5791" t="str">
            <v>06</v>
          </cell>
          <cell r="C5791" t="str">
            <v>01</v>
          </cell>
          <cell r="D5791" t="str">
            <v>10</v>
          </cell>
          <cell r="E5791" t="str">
            <v>14</v>
          </cell>
          <cell r="F5791" t="str">
            <v>80</v>
          </cell>
          <cell r="G5791" t="str">
            <v>1</v>
          </cell>
          <cell r="H5791" t="str">
            <v>22</v>
          </cell>
          <cell r="I5791" t="str">
            <v>0</v>
          </cell>
          <cell r="J5791">
            <v>0</v>
          </cell>
          <cell r="K5791">
            <v>0</v>
          </cell>
          <cell r="L5791">
            <v>161000</v>
          </cell>
          <cell r="M5791">
            <v>51000</v>
          </cell>
          <cell r="N5791">
            <v>0</v>
          </cell>
          <cell r="O5791">
            <v>0</v>
          </cell>
        </row>
        <row r="5792">
          <cell r="A5792" t="str">
            <v>18</v>
          </cell>
          <cell r="B5792" t="str">
            <v>06</v>
          </cell>
          <cell r="C5792" t="str">
            <v>01</v>
          </cell>
          <cell r="D5792" t="str">
            <v>10</v>
          </cell>
          <cell r="E5792" t="str">
            <v>20</v>
          </cell>
          <cell r="F5792" t="str">
            <v>04</v>
          </cell>
          <cell r="G5792" t="str">
            <v>1</v>
          </cell>
          <cell r="H5792" t="str">
            <v>22</v>
          </cell>
          <cell r="I5792" t="str">
            <v>0</v>
          </cell>
          <cell r="J5792">
            <v>0</v>
          </cell>
          <cell r="K5792">
            <v>0</v>
          </cell>
          <cell r="L5792">
            <v>54800</v>
          </cell>
          <cell r="M5792">
            <v>0</v>
          </cell>
          <cell r="N5792">
            <v>0</v>
          </cell>
          <cell r="O5792">
            <v>0</v>
          </cell>
        </row>
        <row r="5793">
          <cell r="A5793" t="str">
            <v>18</v>
          </cell>
          <cell r="B5793" t="str">
            <v>06</v>
          </cell>
          <cell r="C5793" t="str">
            <v>01</v>
          </cell>
          <cell r="D5793" t="str">
            <v>10</v>
          </cell>
          <cell r="E5793" t="str">
            <v>13</v>
          </cell>
          <cell r="F5793" t="str">
            <v>38</v>
          </cell>
          <cell r="G5793" t="str">
            <v>1</v>
          </cell>
          <cell r="H5793" t="str">
            <v>22</v>
          </cell>
          <cell r="I5793" t="str">
            <v>0</v>
          </cell>
          <cell r="J5793">
            <v>0</v>
          </cell>
          <cell r="K5793">
            <v>0</v>
          </cell>
          <cell r="L5793">
            <v>16000</v>
          </cell>
          <cell r="M5793">
            <v>0</v>
          </cell>
          <cell r="N5793">
            <v>0</v>
          </cell>
          <cell r="O5793">
            <v>0</v>
          </cell>
        </row>
        <row r="5794">
          <cell r="A5794" t="str">
            <v>18</v>
          </cell>
          <cell r="B5794" t="str">
            <v>06</v>
          </cell>
          <cell r="C5794" t="str">
            <v>01</v>
          </cell>
          <cell r="D5794" t="str">
            <v>10</v>
          </cell>
          <cell r="E5794" t="str">
            <v>12</v>
          </cell>
          <cell r="F5794" t="str">
            <v>10</v>
          </cell>
          <cell r="G5794" t="str">
            <v>1</v>
          </cell>
          <cell r="H5794" t="str">
            <v>22</v>
          </cell>
          <cell r="I5794" t="str">
            <v>0</v>
          </cell>
          <cell r="J5794">
            <v>0</v>
          </cell>
          <cell r="K5794">
            <v>0</v>
          </cell>
          <cell r="L5794">
            <v>11200</v>
          </cell>
          <cell r="M5794">
            <v>0</v>
          </cell>
          <cell r="N5794">
            <v>0</v>
          </cell>
          <cell r="O5794">
            <v>0</v>
          </cell>
        </row>
        <row r="5795">
          <cell r="A5795" t="str">
            <v>18</v>
          </cell>
          <cell r="B5795" t="str">
            <v>06</v>
          </cell>
          <cell r="C5795" t="str">
            <v>01</v>
          </cell>
          <cell r="D5795" t="str">
            <v>11</v>
          </cell>
          <cell r="E5795" t="str">
            <v>14</v>
          </cell>
          <cell r="F5795" t="str">
            <v>80</v>
          </cell>
          <cell r="G5795" t="str">
            <v>1</v>
          </cell>
          <cell r="H5795" t="str">
            <v>22</v>
          </cell>
          <cell r="I5795" t="str">
            <v>0</v>
          </cell>
          <cell r="J5795">
            <v>0</v>
          </cell>
          <cell r="K5795">
            <v>0</v>
          </cell>
          <cell r="L5795">
            <v>125000</v>
          </cell>
          <cell r="M5795">
            <v>33000</v>
          </cell>
          <cell r="N5795">
            <v>0</v>
          </cell>
          <cell r="O5795">
            <v>0</v>
          </cell>
        </row>
        <row r="5796">
          <cell r="A5796" t="str">
            <v>18</v>
          </cell>
          <cell r="B5796" t="str">
            <v>06</v>
          </cell>
          <cell r="C5796" t="str">
            <v>01</v>
          </cell>
          <cell r="D5796" t="str">
            <v>12</v>
          </cell>
          <cell r="E5796" t="str">
            <v>14</v>
          </cell>
          <cell r="F5796" t="str">
            <v>80</v>
          </cell>
          <cell r="G5796" t="str">
            <v>1</v>
          </cell>
          <cell r="H5796" t="str">
            <v>22</v>
          </cell>
          <cell r="I5796" t="str">
            <v>0</v>
          </cell>
          <cell r="J5796">
            <v>0</v>
          </cell>
          <cell r="K5796">
            <v>0</v>
          </cell>
          <cell r="L5796">
            <v>40000</v>
          </cell>
          <cell r="M5796">
            <v>15000</v>
          </cell>
          <cell r="N5796">
            <v>0</v>
          </cell>
          <cell r="O5796">
            <v>0</v>
          </cell>
        </row>
        <row r="5797">
          <cell r="A5797" t="str">
            <v>18</v>
          </cell>
          <cell r="B5797" t="str">
            <v>04</v>
          </cell>
          <cell r="C5797" t="str">
            <v>02</v>
          </cell>
          <cell r="D5797" t="str">
            <v>03</v>
          </cell>
          <cell r="E5797" t="str">
            <v>13</v>
          </cell>
          <cell r="F5797" t="str">
            <v>10</v>
          </cell>
          <cell r="G5797" t="str">
            <v>1</v>
          </cell>
          <cell r="H5797" t="str">
            <v>28</v>
          </cell>
          <cell r="I5797" t="str">
            <v>0</v>
          </cell>
          <cell r="J5797">
            <v>0</v>
          </cell>
          <cell r="K5797">
            <v>0</v>
          </cell>
          <cell r="L5797">
            <v>7685</v>
          </cell>
          <cell r="M5797">
            <v>0</v>
          </cell>
          <cell r="N5797">
            <v>0</v>
          </cell>
          <cell r="O5797">
            <v>0</v>
          </cell>
        </row>
        <row r="5798">
          <cell r="A5798" t="str">
            <v>18</v>
          </cell>
          <cell r="B5798" t="str">
            <v>04</v>
          </cell>
          <cell r="C5798" t="str">
            <v>02</v>
          </cell>
          <cell r="D5798" t="str">
            <v>03</v>
          </cell>
          <cell r="E5798" t="str">
            <v>20</v>
          </cell>
          <cell r="F5798" t="str">
            <v>03</v>
          </cell>
          <cell r="G5798" t="str">
            <v>1</v>
          </cell>
          <cell r="H5798" t="str">
            <v>10</v>
          </cell>
          <cell r="I5798" t="str">
            <v>0</v>
          </cell>
          <cell r="J5798">
            <v>0</v>
          </cell>
          <cell r="K5798">
            <v>0</v>
          </cell>
          <cell r="L5798">
            <v>110000</v>
          </cell>
          <cell r="M5798">
            <v>0</v>
          </cell>
          <cell r="N5798">
            <v>0</v>
          </cell>
          <cell r="O5798">
            <v>0</v>
          </cell>
        </row>
        <row r="5799">
          <cell r="A5799" t="str">
            <v>19</v>
          </cell>
          <cell r="B5799" t="str">
            <v>01</v>
          </cell>
          <cell r="C5799" t="str">
            <v>02</v>
          </cell>
          <cell r="D5799" t="str">
            <v>01</v>
          </cell>
          <cell r="E5799" t="str">
            <v>14</v>
          </cell>
          <cell r="F5799" t="str">
            <v>17</v>
          </cell>
          <cell r="G5799" t="str">
            <v>1</v>
          </cell>
          <cell r="H5799" t="str">
            <v>65</v>
          </cell>
          <cell r="I5799" t="str">
            <v>0</v>
          </cell>
          <cell r="J5799">
            <v>0</v>
          </cell>
          <cell r="K5799">
            <v>0</v>
          </cell>
          <cell r="L5799">
            <v>9584</v>
          </cell>
          <cell r="M5799">
            <v>51000</v>
          </cell>
          <cell r="N5799">
            <v>0</v>
          </cell>
          <cell r="O5799">
            <v>0</v>
          </cell>
        </row>
        <row r="5800">
          <cell r="A5800" t="str">
            <v>19</v>
          </cell>
          <cell r="B5800" t="str">
            <v>01</v>
          </cell>
          <cell r="C5800" t="str">
            <v>02</v>
          </cell>
          <cell r="D5800" t="str">
            <v>01</v>
          </cell>
          <cell r="E5800" t="str">
            <v>20</v>
          </cell>
          <cell r="F5800" t="str">
            <v>05</v>
          </cell>
          <cell r="G5800" t="str">
            <v>1</v>
          </cell>
          <cell r="H5800" t="str">
            <v>65</v>
          </cell>
          <cell r="I5800" t="str">
            <v>0</v>
          </cell>
          <cell r="J5800">
            <v>0</v>
          </cell>
          <cell r="K5800">
            <v>0</v>
          </cell>
          <cell r="L5800">
            <v>35000</v>
          </cell>
          <cell r="M5800">
            <v>0</v>
          </cell>
          <cell r="N5800">
            <v>0</v>
          </cell>
          <cell r="O5800">
            <v>0</v>
          </cell>
        </row>
        <row r="5801">
          <cell r="A5801" t="str">
            <v>19</v>
          </cell>
          <cell r="B5801" t="str">
            <v>01</v>
          </cell>
          <cell r="C5801" t="str">
            <v>03</v>
          </cell>
          <cell r="D5801" t="str">
            <v>01</v>
          </cell>
          <cell r="E5801" t="str">
            <v>20</v>
          </cell>
          <cell r="F5801" t="str">
            <v>00</v>
          </cell>
          <cell r="G5801" t="str">
            <v>1</v>
          </cell>
          <cell r="H5801" t="str">
            <v>65</v>
          </cell>
          <cell r="I5801" t="str">
            <v>0</v>
          </cell>
          <cell r="J5801">
            <v>0</v>
          </cell>
          <cell r="K5801">
            <v>0</v>
          </cell>
          <cell r="L5801">
            <v>4850</v>
          </cell>
          <cell r="M5801">
            <v>245000</v>
          </cell>
          <cell r="N5801">
            <v>0</v>
          </cell>
          <cell r="O5801">
            <v>0</v>
          </cell>
        </row>
        <row r="5802">
          <cell r="A5802" t="str">
            <v>19</v>
          </cell>
          <cell r="B5802" t="str">
            <v>01</v>
          </cell>
          <cell r="C5802" t="str">
            <v>05</v>
          </cell>
          <cell r="D5802" t="str">
            <v>01</v>
          </cell>
          <cell r="E5802" t="str">
            <v>20</v>
          </cell>
          <cell r="F5802" t="str">
            <v>00</v>
          </cell>
          <cell r="G5802" t="str">
            <v>1</v>
          </cell>
          <cell r="H5802" t="str">
            <v>65</v>
          </cell>
          <cell r="I5802" t="str">
            <v>0</v>
          </cell>
          <cell r="J5802">
            <v>0</v>
          </cell>
          <cell r="K5802">
            <v>0</v>
          </cell>
          <cell r="L5802">
            <v>6500</v>
          </cell>
          <cell r="M5802">
            <v>570000</v>
          </cell>
          <cell r="N5802">
            <v>0</v>
          </cell>
          <cell r="O5802">
            <v>0</v>
          </cell>
        </row>
        <row r="5803">
          <cell r="A5803" t="str">
            <v>19</v>
          </cell>
          <cell r="B5803" t="str">
            <v>01</v>
          </cell>
          <cell r="C5803" t="str">
            <v>03</v>
          </cell>
          <cell r="D5803" t="str">
            <v>01</v>
          </cell>
          <cell r="E5803" t="str">
            <v>14</v>
          </cell>
          <cell r="F5803" t="str">
            <v>80</v>
          </cell>
          <cell r="G5803" t="str">
            <v>1</v>
          </cell>
          <cell r="H5803" t="str">
            <v>10</v>
          </cell>
          <cell r="I5803" t="str">
            <v>0</v>
          </cell>
          <cell r="J5803">
            <v>0</v>
          </cell>
          <cell r="K5803">
            <v>0</v>
          </cell>
          <cell r="L5803">
            <v>0</v>
          </cell>
          <cell r="M5803">
            <v>1000000</v>
          </cell>
          <cell r="N5803">
            <v>1000000</v>
          </cell>
          <cell r="O5803">
            <v>1500000</v>
          </cell>
        </row>
        <row r="5804">
          <cell r="A5804" t="str">
            <v>19</v>
          </cell>
          <cell r="B5804" t="str">
            <v>01</v>
          </cell>
          <cell r="C5804" t="str">
            <v>03</v>
          </cell>
          <cell r="D5804" t="str">
            <v>01</v>
          </cell>
          <cell r="E5804" t="str">
            <v>14</v>
          </cell>
          <cell r="F5804" t="str">
            <v>80</v>
          </cell>
          <cell r="G5804" t="str">
            <v>1</v>
          </cell>
          <cell r="H5804" t="str">
            <v>10</v>
          </cell>
          <cell r="I5804" t="str">
            <v>1</v>
          </cell>
          <cell r="J5804">
            <v>0</v>
          </cell>
          <cell r="K5804">
            <v>0</v>
          </cell>
          <cell r="L5804">
            <v>214286</v>
          </cell>
          <cell r="M5804">
            <v>1000000</v>
          </cell>
          <cell r="N5804">
            <v>1000000</v>
          </cell>
          <cell r="O5804">
            <v>1000000</v>
          </cell>
        </row>
        <row r="5805">
          <cell r="A5805" t="str">
            <v>19</v>
          </cell>
          <cell r="B5805" t="str">
            <v>01</v>
          </cell>
          <cell r="C5805" t="str">
            <v>03</v>
          </cell>
          <cell r="D5805" t="str">
            <v>01</v>
          </cell>
          <cell r="E5805" t="str">
            <v>14</v>
          </cell>
          <cell r="F5805" t="str">
            <v>80</v>
          </cell>
          <cell r="G5805" t="str">
            <v>1</v>
          </cell>
          <cell r="H5805" t="str">
            <v>22</v>
          </cell>
          <cell r="I5805" t="str">
            <v>0</v>
          </cell>
          <cell r="J5805">
            <v>0</v>
          </cell>
          <cell r="K5805">
            <v>0</v>
          </cell>
          <cell r="L5805">
            <v>0</v>
          </cell>
          <cell r="M5805">
            <v>1000000</v>
          </cell>
          <cell r="N5805">
            <v>1000000</v>
          </cell>
          <cell r="O5805">
            <v>1500000</v>
          </cell>
        </row>
        <row r="5806">
          <cell r="A5806" t="str">
            <v>19</v>
          </cell>
          <cell r="B5806" t="str">
            <v>01</v>
          </cell>
          <cell r="C5806" t="str">
            <v>03</v>
          </cell>
          <cell r="D5806" t="str">
            <v>01</v>
          </cell>
          <cell r="E5806" t="str">
            <v>14</v>
          </cell>
          <cell r="F5806" t="str">
            <v>80</v>
          </cell>
          <cell r="G5806" t="str">
            <v>1</v>
          </cell>
          <cell r="H5806" t="str">
            <v>22</v>
          </cell>
          <cell r="I5806" t="str">
            <v>1</v>
          </cell>
          <cell r="J5806">
            <v>0</v>
          </cell>
          <cell r="K5806">
            <v>0</v>
          </cell>
          <cell r="L5806">
            <v>0</v>
          </cell>
          <cell r="M5806">
            <v>1000000</v>
          </cell>
          <cell r="N5806">
            <v>1000000</v>
          </cell>
          <cell r="O5806">
            <v>1000000</v>
          </cell>
        </row>
        <row r="5807">
          <cell r="A5807" t="str">
            <v>19</v>
          </cell>
          <cell r="B5807" t="str">
            <v>01</v>
          </cell>
          <cell r="C5807" t="str">
            <v>02</v>
          </cell>
          <cell r="D5807" t="str">
            <v>01</v>
          </cell>
          <cell r="E5807" t="str">
            <v>14</v>
          </cell>
          <cell r="F5807" t="str">
            <v>80</v>
          </cell>
          <cell r="G5807" t="str">
            <v>1</v>
          </cell>
          <cell r="H5807" t="str">
            <v>50</v>
          </cell>
          <cell r="I5807" t="str">
            <v>0</v>
          </cell>
          <cell r="J5807">
            <v>29841</v>
          </cell>
          <cell r="K5807">
            <v>0</v>
          </cell>
          <cell r="L5807">
            <v>3520</v>
          </cell>
          <cell r="M5807">
            <v>0</v>
          </cell>
          <cell r="N5807">
            <v>0</v>
          </cell>
          <cell r="O5807">
            <v>0</v>
          </cell>
        </row>
        <row r="5808">
          <cell r="A5808" t="str">
            <v>19</v>
          </cell>
          <cell r="B5808" t="str">
            <v>01</v>
          </cell>
          <cell r="C5808" t="str">
            <v>04</v>
          </cell>
          <cell r="D5808" t="str">
            <v>08</v>
          </cell>
          <cell r="E5808" t="str">
            <v>14</v>
          </cell>
          <cell r="F5808" t="str">
            <v>29</v>
          </cell>
          <cell r="G5808" t="str">
            <v>1</v>
          </cell>
          <cell r="H5808" t="str">
            <v>22</v>
          </cell>
          <cell r="I5808" t="str">
            <v>0</v>
          </cell>
          <cell r="J5808">
            <v>4730</v>
          </cell>
          <cell r="K5808">
            <v>0</v>
          </cell>
          <cell r="L5808">
            <v>0</v>
          </cell>
          <cell r="M5808">
            <v>0</v>
          </cell>
          <cell r="N5808">
            <v>0</v>
          </cell>
          <cell r="O5808">
            <v>0</v>
          </cell>
        </row>
        <row r="5809">
          <cell r="A5809" t="str">
            <v>19</v>
          </cell>
          <cell r="B5809" t="str">
            <v>01</v>
          </cell>
          <cell r="C5809" t="str">
            <v>05</v>
          </cell>
          <cell r="D5809" t="str">
            <v>01</v>
          </cell>
          <cell r="E5809" t="str">
            <v>14</v>
          </cell>
          <cell r="F5809" t="str">
            <v>17</v>
          </cell>
          <cell r="G5809" t="str">
            <v>1</v>
          </cell>
          <cell r="H5809" t="str">
            <v>22</v>
          </cell>
          <cell r="I5809" t="str">
            <v>0</v>
          </cell>
          <cell r="J5809">
            <v>3686</v>
          </cell>
          <cell r="K5809">
            <v>0</v>
          </cell>
          <cell r="L5809">
            <v>0</v>
          </cell>
          <cell r="M5809">
            <v>0</v>
          </cell>
          <cell r="N5809">
            <v>0</v>
          </cell>
          <cell r="O5809">
            <v>0</v>
          </cell>
        </row>
        <row r="5810">
          <cell r="A5810" t="str">
            <v>19</v>
          </cell>
          <cell r="B5810" t="str">
            <v>01</v>
          </cell>
          <cell r="C5810" t="str">
            <v>05</v>
          </cell>
          <cell r="D5810" t="str">
            <v>07</v>
          </cell>
          <cell r="E5810" t="str">
            <v>14</v>
          </cell>
          <cell r="F5810" t="str">
            <v>18</v>
          </cell>
          <cell r="G5810" t="str">
            <v>1</v>
          </cell>
          <cell r="H5810" t="str">
            <v>10</v>
          </cell>
          <cell r="I5810" t="str">
            <v>0</v>
          </cell>
          <cell r="J5810">
            <v>626</v>
          </cell>
          <cell r="K5810">
            <v>1</v>
          </cell>
          <cell r="L5810">
            <v>0</v>
          </cell>
          <cell r="M5810">
            <v>0</v>
          </cell>
          <cell r="N5810">
            <v>0</v>
          </cell>
          <cell r="O5810">
            <v>0</v>
          </cell>
        </row>
        <row r="5811">
          <cell r="A5811" t="str">
            <v>19</v>
          </cell>
          <cell r="B5811" t="str">
            <v>01</v>
          </cell>
          <cell r="C5811" t="str">
            <v>05</v>
          </cell>
          <cell r="D5811" t="str">
            <v>08</v>
          </cell>
          <cell r="E5811" t="str">
            <v>14</v>
          </cell>
          <cell r="F5811" t="str">
            <v>15</v>
          </cell>
          <cell r="G5811" t="str">
            <v>1</v>
          </cell>
          <cell r="H5811" t="str">
            <v>29</v>
          </cell>
          <cell r="I5811" t="str">
            <v>0</v>
          </cell>
          <cell r="J5811">
            <v>75010</v>
          </cell>
          <cell r="K5811">
            <v>1</v>
          </cell>
          <cell r="L5811">
            <v>0</v>
          </cell>
          <cell r="M5811">
            <v>0</v>
          </cell>
          <cell r="N5811">
            <v>0</v>
          </cell>
          <cell r="O5811">
            <v>0</v>
          </cell>
        </row>
        <row r="5812">
          <cell r="A5812" t="str">
            <v>20</v>
          </cell>
          <cell r="B5812" t="str">
            <v>01</v>
          </cell>
          <cell r="C5812" t="str">
            <v>01</v>
          </cell>
          <cell r="D5812" t="str">
            <v>00</v>
          </cell>
          <cell r="E5812" t="str">
            <v>14</v>
          </cell>
          <cell r="F5812" t="str">
            <v>80</v>
          </cell>
          <cell r="G5812" t="str">
            <v>1</v>
          </cell>
          <cell r="H5812" t="str">
            <v>22</v>
          </cell>
          <cell r="I5812" t="str">
            <v>0</v>
          </cell>
          <cell r="J5812">
            <v>193210</v>
          </cell>
          <cell r="K5812">
            <v>0</v>
          </cell>
          <cell r="L5812">
            <v>0</v>
          </cell>
          <cell r="M5812">
            <v>0</v>
          </cell>
          <cell r="N5812">
            <v>0</v>
          </cell>
          <cell r="O5812">
            <v>0</v>
          </cell>
        </row>
        <row r="5813">
          <cell r="A5813" t="str">
            <v>20</v>
          </cell>
          <cell r="B5813" t="str">
            <v>01</v>
          </cell>
          <cell r="C5813" t="str">
            <v>01</v>
          </cell>
          <cell r="D5813" t="str">
            <v>01</v>
          </cell>
          <cell r="E5813" t="str">
            <v>14</v>
          </cell>
          <cell r="F5813" t="str">
            <v>06</v>
          </cell>
          <cell r="G5813" t="str">
            <v>0</v>
          </cell>
          <cell r="H5813" t="str">
            <v>93</v>
          </cell>
          <cell r="I5813" t="str">
            <v>0</v>
          </cell>
          <cell r="J5813">
            <v>0</v>
          </cell>
          <cell r="K5813">
            <v>0</v>
          </cell>
          <cell r="L5813">
            <v>5950</v>
          </cell>
          <cell r="M5813">
            <v>0</v>
          </cell>
          <cell r="N5813">
            <v>0</v>
          </cell>
          <cell r="O5813">
            <v>0</v>
          </cell>
        </row>
        <row r="5814">
          <cell r="A5814" t="str">
            <v>20</v>
          </cell>
          <cell r="B5814" t="str">
            <v>01</v>
          </cell>
          <cell r="C5814" t="str">
            <v>01</v>
          </cell>
          <cell r="D5814" t="str">
            <v>01</v>
          </cell>
          <cell r="E5814" t="str">
            <v>14</v>
          </cell>
          <cell r="F5814" t="str">
            <v>06</v>
          </cell>
          <cell r="G5814" t="str">
            <v>0</v>
          </cell>
          <cell r="H5814" t="str">
            <v>99</v>
          </cell>
          <cell r="I5814" t="str">
            <v>0</v>
          </cell>
          <cell r="J5814">
            <v>0</v>
          </cell>
          <cell r="K5814">
            <v>0</v>
          </cell>
          <cell r="L5814">
            <v>4048</v>
          </cell>
          <cell r="M5814">
            <v>0</v>
          </cell>
          <cell r="N5814">
            <v>0</v>
          </cell>
          <cell r="O5814">
            <v>0</v>
          </cell>
        </row>
        <row r="5815">
          <cell r="A5815" t="str">
            <v>20</v>
          </cell>
          <cell r="B5815" t="str">
            <v>01</v>
          </cell>
          <cell r="C5815" t="str">
            <v>02</v>
          </cell>
          <cell r="D5815" t="str">
            <v>11</v>
          </cell>
          <cell r="E5815" t="str">
            <v>14</v>
          </cell>
          <cell r="F5815" t="str">
            <v>80</v>
          </cell>
          <cell r="G5815" t="str">
            <v>1</v>
          </cell>
          <cell r="H5815" t="str">
            <v>10</v>
          </cell>
          <cell r="I5815" t="str">
            <v>0</v>
          </cell>
          <cell r="J5815">
            <v>91891</v>
          </cell>
          <cell r="K5815">
            <v>0</v>
          </cell>
          <cell r="L5815">
            <v>0</v>
          </cell>
          <cell r="M5815">
            <v>0</v>
          </cell>
          <cell r="N5815">
            <v>0</v>
          </cell>
          <cell r="O5815">
            <v>0</v>
          </cell>
        </row>
        <row r="5816">
          <cell r="A5816" t="str">
            <v>21</v>
          </cell>
          <cell r="B5816" t="str">
            <v>01</v>
          </cell>
          <cell r="C5816" t="str">
            <v>01</v>
          </cell>
          <cell r="D5816" t="str">
            <v>01</v>
          </cell>
          <cell r="E5816" t="str">
            <v>14</v>
          </cell>
          <cell r="F5816" t="str">
            <v>80</v>
          </cell>
          <cell r="G5816" t="str">
            <v>1</v>
          </cell>
          <cell r="H5816" t="str">
            <v>50</v>
          </cell>
          <cell r="I5816" t="str">
            <v>1</v>
          </cell>
          <cell r="L5816">
            <v>2500000</v>
          </cell>
          <cell r="M5816">
            <v>1000000</v>
          </cell>
        </row>
        <row r="5817">
          <cell r="A5817" t="str">
            <v>22</v>
          </cell>
          <cell r="B5817" t="str">
            <v>01</v>
          </cell>
          <cell r="C5817" t="str">
            <v>02</v>
          </cell>
          <cell r="D5817" t="str">
            <v>01</v>
          </cell>
          <cell r="E5817" t="str">
            <v>14</v>
          </cell>
          <cell r="F5817" t="str">
            <v>80</v>
          </cell>
          <cell r="G5817" t="str">
            <v>1</v>
          </cell>
          <cell r="H5817" t="str">
            <v>10</v>
          </cell>
          <cell r="I5817" t="str">
            <v>1</v>
          </cell>
          <cell r="J5817">
            <v>0</v>
          </cell>
          <cell r="K5817">
            <v>0</v>
          </cell>
          <cell r="L5817">
            <v>300000</v>
          </cell>
          <cell r="M5817">
            <v>300000</v>
          </cell>
          <cell r="N5817">
            <v>300000</v>
          </cell>
          <cell r="O5817">
            <v>300000</v>
          </cell>
        </row>
        <row r="5818">
          <cell r="A5818" t="str">
            <v>22</v>
          </cell>
          <cell r="B5818" t="str">
            <v>01</v>
          </cell>
          <cell r="C5818" t="str">
            <v>02</v>
          </cell>
          <cell r="D5818" t="str">
            <v>01</v>
          </cell>
          <cell r="E5818" t="str">
            <v>14</v>
          </cell>
          <cell r="F5818" t="str">
            <v>80</v>
          </cell>
          <cell r="G5818" t="str">
            <v>1</v>
          </cell>
          <cell r="H5818" t="str">
            <v>22</v>
          </cell>
          <cell r="I5818" t="str">
            <v>1</v>
          </cell>
          <cell r="K5818">
            <v>1130095</v>
          </cell>
        </row>
        <row r="5819">
          <cell r="A5819" t="str">
            <v>22</v>
          </cell>
          <cell r="B5819" t="str">
            <v>01</v>
          </cell>
          <cell r="C5819" t="str">
            <v>04</v>
          </cell>
          <cell r="D5819" t="str">
            <v>01</v>
          </cell>
          <cell r="E5819" t="str">
            <v>20</v>
          </cell>
          <cell r="F5819" t="str">
            <v>03</v>
          </cell>
          <cell r="G5819" t="str">
            <v>0</v>
          </cell>
          <cell r="H5819" t="str">
            <v>10</v>
          </cell>
          <cell r="I5819" t="str">
            <v>0</v>
          </cell>
          <cell r="J5819">
            <v>0</v>
          </cell>
          <cell r="K5819">
            <v>2000000</v>
          </cell>
          <cell r="L5819">
            <v>518463</v>
          </cell>
          <cell r="M5819">
            <v>425300</v>
          </cell>
          <cell r="N5819">
            <v>0</v>
          </cell>
          <cell r="O5819">
            <v>0</v>
          </cell>
        </row>
        <row r="5820">
          <cell r="A5820" t="str">
            <v>22</v>
          </cell>
          <cell r="B5820" t="str">
            <v>01</v>
          </cell>
          <cell r="C5820" t="str">
            <v>04</v>
          </cell>
          <cell r="D5820" t="str">
            <v>01</v>
          </cell>
          <cell r="E5820" t="str">
            <v>14</v>
          </cell>
          <cell r="F5820" t="str">
            <v>80</v>
          </cell>
          <cell r="G5820" t="str">
            <v>1</v>
          </cell>
          <cell r="H5820" t="str">
            <v>10</v>
          </cell>
          <cell r="I5820" t="str">
            <v>0</v>
          </cell>
          <cell r="J5820">
            <v>77095</v>
          </cell>
          <cell r="K5820">
            <v>671888</v>
          </cell>
          <cell r="L5820">
            <v>831420</v>
          </cell>
          <cell r="M5820">
            <v>38000</v>
          </cell>
          <cell r="N5820">
            <v>0</v>
          </cell>
          <cell r="O5820">
            <v>0</v>
          </cell>
        </row>
        <row r="5821">
          <cell r="A5821" t="str">
            <v>22</v>
          </cell>
          <cell r="B5821" t="str">
            <v>01</v>
          </cell>
          <cell r="C5821" t="str">
            <v>04</v>
          </cell>
          <cell r="D5821" t="str">
            <v>01</v>
          </cell>
          <cell r="E5821" t="str">
            <v>14</v>
          </cell>
          <cell r="F5821" t="str">
            <v>80</v>
          </cell>
          <cell r="G5821" t="str">
            <v>1</v>
          </cell>
          <cell r="H5821" t="str">
            <v>10</v>
          </cell>
          <cell r="I5821" t="str">
            <v>1</v>
          </cell>
          <cell r="J5821">
            <v>0</v>
          </cell>
          <cell r="K5821">
            <v>0</v>
          </cell>
          <cell r="L5821">
            <v>150000</v>
          </cell>
          <cell r="M5821">
            <v>150000</v>
          </cell>
          <cell r="N5821">
            <v>150000</v>
          </cell>
          <cell r="O5821">
            <v>150000</v>
          </cell>
        </row>
        <row r="5822">
          <cell r="A5822" t="str">
            <v>03</v>
          </cell>
          <cell r="B5822" t="str">
            <v>01</v>
          </cell>
          <cell r="C5822" t="str">
            <v>01</v>
          </cell>
          <cell r="D5822" t="str">
            <v>02</v>
          </cell>
          <cell r="E5822" t="str">
            <v>14</v>
          </cell>
          <cell r="F5822" t="str">
            <v>14</v>
          </cell>
          <cell r="G5822" t="str">
            <v>0</v>
          </cell>
          <cell r="H5822" t="str">
            <v>99</v>
          </cell>
          <cell r="I5822" t="str">
            <v>0</v>
          </cell>
          <cell r="J5822">
            <v>0</v>
          </cell>
          <cell r="K5822">
            <v>0</v>
          </cell>
          <cell r="L5822">
            <v>2975</v>
          </cell>
          <cell r="M5822">
            <v>0</v>
          </cell>
          <cell r="N5822">
            <v>0</v>
          </cell>
          <cell r="O5822">
            <v>0</v>
          </cell>
        </row>
        <row r="5823">
          <cell r="A5823" t="str">
            <v>03</v>
          </cell>
          <cell r="B5823" t="str">
            <v>01</v>
          </cell>
          <cell r="C5823" t="str">
            <v>01</v>
          </cell>
          <cell r="D5823" t="str">
            <v>02</v>
          </cell>
          <cell r="E5823" t="str">
            <v>14</v>
          </cell>
          <cell r="F5823" t="str">
            <v>80</v>
          </cell>
          <cell r="G5823" t="str">
            <v>1</v>
          </cell>
          <cell r="H5823" t="str">
            <v>50</v>
          </cell>
          <cell r="I5823" t="str">
            <v>1</v>
          </cell>
          <cell r="J5823">
            <v>0</v>
          </cell>
          <cell r="K5823">
            <v>0</v>
          </cell>
          <cell r="L5823">
            <v>150000</v>
          </cell>
          <cell r="M5823">
            <v>800000</v>
          </cell>
          <cell r="N5823">
            <v>300000</v>
          </cell>
          <cell r="O5823">
            <v>300000</v>
          </cell>
        </row>
        <row r="5824">
          <cell r="A5824" t="str">
            <v>03</v>
          </cell>
          <cell r="B5824" t="str">
            <v>01</v>
          </cell>
          <cell r="C5824" t="str">
            <v>01</v>
          </cell>
          <cell r="D5824" t="str">
            <v>02</v>
          </cell>
          <cell r="E5824" t="str">
            <v>14</v>
          </cell>
          <cell r="F5824" t="str">
            <v>80</v>
          </cell>
          <cell r="G5824" t="str">
            <v>1</v>
          </cell>
          <cell r="H5824" t="str">
            <v>61</v>
          </cell>
          <cell r="I5824" t="str">
            <v>1</v>
          </cell>
          <cell r="J5824">
            <v>0</v>
          </cell>
          <cell r="K5824">
            <v>0</v>
          </cell>
          <cell r="L5824">
            <v>150000</v>
          </cell>
          <cell r="M5824">
            <v>0</v>
          </cell>
          <cell r="N5824">
            <v>0</v>
          </cell>
          <cell r="O5824">
            <v>0</v>
          </cell>
        </row>
        <row r="5825">
          <cell r="A5825" t="str">
            <v>03</v>
          </cell>
          <cell r="B5825" t="str">
            <v>01</v>
          </cell>
          <cell r="C5825" t="str">
            <v>01</v>
          </cell>
          <cell r="D5825" t="str">
            <v>02</v>
          </cell>
          <cell r="E5825" t="str">
            <v>14</v>
          </cell>
          <cell r="F5825" t="str">
            <v>80</v>
          </cell>
          <cell r="G5825" t="str">
            <v>1</v>
          </cell>
          <cell r="H5825" t="str">
            <v>10</v>
          </cell>
          <cell r="I5825" t="str">
            <v>1</v>
          </cell>
          <cell r="J5825">
            <v>0</v>
          </cell>
          <cell r="K5825">
            <v>0</v>
          </cell>
          <cell r="L5825">
            <v>214286</v>
          </cell>
          <cell r="M5825">
            <v>70000</v>
          </cell>
          <cell r="N5825">
            <v>150000</v>
          </cell>
          <cell r="O5825">
            <v>150000</v>
          </cell>
        </row>
        <row r="5826">
          <cell r="A5826" t="str">
            <v>03</v>
          </cell>
          <cell r="B5826" t="str">
            <v>01</v>
          </cell>
          <cell r="C5826" t="str">
            <v>01</v>
          </cell>
          <cell r="D5826" t="str">
            <v>04</v>
          </cell>
          <cell r="E5826" t="str">
            <v>14</v>
          </cell>
          <cell r="F5826" t="str">
            <v>80</v>
          </cell>
          <cell r="G5826" t="str">
            <v>0</v>
          </cell>
          <cell r="H5826" t="str">
            <v>10</v>
          </cell>
          <cell r="I5826" t="str">
            <v>0</v>
          </cell>
          <cell r="J5826">
            <v>429</v>
          </cell>
          <cell r="K5826">
            <v>0</v>
          </cell>
          <cell r="L5826">
            <v>166284</v>
          </cell>
          <cell r="M5826">
            <v>0</v>
          </cell>
          <cell r="N5826">
            <v>0</v>
          </cell>
          <cell r="O5826">
            <v>0</v>
          </cell>
        </row>
        <row r="5827">
          <cell r="A5827" t="str">
            <v>03</v>
          </cell>
          <cell r="B5827" t="str">
            <v>01</v>
          </cell>
          <cell r="C5827" t="str">
            <v>01</v>
          </cell>
          <cell r="D5827" t="str">
            <v>04</v>
          </cell>
          <cell r="E5827" t="str">
            <v>14</v>
          </cell>
          <cell r="F5827" t="str">
            <v>80</v>
          </cell>
          <cell r="G5827" t="str">
            <v>1</v>
          </cell>
          <cell r="H5827" t="str">
            <v>10</v>
          </cell>
          <cell r="I5827" t="str">
            <v>0</v>
          </cell>
          <cell r="J5827">
            <v>0</v>
          </cell>
          <cell r="K5827">
            <v>0</v>
          </cell>
          <cell r="L5827">
            <v>711034</v>
          </cell>
          <cell r="M5827">
            <v>700000</v>
          </cell>
          <cell r="N5827">
            <v>700000</v>
          </cell>
          <cell r="O5827">
            <v>700000</v>
          </cell>
        </row>
        <row r="5828">
          <cell r="A5828" t="str">
            <v>03</v>
          </cell>
          <cell r="B5828" t="str">
            <v>01</v>
          </cell>
          <cell r="C5828" t="str">
            <v>01</v>
          </cell>
          <cell r="D5828" t="str">
            <v>04</v>
          </cell>
          <cell r="E5828" t="str">
            <v>14</v>
          </cell>
          <cell r="F5828" t="str">
            <v>80</v>
          </cell>
          <cell r="G5828" t="str">
            <v>1</v>
          </cell>
          <cell r="H5828" t="str">
            <v>22</v>
          </cell>
          <cell r="I5828" t="str">
            <v>0</v>
          </cell>
          <cell r="J5828">
            <v>0</v>
          </cell>
          <cell r="K5828">
            <v>0</v>
          </cell>
          <cell r="L5828">
            <v>242594</v>
          </cell>
          <cell r="M5828">
            <v>580000</v>
          </cell>
          <cell r="N5828">
            <v>580000</v>
          </cell>
          <cell r="O5828">
            <v>580000</v>
          </cell>
        </row>
        <row r="5829">
          <cell r="A5829" t="str">
            <v>03</v>
          </cell>
          <cell r="B5829" t="str">
            <v>01</v>
          </cell>
          <cell r="C5829" t="str">
            <v>01</v>
          </cell>
          <cell r="D5829" t="str">
            <v>04</v>
          </cell>
          <cell r="E5829" t="str">
            <v>14</v>
          </cell>
          <cell r="F5829" t="str">
            <v>80</v>
          </cell>
          <cell r="G5829" t="str">
            <v>1</v>
          </cell>
          <cell r="H5829" t="str">
            <v>29</v>
          </cell>
          <cell r="I5829" t="str">
            <v>0</v>
          </cell>
          <cell r="J5829">
            <v>119340</v>
          </cell>
          <cell r="K5829">
            <v>1</v>
          </cell>
          <cell r="L5829">
            <v>2000</v>
          </cell>
          <cell r="M5829">
            <v>0</v>
          </cell>
          <cell r="N5829">
            <v>0</v>
          </cell>
          <cell r="O5829">
            <v>0</v>
          </cell>
        </row>
        <row r="5830">
          <cell r="A5830" t="str">
            <v>03</v>
          </cell>
          <cell r="B5830" t="str">
            <v>01</v>
          </cell>
          <cell r="C5830" t="str">
            <v>01</v>
          </cell>
          <cell r="D5830" t="str">
            <v>04</v>
          </cell>
          <cell r="E5830" t="str">
            <v>14</v>
          </cell>
          <cell r="F5830" t="str">
            <v>80</v>
          </cell>
          <cell r="G5830" t="str">
            <v>1</v>
          </cell>
          <cell r="H5830" t="str">
            <v>63</v>
          </cell>
          <cell r="I5830" t="str">
            <v>0</v>
          </cell>
          <cell r="J5830">
            <v>193152</v>
          </cell>
          <cell r="K5830">
            <v>300000</v>
          </cell>
          <cell r="L5830">
            <v>234376</v>
          </cell>
          <cell r="M5830">
            <v>140000</v>
          </cell>
          <cell r="N5830">
            <v>140000</v>
          </cell>
          <cell r="O5830">
            <v>140000</v>
          </cell>
        </row>
        <row r="5831">
          <cell r="A5831" t="str">
            <v>03</v>
          </cell>
          <cell r="B5831" t="str">
            <v>01</v>
          </cell>
          <cell r="C5831" t="str">
            <v>01</v>
          </cell>
          <cell r="D5831" t="str">
            <v>05</v>
          </cell>
          <cell r="E5831" t="str">
            <v>14</v>
          </cell>
          <cell r="F5831" t="str">
            <v>80</v>
          </cell>
          <cell r="G5831" t="str">
            <v>1</v>
          </cell>
          <cell r="H5831" t="str">
            <v>63</v>
          </cell>
          <cell r="I5831" t="str">
            <v>0</v>
          </cell>
          <cell r="J5831">
            <v>0</v>
          </cell>
          <cell r="K5831">
            <v>0</v>
          </cell>
          <cell r="L5831">
            <v>0</v>
          </cell>
          <cell r="M5831">
            <v>60000</v>
          </cell>
          <cell r="N5831">
            <v>60000</v>
          </cell>
          <cell r="O5831">
            <v>60000</v>
          </cell>
        </row>
        <row r="5832">
          <cell r="A5832" t="str">
            <v>03</v>
          </cell>
          <cell r="B5832" t="str">
            <v>01</v>
          </cell>
          <cell r="C5832" t="str">
            <v>01</v>
          </cell>
          <cell r="D5832" t="str">
            <v>06</v>
          </cell>
          <cell r="E5832" t="str">
            <v>14</v>
          </cell>
          <cell r="F5832" t="str">
            <v>80</v>
          </cell>
          <cell r="G5832" t="str">
            <v>0</v>
          </cell>
          <cell r="H5832" t="str">
            <v>10</v>
          </cell>
          <cell r="I5832" t="str">
            <v>0</v>
          </cell>
          <cell r="J5832">
            <v>0</v>
          </cell>
          <cell r="K5832">
            <v>0</v>
          </cell>
          <cell r="L5832">
            <v>0</v>
          </cell>
          <cell r="M5832">
            <v>350000</v>
          </cell>
          <cell r="N5832">
            <v>300000</v>
          </cell>
          <cell r="O5832">
            <v>300000</v>
          </cell>
        </row>
        <row r="5833">
          <cell r="A5833" t="str">
            <v>03</v>
          </cell>
          <cell r="B5833" t="str">
            <v>01</v>
          </cell>
          <cell r="C5833" t="str">
            <v>01</v>
          </cell>
          <cell r="D5833" t="str">
            <v>06</v>
          </cell>
          <cell r="E5833" t="str">
            <v>14</v>
          </cell>
          <cell r="F5833" t="str">
            <v>80</v>
          </cell>
          <cell r="G5833" t="str">
            <v>0</v>
          </cell>
          <cell r="H5833" t="str">
            <v>50</v>
          </cell>
          <cell r="I5833" t="str">
            <v>1</v>
          </cell>
          <cell r="J5833">
            <v>0</v>
          </cell>
          <cell r="K5833">
            <v>0</v>
          </cell>
          <cell r="L5833">
            <v>0</v>
          </cell>
          <cell r="M5833">
            <v>250000</v>
          </cell>
          <cell r="N5833">
            <v>250000</v>
          </cell>
          <cell r="O5833">
            <v>0</v>
          </cell>
        </row>
        <row r="5834">
          <cell r="A5834" t="str">
            <v>03</v>
          </cell>
          <cell r="B5834" t="str">
            <v>01</v>
          </cell>
          <cell r="C5834" t="str">
            <v>01</v>
          </cell>
          <cell r="D5834" t="str">
            <v>06</v>
          </cell>
          <cell r="E5834" t="str">
            <v>14</v>
          </cell>
          <cell r="F5834" t="str">
            <v>80</v>
          </cell>
          <cell r="G5834" t="str">
            <v>0</v>
          </cell>
          <cell r="H5834" t="str">
            <v>52</v>
          </cell>
          <cell r="I5834" t="str">
            <v>1</v>
          </cell>
          <cell r="J5834">
            <v>0</v>
          </cell>
          <cell r="K5834">
            <v>0</v>
          </cell>
          <cell r="L5834">
            <v>0</v>
          </cell>
          <cell r="M5834">
            <v>250000</v>
          </cell>
          <cell r="N5834">
            <v>250000</v>
          </cell>
          <cell r="O5834">
            <v>0</v>
          </cell>
        </row>
        <row r="5835">
          <cell r="A5835" t="str">
            <v>03</v>
          </cell>
          <cell r="B5835" t="str">
            <v>01</v>
          </cell>
          <cell r="C5835" t="str">
            <v>01</v>
          </cell>
          <cell r="D5835" t="str">
            <v>06</v>
          </cell>
          <cell r="E5835" t="str">
            <v>14</v>
          </cell>
          <cell r="F5835" t="str">
            <v>80</v>
          </cell>
          <cell r="G5835" t="str">
            <v>0</v>
          </cell>
          <cell r="H5835" t="str">
            <v>63</v>
          </cell>
          <cell r="I5835" t="str">
            <v>1</v>
          </cell>
          <cell r="J5835">
            <v>0</v>
          </cell>
          <cell r="K5835">
            <v>0</v>
          </cell>
          <cell r="L5835">
            <v>0</v>
          </cell>
          <cell r="M5835">
            <v>500000</v>
          </cell>
          <cell r="N5835">
            <v>500000</v>
          </cell>
          <cell r="O5835">
            <v>0</v>
          </cell>
        </row>
        <row r="5836">
          <cell r="A5836" t="str">
            <v>03</v>
          </cell>
          <cell r="B5836" t="str">
            <v>01</v>
          </cell>
          <cell r="C5836" t="str">
            <v>01</v>
          </cell>
          <cell r="D5836" t="str">
            <v>04</v>
          </cell>
          <cell r="E5836" t="str">
            <v>14</v>
          </cell>
          <cell r="F5836" t="str">
            <v>14</v>
          </cell>
          <cell r="G5836" t="str">
            <v>0</v>
          </cell>
          <cell r="H5836" t="str">
            <v>10</v>
          </cell>
          <cell r="I5836" t="str">
            <v>0</v>
          </cell>
          <cell r="J5836">
            <v>302647</v>
          </cell>
          <cell r="K5836">
            <v>0</v>
          </cell>
          <cell r="L5836">
            <v>0</v>
          </cell>
          <cell r="M5836">
            <v>0</v>
          </cell>
          <cell r="N5836">
            <v>0</v>
          </cell>
          <cell r="O5836">
            <v>0</v>
          </cell>
        </row>
        <row r="5837">
          <cell r="A5837" t="str">
            <v>03</v>
          </cell>
          <cell r="B5837" t="str">
            <v>01</v>
          </cell>
          <cell r="C5837" t="str">
            <v>01</v>
          </cell>
          <cell r="D5837" t="str">
            <v>04</v>
          </cell>
          <cell r="E5837" t="str">
            <v>14</v>
          </cell>
          <cell r="F5837" t="str">
            <v>14</v>
          </cell>
          <cell r="G5837" t="str">
            <v>0</v>
          </cell>
          <cell r="H5837" t="str">
            <v>22</v>
          </cell>
          <cell r="I5837" t="str">
            <v>0</v>
          </cell>
          <cell r="J5837">
            <v>133683</v>
          </cell>
          <cell r="K5837">
            <v>0</v>
          </cell>
          <cell r="L5837">
            <v>0</v>
          </cell>
          <cell r="M5837">
            <v>0</v>
          </cell>
          <cell r="N5837">
            <v>0</v>
          </cell>
          <cell r="O5837">
            <v>0</v>
          </cell>
        </row>
        <row r="5838">
          <cell r="A5838" t="str">
            <v>03</v>
          </cell>
          <cell r="B5838" t="str">
            <v>01</v>
          </cell>
          <cell r="C5838" t="str">
            <v>01</v>
          </cell>
          <cell r="D5838" t="str">
            <v>04</v>
          </cell>
          <cell r="E5838" t="str">
            <v>14</v>
          </cell>
          <cell r="F5838" t="str">
            <v>14</v>
          </cell>
          <cell r="G5838" t="str">
            <v>0</v>
          </cell>
          <cell r="H5838" t="str">
            <v>29</v>
          </cell>
          <cell r="I5838" t="str">
            <v>0</v>
          </cell>
          <cell r="J5838">
            <v>2000</v>
          </cell>
          <cell r="K5838">
            <v>20000</v>
          </cell>
          <cell r="L5838">
            <v>0</v>
          </cell>
          <cell r="M5838">
            <v>0</v>
          </cell>
          <cell r="N5838">
            <v>0</v>
          </cell>
          <cell r="O5838">
            <v>0</v>
          </cell>
        </row>
        <row r="5839">
          <cell r="A5839" t="str">
            <v>03</v>
          </cell>
          <cell r="B5839" t="str">
            <v>01</v>
          </cell>
          <cell r="C5839" t="str">
            <v>01</v>
          </cell>
          <cell r="D5839" t="str">
            <v>04</v>
          </cell>
          <cell r="E5839" t="str">
            <v>14</v>
          </cell>
          <cell r="F5839" t="str">
            <v>14</v>
          </cell>
          <cell r="G5839" t="str">
            <v>0</v>
          </cell>
          <cell r="H5839" t="str">
            <v>99</v>
          </cell>
          <cell r="I5839" t="str">
            <v>0</v>
          </cell>
          <cell r="J5839">
            <v>116121</v>
          </cell>
          <cell r="K5839">
            <v>0</v>
          </cell>
          <cell r="L5839">
            <v>0</v>
          </cell>
          <cell r="M5839">
            <v>0</v>
          </cell>
          <cell r="N5839">
            <v>0</v>
          </cell>
          <cell r="O5839">
            <v>0</v>
          </cell>
        </row>
        <row r="5840">
          <cell r="A5840" t="str">
            <v>03</v>
          </cell>
          <cell r="B5840" t="str">
            <v>01</v>
          </cell>
          <cell r="C5840" t="str">
            <v>03</v>
          </cell>
          <cell r="D5840" t="str">
            <v>12</v>
          </cell>
          <cell r="E5840" t="str">
            <v>14</v>
          </cell>
          <cell r="F5840" t="str">
            <v>80</v>
          </cell>
          <cell r="G5840" t="str">
            <v>1</v>
          </cell>
          <cell r="H5840" t="str">
            <v>78</v>
          </cell>
          <cell r="I5840" t="str">
            <v>0</v>
          </cell>
          <cell r="J5840">
            <v>0</v>
          </cell>
          <cell r="K5840">
            <v>0</v>
          </cell>
          <cell r="L5840">
            <v>6524</v>
          </cell>
          <cell r="M5840">
            <v>0</v>
          </cell>
          <cell r="N5840">
            <v>0</v>
          </cell>
          <cell r="O5840">
            <v>0</v>
          </cell>
        </row>
        <row r="5841">
          <cell r="A5841" t="str">
            <v>03</v>
          </cell>
          <cell r="B5841" t="str">
            <v>01</v>
          </cell>
          <cell r="C5841" t="str">
            <v>03</v>
          </cell>
          <cell r="D5841" t="str">
            <v>12</v>
          </cell>
          <cell r="E5841" t="str">
            <v>14</v>
          </cell>
          <cell r="F5841" t="str">
            <v>80</v>
          </cell>
          <cell r="G5841" t="str">
            <v>1</v>
          </cell>
          <cell r="H5841" t="str">
            <v>78</v>
          </cell>
          <cell r="I5841" t="str">
            <v>1</v>
          </cell>
          <cell r="J5841">
            <v>0</v>
          </cell>
          <cell r="K5841">
            <v>0</v>
          </cell>
          <cell r="L5841">
            <v>0</v>
          </cell>
          <cell r="M5841">
            <v>30000</v>
          </cell>
          <cell r="N5841">
            <v>30000</v>
          </cell>
          <cell r="O5841">
            <v>30000</v>
          </cell>
        </row>
        <row r="5842">
          <cell r="A5842" t="str">
            <v>03</v>
          </cell>
          <cell r="B5842" t="str">
            <v>01</v>
          </cell>
          <cell r="C5842" t="str">
            <v>03</v>
          </cell>
          <cell r="D5842" t="str">
            <v>12</v>
          </cell>
          <cell r="E5842" t="str">
            <v>15</v>
          </cell>
          <cell r="F5842" t="str">
            <v>02</v>
          </cell>
          <cell r="G5842" t="str">
            <v>0</v>
          </cell>
          <cell r="H5842" t="str">
            <v>99</v>
          </cell>
          <cell r="I5842" t="str">
            <v>0</v>
          </cell>
          <cell r="J5842">
            <v>17308</v>
          </cell>
          <cell r="K5842">
            <v>1</v>
          </cell>
          <cell r="L5842">
            <v>0</v>
          </cell>
          <cell r="M5842">
            <v>0</v>
          </cell>
          <cell r="N5842">
            <v>0</v>
          </cell>
          <cell r="O5842">
            <v>0</v>
          </cell>
        </row>
        <row r="5843">
          <cell r="A5843" t="str">
            <v>03</v>
          </cell>
          <cell r="B5843" t="str">
            <v>02</v>
          </cell>
          <cell r="C5843" t="str">
            <v>07</v>
          </cell>
          <cell r="D5843" t="str">
            <v>01</v>
          </cell>
          <cell r="E5843" t="str">
            <v>10</v>
          </cell>
          <cell r="F5843" t="str">
            <v>13</v>
          </cell>
          <cell r="G5843" t="str">
            <v>1</v>
          </cell>
          <cell r="H5843" t="str">
            <v>10</v>
          </cell>
          <cell r="I5843" t="str">
            <v>0</v>
          </cell>
          <cell r="J5843">
            <v>0</v>
          </cell>
          <cell r="K5843">
            <v>1</v>
          </cell>
          <cell r="L5843">
            <v>830400</v>
          </cell>
          <cell r="M5843">
            <v>0</v>
          </cell>
          <cell r="N5843">
            <v>0</v>
          </cell>
          <cell r="O5843">
            <v>0</v>
          </cell>
        </row>
        <row r="5844">
          <cell r="A5844" t="str">
            <v>03</v>
          </cell>
          <cell r="B5844" t="str">
            <v>02</v>
          </cell>
          <cell r="C5844" t="str">
            <v>07</v>
          </cell>
          <cell r="D5844" t="str">
            <v>01</v>
          </cell>
          <cell r="E5844" t="str">
            <v>14</v>
          </cell>
          <cell r="F5844" t="str">
            <v>80</v>
          </cell>
          <cell r="G5844" t="str">
            <v>1</v>
          </cell>
          <cell r="H5844" t="str">
            <v>10</v>
          </cell>
          <cell r="I5844" t="str">
            <v>0</v>
          </cell>
          <cell r="J5844">
            <v>0</v>
          </cell>
          <cell r="K5844">
            <v>1</v>
          </cell>
          <cell r="L5844">
            <v>0</v>
          </cell>
          <cell r="M5844">
            <v>200000</v>
          </cell>
          <cell r="N5844">
            <v>0</v>
          </cell>
          <cell r="O5844">
            <v>0</v>
          </cell>
        </row>
        <row r="5845">
          <cell r="A5845" t="str">
            <v>03</v>
          </cell>
          <cell r="B5845" t="str">
            <v>02</v>
          </cell>
          <cell r="C5845" t="str">
            <v>07</v>
          </cell>
          <cell r="D5845" t="str">
            <v>01</v>
          </cell>
          <cell r="E5845" t="str">
            <v>14</v>
          </cell>
          <cell r="F5845" t="str">
            <v>80</v>
          </cell>
          <cell r="G5845" t="str">
            <v>1</v>
          </cell>
          <cell r="H5845" t="str">
            <v>10</v>
          </cell>
          <cell r="I5845" t="str">
            <v>1</v>
          </cell>
          <cell r="J5845">
            <v>0</v>
          </cell>
          <cell r="K5845">
            <v>0</v>
          </cell>
          <cell r="L5845">
            <v>100000</v>
          </cell>
          <cell r="M5845">
            <v>100000</v>
          </cell>
          <cell r="N5845">
            <v>100000</v>
          </cell>
          <cell r="O5845">
            <v>100000</v>
          </cell>
        </row>
        <row r="5846">
          <cell r="A5846" t="str">
            <v>03</v>
          </cell>
          <cell r="B5846" t="str">
            <v>02</v>
          </cell>
          <cell r="C5846" t="str">
            <v>01</v>
          </cell>
          <cell r="D5846" t="str">
            <v>01</v>
          </cell>
          <cell r="E5846" t="str">
            <v>14</v>
          </cell>
          <cell r="F5846" t="str">
            <v>80</v>
          </cell>
          <cell r="G5846" t="str">
            <v>0</v>
          </cell>
          <cell r="H5846" t="str">
            <v>22</v>
          </cell>
          <cell r="I5846" t="str">
            <v>0</v>
          </cell>
          <cell r="J5846">
            <v>136812</v>
          </cell>
          <cell r="K5846">
            <v>1</v>
          </cell>
          <cell r="L5846">
            <v>0</v>
          </cell>
          <cell r="M5846">
            <v>0</v>
          </cell>
          <cell r="N5846">
            <v>0</v>
          </cell>
          <cell r="O5846">
            <v>0</v>
          </cell>
        </row>
        <row r="5847">
          <cell r="A5847" t="str">
            <v>03</v>
          </cell>
          <cell r="B5847" t="str">
            <v>05</v>
          </cell>
          <cell r="C5847" t="str">
            <v>04</v>
          </cell>
          <cell r="D5847" t="str">
            <v>03</v>
          </cell>
          <cell r="E5847" t="str">
            <v>13</v>
          </cell>
          <cell r="F5847" t="str">
            <v>35</v>
          </cell>
          <cell r="G5847" t="str">
            <v>1</v>
          </cell>
          <cell r="H5847" t="str">
            <v>10</v>
          </cell>
          <cell r="I5847" t="str">
            <v>0</v>
          </cell>
          <cell r="J5847">
            <v>1083</v>
          </cell>
          <cell r="K5847">
            <v>1</v>
          </cell>
          <cell r="L5847">
            <v>19523</v>
          </cell>
          <cell r="M5847">
            <v>0</v>
          </cell>
          <cell r="N5847">
            <v>0</v>
          </cell>
          <cell r="O5847">
            <v>0</v>
          </cell>
        </row>
        <row r="5848">
          <cell r="A5848" t="str">
            <v>03</v>
          </cell>
          <cell r="B5848" t="str">
            <v>05</v>
          </cell>
          <cell r="C5848" t="str">
            <v>04</v>
          </cell>
          <cell r="D5848" t="str">
            <v>03</v>
          </cell>
          <cell r="E5848" t="str">
            <v>13</v>
          </cell>
          <cell r="F5848" t="str">
            <v>35</v>
          </cell>
          <cell r="G5848" t="str">
            <v>1</v>
          </cell>
          <cell r="H5848" t="str">
            <v>66</v>
          </cell>
          <cell r="I5848" t="str">
            <v>0</v>
          </cell>
          <cell r="J5848">
            <v>0</v>
          </cell>
          <cell r="K5848">
            <v>376000</v>
          </cell>
          <cell r="L5848">
            <v>200000</v>
          </cell>
          <cell r="M5848">
            <v>200000</v>
          </cell>
          <cell r="N5848">
            <v>0</v>
          </cell>
          <cell r="O5848">
            <v>0</v>
          </cell>
        </row>
        <row r="5849">
          <cell r="A5849" t="str">
            <v>03</v>
          </cell>
          <cell r="B5849" t="str">
            <v>05</v>
          </cell>
          <cell r="C5849" t="str">
            <v>01</v>
          </cell>
          <cell r="D5849" t="str">
            <v>01</v>
          </cell>
          <cell r="E5849" t="str">
            <v>14</v>
          </cell>
          <cell r="F5849" t="str">
            <v>80</v>
          </cell>
          <cell r="G5849" t="str">
            <v>1</v>
          </cell>
          <cell r="H5849" t="str">
            <v>10</v>
          </cell>
          <cell r="I5849" t="str">
            <v>1</v>
          </cell>
          <cell r="J5849">
            <v>0</v>
          </cell>
          <cell r="K5849">
            <v>0</v>
          </cell>
          <cell r="L5849">
            <v>0</v>
          </cell>
          <cell r="M5849">
            <v>150000</v>
          </cell>
          <cell r="N5849">
            <v>150000</v>
          </cell>
          <cell r="O5849">
            <v>150000</v>
          </cell>
        </row>
        <row r="5850">
          <cell r="A5850" t="str">
            <v>11</v>
          </cell>
          <cell r="B5850" t="str">
            <v>01</v>
          </cell>
          <cell r="C5850" t="str">
            <v>01</v>
          </cell>
          <cell r="D5850" t="str">
            <v>01</v>
          </cell>
          <cell r="E5850" t="str">
            <v>12</v>
          </cell>
          <cell r="F5850" t="str">
            <v>06</v>
          </cell>
          <cell r="G5850" t="str">
            <v>0</v>
          </cell>
          <cell r="H5850" t="str">
            <v>10</v>
          </cell>
          <cell r="I5850" t="str">
            <v>0</v>
          </cell>
          <cell r="J5850">
            <v>0</v>
          </cell>
          <cell r="K5850">
            <v>0</v>
          </cell>
          <cell r="L5850">
            <v>23390</v>
          </cell>
          <cell r="M5850">
            <v>0</v>
          </cell>
          <cell r="N5850">
            <v>0</v>
          </cell>
          <cell r="O5850">
            <v>0</v>
          </cell>
        </row>
        <row r="5851">
          <cell r="A5851" t="str">
            <v>11</v>
          </cell>
          <cell r="B5851" t="str">
            <v>01</v>
          </cell>
          <cell r="C5851" t="str">
            <v>01</v>
          </cell>
          <cell r="D5851" t="str">
            <v>01</v>
          </cell>
          <cell r="E5851" t="str">
            <v>13</v>
          </cell>
          <cell r="F5851" t="str">
            <v>18</v>
          </cell>
          <cell r="G5851" t="str">
            <v>0</v>
          </cell>
          <cell r="H5851" t="str">
            <v>10</v>
          </cell>
          <cell r="I5851" t="str">
            <v>0</v>
          </cell>
          <cell r="J5851">
            <v>71242</v>
          </cell>
          <cell r="K5851">
            <v>0</v>
          </cell>
          <cell r="L5851">
            <v>10717</v>
          </cell>
          <cell r="M5851">
            <v>0</v>
          </cell>
          <cell r="N5851">
            <v>0</v>
          </cell>
          <cell r="O5851">
            <v>0</v>
          </cell>
        </row>
        <row r="5852">
          <cell r="A5852" t="str">
            <v>11</v>
          </cell>
          <cell r="B5852" t="str">
            <v>01</v>
          </cell>
          <cell r="C5852" t="str">
            <v>02</v>
          </cell>
          <cell r="D5852" t="str">
            <v>12</v>
          </cell>
          <cell r="E5852" t="str">
            <v>20</v>
          </cell>
          <cell r="F5852" t="str">
            <v>01</v>
          </cell>
          <cell r="G5852" t="str">
            <v>1</v>
          </cell>
          <cell r="H5852" t="str">
            <v>10</v>
          </cell>
          <cell r="I5852" t="str">
            <v>0</v>
          </cell>
          <cell r="J5852">
            <v>0</v>
          </cell>
          <cell r="K5852">
            <v>0</v>
          </cell>
          <cell r="L5852">
            <v>19985</v>
          </cell>
          <cell r="M5852">
            <v>0</v>
          </cell>
          <cell r="N5852">
            <v>0</v>
          </cell>
          <cell r="O5852">
            <v>0</v>
          </cell>
        </row>
        <row r="5853">
          <cell r="A5853" t="str">
            <v>11</v>
          </cell>
          <cell r="B5853" t="str">
            <v>01</v>
          </cell>
          <cell r="C5853" t="str">
            <v>02</v>
          </cell>
          <cell r="D5853" t="str">
            <v>12</v>
          </cell>
          <cell r="E5853" t="str">
            <v>20</v>
          </cell>
          <cell r="F5853" t="str">
            <v>03</v>
          </cell>
          <cell r="G5853" t="str">
            <v>1</v>
          </cell>
          <cell r="H5853" t="str">
            <v>10</v>
          </cell>
          <cell r="I5853" t="str">
            <v>0</v>
          </cell>
          <cell r="J5853">
            <v>0</v>
          </cell>
          <cell r="K5853">
            <v>0</v>
          </cell>
          <cell r="L5853">
            <v>20000</v>
          </cell>
          <cell r="M5853">
            <v>0</v>
          </cell>
          <cell r="N5853">
            <v>0</v>
          </cell>
          <cell r="O5853">
            <v>0</v>
          </cell>
        </row>
        <row r="5854">
          <cell r="A5854" t="str">
            <v>11</v>
          </cell>
          <cell r="B5854" t="str">
            <v>01</v>
          </cell>
          <cell r="C5854" t="str">
            <v>09</v>
          </cell>
          <cell r="D5854" t="str">
            <v>01</v>
          </cell>
          <cell r="E5854" t="str">
            <v>20</v>
          </cell>
          <cell r="F5854" t="str">
            <v>05</v>
          </cell>
          <cell r="G5854" t="str">
            <v>1</v>
          </cell>
          <cell r="H5854" t="str">
            <v>10</v>
          </cell>
          <cell r="I5854" t="str">
            <v>0</v>
          </cell>
          <cell r="J5854">
            <v>0</v>
          </cell>
          <cell r="K5854">
            <v>0</v>
          </cell>
          <cell r="L5854">
            <v>94000</v>
          </cell>
          <cell r="M5854">
            <v>0</v>
          </cell>
          <cell r="N5854">
            <v>0</v>
          </cell>
          <cell r="O5854">
            <v>0</v>
          </cell>
        </row>
        <row r="5855">
          <cell r="A5855" t="str">
            <v>11</v>
          </cell>
          <cell r="B5855" t="str">
            <v>01</v>
          </cell>
          <cell r="C5855" t="str">
            <v>01</v>
          </cell>
          <cell r="D5855" t="str">
            <v>01</v>
          </cell>
          <cell r="E5855" t="str">
            <v>14</v>
          </cell>
          <cell r="F5855" t="str">
            <v>08</v>
          </cell>
          <cell r="G5855" t="str">
            <v>1</v>
          </cell>
          <cell r="H5855" t="str">
            <v>22</v>
          </cell>
          <cell r="I5855" t="str">
            <v>0</v>
          </cell>
          <cell r="J5855">
            <v>0</v>
          </cell>
          <cell r="K5855">
            <v>0</v>
          </cell>
          <cell r="L5855">
            <v>54488</v>
          </cell>
          <cell r="M5855">
            <v>15000</v>
          </cell>
          <cell r="N5855">
            <v>0</v>
          </cell>
          <cell r="O5855">
            <v>0</v>
          </cell>
        </row>
        <row r="5856">
          <cell r="A5856" t="str">
            <v>11</v>
          </cell>
          <cell r="B5856" t="str">
            <v>01</v>
          </cell>
          <cell r="C5856" t="str">
            <v>02</v>
          </cell>
          <cell r="D5856" t="str">
            <v>10</v>
          </cell>
          <cell r="E5856" t="str">
            <v>20</v>
          </cell>
          <cell r="F5856" t="str">
            <v>01</v>
          </cell>
          <cell r="G5856" t="str">
            <v>1</v>
          </cell>
          <cell r="H5856" t="str">
            <v>22</v>
          </cell>
          <cell r="I5856" t="str">
            <v>0</v>
          </cell>
          <cell r="J5856">
            <v>0</v>
          </cell>
          <cell r="K5856">
            <v>0</v>
          </cell>
          <cell r="L5856">
            <v>44753</v>
          </cell>
          <cell r="M5856">
            <v>0</v>
          </cell>
          <cell r="N5856">
            <v>0</v>
          </cell>
          <cell r="O5856">
            <v>0</v>
          </cell>
        </row>
        <row r="5857">
          <cell r="A5857" t="str">
            <v>11</v>
          </cell>
          <cell r="B5857" t="str">
            <v>01</v>
          </cell>
          <cell r="C5857" t="str">
            <v>02</v>
          </cell>
          <cell r="D5857" t="str">
            <v>10</v>
          </cell>
          <cell r="E5857" t="str">
            <v>20</v>
          </cell>
          <cell r="F5857" t="str">
            <v>03</v>
          </cell>
          <cell r="G5857" t="str">
            <v>1</v>
          </cell>
          <cell r="H5857" t="str">
            <v>22</v>
          </cell>
          <cell r="I5857" t="str">
            <v>0</v>
          </cell>
          <cell r="J5857">
            <v>0</v>
          </cell>
          <cell r="K5857">
            <v>0</v>
          </cell>
          <cell r="L5857">
            <v>68408</v>
          </cell>
          <cell r="M5857">
            <v>0</v>
          </cell>
          <cell r="N5857">
            <v>0</v>
          </cell>
          <cell r="O5857">
            <v>0</v>
          </cell>
        </row>
        <row r="5858">
          <cell r="A5858" t="str">
            <v>11</v>
          </cell>
          <cell r="B5858" t="str">
            <v>01</v>
          </cell>
          <cell r="C5858" t="str">
            <v>01</v>
          </cell>
          <cell r="D5858" t="str">
            <v>11</v>
          </cell>
          <cell r="E5858" t="str">
            <v>12</v>
          </cell>
          <cell r="F5858" t="str">
            <v>01</v>
          </cell>
          <cell r="G5858" t="str">
            <v>1</v>
          </cell>
          <cell r="H5858" t="str">
            <v>22</v>
          </cell>
          <cell r="I5858" t="str">
            <v>0</v>
          </cell>
          <cell r="J5858">
            <v>0</v>
          </cell>
          <cell r="K5858">
            <v>0</v>
          </cell>
          <cell r="L5858">
            <v>1300</v>
          </cell>
          <cell r="M5858">
            <v>0</v>
          </cell>
          <cell r="N5858">
            <v>0</v>
          </cell>
          <cell r="O5858">
            <v>0</v>
          </cell>
        </row>
        <row r="5859">
          <cell r="A5859" t="str">
            <v>11</v>
          </cell>
          <cell r="B5859" t="str">
            <v>01</v>
          </cell>
          <cell r="C5859" t="str">
            <v>01</v>
          </cell>
          <cell r="D5859" t="str">
            <v>10</v>
          </cell>
          <cell r="E5859" t="str">
            <v>14</v>
          </cell>
          <cell r="F5859" t="str">
            <v>80</v>
          </cell>
          <cell r="G5859" t="str">
            <v>1</v>
          </cell>
          <cell r="H5859" t="str">
            <v>20</v>
          </cell>
          <cell r="I5859" t="str">
            <v>0</v>
          </cell>
          <cell r="J5859">
            <v>0</v>
          </cell>
          <cell r="K5859">
            <v>0</v>
          </cell>
          <cell r="L5859">
            <v>0</v>
          </cell>
          <cell r="M5859">
            <v>17000</v>
          </cell>
          <cell r="N5859">
            <v>10000</v>
          </cell>
          <cell r="O5859">
            <v>5000</v>
          </cell>
        </row>
        <row r="5860">
          <cell r="A5860" t="str">
            <v>11</v>
          </cell>
          <cell r="B5860" t="str">
            <v>01</v>
          </cell>
          <cell r="C5860" t="str">
            <v>01</v>
          </cell>
          <cell r="D5860" t="str">
            <v>11</v>
          </cell>
          <cell r="E5860" t="str">
            <v>14</v>
          </cell>
          <cell r="F5860" t="str">
            <v>80</v>
          </cell>
          <cell r="G5860" t="str">
            <v>1</v>
          </cell>
          <cell r="H5860" t="str">
            <v>20</v>
          </cell>
          <cell r="I5860" t="str">
            <v>0</v>
          </cell>
          <cell r="J5860">
            <v>0</v>
          </cell>
          <cell r="K5860">
            <v>0</v>
          </cell>
          <cell r="L5860">
            <v>65156</v>
          </cell>
          <cell r="M5860">
            <v>0</v>
          </cell>
          <cell r="N5860">
            <v>0</v>
          </cell>
          <cell r="O5860">
            <v>0</v>
          </cell>
        </row>
        <row r="5861">
          <cell r="A5861" t="str">
            <v>11</v>
          </cell>
          <cell r="B5861" t="str">
            <v>01</v>
          </cell>
          <cell r="C5861" t="str">
            <v>01</v>
          </cell>
          <cell r="D5861" t="str">
            <v>12</v>
          </cell>
          <cell r="E5861" t="str">
            <v>14</v>
          </cell>
          <cell r="F5861" t="str">
            <v>80</v>
          </cell>
          <cell r="G5861" t="str">
            <v>1</v>
          </cell>
          <cell r="H5861" t="str">
            <v>20</v>
          </cell>
          <cell r="I5861" t="str">
            <v>0</v>
          </cell>
          <cell r="J5861">
            <v>0</v>
          </cell>
          <cell r="K5861">
            <v>0</v>
          </cell>
          <cell r="L5861">
            <v>0</v>
          </cell>
          <cell r="M5861">
            <v>170000</v>
          </cell>
          <cell r="N5861">
            <v>170000</v>
          </cell>
          <cell r="O5861">
            <v>0</v>
          </cell>
        </row>
        <row r="5862">
          <cell r="A5862" t="str">
            <v>11</v>
          </cell>
          <cell r="B5862" t="str">
            <v>01</v>
          </cell>
          <cell r="C5862" t="str">
            <v>01</v>
          </cell>
          <cell r="D5862" t="str">
            <v>18</v>
          </cell>
          <cell r="E5862" t="str">
            <v>14</v>
          </cell>
          <cell r="F5862" t="str">
            <v>80</v>
          </cell>
          <cell r="G5862" t="str">
            <v>1</v>
          </cell>
          <cell r="H5862" t="str">
            <v>20</v>
          </cell>
          <cell r="I5862" t="str">
            <v>0</v>
          </cell>
          <cell r="J5862">
            <v>0</v>
          </cell>
          <cell r="K5862">
            <v>0</v>
          </cell>
          <cell r="L5862">
            <v>0</v>
          </cell>
          <cell r="M5862">
            <v>20000</v>
          </cell>
          <cell r="N5862">
            <v>20000</v>
          </cell>
          <cell r="O5862">
            <v>10000</v>
          </cell>
        </row>
        <row r="5863">
          <cell r="A5863" t="str">
            <v>11</v>
          </cell>
          <cell r="B5863" t="str">
            <v>01</v>
          </cell>
          <cell r="C5863" t="str">
            <v>01</v>
          </cell>
          <cell r="D5863" t="str">
            <v>13</v>
          </cell>
          <cell r="E5863" t="str">
            <v>14</v>
          </cell>
          <cell r="F5863" t="str">
            <v>80</v>
          </cell>
          <cell r="G5863" t="str">
            <v>1</v>
          </cell>
          <cell r="H5863" t="str">
            <v>20</v>
          </cell>
          <cell r="I5863" t="str">
            <v>0</v>
          </cell>
          <cell r="J5863">
            <v>0</v>
          </cell>
          <cell r="K5863">
            <v>0</v>
          </cell>
          <cell r="L5863">
            <v>0</v>
          </cell>
          <cell r="M5863">
            <v>20000</v>
          </cell>
          <cell r="N5863">
            <v>20000</v>
          </cell>
          <cell r="O5863">
            <v>0</v>
          </cell>
        </row>
        <row r="5864">
          <cell r="A5864" t="str">
            <v>11</v>
          </cell>
          <cell r="B5864" t="str">
            <v>01</v>
          </cell>
          <cell r="C5864" t="str">
            <v>09</v>
          </cell>
          <cell r="D5864" t="str">
            <v>01</v>
          </cell>
          <cell r="E5864" t="str">
            <v>20</v>
          </cell>
          <cell r="F5864" t="str">
            <v>05</v>
          </cell>
          <cell r="G5864" t="str">
            <v>1</v>
          </cell>
          <cell r="H5864" t="str">
            <v>20</v>
          </cell>
          <cell r="I5864" t="str">
            <v>0</v>
          </cell>
          <cell r="J5864">
            <v>0</v>
          </cell>
          <cell r="K5864">
            <v>0</v>
          </cell>
          <cell r="L5864">
            <v>0</v>
          </cell>
          <cell r="M5864">
            <v>230000</v>
          </cell>
          <cell r="N5864">
            <v>0</v>
          </cell>
          <cell r="O5864">
            <v>0</v>
          </cell>
        </row>
        <row r="5865">
          <cell r="A5865" t="str">
            <v>11</v>
          </cell>
          <cell r="B5865" t="str">
            <v>01</v>
          </cell>
          <cell r="C5865" t="str">
            <v>09</v>
          </cell>
          <cell r="D5865" t="str">
            <v>01</v>
          </cell>
          <cell r="E5865" t="str">
            <v>20</v>
          </cell>
          <cell r="F5865" t="str">
            <v>06</v>
          </cell>
          <cell r="G5865" t="str">
            <v>1</v>
          </cell>
          <cell r="H5865" t="str">
            <v>20</v>
          </cell>
          <cell r="I5865" t="str">
            <v>0</v>
          </cell>
          <cell r="J5865">
            <v>0</v>
          </cell>
          <cell r="K5865">
            <v>0</v>
          </cell>
          <cell r="L5865">
            <v>0</v>
          </cell>
          <cell r="M5865">
            <v>200000</v>
          </cell>
          <cell r="N5865">
            <v>200000</v>
          </cell>
        </row>
        <row r="5866">
          <cell r="A5866" t="str">
            <v>11</v>
          </cell>
          <cell r="B5866" t="str">
            <v>01</v>
          </cell>
          <cell r="C5866" t="str">
            <v>09</v>
          </cell>
          <cell r="D5866" t="str">
            <v>01</v>
          </cell>
          <cell r="E5866" t="str">
            <v>20</v>
          </cell>
          <cell r="F5866" t="str">
            <v>03</v>
          </cell>
          <cell r="G5866" t="str">
            <v>1</v>
          </cell>
          <cell r="H5866" t="str">
            <v>20</v>
          </cell>
          <cell r="I5866" t="str">
            <v>0</v>
          </cell>
          <cell r="J5866">
            <v>0</v>
          </cell>
          <cell r="K5866">
            <v>0</v>
          </cell>
          <cell r="L5866">
            <v>0</v>
          </cell>
          <cell r="M5866">
            <v>30000</v>
          </cell>
          <cell r="N5866">
            <v>30000</v>
          </cell>
        </row>
        <row r="5867">
          <cell r="A5867" t="str">
            <v>11</v>
          </cell>
          <cell r="B5867" t="str">
            <v>01</v>
          </cell>
          <cell r="C5867" t="str">
            <v>09</v>
          </cell>
          <cell r="D5867" t="str">
            <v>11</v>
          </cell>
          <cell r="E5867" t="str">
            <v>20</v>
          </cell>
          <cell r="F5867" t="str">
            <v>03</v>
          </cell>
          <cell r="G5867" t="str">
            <v>1</v>
          </cell>
          <cell r="H5867" t="str">
            <v>20</v>
          </cell>
          <cell r="I5867" t="str">
            <v>0</v>
          </cell>
          <cell r="J5867">
            <v>0</v>
          </cell>
          <cell r="K5867">
            <v>0</v>
          </cell>
          <cell r="L5867">
            <v>0</v>
          </cell>
          <cell r="M5867">
            <v>1000000</v>
          </cell>
          <cell r="N5867">
            <v>0</v>
          </cell>
          <cell r="O5867">
            <v>0</v>
          </cell>
        </row>
        <row r="5868">
          <cell r="A5868" t="str">
            <v>11</v>
          </cell>
          <cell r="B5868" t="str">
            <v>01</v>
          </cell>
          <cell r="C5868" t="str">
            <v>09</v>
          </cell>
          <cell r="D5868" t="str">
            <v>12</v>
          </cell>
          <cell r="E5868" t="str">
            <v>20</v>
          </cell>
          <cell r="F5868" t="str">
            <v>04</v>
          </cell>
          <cell r="G5868" t="str">
            <v>1</v>
          </cell>
          <cell r="H5868" t="str">
            <v>20</v>
          </cell>
          <cell r="I5868" t="str">
            <v>0</v>
          </cell>
          <cell r="J5868">
            <v>0</v>
          </cell>
          <cell r="K5868">
            <v>0</v>
          </cell>
          <cell r="L5868">
            <v>0</v>
          </cell>
          <cell r="M5868">
            <v>100000</v>
          </cell>
          <cell r="N5868">
            <v>120000</v>
          </cell>
          <cell r="O5868">
            <v>0</v>
          </cell>
        </row>
        <row r="5869">
          <cell r="A5869" t="str">
            <v>11</v>
          </cell>
          <cell r="B5869" t="str">
            <v>01</v>
          </cell>
          <cell r="C5869" t="str">
            <v>01</v>
          </cell>
          <cell r="D5869" t="str">
            <v>19</v>
          </cell>
          <cell r="E5869" t="str">
            <v>14</v>
          </cell>
          <cell r="F5869" t="str">
            <v>80</v>
          </cell>
          <cell r="G5869" t="str">
            <v>1</v>
          </cell>
          <cell r="H5869" t="str">
            <v>20</v>
          </cell>
          <cell r="I5869" t="str">
            <v>0</v>
          </cell>
          <cell r="J5869">
            <v>0</v>
          </cell>
          <cell r="K5869">
            <v>0</v>
          </cell>
          <cell r="L5869">
            <v>0</v>
          </cell>
          <cell r="M5869">
            <v>17652</v>
          </cell>
          <cell r="N5869">
            <v>0</v>
          </cell>
          <cell r="O5869">
            <v>0</v>
          </cell>
        </row>
        <row r="5870">
          <cell r="A5870" t="str">
            <v>11</v>
          </cell>
          <cell r="B5870" t="str">
            <v>01</v>
          </cell>
          <cell r="C5870" t="str">
            <v>01</v>
          </cell>
          <cell r="D5870" t="str">
            <v>19</v>
          </cell>
          <cell r="E5870" t="str">
            <v>20</v>
          </cell>
          <cell r="F5870" t="str">
            <v>01</v>
          </cell>
          <cell r="G5870" t="str">
            <v>1</v>
          </cell>
          <cell r="H5870" t="str">
            <v>20</v>
          </cell>
          <cell r="I5870" t="str">
            <v>0</v>
          </cell>
          <cell r="J5870">
            <v>0</v>
          </cell>
          <cell r="K5870">
            <v>0</v>
          </cell>
          <cell r="L5870">
            <v>0</v>
          </cell>
          <cell r="M5870">
            <v>3000000</v>
          </cell>
          <cell r="N5870">
            <v>0</v>
          </cell>
          <cell r="O5870">
            <v>0</v>
          </cell>
        </row>
        <row r="5871">
          <cell r="A5871" t="str">
            <v>11</v>
          </cell>
          <cell r="B5871" t="str">
            <v>01</v>
          </cell>
          <cell r="C5871" t="str">
            <v>02</v>
          </cell>
          <cell r="D5871" t="str">
            <v>12</v>
          </cell>
          <cell r="E5871" t="str">
            <v>14</v>
          </cell>
          <cell r="F5871" t="str">
            <v>18</v>
          </cell>
          <cell r="G5871" t="str">
            <v>1</v>
          </cell>
          <cell r="H5871" t="str">
            <v>20</v>
          </cell>
          <cell r="I5871" t="str">
            <v>0</v>
          </cell>
          <cell r="J5871">
            <v>0</v>
          </cell>
          <cell r="K5871">
            <v>0</v>
          </cell>
          <cell r="L5871">
            <v>0</v>
          </cell>
          <cell r="M5871">
            <v>100000</v>
          </cell>
          <cell r="N5871">
            <v>50000</v>
          </cell>
          <cell r="O5871">
            <v>0</v>
          </cell>
        </row>
        <row r="5872">
          <cell r="A5872" t="str">
            <v>11</v>
          </cell>
          <cell r="B5872" t="str">
            <v>01</v>
          </cell>
          <cell r="C5872" t="str">
            <v>02</v>
          </cell>
          <cell r="D5872" t="str">
            <v>12</v>
          </cell>
          <cell r="E5872" t="str">
            <v>20</v>
          </cell>
          <cell r="F5872" t="str">
            <v>01</v>
          </cell>
          <cell r="G5872" t="str">
            <v>1</v>
          </cell>
          <cell r="H5872" t="str">
            <v>20</v>
          </cell>
          <cell r="I5872" t="str">
            <v>0</v>
          </cell>
          <cell r="J5872">
            <v>0</v>
          </cell>
          <cell r="K5872">
            <v>0</v>
          </cell>
          <cell r="L5872">
            <v>0</v>
          </cell>
          <cell r="M5872">
            <v>200000</v>
          </cell>
          <cell r="N5872">
            <v>100000</v>
          </cell>
          <cell r="O5872">
            <v>0</v>
          </cell>
        </row>
        <row r="5873">
          <cell r="A5873" t="str">
            <v>11</v>
          </cell>
          <cell r="B5873" t="str">
            <v>01</v>
          </cell>
          <cell r="C5873" t="str">
            <v>01</v>
          </cell>
          <cell r="D5873" t="str">
            <v>14</v>
          </cell>
          <cell r="E5873" t="str">
            <v>14</v>
          </cell>
          <cell r="F5873" t="str">
            <v>80</v>
          </cell>
          <cell r="G5873" t="str">
            <v>1</v>
          </cell>
          <cell r="H5873" t="str">
            <v>20</v>
          </cell>
          <cell r="I5873" t="str">
            <v>0</v>
          </cell>
          <cell r="J5873">
            <v>0</v>
          </cell>
          <cell r="K5873">
            <v>0</v>
          </cell>
          <cell r="L5873">
            <v>0</v>
          </cell>
          <cell r="M5873">
            <v>20000</v>
          </cell>
          <cell r="N5873">
            <v>20000</v>
          </cell>
          <cell r="O5873">
            <v>0</v>
          </cell>
        </row>
        <row r="5874">
          <cell r="A5874" t="str">
            <v>11</v>
          </cell>
          <cell r="B5874" t="str">
            <v>01</v>
          </cell>
          <cell r="C5874" t="str">
            <v>01</v>
          </cell>
          <cell r="D5874" t="str">
            <v>15</v>
          </cell>
          <cell r="E5874" t="str">
            <v>14</v>
          </cell>
          <cell r="F5874" t="str">
            <v>18</v>
          </cell>
          <cell r="G5874" t="str">
            <v>1</v>
          </cell>
          <cell r="H5874" t="str">
            <v>20</v>
          </cell>
          <cell r="I5874" t="str">
            <v>0</v>
          </cell>
          <cell r="J5874">
            <v>0</v>
          </cell>
          <cell r="K5874">
            <v>0</v>
          </cell>
          <cell r="L5874">
            <v>0</v>
          </cell>
          <cell r="M5874">
            <v>20000</v>
          </cell>
          <cell r="N5874">
            <v>20000</v>
          </cell>
          <cell r="O5874">
            <v>0</v>
          </cell>
        </row>
        <row r="5875">
          <cell r="A5875" t="str">
            <v>11</v>
          </cell>
          <cell r="B5875" t="str">
            <v>01</v>
          </cell>
          <cell r="C5875" t="str">
            <v>01</v>
          </cell>
          <cell r="D5875" t="str">
            <v>16</v>
          </cell>
          <cell r="E5875" t="str">
            <v>14</v>
          </cell>
          <cell r="F5875" t="str">
            <v>80</v>
          </cell>
          <cell r="G5875" t="str">
            <v>1</v>
          </cell>
          <cell r="H5875" t="str">
            <v>20</v>
          </cell>
          <cell r="I5875" t="str">
            <v>0</v>
          </cell>
          <cell r="J5875">
            <v>0</v>
          </cell>
          <cell r="K5875">
            <v>0</v>
          </cell>
          <cell r="L5875">
            <v>0</v>
          </cell>
          <cell r="M5875">
            <v>50000</v>
          </cell>
          <cell r="N5875">
            <v>50000</v>
          </cell>
          <cell r="O5875">
            <v>0</v>
          </cell>
        </row>
        <row r="5876">
          <cell r="A5876" t="str">
            <v>11</v>
          </cell>
          <cell r="B5876" t="str">
            <v>01</v>
          </cell>
          <cell r="C5876" t="str">
            <v>01</v>
          </cell>
          <cell r="D5876" t="str">
            <v>17</v>
          </cell>
          <cell r="E5876" t="str">
            <v>14</v>
          </cell>
          <cell r="F5876" t="str">
            <v>80</v>
          </cell>
          <cell r="G5876" t="str">
            <v>1</v>
          </cell>
          <cell r="H5876" t="str">
            <v>20</v>
          </cell>
          <cell r="I5876" t="str">
            <v>0</v>
          </cell>
          <cell r="J5876">
            <v>0</v>
          </cell>
          <cell r="K5876">
            <v>0</v>
          </cell>
          <cell r="L5876">
            <v>0</v>
          </cell>
          <cell r="M5876">
            <v>50000</v>
          </cell>
          <cell r="N5876">
            <v>0</v>
          </cell>
          <cell r="O5876">
            <v>0</v>
          </cell>
        </row>
        <row r="5877">
          <cell r="A5877" t="str">
            <v>11</v>
          </cell>
          <cell r="B5877" t="str">
            <v>01</v>
          </cell>
          <cell r="C5877" t="str">
            <v>01</v>
          </cell>
          <cell r="D5877" t="str">
            <v>01</v>
          </cell>
          <cell r="E5877" t="str">
            <v>14</v>
          </cell>
          <cell r="F5877" t="str">
            <v>08</v>
          </cell>
          <cell r="G5877" t="str">
            <v>1</v>
          </cell>
          <cell r="H5877" t="str">
            <v>20</v>
          </cell>
          <cell r="I5877" t="str">
            <v>0</v>
          </cell>
          <cell r="J5877">
            <v>0</v>
          </cell>
          <cell r="K5877">
            <v>0</v>
          </cell>
          <cell r="L5877">
            <v>0</v>
          </cell>
          <cell r="M5877">
            <v>75000</v>
          </cell>
          <cell r="N5877">
            <v>0</v>
          </cell>
          <cell r="O5877">
            <v>0</v>
          </cell>
        </row>
        <row r="5878">
          <cell r="A5878" t="str">
            <v>11</v>
          </cell>
          <cell r="B5878" t="str">
            <v>01</v>
          </cell>
          <cell r="C5878" t="str">
            <v>01</v>
          </cell>
          <cell r="D5878" t="str">
            <v>20</v>
          </cell>
          <cell r="E5878" t="str">
            <v>14</v>
          </cell>
          <cell r="F5878" t="str">
            <v>80</v>
          </cell>
          <cell r="G5878" t="str">
            <v>1</v>
          </cell>
          <cell r="H5878" t="str">
            <v>20</v>
          </cell>
          <cell r="I5878" t="str">
            <v>0</v>
          </cell>
          <cell r="J5878">
            <v>0</v>
          </cell>
          <cell r="K5878">
            <v>0</v>
          </cell>
          <cell r="L5878">
            <v>0</v>
          </cell>
          <cell r="M5878">
            <v>40000</v>
          </cell>
          <cell r="N5878">
            <v>0</v>
          </cell>
          <cell r="O5878">
            <v>0</v>
          </cell>
        </row>
        <row r="5879">
          <cell r="A5879" t="str">
            <v>11</v>
          </cell>
          <cell r="B5879" t="str">
            <v>01</v>
          </cell>
          <cell r="C5879" t="str">
            <v>01</v>
          </cell>
          <cell r="D5879" t="str">
            <v>21</v>
          </cell>
          <cell r="E5879" t="str">
            <v>14</v>
          </cell>
          <cell r="F5879" t="str">
            <v>80</v>
          </cell>
          <cell r="G5879" t="str">
            <v>1</v>
          </cell>
          <cell r="H5879" t="str">
            <v>20</v>
          </cell>
          <cell r="I5879" t="str">
            <v>0</v>
          </cell>
          <cell r="J5879">
            <v>0</v>
          </cell>
          <cell r="K5879">
            <v>0</v>
          </cell>
          <cell r="L5879">
            <v>0</v>
          </cell>
          <cell r="M5879">
            <v>20000</v>
          </cell>
          <cell r="N5879">
            <v>20000</v>
          </cell>
          <cell r="O5879">
            <v>0</v>
          </cell>
        </row>
        <row r="5880">
          <cell r="A5880" t="str">
            <v>11</v>
          </cell>
          <cell r="B5880" t="str">
            <v>01</v>
          </cell>
          <cell r="C5880" t="str">
            <v>01</v>
          </cell>
          <cell r="D5880" t="str">
            <v>22</v>
          </cell>
          <cell r="E5880" t="str">
            <v>14</v>
          </cell>
          <cell r="F5880" t="str">
            <v>80</v>
          </cell>
          <cell r="G5880" t="str">
            <v>1</v>
          </cell>
          <cell r="H5880" t="str">
            <v>20</v>
          </cell>
          <cell r="I5880" t="str">
            <v>0</v>
          </cell>
          <cell r="J5880">
            <v>0</v>
          </cell>
          <cell r="K5880">
            <v>0</v>
          </cell>
          <cell r="L5880">
            <v>0</v>
          </cell>
          <cell r="M5880">
            <v>50000</v>
          </cell>
          <cell r="N5880">
            <v>50000</v>
          </cell>
          <cell r="O5880">
            <v>0</v>
          </cell>
        </row>
        <row r="5881">
          <cell r="A5881" t="str">
            <v>11</v>
          </cell>
          <cell r="B5881" t="str">
            <v>01</v>
          </cell>
          <cell r="C5881" t="str">
            <v>01</v>
          </cell>
          <cell r="D5881" t="str">
            <v>23</v>
          </cell>
          <cell r="E5881" t="str">
            <v>14</v>
          </cell>
          <cell r="F5881" t="str">
            <v>80</v>
          </cell>
          <cell r="G5881" t="str">
            <v>1</v>
          </cell>
          <cell r="H5881" t="str">
            <v>20</v>
          </cell>
          <cell r="I5881" t="str">
            <v>0</v>
          </cell>
          <cell r="J5881">
            <v>0</v>
          </cell>
          <cell r="K5881">
            <v>0</v>
          </cell>
          <cell r="L5881">
            <v>0</v>
          </cell>
          <cell r="M5881">
            <v>20000</v>
          </cell>
          <cell r="N5881">
            <v>20000</v>
          </cell>
          <cell r="O5881">
            <v>0</v>
          </cell>
        </row>
        <row r="5882">
          <cell r="A5882" t="str">
            <v>11</v>
          </cell>
          <cell r="B5882" t="str">
            <v>01</v>
          </cell>
          <cell r="C5882" t="str">
            <v>01</v>
          </cell>
          <cell r="D5882" t="str">
            <v>24</v>
          </cell>
          <cell r="E5882" t="str">
            <v>14</v>
          </cell>
          <cell r="F5882" t="str">
            <v>80</v>
          </cell>
          <cell r="G5882" t="str">
            <v>1</v>
          </cell>
          <cell r="H5882" t="str">
            <v>20</v>
          </cell>
          <cell r="I5882" t="str">
            <v>0</v>
          </cell>
          <cell r="J5882">
            <v>0</v>
          </cell>
          <cell r="K5882">
            <v>0</v>
          </cell>
          <cell r="L5882">
            <v>0</v>
          </cell>
          <cell r="M5882">
            <v>20000</v>
          </cell>
          <cell r="N5882">
            <v>20000</v>
          </cell>
          <cell r="O5882">
            <v>0</v>
          </cell>
        </row>
        <row r="5883">
          <cell r="A5883" t="str">
            <v>11</v>
          </cell>
          <cell r="B5883" t="str">
            <v>01</v>
          </cell>
          <cell r="C5883" t="str">
            <v>01</v>
          </cell>
          <cell r="D5883" t="str">
            <v>25</v>
          </cell>
          <cell r="E5883" t="str">
            <v>14</v>
          </cell>
          <cell r="F5883" t="str">
            <v>80</v>
          </cell>
          <cell r="G5883" t="str">
            <v>1</v>
          </cell>
          <cell r="H5883" t="str">
            <v>20</v>
          </cell>
          <cell r="I5883" t="str">
            <v>0</v>
          </cell>
          <cell r="J5883">
            <v>0</v>
          </cell>
          <cell r="K5883">
            <v>0</v>
          </cell>
          <cell r="L5883">
            <v>0</v>
          </cell>
          <cell r="M5883">
            <v>35000</v>
          </cell>
          <cell r="N5883">
            <v>35000</v>
          </cell>
          <cell r="O5883">
            <v>0</v>
          </cell>
        </row>
        <row r="5884">
          <cell r="A5884" t="str">
            <v>11</v>
          </cell>
          <cell r="B5884" t="str">
            <v>02</v>
          </cell>
          <cell r="C5884" t="str">
            <v>01</v>
          </cell>
          <cell r="D5884" t="str">
            <v>02</v>
          </cell>
          <cell r="E5884" t="str">
            <v>20</v>
          </cell>
          <cell r="F5884" t="str">
            <v>00</v>
          </cell>
          <cell r="G5884" t="str">
            <v>1</v>
          </cell>
          <cell r="H5884" t="str">
            <v>29</v>
          </cell>
          <cell r="I5884" t="str">
            <v>0</v>
          </cell>
          <cell r="J5884">
            <v>0</v>
          </cell>
          <cell r="K5884">
            <v>500047</v>
          </cell>
          <cell r="L5884">
            <v>470000</v>
          </cell>
          <cell r="M5884">
            <v>30000</v>
          </cell>
          <cell r="N5884">
            <v>30000</v>
          </cell>
          <cell r="O5884">
            <v>0</v>
          </cell>
        </row>
        <row r="5885">
          <cell r="A5885" t="str">
            <v>11</v>
          </cell>
          <cell r="B5885" t="str">
            <v>01</v>
          </cell>
          <cell r="C5885" t="str">
            <v>01</v>
          </cell>
          <cell r="D5885" t="str">
            <v>01</v>
          </cell>
          <cell r="E5885" t="str">
            <v>14</v>
          </cell>
          <cell r="F5885" t="str">
            <v>80</v>
          </cell>
          <cell r="G5885" t="str">
            <v>1</v>
          </cell>
          <cell r="H5885" t="str">
            <v>22</v>
          </cell>
          <cell r="I5885" t="str">
            <v>1</v>
          </cell>
          <cell r="J5885">
            <v>0</v>
          </cell>
          <cell r="K5885">
            <v>0</v>
          </cell>
          <cell r="L5885">
            <v>0</v>
          </cell>
          <cell r="M5885">
            <v>300000</v>
          </cell>
          <cell r="N5885">
            <v>300000</v>
          </cell>
          <cell r="O5885">
            <v>300000</v>
          </cell>
        </row>
        <row r="5886">
          <cell r="A5886" t="str">
            <v>11</v>
          </cell>
          <cell r="B5886" t="str">
            <v>01</v>
          </cell>
          <cell r="C5886" t="str">
            <v>01</v>
          </cell>
          <cell r="D5886" t="str">
            <v>01</v>
          </cell>
          <cell r="E5886" t="str">
            <v>14</v>
          </cell>
          <cell r="F5886" t="str">
            <v>80</v>
          </cell>
          <cell r="G5886" t="str">
            <v>1</v>
          </cell>
          <cell r="H5886" t="str">
            <v>12</v>
          </cell>
          <cell r="I5886" t="str">
            <v>1</v>
          </cell>
          <cell r="J5886">
            <v>0</v>
          </cell>
          <cell r="K5886">
            <v>0</v>
          </cell>
          <cell r="L5886">
            <v>0</v>
          </cell>
          <cell r="M5886">
            <v>150000</v>
          </cell>
          <cell r="N5886">
            <v>150000</v>
          </cell>
          <cell r="O5886">
            <v>150000</v>
          </cell>
        </row>
        <row r="5887">
          <cell r="A5887" t="str">
            <v>11</v>
          </cell>
          <cell r="B5887" t="str">
            <v>01</v>
          </cell>
          <cell r="C5887" t="str">
            <v>01</v>
          </cell>
          <cell r="D5887" t="str">
            <v>01</v>
          </cell>
          <cell r="E5887" t="str">
            <v>14</v>
          </cell>
          <cell r="F5887" t="str">
            <v>80</v>
          </cell>
          <cell r="G5887" t="str">
            <v>1</v>
          </cell>
          <cell r="H5887" t="str">
            <v>10</v>
          </cell>
          <cell r="I5887" t="str">
            <v>1</v>
          </cell>
          <cell r="J5887">
            <v>0</v>
          </cell>
          <cell r="K5887">
            <v>0</v>
          </cell>
          <cell r="L5887">
            <v>0</v>
          </cell>
          <cell r="M5887">
            <v>1571429</v>
          </cell>
          <cell r="N5887">
            <v>1500000</v>
          </cell>
          <cell r="O5887">
            <v>500000</v>
          </cell>
        </row>
        <row r="5888">
          <cell r="A5888" t="str">
            <v>11</v>
          </cell>
          <cell r="B5888" t="str">
            <v>01</v>
          </cell>
          <cell r="C5888" t="str">
            <v>10</v>
          </cell>
          <cell r="D5888" t="str">
            <v>01</v>
          </cell>
          <cell r="E5888" t="str">
            <v>20</v>
          </cell>
          <cell r="F5888" t="str">
            <v>03</v>
          </cell>
          <cell r="G5888" t="str">
            <v>0</v>
          </cell>
          <cell r="H5888" t="str">
            <v>12</v>
          </cell>
          <cell r="I5888" t="str">
            <v>1</v>
          </cell>
          <cell r="J5888">
            <v>0</v>
          </cell>
          <cell r="K5888">
            <v>0</v>
          </cell>
          <cell r="L5888">
            <v>150000</v>
          </cell>
          <cell r="M5888">
            <v>150000</v>
          </cell>
          <cell r="N5888">
            <v>150000</v>
          </cell>
          <cell r="O5888">
            <v>150000</v>
          </cell>
        </row>
        <row r="5889">
          <cell r="A5889" t="str">
            <v>11</v>
          </cell>
          <cell r="B5889" t="str">
            <v>01</v>
          </cell>
          <cell r="C5889" t="str">
            <v>10</v>
          </cell>
          <cell r="D5889" t="str">
            <v>01</v>
          </cell>
          <cell r="E5889" t="str">
            <v>20</v>
          </cell>
          <cell r="F5889" t="str">
            <v>05</v>
          </cell>
          <cell r="G5889" t="str">
            <v>0</v>
          </cell>
          <cell r="H5889" t="str">
            <v>12</v>
          </cell>
          <cell r="I5889" t="str">
            <v>1</v>
          </cell>
          <cell r="J5889">
            <v>0</v>
          </cell>
          <cell r="K5889">
            <v>0</v>
          </cell>
          <cell r="L5889">
            <v>600000</v>
          </cell>
          <cell r="M5889">
            <v>400000</v>
          </cell>
          <cell r="N5889">
            <v>0</v>
          </cell>
          <cell r="O5889">
            <v>0</v>
          </cell>
        </row>
        <row r="5890">
          <cell r="A5890" t="str">
            <v>11</v>
          </cell>
          <cell r="B5890" t="str">
            <v>01</v>
          </cell>
          <cell r="C5890" t="str">
            <v>10</v>
          </cell>
          <cell r="D5890" t="str">
            <v>01</v>
          </cell>
          <cell r="E5890" t="str">
            <v>14</v>
          </cell>
          <cell r="F5890" t="str">
            <v>18</v>
          </cell>
          <cell r="G5890" t="str">
            <v>0</v>
          </cell>
          <cell r="H5890" t="str">
            <v>12</v>
          </cell>
          <cell r="I5890" t="str">
            <v>1</v>
          </cell>
          <cell r="J5890">
            <v>0</v>
          </cell>
          <cell r="K5890">
            <v>0</v>
          </cell>
          <cell r="L5890">
            <v>50000</v>
          </cell>
          <cell r="M5890">
            <v>50000</v>
          </cell>
          <cell r="N5890">
            <v>0</v>
          </cell>
          <cell r="O5890">
            <v>0</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orted exp"/>
      <sheetName val="sorted Revenue"/>
      <sheetName val="govt exp"/>
      <sheetName val="Sheet18"/>
      <sheetName val="Main"/>
      <sheetName val="Revolving Fund GFS"/>
      <sheetName val="Grants GFS"/>
      <sheetName val="Government only"/>
      <sheetName val="Revenue"/>
      <sheetName val="tbl_Item_Code"/>
      <sheetName val="mc_Totals"/>
      <sheetName val="mc_Narration"/>
      <sheetName val="tbl_Location"/>
      <sheetName val="tbl_Funding_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A2" t="str">
            <v>0011</v>
          </cell>
          <cell r="B2" t="str">
            <v>Tukuhau mei he vahenga (PAYE tax)</v>
          </cell>
        </row>
        <row r="3">
          <cell r="A3" t="str">
            <v>0012</v>
          </cell>
          <cell r="B3" t="str">
            <v>Tukuhau mei he ngaahi pisinisi fakataautaha (Sole Trader Tax)</v>
          </cell>
        </row>
        <row r="4">
          <cell r="A4" t="str">
            <v>0013</v>
          </cell>
          <cell r="B4" t="str">
            <v>Tukuhau mei he pisinisi fakatokolahi (Partnership Tax)</v>
          </cell>
        </row>
        <row r="5">
          <cell r="A5" t="str">
            <v>0019</v>
          </cell>
          <cell r="B5" t="str">
            <v>Tukuhau mei he pisinisi ngaahi kautaha (Corporate Tax (Company))</v>
          </cell>
        </row>
        <row r="6">
          <cell r="A6" t="str">
            <v>0100</v>
          </cell>
          <cell r="B6" t="str">
            <v>Tute koloa hu mai ngaahi pisinisi (Business Import Duties)</v>
          </cell>
        </row>
        <row r="7">
          <cell r="A7" t="str">
            <v>0101</v>
          </cell>
          <cell r="B7" t="str">
            <v>Tute koloa hu mai 'ikai fakapisinisi (Non-business Import Duties)</v>
          </cell>
        </row>
        <row r="8">
          <cell r="A8" t="str">
            <v>0201</v>
          </cell>
          <cell r="B8" t="str">
            <v>Laiseni koloa hu mai fakapisinisi (Business Import Licences)</v>
          </cell>
        </row>
        <row r="9">
          <cell r="A9" t="str">
            <v>0202</v>
          </cell>
          <cell r="B9" t="str">
            <v>Laiseni koloa hu mai 'ikai fakapisinisi (Non-business Import Licences)</v>
          </cell>
        </row>
        <row r="10">
          <cell r="A10" t="str">
            <v>0210</v>
          </cell>
          <cell r="B10" t="str">
            <v>Totongi ngaahi kautaha mo e hingoa (Company and Trade Mark Fees)</v>
          </cell>
        </row>
        <row r="11">
          <cell r="A11" t="str">
            <v>0220</v>
          </cell>
          <cell r="B11" t="str">
            <v>Laiseni Fetu'utaki Fakataautaha (Communications Individual Licence)</v>
          </cell>
        </row>
        <row r="12">
          <cell r="A12" t="str">
            <v>0250</v>
          </cell>
          <cell r="B12" t="str">
            <v>Laiseni fefakatau'aki (Trading Licences)</v>
          </cell>
        </row>
        <row r="13">
          <cell r="A13" t="str">
            <v>0251</v>
          </cell>
          <cell r="B13" t="str">
            <v>Laiseni koloa hu atu (Export Licences)</v>
          </cell>
        </row>
        <row r="14">
          <cell r="A14" t="str">
            <v>0252</v>
          </cell>
          <cell r="B14" t="str">
            <v>Laiseni koloa hu mai (Import Licences)</v>
          </cell>
        </row>
        <row r="15">
          <cell r="A15" t="str">
            <v>0253</v>
          </cell>
          <cell r="B15" t="str">
            <v>Tukuhau taulanga mo e ngaue ( Business Port &amp; Services Tax)</v>
          </cell>
        </row>
        <row r="16">
          <cell r="A16" t="str">
            <v>0254</v>
          </cell>
          <cell r="B16" t="str">
            <v>Tukuhau taulanga mo e ngaue ( Non-Business Port &amp; Services Tax)</v>
          </cell>
        </row>
        <row r="17">
          <cell r="A17" t="str">
            <v>0300</v>
          </cell>
          <cell r="B17" t="str">
            <v>Tukuhau fakatau atu fakapisinisi (Business Sales Tax)</v>
          </cell>
        </row>
        <row r="18">
          <cell r="A18" t="str">
            <v>0301</v>
          </cell>
          <cell r="B18" t="str">
            <v>Tukuhau fakatau atu 'ikai fakapisinisi (Non-Business Sales Tax)</v>
          </cell>
        </row>
        <row r="19">
          <cell r="A19" t="str">
            <v>0400</v>
          </cell>
          <cell r="B19" t="str">
            <v>Tukuhau lolo fakatau atu (Fuel Sales Tax)</v>
          </cell>
        </row>
        <row r="20">
          <cell r="A20" t="str">
            <v>0401</v>
          </cell>
          <cell r="B20" t="str">
            <v>Tute 'Ekisia (Excise Duty)</v>
          </cell>
        </row>
        <row r="21">
          <cell r="A21" t="str">
            <v>0402</v>
          </cell>
          <cell r="B21" t="str">
            <v>Tute Sitapa (Stamp Duty)</v>
          </cell>
        </row>
        <row r="22">
          <cell r="A22" t="str">
            <v>0601</v>
          </cell>
          <cell r="B22" t="str">
            <v>Tupu mei he pa'anga tokoni ki he koloa hu atu (Interest payment from Export Diversification Fund)</v>
          </cell>
        </row>
        <row r="23">
          <cell r="A23" t="str">
            <v>0602</v>
          </cell>
          <cell r="B23" t="str">
            <v>Tupu mei he Kautaha Vakapuna Royal Tonga (Interest payment from Royal Tongan Airlines)</v>
          </cell>
        </row>
        <row r="24">
          <cell r="A24" t="str">
            <v>0603</v>
          </cell>
          <cell r="B24" t="str">
            <v>Tupu mei he Kautaha Toutai Sea Star (Interest payment from Sea Star Fishing Co. Ltd.)</v>
          </cell>
        </row>
        <row r="25">
          <cell r="A25" t="str">
            <v>0604</v>
          </cell>
          <cell r="B25" t="str">
            <v>Tupu mei he Komisoni Fakamafolalea 'o Tonga (Interest payment from TBC)</v>
          </cell>
        </row>
        <row r="26">
          <cell r="A26" t="str">
            <v>0605</v>
          </cell>
          <cell r="B26" t="str">
            <v>Tupu mei he Poate 'Uhila 'a Tonga (Interest payment from TEPB)</v>
          </cell>
        </row>
        <row r="27">
          <cell r="A27" t="str">
            <v>0606</v>
          </cell>
          <cell r="B27" t="str">
            <v>Tupu mei he Komisoni Fetu'utaki 'a Tonga (Interest payment from TTC)</v>
          </cell>
        </row>
        <row r="28">
          <cell r="A28" t="str">
            <v>0607</v>
          </cell>
          <cell r="B28" t="str">
            <v>Tupu mei he Poate Vai 'a Tonga (Interest payment from TWB)</v>
          </cell>
        </row>
        <row r="29">
          <cell r="A29" t="str">
            <v>0608</v>
          </cell>
          <cell r="B29" t="str">
            <v>Tupu mei he Pangike Fakalakalaka 'a Tonga (Interest payment from TDB)</v>
          </cell>
        </row>
        <row r="30">
          <cell r="A30" t="str">
            <v>0609</v>
          </cell>
          <cell r="B30" t="str">
            <v>Tupu mei he Ma'u Mafai ki he Ngaahi Taulanga (Interest payment from Ports Authority)</v>
          </cell>
        </row>
        <row r="31">
          <cell r="A31" t="str">
            <v>0610</v>
          </cell>
          <cell r="B31" t="str">
            <v>Tupu mei he Maketi Talamahu (Interest payment from Talamahu Market)</v>
          </cell>
        </row>
        <row r="32">
          <cell r="A32" t="str">
            <v>0611</v>
          </cell>
          <cell r="B32" t="str">
            <v>Tupu mei he fakahu pa'anga 'i he ANZ  (Interest from deposits at ANZ)</v>
          </cell>
        </row>
        <row r="33">
          <cell r="A33" t="str">
            <v>0612</v>
          </cell>
          <cell r="B33" t="str">
            <v>Tupu mei he fakahu pa'anga 'i he Pangike Tonga (Interest from deposits at BOT)</v>
          </cell>
        </row>
        <row r="34">
          <cell r="A34" t="str">
            <v>0613</v>
          </cell>
          <cell r="B34" t="str">
            <v>Tupu mei he fakahu pa'anga 'i he MBf (Interest from deposits at MBf)</v>
          </cell>
        </row>
        <row r="35">
          <cell r="A35" t="str">
            <v>0614</v>
          </cell>
          <cell r="B35" t="str">
            <v>Tupu mei he fakahu pa'anga 'i he TDB (Interest from deposits at TDB)</v>
          </cell>
        </row>
        <row r="36">
          <cell r="A36" t="str">
            <v>0615</v>
          </cell>
          <cell r="B36" t="str">
            <v>Tupu mei he fakahu pa'anga talasiti 'a Tonga (Interest from TTF)</v>
          </cell>
        </row>
        <row r="37">
          <cell r="A37" t="str">
            <v>0616</v>
          </cell>
          <cell r="B37" t="str">
            <v>Tupu mei he ngaahi pangike fakalotofonua (Interest from other local banks)</v>
          </cell>
        </row>
        <row r="38">
          <cell r="A38" t="str">
            <v>0621</v>
          </cell>
          <cell r="B38" t="str">
            <v>Totongi sino'i pa'anga mei he pa'anga tokoni ki he koloa hu atu (Principal repayment from Export Diversification Fund)</v>
          </cell>
        </row>
        <row r="39">
          <cell r="A39" t="str">
            <v>0622</v>
          </cell>
          <cell r="B39" t="str">
            <v>Totongi sino'i pa'anga mei he Kautaha Vakapuna Royal Tonga (Principal repayment from Royal Tongan Airlines)</v>
          </cell>
        </row>
        <row r="40">
          <cell r="A40" t="str">
            <v>0623</v>
          </cell>
          <cell r="B40" t="str">
            <v>Totongi sino'i pa'anga mei he Kautaha Toutai Sea Star (Principal repayment from Sea Star Fishing Co. Ltd.)</v>
          </cell>
        </row>
        <row r="41">
          <cell r="A41" t="str">
            <v>0624</v>
          </cell>
          <cell r="B41" t="str">
            <v>Totongi sino'i pa'anga mei he Komisoni Fakamafolalea 'o Tonga (Principal repayment from TBC)</v>
          </cell>
        </row>
        <row r="42">
          <cell r="A42" t="str">
            <v>0625</v>
          </cell>
          <cell r="B42" t="str">
            <v>Totongi sino'i pa'anga mei he Poate 'Uhila 'a Tonga (Principal repayment from TEPB)</v>
          </cell>
        </row>
        <row r="43">
          <cell r="A43" t="str">
            <v>0626</v>
          </cell>
          <cell r="B43" t="str">
            <v>Totongi sino'i pa'anga mei he Komisoni Fetu'utaki 'a Tonga (Principal repayment from TTC)</v>
          </cell>
        </row>
        <row r="44">
          <cell r="A44" t="str">
            <v>0627</v>
          </cell>
          <cell r="B44" t="str">
            <v>Totongi sino'i pa'anga mei he Poate Vai 'a Tonga (Principal repayment from TWB)</v>
          </cell>
        </row>
        <row r="45">
          <cell r="A45" t="str">
            <v>0628</v>
          </cell>
          <cell r="B45" t="str">
            <v>Totongi sino'i pa'anga mei he Pangike Fakalakalaka 'a Tonga (Principal repayment from TDB)</v>
          </cell>
        </row>
        <row r="46">
          <cell r="A46" t="str">
            <v>0629</v>
          </cell>
          <cell r="B46" t="str">
            <v>Totongi sino'i pa'anga mei he Ma'u Mafai ki he Ngaahi Taulanga (Principal repayment from Ports Authority)</v>
          </cell>
        </row>
        <row r="47">
          <cell r="A47" t="str">
            <v>0630</v>
          </cell>
          <cell r="B47" t="str">
            <v>Totongi sino'i pa'anga mei he Maketi Talamahu (Principal repayment from Talamahu Market)</v>
          </cell>
        </row>
        <row r="48">
          <cell r="A48" t="str">
            <v>0638</v>
          </cell>
          <cell r="B48" t="str">
            <v>Totongi ngaue fakapangike (Bank Agency Services)</v>
          </cell>
        </row>
        <row r="49">
          <cell r="A49" t="str">
            <v>0639</v>
          </cell>
          <cell r="B49" t="str">
            <v>Totongi komisoni (Commission)</v>
          </cell>
        </row>
        <row r="50">
          <cell r="A50" t="str">
            <v>0641</v>
          </cell>
          <cell r="B50" t="str">
            <v>'Inasi mei he kautaha 'Ea Pasifiki (Dividends from Air Pacific Ltd.)</v>
          </cell>
        </row>
        <row r="51">
          <cell r="A51" t="str">
            <v>0642</v>
          </cell>
          <cell r="B51" t="str">
            <v>'Inasi mei he Pangike Tonga (Dividends from BOT)</v>
          </cell>
        </row>
        <row r="52">
          <cell r="A52" t="str">
            <v>0643</v>
          </cell>
          <cell r="B52" t="str">
            <v>'Inasi mei he CBT Ltd.  (Dividends from Coastal Biological (Tonga Ltd.))</v>
          </cell>
        </row>
        <row r="53">
          <cell r="A53" t="str">
            <v>0644</v>
          </cell>
          <cell r="B53" t="str">
            <v>'Inasi mei he EPTS Ltd. (Dividends from Exports Produce Treatment Services Ltd.)</v>
          </cell>
        </row>
        <row r="54">
          <cell r="A54" t="str">
            <v>0645</v>
          </cell>
          <cell r="B54" t="str">
            <v>'Inasi mei he kautaha FRISCO (Dividends from FRISCO Ltd.)</v>
          </cell>
        </row>
        <row r="55">
          <cell r="A55" t="str">
            <v>0646</v>
          </cell>
          <cell r="B55" t="str">
            <v>'Inasi mei he kautaha kasa HomeGas Ltd. (Dividends from HomeGas Ltd.)</v>
          </cell>
        </row>
        <row r="56">
          <cell r="A56" t="str">
            <v>0647</v>
          </cell>
          <cell r="B56" t="str">
            <v>'Inasi mei he kautaha IFC (Dividends from International Finance Corporation)</v>
          </cell>
        </row>
        <row r="57">
          <cell r="A57" t="str">
            <v>0648</v>
          </cell>
          <cell r="B57" t="str">
            <v>'Inasi mei he kautaha Duty Free Leiola (Dividends from Leiola Duty Free)</v>
          </cell>
        </row>
        <row r="58">
          <cell r="A58" t="str">
            <v>0649</v>
          </cell>
          <cell r="B58" t="str">
            <v>'Inasi mei he kautaha Pacific Forum Line (Dividends from Pacific Forum Line)</v>
          </cell>
        </row>
        <row r="59">
          <cell r="A59" t="str">
            <v>0650</v>
          </cell>
          <cell r="B59" t="str">
            <v>'Inasi mei he kautaha Royal Beer (Dividends from Royal Beer)</v>
          </cell>
        </row>
        <row r="60">
          <cell r="A60" t="str">
            <v>0651</v>
          </cell>
          <cell r="B60" t="str">
            <v>'Inasi mei he kautaha RTA (Dividends from Royal Tongan Airlines)</v>
          </cell>
        </row>
        <row r="61">
          <cell r="A61" t="str">
            <v>0652</v>
          </cell>
          <cell r="B61" t="str">
            <v>'Inasi mei he kautaha SFCL (Dividends from Sea Star Fishing Company Ltd.)</v>
          </cell>
        </row>
        <row r="62">
          <cell r="A62" t="str">
            <v>0653</v>
          </cell>
          <cell r="B62" t="str">
            <v>'Inasi mei he kautaha SCP (Dividends from Shipping Corporation of Polynesia)</v>
          </cell>
        </row>
        <row r="63">
          <cell r="A63" t="str">
            <v>0654</v>
          </cell>
          <cell r="B63" t="str">
            <v>'Inasi mei he kautaha TDPC (Dividends from Tonga Dairy Processing Co. Ltd.)</v>
          </cell>
        </row>
        <row r="64">
          <cell r="A64" t="str">
            <v>0655</v>
          </cell>
          <cell r="B64" t="str">
            <v>'Inasi mei he kautaha TIL (Dividends from Tonga Investment Ltd.)</v>
          </cell>
        </row>
        <row r="65">
          <cell r="A65" t="str">
            <v>0656</v>
          </cell>
          <cell r="B65" t="str">
            <v>'Inasi mei he kautaha Tonga Oil (Dividends from Tonga Oil Ltd.)</v>
          </cell>
        </row>
        <row r="66">
          <cell r="A66" t="str">
            <v>0657</v>
          </cell>
          <cell r="B66" t="str">
            <v>'Inasi mei he kautaha Tonga Timber (Dividends from Tonga Timber Ltd.)</v>
          </cell>
        </row>
        <row r="67">
          <cell r="A67" t="str">
            <v>0658</v>
          </cell>
          <cell r="B67" t="str">
            <v>'Inasi mei he IDH (Dividends from International Dateline Hotel)</v>
          </cell>
        </row>
        <row r="68">
          <cell r="A68" t="str">
            <v>0659</v>
          </cell>
          <cell r="B68" t="str">
            <v>'Inasi mei he Ngaahi Kautaha Kehe (Dividends from Other Enterprises)</v>
          </cell>
        </row>
        <row r="69">
          <cell r="A69" t="str">
            <v>0671</v>
          </cell>
          <cell r="B69" t="str">
            <v>'Inasi mei he Poate Fakamafolalea 'a Tonga (Dividends from Tonga Broadcasting Commission)</v>
          </cell>
        </row>
        <row r="70">
          <cell r="A70" t="str">
            <v>0672</v>
          </cell>
          <cell r="B70" t="str">
            <v>'Inasi mei he Pangike Fakalakalaka 'a Tonga (Dividends from Tonga Development Bank)</v>
          </cell>
        </row>
        <row r="71">
          <cell r="A71" t="str">
            <v>0673</v>
          </cell>
          <cell r="B71" t="str">
            <v>'Inasi mei he Poate 'Uhila 'a Tonga (Dividends from Tonga Electric Power Board)</v>
          </cell>
        </row>
        <row r="72">
          <cell r="A72" t="str">
            <v>0674</v>
          </cell>
          <cell r="B72" t="str">
            <v>'Inasi mei he Pangike Pule Fakafonua 'a Tonga (Dividends from National Reserve Bank of Tonga)</v>
          </cell>
        </row>
        <row r="73">
          <cell r="A73" t="str">
            <v>0675</v>
          </cell>
          <cell r="B73" t="str">
            <v>'Inasi mei he Komisoni Fetu'utaki 'a Tonga (Dividends from Tonga Telecommunication Commission)</v>
          </cell>
        </row>
        <row r="74">
          <cell r="A74" t="str">
            <v>0676</v>
          </cell>
          <cell r="B74" t="str">
            <v>'Inasi mei he Poate Vai 'a Tonga (Dividends from Tonga Water Board)</v>
          </cell>
        </row>
        <row r="75">
          <cell r="A75" t="str">
            <v>0677</v>
          </cell>
          <cell r="B75" t="str">
            <v>'Inasi mei he Ma'u Mafai Ngaahi Taulanga (Dividends fromPorts Authority)</v>
          </cell>
        </row>
        <row r="76">
          <cell r="A76" t="str">
            <v>0678</v>
          </cell>
          <cell r="B76" t="str">
            <v>'Inasi mei he Poate Kehe (Dividends from Other Statutory Boards)</v>
          </cell>
        </row>
        <row r="77">
          <cell r="A77" t="str">
            <v>0681</v>
          </cell>
          <cell r="B77" t="str">
            <v>'Inasi mei he Kautaha Cable moe Wireless (Cable and Wireless Royalties)</v>
          </cell>
        </row>
        <row r="78">
          <cell r="A78" t="str">
            <v>0682</v>
          </cell>
          <cell r="B78" t="str">
            <v>Totongi 'inasi mei he talite FFA (FFA Treaty)</v>
          </cell>
        </row>
        <row r="79">
          <cell r="A79" t="str">
            <v>0690</v>
          </cell>
          <cell r="B79" t="str">
            <v>Totongi lisi ngaahi 'api tukuhau (Lease/Rent of Tax Allotments)</v>
          </cell>
        </row>
        <row r="80">
          <cell r="A80" t="str">
            <v>0700</v>
          </cell>
          <cell r="B80" t="str">
            <v>Fakatau atu fua 'o e fonua mo e koloa (Sales of Produce and Products)</v>
          </cell>
        </row>
        <row r="81">
          <cell r="A81" t="str">
            <v>0701</v>
          </cell>
          <cell r="B81" t="str">
            <v>Totongi ngaue'aki (Rental)</v>
          </cell>
        </row>
        <row r="82">
          <cell r="A82" t="str">
            <v>0704</v>
          </cell>
          <cell r="B82" t="str">
            <v>Fakatau atu 'o e ma'u'anga ivi mei he la'a (Sales of Solar Energy)</v>
          </cell>
        </row>
        <row r="83">
          <cell r="A83" t="str">
            <v>0705</v>
          </cell>
          <cell r="B83" t="str">
            <v>Fakatau atu 'o e ngaahi tohi lao (Sale of legal documents)</v>
          </cell>
        </row>
        <row r="84">
          <cell r="A84" t="str">
            <v>0706</v>
          </cell>
          <cell r="B84" t="str">
            <v>Fakatau atu 'o e sitapa (Sale of Stamps)</v>
          </cell>
        </row>
        <row r="85">
          <cell r="A85" t="str">
            <v>0707</v>
          </cell>
          <cell r="B85" t="str">
            <v>Fakatau atu 'o e mape (Sale of maps)</v>
          </cell>
        </row>
        <row r="86">
          <cell r="A86" t="str">
            <v>0708</v>
          </cell>
          <cell r="B86" t="str">
            <v>Fakatau atu 'o e 'one'one (Sale of sand)</v>
          </cell>
        </row>
        <row r="87">
          <cell r="A87" t="str">
            <v>0709</v>
          </cell>
          <cell r="B87" t="str">
            <v>Fakatau atu 'o e nusipepa (Newspaper sales)</v>
          </cell>
        </row>
        <row r="88">
          <cell r="A88" t="str">
            <v>0710</v>
          </cell>
          <cell r="B88" t="str">
            <v>Fakatau atu 'o e ngaahi koloa faka'ofisi (Sale of Supplies)</v>
          </cell>
        </row>
        <row r="89">
          <cell r="A89" t="str">
            <v>0711</v>
          </cell>
          <cell r="B89" t="str">
            <v>Fakatau atu 'o e lolo (Sales of Fuel)</v>
          </cell>
        </row>
        <row r="90">
          <cell r="A90" t="str">
            <v>0712</v>
          </cell>
          <cell r="B90" t="str">
            <v>Fakatau atu 'o e kongokonga (Sales of Spare Parts)</v>
          </cell>
        </row>
        <row r="91">
          <cell r="A91" t="str">
            <v>0713</v>
          </cell>
          <cell r="B91" t="str">
            <v>Fakatau atu 'o e fafanga kelekele (Sales of Fertilizers)</v>
          </cell>
        </row>
        <row r="92">
          <cell r="A92" t="str">
            <v>0718</v>
          </cell>
          <cell r="B92" t="str">
            <v>Totongi ngaue faka'atita (Audit Fees)</v>
          </cell>
        </row>
        <row r="93">
          <cell r="A93" t="str">
            <v>0719</v>
          </cell>
          <cell r="B93" t="str">
            <v>Totongi nofo'anga (Hostel Fees)</v>
          </cell>
        </row>
        <row r="94">
          <cell r="A94" t="str">
            <v>0720</v>
          </cell>
          <cell r="B94" t="str">
            <v>Totongi fakamaau'anga (Court Fees)</v>
          </cell>
        </row>
        <row r="95">
          <cell r="A95" t="str">
            <v>0721</v>
          </cell>
          <cell r="B95" t="str">
            <v>Totongi ngaue'aki 'o e fale (Building Rent)</v>
          </cell>
        </row>
        <row r="96">
          <cell r="A96" t="str">
            <v>0722</v>
          </cell>
          <cell r="B96" t="str">
            <v>Totongi ngaue'aki ponite (Bond Rent)</v>
          </cell>
        </row>
        <row r="97">
          <cell r="A97" t="str">
            <v>0723</v>
          </cell>
          <cell r="B97" t="str">
            <v>Totongi ngaue'aki 'a e kelekele 'o e pule'anga (Government Land Rental)</v>
          </cell>
        </row>
        <row r="98">
          <cell r="A98" t="str">
            <v>0724</v>
          </cell>
          <cell r="B98" t="str">
            <v>Totongi mei he ngaahi 'api tukuhau (Poundage Land Rental)</v>
          </cell>
        </row>
        <row r="99">
          <cell r="A99" t="str">
            <v>0725</v>
          </cell>
          <cell r="B99" t="str">
            <v>Totongi puha meili (Rent of PO Boxes)</v>
          </cell>
        </row>
        <row r="100">
          <cell r="A100" t="str">
            <v>0726</v>
          </cell>
          <cell r="B100" t="str">
            <v>Totongi ngaue'aki ngaahi koloa 'a e Pule'anga (Hire of Government Assets)</v>
          </cell>
        </row>
        <row r="101">
          <cell r="A101" t="str">
            <v>0727</v>
          </cell>
          <cell r="B101" t="str">
            <v>Totongi ngaue'aki me'angaue fakamekaniki (Hire of mechanical equipment)</v>
          </cell>
        </row>
        <row r="102">
          <cell r="A102" t="str">
            <v>0728</v>
          </cell>
          <cell r="B102" t="str">
            <v>'Inasi mei he ngaahi lisi (Rent on tax allotment)</v>
          </cell>
        </row>
        <row r="103">
          <cell r="A103" t="str">
            <v>0729</v>
          </cell>
          <cell r="B103" t="str">
            <v>Totongi savea (Survey fees)</v>
          </cell>
        </row>
        <row r="104">
          <cell r="A104" t="str">
            <v>0730</v>
          </cell>
          <cell r="B104" t="str">
            <v>Totongi falemahaki (Hospital Fees)</v>
          </cell>
        </row>
        <row r="105">
          <cell r="A105" t="str">
            <v>0731</v>
          </cell>
          <cell r="B105" t="str">
            <v>Totongi tu'uta ngaahi vakapuna (Airport Landing Fees)</v>
          </cell>
        </row>
        <row r="106">
          <cell r="A106" t="str">
            <v>0732</v>
          </cell>
          <cell r="B106" t="str">
            <v>Totongi 'utu 'i mala'evakapuna (Airport Refuelling Fees)</v>
          </cell>
        </row>
        <row r="107">
          <cell r="A107" t="str">
            <v>0733</v>
          </cell>
          <cell r="B107" t="str">
            <v>Totongi hu (Attendance Fees)</v>
          </cell>
        </row>
        <row r="108">
          <cell r="A108" t="str">
            <v>0734</v>
          </cell>
          <cell r="B108" t="str">
            <v>Totongi Sivi (Examination Fees)</v>
          </cell>
        </row>
        <row r="109">
          <cell r="A109" t="str">
            <v>0735</v>
          </cell>
          <cell r="B109" t="str">
            <v>Totongi Maketi (Market Fees)</v>
          </cell>
        </row>
        <row r="110">
          <cell r="A110" t="str">
            <v>0736</v>
          </cell>
          <cell r="B110" t="str">
            <v>Totongi 'ä monumanu (Pound Fees)</v>
          </cell>
        </row>
        <row r="111">
          <cell r="A111" t="str">
            <v>0737</v>
          </cell>
          <cell r="B111" t="str">
            <v>Totongi sivi 'o e ngaahi koloa ngaohi (Production Inspection Fees)</v>
          </cell>
        </row>
        <row r="112">
          <cell r="A112" t="str">
            <v>0738</v>
          </cell>
          <cell r="B112" t="str">
            <v>Totongi Lesisita (Registration Fees)</v>
          </cell>
        </row>
        <row r="113">
          <cell r="A113" t="str">
            <v>0739</v>
          </cell>
          <cell r="B113" t="str">
            <v>Totongi Ako (School Fees)</v>
          </cell>
        </row>
        <row r="114">
          <cell r="A114" t="str">
            <v>0740</v>
          </cell>
          <cell r="B114" t="str">
            <v>Totongi silipa toho vaka (Slipping Fees)</v>
          </cell>
        </row>
        <row r="115">
          <cell r="A115" t="str">
            <v>0741</v>
          </cell>
          <cell r="B115" t="str">
            <v>Totongi hiki (Transfer Fees)</v>
          </cell>
        </row>
        <row r="116">
          <cell r="A116" t="str">
            <v>0742</v>
          </cell>
          <cell r="B116" t="str">
            <v>Totongi sivi fakamo'oni ako 'a Tonga (TSC Examination Fees)</v>
          </cell>
        </row>
        <row r="117">
          <cell r="A117" t="str">
            <v>0743</v>
          </cell>
          <cell r="B117" t="str">
            <v>Totongi ngaue ki he ngaahi fale (Building Service Charges)</v>
          </cell>
        </row>
        <row r="118">
          <cell r="A118" t="str">
            <v>0744</v>
          </cell>
          <cell r="B118" t="str">
            <v>Totongi ki he faka'ahu (Fumigation Charges)</v>
          </cell>
        </row>
        <row r="119">
          <cell r="A119" t="str">
            <v>0745</v>
          </cell>
          <cell r="B119" t="str">
            <v xml:space="preserve">Totongi ki he ngaahi ngaue ki he vaka (Ground Handling Service Charges) </v>
          </cell>
        </row>
        <row r="120">
          <cell r="A120" t="str">
            <v>0746</v>
          </cell>
          <cell r="B120" t="str">
            <v>Totongi ngaue fakamakenika (Mechanical Service Charges)</v>
          </cell>
        </row>
        <row r="121">
          <cell r="A121" t="str">
            <v>0747</v>
          </cell>
          <cell r="B121" t="str">
            <v>Totongi ngaahi ngaue ki he kau pasese (Passengers Service Charges)</v>
          </cell>
        </row>
        <row r="122">
          <cell r="A122" t="str">
            <v>0748</v>
          </cell>
          <cell r="B122" t="str">
            <v>Totongi Paaki (Printing Charges)</v>
          </cell>
        </row>
        <row r="123">
          <cell r="A123" t="str">
            <v>0749</v>
          </cell>
          <cell r="B123" t="str">
            <v>Ngaahi fakamole 'e toe ma'u mai (Recoverable Charges)</v>
          </cell>
        </row>
        <row r="124">
          <cell r="A124" t="str">
            <v>0750</v>
          </cell>
          <cell r="B124" t="str">
            <v>Totongi mo'ua mo e ngaahi ngaue (Fines and Charges)</v>
          </cell>
        </row>
        <row r="125">
          <cell r="A125" t="str">
            <v>0751</v>
          </cell>
          <cell r="B125" t="str">
            <v>Totongi mali mo e vete (Marriage and Divorce Fees)</v>
          </cell>
        </row>
        <row r="126">
          <cell r="A126" t="str">
            <v>0760</v>
          </cell>
          <cell r="B126" t="str">
            <v>Totongi paasipooti (Passport)</v>
          </cell>
        </row>
        <row r="127">
          <cell r="A127" t="str">
            <v>0761</v>
          </cell>
          <cell r="B127" t="str">
            <v>Totongi visa (Visas)</v>
          </cell>
        </row>
        <row r="128">
          <cell r="A128" t="str">
            <v>0764</v>
          </cell>
          <cell r="B128" t="str">
            <v>Totongi kau ifi (Band fees)</v>
          </cell>
        </row>
        <row r="129">
          <cell r="A129" t="str">
            <v>0766</v>
          </cell>
          <cell r="B129" t="str">
            <v>Totongi ki he savea fale (Building asset inspection charges)</v>
          </cell>
        </row>
        <row r="130">
          <cell r="A130" t="str">
            <v>0767</v>
          </cell>
          <cell r="B130" t="str">
            <v>Totongi ngofua langa fale (Building Permit Charges)</v>
          </cell>
        </row>
        <row r="131">
          <cell r="A131" t="str">
            <v>0771</v>
          </cell>
          <cell r="B131" t="str">
            <v>Laiseni fakatau naunau tau mo e me'afana (Arms Trading and Gun Licences)</v>
          </cell>
        </row>
        <row r="132">
          <cell r="A132" t="str">
            <v>0772</v>
          </cell>
          <cell r="B132" t="str">
            <v>Laiseni ngaue'aki 'o e pasikala (Bicycle Licences)</v>
          </cell>
        </row>
        <row r="133">
          <cell r="A133" t="str">
            <v>0773</v>
          </cell>
          <cell r="B133" t="str">
            <v>Laiseni ngaahi matatahi (Coastal Licences)</v>
          </cell>
        </row>
        <row r="134">
          <cell r="A134" t="str">
            <v>0774</v>
          </cell>
          <cell r="B134" t="str">
            <v>Laiseni ta 'akau (Logging Licences)</v>
          </cell>
        </row>
        <row r="135">
          <cell r="A135" t="str">
            <v>0775</v>
          </cell>
          <cell r="B135" t="str">
            <v>Laiseni kehe (Miscellaneous Licences)</v>
          </cell>
        </row>
        <row r="136">
          <cell r="A136" t="str">
            <v>0776</v>
          </cell>
          <cell r="B136" t="str">
            <v>Laiseni Faka'uli (Motor Driving Licences)</v>
          </cell>
        </row>
        <row r="137">
          <cell r="A137" t="str">
            <v>0777</v>
          </cell>
          <cell r="B137" t="str">
            <v>Laiseni me'alele mo e lesisita (Motor Licences and Registration)</v>
          </cell>
        </row>
        <row r="138">
          <cell r="A138" t="str">
            <v>0778</v>
          </cell>
          <cell r="B138" t="str">
            <v>Laiseni kavamalohi (Spiritous Liquor Licences)</v>
          </cell>
        </row>
        <row r="139">
          <cell r="A139" t="str">
            <v>0780</v>
          </cell>
          <cell r="B139" t="str">
            <v>Totongi tataki vaka (Pilotage)</v>
          </cell>
        </row>
        <row r="140">
          <cell r="A140" t="str">
            <v>0781</v>
          </cell>
          <cell r="B140" t="str">
            <v>Totongi tukuhau loki (Room Tax)</v>
          </cell>
        </row>
        <row r="141">
          <cell r="A141" t="str">
            <v>0782</v>
          </cell>
          <cell r="B141" t="str">
            <v>Totongi maama (Light Dues)</v>
          </cell>
        </row>
        <row r="142">
          <cell r="A142" t="str">
            <v>0783</v>
          </cell>
          <cell r="B142" t="str">
            <v>Totongi taulanga (Harbour Dues)</v>
          </cell>
        </row>
        <row r="143">
          <cell r="A143" t="str">
            <v>0784</v>
          </cell>
          <cell r="B143" t="str">
            <v>Totongi meili tohi (Letter Post)</v>
          </cell>
        </row>
        <row r="144">
          <cell r="A144" t="str">
            <v>0785</v>
          </cell>
          <cell r="B144" t="str">
            <v>Totongi meili fakamoimoi (Parcel Post)</v>
          </cell>
        </row>
        <row r="145">
          <cell r="A145" t="str">
            <v>0786</v>
          </cell>
          <cell r="B145" t="str">
            <v>Totongi uafu 'o e ngaahi koloa (Wharfage on goods)</v>
          </cell>
        </row>
        <row r="146">
          <cell r="A146" t="str">
            <v>0787</v>
          </cell>
          <cell r="B146" t="str">
            <v>Totongi tuku'anga koloa (Storage)</v>
          </cell>
        </row>
        <row r="147">
          <cell r="A147" t="str">
            <v>0788</v>
          </cell>
          <cell r="B147" t="str">
            <v>Totongi mamafa e uta (Tonnage)</v>
          </cell>
        </row>
        <row r="148">
          <cell r="A148" t="str">
            <v>0791</v>
          </cell>
          <cell r="B148" t="str">
            <v>No ki tu'a ngaahi misini (Hire of machinery)</v>
          </cell>
        </row>
        <row r="149">
          <cell r="A149" t="str">
            <v>0792</v>
          </cell>
          <cell r="B149" t="str">
            <v>No ki tu'a ngaahi teniti (Hire of tent)</v>
          </cell>
        </row>
        <row r="150">
          <cell r="A150" t="str">
            <v>0795</v>
          </cell>
          <cell r="B150" t="str">
            <v>Fakatau maka (Sale of Quarry)</v>
          </cell>
        </row>
        <row r="151">
          <cell r="A151" t="str">
            <v>0796</v>
          </cell>
          <cell r="B151" t="str">
            <v>Totongi ngaahi ngaue iiki (Minor civil works charges)</v>
          </cell>
        </row>
        <row r="152">
          <cell r="A152" t="str">
            <v>0797</v>
          </cell>
          <cell r="B152" t="str">
            <v>Totongi fale'i faka'enisinia (Engineering Consultation fees)</v>
          </cell>
        </row>
        <row r="153">
          <cell r="A153" t="str">
            <v>0798</v>
          </cell>
          <cell r="B153" t="str">
            <v>Totongi fale'i faka'akiteki (Architectural consultation fees)</v>
          </cell>
        </row>
        <row r="154">
          <cell r="A154" t="str">
            <v>0800</v>
          </cell>
          <cell r="B154" t="str">
            <v>Totongi pa'anga hu mai kehekehe (Sundry Revenue)</v>
          </cell>
        </row>
        <row r="155">
          <cell r="A155" t="str">
            <v>0801</v>
          </cell>
          <cell r="B155" t="str">
            <v>To'o vahenga ki he Vahenga Malolo (Employee Contribution to Retirement Fund)</v>
          </cell>
        </row>
        <row r="156">
          <cell r="A156" t="str">
            <v>0802</v>
          </cell>
          <cell r="B156" t="str">
            <v>Totongi malu'i ngaahi no (Guarantees)</v>
          </cell>
        </row>
        <row r="157">
          <cell r="A157" t="str">
            <v>0803</v>
          </cell>
          <cell r="B157" t="str">
            <v>Liliu ke kautaha fakakomesiale va'a 'a e Pule'anga (Commercialisation)</v>
          </cell>
        </row>
        <row r="158">
          <cell r="A158" t="str">
            <v>0804</v>
          </cell>
          <cell r="B158" t="str">
            <v>Komisoni mei he pa'anga ngaue (Commission from Revolving Fund)</v>
          </cell>
        </row>
        <row r="159">
          <cell r="A159" t="str">
            <v>0805</v>
          </cell>
          <cell r="B159" t="str">
            <v>Pa'anga hu mai mei hono fakatau atu koloa 'a e pule'anga (Capital Receipts)</v>
          </cell>
        </row>
        <row r="160">
          <cell r="A160" t="str">
            <v>0910</v>
          </cell>
          <cell r="B160" t="str">
            <v>Tokoni fakapule'anga 'a 'Aositelelia (Australia Bilateral  Assistance)</v>
          </cell>
        </row>
        <row r="161">
          <cell r="A161" t="str">
            <v>0911</v>
          </cell>
          <cell r="B161" t="str">
            <v>Tokoni va'a fakakautau 'a 'Aositelelia (Australian Defence Cooperation)</v>
          </cell>
        </row>
        <row r="162">
          <cell r="A162" t="str">
            <v>0912</v>
          </cell>
          <cell r="B162" t="str">
            <v>Ngaahi tokoni kehe mei he Pule'anga 'Aositelelia (Australian - Other)</v>
          </cell>
        </row>
        <row r="163">
          <cell r="A163" t="str">
            <v>0913</v>
          </cell>
          <cell r="B163" t="str">
            <v>Ngaahi tokoni 'ikai fakapule'anga mei 'Aositelelia (Australian -non government)</v>
          </cell>
        </row>
        <row r="164">
          <cell r="A164" t="str">
            <v>0914</v>
          </cell>
          <cell r="B164" t="str">
            <v>Tokoni mei Kanata (Canada)</v>
          </cell>
        </row>
        <row r="165">
          <cell r="A165" t="str">
            <v>0915</v>
          </cell>
          <cell r="B165" t="str">
            <v>Tokoni mei Falanise (France)</v>
          </cell>
        </row>
        <row r="166">
          <cell r="A166" t="str">
            <v>0916</v>
          </cell>
          <cell r="B166" t="str">
            <v>Tokoni mei Siamane (Germany)</v>
          </cell>
        </row>
        <row r="167">
          <cell r="A167" t="str">
            <v>0917</v>
          </cell>
          <cell r="B167" t="str">
            <v>Tokoni mei Siapani - JICA (Japan - JICA)</v>
          </cell>
        </row>
        <row r="168">
          <cell r="A168" t="str">
            <v>0918</v>
          </cell>
          <cell r="B168" t="str">
            <v>Ngaahi tokoni kehe mei Siapani (Japan - other)</v>
          </cell>
        </row>
        <row r="169">
          <cell r="A169" t="str">
            <v>0919</v>
          </cell>
          <cell r="B169" t="str">
            <v>Tokoni mei Kueiti (Kuwait)</v>
          </cell>
        </row>
        <row r="170">
          <cell r="A170" t="str">
            <v>0920</v>
          </cell>
          <cell r="B170" t="str">
            <v>Tokoni mei Malesia (Malaysia)</v>
          </cell>
        </row>
        <row r="171">
          <cell r="A171" t="str">
            <v>0921</v>
          </cell>
          <cell r="B171" t="str">
            <v>Tokoni mei Holani (Netherlands)</v>
          </cell>
        </row>
        <row r="172">
          <cell r="A172" t="str">
            <v>0922</v>
          </cell>
          <cell r="B172" t="str">
            <v>Tokoni fakapule'anga mei Nu'usila (New Zealand Bilateral)</v>
          </cell>
        </row>
        <row r="173">
          <cell r="A173" t="str">
            <v>0923</v>
          </cell>
          <cell r="B173" t="str">
            <v>Tokoni fakakautau mei Nu'usila (New Zealand Defence Cooperation)</v>
          </cell>
        </row>
        <row r="174">
          <cell r="A174" t="str">
            <v>0924</v>
          </cell>
          <cell r="B174" t="str">
            <v>Tokoni kehe mei Nu'usila (New Zealand - other)</v>
          </cell>
        </row>
        <row r="175">
          <cell r="A175" t="str">
            <v>0925</v>
          </cell>
          <cell r="B175" t="str">
            <v>Tokoni 'ikai fakapule'anga mei Nu'usila (New Zealand - non government)</v>
          </cell>
        </row>
        <row r="176">
          <cell r="A176" t="str">
            <v>0926</v>
          </cell>
          <cell r="B176" t="str">
            <v>Tokoni fakapule'anga mei 'Amelika (USA Bilateral)</v>
          </cell>
        </row>
        <row r="177">
          <cell r="A177" t="str">
            <v>0927</v>
          </cell>
          <cell r="B177" t="str">
            <v>Tokoni 'ikai fakapule'anga mei 'Amelika (USA - non government)</v>
          </cell>
        </row>
        <row r="178">
          <cell r="A178" t="str">
            <v>0928</v>
          </cell>
          <cell r="B178" t="str">
            <v>Tokoni kehe mei 'Amelika (USA - other)</v>
          </cell>
        </row>
        <row r="179">
          <cell r="A179" t="str">
            <v>0929</v>
          </cell>
          <cell r="B179" t="str">
            <v>Tokoni mei he Lepupilika 'a Siaina (Republic of China)</v>
          </cell>
        </row>
        <row r="180">
          <cell r="A180" t="str">
            <v>0930</v>
          </cell>
          <cell r="B180" t="str">
            <v>Tokoni mei Pilitania (United Kingdom)</v>
          </cell>
        </row>
        <row r="181">
          <cell r="A181" t="str">
            <v>0931</v>
          </cell>
          <cell r="B181" t="str">
            <v>Tokoni 'ikai fakapule'anga mei Pilitania (United Kingdom - non government)</v>
          </cell>
        </row>
        <row r="182">
          <cell r="A182" t="str">
            <v>0932</v>
          </cell>
          <cell r="B182" t="str">
            <v>Tokoni mei Taiuani (Taiwan)</v>
          </cell>
        </row>
        <row r="183">
          <cell r="A183" t="str">
            <v>0950</v>
          </cell>
          <cell r="B183" t="str">
            <v>Tokoni mei he Pangike Fakalakalaka 'a 'Esia (ADB Grants)</v>
          </cell>
        </row>
        <row r="184">
          <cell r="A184" t="str">
            <v>0951</v>
          </cell>
          <cell r="B184" t="str">
            <v>Tokoni mei he EIB (European Investment Bank)</v>
          </cell>
        </row>
        <row r="185">
          <cell r="A185" t="str">
            <v>0952</v>
          </cell>
          <cell r="B185" t="str">
            <v>Tokoni mei he WB mo e IDA (World Bank/International Development Agency)</v>
          </cell>
        </row>
        <row r="186">
          <cell r="A186" t="str">
            <v>0953</v>
          </cell>
          <cell r="B186" t="str">
            <v>Tokoni mei he IFAD (International Fund for Agricultural Development)</v>
          </cell>
        </row>
        <row r="187">
          <cell r="A187" t="str">
            <v>0954</v>
          </cell>
          <cell r="B187" t="str">
            <v>Tokoni mei he IMF (International Monetary Fund)</v>
          </cell>
        </row>
        <row r="188">
          <cell r="A188" t="str">
            <v>0960</v>
          </cell>
          <cell r="B188" t="str">
            <v>Tokoni mei he APO (APO Consultancy)</v>
          </cell>
        </row>
        <row r="189">
          <cell r="A189" t="str">
            <v>0961</v>
          </cell>
          <cell r="B189" t="str">
            <v>Tokoni mei he CFTC (Commonwealth Fund for Technical Assistance CFTC)</v>
          </cell>
        </row>
        <row r="190">
          <cell r="A190" t="str">
            <v>0962</v>
          </cell>
          <cell r="B190" t="str">
            <v>Tokoni mei he ESCAP (ESCAP Pacific Operation Center)</v>
          </cell>
        </row>
        <row r="191">
          <cell r="A191" t="str">
            <v>0963</v>
          </cell>
          <cell r="B191" t="str">
            <v>Tokoni mei he EU (European Union)</v>
          </cell>
        </row>
        <row r="192">
          <cell r="A192" t="str">
            <v>0964</v>
          </cell>
          <cell r="B192" t="str">
            <v>Tokoni mei he Forum (Forum Secretariat)</v>
          </cell>
        </row>
        <row r="193">
          <cell r="A193" t="str">
            <v>0965</v>
          </cell>
          <cell r="B193" t="str">
            <v>Tokoni mei he AGC (South Pacific AGC)</v>
          </cell>
        </row>
        <row r="194">
          <cell r="A194" t="str">
            <v>0966</v>
          </cell>
          <cell r="B194" t="str">
            <v>Tokoni mei he SPC (South Pacific Commission)</v>
          </cell>
        </row>
        <row r="195">
          <cell r="A195" t="str">
            <v>0967</v>
          </cell>
          <cell r="B195" t="str">
            <v>Tokoni mei he SPREP (South Pacific Regional Environmental Program)</v>
          </cell>
        </row>
        <row r="196">
          <cell r="A196" t="str">
            <v>0968</v>
          </cell>
          <cell r="B196" t="str">
            <v>Tokoni mei he UNDP (United Nation Development Program)</v>
          </cell>
        </row>
        <row r="197">
          <cell r="A197" t="str">
            <v>0969</v>
          </cell>
          <cell r="B197" t="str">
            <v>Tokoni mei he UNESCO (United Nation Education Scientific Cultural Organisation)</v>
          </cell>
        </row>
        <row r="198">
          <cell r="A198" t="str">
            <v>0970</v>
          </cell>
          <cell r="B198" t="str">
            <v>Tokoni mei he UNFPA (United Nation Family Planning Association)</v>
          </cell>
        </row>
        <row r="199">
          <cell r="A199" t="str">
            <v>0971</v>
          </cell>
          <cell r="B199" t="str">
            <v>Tokoni mei he UNICEF (United Nation International Children Education Fund)</v>
          </cell>
        </row>
        <row r="200">
          <cell r="A200" t="str">
            <v>0972</v>
          </cell>
          <cell r="B200" t="str">
            <v>Tokoni mei he FAO (Food Agricultural Organisation)</v>
          </cell>
        </row>
        <row r="201">
          <cell r="A201" t="str">
            <v>0973</v>
          </cell>
          <cell r="B201" t="str">
            <v>Tokoni mei he ILO (International Labour Organisation)</v>
          </cell>
        </row>
        <row r="202">
          <cell r="A202" t="str">
            <v>0974</v>
          </cell>
          <cell r="B202" t="str">
            <v>Tokoni mei he WHO (World Health Organisation)</v>
          </cell>
        </row>
        <row r="203">
          <cell r="A203" t="str">
            <v>0975</v>
          </cell>
          <cell r="B203" t="str">
            <v>Tokoni mei he SOPAC (South Pacific Geoscience Commission)</v>
          </cell>
        </row>
        <row r="204">
          <cell r="A204" t="str">
            <v>0991</v>
          </cell>
          <cell r="B204" t="str">
            <v>Pa'anga mei he talasiti fakafonua 'a Tonga (Transfer from TTF)</v>
          </cell>
        </row>
        <row r="205">
          <cell r="A205" t="str">
            <v>0992</v>
          </cell>
          <cell r="B205" t="str">
            <v>Pa'anga ngaue (Receipt from Revolving Fund)</v>
          </cell>
        </row>
        <row r="206">
          <cell r="A206" t="str">
            <v>0993</v>
          </cell>
          <cell r="B206" t="str">
            <v>Pa'anga Tokoni mei he ngaahi kolo (Local Community Contribution)</v>
          </cell>
        </row>
        <row r="207">
          <cell r="A207" t="str">
            <v>0994</v>
          </cell>
          <cell r="B207" t="str">
            <v>Toho pa'anga mohe 'a e pule'anga (Draw-down from Government Investments)</v>
          </cell>
        </row>
        <row r="208">
          <cell r="A208" t="str">
            <v>0995</v>
          </cell>
          <cell r="B208" t="str">
            <v>Toho pa'anga no mei muli (Disbursement from foreign borrowing)</v>
          </cell>
        </row>
        <row r="209">
          <cell r="A209" t="str">
            <v>0996</v>
          </cell>
          <cell r="B209" t="str">
            <v>Toho pa'anga no fakalotofonua (Disbursement from local borrowing)</v>
          </cell>
        </row>
        <row r="210">
          <cell r="A210" t="str">
            <v>0997</v>
          </cell>
          <cell r="B210" t="str">
            <v>Pa'anga ma'u mei he ponite fakalotofonua (Receipt from bond (local))</v>
          </cell>
        </row>
        <row r="211">
          <cell r="A211" t="str">
            <v>0998</v>
          </cell>
          <cell r="B211" t="str">
            <v>Pa'anga mei he Pangike Pule Fakafonua 'a Tonga (Transfer from NRBT)</v>
          </cell>
        </row>
        <row r="212">
          <cell r="A212" t="str">
            <v>1001</v>
          </cell>
          <cell r="B212" t="str">
            <v>Vahenga (Salaries)</v>
          </cell>
        </row>
        <row r="213">
          <cell r="A213" t="str">
            <v>1002</v>
          </cell>
          <cell r="B213" t="str">
            <v>'Ovataimi (Overtime)</v>
          </cell>
        </row>
        <row r="214">
          <cell r="A214" t="str">
            <v>1003</v>
          </cell>
          <cell r="B214" t="str">
            <v>Me'a'ofa (Allowances)</v>
          </cell>
        </row>
        <row r="215">
          <cell r="A215" t="str">
            <v>1004</v>
          </cell>
          <cell r="B215" t="str">
            <v>Hiki Vahenga COLA (Cost Of Living Adjustment)</v>
          </cell>
        </row>
        <row r="216">
          <cell r="A216" t="str">
            <v>1005</v>
          </cell>
          <cell r="B216" t="str">
            <v>'Inasi 'o e pule'anga ki he kau vahenga malolo (Government Contribution to Retirement Fund)</v>
          </cell>
        </row>
        <row r="217">
          <cell r="A217" t="str">
            <v>1006</v>
          </cell>
          <cell r="B217" t="str">
            <v>Tokoni ki he mou'i (Medical Assistance)</v>
          </cell>
        </row>
        <row r="218">
          <cell r="A218" t="str">
            <v>1007</v>
          </cell>
          <cell r="B218" t="str">
            <v>Malu'i mo'ui fakataau taha (Insurance (Personnel))</v>
          </cell>
        </row>
        <row r="219">
          <cell r="A219" t="str">
            <v>1008</v>
          </cell>
          <cell r="B219" t="str">
            <v>Fakalelei vahenga (Salary Revision)</v>
          </cell>
        </row>
        <row r="220">
          <cell r="A220" t="str">
            <v>1009</v>
          </cell>
          <cell r="B220" t="str">
            <v>Livi pasese (Leave and Other Passages)</v>
          </cell>
        </row>
        <row r="221">
          <cell r="A221" t="str">
            <v>1010</v>
          </cell>
          <cell r="B221" t="str">
            <v>Kau ngaue faka taimi (Temporary Staff)</v>
          </cell>
        </row>
        <row r="222">
          <cell r="A222" t="str">
            <v>1011</v>
          </cell>
          <cell r="B222" t="str">
            <v>Totongi fakataha (Meeting Fees)</v>
          </cell>
        </row>
        <row r="223">
          <cell r="A223" t="str">
            <v>1012</v>
          </cell>
          <cell r="B223" t="str">
            <v>Totongi Ponasi (Bonus Payments)</v>
          </cell>
        </row>
        <row r="224">
          <cell r="A224" t="str">
            <v>1013</v>
          </cell>
          <cell r="B224" t="str">
            <v>Totongi tukuatu kau ngaue (Redundancy Package)</v>
          </cell>
        </row>
        <row r="225">
          <cell r="A225" t="str">
            <v>7777</v>
          </cell>
          <cell r="B225" t="str">
            <v>Vahenga Fakatu’i (Privy Purse)</v>
          </cell>
        </row>
        <row r="226">
          <cell r="A226" t="str">
            <v>1021</v>
          </cell>
          <cell r="B226" t="str">
            <v>Vahenga fale 'o e Tu'i (Royal Household Allowance)</v>
          </cell>
        </row>
        <row r="227">
          <cell r="A227" t="str">
            <v>1022</v>
          </cell>
          <cell r="B227" t="str">
            <v>Vahenga kau nopele (Nobles Allowances)</v>
          </cell>
        </row>
        <row r="228">
          <cell r="A228" t="str">
            <v>1023</v>
          </cell>
          <cell r="B228" t="str">
            <v>Totongi kau mataotao mo e fale'i (Consultants and Specialist Fees)</v>
          </cell>
        </row>
        <row r="229">
          <cell r="A229" t="str">
            <v>1024</v>
          </cell>
          <cell r="B229" t="str">
            <v>Fakamole kau ngaue'ofa (Volunteers Expenses)</v>
          </cell>
        </row>
        <row r="230">
          <cell r="A230" t="str">
            <v>1025</v>
          </cell>
          <cell r="B230" t="str">
            <v>Tokoni fakatekinikale (Technical Assistance)</v>
          </cell>
        </row>
        <row r="231">
          <cell r="A231" t="str">
            <v>1101</v>
          </cell>
          <cell r="B231" t="str">
            <v>Totongi Kaungaue lau'aho (Wages)</v>
          </cell>
        </row>
        <row r="232">
          <cell r="A232" t="str">
            <v>1102</v>
          </cell>
          <cell r="B232" t="str">
            <v>'Ovataimi (Overtime)</v>
          </cell>
        </row>
        <row r="233">
          <cell r="A233" t="str">
            <v>1103</v>
          </cell>
          <cell r="B233" t="str">
            <v>Me'a'ofa (Allowances)</v>
          </cell>
        </row>
        <row r="234">
          <cell r="A234" t="str">
            <v>1105</v>
          </cell>
          <cell r="B234" t="str">
            <v>Haea kau ngaue leipa (Labour Hire)</v>
          </cell>
        </row>
        <row r="235">
          <cell r="A235" t="str">
            <v>1201</v>
          </cell>
          <cell r="B235" t="str">
            <v>Fefolau'aki fakalotofonua (Domestic Travel)</v>
          </cell>
        </row>
        <row r="236">
          <cell r="A236" t="str">
            <v>1202</v>
          </cell>
          <cell r="B236" t="str">
            <v>Fefolau'aki fakatu'apule'anga (Overseas Travel)</v>
          </cell>
        </row>
        <row r="237">
          <cell r="A237" t="str">
            <v>1203</v>
          </cell>
          <cell r="B237" t="str">
            <v>Totongi 'o e fetu'utaki telefoni (Telecommunication Charges)</v>
          </cell>
        </row>
        <row r="238">
          <cell r="A238" t="str">
            <v>1204</v>
          </cell>
          <cell r="B238" t="str">
            <v>Totongi fakameili (Postal Charges)</v>
          </cell>
        </row>
        <row r="239">
          <cell r="A239" t="str">
            <v>1205</v>
          </cell>
          <cell r="B239" t="str">
            <v>Fanongonongo (Broadcasting)</v>
          </cell>
        </row>
        <row r="240">
          <cell r="A240" t="str">
            <v>1206</v>
          </cell>
          <cell r="B240" t="str">
            <v>Totongi tu'uaki mo fanongonongo (Advertising and Publicity)</v>
          </cell>
        </row>
        <row r="241">
          <cell r="A241" t="str">
            <v>1207</v>
          </cell>
          <cell r="B241" t="str">
            <v>Totongi feleti (Freight)</v>
          </cell>
        </row>
        <row r="242">
          <cell r="A242" t="str">
            <v>1208</v>
          </cell>
          <cell r="B242" t="str">
            <v>Ave fakafalemahaki ki muli (Overseas Medical Referral)</v>
          </cell>
        </row>
        <row r="243">
          <cell r="A243" t="str">
            <v>1209</v>
          </cell>
          <cell r="B243" t="str">
            <v>Ave fakafalemahaki fakalotofonua (Internal Medical Referral)</v>
          </cell>
        </row>
        <row r="244">
          <cell r="A244" t="str">
            <v>1210</v>
          </cell>
          <cell r="B244" t="str">
            <v>Meili faka'elekitolonika mo e fetu'utaki fakavaha'apule'anga fakakomipiuta (E-mail &amp; Internet)</v>
          </cell>
        </row>
        <row r="245">
          <cell r="A245" t="str">
            <v>1301</v>
          </cell>
          <cell r="B245" t="str">
            <v>'Utu me'alele (Fuel)</v>
          </cell>
        </row>
        <row r="246">
          <cell r="A246" t="str">
            <v>1302</v>
          </cell>
          <cell r="B246" t="str">
            <v>Haea me'angaue faka'ofisi (Office Equipment Hire)</v>
          </cell>
        </row>
        <row r="247">
          <cell r="A247" t="str">
            <v>1303</v>
          </cell>
          <cell r="B247" t="str">
            <v>Haea ngaahi misini mamafa (Hire of Heavy Machinery)</v>
          </cell>
        </row>
        <row r="248">
          <cell r="A248" t="str">
            <v>1304</v>
          </cell>
          <cell r="B248" t="str">
            <v>Tauhi ngaahi sisitemi fakakomipiuta (Maintenance of Computer System)</v>
          </cell>
        </row>
        <row r="249">
          <cell r="A249" t="str">
            <v>1305</v>
          </cell>
          <cell r="B249" t="str">
            <v>Fakamole ki hono kumi kau ngaue (Recruitment Costs)</v>
          </cell>
        </row>
        <row r="250">
          <cell r="A250" t="str">
            <v>1307</v>
          </cell>
          <cell r="B250" t="str">
            <v>Tauhi 'o e falengaue 'ofisi (Maintenance of office building)</v>
          </cell>
        </row>
        <row r="251">
          <cell r="A251" t="str">
            <v>1308</v>
          </cell>
          <cell r="B251" t="str">
            <v>Tauhi 'o e me'angaue faka'ofisi (Maintenance of office equipment)</v>
          </cell>
        </row>
        <row r="252">
          <cell r="A252" t="str">
            <v>1309</v>
          </cell>
          <cell r="B252" t="str">
            <v>Tauhi 'o e ngaahi me'alele (Maintenance of vehicles)</v>
          </cell>
        </row>
        <row r="253">
          <cell r="A253" t="str">
            <v>1310</v>
          </cell>
          <cell r="B253" t="str">
            <v>Tauhi ngaahi me'angaue makehe (Maintenance of specialised equipment)</v>
          </cell>
        </row>
        <row r="254">
          <cell r="A254" t="str">
            <v>1311</v>
          </cell>
          <cell r="B254" t="str">
            <v>Totongi ngaahi kongokonga (Spare parts)</v>
          </cell>
        </row>
        <row r="255">
          <cell r="A255" t="str">
            <v>1312</v>
          </cell>
          <cell r="B255" t="str">
            <v>Tauhi 'o e ngaahi vaka (Maintenance of vessels)</v>
          </cell>
        </row>
        <row r="256">
          <cell r="A256" t="str">
            <v>1313</v>
          </cell>
          <cell r="B256" t="str">
            <v>Tauhi koloa tukufakaholo (Maintenance of Antiquities)</v>
          </cell>
        </row>
        <row r="257">
          <cell r="A257" t="str">
            <v>1314</v>
          </cell>
          <cell r="B257" t="str">
            <v>Tauhi ngaahi feitu'u fakatakimamata (Maintenance of Recreational Facilities)</v>
          </cell>
        </row>
        <row r="258">
          <cell r="A258" t="str">
            <v>1317</v>
          </cell>
          <cell r="B258" t="str">
            <v>Toho'anga vaka (Dry Docking)</v>
          </cell>
        </row>
        <row r="259">
          <cell r="A259" t="str">
            <v>1318</v>
          </cell>
          <cell r="B259" t="str">
            <v>Tauhi ngaahi fale (Maintenance of Building)</v>
          </cell>
        </row>
        <row r="260">
          <cell r="A260" t="str">
            <v>1319</v>
          </cell>
          <cell r="B260" t="str">
            <v>Fakamole ki he faama (Farm Expenses)</v>
          </cell>
        </row>
        <row r="261">
          <cell r="A261" t="str">
            <v>1325</v>
          </cell>
          <cell r="B261" t="str">
            <v>Ngaue fo (Laundry Services)</v>
          </cell>
        </row>
        <row r="262">
          <cell r="A262" t="str">
            <v>1326</v>
          </cell>
          <cell r="B262" t="str">
            <v>Tauhi ngaahi hala 'o e to'anga vakapuna (Maintenance of Runway)</v>
          </cell>
        </row>
        <row r="263">
          <cell r="A263" t="str">
            <v>1327</v>
          </cell>
          <cell r="B263" t="str">
            <v>Tauhi ngaahi hala pule'anga (Maintenance of Roads)</v>
          </cell>
        </row>
        <row r="264">
          <cell r="A264" t="str">
            <v>1328</v>
          </cell>
          <cell r="B264" t="str">
            <v>Fakalelei founga tauhi lekooti moe lesisita kelekele (Upgrading of land registration recording,mapping &amp; Storage)</v>
          </cell>
        </row>
        <row r="265">
          <cell r="A265" t="str">
            <v>1329</v>
          </cell>
          <cell r="B265" t="str">
            <v>Tauhi ngaahi faka'ilonga hala mo e faka'ilonga fo'ou (Maintenance of street sign/New street sign)</v>
          </cell>
        </row>
        <row r="266">
          <cell r="A266" t="str">
            <v>1330</v>
          </cell>
          <cell r="B266" t="str">
            <v>Tauhi mala'evakapuna (Maintenance of airport)</v>
          </cell>
        </row>
        <row r="267">
          <cell r="A267" t="str">
            <v>1333</v>
          </cell>
          <cell r="B267" t="str">
            <v>Totongi kelekele (Land Compensation)</v>
          </cell>
        </row>
        <row r="268">
          <cell r="A268" t="str">
            <v>1335</v>
          </cell>
          <cell r="B268" t="str">
            <v>Totongi Savea (Survey)</v>
          </cell>
        </row>
        <row r="269">
          <cell r="A269" t="str">
            <v>1336</v>
          </cell>
          <cell r="B269" t="str">
            <v>Fakamole ki he faka'ali'ali ngoue (Trade show)</v>
          </cell>
        </row>
        <row r="270">
          <cell r="A270" t="str">
            <v>1337</v>
          </cell>
          <cell r="B270" t="str">
            <v>Fakalakalaka 'o e silapa (Curriculum Development)</v>
          </cell>
        </row>
        <row r="271">
          <cell r="A271" t="str">
            <v>1338</v>
          </cell>
          <cell r="B271" t="str">
            <v>Paaki makehe (Specialised Printing)</v>
          </cell>
        </row>
        <row r="272">
          <cell r="A272" t="str">
            <v>1339</v>
          </cell>
          <cell r="B272" t="str">
            <v>Ngaue ki he to'utupu mo e 'ulungaanga fakafonua (Cultural and Youth Services)</v>
          </cell>
        </row>
        <row r="273">
          <cell r="A273" t="str">
            <v>1343</v>
          </cell>
          <cell r="B273" t="str">
            <v>Alea fefakatau'aki (Trade negotiation)</v>
          </cell>
        </row>
        <row r="274">
          <cell r="A274" t="str">
            <v>1345</v>
          </cell>
          <cell r="B274" t="str">
            <v>Ngaahi fakatafenga mo lingi'anga veve (Sewerage and drainage treatment)</v>
          </cell>
        </row>
        <row r="275">
          <cell r="A275" t="str">
            <v>1346</v>
          </cell>
          <cell r="B275" t="str">
            <v>Tokanga'i mo faito'o vai 'i lolofonua (Sanitation)</v>
          </cell>
        </row>
        <row r="276">
          <cell r="A276" t="str">
            <v>1347</v>
          </cell>
          <cell r="B276" t="str">
            <v>Tanaki veve (Garbage collection)</v>
          </cell>
        </row>
        <row r="277">
          <cell r="A277" t="str">
            <v>1348</v>
          </cell>
          <cell r="B277" t="str">
            <v>Tauhi Falemalolo Fakapule'anga (Maintenance of Public Conveniences)</v>
          </cell>
        </row>
        <row r="278">
          <cell r="A278" t="str">
            <v>1349</v>
          </cell>
          <cell r="B278" t="str">
            <v>Totongi 'o e faito'o huhu malu'i (Vaccine Production Subscription)</v>
          </cell>
        </row>
        <row r="279">
          <cell r="A279" t="str">
            <v>1350</v>
          </cell>
          <cell r="B279" t="str">
            <v>Mapule'i ngaahi mahaki pipihi (Communicable disease control)</v>
          </cell>
        </row>
        <row r="280">
          <cell r="A280" t="str">
            <v>1351</v>
          </cell>
          <cell r="B280" t="str">
            <v>Fekumi ki he 'Atakai (Environmental Research)</v>
          </cell>
        </row>
        <row r="281">
          <cell r="A281" t="str">
            <v>1352</v>
          </cell>
          <cell r="B281" t="str">
            <v>Fakatotolo mo e Fakatolonga 'o e Vai (Water Conservation and Research)</v>
          </cell>
        </row>
        <row r="282">
          <cell r="A282" t="str">
            <v xml:space="preserve">1353 </v>
          </cell>
          <cell r="B282" t="str">
            <v>Poloseki fekumi ki he ivi 'o e matangi (Wind research project)</v>
          </cell>
        </row>
        <row r="283">
          <cell r="A283" t="str">
            <v>1354</v>
          </cell>
          <cell r="B283" t="str">
            <v>Poloseki fakatolonga kelekele (Land conservation project)</v>
          </cell>
        </row>
        <row r="284">
          <cell r="A284" t="str">
            <v>1355</v>
          </cell>
          <cell r="B284" t="str">
            <v>Poloseki fakalakalaka ma'u'anga ivi (Energy development project)</v>
          </cell>
        </row>
        <row r="285">
          <cell r="A285" t="str">
            <v>1356</v>
          </cell>
          <cell r="B285" t="str">
            <v>Fakatautaha 'o e savea fakapolofesinale (Privatisation of survey profession)</v>
          </cell>
        </row>
        <row r="286">
          <cell r="A286" t="str">
            <v>1357</v>
          </cell>
          <cell r="B286" t="str">
            <v>Fakalakalaka ngaahi pa'ake fakafonua (National park development)</v>
          </cell>
        </row>
        <row r="287">
          <cell r="A287" t="str">
            <v>1358</v>
          </cell>
          <cell r="B287" t="str">
            <v>Poloseki ki he Y2K (National Y2K Project)</v>
          </cell>
        </row>
        <row r="288">
          <cell r="A288" t="str">
            <v>1359</v>
          </cell>
          <cell r="B288" t="str">
            <v>Tauhi 'o e ngaahi Teniti (Maintenance of Tents)</v>
          </cell>
        </row>
        <row r="289">
          <cell r="A289" t="str">
            <v>1360</v>
          </cell>
          <cell r="B289" t="str">
            <v>Ngaahi poloseki ki he 'atakai (Environmental Projects)</v>
          </cell>
        </row>
        <row r="290">
          <cell r="A290" t="str">
            <v>1361</v>
          </cell>
          <cell r="B290" t="str">
            <v>Tokanga'i ngaahi fanga (Lagoon Watch)</v>
          </cell>
        </row>
        <row r="291">
          <cell r="A291" t="str">
            <v>1362</v>
          </cell>
          <cell r="B291" t="str">
            <v>Tokangaekina 'o e 'Atakai (Environmental Awareness)</v>
          </cell>
        </row>
        <row r="292">
          <cell r="A292" t="str">
            <v>1363</v>
          </cell>
          <cell r="B292" t="str">
            <v>Ngaue Fakamatamatalelei (Beautification/Landscaping activities)</v>
          </cell>
        </row>
        <row r="293">
          <cell r="A293" t="str">
            <v>1364</v>
          </cell>
          <cell r="B293" t="str">
            <v>Tanaki fakamatala ma'u'anga ivi (Energy inventory)</v>
          </cell>
        </row>
        <row r="294">
          <cell r="A294" t="str">
            <v>1401</v>
          </cell>
          <cell r="B294" t="str">
            <v>Tohi moe ngaahi makasini (Books, Periodicals and Publications)</v>
          </cell>
        </row>
        <row r="295">
          <cell r="A295" t="str">
            <v>1402</v>
          </cell>
          <cell r="B295" t="str">
            <v>'Uhila (Electricity)</v>
          </cell>
        </row>
        <row r="296">
          <cell r="A296" t="str">
            <v>1403</v>
          </cell>
          <cell r="B296" t="str">
            <v>Ngaahi Maama Hala (Street Lighting)</v>
          </cell>
        </row>
        <row r="297">
          <cell r="A297" t="str">
            <v>1405</v>
          </cell>
          <cell r="B297" t="str">
            <v>Vai (Water)</v>
          </cell>
        </row>
        <row r="298">
          <cell r="A298" t="str">
            <v>1406</v>
          </cell>
          <cell r="B298" t="str">
            <v>Naunau faka'ofisi (Office Supplies)</v>
          </cell>
        </row>
        <row r="299">
          <cell r="A299" t="str">
            <v>1407</v>
          </cell>
          <cell r="B299" t="str">
            <v>Paaki mo e kumi 'o e naunau ki he 'ofisi (Printing and Stationery)</v>
          </cell>
        </row>
        <row r="300">
          <cell r="A300" t="str">
            <v>1408</v>
          </cell>
          <cell r="B300" t="str">
            <v>Teunga Ngaue (Uniforms)</v>
          </cell>
        </row>
        <row r="301">
          <cell r="A301" t="str">
            <v>1409</v>
          </cell>
          <cell r="B301" t="str">
            <v>Me'angaue faka'ofisi (Office Equipment)</v>
          </cell>
        </row>
        <row r="302">
          <cell r="A302" t="str">
            <v>1411</v>
          </cell>
          <cell r="B302" t="str">
            <v>Totongi tukuhau (Subscriptions)</v>
          </cell>
        </row>
        <row r="303">
          <cell r="A303" t="str">
            <v>1412</v>
          </cell>
          <cell r="B303" t="str">
            <v>Komisoni 'a e Falepa'anga (Commission Treasury)</v>
          </cell>
        </row>
        <row r="304">
          <cell r="A304" t="str">
            <v>1413</v>
          </cell>
          <cell r="B304" t="str">
            <v>Totongi ngaue'aki (Rental)</v>
          </cell>
        </row>
        <row r="305">
          <cell r="A305" t="str">
            <v>1414</v>
          </cell>
          <cell r="B305" t="str">
            <v>Konifelenisi (Conferences)</v>
          </cell>
        </row>
        <row r="306">
          <cell r="A306" t="str">
            <v>1415</v>
          </cell>
          <cell r="B306" t="str">
            <v>Malu'i ngaahi koloa (Insurance (Property))</v>
          </cell>
        </row>
        <row r="307">
          <cell r="A307" t="str">
            <v>1416</v>
          </cell>
          <cell r="B307" t="str">
            <v>Me'atokoni (Rations)</v>
          </cell>
        </row>
        <row r="308">
          <cell r="A308" t="str">
            <v>1417</v>
          </cell>
          <cell r="B308" t="str">
            <v>Naunau mo e me'angaue fakatekinikale (Technical Equipment and Supplies)</v>
          </cell>
        </row>
        <row r="309">
          <cell r="A309" t="str">
            <v>1418</v>
          </cell>
          <cell r="B309" t="str">
            <v>Ako ngaue (Training)</v>
          </cell>
        </row>
        <row r="310">
          <cell r="A310" t="str">
            <v>1419</v>
          </cell>
          <cell r="B310" t="str">
            <v>Fakalelei'i Ngaue'anga (Institutional Strengthening)</v>
          </cell>
        </row>
        <row r="311">
          <cell r="A311" t="str">
            <v>1420</v>
          </cell>
          <cell r="B311" t="str">
            <v>Fekumi (Research)</v>
          </cell>
        </row>
        <row r="312">
          <cell r="A312" t="str">
            <v>1421</v>
          </cell>
          <cell r="B312" t="str">
            <v>Ngaahi sivi (Examinations)</v>
          </cell>
        </row>
        <row r="313">
          <cell r="A313" t="str">
            <v>1422</v>
          </cell>
          <cell r="B313" t="str">
            <v>Talitali mo tokanga'i kau 'a'ahi (Hospitality)</v>
          </cell>
        </row>
        <row r="314">
          <cell r="A314" t="str">
            <v>1423</v>
          </cell>
          <cell r="B314" t="str">
            <v>Ngaahi koloa fakangoue (Agricultural supplies)</v>
          </cell>
        </row>
        <row r="315">
          <cell r="A315" t="str">
            <v>1424</v>
          </cell>
          <cell r="B315" t="str">
            <v>Naunau falemahaki (Hospital Supplies)</v>
          </cell>
        </row>
        <row r="316">
          <cell r="A316" t="str">
            <v>1426</v>
          </cell>
          <cell r="B316" t="str">
            <v>Va'e Me'alele (Tyres)</v>
          </cell>
        </row>
        <row r="317">
          <cell r="A317" t="str">
            <v>1427</v>
          </cell>
          <cell r="B317" t="str">
            <v>Ngaue faka'akiteki (Architectural Services)</v>
          </cell>
        </row>
        <row r="318">
          <cell r="A318" t="str">
            <v>1428</v>
          </cell>
          <cell r="B318" t="str">
            <v>Fakamole ki hono teuteu 'o e totonu ki he kelekele (Preparation of title to land)</v>
          </cell>
        </row>
        <row r="319">
          <cell r="A319" t="str">
            <v>1429</v>
          </cell>
          <cell r="B319" t="str">
            <v>Totongi faiako (Lecture fees)</v>
          </cell>
        </row>
        <row r="320">
          <cell r="A320" t="str">
            <v>1430</v>
          </cell>
          <cell r="B320" t="str">
            <v>Totongi ngaue ki he laipeli (Library services)</v>
          </cell>
        </row>
        <row r="321">
          <cell r="A321" t="str">
            <v>1431</v>
          </cell>
          <cell r="B321" t="str">
            <v>Totongi ngaahi pangike (Bank fees)</v>
          </cell>
        </row>
        <row r="322">
          <cell r="A322" t="str">
            <v>1432</v>
          </cell>
          <cell r="B322" t="str">
            <v>Fakamole 'i he tanakitu'unga (Graduation Expenses)</v>
          </cell>
        </row>
        <row r="323">
          <cell r="A323" t="str">
            <v>1433</v>
          </cell>
          <cell r="B323" t="str">
            <v>Mounu (Bait)</v>
          </cell>
        </row>
        <row r="324">
          <cell r="A324" t="str">
            <v>1434</v>
          </cell>
          <cell r="B324" t="str">
            <v>Malu'i mo tokanga'i (Enforcement and Surveillance)</v>
          </cell>
        </row>
        <row r="325">
          <cell r="A325" t="str">
            <v>1435</v>
          </cell>
          <cell r="B325" t="str">
            <v>Laiseni (Licences)</v>
          </cell>
        </row>
        <row r="326">
          <cell r="A326" t="str">
            <v>1436</v>
          </cell>
          <cell r="B326" t="str">
            <v>Totongi fakafofonga (Agents Fees)</v>
          </cell>
        </row>
        <row r="327">
          <cell r="A327" t="str">
            <v>1438</v>
          </cell>
          <cell r="B327" t="str">
            <v>Fakatau ngaahi ngaue fakamea'a (Handicraft Purchases)</v>
          </cell>
        </row>
        <row r="328">
          <cell r="A328" t="str">
            <v>1439</v>
          </cell>
          <cell r="B328" t="str">
            <v>Fakalakalaka takimamata mo e ngaahi ngaue tu'uaki (Tourism Development and Promotional Activities)</v>
          </cell>
        </row>
        <row r="329">
          <cell r="A329" t="str">
            <v>1440</v>
          </cell>
          <cell r="B329" t="str">
            <v>Totongi 'o e lesisita ngaue kau toketa mo'ui (Registration of Health Practitioners)</v>
          </cell>
        </row>
        <row r="330">
          <cell r="A330" t="str">
            <v>1441</v>
          </cell>
          <cell r="B330" t="str">
            <v>Ngaahi koloa faito'o (Medical Supplies)</v>
          </cell>
        </row>
        <row r="331">
          <cell r="A331" t="str">
            <v>1442</v>
          </cell>
          <cell r="B331" t="str">
            <v>Polokalama fakalakalaka kakai fefine (Women development programs)</v>
          </cell>
        </row>
        <row r="332">
          <cell r="A332" t="str">
            <v>1443</v>
          </cell>
          <cell r="B332" t="str">
            <v>Polokalama fakalakalaka ngaahi kolo (Community Development Programmes)</v>
          </cell>
        </row>
        <row r="333">
          <cell r="A333" t="str">
            <v>1450</v>
          </cell>
          <cell r="B333" t="str">
            <v>Naunau fakakomipiuta (Computer Supplies)</v>
          </cell>
        </row>
        <row r="334">
          <cell r="A334" t="str">
            <v>1451</v>
          </cell>
          <cell r="B334" t="str">
            <v>Fakamole ki he fakatotolo 'i tu'apuleanga (Overseas Laboratory Costs)</v>
          </cell>
        </row>
        <row r="335">
          <cell r="A335" t="str">
            <v>1452</v>
          </cell>
          <cell r="B335" t="str">
            <v>Fakamole ki he loki fakatotolo ki he mo'ui (Health Laboratory Costs)</v>
          </cell>
        </row>
        <row r="336">
          <cell r="A336" t="str">
            <v>1453</v>
          </cell>
          <cell r="B336" t="str">
            <v>Faito'o fakafalemahaki 'i muli( Overseas Medical Treatment)</v>
          </cell>
        </row>
        <row r="337">
          <cell r="A337" t="str">
            <v>1454</v>
          </cell>
          <cell r="B337" t="str">
            <v>Me'a kai 'a e kau mahaki (Patient’s Diets)</v>
          </cell>
        </row>
        <row r="338">
          <cell r="A338" t="str">
            <v>1460</v>
          </cell>
          <cell r="B338" t="str">
            <v>Mo'ua 'o e Pule'anga (Government Liabilities)</v>
          </cell>
        </row>
        <row r="339">
          <cell r="A339" t="str">
            <v>1462</v>
          </cell>
          <cell r="B339" t="str">
            <v>Ngaue fetukutuku (Portage and delivery)</v>
          </cell>
        </row>
        <row r="340">
          <cell r="A340" t="str">
            <v>1463</v>
          </cell>
          <cell r="B340" t="str">
            <v>Ngaue pailate (Pilotage)</v>
          </cell>
        </row>
        <row r="341">
          <cell r="A341" t="str">
            <v>1465</v>
          </cell>
          <cell r="B341" t="str">
            <v>Ngaue ki he fe'ave'aki meili (Postal Services)</v>
          </cell>
        </row>
        <row r="342">
          <cell r="A342" t="str">
            <v>1467</v>
          </cell>
          <cell r="B342" t="str">
            <v>Naunau langa mo tanu hala (Construction materials &amp; supplies)</v>
          </cell>
        </row>
        <row r="343">
          <cell r="A343" t="str">
            <v>1480</v>
          </cell>
          <cell r="B343" t="str">
            <v>Fakatau koloa 'a e falekoloa pule'anga (Purchase of stock for Govt store)</v>
          </cell>
        </row>
        <row r="344">
          <cell r="A344" t="str">
            <v>1490</v>
          </cell>
          <cell r="B344" t="str">
            <v>Katoanga fakafonua (National Celebration)</v>
          </cell>
        </row>
        <row r="345">
          <cell r="A345" t="str">
            <v>1501</v>
          </cell>
          <cell r="B345" t="str">
            <v>Ngaahi tokoni (Subsidies)</v>
          </cell>
        </row>
        <row r="346">
          <cell r="A346" t="str">
            <v>1502</v>
          </cell>
          <cell r="B346" t="str">
            <v>Tokoni ki he tukui kolo mo e ngaahi motu (Grants to Towns, Villages and Islands)</v>
          </cell>
        </row>
        <row r="347">
          <cell r="A347" t="str">
            <v>1503</v>
          </cell>
          <cell r="B347" t="str">
            <v>Totongi 'inasi ki he ngaahi kautaha fakavaha'apule'anga (Contribution to international organisations)</v>
          </cell>
        </row>
        <row r="348">
          <cell r="A348" t="str">
            <v>1504</v>
          </cell>
          <cell r="B348" t="str">
            <v>Totongi 'inasi ki he ngaahi kautaha fakafeitu'u (Contribution to regional organisations)</v>
          </cell>
        </row>
        <row r="349">
          <cell r="A349" t="str">
            <v>1505</v>
          </cell>
          <cell r="B349" t="str">
            <v>Sino'i pa'anga totongi 'e he Pule'anga ki he Vahenga Malolo (Transfer Value)</v>
          </cell>
        </row>
        <row r="350">
          <cell r="A350" t="str">
            <v>1507</v>
          </cell>
          <cell r="B350" t="str">
            <v>'Inasi 'o e kau ngaue ki he vahenga malolo (Employee Contribution to Retirement Fund)</v>
          </cell>
        </row>
        <row r="351">
          <cell r="A351" t="str">
            <v>1508</v>
          </cell>
          <cell r="B351" t="str">
            <v>Inasi 'o e pule'anga ki he kau vahenga malolo (Government Contribution to Retirement Fund)</v>
          </cell>
        </row>
        <row r="352">
          <cell r="A352" t="str">
            <v>1509</v>
          </cell>
          <cell r="B352" t="str">
            <v>Ngaahi metali (Production of medals)</v>
          </cell>
        </row>
        <row r="353">
          <cell r="A353" t="str">
            <v>1510</v>
          </cell>
          <cell r="B353" t="str">
            <v>Penisoni moe ngaahi me'a 'ofa (Pensions and Gratuities)</v>
          </cell>
        </row>
        <row r="354">
          <cell r="A354" t="str">
            <v>1511</v>
          </cell>
          <cell r="B354" t="str">
            <v>Sikolasipi (Scholarships)</v>
          </cell>
        </row>
        <row r="355">
          <cell r="A355" t="str">
            <v>1512</v>
          </cell>
          <cell r="B355" t="str">
            <v>Pa'anga Sikolasipi Kuini Salote (Queen Salote Scholarship Fund)</v>
          </cell>
        </row>
        <row r="356">
          <cell r="A356" t="str">
            <v>1513</v>
          </cell>
          <cell r="B356" t="str">
            <v>Pa'anga Sikolasipi Tu'i ko Taufa'ahau (King Taufa’ahau Scholarship Fund)</v>
          </cell>
        </row>
        <row r="357">
          <cell r="A357" t="str">
            <v>1514</v>
          </cell>
          <cell r="B357" t="str">
            <v>Me'a'ofa ma'ae fanauako (Student’s Allowances)</v>
          </cell>
        </row>
        <row r="358">
          <cell r="A358" t="str">
            <v>1515</v>
          </cell>
          <cell r="B358" t="str">
            <v>Tokoni ki he Sipoti (Grant for Sport Activities)</v>
          </cell>
        </row>
        <row r="359">
          <cell r="A359" t="str">
            <v>1520</v>
          </cell>
          <cell r="B359" t="str">
            <v>'Ave pa'anga ki he ngaahi kautaha 'ikai fakapa'anga 'a e pule'anga (Transfer to Non-financial Public Enterprises)</v>
          </cell>
        </row>
        <row r="360">
          <cell r="A360" t="str">
            <v>1521</v>
          </cell>
          <cell r="B360" t="str">
            <v>'Ave pa'anga ki he ngaahi kautaha fakapa'anga 'a e pule'anga (Transfer to Financial Public Enterprises)</v>
          </cell>
        </row>
        <row r="361">
          <cell r="A361" t="str">
            <v>1522</v>
          </cell>
          <cell r="B361" t="str">
            <v>'Ave pa'anga ki he ngaahi kautaha kehe (Transfer to Other Enterprises)</v>
          </cell>
        </row>
        <row r="362">
          <cell r="A362" t="str">
            <v>1523</v>
          </cell>
          <cell r="B362" t="str">
            <v>'Ave pa'anga ki he ngaahi kautaha 'ikai taumu'a tupu (Transfer to Non-profit Institutions)</v>
          </cell>
        </row>
        <row r="363">
          <cell r="A363" t="str">
            <v>1524</v>
          </cell>
          <cell r="B363" t="str">
            <v>'Ave pa'anga ki he ngaahi kautaha fakavaha'apule'anga (Transfer to International Organisations)</v>
          </cell>
        </row>
        <row r="364">
          <cell r="A364" t="str">
            <v>1525</v>
          </cell>
          <cell r="B364" t="str">
            <v>Pa'anga Tokoni ki he hu koloa ki muli (Export Diversification Fund)</v>
          </cell>
        </row>
        <row r="365">
          <cell r="A365" t="str">
            <v>1526</v>
          </cell>
          <cell r="B365" t="str">
            <v>Pa'anga Tokoni ki he Sekitoa Fakapa'anga (Financial Sector Support)</v>
          </cell>
        </row>
        <row r="366">
          <cell r="A366" t="str">
            <v>1710</v>
          </cell>
          <cell r="B366" t="str">
            <v>Totongi tupu 'i he no fakaloto fonua (Public Debt Interest Payment: Domestic)</v>
          </cell>
        </row>
        <row r="367">
          <cell r="A367" t="str">
            <v>1711</v>
          </cell>
          <cell r="B367" t="str">
            <v>Totongi tupu 'i he no mei Tu'apuleanga (Public Debt Interest Payment: Foreign)</v>
          </cell>
        </row>
        <row r="368">
          <cell r="A368" t="str">
            <v>1712</v>
          </cell>
          <cell r="B368" t="str">
            <v>Totongi sino'i pa'anga 'i he no fakalotofonua (Public Debt Principal Repayment: Domestic)</v>
          </cell>
        </row>
        <row r="369">
          <cell r="A369" t="str">
            <v>1713</v>
          </cell>
          <cell r="B369" t="str">
            <v>Totongi sino'i pa'anga 'i he no mei tu'apule'anga (Public Debt Principal Repayment: Foreign)</v>
          </cell>
        </row>
        <row r="370">
          <cell r="A370" t="str">
            <v>1714</v>
          </cell>
          <cell r="B370" t="str">
            <v>Totongi ponite (Payment of matured bonds)</v>
          </cell>
        </row>
        <row r="371">
          <cell r="A371" t="str">
            <v>1715</v>
          </cell>
          <cell r="B371" t="str">
            <v>Feto'aki 'i he fakafetongi pa'anga (Exchange Rate Risk)</v>
          </cell>
        </row>
        <row r="372">
          <cell r="A372" t="str">
            <v>1716</v>
          </cell>
          <cell r="B372" t="str">
            <v>Malu'i No 'a e Pule'anga (Guarantee Loans)</v>
          </cell>
        </row>
        <row r="373">
          <cell r="A373" t="str">
            <v>1800</v>
          </cell>
          <cell r="B373" t="str">
            <v>'Ave pa'anga ki he sino'i pa'anga talifaki (Transfer to Sinking Fund)</v>
          </cell>
        </row>
        <row r="374">
          <cell r="A374" t="str">
            <v>1810</v>
          </cell>
          <cell r="B374" t="str">
            <v>Pa'anga Tokoni Fakangaue (Stabilisation Fund)</v>
          </cell>
        </row>
        <row r="375">
          <cell r="A375" t="str">
            <v>1901</v>
          </cell>
          <cell r="B375" t="str">
            <v>Malu'i (Defence)</v>
          </cell>
        </row>
        <row r="376">
          <cell r="A376" t="str">
            <v>1902</v>
          </cell>
          <cell r="B376" t="str">
            <v>Polokalama Fengaue'aki fakamalu'i (Defence Cooperation Program)</v>
          </cell>
        </row>
        <row r="377">
          <cell r="A377" t="str">
            <v>1905</v>
          </cell>
          <cell r="B377" t="str">
            <v>Tokoni 'ofa fakaetangata (Humanitarian and Civil Assistance)</v>
          </cell>
        </row>
        <row r="378">
          <cell r="A378" t="str">
            <v>1906</v>
          </cell>
          <cell r="B378" t="str">
            <v>Me'angaue fakakautau (Military equipment)</v>
          </cell>
        </row>
        <row r="379">
          <cell r="A379" t="str">
            <v>2000</v>
          </cell>
          <cell r="B379" t="str">
            <v>Langa 'o ha fale fo'ou (New building or plant)</v>
          </cell>
        </row>
        <row r="380">
          <cell r="A380" t="str">
            <v>2001</v>
          </cell>
          <cell r="B380" t="str">
            <v>Ngaahi fakalelei ki he ngaahi fale (Renovations)</v>
          </cell>
        </row>
        <row r="381">
          <cell r="A381" t="str">
            <v>2002</v>
          </cell>
          <cell r="B381" t="str">
            <v>Ngaahi Misini Fo'ou (New Machinery)</v>
          </cell>
        </row>
        <row r="382">
          <cell r="A382" t="str">
            <v>2003</v>
          </cell>
          <cell r="B382" t="str">
            <v>Me'a Ngaue Fo'ou (New Equipment)</v>
          </cell>
        </row>
        <row r="383">
          <cell r="A383" t="str">
            <v>2004</v>
          </cell>
          <cell r="B383" t="str">
            <v>Komipiuta Fo'ou (New Computers)</v>
          </cell>
        </row>
        <row r="384">
          <cell r="A384" t="str">
            <v>2005</v>
          </cell>
          <cell r="B384" t="str">
            <v>Ngaahi Me'alele Fo'ou (New Vehicles)</v>
          </cell>
        </row>
        <row r="385">
          <cell r="A385" t="str">
            <v>2006</v>
          </cell>
          <cell r="B385" t="str">
            <v>Ngaahi Vaka Fo'ou (New Ships)</v>
          </cell>
        </row>
        <row r="386">
          <cell r="A386" t="str">
            <v>2007</v>
          </cell>
          <cell r="B386" t="str">
            <v>Ngaahi Vakapuna Fo'ou (New Planes)</v>
          </cell>
        </row>
        <row r="387">
          <cell r="A387" t="str">
            <v>2008</v>
          </cell>
          <cell r="B387" t="str">
            <v>Ngaahi Fakamole Kehe (Other Capital Expenditure)</v>
          </cell>
        </row>
        <row r="388">
          <cell r="A388" t="str">
            <v>2009</v>
          </cell>
          <cell r="B388" t="str">
            <v>Fakatau kelekele (Purchase of land)</v>
          </cell>
        </row>
        <row r="389">
          <cell r="A389" t="str">
            <v>2018</v>
          </cell>
          <cell r="B389" t="str">
            <v>Me'angaue ma'u'anga ivi mei he La'a (Solar Equipment)</v>
          </cell>
        </row>
        <row r="390">
          <cell r="A390" t="str">
            <v>2100</v>
          </cell>
          <cell r="B390" t="str">
            <v>Totongi 'inasi ki he ngaahi kautaha fakapule'anga 'ikai fakapa'anga (Equity Payments to Non-financial Public Enterprises)</v>
          </cell>
        </row>
        <row r="391">
          <cell r="A391" t="str">
            <v>2101</v>
          </cell>
          <cell r="B391" t="str">
            <v>Totongi 'inasi ki he ngaahi kautaha fakapule'anga fakapa'anga (Equity Payments to Financial Public Enterprises)</v>
          </cell>
        </row>
        <row r="392">
          <cell r="A392" t="str">
            <v>2102</v>
          </cell>
          <cell r="B392" t="str">
            <v>Totongi 'inasi ki he ngaahi kautaha kehe (Equity Payments to Other Enterprises)</v>
          </cell>
        </row>
        <row r="393">
          <cell r="A393" t="str">
            <v>2103</v>
          </cell>
          <cell r="B393" t="str">
            <v>Totongi 'inasi ki he ngaahi kautaha 'ikai taumu'a tupu (Equity Payments to Non-profit Institutions)</v>
          </cell>
        </row>
        <row r="394">
          <cell r="A394" t="str">
            <v>2104</v>
          </cell>
          <cell r="B394" t="str">
            <v>Totongi 'inasi ki he ngaahi kautaha fakavaha'apule'anga (Equity Payments to International Organisations)</v>
          </cell>
        </row>
      </sheetData>
      <sheetData sheetId="11" refreshError="1"/>
      <sheetData sheetId="12" refreshError="1"/>
      <sheetData sheetId="13" refreshError="1">
        <row r="2">
          <cell r="A2">
            <v>0</v>
          </cell>
          <cell r="B2" t="str">
            <v>Nationwide or on more than one island</v>
          </cell>
        </row>
        <row r="3">
          <cell r="A3">
            <v>1</v>
          </cell>
          <cell r="B3" t="str">
            <v>Tongatapu</v>
          </cell>
        </row>
        <row r="4">
          <cell r="A4">
            <v>2</v>
          </cell>
          <cell r="B4" t="str">
            <v>Vava'u</v>
          </cell>
        </row>
        <row r="5">
          <cell r="A5">
            <v>3</v>
          </cell>
          <cell r="B5" t="str">
            <v>Ha'apai</v>
          </cell>
        </row>
        <row r="6">
          <cell r="A6">
            <v>4</v>
          </cell>
          <cell r="B6" t="str">
            <v>Eua</v>
          </cell>
        </row>
        <row r="7">
          <cell r="A7">
            <v>5</v>
          </cell>
          <cell r="B7" t="str">
            <v>Niuatoputapu</v>
          </cell>
        </row>
        <row r="8">
          <cell r="A8">
            <v>6</v>
          </cell>
          <cell r="B8" t="str">
            <v>Niuafo'ou</v>
          </cell>
        </row>
        <row r="9">
          <cell r="A9">
            <v>9</v>
          </cell>
          <cell r="B9" t="str">
            <v>Overseas (Tu'apule'anga)</v>
          </cell>
        </row>
      </sheetData>
      <sheetData sheetId="14" refreshError="1">
        <row r="2">
          <cell r="A2" t="str">
            <v>00</v>
          </cell>
          <cell r="B2" t="str">
            <v>Tonga Government Funding (Appropriated)</v>
          </cell>
        </row>
        <row r="3">
          <cell r="A3" t="str">
            <v>10</v>
          </cell>
          <cell r="B3" t="str">
            <v>Australian Bilateral; Australian Staffing Assistance</v>
          </cell>
        </row>
        <row r="4">
          <cell r="A4" t="str">
            <v>11</v>
          </cell>
          <cell r="B4" t="str">
            <v>Australian Defence Co-operation</v>
          </cell>
        </row>
        <row r="5">
          <cell r="A5" t="str">
            <v>12</v>
          </cell>
          <cell r="B5" t="str">
            <v>Australia - Other Government</v>
          </cell>
        </row>
        <row r="6">
          <cell r="A6" t="str">
            <v>13</v>
          </cell>
          <cell r="B6" t="str">
            <v>Australia - Non-government; Australian Volunteers Abroad; Australian Executive Service Overseas Programme</v>
          </cell>
        </row>
        <row r="7">
          <cell r="A7" t="str">
            <v>14</v>
          </cell>
          <cell r="B7" t="str">
            <v>Canada</v>
          </cell>
        </row>
        <row r="8">
          <cell r="A8" t="str">
            <v>15</v>
          </cell>
          <cell r="B8" t="str">
            <v>France</v>
          </cell>
        </row>
        <row r="9">
          <cell r="A9" t="str">
            <v>16</v>
          </cell>
          <cell r="B9" t="str">
            <v>Germany</v>
          </cell>
        </row>
        <row r="10">
          <cell r="A10" t="str">
            <v>17</v>
          </cell>
          <cell r="B10" t="str">
            <v>Japan Government; Japan International Co-operation Agency</v>
          </cell>
        </row>
        <row r="11">
          <cell r="A11" t="str">
            <v>18</v>
          </cell>
          <cell r="B11" t="str">
            <v>Japan - Non-government</v>
          </cell>
        </row>
        <row r="12">
          <cell r="A12" t="str">
            <v>19</v>
          </cell>
          <cell r="B12" t="str">
            <v>Kuwait</v>
          </cell>
        </row>
        <row r="13">
          <cell r="A13" t="str">
            <v>20</v>
          </cell>
          <cell r="B13" t="str">
            <v>Malaysia</v>
          </cell>
        </row>
        <row r="14">
          <cell r="A14" t="str">
            <v>21</v>
          </cell>
          <cell r="B14" t="str">
            <v>Netherlands</v>
          </cell>
        </row>
        <row r="15">
          <cell r="A15" t="str">
            <v>22</v>
          </cell>
          <cell r="B15" t="str">
            <v>New Zealand Bilateral</v>
          </cell>
        </row>
        <row r="16">
          <cell r="A16" t="str">
            <v>23</v>
          </cell>
          <cell r="B16" t="str">
            <v>New Zealand Defence Co-operation</v>
          </cell>
        </row>
        <row r="17">
          <cell r="A17" t="str">
            <v>24</v>
          </cell>
          <cell r="B17" t="str">
            <v>New Zealand - Other Government</v>
          </cell>
        </row>
        <row r="18">
          <cell r="A18" t="str">
            <v>25</v>
          </cell>
          <cell r="B18" t="str">
            <v>New Zealand - Non-government; Volunteer Service Abroad</v>
          </cell>
        </row>
        <row r="19">
          <cell r="A19" t="str">
            <v>26</v>
          </cell>
          <cell r="B19" t="str">
            <v>USA Bilateral</v>
          </cell>
        </row>
        <row r="20">
          <cell r="A20" t="str">
            <v>27</v>
          </cell>
          <cell r="B20" t="str">
            <v>USA Non-government; Peace Corps</v>
          </cell>
        </row>
        <row r="21">
          <cell r="A21" t="str">
            <v>28</v>
          </cell>
          <cell r="B21" t="str">
            <v>USA Other Government</v>
          </cell>
        </row>
        <row r="22">
          <cell r="A22" t="str">
            <v>29</v>
          </cell>
          <cell r="B22" t="str">
            <v>Republic of China</v>
          </cell>
        </row>
        <row r="23">
          <cell r="A23" t="str">
            <v>30</v>
          </cell>
          <cell r="B23" t="str">
            <v>United Kingdom</v>
          </cell>
        </row>
        <row r="24">
          <cell r="A24" t="str">
            <v>31</v>
          </cell>
          <cell r="B24" t="str">
            <v>United Kingdom - No-government' Volunteer Service Overseas</v>
          </cell>
        </row>
        <row r="25">
          <cell r="A25" t="str">
            <v>32</v>
          </cell>
          <cell r="B25" t="str">
            <v>Republic of China (ROC)</v>
          </cell>
        </row>
        <row r="26">
          <cell r="A26" t="str">
            <v>50</v>
          </cell>
          <cell r="B26" t="str">
            <v>Asian Development Bank (ADB)</v>
          </cell>
        </row>
        <row r="27">
          <cell r="A27" t="str">
            <v>51</v>
          </cell>
          <cell r="B27" t="str">
            <v>European Investment Bank (EIB)</v>
          </cell>
        </row>
        <row r="28">
          <cell r="A28" t="str">
            <v>52</v>
          </cell>
          <cell r="B28" t="str">
            <v>World Bank/International Development Agency (IDA)</v>
          </cell>
        </row>
        <row r="29">
          <cell r="A29" t="str">
            <v>53</v>
          </cell>
          <cell r="B29" t="str">
            <v>International Fund for Agricultural Development (IFAD)</v>
          </cell>
        </row>
        <row r="30">
          <cell r="A30" t="str">
            <v>54</v>
          </cell>
          <cell r="B30" t="str">
            <v>International Monetary Fund (IMF)</v>
          </cell>
        </row>
        <row r="31">
          <cell r="A31" t="str">
            <v>60</v>
          </cell>
          <cell r="B31" t="str">
            <v>APO Consultancy</v>
          </cell>
        </row>
        <row r="32">
          <cell r="A32" t="str">
            <v>61</v>
          </cell>
          <cell r="B32" t="str">
            <v>Commonwealth Fund for Technical Co-operation (CFTC)</v>
          </cell>
        </row>
        <row r="33">
          <cell r="A33" t="str">
            <v>62</v>
          </cell>
          <cell r="B33" t="str">
            <v>ESCAP Pacific Operations Centre (EPOC)</v>
          </cell>
        </row>
        <row r="34">
          <cell r="A34" t="str">
            <v>63</v>
          </cell>
          <cell r="B34" t="str">
            <v>European Union (EU)</v>
          </cell>
        </row>
        <row r="35">
          <cell r="A35" t="str">
            <v>64</v>
          </cell>
          <cell r="B35" t="str">
            <v>Forum Secretariat (FS)</v>
          </cell>
        </row>
        <row r="36">
          <cell r="A36" t="str">
            <v>65</v>
          </cell>
          <cell r="B36" t="str">
            <v>South Pacific AGC</v>
          </cell>
        </row>
        <row r="37">
          <cell r="A37" t="str">
            <v>66</v>
          </cell>
          <cell r="B37" t="str">
            <v>South Pacific Commission (SPC)</v>
          </cell>
        </row>
        <row r="38">
          <cell r="A38" t="str">
            <v>67</v>
          </cell>
          <cell r="B38" t="str">
            <v>South Pacific Regional Environment Programme (SPREP)</v>
          </cell>
        </row>
        <row r="39">
          <cell r="A39" t="str">
            <v>68</v>
          </cell>
          <cell r="B39" t="str">
            <v>United Nations Development Programme (UNDP); UN Volunteers</v>
          </cell>
        </row>
        <row r="40">
          <cell r="A40" t="str">
            <v>69</v>
          </cell>
          <cell r="B40" t="str">
            <v>United Nations Education, Scientific and Cultural Org (UNESCO)</v>
          </cell>
        </row>
        <row r="41">
          <cell r="A41" t="str">
            <v>70</v>
          </cell>
          <cell r="B41" t="str">
            <v>UN Family Planning Association (UNFPA)</v>
          </cell>
        </row>
        <row r="42">
          <cell r="A42" t="str">
            <v>71</v>
          </cell>
          <cell r="B42" t="str">
            <v>UN International Children’s Fund (UNICEF)</v>
          </cell>
        </row>
        <row r="43">
          <cell r="A43" t="str">
            <v>72</v>
          </cell>
          <cell r="B43" t="str">
            <v>Food and Agriculture Organisation (FAO)</v>
          </cell>
        </row>
        <row r="44">
          <cell r="A44" t="str">
            <v>73</v>
          </cell>
          <cell r="B44" t="str">
            <v>International Labour Organisation (ILO)</v>
          </cell>
        </row>
        <row r="45">
          <cell r="A45" t="str">
            <v>74</v>
          </cell>
          <cell r="B45" t="str">
            <v>World Health Organisation (WHO)</v>
          </cell>
        </row>
        <row r="46">
          <cell r="A46" t="str">
            <v>77</v>
          </cell>
          <cell r="B46" t="str">
            <v>Forum Fishing Agencies (FFA)</v>
          </cell>
        </row>
        <row r="47">
          <cell r="A47" t="str">
            <v>99</v>
          </cell>
          <cell r="B47" t="str">
            <v>Unidentified Donor</v>
          </cell>
        </row>
        <row r="48">
          <cell r="A48" t="str">
            <v>75</v>
          </cell>
          <cell r="B48" t="str">
            <v>South Pacific Geoscience Commission (SOPAC)</v>
          </cell>
        </row>
        <row r="49">
          <cell r="A49" t="str">
            <v>90</v>
          </cell>
          <cell r="B49" t="str">
            <v>Local Fund</v>
          </cell>
        </row>
        <row r="50">
          <cell r="A50" t="str">
            <v>91</v>
          </cell>
          <cell r="B50" t="str">
            <v>Tonga Trust Fund</v>
          </cell>
        </row>
        <row r="51">
          <cell r="A51" t="str">
            <v>92</v>
          </cell>
          <cell r="B51" t="str">
            <v>Revolving Fund</v>
          </cell>
        </row>
        <row r="52">
          <cell r="A52" t="str">
            <v>93</v>
          </cell>
          <cell r="B52" t="str">
            <v>Local Community Contribution</v>
          </cell>
        </row>
        <row r="53">
          <cell r="A53" t="str">
            <v>94</v>
          </cell>
          <cell r="B53" t="str">
            <v>Rotary Contribution</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ing_Source"/>
      <sheetName val="Overall"/>
      <sheetName val="Marine"/>
      <sheetName val="Civil"/>
      <sheetName val="Environment"/>
      <sheetName val="MOW"/>
      <sheetName val="TVB"/>
      <sheetName val="MLCI"/>
      <sheetName val="CPD"/>
      <sheetName val="Fisheries"/>
      <sheetName val="MAFF"/>
      <sheetName val="Prisons"/>
      <sheetName val="MOH"/>
      <sheetName val="MOE"/>
      <sheetName val="Audit"/>
      <sheetName val="Statistics"/>
      <sheetName val="Revenue Services"/>
      <sheetName val="Finance"/>
      <sheetName val="Defence"/>
      <sheetName val="Crown Law"/>
      <sheetName val="Police"/>
      <sheetName val="Justice"/>
      <sheetName val="Printing"/>
      <sheetName val="MLSNR"/>
      <sheetName val="G_Vv"/>
      <sheetName val="G_Hp"/>
      <sheetName val="Foreign Affairs"/>
      <sheetName val="PMO"/>
      <sheetName val="LA"/>
      <sheetName val="Sheet1"/>
      <sheetName val="Palace"/>
    </sheetNames>
    <sheetDataSet>
      <sheetData sheetId="0" refreshError="1">
        <row r="1">
          <cell r="A1" t="str">
            <v>FundCode</v>
          </cell>
          <cell r="B1" t="str">
            <v>FundDescrip</v>
          </cell>
          <cell r="C1" t="str">
            <v>Group</v>
          </cell>
          <cell r="D1" t="str">
            <v>GrpDes</v>
          </cell>
        </row>
        <row r="2">
          <cell r="A2" t="str">
            <v>00</v>
          </cell>
          <cell r="B2" t="str">
            <v>Tonga Government Funding (Appropriated)</v>
          </cell>
          <cell r="C2" t="str">
            <v>0</v>
          </cell>
          <cell r="D2" t="str">
            <v>Pa'anga mei he Pule'anga Tonga (Government of Tonga Fund)</v>
          </cell>
        </row>
        <row r="3">
          <cell r="A3" t="str">
            <v>10</v>
          </cell>
          <cell r="B3" t="str">
            <v>Australian Bilateral; Australian Staffing Assistance</v>
          </cell>
          <cell r="C3" t="str">
            <v>1</v>
          </cell>
          <cell r="D3" t="str">
            <v>Pa'anga tokoni mei Muli (Overseas Donor Funding (Cash/Token))</v>
          </cell>
        </row>
        <row r="4">
          <cell r="A4" t="str">
            <v>11</v>
          </cell>
          <cell r="B4" t="str">
            <v>Australian Defence Co-operation</v>
          </cell>
          <cell r="C4" t="str">
            <v>1</v>
          </cell>
          <cell r="D4" t="str">
            <v>Pa'anga tokoni mei Muli (Overseas Donor Funding (Cash/Token))</v>
          </cell>
        </row>
        <row r="5">
          <cell r="A5" t="str">
            <v>12</v>
          </cell>
          <cell r="B5" t="str">
            <v>Australia - Other Government</v>
          </cell>
          <cell r="C5" t="str">
            <v>1</v>
          </cell>
          <cell r="D5" t="str">
            <v>Pa'anga tokoni mei Muli (Overseas Donor Funding (Cash/Token))</v>
          </cell>
        </row>
        <row r="6">
          <cell r="A6" t="str">
            <v>13</v>
          </cell>
          <cell r="B6" t="str">
            <v>Australia - Non-government; Australian Volunteers Abroad; Australian Executive Service Overseas Programme</v>
          </cell>
          <cell r="C6" t="str">
            <v>1</v>
          </cell>
          <cell r="D6" t="str">
            <v>Pa'anga tokoni mei Muli (Overseas Donor Funding (Cash/Token))</v>
          </cell>
        </row>
        <row r="7">
          <cell r="A7" t="str">
            <v>14</v>
          </cell>
          <cell r="B7" t="str">
            <v>Canada</v>
          </cell>
          <cell r="C7" t="str">
            <v>1</v>
          </cell>
          <cell r="D7" t="str">
            <v>Pa'anga tokoni mei Muli (Overseas Donor Funding (Cash/Token))</v>
          </cell>
        </row>
        <row r="8">
          <cell r="A8" t="str">
            <v>15</v>
          </cell>
          <cell r="B8" t="str">
            <v>France</v>
          </cell>
          <cell r="C8" t="str">
            <v>1</v>
          </cell>
          <cell r="D8" t="str">
            <v>Pa'anga tokoni mei Muli (Overseas Donor Funding (Cash/Token))</v>
          </cell>
        </row>
        <row r="9">
          <cell r="A9" t="str">
            <v>16</v>
          </cell>
          <cell r="B9" t="str">
            <v>Germany</v>
          </cell>
          <cell r="C9" t="str">
            <v>1</v>
          </cell>
          <cell r="D9" t="str">
            <v>Pa'anga tokoni mei Muli (Overseas Donor Funding (Cash/Token))</v>
          </cell>
        </row>
        <row r="10">
          <cell r="A10" t="str">
            <v>17</v>
          </cell>
          <cell r="B10" t="str">
            <v>Japan Government; Japan International Co-operation Agency</v>
          </cell>
          <cell r="C10" t="str">
            <v>1</v>
          </cell>
          <cell r="D10" t="str">
            <v>Pa'anga tokoni mei Muli (Overseas Donor Funding (Cash/Token))</v>
          </cell>
        </row>
        <row r="11">
          <cell r="A11" t="str">
            <v>18</v>
          </cell>
          <cell r="B11" t="str">
            <v>Japan - Non-government</v>
          </cell>
          <cell r="C11" t="str">
            <v>1</v>
          </cell>
          <cell r="D11" t="str">
            <v>Pa'anga tokoni mei Muli (Overseas Donor Funding (Cash/Token))</v>
          </cell>
        </row>
        <row r="12">
          <cell r="A12" t="str">
            <v>19</v>
          </cell>
          <cell r="B12" t="str">
            <v>Kuwait</v>
          </cell>
          <cell r="C12" t="str">
            <v>1</v>
          </cell>
          <cell r="D12" t="str">
            <v>Pa'anga tokoni mei Muli (Overseas Donor Funding (Cash/Token))</v>
          </cell>
        </row>
        <row r="13">
          <cell r="A13" t="str">
            <v>20</v>
          </cell>
          <cell r="B13" t="str">
            <v>Malaysia</v>
          </cell>
          <cell r="C13" t="str">
            <v>1</v>
          </cell>
          <cell r="D13" t="str">
            <v>Pa'anga tokoni mei Muli (Overseas Donor Funding (Cash/Token))</v>
          </cell>
        </row>
        <row r="14">
          <cell r="A14" t="str">
            <v>21</v>
          </cell>
          <cell r="B14" t="str">
            <v>Netherlands</v>
          </cell>
          <cell r="C14" t="str">
            <v>1</v>
          </cell>
          <cell r="D14" t="str">
            <v>Pa'anga tokoni mei Muli (Overseas Donor Funding (Cash/Token))</v>
          </cell>
        </row>
        <row r="15">
          <cell r="A15" t="str">
            <v>22</v>
          </cell>
          <cell r="B15" t="str">
            <v>New Zealand Bilateral</v>
          </cell>
          <cell r="C15" t="str">
            <v>1</v>
          </cell>
          <cell r="D15" t="str">
            <v>Pa'anga tokoni mei Muli (Overseas Donor Funding (Cash/Token))</v>
          </cell>
        </row>
        <row r="16">
          <cell r="A16" t="str">
            <v>23</v>
          </cell>
          <cell r="B16" t="str">
            <v>New Zealand Defence Co-operation</v>
          </cell>
          <cell r="C16" t="str">
            <v>1</v>
          </cell>
          <cell r="D16" t="str">
            <v>Pa'anga tokoni mei Muli (Overseas Donor Funding (Cash/Token))</v>
          </cell>
        </row>
        <row r="17">
          <cell r="A17" t="str">
            <v>24</v>
          </cell>
          <cell r="B17" t="str">
            <v>New Zealand - Other Government</v>
          </cell>
          <cell r="C17" t="str">
            <v>1</v>
          </cell>
          <cell r="D17" t="str">
            <v>Pa'anga tokoni mei Muli (Overseas Donor Funding (Cash/Token))</v>
          </cell>
        </row>
        <row r="18">
          <cell r="A18" t="str">
            <v>25</v>
          </cell>
          <cell r="B18" t="str">
            <v>New Zealand - Non-government; Volunteer Service Abroad</v>
          </cell>
          <cell r="C18" t="str">
            <v>1</v>
          </cell>
          <cell r="D18" t="str">
            <v>Pa'anga tokoni mei Muli (Overseas Donor Funding (Cash/Token))</v>
          </cell>
        </row>
        <row r="19">
          <cell r="A19" t="str">
            <v>26</v>
          </cell>
          <cell r="B19" t="str">
            <v>USA Bilateral</v>
          </cell>
          <cell r="C19" t="str">
            <v>1</v>
          </cell>
          <cell r="D19" t="str">
            <v>Pa'anga tokoni mei Muli (Overseas Donor Funding (Cash/Token))</v>
          </cell>
        </row>
        <row r="20">
          <cell r="A20" t="str">
            <v>27</v>
          </cell>
          <cell r="B20" t="str">
            <v>USA Non-government; Peace Corps</v>
          </cell>
          <cell r="C20" t="str">
            <v>1</v>
          </cell>
          <cell r="D20" t="str">
            <v>Pa'anga tokoni mei Muli (Overseas Donor Funding (Cash/Token))</v>
          </cell>
        </row>
        <row r="21">
          <cell r="A21" t="str">
            <v>28</v>
          </cell>
          <cell r="B21" t="str">
            <v>USA Other Government</v>
          </cell>
          <cell r="C21" t="str">
            <v>1</v>
          </cell>
          <cell r="D21" t="str">
            <v>Pa'anga tokoni mei Muli (Overseas Donor Funding (Cash/Token))</v>
          </cell>
        </row>
        <row r="22">
          <cell r="A22" t="str">
            <v>29</v>
          </cell>
          <cell r="B22" t="str">
            <v>Republic of China</v>
          </cell>
          <cell r="C22" t="str">
            <v>1</v>
          </cell>
          <cell r="D22" t="str">
            <v>Pa'anga tokoni mei Muli (Overseas Donor Funding (Cash/Token))</v>
          </cell>
        </row>
        <row r="23">
          <cell r="A23" t="str">
            <v>30</v>
          </cell>
          <cell r="B23" t="str">
            <v>United Kingdom</v>
          </cell>
          <cell r="C23" t="str">
            <v>1</v>
          </cell>
          <cell r="D23" t="str">
            <v>Pa'anga tokoni mei Muli (Overseas Donor Funding (Cash/Token))</v>
          </cell>
        </row>
        <row r="24">
          <cell r="A24" t="str">
            <v>31</v>
          </cell>
          <cell r="B24" t="str">
            <v>United Kingdom - No-government' Volunteer Service Overseas</v>
          </cell>
          <cell r="C24" t="str">
            <v>1</v>
          </cell>
          <cell r="D24" t="str">
            <v>Pa'anga tokoni mei Muli (Overseas Donor Funding (Cash/Token))</v>
          </cell>
        </row>
        <row r="25">
          <cell r="A25" t="str">
            <v>32</v>
          </cell>
          <cell r="B25" t="str">
            <v>Republic of China (ROC)</v>
          </cell>
          <cell r="C25" t="str">
            <v>1</v>
          </cell>
          <cell r="D25" t="str">
            <v>Pa'anga tokoni mei Muli (Overseas Donor Funding (Cash/Token))</v>
          </cell>
        </row>
        <row r="26">
          <cell r="A26" t="str">
            <v>50</v>
          </cell>
          <cell r="B26" t="str">
            <v>Asian Development Bank (ADB)</v>
          </cell>
          <cell r="C26" t="str">
            <v>1</v>
          </cell>
          <cell r="D26" t="str">
            <v>Pa'anga tokoni mei Muli (Overseas Donor Funding (Cash/Token))</v>
          </cell>
        </row>
        <row r="27">
          <cell r="A27" t="str">
            <v>51</v>
          </cell>
          <cell r="B27" t="str">
            <v>European Investment Bank (EIB)</v>
          </cell>
          <cell r="C27" t="str">
            <v>1</v>
          </cell>
          <cell r="D27" t="str">
            <v>Pa'anga tokoni mei Muli (Overseas Donor Funding (Cash/Token))</v>
          </cell>
        </row>
        <row r="28">
          <cell r="A28" t="str">
            <v>52</v>
          </cell>
          <cell r="B28" t="str">
            <v>World Bank/International Development Agency (IDA)</v>
          </cell>
          <cell r="C28" t="str">
            <v>1</v>
          </cell>
          <cell r="D28" t="str">
            <v>Pa'anga tokoni mei Muli (Overseas Donor Funding (Cash/Token))</v>
          </cell>
        </row>
        <row r="29">
          <cell r="A29" t="str">
            <v>53</v>
          </cell>
          <cell r="B29" t="str">
            <v>International Fund for Agricultural Development (IFAD)</v>
          </cell>
          <cell r="C29" t="str">
            <v>1</v>
          </cell>
          <cell r="D29" t="str">
            <v>Pa'anga tokoni mei Muli (Overseas Donor Funding (Cash/Token))</v>
          </cell>
        </row>
        <row r="30">
          <cell r="A30" t="str">
            <v>54</v>
          </cell>
          <cell r="B30" t="str">
            <v>International Monetary Fund (IMF)</v>
          </cell>
          <cell r="C30" t="str">
            <v>1</v>
          </cell>
          <cell r="D30" t="str">
            <v>Pa'anga tokoni mei Muli (Overseas Donor Funding (Cash/Token))</v>
          </cell>
        </row>
        <row r="31">
          <cell r="A31" t="str">
            <v>60</v>
          </cell>
          <cell r="B31" t="str">
            <v>APO Consultancy</v>
          </cell>
          <cell r="C31" t="str">
            <v>1</v>
          </cell>
          <cell r="D31" t="str">
            <v>Pa'anga tokoni mei Muli (Overseas Donor Funding (Cash/Token))</v>
          </cell>
        </row>
        <row r="32">
          <cell r="A32" t="str">
            <v>61</v>
          </cell>
          <cell r="B32" t="str">
            <v>Commonwealth Fund for Technical Co-operation (CFTC)</v>
          </cell>
          <cell r="C32" t="str">
            <v>1</v>
          </cell>
          <cell r="D32" t="str">
            <v>Pa'anga tokoni mei Muli (Overseas Donor Funding (Cash/Token))</v>
          </cell>
        </row>
        <row r="33">
          <cell r="A33" t="str">
            <v>62</v>
          </cell>
          <cell r="B33" t="str">
            <v>ESCAP Pacific Operations Centre (EPOC)</v>
          </cell>
          <cell r="C33" t="str">
            <v>1</v>
          </cell>
          <cell r="D33" t="str">
            <v>Pa'anga tokoni mei Muli (Overseas Donor Funding (Cash/Token))</v>
          </cell>
        </row>
        <row r="34">
          <cell r="A34" t="str">
            <v>63</v>
          </cell>
          <cell r="B34" t="str">
            <v>European Union (EU)</v>
          </cell>
          <cell r="C34" t="str">
            <v>1</v>
          </cell>
          <cell r="D34" t="str">
            <v>Pa'anga tokoni mei Muli (Overseas Donor Funding (Cash/Token))</v>
          </cell>
        </row>
        <row r="35">
          <cell r="A35" t="str">
            <v>64</v>
          </cell>
          <cell r="B35" t="str">
            <v>Forum Secretariat (FS)</v>
          </cell>
          <cell r="C35" t="str">
            <v>1</v>
          </cell>
          <cell r="D35" t="str">
            <v>Pa'anga tokoni mei Muli (Overseas Donor Funding (Cash/Token))</v>
          </cell>
        </row>
        <row r="36">
          <cell r="A36" t="str">
            <v>65</v>
          </cell>
          <cell r="B36" t="str">
            <v>South Pacific AGC</v>
          </cell>
          <cell r="C36" t="str">
            <v>1</v>
          </cell>
          <cell r="D36" t="str">
            <v>Pa'anga tokoni mei Muli (Overseas Donor Funding (Cash/Token))</v>
          </cell>
        </row>
        <row r="37">
          <cell r="A37" t="str">
            <v>66</v>
          </cell>
          <cell r="B37" t="str">
            <v>South Pacific Commission (SPC)</v>
          </cell>
          <cell r="C37" t="str">
            <v>1</v>
          </cell>
          <cell r="D37" t="str">
            <v>Pa'anga tokoni mei Muli (Overseas Donor Funding (Cash/Token))</v>
          </cell>
        </row>
        <row r="38">
          <cell r="A38" t="str">
            <v>67</v>
          </cell>
          <cell r="B38" t="str">
            <v>South Pacific Regional Environment Programme (SPREP)</v>
          </cell>
          <cell r="C38" t="str">
            <v>1</v>
          </cell>
          <cell r="D38" t="str">
            <v>Pa'anga tokoni mei Muli (Overseas Donor Funding (Cash/Token))</v>
          </cell>
        </row>
        <row r="39">
          <cell r="A39" t="str">
            <v>68</v>
          </cell>
          <cell r="B39" t="str">
            <v>United Nations Development Programme (UNDP); UN Volunteers</v>
          </cell>
          <cell r="C39" t="str">
            <v>1</v>
          </cell>
          <cell r="D39" t="str">
            <v>Pa'anga tokoni mei Muli (Overseas Donor Funding (Cash/Token))</v>
          </cell>
        </row>
        <row r="40">
          <cell r="A40" t="str">
            <v>69</v>
          </cell>
          <cell r="B40" t="str">
            <v>United Nations Education, Scientific and Cultural Org (UNESCO)</v>
          </cell>
          <cell r="C40" t="str">
            <v>1</v>
          </cell>
          <cell r="D40" t="str">
            <v>Pa'anga tokoni mei Muli (Overseas Donor Funding (Cash/Token))</v>
          </cell>
        </row>
        <row r="41">
          <cell r="A41" t="str">
            <v>70</v>
          </cell>
          <cell r="B41" t="str">
            <v>UN Family Planning Association (UNFPA)</v>
          </cell>
          <cell r="C41" t="str">
            <v>1</v>
          </cell>
          <cell r="D41" t="str">
            <v>Pa'anga tokoni mei Muli (Overseas Donor Funding (Cash/Token))</v>
          </cell>
        </row>
        <row r="42">
          <cell r="A42" t="str">
            <v>71</v>
          </cell>
          <cell r="B42" t="str">
            <v>UN International Children’s Fund (UNICEF)</v>
          </cell>
          <cell r="C42" t="str">
            <v>1</v>
          </cell>
          <cell r="D42" t="str">
            <v>Pa'anga tokoni mei Muli (Overseas Donor Funding (Cash/Token))</v>
          </cell>
        </row>
        <row r="43">
          <cell r="A43" t="str">
            <v>72</v>
          </cell>
          <cell r="B43" t="str">
            <v>Food and Agriculture Organisation (FAO)</v>
          </cell>
          <cell r="C43" t="str">
            <v>1</v>
          </cell>
          <cell r="D43" t="str">
            <v>Pa'anga tokoni mei Muli (Overseas Donor Funding (Cash/Token))</v>
          </cell>
        </row>
        <row r="44">
          <cell r="A44" t="str">
            <v>73</v>
          </cell>
          <cell r="B44" t="str">
            <v>International Labour Organisation (ILO)</v>
          </cell>
          <cell r="C44" t="str">
            <v>1</v>
          </cell>
          <cell r="D44" t="str">
            <v>Pa'anga tokoni mei Muli (Overseas Donor Funding (Cash/Token))</v>
          </cell>
        </row>
        <row r="45">
          <cell r="A45" t="str">
            <v>74</v>
          </cell>
          <cell r="B45" t="str">
            <v>World Health Organisation (WHO)</v>
          </cell>
          <cell r="C45" t="str">
            <v>1</v>
          </cell>
          <cell r="D45" t="str">
            <v>Pa'anga tokoni mei Muli (Overseas Donor Funding (Cash/Token))</v>
          </cell>
        </row>
        <row r="46">
          <cell r="A46" t="str">
            <v>75</v>
          </cell>
          <cell r="B46" t="str">
            <v>South Pacific Geoscience Commission (SOPAC)</v>
          </cell>
          <cell r="C46" t="str">
            <v>1</v>
          </cell>
          <cell r="D46" t="str">
            <v>Pa'anga tokoni mei Muli (Overseas Donor Funding (Cash/Token))</v>
          </cell>
        </row>
        <row r="47">
          <cell r="A47" t="str">
            <v>76</v>
          </cell>
          <cell r="B47" t="str">
            <v>United Nation Environment Program (UNEP)</v>
          </cell>
          <cell r="C47" t="str">
            <v>1</v>
          </cell>
          <cell r="D47" t="str">
            <v>Pa'anga tokoni mei Muli (Overseas Donor Funding (Cash/Token))</v>
          </cell>
        </row>
        <row r="48">
          <cell r="A48" t="str">
            <v>77</v>
          </cell>
          <cell r="B48" t="str">
            <v>Forum Fishing Agencies (FFA)</v>
          </cell>
          <cell r="C48" t="str">
            <v>1</v>
          </cell>
          <cell r="D48" t="str">
            <v>Pa'anga tokoni mei Muli (Overseas Donor Funding (Cash/Token))</v>
          </cell>
        </row>
        <row r="49">
          <cell r="A49" t="str">
            <v>90</v>
          </cell>
          <cell r="B49" t="str">
            <v>Local Fund</v>
          </cell>
          <cell r="C49" t="str">
            <v>1</v>
          </cell>
          <cell r="D49" t="str">
            <v>Pa'anga tokoni mei Muli (Overseas Donor Funding (Cash/Token))</v>
          </cell>
        </row>
        <row r="50">
          <cell r="A50" t="str">
            <v>91</v>
          </cell>
          <cell r="B50" t="str">
            <v>Tonga Trust Fund</v>
          </cell>
          <cell r="C50" t="str">
            <v>2</v>
          </cell>
          <cell r="D50" t="str">
            <v>Pa'anga Talasiti 'a Tonga mo e Ngaahi Tokoni(Trust Fund/Local Community)</v>
          </cell>
        </row>
        <row r="51">
          <cell r="A51" t="str">
            <v>92</v>
          </cell>
          <cell r="B51" t="str">
            <v>Revolving Fund</v>
          </cell>
          <cell r="C51" t="str">
            <v>3</v>
          </cell>
          <cell r="D51" t="str">
            <v>Pa'anga Ngaue 'a e Pule'anga(Revolving Fund)</v>
          </cell>
        </row>
        <row r="52">
          <cell r="A52" t="str">
            <v>93</v>
          </cell>
          <cell r="B52" t="str">
            <v>Local Community Contribution</v>
          </cell>
          <cell r="C52" t="str">
            <v>2</v>
          </cell>
          <cell r="D52" t="str">
            <v>Pa'anga Talasiti 'a Tonga mo e Ngaahi Tokoni(Trust Fund/Local Community)</v>
          </cell>
        </row>
        <row r="53">
          <cell r="A53" t="str">
            <v>94</v>
          </cell>
          <cell r="B53" t="str">
            <v>Rotary Contribution</v>
          </cell>
          <cell r="C53" t="str">
            <v>2</v>
          </cell>
          <cell r="D53" t="str">
            <v>Pa'anga Talasiti 'a Tonga mo e Ngaahi Tokoni(Trust Fund/Local Community)</v>
          </cell>
        </row>
        <row r="54">
          <cell r="A54" t="str">
            <v>99</v>
          </cell>
          <cell r="B54" t="str">
            <v>Unidentified Donor</v>
          </cell>
          <cell r="C54" t="str">
            <v>1</v>
          </cell>
          <cell r="D54" t="str">
            <v>Pa'anga tokoni mei Muli (Overseas Donor Funding (Cash/Token))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Ministry"/>
      <sheetName val="Template Donor"/>
      <sheetName val="Sample"/>
      <sheetName val="Notes"/>
    </sheetNames>
    <sheetDataSet>
      <sheetData sheetId="0"/>
      <sheetData sheetId="1"/>
      <sheetData sheetId="2">
        <row r="12">
          <cell r="B12" t="str">
            <v>Ongoing</v>
          </cell>
        </row>
      </sheetData>
      <sheetData sheetId="3">
        <row r="12">
          <cell r="B12" t="str">
            <v>Ongoing</v>
          </cell>
        </row>
        <row r="13">
          <cell r="B13" t="str">
            <v>Approved</v>
          </cell>
        </row>
        <row r="14">
          <cell r="B14" t="str">
            <v>Proposal submitted</v>
          </cell>
        </row>
        <row r="15">
          <cell r="B15" t="str">
            <v>Not yet submitted</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ource"/>
      <sheetName val="Database"/>
      <sheetName val="Overall"/>
      <sheetName val="Summary Data"/>
      <sheetName val="Total Inflows Covid"/>
      <sheetName val="Total Outflows Covid"/>
      <sheetName val="Proposed Rev for FY2122"/>
      <sheetName val="Inflow"/>
      <sheetName val="Outflow"/>
      <sheetName val="Total Inflows (2)"/>
      <sheetName val="Total Outflows (2)"/>
      <sheetName val="Revenue S1"/>
      <sheetName val="Expenditure S1"/>
      <sheetName val="GFS 2022_23 Budget"/>
      <sheetName val="Sheet1"/>
      <sheetName val="reconcilition"/>
      <sheetName val="Sum_Bud_data"/>
      <sheetName val="raw_dev_bud_strategy"/>
      <sheetName val="Balancing_Financing"/>
      <sheetName val="link_PA"/>
      <sheetName val="Tables"/>
      <sheetName val="Monthly GFS"/>
      <sheetName val="FP"/>
      <sheetName val="Sheet2"/>
      <sheetName val="tmpscrapsheet"/>
      <sheetName val="Ls_AgXLB_WorkbookFile"/>
    </sheetNames>
    <sheetDataSet>
      <sheetData sheetId="0"/>
      <sheetData sheetId="1"/>
      <sheetData sheetId="2"/>
      <sheetData sheetId="3">
        <row r="6">
          <cell r="B6" t="str">
            <v>0001</v>
          </cell>
        </row>
      </sheetData>
      <sheetData sheetId="4"/>
      <sheetData sheetId="5"/>
      <sheetData sheetId="6"/>
      <sheetData sheetId="7">
        <row r="5">
          <cell r="AH5" t="str">
            <v>0001</v>
          </cell>
        </row>
      </sheetData>
      <sheetData sheetId="8">
        <row r="6">
          <cell r="AF6" t="str">
            <v>1001</v>
          </cell>
        </row>
      </sheetData>
      <sheetData sheetId="9">
        <row r="4">
          <cell r="AW4" t="str">
            <v>0001</v>
          </cell>
        </row>
      </sheetData>
      <sheetData sheetId="10">
        <row r="4">
          <cell r="AY4" t="str">
            <v>1001</v>
          </cell>
        </row>
      </sheetData>
      <sheetData sheetId="11"/>
      <sheetData sheetId="12"/>
      <sheetData sheetId="13">
        <row r="3">
          <cell r="L3">
            <v>323469714.66000021</v>
          </cell>
        </row>
        <row r="4">
          <cell r="T4">
            <v>334456320.70000011</v>
          </cell>
          <cell r="AH4">
            <v>342636240.51999998</v>
          </cell>
          <cell r="BO4">
            <v>282653900</v>
          </cell>
        </row>
        <row r="69">
          <cell r="E69">
            <v>60740294.25999999</v>
          </cell>
          <cell r="F69">
            <v>64945755.840000004</v>
          </cell>
          <cell r="G69">
            <v>74890796.799999997</v>
          </cell>
          <cell r="H69">
            <v>83380472.879999995</v>
          </cell>
          <cell r="I69">
            <v>93158291.520000011</v>
          </cell>
          <cell r="O69">
            <v>94773254.179999992</v>
          </cell>
          <cell r="BD69">
            <v>95014440.5</v>
          </cell>
          <cell r="BJ69">
            <v>99139900</v>
          </cell>
        </row>
        <row r="92">
          <cell r="E92">
            <v>28399376.23</v>
          </cell>
          <cell r="F92">
            <v>35080522.689999998</v>
          </cell>
          <cell r="G92">
            <v>44995262.579999998</v>
          </cell>
          <cell r="H92">
            <v>53142090.609999999</v>
          </cell>
          <cell r="I92">
            <v>59305711.530000001</v>
          </cell>
          <cell r="O92">
            <v>54713058.449999996</v>
          </cell>
          <cell r="W92">
            <v>60005458.410000004</v>
          </cell>
          <cell r="BE92">
            <v>59698788.88000001</v>
          </cell>
        </row>
        <row r="105">
          <cell r="E105">
            <v>3608112.9999999995</v>
          </cell>
          <cell r="F105">
            <v>3544138.6199999996</v>
          </cell>
          <cell r="G105">
            <v>4424357.59</v>
          </cell>
          <cell r="H105">
            <v>4768303.51</v>
          </cell>
          <cell r="I105">
            <v>5101094.1900000004</v>
          </cell>
          <cell r="O105">
            <v>5779592.8600000003</v>
          </cell>
          <cell r="W105">
            <v>5705930.9899999993</v>
          </cell>
        </row>
        <row r="109">
          <cell r="BE109">
            <v>5144691.46</v>
          </cell>
        </row>
        <row r="140">
          <cell r="E140">
            <v>14964091.08</v>
          </cell>
          <cell r="F140">
            <v>17391864.469999999</v>
          </cell>
          <cell r="G140">
            <v>19248350.18</v>
          </cell>
          <cell r="H140">
            <v>19706050.870000001</v>
          </cell>
          <cell r="I140">
            <v>22116791.309999999</v>
          </cell>
          <cell r="L140">
            <v>23908018.370000001</v>
          </cell>
          <cell r="AZ140">
            <v>17980800.550000001</v>
          </cell>
          <cell r="BE140">
            <v>18239924.060000002</v>
          </cell>
        </row>
        <row r="141">
          <cell r="E141">
            <v>108058.57</v>
          </cell>
          <cell r="F141">
            <v>136365.94</v>
          </cell>
          <cell r="G141">
            <v>235233.57</v>
          </cell>
          <cell r="H141">
            <v>176730.92</v>
          </cell>
          <cell r="I141">
            <v>310318.38</v>
          </cell>
          <cell r="L141">
            <v>426857.28</v>
          </cell>
          <cell r="AZ141">
            <v>100211.07</v>
          </cell>
          <cell r="BE141">
            <v>0</v>
          </cell>
        </row>
        <row r="142">
          <cell r="E142">
            <v>15774.97</v>
          </cell>
          <cell r="F142">
            <v>47409.59</v>
          </cell>
          <cell r="G142">
            <v>217056.68</v>
          </cell>
          <cell r="H142">
            <v>2317.54</v>
          </cell>
          <cell r="I142">
            <v>3717.3</v>
          </cell>
          <cell r="L142">
            <v>333174.83</v>
          </cell>
          <cell r="AZ142">
            <v>115</v>
          </cell>
          <cell r="BE142">
            <v>333014.82</v>
          </cell>
        </row>
        <row r="153">
          <cell r="L153">
            <v>4327172.74</v>
          </cell>
          <cell r="T153">
            <v>4004830.41</v>
          </cell>
          <cell r="BE153">
            <v>3977240.14</v>
          </cell>
        </row>
        <row r="154">
          <cell r="E154">
            <v>0</v>
          </cell>
          <cell r="F154">
            <v>0</v>
          </cell>
          <cell r="G154">
            <v>119614.38</v>
          </cell>
          <cell r="H154">
            <v>4112816.82</v>
          </cell>
          <cell r="I154">
            <v>3925490.11</v>
          </cell>
        </row>
        <row r="168">
          <cell r="I168">
            <v>2328655</v>
          </cell>
          <cell r="L168">
            <v>3210550</v>
          </cell>
          <cell r="AZ168">
            <v>2934925</v>
          </cell>
          <cell r="BE168">
            <v>0</v>
          </cell>
        </row>
        <row r="169">
          <cell r="E169">
            <v>0</v>
          </cell>
          <cell r="F169">
            <v>0</v>
          </cell>
          <cell r="G169">
            <v>0</v>
          </cell>
          <cell r="H169">
            <v>0</v>
          </cell>
        </row>
        <row r="640">
          <cell r="BI640">
            <v>14255850.699999997</v>
          </cell>
          <cell r="BN640">
            <v>0</v>
          </cell>
          <cell r="BS640">
            <v>4771113.1999999993</v>
          </cell>
          <cell r="CA640">
            <v>560550</v>
          </cell>
          <cell r="CE640">
            <v>270000</v>
          </cell>
          <cell r="CF640">
            <v>0</v>
          </cell>
          <cell r="CI640">
            <v>270000</v>
          </cell>
          <cell r="CJ640" t="str">
            <v/>
          </cell>
          <cell r="CK640">
            <v>0</v>
          </cell>
        </row>
        <row r="657">
          <cell r="BS657">
            <v>6134800</v>
          </cell>
          <cell r="CA657">
            <v>5149178.95</v>
          </cell>
          <cell r="CE657">
            <v>150000</v>
          </cell>
          <cell r="CF657">
            <v>150000</v>
          </cell>
          <cell r="CI657">
            <v>150000</v>
          </cell>
          <cell r="CJ657">
            <v>10000000</v>
          </cell>
          <cell r="CK657" t="str">
            <v/>
          </cell>
        </row>
        <row r="883">
          <cell r="E883">
            <v>87183.15</v>
          </cell>
          <cell r="F883">
            <v>94699</v>
          </cell>
          <cell r="G883">
            <v>101011.2</v>
          </cell>
          <cell r="H883">
            <v>154583.9</v>
          </cell>
          <cell r="I883">
            <v>117536.12</v>
          </cell>
          <cell r="O883">
            <v>455731.97000000003</v>
          </cell>
          <cell r="W883">
            <v>515728.87</v>
          </cell>
        </row>
      </sheetData>
      <sheetData sheetId="14"/>
      <sheetData sheetId="15"/>
      <sheetData sheetId="16">
        <row r="14">
          <cell r="N14">
            <v>28.752785209999995</v>
          </cell>
          <cell r="O14">
            <v>37.43036721</v>
          </cell>
          <cell r="P14">
            <v>35.778117629999997</v>
          </cell>
          <cell r="Q14">
            <v>46.107331729999999</v>
          </cell>
          <cell r="R14">
            <v>48.843712099999991</v>
          </cell>
          <cell r="X14">
            <v>55.230930959999995</v>
          </cell>
          <cell r="AG14">
            <v>52.469913540000007</v>
          </cell>
        </row>
        <row r="15">
          <cell r="N15">
            <v>0.11525237999999999</v>
          </cell>
          <cell r="O15">
            <v>0.22751998999999998</v>
          </cell>
          <cell r="P15">
            <v>0.30050337999999999</v>
          </cell>
          <cell r="Q15">
            <v>0.25042597999999999</v>
          </cell>
          <cell r="R15">
            <v>0.28723158999999998</v>
          </cell>
          <cell r="X15">
            <v>0.33722479000000005</v>
          </cell>
          <cell r="AG15">
            <v>0.37019359999999996</v>
          </cell>
        </row>
        <row r="16">
          <cell r="N16">
            <v>92.747783489999989</v>
          </cell>
          <cell r="O16">
            <v>103.57041715</v>
          </cell>
          <cell r="P16">
            <v>124.31041697000001</v>
          </cell>
          <cell r="Q16">
            <v>141.29086700000002</v>
          </cell>
          <cell r="R16">
            <v>157.56509724</v>
          </cell>
          <cell r="X16">
            <v>155.26590548999997</v>
          </cell>
          <cell r="AG16">
            <v>160.72582990000001</v>
          </cell>
        </row>
        <row r="17">
          <cell r="N17">
            <v>15.087924620000001</v>
          </cell>
          <cell r="O17">
            <v>17.57564</v>
          </cell>
          <cell r="P17">
            <v>19.820254809999998</v>
          </cell>
          <cell r="Q17">
            <v>23.997916150000002</v>
          </cell>
          <cell r="R17">
            <v>28.6849721</v>
          </cell>
          <cell r="X17">
            <v>32.205773219999998</v>
          </cell>
          <cell r="AG17">
            <v>25.020882030000003</v>
          </cell>
        </row>
        <row r="18">
          <cell r="N18" t="str">
            <v/>
          </cell>
          <cell r="O18" t="str">
            <v/>
          </cell>
          <cell r="P18" t="str">
            <v/>
          </cell>
          <cell r="Q18" t="str">
            <v/>
          </cell>
          <cell r="R18" t="str">
            <v/>
          </cell>
          <cell r="X18">
            <v>0</v>
          </cell>
          <cell r="AG18">
            <v>0</v>
          </cell>
        </row>
        <row r="20">
          <cell r="N20">
            <v>69.651026820000013</v>
          </cell>
          <cell r="O20">
            <v>47.581465129999998</v>
          </cell>
          <cell r="P20">
            <v>55.014133440000002</v>
          </cell>
          <cell r="Q20">
            <v>69.950283810000002</v>
          </cell>
          <cell r="R20">
            <v>190.77760127500005</v>
          </cell>
        </row>
        <row r="21">
          <cell r="X21">
            <v>34.906636970000001</v>
          </cell>
          <cell r="AG21">
            <v>37.56685092</v>
          </cell>
        </row>
        <row r="22">
          <cell r="X22">
            <v>177.59077759000002</v>
          </cell>
          <cell r="AG22">
            <v>176.10642252</v>
          </cell>
        </row>
        <row r="32">
          <cell r="N32">
            <v>10.530852350000002</v>
          </cell>
          <cell r="O32">
            <v>12.47256028</v>
          </cell>
          <cell r="P32">
            <v>11.926174130000001</v>
          </cell>
          <cell r="Q32">
            <v>12.833184719999998</v>
          </cell>
          <cell r="R32">
            <v>10.848136519999999</v>
          </cell>
          <cell r="X32">
            <v>10.14273916</v>
          </cell>
          <cell r="AG32">
            <v>14.458547320000001</v>
          </cell>
        </row>
        <row r="33">
          <cell r="N33">
            <v>13.159857539999997</v>
          </cell>
          <cell r="O33">
            <v>13.249579909999996</v>
          </cell>
          <cell r="P33">
            <v>16.507900799999994</v>
          </cell>
          <cell r="Q33">
            <v>14.073519970000001</v>
          </cell>
          <cell r="R33">
            <v>14.618754309999995</v>
          </cell>
          <cell r="X33">
            <v>15.29923825</v>
          </cell>
          <cell r="AG33">
            <v>14.523533020000007</v>
          </cell>
        </row>
        <row r="34">
          <cell r="N34">
            <v>0.57591135999999998</v>
          </cell>
          <cell r="O34">
            <v>0.55759389000000004</v>
          </cell>
          <cell r="P34">
            <v>0.69330652000000004</v>
          </cell>
          <cell r="Q34">
            <v>0.68422018999999989</v>
          </cell>
          <cell r="R34">
            <v>0.79130442999999995</v>
          </cell>
          <cell r="X34">
            <v>0.73497279999999998</v>
          </cell>
          <cell r="AG34">
            <v>0.82934588999999992</v>
          </cell>
        </row>
        <row r="35">
          <cell r="N35">
            <v>1.0615899999999999E-2</v>
          </cell>
          <cell r="O35">
            <v>1.1999999999999999E-3</v>
          </cell>
          <cell r="P35">
            <v>4.6900290000000004E-2</v>
          </cell>
          <cell r="Q35">
            <v>5.4539949999999997E-2</v>
          </cell>
          <cell r="R35">
            <v>5.0000000000000001E-4</v>
          </cell>
          <cell r="X35">
            <v>4.6992119999999998E-2</v>
          </cell>
          <cell r="AG35">
            <v>0.30290400000000001</v>
          </cell>
        </row>
        <row r="40">
          <cell r="N40">
            <v>92.15348222999998</v>
          </cell>
          <cell r="O40">
            <v>98.368638539999978</v>
          </cell>
          <cell r="P40">
            <v>108.52808387999997</v>
          </cell>
          <cell r="Q40">
            <v>114.96445930999998</v>
          </cell>
          <cell r="R40">
            <v>116.88553160999997</v>
          </cell>
          <cell r="X40">
            <v>123.35790320000005</v>
          </cell>
          <cell r="AG40">
            <v>137.60777877000012</v>
          </cell>
        </row>
        <row r="41">
          <cell r="N41">
            <v>9.2263126399999997</v>
          </cell>
          <cell r="O41">
            <v>18.478197290000001</v>
          </cell>
          <cell r="P41">
            <v>18.730085850000002</v>
          </cell>
          <cell r="Q41">
            <v>14.63631071</v>
          </cell>
          <cell r="R41">
            <v>10.662721479999997</v>
          </cell>
          <cell r="X41">
            <v>11.150759900000013</v>
          </cell>
          <cell r="AG41">
            <v>11.075666710000009</v>
          </cell>
        </row>
        <row r="42">
          <cell r="R42">
            <v>152.34250417500002</v>
          </cell>
          <cell r="S42">
            <v>194.923</v>
          </cell>
          <cell r="T42">
            <v>211.64954665549999</v>
          </cell>
          <cell r="U42">
            <v>80.693983060000008</v>
          </cell>
          <cell r="V42">
            <v>29.987995529999999</v>
          </cell>
          <cell r="X42">
            <v>151.00337859000001</v>
          </cell>
          <cell r="AG42">
            <v>169.68852131</v>
          </cell>
        </row>
        <row r="44">
          <cell r="N44">
            <v>5.6883145400000004</v>
          </cell>
          <cell r="O44">
            <v>5.9012370800000005</v>
          </cell>
          <cell r="P44">
            <v>6.4169504999999996</v>
          </cell>
          <cell r="Q44">
            <v>6.5018606399999994</v>
          </cell>
          <cell r="R44">
            <v>6.4780759200000002</v>
          </cell>
          <cell r="X44">
            <v>6.3306832800000006</v>
          </cell>
          <cell r="AG44">
            <v>6.2791958099999992</v>
          </cell>
        </row>
        <row r="45">
          <cell r="N45">
            <v>1.4557899999999999</v>
          </cell>
          <cell r="O45">
            <v>1.274065</v>
          </cell>
          <cell r="P45">
            <v>1.4415500000000001</v>
          </cell>
          <cell r="Q45">
            <v>1.7673700000000001</v>
          </cell>
          <cell r="R45">
            <v>1.79356</v>
          </cell>
          <cell r="X45">
            <v>1.6882600000000001</v>
          </cell>
          <cell r="AG45">
            <v>1.9500200000000001</v>
          </cell>
        </row>
        <row r="48">
          <cell r="N48">
            <v>0</v>
          </cell>
          <cell r="O48">
            <v>0</v>
          </cell>
          <cell r="P48">
            <v>0</v>
          </cell>
          <cell r="Q48">
            <v>0</v>
          </cell>
          <cell r="R48">
            <v>0</v>
          </cell>
          <cell r="X48">
            <v>0</v>
          </cell>
          <cell r="AG48">
            <v>0</v>
          </cell>
        </row>
        <row r="49">
          <cell r="N49">
            <v>7.4981249999999999E-2</v>
          </cell>
          <cell r="O49">
            <v>7.8379649999999995E-2</v>
          </cell>
          <cell r="P49">
            <v>0.63866555000000003</v>
          </cell>
          <cell r="Q49">
            <v>0.80846415999999999</v>
          </cell>
          <cell r="R49">
            <v>0.80107169999999994</v>
          </cell>
          <cell r="X49">
            <v>0.85881344999999998</v>
          </cell>
          <cell r="AG49">
            <v>0.83739469999999994</v>
          </cell>
        </row>
        <row r="50">
          <cell r="N50">
            <v>3.1344312300000001</v>
          </cell>
          <cell r="O50">
            <v>3.7251118700000001</v>
          </cell>
          <cell r="P50">
            <v>3.6892578899999999</v>
          </cell>
          <cell r="Q50">
            <v>3.2156033700000002</v>
          </cell>
          <cell r="R50">
            <v>5.1499250199999995</v>
          </cell>
          <cell r="X50">
            <v>2.9362986200000001</v>
          </cell>
          <cell r="AG50">
            <v>3.7406010200000002</v>
          </cell>
        </row>
        <row r="54">
          <cell r="N54">
            <v>10.50797397</v>
          </cell>
          <cell r="O54">
            <v>13.67627265</v>
          </cell>
          <cell r="P54">
            <v>13.210450140000001</v>
          </cell>
          <cell r="Q54">
            <v>13.640681109999999</v>
          </cell>
          <cell r="R54">
            <v>22.985100630000002</v>
          </cell>
          <cell r="X54">
            <v>25.268289280000001</v>
          </cell>
          <cell r="AG54">
            <v>22.293981220000003</v>
          </cell>
        </row>
        <row r="55">
          <cell r="N55">
            <v>12.94918504</v>
          </cell>
          <cell r="O55">
            <v>15.12918355</v>
          </cell>
          <cell r="P55">
            <v>16.912092099999999</v>
          </cell>
          <cell r="Q55">
            <v>18.044408749999999</v>
          </cell>
          <cell r="R55">
            <v>19.376089459999999</v>
          </cell>
          <cell r="X55">
            <v>29.633585879999998</v>
          </cell>
          <cell r="AG55">
            <v>23.42876137</v>
          </cell>
        </row>
        <row r="57">
          <cell r="N57">
            <v>12.94918504</v>
          </cell>
          <cell r="O57">
            <v>15.12918355</v>
          </cell>
          <cell r="P57">
            <v>16.912092099999999</v>
          </cell>
          <cell r="Q57">
            <v>18.044408749999999</v>
          </cell>
          <cell r="R57">
            <v>19.376089459999999</v>
          </cell>
        </row>
        <row r="65">
          <cell r="R65">
            <v>89.235330349999984</v>
          </cell>
          <cell r="S65">
            <v>194.01710000000003</v>
          </cell>
          <cell r="T65">
            <v>85.897679233000005</v>
          </cell>
          <cell r="U65">
            <v>9.0528855799999999</v>
          </cell>
          <cell r="V65">
            <v>4.5006683899999995</v>
          </cell>
          <cell r="X65">
            <v>95.682553970000001</v>
          </cell>
          <cell r="AG65">
            <v>57.309529990000001</v>
          </cell>
        </row>
        <row r="66">
          <cell r="N66">
            <v>2.6475786700000001</v>
          </cell>
          <cell r="O66">
            <v>2.6447869000000002</v>
          </cell>
          <cell r="P66">
            <v>3.9834633500000001</v>
          </cell>
          <cell r="Q66">
            <v>4.4063473799999997</v>
          </cell>
          <cell r="R66">
            <v>55.605040774999992</v>
          </cell>
          <cell r="X66">
            <v>26.569432550000002</v>
          </cell>
          <cell r="AG66">
            <v>32.934494110000003</v>
          </cell>
        </row>
        <row r="67">
          <cell r="N67">
            <v>1.9965344300000001</v>
          </cell>
          <cell r="O67">
            <v>4.4761870099999994</v>
          </cell>
          <cell r="P67">
            <v>5.4746265699999999</v>
          </cell>
          <cell r="Q67">
            <v>11.300915380000001</v>
          </cell>
          <cell r="R67">
            <v>19.407621185</v>
          </cell>
          <cell r="X67">
            <v>63.798408170000002</v>
          </cell>
          <cell r="AG67">
            <v>20.000020329999998</v>
          </cell>
        </row>
        <row r="68">
          <cell r="X68">
            <v>5.3147132499999996</v>
          </cell>
          <cell r="AG68">
            <v>4.3750155499999996</v>
          </cell>
        </row>
        <row r="70">
          <cell r="N70">
            <v>8.7183150000000001E-2</v>
          </cell>
          <cell r="O70">
            <v>9.4699000000000005E-2</v>
          </cell>
          <cell r="P70">
            <v>0.1010112</v>
          </cell>
          <cell r="Q70">
            <v>0.1545839</v>
          </cell>
          <cell r="R70">
            <v>0.11753611999999999</v>
          </cell>
          <cell r="X70">
            <v>0.45573197000000004</v>
          </cell>
          <cell r="AG70">
            <v>0.51572887000000001</v>
          </cell>
        </row>
        <row r="73">
          <cell r="BK73">
            <v>357.39473898</v>
          </cell>
        </row>
        <row r="80">
          <cell r="X80">
            <v>-16.2720798000001</v>
          </cell>
          <cell r="AG80">
            <v>-61.698661969999904</v>
          </cell>
        </row>
        <row r="81">
          <cell r="X81">
            <v>-7.1192712800000004</v>
          </cell>
          <cell r="AG81">
            <v>0.23375012000000001</v>
          </cell>
        </row>
        <row r="82">
          <cell r="S82">
            <v>0.4</v>
          </cell>
          <cell r="T82">
            <v>0.4</v>
          </cell>
          <cell r="U82">
            <v>0</v>
          </cell>
          <cell r="V82">
            <v>0</v>
          </cell>
          <cell r="W82">
            <v>0</v>
          </cell>
          <cell r="X82">
            <v>0</v>
          </cell>
          <cell r="AG82">
            <v>0</v>
          </cell>
        </row>
        <row r="84">
          <cell r="S84">
            <v>-4.6726000000000001</v>
          </cell>
          <cell r="T84">
            <v>175.08439999999999</v>
          </cell>
          <cell r="U84">
            <v>-13.410921499999999</v>
          </cell>
          <cell r="V84">
            <v>0</v>
          </cell>
          <cell r="W84">
            <v>0</v>
          </cell>
          <cell r="X84">
            <v>-13.410921499999999</v>
          </cell>
          <cell r="AG84">
            <v>1.9447664599999985</v>
          </cell>
        </row>
        <row r="86">
          <cell r="S86">
            <v>16.074000000000002</v>
          </cell>
          <cell r="T86">
            <v>17.100000000000001</v>
          </cell>
          <cell r="U86">
            <v>15.153600000000001</v>
          </cell>
          <cell r="V86">
            <v>0</v>
          </cell>
          <cell r="W86">
            <v>0</v>
          </cell>
          <cell r="X86">
            <v>15.153600000000001</v>
          </cell>
          <cell r="AG86">
            <v>31.860427899999998</v>
          </cell>
        </row>
        <row r="87">
          <cell r="S87">
            <v>15.2</v>
          </cell>
          <cell r="T87">
            <v>15.2</v>
          </cell>
          <cell r="U87">
            <v>15.153</v>
          </cell>
          <cell r="V87">
            <v>0</v>
          </cell>
          <cell r="W87">
            <v>0</v>
          </cell>
          <cell r="X87">
            <v>15.153</v>
          </cell>
          <cell r="AG87">
            <v>19</v>
          </cell>
        </row>
        <row r="88">
          <cell r="AG88">
            <v>-10.915661439999999</v>
          </cell>
        </row>
        <row r="89">
          <cell r="S89">
            <v>12.7545</v>
          </cell>
          <cell r="T89">
            <v>0</v>
          </cell>
          <cell r="U89">
            <v>0</v>
          </cell>
          <cell r="V89">
            <v>0</v>
          </cell>
          <cell r="W89">
            <v>0</v>
          </cell>
          <cell r="X89">
            <v>0</v>
          </cell>
          <cell r="AG89">
            <v>0</v>
          </cell>
        </row>
        <row r="90">
          <cell r="S90">
            <v>18.301100000000002</v>
          </cell>
          <cell r="T90">
            <v>14.9156</v>
          </cell>
          <cell r="U90">
            <v>13.411521499999999</v>
          </cell>
          <cell r="V90">
            <v>0</v>
          </cell>
          <cell r="W90">
            <v>0</v>
          </cell>
          <cell r="X90">
            <v>13.411521499999999</v>
          </cell>
          <cell r="AG90">
            <v>10.915661439999999</v>
          </cell>
        </row>
      </sheetData>
      <sheetData sheetId="17"/>
      <sheetData sheetId="18"/>
      <sheetData sheetId="19"/>
      <sheetData sheetId="20"/>
      <sheetData sheetId="21"/>
      <sheetData sheetId="22"/>
      <sheetData sheetId="23"/>
      <sheetData sheetId="24"/>
      <sheetData sheetId="2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FS 2025_26 Budget"/>
      <sheetName val="Sheet2"/>
      <sheetName val="Sum_Bud_data"/>
      <sheetName val="Balancing_Financing"/>
      <sheetName val="Tables"/>
      <sheetName val="Table 2"/>
    </sheetNames>
    <sheetDataSet>
      <sheetData sheetId="0">
        <row r="139">
          <cell r="AY139">
            <v>20296839.039999999</v>
          </cell>
          <cell r="BD139">
            <v>22868900</v>
          </cell>
          <cell r="BI139">
            <v>24402221.52</v>
          </cell>
          <cell r="BN139">
            <v>29540300</v>
          </cell>
          <cell r="BS139">
            <v>28640500</v>
          </cell>
          <cell r="BX139">
            <v>32186700</v>
          </cell>
          <cell r="CC139">
            <v>35589800</v>
          </cell>
          <cell r="CH139">
            <v>35759300</v>
          </cell>
        </row>
        <row r="140">
          <cell r="AY140">
            <v>111413.24</v>
          </cell>
          <cell r="BD140">
            <v>417100</v>
          </cell>
          <cell r="BI140">
            <v>551403.61</v>
          </cell>
          <cell r="BN140">
            <v>423500</v>
          </cell>
          <cell r="BS140">
            <v>384200</v>
          </cell>
          <cell r="BX140">
            <v>975800</v>
          </cell>
          <cell r="CC140">
            <v>2409600</v>
          </cell>
          <cell r="CH140">
            <v>3944800</v>
          </cell>
        </row>
        <row r="141">
          <cell r="AY141">
            <v>0</v>
          </cell>
          <cell r="BD141">
            <v>0</v>
          </cell>
          <cell r="BN141">
            <v>0</v>
          </cell>
          <cell r="BX141">
            <v>0</v>
          </cell>
          <cell r="CC141">
            <v>0</v>
          </cell>
          <cell r="CH141">
            <v>0</v>
          </cell>
        </row>
        <row r="143">
          <cell r="BX143">
            <v>0</v>
          </cell>
          <cell r="CC143">
            <v>0</v>
          </cell>
          <cell r="CH143">
            <v>0</v>
          </cell>
        </row>
        <row r="152">
          <cell r="AY152">
            <v>4503652.4400000004</v>
          </cell>
          <cell r="BD152">
            <v>4205000</v>
          </cell>
          <cell r="BI152">
            <v>5666823.3899999997</v>
          </cell>
          <cell r="BN152">
            <v>12784800</v>
          </cell>
          <cell r="BS152">
            <v>12263468</v>
          </cell>
          <cell r="BX152">
            <v>6500000</v>
          </cell>
          <cell r="CC152">
            <v>7500000</v>
          </cell>
          <cell r="CH152">
            <v>8000000</v>
          </cell>
        </row>
        <row r="167">
          <cell r="AY167">
            <v>0</v>
          </cell>
          <cell r="BD167">
            <v>980400</v>
          </cell>
          <cell r="BN167">
            <v>0</v>
          </cell>
        </row>
      </sheetData>
      <sheetData sheetId="1"/>
      <sheetData sheetId="2">
        <row r="12">
          <cell r="AX12">
            <v>48.570386489999997</v>
          </cell>
          <cell r="BH12">
            <v>55.576484910000005</v>
          </cell>
          <cell r="BM12">
            <v>48.152700000000003</v>
          </cell>
        </row>
        <row r="13">
          <cell r="AX13">
            <v>0.32964489999999996</v>
          </cell>
          <cell r="BH13">
            <v>0.29065711</v>
          </cell>
          <cell r="BM13">
            <v>0.31459999999999999</v>
          </cell>
        </row>
        <row r="14">
          <cell r="AX14">
            <v>173.35951829000004</v>
          </cell>
          <cell r="BH14">
            <v>177.1503591</v>
          </cell>
          <cell r="BM14">
            <v>176.37550000000002</v>
          </cell>
        </row>
        <row r="15">
          <cell r="BH15">
            <v>109.12050892000001</v>
          </cell>
          <cell r="BM15">
            <v>106.60899999999999</v>
          </cell>
          <cell r="BR15">
            <v>132.60737526</v>
          </cell>
          <cell r="BW15">
            <v>139.2747</v>
          </cell>
          <cell r="CB15">
            <v>142.93716699999999</v>
          </cell>
          <cell r="CG15">
            <v>145.0368</v>
          </cell>
          <cell r="CL15">
            <v>152.4829</v>
          </cell>
          <cell r="CQ15">
            <v>154.23050000000001</v>
          </cell>
        </row>
        <row r="16">
          <cell r="BH16">
            <v>61.225180999999999</v>
          </cell>
          <cell r="BM16">
            <v>63.383499999999998</v>
          </cell>
          <cell r="BR16">
            <v>62.995848330000001</v>
          </cell>
          <cell r="BW16">
            <v>68.206900000000005</v>
          </cell>
          <cell r="CB16">
            <v>66.627261000000004</v>
          </cell>
          <cell r="CG16">
            <v>71.115399999999994</v>
          </cell>
          <cell r="CL16">
            <v>73.850999999999999</v>
          </cell>
          <cell r="CQ16">
            <v>77.078500000000005</v>
          </cell>
        </row>
        <row r="17">
          <cell r="BH17">
            <v>6.8046691800000003</v>
          </cell>
          <cell r="BM17">
            <v>6.383</v>
          </cell>
          <cell r="BR17">
            <v>7.0535217699999997</v>
          </cell>
          <cell r="BW17">
            <v>8.2068999999999992</v>
          </cell>
          <cell r="CB17">
            <v>7.3738450000000002</v>
          </cell>
          <cell r="CG17">
            <v>12.171099999999999</v>
          </cell>
          <cell r="CL17">
            <v>14.2468</v>
          </cell>
          <cell r="CQ17">
            <v>13.9247</v>
          </cell>
        </row>
        <row r="18">
          <cell r="AX18">
            <v>22.550179020000002</v>
          </cell>
          <cell r="BH18">
            <v>24.911904719999999</v>
          </cell>
          <cell r="BM18">
            <v>28.471399999999999</v>
          </cell>
        </row>
        <row r="19">
          <cell r="AX19">
            <v>0</v>
          </cell>
          <cell r="BH19">
            <v>0</v>
          </cell>
          <cell r="BM19">
            <v>0</v>
          </cell>
        </row>
        <row r="22">
          <cell r="AX22">
            <v>27.208098470000003</v>
          </cell>
          <cell r="BH22">
            <v>52.1</v>
          </cell>
          <cell r="BM22">
            <v>81.5</v>
          </cell>
        </row>
        <row r="23">
          <cell r="AX23">
            <v>212.31905494</v>
          </cell>
          <cell r="BH23">
            <v>227.7</v>
          </cell>
          <cell r="BM23">
            <v>327.60000000000002</v>
          </cell>
        </row>
        <row r="32">
          <cell r="AX32">
            <v>13.215253539999999</v>
          </cell>
          <cell r="BH32">
            <v>10.395382550000003</v>
          </cell>
          <cell r="BM32">
            <v>10.895099999999999</v>
          </cell>
        </row>
        <row r="33">
          <cell r="AX33">
            <v>13.38088905</v>
          </cell>
          <cell r="BH33">
            <v>11.27180083</v>
          </cell>
          <cell r="BM33">
            <v>16.151199999999999</v>
          </cell>
        </row>
        <row r="34">
          <cell r="AX34">
            <v>0.78642916000000007</v>
          </cell>
          <cell r="BH34">
            <v>0.7356097399999999</v>
          </cell>
          <cell r="BM34">
            <v>1.157</v>
          </cell>
        </row>
        <row r="35">
          <cell r="AX35">
            <v>0.48104999999999998</v>
          </cell>
          <cell r="BH35">
            <v>5.7222699999999994E-2</v>
          </cell>
          <cell r="BM35">
            <v>7.0000000000000007E-2</v>
          </cell>
        </row>
        <row r="40">
          <cell r="AX40">
            <v>149.06168028000002</v>
          </cell>
          <cell r="BH40">
            <v>177.64998627999998</v>
          </cell>
          <cell r="BM40">
            <v>155.87989999999999</v>
          </cell>
        </row>
        <row r="41">
          <cell r="AX41">
            <v>11.150410830000006</v>
          </cell>
          <cell r="BH41">
            <v>11.694711539999995</v>
          </cell>
          <cell r="BM41">
            <v>13.4026</v>
          </cell>
        </row>
        <row r="42">
          <cell r="AX42">
            <v>182.53744783999994</v>
          </cell>
          <cell r="BH42">
            <v>221.54292847999997</v>
          </cell>
          <cell r="BM42">
            <v>309.79059999999998</v>
          </cell>
        </row>
        <row r="44">
          <cell r="AX44">
            <v>1.6122228200000002</v>
          </cell>
          <cell r="BH44">
            <v>4.2130656900000005</v>
          </cell>
          <cell r="BM44">
            <v>6.04</v>
          </cell>
        </row>
        <row r="45">
          <cell r="AX45">
            <v>2.5081131799999996</v>
          </cell>
          <cell r="BH45">
            <v>2.0428350000000002</v>
          </cell>
          <cell r="BM45">
            <v>1.9</v>
          </cell>
        </row>
        <row r="48">
          <cell r="AX48">
            <v>0</v>
          </cell>
          <cell r="BH48">
            <v>0</v>
          </cell>
          <cell r="BM48">
            <v>0</v>
          </cell>
        </row>
        <row r="49">
          <cell r="AX49">
            <v>0.81310088999999997</v>
          </cell>
          <cell r="BH49">
            <v>0.98771204000000001</v>
          </cell>
          <cell r="BM49">
            <v>1.3</v>
          </cell>
        </row>
        <row r="50">
          <cell r="AX50"/>
          <cell r="BH50">
            <v>34.594201549999994</v>
          </cell>
          <cell r="BM50">
            <v>12.8491</v>
          </cell>
        </row>
        <row r="54">
          <cell r="AX54">
            <v>20.230267450000003</v>
          </cell>
          <cell r="BH54">
            <v>25.814081600000002</v>
          </cell>
          <cell r="BM54">
            <v>25.541599999999999</v>
          </cell>
        </row>
        <row r="55">
          <cell r="AX55"/>
          <cell r="BH55">
            <v>26.609430660000005</v>
          </cell>
          <cell r="BM55">
            <v>30.347200000000001</v>
          </cell>
        </row>
        <row r="66">
          <cell r="AX66">
            <v>60.833213840000013</v>
          </cell>
          <cell r="BH66">
            <v>36.877612909999996</v>
          </cell>
          <cell r="BM66">
            <v>78.243899999999996</v>
          </cell>
        </row>
        <row r="67">
          <cell r="AX67">
            <v>34.225454560000003</v>
          </cell>
          <cell r="BH67">
            <v>28.120293760000006</v>
          </cell>
          <cell r="BM67">
            <v>60.849800000000002</v>
          </cell>
        </row>
        <row r="68">
          <cell r="AX68">
            <v>4.9381126100000001</v>
          </cell>
          <cell r="BH68">
            <v>1.8897018000000001</v>
          </cell>
          <cell r="BM68">
            <v>20.4834</v>
          </cell>
        </row>
        <row r="70">
          <cell r="AX70">
            <v>0.96378328000000002</v>
          </cell>
          <cell r="BH70">
            <v>0.28692535999999996</v>
          </cell>
          <cell r="BM70">
            <v>1.4706999999999999</v>
          </cell>
        </row>
        <row r="73">
          <cell r="BH73">
            <v>572.14895283999999</v>
          </cell>
          <cell r="BM73">
            <v>717.05100000000004</v>
          </cell>
          <cell r="BR73">
            <v>680.17181723142858</v>
          </cell>
          <cell r="BW73">
            <v>842.29740000000004</v>
          </cell>
          <cell r="CB73">
            <v>758.56797885000003</v>
          </cell>
          <cell r="CG73">
            <v>870.2358999999999</v>
          </cell>
          <cell r="CL73">
            <v>806.90710000000001</v>
          </cell>
          <cell r="CQ73">
            <v>801.59679999999992</v>
          </cell>
        </row>
        <row r="80">
          <cell r="AX80">
            <v>-4.0200311999998499</v>
          </cell>
          <cell r="BH80">
            <v>23.043666079999788</v>
          </cell>
          <cell r="BM80">
            <v>20.585236999999999</v>
          </cell>
        </row>
        <row r="81">
          <cell r="AX81">
            <v>-0.24453162000000001</v>
          </cell>
          <cell r="BH81">
            <v>-0.24364131999999999</v>
          </cell>
          <cell r="BM81">
            <v>-0.70309999999999995</v>
          </cell>
        </row>
        <row r="82">
          <cell r="AX82">
            <v>0</v>
          </cell>
          <cell r="BH82">
            <v>0</v>
          </cell>
          <cell r="BM82">
            <v>1</v>
          </cell>
        </row>
        <row r="86">
          <cell r="AX86">
            <v>12.375999999999999</v>
          </cell>
          <cell r="BH86">
            <v>15.846</v>
          </cell>
          <cell r="BM86">
            <v>15.015000000000001</v>
          </cell>
        </row>
        <row r="87">
          <cell r="AX87">
            <v>15.015000000000001</v>
          </cell>
          <cell r="BH87">
            <v>15.846</v>
          </cell>
          <cell r="BM87">
            <v>15.1</v>
          </cell>
        </row>
        <row r="89">
          <cell r="AX89">
            <v>22.947534459999996</v>
          </cell>
          <cell r="BH89">
            <v>0</v>
          </cell>
          <cell r="BM89">
            <v>22</v>
          </cell>
        </row>
        <row r="90">
          <cell r="AX90">
            <v>6.2601733200000007</v>
          </cell>
          <cell r="BH90">
            <v>12.48247829</v>
          </cell>
          <cell r="BM90">
            <v>20.04</v>
          </cell>
        </row>
      </sheetData>
      <sheetData sheetId="3"/>
      <sheetData sheetId="4">
        <row r="300">
          <cell r="M300" t="str">
            <v>Actual 2023/24</v>
          </cell>
          <cell r="N300" t="str">
            <v>Budget Estimate 2024/25</v>
          </cell>
          <cell r="O300" t="str">
            <v>Revised Estimate 2024/25</v>
          </cell>
          <cell r="P300" t="str">
            <v>2025/26 Estimate</v>
          </cell>
          <cell r="Q300" t="str">
            <v>2026/27 Estimate</v>
          </cell>
          <cell r="R300" t="str">
            <v>2027/28 Estimate</v>
          </cell>
          <cell r="AI300" t="str">
            <v>17/18 Ola</v>
          </cell>
          <cell r="AJ300" t="str">
            <v>18/19 Ola</v>
          </cell>
          <cell r="AK300" t="str">
            <v>19/20 Ola</v>
          </cell>
          <cell r="AL300" t="str">
            <v>20/21 Ola</v>
          </cell>
          <cell r="AM300" t="str">
            <v>21/22 Ola</v>
          </cell>
          <cell r="AN300" t="str">
            <v>22/23 (P)</v>
          </cell>
          <cell r="AO300" t="str">
            <v>2023/24 Ola Fakaangaanga</v>
          </cell>
          <cell r="AP300" t="str">
            <v>2024/25 Patiseti</v>
          </cell>
          <cell r="AQ300" t="str">
            <v>24/25 Esitimeti Liliu</v>
          </cell>
          <cell r="AR300" t="str">
            <v>2025/26 Patiseti Fakaangaanga</v>
          </cell>
          <cell r="AS300" t="str">
            <v>2026/27 Patiseti Fakaangaanga</v>
          </cell>
          <cell r="AT300" t="str">
            <v>2027/28 Patiseti Fakaangaanga</v>
          </cell>
        </row>
        <row r="324">
          <cell r="B324" t="str">
            <v>Total Public Debt to GDP (%)</v>
          </cell>
          <cell r="G324"/>
          <cell r="H324"/>
          <cell r="I324">
            <v>38.424202059112417</v>
          </cell>
          <cell r="J324">
            <v>41.822604790419163</v>
          </cell>
          <cell r="K324">
            <v>36.554010407167489</v>
          </cell>
          <cell r="L324">
            <v>32.057594747836468</v>
          </cell>
          <cell r="M324">
            <v>36.344262295081961</v>
          </cell>
          <cell r="N324">
            <v>31.4932992980217</v>
          </cell>
          <cell r="O324">
            <v>31.4932992980217</v>
          </cell>
          <cell r="P324">
            <v>27.818740399385561</v>
          </cell>
          <cell r="Q324">
            <v>23.001619313999708</v>
          </cell>
          <cell r="R324">
            <v>17.057869880876858</v>
          </cell>
          <cell r="AD324" t="str">
            <v>Katoa 'o e Ngaahi Noo ki he GDP %</v>
          </cell>
        </row>
      </sheetData>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Inflows"/>
      <sheetName val="Total Outflows"/>
    </sheetNames>
    <sheetDataSet>
      <sheetData sheetId="0">
        <row r="4">
          <cell r="AE4" t="str">
            <v>0001</v>
          </cell>
          <cell r="AF4">
            <v>12324076.209999997</v>
          </cell>
          <cell r="AG4">
            <v>11681600</v>
          </cell>
          <cell r="AH4">
            <v>13386200</v>
          </cell>
          <cell r="AJ4" t="str">
            <v>0001</v>
          </cell>
          <cell r="AK4">
            <v>14303000</v>
          </cell>
          <cell r="AL4">
            <v>15277400</v>
          </cell>
          <cell r="AM4">
            <v>16372000</v>
          </cell>
          <cell r="AO4" t="str">
            <v>0001</v>
          </cell>
          <cell r="AP4">
            <v>0</v>
          </cell>
          <cell r="AQ4">
            <v>0</v>
          </cell>
          <cell r="AR4">
            <v>0</v>
          </cell>
          <cell r="AU4" t="str">
            <v>0001</v>
          </cell>
          <cell r="AV4">
            <v>0</v>
          </cell>
          <cell r="AW4">
            <v>0</v>
          </cell>
          <cell r="AX4">
            <v>0</v>
          </cell>
          <cell r="AZ4" t="str">
            <v>0810</v>
          </cell>
          <cell r="BA4">
            <v>13377000</v>
          </cell>
          <cell r="BB4">
            <v>13927000</v>
          </cell>
          <cell r="BC4">
            <v>13927000</v>
          </cell>
        </row>
        <row r="5">
          <cell r="AE5" t="str">
            <v>0002</v>
          </cell>
          <cell r="AF5">
            <v>16454602.20999999</v>
          </cell>
          <cell r="AG5">
            <v>17090300</v>
          </cell>
          <cell r="AH5">
            <v>16802800</v>
          </cell>
          <cell r="AJ5" t="str">
            <v>0002</v>
          </cell>
          <cell r="AK5">
            <v>17953800</v>
          </cell>
          <cell r="AL5">
            <v>19176800</v>
          </cell>
          <cell r="AM5">
            <v>19550900</v>
          </cell>
          <cell r="AO5" t="str">
            <v>0813</v>
          </cell>
          <cell r="AP5">
            <v>40542900</v>
          </cell>
          <cell r="AQ5">
            <v>43923900</v>
          </cell>
          <cell r="AR5">
            <v>6000000</v>
          </cell>
          <cell r="AU5" t="str">
            <v>0201</v>
          </cell>
          <cell r="AV5">
            <v>0</v>
          </cell>
          <cell r="AW5">
            <v>0</v>
          </cell>
          <cell r="AX5">
            <v>0</v>
          </cell>
          <cell r="AZ5" t="str">
            <v>0811</v>
          </cell>
          <cell r="BA5">
            <v>2470000</v>
          </cell>
          <cell r="BB5">
            <v>1870000</v>
          </cell>
          <cell r="BC5">
            <v>1370100</v>
          </cell>
        </row>
        <row r="6">
          <cell r="AE6" t="str">
            <v>0003</v>
          </cell>
          <cell r="AF6">
            <v>1161421.6599999995</v>
          </cell>
          <cell r="AG6">
            <v>1399400</v>
          </cell>
          <cell r="AH6">
            <v>930400</v>
          </cell>
          <cell r="AJ6" t="str">
            <v>0003</v>
          </cell>
          <cell r="AK6">
            <v>894100</v>
          </cell>
          <cell r="AL6">
            <v>1061800</v>
          </cell>
          <cell r="AM6">
            <v>1137900</v>
          </cell>
          <cell r="AO6" t="str">
            <v>0825</v>
          </cell>
          <cell r="AP6">
            <v>25229200</v>
          </cell>
          <cell r="AQ6">
            <v>13298700</v>
          </cell>
          <cell r="AR6">
            <v>11798700</v>
          </cell>
          <cell r="AU6" t="str">
            <v>0202</v>
          </cell>
          <cell r="AV6">
            <v>0</v>
          </cell>
          <cell r="AW6">
            <v>0</v>
          </cell>
          <cell r="AX6">
            <v>0</v>
          </cell>
          <cell r="AZ6" t="str">
            <v>0812</v>
          </cell>
          <cell r="BA6">
            <v>2160000</v>
          </cell>
          <cell r="BB6">
            <v>2160000</v>
          </cell>
          <cell r="BC6">
            <v>2160000</v>
          </cell>
        </row>
        <row r="7">
          <cell r="AE7" t="str">
            <v>0004</v>
          </cell>
          <cell r="AF7">
            <v>25009987.690000005</v>
          </cell>
          <cell r="AG7">
            <v>24262700</v>
          </cell>
          <cell r="AH7">
            <v>24889900</v>
          </cell>
          <cell r="AJ7" t="str">
            <v>0004</v>
          </cell>
          <cell r="AK7">
            <v>25394800</v>
          </cell>
          <cell r="AL7">
            <v>28406500</v>
          </cell>
          <cell r="AM7">
            <v>30441900</v>
          </cell>
          <cell r="AO7" t="str">
            <v>0855</v>
          </cell>
          <cell r="AP7">
            <v>11865200</v>
          </cell>
          <cell r="AQ7">
            <v>11865200</v>
          </cell>
          <cell r="AR7">
            <v>11865200</v>
          </cell>
          <cell r="AU7" t="str">
            <v>0301</v>
          </cell>
          <cell r="AV7">
            <v>0</v>
          </cell>
          <cell r="AW7">
            <v>0</v>
          </cell>
          <cell r="AX7">
            <v>0</v>
          </cell>
          <cell r="AZ7" t="str">
            <v>0817</v>
          </cell>
          <cell r="BA7">
            <v>28268900</v>
          </cell>
          <cell r="BB7">
            <v>41788900</v>
          </cell>
          <cell r="BC7">
            <v>30226800</v>
          </cell>
        </row>
        <row r="8">
          <cell r="AE8" t="str">
            <v>0005</v>
          </cell>
          <cell r="AF8">
            <v>637133.22999999986</v>
          </cell>
          <cell r="AG8">
            <v>670500</v>
          </cell>
          <cell r="AH8">
            <v>719200</v>
          </cell>
          <cell r="AJ8" t="str">
            <v>0005</v>
          </cell>
          <cell r="AK8">
            <v>668400</v>
          </cell>
          <cell r="AL8">
            <v>820800</v>
          </cell>
          <cell r="AM8">
            <v>879600</v>
          </cell>
          <cell r="AO8" t="str">
            <v>0856</v>
          </cell>
          <cell r="AP8">
            <v>35000000</v>
          </cell>
          <cell r="AQ8">
            <v>11865200</v>
          </cell>
          <cell r="AR8">
            <v>11865200</v>
          </cell>
          <cell r="AU8" t="str">
            <v>0304</v>
          </cell>
          <cell r="AV8">
            <v>0</v>
          </cell>
          <cell r="AW8">
            <v>0</v>
          </cell>
          <cell r="AX8">
            <v>0</v>
          </cell>
          <cell r="AZ8" t="str">
            <v>0818</v>
          </cell>
          <cell r="BA8">
            <v>0</v>
          </cell>
          <cell r="BB8">
            <v>0</v>
          </cell>
          <cell r="BC8">
            <v>0</v>
          </cell>
        </row>
        <row r="9">
          <cell r="AE9" t="str">
            <v>0006</v>
          </cell>
          <cell r="AF9">
            <v>16757773.670000013</v>
          </cell>
          <cell r="AG9">
            <v>18375100</v>
          </cell>
          <cell r="AH9">
            <v>18558300</v>
          </cell>
          <cell r="AJ9" t="str">
            <v>0006</v>
          </cell>
          <cell r="AK9">
            <v>18929400</v>
          </cell>
          <cell r="AL9">
            <v>21180200</v>
          </cell>
          <cell r="AM9">
            <v>21697900</v>
          </cell>
          <cell r="AO9" t="str">
            <v>0857</v>
          </cell>
          <cell r="AP9">
            <v>2373600</v>
          </cell>
          <cell r="AQ9">
            <v>3000000</v>
          </cell>
          <cell r="AR9">
            <v>3000000</v>
          </cell>
          <cell r="AU9" t="str">
            <v>0424</v>
          </cell>
          <cell r="AV9">
            <v>0</v>
          </cell>
          <cell r="AW9">
            <v>0</v>
          </cell>
          <cell r="AX9">
            <v>0</v>
          </cell>
          <cell r="AZ9" t="str">
            <v>0820</v>
          </cell>
          <cell r="BA9">
            <v>16680200</v>
          </cell>
          <cell r="BB9">
            <v>12055000</v>
          </cell>
          <cell r="BC9">
            <v>555000</v>
          </cell>
        </row>
        <row r="10">
          <cell r="AE10" t="str">
            <v>0010</v>
          </cell>
          <cell r="AF10">
            <v>4540802.2000000039</v>
          </cell>
          <cell r="AG10">
            <v>5219900</v>
          </cell>
          <cell r="AH10">
            <v>3376400</v>
          </cell>
          <cell r="AJ10" t="str">
            <v>0010</v>
          </cell>
          <cell r="AK10">
            <v>3607700</v>
          </cell>
          <cell r="AL10">
            <v>3853500</v>
          </cell>
          <cell r="AM10">
            <v>4129600</v>
          </cell>
          <cell r="AO10" t="str">
            <v>0859</v>
          </cell>
          <cell r="AP10">
            <v>3000000</v>
          </cell>
          <cell r="AQ10">
            <v>3000000</v>
          </cell>
          <cell r="AR10">
            <v>3000000</v>
          </cell>
          <cell r="AU10" t="str">
            <v>0449</v>
          </cell>
          <cell r="AV10">
            <v>0</v>
          </cell>
          <cell r="AW10">
            <v>0</v>
          </cell>
          <cell r="AX10">
            <v>0</v>
          </cell>
          <cell r="AZ10" t="str">
            <v>0822</v>
          </cell>
          <cell r="BA10">
            <v>12783800</v>
          </cell>
          <cell r="BB10">
            <v>8131900</v>
          </cell>
          <cell r="BC10">
            <v>8131900</v>
          </cell>
        </row>
        <row r="11">
          <cell r="AE11" t="str">
            <v>0101</v>
          </cell>
          <cell r="AF11">
            <v>26901448.140000012</v>
          </cell>
          <cell r="AG11">
            <v>32186700</v>
          </cell>
          <cell r="AH11">
            <v>27489400</v>
          </cell>
          <cell r="AJ11" t="str">
            <v>0101</v>
          </cell>
          <cell r="AK11">
            <v>26172300</v>
          </cell>
          <cell r="AL11">
            <v>31373200</v>
          </cell>
          <cell r="AM11">
            <v>32621200</v>
          </cell>
          <cell r="AU11" t="str">
            <v>0453</v>
          </cell>
          <cell r="AV11">
            <v>0</v>
          </cell>
          <cell r="AW11">
            <v>0</v>
          </cell>
          <cell r="AX11">
            <v>0</v>
          </cell>
          <cell r="AZ11" t="str">
            <v>0824</v>
          </cell>
          <cell r="BA11">
            <v>3527500</v>
          </cell>
          <cell r="BB11">
            <v>1977600</v>
          </cell>
          <cell r="BC11">
            <v>2901500</v>
          </cell>
        </row>
        <row r="12">
          <cell r="AE12" t="str">
            <v>0102</v>
          </cell>
          <cell r="AF12">
            <v>380621.99000000017</v>
          </cell>
          <cell r="AG12">
            <v>975800</v>
          </cell>
          <cell r="AH12">
            <v>371300</v>
          </cell>
          <cell r="AJ12" t="str">
            <v>0102</v>
          </cell>
          <cell r="AK12">
            <v>396800</v>
          </cell>
          <cell r="AL12">
            <v>423800</v>
          </cell>
          <cell r="AM12">
            <v>454100</v>
          </cell>
          <cell r="AU12" t="str">
            <v>0462</v>
          </cell>
          <cell r="AV12">
            <v>0</v>
          </cell>
          <cell r="AW12">
            <v>0</v>
          </cell>
          <cell r="AX12">
            <v>0</v>
          </cell>
          <cell r="AZ12" t="str">
            <v>0826</v>
          </cell>
          <cell r="BA12">
            <v>60000</v>
          </cell>
          <cell r="BB12">
            <v>60000</v>
          </cell>
          <cell r="BC12">
            <v>60000</v>
          </cell>
        </row>
        <row r="13">
          <cell r="AE13" t="str">
            <v>0201</v>
          </cell>
          <cell r="AF13">
            <v>108434444.11999999</v>
          </cell>
          <cell r="AG13">
            <v>111116600</v>
          </cell>
          <cell r="AH13">
            <v>112147700</v>
          </cell>
          <cell r="AJ13" t="str">
            <v>0201</v>
          </cell>
          <cell r="AK13">
            <v>119829200</v>
          </cell>
          <cell r="AL13">
            <v>127992200</v>
          </cell>
          <cell r="AM13">
            <v>135163300</v>
          </cell>
          <cell r="AU13" t="str">
            <v>0463</v>
          </cell>
          <cell r="AV13">
            <v>0</v>
          </cell>
          <cell r="AW13">
            <v>0</v>
          </cell>
          <cell r="AX13">
            <v>0</v>
          </cell>
          <cell r="AZ13" t="str">
            <v>0828</v>
          </cell>
          <cell r="BA13">
            <v>1250000</v>
          </cell>
          <cell r="BB13">
            <v>2250000</v>
          </cell>
          <cell r="BC13">
            <v>2250000</v>
          </cell>
        </row>
        <row r="14">
          <cell r="AE14" t="str">
            <v>0202</v>
          </cell>
          <cell r="AF14">
            <v>29732782.179999966</v>
          </cell>
          <cell r="AG14">
            <v>31086300</v>
          </cell>
          <cell r="AH14">
            <v>37708000</v>
          </cell>
          <cell r="AJ14" t="str">
            <v>0202</v>
          </cell>
          <cell r="AK14">
            <v>38720500</v>
          </cell>
          <cell r="AL14">
            <v>44836100</v>
          </cell>
          <cell r="AM14">
            <v>46919700</v>
          </cell>
          <cell r="AU14" t="str">
            <v>0464</v>
          </cell>
          <cell r="AV14">
            <v>0</v>
          </cell>
          <cell r="AW14">
            <v>0</v>
          </cell>
          <cell r="AX14">
            <v>0</v>
          </cell>
          <cell r="AZ14" t="str">
            <v>0829</v>
          </cell>
          <cell r="BA14">
            <v>1600100</v>
          </cell>
          <cell r="BB14">
            <v>11600100</v>
          </cell>
          <cell r="BC14">
            <v>11600100</v>
          </cell>
        </row>
        <row r="15">
          <cell r="AE15" t="str">
            <v>0203</v>
          </cell>
          <cell r="AF15">
            <v>1716700.9699999993</v>
          </cell>
          <cell r="AG15">
            <v>0</v>
          </cell>
          <cell r="AH15">
            <v>0</v>
          </cell>
          <cell r="AJ15" t="str">
            <v>0203</v>
          </cell>
          <cell r="AK15">
            <v>0</v>
          </cell>
          <cell r="AL15">
            <v>0</v>
          </cell>
          <cell r="AM15">
            <v>0</v>
          </cell>
          <cell r="AU15" t="str">
            <v>0493</v>
          </cell>
          <cell r="AV15">
            <v>0</v>
          </cell>
          <cell r="AW15">
            <v>0</v>
          </cell>
          <cell r="AX15">
            <v>0</v>
          </cell>
          <cell r="AZ15" t="str">
            <v>0834</v>
          </cell>
          <cell r="BA15">
            <v>1000000</v>
          </cell>
          <cell r="BB15">
            <v>1000000</v>
          </cell>
          <cell r="BC15">
            <v>1000000</v>
          </cell>
        </row>
        <row r="16">
          <cell r="AE16" t="str">
            <v>0210</v>
          </cell>
          <cell r="AF16">
            <v>3055150.6599999997</v>
          </cell>
          <cell r="AG16">
            <v>2833900</v>
          </cell>
          <cell r="AH16">
            <v>2156000</v>
          </cell>
          <cell r="AJ16" t="str">
            <v>0210</v>
          </cell>
          <cell r="AK16">
            <v>2303600</v>
          </cell>
          <cell r="AL16">
            <v>2460600</v>
          </cell>
          <cell r="AM16">
            <v>2636900</v>
          </cell>
          <cell r="AU16" t="str">
            <v>0810</v>
          </cell>
          <cell r="AV16">
            <v>24954700</v>
          </cell>
          <cell r="AW16">
            <v>4287600</v>
          </cell>
          <cell r="AX16">
            <v>3424000</v>
          </cell>
          <cell r="AZ16" t="str">
            <v>0838</v>
          </cell>
          <cell r="BA16">
            <v>400000</v>
          </cell>
          <cell r="BB16">
            <v>600000</v>
          </cell>
          <cell r="BC16">
            <v>600000</v>
          </cell>
        </row>
        <row r="17">
          <cell r="AE17" t="str">
            <v>0301</v>
          </cell>
          <cell r="AF17">
            <v>67723323.890000001</v>
          </cell>
          <cell r="AG17">
            <v>71114900</v>
          </cell>
          <cell r="AH17">
            <v>69584400</v>
          </cell>
          <cell r="AJ17" t="str">
            <v>0301</v>
          </cell>
          <cell r="AK17">
            <v>65350600</v>
          </cell>
          <cell r="AL17">
            <v>79415500</v>
          </cell>
          <cell r="AM17">
            <v>83105900</v>
          </cell>
          <cell r="AU17" t="str">
            <v>0812</v>
          </cell>
          <cell r="AV17">
            <v>1134100</v>
          </cell>
          <cell r="AW17">
            <v>992500</v>
          </cell>
          <cell r="AX17">
            <v>1137700</v>
          </cell>
          <cell r="AZ17" t="str">
            <v>0850</v>
          </cell>
          <cell r="BA17">
            <v>103196100</v>
          </cell>
          <cell r="BB17">
            <v>95286600</v>
          </cell>
          <cell r="BC17">
            <v>39608100</v>
          </cell>
        </row>
        <row r="18">
          <cell r="AE18" t="str">
            <v>0302</v>
          </cell>
          <cell r="AF18">
            <v>2245.5</v>
          </cell>
          <cell r="AG18">
            <v>500</v>
          </cell>
          <cell r="AH18">
            <v>2700</v>
          </cell>
          <cell r="AJ18" t="str">
            <v>0302</v>
          </cell>
          <cell r="AK18">
            <v>2800</v>
          </cell>
          <cell r="AL18">
            <v>3000</v>
          </cell>
          <cell r="AM18">
            <v>3300</v>
          </cell>
          <cell r="AU18" t="str">
            <v>0818</v>
          </cell>
          <cell r="AV18">
            <v>256000</v>
          </cell>
          <cell r="AW18">
            <v>242800</v>
          </cell>
          <cell r="AX18">
            <v>242800</v>
          </cell>
          <cell r="AZ18" t="str">
            <v>0852</v>
          </cell>
          <cell r="BA18">
            <v>3851700</v>
          </cell>
          <cell r="BB18">
            <v>13003300</v>
          </cell>
          <cell r="BC18">
            <v>8373800</v>
          </cell>
        </row>
        <row r="19">
          <cell r="AE19" t="str">
            <v>0304</v>
          </cell>
          <cell r="AF19">
            <v>5890294.9199999999</v>
          </cell>
          <cell r="AG19">
            <v>6500000</v>
          </cell>
          <cell r="AH19">
            <v>6282900</v>
          </cell>
          <cell r="AJ19" t="str">
            <v>0304</v>
          </cell>
          <cell r="AK19">
            <v>6713200</v>
          </cell>
          <cell r="AL19">
            <v>7170500</v>
          </cell>
          <cell r="AM19">
            <v>7684300</v>
          </cell>
          <cell r="AU19" t="str">
            <v>0820</v>
          </cell>
          <cell r="AV19">
            <v>400000</v>
          </cell>
          <cell r="AW19">
            <v>400000</v>
          </cell>
          <cell r="AX19">
            <v>400000</v>
          </cell>
          <cell r="AZ19" t="str">
            <v>0863</v>
          </cell>
          <cell r="BA19">
            <v>300000</v>
          </cell>
          <cell r="BB19">
            <v>300000</v>
          </cell>
          <cell r="BC19">
            <v>300000</v>
          </cell>
        </row>
        <row r="20">
          <cell r="AE20" t="str">
            <v>0401</v>
          </cell>
          <cell r="AF20">
            <v>188300</v>
          </cell>
          <cell r="AG20">
            <v>144600</v>
          </cell>
          <cell r="AH20">
            <v>120000</v>
          </cell>
          <cell r="AJ20" t="str">
            <v>0401</v>
          </cell>
          <cell r="AK20">
            <v>128200</v>
          </cell>
          <cell r="AL20">
            <v>137000</v>
          </cell>
          <cell r="AM20">
            <v>146800</v>
          </cell>
          <cell r="AU20" t="str">
            <v>0822</v>
          </cell>
          <cell r="AV20">
            <v>9579100</v>
          </cell>
          <cell r="AW20">
            <v>9299000</v>
          </cell>
          <cell r="AX20">
            <v>9321400</v>
          </cell>
          <cell r="AZ20" t="str">
            <v>0866</v>
          </cell>
          <cell r="BA20">
            <v>1049900</v>
          </cell>
          <cell r="BB20">
            <v>949900</v>
          </cell>
          <cell r="BC20">
            <v>849900</v>
          </cell>
        </row>
        <row r="21">
          <cell r="AE21" t="str">
            <v>0402</v>
          </cell>
          <cell r="AF21">
            <v>2354712.9899999993</v>
          </cell>
          <cell r="AG21">
            <v>2798700</v>
          </cell>
          <cell r="AH21">
            <v>2230100</v>
          </cell>
          <cell r="AJ21" t="str">
            <v>0402</v>
          </cell>
          <cell r="AK21">
            <v>2382900</v>
          </cell>
          <cell r="AL21">
            <v>2545200</v>
          </cell>
          <cell r="AM21">
            <v>2727500</v>
          </cell>
          <cell r="AU21" t="str">
            <v>0824</v>
          </cell>
          <cell r="AV21">
            <v>56000</v>
          </cell>
          <cell r="AW21">
            <v>50100</v>
          </cell>
          <cell r="AX21">
            <v>50100</v>
          </cell>
          <cell r="AZ21" t="str">
            <v>0867</v>
          </cell>
          <cell r="BA21">
            <v>0</v>
          </cell>
          <cell r="BB21">
            <v>0</v>
          </cell>
          <cell r="BC21">
            <v>0</v>
          </cell>
        </row>
        <row r="22">
          <cell r="AE22" t="str">
            <v>0403</v>
          </cell>
          <cell r="AF22">
            <v>1305865.9900000005</v>
          </cell>
          <cell r="AG22">
            <v>1686400</v>
          </cell>
          <cell r="AH22">
            <v>1333200</v>
          </cell>
          <cell r="AJ22" t="str">
            <v>0403</v>
          </cell>
          <cell r="AK22">
            <v>1424600</v>
          </cell>
          <cell r="AL22">
            <v>1521600</v>
          </cell>
          <cell r="AM22">
            <v>1630600</v>
          </cell>
          <cell r="AU22" t="str">
            <v>0828</v>
          </cell>
          <cell r="AV22">
            <v>144700</v>
          </cell>
          <cell r="AW22">
            <v>0</v>
          </cell>
          <cell r="AX22">
            <v>0</v>
          </cell>
          <cell r="AZ22" t="str">
            <v>0868</v>
          </cell>
          <cell r="BA22">
            <v>11490800</v>
          </cell>
          <cell r="BB22">
            <v>15490000</v>
          </cell>
          <cell r="BC22">
            <v>10000000</v>
          </cell>
        </row>
        <row r="23">
          <cell r="AE23" t="str">
            <v>0404</v>
          </cell>
          <cell r="AF23">
            <v>7190</v>
          </cell>
          <cell r="AG23">
            <v>12100</v>
          </cell>
          <cell r="AH23">
            <v>25700</v>
          </cell>
          <cell r="AJ23" t="str">
            <v>0404</v>
          </cell>
          <cell r="AK23">
            <v>27400</v>
          </cell>
          <cell r="AL23">
            <v>29300</v>
          </cell>
          <cell r="AM23">
            <v>31400</v>
          </cell>
          <cell r="AU23" t="str">
            <v>0829</v>
          </cell>
          <cell r="AV23">
            <v>1026800</v>
          </cell>
          <cell r="AW23">
            <v>7700</v>
          </cell>
          <cell r="AX23">
            <v>7700</v>
          </cell>
          <cell r="AZ23" t="str">
            <v>0872</v>
          </cell>
          <cell r="BA23">
            <v>1345000</v>
          </cell>
          <cell r="BB23">
            <v>1345000</v>
          </cell>
          <cell r="BC23">
            <v>1345000</v>
          </cell>
        </row>
        <row r="24">
          <cell r="AE24" t="str">
            <v>0405</v>
          </cell>
          <cell r="AF24">
            <v>22142.53</v>
          </cell>
          <cell r="AG24">
            <v>15000</v>
          </cell>
          <cell r="AH24">
            <v>7200</v>
          </cell>
          <cell r="AJ24" t="str">
            <v>0405</v>
          </cell>
          <cell r="AK24">
            <v>7700</v>
          </cell>
          <cell r="AL24">
            <v>8200</v>
          </cell>
          <cell r="AM24">
            <v>8800</v>
          </cell>
          <cell r="AU24" t="str">
            <v>0832</v>
          </cell>
          <cell r="AV24">
            <v>0</v>
          </cell>
          <cell r="AW24">
            <v>0</v>
          </cell>
          <cell r="AX24">
            <v>0</v>
          </cell>
          <cell r="AZ24" t="str">
            <v>0877</v>
          </cell>
          <cell r="BA24">
            <v>0</v>
          </cell>
          <cell r="BB24">
            <v>0</v>
          </cell>
          <cell r="BC24">
            <v>0</v>
          </cell>
        </row>
        <row r="25">
          <cell r="AE25" t="str">
            <v>0407</v>
          </cell>
          <cell r="AF25">
            <v>1625600</v>
          </cell>
          <cell r="AG25">
            <v>249700</v>
          </cell>
          <cell r="AH25">
            <v>658600</v>
          </cell>
          <cell r="AJ25" t="str">
            <v>0407</v>
          </cell>
          <cell r="AK25">
            <v>703700</v>
          </cell>
          <cell r="AL25">
            <v>751600</v>
          </cell>
          <cell r="AM25">
            <v>805500</v>
          </cell>
          <cell r="AU25" t="str">
            <v>0838</v>
          </cell>
          <cell r="AV25">
            <v>0</v>
          </cell>
          <cell r="AW25">
            <v>0</v>
          </cell>
          <cell r="AX25">
            <v>0</v>
          </cell>
          <cell r="AZ25" t="str">
            <v>0882</v>
          </cell>
          <cell r="BA25">
            <v>150000</v>
          </cell>
          <cell r="BB25">
            <v>150000</v>
          </cell>
          <cell r="BC25">
            <v>150000</v>
          </cell>
        </row>
        <row r="26">
          <cell r="AE26" t="str">
            <v>0409</v>
          </cell>
          <cell r="AF26">
            <v>320564</v>
          </cell>
          <cell r="AG26">
            <v>353200</v>
          </cell>
          <cell r="AH26">
            <v>325400</v>
          </cell>
          <cell r="AJ26" t="str">
            <v>0409</v>
          </cell>
          <cell r="AK26">
            <v>347700</v>
          </cell>
          <cell r="AL26">
            <v>371400</v>
          </cell>
          <cell r="AM26">
            <v>398000</v>
          </cell>
          <cell r="AU26" t="str">
            <v>0842</v>
          </cell>
          <cell r="AV26">
            <v>2000000</v>
          </cell>
          <cell r="AW26">
            <v>4000000</v>
          </cell>
          <cell r="AX26">
            <v>4000000</v>
          </cell>
          <cell r="AZ26" t="str">
            <v>0883</v>
          </cell>
          <cell r="BA26">
            <v>0</v>
          </cell>
          <cell r="BB26">
            <v>0</v>
          </cell>
          <cell r="BC26">
            <v>0</v>
          </cell>
        </row>
        <row r="27">
          <cell r="AE27" t="str">
            <v>0410</v>
          </cell>
          <cell r="AF27">
            <v>243297.63000000006</v>
          </cell>
          <cell r="AG27">
            <v>306900</v>
          </cell>
          <cell r="AH27">
            <v>291700</v>
          </cell>
          <cell r="AJ27" t="str">
            <v>0410</v>
          </cell>
          <cell r="AK27">
            <v>311700</v>
          </cell>
          <cell r="AL27">
            <v>333000</v>
          </cell>
          <cell r="AM27">
            <v>356700</v>
          </cell>
          <cell r="AU27" t="str">
            <v>0843</v>
          </cell>
          <cell r="AV27">
            <v>0</v>
          </cell>
          <cell r="AW27">
            <v>0</v>
          </cell>
          <cell r="AX27">
            <v>0</v>
          </cell>
          <cell r="AZ27" t="str">
            <v>0887</v>
          </cell>
          <cell r="BA27">
            <v>1463700</v>
          </cell>
          <cell r="BB27">
            <v>1463700</v>
          </cell>
          <cell r="BC27">
            <v>1463700</v>
          </cell>
        </row>
        <row r="28">
          <cell r="AE28" t="str">
            <v>0411</v>
          </cell>
          <cell r="AF28">
            <v>1063246.8899999997</v>
          </cell>
          <cell r="AG28">
            <v>1900800</v>
          </cell>
          <cell r="AH28">
            <v>1410300</v>
          </cell>
          <cell r="AJ28" t="str">
            <v>0411</v>
          </cell>
          <cell r="AK28">
            <v>1606900</v>
          </cell>
          <cell r="AL28">
            <v>1709500</v>
          </cell>
          <cell r="AM28">
            <v>1824900</v>
          </cell>
          <cell r="AU28" t="str">
            <v>0844</v>
          </cell>
          <cell r="AV28">
            <v>1926000</v>
          </cell>
          <cell r="AW28">
            <v>1879800</v>
          </cell>
          <cell r="AX28">
            <v>1879800</v>
          </cell>
          <cell r="AZ28" t="str">
            <v>0889</v>
          </cell>
          <cell r="BA28">
            <v>600000</v>
          </cell>
          <cell r="BB28">
            <v>1500000</v>
          </cell>
          <cell r="BC28">
            <v>600000</v>
          </cell>
        </row>
        <row r="29">
          <cell r="AE29" t="str">
            <v>0413</v>
          </cell>
          <cell r="AF29">
            <v>145561.12</v>
          </cell>
          <cell r="AG29">
            <v>64900</v>
          </cell>
          <cell r="AH29">
            <v>147000</v>
          </cell>
          <cell r="AJ29" t="str">
            <v>0413</v>
          </cell>
          <cell r="AK29">
            <v>157100</v>
          </cell>
          <cell r="AL29">
            <v>167800</v>
          </cell>
          <cell r="AM29">
            <v>179800</v>
          </cell>
          <cell r="AU29" t="str">
            <v>0845</v>
          </cell>
          <cell r="AV29">
            <v>5400400</v>
          </cell>
          <cell r="AW29">
            <v>0</v>
          </cell>
          <cell r="AX29">
            <v>0</v>
          </cell>
          <cell r="AZ29" t="str">
            <v>0893</v>
          </cell>
          <cell r="BA29">
            <v>1500000</v>
          </cell>
          <cell r="BB29">
            <v>1500000</v>
          </cell>
          <cell r="BC29">
            <v>1500000</v>
          </cell>
        </row>
        <row r="30">
          <cell r="AE30" t="str">
            <v>0414</v>
          </cell>
          <cell r="AF30">
            <v>53725.119999999879</v>
          </cell>
          <cell r="AG30">
            <v>63700</v>
          </cell>
          <cell r="AH30">
            <v>55600</v>
          </cell>
          <cell r="AJ30" t="str">
            <v>0414</v>
          </cell>
          <cell r="AK30">
            <v>59400</v>
          </cell>
          <cell r="AL30">
            <v>63500</v>
          </cell>
          <cell r="AM30">
            <v>68000</v>
          </cell>
          <cell r="AU30" t="str">
            <v>0846</v>
          </cell>
          <cell r="AV30">
            <v>2900</v>
          </cell>
          <cell r="AW30">
            <v>2900</v>
          </cell>
          <cell r="AX30">
            <v>2900</v>
          </cell>
          <cell r="AZ30" t="str">
            <v>0897</v>
          </cell>
          <cell r="BA30">
            <v>5632500</v>
          </cell>
          <cell r="BB30">
            <v>5430500</v>
          </cell>
          <cell r="BC30">
            <v>4875900</v>
          </cell>
        </row>
        <row r="31">
          <cell r="AE31" t="str">
            <v>0416</v>
          </cell>
          <cell r="AF31">
            <v>474784.28000000032</v>
          </cell>
          <cell r="AG31">
            <v>595300</v>
          </cell>
          <cell r="AH31">
            <v>475100</v>
          </cell>
          <cell r="AJ31" t="str">
            <v>0416</v>
          </cell>
          <cell r="AK31">
            <v>507700</v>
          </cell>
          <cell r="AL31">
            <v>542100</v>
          </cell>
          <cell r="AM31">
            <v>580900</v>
          </cell>
          <cell r="AU31" t="str">
            <v>0850</v>
          </cell>
          <cell r="AV31">
            <v>1738300</v>
          </cell>
          <cell r="AW31">
            <v>1317000</v>
          </cell>
          <cell r="AX31">
            <v>1317000</v>
          </cell>
        </row>
        <row r="32">
          <cell r="AE32" t="str">
            <v>0417</v>
          </cell>
          <cell r="AF32">
            <v>70</v>
          </cell>
          <cell r="AG32">
            <v>3000</v>
          </cell>
          <cell r="AH32">
            <v>0</v>
          </cell>
          <cell r="AJ32" t="str">
            <v>0417</v>
          </cell>
          <cell r="AK32">
            <v>0</v>
          </cell>
          <cell r="AL32">
            <v>0</v>
          </cell>
          <cell r="AM32">
            <v>0</v>
          </cell>
          <cell r="AU32" t="str">
            <v>0852</v>
          </cell>
          <cell r="AV32">
            <v>77023500</v>
          </cell>
          <cell r="AW32">
            <v>77026800</v>
          </cell>
          <cell r="AX32">
            <v>51878500</v>
          </cell>
        </row>
        <row r="33">
          <cell r="AE33" t="str">
            <v>0418</v>
          </cell>
          <cell r="AF33">
            <v>9233</v>
          </cell>
          <cell r="AG33">
            <v>9700</v>
          </cell>
          <cell r="AH33">
            <v>12200</v>
          </cell>
          <cell r="AJ33" t="str">
            <v>0418</v>
          </cell>
          <cell r="AK33">
            <v>13000</v>
          </cell>
          <cell r="AL33">
            <v>13900</v>
          </cell>
          <cell r="AM33">
            <v>14900</v>
          </cell>
          <cell r="AU33" t="str">
            <v>0858</v>
          </cell>
          <cell r="AV33">
            <v>0</v>
          </cell>
          <cell r="AW33">
            <v>0</v>
          </cell>
          <cell r="AX33">
            <v>0</v>
          </cell>
        </row>
        <row r="34">
          <cell r="AE34" t="str">
            <v>0419</v>
          </cell>
          <cell r="AF34">
            <v>1710</v>
          </cell>
          <cell r="AG34">
            <v>2200</v>
          </cell>
          <cell r="AH34">
            <v>2800</v>
          </cell>
          <cell r="AJ34" t="str">
            <v>0419</v>
          </cell>
          <cell r="AK34">
            <v>3000</v>
          </cell>
          <cell r="AL34">
            <v>3200</v>
          </cell>
          <cell r="AM34">
            <v>3400</v>
          </cell>
          <cell r="AU34" t="str">
            <v>0862</v>
          </cell>
          <cell r="AV34">
            <v>21800</v>
          </cell>
          <cell r="AW34">
            <v>0</v>
          </cell>
          <cell r="AX34">
            <v>0</v>
          </cell>
        </row>
        <row r="35">
          <cell r="AE35" t="str">
            <v>0420</v>
          </cell>
          <cell r="AF35">
            <v>61840.119999999995</v>
          </cell>
          <cell r="AG35">
            <v>28300</v>
          </cell>
          <cell r="AH35">
            <v>68200</v>
          </cell>
          <cell r="AJ35" t="str">
            <v>0420</v>
          </cell>
          <cell r="AK35">
            <v>72800</v>
          </cell>
          <cell r="AL35">
            <v>77800</v>
          </cell>
          <cell r="AM35">
            <v>83400</v>
          </cell>
          <cell r="AU35" t="str">
            <v>0863</v>
          </cell>
          <cell r="AV35">
            <v>0</v>
          </cell>
          <cell r="AW35">
            <v>0</v>
          </cell>
          <cell r="AX35">
            <v>0</v>
          </cell>
        </row>
        <row r="36">
          <cell r="AE36" t="str">
            <v>0421</v>
          </cell>
          <cell r="AF36">
            <v>717451.52</v>
          </cell>
          <cell r="AG36">
            <v>663900</v>
          </cell>
          <cell r="AH36">
            <v>804300</v>
          </cell>
          <cell r="AJ36" t="str">
            <v>0421</v>
          </cell>
          <cell r="AK36">
            <v>859400</v>
          </cell>
          <cell r="AL36">
            <v>918000</v>
          </cell>
          <cell r="AM36">
            <v>983800</v>
          </cell>
          <cell r="AU36" t="str">
            <v>0864</v>
          </cell>
          <cell r="AV36">
            <v>0</v>
          </cell>
          <cell r="AW36">
            <v>0</v>
          </cell>
          <cell r="AX36">
            <v>0</v>
          </cell>
        </row>
        <row r="37">
          <cell r="AE37" t="str">
            <v>0422</v>
          </cell>
          <cell r="AF37">
            <v>838094.86</v>
          </cell>
          <cell r="AG37">
            <v>1027900</v>
          </cell>
          <cell r="AH37">
            <v>956100</v>
          </cell>
          <cell r="AJ37" t="str">
            <v>0422</v>
          </cell>
          <cell r="AK37">
            <v>1021900</v>
          </cell>
          <cell r="AL37">
            <v>1091400</v>
          </cell>
          <cell r="AM37">
            <v>1169500</v>
          </cell>
          <cell r="AU37" t="str">
            <v>0866</v>
          </cell>
          <cell r="AV37">
            <v>1132100</v>
          </cell>
          <cell r="AW37">
            <v>1152200</v>
          </cell>
          <cell r="AX37">
            <v>1255800</v>
          </cell>
        </row>
        <row r="38">
          <cell r="AE38" t="str">
            <v>0423</v>
          </cell>
          <cell r="AF38">
            <v>33720</v>
          </cell>
          <cell r="AG38">
            <v>30300</v>
          </cell>
          <cell r="AH38">
            <v>38800</v>
          </cell>
          <cell r="AJ38" t="str">
            <v>0423</v>
          </cell>
          <cell r="AK38">
            <v>41400</v>
          </cell>
          <cell r="AL38">
            <v>44200</v>
          </cell>
          <cell r="AM38">
            <v>47400</v>
          </cell>
          <cell r="AU38" t="str">
            <v>0867</v>
          </cell>
          <cell r="AV38">
            <v>949700</v>
          </cell>
          <cell r="AW38">
            <v>702300</v>
          </cell>
          <cell r="AX38">
            <v>207200</v>
          </cell>
        </row>
        <row r="39">
          <cell r="AE39" t="str">
            <v>0424</v>
          </cell>
          <cell r="AF39">
            <v>932086.2</v>
          </cell>
          <cell r="AG39">
            <v>806600</v>
          </cell>
          <cell r="AH39">
            <v>1008900</v>
          </cell>
          <cell r="AJ39" t="str">
            <v>0424</v>
          </cell>
          <cell r="AK39">
            <v>1178000</v>
          </cell>
          <cell r="AL39">
            <v>1251500</v>
          </cell>
          <cell r="AM39">
            <v>1333900</v>
          </cell>
          <cell r="AU39" t="str">
            <v>0868</v>
          </cell>
          <cell r="AV39">
            <v>1197200</v>
          </cell>
          <cell r="AW39">
            <v>1290400</v>
          </cell>
          <cell r="AX39">
            <v>1160600</v>
          </cell>
        </row>
        <row r="40">
          <cell r="AE40" t="str">
            <v>0425</v>
          </cell>
          <cell r="AF40">
            <v>4296</v>
          </cell>
          <cell r="AG40">
            <v>3800</v>
          </cell>
          <cell r="AH40">
            <v>4000</v>
          </cell>
          <cell r="AJ40" t="str">
            <v>0425</v>
          </cell>
          <cell r="AK40">
            <v>4300</v>
          </cell>
          <cell r="AL40">
            <v>4600</v>
          </cell>
          <cell r="AM40">
            <v>4900</v>
          </cell>
          <cell r="AU40" t="str">
            <v>0869</v>
          </cell>
          <cell r="AV40">
            <v>54500</v>
          </cell>
          <cell r="AW40">
            <v>52000</v>
          </cell>
          <cell r="AX40">
            <v>52000</v>
          </cell>
        </row>
        <row r="41">
          <cell r="AE41" t="str">
            <v>0426</v>
          </cell>
          <cell r="AF41">
            <v>259969.72999999998</v>
          </cell>
          <cell r="AG41">
            <v>313600</v>
          </cell>
          <cell r="AH41">
            <v>301900</v>
          </cell>
          <cell r="AJ41" t="str">
            <v>0426</v>
          </cell>
          <cell r="AK41">
            <v>322600</v>
          </cell>
          <cell r="AL41">
            <v>344600</v>
          </cell>
          <cell r="AM41">
            <v>369300</v>
          </cell>
          <cell r="AU41" t="str">
            <v>0870</v>
          </cell>
          <cell r="AV41">
            <v>142400</v>
          </cell>
          <cell r="AW41">
            <v>142400</v>
          </cell>
          <cell r="AX41">
            <v>142400</v>
          </cell>
        </row>
        <row r="42">
          <cell r="AE42" t="str">
            <v>0427</v>
          </cell>
          <cell r="AF42">
            <v>5086.3999999999996</v>
          </cell>
          <cell r="AG42">
            <v>6300</v>
          </cell>
          <cell r="AH42">
            <v>6200</v>
          </cell>
          <cell r="AJ42" t="str">
            <v>0427</v>
          </cell>
          <cell r="AK42">
            <v>6600</v>
          </cell>
          <cell r="AL42">
            <v>7000</v>
          </cell>
          <cell r="AM42">
            <v>7500</v>
          </cell>
          <cell r="AU42" t="str">
            <v>0871</v>
          </cell>
          <cell r="AV42">
            <v>125900</v>
          </cell>
          <cell r="AW42">
            <v>73000</v>
          </cell>
          <cell r="AX42">
            <v>107500</v>
          </cell>
        </row>
        <row r="43">
          <cell r="AE43" t="str">
            <v>0428</v>
          </cell>
          <cell r="AF43">
            <v>180345</v>
          </cell>
          <cell r="AG43">
            <v>232400</v>
          </cell>
          <cell r="AH43">
            <v>184600</v>
          </cell>
          <cell r="AJ43" t="str">
            <v>0428</v>
          </cell>
          <cell r="AK43">
            <v>197200</v>
          </cell>
          <cell r="AL43">
            <v>210700</v>
          </cell>
          <cell r="AM43">
            <v>225800</v>
          </cell>
          <cell r="AU43" t="str">
            <v>0873</v>
          </cell>
          <cell r="AV43">
            <v>35300</v>
          </cell>
          <cell r="AW43">
            <v>0</v>
          </cell>
          <cell r="AX43">
            <v>0</v>
          </cell>
        </row>
        <row r="44">
          <cell r="AE44" t="str">
            <v>0429</v>
          </cell>
          <cell r="AF44">
            <v>298525</v>
          </cell>
          <cell r="AG44">
            <v>424800</v>
          </cell>
          <cell r="AH44">
            <v>391900</v>
          </cell>
          <cell r="AJ44" t="str">
            <v>0429</v>
          </cell>
          <cell r="AK44">
            <v>418700</v>
          </cell>
          <cell r="AL44">
            <v>447300</v>
          </cell>
          <cell r="AM44">
            <v>479300</v>
          </cell>
          <cell r="AU44" t="str">
            <v>0874</v>
          </cell>
          <cell r="AV44">
            <v>315500</v>
          </cell>
          <cell r="AW44">
            <v>315500</v>
          </cell>
          <cell r="AX44">
            <v>315500</v>
          </cell>
        </row>
        <row r="45">
          <cell r="AE45" t="str">
            <v>0430</v>
          </cell>
          <cell r="AF45">
            <v>73797</v>
          </cell>
          <cell r="AG45">
            <v>64000</v>
          </cell>
          <cell r="AH45">
            <v>88300</v>
          </cell>
          <cell r="AJ45" t="str">
            <v>0430</v>
          </cell>
          <cell r="AK45">
            <v>94300</v>
          </cell>
          <cell r="AL45">
            <v>100800</v>
          </cell>
          <cell r="AM45">
            <v>108000</v>
          </cell>
          <cell r="AU45" t="str">
            <v>0876</v>
          </cell>
          <cell r="AV45">
            <v>1058200</v>
          </cell>
          <cell r="AW45">
            <v>621000</v>
          </cell>
          <cell r="AX45">
            <v>620900</v>
          </cell>
        </row>
        <row r="46">
          <cell r="AE46" t="str">
            <v>0431</v>
          </cell>
          <cell r="AF46">
            <v>41139</v>
          </cell>
          <cell r="AG46">
            <v>38900</v>
          </cell>
          <cell r="AH46">
            <v>50800</v>
          </cell>
          <cell r="AJ46" t="str">
            <v>0431</v>
          </cell>
          <cell r="AK46">
            <v>54200</v>
          </cell>
          <cell r="AL46">
            <v>57900</v>
          </cell>
          <cell r="AM46">
            <v>62100</v>
          </cell>
          <cell r="AU46" t="str">
            <v>0877</v>
          </cell>
          <cell r="AV46">
            <v>418000</v>
          </cell>
          <cell r="AW46">
            <v>298900</v>
          </cell>
          <cell r="AX46">
            <v>298900</v>
          </cell>
        </row>
        <row r="47">
          <cell r="AE47" t="str">
            <v>0432</v>
          </cell>
          <cell r="AF47">
            <v>446313.04999999993</v>
          </cell>
          <cell r="AG47">
            <v>392300</v>
          </cell>
          <cell r="AH47">
            <v>513800</v>
          </cell>
          <cell r="AJ47" t="str">
            <v>0432</v>
          </cell>
          <cell r="AK47">
            <v>548900</v>
          </cell>
          <cell r="AL47">
            <v>586300</v>
          </cell>
          <cell r="AM47">
            <v>628400</v>
          </cell>
          <cell r="AU47" t="str">
            <v>0879</v>
          </cell>
          <cell r="AV47">
            <v>69300</v>
          </cell>
          <cell r="AW47">
            <v>0</v>
          </cell>
          <cell r="AX47">
            <v>0</v>
          </cell>
        </row>
        <row r="48">
          <cell r="AE48" t="str">
            <v>0433</v>
          </cell>
          <cell r="AF48">
            <v>1264677.25</v>
          </cell>
          <cell r="AG48">
            <v>1694800</v>
          </cell>
          <cell r="AH48">
            <v>1456800</v>
          </cell>
          <cell r="AJ48" t="str">
            <v>0433</v>
          </cell>
          <cell r="AK48">
            <v>1556800</v>
          </cell>
          <cell r="AL48">
            <v>1662800</v>
          </cell>
          <cell r="AM48">
            <v>1781800</v>
          </cell>
          <cell r="AU48" t="str">
            <v>0882</v>
          </cell>
          <cell r="AV48">
            <v>208700</v>
          </cell>
          <cell r="AW48">
            <v>0</v>
          </cell>
          <cell r="AX48">
            <v>0</v>
          </cell>
        </row>
        <row r="49">
          <cell r="AE49" t="str">
            <v>0435</v>
          </cell>
          <cell r="AF49">
            <v>289734.03000000009</v>
          </cell>
          <cell r="AG49">
            <v>319500</v>
          </cell>
          <cell r="AH49">
            <v>320200</v>
          </cell>
          <cell r="AJ49" t="str">
            <v>0435</v>
          </cell>
          <cell r="AK49">
            <v>342100</v>
          </cell>
          <cell r="AL49">
            <v>365400</v>
          </cell>
          <cell r="AM49">
            <v>391600</v>
          </cell>
          <cell r="AU49" t="str">
            <v>0886</v>
          </cell>
          <cell r="AV49">
            <v>0</v>
          </cell>
          <cell r="AW49">
            <v>0</v>
          </cell>
          <cell r="AX49">
            <v>0</v>
          </cell>
        </row>
        <row r="50">
          <cell r="AE50" t="str">
            <v>0436</v>
          </cell>
          <cell r="AF50">
            <v>273521.90999999997</v>
          </cell>
          <cell r="AG50">
            <v>294900</v>
          </cell>
          <cell r="AH50">
            <v>256200</v>
          </cell>
          <cell r="AJ50" t="str">
            <v>0436</v>
          </cell>
          <cell r="AK50">
            <v>273800</v>
          </cell>
          <cell r="AL50">
            <v>292400</v>
          </cell>
          <cell r="AM50">
            <v>313400</v>
          </cell>
          <cell r="AU50" t="str">
            <v>0893</v>
          </cell>
          <cell r="AV50">
            <v>4500</v>
          </cell>
          <cell r="AW50">
            <v>100</v>
          </cell>
          <cell r="AX50">
            <v>100</v>
          </cell>
        </row>
        <row r="51">
          <cell r="AE51" t="str">
            <v>0437</v>
          </cell>
          <cell r="AF51">
            <v>39310.75</v>
          </cell>
          <cell r="AG51">
            <v>42200</v>
          </cell>
          <cell r="AH51">
            <v>41700</v>
          </cell>
          <cell r="AJ51" t="str">
            <v>0437</v>
          </cell>
          <cell r="AK51">
            <v>44500</v>
          </cell>
          <cell r="AL51">
            <v>47600</v>
          </cell>
          <cell r="AM51">
            <v>51000</v>
          </cell>
          <cell r="AU51" t="str">
            <v>0894</v>
          </cell>
          <cell r="AV51">
            <v>0</v>
          </cell>
          <cell r="AW51">
            <v>0</v>
          </cell>
          <cell r="AX51">
            <v>0</v>
          </cell>
        </row>
        <row r="52">
          <cell r="AE52" t="str">
            <v>0438</v>
          </cell>
          <cell r="AF52">
            <v>10082.260000000004</v>
          </cell>
          <cell r="AG52">
            <v>11900</v>
          </cell>
          <cell r="AH52">
            <v>10200</v>
          </cell>
          <cell r="AJ52" t="str">
            <v>0438</v>
          </cell>
          <cell r="AK52">
            <v>10900</v>
          </cell>
          <cell r="AL52">
            <v>11600</v>
          </cell>
          <cell r="AM52">
            <v>12400</v>
          </cell>
          <cell r="AU52" t="str">
            <v>0896</v>
          </cell>
          <cell r="AV52">
            <v>0</v>
          </cell>
          <cell r="AW52">
            <v>0</v>
          </cell>
          <cell r="AX52">
            <v>0</v>
          </cell>
        </row>
        <row r="53">
          <cell r="AE53" t="str">
            <v>0439</v>
          </cell>
          <cell r="AF53">
            <v>271191.94</v>
          </cell>
          <cell r="AG53">
            <v>324100</v>
          </cell>
          <cell r="AH53">
            <v>292500</v>
          </cell>
          <cell r="AJ53" t="str">
            <v>0439</v>
          </cell>
          <cell r="AK53">
            <v>312600</v>
          </cell>
          <cell r="AL53">
            <v>333900</v>
          </cell>
          <cell r="AM53">
            <v>357800</v>
          </cell>
          <cell r="AU53" t="str">
            <v>0897</v>
          </cell>
          <cell r="AV53">
            <v>1455200</v>
          </cell>
          <cell r="AW53">
            <v>1428800</v>
          </cell>
          <cell r="AX53">
            <v>1428800</v>
          </cell>
        </row>
        <row r="54">
          <cell r="AE54" t="str">
            <v>0440</v>
          </cell>
          <cell r="AF54">
            <v>18636.5</v>
          </cell>
          <cell r="AG54">
            <v>35000</v>
          </cell>
          <cell r="AH54">
            <v>15200</v>
          </cell>
          <cell r="AJ54" t="str">
            <v>0440</v>
          </cell>
          <cell r="AK54">
            <v>16300</v>
          </cell>
          <cell r="AL54">
            <v>17400</v>
          </cell>
          <cell r="AM54">
            <v>18600</v>
          </cell>
          <cell r="AU54" t="str">
            <v>0899</v>
          </cell>
          <cell r="AV54">
            <v>253000</v>
          </cell>
          <cell r="AW54">
            <v>253000</v>
          </cell>
          <cell r="AX54">
            <v>253000</v>
          </cell>
        </row>
        <row r="55">
          <cell r="AE55" t="str">
            <v>0441</v>
          </cell>
          <cell r="AF55">
            <v>692770.48000000021</v>
          </cell>
          <cell r="AG55">
            <v>643900</v>
          </cell>
          <cell r="AH55">
            <v>722800</v>
          </cell>
          <cell r="AJ55" t="str">
            <v>0441</v>
          </cell>
          <cell r="AK55">
            <v>772300</v>
          </cell>
          <cell r="AL55">
            <v>824900</v>
          </cell>
          <cell r="AM55">
            <v>884000</v>
          </cell>
        </row>
        <row r="56">
          <cell r="AE56" t="str">
            <v>0442</v>
          </cell>
          <cell r="AF56">
            <v>197315</v>
          </cell>
          <cell r="AG56">
            <v>228600</v>
          </cell>
          <cell r="AH56">
            <v>269800</v>
          </cell>
          <cell r="AJ56" t="str">
            <v>0442</v>
          </cell>
          <cell r="AK56">
            <v>288200</v>
          </cell>
          <cell r="AL56">
            <v>307900</v>
          </cell>
          <cell r="AM56">
            <v>329900</v>
          </cell>
        </row>
        <row r="57">
          <cell r="AE57" t="str">
            <v>0443</v>
          </cell>
          <cell r="AF57">
            <v>130488.57</v>
          </cell>
          <cell r="AG57">
            <v>216300</v>
          </cell>
          <cell r="AH57">
            <v>132900</v>
          </cell>
          <cell r="AJ57" t="str">
            <v>0443</v>
          </cell>
          <cell r="AK57">
            <v>142000</v>
          </cell>
          <cell r="AL57">
            <v>151700</v>
          </cell>
          <cell r="AM57">
            <v>162500</v>
          </cell>
        </row>
        <row r="58">
          <cell r="AE58" t="str">
            <v>0444</v>
          </cell>
          <cell r="AF58">
            <v>23994.690000000002</v>
          </cell>
          <cell r="AG58">
            <v>23300</v>
          </cell>
          <cell r="AH58">
            <v>42800</v>
          </cell>
          <cell r="AJ58" t="str">
            <v>0444</v>
          </cell>
          <cell r="AK58">
            <v>45700</v>
          </cell>
          <cell r="AL58">
            <v>48800</v>
          </cell>
          <cell r="AM58">
            <v>52300</v>
          </cell>
        </row>
        <row r="59">
          <cell r="AE59" t="str">
            <v>0445</v>
          </cell>
          <cell r="AF59">
            <v>722694.92</v>
          </cell>
          <cell r="AG59">
            <v>1653600</v>
          </cell>
          <cell r="AH59">
            <v>928800</v>
          </cell>
          <cell r="AJ59" t="str">
            <v>0445</v>
          </cell>
          <cell r="AK59">
            <v>992600</v>
          </cell>
          <cell r="AL59">
            <v>1060000</v>
          </cell>
          <cell r="AM59">
            <v>1136000</v>
          </cell>
        </row>
        <row r="60">
          <cell r="AE60" t="str">
            <v>0446</v>
          </cell>
          <cell r="AF60">
            <v>50715.439999999995</v>
          </cell>
          <cell r="AG60">
            <v>40300</v>
          </cell>
          <cell r="AH60">
            <v>67300</v>
          </cell>
          <cell r="AJ60" t="str">
            <v>0446</v>
          </cell>
          <cell r="AK60">
            <v>71800</v>
          </cell>
          <cell r="AL60">
            <v>76800</v>
          </cell>
          <cell r="AM60">
            <v>82300</v>
          </cell>
        </row>
        <row r="61">
          <cell r="AE61" t="str">
            <v>0447</v>
          </cell>
          <cell r="AF61">
            <v>13958.79</v>
          </cell>
          <cell r="AG61">
            <v>42800</v>
          </cell>
          <cell r="AH61">
            <v>16500</v>
          </cell>
          <cell r="AJ61" t="str">
            <v>0447</v>
          </cell>
          <cell r="AK61">
            <v>17600</v>
          </cell>
          <cell r="AL61">
            <v>18800</v>
          </cell>
          <cell r="AM61">
            <v>20200</v>
          </cell>
        </row>
        <row r="62">
          <cell r="AE62" t="str">
            <v>0448</v>
          </cell>
          <cell r="AF62">
            <v>61788.200000000004</v>
          </cell>
          <cell r="AG62">
            <v>85100</v>
          </cell>
          <cell r="AH62">
            <v>64300</v>
          </cell>
          <cell r="AJ62" t="str">
            <v>0448</v>
          </cell>
          <cell r="AK62">
            <v>68700</v>
          </cell>
          <cell r="AL62">
            <v>73400</v>
          </cell>
          <cell r="AM62">
            <v>78600</v>
          </cell>
        </row>
        <row r="63">
          <cell r="AE63" t="str">
            <v>0449</v>
          </cell>
          <cell r="AF63">
            <v>1200926.23</v>
          </cell>
          <cell r="AG63">
            <v>2457500</v>
          </cell>
          <cell r="AH63">
            <v>1320200</v>
          </cell>
          <cell r="AJ63" t="str">
            <v>0449</v>
          </cell>
          <cell r="AK63">
            <v>1410600</v>
          </cell>
          <cell r="AL63">
            <v>1506700</v>
          </cell>
          <cell r="AM63">
            <v>1614700</v>
          </cell>
        </row>
        <row r="64">
          <cell r="AE64" t="str">
            <v>0451</v>
          </cell>
          <cell r="AF64">
            <v>260</v>
          </cell>
          <cell r="AG64">
            <v>11300</v>
          </cell>
          <cell r="AH64">
            <v>800</v>
          </cell>
          <cell r="AJ64" t="str">
            <v>0451</v>
          </cell>
          <cell r="AK64">
            <v>800</v>
          </cell>
          <cell r="AL64">
            <v>900</v>
          </cell>
          <cell r="AM64">
            <v>900</v>
          </cell>
        </row>
        <row r="65">
          <cell r="AE65" t="str">
            <v>0452</v>
          </cell>
          <cell r="AF65">
            <v>16446.32</v>
          </cell>
          <cell r="AG65">
            <v>200</v>
          </cell>
          <cell r="AH65">
            <v>138100</v>
          </cell>
          <cell r="AJ65" t="str">
            <v>0452</v>
          </cell>
          <cell r="AK65">
            <v>147500</v>
          </cell>
          <cell r="AL65">
            <v>157600</v>
          </cell>
          <cell r="AM65">
            <v>168900</v>
          </cell>
        </row>
        <row r="66">
          <cell r="AE66" t="str">
            <v>0453</v>
          </cell>
          <cell r="AF66">
            <v>897422.56999999983</v>
          </cell>
          <cell r="AG66">
            <v>3152100</v>
          </cell>
          <cell r="AH66">
            <v>825200</v>
          </cell>
          <cell r="AJ66" t="str">
            <v>0453</v>
          </cell>
          <cell r="AK66">
            <v>881700</v>
          </cell>
          <cell r="AL66">
            <v>941700</v>
          </cell>
          <cell r="AM66">
            <v>1009300</v>
          </cell>
        </row>
        <row r="67">
          <cell r="AE67" t="str">
            <v>0454</v>
          </cell>
          <cell r="AF67">
            <v>574691.40999999992</v>
          </cell>
          <cell r="AG67">
            <v>2529300</v>
          </cell>
          <cell r="AH67">
            <v>1551600</v>
          </cell>
          <cell r="AJ67" t="str">
            <v>0454</v>
          </cell>
          <cell r="AK67">
            <v>1657900</v>
          </cell>
          <cell r="AL67">
            <v>1770900</v>
          </cell>
          <cell r="AM67">
            <v>1897800</v>
          </cell>
        </row>
        <row r="68">
          <cell r="AE68" t="str">
            <v>0455</v>
          </cell>
          <cell r="AF68">
            <v>39182.329999999987</v>
          </cell>
          <cell r="AG68">
            <v>26100</v>
          </cell>
          <cell r="AH68">
            <v>41800</v>
          </cell>
          <cell r="AJ68" t="str">
            <v>0455</v>
          </cell>
          <cell r="AK68">
            <v>44600</v>
          </cell>
          <cell r="AL68">
            <v>47600</v>
          </cell>
          <cell r="AM68">
            <v>51100</v>
          </cell>
        </row>
        <row r="69">
          <cell r="AE69" t="str">
            <v>0456</v>
          </cell>
          <cell r="AF69">
            <v>13106.489999999996</v>
          </cell>
          <cell r="AG69">
            <v>12300</v>
          </cell>
          <cell r="AH69">
            <v>2100</v>
          </cell>
          <cell r="AJ69" t="str">
            <v>0456</v>
          </cell>
          <cell r="AK69">
            <v>2300</v>
          </cell>
          <cell r="AL69">
            <v>2400</v>
          </cell>
          <cell r="AM69">
            <v>2600</v>
          </cell>
        </row>
        <row r="70">
          <cell r="AE70" t="str">
            <v>0457</v>
          </cell>
          <cell r="AF70">
            <v>50941.08</v>
          </cell>
          <cell r="AG70">
            <v>41500</v>
          </cell>
          <cell r="AH70">
            <v>56800</v>
          </cell>
          <cell r="AJ70" t="str">
            <v>0457</v>
          </cell>
          <cell r="AK70">
            <v>60700</v>
          </cell>
          <cell r="AL70">
            <v>64800</v>
          </cell>
          <cell r="AM70">
            <v>69500</v>
          </cell>
        </row>
        <row r="71">
          <cell r="AE71" t="str">
            <v>0458</v>
          </cell>
          <cell r="AF71">
            <v>35169.990000000005</v>
          </cell>
          <cell r="AG71">
            <v>20300</v>
          </cell>
          <cell r="AH71">
            <v>28400</v>
          </cell>
          <cell r="AJ71" t="str">
            <v>0458</v>
          </cell>
          <cell r="AK71">
            <v>30400</v>
          </cell>
          <cell r="AL71">
            <v>32400</v>
          </cell>
          <cell r="AM71">
            <v>34700</v>
          </cell>
        </row>
        <row r="72">
          <cell r="AE72" t="str">
            <v>0459</v>
          </cell>
          <cell r="AF72">
            <v>51082.370000000017</v>
          </cell>
          <cell r="AG72">
            <v>42200</v>
          </cell>
          <cell r="AH72">
            <v>59400</v>
          </cell>
          <cell r="AJ72" t="str">
            <v>0459</v>
          </cell>
          <cell r="AK72">
            <v>63400</v>
          </cell>
          <cell r="AL72">
            <v>67700</v>
          </cell>
          <cell r="AM72">
            <v>72600</v>
          </cell>
        </row>
        <row r="73">
          <cell r="AE73" t="str">
            <v>0460</v>
          </cell>
          <cell r="AF73">
            <v>86769.010000000009</v>
          </cell>
          <cell r="AG73">
            <v>66400</v>
          </cell>
          <cell r="AH73">
            <v>135600</v>
          </cell>
          <cell r="AJ73" t="str">
            <v>0460</v>
          </cell>
          <cell r="AK73">
            <v>144900</v>
          </cell>
          <cell r="AL73">
            <v>154800</v>
          </cell>
          <cell r="AM73">
            <v>165800</v>
          </cell>
        </row>
        <row r="74">
          <cell r="AE74" t="str">
            <v>0462</v>
          </cell>
          <cell r="AF74">
            <v>2915151.4000000004</v>
          </cell>
          <cell r="AG74">
            <v>5518300</v>
          </cell>
          <cell r="AH74">
            <v>2908200</v>
          </cell>
          <cell r="AJ74" t="str">
            <v>0462</v>
          </cell>
          <cell r="AK74">
            <v>3307400</v>
          </cell>
          <cell r="AL74">
            <v>3519000</v>
          </cell>
          <cell r="AM74">
            <v>3757000</v>
          </cell>
        </row>
        <row r="75">
          <cell r="AE75" t="str">
            <v>0463</v>
          </cell>
          <cell r="AF75">
            <v>1544035.86</v>
          </cell>
          <cell r="AG75">
            <v>3194000</v>
          </cell>
          <cell r="AH75">
            <v>2475900</v>
          </cell>
          <cell r="AJ75" t="str">
            <v>0463</v>
          </cell>
          <cell r="AK75">
            <v>2845500</v>
          </cell>
          <cell r="AL75">
            <v>3025700</v>
          </cell>
          <cell r="AM75">
            <v>3228200</v>
          </cell>
        </row>
        <row r="76">
          <cell r="AE76" t="str">
            <v>0464</v>
          </cell>
          <cell r="AF76">
            <v>2363926.13</v>
          </cell>
          <cell r="AG76">
            <v>3736500</v>
          </cell>
          <cell r="AH76">
            <v>2535500</v>
          </cell>
          <cell r="AJ76" t="str">
            <v>0464</v>
          </cell>
          <cell r="AK76">
            <v>2909100</v>
          </cell>
          <cell r="AL76">
            <v>3093700</v>
          </cell>
          <cell r="AM76">
            <v>3300900</v>
          </cell>
        </row>
        <row r="77">
          <cell r="AE77" t="str">
            <v>0467</v>
          </cell>
          <cell r="AF77">
            <v>73181.159999999989</v>
          </cell>
          <cell r="AG77">
            <v>84800</v>
          </cell>
          <cell r="AH77">
            <v>76800</v>
          </cell>
          <cell r="AJ77" t="str">
            <v>0467</v>
          </cell>
          <cell r="AK77">
            <v>82100</v>
          </cell>
          <cell r="AL77">
            <v>87700</v>
          </cell>
          <cell r="AM77">
            <v>94000</v>
          </cell>
        </row>
        <row r="78">
          <cell r="AE78" t="str">
            <v>0468</v>
          </cell>
          <cell r="AF78">
            <v>1137.6899999999996</v>
          </cell>
          <cell r="AG78">
            <v>1200</v>
          </cell>
          <cell r="AH78">
            <v>1100</v>
          </cell>
          <cell r="AJ78" t="str">
            <v>0468</v>
          </cell>
          <cell r="AK78">
            <v>1200</v>
          </cell>
          <cell r="AL78">
            <v>1300</v>
          </cell>
          <cell r="AM78">
            <v>1300</v>
          </cell>
        </row>
        <row r="79">
          <cell r="AE79" t="str">
            <v>0469</v>
          </cell>
          <cell r="AF79">
            <v>171483.18000000002</v>
          </cell>
          <cell r="AG79">
            <v>178500</v>
          </cell>
          <cell r="AH79">
            <v>197800</v>
          </cell>
          <cell r="AJ79" t="str">
            <v>0469</v>
          </cell>
          <cell r="AK79">
            <v>1411300</v>
          </cell>
          <cell r="AL79">
            <v>1425700</v>
          </cell>
          <cell r="AM79">
            <v>1441900</v>
          </cell>
        </row>
        <row r="80">
          <cell r="AE80" t="str">
            <v>0470</v>
          </cell>
          <cell r="AF80">
            <v>3939.2299999999968</v>
          </cell>
          <cell r="AG80">
            <v>2200</v>
          </cell>
          <cell r="AH80">
            <v>6200</v>
          </cell>
          <cell r="AJ80" t="str">
            <v>0470</v>
          </cell>
          <cell r="AK80">
            <v>6700</v>
          </cell>
          <cell r="AL80">
            <v>7100</v>
          </cell>
          <cell r="AM80">
            <v>7600</v>
          </cell>
        </row>
        <row r="81">
          <cell r="AE81" t="str">
            <v>0471</v>
          </cell>
          <cell r="AF81">
            <v>3842.880000000001</v>
          </cell>
          <cell r="AG81">
            <v>3000</v>
          </cell>
          <cell r="AH81">
            <v>3700</v>
          </cell>
          <cell r="AJ81" t="str">
            <v>0471</v>
          </cell>
          <cell r="AK81">
            <v>4000</v>
          </cell>
          <cell r="AL81">
            <v>4300</v>
          </cell>
          <cell r="AM81">
            <v>4600</v>
          </cell>
        </row>
        <row r="82">
          <cell r="AE82" t="str">
            <v>0472</v>
          </cell>
          <cell r="AF82">
            <v>93323.06</v>
          </cell>
          <cell r="AG82">
            <v>92800</v>
          </cell>
          <cell r="AH82">
            <v>101900</v>
          </cell>
          <cell r="AJ82" t="str">
            <v>0472</v>
          </cell>
          <cell r="AK82">
            <v>108900</v>
          </cell>
          <cell r="AL82">
            <v>116300</v>
          </cell>
          <cell r="AM82">
            <v>124600</v>
          </cell>
        </row>
        <row r="83">
          <cell r="AE83" t="str">
            <v>0474</v>
          </cell>
          <cell r="AF83">
            <v>178141.36999999997</v>
          </cell>
          <cell r="AG83">
            <v>164200</v>
          </cell>
          <cell r="AH83">
            <v>195600</v>
          </cell>
          <cell r="AJ83" t="str">
            <v>0474</v>
          </cell>
          <cell r="AK83">
            <v>209000</v>
          </cell>
          <cell r="AL83">
            <v>223200</v>
          </cell>
          <cell r="AM83">
            <v>239200</v>
          </cell>
        </row>
        <row r="84">
          <cell r="AE84" t="str">
            <v>0475</v>
          </cell>
          <cell r="AF84">
            <v>12143.75</v>
          </cell>
          <cell r="AG84">
            <v>16200</v>
          </cell>
          <cell r="AH84">
            <v>7500</v>
          </cell>
          <cell r="AJ84" t="str">
            <v>0475</v>
          </cell>
          <cell r="AK84">
            <v>8100</v>
          </cell>
          <cell r="AL84">
            <v>8600</v>
          </cell>
          <cell r="AM84">
            <v>9200</v>
          </cell>
        </row>
        <row r="85">
          <cell r="AE85" t="str">
            <v>0476</v>
          </cell>
          <cell r="AF85">
            <v>311</v>
          </cell>
          <cell r="AG85">
            <v>7900</v>
          </cell>
          <cell r="AH85">
            <v>200</v>
          </cell>
          <cell r="AJ85" t="str">
            <v>0476</v>
          </cell>
          <cell r="AK85">
            <v>200</v>
          </cell>
          <cell r="AL85">
            <v>200</v>
          </cell>
          <cell r="AM85">
            <v>200</v>
          </cell>
        </row>
        <row r="86">
          <cell r="AE86" t="str">
            <v>0479</v>
          </cell>
          <cell r="AF86">
            <v>34659.339999999997</v>
          </cell>
          <cell r="AG86">
            <v>44400</v>
          </cell>
          <cell r="AH86">
            <v>107800</v>
          </cell>
          <cell r="AJ86" t="str">
            <v>0479</v>
          </cell>
          <cell r="AK86">
            <v>115200</v>
          </cell>
          <cell r="AL86">
            <v>123100</v>
          </cell>
          <cell r="AM86">
            <v>131900</v>
          </cell>
        </row>
        <row r="87">
          <cell r="AE87" t="str">
            <v>0480</v>
          </cell>
          <cell r="AF87">
            <v>180886.56999999992</v>
          </cell>
          <cell r="AG87">
            <v>2276800</v>
          </cell>
          <cell r="AH87">
            <v>169600</v>
          </cell>
          <cell r="AJ87" t="str">
            <v>0480</v>
          </cell>
          <cell r="AK87">
            <v>181200</v>
          </cell>
          <cell r="AL87">
            <v>193500</v>
          </cell>
          <cell r="AM87">
            <v>207400</v>
          </cell>
        </row>
        <row r="88">
          <cell r="AE88" t="str">
            <v>0481</v>
          </cell>
          <cell r="AF88">
            <v>170005</v>
          </cell>
          <cell r="AG88">
            <v>211400</v>
          </cell>
          <cell r="AH88">
            <v>198900</v>
          </cell>
          <cell r="AJ88" t="str">
            <v>0481</v>
          </cell>
          <cell r="AK88">
            <v>212500</v>
          </cell>
          <cell r="AL88">
            <v>227000</v>
          </cell>
          <cell r="AM88">
            <v>243200</v>
          </cell>
        </row>
        <row r="89">
          <cell r="AE89" t="str">
            <v>0483</v>
          </cell>
          <cell r="AF89">
            <v>1061563.8899999999</v>
          </cell>
          <cell r="AG89">
            <v>1071500</v>
          </cell>
          <cell r="AH89">
            <v>805700</v>
          </cell>
          <cell r="AJ89" t="str">
            <v>0483</v>
          </cell>
          <cell r="AK89">
            <v>860800</v>
          </cell>
          <cell r="AL89">
            <v>919500</v>
          </cell>
          <cell r="AM89">
            <v>985400</v>
          </cell>
        </row>
        <row r="90">
          <cell r="AE90" t="str">
            <v>0489</v>
          </cell>
          <cell r="AF90">
            <v>1530593.27</v>
          </cell>
          <cell r="AG90">
            <v>1313900</v>
          </cell>
          <cell r="AH90">
            <v>1561600</v>
          </cell>
          <cell r="AJ90" t="str">
            <v>0489</v>
          </cell>
          <cell r="AK90">
            <v>1668600</v>
          </cell>
          <cell r="AL90">
            <v>1782300</v>
          </cell>
          <cell r="AM90">
            <v>1910000</v>
          </cell>
        </row>
        <row r="91">
          <cell r="AE91" t="str">
            <v>0490</v>
          </cell>
          <cell r="AF91">
            <v>13510</v>
          </cell>
          <cell r="AG91">
            <v>12000</v>
          </cell>
          <cell r="AH91">
            <v>40600</v>
          </cell>
          <cell r="AJ91" t="str">
            <v>0490</v>
          </cell>
          <cell r="AK91">
            <v>43400</v>
          </cell>
          <cell r="AL91">
            <v>46400</v>
          </cell>
          <cell r="AM91">
            <v>49700</v>
          </cell>
        </row>
        <row r="92">
          <cell r="AE92" t="str">
            <v>0493</v>
          </cell>
          <cell r="AF92">
            <v>318038.70999999985</v>
          </cell>
          <cell r="AG92">
            <v>325900</v>
          </cell>
          <cell r="AH92">
            <v>304200</v>
          </cell>
          <cell r="AJ92" t="str">
            <v>0493</v>
          </cell>
          <cell r="AK92">
            <v>357300</v>
          </cell>
          <cell r="AL92">
            <v>380000</v>
          </cell>
          <cell r="AM92">
            <v>404900</v>
          </cell>
        </row>
        <row r="93">
          <cell r="AE93" t="str">
            <v>0495</v>
          </cell>
          <cell r="AF93">
            <v>196720.60000000003</v>
          </cell>
          <cell r="AG93">
            <v>176600</v>
          </cell>
          <cell r="AH93">
            <v>210200</v>
          </cell>
          <cell r="AJ93" t="str">
            <v>0495</v>
          </cell>
          <cell r="AK93">
            <v>224600</v>
          </cell>
          <cell r="AL93">
            <v>239900</v>
          </cell>
          <cell r="AM93">
            <v>257100</v>
          </cell>
        </row>
        <row r="94">
          <cell r="AE94" t="str">
            <v>0496</v>
          </cell>
          <cell r="AF94">
            <v>43018</v>
          </cell>
          <cell r="AG94">
            <v>16400</v>
          </cell>
          <cell r="AH94">
            <v>43300</v>
          </cell>
          <cell r="AJ94" t="str">
            <v>0496</v>
          </cell>
          <cell r="AK94">
            <v>46300</v>
          </cell>
          <cell r="AL94">
            <v>49400</v>
          </cell>
          <cell r="AM94">
            <v>53000</v>
          </cell>
        </row>
        <row r="95">
          <cell r="AE95" t="str">
            <v>0497</v>
          </cell>
          <cell r="AF95">
            <v>164529.08000000002</v>
          </cell>
          <cell r="AG95">
            <v>100000</v>
          </cell>
          <cell r="AH95">
            <v>0</v>
          </cell>
          <cell r="AJ95" t="str">
            <v>0497</v>
          </cell>
          <cell r="AK95">
            <v>0</v>
          </cell>
          <cell r="AL95">
            <v>0</v>
          </cell>
          <cell r="AM95">
            <v>0</v>
          </cell>
        </row>
        <row r="96">
          <cell r="AE96" t="str">
            <v>0498</v>
          </cell>
          <cell r="AF96">
            <v>7000</v>
          </cell>
          <cell r="AG96">
            <v>43100</v>
          </cell>
          <cell r="AH96">
            <v>8000</v>
          </cell>
          <cell r="AJ96" t="str">
            <v>0498</v>
          </cell>
          <cell r="AK96">
            <v>8500</v>
          </cell>
          <cell r="AL96">
            <v>9100</v>
          </cell>
          <cell r="AM96">
            <v>9800</v>
          </cell>
        </row>
        <row r="97">
          <cell r="AE97" t="str">
            <v>0499</v>
          </cell>
          <cell r="AF97">
            <v>110</v>
          </cell>
          <cell r="AG97">
            <v>11000</v>
          </cell>
          <cell r="AH97">
            <v>3400</v>
          </cell>
          <cell r="AJ97" t="str">
            <v>0499</v>
          </cell>
          <cell r="AK97">
            <v>3600</v>
          </cell>
          <cell r="AL97">
            <v>3900</v>
          </cell>
          <cell r="AM97">
            <v>4200</v>
          </cell>
        </row>
        <row r="98">
          <cell r="AE98" t="str">
            <v>0501</v>
          </cell>
          <cell r="AF98">
            <v>781585.44000000006</v>
          </cell>
          <cell r="AG98">
            <v>711300</v>
          </cell>
          <cell r="AH98">
            <v>1444500</v>
          </cell>
          <cell r="AJ98" t="str">
            <v>0501</v>
          </cell>
          <cell r="AK98">
            <v>1543400</v>
          </cell>
          <cell r="AL98">
            <v>1648500</v>
          </cell>
          <cell r="AM98">
            <v>1766700</v>
          </cell>
        </row>
        <row r="99">
          <cell r="AE99" t="str">
            <v>0502</v>
          </cell>
          <cell r="AF99">
            <v>27521.13</v>
          </cell>
          <cell r="AG99">
            <v>67800</v>
          </cell>
          <cell r="AH99">
            <v>0</v>
          </cell>
          <cell r="AJ99" t="str">
            <v>0502</v>
          </cell>
          <cell r="AK99">
            <v>74700</v>
          </cell>
          <cell r="AL99">
            <v>83000</v>
          </cell>
          <cell r="AM99">
            <v>83000</v>
          </cell>
        </row>
        <row r="100">
          <cell r="AE100" t="str">
            <v>0504</v>
          </cell>
          <cell r="AF100">
            <v>108000</v>
          </cell>
          <cell r="AG100">
            <v>108000</v>
          </cell>
          <cell r="AH100">
            <v>2351800</v>
          </cell>
          <cell r="AJ100" t="str">
            <v>0504</v>
          </cell>
          <cell r="AK100">
            <v>523000</v>
          </cell>
          <cell r="AL100">
            <v>608000</v>
          </cell>
          <cell r="AM100">
            <v>700000</v>
          </cell>
        </row>
        <row r="101">
          <cell r="AE101" t="str">
            <v>0511</v>
          </cell>
          <cell r="AF101">
            <v>0</v>
          </cell>
          <cell r="AG101">
            <v>0</v>
          </cell>
          <cell r="AH101">
            <v>0</v>
          </cell>
          <cell r="AJ101" t="str">
            <v>0511</v>
          </cell>
          <cell r="AK101">
            <v>0</v>
          </cell>
          <cell r="AL101">
            <v>0</v>
          </cell>
          <cell r="AM101">
            <v>0</v>
          </cell>
        </row>
        <row r="102">
          <cell r="AE102" t="str">
            <v>0512</v>
          </cell>
          <cell r="AF102">
            <v>5024836</v>
          </cell>
          <cell r="AG102">
            <v>5200000</v>
          </cell>
          <cell r="AH102">
            <v>5240100</v>
          </cell>
          <cell r="AJ102" t="str">
            <v>0512</v>
          </cell>
          <cell r="AK102">
            <v>6599100</v>
          </cell>
          <cell r="AL102">
            <v>6980500</v>
          </cell>
          <cell r="AM102">
            <v>7409000</v>
          </cell>
        </row>
        <row r="103">
          <cell r="AE103" t="str">
            <v>0513</v>
          </cell>
          <cell r="AF103">
            <v>25045277</v>
          </cell>
          <cell r="AG103">
            <v>30000000</v>
          </cell>
          <cell r="AH103">
            <v>22769200</v>
          </cell>
          <cell r="AJ103" t="str">
            <v>0513</v>
          </cell>
          <cell r="AK103">
            <v>21000000</v>
          </cell>
          <cell r="AL103">
            <v>22986100</v>
          </cell>
          <cell r="AM103">
            <v>23848100</v>
          </cell>
        </row>
        <row r="104">
          <cell r="AE104" t="str">
            <v>0521</v>
          </cell>
          <cell r="AF104">
            <v>516117.55</v>
          </cell>
          <cell r="AG104">
            <v>818000</v>
          </cell>
          <cell r="AH104">
            <v>848000</v>
          </cell>
          <cell r="AJ104" t="str">
            <v>0521</v>
          </cell>
          <cell r="AK104">
            <v>906100</v>
          </cell>
          <cell r="AL104">
            <v>967800</v>
          </cell>
          <cell r="AM104">
            <v>1037200</v>
          </cell>
        </row>
        <row r="105">
          <cell r="AE105" t="str">
            <v>0550</v>
          </cell>
          <cell r="AF105">
            <v>1108686.7</v>
          </cell>
          <cell r="AG105">
            <v>2602400</v>
          </cell>
          <cell r="AH105">
            <v>4391900</v>
          </cell>
          <cell r="AJ105" t="str">
            <v>0550</v>
          </cell>
          <cell r="AK105">
            <v>2892800</v>
          </cell>
          <cell r="AL105">
            <v>3012400</v>
          </cell>
          <cell r="AM105">
            <v>3171600</v>
          </cell>
        </row>
        <row r="106">
          <cell r="AE106" t="str">
            <v>0601</v>
          </cell>
          <cell r="AF106">
            <v>79796.55</v>
          </cell>
          <cell r="AG106">
            <v>68300</v>
          </cell>
          <cell r="AH106">
            <v>120900</v>
          </cell>
          <cell r="AJ106" t="str">
            <v>0601</v>
          </cell>
          <cell r="AK106">
            <v>129200</v>
          </cell>
          <cell r="AL106">
            <v>138000</v>
          </cell>
          <cell r="AM106">
            <v>147900</v>
          </cell>
        </row>
        <row r="107">
          <cell r="AE107" t="str">
            <v>0699</v>
          </cell>
          <cell r="AF107">
            <v>1074685.0400000007</v>
          </cell>
          <cell r="AG107">
            <v>825600</v>
          </cell>
          <cell r="AH107">
            <v>795100</v>
          </cell>
          <cell r="AJ107" t="str">
            <v>0699</v>
          </cell>
          <cell r="AK107">
            <v>849600</v>
          </cell>
          <cell r="AL107">
            <v>907500</v>
          </cell>
          <cell r="AM107">
            <v>972500</v>
          </cell>
        </row>
        <row r="108">
          <cell r="AE108" t="str">
            <v>0702</v>
          </cell>
          <cell r="AF108">
            <v>258511.33000000002</v>
          </cell>
          <cell r="AG108">
            <v>10962800</v>
          </cell>
          <cell r="AH108">
            <v>220000</v>
          </cell>
          <cell r="AJ108" t="str">
            <v>0702</v>
          </cell>
          <cell r="AK108">
            <v>3362800</v>
          </cell>
          <cell r="AL108">
            <v>262800</v>
          </cell>
          <cell r="AM108">
            <v>262800</v>
          </cell>
        </row>
        <row r="109">
          <cell r="AE109" t="str">
            <v>0704</v>
          </cell>
          <cell r="AF109">
            <v>11239635.51</v>
          </cell>
          <cell r="AG109">
            <v>9427000</v>
          </cell>
          <cell r="AH109">
            <v>168900</v>
          </cell>
          <cell r="AJ109" t="str">
            <v>0704</v>
          </cell>
          <cell r="AK109">
            <v>10508000</v>
          </cell>
          <cell r="AL109">
            <v>108000</v>
          </cell>
          <cell r="AM109">
            <v>108000</v>
          </cell>
        </row>
        <row r="110">
          <cell r="AE110" t="str">
            <v>0730</v>
          </cell>
          <cell r="AF110">
            <v>15000000</v>
          </cell>
          <cell r="AG110">
            <v>43566000</v>
          </cell>
          <cell r="AH110">
            <v>33860000</v>
          </cell>
          <cell r="AJ110" t="str">
            <v>0730</v>
          </cell>
          <cell r="AK110">
            <v>54872000</v>
          </cell>
          <cell r="AL110">
            <v>21100000</v>
          </cell>
          <cell r="AM110">
            <v>5508000</v>
          </cell>
        </row>
        <row r="111">
          <cell r="AE111" t="str">
            <v>0810</v>
          </cell>
          <cell r="AF111">
            <v>19951967.02</v>
          </cell>
          <cell r="AG111">
            <v>32676500</v>
          </cell>
          <cell r="AH111">
            <v>15271400</v>
          </cell>
        </row>
        <row r="112">
          <cell r="AE112" t="str">
            <v>0811</v>
          </cell>
          <cell r="AF112">
            <v>1252700</v>
          </cell>
          <cell r="AG112">
            <v>2420000</v>
          </cell>
          <cell r="AH112">
            <v>2790000</v>
          </cell>
        </row>
        <row r="113">
          <cell r="AE113" t="str">
            <v>0812</v>
          </cell>
          <cell r="AF113">
            <v>4564820.2</v>
          </cell>
          <cell r="AG113">
            <v>3542800</v>
          </cell>
          <cell r="AH113">
            <v>4142200</v>
          </cell>
        </row>
        <row r="114">
          <cell r="AE114" t="str">
            <v>0813</v>
          </cell>
          <cell r="AF114">
            <v>34076977.68</v>
          </cell>
          <cell r="AG114">
            <v>45963900</v>
          </cell>
          <cell r="AH114">
            <v>44887000</v>
          </cell>
        </row>
        <row r="115">
          <cell r="AE115" t="str">
            <v>0817</v>
          </cell>
          <cell r="AF115">
            <v>20300000</v>
          </cell>
          <cell r="AG115">
            <v>10300100</v>
          </cell>
          <cell r="AH115">
            <v>7510000</v>
          </cell>
        </row>
        <row r="116">
          <cell r="AE116" t="str">
            <v>0818</v>
          </cell>
          <cell r="AF116">
            <v>0</v>
          </cell>
          <cell r="AG116">
            <v>285300</v>
          </cell>
          <cell r="AH116">
            <v>13800</v>
          </cell>
        </row>
        <row r="117">
          <cell r="AE117" t="str">
            <v>0820</v>
          </cell>
          <cell r="AF117">
            <v>41580415.460000001</v>
          </cell>
          <cell r="AG117">
            <v>46043600</v>
          </cell>
          <cell r="AH117">
            <v>46745000</v>
          </cell>
        </row>
        <row r="118">
          <cell r="AE118" t="str">
            <v>0822</v>
          </cell>
          <cell r="AF118">
            <v>6645658.8799999999</v>
          </cell>
          <cell r="AG118">
            <v>26968300</v>
          </cell>
          <cell r="AH118">
            <v>20790700</v>
          </cell>
        </row>
        <row r="119">
          <cell r="AE119" t="str">
            <v>0824</v>
          </cell>
          <cell r="AF119">
            <v>2780067.74</v>
          </cell>
          <cell r="AG119">
            <v>7316600</v>
          </cell>
          <cell r="AH119">
            <v>4759400</v>
          </cell>
        </row>
        <row r="120">
          <cell r="AE120" t="str">
            <v>0825</v>
          </cell>
          <cell r="AF120">
            <v>25610560</v>
          </cell>
          <cell r="AG120">
            <v>35709500</v>
          </cell>
          <cell r="AH120">
            <v>37332500</v>
          </cell>
        </row>
        <row r="121">
          <cell r="AE121" t="str">
            <v>0826</v>
          </cell>
          <cell r="AF121">
            <v>50000</v>
          </cell>
          <cell r="AG121">
            <v>60000</v>
          </cell>
          <cell r="AH121">
            <v>60000</v>
          </cell>
        </row>
        <row r="122">
          <cell r="AE122" t="str">
            <v>0828</v>
          </cell>
          <cell r="AF122">
            <v>0</v>
          </cell>
          <cell r="AG122">
            <v>281600</v>
          </cell>
          <cell r="AH122">
            <v>56900</v>
          </cell>
        </row>
        <row r="123">
          <cell r="AE123" t="str">
            <v>0829</v>
          </cell>
          <cell r="AF123">
            <v>70713419.180000007</v>
          </cell>
          <cell r="AG123">
            <v>58546400</v>
          </cell>
          <cell r="AH123">
            <v>7937500</v>
          </cell>
        </row>
        <row r="124">
          <cell r="AE124" t="str">
            <v>0832</v>
          </cell>
          <cell r="AF124">
            <v>0</v>
          </cell>
          <cell r="AG124">
            <v>223400</v>
          </cell>
          <cell r="AH124">
            <v>0</v>
          </cell>
        </row>
        <row r="125">
          <cell r="AE125" t="str">
            <v>0834</v>
          </cell>
          <cell r="AF125">
            <v>600000</v>
          </cell>
          <cell r="AG125">
            <v>1000000</v>
          </cell>
          <cell r="AH125">
            <v>1000000</v>
          </cell>
        </row>
        <row r="126">
          <cell r="AE126" t="str">
            <v>0838</v>
          </cell>
          <cell r="AF126">
            <v>43156.67</v>
          </cell>
          <cell r="AG126">
            <v>28800</v>
          </cell>
          <cell r="AH126">
            <v>57700</v>
          </cell>
        </row>
        <row r="127">
          <cell r="AE127" t="str">
            <v>0842</v>
          </cell>
          <cell r="AF127">
            <v>2853823.66</v>
          </cell>
          <cell r="AG127">
            <v>2000000</v>
          </cell>
          <cell r="AH127">
            <v>0</v>
          </cell>
        </row>
        <row r="128">
          <cell r="AE128" t="str">
            <v>0843</v>
          </cell>
          <cell r="AF128">
            <v>0</v>
          </cell>
          <cell r="AG128">
            <v>0</v>
          </cell>
          <cell r="AH128">
            <v>222800</v>
          </cell>
        </row>
        <row r="129">
          <cell r="AE129" t="str">
            <v>0844</v>
          </cell>
          <cell r="AF129">
            <v>2037579.06</v>
          </cell>
          <cell r="AG129">
            <v>1945000</v>
          </cell>
          <cell r="AH129">
            <v>2525800</v>
          </cell>
        </row>
        <row r="130">
          <cell r="AE130" t="str">
            <v>0845</v>
          </cell>
          <cell r="AF130">
            <v>364715.85</v>
          </cell>
          <cell r="AG130">
            <v>6072600</v>
          </cell>
          <cell r="AH130">
            <v>18000</v>
          </cell>
        </row>
        <row r="131">
          <cell r="AE131" t="str">
            <v>0846</v>
          </cell>
          <cell r="AF131">
            <v>13928.47</v>
          </cell>
          <cell r="AG131">
            <v>4400</v>
          </cell>
          <cell r="AH131">
            <v>36500</v>
          </cell>
        </row>
        <row r="132">
          <cell r="AE132" t="str">
            <v>0850</v>
          </cell>
          <cell r="AF132">
            <v>76012665.979999974</v>
          </cell>
          <cell r="AG132">
            <v>90581900</v>
          </cell>
          <cell r="AH132">
            <v>75443600</v>
          </cell>
        </row>
        <row r="133">
          <cell r="AE133" t="str">
            <v>0852</v>
          </cell>
          <cell r="AF133">
            <v>57028246.149999991</v>
          </cell>
          <cell r="AG133">
            <v>71324300</v>
          </cell>
          <cell r="AH133">
            <v>66234500</v>
          </cell>
        </row>
        <row r="134">
          <cell r="AE134" t="str">
            <v>0855</v>
          </cell>
          <cell r="AF134">
            <v>0</v>
          </cell>
          <cell r="AG134">
            <v>23730400</v>
          </cell>
          <cell r="AH134">
            <v>23820900</v>
          </cell>
        </row>
        <row r="135">
          <cell r="AE135" t="str">
            <v>0856</v>
          </cell>
          <cell r="AF135">
            <v>29228788.02</v>
          </cell>
          <cell r="AG135">
            <v>11865200</v>
          </cell>
          <cell r="AH135">
            <v>0</v>
          </cell>
        </row>
        <row r="136">
          <cell r="AE136" t="str">
            <v>0857</v>
          </cell>
          <cell r="AF136">
            <v>2661698.16</v>
          </cell>
          <cell r="AG136">
            <v>2967000</v>
          </cell>
          <cell r="AH136">
            <v>3495500</v>
          </cell>
        </row>
        <row r="137">
          <cell r="AE137" t="str">
            <v>0858</v>
          </cell>
          <cell r="AF137">
            <v>321073.89</v>
          </cell>
          <cell r="AG137">
            <v>0</v>
          </cell>
          <cell r="AH137">
            <v>0</v>
          </cell>
        </row>
        <row r="138">
          <cell r="AE138" t="str">
            <v>0859</v>
          </cell>
        </row>
        <row r="139">
          <cell r="AE139" t="str">
            <v>0862</v>
          </cell>
          <cell r="AF139">
            <v>1709</v>
          </cell>
          <cell r="AG139">
            <v>12200</v>
          </cell>
          <cell r="AH139">
            <v>37000</v>
          </cell>
        </row>
        <row r="140">
          <cell r="AE140" t="str">
            <v>0863</v>
          </cell>
          <cell r="AF140">
            <v>0</v>
          </cell>
          <cell r="AG140">
            <v>300000</v>
          </cell>
          <cell r="AH140">
            <v>0</v>
          </cell>
        </row>
        <row r="141">
          <cell r="AE141" t="str">
            <v>0864</v>
          </cell>
          <cell r="AF141">
            <v>14902.5</v>
          </cell>
          <cell r="AG141">
            <v>38800</v>
          </cell>
          <cell r="AH141">
            <v>0</v>
          </cell>
        </row>
        <row r="142">
          <cell r="AE142" t="str">
            <v>0866</v>
          </cell>
          <cell r="AF142">
            <v>592247.80000000005</v>
          </cell>
          <cell r="AG142">
            <v>1642400</v>
          </cell>
          <cell r="AH142">
            <v>782600</v>
          </cell>
        </row>
        <row r="143">
          <cell r="AE143" t="str">
            <v>0867</v>
          </cell>
          <cell r="AF143">
            <v>342296.26</v>
          </cell>
          <cell r="AG143">
            <v>1405600</v>
          </cell>
          <cell r="AH143">
            <v>115900</v>
          </cell>
        </row>
        <row r="144">
          <cell r="AE144" t="str">
            <v>0868</v>
          </cell>
          <cell r="AF144">
            <v>2600950.02</v>
          </cell>
          <cell r="AG144">
            <v>2316800</v>
          </cell>
          <cell r="AH144">
            <v>1857300</v>
          </cell>
        </row>
        <row r="145">
          <cell r="AE145" t="str">
            <v>0869</v>
          </cell>
          <cell r="AF145">
            <v>0</v>
          </cell>
          <cell r="AG145">
            <v>91900</v>
          </cell>
          <cell r="AH145">
            <v>15700</v>
          </cell>
        </row>
        <row r="146">
          <cell r="AE146" t="str">
            <v>0870</v>
          </cell>
          <cell r="AF146">
            <v>181231.15</v>
          </cell>
          <cell r="AG146">
            <v>142400</v>
          </cell>
          <cell r="AH146">
            <v>167500</v>
          </cell>
        </row>
        <row r="147">
          <cell r="AE147" t="str">
            <v>0871</v>
          </cell>
          <cell r="AF147">
            <v>1100171.97</v>
          </cell>
          <cell r="AG147">
            <v>474700</v>
          </cell>
          <cell r="AH147">
            <v>990700</v>
          </cell>
        </row>
        <row r="148">
          <cell r="AE148" t="str">
            <v>0872</v>
          </cell>
          <cell r="AF148">
            <v>530600</v>
          </cell>
          <cell r="AG148">
            <v>1368300</v>
          </cell>
          <cell r="AH148">
            <v>1219300</v>
          </cell>
        </row>
        <row r="149">
          <cell r="AE149" t="str">
            <v>0873</v>
          </cell>
          <cell r="AF149">
            <v>27418.45</v>
          </cell>
          <cell r="AG149">
            <v>30400</v>
          </cell>
          <cell r="AH149">
            <v>6400</v>
          </cell>
        </row>
        <row r="150">
          <cell r="AE150" t="str">
            <v>0874</v>
          </cell>
          <cell r="AF150">
            <v>454446.45</v>
          </cell>
          <cell r="AG150">
            <v>315500</v>
          </cell>
          <cell r="AH150">
            <v>885800</v>
          </cell>
        </row>
        <row r="151">
          <cell r="AE151" t="str">
            <v>0876</v>
          </cell>
          <cell r="AF151">
            <v>299418.12</v>
          </cell>
          <cell r="AG151">
            <v>969900</v>
          </cell>
          <cell r="AH151">
            <v>540700</v>
          </cell>
        </row>
        <row r="152">
          <cell r="AE152" t="str">
            <v>0877</v>
          </cell>
          <cell r="AF152">
            <v>0</v>
          </cell>
          <cell r="AG152">
            <v>369400</v>
          </cell>
          <cell r="AH152">
            <v>0</v>
          </cell>
        </row>
        <row r="153">
          <cell r="AE153" t="str">
            <v>0879</v>
          </cell>
          <cell r="AF153">
            <v>0</v>
          </cell>
          <cell r="AG153">
            <v>69300</v>
          </cell>
          <cell r="AH153">
            <v>0</v>
          </cell>
        </row>
        <row r="154">
          <cell r="AE154" t="str">
            <v>0882</v>
          </cell>
          <cell r="AF154">
            <v>0</v>
          </cell>
          <cell r="AG154">
            <v>183900</v>
          </cell>
          <cell r="AH154">
            <v>367500</v>
          </cell>
        </row>
        <row r="155">
          <cell r="AE155" t="str">
            <v>0883</v>
          </cell>
          <cell r="AF155">
            <v>0</v>
          </cell>
          <cell r="AG155">
            <v>500000</v>
          </cell>
          <cell r="AH155">
            <v>0</v>
          </cell>
        </row>
        <row r="156">
          <cell r="AE156" t="str">
            <v>0886</v>
          </cell>
          <cell r="AF156">
            <v>0</v>
          </cell>
          <cell r="AG156">
            <v>4600</v>
          </cell>
          <cell r="AH156">
            <v>0</v>
          </cell>
        </row>
        <row r="157">
          <cell r="AE157" t="str">
            <v>0887</v>
          </cell>
          <cell r="AF157">
            <v>15359576.759999998</v>
          </cell>
          <cell r="AG157">
            <v>2000100</v>
          </cell>
          <cell r="AH157">
            <v>3163000</v>
          </cell>
        </row>
        <row r="158">
          <cell r="AE158" t="str">
            <v>0889</v>
          </cell>
          <cell r="AF158">
            <v>509900</v>
          </cell>
          <cell r="AG158">
            <v>1234000</v>
          </cell>
          <cell r="AH158">
            <v>862700</v>
          </cell>
        </row>
        <row r="159">
          <cell r="AE159" t="str">
            <v>0893</v>
          </cell>
          <cell r="AF159">
            <v>115000</v>
          </cell>
          <cell r="AG159">
            <v>783300</v>
          </cell>
          <cell r="AH159">
            <v>0</v>
          </cell>
        </row>
        <row r="160">
          <cell r="AE160" t="str">
            <v>0894</v>
          </cell>
          <cell r="AF160">
            <v>2987534.48</v>
          </cell>
          <cell r="AG160">
            <v>1375300</v>
          </cell>
          <cell r="AH160">
            <v>3717300</v>
          </cell>
        </row>
        <row r="161">
          <cell r="AE161" t="str">
            <v>0896</v>
          </cell>
          <cell r="AF161">
            <v>9638</v>
          </cell>
          <cell r="AG161">
            <v>2174900</v>
          </cell>
          <cell r="AH161">
            <v>3000</v>
          </cell>
        </row>
        <row r="162">
          <cell r="AE162" t="str">
            <v>0897</v>
          </cell>
          <cell r="AF162">
            <v>2752970.47</v>
          </cell>
          <cell r="AG162">
            <v>10390100</v>
          </cell>
          <cell r="AH162">
            <v>6485300</v>
          </cell>
        </row>
        <row r="163">
          <cell r="AE163" t="str">
            <v>0899</v>
          </cell>
          <cell r="AF163">
            <v>164342.97999999998</v>
          </cell>
          <cell r="AG163">
            <v>0</v>
          </cell>
          <cell r="AH163">
            <v>466900</v>
          </cell>
        </row>
        <row r="164">
          <cell r="AE164" t="str">
            <v>(blank)</v>
          </cell>
        </row>
        <row r="165">
          <cell r="AE165" t="str">
            <v>Grand Total</v>
          </cell>
          <cell r="AF165">
            <v>837540875.0999999</v>
          </cell>
          <cell r="AG165">
            <v>993780200</v>
          </cell>
          <cell r="AH165">
            <v>825726700</v>
          </cell>
        </row>
      </sheetData>
      <sheetData sheetId="1">
        <row r="5">
          <cell r="AB5" t="str">
            <v>1001</v>
          </cell>
          <cell r="AC5">
            <v>130349493.94999994</v>
          </cell>
          <cell r="AD5">
            <v>144339600</v>
          </cell>
          <cell r="AE5">
            <v>132845400</v>
          </cell>
          <cell r="AG5" t="str">
            <v>1001</v>
          </cell>
          <cell r="AH5">
            <v>138536600</v>
          </cell>
          <cell r="AI5">
            <v>140723400</v>
          </cell>
          <cell r="AJ5">
            <v>146589800</v>
          </cell>
          <cell r="AL5" t="str">
            <v>1001</v>
          </cell>
          <cell r="AM5">
            <v>8315200</v>
          </cell>
          <cell r="AN5">
            <v>6128400</v>
          </cell>
          <cell r="AO5">
            <v>262000</v>
          </cell>
          <cell r="AR5" t="str">
            <v>1001</v>
          </cell>
          <cell r="AS5">
            <v>0</v>
          </cell>
          <cell r="AT5">
            <v>0</v>
          </cell>
          <cell r="AU5">
            <v>0</v>
          </cell>
          <cell r="AW5" t="str">
            <v>1199</v>
          </cell>
          <cell r="AX5">
            <v>293700</v>
          </cell>
          <cell r="AY5">
            <v>413700</v>
          </cell>
          <cell r="AZ5">
            <v>413700</v>
          </cell>
        </row>
        <row r="6">
          <cell r="AB6" t="str">
            <v>1002</v>
          </cell>
          <cell r="AC6">
            <v>13520604.559999999</v>
          </cell>
          <cell r="AD6">
            <v>5449800</v>
          </cell>
          <cell r="AE6">
            <v>15803300</v>
          </cell>
          <cell r="AG6" t="str">
            <v>1002</v>
          </cell>
          <cell r="AH6">
            <v>11129500</v>
          </cell>
          <cell r="AI6">
            <v>7368700</v>
          </cell>
          <cell r="AJ6">
            <v>4548000</v>
          </cell>
          <cell r="AL6" t="str">
            <v>1005</v>
          </cell>
          <cell r="AM6">
            <v>26200</v>
          </cell>
          <cell r="AN6">
            <v>26200</v>
          </cell>
          <cell r="AO6">
            <v>26200</v>
          </cell>
          <cell r="AR6" t="str">
            <v>1002</v>
          </cell>
          <cell r="AS6">
            <v>0</v>
          </cell>
          <cell r="AT6">
            <v>0</v>
          </cell>
          <cell r="AU6">
            <v>0</v>
          </cell>
          <cell r="AW6" t="str">
            <v>1201</v>
          </cell>
          <cell r="AX6">
            <v>6800</v>
          </cell>
          <cell r="AY6">
            <v>0</v>
          </cell>
          <cell r="AZ6">
            <v>0</v>
          </cell>
        </row>
        <row r="7">
          <cell r="AB7" t="str">
            <v>1003</v>
          </cell>
          <cell r="AC7">
            <v>3121306.2200000011</v>
          </cell>
          <cell r="AD7">
            <v>2683500</v>
          </cell>
          <cell r="AE7">
            <v>2853100</v>
          </cell>
          <cell r="AG7" t="str">
            <v>1003</v>
          </cell>
          <cell r="AH7">
            <v>3250900</v>
          </cell>
          <cell r="AI7">
            <v>3250900</v>
          </cell>
          <cell r="AJ7">
            <v>3250900</v>
          </cell>
          <cell r="AL7" t="str">
            <v>1008</v>
          </cell>
          <cell r="AM7">
            <v>7200000</v>
          </cell>
          <cell r="AN7">
            <v>0</v>
          </cell>
          <cell r="AO7">
            <v>0</v>
          </cell>
          <cell r="AR7" t="str">
            <v>1003</v>
          </cell>
          <cell r="AS7">
            <v>84000</v>
          </cell>
          <cell r="AT7">
            <v>64000</v>
          </cell>
          <cell r="AU7">
            <v>64000</v>
          </cell>
          <cell r="AW7" t="str">
            <v>1202</v>
          </cell>
          <cell r="AX7">
            <v>60000</v>
          </cell>
          <cell r="AY7">
            <v>60000</v>
          </cell>
          <cell r="AZ7">
            <v>60000</v>
          </cell>
        </row>
        <row r="8">
          <cell r="AB8" t="str">
            <v>1005</v>
          </cell>
          <cell r="AC8">
            <v>12980419.519999992</v>
          </cell>
          <cell r="AD8">
            <v>14875400</v>
          </cell>
          <cell r="AE8">
            <v>13411200</v>
          </cell>
          <cell r="AG8" t="str">
            <v>1005</v>
          </cell>
          <cell r="AH8">
            <v>15089800</v>
          </cell>
          <cell r="AI8">
            <v>15089800</v>
          </cell>
          <cell r="AJ8">
            <v>15089800</v>
          </cell>
          <cell r="AL8" t="str">
            <v>1101</v>
          </cell>
          <cell r="AM8">
            <v>0</v>
          </cell>
          <cell r="AN8">
            <v>0</v>
          </cell>
          <cell r="AO8">
            <v>0</v>
          </cell>
          <cell r="AR8" t="str">
            <v>1020</v>
          </cell>
          <cell r="AS8">
            <v>19000</v>
          </cell>
          <cell r="AT8">
            <v>19000</v>
          </cell>
          <cell r="AU8">
            <v>19000</v>
          </cell>
          <cell r="AW8" t="str">
            <v>1203</v>
          </cell>
          <cell r="AX8">
            <v>200000</v>
          </cell>
          <cell r="AY8">
            <v>200000</v>
          </cell>
          <cell r="AZ8">
            <v>200000</v>
          </cell>
        </row>
        <row r="9">
          <cell r="AB9" t="str">
            <v>1008</v>
          </cell>
          <cell r="AC9">
            <v>1563314.7899999996</v>
          </cell>
          <cell r="AD9">
            <v>2200000</v>
          </cell>
          <cell r="AE9">
            <v>2152100</v>
          </cell>
          <cell r="AG9" t="str">
            <v>1008</v>
          </cell>
          <cell r="AH9">
            <v>0</v>
          </cell>
          <cell r="AI9">
            <v>7200000</v>
          </cell>
          <cell r="AJ9">
            <v>7200000</v>
          </cell>
          <cell r="AL9" t="str">
            <v>1199</v>
          </cell>
          <cell r="AM9">
            <v>0</v>
          </cell>
          <cell r="AN9">
            <v>0</v>
          </cell>
          <cell r="AO9">
            <v>0</v>
          </cell>
          <cell r="AR9" t="str">
            <v>1101</v>
          </cell>
          <cell r="AS9">
            <v>38600</v>
          </cell>
          <cell r="AT9">
            <v>38600</v>
          </cell>
          <cell r="AU9">
            <v>38600</v>
          </cell>
          <cell r="AW9" t="str">
            <v>1205</v>
          </cell>
          <cell r="AX9">
            <v>50000</v>
          </cell>
          <cell r="AY9">
            <v>100000</v>
          </cell>
          <cell r="AZ9">
            <v>100000</v>
          </cell>
        </row>
        <row r="10">
          <cell r="AB10" t="str">
            <v>1015</v>
          </cell>
          <cell r="AC10">
            <v>1687638.0899999999</v>
          </cell>
          <cell r="AD10">
            <v>1643700</v>
          </cell>
          <cell r="AE10">
            <v>2034900</v>
          </cell>
          <cell r="AG10" t="str">
            <v>1015</v>
          </cell>
          <cell r="AH10">
            <v>2374800</v>
          </cell>
          <cell r="AI10">
            <v>2374800</v>
          </cell>
          <cell r="AJ10">
            <v>2374800</v>
          </cell>
          <cell r="AL10" t="str">
            <v>1201</v>
          </cell>
          <cell r="AM10">
            <v>0</v>
          </cell>
          <cell r="AN10">
            <v>0</v>
          </cell>
          <cell r="AO10">
            <v>0</v>
          </cell>
          <cell r="AR10" t="str">
            <v>1199</v>
          </cell>
          <cell r="AS10">
            <v>225000</v>
          </cell>
          <cell r="AT10">
            <v>118000</v>
          </cell>
          <cell r="AU10">
            <v>122000</v>
          </cell>
          <cell r="AW10" t="str">
            <v>1206</v>
          </cell>
          <cell r="AX10">
            <v>50000</v>
          </cell>
          <cell r="AY10">
            <v>100000</v>
          </cell>
          <cell r="AZ10">
            <v>100000</v>
          </cell>
        </row>
        <row r="11">
          <cell r="AB11" t="str">
            <v>1020</v>
          </cell>
          <cell r="AC11">
            <v>34267</v>
          </cell>
          <cell r="AD11">
            <v>71000</v>
          </cell>
          <cell r="AE11">
            <v>52000</v>
          </cell>
          <cell r="AG11" t="str">
            <v>1020</v>
          </cell>
          <cell r="AH11">
            <v>71000</v>
          </cell>
          <cell r="AI11">
            <v>71000</v>
          </cell>
          <cell r="AJ11">
            <v>71000</v>
          </cell>
          <cell r="AL11" t="str">
            <v>1202</v>
          </cell>
          <cell r="AM11">
            <v>0</v>
          </cell>
          <cell r="AN11">
            <v>0</v>
          </cell>
          <cell r="AO11">
            <v>0</v>
          </cell>
          <cell r="AR11" t="str">
            <v>1201</v>
          </cell>
          <cell r="AS11">
            <v>1710000</v>
          </cell>
          <cell r="AT11">
            <v>879800</v>
          </cell>
          <cell r="AU11">
            <v>886400</v>
          </cell>
          <cell r="AW11" t="str">
            <v>1210</v>
          </cell>
          <cell r="AX11">
            <v>0</v>
          </cell>
          <cell r="AY11">
            <v>0</v>
          </cell>
          <cell r="AZ11">
            <v>0</v>
          </cell>
        </row>
        <row r="12">
          <cell r="AB12" t="str">
            <v>1021</v>
          </cell>
          <cell r="AC12">
            <v>52541.059999999983</v>
          </cell>
          <cell r="AD12">
            <v>52500</v>
          </cell>
          <cell r="AE12">
            <v>52500</v>
          </cell>
          <cell r="AG12" t="str">
            <v>1021</v>
          </cell>
          <cell r="AH12">
            <v>52500</v>
          </cell>
          <cell r="AI12">
            <v>52500</v>
          </cell>
          <cell r="AJ12">
            <v>52500</v>
          </cell>
          <cell r="AL12" t="str">
            <v>1205</v>
          </cell>
          <cell r="AM12">
            <v>0</v>
          </cell>
          <cell r="AN12">
            <v>0</v>
          </cell>
          <cell r="AO12">
            <v>0</v>
          </cell>
          <cell r="AR12" t="str">
            <v>1202</v>
          </cell>
          <cell r="AS12">
            <v>650100</v>
          </cell>
          <cell r="AT12">
            <v>865600</v>
          </cell>
          <cell r="AU12">
            <v>1027500</v>
          </cell>
          <cell r="AW12" t="str">
            <v>1301</v>
          </cell>
          <cell r="AX12">
            <v>600000</v>
          </cell>
          <cell r="AY12">
            <v>600000</v>
          </cell>
          <cell r="AZ12">
            <v>600000</v>
          </cell>
        </row>
        <row r="13">
          <cell r="AB13" t="str">
            <v>1022</v>
          </cell>
          <cell r="AC13">
            <v>782282.74000000046</v>
          </cell>
          <cell r="AD13">
            <v>828700</v>
          </cell>
          <cell r="AE13">
            <v>764300</v>
          </cell>
          <cell r="AG13" t="str">
            <v>1022</v>
          </cell>
          <cell r="AH13">
            <v>823300</v>
          </cell>
          <cell r="AI13">
            <v>823300</v>
          </cell>
          <cell r="AJ13">
            <v>823300</v>
          </cell>
          <cell r="AL13" t="str">
            <v>1210</v>
          </cell>
          <cell r="AM13">
            <v>0</v>
          </cell>
          <cell r="AN13">
            <v>0</v>
          </cell>
          <cell r="AO13">
            <v>0</v>
          </cell>
          <cell r="AR13" t="str">
            <v>1203</v>
          </cell>
          <cell r="AS13">
            <v>31600</v>
          </cell>
          <cell r="AT13">
            <v>26900</v>
          </cell>
          <cell r="AU13">
            <v>26900</v>
          </cell>
          <cell r="AW13" t="str">
            <v>1302</v>
          </cell>
          <cell r="AX13">
            <v>0</v>
          </cell>
          <cell r="AY13">
            <v>0</v>
          </cell>
          <cell r="AZ13">
            <v>0</v>
          </cell>
        </row>
        <row r="14">
          <cell r="AB14" t="str">
            <v>1026</v>
          </cell>
          <cell r="AC14">
            <v>1424400.3800000001</v>
          </cell>
          <cell r="AD14">
            <v>1026300</v>
          </cell>
          <cell r="AE14">
            <v>1432000</v>
          </cell>
          <cell r="AG14" t="str">
            <v>1026</v>
          </cell>
          <cell r="AH14">
            <v>1213200</v>
          </cell>
          <cell r="AI14">
            <v>1213200</v>
          </cell>
          <cell r="AJ14">
            <v>1213200</v>
          </cell>
          <cell r="AL14" t="str">
            <v>1301</v>
          </cell>
          <cell r="AM14">
            <v>610000</v>
          </cell>
          <cell r="AN14">
            <v>610000</v>
          </cell>
          <cell r="AO14">
            <v>610000</v>
          </cell>
          <cell r="AR14" t="str">
            <v>1205</v>
          </cell>
          <cell r="AS14">
            <v>78100</v>
          </cell>
          <cell r="AT14">
            <v>50300</v>
          </cell>
          <cell r="AU14">
            <v>50800</v>
          </cell>
          <cell r="AW14" t="str">
            <v>1304</v>
          </cell>
          <cell r="AX14">
            <v>300000</v>
          </cell>
          <cell r="AY14">
            <v>0</v>
          </cell>
          <cell r="AZ14">
            <v>0</v>
          </cell>
        </row>
        <row r="15">
          <cell r="AB15" t="str">
            <v>1027</v>
          </cell>
          <cell r="AC15">
            <v>422840.51</v>
          </cell>
          <cell r="AD15">
            <v>482900</v>
          </cell>
          <cell r="AE15">
            <v>451700</v>
          </cell>
          <cell r="AG15" t="str">
            <v>1027</v>
          </cell>
          <cell r="AH15">
            <v>530900</v>
          </cell>
          <cell r="AI15">
            <v>530900</v>
          </cell>
          <cell r="AJ15">
            <v>530900</v>
          </cell>
          <cell r="AL15" t="str">
            <v>1302</v>
          </cell>
          <cell r="AM15">
            <v>0</v>
          </cell>
          <cell r="AN15">
            <v>0</v>
          </cell>
          <cell r="AO15">
            <v>0</v>
          </cell>
          <cell r="AR15" t="str">
            <v>1206</v>
          </cell>
          <cell r="AS15">
            <v>107300</v>
          </cell>
          <cell r="AT15">
            <v>70000</v>
          </cell>
          <cell r="AU15">
            <v>66000</v>
          </cell>
          <cell r="AW15" t="str">
            <v>1309</v>
          </cell>
          <cell r="AX15">
            <v>33200</v>
          </cell>
          <cell r="AY15">
            <v>0</v>
          </cell>
          <cell r="AZ15">
            <v>0</v>
          </cell>
        </row>
        <row r="16">
          <cell r="AB16" t="str">
            <v>1028</v>
          </cell>
          <cell r="AC16">
            <v>552633.02999999991</v>
          </cell>
          <cell r="AD16">
            <v>464200</v>
          </cell>
          <cell r="AE16">
            <v>493800</v>
          </cell>
          <cell r="AG16" t="str">
            <v>1028</v>
          </cell>
          <cell r="AH16">
            <v>524700</v>
          </cell>
          <cell r="AI16">
            <v>524700</v>
          </cell>
          <cell r="AJ16">
            <v>524700</v>
          </cell>
          <cell r="AL16" t="str">
            <v>1309</v>
          </cell>
          <cell r="AM16">
            <v>0</v>
          </cell>
          <cell r="AN16">
            <v>0</v>
          </cell>
          <cell r="AO16">
            <v>0</v>
          </cell>
          <cell r="AR16" t="str">
            <v>1210</v>
          </cell>
          <cell r="AS16">
            <v>246500</v>
          </cell>
          <cell r="AT16">
            <v>236000</v>
          </cell>
          <cell r="AU16">
            <v>236000</v>
          </cell>
          <cell r="AW16" t="str">
            <v>1310</v>
          </cell>
          <cell r="AX16">
            <v>0</v>
          </cell>
          <cell r="AY16">
            <v>0</v>
          </cell>
          <cell r="AZ16">
            <v>0</v>
          </cell>
        </row>
        <row r="17">
          <cell r="AB17" t="str">
            <v>1030</v>
          </cell>
          <cell r="AC17">
            <v>1031715.0399999998</v>
          </cell>
          <cell r="AD17">
            <v>1092400</v>
          </cell>
          <cell r="AE17">
            <v>1035500</v>
          </cell>
          <cell r="AG17" t="str">
            <v>1030</v>
          </cell>
          <cell r="AH17">
            <v>1135200</v>
          </cell>
          <cell r="AI17">
            <v>1135200</v>
          </cell>
          <cell r="AJ17">
            <v>1135200</v>
          </cell>
          <cell r="AL17" t="str">
            <v>1314</v>
          </cell>
          <cell r="AM17">
            <v>821900</v>
          </cell>
          <cell r="AN17">
            <v>0</v>
          </cell>
          <cell r="AO17">
            <v>0</v>
          </cell>
          <cell r="AR17" t="str">
            <v>1301</v>
          </cell>
          <cell r="AS17">
            <v>150800</v>
          </cell>
          <cell r="AT17">
            <v>146600</v>
          </cell>
          <cell r="AU17">
            <v>151050</v>
          </cell>
          <cell r="AW17" t="str">
            <v>1312</v>
          </cell>
          <cell r="AX17">
            <v>0</v>
          </cell>
          <cell r="AY17">
            <v>500000</v>
          </cell>
          <cell r="AZ17">
            <v>500000</v>
          </cell>
        </row>
        <row r="18">
          <cell r="AB18" t="str">
            <v>1077</v>
          </cell>
          <cell r="AC18">
            <v>428900.00000000006</v>
          </cell>
          <cell r="AD18">
            <v>428900</v>
          </cell>
          <cell r="AE18">
            <v>528100</v>
          </cell>
          <cell r="AG18" t="str">
            <v>1077</v>
          </cell>
          <cell r="AH18">
            <v>428900</v>
          </cell>
          <cell r="AI18">
            <v>428900</v>
          </cell>
          <cell r="AJ18">
            <v>428900</v>
          </cell>
          <cell r="AL18" t="str">
            <v>1318</v>
          </cell>
          <cell r="AM18">
            <v>2708000</v>
          </cell>
          <cell r="AN18">
            <v>712400</v>
          </cell>
          <cell r="AO18">
            <v>712400</v>
          </cell>
          <cell r="AR18" t="str">
            <v>1302</v>
          </cell>
          <cell r="AS18">
            <v>191700</v>
          </cell>
          <cell r="AT18">
            <v>163300</v>
          </cell>
          <cell r="AU18">
            <v>79500</v>
          </cell>
          <cell r="AW18" t="str">
            <v>1327</v>
          </cell>
          <cell r="AX18">
            <v>0</v>
          </cell>
          <cell r="AY18">
            <v>0</v>
          </cell>
          <cell r="AZ18">
            <v>0</v>
          </cell>
        </row>
        <row r="19">
          <cell r="AB19" t="str">
            <v>1101</v>
          </cell>
          <cell r="AC19">
            <v>9993781.6699999943</v>
          </cell>
          <cell r="AD19">
            <v>10430600</v>
          </cell>
          <cell r="AE19">
            <v>10127800</v>
          </cell>
          <cell r="AG19" t="str">
            <v>1101</v>
          </cell>
          <cell r="AH19">
            <v>11702000</v>
          </cell>
          <cell r="AI19">
            <v>11702000</v>
          </cell>
          <cell r="AJ19">
            <v>11702000</v>
          </cell>
          <cell r="AL19" t="str">
            <v>1327</v>
          </cell>
          <cell r="AM19">
            <v>0</v>
          </cell>
          <cell r="AN19">
            <v>0</v>
          </cell>
          <cell r="AO19">
            <v>0</v>
          </cell>
          <cell r="AR19" t="str">
            <v>1303</v>
          </cell>
          <cell r="AS19">
            <v>0</v>
          </cell>
          <cell r="AT19">
            <v>0</v>
          </cell>
          <cell r="AU19">
            <v>0</v>
          </cell>
          <cell r="AW19" t="str">
            <v>1346</v>
          </cell>
          <cell r="AX19">
            <v>4309500</v>
          </cell>
          <cell r="AY19">
            <v>0</v>
          </cell>
          <cell r="AZ19">
            <v>0</v>
          </cell>
        </row>
        <row r="20">
          <cell r="AB20" t="str">
            <v>1199</v>
          </cell>
          <cell r="AC20">
            <v>5655000.1599999983</v>
          </cell>
          <cell r="AD20">
            <v>6985000</v>
          </cell>
          <cell r="AE20">
            <v>7255700</v>
          </cell>
          <cell r="AG20" t="str">
            <v>1199</v>
          </cell>
          <cell r="AH20">
            <v>6811900</v>
          </cell>
          <cell r="AI20">
            <v>6811900</v>
          </cell>
          <cell r="AJ20">
            <v>6811900</v>
          </cell>
          <cell r="AL20" t="str">
            <v>1333</v>
          </cell>
          <cell r="AM20">
            <v>0</v>
          </cell>
          <cell r="AN20">
            <v>0</v>
          </cell>
          <cell r="AO20">
            <v>0</v>
          </cell>
          <cell r="AR20" t="str">
            <v>1304</v>
          </cell>
          <cell r="AS20">
            <v>10000</v>
          </cell>
          <cell r="AT20">
            <v>10000</v>
          </cell>
          <cell r="AU20">
            <v>10000</v>
          </cell>
          <cell r="AW20" t="str">
            <v>1406</v>
          </cell>
          <cell r="AX20">
            <v>0</v>
          </cell>
          <cell r="AY20">
            <v>0</v>
          </cell>
          <cell r="AZ20">
            <v>0</v>
          </cell>
        </row>
        <row r="21">
          <cell r="AB21" t="str">
            <v>1201</v>
          </cell>
          <cell r="AC21">
            <v>9268134.0599999931</v>
          </cell>
          <cell r="AD21">
            <v>8931400</v>
          </cell>
          <cell r="AE21">
            <v>9448100</v>
          </cell>
          <cell r="AG21" t="str">
            <v>1201</v>
          </cell>
          <cell r="AH21">
            <v>7178800</v>
          </cell>
          <cell r="AI21">
            <v>7178800</v>
          </cell>
          <cell r="AJ21">
            <v>7178800</v>
          </cell>
          <cell r="AL21" t="str">
            <v>1402</v>
          </cell>
          <cell r="AM21">
            <v>254000</v>
          </cell>
          <cell r="AN21">
            <v>254000</v>
          </cell>
          <cell r="AO21">
            <v>254000</v>
          </cell>
          <cell r="AR21" t="str">
            <v>1308</v>
          </cell>
          <cell r="AS21">
            <v>9000</v>
          </cell>
          <cell r="AT21">
            <v>8800</v>
          </cell>
          <cell r="AU21">
            <v>8800</v>
          </cell>
          <cell r="AW21" t="str">
            <v>1407</v>
          </cell>
          <cell r="AX21">
            <v>0</v>
          </cell>
          <cell r="AY21">
            <v>0</v>
          </cell>
          <cell r="AZ21">
            <v>0</v>
          </cell>
        </row>
        <row r="22">
          <cell r="AB22" t="str">
            <v>1202</v>
          </cell>
          <cell r="AC22">
            <v>8812889.8700000029</v>
          </cell>
          <cell r="AD22">
            <v>4566800</v>
          </cell>
          <cell r="AE22">
            <v>6207300</v>
          </cell>
          <cell r="AG22" t="str">
            <v>1202</v>
          </cell>
          <cell r="AH22">
            <v>3849500</v>
          </cell>
          <cell r="AI22">
            <v>5130800</v>
          </cell>
          <cell r="AJ22">
            <v>5130800</v>
          </cell>
          <cell r="AL22" t="str">
            <v>1403</v>
          </cell>
          <cell r="AM22">
            <v>2350000</v>
          </cell>
          <cell r="AN22">
            <v>2350000</v>
          </cell>
          <cell r="AO22">
            <v>2350000</v>
          </cell>
          <cell r="AR22" t="str">
            <v>1309</v>
          </cell>
          <cell r="AS22">
            <v>53900</v>
          </cell>
          <cell r="AT22">
            <v>54400</v>
          </cell>
          <cell r="AU22">
            <v>40500</v>
          </cell>
          <cell r="AW22" t="str">
            <v>1408</v>
          </cell>
          <cell r="AX22">
            <v>0</v>
          </cell>
          <cell r="AY22">
            <v>0</v>
          </cell>
          <cell r="AZ22">
            <v>0</v>
          </cell>
        </row>
        <row r="23">
          <cell r="AB23" t="str">
            <v>1203</v>
          </cell>
          <cell r="AC23">
            <v>1057823.1400000001</v>
          </cell>
          <cell r="AD23">
            <v>1120200</v>
          </cell>
          <cell r="AE23">
            <v>1903200</v>
          </cell>
          <cell r="AG23" t="str">
            <v>1203</v>
          </cell>
          <cell r="AH23">
            <v>861400</v>
          </cell>
          <cell r="AI23">
            <v>861400</v>
          </cell>
          <cell r="AJ23">
            <v>861400</v>
          </cell>
          <cell r="AL23" t="str">
            <v>1406</v>
          </cell>
          <cell r="AM23">
            <v>10000</v>
          </cell>
          <cell r="AN23">
            <v>10000</v>
          </cell>
          <cell r="AO23">
            <v>10000</v>
          </cell>
          <cell r="AR23" t="str">
            <v>1310</v>
          </cell>
          <cell r="AS23">
            <v>118900</v>
          </cell>
          <cell r="AT23">
            <v>118900</v>
          </cell>
          <cell r="AU23">
            <v>0</v>
          </cell>
          <cell r="AW23" t="str">
            <v>1413</v>
          </cell>
          <cell r="AX23">
            <v>500000</v>
          </cell>
          <cell r="AY23">
            <v>500000</v>
          </cell>
          <cell r="AZ23">
            <v>500000</v>
          </cell>
        </row>
        <row r="24">
          <cell r="AB24" t="str">
            <v>1204</v>
          </cell>
          <cell r="AC24">
            <v>73161.070000000007</v>
          </cell>
          <cell r="AD24">
            <v>71800</v>
          </cell>
          <cell r="AE24">
            <v>50300</v>
          </cell>
          <cell r="AG24" t="str">
            <v>1204</v>
          </cell>
          <cell r="AH24">
            <v>71100</v>
          </cell>
          <cell r="AI24">
            <v>71100</v>
          </cell>
          <cell r="AJ24">
            <v>71100</v>
          </cell>
          <cell r="AL24" t="str">
            <v>1407</v>
          </cell>
          <cell r="AM24">
            <v>0</v>
          </cell>
          <cell r="AN24">
            <v>0</v>
          </cell>
          <cell r="AO24">
            <v>0</v>
          </cell>
          <cell r="AR24" t="str">
            <v>1312</v>
          </cell>
          <cell r="AS24">
            <v>0</v>
          </cell>
          <cell r="AT24">
            <v>0</v>
          </cell>
          <cell r="AU24">
            <v>0</v>
          </cell>
          <cell r="AW24" t="str">
            <v>1416</v>
          </cell>
          <cell r="AX24">
            <v>1500000</v>
          </cell>
          <cell r="AY24">
            <v>1500000</v>
          </cell>
          <cell r="AZ24">
            <v>1500000</v>
          </cell>
        </row>
        <row r="25">
          <cell r="AB25" t="str">
            <v>1205</v>
          </cell>
          <cell r="AC25">
            <v>819467.85</v>
          </cell>
          <cell r="AD25">
            <v>753300</v>
          </cell>
          <cell r="AE25">
            <v>742500</v>
          </cell>
          <cell r="AG25" t="str">
            <v>1205</v>
          </cell>
          <cell r="AH25">
            <v>749500</v>
          </cell>
          <cell r="AI25">
            <v>749500</v>
          </cell>
          <cell r="AJ25">
            <v>749500</v>
          </cell>
          <cell r="AL25" t="str">
            <v>1408</v>
          </cell>
          <cell r="AM25">
            <v>5000</v>
          </cell>
          <cell r="AN25">
            <v>5000</v>
          </cell>
          <cell r="AO25">
            <v>5000</v>
          </cell>
          <cell r="AR25" t="str">
            <v>1314</v>
          </cell>
          <cell r="AS25">
            <v>0</v>
          </cell>
          <cell r="AT25">
            <v>0</v>
          </cell>
          <cell r="AU25">
            <v>0</v>
          </cell>
          <cell r="AW25" t="str">
            <v>1417</v>
          </cell>
          <cell r="AX25">
            <v>216300</v>
          </cell>
          <cell r="AY25">
            <v>216300</v>
          </cell>
          <cell r="AZ25">
            <v>216300</v>
          </cell>
        </row>
        <row r="26">
          <cell r="AB26" t="str">
            <v>1206</v>
          </cell>
          <cell r="AC26">
            <v>274518.03999999998</v>
          </cell>
          <cell r="AD26">
            <v>563400</v>
          </cell>
          <cell r="AE26">
            <v>463700</v>
          </cell>
          <cell r="AG26" t="str">
            <v>1206</v>
          </cell>
          <cell r="AH26">
            <v>337300</v>
          </cell>
          <cell r="AI26">
            <v>337300</v>
          </cell>
          <cell r="AJ26">
            <v>337300</v>
          </cell>
          <cell r="AL26" t="str">
            <v>1413</v>
          </cell>
          <cell r="AM26">
            <v>1325900</v>
          </cell>
          <cell r="AN26">
            <v>1325900</v>
          </cell>
          <cell r="AO26">
            <v>1325900</v>
          </cell>
          <cell r="AR26" t="str">
            <v>1318</v>
          </cell>
          <cell r="AS26">
            <v>185700</v>
          </cell>
          <cell r="AT26">
            <v>47400</v>
          </cell>
          <cell r="AU26">
            <v>34500</v>
          </cell>
          <cell r="AW26" t="str">
            <v>1418</v>
          </cell>
          <cell r="AX26">
            <v>8332500</v>
          </cell>
          <cell r="AY26">
            <v>6176900</v>
          </cell>
          <cell r="AZ26">
            <v>6620800</v>
          </cell>
        </row>
        <row r="27">
          <cell r="AB27" t="str">
            <v>1210</v>
          </cell>
          <cell r="AC27">
            <v>697863.3</v>
          </cell>
          <cell r="AD27">
            <v>752400</v>
          </cell>
          <cell r="AE27">
            <v>1746600</v>
          </cell>
          <cell r="AG27" t="str">
            <v>1210</v>
          </cell>
          <cell r="AH27">
            <v>688000</v>
          </cell>
          <cell r="AI27">
            <v>688000</v>
          </cell>
          <cell r="AJ27">
            <v>688000</v>
          </cell>
          <cell r="AL27" t="str">
            <v>1418</v>
          </cell>
          <cell r="AM27">
            <v>80000</v>
          </cell>
          <cell r="AN27">
            <v>80000</v>
          </cell>
          <cell r="AO27">
            <v>80000</v>
          </cell>
          <cell r="AR27" t="str">
            <v>1327</v>
          </cell>
          <cell r="AS27">
            <v>9958200</v>
          </cell>
          <cell r="AT27">
            <v>4272800</v>
          </cell>
          <cell r="AU27">
            <v>4272800</v>
          </cell>
          <cell r="AW27" t="str">
            <v>1419</v>
          </cell>
          <cell r="AX27">
            <v>0</v>
          </cell>
          <cell r="AY27">
            <v>0</v>
          </cell>
          <cell r="AZ27">
            <v>0</v>
          </cell>
        </row>
        <row r="28">
          <cell r="AB28" t="str">
            <v>1301</v>
          </cell>
          <cell r="AC28">
            <v>4850531.8699999973</v>
          </cell>
          <cell r="AD28">
            <v>5449200</v>
          </cell>
          <cell r="AE28">
            <v>5508500</v>
          </cell>
          <cell r="AG28" t="str">
            <v>1301</v>
          </cell>
          <cell r="AH28">
            <v>4800500</v>
          </cell>
          <cell r="AI28">
            <v>4800500</v>
          </cell>
          <cell r="AJ28">
            <v>4800500</v>
          </cell>
          <cell r="AL28" t="str">
            <v>1419</v>
          </cell>
          <cell r="AM28">
            <v>0</v>
          </cell>
          <cell r="AN28">
            <v>0</v>
          </cell>
          <cell r="AO28">
            <v>0</v>
          </cell>
          <cell r="AR28" t="str">
            <v>1333</v>
          </cell>
          <cell r="AS28">
            <v>0</v>
          </cell>
          <cell r="AT28">
            <v>0</v>
          </cell>
          <cell r="AU28">
            <v>0</v>
          </cell>
          <cell r="AW28" t="str">
            <v>1424</v>
          </cell>
          <cell r="AX28">
            <v>0</v>
          </cell>
          <cell r="AY28">
            <v>0</v>
          </cell>
          <cell r="AZ28">
            <v>0</v>
          </cell>
        </row>
        <row r="29">
          <cell r="AB29" t="str">
            <v>1302</v>
          </cell>
          <cell r="AC29">
            <v>1347543.9800000002</v>
          </cell>
          <cell r="AD29">
            <v>1300900</v>
          </cell>
          <cell r="AE29">
            <v>1591200</v>
          </cell>
          <cell r="AG29" t="str">
            <v>1302</v>
          </cell>
          <cell r="AH29">
            <v>1406200</v>
          </cell>
          <cell r="AI29">
            <v>1406200</v>
          </cell>
          <cell r="AJ29">
            <v>1406200</v>
          </cell>
          <cell r="AL29" t="str">
            <v>1425</v>
          </cell>
          <cell r="AM29">
            <v>2500000</v>
          </cell>
          <cell r="AN29">
            <v>2500000</v>
          </cell>
          <cell r="AO29">
            <v>2500000</v>
          </cell>
          <cell r="AR29" t="str">
            <v>1401</v>
          </cell>
          <cell r="AS29">
            <v>0</v>
          </cell>
          <cell r="AT29">
            <v>0</v>
          </cell>
          <cell r="AU29">
            <v>0</v>
          </cell>
          <cell r="AW29" t="str">
            <v>1425</v>
          </cell>
          <cell r="AX29">
            <v>1350000</v>
          </cell>
          <cell r="AY29">
            <v>1350000</v>
          </cell>
          <cell r="AZ29">
            <v>1350000</v>
          </cell>
        </row>
        <row r="30">
          <cell r="AB30" t="str">
            <v>1303</v>
          </cell>
          <cell r="AC30">
            <v>56270</v>
          </cell>
          <cell r="AD30">
            <v>124800</v>
          </cell>
          <cell r="AE30">
            <v>47800</v>
          </cell>
          <cell r="AG30" t="str">
            <v>1303</v>
          </cell>
          <cell r="AH30">
            <v>128100</v>
          </cell>
          <cell r="AI30">
            <v>128100</v>
          </cell>
          <cell r="AJ30">
            <v>128100</v>
          </cell>
          <cell r="AL30" t="str">
            <v>1427</v>
          </cell>
          <cell r="AM30">
            <v>0</v>
          </cell>
          <cell r="AN30">
            <v>0</v>
          </cell>
          <cell r="AO30">
            <v>0</v>
          </cell>
          <cell r="AR30" t="str">
            <v>1402</v>
          </cell>
          <cell r="AS30">
            <v>25000</v>
          </cell>
          <cell r="AT30">
            <v>25000</v>
          </cell>
          <cell r="AU30">
            <v>25000</v>
          </cell>
          <cell r="AW30" t="str">
            <v>1427</v>
          </cell>
          <cell r="AX30">
            <v>0</v>
          </cell>
          <cell r="AY30">
            <v>0</v>
          </cell>
          <cell r="AZ30">
            <v>0</v>
          </cell>
        </row>
        <row r="31">
          <cell r="AB31" t="str">
            <v>1304</v>
          </cell>
          <cell r="AC31">
            <v>438008.60000000003</v>
          </cell>
          <cell r="AD31">
            <v>810100</v>
          </cell>
          <cell r="AE31">
            <v>634300</v>
          </cell>
          <cell r="AG31" t="str">
            <v>1304</v>
          </cell>
          <cell r="AH31">
            <v>621200</v>
          </cell>
          <cell r="AI31">
            <v>621200</v>
          </cell>
          <cell r="AJ31">
            <v>621200</v>
          </cell>
          <cell r="AL31" t="str">
            <v>1435</v>
          </cell>
          <cell r="AM31">
            <v>400000</v>
          </cell>
          <cell r="AN31">
            <v>400000</v>
          </cell>
          <cell r="AO31">
            <v>400000</v>
          </cell>
          <cell r="AR31" t="str">
            <v>1405</v>
          </cell>
          <cell r="AS31">
            <v>0</v>
          </cell>
          <cell r="AT31">
            <v>0</v>
          </cell>
          <cell r="AU31">
            <v>0</v>
          </cell>
          <cell r="AW31" t="str">
            <v>1431</v>
          </cell>
          <cell r="AX31">
            <v>0</v>
          </cell>
          <cell r="AY31">
            <v>0</v>
          </cell>
          <cell r="AZ31">
            <v>0</v>
          </cell>
        </row>
        <row r="32">
          <cell r="AB32" t="str">
            <v>1308</v>
          </cell>
          <cell r="AC32">
            <v>304411.95000000007</v>
          </cell>
          <cell r="AD32">
            <v>452300</v>
          </cell>
          <cell r="AE32">
            <v>341000</v>
          </cell>
          <cell r="AG32" t="str">
            <v>1308</v>
          </cell>
          <cell r="AH32">
            <v>489500</v>
          </cell>
          <cell r="AI32">
            <v>489500</v>
          </cell>
          <cell r="AJ32">
            <v>489500</v>
          </cell>
          <cell r="AL32" t="str">
            <v>1441</v>
          </cell>
          <cell r="AM32">
            <v>3431300</v>
          </cell>
          <cell r="AN32">
            <v>3396600</v>
          </cell>
          <cell r="AO32">
            <v>377600</v>
          </cell>
          <cell r="AR32" t="str">
            <v>1406</v>
          </cell>
          <cell r="AS32">
            <v>300900</v>
          </cell>
          <cell r="AT32">
            <v>263800</v>
          </cell>
          <cell r="AU32">
            <v>293800</v>
          </cell>
          <cell r="AW32" t="str">
            <v>1443</v>
          </cell>
          <cell r="AX32">
            <v>3080000</v>
          </cell>
          <cell r="AY32">
            <v>13080000</v>
          </cell>
          <cell r="AZ32">
            <v>13080000</v>
          </cell>
        </row>
        <row r="33">
          <cell r="AB33" t="str">
            <v>1309</v>
          </cell>
          <cell r="AC33">
            <v>2865154.2199999997</v>
          </cell>
          <cell r="AD33">
            <v>2511100</v>
          </cell>
          <cell r="AE33">
            <v>2854100</v>
          </cell>
          <cell r="AG33" t="str">
            <v>1309</v>
          </cell>
          <cell r="AH33">
            <v>2740200</v>
          </cell>
          <cell r="AI33">
            <v>2740200</v>
          </cell>
          <cell r="AJ33">
            <v>2740200</v>
          </cell>
          <cell r="AL33" t="str">
            <v>1443</v>
          </cell>
          <cell r="AM33">
            <v>1500000</v>
          </cell>
          <cell r="AN33">
            <v>0</v>
          </cell>
          <cell r="AO33">
            <v>0</v>
          </cell>
          <cell r="AR33" t="str">
            <v>1407</v>
          </cell>
          <cell r="AS33">
            <v>341900</v>
          </cell>
          <cell r="AT33">
            <v>254600</v>
          </cell>
          <cell r="AU33">
            <v>309600</v>
          </cell>
          <cell r="AW33" t="str">
            <v>1444</v>
          </cell>
          <cell r="AX33">
            <v>2005000</v>
          </cell>
          <cell r="AY33">
            <v>0</v>
          </cell>
          <cell r="AZ33">
            <v>0</v>
          </cell>
        </row>
        <row r="34">
          <cell r="AB34" t="str">
            <v>1310</v>
          </cell>
          <cell r="AC34">
            <v>908079.08</v>
          </cell>
          <cell r="AD34">
            <v>1834900</v>
          </cell>
          <cell r="AE34">
            <v>1603300</v>
          </cell>
          <cell r="AG34" t="str">
            <v>1310</v>
          </cell>
          <cell r="AH34">
            <v>1109100</v>
          </cell>
          <cell r="AI34">
            <v>1109100</v>
          </cell>
          <cell r="AJ34">
            <v>1109100</v>
          </cell>
          <cell r="AL34" t="str">
            <v>1444</v>
          </cell>
          <cell r="AM34">
            <v>4916000</v>
          </cell>
          <cell r="AN34">
            <v>182000</v>
          </cell>
          <cell r="AO34">
            <v>0</v>
          </cell>
          <cell r="AR34" t="str">
            <v>1408</v>
          </cell>
          <cell r="AS34">
            <v>15400</v>
          </cell>
          <cell r="AT34">
            <v>15400</v>
          </cell>
          <cell r="AU34">
            <v>15400</v>
          </cell>
          <cell r="AW34" t="str">
            <v>1447</v>
          </cell>
          <cell r="AX34">
            <v>76900</v>
          </cell>
          <cell r="AY34">
            <v>76900</v>
          </cell>
          <cell r="AZ34">
            <v>76900</v>
          </cell>
        </row>
        <row r="35">
          <cell r="AB35" t="str">
            <v>1312</v>
          </cell>
          <cell r="AC35">
            <v>373542.44000000006</v>
          </cell>
          <cell r="AD35">
            <v>893600</v>
          </cell>
          <cell r="AE35">
            <v>680200</v>
          </cell>
          <cell r="AG35" t="str">
            <v>1312</v>
          </cell>
          <cell r="AH35">
            <v>365800</v>
          </cell>
          <cell r="AI35">
            <v>365800</v>
          </cell>
          <cell r="AJ35">
            <v>365800</v>
          </cell>
          <cell r="AL35" t="str">
            <v>1447</v>
          </cell>
          <cell r="AM35">
            <v>225000</v>
          </cell>
          <cell r="AN35">
            <v>225000</v>
          </cell>
          <cell r="AO35">
            <v>85300</v>
          </cell>
          <cell r="AR35" t="str">
            <v>1411</v>
          </cell>
          <cell r="AS35">
            <v>0</v>
          </cell>
          <cell r="AT35">
            <v>0</v>
          </cell>
          <cell r="AU35">
            <v>0</v>
          </cell>
          <cell r="AW35" t="str">
            <v>1453</v>
          </cell>
          <cell r="AX35">
            <v>1196300</v>
          </cell>
          <cell r="AY35">
            <v>844400</v>
          </cell>
          <cell r="AZ35">
            <v>844400</v>
          </cell>
        </row>
        <row r="36">
          <cell r="AB36" t="str">
            <v>1313</v>
          </cell>
          <cell r="AC36">
            <v>0</v>
          </cell>
          <cell r="AD36">
            <v>12300</v>
          </cell>
          <cell r="AE36">
            <v>35000</v>
          </cell>
          <cell r="AG36" t="str">
            <v>1313</v>
          </cell>
          <cell r="AH36">
            <v>12300</v>
          </cell>
          <cell r="AI36">
            <v>12300</v>
          </cell>
          <cell r="AJ36">
            <v>12300</v>
          </cell>
          <cell r="AL36" t="str">
            <v>1453</v>
          </cell>
          <cell r="AM36">
            <v>3690000</v>
          </cell>
          <cell r="AN36">
            <v>0</v>
          </cell>
          <cell r="AO36">
            <v>0</v>
          </cell>
          <cell r="AR36" t="str">
            <v>1413</v>
          </cell>
          <cell r="AS36">
            <v>420000</v>
          </cell>
          <cell r="AT36">
            <v>332500</v>
          </cell>
          <cell r="AU36">
            <v>261000</v>
          </cell>
          <cell r="AW36" t="str">
            <v>1469</v>
          </cell>
          <cell r="AX36">
            <v>160000</v>
          </cell>
          <cell r="AY36">
            <v>160000</v>
          </cell>
          <cell r="AZ36">
            <v>160000</v>
          </cell>
        </row>
        <row r="37">
          <cell r="AB37" t="str">
            <v>1314</v>
          </cell>
          <cell r="AC37">
            <v>1793474.52</v>
          </cell>
          <cell r="AD37">
            <v>1387000</v>
          </cell>
          <cell r="AE37">
            <v>1312600</v>
          </cell>
          <cell r="AG37" t="str">
            <v>1314</v>
          </cell>
          <cell r="AH37">
            <v>494100</v>
          </cell>
          <cell r="AI37">
            <v>1316000</v>
          </cell>
          <cell r="AJ37">
            <v>1316000</v>
          </cell>
          <cell r="AL37" t="str">
            <v>1469</v>
          </cell>
          <cell r="AM37">
            <v>1332200</v>
          </cell>
          <cell r="AN37">
            <v>1332200</v>
          </cell>
          <cell r="AO37">
            <v>1332200</v>
          </cell>
          <cell r="AR37" t="str">
            <v>1416</v>
          </cell>
          <cell r="AS37">
            <v>100</v>
          </cell>
          <cell r="AT37">
            <v>100</v>
          </cell>
          <cell r="AU37">
            <v>100</v>
          </cell>
          <cell r="AW37" t="str">
            <v>1480</v>
          </cell>
          <cell r="AX37">
            <v>17708500</v>
          </cell>
          <cell r="AY37">
            <v>19810800</v>
          </cell>
          <cell r="AZ37">
            <v>18745800</v>
          </cell>
        </row>
        <row r="38">
          <cell r="AB38" t="str">
            <v>1318</v>
          </cell>
          <cell r="AC38">
            <v>8718143.5300000012</v>
          </cell>
          <cell r="AD38">
            <v>20668100</v>
          </cell>
          <cell r="AE38">
            <v>11654600</v>
          </cell>
          <cell r="AG38" t="str">
            <v>1318</v>
          </cell>
          <cell r="AH38">
            <v>8902200</v>
          </cell>
          <cell r="AI38">
            <v>10398800</v>
          </cell>
          <cell r="AJ38">
            <v>10398800</v>
          </cell>
          <cell r="AL38" t="str">
            <v>1480</v>
          </cell>
          <cell r="AM38">
            <v>957700</v>
          </cell>
          <cell r="AN38">
            <v>957700</v>
          </cell>
          <cell r="AO38">
            <v>690000</v>
          </cell>
          <cell r="AR38" t="str">
            <v>1417</v>
          </cell>
          <cell r="AS38">
            <v>313400</v>
          </cell>
          <cell r="AT38">
            <v>313400</v>
          </cell>
          <cell r="AU38">
            <v>313400</v>
          </cell>
          <cell r="AW38" t="str">
            <v>1502</v>
          </cell>
          <cell r="AX38">
            <v>1000000</v>
          </cell>
          <cell r="AY38">
            <v>1000000</v>
          </cell>
          <cell r="AZ38">
            <v>1000000</v>
          </cell>
        </row>
        <row r="39">
          <cell r="AB39" t="str">
            <v>1325</v>
          </cell>
          <cell r="AC39">
            <v>36865.03</v>
          </cell>
          <cell r="AD39">
            <v>19700</v>
          </cell>
          <cell r="AE39">
            <v>900</v>
          </cell>
          <cell r="AG39" t="str">
            <v>1325</v>
          </cell>
          <cell r="AH39">
            <v>19700</v>
          </cell>
          <cell r="AI39">
            <v>19700</v>
          </cell>
          <cell r="AJ39">
            <v>19700</v>
          </cell>
          <cell r="AL39" t="str">
            <v>1498</v>
          </cell>
          <cell r="AM39">
            <v>61800</v>
          </cell>
          <cell r="AN39">
            <v>61800</v>
          </cell>
          <cell r="AO39">
            <v>0</v>
          </cell>
          <cell r="AR39" t="str">
            <v>1418</v>
          </cell>
          <cell r="AS39">
            <v>4019300</v>
          </cell>
          <cell r="AT39">
            <v>2700500</v>
          </cell>
          <cell r="AU39">
            <v>2744300</v>
          </cell>
          <cell r="AW39" t="str">
            <v>1511</v>
          </cell>
          <cell r="AX39">
            <v>15136200</v>
          </cell>
          <cell r="AY39">
            <v>13231400</v>
          </cell>
          <cell r="AZ39">
            <v>13231400</v>
          </cell>
        </row>
        <row r="40">
          <cell r="AB40" t="str">
            <v>1327</v>
          </cell>
          <cell r="AC40">
            <v>23050545.460000001</v>
          </cell>
          <cell r="AD40">
            <v>26566800</v>
          </cell>
          <cell r="AE40">
            <v>16974700</v>
          </cell>
          <cell r="AG40" t="str">
            <v>1327</v>
          </cell>
          <cell r="AH40">
            <v>9476500</v>
          </cell>
          <cell r="AI40">
            <v>9476500</v>
          </cell>
          <cell r="AJ40">
            <v>9476500</v>
          </cell>
          <cell r="AL40" t="str">
            <v>1501</v>
          </cell>
          <cell r="AM40">
            <v>23513700</v>
          </cell>
          <cell r="AN40">
            <v>23396200</v>
          </cell>
          <cell r="AO40">
            <v>12955400</v>
          </cell>
          <cell r="AR40" t="str">
            <v>1419</v>
          </cell>
          <cell r="AS40">
            <v>125700</v>
          </cell>
          <cell r="AT40">
            <v>93800</v>
          </cell>
          <cell r="AU40">
            <v>106850</v>
          </cell>
          <cell r="AW40" t="str">
            <v>1516</v>
          </cell>
          <cell r="AX40">
            <v>2870100</v>
          </cell>
          <cell r="AY40">
            <v>3195100</v>
          </cell>
          <cell r="AZ40">
            <v>3195100</v>
          </cell>
        </row>
        <row r="41">
          <cell r="AB41" t="str">
            <v>1329</v>
          </cell>
          <cell r="AC41">
            <v>6679.45</v>
          </cell>
          <cell r="AD41">
            <v>24400</v>
          </cell>
          <cell r="AE41">
            <v>16700</v>
          </cell>
          <cell r="AG41" t="str">
            <v>1329</v>
          </cell>
          <cell r="AH41">
            <v>28400</v>
          </cell>
          <cell r="AI41">
            <v>28400</v>
          </cell>
          <cell r="AJ41">
            <v>28400</v>
          </cell>
          <cell r="AL41" t="str">
            <v>1502</v>
          </cell>
          <cell r="AM41">
            <v>0</v>
          </cell>
          <cell r="AN41">
            <v>0</v>
          </cell>
          <cell r="AO41">
            <v>0</v>
          </cell>
          <cell r="AR41" t="str">
            <v>1422</v>
          </cell>
          <cell r="AS41">
            <v>40000</v>
          </cell>
          <cell r="AT41">
            <v>23000</v>
          </cell>
          <cell r="AU41">
            <v>21350</v>
          </cell>
          <cell r="AW41" t="str">
            <v>1550</v>
          </cell>
          <cell r="AX41">
            <v>0</v>
          </cell>
          <cell r="AY41">
            <v>10000000</v>
          </cell>
          <cell r="AZ41">
            <v>10000000</v>
          </cell>
        </row>
        <row r="42">
          <cell r="AB42" t="str">
            <v>1333</v>
          </cell>
          <cell r="AC42">
            <v>3659724.09</v>
          </cell>
          <cell r="AD42">
            <v>4090200</v>
          </cell>
          <cell r="AE42">
            <v>2123000</v>
          </cell>
          <cell r="AG42" t="str">
            <v>1333</v>
          </cell>
          <cell r="AH42">
            <v>1615100</v>
          </cell>
          <cell r="AI42">
            <v>1615100</v>
          </cell>
          <cell r="AJ42">
            <v>1615100</v>
          </cell>
          <cell r="AL42" t="str">
            <v>1503</v>
          </cell>
          <cell r="AM42">
            <v>4732000</v>
          </cell>
          <cell r="AN42">
            <v>2200000</v>
          </cell>
          <cell r="AO42">
            <v>2200000</v>
          </cell>
          <cell r="AR42" t="str">
            <v>1427</v>
          </cell>
          <cell r="AS42">
            <v>908600</v>
          </cell>
          <cell r="AT42">
            <v>741800</v>
          </cell>
          <cell r="AU42">
            <v>822650</v>
          </cell>
          <cell r="AW42" t="str">
            <v>2000</v>
          </cell>
          <cell r="AX42">
            <v>38407400</v>
          </cell>
          <cell r="AY42">
            <v>26671600</v>
          </cell>
          <cell r="AZ42">
            <v>5664200</v>
          </cell>
        </row>
        <row r="43">
          <cell r="AB43" t="str">
            <v>1346</v>
          </cell>
          <cell r="AC43">
            <v>75041.959999999992</v>
          </cell>
          <cell r="AD43">
            <v>96400</v>
          </cell>
          <cell r="AE43">
            <v>78700</v>
          </cell>
          <cell r="AG43" t="str">
            <v>1346</v>
          </cell>
          <cell r="AH43">
            <v>105500</v>
          </cell>
          <cell r="AI43">
            <v>105500</v>
          </cell>
          <cell r="AJ43">
            <v>105500</v>
          </cell>
          <cell r="AL43" t="str">
            <v>1511</v>
          </cell>
          <cell r="AM43">
            <v>4467900</v>
          </cell>
          <cell r="AN43">
            <v>4467900</v>
          </cell>
          <cell r="AO43">
            <v>2967900</v>
          </cell>
          <cell r="AR43" t="str">
            <v>1428</v>
          </cell>
          <cell r="AS43">
            <v>0</v>
          </cell>
          <cell r="AT43">
            <v>0</v>
          </cell>
          <cell r="AU43">
            <v>0</v>
          </cell>
          <cell r="AW43" t="str">
            <v>2002</v>
          </cell>
          <cell r="AX43">
            <v>919000</v>
          </cell>
          <cell r="AY43">
            <v>4394500</v>
          </cell>
          <cell r="AZ43">
            <v>2021000</v>
          </cell>
        </row>
        <row r="44">
          <cell r="AB44" t="str">
            <v>1347</v>
          </cell>
          <cell r="AC44">
            <v>42059.91</v>
          </cell>
          <cell r="AD44">
            <v>57500</v>
          </cell>
          <cell r="AE44">
            <v>26600</v>
          </cell>
          <cell r="AG44" t="str">
            <v>1347</v>
          </cell>
          <cell r="AH44">
            <v>81200</v>
          </cell>
          <cell r="AI44">
            <v>81200</v>
          </cell>
          <cell r="AJ44">
            <v>81200</v>
          </cell>
          <cell r="AL44" t="str">
            <v>1515</v>
          </cell>
          <cell r="AM44">
            <v>3000000</v>
          </cell>
          <cell r="AN44">
            <v>3000000</v>
          </cell>
          <cell r="AO44">
            <v>3000000</v>
          </cell>
          <cell r="AR44" t="str">
            <v>1431</v>
          </cell>
          <cell r="AS44">
            <v>8200</v>
          </cell>
          <cell r="AT44">
            <v>7700</v>
          </cell>
          <cell r="AU44">
            <v>7700</v>
          </cell>
          <cell r="AW44" t="str">
            <v>2003</v>
          </cell>
          <cell r="AX44">
            <v>48100</v>
          </cell>
          <cell r="AY44">
            <v>0</v>
          </cell>
          <cell r="AZ44">
            <v>0</v>
          </cell>
        </row>
        <row r="45">
          <cell r="AB45" t="str">
            <v>1401</v>
          </cell>
          <cell r="AC45">
            <v>2933.5</v>
          </cell>
          <cell r="AD45">
            <v>548800</v>
          </cell>
          <cell r="AE45">
            <v>32900</v>
          </cell>
          <cell r="AG45" t="str">
            <v>1401</v>
          </cell>
          <cell r="AH45">
            <v>47600</v>
          </cell>
          <cell r="AI45">
            <v>47600</v>
          </cell>
          <cell r="AJ45">
            <v>47600</v>
          </cell>
          <cell r="AL45" t="str">
            <v>1516</v>
          </cell>
          <cell r="AM45">
            <v>8908600</v>
          </cell>
          <cell r="AN45">
            <v>7280500</v>
          </cell>
          <cell r="AO45">
            <v>182000</v>
          </cell>
          <cell r="AR45" t="str">
            <v>1435</v>
          </cell>
          <cell r="AS45">
            <v>18500</v>
          </cell>
          <cell r="AT45">
            <v>21500</v>
          </cell>
          <cell r="AU45">
            <v>21500</v>
          </cell>
          <cell r="AW45" t="str">
            <v>2004</v>
          </cell>
          <cell r="AX45">
            <v>32000</v>
          </cell>
          <cell r="AY45">
            <v>0</v>
          </cell>
          <cell r="AZ45">
            <v>0</v>
          </cell>
        </row>
        <row r="46">
          <cell r="AB46" t="str">
            <v>1402</v>
          </cell>
          <cell r="AC46">
            <v>9335749.0199999958</v>
          </cell>
          <cell r="AD46">
            <v>7997700</v>
          </cell>
          <cell r="AE46">
            <v>7564600</v>
          </cell>
          <cell r="AG46" t="str">
            <v>1402</v>
          </cell>
          <cell r="AH46">
            <v>7760700</v>
          </cell>
          <cell r="AI46">
            <v>7760700</v>
          </cell>
          <cell r="AJ46">
            <v>7760700</v>
          </cell>
          <cell r="AL46" t="str">
            <v>1541</v>
          </cell>
          <cell r="AM46">
            <v>0</v>
          </cell>
          <cell r="AN46">
            <v>0</v>
          </cell>
          <cell r="AO46">
            <v>0</v>
          </cell>
          <cell r="AR46" t="str">
            <v>1441</v>
          </cell>
          <cell r="AS46">
            <v>0</v>
          </cell>
          <cell r="AT46">
            <v>0</v>
          </cell>
          <cell r="AU46">
            <v>0</v>
          </cell>
          <cell r="AW46" t="str">
            <v>2005</v>
          </cell>
          <cell r="AX46">
            <v>2101000</v>
          </cell>
          <cell r="AY46">
            <v>2000000</v>
          </cell>
          <cell r="AZ46">
            <v>2000000</v>
          </cell>
        </row>
        <row r="47">
          <cell r="AB47" t="str">
            <v>1403</v>
          </cell>
          <cell r="AC47">
            <v>1912068.9200000002</v>
          </cell>
          <cell r="AD47">
            <v>2000000</v>
          </cell>
          <cell r="AE47">
            <v>1824700</v>
          </cell>
          <cell r="AG47" t="str">
            <v>1404</v>
          </cell>
          <cell r="AH47">
            <v>99500</v>
          </cell>
          <cell r="AI47">
            <v>99500</v>
          </cell>
          <cell r="AJ47">
            <v>99500</v>
          </cell>
          <cell r="AL47" t="str">
            <v>1542</v>
          </cell>
          <cell r="AM47">
            <v>7848000</v>
          </cell>
          <cell r="AN47">
            <v>7848000</v>
          </cell>
          <cell r="AO47">
            <v>6000000</v>
          </cell>
          <cell r="AR47" t="str">
            <v>1443</v>
          </cell>
          <cell r="AS47">
            <v>8549200</v>
          </cell>
          <cell r="AT47">
            <v>8548200</v>
          </cell>
          <cell r="AU47">
            <v>8548200</v>
          </cell>
          <cell r="AW47" t="str">
            <v>2006</v>
          </cell>
          <cell r="AX47">
            <v>0</v>
          </cell>
          <cell r="AY47">
            <v>18353100</v>
          </cell>
          <cell r="AZ47">
            <v>18353100</v>
          </cell>
        </row>
        <row r="48">
          <cell r="AB48" t="str">
            <v>1404</v>
          </cell>
          <cell r="AC48">
            <v>101288.12999999999</v>
          </cell>
          <cell r="AD48">
            <v>100600</v>
          </cell>
          <cell r="AE48">
            <v>83900</v>
          </cell>
          <cell r="AG48" t="str">
            <v>1405</v>
          </cell>
          <cell r="AH48">
            <v>1461500</v>
          </cell>
          <cell r="AI48">
            <v>1461500</v>
          </cell>
          <cell r="AJ48">
            <v>1461500</v>
          </cell>
          <cell r="AL48" t="str">
            <v>1550</v>
          </cell>
          <cell r="AM48">
            <v>5591600</v>
          </cell>
          <cell r="AN48">
            <v>4774300</v>
          </cell>
          <cell r="AO48">
            <v>4774300</v>
          </cell>
          <cell r="AR48" t="str">
            <v>1445</v>
          </cell>
          <cell r="AS48">
            <v>0</v>
          </cell>
          <cell r="AT48">
            <v>0</v>
          </cell>
          <cell r="AU48">
            <v>0</v>
          </cell>
          <cell r="AW48" t="str">
            <v>2008</v>
          </cell>
          <cell r="AX48">
            <v>3139500</v>
          </cell>
          <cell r="AY48">
            <v>1207500</v>
          </cell>
          <cell r="AZ48">
            <v>0</v>
          </cell>
        </row>
        <row r="49">
          <cell r="AB49" t="str">
            <v>1405</v>
          </cell>
          <cell r="AC49">
            <v>1415173.8799999994</v>
          </cell>
          <cell r="AD49">
            <v>1584000</v>
          </cell>
          <cell r="AE49">
            <v>1636000</v>
          </cell>
          <cell r="AG49" t="str">
            <v>1406</v>
          </cell>
          <cell r="AH49">
            <v>5724700</v>
          </cell>
          <cell r="AI49">
            <v>5724700</v>
          </cell>
          <cell r="AJ49">
            <v>5724700</v>
          </cell>
          <cell r="AL49" t="str">
            <v>1670</v>
          </cell>
          <cell r="AM49">
            <v>104000</v>
          </cell>
          <cell r="AN49">
            <v>104000</v>
          </cell>
          <cell r="AO49">
            <v>104000</v>
          </cell>
          <cell r="AR49" t="str">
            <v>1447</v>
          </cell>
          <cell r="AS49">
            <v>0</v>
          </cell>
          <cell r="AT49">
            <v>0</v>
          </cell>
          <cell r="AU49">
            <v>0</v>
          </cell>
          <cell r="AW49" t="str">
            <v>2011</v>
          </cell>
          <cell r="AX49">
            <v>10377800</v>
          </cell>
          <cell r="AY49">
            <v>4091900</v>
          </cell>
          <cell r="AZ49">
            <v>220000</v>
          </cell>
        </row>
        <row r="50">
          <cell r="AB50" t="str">
            <v>1406</v>
          </cell>
          <cell r="AC50">
            <v>7582346.1799999978</v>
          </cell>
          <cell r="AD50">
            <v>6219300</v>
          </cell>
          <cell r="AE50">
            <v>6815800</v>
          </cell>
          <cell r="AG50" t="str">
            <v>1407</v>
          </cell>
          <cell r="AH50">
            <v>1302900</v>
          </cell>
          <cell r="AI50">
            <v>1302900</v>
          </cell>
          <cell r="AJ50">
            <v>1302900</v>
          </cell>
          <cell r="AL50" t="str">
            <v>1910</v>
          </cell>
          <cell r="AM50">
            <v>3714900</v>
          </cell>
          <cell r="AN50">
            <v>3714900</v>
          </cell>
          <cell r="AO50">
            <v>3714900</v>
          </cell>
          <cell r="AR50" t="str">
            <v>1448</v>
          </cell>
          <cell r="AS50">
            <v>10000</v>
          </cell>
          <cell r="AT50">
            <v>10000</v>
          </cell>
          <cell r="AU50">
            <v>10000</v>
          </cell>
          <cell r="AW50" t="str">
            <v>2012</v>
          </cell>
          <cell r="AX50">
            <v>1000000</v>
          </cell>
          <cell r="AY50">
            <v>500000</v>
          </cell>
          <cell r="AZ50">
            <v>0</v>
          </cell>
        </row>
        <row r="51">
          <cell r="AB51" t="str">
            <v>1407</v>
          </cell>
          <cell r="AC51">
            <v>1480646.7200000002</v>
          </cell>
          <cell r="AD51">
            <v>1980700</v>
          </cell>
          <cell r="AE51">
            <v>1819200</v>
          </cell>
          <cell r="AG51" t="str">
            <v>1408</v>
          </cell>
          <cell r="AH51">
            <v>1222600</v>
          </cell>
          <cell r="AI51">
            <v>1222600</v>
          </cell>
          <cell r="AJ51">
            <v>1222600</v>
          </cell>
          <cell r="AL51" t="str">
            <v>2000</v>
          </cell>
          <cell r="AM51">
            <v>12800000</v>
          </cell>
          <cell r="AN51">
            <v>9000000</v>
          </cell>
          <cell r="AO51">
            <v>500000</v>
          </cell>
          <cell r="AR51" t="str">
            <v>1449</v>
          </cell>
          <cell r="AS51">
            <v>150600</v>
          </cell>
          <cell r="AT51">
            <v>150600</v>
          </cell>
          <cell r="AU51">
            <v>150600</v>
          </cell>
          <cell r="AW51" t="str">
            <v>2023</v>
          </cell>
          <cell r="AX51">
            <v>1883000</v>
          </cell>
          <cell r="AY51">
            <v>3501500</v>
          </cell>
          <cell r="AZ51">
            <v>1245500</v>
          </cell>
        </row>
        <row r="52">
          <cell r="AB52" t="str">
            <v>1408</v>
          </cell>
          <cell r="AC52">
            <v>1231557.7900000003</v>
          </cell>
          <cell r="AD52">
            <v>1126700</v>
          </cell>
          <cell r="AE52">
            <v>1151400</v>
          </cell>
          <cell r="AG52" t="str">
            <v>1411</v>
          </cell>
          <cell r="AH52">
            <v>182400</v>
          </cell>
          <cell r="AI52">
            <v>182400</v>
          </cell>
          <cell r="AJ52">
            <v>182400</v>
          </cell>
          <cell r="AL52" t="str">
            <v>2001</v>
          </cell>
          <cell r="AM52">
            <v>110000</v>
          </cell>
          <cell r="AN52">
            <v>110000</v>
          </cell>
          <cell r="AO52">
            <v>110000</v>
          </cell>
          <cell r="AR52" t="str">
            <v>1450</v>
          </cell>
          <cell r="AS52">
            <v>14000</v>
          </cell>
          <cell r="AT52">
            <v>6000</v>
          </cell>
          <cell r="AU52">
            <v>6000</v>
          </cell>
          <cell r="AW52" t="str">
            <v>2024</v>
          </cell>
          <cell r="AX52">
            <v>100000</v>
          </cell>
          <cell r="AY52">
            <v>0</v>
          </cell>
          <cell r="AZ52">
            <v>0</v>
          </cell>
        </row>
        <row r="53">
          <cell r="AB53" t="str">
            <v>1411</v>
          </cell>
          <cell r="AC53">
            <v>167821.88</v>
          </cell>
          <cell r="AD53">
            <v>189300</v>
          </cell>
          <cell r="AE53">
            <v>200300</v>
          </cell>
          <cell r="AG53" t="str">
            <v>1413</v>
          </cell>
          <cell r="AH53">
            <v>6220800</v>
          </cell>
          <cell r="AI53">
            <v>5920800</v>
          </cell>
          <cell r="AJ53">
            <v>5920800</v>
          </cell>
          <cell r="AL53" t="str">
            <v>2002</v>
          </cell>
          <cell r="AM53">
            <v>500000</v>
          </cell>
          <cell r="AN53">
            <v>500000</v>
          </cell>
          <cell r="AO53">
            <v>0</v>
          </cell>
          <cell r="AR53" t="str">
            <v>1457</v>
          </cell>
          <cell r="AS53">
            <v>0</v>
          </cell>
          <cell r="AT53">
            <v>0</v>
          </cell>
          <cell r="AU53">
            <v>0</v>
          </cell>
          <cell r="AW53" t="str">
            <v>2025</v>
          </cell>
          <cell r="AX53">
            <v>73859800</v>
          </cell>
          <cell r="AY53">
            <v>79203700</v>
          </cell>
          <cell r="AZ53">
            <v>26850500</v>
          </cell>
        </row>
        <row r="54">
          <cell r="AB54" t="str">
            <v>1413</v>
          </cell>
          <cell r="AC54">
            <v>7473202.4100000001</v>
          </cell>
          <cell r="AD54">
            <v>7373300</v>
          </cell>
          <cell r="AE54">
            <v>8873000</v>
          </cell>
          <cell r="AG54" t="str">
            <v>1416</v>
          </cell>
          <cell r="AH54">
            <v>6664900</v>
          </cell>
          <cell r="AI54">
            <v>6664900</v>
          </cell>
          <cell r="AJ54">
            <v>6664900</v>
          </cell>
          <cell r="AL54" t="str">
            <v>2003</v>
          </cell>
          <cell r="AM54">
            <v>0</v>
          </cell>
          <cell r="AN54">
            <v>0</v>
          </cell>
          <cell r="AO54">
            <v>0</v>
          </cell>
          <cell r="AR54" t="str">
            <v>1467</v>
          </cell>
          <cell r="AS54">
            <v>0</v>
          </cell>
          <cell r="AT54">
            <v>0</v>
          </cell>
          <cell r="AU54">
            <v>0</v>
          </cell>
          <cell r="AW54" t="str">
            <v>2026</v>
          </cell>
          <cell r="AX54">
            <v>1763800</v>
          </cell>
          <cell r="AY54">
            <v>0</v>
          </cell>
          <cell r="AZ54">
            <v>100</v>
          </cell>
        </row>
        <row r="55">
          <cell r="AB55" t="str">
            <v>1416</v>
          </cell>
          <cell r="AC55">
            <v>5923972.8900000053</v>
          </cell>
          <cell r="AD55">
            <v>4933900</v>
          </cell>
          <cell r="AE55">
            <v>4811000</v>
          </cell>
          <cell r="AG55" t="str">
            <v>1417</v>
          </cell>
          <cell r="AH55">
            <v>1183000</v>
          </cell>
          <cell r="AI55">
            <v>1183000</v>
          </cell>
          <cell r="AJ55">
            <v>1183000</v>
          </cell>
          <cell r="AL55" t="str">
            <v>2004</v>
          </cell>
          <cell r="AM55">
            <v>0</v>
          </cell>
          <cell r="AN55">
            <v>0</v>
          </cell>
          <cell r="AO55">
            <v>0</v>
          </cell>
          <cell r="AR55" t="str">
            <v>1469</v>
          </cell>
          <cell r="AS55">
            <v>10500</v>
          </cell>
          <cell r="AT55">
            <v>75000</v>
          </cell>
          <cell r="AU55">
            <v>75000</v>
          </cell>
          <cell r="AW55" t="str">
            <v>2027</v>
          </cell>
          <cell r="AX55">
            <v>13490800</v>
          </cell>
          <cell r="AY55">
            <v>20490000</v>
          </cell>
          <cell r="AZ55">
            <v>15000000</v>
          </cell>
        </row>
        <row r="56">
          <cell r="AB56" t="str">
            <v>1417</v>
          </cell>
          <cell r="AC56">
            <v>1766857.7999999998</v>
          </cell>
          <cell r="AD56">
            <v>2843000</v>
          </cell>
          <cell r="AE56">
            <v>2310500</v>
          </cell>
          <cell r="AG56" t="str">
            <v>1418</v>
          </cell>
          <cell r="AH56">
            <v>4450300</v>
          </cell>
          <cell r="AI56">
            <v>4450300</v>
          </cell>
          <cell r="AJ56">
            <v>4450300</v>
          </cell>
          <cell r="AL56" t="str">
            <v>2011</v>
          </cell>
          <cell r="AM56">
            <v>0</v>
          </cell>
          <cell r="AN56">
            <v>0</v>
          </cell>
          <cell r="AO56">
            <v>0</v>
          </cell>
          <cell r="AR56" t="str">
            <v>1471</v>
          </cell>
          <cell r="AS56">
            <v>0</v>
          </cell>
          <cell r="AT56">
            <v>0</v>
          </cell>
          <cell r="AU56">
            <v>0</v>
          </cell>
          <cell r="AW56" t="str">
            <v>2028</v>
          </cell>
          <cell r="AX56">
            <v>6000000</v>
          </cell>
          <cell r="AY56">
            <v>310200</v>
          </cell>
          <cell r="AZ56">
            <v>0</v>
          </cell>
        </row>
        <row r="57">
          <cell r="AB57" t="str">
            <v>1418</v>
          </cell>
          <cell r="AC57">
            <v>8194707.1099999994</v>
          </cell>
          <cell r="AD57">
            <v>16413600</v>
          </cell>
          <cell r="AE57">
            <v>14189000</v>
          </cell>
          <cell r="AG57" t="str">
            <v>1419</v>
          </cell>
          <cell r="AH57">
            <v>696000</v>
          </cell>
          <cell r="AI57">
            <v>696000</v>
          </cell>
          <cell r="AJ57">
            <v>696000</v>
          </cell>
          <cell r="AL57" t="str">
            <v>2022</v>
          </cell>
          <cell r="AM57">
            <v>0</v>
          </cell>
          <cell r="AN57">
            <v>0</v>
          </cell>
          <cell r="AO57">
            <v>0</v>
          </cell>
          <cell r="AR57" t="str">
            <v>1476</v>
          </cell>
          <cell r="AS57">
            <v>85400</v>
          </cell>
          <cell r="AT57">
            <v>25000</v>
          </cell>
          <cell r="AU57">
            <v>24000</v>
          </cell>
        </row>
        <row r="58">
          <cell r="AB58" t="str">
            <v>1419</v>
          </cell>
          <cell r="AC58">
            <v>864721.79</v>
          </cell>
          <cell r="AD58">
            <v>1372500</v>
          </cell>
          <cell r="AE58">
            <v>712200</v>
          </cell>
          <cell r="AG58" t="str">
            <v>1422</v>
          </cell>
          <cell r="AH58">
            <v>1972000</v>
          </cell>
          <cell r="AI58">
            <v>1972000</v>
          </cell>
          <cell r="AJ58">
            <v>1972000</v>
          </cell>
          <cell r="AL58" t="str">
            <v>2023</v>
          </cell>
          <cell r="AM58">
            <v>0</v>
          </cell>
          <cell r="AN58">
            <v>0</v>
          </cell>
          <cell r="AO58">
            <v>0</v>
          </cell>
          <cell r="AR58" t="str">
            <v>1480</v>
          </cell>
          <cell r="AS58">
            <v>25766100</v>
          </cell>
          <cell r="AT58">
            <v>22442700</v>
          </cell>
          <cell r="AU58">
            <v>21479550</v>
          </cell>
        </row>
        <row r="59">
          <cell r="AB59" t="str">
            <v>1422</v>
          </cell>
          <cell r="AC59">
            <v>1276942.99</v>
          </cell>
          <cell r="AD59">
            <v>1402500</v>
          </cell>
          <cell r="AE59">
            <v>1656800</v>
          </cell>
          <cell r="AG59" t="str">
            <v>1424</v>
          </cell>
          <cell r="AH59">
            <v>87900</v>
          </cell>
          <cell r="AI59">
            <v>87900</v>
          </cell>
          <cell r="AJ59">
            <v>87900</v>
          </cell>
          <cell r="AL59" t="str">
            <v>2102</v>
          </cell>
          <cell r="AM59">
            <v>0</v>
          </cell>
          <cell r="AN59">
            <v>0</v>
          </cell>
          <cell r="AO59">
            <v>0</v>
          </cell>
          <cell r="AR59" t="str">
            <v>1483</v>
          </cell>
          <cell r="AS59">
            <v>36300</v>
          </cell>
          <cell r="AT59">
            <v>36300</v>
          </cell>
          <cell r="AU59">
            <v>20000</v>
          </cell>
        </row>
        <row r="60">
          <cell r="AB60" t="str">
            <v>1424</v>
          </cell>
          <cell r="AC60">
            <v>58018.25</v>
          </cell>
          <cell r="AD60">
            <v>233300</v>
          </cell>
          <cell r="AE60">
            <v>122800</v>
          </cell>
          <cell r="AG60" t="str">
            <v>1425</v>
          </cell>
          <cell r="AH60">
            <v>880700</v>
          </cell>
          <cell r="AI60">
            <v>880700</v>
          </cell>
          <cell r="AJ60">
            <v>880700</v>
          </cell>
          <cell r="AL60" t="str">
            <v>2202</v>
          </cell>
          <cell r="AM60">
            <v>0</v>
          </cell>
          <cell r="AN60">
            <v>0</v>
          </cell>
          <cell r="AO60">
            <v>0</v>
          </cell>
          <cell r="AR60" t="str">
            <v>1484</v>
          </cell>
          <cell r="AS60">
            <v>98400</v>
          </cell>
          <cell r="AT60">
            <v>98400</v>
          </cell>
          <cell r="AU60">
            <v>8500</v>
          </cell>
        </row>
        <row r="61">
          <cell r="AB61" t="str">
            <v>1425</v>
          </cell>
          <cell r="AC61">
            <v>2846554.7600000002</v>
          </cell>
          <cell r="AD61">
            <v>7389400</v>
          </cell>
          <cell r="AE61">
            <v>4718200</v>
          </cell>
          <cell r="AG61" t="str">
            <v>1427</v>
          </cell>
          <cell r="AH61">
            <v>1284400</v>
          </cell>
          <cell r="AI61">
            <v>1284400</v>
          </cell>
          <cell r="AJ61">
            <v>1284400</v>
          </cell>
          <cell r="AR61" t="str">
            <v>1490</v>
          </cell>
          <cell r="AS61">
            <v>988100</v>
          </cell>
          <cell r="AT61">
            <v>0</v>
          </cell>
          <cell r="AU61">
            <v>0</v>
          </cell>
        </row>
        <row r="62">
          <cell r="AB62" t="str">
            <v>1427</v>
          </cell>
          <cell r="AC62">
            <v>3526799.72</v>
          </cell>
          <cell r="AD62">
            <v>1586400</v>
          </cell>
          <cell r="AE62">
            <v>6223400</v>
          </cell>
          <cell r="AG62" t="str">
            <v>1428</v>
          </cell>
          <cell r="AH62">
            <v>132600</v>
          </cell>
          <cell r="AI62">
            <v>132600</v>
          </cell>
          <cell r="AJ62">
            <v>132600</v>
          </cell>
          <cell r="AR62" t="str">
            <v>1491</v>
          </cell>
          <cell r="AS62">
            <v>50300</v>
          </cell>
          <cell r="AT62">
            <v>0</v>
          </cell>
          <cell r="AU62">
            <v>0</v>
          </cell>
        </row>
        <row r="63">
          <cell r="AB63" t="str">
            <v>1428</v>
          </cell>
          <cell r="AC63">
            <v>54025.2</v>
          </cell>
          <cell r="AD63">
            <v>103400</v>
          </cell>
          <cell r="AE63">
            <v>68800</v>
          </cell>
          <cell r="AG63" t="str">
            <v>1431</v>
          </cell>
          <cell r="AH63">
            <v>2764400</v>
          </cell>
          <cell r="AI63">
            <v>2764400</v>
          </cell>
          <cell r="AJ63">
            <v>2764400</v>
          </cell>
          <cell r="AR63" t="str">
            <v>1501</v>
          </cell>
          <cell r="AS63">
            <v>0</v>
          </cell>
          <cell r="AT63">
            <v>0</v>
          </cell>
          <cell r="AU63">
            <v>0</v>
          </cell>
        </row>
        <row r="64">
          <cell r="AB64" t="str">
            <v>1431</v>
          </cell>
          <cell r="AC64">
            <v>459640.91999999987</v>
          </cell>
          <cell r="AD64">
            <v>767900</v>
          </cell>
          <cell r="AE64">
            <v>765800</v>
          </cell>
          <cell r="AG64" t="str">
            <v>1435</v>
          </cell>
          <cell r="AH64">
            <v>1303300</v>
          </cell>
          <cell r="AI64">
            <v>1303300</v>
          </cell>
          <cell r="AJ64">
            <v>1303300</v>
          </cell>
          <cell r="AR64" t="str">
            <v>1502</v>
          </cell>
          <cell r="AS64">
            <v>340400</v>
          </cell>
          <cell r="AT64">
            <v>0</v>
          </cell>
          <cell r="AU64">
            <v>0</v>
          </cell>
        </row>
        <row r="65">
          <cell r="AB65" t="str">
            <v>1435</v>
          </cell>
          <cell r="AC65">
            <v>1235388.3799999999</v>
          </cell>
          <cell r="AD65">
            <v>1834100</v>
          </cell>
          <cell r="AE65">
            <v>1887800</v>
          </cell>
          <cell r="AG65" t="str">
            <v>1437</v>
          </cell>
          <cell r="AH65">
            <v>63300</v>
          </cell>
          <cell r="AI65">
            <v>63300</v>
          </cell>
          <cell r="AJ65">
            <v>63300</v>
          </cell>
          <cell r="AR65" t="str">
            <v>1506</v>
          </cell>
          <cell r="AS65">
            <v>13700</v>
          </cell>
          <cell r="AT65">
            <v>1300</v>
          </cell>
          <cell r="AU65">
            <v>1300</v>
          </cell>
        </row>
        <row r="66">
          <cell r="AB66" t="str">
            <v>1437</v>
          </cell>
          <cell r="AC66">
            <v>0</v>
          </cell>
          <cell r="AD66">
            <v>73300</v>
          </cell>
          <cell r="AE66">
            <v>17500</v>
          </cell>
          <cell r="AG66" t="str">
            <v>1438</v>
          </cell>
          <cell r="AH66">
            <v>31800</v>
          </cell>
          <cell r="AI66">
            <v>31800</v>
          </cell>
          <cell r="AJ66">
            <v>31800</v>
          </cell>
          <cell r="AR66" t="str">
            <v>1511</v>
          </cell>
          <cell r="AS66">
            <v>444000</v>
          </cell>
          <cell r="AT66">
            <v>924700</v>
          </cell>
          <cell r="AU66">
            <v>1041900</v>
          </cell>
        </row>
        <row r="67">
          <cell r="AB67" t="str">
            <v>1438</v>
          </cell>
          <cell r="AC67">
            <v>29732</v>
          </cell>
          <cell r="AD67">
            <v>30800</v>
          </cell>
          <cell r="AE67">
            <v>39000</v>
          </cell>
          <cell r="AG67" t="str">
            <v>1441</v>
          </cell>
          <cell r="AH67">
            <v>586300</v>
          </cell>
          <cell r="AI67">
            <v>621000</v>
          </cell>
          <cell r="AJ67">
            <v>3640000</v>
          </cell>
          <cell r="AR67" t="str">
            <v>1514</v>
          </cell>
          <cell r="AS67">
            <v>45000</v>
          </cell>
          <cell r="AT67">
            <v>67500</v>
          </cell>
          <cell r="AU67">
            <v>101250</v>
          </cell>
        </row>
        <row r="68">
          <cell r="AB68" t="str">
            <v>1441</v>
          </cell>
          <cell r="AC68">
            <v>5197801.230000034</v>
          </cell>
          <cell r="AD68">
            <v>4229400</v>
          </cell>
          <cell r="AE68">
            <v>4695800</v>
          </cell>
          <cell r="AG68" t="str">
            <v>1443</v>
          </cell>
          <cell r="AH68">
            <v>5934700</v>
          </cell>
          <cell r="AI68">
            <v>7434700</v>
          </cell>
          <cell r="AJ68">
            <v>7434700</v>
          </cell>
          <cell r="AR68" t="str">
            <v>1515</v>
          </cell>
          <cell r="AS68">
            <v>260000</v>
          </cell>
          <cell r="AT68">
            <v>0</v>
          </cell>
          <cell r="AU68">
            <v>0</v>
          </cell>
        </row>
        <row r="69">
          <cell r="AB69" t="str">
            <v>1443</v>
          </cell>
          <cell r="AC69">
            <v>27477817.800000001</v>
          </cell>
          <cell r="AD69">
            <v>40886700</v>
          </cell>
          <cell r="AE69">
            <v>19094100</v>
          </cell>
          <cell r="AG69" t="str">
            <v>1444</v>
          </cell>
          <cell r="AH69">
            <v>535000</v>
          </cell>
          <cell r="AI69">
            <v>5269000</v>
          </cell>
          <cell r="AJ69">
            <v>5451000</v>
          </cell>
          <cell r="AR69" t="str">
            <v>1516</v>
          </cell>
          <cell r="AS69">
            <v>17511700</v>
          </cell>
          <cell r="AT69">
            <v>4100000</v>
          </cell>
          <cell r="AU69">
            <v>4100000</v>
          </cell>
        </row>
        <row r="70">
          <cell r="AB70" t="str">
            <v>1444</v>
          </cell>
          <cell r="AC70">
            <v>5278211.7999999989</v>
          </cell>
          <cell r="AD70">
            <v>6909200</v>
          </cell>
          <cell r="AE70">
            <v>5683700</v>
          </cell>
          <cell r="AG70" t="str">
            <v>1445</v>
          </cell>
          <cell r="AH70">
            <v>36800</v>
          </cell>
          <cell r="AI70">
            <v>36800</v>
          </cell>
          <cell r="AJ70">
            <v>36800</v>
          </cell>
          <cell r="AR70" t="str">
            <v>1518</v>
          </cell>
          <cell r="AS70">
            <v>10800</v>
          </cell>
          <cell r="AT70">
            <v>20000</v>
          </cell>
          <cell r="AU70">
            <v>20000</v>
          </cell>
        </row>
        <row r="71">
          <cell r="AB71" t="str">
            <v>1445</v>
          </cell>
          <cell r="AC71">
            <v>155513.38</v>
          </cell>
          <cell r="AD71">
            <v>321900</v>
          </cell>
          <cell r="AE71">
            <v>6600</v>
          </cell>
          <cell r="AG71" t="str">
            <v>1447</v>
          </cell>
          <cell r="AH71">
            <v>2091200</v>
          </cell>
          <cell r="AI71">
            <v>2091200</v>
          </cell>
          <cell r="AJ71">
            <v>2230900</v>
          </cell>
          <cell r="AR71" t="str">
            <v>1541</v>
          </cell>
          <cell r="AS71">
            <v>0</v>
          </cell>
          <cell r="AT71">
            <v>0</v>
          </cell>
          <cell r="AU71">
            <v>0</v>
          </cell>
        </row>
        <row r="72">
          <cell r="AB72" t="str">
            <v>1447</v>
          </cell>
          <cell r="AC72">
            <v>825846.71</v>
          </cell>
          <cell r="AD72">
            <v>2602200</v>
          </cell>
          <cell r="AE72">
            <v>2281300</v>
          </cell>
          <cell r="AG72" t="str">
            <v>1448</v>
          </cell>
          <cell r="AH72">
            <v>426300</v>
          </cell>
          <cell r="AI72">
            <v>426300</v>
          </cell>
          <cell r="AJ72">
            <v>426300</v>
          </cell>
          <cell r="AR72" t="str">
            <v>1550</v>
          </cell>
          <cell r="AS72">
            <v>1345100</v>
          </cell>
          <cell r="AT72">
            <v>400000</v>
          </cell>
          <cell r="AU72">
            <v>400000</v>
          </cell>
        </row>
        <row r="73">
          <cell r="AB73" t="str">
            <v>1448</v>
          </cell>
          <cell r="AC73">
            <v>503631.19000000006</v>
          </cell>
          <cell r="AD73">
            <v>375500</v>
          </cell>
          <cell r="AE73">
            <v>509800</v>
          </cell>
          <cell r="AG73" t="str">
            <v>1449</v>
          </cell>
          <cell r="AH73">
            <v>293400</v>
          </cell>
          <cell r="AI73">
            <v>293400</v>
          </cell>
          <cell r="AJ73">
            <v>293400</v>
          </cell>
          <cell r="AR73" t="str">
            <v>2000</v>
          </cell>
          <cell r="AS73">
            <v>32441800</v>
          </cell>
          <cell r="AT73">
            <v>35596200</v>
          </cell>
          <cell r="AU73">
            <v>19221100</v>
          </cell>
        </row>
        <row r="74">
          <cell r="AB74" t="str">
            <v>1449</v>
          </cell>
          <cell r="AC74">
            <v>63576.21</v>
          </cell>
          <cell r="AD74">
            <v>706200</v>
          </cell>
          <cell r="AE74">
            <v>236700</v>
          </cell>
          <cell r="AG74" t="str">
            <v>1450</v>
          </cell>
          <cell r="AH74">
            <v>334100</v>
          </cell>
          <cell r="AI74">
            <v>334100</v>
          </cell>
          <cell r="AJ74">
            <v>334100</v>
          </cell>
          <cell r="AR74" t="str">
            <v>2001</v>
          </cell>
          <cell r="AS74">
            <v>6282900</v>
          </cell>
          <cell r="AT74">
            <v>10648799.999999998</v>
          </cell>
          <cell r="AU74">
            <v>4023799.9999999995</v>
          </cell>
        </row>
        <row r="75">
          <cell r="AB75" t="str">
            <v>1450</v>
          </cell>
          <cell r="AC75">
            <v>197908.4</v>
          </cell>
          <cell r="AD75">
            <v>290600</v>
          </cell>
          <cell r="AE75">
            <v>225100</v>
          </cell>
          <cell r="AG75" t="str">
            <v>1451</v>
          </cell>
          <cell r="AH75">
            <v>101200</v>
          </cell>
          <cell r="AI75">
            <v>101200</v>
          </cell>
          <cell r="AJ75">
            <v>101200</v>
          </cell>
          <cell r="AR75" t="str">
            <v>2002</v>
          </cell>
          <cell r="AS75">
            <v>324000</v>
          </cell>
          <cell r="AT75">
            <v>0</v>
          </cell>
          <cell r="AU75">
            <v>0</v>
          </cell>
        </row>
        <row r="76">
          <cell r="AB76" t="str">
            <v>1451</v>
          </cell>
          <cell r="AC76">
            <v>79226.28</v>
          </cell>
          <cell r="AD76">
            <v>101200</v>
          </cell>
          <cell r="AE76">
            <v>53800</v>
          </cell>
          <cell r="AG76" t="str">
            <v>1453</v>
          </cell>
          <cell r="AH76">
            <v>15000</v>
          </cell>
          <cell r="AI76">
            <v>3705000</v>
          </cell>
          <cell r="AJ76">
            <v>3705000</v>
          </cell>
          <cell r="AR76" t="str">
            <v>2003</v>
          </cell>
          <cell r="AS76">
            <v>169500</v>
          </cell>
          <cell r="AT76">
            <v>111800</v>
          </cell>
          <cell r="AU76">
            <v>104800</v>
          </cell>
        </row>
        <row r="77">
          <cell r="AB77" t="str">
            <v>1453</v>
          </cell>
          <cell r="AC77">
            <v>5590640.0100000007</v>
          </cell>
          <cell r="AD77">
            <v>4817400</v>
          </cell>
          <cell r="AE77">
            <v>4281500</v>
          </cell>
          <cell r="AG77" t="str">
            <v>1456</v>
          </cell>
          <cell r="AH77">
            <v>1200</v>
          </cell>
          <cell r="AI77">
            <v>1200</v>
          </cell>
          <cell r="AJ77">
            <v>1200</v>
          </cell>
          <cell r="AR77" t="str">
            <v>2004</v>
          </cell>
          <cell r="AS77">
            <v>539500</v>
          </cell>
          <cell r="AT77">
            <v>467100</v>
          </cell>
          <cell r="AU77">
            <v>370500</v>
          </cell>
        </row>
        <row r="78">
          <cell r="AB78" t="str">
            <v>1456</v>
          </cell>
          <cell r="AC78">
            <v>1386</v>
          </cell>
          <cell r="AD78">
            <v>1200</v>
          </cell>
          <cell r="AE78">
            <v>200</v>
          </cell>
          <cell r="AG78" t="str">
            <v>1457</v>
          </cell>
          <cell r="AH78">
            <v>22000</v>
          </cell>
          <cell r="AI78">
            <v>22000</v>
          </cell>
          <cell r="AJ78">
            <v>22000</v>
          </cell>
          <cell r="AR78" t="str">
            <v>2005</v>
          </cell>
          <cell r="AS78">
            <v>466200</v>
          </cell>
          <cell r="AT78">
            <v>142200</v>
          </cell>
          <cell r="AU78">
            <v>142200</v>
          </cell>
        </row>
        <row r="79">
          <cell r="AB79" t="str">
            <v>1457</v>
          </cell>
          <cell r="AC79">
            <v>24243.549999999996</v>
          </cell>
          <cell r="AD79">
            <v>24000</v>
          </cell>
          <cell r="AE79">
            <v>26100</v>
          </cell>
          <cell r="AG79" t="str">
            <v>1458</v>
          </cell>
          <cell r="AH79">
            <v>254000</v>
          </cell>
          <cell r="AI79">
            <v>254000</v>
          </cell>
          <cell r="AJ79">
            <v>254000</v>
          </cell>
          <cell r="AR79" t="str">
            <v>2006</v>
          </cell>
          <cell r="AS79">
            <v>1185000</v>
          </cell>
          <cell r="AT79">
            <v>1185000</v>
          </cell>
          <cell r="AU79">
            <v>1185000</v>
          </cell>
        </row>
        <row r="80">
          <cell r="AB80" t="str">
            <v>1458</v>
          </cell>
          <cell r="AC80">
            <v>71359.800000000017</v>
          </cell>
          <cell r="AD80">
            <v>64100</v>
          </cell>
          <cell r="AE80">
            <v>62500</v>
          </cell>
          <cell r="AG80" t="str">
            <v>1459</v>
          </cell>
          <cell r="AH80">
            <v>37400</v>
          </cell>
          <cell r="AI80">
            <v>37400</v>
          </cell>
          <cell r="AJ80">
            <v>37400</v>
          </cell>
          <cell r="AR80" t="str">
            <v>2008</v>
          </cell>
          <cell r="AS80">
            <v>1957300</v>
          </cell>
          <cell r="AT80">
            <v>1957300</v>
          </cell>
          <cell r="AU80">
            <v>1957300</v>
          </cell>
        </row>
        <row r="81">
          <cell r="AB81" t="str">
            <v>1459</v>
          </cell>
          <cell r="AC81">
            <v>31290.48</v>
          </cell>
          <cell r="AD81">
            <v>39000</v>
          </cell>
          <cell r="AE81">
            <v>33100</v>
          </cell>
          <cell r="AG81" t="str">
            <v>1460</v>
          </cell>
          <cell r="AH81">
            <v>480800</v>
          </cell>
          <cell r="AI81">
            <v>480800</v>
          </cell>
          <cell r="AJ81">
            <v>480800</v>
          </cell>
          <cell r="AR81" t="str">
            <v>2011</v>
          </cell>
          <cell r="AS81">
            <v>2145100</v>
          </cell>
          <cell r="AT81">
            <v>1206500</v>
          </cell>
          <cell r="AU81">
            <v>512200</v>
          </cell>
        </row>
        <row r="82">
          <cell r="AB82" t="str">
            <v>1460</v>
          </cell>
          <cell r="AC82">
            <v>471786.65</v>
          </cell>
          <cell r="AD82">
            <v>508400</v>
          </cell>
          <cell r="AE82">
            <v>404000</v>
          </cell>
          <cell r="AG82" t="str">
            <v>1463</v>
          </cell>
          <cell r="AH82">
            <v>50000</v>
          </cell>
          <cell r="AI82">
            <v>50000</v>
          </cell>
          <cell r="AJ82">
            <v>50000</v>
          </cell>
          <cell r="AR82" t="str">
            <v>2012</v>
          </cell>
          <cell r="AS82">
            <v>354300</v>
          </cell>
          <cell r="AT82">
            <v>354300</v>
          </cell>
          <cell r="AU82">
            <v>354300</v>
          </cell>
        </row>
        <row r="83">
          <cell r="AB83" t="str">
            <v>1463</v>
          </cell>
          <cell r="AC83">
            <v>38190</v>
          </cell>
          <cell r="AD83">
            <v>43500</v>
          </cell>
          <cell r="AE83">
            <v>26500</v>
          </cell>
          <cell r="AG83" t="str">
            <v>1467</v>
          </cell>
          <cell r="AH83">
            <v>13000</v>
          </cell>
          <cell r="AI83">
            <v>13000</v>
          </cell>
          <cell r="AJ83">
            <v>13000</v>
          </cell>
          <cell r="AR83" t="str">
            <v>2022</v>
          </cell>
          <cell r="AS83">
            <v>81400</v>
          </cell>
          <cell r="AT83">
            <v>0</v>
          </cell>
          <cell r="AU83">
            <v>0</v>
          </cell>
        </row>
        <row r="84">
          <cell r="AB84" t="str">
            <v>1467</v>
          </cell>
          <cell r="AC84">
            <v>24179.15</v>
          </cell>
          <cell r="AD84">
            <v>23000</v>
          </cell>
          <cell r="AE84">
            <v>0</v>
          </cell>
          <cell r="AG84" t="str">
            <v>1468</v>
          </cell>
          <cell r="AH84">
            <v>37400</v>
          </cell>
          <cell r="AI84">
            <v>37400</v>
          </cell>
          <cell r="AJ84">
            <v>37400</v>
          </cell>
          <cell r="AR84" t="str">
            <v>2023</v>
          </cell>
          <cell r="AS84">
            <v>268800</v>
          </cell>
          <cell r="AT84">
            <v>407100</v>
          </cell>
          <cell r="AU84">
            <v>407100</v>
          </cell>
        </row>
        <row r="85">
          <cell r="AB85" t="str">
            <v>1468</v>
          </cell>
          <cell r="AC85">
            <v>16815.550000000003</v>
          </cell>
          <cell r="AD85">
            <v>37400</v>
          </cell>
          <cell r="AE85">
            <v>20400</v>
          </cell>
          <cell r="AG85" t="str">
            <v>1469</v>
          </cell>
          <cell r="AH85">
            <v>3947500</v>
          </cell>
          <cell r="AI85">
            <v>3947500</v>
          </cell>
          <cell r="AJ85">
            <v>3947500</v>
          </cell>
          <cell r="AR85" t="str">
            <v>2024</v>
          </cell>
          <cell r="AS85">
            <v>908600</v>
          </cell>
          <cell r="AT85">
            <v>3721900</v>
          </cell>
          <cell r="AU85">
            <v>2014600</v>
          </cell>
        </row>
        <row r="86">
          <cell r="AB86" t="str">
            <v>1469</v>
          </cell>
          <cell r="AC86">
            <v>5530517.2700000005</v>
          </cell>
          <cell r="AD86">
            <v>7563900</v>
          </cell>
          <cell r="AE86">
            <v>6923900</v>
          </cell>
          <cell r="AG86" t="str">
            <v>1470</v>
          </cell>
          <cell r="AH86">
            <v>1556300</v>
          </cell>
          <cell r="AI86">
            <v>1556300</v>
          </cell>
          <cell r="AJ86">
            <v>1556300</v>
          </cell>
          <cell r="AR86" t="str">
            <v>2025</v>
          </cell>
          <cell r="AS86">
            <v>0</v>
          </cell>
          <cell r="AT86">
            <v>0</v>
          </cell>
          <cell r="AU86">
            <v>0</v>
          </cell>
        </row>
        <row r="87">
          <cell r="AB87" t="str">
            <v>1470</v>
          </cell>
          <cell r="AC87">
            <v>632089.12999999989</v>
          </cell>
          <cell r="AD87">
            <v>819900</v>
          </cell>
          <cell r="AE87">
            <v>629800</v>
          </cell>
          <cell r="AG87" t="str">
            <v>1471</v>
          </cell>
          <cell r="AH87">
            <v>782900</v>
          </cell>
          <cell r="AI87">
            <v>782900</v>
          </cell>
          <cell r="AJ87">
            <v>782900</v>
          </cell>
          <cell r="AR87" t="str">
            <v>2026</v>
          </cell>
          <cell r="AS87">
            <v>9824400</v>
          </cell>
          <cell r="AT87">
            <v>1148400</v>
          </cell>
          <cell r="AU87">
            <v>1148400</v>
          </cell>
        </row>
        <row r="88">
          <cell r="AB88" t="str">
            <v>1471</v>
          </cell>
          <cell r="AC88">
            <v>580413.93999999994</v>
          </cell>
          <cell r="AD88">
            <v>681300</v>
          </cell>
          <cell r="AE88">
            <v>555500</v>
          </cell>
          <cell r="AG88" t="str">
            <v>1473</v>
          </cell>
          <cell r="AH88">
            <v>280400</v>
          </cell>
          <cell r="AI88">
            <v>280400</v>
          </cell>
          <cell r="AJ88">
            <v>280400</v>
          </cell>
        </row>
        <row r="89">
          <cell r="AB89" t="str">
            <v>1473</v>
          </cell>
          <cell r="AC89">
            <v>254192.05000000002</v>
          </cell>
          <cell r="AD89">
            <v>225200</v>
          </cell>
          <cell r="AE89">
            <v>308100</v>
          </cell>
          <cell r="AG89" t="str">
            <v>1475</v>
          </cell>
          <cell r="AH89">
            <v>20000</v>
          </cell>
          <cell r="AI89">
            <v>20000</v>
          </cell>
          <cell r="AJ89">
            <v>20000</v>
          </cell>
        </row>
        <row r="90">
          <cell r="AB90" t="str">
            <v>1475</v>
          </cell>
          <cell r="AC90">
            <v>0</v>
          </cell>
          <cell r="AD90">
            <v>20000</v>
          </cell>
          <cell r="AE90">
            <v>5000</v>
          </cell>
          <cell r="AG90" t="str">
            <v>1476</v>
          </cell>
          <cell r="AH90">
            <v>629100</v>
          </cell>
          <cell r="AI90">
            <v>629100</v>
          </cell>
          <cell r="AJ90">
            <v>629100</v>
          </cell>
        </row>
        <row r="91">
          <cell r="AB91" t="str">
            <v>1476</v>
          </cell>
          <cell r="AC91">
            <v>347123.41</v>
          </cell>
          <cell r="AD91">
            <v>803900</v>
          </cell>
          <cell r="AE91">
            <v>764100</v>
          </cell>
          <cell r="AG91" t="str">
            <v>1477</v>
          </cell>
          <cell r="AH91">
            <v>30000</v>
          </cell>
          <cell r="AI91">
            <v>30000</v>
          </cell>
          <cell r="AJ91">
            <v>30000</v>
          </cell>
        </row>
        <row r="92">
          <cell r="AB92" t="str">
            <v>1477</v>
          </cell>
          <cell r="AC92">
            <v>10603.1</v>
          </cell>
          <cell r="AD92">
            <v>30000</v>
          </cell>
          <cell r="AE92">
            <v>32300</v>
          </cell>
          <cell r="AG92" t="str">
            <v>1480</v>
          </cell>
          <cell r="AH92">
            <v>2888800</v>
          </cell>
          <cell r="AI92">
            <v>2888800</v>
          </cell>
          <cell r="AJ92">
            <v>3156500</v>
          </cell>
        </row>
        <row r="93">
          <cell r="AB93" t="str">
            <v>1480</v>
          </cell>
          <cell r="AC93">
            <v>33492632.769999996</v>
          </cell>
          <cell r="AD93">
            <v>40551200</v>
          </cell>
          <cell r="AE93">
            <v>45219800</v>
          </cell>
          <cell r="AG93" t="str">
            <v>1490</v>
          </cell>
          <cell r="AH93">
            <v>50100</v>
          </cell>
          <cell r="AI93">
            <v>50100</v>
          </cell>
          <cell r="AJ93">
            <v>50100</v>
          </cell>
        </row>
        <row r="94">
          <cell r="AB94" t="str">
            <v>1483</v>
          </cell>
          <cell r="AC94">
            <v>1312.5</v>
          </cell>
          <cell r="AD94">
            <v>0</v>
          </cell>
          <cell r="AE94">
            <v>9300</v>
          </cell>
          <cell r="AG94" t="str">
            <v>1491</v>
          </cell>
          <cell r="AH94">
            <v>651700</v>
          </cell>
          <cell r="AI94">
            <v>651700</v>
          </cell>
          <cell r="AJ94">
            <v>651700</v>
          </cell>
        </row>
        <row r="95">
          <cell r="AB95" t="str">
            <v>1484</v>
          </cell>
          <cell r="AC95">
            <v>0</v>
          </cell>
          <cell r="AD95">
            <v>0</v>
          </cell>
          <cell r="AE95">
            <v>49200</v>
          </cell>
          <cell r="AG95" t="str">
            <v>1498</v>
          </cell>
          <cell r="AH95">
            <v>1238200</v>
          </cell>
          <cell r="AI95">
            <v>1238200</v>
          </cell>
          <cell r="AJ95">
            <v>1300000</v>
          </cell>
        </row>
        <row r="96">
          <cell r="AB96" t="str">
            <v>1490</v>
          </cell>
          <cell r="AC96">
            <v>142806.32</v>
          </cell>
          <cell r="AD96">
            <v>1036200</v>
          </cell>
          <cell r="AE96">
            <v>43500</v>
          </cell>
          <cell r="AG96" t="str">
            <v>1501</v>
          </cell>
          <cell r="AH96">
            <v>15876400</v>
          </cell>
          <cell r="AI96">
            <v>11793900</v>
          </cell>
          <cell r="AJ96">
            <v>18734600</v>
          </cell>
        </row>
        <row r="97">
          <cell r="AB97" t="str">
            <v>1491</v>
          </cell>
          <cell r="AC97">
            <v>1804943.76</v>
          </cell>
          <cell r="AD97">
            <v>1712400</v>
          </cell>
          <cell r="AE97">
            <v>1610900</v>
          </cell>
          <cell r="AG97" t="str">
            <v>1502</v>
          </cell>
          <cell r="AH97">
            <v>599800</v>
          </cell>
          <cell r="AI97">
            <v>599800</v>
          </cell>
          <cell r="AJ97">
            <v>599800</v>
          </cell>
        </row>
        <row r="98">
          <cell r="AB98" t="str">
            <v>1498</v>
          </cell>
          <cell r="AC98">
            <v>1062208.07</v>
          </cell>
          <cell r="AD98">
            <v>1300000</v>
          </cell>
          <cell r="AE98">
            <v>1362800</v>
          </cell>
          <cell r="AG98" t="str">
            <v>1503</v>
          </cell>
          <cell r="AH98">
            <v>800000</v>
          </cell>
          <cell r="AI98">
            <v>3332000</v>
          </cell>
          <cell r="AJ98">
            <v>3332000</v>
          </cell>
        </row>
        <row r="99">
          <cell r="AB99" t="str">
            <v>1501</v>
          </cell>
          <cell r="AC99">
            <v>16599970.050000001</v>
          </cell>
          <cell r="AD99">
            <v>15913800</v>
          </cell>
          <cell r="AE99">
            <v>18841700</v>
          </cell>
          <cell r="AG99" t="str">
            <v>1505</v>
          </cell>
          <cell r="AH99">
            <v>50000</v>
          </cell>
          <cell r="AI99">
            <v>50000</v>
          </cell>
          <cell r="AJ99">
            <v>50000</v>
          </cell>
        </row>
        <row r="100">
          <cell r="AB100" t="str">
            <v>1502</v>
          </cell>
          <cell r="AC100">
            <v>1604273.26</v>
          </cell>
          <cell r="AD100">
            <v>1993300</v>
          </cell>
          <cell r="AE100">
            <v>2220800</v>
          </cell>
          <cell r="AG100" t="str">
            <v>1506</v>
          </cell>
          <cell r="AH100">
            <v>725300</v>
          </cell>
          <cell r="AI100">
            <v>725300</v>
          </cell>
          <cell r="AJ100">
            <v>725300</v>
          </cell>
        </row>
        <row r="101">
          <cell r="AB101" t="str">
            <v>1503</v>
          </cell>
          <cell r="AC101">
            <v>3167556.63</v>
          </cell>
          <cell r="AD101">
            <v>5032000</v>
          </cell>
          <cell r="AE101">
            <v>5694500</v>
          </cell>
          <cell r="AG101" t="str">
            <v>1511</v>
          </cell>
          <cell r="AH101">
            <v>1212100</v>
          </cell>
          <cell r="AI101">
            <v>1212100</v>
          </cell>
          <cell r="AJ101">
            <v>2712100</v>
          </cell>
        </row>
        <row r="102">
          <cell r="AB102" t="str">
            <v>1505</v>
          </cell>
          <cell r="AC102">
            <v>0</v>
          </cell>
          <cell r="AD102">
            <v>50000</v>
          </cell>
          <cell r="AE102">
            <v>50000</v>
          </cell>
          <cell r="AG102" t="str">
            <v>1514</v>
          </cell>
          <cell r="AH102">
            <v>92500</v>
          </cell>
          <cell r="AI102">
            <v>92500</v>
          </cell>
          <cell r="AJ102">
            <v>92500</v>
          </cell>
        </row>
        <row r="103">
          <cell r="AB103" t="str">
            <v>1506</v>
          </cell>
          <cell r="AC103">
            <v>752573</v>
          </cell>
          <cell r="AD103">
            <v>921000</v>
          </cell>
          <cell r="AE103">
            <v>591100</v>
          </cell>
          <cell r="AG103" t="str">
            <v>1515</v>
          </cell>
          <cell r="AH103">
            <v>2748100</v>
          </cell>
          <cell r="AI103">
            <v>2748100</v>
          </cell>
          <cell r="AJ103">
            <v>2748100</v>
          </cell>
        </row>
        <row r="104">
          <cell r="AB104" t="str">
            <v>1511</v>
          </cell>
          <cell r="AC104">
            <v>15279619.979999997</v>
          </cell>
          <cell r="AD104">
            <v>16305900</v>
          </cell>
          <cell r="AE104">
            <v>11526700</v>
          </cell>
          <cell r="AG104" t="str">
            <v>1516</v>
          </cell>
          <cell r="AH104">
            <v>6576300</v>
          </cell>
          <cell r="AI104">
            <v>8204400</v>
          </cell>
          <cell r="AJ104">
            <v>15302900</v>
          </cell>
        </row>
        <row r="105">
          <cell r="AB105" t="str">
            <v>1514</v>
          </cell>
          <cell r="AC105">
            <v>351304.07</v>
          </cell>
          <cell r="AD105">
            <v>77300</v>
          </cell>
          <cell r="AE105">
            <v>104200</v>
          </cell>
          <cell r="AG105" t="str">
            <v>1517</v>
          </cell>
          <cell r="AH105">
            <v>200000</v>
          </cell>
          <cell r="AI105">
            <v>200000</v>
          </cell>
          <cell r="AJ105">
            <v>200000</v>
          </cell>
        </row>
        <row r="106">
          <cell r="AB106" t="str">
            <v>1515</v>
          </cell>
          <cell r="AC106">
            <v>3346767.28</v>
          </cell>
          <cell r="AD106">
            <v>6134400</v>
          </cell>
          <cell r="AE106">
            <v>5629300</v>
          </cell>
          <cell r="AG106" t="str">
            <v>1518</v>
          </cell>
          <cell r="AH106">
            <v>7804000</v>
          </cell>
          <cell r="AI106">
            <v>7804000</v>
          </cell>
          <cell r="AJ106">
            <v>7804000</v>
          </cell>
        </row>
        <row r="107">
          <cell r="AB107" t="str">
            <v>1516</v>
          </cell>
          <cell r="AC107">
            <v>47913033.910000004</v>
          </cell>
          <cell r="AD107">
            <v>33382800</v>
          </cell>
          <cell r="AE107">
            <v>14628000</v>
          </cell>
          <cell r="AG107" t="str">
            <v>1541</v>
          </cell>
          <cell r="AH107">
            <v>3923200</v>
          </cell>
          <cell r="AI107">
            <v>3473200</v>
          </cell>
          <cell r="AJ107">
            <v>3473200</v>
          </cell>
        </row>
        <row r="108">
          <cell r="AB108" t="str">
            <v>1517</v>
          </cell>
          <cell r="AC108">
            <v>228648.08</v>
          </cell>
          <cell r="AD108">
            <v>335500</v>
          </cell>
          <cell r="AE108">
            <v>274500</v>
          </cell>
          <cell r="AG108" t="str">
            <v>1542</v>
          </cell>
          <cell r="AH108">
            <v>450000</v>
          </cell>
          <cell r="AI108">
            <v>0</v>
          </cell>
          <cell r="AJ108">
            <v>1848000</v>
          </cell>
        </row>
        <row r="109">
          <cell r="AB109" t="str">
            <v>1518</v>
          </cell>
          <cell r="AC109">
            <v>6752974.0900000008</v>
          </cell>
          <cell r="AD109">
            <v>6974000</v>
          </cell>
          <cell r="AE109">
            <v>6949800</v>
          </cell>
          <cell r="AG109" t="str">
            <v>1550</v>
          </cell>
          <cell r="AH109">
            <v>8150000</v>
          </cell>
          <cell r="AI109">
            <v>7050000</v>
          </cell>
          <cell r="AJ109">
            <v>7050000</v>
          </cell>
        </row>
        <row r="110">
          <cell r="AB110" t="str">
            <v>1541</v>
          </cell>
          <cell r="AC110">
            <v>4693036.6400000006</v>
          </cell>
          <cell r="AD110">
            <v>3473200</v>
          </cell>
          <cell r="AE110">
            <v>3485100</v>
          </cell>
          <cell r="AG110" t="str">
            <v>1552</v>
          </cell>
          <cell r="AH110">
            <v>40000</v>
          </cell>
          <cell r="AI110">
            <v>40000</v>
          </cell>
          <cell r="AJ110">
            <v>40000</v>
          </cell>
        </row>
        <row r="111">
          <cell r="AB111" t="str">
            <v>1542</v>
          </cell>
          <cell r="AC111">
            <v>6856566.1999999993</v>
          </cell>
          <cell r="AD111">
            <v>7544300</v>
          </cell>
          <cell r="AE111">
            <v>7549300</v>
          </cell>
          <cell r="AG111" t="str">
            <v>1670</v>
          </cell>
          <cell r="AH111">
            <v>4242200</v>
          </cell>
          <cell r="AI111">
            <v>4242200</v>
          </cell>
          <cell r="AJ111">
            <v>4242200</v>
          </cell>
        </row>
        <row r="112">
          <cell r="AB112" t="str">
            <v>1550</v>
          </cell>
          <cell r="AC112">
            <v>26699649.5</v>
          </cell>
          <cell r="AD112">
            <v>46959800</v>
          </cell>
          <cell r="AE112">
            <v>11687800</v>
          </cell>
          <cell r="AG112" t="str">
            <v>1671</v>
          </cell>
          <cell r="AH112">
            <v>65000</v>
          </cell>
          <cell r="AI112">
            <v>65000</v>
          </cell>
          <cell r="AJ112">
            <v>65000</v>
          </cell>
        </row>
        <row r="113">
          <cell r="AB113" t="str">
            <v>1552</v>
          </cell>
          <cell r="AC113">
            <v>22252.5</v>
          </cell>
          <cell r="AD113">
            <v>90000</v>
          </cell>
          <cell r="AE113">
            <v>98300</v>
          </cell>
          <cell r="AG113" t="str">
            <v>1710</v>
          </cell>
          <cell r="AH113">
            <v>2736000</v>
          </cell>
          <cell r="AI113">
            <v>2736000</v>
          </cell>
          <cell r="AJ113">
            <v>2736000</v>
          </cell>
        </row>
        <row r="114">
          <cell r="AB114" t="str">
            <v>1670</v>
          </cell>
          <cell r="AC114">
            <v>3608730.8299999996</v>
          </cell>
          <cell r="AD114">
            <v>4514900</v>
          </cell>
          <cell r="AE114">
            <v>4154100</v>
          </cell>
          <cell r="AG114" t="str">
            <v>1711</v>
          </cell>
          <cell r="AH114">
            <v>3633000</v>
          </cell>
          <cell r="AI114">
            <v>3633000</v>
          </cell>
          <cell r="AJ114">
            <v>3633000</v>
          </cell>
        </row>
        <row r="115">
          <cell r="AB115" t="str">
            <v>1671</v>
          </cell>
          <cell r="AC115">
            <v>32792.660000000011</v>
          </cell>
          <cell r="AD115">
            <v>80000</v>
          </cell>
          <cell r="AE115">
            <v>20700</v>
          </cell>
          <cell r="AG115" t="str">
            <v>1712</v>
          </cell>
          <cell r="AH115">
            <v>19872000</v>
          </cell>
          <cell r="AI115">
            <v>15100000</v>
          </cell>
          <cell r="AJ115">
            <v>5508000</v>
          </cell>
        </row>
        <row r="116">
          <cell r="AB116" t="str">
            <v>1710</v>
          </cell>
          <cell r="AC116">
            <v>2055335</v>
          </cell>
          <cell r="AD116">
            <v>1928400</v>
          </cell>
          <cell r="AE116">
            <v>1719900</v>
          </cell>
          <cell r="AG116" t="str">
            <v>1713</v>
          </cell>
          <cell r="AH116">
            <v>50975700</v>
          </cell>
          <cell r="AI116">
            <v>50975700</v>
          </cell>
          <cell r="AJ116">
            <v>50975700</v>
          </cell>
        </row>
        <row r="117">
          <cell r="AB117" t="str">
            <v>1711</v>
          </cell>
          <cell r="AC117">
            <v>4858238.2799999993</v>
          </cell>
          <cell r="AD117">
            <v>3980700</v>
          </cell>
          <cell r="AE117">
            <v>4207900</v>
          </cell>
          <cell r="AG117" t="str">
            <v>1715</v>
          </cell>
          <cell r="AH117">
            <v>250000</v>
          </cell>
          <cell r="AI117">
            <v>250000</v>
          </cell>
          <cell r="AJ117">
            <v>250000</v>
          </cell>
        </row>
        <row r="118">
          <cell r="AB118" t="str">
            <v>1712</v>
          </cell>
          <cell r="AC118">
            <v>16809000</v>
          </cell>
          <cell r="AD118">
            <v>13566000</v>
          </cell>
          <cell r="AE118">
            <v>13565000</v>
          </cell>
          <cell r="AG118" t="str">
            <v>1716</v>
          </cell>
          <cell r="AH118">
            <v>250000</v>
          </cell>
          <cell r="AI118">
            <v>250000</v>
          </cell>
          <cell r="AJ118">
            <v>250000</v>
          </cell>
        </row>
        <row r="119">
          <cell r="AB119" t="str">
            <v>1713</v>
          </cell>
          <cell r="AC119">
            <v>46296460.559999995</v>
          </cell>
          <cell r="AD119">
            <v>47907000</v>
          </cell>
          <cell r="AE119">
            <v>48315900</v>
          </cell>
          <cell r="AG119" t="str">
            <v>1820</v>
          </cell>
          <cell r="AH119">
            <v>5000000</v>
          </cell>
          <cell r="AI119">
            <v>5000000</v>
          </cell>
          <cell r="AJ119">
            <v>5000000</v>
          </cell>
        </row>
        <row r="120">
          <cell r="AB120" t="str">
            <v>1715</v>
          </cell>
          <cell r="AC120">
            <v>0</v>
          </cell>
          <cell r="AD120">
            <v>500000</v>
          </cell>
          <cell r="AE120">
            <v>500000</v>
          </cell>
          <cell r="AG120" t="str">
            <v>1910</v>
          </cell>
          <cell r="AH120">
            <v>177400</v>
          </cell>
          <cell r="AI120">
            <v>177400</v>
          </cell>
          <cell r="AJ120">
            <v>177400</v>
          </cell>
        </row>
        <row r="121">
          <cell r="AB121" t="str">
            <v>1716</v>
          </cell>
          <cell r="AC121">
            <v>0</v>
          </cell>
          <cell r="AD121">
            <v>500000</v>
          </cell>
          <cell r="AE121">
            <v>500000</v>
          </cell>
          <cell r="AG121" t="str">
            <v>2000</v>
          </cell>
          <cell r="AH121">
            <v>8591200</v>
          </cell>
          <cell r="AI121">
            <v>1675500</v>
          </cell>
          <cell r="AJ121">
            <v>2175500</v>
          </cell>
        </row>
        <row r="122">
          <cell r="AB122" t="str">
            <v>1820</v>
          </cell>
          <cell r="AC122">
            <v>-0.14000000001396984</v>
          </cell>
          <cell r="AD122">
            <v>5000000</v>
          </cell>
          <cell r="AE122">
            <v>2296000</v>
          </cell>
          <cell r="AG122" t="str">
            <v>2001</v>
          </cell>
          <cell r="AH122">
            <v>1465100</v>
          </cell>
          <cell r="AI122">
            <v>1465100</v>
          </cell>
          <cell r="AJ122">
            <v>1465100</v>
          </cell>
        </row>
        <row r="123">
          <cell r="AB123" t="str">
            <v>1910</v>
          </cell>
          <cell r="AC123">
            <v>3549796.6599999992</v>
          </cell>
          <cell r="AD123">
            <v>3892300</v>
          </cell>
          <cell r="AE123">
            <v>3741600</v>
          </cell>
          <cell r="AG123" t="str">
            <v>2002</v>
          </cell>
          <cell r="AH123">
            <v>899700</v>
          </cell>
          <cell r="AI123">
            <v>899700</v>
          </cell>
          <cell r="AJ123">
            <v>1399700</v>
          </cell>
        </row>
        <row r="124">
          <cell r="AB124" t="str">
            <v>2000</v>
          </cell>
          <cell r="AC124">
            <v>53400478.780000009</v>
          </cell>
          <cell r="AD124">
            <v>73222300</v>
          </cell>
          <cell r="AE124">
            <v>49660800</v>
          </cell>
          <cell r="AG124" t="str">
            <v>2003</v>
          </cell>
          <cell r="AH124">
            <v>933400</v>
          </cell>
          <cell r="AI124">
            <v>733400</v>
          </cell>
          <cell r="AJ124">
            <v>733400</v>
          </cell>
        </row>
        <row r="125">
          <cell r="AB125" t="str">
            <v>2001</v>
          </cell>
          <cell r="AC125">
            <v>14287515.169999998</v>
          </cell>
          <cell r="AD125">
            <v>12027600</v>
          </cell>
          <cell r="AE125">
            <v>12121100</v>
          </cell>
          <cell r="AG125" t="str">
            <v>2004</v>
          </cell>
          <cell r="AH125">
            <v>571300</v>
          </cell>
          <cell r="AI125">
            <v>571300</v>
          </cell>
          <cell r="AJ125">
            <v>571300</v>
          </cell>
        </row>
        <row r="126">
          <cell r="AB126" t="str">
            <v>2002</v>
          </cell>
          <cell r="AC126">
            <v>1000000</v>
          </cell>
          <cell r="AD126">
            <v>635000</v>
          </cell>
          <cell r="AE126">
            <v>820300</v>
          </cell>
          <cell r="AG126" t="str">
            <v>2005</v>
          </cell>
          <cell r="AH126">
            <v>200000</v>
          </cell>
          <cell r="AI126">
            <v>200000</v>
          </cell>
          <cell r="AJ126">
            <v>200000</v>
          </cell>
        </row>
        <row r="127">
          <cell r="AB127" t="str">
            <v>2003</v>
          </cell>
          <cell r="AC127">
            <v>2566540.2000000011</v>
          </cell>
          <cell r="AD127">
            <v>866100</v>
          </cell>
          <cell r="AE127">
            <v>1029200</v>
          </cell>
          <cell r="AG127" t="str">
            <v>2006</v>
          </cell>
          <cell r="AH127">
            <v>1000</v>
          </cell>
          <cell r="AI127">
            <v>1000</v>
          </cell>
          <cell r="AJ127">
            <v>1000</v>
          </cell>
        </row>
        <row r="128">
          <cell r="AB128" t="str">
            <v>2004</v>
          </cell>
          <cell r="AC128">
            <v>1953409.79</v>
          </cell>
          <cell r="AD128">
            <v>463300</v>
          </cell>
          <cell r="AE128">
            <v>741000</v>
          </cell>
          <cell r="AG128" t="str">
            <v>2008</v>
          </cell>
          <cell r="AH128">
            <v>356700</v>
          </cell>
          <cell r="AI128">
            <v>356700</v>
          </cell>
          <cell r="AJ128">
            <v>356700</v>
          </cell>
        </row>
        <row r="129">
          <cell r="AB129" t="str">
            <v>2005</v>
          </cell>
          <cell r="AC129">
            <v>8735096.2100000009</v>
          </cell>
          <cell r="AD129">
            <v>2938000</v>
          </cell>
          <cell r="AE129">
            <v>3379400</v>
          </cell>
          <cell r="AG129" t="str">
            <v>2011</v>
          </cell>
          <cell r="AH129">
            <v>3769200</v>
          </cell>
          <cell r="AI129">
            <v>3769200</v>
          </cell>
          <cell r="AJ129">
            <v>3769200</v>
          </cell>
        </row>
        <row r="130">
          <cell r="AB130" t="str">
            <v>2006</v>
          </cell>
          <cell r="AC130">
            <v>748118.36</v>
          </cell>
          <cell r="AD130">
            <v>38008900</v>
          </cell>
          <cell r="AE130">
            <v>4549700</v>
          </cell>
          <cell r="AG130" t="str">
            <v>2019</v>
          </cell>
          <cell r="AH130">
            <v>103000</v>
          </cell>
          <cell r="AI130">
            <v>103000</v>
          </cell>
          <cell r="AJ130">
            <v>103000</v>
          </cell>
        </row>
        <row r="131">
          <cell r="AB131" t="str">
            <v>2008</v>
          </cell>
          <cell r="AC131">
            <v>27694584.66</v>
          </cell>
          <cell r="AD131">
            <v>464000</v>
          </cell>
          <cell r="AE131">
            <v>836300</v>
          </cell>
          <cell r="AG131" t="str">
            <v>2020</v>
          </cell>
          <cell r="AH131">
            <v>178800</v>
          </cell>
          <cell r="AI131">
            <v>178800</v>
          </cell>
          <cell r="AJ131">
            <v>178800</v>
          </cell>
        </row>
        <row r="132">
          <cell r="AB132" t="str">
            <v>2011</v>
          </cell>
          <cell r="AC132">
            <v>64499517.75</v>
          </cell>
          <cell r="AD132">
            <v>52502800</v>
          </cell>
          <cell r="AE132">
            <v>44347000</v>
          </cell>
          <cell r="AG132" t="str">
            <v>2021</v>
          </cell>
          <cell r="AH132">
            <v>44000</v>
          </cell>
          <cell r="AI132">
            <v>44000</v>
          </cell>
          <cell r="AJ132">
            <v>44000</v>
          </cell>
        </row>
        <row r="133">
          <cell r="AB133" t="str">
            <v>2012</v>
          </cell>
          <cell r="AC133">
            <v>2287175</v>
          </cell>
          <cell r="AD133">
            <v>287200</v>
          </cell>
          <cell r="AE133">
            <v>500000</v>
          </cell>
          <cell r="AG133" t="str">
            <v>2022</v>
          </cell>
          <cell r="AH133">
            <v>388000</v>
          </cell>
          <cell r="AI133">
            <v>388000</v>
          </cell>
          <cell r="AJ133">
            <v>388000</v>
          </cell>
        </row>
        <row r="134">
          <cell r="AB134" t="str">
            <v>2019</v>
          </cell>
          <cell r="AC134">
            <v>0</v>
          </cell>
          <cell r="AD134">
            <v>103000</v>
          </cell>
          <cell r="AE134">
            <v>63700</v>
          </cell>
          <cell r="AG134" t="str">
            <v>2023</v>
          </cell>
          <cell r="AH134">
            <v>1035700</v>
          </cell>
          <cell r="AI134">
            <v>4853000</v>
          </cell>
          <cell r="AJ134">
            <v>4853000</v>
          </cell>
        </row>
        <row r="135">
          <cell r="AB135" t="str">
            <v>2020</v>
          </cell>
          <cell r="AC135">
            <v>94049.47</v>
          </cell>
          <cell r="AD135">
            <v>218800</v>
          </cell>
          <cell r="AE135">
            <v>115600</v>
          </cell>
          <cell r="AG135" t="str">
            <v>2025</v>
          </cell>
          <cell r="AH135">
            <v>20000000</v>
          </cell>
          <cell r="AI135">
            <v>13000000</v>
          </cell>
          <cell r="AJ135">
            <v>2000000</v>
          </cell>
        </row>
        <row r="136">
          <cell r="AB136" t="str">
            <v>2021</v>
          </cell>
          <cell r="AC136">
            <v>41245</v>
          </cell>
          <cell r="AD136">
            <v>72000</v>
          </cell>
          <cell r="AE136">
            <v>91200</v>
          </cell>
          <cell r="AG136" t="str">
            <v>2102</v>
          </cell>
          <cell r="AH136">
            <v>100000</v>
          </cell>
          <cell r="AI136">
            <v>100000</v>
          </cell>
          <cell r="AJ136">
            <v>100000</v>
          </cell>
        </row>
        <row r="137">
          <cell r="AB137" t="str">
            <v>2022</v>
          </cell>
          <cell r="AC137">
            <v>506105.75</v>
          </cell>
          <cell r="AD137">
            <v>671200</v>
          </cell>
          <cell r="AE137">
            <v>394000</v>
          </cell>
          <cell r="AG137" t="str">
            <v>2202</v>
          </cell>
          <cell r="AH137">
            <v>400000</v>
          </cell>
          <cell r="AI137">
            <v>400000</v>
          </cell>
          <cell r="AJ137">
            <v>400000</v>
          </cell>
        </row>
        <row r="138">
          <cell r="AB138" t="str">
            <v>2023</v>
          </cell>
          <cell r="AC138">
            <v>692913.96000000008</v>
          </cell>
          <cell r="AD138">
            <v>4695900</v>
          </cell>
          <cell r="AE138">
            <v>988700</v>
          </cell>
        </row>
        <row r="139">
          <cell r="AB139" t="str">
            <v>2024</v>
          </cell>
          <cell r="AC139">
            <v>1147812.9599999997</v>
          </cell>
          <cell r="AD139">
            <v>1400100</v>
          </cell>
          <cell r="AE139">
            <v>1499100</v>
          </cell>
        </row>
        <row r="140">
          <cell r="AB140" t="str">
            <v>2025</v>
          </cell>
          <cell r="AC140">
            <v>0</v>
          </cell>
          <cell r="AD140">
            <v>40000000</v>
          </cell>
          <cell r="AE140">
            <v>48850300</v>
          </cell>
        </row>
        <row r="141">
          <cell r="AB141" t="str">
            <v>2026</v>
          </cell>
          <cell r="AC141">
            <v>60300698.75</v>
          </cell>
          <cell r="AD141">
            <v>12042000</v>
          </cell>
          <cell r="AE141">
            <v>32894700</v>
          </cell>
        </row>
        <row r="142">
          <cell r="AB142" t="str">
            <v>2027</v>
          </cell>
          <cell r="AC142">
            <v>0</v>
          </cell>
          <cell r="AD142">
            <v>2000000</v>
          </cell>
          <cell r="AE142">
            <v>1421400</v>
          </cell>
        </row>
        <row r="143">
          <cell r="AB143" t="str">
            <v>2028</v>
          </cell>
          <cell r="AC143">
            <v>3156907.78</v>
          </cell>
          <cell r="AD143">
            <v>5714300</v>
          </cell>
          <cell r="AE143">
            <v>5030500</v>
          </cell>
        </row>
        <row r="144">
          <cell r="AB144" t="str">
            <v>2102</v>
          </cell>
          <cell r="AC144">
            <v>2500000</v>
          </cell>
          <cell r="AD144">
            <v>100000</v>
          </cell>
          <cell r="AE144">
            <v>30000</v>
          </cell>
        </row>
        <row r="145">
          <cell r="AB145" t="str">
            <v>2202</v>
          </cell>
          <cell r="AC145">
            <v>7266226.0999999987</v>
          </cell>
          <cell r="AD145">
            <v>56400000</v>
          </cell>
          <cell r="AE145">
            <v>26600000</v>
          </cell>
        </row>
        <row r="146">
          <cell r="AB146" t="str">
            <v>(blank)</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otal Inflows"/>
      <sheetName val="Sheet1"/>
      <sheetName val="Total Outflows"/>
    </sheetNames>
    <sheetDataSet>
      <sheetData sheetId="0">
        <row r="4">
          <cell r="AD4" t="str">
            <v>0001</v>
          </cell>
          <cell r="AI4" t="str">
            <v>0001</v>
          </cell>
          <cell r="AJ4">
            <v>14303000</v>
          </cell>
          <cell r="AK4">
            <v>15277400</v>
          </cell>
          <cell r="AL4">
            <v>16372000</v>
          </cell>
        </row>
        <row r="5">
          <cell r="AI5" t="str">
            <v>0002</v>
          </cell>
          <cell r="AJ5">
            <v>17953800</v>
          </cell>
          <cell r="AK5">
            <v>19176800</v>
          </cell>
          <cell r="AL5">
            <v>19550900</v>
          </cell>
        </row>
        <row r="6">
          <cell r="AI6" t="str">
            <v>0003</v>
          </cell>
          <cell r="AJ6">
            <v>894100</v>
          </cell>
          <cell r="AK6">
            <v>1061800</v>
          </cell>
          <cell r="AL6">
            <v>1137900</v>
          </cell>
        </row>
        <row r="7">
          <cell r="AI7" t="str">
            <v>0004</v>
          </cell>
          <cell r="AJ7">
            <v>25394800</v>
          </cell>
          <cell r="AK7">
            <v>28406500</v>
          </cell>
          <cell r="AL7">
            <v>30441900</v>
          </cell>
        </row>
        <row r="8">
          <cell r="AI8" t="str">
            <v>0005</v>
          </cell>
          <cell r="AJ8">
            <v>668400</v>
          </cell>
          <cell r="AK8">
            <v>820800</v>
          </cell>
          <cell r="AL8">
            <v>879600</v>
          </cell>
        </row>
        <row r="9">
          <cell r="AI9" t="str">
            <v>0006</v>
          </cell>
          <cell r="AJ9">
            <v>18929400</v>
          </cell>
          <cell r="AK9">
            <v>21180200</v>
          </cell>
          <cell r="AL9">
            <v>21697900</v>
          </cell>
        </row>
        <row r="10">
          <cell r="AI10" t="str">
            <v>0010</v>
          </cell>
          <cell r="AJ10">
            <v>3607700</v>
          </cell>
          <cell r="AK10">
            <v>3853500</v>
          </cell>
          <cell r="AL10">
            <v>4129600</v>
          </cell>
        </row>
        <row r="11">
          <cell r="AI11" t="str">
            <v>0101</v>
          </cell>
          <cell r="AJ11">
            <v>26172300</v>
          </cell>
          <cell r="AK11">
            <v>31373200</v>
          </cell>
          <cell r="AL11">
            <v>32621200</v>
          </cell>
        </row>
        <row r="12">
          <cell r="AI12" t="str">
            <v>0102</v>
          </cell>
          <cell r="AJ12">
            <v>396800</v>
          </cell>
          <cell r="AK12">
            <v>423800</v>
          </cell>
          <cell r="AL12">
            <v>454100</v>
          </cell>
        </row>
        <row r="13">
          <cell r="AI13" t="str">
            <v>0201</v>
          </cell>
          <cell r="AJ13">
            <v>119829200</v>
          </cell>
          <cell r="AK13">
            <v>127992200</v>
          </cell>
          <cell r="AL13">
            <v>135163300</v>
          </cell>
        </row>
        <row r="14">
          <cell r="AI14" t="str">
            <v>0202</v>
          </cell>
          <cell r="AJ14">
            <v>38720500</v>
          </cell>
          <cell r="AK14">
            <v>44836100</v>
          </cell>
          <cell r="AL14">
            <v>46919700</v>
          </cell>
        </row>
        <row r="15">
          <cell r="AI15" t="str">
            <v>0203</v>
          </cell>
          <cell r="AJ15">
            <v>0</v>
          </cell>
          <cell r="AK15">
            <v>0</v>
          </cell>
          <cell r="AL15">
            <v>0</v>
          </cell>
        </row>
        <row r="16">
          <cell r="AI16" t="str">
            <v>0210</v>
          </cell>
          <cell r="AJ16">
            <v>2303600</v>
          </cell>
          <cell r="AK16">
            <v>2460600</v>
          </cell>
          <cell r="AL16">
            <v>2636900</v>
          </cell>
        </row>
        <row r="17">
          <cell r="AI17" t="str">
            <v>0301</v>
          </cell>
          <cell r="AJ17">
            <v>65350600</v>
          </cell>
          <cell r="AK17">
            <v>79415500</v>
          </cell>
          <cell r="AL17">
            <v>83105900</v>
          </cell>
        </row>
        <row r="18">
          <cell r="AI18" t="str">
            <v>0302</v>
          </cell>
          <cell r="AJ18">
            <v>2800</v>
          </cell>
          <cell r="AK18">
            <v>3000</v>
          </cell>
          <cell r="AL18">
            <v>3300</v>
          </cell>
        </row>
        <row r="19">
          <cell r="AI19" t="str">
            <v>0304</v>
          </cell>
          <cell r="AJ19">
            <v>6713200</v>
          </cell>
          <cell r="AK19">
            <v>7170500</v>
          </cell>
          <cell r="AL19">
            <v>7684300</v>
          </cell>
        </row>
        <row r="20">
          <cell r="AI20" t="str">
            <v>0401</v>
          </cell>
          <cell r="AJ20">
            <v>128200</v>
          </cell>
          <cell r="AK20">
            <v>137000</v>
          </cell>
          <cell r="AL20">
            <v>146800</v>
          </cell>
        </row>
        <row r="21">
          <cell r="AI21" t="str">
            <v>0402</v>
          </cell>
          <cell r="AJ21">
            <v>2382900</v>
          </cell>
          <cell r="AK21">
            <v>2545200</v>
          </cell>
          <cell r="AL21">
            <v>2727500</v>
          </cell>
        </row>
        <row r="22">
          <cell r="AI22" t="str">
            <v>0403</v>
          </cell>
          <cell r="AJ22">
            <v>1424600</v>
          </cell>
          <cell r="AK22">
            <v>1521600</v>
          </cell>
          <cell r="AL22">
            <v>1630600</v>
          </cell>
        </row>
        <row r="23">
          <cell r="AI23" t="str">
            <v>0404</v>
          </cell>
          <cell r="AJ23">
            <v>27400</v>
          </cell>
          <cell r="AK23">
            <v>29300</v>
          </cell>
          <cell r="AL23">
            <v>31400</v>
          </cell>
        </row>
        <row r="24">
          <cell r="AI24" t="str">
            <v>0405</v>
          </cell>
          <cell r="AJ24">
            <v>7700</v>
          </cell>
          <cell r="AK24">
            <v>8200</v>
          </cell>
          <cell r="AL24">
            <v>8800</v>
          </cell>
        </row>
        <row r="25">
          <cell r="AI25" t="str">
            <v>0407</v>
          </cell>
          <cell r="AJ25">
            <v>703700</v>
          </cell>
          <cell r="AK25">
            <v>751600</v>
          </cell>
          <cell r="AL25">
            <v>805500</v>
          </cell>
        </row>
        <row r="26">
          <cell r="AI26" t="str">
            <v>0409</v>
          </cell>
          <cell r="AJ26">
            <v>347700</v>
          </cell>
          <cell r="AK26">
            <v>371400</v>
          </cell>
          <cell r="AL26">
            <v>398000</v>
          </cell>
        </row>
        <row r="27">
          <cell r="AI27" t="str">
            <v>0410</v>
          </cell>
          <cell r="AJ27">
            <v>311700</v>
          </cell>
          <cell r="AK27">
            <v>333000</v>
          </cell>
          <cell r="AL27">
            <v>356700</v>
          </cell>
        </row>
        <row r="28">
          <cell r="AI28" t="str">
            <v>0411</v>
          </cell>
          <cell r="AJ28">
            <v>1606900</v>
          </cell>
          <cell r="AK28">
            <v>1709500</v>
          </cell>
          <cell r="AL28">
            <v>1824900</v>
          </cell>
        </row>
        <row r="29">
          <cell r="AI29" t="str">
            <v>0413</v>
          </cell>
          <cell r="AJ29">
            <v>157100</v>
          </cell>
          <cell r="AK29">
            <v>167800</v>
          </cell>
          <cell r="AL29">
            <v>179800</v>
          </cell>
        </row>
        <row r="30">
          <cell r="AI30" t="str">
            <v>0414</v>
          </cell>
          <cell r="AJ30">
            <v>59400</v>
          </cell>
          <cell r="AK30">
            <v>63500</v>
          </cell>
          <cell r="AL30">
            <v>68000</v>
          </cell>
        </row>
        <row r="31">
          <cell r="AI31" t="str">
            <v>0416</v>
          </cell>
          <cell r="AJ31">
            <v>507700</v>
          </cell>
          <cell r="AK31">
            <v>542100</v>
          </cell>
          <cell r="AL31">
            <v>580900</v>
          </cell>
        </row>
        <row r="32">
          <cell r="AI32" t="str">
            <v>0417</v>
          </cell>
          <cell r="AJ32">
            <v>0</v>
          </cell>
          <cell r="AK32">
            <v>0</v>
          </cell>
          <cell r="AL32">
            <v>0</v>
          </cell>
        </row>
        <row r="33">
          <cell r="AI33" t="str">
            <v>0418</v>
          </cell>
          <cell r="AJ33">
            <v>13000</v>
          </cell>
          <cell r="AK33">
            <v>13900</v>
          </cell>
          <cell r="AL33">
            <v>14900</v>
          </cell>
        </row>
        <row r="34">
          <cell r="AI34" t="str">
            <v>0419</v>
          </cell>
          <cell r="AJ34">
            <v>3000</v>
          </cell>
          <cell r="AK34">
            <v>3200</v>
          </cell>
          <cell r="AL34">
            <v>3400</v>
          </cell>
        </row>
        <row r="35">
          <cell r="AI35" t="str">
            <v>0420</v>
          </cell>
          <cell r="AJ35">
            <v>72800</v>
          </cell>
          <cell r="AK35">
            <v>77800</v>
          </cell>
          <cell r="AL35">
            <v>83400</v>
          </cell>
        </row>
        <row r="36">
          <cell r="AI36" t="str">
            <v>0421</v>
          </cell>
          <cell r="AJ36">
            <v>859400</v>
          </cell>
          <cell r="AK36">
            <v>918000</v>
          </cell>
          <cell r="AL36">
            <v>983800</v>
          </cell>
        </row>
        <row r="37">
          <cell r="AI37" t="str">
            <v>0422</v>
          </cell>
          <cell r="AJ37">
            <v>1021900</v>
          </cell>
          <cell r="AK37">
            <v>1091400</v>
          </cell>
          <cell r="AL37">
            <v>1169500</v>
          </cell>
        </row>
        <row r="38">
          <cell r="AI38" t="str">
            <v>0423</v>
          </cell>
          <cell r="AJ38">
            <v>41400</v>
          </cell>
          <cell r="AK38">
            <v>44200</v>
          </cell>
          <cell r="AL38">
            <v>47400</v>
          </cell>
        </row>
        <row r="39">
          <cell r="AI39" t="str">
            <v>0424</v>
          </cell>
          <cell r="AJ39">
            <v>1178000</v>
          </cell>
          <cell r="AK39">
            <v>1251500</v>
          </cell>
          <cell r="AL39">
            <v>1333900</v>
          </cell>
        </row>
        <row r="40">
          <cell r="AI40" t="str">
            <v>0425</v>
          </cell>
          <cell r="AJ40">
            <v>4300</v>
          </cell>
          <cell r="AK40">
            <v>4600</v>
          </cell>
          <cell r="AL40">
            <v>4900</v>
          </cell>
        </row>
        <row r="41">
          <cell r="AI41" t="str">
            <v>0426</v>
          </cell>
          <cell r="AJ41">
            <v>322600</v>
          </cell>
          <cell r="AK41">
            <v>344600</v>
          </cell>
          <cell r="AL41">
            <v>369300</v>
          </cell>
        </row>
        <row r="42">
          <cell r="AI42" t="str">
            <v>0427</v>
          </cell>
          <cell r="AJ42">
            <v>6600</v>
          </cell>
          <cell r="AK42">
            <v>7000</v>
          </cell>
          <cell r="AL42">
            <v>7500</v>
          </cell>
        </row>
        <row r="43">
          <cell r="AI43" t="str">
            <v>0428</v>
          </cell>
          <cell r="AJ43">
            <v>197200</v>
          </cell>
          <cell r="AK43">
            <v>210700</v>
          </cell>
          <cell r="AL43">
            <v>225800</v>
          </cell>
        </row>
        <row r="44">
          <cell r="AI44" t="str">
            <v>0429</v>
          </cell>
          <cell r="AJ44">
            <v>418700</v>
          </cell>
          <cell r="AK44">
            <v>447300</v>
          </cell>
          <cell r="AL44">
            <v>479300</v>
          </cell>
        </row>
        <row r="45">
          <cell r="AI45" t="str">
            <v>0430</v>
          </cell>
          <cell r="AJ45">
            <v>94300</v>
          </cell>
          <cell r="AK45">
            <v>100800</v>
          </cell>
          <cell r="AL45">
            <v>108000</v>
          </cell>
        </row>
        <row r="46">
          <cell r="AI46" t="str">
            <v>0431</v>
          </cell>
          <cell r="AJ46">
            <v>54200</v>
          </cell>
          <cell r="AK46">
            <v>57900</v>
          </cell>
          <cell r="AL46">
            <v>62100</v>
          </cell>
        </row>
        <row r="47">
          <cell r="AI47" t="str">
            <v>0432</v>
          </cell>
          <cell r="AJ47">
            <v>548900</v>
          </cell>
          <cell r="AK47">
            <v>586300</v>
          </cell>
          <cell r="AL47">
            <v>628400</v>
          </cell>
        </row>
        <row r="48">
          <cell r="AI48" t="str">
            <v>0433</v>
          </cell>
          <cell r="AJ48">
            <v>1556800</v>
          </cell>
          <cell r="AK48">
            <v>1662800</v>
          </cell>
          <cell r="AL48">
            <v>1781800</v>
          </cell>
        </row>
        <row r="49">
          <cell r="AI49" t="str">
            <v>0435</v>
          </cell>
          <cell r="AJ49">
            <v>342100</v>
          </cell>
          <cell r="AK49">
            <v>365400</v>
          </cell>
          <cell r="AL49">
            <v>391600</v>
          </cell>
        </row>
        <row r="50">
          <cell r="AI50" t="str">
            <v>0436</v>
          </cell>
          <cell r="AJ50">
            <v>273800</v>
          </cell>
          <cell r="AK50">
            <v>292400</v>
          </cell>
          <cell r="AL50">
            <v>313400</v>
          </cell>
        </row>
        <row r="51">
          <cell r="AI51" t="str">
            <v>0437</v>
          </cell>
          <cell r="AJ51">
            <v>44500</v>
          </cell>
          <cell r="AK51">
            <v>47600</v>
          </cell>
          <cell r="AL51">
            <v>51000</v>
          </cell>
        </row>
        <row r="52">
          <cell r="AI52" t="str">
            <v>0438</v>
          </cell>
          <cell r="AJ52">
            <v>10900</v>
          </cell>
          <cell r="AK52">
            <v>11600</v>
          </cell>
          <cell r="AL52">
            <v>12400</v>
          </cell>
        </row>
        <row r="53">
          <cell r="AI53" t="str">
            <v>0439</v>
          </cell>
          <cell r="AJ53">
            <v>312600</v>
          </cell>
          <cell r="AK53">
            <v>333900</v>
          </cell>
          <cell r="AL53">
            <v>357800</v>
          </cell>
        </row>
        <row r="54">
          <cell r="AI54" t="str">
            <v>0440</v>
          </cell>
          <cell r="AJ54">
            <v>16300</v>
          </cell>
          <cell r="AK54">
            <v>17400</v>
          </cell>
          <cell r="AL54">
            <v>18600</v>
          </cell>
        </row>
        <row r="55">
          <cell r="AI55" t="str">
            <v>0441</v>
          </cell>
          <cell r="AJ55">
            <v>772300</v>
          </cell>
          <cell r="AK55">
            <v>824900</v>
          </cell>
          <cell r="AL55">
            <v>884000</v>
          </cell>
        </row>
        <row r="56">
          <cell r="AI56" t="str">
            <v>0442</v>
          </cell>
          <cell r="AJ56">
            <v>288200</v>
          </cell>
          <cell r="AK56">
            <v>307900</v>
          </cell>
          <cell r="AL56">
            <v>329900</v>
          </cell>
        </row>
        <row r="57">
          <cell r="AI57" t="str">
            <v>0443</v>
          </cell>
          <cell r="AJ57">
            <v>142000</v>
          </cell>
          <cell r="AK57">
            <v>151700</v>
          </cell>
          <cell r="AL57">
            <v>162500</v>
          </cell>
        </row>
        <row r="58">
          <cell r="AI58" t="str">
            <v>0444</v>
          </cell>
          <cell r="AJ58">
            <v>45700</v>
          </cell>
          <cell r="AK58">
            <v>48800</v>
          </cell>
          <cell r="AL58">
            <v>52300</v>
          </cell>
        </row>
        <row r="59">
          <cell r="AI59" t="str">
            <v>0445</v>
          </cell>
          <cell r="AJ59">
            <v>992600</v>
          </cell>
          <cell r="AK59">
            <v>1060000</v>
          </cell>
          <cell r="AL59">
            <v>1136000</v>
          </cell>
        </row>
        <row r="60">
          <cell r="AI60" t="str">
            <v>0446</v>
          </cell>
          <cell r="AJ60">
            <v>71800</v>
          </cell>
          <cell r="AK60">
            <v>76800</v>
          </cell>
          <cell r="AL60">
            <v>82300</v>
          </cell>
        </row>
        <row r="61">
          <cell r="AI61" t="str">
            <v>0447</v>
          </cell>
          <cell r="AJ61">
            <v>17600</v>
          </cell>
          <cell r="AK61">
            <v>18800</v>
          </cell>
          <cell r="AL61">
            <v>20200</v>
          </cell>
        </row>
        <row r="62">
          <cell r="AI62" t="str">
            <v>0448</v>
          </cell>
          <cell r="AJ62">
            <v>68700</v>
          </cell>
          <cell r="AK62">
            <v>73400</v>
          </cell>
          <cell r="AL62">
            <v>78600</v>
          </cell>
        </row>
        <row r="63">
          <cell r="AI63" t="str">
            <v>0449</v>
          </cell>
          <cell r="AJ63">
            <v>1410600</v>
          </cell>
          <cell r="AK63">
            <v>1506700</v>
          </cell>
          <cell r="AL63">
            <v>1614700</v>
          </cell>
        </row>
        <row r="64">
          <cell r="AI64" t="str">
            <v>0451</v>
          </cell>
          <cell r="AJ64">
            <v>800</v>
          </cell>
          <cell r="AK64">
            <v>900</v>
          </cell>
          <cell r="AL64">
            <v>900</v>
          </cell>
        </row>
        <row r="65">
          <cell r="AI65" t="str">
            <v>0452</v>
          </cell>
          <cell r="AJ65">
            <v>147500</v>
          </cell>
          <cell r="AK65">
            <v>157600</v>
          </cell>
          <cell r="AL65">
            <v>168900</v>
          </cell>
        </row>
        <row r="66">
          <cell r="AI66" t="str">
            <v>0453</v>
          </cell>
          <cell r="AJ66">
            <v>881700</v>
          </cell>
          <cell r="AK66">
            <v>941700</v>
          </cell>
          <cell r="AL66">
            <v>1009300</v>
          </cell>
        </row>
        <row r="67">
          <cell r="AI67" t="str">
            <v>0454</v>
          </cell>
          <cell r="AJ67">
            <v>1657900</v>
          </cell>
          <cell r="AK67">
            <v>1770900</v>
          </cell>
          <cell r="AL67">
            <v>1897800</v>
          </cell>
        </row>
        <row r="68">
          <cell r="AI68" t="str">
            <v>0455</v>
          </cell>
          <cell r="AJ68">
            <v>44600</v>
          </cell>
          <cell r="AK68">
            <v>47600</v>
          </cell>
          <cell r="AL68">
            <v>51100</v>
          </cell>
        </row>
        <row r="69">
          <cell r="AI69" t="str">
            <v>0456</v>
          </cell>
          <cell r="AJ69">
            <v>2300</v>
          </cell>
          <cell r="AK69">
            <v>2400</v>
          </cell>
          <cell r="AL69">
            <v>2600</v>
          </cell>
        </row>
        <row r="70">
          <cell r="AI70" t="str">
            <v>0457</v>
          </cell>
          <cell r="AJ70">
            <v>60700</v>
          </cell>
          <cell r="AK70">
            <v>64800</v>
          </cell>
          <cell r="AL70">
            <v>69500</v>
          </cell>
        </row>
        <row r="71">
          <cell r="AI71" t="str">
            <v>0458</v>
          </cell>
          <cell r="AJ71">
            <v>30400</v>
          </cell>
          <cell r="AK71">
            <v>32400</v>
          </cell>
          <cell r="AL71">
            <v>34700</v>
          </cell>
        </row>
        <row r="72">
          <cell r="AI72" t="str">
            <v>0459</v>
          </cell>
          <cell r="AJ72">
            <v>63400</v>
          </cell>
          <cell r="AK72">
            <v>67700</v>
          </cell>
          <cell r="AL72">
            <v>72600</v>
          </cell>
        </row>
        <row r="73">
          <cell r="AI73" t="str">
            <v>0460</v>
          </cell>
          <cell r="AJ73">
            <v>144900</v>
          </cell>
          <cell r="AK73">
            <v>154800</v>
          </cell>
          <cell r="AL73">
            <v>165800</v>
          </cell>
        </row>
        <row r="74">
          <cell r="AI74" t="str">
            <v>0462</v>
          </cell>
          <cell r="AJ74">
            <v>3307400</v>
          </cell>
          <cell r="AK74">
            <v>3519000</v>
          </cell>
          <cell r="AL74">
            <v>3757000</v>
          </cell>
        </row>
        <row r="75">
          <cell r="AI75" t="str">
            <v>0463</v>
          </cell>
          <cell r="AJ75">
            <v>2845500</v>
          </cell>
          <cell r="AK75">
            <v>3025700</v>
          </cell>
          <cell r="AL75">
            <v>3228200</v>
          </cell>
        </row>
        <row r="76">
          <cell r="AI76" t="str">
            <v>0464</v>
          </cell>
          <cell r="AJ76">
            <v>2909100</v>
          </cell>
          <cell r="AK76">
            <v>3093700</v>
          </cell>
          <cell r="AL76">
            <v>3300900</v>
          </cell>
        </row>
        <row r="77">
          <cell r="AI77" t="str">
            <v>0467</v>
          </cell>
          <cell r="AJ77">
            <v>82100</v>
          </cell>
          <cell r="AK77">
            <v>87700</v>
          </cell>
          <cell r="AL77">
            <v>94000</v>
          </cell>
        </row>
        <row r="78">
          <cell r="AI78" t="str">
            <v>0468</v>
          </cell>
          <cell r="AJ78">
            <v>1200</v>
          </cell>
          <cell r="AK78">
            <v>1300</v>
          </cell>
          <cell r="AL78">
            <v>1300</v>
          </cell>
        </row>
        <row r="79">
          <cell r="AI79" t="str">
            <v>0469</v>
          </cell>
          <cell r="AJ79">
            <v>1411300</v>
          </cell>
          <cell r="AK79">
            <v>1425700</v>
          </cell>
          <cell r="AL79">
            <v>1441900</v>
          </cell>
        </row>
        <row r="80">
          <cell r="AI80" t="str">
            <v>0470</v>
          </cell>
          <cell r="AJ80">
            <v>6700</v>
          </cell>
          <cell r="AK80">
            <v>7100</v>
          </cell>
          <cell r="AL80">
            <v>7600</v>
          </cell>
        </row>
        <row r="81">
          <cell r="AI81" t="str">
            <v>0471</v>
          </cell>
          <cell r="AJ81">
            <v>4000</v>
          </cell>
          <cell r="AK81">
            <v>4300</v>
          </cell>
          <cell r="AL81">
            <v>4600</v>
          </cell>
        </row>
        <row r="82">
          <cell r="AI82" t="str">
            <v>0472</v>
          </cell>
          <cell r="AJ82">
            <v>108900</v>
          </cell>
          <cell r="AK82">
            <v>116300</v>
          </cell>
          <cell r="AL82">
            <v>124600</v>
          </cell>
        </row>
        <row r="83">
          <cell r="AI83" t="str">
            <v>0474</v>
          </cell>
          <cell r="AJ83">
            <v>209000</v>
          </cell>
          <cell r="AK83">
            <v>223200</v>
          </cell>
          <cell r="AL83">
            <v>239200</v>
          </cell>
        </row>
        <row r="84">
          <cell r="AI84" t="str">
            <v>0475</v>
          </cell>
          <cell r="AJ84">
            <v>8100</v>
          </cell>
          <cell r="AK84">
            <v>8600</v>
          </cell>
          <cell r="AL84">
            <v>9200</v>
          </cell>
        </row>
        <row r="85">
          <cell r="AI85" t="str">
            <v>0476</v>
          </cell>
          <cell r="AJ85">
            <v>200</v>
          </cell>
          <cell r="AK85">
            <v>200</v>
          </cell>
          <cell r="AL85">
            <v>200</v>
          </cell>
        </row>
        <row r="86">
          <cell r="AI86" t="str">
            <v>0479</v>
          </cell>
          <cell r="AJ86">
            <v>115200</v>
          </cell>
          <cell r="AK86">
            <v>123100</v>
          </cell>
          <cell r="AL86">
            <v>131900</v>
          </cell>
        </row>
        <row r="87">
          <cell r="AI87" t="str">
            <v>0480</v>
          </cell>
          <cell r="AJ87">
            <v>181200</v>
          </cell>
          <cell r="AK87">
            <v>193500</v>
          </cell>
          <cell r="AL87">
            <v>207400</v>
          </cell>
        </row>
        <row r="88">
          <cell r="AI88" t="str">
            <v>0481</v>
          </cell>
          <cell r="AJ88">
            <v>212500</v>
          </cell>
          <cell r="AK88">
            <v>227000</v>
          </cell>
          <cell r="AL88">
            <v>243200</v>
          </cell>
        </row>
        <row r="89">
          <cell r="AI89" t="str">
            <v>0483</v>
          </cell>
          <cell r="AJ89">
            <v>860800</v>
          </cell>
          <cell r="AK89">
            <v>919500</v>
          </cell>
          <cell r="AL89">
            <v>985400</v>
          </cell>
        </row>
        <row r="90">
          <cell r="AI90" t="str">
            <v>0489</v>
          </cell>
          <cell r="AJ90">
            <v>1668600</v>
          </cell>
          <cell r="AK90">
            <v>1782300</v>
          </cell>
          <cell r="AL90">
            <v>1910000</v>
          </cell>
        </row>
        <row r="91">
          <cell r="AI91" t="str">
            <v>0490</v>
          </cell>
          <cell r="AJ91">
            <v>43400</v>
          </cell>
          <cell r="AK91">
            <v>46400</v>
          </cell>
          <cell r="AL91">
            <v>49700</v>
          </cell>
        </row>
        <row r="92">
          <cell r="AI92" t="str">
            <v>0493</v>
          </cell>
          <cell r="AJ92">
            <v>357300</v>
          </cell>
          <cell r="AK92">
            <v>380000</v>
          </cell>
          <cell r="AL92">
            <v>404900</v>
          </cell>
        </row>
        <row r="93">
          <cell r="AI93" t="str">
            <v>0495</v>
          </cell>
          <cell r="AJ93">
            <v>224600</v>
          </cell>
          <cell r="AK93">
            <v>239900</v>
          </cell>
          <cell r="AL93">
            <v>257100</v>
          </cell>
        </row>
        <row r="94">
          <cell r="AI94" t="str">
            <v>0496</v>
          </cell>
          <cell r="AJ94">
            <v>46300</v>
          </cell>
          <cell r="AK94">
            <v>49400</v>
          </cell>
          <cell r="AL94">
            <v>53000</v>
          </cell>
        </row>
        <row r="95">
          <cell r="AI95" t="str">
            <v>0497</v>
          </cell>
          <cell r="AJ95">
            <v>0</v>
          </cell>
          <cell r="AK95">
            <v>0</v>
          </cell>
          <cell r="AL95">
            <v>0</v>
          </cell>
        </row>
        <row r="96">
          <cell r="AI96" t="str">
            <v>0498</v>
          </cell>
          <cell r="AJ96">
            <v>8500</v>
          </cell>
          <cell r="AK96">
            <v>9100</v>
          </cell>
          <cell r="AL96">
            <v>9800</v>
          </cell>
        </row>
        <row r="97">
          <cell r="AI97" t="str">
            <v>0499</v>
          </cell>
          <cell r="AJ97">
            <v>3600</v>
          </cell>
          <cell r="AK97">
            <v>3900</v>
          </cell>
          <cell r="AL97">
            <v>4200</v>
          </cell>
        </row>
        <row r="98">
          <cell r="AI98" t="str">
            <v>0501</v>
          </cell>
          <cell r="AJ98">
            <v>1543400</v>
          </cell>
          <cell r="AK98">
            <v>1648500</v>
          </cell>
          <cell r="AL98">
            <v>1766700</v>
          </cell>
        </row>
        <row r="99">
          <cell r="AI99" t="str">
            <v>0502</v>
          </cell>
          <cell r="AJ99">
            <v>74700</v>
          </cell>
          <cell r="AK99">
            <v>83000</v>
          </cell>
          <cell r="AL99">
            <v>83000</v>
          </cell>
        </row>
        <row r="100">
          <cell r="AI100" t="str">
            <v>0504</v>
          </cell>
          <cell r="AJ100">
            <v>523000</v>
          </cell>
          <cell r="AK100">
            <v>608000</v>
          </cell>
          <cell r="AL100">
            <v>700000</v>
          </cell>
        </row>
        <row r="101">
          <cell r="AI101" t="str">
            <v>0511</v>
          </cell>
          <cell r="AJ101">
            <v>0</v>
          </cell>
          <cell r="AK101">
            <v>0</v>
          </cell>
          <cell r="AL101">
            <v>0</v>
          </cell>
        </row>
        <row r="102">
          <cell r="AI102" t="str">
            <v>0512</v>
          </cell>
          <cell r="AJ102">
            <v>6599100</v>
          </cell>
          <cell r="AK102">
            <v>6980500</v>
          </cell>
          <cell r="AL102">
            <v>7409000</v>
          </cell>
        </row>
        <row r="103">
          <cell r="AI103" t="str">
            <v>0513</v>
          </cell>
          <cell r="AJ103">
            <v>21000000</v>
          </cell>
          <cell r="AK103">
            <v>22986100</v>
          </cell>
          <cell r="AL103">
            <v>23848100</v>
          </cell>
        </row>
        <row r="104">
          <cell r="AI104" t="str">
            <v>0521</v>
          </cell>
          <cell r="AJ104">
            <v>906100</v>
          </cell>
          <cell r="AK104">
            <v>967800</v>
          </cell>
          <cell r="AL104">
            <v>1037200</v>
          </cell>
        </row>
        <row r="105">
          <cell r="AI105" t="str">
            <v>0550</v>
          </cell>
          <cell r="AJ105">
            <v>2892800</v>
          </cell>
          <cell r="AK105">
            <v>3012400</v>
          </cell>
          <cell r="AL105">
            <v>3171600</v>
          </cell>
        </row>
        <row r="106">
          <cell r="AI106" t="str">
            <v>0601</v>
          </cell>
          <cell r="AJ106">
            <v>129200</v>
          </cell>
          <cell r="AK106">
            <v>138000</v>
          </cell>
          <cell r="AL106">
            <v>147900</v>
          </cell>
        </row>
        <row r="107">
          <cell r="AI107" t="str">
            <v>0699</v>
          </cell>
          <cell r="AJ107">
            <v>849600</v>
          </cell>
          <cell r="AK107">
            <v>907500</v>
          </cell>
          <cell r="AL107">
            <v>972500</v>
          </cell>
        </row>
        <row r="108">
          <cell r="AI108" t="str">
            <v>0702</v>
          </cell>
          <cell r="AJ108">
            <v>3362800</v>
          </cell>
          <cell r="AK108">
            <v>262800</v>
          </cell>
          <cell r="AL108">
            <v>262800</v>
          </cell>
        </row>
        <row r="109">
          <cell r="AI109" t="str">
            <v>0704</v>
          </cell>
          <cell r="AJ109">
            <v>10508000</v>
          </cell>
          <cell r="AK109">
            <v>108000</v>
          </cell>
          <cell r="AL109">
            <v>108000</v>
          </cell>
        </row>
        <row r="110">
          <cell r="AI110" t="str">
            <v>0730</v>
          </cell>
          <cell r="AJ110">
            <v>34872000</v>
          </cell>
          <cell r="AK110">
            <v>21100000</v>
          </cell>
          <cell r="AL110">
            <v>5508000</v>
          </cell>
        </row>
      </sheetData>
      <sheetData sheetId="1"/>
      <sheetData sheetId="2">
        <row r="4">
          <cell r="AE4" t="str">
            <v>1001</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tal Inflows"/>
      <sheetName val="Total Outflows"/>
      <sheetName val="Summary"/>
      <sheetName val="Sheet1"/>
      <sheetName val="GFS 201617-201718 monthly (2)"/>
    </sheetNames>
    <sheetDataSet>
      <sheetData sheetId="0" refreshError="1">
        <row r="473">
          <cell r="I473" t="str">
            <v>0868</v>
          </cell>
          <cell r="J473" t="str">
            <v>United National Development Program</v>
          </cell>
        </row>
        <row r="474">
          <cell r="I474" t="str">
            <v>0897</v>
          </cell>
          <cell r="J474" t="str">
            <v>Other Donor</v>
          </cell>
        </row>
        <row r="475">
          <cell r="I475" t="str">
            <v>0889</v>
          </cell>
          <cell r="J475" t="str">
            <v>International Organisation for Migration</v>
          </cell>
        </row>
        <row r="476">
          <cell r="I476" t="str">
            <v>0811</v>
          </cell>
          <cell r="J476" t="str">
            <v>Australian Defence Cooperation</v>
          </cell>
        </row>
        <row r="477">
          <cell r="I477" t="str">
            <v>0822</v>
          </cell>
          <cell r="J477" t="str">
            <v>New Zealand Bilateral</v>
          </cell>
        </row>
        <row r="478">
          <cell r="I478" t="str">
            <v>0826</v>
          </cell>
          <cell r="J478" t="str">
            <v>USA Government</v>
          </cell>
        </row>
        <row r="479">
          <cell r="I479" t="str">
            <v>0811</v>
          </cell>
          <cell r="J479" t="str">
            <v>Australian Defence Cooperation</v>
          </cell>
        </row>
        <row r="480">
          <cell r="I480" t="str">
            <v>0829</v>
          </cell>
          <cell r="J480" t="str">
            <v>People's Republic of China</v>
          </cell>
        </row>
        <row r="481">
          <cell r="I481" t="str">
            <v>0829</v>
          </cell>
          <cell r="J481" t="str">
            <v>People's Republic of China</v>
          </cell>
        </row>
        <row r="482">
          <cell r="I482" t="str">
            <v>0811</v>
          </cell>
          <cell r="J482" t="str">
            <v>Australian Defence Cooperation</v>
          </cell>
        </row>
        <row r="483">
          <cell r="I483" t="str">
            <v>0811</v>
          </cell>
          <cell r="J483" t="str">
            <v>Australian Defence Cooperation</v>
          </cell>
        </row>
        <row r="484">
          <cell r="I484" t="str">
            <v>0811</v>
          </cell>
          <cell r="J484" t="str">
            <v>Australian Defence Cooperation</v>
          </cell>
        </row>
        <row r="485">
          <cell r="I485" t="str">
            <v>0811</v>
          </cell>
          <cell r="J485" t="str">
            <v>Australian Defence Cooperation</v>
          </cell>
        </row>
        <row r="486">
          <cell r="I486" t="str">
            <v>0897</v>
          </cell>
          <cell r="J486" t="str">
            <v>Other Donor</v>
          </cell>
        </row>
        <row r="487">
          <cell r="I487" t="str">
            <v>0850</v>
          </cell>
          <cell r="J487" t="str">
            <v>Asian Development Bank (ADB)</v>
          </cell>
        </row>
        <row r="488">
          <cell r="I488" t="str">
            <v>0863</v>
          </cell>
          <cell r="J488" t="str">
            <v>European Union</v>
          </cell>
        </row>
        <row r="489">
          <cell r="I489" t="str">
            <v>0863</v>
          </cell>
          <cell r="J489" t="str">
            <v>European Union</v>
          </cell>
        </row>
        <row r="490">
          <cell r="I490" t="str">
            <v>0863</v>
          </cell>
          <cell r="J490" t="str">
            <v>European Union</v>
          </cell>
        </row>
        <row r="491">
          <cell r="I491" t="str">
            <v>0863</v>
          </cell>
          <cell r="J491" t="str">
            <v>European Union</v>
          </cell>
        </row>
        <row r="492">
          <cell r="I492" t="str">
            <v>0863</v>
          </cell>
          <cell r="J492" t="str">
            <v>European Union</v>
          </cell>
        </row>
        <row r="493">
          <cell r="I493" t="str">
            <v>0852</v>
          </cell>
          <cell r="J493" t="str">
            <v>World Bank/International Development Agency (IDA)</v>
          </cell>
        </row>
        <row r="494">
          <cell r="I494" t="str">
            <v>0863</v>
          </cell>
          <cell r="J494" t="str">
            <v>European Union</v>
          </cell>
        </row>
        <row r="495">
          <cell r="I495" t="str">
            <v>0863</v>
          </cell>
          <cell r="J495" t="str">
            <v>European Union</v>
          </cell>
        </row>
        <row r="496">
          <cell r="I496" t="str">
            <v>0863</v>
          </cell>
          <cell r="J496" t="str">
            <v>European Union</v>
          </cell>
        </row>
        <row r="497">
          <cell r="I497" t="str">
            <v>0863</v>
          </cell>
          <cell r="J497" t="str">
            <v>European Union</v>
          </cell>
        </row>
        <row r="498">
          <cell r="I498" t="str">
            <v>0850</v>
          </cell>
          <cell r="J498" t="str">
            <v>Asian Development Bank (ADB)</v>
          </cell>
        </row>
        <row r="499">
          <cell r="I499" t="str">
            <v>0810</v>
          </cell>
          <cell r="J499" t="str">
            <v>Australia Bilateral Assistance</v>
          </cell>
        </row>
        <row r="500">
          <cell r="I500" t="str">
            <v>0850</v>
          </cell>
          <cell r="J500" t="str">
            <v>Asian Development Bank (ADB)</v>
          </cell>
        </row>
        <row r="501">
          <cell r="I501" t="str">
            <v>0868</v>
          </cell>
          <cell r="J501" t="str">
            <v>United National Development Program</v>
          </cell>
        </row>
        <row r="502">
          <cell r="I502" t="str">
            <v>0863</v>
          </cell>
          <cell r="J502" t="str">
            <v>European Union</v>
          </cell>
        </row>
        <row r="503">
          <cell r="I503" t="str">
            <v>0810</v>
          </cell>
          <cell r="J503" t="str">
            <v>Australia Bilateral Assistance</v>
          </cell>
        </row>
        <row r="504">
          <cell r="I504" t="str">
            <v>0863</v>
          </cell>
          <cell r="J504" t="str">
            <v>European Union</v>
          </cell>
        </row>
        <row r="505">
          <cell r="I505" t="str">
            <v>0817</v>
          </cell>
          <cell r="J505" t="str">
            <v>Japan - JICA</v>
          </cell>
        </row>
        <row r="506">
          <cell r="I506" t="str">
            <v>0850</v>
          </cell>
          <cell r="J506" t="str">
            <v>Asian Development Bank (ADB)</v>
          </cell>
        </row>
        <row r="507">
          <cell r="I507" t="str">
            <v>0863</v>
          </cell>
          <cell r="J507" t="str">
            <v>European Union</v>
          </cell>
        </row>
        <row r="508">
          <cell r="I508" t="str">
            <v>0852</v>
          </cell>
          <cell r="J508" t="str">
            <v>World Bank/International Development Agency (IDA)</v>
          </cell>
        </row>
        <row r="509">
          <cell r="I509" t="str">
            <v>0897</v>
          </cell>
          <cell r="J509" t="str">
            <v>Other Donor</v>
          </cell>
        </row>
        <row r="510">
          <cell r="I510" t="str">
            <v>0817</v>
          </cell>
          <cell r="J510" t="str">
            <v>Japan - JICA</v>
          </cell>
        </row>
        <row r="511">
          <cell r="I511" t="str">
            <v>0810</v>
          </cell>
          <cell r="J511" t="str">
            <v>Australia Bilateral Assistance</v>
          </cell>
        </row>
        <row r="512">
          <cell r="I512" t="str">
            <v>0893</v>
          </cell>
          <cell r="J512" t="str">
            <v>Local Contributions</v>
          </cell>
        </row>
        <row r="513">
          <cell r="I513" t="str">
            <v>0834</v>
          </cell>
          <cell r="J513" t="str">
            <v>Korean Fund</v>
          </cell>
        </row>
        <row r="514">
          <cell r="I514" t="str">
            <v>0863</v>
          </cell>
          <cell r="J514" t="str">
            <v>European Union</v>
          </cell>
        </row>
        <row r="515">
          <cell r="I515" t="str">
            <v>0850</v>
          </cell>
          <cell r="J515" t="str">
            <v>Asian Development Bank (ADB)</v>
          </cell>
        </row>
        <row r="516">
          <cell r="I516" t="str">
            <v>0863</v>
          </cell>
          <cell r="J516" t="str">
            <v>European Union</v>
          </cell>
        </row>
        <row r="517">
          <cell r="I517" t="str">
            <v>0852</v>
          </cell>
          <cell r="J517" t="str">
            <v>World Bank/International Development Agency (IDA)</v>
          </cell>
        </row>
        <row r="518">
          <cell r="I518" t="str">
            <v>0894</v>
          </cell>
          <cell r="J518" t="str">
            <v>Disaster Donors</v>
          </cell>
        </row>
        <row r="519">
          <cell r="I519" t="str">
            <v>0863</v>
          </cell>
          <cell r="J519" t="str">
            <v>European Union</v>
          </cell>
        </row>
        <row r="520">
          <cell r="I520" t="str">
            <v>0863</v>
          </cell>
          <cell r="J520" t="str">
            <v>European Union</v>
          </cell>
        </row>
        <row r="521">
          <cell r="I521" t="str">
            <v>0850</v>
          </cell>
          <cell r="J521" t="str">
            <v>Asian Development Bank (ADB)</v>
          </cell>
        </row>
        <row r="522">
          <cell r="I522" t="str">
            <v>0873</v>
          </cell>
          <cell r="J522" t="str">
            <v>International Labour Organisation</v>
          </cell>
        </row>
        <row r="523">
          <cell r="I523" t="str">
            <v>0850</v>
          </cell>
          <cell r="J523" t="str">
            <v>Asian Development Bank (ADB)</v>
          </cell>
        </row>
        <row r="524">
          <cell r="I524" t="str">
            <v>0850</v>
          </cell>
          <cell r="J524" t="str">
            <v>Asian Development Bank (ADB)</v>
          </cell>
        </row>
        <row r="525">
          <cell r="I525" t="str">
            <v>0850</v>
          </cell>
          <cell r="J525" t="str">
            <v>Asian Development Bank (ADB)</v>
          </cell>
        </row>
        <row r="526">
          <cell r="I526" t="str">
            <v>0822</v>
          </cell>
          <cell r="J526" t="str">
            <v>New Zealand Bilateral</v>
          </cell>
        </row>
        <row r="527">
          <cell r="I527" t="str">
            <v>0820</v>
          </cell>
          <cell r="J527" t="str">
            <v>Pooled Funds - Australia &amp; NZ</v>
          </cell>
        </row>
        <row r="528">
          <cell r="I528" t="str">
            <v>0822</v>
          </cell>
          <cell r="J528" t="str">
            <v>New Zealand Bilateral</v>
          </cell>
        </row>
        <row r="529">
          <cell r="I529" t="str">
            <v>0820</v>
          </cell>
          <cell r="J529" t="str">
            <v>Pooled Funds - Australia &amp; NZ</v>
          </cell>
        </row>
        <row r="530">
          <cell r="I530" t="str">
            <v>0820</v>
          </cell>
          <cell r="J530" t="str">
            <v>Pooled Funds - Australia &amp; NZ</v>
          </cell>
        </row>
        <row r="531">
          <cell r="I531" t="str">
            <v>0820</v>
          </cell>
          <cell r="J531" t="str">
            <v>Pooled Funds - Australia &amp; NZ</v>
          </cell>
        </row>
        <row r="532">
          <cell r="I532" t="str">
            <v>0820</v>
          </cell>
          <cell r="J532" t="str">
            <v>Pooled Funds - Australia &amp; NZ</v>
          </cell>
        </row>
        <row r="533">
          <cell r="I533" t="str">
            <v>0820</v>
          </cell>
          <cell r="J533" t="str">
            <v>Pooled Funds - Australia &amp; NZ</v>
          </cell>
        </row>
        <row r="534">
          <cell r="I534" t="str">
            <v>0820</v>
          </cell>
          <cell r="J534" t="str">
            <v>Pooled Funds - Australia &amp; NZ</v>
          </cell>
        </row>
        <row r="535">
          <cell r="I535" t="str">
            <v>0820</v>
          </cell>
          <cell r="J535" t="str">
            <v>Pooled Funds - Australia &amp; NZ</v>
          </cell>
        </row>
        <row r="536">
          <cell r="I536" t="str">
            <v>0820</v>
          </cell>
          <cell r="J536" t="str">
            <v>Pooled Funds - Australia &amp; NZ</v>
          </cell>
        </row>
        <row r="537">
          <cell r="I537" t="str">
            <v>0820</v>
          </cell>
          <cell r="J537" t="str">
            <v>Pooled Funds - Australia &amp; NZ</v>
          </cell>
        </row>
        <row r="538">
          <cell r="I538" t="str">
            <v>0820</v>
          </cell>
          <cell r="J538" t="str">
            <v>Pooled Funds - Australia &amp; NZ</v>
          </cell>
        </row>
        <row r="539">
          <cell r="I539" t="str">
            <v>0820</v>
          </cell>
          <cell r="J539" t="str">
            <v>Pooled Funds - Australia &amp; NZ</v>
          </cell>
        </row>
        <row r="540">
          <cell r="I540" t="str">
            <v>0820</v>
          </cell>
          <cell r="J540" t="str">
            <v>Pooled Funds - Australia &amp; NZ</v>
          </cell>
        </row>
        <row r="541">
          <cell r="I541" t="str">
            <v>0820</v>
          </cell>
          <cell r="J541" t="str">
            <v>Pooled Funds - Australia &amp; NZ</v>
          </cell>
        </row>
        <row r="542">
          <cell r="I542" t="str">
            <v>0820</v>
          </cell>
          <cell r="J542" t="str">
            <v>Pooled Funds - Australia &amp; NZ</v>
          </cell>
        </row>
        <row r="543">
          <cell r="I543" t="str">
            <v>0820</v>
          </cell>
          <cell r="J543" t="str">
            <v>Pooled Funds - Australia &amp; NZ</v>
          </cell>
        </row>
        <row r="544">
          <cell r="I544" t="str">
            <v>0820</v>
          </cell>
          <cell r="J544" t="str">
            <v>Pooled Funds - Australia &amp; NZ</v>
          </cell>
        </row>
        <row r="545">
          <cell r="I545" t="str">
            <v>0820</v>
          </cell>
          <cell r="J545" t="str">
            <v>Pooled Funds - Australia &amp; NZ</v>
          </cell>
        </row>
        <row r="546">
          <cell r="I546" t="str">
            <v>0820</v>
          </cell>
          <cell r="J546" t="str">
            <v>Pooled Funds - Australia &amp; NZ</v>
          </cell>
        </row>
        <row r="547">
          <cell r="I547" t="str">
            <v>0820</v>
          </cell>
          <cell r="J547" t="str">
            <v>Pooled Funds - Australia &amp; NZ</v>
          </cell>
        </row>
        <row r="548">
          <cell r="I548" t="str">
            <v>0820</v>
          </cell>
          <cell r="J548" t="str">
            <v>Pooled Funds - Australia &amp; NZ</v>
          </cell>
        </row>
        <row r="549">
          <cell r="I549" t="str">
            <v>0820</v>
          </cell>
          <cell r="J549" t="str">
            <v>Pooled Funds - Australia &amp; NZ</v>
          </cell>
        </row>
        <row r="550">
          <cell r="I550" t="str">
            <v>0820</v>
          </cell>
          <cell r="J550" t="str">
            <v>Pooled Funds - Australia &amp; NZ</v>
          </cell>
        </row>
        <row r="551">
          <cell r="I551" t="str">
            <v>0820</v>
          </cell>
          <cell r="J551" t="str">
            <v>Pooled Funds - Australia &amp; NZ</v>
          </cell>
        </row>
        <row r="552">
          <cell r="I552" t="str">
            <v>0820</v>
          </cell>
          <cell r="J552" t="str">
            <v>Pooled Funds - Australia &amp; NZ</v>
          </cell>
        </row>
        <row r="553">
          <cell r="I553" t="str">
            <v>0820</v>
          </cell>
          <cell r="J553" t="str">
            <v>Pooled Funds - Australia &amp; NZ</v>
          </cell>
        </row>
        <row r="554">
          <cell r="I554" t="str">
            <v>0820</v>
          </cell>
          <cell r="J554" t="str">
            <v>Pooled Funds - Australia &amp; NZ</v>
          </cell>
        </row>
        <row r="555">
          <cell r="I555" t="str">
            <v>0820</v>
          </cell>
          <cell r="J555" t="str">
            <v>Pooled Funds - Australia &amp; NZ</v>
          </cell>
        </row>
        <row r="556">
          <cell r="I556" t="str">
            <v>0820</v>
          </cell>
          <cell r="J556" t="str">
            <v>Pooled Funds - Australia &amp; NZ</v>
          </cell>
        </row>
        <row r="557">
          <cell r="I557" t="str">
            <v>0820</v>
          </cell>
          <cell r="J557" t="str">
            <v>Pooled Funds - Australia &amp; NZ</v>
          </cell>
        </row>
        <row r="558">
          <cell r="I558" t="str">
            <v>0820</v>
          </cell>
          <cell r="J558" t="str">
            <v>Pooled Funds - Australia &amp; NZ</v>
          </cell>
        </row>
        <row r="559">
          <cell r="I559" t="str">
            <v>0820</v>
          </cell>
          <cell r="J559" t="str">
            <v>Pooled Funds - Australia &amp; NZ</v>
          </cell>
        </row>
        <row r="560">
          <cell r="I560" t="str">
            <v>0820</v>
          </cell>
          <cell r="J560" t="str">
            <v>Pooled Funds - Australia &amp; NZ</v>
          </cell>
        </row>
        <row r="561">
          <cell r="I561" t="str">
            <v>0820</v>
          </cell>
          <cell r="J561" t="str">
            <v>Pooled Funds - Australia &amp; NZ</v>
          </cell>
        </row>
        <row r="562">
          <cell r="I562" t="str">
            <v>0820</v>
          </cell>
          <cell r="J562" t="str">
            <v>Pooled Funds - Australia &amp; NZ</v>
          </cell>
        </row>
        <row r="563">
          <cell r="I563" t="str">
            <v>0820</v>
          </cell>
          <cell r="J563" t="str">
            <v>Pooled Funds - Australia &amp; NZ</v>
          </cell>
        </row>
        <row r="564">
          <cell r="I564" t="str">
            <v>0820</v>
          </cell>
          <cell r="J564" t="str">
            <v>Pooled Funds - Australia &amp; NZ</v>
          </cell>
        </row>
        <row r="565">
          <cell r="I565" t="str">
            <v>0820</v>
          </cell>
          <cell r="J565" t="str">
            <v>Pooled Funds - Australia &amp; NZ</v>
          </cell>
        </row>
        <row r="566">
          <cell r="I566" t="str">
            <v>0820</v>
          </cell>
          <cell r="J566" t="str">
            <v>Pooled Funds - Australia &amp; NZ</v>
          </cell>
        </row>
        <row r="567">
          <cell r="I567" t="str">
            <v>0820</v>
          </cell>
          <cell r="J567" t="str">
            <v>Pooled Funds - Australia &amp; NZ</v>
          </cell>
        </row>
        <row r="568">
          <cell r="I568" t="str">
            <v>0820</v>
          </cell>
          <cell r="J568" t="str">
            <v>Pooled Funds - Australia &amp; NZ</v>
          </cell>
        </row>
        <row r="569">
          <cell r="I569" t="str">
            <v>0820</v>
          </cell>
          <cell r="J569" t="str">
            <v>Pooled Funds - Australia &amp; NZ</v>
          </cell>
        </row>
        <row r="570">
          <cell r="I570" t="str">
            <v>0820</v>
          </cell>
          <cell r="J570" t="str">
            <v>Pooled Funds - Australia &amp; NZ</v>
          </cell>
        </row>
        <row r="571">
          <cell r="I571" t="str">
            <v>0820</v>
          </cell>
          <cell r="J571" t="str">
            <v>Pooled Funds - Australia &amp; NZ</v>
          </cell>
        </row>
        <row r="572">
          <cell r="I572" t="str">
            <v>0820</v>
          </cell>
          <cell r="J572" t="str">
            <v>Pooled Funds - Australia &amp; NZ</v>
          </cell>
        </row>
        <row r="573">
          <cell r="I573" t="str">
            <v>0820</v>
          </cell>
          <cell r="J573" t="str">
            <v>Pooled Funds - Australia &amp; NZ</v>
          </cell>
        </row>
        <row r="574">
          <cell r="I574" t="str">
            <v>0820</v>
          </cell>
          <cell r="J574" t="str">
            <v>Pooled Funds - Australia &amp; NZ</v>
          </cell>
        </row>
        <row r="575">
          <cell r="I575" t="str">
            <v>0820</v>
          </cell>
          <cell r="J575" t="str">
            <v>Pooled Funds - Australia &amp; NZ</v>
          </cell>
        </row>
        <row r="576">
          <cell r="I576" t="str">
            <v>0820</v>
          </cell>
          <cell r="J576" t="str">
            <v>Pooled Funds - Australia &amp; NZ</v>
          </cell>
        </row>
        <row r="577">
          <cell r="I577" t="str">
            <v>0820</v>
          </cell>
          <cell r="J577" t="str">
            <v>Pooled Funds - Australia &amp; NZ</v>
          </cell>
        </row>
        <row r="578">
          <cell r="I578" t="str">
            <v>0820</v>
          </cell>
          <cell r="J578" t="str">
            <v>Pooled Funds - Australia &amp; NZ</v>
          </cell>
        </row>
        <row r="579">
          <cell r="I579" t="str">
            <v>0820</v>
          </cell>
          <cell r="J579" t="str">
            <v>Pooled Funds - Australia &amp; NZ</v>
          </cell>
        </row>
        <row r="580">
          <cell r="I580" t="str">
            <v>0820</v>
          </cell>
          <cell r="J580" t="str">
            <v>Pooled Funds - Australia &amp; NZ</v>
          </cell>
        </row>
        <row r="581">
          <cell r="I581" t="str">
            <v>0820</v>
          </cell>
          <cell r="J581" t="str">
            <v>Pooled Funds - Australia &amp; NZ</v>
          </cell>
        </row>
        <row r="582">
          <cell r="I582" t="str">
            <v>0820</v>
          </cell>
          <cell r="J582" t="str">
            <v>Pooled Funds - Australia &amp; NZ</v>
          </cell>
        </row>
        <row r="583">
          <cell r="I583" t="str">
            <v>0820</v>
          </cell>
          <cell r="J583" t="str">
            <v>Pooled Funds - Australia &amp; NZ</v>
          </cell>
        </row>
        <row r="584">
          <cell r="I584" t="str">
            <v>0820</v>
          </cell>
          <cell r="J584" t="str">
            <v>Pooled Funds - Australia &amp; NZ</v>
          </cell>
        </row>
        <row r="585">
          <cell r="I585" t="str">
            <v>0886</v>
          </cell>
          <cell r="J585" t="str">
            <v>Tonga Health Promotion Foundation</v>
          </cell>
        </row>
        <row r="586">
          <cell r="I586" t="str">
            <v>0820</v>
          </cell>
          <cell r="J586" t="str">
            <v>Pooled Funds - Australia &amp; NZ</v>
          </cell>
        </row>
        <row r="587">
          <cell r="I587" t="str">
            <v>0820</v>
          </cell>
          <cell r="J587" t="str">
            <v>Pooled Funds - Australia &amp; NZ</v>
          </cell>
        </row>
        <row r="588">
          <cell r="I588" t="str">
            <v>0820</v>
          </cell>
          <cell r="J588" t="str">
            <v>Pooled Funds - Australia &amp; NZ</v>
          </cell>
        </row>
        <row r="589">
          <cell r="I589" t="str">
            <v>0820</v>
          </cell>
          <cell r="J589" t="str">
            <v>Pooled Funds - Australia &amp; NZ</v>
          </cell>
        </row>
        <row r="590">
          <cell r="I590" t="str">
            <v>0820</v>
          </cell>
          <cell r="J590" t="str">
            <v>Pooled Funds - Australia &amp; NZ</v>
          </cell>
        </row>
        <row r="591">
          <cell r="I591" t="str">
            <v>0820</v>
          </cell>
          <cell r="J591" t="str">
            <v>Pooled Funds - Australia &amp; NZ</v>
          </cell>
        </row>
        <row r="592">
          <cell r="I592" t="str">
            <v>0820</v>
          </cell>
          <cell r="J592" t="str">
            <v>Pooled Funds - Australia &amp; NZ</v>
          </cell>
        </row>
        <row r="593">
          <cell r="I593" t="str">
            <v>0820</v>
          </cell>
          <cell r="J593" t="str">
            <v>Pooled Funds - Australia &amp; NZ</v>
          </cell>
        </row>
        <row r="594">
          <cell r="I594" t="str">
            <v>0820</v>
          </cell>
          <cell r="J594" t="str">
            <v>Pooled Funds - Australia &amp; NZ</v>
          </cell>
        </row>
        <row r="595">
          <cell r="I595" t="str">
            <v>0820</v>
          </cell>
          <cell r="J595" t="str">
            <v>Pooled Funds - Australia &amp; NZ</v>
          </cell>
        </row>
        <row r="596">
          <cell r="I596" t="str">
            <v>0822</v>
          </cell>
          <cell r="J596" t="str">
            <v>New Zealand Bilateral</v>
          </cell>
        </row>
        <row r="597">
          <cell r="I597" t="str">
            <v>0820</v>
          </cell>
          <cell r="J597" t="str">
            <v>Pooled Funds - Australia &amp; NZ</v>
          </cell>
        </row>
        <row r="598">
          <cell r="I598" t="str">
            <v>0820</v>
          </cell>
          <cell r="J598" t="str">
            <v>Pooled Funds - Australia &amp; NZ</v>
          </cell>
        </row>
        <row r="599">
          <cell r="I599" t="str">
            <v>0820</v>
          </cell>
          <cell r="J599" t="str">
            <v>Pooled Funds - Australia &amp; NZ</v>
          </cell>
        </row>
        <row r="600">
          <cell r="I600" t="str">
            <v>0820</v>
          </cell>
          <cell r="J600" t="str">
            <v>Pooled Funds - Australia &amp; NZ</v>
          </cell>
        </row>
        <row r="601">
          <cell r="I601" t="str">
            <v>0820</v>
          </cell>
          <cell r="J601" t="str">
            <v>Pooled Funds - Australia &amp; NZ</v>
          </cell>
        </row>
        <row r="602">
          <cell r="I602" t="str">
            <v>0820</v>
          </cell>
          <cell r="J602" t="str">
            <v>Pooled Funds - Australia &amp; NZ</v>
          </cell>
        </row>
        <row r="603">
          <cell r="I603" t="str">
            <v>0820</v>
          </cell>
          <cell r="J603" t="str">
            <v>Pooled Funds - Australia &amp; NZ</v>
          </cell>
        </row>
        <row r="604">
          <cell r="I604" t="str">
            <v>0820</v>
          </cell>
          <cell r="J604" t="str">
            <v>Pooled Funds - Australia &amp; NZ</v>
          </cell>
        </row>
        <row r="605">
          <cell r="I605" t="str">
            <v>0820</v>
          </cell>
          <cell r="J605" t="str">
            <v>Pooled Funds - Australia &amp; NZ</v>
          </cell>
        </row>
        <row r="606">
          <cell r="I606" t="str">
            <v>0820</v>
          </cell>
          <cell r="J606" t="str">
            <v>Pooled Funds - Australia &amp; NZ</v>
          </cell>
        </row>
        <row r="607">
          <cell r="I607" t="str">
            <v>0820</v>
          </cell>
          <cell r="J607" t="str">
            <v>Pooled Funds - Australia &amp; NZ</v>
          </cell>
        </row>
        <row r="608">
          <cell r="I608" t="str">
            <v>0820</v>
          </cell>
          <cell r="J608" t="str">
            <v>Pooled Funds - Australia &amp; NZ</v>
          </cell>
        </row>
        <row r="609">
          <cell r="I609" t="str">
            <v>0820</v>
          </cell>
          <cell r="J609" t="str">
            <v>Pooled Funds - Australia &amp; NZ</v>
          </cell>
        </row>
        <row r="610">
          <cell r="I610" t="str">
            <v>0820</v>
          </cell>
          <cell r="J610" t="str">
            <v>Pooled Funds - Australia &amp; NZ</v>
          </cell>
        </row>
        <row r="611">
          <cell r="I611" t="str">
            <v>0820</v>
          </cell>
          <cell r="J611" t="str">
            <v>Pooled Funds - Australia &amp; NZ</v>
          </cell>
        </row>
        <row r="612">
          <cell r="I612" t="str">
            <v>0820</v>
          </cell>
          <cell r="J612" t="str">
            <v>Pooled Funds - Australia &amp; NZ</v>
          </cell>
        </row>
        <row r="613">
          <cell r="I613" t="str">
            <v>0820</v>
          </cell>
          <cell r="J613" t="str">
            <v>Pooled Funds - Australia &amp; NZ</v>
          </cell>
        </row>
        <row r="614">
          <cell r="I614" t="str">
            <v>0820</v>
          </cell>
          <cell r="J614" t="str">
            <v>Pooled Funds - Australia &amp; NZ</v>
          </cell>
        </row>
        <row r="615">
          <cell r="I615" t="str">
            <v>0822</v>
          </cell>
          <cell r="J615" t="str">
            <v>New Zealand Bilateral</v>
          </cell>
        </row>
        <row r="616">
          <cell r="I616" t="str">
            <v>0822</v>
          </cell>
          <cell r="J616" t="str">
            <v>New Zealand Bilateral</v>
          </cell>
        </row>
        <row r="617">
          <cell r="I617" t="str">
            <v>0852</v>
          </cell>
          <cell r="J617" t="str">
            <v>World Bank/International Development Agency (IDA)</v>
          </cell>
        </row>
        <row r="618">
          <cell r="I618" t="str">
            <v>0810</v>
          </cell>
          <cell r="J618" t="str">
            <v>Australia Bilateral Assistance</v>
          </cell>
        </row>
        <row r="619">
          <cell r="I619" t="str">
            <v>0810</v>
          </cell>
          <cell r="J619" t="str">
            <v>Australia Bilateral Assistance</v>
          </cell>
        </row>
        <row r="620">
          <cell r="I620" t="str">
            <v>0870</v>
          </cell>
          <cell r="J620" t="str">
            <v>UN Family Planning Association</v>
          </cell>
        </row>
        <row r="621">
          <cell r="I621" t="str">
            <v>0810</v>
          </cell>
          <cell r="J621" t="str">
            <v>Australia Bilateral Assistance</v>
          </cell>
        </row>
        <row r="622">
          <cell r="I622" t="str">
            <v>0810</v>
          </cell>
          <cell r="J622" t="str">
            <v>Australia Bilateral Assistance</v>
          </cell>
        </row>
        <row r="623">
          <cell r="I623" t="str">
            <v>0897</v>
          </cell>
          <cell r="J623" t="str">
            <v>Other Donor</v>
          </cell>
        </row>
        <row r="624">
          <cell r="I624" t="str">
            <v>0810</v>
          </cell>
          <cell r="J624" t="str">
            <v>Australia Bilateral Assistance</v>
          </cell>
        </row>
        <row r="625">
          <cell r="I625" t="str">
            <v>0810</v>
          </cell>
          <cell r="J625" t="str">
            <v>Australia Bilateral Assistance</v>
          </cell>
        </row>
        <row r="626">
          <cell r="I626" t="str">
            <v>0870</v>
          </cell>
          <cell r="J626" t="str">
            <v>UN Family Planning Association</v>
          </cell>
        </row>
        <row r="627">
          <cell r="I627" t="str">
            <v>0886</v>
          </cell>
          <cell r="J627" t="str">
            <v>Tonga Health Promotion Foundation</v>
          </cell>
        </row>
        <row r="628">
          <cell r="I628" t="str">
            <v>0810</v>
          </cell>
          <cell r="J628" t="str">
            <v>Australia Bilateral Assistance</v>
          </cell>
        </row>
        <row r="629">
          <cell r="I629" t="str">
            <v>0810</v>
          </cell>
          <cell r="J629" t="str">
            <v>Australia Bilateral Assistance</v>
          </cell>
        </row>
        <row r="630">
          <cell r="I630" t="str">
            <v>0874</v>
          </cell>
          <cell r="J630" t="str">
            <v>World Health Organisation</v>
          </cell>
        </row>
        <row r="631">
          <cell r="I631" t="str">
            <v>0810</v>
          </cell>
          <cell r="J631" t="str">
            <v>Australia Bilateral Assistance</v>
          </cell>
        </row>
        <row r="632">
          <cell r="I632" t="str">
            <v>0850</v>
          </cell>
          <cell r="J632" t="str">
            <v>Asian Development Bank (ADB)</v>
          </cell>
        </row>
        <row r="633">
          <cell r="I633" t="str">
            <v>0829</v>
          </cell>
          <cell r="J633" t="str">
            <v>People's Republic of China</v>
          </cell>
        </row>
        <row r="634">
          <cell r="I634" t="str">
            <v>0829</v>
          </cell>
          <cell r="J634" t="str">
            <v>People's Republic of China</v>
          </cell>
        </row>
        <row r="635">
          <cell r="I635" t="str">
            <v>0852</v>
          </cell>
          <cell r="J635" t="str">
            <v>World Bank/International Development Agency (IDA)</v>
          </cell>
        </row>
        <row r="636">
          <cell r="I636" t="str">
            <v>0810</v>
          </cell>
          <cell r="J636" t="str">
            <v>Australia Bilateral Assistance</v>
          </cell>
        </row>
        <row r="637">
          <cell r="I637" t="str">
            <v>0810</v>
          </cell>
          <cell r="J637" t="str">
            <v>Australia Bilateral Assistance</v>
          </cell>
        </row>
        <row r="638">
          <cell r="I638" t="str">
            <v>0810</v>
          </cell>
          <cell r="J638" t="str">
            <v>Australia Bilateral Assistance</v>
          </cell>
        </row>
        <row r="639">
          <cell r="I639" t="str">
            <v>0810</v>
          </cell>
          <cell r="J639" t="str">
            <v>Australia Bilateral Assistance</v>
          </cell>
        </row>
        <row r="640">
          <cell r="I640" t="str">
            <v>0810</v>
          </cell>
          <cell r="J640" t="str">
            <v>Australia Bilateral Assistance</v>
          </cell>
        </row>
        <row r="641">
          <cell r="I641" t="str">
            <v>0810</v>
          </cell>
          <cell r="J641" t="str">
            <v>Australia Bilateral Assistance</v>
          </cell>
        </row>
        <row r="642">
          <cell r="I642" t="str">
            <v>0886</v>
          </cell>
          <cell r="J642" t="str">
            <v>Tonga Health Promotion Foundation</v>
          </cell>
        </row>
        <row r="643">
          <cell r="I643" t="str">
            <v>0886</v>
          </cell>
          <cell r="J643" t="str">
            <v>Tonga Health Promotion Foundation</v>
          </cell>
        </row>
        <row r="644">
          <cell r="I644" t="str">
            <v>0810</v>
          </cell>
          <cell r="J644" t="str">
            <v>Australia Bilateral Assistance</v>
          </cell>
        </row>
        <row r="645">
          <cell r="I645" t="str">
            <v>0810</v>
          </cell>
          <cell r="J645" t="str">
            <v>Australia Bilateral Assistance</v>
          </cell>
        </row>
        <row r="646">
          <cell r="I646" t="str">
            <v>0850</v>
          </cell>
          <cell r="J646" t="str">
            <v>Asian Development Bank (ADB)</v>
          </cell>
        </row>
        <row r="647">
          <cell r="I647" t="str">
            <v>0824</v>
          </cell>
          <cell r="J647" t="str">
            <v>New Zealand Non-Government</v>
          </cell>
        </row>
        <row r="648">
          <cell r="I648" t="str">
            <v>0810</v>
          </cell>
          <cell r="J648" t="str">
            <v>Australia Bilateral Assistance</v>
          </cell>
        </row>
        <row r="649">
          <cell r="I649" t="str">
            <v>0810</v>
          </cell>
          <cell r="J649" t="str">
            <v>Australia Bilateral Assistance</v>
          </cell>
        </row>
        <row r="650">
          <cell r="I650" t="str">
            <v>0810</v>
          </cell>
          <cell r="J650" t="str">
            <v>Australia Bilateral Assistance</v>
          </cell>
        </row>
        <row r="651">
          <cell r="I651" t="str">
            <v>0886</v>
          </cell>
          <cell r="J651" t="str">
            <v>Tonga Health Promotion Foundation</v>
          </cell>
        </row>
        <row r="652">
          <cell r="I652" t="str">
            <v>0886</v>
          </cell>
          <cell r="J652" t="str">
            <v>Tonga Health Promotion Foundation</v>
          </cell>
        </row>
        <row r="653">
          <cell r="I653" t="str">
            <v>0886</v>
          </cell>
          <cell r="J653" t="str">
            <v>Tonga Health Promotion Foundation</v>
          </cell>
        </row>
        <row r="654">
          <cell r="I654" t="str">
            <v>0810</v>
          </cell>
          <cell r="J654" t="str">
            <v>Australia Bilateral Assistance</v>
          </cell>
        </row>
        <row r="655">
          <cell r="I655" t="str">
            <v>0810</v>
          </cell>
          <cell r="J655" t="str">
            <v>Australia Bilateral Assistance</v>
          </cell>
        </row>
        <row r="656">
          <cell r="I656" t="str">
            <v>0810</v>
          </cell>
          <cell r="J656" t="str">
            <v>Australia Bilateral Assistance</v>
          </cell>
        </row>
        <row r="657">
          <cell r="I657" t="str">
            <v>0810</v>
          </cell>
          <cell r="J657" t="str">
            <v>Australia Bilateral Assistance</v>
          </cell>
        </row>
        <row r="658">
          <cell r="I658" t="str">
            <v>0810</v>
          </cell>
          <cell r="J658" t="str">
            <v>Australia Bilateral Assistance</v>
          </cell>
        </row>
        <row r="659">
          <cell r="I659" t="str">
            <v>0886</v>
          </cell>
          <cell r="J659" t="str">
            <v>Tonga Health Promotion Foundation</v>
          </cell>
        </row>
        <row r="660">
          <cell r="I660" t="str">
            <v>0810</v>
          </cell>
          <cell r="J660" t="str">
            <v>Australia Bilateral Assistance</v>
          </cell>
        </row>
        <row r="661">
          <cell r="I661" t="str">
            <v>0810</v>
          </cell>
          <cell r="J661" t="str">
            <v>Australia Bilateral Assistance</v>
          </cell>
        </row>
        <row r="662">
          <cell r="I662" t="str">
            <v>0810</v>
          </cell>
          <cell r="J662" t="str">
            <v>Australia Bilateral Assistance</v>
          </cell>
        </row>
        <row r="663">
          <cell r="I663" t="str">
            <v>0870</v>
          </cell>
          <cell r="J663" t="str">
            <v>UN Family Planning Association</v>
          </cell>
        </row>
        <row r="664">
          <cell r="I664" t="str">
            <v>0886</v>
          </cell>
          <cell r="J664" t="str">
            <v>Tonga Health Promotion Foundation</v>
          </cell>
        </row>
        <row r="665">
          <cell r="I665" t="str">
            <v>0886</v>
          </cell>
          <cell r="J665" t="str">
            <v>Tonga Health Promotion Foundation</v>
          </cell>
        </row>
        <row r="666">
          <cell r="I666" t="str">
            <v>0810</v>
          </cell>
          <cell r="J666" t="str">
            <v>Australia Bilateral Assistance</v>
          </cell>
        </row>
        <row r="667">
          <cell r="I667" t="str">
            <v>0810</v>
          </cell>
          <cell r="J667" t="str">
            <v>Australia Bilateral Assistance</v>
          </cell>
        </row>
        <row r="668">
          <cell r="I668" t="str">
            <v>0810</v>
          </cell>
          <cell r="J668" t="str">
            <v>Australia Bilateral Assistance</v>
          </cell>
        </row>
        <row r="669">
          <cell r="I669" t="str">
            <v>0886</v>
          </cell>
          <cell r="J669" t="str">
            <v>Tonga Health Promotion Foundation</v>
          </cell>
        </row>
        <row r="670">
          <cell r="I670" t="str">
            <v>0810</v>
          </cell>
          <cell r="J670" t="str">
            <v>Australia Bilateral Assistance</v>
          </cell>
        </row>
        <row r="671">
          <cell r="I671" t="str">
            <v>0810</v>
          </cell>
          <cell r="J671" t="str">
            <v>Australia Bilateral Assistance</v>
          </cell>
        </row>
        <row r="672">
          <cell r="I672" t="str">
            <v>0810</v>
          </cell>
          <cell r="J672" t="str">
            <v>Australia Bilateral Assistance</v>
          </cell>
        </row>
        <row r="673">
          <cell r="I673" t="str">
            <v>0810</v>
          </cell>
          <cell r="J673" t="str">
            <v>Australia Bilateral Assistance</v>
          </cell>
        </row>
        <row r="674">
          <cell r="I674" t="str">
            <v>0886</v>
          </cell>
          <cell r="J674" t="str">
            <v>Tonga Health Promotion Foundation</v>
          </cell>
        </row>
        <row r="675">
          <cell r="I675" t="str">
            <v>0886</v>
          </cell>
          <cell r="J675" t="str">
            <v>Tonga Health Promotion Foundation</v>
          </cell>
        </row>
        <row r="676">
          <cell r="I676" t="str">
            <v>0822</v>
          </cell>
          <cell r="J676" t="str">
            <v>New Zealand Bilateral</v>
          </cell>
        </row>
        <row r="677">
          <cell r="I677" t="str">
            <v>0850</v>
          </cell>
          <cell r="J677" t="str">
            <v>Asian Development Bank (ADB)</v>
          </cell>
        </row>
        <row r="678">
          <cell r="I678" t="str">
            <v>0810</v>
          </cell>
          <cell r="J678" t="str">
            <v>Australia Bilateral Assistance</v>
          </cell>
        </row>
        <row r="679">
          <cell r="I679" t="str">
            <v>0810</v>
          </cell>
          <cell r="J679" t="str">
            <v>Australia Bilateral Assistance</v>
          </cell>
        </row>
        <row r="680">
          <cell r="I680" t="str">
            <v>0829</v>
          </cell>
          <cell r="J680" t="str">
            <v>People's Republic of China</v>
          </cell>
        </row>
        <row r="681">
          <cell r="I681" t="str">
            <v>0829</v>
          </cell>
          <cell r="J681" t="str">
            <v>People's Republic of China</v>
          </cell>
        </row>
        <row r="682">
          <cell r="I682" t="str">
            <v>0810</v>
          </cell>
          <cell r="J682" t="str">
            <v>Australia Bilateral Assistance</v>
          </cell>
        </row>
        <row r="683">
          <cell r="I683" t="str">
            <v>0810</v>
          </cell>
          <cell r="J683" t="str">
            <v>Australia Bilateral Assistance</v>
          </cell>
        </row>
        <row r="684">
          <cell r="I684" t="str">
            <v>0810</v>
          </cell>
          <cell r="J684" t="str">
            <v>Australia Bilateral Assistance</v>
          </cell>
        </row>
        <row r="685">
          <cell r="I685" t="str">
            <v>0810</v>
          </cell>
          <cell r="J685" t="str">
            <v>Australia Bilateral Assistance</v>
          </cell>
        </row>
        <row r="686">
          <cell r="I686" t="str">
            <v>0874</v>
          </cell>
          <cell r="J686" t="str">
            <v>World Health Organisation</v>
          </cell>
        </row>
        <row r="687">
          <cell r="I687" t="str">
            <v>0810</v>
          </cell>
          <cell r="J687" t="str">
            <v>Australia Bilateral Assistance</v>
          </cell>
        </row>
        <row r="688">
          <cell r="I688" t="str">
            <v>0850</v>
          </cell>
          <cell r="J688" t="str">
            <v>Asian Development Bank (ADB)</v>
          </cell>
        </row>
        <row r="689">
          <cell r="I689" t="str">
            <v>0810</v>
          </cell>
          <cell r="J689" t="str">
            <v>Australia Bilateral Assistance</v>
          </cell>
        </row>
        <row r="690">
          <cell r="I690" t="str">
            <v>0810</v>
          </cell>
          <cell r="J690" t="str">
            <v>Australia Bilateral Assistance</v>
          </cell>
        </row>
        <row r="691">
          <cell r="I691" t="str">
            <v>0810</v>
          </cell>
          <cell r="J691" t="str">
            <v>Australia Bilateral Assistance</v>
          </cell>
        </row>
        <row r="692">
          <cell r="I692" t="str">
            <v>0810</v>
          </cell>
          <cell r="J692" t="str">
            <v>Australia Bilateral Assistance</v>
          </cell>
        </row>
        <row r="693">
          <cell r="I693" t="str">
            <v>0852</v>
          </cell>
          <cell r="J693" t="str">
            <v>World Bank/International Development Agency (IDA)</v>
          </cell>
        </row>
        <row r="694">
          <cell r="I694" t="str">
            <v>0822</v>
          </cell>
          <cell r="J694" t="str">
            <v>New Zealand Bilateral</v>
          </cell>
        </row>
        <row r="695">
          <cell r="I695" t="str">
            <v>0810</v>
          </cell>
          <cell r="J695" t="str">
            <v>Australia Bilateral Assistance</v>
          </cell>
        </row>
        <row r="696">
          <cell r="I696" t="str">
            <v>0822</v>
          </cell>
          <cell r="J696" t="str">
            <v>New Zealand Bilateral</v>
          </cell>
        </row>
        <row r="697">
          <cell r="I697" t="str">
            <v>0822</v>
          </cell>
          <cell r="J697" t="str">
            <v>New Zealand Bilateral</v>
          </cell>
        </row>
        <row r="698">
          <cell r="I698" t="str">
            <v>0852</v>
          </cell>
          <cell r="J698" t="str">
            <v>World Bank/International Development Agency (IDA)</v>
          </cell>
        </row>
        <row r="699">
          <cell r="I699" t="str">
            <v>0871</v>
          </cell>
          <cell r="J699" t="str">
            <v>UN International Children's Fund</v>
          </cell>
        </row>
        <row r="700">
          <cell r="I700" t="str">
            <v>0871</v>
          </cell>
          <cell r="J700" t="str">
            <v>UN International Children's Fund</v>
          </cell>
        </row>
        <row r="701">
          <cell r="I701" t="str">
            <v>0871</v>
          </cell>
          <cell r="J701" t="str">
            <v>UN International Children's Fund</v>
          </cell>
        </row>
        <row r="702">
          <cell r="I702" t="str">
            <v>0810</v>
          </cell>
          <cell r="J702" t="str">
            <v>Australia Bilateral Assistance</v>
          </cell>
        </row>
        <row r="703">
          <cell r="I703" t="str">
            <v>0822</v>
          </cell>
          <cell r="J703" t="str">
            <v>New Zealand Bilateral</v>
          </cell>
        </row>
        <row r="704">
          <cell r="I704" t="str">
            <v>0822</v>
          </cell>
          <cell r="J704" t="str">
            <v>New Zealand Bilateral</v>
          </cell>
        </row>
        <row r="705">
          <cell r="I705" t="str">
            <v>0874</v>
          </cell>
          <cell r="J705" t="str">
            <v>World Health Organisation</v>
          </cell>
        </row>
        <row r="706">
          <cell r="I706" t="str">
            <v>0874</v>
          </cell>
          <cell r="J706" t="str">
            <v>World Health Organisation</v>
          </cell>
        </row>
        <row r="707">
          <cell r="I707" t="str">
            <v>0871</v>
          </cell>
          <cell r="J707" t="str">
            <v>UN International Children's Fund</v>
          </cell>
        </row>
        <row r="708">
          <cell r="I708" t="str">
            <v>0871</v>
          </cell>
          <cell r="J708" t="str">
            <v>UN International Children's Fund</v>
          </cell>
        </row>
        <row r="709">
          <cell r="I709" t="str">
            <v>0874</v>
          </cell>
          <cell r="J709" t="str">
            <v>World Health Organisation</v>
          </cell>
        </row>
        <row r="710">
          <cell r="I710" t="str">
            <v>0874</v>
          </cell>
          <cell r="J710" t="str">
            <v>World Health Organisation</v>
          </cell>
        </row>
        <row r="711">
          <cell r="I711" t="str">
            <v>0874</v>
          </cell>
          <cell r="J711" t="str">
            <v>World Health Organisation</v>
          </cell>
        </row>
        <row r="712">
          <cell r="I712" t="str">
            <v>0871</v>
          </cell>
          <cell r="J712" t="str">
            <v>UN International Children's Fund</v>
          </cell>
        </row>
        <row r="713">
          <cell r="I713" t="str">
            <v>0871</v>
          </cell>
          <cell r="J713" t="str">
            <v>UN International Children's Fund</v>
          </cell>
        </row>
        <row r="714">
          <cell r="I714" t="str">
            <v>0871</v>
          </cell>
          <cell r="J714" t="str">
            <v>UN International Children's Fund</v>
          </cell>
        </row>
        <row r="715">
          <cell r="I715" t="str">
            <v>0871</v>
          </cell>
          <cell r="J715" t="str">
            <v>UN International Children's Fund</v>
          </cell>
        </row>
        <row r="716">
          <cell r="I716" t="str">
            <v>0871</v>
          </cell>
          <cell r="J716" t="str">
            <v>UN International Children's Fund</v>
          </cell>
        </row>
        <row r="717">
          <cell r="I717" t="str">
            <v>0871</v>
          </cell>
          <cell r="J717" t="str">
            <v>UN International Children's Fund</v>
          </cell>
        </row>
        <row r="718">
          <cell r="I718" t="str">
            <v>0871</v>
          </cell>
          <cell r="J718" t="str">
            <v>UN International Children's Fund</v>
          </cell>
        </row>
        <row r="719">
          <cell r="I719" t="str">
            <v>0810</v>
          </cell>
          <cell r="J719" t="str">
            <v>Australia Bilateral Assistance</v>
          </cell>
        </row>
        <row r="720">
          <cell r="I720" t="str">
            <v>0852</v>
          </cell>
          <cell r="J720" t="str">
            <v>World Bank/International Development Agency (IDA)</v>
          </cell>
        </row>
        <row r="721">
          <cell r="I721" t="str">
            <v>0852</v>
          </cell>
          <cell r="J721" t="str">
            <v>World Bank/International Development Agency (IDA)</v>
          </cell>
        </row>
        <row r="722">
          <cell r="I722" t="str">
            <v>0852</v>
          </cell>
          <cell r="J722" t="str">
            <v>World Bank/International Development Agency (IDA)</v>
          </cell>
        </row>
        <row r="723">
          <cell r="I723" t="str">
            <v>0871</v>
          </cell>
          <cell r="J723" t="str">
            <v>UN International Children's Fund</v>
          </cell>
        </row>
        <row r="724">
          <cell r="I724" t="str">
            <v>0886</v>
          </cell>
          <cell r="J724" t="str">
            <v>Tonga Health Promotion Foundation</v>
          </cell>
        </row>
        <row r="725">
          <cell r="I725" t="str">
            <v>0886</v>
          </cell>
          <cell r="J725" t="str">
            <v>Tonga Health Promotion Foundation</v>
          </cell>
        </row>
        <row r="726">
          <cell r="I726" t="str">
            <v>0886</v>
          </cell>
          <cell r="J726" t="str">
            <v>Tonga Health Promotion Foundation</v>
          </cell>
        </row>
        <row r="727">
          <cell r="I727" t="str">
            <v>0810</v>
          </cell>
          <cell r="J727" t="str">
            <v>Australia Bilateral Assistance</v>
          </cell>
        </row>
        <row r="728">
          <cell r="I728" t="str">
            <v>0810</v>
          </cell>
          <cell r="J728" t="str">
            <v>Australia Bilateral Assistance</v>
          </cell>
        </row>
        <row r="729">
          <cell r="I729" t="str">
            <v>0810</v>
          </cell>
          <cell r="J729" t="str">
            <v>Australia Bilateral Assistance</v>
          </cell>
        </row>
        <row r="730">
          <cell r="I730" t="str">
            <v>0886</v>
          </cell>
          <cell r="J730" t="str">
            <v>Tonga Health Promotion Foundation</v>
          </cell>
        </row>
        <row r="731">
          <cell r="I731" t="str">
            <v>0893</v>
          </cell>
          <cell r="J731" t="str">
            <v>Local Contributions</v>
          </cell>
        </row>
        <row r="732">
          <cell r="I732" t="str">
            <v>0897</v>
          </cell>
          <cell r="J732" t="str">
            <v>Other Donor</v>
          </cell>
        </row>
        <row r="733">
          <cell r="I733" t="str">
            <v>0852</v>
          </cell>
          <cell r="J733" t="str">
            <v>World Bank/International Development Agency (IDA)</v>
          </cell>
        </row>
        <row r="734">
          <cell r="I734" t="str">
            <v>0852</v>
          </cell>
          <cell r="J734" t="str">
            <v>World Bank/International Development Agency (IDA)</v>
          </cell>
        </row>
        <row r="735">
          <cell r="I735" t="str">
            <v>0886</v>
          </cell>
          <cell r="J735" t="str">
            <v>Tonga Health Promotion Foundation</v>
          </cell>
        </row>
        <row r="736">
          <cell r="I736" t="str">
            <v>0886</v>
          </cell>
          <cell r="J736" t="str">
            <v>Tonga Health Promotion Foundation</v>
          </cell>
        </row>
        <row r="737">
          <cell r="I737" t="str">
            <v>0852</v>
          </cell>
          <cell r="J737" t="str">
            <v>World Bank/International Development Agency (IDA)</v>
          </cell>
        </row>
        <row r="738">
          <cell r="I738" t="str">
            <v>0852</v>
          </cell>
          <cell r="J738" t="str">
            <v>World Bank/International Development Agency (IDA)</v>
          </cell>
        </row>
        <row r="739">
          <cell r="I739" t="str">
            <v>0852</v>
          </cell>
          <cell r="J739" t="str">
            <v>World Bank/International Development Agency (IDA)</v>
          </cell>
        </row>
        <row r="740">
          <cell r="I740" t="str">
            <v>0852</v>
          </cell>
          <cell r="J740" t="str">
            <v>World Bank/International Development Agency (IDA)</v>
          </cell>
        </row>
        <row r="741">
          <cell r="I741" t="str">
            <v>0852</v>
          </cell>
          <cell r="J741" t="str">
            <v>World Bank/International Development Agency (IDA)</v>
          </cell>
        </row>
        <row r="742">
          <cell r="I742" t="str">
            <v>0882</v>
          </cell>
          <cell r="J742" t="str">
            <v>UN Women</v>
          </cell>
        </row>
        <row r="743">
          <cell r="I743" t="str">
            <v>0871</v>
          </cell>
          <cell r="J743" t="str">
            <v>UN International Children's Fund</v>
          </cell>
        </row>
        <row r="744">
          <cell r="I744" t="str">
            <v>0868</v>
          </cell>
          <cell r="J744" t="str">
            <v>United National Development Program</v>
          </cell>
        </row>
        <row r="745">
          <cell r="I745" t="str">
            <v>0852</v>
          </cell>
          <cell r="J745" t="str">
            <v>World Bank/International Development Agency (IDA)</v>
          </cell>
        </row>
        <row r="746">
          <cell r="I746" t="str">
            <v>0824</v>
          </cell>
          <cell r="J746" t="str">
            <v>New Zealand Non-Government</v>
          </cell>
        </row>
        <row r="747">
          <cell r="I747" t="str">
            <v>0810</v>
          </cell>
          <cell r="J747" t="str">
            <v>Australia Bilateral Assistance</v>
          </cell>
        </row>
        <row r="748">
          <cell r="I748" t="str">
            <v>0852</v>
          </cell>
          <cell r="J748" t="str">
            <v>World Bank/International Development Agency (IDA)</v>
          </cell>
        </row>
        <row r="749">
          <cell r="I749" t="str">
            <v>0852</v>
          </cell>
          <cell r="J749" t="str">
            <v>World Bank/International Development Agency (IDA)</v>
          </cell>
        </row>
        <row r="750">
          <cell r="I750" t="str">
            <v>0852</v>
          </cell>
          <cell r="J750" t="str">
            <v>World Bank/International Development Agency (IDA)</v>
          </cell>
        </row>
        <row r="751">
          <cell r="I751" t="str">
            <v>0852</v>
          </cell>
          <cell r="J751" t="str">
            <v>World Bank/International Development Agency (IDA)</v>
          </cell>
        </row>
        <row r="752">
          <cell r="I752" t="str">
            <v>0852</v>
          </cell>
          <cell r="J752" t="str">
            <v>World Bank/International Development Agency (IDA)</v>
          </cell>
        </row>
        <row r="753">
          <cell r="I753" t="str">
            <v>0822</v>
          </cell>
          <cell r="J753" t="str">
            <v>New Zealand Bilateral</v>
          </cell>
        </row>
        <row r="754">
          <cell r="I754" t="str">
            <v>0842</v>
          </cell>
          <cell r="J754" t="str">
            <v>IFAD</v>
          </cell>
        </row>
        <row r="755">
          <cell r="I755" t="str">
            <v>0842</v>
          </cell>
          <cell r="J755" t="str">
            <v>IFAD</v>
          </cell>
        </row>
        <row r="756">
          <cell r="I756" t="str">
            <v>0886</v>
          </cell>
          <cell r="J756" t="str">
            <v>Tonga Health Promotion Foundation</v>
          </cell>
        </row>
        <row r="757">
          <cell r="I757" t="str">
            <v>0810</v>
          </cell>
          <cell r="J757" t="str">
            <v>Australia Bilateral Assistance</v>
          </cell>
        </row>
        <row r="758">
          <cell r="I758" t="str">
            <v>0810</v>
          </cell>
          <cell r="J758" t="str">
            <v>Australia Bilateral Assistance</v>
          </cell>
        </row>
        <row r="759">
          <cell r="I759" t="str">
            <v>0810</v>
          </cell>
          <cell r="J759" t="str">
            <v>Australia Bilateral Assistance</v>
          </cell>
        </row>
        <row r="760">
          <cell r="I760" t="str">
            <v>0882</v>
          </cell>
          <cell r="J760" t="str">
            <v>UN Women</v>
          </cell>
        </row>
        <row r="761">
          <cell r="I761" t="str">
            <v>0829</v>
          </cell>
          <cell r="J761" t="str">
            <v>People's Republic of China</v>
          </cell>
        </row>
        <row r="762">
          <cell r="I762" t="str">
            <v>0866</v>
          </cell>
          <cell r="J762" t="str">
            <v>Secretariat of the Pacific Community</v>
          </cell>
        </row>
        <row r="763">
          <cell r="I763" t="str">
            <v>0866</v>
          </cell>
          <cell r="J763" t="str">
            <v>Secretariat of the Pacific Community</v>
          </cell>
        </row>
        <row r="764">
          <cell r="I764" t="str">
            <v>0829</v>
          </cell>
          <cell r="J764" t="str">
            <v>People's Republic of China</v>
          </cell>
        </row>
        <row r="765">
          <cell r="I765" t="str">
            <v>0866</v>
          </cell>
          <cell r="J765" t="str">
            <v>Secretariat of the Pacific Community</v>
          </cell>
        </row>
        <row r="766">
          <cell r="I766" t="str">
            <v>0886</v>
          </cell>
          <cell r="J766" t="str">
            <v>Tonga Health Promotion Foundation</v>
          </cell>
        </row>
        <row r="767">
          <cell r="I767" t="str">
            <v>0872</v>
          </cell>
          <cell r="J767" t="str">
            <v>Food &amp; Agriculture Organisation</v>
          </cell>
        </row>
        <row r="768">
          <cell r="I768" t="str">
            <v>0897</v>
          </cell>
          <cell r="J768" t="str">
            <v>Other Donor</v>
          </cell>
        </row>
        <row r="769">
          <cell r="I769" t="str">
            <v>0868</v>
          </cell>
          <cell r="J769" t="str">
            <v>United National Development Program</v>
          </cell>
        </row>
        <row r="770">
          <cell r="I770" t="str">
            <v>0829</v>
          </cell>
          <cell r="J770" t="str">
            <v>People's Republic of China</v>
          </cell>
        </row>
        <row r="771">
          <cell r="I771" t="str">
            <v>0872</v>
          </cell>
          <cell r="J771" t="str">
            <v>Food &amp; Agriculture Organisation</v>
          </cell>
        </row>
        <row r="772">
          <cell r="I772" t="str">
            <v>0829</v>
          </cell>
          <cell r="J772" t="str">
            <v>People's Republic of China</v>
          </cell>
        </row>
        <row r="773">
          <cell r="I773" t="str">
            <v>0897</v>
          </cell>
          <cell r="J773" t="str">
            <v>Other Donor</v>
          </cell>
        </row>
        <row r="774">
          <cell r="I774" t="str">
            <v>0829</v>
          </cell>
          <cell r="J774" t="str">
            <v>People's Republic of China</v>
          </cell>
        </row>
        <row r="775">
          <cell r="I775" t="str">
            <v>0872</v>
          </cell>
          <cell r="J775" t="str">
            <v>Food &amp; Agriculture Organisation</v>
          </cell>
        </row>
        <row r="776">
          <cell r="I776" t="str">
            <v>0829</v>
          </cell>
          <cell r="J776" t="str">
            <v>People's Republic of China</v>
          </cell>
        </row>
        <row r="777">
          <cell r="I777" t="str">
            <v>0829</v>
          </cell>
          <cell r="J777" t="str">
            <v>People's Republic of China</v>
          </cell>
        </row>
        <row r="778">
          <cell r="I778" t="str">
            <v>0829</v>
          </cell>
          <cell r="J778" t="str">
            <v>People's Republic of China</v>
          </cell>
        </row>
        <row r="779">
          <cell r="I779" t="str">
            <v>0850</v>
          </cell>
          <cell r="J779" t="str">
            <v>Asian Development Bank (ADB)</v>
          </cell>
        </row>
        <row r="780">
          <cell r="I780" t="str">
            <v>0850</v>
          </cell>
          <cell r="J780" t="str">
            <v>Asian Development Bank (ADB)</v>
          </cell>
        </row>
        <row r="781">
          <cell r="I781" t="str">
            <v>0824</v>
          </cell>
          <cell r="J781" t="str">
            <v>New Zealand Non-Government</v>
          </cell>
        </row>
        <row r="782">
          <cell r="I782" t="str">
            <v>0812</v>
          </cell>
          <cell r="J782" t="str">
            <v>Australian - Other</v>
          </cell>
        </row>
        <row r="783">
          <cell r="I783" t="str">
            <v>0866</v>
          </cell>
          <cell r="J783" t="str">
            <v>Secretariat of the Pacific Community</v>
          </cell>
        </row>
        <row r="784">
          <cell r="I784" t="str">
            <v>0868</v>
          </cell>
          <cell r="J784" t="str">
            <v>United National Development Program</v>
          </cell>
        </row>
        <row r="785">
          <cell r="I785" t="str">
            <v>0868</v>
          </cell>
          <cell r="J785" t="str">
            <v>United National Development Program</v>
          </cell>
        </row>
        <row r="786">
          <cell r="I786" t="str">
            <v>0829</v>
          </cell>
          <cell r="J786" t="str">
            <v>People's Republic of China</v>
          </cell>
        </row>
        <row r="787">
          <cell r="I787" t="str">
            <v>0852</v>
          </cell>
          <cell r="J787" t="str">
            <v>World Bank/International Development Agency (IDA)</v>
          </cell>
        </row>
        <row r="788">
          <cell r="I788" t="str">
            <v>0852</v>
          </cell>
          <cell r="J788" t="str">
            <v>World Bank/International Development Agency (IDA)</v>
          </cell>
        </row>
        <row r="789">
          <cell r="I789" t="str">
            <v>0852</v>
          </cell>
          <cell r="J789" t="str">
            <v>World Bank/International Development Agency (IDA)</v>
          </cell>
        </row>
        <row r="790">
          <cell r="I790" t="str">
            <v>0852</v>
          </cell>
          <cell r="J790" t="str">
            <v>World Bank/International Development Agency (IDA)</v>
          </cell>
        </row>
        <row r="791">
          <cell r="I791" t="str">
            <v>0829</v>
          </cell>
          <cell r="J791" t="str">
            <v>People's Republic of China</v>
          </cell>
        </row>
        <row r="792">
          <cell r="I792" t="str">
            <v>0852</v>
          </cell>
          <cell r="J792" t="str">
            <v>World Bank/International Development Agency (IDA)</v>
          </cell>
        </row>
        <row r="793">
          <cell r="I793" t="str">
            <v>0852</v>
          </cell>
          <cell r="J793" t="str">
            <v>World Bank/International Development Agency (IDA)</v>
          </cell>
        </row>
        <row r="794">
          <cell r="I794" t="str">
            <v>0852</v>
          </cell>
          <cell r="J794" t="str">
            <v>World Bank/International Development Agency (IDA)</v>
          </cell>
        </row>
        <row r="795">
          <cell r="I795" t="str">
            <v>0852</v>
          </cell>
          <cell r="J795" t="str">
            <v>World Bank/International Development Agency (IDA)</v>
          </cell>
        </row>
        <row r="796">
          <cell r="I796" t="str">
            <v>0852</v>
          </cell>
          <cell r="J796" t="str">
            <v>World Bank/International Development Agency (IDA)</v>
          </cell>
        </row>
        <row r="797">
          <cell r="I797" t="str">
            <v>0852</v>
          </cell>
          <cell r="J797" t="str">
            <v>World Bank/International Development Agency (IDA)</v>
          </cell>
        </row>
        <row r="798">
          <cell r="I798" t="str">
            <v>0852</v>
          </cell>
          <cell r="J798" t="str">
            <v>World Bank/International Development Agency (IDA)</v>
          </cell>
        </row>
        <row r="799">
          <cell r="I799" t="str">
            <v>0824</v>
          </cell>
          <cell r="J799" t="str">
            <v>New Zealand Non-Government</v>
          </cell>
        </row>
        <row r="800">
          <cell r="I800" t="str">
            <v>0852</v>
          </cell>
          <cell r="J800" t="str">
            <v>World Bank/International Development Agency (IDA)</v>
          </cell>
        </row>
        <row r="801">
          <cell r="I801" t="str">
            <v>0852</v>
          </cell>
          <cell r="J801" t="str">
            <v>World Bank/International Development Agency (IDA)</v>
          </cell>
        </row>
        <row r="802">
          <cell r="I802" t="str">
            <v>0852</v>
          </cell>
          <cell r="J802" t="str">
            <v>World Bank/International Development Agency (IDA)</v>
          </cell>
        </row>
        <row r="803">
          <cell r="I803" t="str">
            <v>0852</v>
          </cell>
          <cell r="J803" t="str">
            <v>World Bank/International Development Agency (IDA)</v>
          </cell>
        </row>
        <row r="804">
          <cell r="I804" t="str">
            <v>0852</v>
          </cell>
          <cell r="J804" t="str">
            <v>World Bank/International Development Agency (IDA)</v>
          </cell>
        </row>
        <row r="805">
          <cell r="I805" t="str">
            <v>0852</v>
          </cell>
          <cell r="J805" t="str">
            <v>World Bank/International Development Agency (IDA)</v>
          </cell>
        </row>
        <row r="806">
          <cell r="I806" t="str">
            <v>0852</v>
          </cell>
          <cell r="J806" t="str">
            <v>World Bank/International Development Agency (IDA)</v>
          </cell>
        </row>
        <row r="807">
          <cell r="I807" t="str">
            <v>0852</v>
          </cell>
          <cell r="J807" t="str">
            <v>World Bank/International Development Agency (IDA)</v>
          </cell>
        </row>
        <row r="808">
          <cell r="I808" t="str">
            <v>0852</v>
          </cell>
          <cell r="J808" t="str">
            <v>World Bank/International Development Agency (IDA)</v>
          </cell>
        </row>
        <row r="809">
          <cell r="I809" t="str">
            <v>0852</v>
          </cell>
          <cell r="J809" t="str">
            <v>World Bank/International Development Agency (IDA)</v>
          </cell>
        </row>
        <row r="810">
          <cell r="I810" t="str">
            <v>0852</v>
          </cell>
          <cell r="J810" t="str">
            <v>World Bank/International Development Agency (IDA)</v>
          </cell>
        </row>
        <row r="811">
          <cell r="I811" t="str">
            <v>0852</v>
          </cell>
          <cell r="J811" t="str">
            <v>World Bank/International Development Agency (IDA)</v>
          </cell>
        </row>
        <row r="812">
          <cell r="I812" t="str">
            <v>0852</v>
          </cell>
          <cell r="J812" t="str">
            <v>World Bank/International Development Agency (IDA)</v>
          </cell>
        </row>
        <row r="813">
          <cell r="I813" t="str">
            <v>0852</v>
          </cell>
          <cell r="J813" t="str">
            <v>World Bank/International Development Agency (IDA)</v>
          </cell>
        </row>
        <row r="814">
          <cell r="I814" t="str">
            <v>0852</v>
          </cell>
          <cell r="J814" t="str">
            <v>World Bank/International Development Agency (IDA)</v>
          </cell>
        </row>
        <row r="815">
          <cell r="I815" t="str">
            <v>0852</v>
          </cell>
          <cell r="J815" t="str">
            <v>World Bank/International Development Agency (IDA)</v>
          </cell>
        </row>
        <row r="816">
          <cell r="I816" t="str">
            <v>0852</v>
          </cell>
          <cell r="J816" t="str">
            <v>World Bank/International Development Agency (IDA)</v>
          </cell>
        </row>
        <row r="817">
          <cell r="I817" t="str">
            <v>0852</v>
          </cell>
          <cell r="J817" t="str">
            <v>World Bank/International Development Agency (IDA)</v>
          </cell>
        </row>
        <row r="818">
          <cell r="I818" t="str">
            <v>0852</v>
          </cell>
          <cell r="J818" t="str">
            <v>World Bank/International Development Agency (IDA)</v>
          </cell>
        </row>
        <row r="819">
          <cell r="I819" t="str">
            <v>0810</v>
          </cell>
          <cell r="J819" t="str">
            <v>Australia Bilateral Assistance</v>
          </cell>
        </row>
        <row r="820">
          <cell r="I820" t="str">
            <v>0850</v>
          </cell>
          <cell r="J820" t="str">
            <v>Asian Development Bank (ADB)</v>
          </cell>
        </row>
        <row r="821">
          <cell r="I821" t="str">
            <v>0852</v>
          </cell>
          <cell r="J821" t="str">
            <v>World Bank/International Development Agency (IDA)</v>
          </cell>
        </row>
        <row r="822">
          <cell r="I822" t="str">
            <v>0818</v>
          </cell>
          <cell r="J822" t="str">
            <v>Japan - Other</v>
          </cell>
        </row>
        <row r="823">
          <cell r="I823" t="str">
            <v>0818</v>
          </cell>
          <cell r="J823" t="str">
            <v>Japan - Other</v>
          </cell>
        </row>
        <row r="824">
          <cell r="I824" t="str">
            <v>0850</v>
          </cell>
          <cell r="J824" t="str">
            <v>Asian Development Bank (ADB)</v>
          </cell>
        </row>
        <row r="825">
          <cell r="I825" t="str">
            <v>0822</v>
          </cell>
          <cell r="J825" t="str">
            <v>New Zealand Bilateral</v>
          </cell>
        </row>
        <row r="826">
          <cell r="I826" t="str">
            <v>0822</v>
          </cell>
          <cell r="J826" t="str">
            <v>New Zealand Bilateral</v>
          </cell>
        </row>
        <row r="827">
          <cell r="I827" t="str">
            <v>0822</v>
          </cell>
          <cell r="J827" t="str">
            <v>New Zealand Bilateral</v>
          </cell>
        </row>
        <row r="828">
          <cell r="I828" t="str">
            <v>0822</v>
          </cell>
          <cell r="J828" t="str">
            <v>New Zealand Bilateral</v>
          </cell>
        </row>
        <row r="829">
          <cell r="I829" t="str">
            <v>0850</v>
          </cell>
          <cell r="J829" t="str">
            <v>Asian Development Bank (ADB)</v>
          </cell>
        </row>
        <row r="830">
          <cell r="I830" t="str">
            <v>0822</v>
          </cell>
          <cell r="J830" t="str">
            <v>New Zealand Bilateral</v>
          </cell>
        </row>
        <row r="831">
          <cell r="I831" t="str">
            <v>0895</v>
          </cell>
          <cell r="J831" t="e">
            <v>#N/A</v>
          </cell>
        </row>
        <row r="832">
          <cell r="I832" t="str">
            <v>0850</v>
          </cell>
          <cell r="J832" t="str">
            <v>Asian Development Bank (ADB)</v>
          </cell>
        </row>
        <row r="833">
          <cell r="I833" t="str">
            <v>0866</v>
          </cell>
          <cell r="J833" t="str">
            <v>Secretariat of the Pacific Community</v>
          </cell>
        </row>
        <row r="834">
          <cell r="I834" t="str">
            <v>0850</v>
          </cell>
          <cell r="J834" t="str">
            <v>Asian Development Bank (ADB)</v>
          </cell>
        </row>
        <row r="835">
          <cell r="I835" t="str">
            <v>0866</v>
          </cell>
          <cell r="J835" t="str">
            <v>Secretariat of the Pacific Community</v>
          </cell>
        </row>
        <row r="836">
          <cell r="I836" t="str">
            <v>0897</v>
          </cell>
          <cell r="J836" t="str">
            <v>Other Donor</v>
          </cell>
        </row>
        <row r="837">
          <cell r="I837" t="str">
            <v>0897</v>
          </cell>
          <cell r="J837" t="str">
            <v>Other Donor</v>
          </cell>
        </row>
        <row r="838">
          <cell r="I838" t="str">
            <v>0897</v>
          </cell>
          <cell r="J838" t="str">
            <v>Other Donor</v>
          </cell>
        </row>
        <row r="839">
          <cell r="I839" t="str">
            <v>0897</v>
          </cell>
          <cell r="J839" t="str">
            <v>Other Donor</v>
          </cell>
        </row>
        <row r="840">
          <cell r="I840" t="str">
            <v>0897</v>
          </cell>
          <cell r="J840" t="str">
            <v>Other Donor</v>
          </cell>
        </row>
        <row r="841">
          <cell r="I841" t="str">
            <v>0897</v>
          </cell>
          <cell r="J841" t="str">
            <v>Other Donor</v>
          </cell>
        </row>
        <row r="842">
          <cell r="I842" t="str">
            <v>0897</v>
          </cell>
          <cell r="J842" t="str">
            <v>Other Donor</v>
          </cell>
        </row>
        <row r="843">
          <cell r="I843" t="str">
            <v>0852</v>
          </cell>
          <cell r="J843" t="str">
            <v>World Bank/International Development Agency (IDA)</v>
          </cell>
        </row>
        <row r="844">
          <cell r="I844" t="str">
            <v>0887</v>
          </cell>
          <cell r="J844" t="str">
            <v>Green Climate Fund</v>
          </cell>
        </row>
        <row r="845">
          <cell r="I845" t="str">
            <v>0887</v>
          </cell>
          <cell r="J845" t="str">
            <v>Green Climate Fund</v>
          </cell>
        </row>
        <row r="846">
          <cell r="I846" t="str">
            <v>0897</v>
          </cell>
          <cell r="J846" t="str">
            <v>Other Donor</v>
          </cell>
        </row>
        <row r="847">
          <cell r="I847" t="str">
            <v>0817</v>
          </cell>
          <cell r="J847" t="str">
            <v>Japan - JICA</v>
          </cell>
        </row>
        <row r="848">
          <cell r="I848" t="str">
            <v>0879</v>
          </cell>
          <cell r="J848" t="str">
            <v>International Union for Conservation</v>
          </cell>
        </row>
        <row r="849">
          <cell r="I849" t="str">
            <v>0879</v>
          </cell>
          <cell r="J849" t="str">
            <v>International Union for Conservation</v>
          </cell>
        </row>
        <row r="850">
          <cell r="I850" t="str">
            <v>0879</v>
          </cell>
          <cell r="J850" t="str">
            <v>International Union for Conservation</v>
          </cell>
        </row>
        <row r="851">
          <cell r="I851" t="str">
            <v>0879</v>
          </cell>
          <cell r="J851" t="str">
            <v>International Union for Conservation</v>
          </cell>
        </row>
        <row r="852">
          <cell r="I852" t="str">
            <v>0879</v>
          </cell>
          <cell r="J852" t="str">
            <v>International Union for Conservation</v>
          </cell>
        </row>
        <row r="853">
          <cell r="I853" t="str">
            <v>0896</v>
          </cell>
          <cell r="J853" t="e">
            <v>#N/A</v>
          </cell>
        </row>
        <row r="854">
          <cell r="I854" t="str">
            <v>0896</v>
          </cell>
          <cell r="J854" t="e">
            <v>#N/A</v>
          </cell>
        </row>
        <row r="855">
          <cell r="I855" t="str">
            <v>0896</v>
          </cell>
          <cell r="J855" t="e">
            <v>#N/A</v>
          </cell>
        </row>
        <row r="856">
          <cell r="I856" t="str">
            <v>0896</v>
          </cell>
          <cell r="J856" t="e">
            <v>#N/A</v>
          </cell>
        </row>
        <row r="857">
          <cell r="I857" t="str">
            <v>0896</v>
          </cell>
          <cell r="J857" t="e">
            <v>#N/A</v>
          </cell>
        </row>
        <row r="858">
          <cell r="I858" t="str">
            <v>0887</v>
          </cell>
          <cell r="J858" t="str">
            <v>Green Climate Fund</v>
          </cell>
        </row>
        <row r="859">
          <cell r="I859" t="str">
            <v>0887</v>
          </cell>
          <cell r="J859" t="str">
            <v>Green Climate Fund</v>
          </cell>
        </row>
        <row r="860">
          <cell r="I860" t="str">
            <v>0897</v>
          </cell>
          <cell r="J860" t="str">
            <v>Other Donor</v>
          </cell>
        </row>
        <row r="861">
          <cell r="I861" t="str">
            <v>0887</v>
          </cell>
          <cell r="J861" t="str">
            <v>Green Climate Fund</v>
          </cell>
        </row>
        <row r="862">
          <cell r="I862" t="str">
            <v>0887</v>
          </cell>
          <cell r="J862" t="str">
            <v>Green Climate Fund</v>
          </cell>
        </row>
        <row r="863">
          <cell r="I863" t="str">
            <v>0897</v>
          </cell>
          <cell r="J863" t="str">
            <v>Other Donor</v>
          </cell>
        </row>
        <row r="864">
          <cell r="I864" t="str">
            <v>0897</v>
          </cell>
          <cell r="J864" t="str">
            <v>Other Donor</v>
          </cell>
        </row>
        <row r="865">
          <cell r="I865" t="str">
            <v>0879</v>
          </cell>
          <cell r="J865" t="str">
            <v>International Union for Conservation</v>
          </cell>
        </row>
        <row r="866">
          <cell r="I866" t="str">
            <v>0897</v>
          </cell>
          <cell r="J866" t="str">
            <v>Other Donor</v>
          </cell>
        </row>
        <row r="867">
          <cell r="I867" t="str">
            <v>0897</v>
          </cell>
          <cell r="J867" t="str">
            <v>Other Donor</v>
          </cell>
        </row>
        <row r="868">
          <cell r="I868" t="str">
            <v>0897</v>
          </cell>
          <cell r="J868" t="str">
            <v>Other Donor</v>
          </cell>
        </row>
        <row r="869">
          <cell r="I869" t="str">
            <v>0897</v>
          </cell>
          <cell r="J869" t="str">
            <v>Other Donor</v>
          </cell>
        </row>
        <row r="870">
          <cell r="I870" t="str">
            <v>0897</v>
          </cell>
          <cell r="J870" t="str">
            <v>Other Donor</v>
          </cell>
        </row>
        <row r="871">
          <cell r="I871" t="str">
            <v>0863</v>
          </cell>
          <cell r="J871" t="str">
            <v>European Union</v>
          </cell>
        </row>
        <row r="872">
          <cell r="I872" t="str">
            <v>0863</v>
          </cell>
          <cell r="J872" t="str">
            <v>European Union</v>
          </cell>
        </row>
        <row r="873">
          <cell r="I873" t="str">
            <v>0863</v>
          </cell>
          <cell r="J873" t="str">
            <v>European Union</v>
          </cell>
        </row>
        <row r="874">
          <cell r="I874" t="str">
            <v>0897</v>
          </cell>
          <cell r="J874" t="str">
            <v>Other Donor</v>
          </cell>
        </row>
        <row r="875">
          <cell r="I875" t="str">
            <v>0897</v>
          </cell>
          <cell r="J875" t="str">
            <v>Other Donor</v>
          </cell>
        </row>
        <row r="876">
          <cell r="I876" t="str">
            <v>0897</v>
          </cell>
          <cell r="J876" t="str">
            <v>Other Donor</v>
          </cell>
        </row>
        <row r="877">
          <cell r="I877" t="str">
            <v>0897</v>
          </cell>
          <cell r="J877" t="str">
            <v>Other Donor</v>
          </cell>
        </row>
        <row r="878">
          <cell r="I878" t="str">
            <v>0897</v>
          </cell>
          <cell r="J878" t="str">
            <v>Other Donor</v>
          </cell>
        </row>
        <row r="879">
          <cell r="I879" t="str">
            <v>0897</v>
          </cell>
          <cell r="J879" t="str">
            <v>Other Donor</v>
          </cell>
        </row>
        <row r="880">
          <cell r="I880" t="str">
            <v>0817</v>
          </cell>
          <cell r="J880" t="str">
            <v>Japan - JICA</v>
          </cell>
        </row>
        <row r="881">
          <cell r="I881" t="str">
            <v>0863</v>
          </cell>
          <cell r="J881" t="str">
            <v>European Union</v>
          </cell>
        </row>
        <row r="882">
          <cell r="I882" t="str">
            <v>0822</v>
          </cell>
          <cell r="J882" t="str">
            <v>New Zealand Bilateral</v>
          </cell>
        </row>
        <row r="883">
          <cell r="I883" t="str">
            <v>0876</v>
          </cell>
          <cell r="J883" t="str">
            <v>United Nations Environment Program</v>
          </cell>
        </row>
        <row r="884">
          <cell r="I884" t="str">
            <v>0876</v>
          </cell>
          <cell r="J884" t="str">
            <v>United Nations Environment Program</v>
          </cell>
        </row>
        <row r="885">
          <cell r="I885" t="str">
            <v>0876</v>
          </cell>
          <cell r="J885" t="str">
            <v>United Nations Environment Program</v>
          </cell>
        </row>
        <row r="886">
          <cell r="I886" t="str">
            <v>0876</v>
          </cell>
          <cell r="J886" t="str">
            <v>United Nations Environment Program</v>
          </cell>
        </row>
        <row r="887">
          <cell r="I887" t="str">
            <v>0876</v>
          </cell>
          <cell r="J887" t="str">
            <v>United Nations Environment Program</v>
          </cell>
        </row>
        <row r="888">
          <cell r="I888" t="str">
            <v>0850</v>
          </cell>
          <cell r="J888" t="str">
            <v>Asian Development Bank (ADB)</v>
          </cell>
        </row>
        <row r="889">
          <cell r="I889" t="str">
            <v>0850</v>
          </cell>
          <cell r="J889" t="str">
            <v>Asian Development Bank (ADB)</v>
          </cell>
        </row>
        <row r="890">
          <cell r="I890" t="str">
            <v>0850</v>
          </cell>
          <cell r="J890" t="str">
            <v>Asian Development Bank (ADB)</v>
          </cell>
        </row>
        <row r="891">
          <cell r="I891" t="str">
            <v>0876</v>
          </cell>
          <cell r="J891" t="str">
            <v>United Nations Environment Program</v>
          </cell>
        </row>
        <row r="892">
          <cell r="I892" t="str">
            <v>0876</v>
          </cell>
          <cell r="J892" t="str">
            <v>United Nations Environment Program</v>
          </cell>
        </row>
        <row r="893">
          <cell r="I893" t="str">
            <v>0876</v>
          </cell>
          <cell r="J893" t="str">
            <v>United Nations Environment Program</v>
          </cell>
        </row>
        <row r="894">
          <cell r="I894" t="str">
            <v>0876</v>
          </cell>
          <cell r="J894" t="str">
            <v>United Nations Environment Program</v>
          </cell>
        </row>
        <row r="895">
          <cell r="I895" t="str">
            <v>0876</v>
          </cell>
          <cell r="J895" t="str">
            <v>United Nations Environment Program</v>
          </cell>
        </row>
        <row r="896">
          <cell r="I896" t="str">
            <v>0876</v>
          </cell>
          <cell r="J896" t="str">
            <v>United Nations Environment Program</v>
          </cell>
        </row>
        <row r="897">
          <cell r="I897" t="str">
            <v>0876</v>
          </cell>
          <cell r="J897" t="str">
            <v>United Nations Environment Program</v>
          </cell>
        </row>
        <row r="898">
          <cell r="I898" t="str">
            <v>0876</v>
          </cell>
          <cell r="J898" t="str">
            <v>United Nations Environment Program</v>
          </cell>
        </row>
        <row r="899">
          <cell r="I899" t="str">
            <v>0876</v>
          </cell>
          <cell r="J899" t="str">
            <v>United Nations Environment Program</v>
          </cell>
        </row>
        <row r="900">
          <cell r="I900" t="str">
            <v>0876</v>
          </cell>
          <cell r="J900" t="str">
            <v>United Nations Environment Program</v>
          </cell>
        </row>
        <row r="901">
          <cell r="I901" t="str">
            <v>0876</v>
          </cell>
          <cell r="J901" t="str">
            <v>United Nations Environment Program</v>
          </cell>
        </row>
        <row r="902">
          <cell r="I902" t="str">
            <v>0876</v>
          </cell>
          <cell r="J902" t="str">
            <v>United Nations Environment Program</v>
          </cell>
        </row>
        <row r="903">
          <cell r="I903" t="str">
            <v>0850</v>
          </cell>
          <cell r="J903" t="str">
            <v>Asian Development Bank (ADB)</v>
          </cell>
        </row>
        <row r="904">
          <cell r="I904" t="str">
            <v>0850</v>
          </cell>
          <cell r="J904" t="str">
            <v>Asian Development Bank (ADB)</v>
          </cell>
        </row>
        <row r="905">
          <cell r="I905" t="str">
            <v>0850</v>
          </cell>
          <cell r="J905" t="str">
            <v>Asian Development Bank (ADB)</v>
          </cell>
        </row>
        <row r="906">
          <cell r="I906" t="str">
            <v>0850</v>
          </cell>
          <cell r="J906" t="str">
            <v>Asian Development Bank (ADB)</v>
          </cell>
        </row>
        <row r="907">
          <cell r="I907" t="str">
            <v>0850</v>
          </cell>
          <cell r="J907" t="str">
            <v>Asian Development Bank (ADB)</v>
          </cell>
        </row>
        <row r="908">
          <cell r="I908" t="str">
            <v>0850</v>
          </cell>
          <cell r="J908" t="str">
            <v>Asian Development Bank (ADB)</v>
          </cell>
        </row>
        <row r="909">
          <cell r="I909" t="str">
            <v>0850</v>
          </cell>
          <cell r="J909" t="str">
            <v>Asian Development Bank (ADB)</v>
          </cell>
        </row>
        <row r="910">
          <cell r="I910" t="str">
            <v>0850</v>
          </cell>
          <cell r="J910" t="str">
            <v>Asian Development Bank (ADB)</v>
          </cell>
        </row>
        <row r="911">
          <cell r="I911" t="str">
            <v>0850</v>
          </cell>
          <cell r="J911" t="str">
            <v>Asian Development Bank (ADB)</v>
          </cell>
        </row>
        <row r="912">
          <cell r="I912" t="str">
            <v>0850</v>
          </cell>
          <cell r="J912" t="str">
            <v>Asian Development Bank (ADB)</v>
          </cell>
        </row>
        <row r="913">
          <cell r="I913" t="str">
            <v>0850</v>
          </cell>
          <cell r="J913" t="str">
            <v>Asian Development Bank (ADB)</v>
          </cell>
        </row>
        <row r="914">
          <cell r="I914" t="str">
            <v>0850</v>
          </cell>
          <cell r="J914" t="str">
            <v>Asian Development Bank (ADB)</v>
          </cell>
        </row>
        <row r="915">
          <cell r="I915" t="str">
            <v>0850</v>
          </cell>
          <cell r="J915" t="str">
            <v>Asian Development Bank (ADB)</v>
          </cell>
        </row>
        <row r="916">
          <cell r="I916" t="str">
            <v>0850</v>
          </cell>
          <cell r="J916" t="str">
            <v>Asian Development Bank (ADB)</v>
          </cell>
        </row>
        <row r="917">
          <cell r="I917" t="str">
            <v>0850</v>
          </cell>
          <cell r="J917" t="str">
            <v>Asian Development Bank (ADB)</v>
          </cell>
        </row>
        <row r="918">
          <cell r="I918" t="str">
            <v>0852</v>
          </cell>
          <cell r="J918" t="str">
            <v>World Bank/International Development Agency (IDA)</v>
          </cell>
        </row>
        <row r="919">
          <cell r="I919" t="str">
            <v>0852</v>
          </cell>
          <cell r="J919" t="str">
            <v>World Bank/International Development Agency (IDA)</v>
          </cell>
        </row>
        <row r="920">
          <cell r="I920" t="str">
            <v>0852</v>
          </cell>
          <cell r="J920" t="str">
            <v>World Bank/International Development Agency (IDA)</v>
          </cell>
        </row>
        <row r="921">
          <cell r="I921" t="str">
            <v>0852</v>
          </cell>
          <cell r="J921" t="str">
            <v>World Bank/International Development Agency (IDA)</v>
          </cell>
        </row>
        <row r="922">
          <cell r="I922" t="str">
            <v>0852</v>
          </cell>
          <cell r="J922" t="str">
            <v>World Bank/International Development Agency (IDA)</v>
          </cell>
        </row>
        <row r="923">
          <cell r="I923" t="str">
            <v>0852</v>
          </cell>
          <cell r="J923" t="str">
            <v>World Bank/International Development Agency (IDA)</v>
          </cell>
        </row>
        <row r="924">
          <cell r="I924" t="str">
            <v>0852</v>
          </cell>
          <cell r="J924" t="str">
            <v>World Bank/International Development Agency (IDA)</v>
          </cell>
        </row>
        <row r="925">
          <cell r="I925" t="str">
            <v>0852</v>
          </cell>
          <cell r="J925" t="str">
            <v>World Bank/International Development Agency (IDA)</v>
          </cell>
        </row>
        <row r="926">
          <cell r="I926" t="str">
            <v>0887</v>
          </cell>
          <cell r="J926" t="str">
            <v>Green Climate Fund</v>
          </cell>
        </row>
        <row r="927">
          <cell r="I927" t="str">
            <v>0897</v>
          </cell>
          <cell r="J927" t="str">
            <v>Other Donor</v>
          </cell>
        </row>
        <row r="928">
          <cell r="I928" t="str">
            <v>0887</v>
          </cell>
          <cell r="J928" t="str">
            <v>Green Climate Fund</v>
          </cell>
        </row>
        <row r="929">
          <cell r="I929" t="str">
            <v>0810</v>
          </cell>
          <cell r="J929" t="str">
            <v>Australia Bilateral Assistance</v>
          </cell>
        </row>
        <row r="930">
          <cell r="I930" t="str">
            <v>0868</v>
          </cell>
          <cell r="J930" t="str">
            <v>United National Development Program</v>
          </cell>
        </row>
        <row r="931">
          <cell r="I931" t="str">
            <v>0824</v>
          </cell>
          <cell r="J931" t="str">
            <v>New Zealand Non-Government</v>
          </cell>
        </row>
        <row r="932">
          <cell r="I932" t="str">
            <v>0824</v>
          </cell>
          <cell r="J932" t="str">
            <v>New Zealand Non-Government</v>
          </cell>
        </row>
        <row r="933">
          <cell r="I933" t="str">
            <v>0824</v>
          </cell>
          <cell r="J933" t="str">
            <v>New Zealand Non-Government</v>
          </cell>
        </row>
        <row r="934">
          <cell r="I934" t="str">
            <v>0824</v>
          </cell>
          <cell r="J934" t="str">
            <v>New Zealand Non-Government</v>
          </cell>
        </row>
        <row r="935">
          <cell r="I935" t="str">
            <v>0868</v>
          </cell>
          <cell r="J935" t="str">
            <v>United National Development Program</v>
          </cell>
        </row>
        <row r="936">
          <cell r="I936" t="str">
            <v>0868</v>
          </cell>
          <cell r="J936" t="str">
            <v>United National Development Program</v>
          </cell>
        </row>
        <row r="937">
          <cell r="I937" t="str">
            <v>0868</v>
          </cell>
          <cell r="J937" t="str">
            <v>United National Development Program</v>
          </cell>
        </row>
        <row r="938">
          <cell r="I938" t="str">
            <v>0868</v>
          </cell>
          <cell r="J938" t="str">
            <v>United National Development Program</v>
          </cell>
        </row>
        <row r="939">
          <cell r="I939" t="str">
            <v>0868</v>
          </cell>
          <cell r="J939" t="str">
            <v>United National Development Program</v>
          </cell>
        </row>
        <row r="940">
          <cell r="I940" t="str">
            <v>0868</v>
          </cell>
          <cell r="J940" t="str">
            <v>United National Development Program</v>
          </cell>
        </row>
        <row r="941">
          <cell r="I941" t="str">
            <v>0868</v>
          </cell>
          <cell r="J941" t="str">
            <v>United National Development Program</v>
          </cell>
        </row>
        <row r="942">
          <cell r="I942" t="str">
            <v>0868</v>
          </cell>
          <cell r="J942" t="str">
            <v>United National Development Program</v>
          </cell>
        </row>
        <row r="943">
          <cell r="I943" t="str">
            <v>0868</v>
          </cell>
          <cell r="J943" t="str">
            <v>United National Development Program</v>
          </cell>
        </row>
        <row r="944">
          <cell r="I944" t="str">
            <v>0824</v>
          </cell>
          <cell r="J944" t="str">
            <v>New Zealand Non-Government</v>
          </cell>
        </row>
        <row r="945">
          <cell r="I945" t="str">
            <v>0868</v>
          </cell>
          <cell r="J945" t="str">
            <v>United National Development Program</v>
          </cell>
        </row>
        <row r="946">
          <cell r="I946" t="str">
            <v>0868</v>
          </cell>
          <cell r="J946" t="str">
            <v>United National Development Program</v>
          </cell>
        </row>
        <row r="947">
          <cell r="I947" t="str">
            <v>0868</v>
          </cell>
          <cell r="J947" t="str">
            <v>United National Development Program</v>
          </cell>
        </row>
        <row r="948">
          <cell r="I948" t="str">
            <v>0868</v>
          </cell>
          <cell r="J948" t="str">
            <v>United National Development Program</v>
          </cell>
        </row>
        <row r="949">
          <cell r="I949" t="str">
            <v>0868</v>
          </cell>
          <cell r="J949" t="str">
            <v>United National Development Program</v>
          </cell>
        </row>
        <row r="950">
          <cell r="I950" t="str">
            <v>0868</v>
          </cell>
          <cell r="J950" t="str">
            <v>United National Development Program</v>
          </cell>
        </row>
        <row r="951">
          <cell r="I951" t="str">
            <v>0826</v>
          </cell>
          <cell r="J951" t="str">
            <v>USA Government</v>
          </cell>
        </row>
        <row r="952">
          <cell r="I952" t="str">
            <v>0852</v>
          </cell>
          <cell r="J952" t="str">
            <v>World Bank/International Development Agency (IDA)</v>
          </cell>
        </row>
        <row r="953">
          <cell r="I953" t="str">
            <v>0884</v>
          </cell>
          <cell r="J953" t="str">
            <v xml:space="preserve">Gesellschaft fur Internationale Zusammenarbeit Gmb </v>
          </cell>
        </row>
        <row r="954">
          <cell r="I954" t="str">
            <v>0852</v>
          </cell>
          <cell r="J954" t="str">
            <v>World Bank/International Development Agency (IDA)</v>
          </cell>
        </row>
        <row r="955">
          <cell r="I955" t="str">
            <v>0852</v>
          </cell>
          <cell r="J955" t="str">
            <v>World Bank/International Development Agency (IDA)</v>
          </cell>
        </row>
        <row r="956">
          <cell r="I956" t="str">
            <v>0812</v>
          </cell>
          <cell r="J956" t="str">
            <v>Australian - Other</v>
          </cell>
        </row>
        <row r="957">
          <cell r="I957" t="str">
            <v>0877</v>
          </cell>
          <cell r="J957" t="str">
            <v>Forum Fisheries Agencies</v>
          </cell>
        </row>
        <row r="958">
          <cell r="I958" t="str">
            <v>0818</v>
          </cell>
          <cell r="J958" t="str">
            <v>Japan - Other</v>
          </cell>
        </row>
        <row r="959">
          <cell r="I959" t="str">
            <v>0897</v>
          </cell>
          <cell r="J959" t="str">
            <v>Other Donor</v>
          </cell>
        </row>
        <row r="960">
          <cell r="I960" t="str">
            <v>0897</v>
          </cell>
          <cell r="J960" t="str">
            <v>Other Donor</v>
          </cell>
        </row>
        <row r="961">
          <cell r="I961" t="str">
            <v>0897</v>
          </cell>
          <cell r="J961" t="str">
            <v>Other Donor</v>
          </cell>
        </row>
        <row r="962">
          <cell r="I962" t="str">
            <v>0877</v>
          </cell>
          <cell r="J962" t="str">
            <v>Forum Fisheries Agencies</v>
          </cell>
        </row>
        <row r="963">
          <cell r="I963" t="str">
            <v>0834</v>
          </cell>
          <cell r="J963" t="str">
            <v>Korean Fund</v>
          </cell>
        </row>
        <row r="964">
          <cell r="I964" t="str">
            <v>0829</v>
          </cell>
          <cell r="J964" t="str">
            <v>People's Republic of China</v>
          </cell>
        </row>
        <row r="965">
          <cell r="I965" t="str">
            <v>0877</v>
          </cell>
          <cell r="J965" t="str">
            <v>Forum Fisheries Agencies</v>
          </cell>
        </row>
        <row r="966">
          <cell r="I966" t="str">
            <v>0877</v>
          </cell>
          <cell r="J966" t="str">
            <v>Forum Fisheries Agencies</v>
          </cell>
        </row>
        <row r="967">
          <cell r="I967" t="str">
            <v>0810</v>
          </cell>
          <cell r="J967" t="str">
            <v>Australia Bilateral Assistance</v>
          </cell>
        </row>
        <row r="968">
          <cell r="I968" t="str">
            <v>0886</v>
          </cell>
          <cell r="J968" t="str">
            <v>Tonga Health Promotion Foundation</v>
          </cell>
        </row>
        <row r="969">
          <cell r="I969" t="str">
            <v>0822</v>
          </cell>
          <cell r="J969" t="str">
            <v>New Zealand Bilateral</v>
          </cell>
        </row>
        <row r="970">
          <cell r="I970" t="str">
            <v>0829</v>
          </cell>
          <cell r="J970" t="str">
            <v>People's Republic of China</v>
          </cell>
        </row>
        <row r="971">
          <cell r="I971" t="str">
            <v>0812</v>
          </cell>
          <cell r="J971" t="str">
            <v>Australian - Other</v>
          </cell>
        </row>
        <row r="972">
          <cell r="I972" t="str">
            <v>0822</v>
          </cell>
          <cell r="J972" t="str">
            <v>New Zealand Bilateral</v>
          </cell>
        </row>
        <row r="973">
          <cell r="I973" t="str">
            <v>0888</v>
          </cell>
          <cell r="J973" t="str">
            <v>UN Economic &amp; Social Commision for Asia &amp; Pacific</v>
          </cell>
        </row>
        <row r="974">
          <cell r="I974" t="str">
            <v>0899</v>
          </cell>
          <cell r="J974" t="str">
            <v>Unconfirmed Donors</v>
          </cell>
        </row>
        <row r="975">
          <cell r="I975" t="str">
            <v>0852</v>
          </cell>
          <cell r="J975" t="str">
            <v>World Bank/International Development Agency (IDA)</v>
          </cell>
        </row>
        <row r="976">
          <cell r="I976" t="str">
            <v>0863</v>
          </cell>
          <cell r="J976" t="str">
            <v>European Union</v>
          </cell>
        </row>
        <row r="977">
          <cell r="I977" t="str">
            <v>0868</v>
          </cell>
          <cell r="J977" t="str">
            <v>United National Development Program</v>
          </cell>
        </row>
        <row r="978">
          <cell r="I978" t="str">
            <v>0863</v>
          </cell>
          <cell r="J978" t="str">
            <v>European Union</v>
          </cell>
        </row>
        <row r="979">
          <cell r="I979" t="str">
            <v>0829</v>
          </cell>
          <cell r="J979" t="str">
            <v>People's Republic of China</v>
          </cell>
        </row>
        <row r="980">
          <cell r="I980" t="str">
            <v>0863</v>
          </cell>
          <cell r="J980" t="str">
            <v>European Union</v>
          </cell>
        </row>
        <row r="981">
          <cell r="I981" t="str">
            <v>0822</v>
          </cell>
          <cell r="J981" t="str">
            <v>New Zealand Bilateral</v>
          </cell>
        </row>
        <row r="982">
          <cell r="I982" t="str">
            <v>0866</v>
          </cell>
          <cell r="J982" t="str">
            <v>Secretariat of the Pacific Community</v>
          </cell>
        </row>
        <row r="983">
          <cell r="I983" t="str">
            <v>0822</v>
          </cell>
          <cell r="J983" t="str">
            <v>New Zealand Bilateral</v>
          </cell>
        </row>
        <row r="984">
          <cell r="I984" t="str">
            <v>0822</v>
          </cell>
          <cell r="J984" t="str">
            <v>New Zealand Bilateral</v>
          </cell>
        </row>
        <row r="985">
          <cell r="I985" t="str">
            <v>0810</v>
          </cell>
          <cell r="J985" t="str">
            <v>Australia Bilateral Assistance</v>
          </cell>
        </row>
        <row r="986">
          <cell r="I986" t="str">
            <v>0897</v>
          </cell>
          <cell r="J986" t="str">
            <v>Other Donor</v>
          </cell>
        </row>
        <row r="987">
          <cell r="I987" t="str">
            <v>0824</v>
          </cell>
          <cell r="J987" t="str">
            <v>New Zealand Non-Government</v>
          </cell>
        </row>
        <row r="988">
          <cell r="I988" t="str">
            <v>0886</v>
          </cell>
          <cell r="J988" t="str">
            <v>Tonga Health Promotion Foundation</v>
          </cell>
        </row>
        <row r="989">
          <cell r="I989" t="str">
            <v>0817</v>
          </cell>
          <cell r="J989" t="str">
            <v>Japan - JICA</v>
          </cell>
        </row>
        <row r="990">
          <cell r="I990" t="str">
            <v>0886</v>
          </cell>
          <cell r="J990" t="str">
            <v>Tonga Health Promotion Foundation</v>
          </cell>
        </row>
        <row r="991">
          <cell r="I991" t="str">
            <v>0810</v>
          </cell>
          <cell r="J991" t="str">
            <v>Australia Bilateral Assistance</v>
          </cell>
        </row>
        <row r="992">
          <cell r="I992" t="str">
            <v>0871</v>
          </cell>
          <cell r="J992" t="str">
            <v>UN International Children's Fund</v>
          </cell>
        </row>
        <row r="993">
          <cell r="I993" t="str">
            <v>0822</v>
          </cell>
          <cell r="J993" t="str">
            <v>New Zealand Bilateral</v>
          </cell>
        </row>
        <row r="994">
          <cell r="I994" t="str">
            <v>0897</v>
          </cell>
          <cell r="J994" t="str">
            <v>Other Donor</v>
          </cell>
        </row>
        <row r="995">
          <cell r="I995" t="str">
            <v>0897</v>
          </cell>
          <cell r="J995" t="str">
            <v>Other Donor</v>
          </cell>
        </row>
        <row r="996">
          <cell r="I996" t="str">
            <v>0822</v>
          </cell>
          <cell r="J996" t="str">
            <v>New Zealand Bilateral</v>
          </cell>
        </row>
        <row r="997">
          <cell r="I997" t="str">
            <v>0882</v>
          </cell>
          <cell r="J997" t="str">
            <v>UN Women</v>
          </cell>
        </row>
        <row r="998">
          <cell r="I998" t="str">
            <v>0882</v>
          </cell>
          <cell r="J998" t="str">
            <v>UN Women</v>
          </cell>
        </row>
        <row r="999">
          <cell r="I999" t="str">
            <v>0871</v>
          </cell>
          <cell r="J999" t="str">
            <v>UN International Children's Fund</v>
          </cell>
        </row>
        <row r="1000">
          <cell r="I1000" t="str">
            <v>0871</v>
          </cell>
          <cell r="J1000" t="str">
            <v>UN International Children's Fund</v>
          </cell>
        </row>
        <row r="1001">
          <cell r="I1001" t="str">
            <v>0886</v>
          </cell>
          <cell r="J1001" t="str">
            <v>Tonga Health Promotion Foundation</v>
          </cell>
        </row>
        <row r="1002">
          <cell r="I1002" t="str">
            <v>0886</v>
          </cell>
          <cell r="J1002" t="str">
            <v>Tonga Health Promotion Foundation</v>
          </cell>
        </row>
        <row r="1003">
          <cell r="I1003" t="str">
            <v>0852</v>
          </cell>
          <cell r="J1003" t="str">
            <v>World Bank/International Development Agency (IDA)</v>
          </cell>
        </row>
        <row r="1004">
          <cell r="I1004" t="str">
            <v>0866</v>
          </cell>
          <cell r="J1004" t="str">
            <v>Secretariat of the Pacific Community</v>
          </cell>
        </row>
        <row r="1005">
          <cell r="I1005" t="str">
            <v>0850</v>
          </cell>
          <cell r="J1005" t="str">
            <v>Asian Development Bank (ADB)</v>
          </cell>
        </row>
        <row r="1006">
          <cell r="I1006" t="str">
            <v>0852</v>
          </cell>
          <cell r="J1006" t="str">
            <v>World Bank/International Development Agency (IDA)</v>
          </cell>
        </row>
        <row r="1007">
          <cell r="I1007" t="str">
            <v>0886</v>
          </cell>
          <cell r="J1007" t="str">
            <v>Tonga Health Promotion Foundation</v>
          </cell>
        </row>
        <row r="1008">
          <cell r="I1008" t="str">
            <v>0810</v>
          </cell>
          <cell r="J1008" t="str">
            <v>Australia Bilateral Assistance</v>
          </cell>
        </row>
        <row r="1009">
          <cell r="I1009" t="str">
            <v>0867</v>
          </cell>
          <cell r="J1009" t="str">
            <v>South Pacific Regional Environmental Program</v>
          </cell>
        </row>
        <row r="1010">
          <cell r="I1010" t="str">
            <v>0852</v>
          </cell>
          <cell r="J1010" t="str">
            <v>World Bank/International Development Agency (IDA)</v>
          </cell>
        </row>
        <row r="1011">
          <cell r="I1011" t="str">
            <v>0868</v>
          </cell>
          <cell r="J1011" t="str">
            <v>United National Development Program</v>
          </cell>
        </row>
        <row r="1012">
          <cell r="I1012" t="str">
            <v>0868</v>
          </cell>
          <cell r="J1012" t="str">
            <v>United National Development Program</v>
          </cell>
        </row>
        <row r="1013">
          <cell r="I1013" t="str">
            <v>0852</v>
          </cell>
          <cell r="J1013" t="str">
            <v>World Bank/International Development Agency (IDA)</v>
          </cell>
        </row>
        <row r="1014">
          <cell r="I1014" t="str">
            <v>0850</v>
          </cell>
          <cell r="J1014" t="str">
            <v>Asian Development Bank (ADB)</v>
          </cell>
        </row>
        <row r="1015">
          <cell r="I1015" t="str">
            <v>0852</v>
          </cell>
          <cell r="J1015" t="str">
            <v>World Bank/International Development Agency (IDA)</v>
          </cell>
        </row>
        <row r="1016">
          <cell r="I1016" t="str">
            <v>0852</v>
          </cell>
          <cell r="J1016" t="str">
            <v>World Bank/International Development Agency (IDA)</v>
          </cell>
        </row>
        <row r="1017">
          <cell r="I1017" t="str">
            <v>0815</v>
          </cell>
          <cell r="J1017" t="str">
            <v>France</v>
          </cell>
        </row>
        <row r="1018">
          <cell r="I1018" t="str">
            <v>0822</v>
          </cell>
          <cell r="J1018" t="str">
            <v>New Zealand Bilateral</v>
          </cell>
        </row>
        <row r="1019">
          <cell r="I1019" t="str">
            <v>0879</v>
          </cell>
          <cell r="J1019" t="str">
            <v>International Union for Conservation</v>
          </cell>
        </row>
        <row r="1020">
          <cell r="I1020" t="str">
            <v>0864</v>
          </cell>
          <cell r="J1020" t="str">
            <v>Pacific Islands Forum Secretariat (PIFS)</v>
          </cell>
        </row>
        <row r="1021">
          <cell r="I1021" t="str">
            <v>0835</v>
          </cell>
          <cell r="J1021" t="str">
            <v>Italian Fund</v>
          </cell>
        </row>
        <row r="1022">
          <cell r="I1022" t="str">
            <v>0867</v>
          </cell>
          <cell r="J1022" t="str">
            <v>South Pacific Regional Environmental Program</v>
          </cell>
        </row>
        <row r="1023">
          <cell r="I1023" t="str">
            <v>0879</v>
          </cell>
          <cell r="J1023" t="str">
            <v>International Union for Conservation</v>
          </cell>
        </row>
        <row r="1024">
          <cell r="I1024" t="str">
            <v>0884</v>
          </cell>
          <cell r="J1024" t="str">
            <v xml:space="preserve">Gesellschaft fur Internationale Zusammenarbeit Gmb </v>
          </cell>
        </row>
        <row r="1025">
          <cell r="I1025" t="str">
            <v>0850</v>
          </cell>
          <cell r="J1025" t="str">
            <v>Asian Development Bank (ADB)</v>
          </cell>
        </row>
        <row r="1026">
          <cell r="I1026" t="str">
            <v>0868</v>
          </cell>
          <cell r="J1026" t="str">
            <v>United National Development Program</v>
          </cell>
        </row>
        <row r="1027">
          <cell r="I1027" t="str">
            <v>0876</v>
          </cell>
          <cell r="J1027" t="str">
            <v>United Nations Environment Program</v>
          </cell>
        </row>
        <row r="1028">
          <cell r="I1028" t="str">
            <v>0884</v>
          </cell>
          <cell r="J1028" t="str">
            <v xml:space="preserve">Gesellschaft fur Internationale Zusammenarbeit Gmb </v>
          </cell>
        </row>
        <row r="1029">
          <cell r="I1029" t="str">
            <v>0810</v>
          </cell>
          <cell r="J1029" t="str">
            <v>Australia Bilateral Assistance</v>
          </cell>
        </row>
        <row r="1030">
          <cell r="I1030" t="str">
            <v>0852</v>
          </cell>
          <cell r="J1030" t="str">
            <v>World Bank/International Development Agency (IDA)</v>
          </cell>
        </row>
        <row r="1031">
          <cell r="I1031" t="str">
            <v>0810</v>
          </cell>
          <cell r="J1031" t="str">
            <v>Australia Bilateral Assistance</v>
          </cell>
        </row>
        <row r="1032">
          <cell r="I1032" t="str">
            <v>0852</v>
          </cell>
          <cell r="J1032" t="str">
            <v>World Bank/International Development Agency (IDA)</v>
          </cell>
        </row>
        <row r="1033">
          <cell r="I1033" t="str">
            <v>0899</v>
          </cell>
          <cell r="J1033" t="str">
            <v>Unconfirmed Donors</v>
          </cell>
        </row>
        <row r="1034">
          <cell r="I1034" t="str">
            <v>0866</v>
          </cell>
          <cell r="J1034" t="str">
            <v>Secretariat of the Pacific Community</v>
          </cell>
        </row>
        <row r="1035">
          <cell r="I1035" t="str">
            <v>0886</v>
          </cell>
          <cell r="J1035" t="str">
            <v>Tonga Health Promotion Foundation</v>
          </cell>
        </row>
        <row r="1036">
          <cell r="I1036" t="str">
            <v>0899</v>
          </cell>
          <cell r="J1036" t="str">
            <v>Unconfirmed Donors</v>
          </cell>
        </row>
        <row r="1037">
          <cell r="I1037" t="str">
            <v>0897</v>
          </cell>
          <cell r="J1037" t="str">
            <v>Other Donor</v>
          </cell>
        </row>
        <row r="1038">
          <cell r="I1038" t="str">
            <v>0899</v>
          </cell>
          <cell r="J1038" t="str">
            <v>Unconfirmed Donors</v>
          </cell>
        </row>
        <row r="1039">
          <cell r="I1039" t="str">
            <v>0501</v>
          </cell>
          <cell r="J1039" t="str">
            <v>Interest receipts from Deposits</v>
          </cell>
        </row>
        <row r="1040">
          <cell r="I1040" t="str">
            <v>0501</v>
          </cell>
          <cell r="J1040" t="str">
            <v>Interest receipts from Deposits</v>
          </cell>
        </row>
        <row r="1041">
          <cell r="I1041" t="str">
            <v>0850</v>
          </cell>
          <cell r="J1041" t="str">
            <v>Asian Development Bank (ADB)</v>
          </cell>
        </row>
        <row r="1042">
          <cell r="I1042" t="str">
            <v>0501</v>
          </cell>
          <cell r="J1042" t="str">
            <v>Interest receipts from Deposits</v>
          </cell>
        </row>
        <row r="1043">
          <cell r="I1043" t="str">
            <v>0850</v>
          </cell>
          <cell r="J1043" t="str">
            <v>Asian Development Bank (ADB)</v>
          </cell>
        </row>
        <row r="1044">
          <cell r="I1044" t="str">
            <v>0899</v>
          </cell>
          <cell r="J1044" t="str">
            <v>Unconfirmed Donors</v>
          </cell>
        </row>
        <row r="1045">
          <cell r="I1045" t="str">
            <v>0829</v>
          </cell>
          <cell r="J1045" t="str">
            <v>People's Republic of China</v>
          </cell>
        </row>
        <row r="1046">
          <cell r="I1046" t="str">
            <v>0812</v>
          </cell>
          <cell r="J1046" t="str">
            <v>Australian - Other</v>
          </cell>
        </row>
        <row r="1047">
          <cell r="I1047" t="str">
            <v>0829</v>
          </cell>
          <cell r="J1047" t="str">
            <v>People's Republic of China</v>
          </cell>
        </row>
        <row r="1048">
          <cell r="I1048" t="str">
            <v>0868</v>
          </cell>
          <cell r="J1048" t="str">
            <v>United National Development Program</v>
          </cell>
        </row>
        <row r="1049">
          <cell r="I1049" t="str">
            <v>0897</v>
          </cell>
          <cell r="J1049" t="str">
            <v>Other Donor</v>
          </cell>
        </row>
        <row r="1050">
          <cell r="I1050" t="str">
            <v>0811</v>
          </cell>
          <cell r="J1050" t="str">
            <v>Australian Defence Cooperation</v>
          </cell>
        </row>
        <row r="1051">
          <cell r="I1051" t="str">
            <v>0811</v>
          </cell>
          <cell r="J1051" t="str">
            <v>Australian Defence Cooperation</v>
          </cell>
        </row>
        <row r="1052">
          <cell r="I1052" t="str">
            <v>0811</v>
          </cell>
          <cell r="J1052" t="str">
            <v>Australian Defence Cooperation</v>
          </cell>
        </row>
        <row r="1053">
          <cell r="I1053" t="str">
            <v>0811</v>
          </cell>
          <cell r="J1053" t="str">
            <v>Australian Defence Cooperation</v>
          </cell>
        </row>
        <row r="1054">
          <cell r="I1054" t="str">
            <v>0822</v>
          </cell>
          <cell r="J1054" t="str">
            <v>New Zealand Bilateral</v>
          </cell>
        </row>
        <row r="1055">
          <cell r="I1055" t="str">
            <v>0826</v>
          </cell>
          <cell r="J1055" t="str">
            <v>USA Government</v>
          </cell>
        </row>
        <row r="1056">
          <cell r="I1056" t="str">
            <v>0829</v>
          </cell>
          <cell r="J1056" t="str">
            <v>People's Republic of China</v>
          </cell>
        </row>
        <row r="1057">
          <cell r="I1057" t="str">
            <v>0899</v>
          </cell>
          <cell r="J1057" t="str">
            <v>Unconfirmed Donors</v>
          </cell>
        </row>
        <row r="1058">
          <cell r="I1058" t="str">
            <v>0899</v>
          </cell>
          <cell r="J1058" t="str">
            <v>Unconfirmed Donors</v>
          </cell>
        </row>
        <row r="1059">
          <cell r="I1059" t="str">
            <v>0899</v>
          </cell>
          <cell r="J1059" t="str">
            <v>Unconfirmed Donors</v>
          </cell>
        </row>
        <row r="1060">
          <cell r="I1060" t="str">
            <v>0899</v>
          </cell>
          <cell r="J1060" t="str">
            <v>Unconfirmed Donors</v>
          </cell>
        </row>
        <row r="1061">
          <cell r="I1061" t="str">
            <v>0810</v>
          </cell>
          <cell r="J1061" t="str">
            <v>Australia Bilateral Assistance</v>
          </cell>
        </row>
        <row r="1062">
          <cell r="I1062" t="str">
            <v>0810</v>
          </cell>
          <cell r="J1062" t="str">
            <v>Australia Bilateral Assistance</v>
          </cell>
        </row>
        <row r="1063">
          <cell r="I1063" t="str">
            <v>0850</v>
          </cell>
          <cell r="J1063" t="str">
            <v>Asian Development Bank (ADB)</v>
          </cell>
        </row>
        <row r="1064">
          <cell r="I1064" t="str">
            <v>0852</v>
          </cell>
          <cell r="J1064" t="str">
            <v>World Bank/International Development Agency (IDA)</v>
          </cell>
        </row>
        <row r="1065">
          <cell r="I1065" t="str">
            <v>0810</v>
          </cell>
          <cell r="J1065" t="str">
            <v>Australia Bilateral Assistance</v>
          </cell>
        </row>
        <row r="1066">
          <cell r="I1066" t="str">
            <v>0850</v>
          </cell>
          <cell r="J1066" t="str">
            <v>Asian Development Bank (ADB)</v>
          </cell>
        </row>
        <row r="1067">
          <cell r="I1067" t="str">
            <v>0810</v>
          </cell>
          <cell r="J1067" t="str">
            <v>Australia Bilateral Assistance</v>
          </cell>
        </row>
        <row r="1068">
          <cell r="I1068" t="str">
            <v>0861</v>
          </cell>
          <cell r="J1068" t="str">
            <v>Commonwealth Fund Technical Cooperation</v>
          </cell>
        </row>
        <row r="1069">
          <cell r="I1069" t="str">
            <v>0850</v>
          </cell>
          <cell r="J1069" t="str">
            <v>Asian Development Bank (ADB)</v>
          </cell>
        </row>
        <row r="1070">
          <cell r="I1070" t="str">
            <v>0850</v>
          </cell>
          <cell r="J1070" t="str">
            <v>Asian Development Bank (ADB)</v>
          </cell>
        </row>
        <row r="1071">
          <cell r="I1071" t="str">
            <v>0810</v>
          </cell>
          <cell r="J1071" t="str">
            <v>Australia Bilateral Assistance</v>
          </cell>
        </row>
        <row r="1072">
          <cell r="I1072" t="str">
            <v>0822</v>
          </cell>
          <cell r="J1072" t="str">
            <v>New Zealand Bilateral</v>
          </cell>
        </row>
        <row r="1073">
          <cell r="I1073" t="str">
            <v>0822</v>
          </cell>
          <cell r="J1073" t="str">
            <v>New Zealand Bilateral</v>
          </cell>
        </row>
        <row r="1074">
          <cell r="I1074" t="str">
            <v>0829</v>
          </cell>
          <cell r="J1074" t="str">
            <v>People's Republic of China</v>
          </cell>
        </row>
        <row r="1075">
          <cell r="I1075" t="str">
            <v>0834</v>
          </cell>
          <cell r="J1075" t="str">
            <v>Korean Fund</v>
          </cell>
        </row>
        <row r="1076">
          <cell r="I1076" t="str">
            <v>0850</v>
          </cell>
          <cell r="J1076" t="str">
            <v>Asian Development Bank (ADB)</v>
          </cell>
        </row>
        <row r="1077">
          <cell r="I1077" t="str">
            <v>0850</v>
          </cell>
          <cell r="J1077" t="str">
            <v>Asian Development Bank (ADB)</v>
          </cell>
        </row>
        <row r="1078">
          <cell r="I1078" t="str">
            <v>0852</v>
          </cell>
          <cell r="J1078" t="str">
            <v>World Bank/International Development Agency (IDA)</v>
          </cell>
        </row>
        <row r="1079">
          <cell r="I1079" t="str">
            <v>0863</v>
          </cell>
          <cell r="J1079" t="str">
            <v>European Union</v>
          </cell>
        </row>
        <row r="1080">
          <cell r="I1080" t="str">
            <v>0868</v>
          </cell>
          <cell r="J1080" t="str">
            <v>United National Development Program</v>
          </cell>
        </row>
        <row r="1081">
          <cell r="I1081" t="str">
            <v>0894</v>
          </cell>
          <cell r="J1081" t="str">
            <v>Disaster Donors</v>
          </cell>
        </row>
        <row r="1082">
          <cell r="I1082" t="str">
            <v>0810</v>
          </cell>
          <cell r="J1082" t="str">
            <v>Australia Bilateral Assistance</v>
          </cell>
        </row>
        <row r="1083">
          <cell r="I1083" t="str">
            <v>0833</v>
          </cell>
          <cell r="J1083" t="str">
            <v>India Fund</v>
          </cell>
        </row>
        <row r="1084">
          <cell r="I1084" t="str">
            <v>0834</v>
          </cell>
          <cell r="J1084" t="str">
            <v>Korean Fund</v>
          </cell>
        </row>
        <row r="1085">
          <cell r="I1085" t="str">
            <v>0850</v>
          </cell>
          <cell r="J1085" t="str">
            <v>Asian Development Bank (ADB)</v>
          </cell>
        </row>
        <row r="1086">
          <cell r="I1086" t="str">
            <v>0868</v>
          </cell>
          <cell r="J1086" t="str">
            <v>United National Development Program</v>
          </cell>
        </row>
        <row r="1087">
          <cell r="I1087" t="str">
            <v>0850</v>
          </cell>
          <cell r="J1087" t="str">
            <v>Asian Development Bank (ADB)</v>
          </cell>
        </row>
        <row r="1088">
          <cell r="I1088" t="str">
            <v>0852</v>
          </cell>
          <cell r="J1088" t="str">
            <v>World Bank/International Development Agency (IDA)</v>
          </cell>
        </row>
        <row r="1089">
          <cell r="I1089" t="str">
            <v>0712</v>
          </cell>
          <cell r="J1089" t="str">
            <v>World Bank Project Loan</v>
          </cell>
        </row>
        <row r="1090">
          <cell r="I1090" t="str">
            <v>0850</v>
          </cell>
          <cell r="J1090" t="str">
            <v>Asian Development Bank (ADB)</v>
          </cell>
        </row>
        <row r="1091">
          <cell r="I1091" t="str">
            <v>0852</v>
          </cell>
          <cell r="J1091" t="str">
            <v>World Bank/International Development Agency (IDA)</v>
          </cell>
        </row>
        <row r="1092">
          <cell r="I1092" t="str">
            <v>0863</v>
          </cell>
          <cell r="J1092" t="str">
            <v>European Union</v>
          </cell>
        </row>
        <row r="1093">
          <cell r="I1093" t="str">
            <v>0868</v>
          </cell>
          <cell r="J1093" t="str">
            <v>United National Development Program</v>
          </cell>
        </row>
        <row r="1094">
          <cell r="I1094" t="str">
            <v>0817</v>
          </cell>
          <cell r="J1094" t="str">
            <v>Japan - JICA</v>
          </cell>
        </row>
        <row r="1095">
          <cell r="I1095" t="str">
            <v>0817</v>
          </cell>
          <cell r="J1095" t="str">
            <v>Japan - JICA</v>
          </cell>
        </row>
        <row r="1096">
          <cell r="I1096" t="str">
            <v>0863</v>
          </cell>
          <cell r="J1096" t="str">
            <v>European Union</v>
          </cell>
        </row>
        <row r="1097">
          <cell r="I1097" t="str">
            <v>0863</v>
          </cell>
          <cell r="J1097" t="str">
            <v>European Union</v>
          </cell>
        </row>
        <row r="1098">
          <cell r="I1098" t="str">
            <v>0817</v>
          </cell>
          <cell r="J1098" t="str">
            <v>Japan - JICA</v>
          </cell>
        </row>
        <row r="1099">
          <cell r="I1099" t="str">
            <v>0818</v>
          </cell>
          <cell r="J1099" t="str">
            <v>Japan - Other</v>
          </cell>
        </row>
        <row r="1100">
          <cell r="I1100" t="str">
            <v>0863</v>
          </cell>
          <cell r="J1100" t="str">
            <v>European Union</v>
          </cell>
        </row>
        <row r="1101">
          <cell r="I1101" t="str">
            <v>0852</v>
          </cell>
          <cell r="J1101" t="str">
            <v>World Bank/International Development Agency (IDA)</v>
          </cell>
        </row>
        <row r="1102">
          <cell r="I1102" t="str">
            <v>0852</v>
          </cell>
          <cell r="J1102" t="str">
            <v>World Bank/International Development Agency (IDA)</v>
          </cell>
        </row>
        <row r="1103">
          <cell r="I1103" t="str">
            <v>0899</v>
          </cell>
          <cell r="J1103" t="str">
            <v>Unconfirmed Donors</v>
          </cell>
        </row>
        <row r="1104">
          <cell r="I1104" t="str">
            <v>0829</v>
          </cell>
          <cell r="J1104" t="str">
            <v>People's Republic of China</v>
          </cell>
        </row>
        <row r="1105">
          <cell r="I1105" t="str">
            <v>0829</v>
          </cell>
          <cell r="J1105" t="str">
            <v>People's Republic of China</v>
          </cell>
        </row>
        <row r="1106">
          <cell r="I1106" t="str">
            <v>0850</v>
          </cell>
          <cell r="J1106" t="str">
            <v>Asian Development Bank (ADB)</v>
          </cell>
        </row>
        <row r="1107">
          <cell r="I1107" t="str">
            <v>0822</v>
          </cell>
          <cell r="J1107" t="str">
            <v>New Zealand Bilateral</v>
          </cell>
        </row>
        <row r="1108">
          <cell r="I1108" t="str">
            <v>0850</v>
          </cell>
          <cell r="J1108" t="str">
            <v>Asian Development Bank (ADB)</v>
          </cell>
        </row>
        <row r="1109">
          <cell r="I1109" t="str">
            <v>0850</v>
          </cell>
          <cell r="J1109" t="str">
            <v>Asian Development Bank (ADB)</v>
          </cell>
        </row>
        <row r="1110">
          <cell r="I1110" t="str">
            <v>0899</v>
          </cell>
          <cell r="J1110" t="str">
            <v>Unconfirmed Donors</v>
          </cell>
        </row>
        <row r="1111">
          <cell r="I1111" t="str">
            <v>0873</v>
          </cell>
          <cell r="J1111" t="str">
            <v>International Labour Organisation</v>
          </cell>
        </row>
        <row r="1112">
          <cell r="I1112" t="str">
            <v>0822</v>
          </cell>
          <cell r="J1112" t="str">
            <v>New Zealand Bilateral</v>
          </cell>
        </row>
        <row r="1113">
          <cell r="I1113" t="str">
            <v>0822</v>
          </cell>
          <cell r="J1113" t="str">
            <v>New Zealand Bilateral</v>
          </cell>
        </row>
        <row r="1114">
          <cell r="I1114" t="str">
            <v>0866</v>
          </cell>
          <cell r="J1114" t="str">
            <v>Secretariat of the Pacific Community</v>
          </cell>
        </row>
        <row r="1115">
          <cell r="I1115" t="str">
            <v>0822</v>
          </cell>
          <cell r="J1115" t="str">
            <v>New Zealand Bilateral</v>
          </cell>
        </row>
        <row r="1116">
          <cell r="I1116" t="str">
            <v>0850</v>
          </cell>
          <cell r="J1116" t="str">
            <v>Asian Development Bank (ADB)</v>
          </cell>
        </row>
        <row r="1117">
          <cell r="I1117" t="str">
            <v>0899</v>
          </cell>
          <cell r="J1117" t="str">
            <v>Unconfirmed Donors</v>
          </cell>
        </row>
        <row r="1118">
          <cell r="I1118" t="str">
            <v>0899</v>
          </cell>
          <cell r="J1118" t="str">
            <v>Unconfirmed Donors</v>
          </cell>
        </row>
        <row r="1119">
          <cell r="I1119" t="str">
            <v>0899</v>
          </cell>
          <cell r="J1119" t="str">
            <v>Unconfirmed Donors</v>
          </cell>
        </row>
        <row r="1120">
          <cell r="I1120" t="str">
            <v>0822</v>
          </cell>
          <cell r="J1120" t="str">
            <v>New Zealand Bilateral</v>
          </cell>
        </row>
        <row r="1121">
          <cell r="I1121" t="str">
            <v>0820</v>
          </cell>
          <cell r="J1121" t="str">
            <v>Pooled Funds - Australia &amp; NZ</v>
          </cell>
        </row>
        <row r="1122">
          <cell r="I1122" t="str">
            <v>0820</v>
          </cell>
          <cell r="J1122" t="str">
            <v>Pooled Funds - Australia &amp; NZ</v>
          </cell>
        </row>
        <row r="1123">
          <cell r="I1123" t="str">
            <v>0820</v>
          </cell>
          <cell r="J1123" t="str">
            <v>Pooled Funds - Australia &amp; NZ</v>
          </cell>
        </row>
        <row r="1124">
          <cell r="I1124" t="str">
            <v>0820</v>
          </cell>
          <cell r="J1124" t="str">
            <v>Pooled Funds - Australia &amp; NZ</v>
          </cell>
        </row>
        <row r="1125">
          <cell r="I1125" t="str">
            <v>0822</v>
          </cell>
          <cell r="J1125" t="str">
            <v>New Zealand Bilateral</v>
          </cell>
        </row>
        <row r="1126">
          <cell r="I1126" t="str">
            <v>0899</v>
          </cell>
          <cell r="J1126" t="str">
            <v>Unconfirmed Donors</v>
          </cell>
        </row>
        <row r="1127">
          <cell r="I1127" t="str">
            <v>0899</v>
          </cell>
          <cell r="J1127" t="str">
            <v>Unconfirmed Donors</v>
          </cell>
        </row>
        <row r="1128">
          <cell r="I1128" t="str">
            <v>0899</v>
          </cell>
          <cell r="J1128" t="str">
            <v>Unconfirmed Donors</v>
          </cell>
        </row>
        <row r="1129">
          <cell r="I1129" t="str">
            <v>0899</v>
          </cell>
          <cell r="J1129" t="str">
            <v>Unconfirmed Donors</v>
          </cell>
        </row>
        <row r="1130">
          <cell r="I1130" t="str">
            <v>0810</v>
          </cell>
          <cell r="J1130" t="str">
            <v>Australia Bilateral Assistance</v>
          </cell>
        </row>
        <row r="1131">
          <cell r="I1131" t="str">
            <v>0870</v>
          </cell>
          <cell r="J1131" t="str">
            <v>UN Family Planning Association</v>
          </cell>
        </row>
        <row r="1132">
          <cell r="I1132" t="str">
            <v>0874</v>
          </cell>
          <cell r="J1132" t="str">
            <v>World Health Organisation</v>
          </cell>
        </row>
        <row r="1133">
          <cell r="I1133" t="str">
            <v>0874</v>
          </cell>
          <cell r="J1133" t="str">
            <v>World Health Organisation</v>
          </cell>
        </row>
        <row r="1134">
          <cell r="I1134" t="str">
            <v>0886</v>
          </cell>
          <cell r="J1134" t="str">
            <v>Tonga Health Promotion Foundation</v>
          </cell>
        </row>
        <row r="1135">
          <cell r="I1135" t="str">
            <v>0850</v>
          </cell>
          <cell r="J1135" t="str">
            <v>Asian Development Bank (ADB)</v>
          </cell>
        </row>
        <row r="1136">
          <cell r="I1136" t="str">
            <v>0850</v>
          </cell>
          <cell r="J1136" t="str">
            <v>Asian Development Bank (ADB)</v>
          </cell>
        </row>
        <row r="1137">
          <cell r="I1137" t="str">
            <v>0852</v>
          </cell>
          <cell r="J1137" t="str">
            <v>World Bank/International Development Agency (IDA)</v>
          </cell>
        </row>
        <row r="1138">
          <cell r="I1138" t="str">
            <v>0863</v>
          </cell>
          <cell r="J1138" t="str">
            <v>European Union</v>
          </cell>
        </row>
        <row r="1139">
          <cell r="I1139" t="str">
            <v>0810</v>
          </cell>
          <cell r="J1139" t="str">
            <v>Australia Bilateral Assistance</v>
          </cell>
        </row>
        <row r="1140">
          <cell r="I1140" t="str">
            <v>0886</v>
          </cell>
          <cell r="J1140" t="str">
            <v>Tonga Health Promotion Foundation</v>
          </cell>
        </row>
        <row r="1141">
          <cell r="I1141" t="str">
            <v>0822</v>
          </cell>
          <cell r="J1141" t="str">
            <v>New Zealand Bilateral</v>
          </cell>
        </row>
        <row r="1142">
          <cell r="I1142" t="str">
            <v>0824</v>
          </cell>
          <cell r="J1142" t="str">
            <v>New Zealand Non-Government</v>
          </cell>
        </row>
        <row r="1143">
          <cell r="I1143" t="str">
            <v>0886</v>
          </cell>
          <cell r="J1143" t="str">
            <v>Tonga Health Promotion Foundation</v>
          </cell>
        </row>
        <row r="1144">
          <cell r="I1144" t="str">
            <v>0810</v>
          </cell>
          <cell r="J1144" t="str">
            <v>Australia Bilateral Assistance</v>
          </cell>
        </row>
        <row r="1145">
          <cell r="I1145" t="str">
            <v>0810</v>
          </cell>
          <cell r="J1145" t="str">
            <v>Australia Bilateral Assistance</v>
          </cell>
        </row>
        <row r="1146">
          <cell r="I1146" t="str">
            <v>0810</v>
          </cell>
          <cell r="J1146" t="str">
            <v>Australia Bilateral Assistance</v>
          </cell>
        </row>
        <row r="1147">
          <cell r="I1147" t="str">
            <v>0886</v>
          </cell>
          <cell r="J1147" t="str">
            <v>Tonga Health Promotion Foundation</v>
          </cell>
        </row>
        <row r="1148">
          <cell r="I1148" t="str">
            <v>0810</v>
          </cell>
          <cell r="J1148" t="str">
            <v>Australia Bilateral Assistance</v>
          </cell>
        </row>
        <row r="1149">
          <cell r="I1149" t="str">
            <v>0810</v>
          </cell>
          <cell r="J1149" t="str">
            <v>Australia Bilateral Assistance</v>
          </cell>
        </row>
        <row r="1150">
          <cell r="I1150" t="str">
            <v>0899</v>
          </cell>
          <cell r="J1150" t="str">
            <v>Unconfirmed Donors</v>
          </cell>
        </row>
        <row r="1151">
          <cell r="I1151" t="str">
            <v>0810</v>
          </cell>
          <cell r="J1151" t="str">
            <v>Australia Bilateral Assistance</v>
          </cell>
        </row>
        <row r="1152">
          <cell r="I1152" t="str">
            <v>0886</v>
          </cell>
          <cell r="J1152" t="str">
            <v>Tonga Health Promotion Foundation</v>
          </cell>
        </row>
        <row r="1153">
          <cell r="I1153" t="str">
            <v>0822</v>
          </cell>
          <cell r="J1153" t="str">
            <v>New Zealand Bilateral</v>
          </cell>
        </row>
        <row r="1154">
          <cell r="I1154" t="str">
            <v>0822</v>
          </cell>
          <cell r="J1154" t="str">
            <v>New Zealand Bilateral</v>
          </cell>
        </row>
        <row r="1155">
          <cell r="I1155" t="str">
            <v>0810</v>
          </cell>
          <cell r="J1155" t="str">
            <v>Australia Bilateral Assistance</v>
          </cell>
        </row>
        <row r="1156">
          <cell r="I1156" t="str">
            <v>0829</v>
          </cell>
          <cell r="J1156" t="str">
            <v>People's Republic of China</v>
          </cell>
        </row>
        <row r="1157">
          <cell r="I1157" t="str">
            <v>0850</v>
          </cell>
          <cell r="J1157" t="str">
            <v>Asian Development Bank (ADB)</v>
          </cell>
        </row>
        <row r="1158">
          <cell r="I1158" t="str">
            <v>0713</v>
          </cell>
          <cell r="J1158" t="str">
            <v>Asian Development Project Loan</v>
          </cell>
        </row>
        <row r="1159">
          <cell r="I1159" t="str">
            <v>0829</v>
          </cell>
          <cell r="J1159" t="str">
            <v>People's Republic of China</v>
          </cell>
        </row>
        <row r="1160">
          <cell r="I1160" t="str">
            <v>0850</v>
          </cell>
          <cell r="J1160" t="str">
            <v>Asian Development Bank (ADB)</v>
          </cell>
        </row>
        <row r="1161">
          <cell r="I1161" t="str">
            <v>0810</v>
          </cell>
          <cell r="J1161" t="str">
            <v>Australia Bilateral Assistance</v>
          </cell>
        </row>
        <row r="1162">
          <cell r="I1162" t="str">
            <v>0810</v>
          </cell>
          <cell r="J1162" t="str">
            <v>Australia Bilateral Assistance</v>
          </cell>
        </row>
        <row r="1163">
          <cell r="I1163" t="str">
            <v>0862</v>
          </cell>
          <cell r="J1163" t="str">
            <v>UNESCO</v>
          </cell>
        </row>
        <row r="1164">
          <cell r="I1164" t="str">
            <v>0862</v>
          </cell>
          <cell r="J1164" t="str">
            <v>UNESCO</v>
          </cell>
        </row>
        <row r="1165">
          <cell r="I1165" t="str">
            <v>0899</v>
          </cell>
          <cell r="J1165" t="str">
            <v>Unconfirmed Donors</v>
          </cell>
        </row>
        <row r="1166">
          <cell r="I1166" t="str">
            <v>0810</v>
          </cell>
          <cell r="J1166" t="str">
            <v>Australia Bilateral Assistance</v>
          </cell>
        </row>
        <row r="1167">
          <cell r="I1167" t="str">
            <v>0822</v>
          </cell>
          <cell r="J1167" t="str">
            <v>New Zealand Bilateral</v>
          </cell>
        </row>
        <row r="1168">
          <cell r="I1168" t="str">
            <v>0822</v>
          </cell>
          <cell r="J1168" t="str">
            <v>New Zealand Bilateral</v>
          </cell>
        </row>
        <row r="1169">
          <cell r="I1169" t="str">
            <v>0850</v>
          </cell>
          <cell r="J1169" t="str">
            <v>Asian Development Bank (ADB)</v>
          </cell>
        </row>
        <row r="1170">
          <cell r="I1170" t="str">
            <v>0897</v>
          </cell>
          <cell r="J1170" t="str">
            <v>Other Donor</v>
          </cell>
        </row>
        <row r="1171">
          <cell r="I1171" t="str">
            <v>0822</v>
          </cell>
          <cell r="J1171" t="str">
            <v>New Zealand Bilateral</v>
          </cell>
        </row>
        <row r="1172">
          <cell r="I1172" t="str">
            <v>0810</v>
          </cell>
          <cell r="J1172" t="str">
            <v>Australia Bilateral Assistance</v>
          </cell>
        </row>
        <row r="1173">
          <cell r="I1173" t="str">
            <v>0822</v>
          </cell>
          <cell r="J1173" t="str">
            <v>New Zealand Bilateral</v>
          </cell>
        </row>
        <row r="1174">
          <cell r="I1174" t="str">
            <v>0850</v>
          </cell>
          <cell r="J1174" t="str">
            <v>Asian Development Bank (ADB)</v>
          </cell>
        </row>
        <row r="1175">
          <cell r="I1175" t="str">
            <v>0897</v>
          </cell>
          <cell r="J1175" t="str">
            <v>Other Donor</v>
          </cell>
        </row>
        <row r="1176">
          <cell r="I1176" t="str">
            <v>0810</v>
          </cell>
          <cell r="J1176" t="str">
            <v>Australia Bilateral Assistance</v>
          </cell>
        </row>
        <row r="1177">
          <cell r="I1177" t="str">
            <v>0810</v>
          </cell>
          <cell r="J1177" t="str">
            <v>Australia Bilateral Assistance</v>
          </cell>
        </row>
        <row r="1178">
          <cell r="I1178" t="str">
            <v>0810</v>
          </cell>
          <cell r="J1178" t="str">
            <v>Australia Bilateral Assistance</v>
          </cell>
        </row>
        <row r="1179">
          <cell r="I1179" t="str">
            <v>0712</v>
          </cell>
          <cell r="J1179" t="str">
            <v>World Bank Project Loan</v>
          </cell>
        </row>
        <row r="1180">
          <cell r="I1180" t="str">
            <v>0810</v>
          </cell>
          <cell r="J1180" t="str">
            <v>Australia Bilateral Assistance</v>
          </cell>
        </row>
        <row r="1181">
          <cell r="I1181" t="str">
            <v>0810</v>
          </cell>
          <cell r="J1181" t="str">
            <v>Australia Bilateral Assistance</v>
          </cell>
        </row>
        <row r="1182">
          <cell r="I1182" t="str">
            <v>0712</v>
          </cell>
          <cell r="J1182" t="str">
            <v>World Bank Project Loan</v>
          </cell>
        </row>
        <row r="1183">
          <cell r="I1183" t="str">
            <v>0822</v>
          </cell>
          <cell r="J1183" t="str">
            <v>New Zealand Bilateral</v>
          </cell>
        </row>
        <row r="1184">
          <cell r="I1184" t="str">
            <v>0850</v>
          </cell>
          <cell r="J1184" t="str">
            <v>Asian Development Bank (ADB)</v>
          </cell>
        </row>
        <row r="1185">
          <cell r="I1185" t="str">
            <v>0852</v>
          </cell>
          <cell r="J1185" t="str">
            <v>World Bank/International Development Agency (IDA)</v>
          </cell>
        </row>
        <row r="1186">
          <cell r="I1186" t="str">
            <v>0852</v>
          </cell>
          <cell r="J1186" t="str">
            <v>World Bank/International Development Agency (IDA)</v>
          </cell>
        </row>
        <row r="1187">
          <cell r="I1187" t="str">
            <v>0810</v>
          </cell>
          <cell r="J1187" t="str">
            <v>Australia Bilateral Assistance</v>
          </cell>
        </row>
        <row r="1188">
          <cell r="I1188" t="str">
            <v>0810</v>
          </cell>
          <cell r="J1188" t="str">
            <v>Australia Bilateral Assistance</v>
          </cell>
        </row>
        <row r="1189">
          <cell r="I1189" t="str">
            <v>0810</v>
          </cell>
          <cell r="J1189" t="str">
            <v>Australia Bilateral Assistance</v>
          </cell>
        </row>
        <row r="1190">
          <cell r="I1190" t="str">
            <v>0822</v>
          </cell>
          <cell r="J1190" t="str">
            <v>New Zealand Bilateral</v>
          </cell>
        </row>
        <row r="1191">
          <cell r="I1191" t="str">
            <v>0810</v>
          </cell>
          <cell r="J1191" t="str">
            <v>Australia Bilateral Assistance</v>
          </cell>
        </row>
        <row r="1192">
          <cell r="I1192" t="str">
            <v>0822</v>
          </cell>
          <cell r="J1192" t="str">
            <v>New Zealand Bilateral</v>
          </cell>
        </row>
        <row r="1193">
          <cell r="I1193" t="str">
            <v>0822</v>
          </cell>
          <cell r="J1193" t="str">
            <v>New Zealand Bilateral</v>
          </cell>
        </row>
        <row r="1194">
          <cell r="I1194" t="str">
            <v>0810</v>
          </cell>
          <cell r="J1194" t="str">
            <v>Australia Bilateral Assistance</v>
          </cell>
        </row>
        <row r="1195">
          <cell r="I1195" t="str">
            <v>0822</v>
          </cell>
          <cell r="J1195" t="str">
            <v>New Zealand Bilateral</v>
          </cell>
        </row>
        <row r="1196">
          <cell r="I1196" t="str">
            <v>0852</v>
          </cell>
          <cell r="J1196" t="str">
            <v>World Bank/International Development Agency (IDA)</v>
          </cell>
        </row>
        <row r="1197">
          <cell r="I1197" t="str">
            <v>0852</v>
          </cell>
          <cell r="J1197" t="str">
            <v>World Bank/International Development Agency (IDA)</v>
          </cell>
        </row>
        <row r="1198">
          <cell r="I1198" t="str">
            <v>0822</v>
          </cell>
          <cell r="J1198" t="str">
            <v>New Zealand Bilateral</v>
          </cell>
        </row>
        <row r="1199">
          <cell r="I1199" t="str">
            <v>0899</v>
          </cell>
          <cell r="J1199" t="str">
            <v>Unconfirmed Donors</v>
          </cell>
        </row>
        <row r="1200">
          <cell r="I1200" t="str">
            <v>0822</v>
          </cell>
          <cell r="J1200" t="str">
            <v>New Zealand Bilateral</v>
          </cell>
        </row>
        <row r="1201">
          <cell r="I1201" t="str">
            <v>0822</v>
          </cell>
          <cell r="J1201" t="str">
            <v>New Zealand Bilateral</v>
          </cell>
        </row>
        <row r="1202">
          <cell r="I1202" t="str">
            <v>0899</v>
          </cell>
          <cell r="J1202" t="str">
            <v>Unconfirmed Donors</v>
          </cell>
        </row>
        <row r="1203">
          <cell r="I1203" t="str">
            <v>0871</v>
          </cell>
          <cell r="J1203" t="str">
            <v>UN International Children's Fund</v>
          </cell>
        </row>
        <row r="1204">
          <cell r="I1204" t="str">
            <v>0871</v>
          </cell>
          <cell r="J1204" t="str">
            <v>UN International Children's Fund</v>
          </cell>
        </row>
        <row r="1205">
          <cell r="I1205" t="str">
            <v>0829</v>
          </cell>
          <cell r="J1205" t="str">
            <v>People's Republic of China</v>
          </cell>
        </row>
        <row r="1206">
          <cell r="I1206" t="str">
            <v>0824</v>
          </cell>
          <cell r="J1206" t="str">
            <v>New Zealand Non-Government</v>
          </cell>
        </row>
        <row r="1207">
          <cell r="I1207" t="str">
            <v>0829</v>
          </cell>
          <cell r="J1207" t="str">
            <v>People's Republic of China</v>
          </cell>
        </row>
        <row r="1208">
          <cell r="I1208" t="str">
            <v>0886</v>
          </cell>
          <cell r="J1208" t="str">
            <v>Tonga Health Promotion Foundation</v>
          </cell>
        </row>
        <row r="1209">
          <cell r="I1209" t="str">
            <v>0829</v>
          </cell>
          <cell r="J1209" t="str">
            <v>People's Republic of China</v>
          </cell>
        </row>
        <row r="1210">
          <cell r="I1210" t="str">
            <v>0886</v>
          </cell>
          <cell r="J1210" t="str">
            <v>Tonga Health Promotion Foundation</v>
          </cell>
        </row>
        <row r="1211">
          <cell r="I1211" t="str">
            <v>0822</v>
          </cell>
          <cell r="J1211" t="str">
            <v>New Zealand Bilateral</v>
          </cell>
        </row>
        <row r="1212">
          <cell r="I1212" t="str">
            <v>0829</v>
          </cell>
          <cell r="J1212" t="str">
            <v>People's Republic of China</v>
          </cell>
        </row>
        <row r="1213">
          <cell r="I1213" t="str">
            <v>0886</v>
          </cell>
          <cell r="J1213" t="str">
            <v>Tonga Health Promotion Foundation</v>
          </cell>
        </row>
        <row r="1214">
          <cell r="I1214" t="str">
            <v>0899</v>
          </cell>
          <cell r="J1214" t="str">
            <v>Unconfirmed Donors</v>
          </cell>
        </row>
        <row r="1215">
          <cell r="I1215" t="str">
            <v>0899</v>
          </cell>
          <cell r="J1215" t="str">
            <v>Unconfirmed Donors</v>
          </cell>
        </row>
        <row r="1216">
          <cell r="I1216" t="str">
            <v>0899</v>
          </cell>
          <cell r="J1216" t="str">
            <v>Unconfirmed Donors</v>
          </cell>
        </row>
        <row r="1217">
          <cell r="I1217" t="str">
            <v>0868</v>
          </cell>
          <cell r="J1217" t="str">
            <v>United National Development Program</v>
          </cell>
        </row>
        <row r="1218">
          <cell r="I1218" t="str">
            <v>0899</v>
          </cell>
          <cell r="J1218" t="str">
            <v>Unconfirmed Donors</v>
          </cell>
        </row>
        <row r="1219">
          <cell r="I1219" t="str">
            <v>0714</v>
          </cell>
          <cell r="J1219" t="str">
            <v>IFAD Project Loan</v>
          </cell>
        </row>
        <row r="1220">
          <cell r="I1220" t="str">
            <v>0714</v>
          </cell>
          <cell r="J1220" t="str">
            <v>IFAD Project Loan</v>
          </cell>
        </row>
        <row r="1221">
          <cell r="I1221" t="str">
            <v>0842</v>
          </cell>
          <cell r="J1221" t="str">
            <v>IFAD</v>
          </cell>
        </row>
        <row r="1222">
          <cell r="I1222" t="str">
            <v>0842</v>
          </cell>
          <cell r="J1222" t="str">
            <v>IFAD</v>
          </cell>
        </row>
        <row r="1223">
          <cell r="I1223" t="str">
            <v>0871</v>
          </cell>
          <cell r="J1223" t="str">
            <v>UN International Children's Fund</v>
          </cell>
        </row>
        <row r="1224">
          <cell r="I1224" t="str">
            <v>0714</v>
          </cell>
          <cell r="J1224" t="str">
            <v>IFAD Project Loan</v>
          </cell>
        </row>
        <row r="1225">
          <cell r="I1225" t="str">
            <v>0714</v>
          </cell>
          <cell r="J1225" t="str">
            <v>IFAD Project Loan</v>
          </cell>
        </row>
        <row r="1226">
          <cell r="I1226" t="str">
            <v>0842</v>
          </cell>
          <cell r="J1226" t="str">
            <v>IFAD</v>
          </cell>
        </row>
        <row r="1227">
          <cell r="I1227" t="str">
            <v>0842</v>
          </cell>
          <cell r="J1227" t="str">
            <v>IFAD</v>
          </cell>
        </row>
        <row r="1228">
          <cell r="I1228" t="str">
            <v>0871</v>
          </cell>
          <cell r="J1228" t="str">
            <v>UN International Children's Fund</v>
          </cell>
        </row>
        <row r="1229">
          <cell r="I1229" t="str">
            <v>0810</v>
          </cell>
          <cell r="J1229" t="str">
            <v>Australia Bilateral Assistance</v>
          </cell>
        </row>
        <row r="1230">
          <cell r="I1230" t="str">
            <v>0810</v>
          </cell>
          <cell r="J1230" t="str">
            <v>Australia Bilateral Assistance</v>
          </cell>
        </row>
        <row r="1231">
          <cell r="I1231" t="str">
            <v>0866</v>
          </cell>
          <cell r="J1231" t="str">
            <v>Secretariat of the Pacific Community</v>
          </cell>
        </row>
        <row r="1232">
          <cell r="I1232" t="str">
            <v>0866</v>
          </cell>
          <cell r="J1232" t="str">
            <v>Secretariat of the Pacific Community</v>
          </cell>
        </row>
        <row r="1233">
          <cell r="I1233" t="str">
            <v>0866</v>
          </cell>
          <cell r="J1233" t="str">
            <v>Secretariat of the Pacific Community</v>
          </cell>
        </row>
        <row r="1234">
          <cell r="I1234" t="str">
            <v>0882</v>
          </cell>
          <cell r="J1234" t="str">
            <v>UN Women</v>
          </cell>
        </row>
        <row r="1235">
          <cell r="I1235" t="str">
            <v>0899</v>
          </cell>
          <cell r="J1235" t="str">
            <v>Unconfirmed Donors</v>
          </cell>
        </row>
        <row r="1236">
          <cell r="I1236" t="str">
            <v>0882</v>
          </cell>
          <cell r="J1236" t="str">
            <v>UN Women</v>
          </cell>
        </row>
        <row r="1237">
          <cell r="I1237" t="str">
            <v>0882</v>
          </cell>
          <cell r="J1237" t="str">
            <v>UN Women</v>
          </cell>
        </row>
        <row r="1238">
          <cell r="I1238" t="str">
            <v>0810</v>
          </cell>
          <cell r="J1238" t="str">
            <v>Australia Bilateral Assistance</v>
          </cell>
        </row>
        <row r="1239">
          <cell r="I1239" t="str">
            <v>0899</v>
          </cell>
          <cell r="J1239" t="str">
            <v>Unconfirmed Donors</v>
          </cell>
        </row>
        <row r="1240">
          <cell r="I1240" t="str">
            <v>0899</v>
          </cell>
          <cell r="J1240" t="str">
            <v>Unconfirmed Donors</v>
          </cell>
        </row>
        <row r="1241">
          <cell r="I1241" t="str">
            <v>0810</v>
          </cell>
          <cell r="J1241" t="str">
            <v>Australia Bilateral Assistance</v>
          </cell>
        </row>
        <row r="1242">
          <cell r="I1242" t="str">
            <v>0810</v>
          </cell>
          <cell r="J1242" t="str">
            <v>Australia Bilateral Assistance</v>
          </cell>
        </row>
        <row r="1243">
          <cell r="I1243" t="str">
            <v>0866</v>
          </cell>
          <cell r="J1243" t="str">
            <v>Secretariat of the Pacific Community</v>
          </cell>
        </row>
        <row r="1244">
          <cell r="I1244" t="str">
            <v>0899</v>
          </cell>
          <cell r="J1244" t="str">
            <v>Unconfirmed Donors</v>
          </cell>
        </row>
        <row r="1245">
          <cell r="I1245" t="str">
            <v>0899</v>
          </cell>
          <cell r="J1245" t="str">
            <v>Unconfirmed Donors</v>
          </cell>
        </row>
        <row r="1246">
          <cell r="I1246" t="str">
            <v>0871</v>
          </cell>
          <cell r="J1246" t="str">
            <v>UN International Children's Fund</v>
          </cell>
        </row>
        <row r="1247">
          <cell r="I1247" t="str">
            <v>0871</v>
          </cell>
          <cell r="J1247" t="str">
            <v>UN International Children's Fund</v>
          </cell>
        </row>
        <row r="1248">
          <cell r="I1248" t="str">
            <v>0868</v>
          </cell>
          <cell r="J1248" t="str">
            <v>United National Development Program</v>
          </cell>
        </row>
        <row r="1249">
          <cell r="I1249" t="str">
            <v>0872</v>
          </cell>
          <cell r="J1249" t="str">
            <v>Food &amp; Agriculture Organisation</v>
          </cell>
        </row>
        <row r="1250">
          <cell r="I1250" t="str">
            <v>0829</v>
          </cell>
          <cell r="J1250" t="str">
            <v>People's Republic of China</v>
          </cell>
        </row>
        <row r="1251">
          <cell r="I1251" t="str">
            <v>0829</v>
          </cell>
          <cell r="J1251" t="str">
            <v>People's Republic of China</v>
          </cell>
        </row>
        <row r="1252">
          <cell r="I1252" t="str">
            <v>0899</v>
          </cell>
          <cell r="J1252" t="str">
            <v>Unconfirmed Donors</v>
          </cell>
        </row>
        <row r="1253">
          <cell r="I1253" t="str">
            <v>0897</v>
          </cell>
          <cell r="J1253" t="str">
            <v>Other Donor</v>
          </cell>
        </row>
        <row r="1254">
          <cell r="I1254" t="str">
            <v>0829</v>
          </cell>
          <cell r="J1254" t="str">
            <v>People's Republic of China</v>
          </cell>
        </row>
        <row r="1255">
          <cell r="I1255" t="str">
            <v>0850</v>
          </cell>
          <cell r="J1255" t="str">
            <v>Asian Development Bank (ADB)</v>
          </cell>
        </row>
        <row r="1256">
          <cell r="I1256" t="str">
            <v>0866</v>
          </cell>
          <cell r="J1256" t="str">
            <v>Secretariat of the Pacific Community</v>
          </cell>
        </row>
        <row r="1257">
          <cell r="I1257" t="str">
            <v>0872</v>
          </cell>
          <cell r="J1257" t="str">
            <v>Food &amp; Agriculture Organisation</v>
          </cell>
        </row>
        <row r="1258">
          <cell r="I1258" t="str">
            <v>0897</v>
          </cell>
          <cell r="J1258" t="str">
            <v>Other Donor</v>
          </cell>
        </row>
        <row r="1259">
          <cell r="I1259" t="str">
            <v>0897</v>
          </cell>
          <cell r="J1259" t="str">
            <v>Other Donor</v>
          </cell>
        </row>
        <row r="1260">
          <cell r="I1260" t="str">
            <v>0899</v>
          </cell>
          <cell r="J1260" t="str">
            <v>Unconfirmed Donors</v>
          </cell>
        </row>
        <row r="1261">
          <cell r="I1261" t="str">
            <v>0812</v>
          </cell>
          <cell r="J1261" t="str">
            <v>Australian - Other</v>
          </cell>
        </row>
        <row r="1262">
          <cell r="I1262" t="str">
            <v>0899</v>
          </cell>
          <cell r="J1262" t="str">
            <v>Unconfirmed Donors</v>
          </cell>
        </row>
        <row r="1263">
          <cell r="I1263" t="str">
            <v>0899</v>
          </cell>
          <cell r="J1263" t="str">
            <v>Unconfirmed Donors</v>
          </cell>
        </row>
        <row r="1264">
          <cell r="I1264" t="str">
            <v>0868</v>
          </cell>
          <cell r="J1264" t="str">
            <v>United National Development Program</v>
          </cell>
        </row>
        <row r="1265">
          <cell r="I1265" t="str">
            <v>0899</v>
          </cell>
          <cell r="J1265" t="str">
            <v>Unconfirmed Donors</v>
          </cell>
        </row>
        <row r="1266">
          <cell r="I1266" t="str">
            <v>0899</v>
          </cell>
          <cell r="J1266" t="str">
            <v>Unconfirmed Donors</v>
          </cell>
        </row>
        <row r="1267">
          <cell r="I1267" t="str">
            <v>0899</v>
          </cell>
          <cell r="J1267" t="str">
            <v>Unconfirmed Donors</v>
          </cell>
        </row>
        <row r="1268">
          <cell r="I1268" t="str">
            <v>0899</v>
          </cell>
          <cell r="J1268" t="str">
            <v>Unconfirmed Donors</v>
          </cell>
        </row>
        <row r="1269">
          <cell r="I1269" t="str">
            <v>0872</v>
          </cell>
          <cell r="J1269" t="str">
            <v>Food &amp; Agriculture Organisation</v>
          </cell>
        </row>
        <row r="1270">
          <cell r="I1270" t="str">
            <v>0852</v>
          </cell>
          <cell r="J1270" t="str">
            <v>World Bank/International Development Agency (IDA)</v>
          </cell>
        </row>
        <row r="1271">
          <cell r="I1271" t="str">
            <v>0712</v>
          </cell>
          <cell r="J1271" t="str">
            <v>World Bank Project Loan</v>
          </cell>
        </row>
        <row r="1272">
          <cell r="I1272" t="str">
            <v>0852</v>
          </cell>
          <cell r="J1272" t="str">
            <v>World Bank/International Development Agency (IDA)</v>
          </cell>
        </row>
        <row r="1273">
          <cell r="I1273" t="str">
            <v>0824</v>
          </cell>
          <cell r="J1273" t="str">
            <v>New Zealand Non-Government</v>
          </cell>
        </row>
        <row r="1274">
          <cell r="I1274" t="str">
            <v>0712</v>
          </cell>
          <cell r="J1274" t="str">
            <v>World Bank Project Loan</v>
          </cell>
        </row>
        <row r="1275">
          <cell r="I1275" t="str">
            <v>0712</v>
          </cell>
          <cell r="J1275" t="str">
            <v>World Bank Project Loan</v>
          </cell>
        </row>
        <row r="1276">
          <cell r="I1276" t="str">
            <v>0852</v>
          </cell>
          <cell r="J1276" t="str">
            <v>World Bank/International Development Agency (IDA)</v>
          </cell>
        </row>
        <row r="1277">
          <cell r="I1277" t="str">
            <v>0712</v>
          </cell>
          <cell r="J1277" t="str">
            <v>World Bank Project Loan</v>
          </cell>
        </row>
        <row r="1278">
          <cell r="I1278" t="str">
            <v>0852</v>
          </cell>
          <cell r="J1278" t="str">
            <v>World Bank/International Development Agency (IDA)</v>
          </cell>
        </row>
        <row r="1279">
          <cell r="I1279" t="str">
            <v>0712</v>
          </cell>
          <cell r="J1279" t="str">
            <v>World Bank Project Loan</v>
          </cell>
        </row>
        <row r="1280">
          <cell r="I1280" t="str">
            <v>0712</v>
          </cell>
          <cell r="J1280" t="str">
            <v>World Bank Project Loan</v>
          </cell>
        </row>
        <row r="1281">
          <cell r="I1281" t="str">
            <v>0712</v>
          </cell>
          <cell r="J1281" t="str">
            <v>World Bank Project Loan</v>
          </cell>
        </row>
        <row r="1282">
          <cell r="I1282" t="str">
            <v>0852</v>
          </cell>
          <cell r="J1282" t="str">
            <v>World Bank/International Development Agency (IDA)</v>
          </cell>
        </row>
        <row r="1283">
          <cell r="I1283" t="str">
            <v>0852</v>
          </cell>
          <cell r="J1283" t="str">
            <v>World Bank/International Development Agency (IDA)</v>
          </cell>
        </row>
        <row r="1284">
          <cell r="I1284" t="str">
            <v>0712</v>
          </cell>
          <cell r="J1284" t="str">
            <v>World Bank Project Loan</v>
          </cell>
        </row>
        <row r="1285">
          <cell r="I1285" t="str">
            <v>0712</v>
          </cell>
          <cell r="J1285" t="str">
            <v>World Bank Project Loan</v>
          </cell>
        </row>
        <row r="1286">
          <cell r="I1286" t="str">
            <v>0852</v>
          </cell>
          <cell r="J1286" t="str">
            <v>World Bank/International Development Agency (IDA)</v>
          </cell>
        </row>
        <row r="1287">
          <cell r="I1287" t="str">
            <v>0850</v>
          </cell>
          <cell r="J1287" t="str">
            <v>Asian Development Bank (ADB)</v>
          </cell>
        </row>
        <row r="1288">
          <cell r="I1288" t="str">
            <v>0712</v>
          </cell>
          <cell r="J1288" t="str">
            <v>World Bank Project Loan</v>
          </cell>
        </row>
        <row r="1289">
          <cell r="I1289" t="str">
            <v>0712</v>
          </cell>
          <cell r="J1289" t="str">
            <v>World Bank Project Loan</v>
          </cell>
        </row>
        <row r="1290">
          <cell r="I1290" t="str">
            <v>0822</v>
          </cell>
          <cell r="J1290" t="str">
            <v>New Zealand Bilateral</v>
          </cell>
        </row>
        <row r="1291">
          <cell r="I1291" t="str">
            <v>0829</v>
          </cell>
          <cell r="J1291" t="str">
            <v>People's Republic of China</v>
          </cell>
        </row>
        <row r="1292">
          <cell r="I1292" t="str">
            <v>0852</v>
          </cell>
          <cell r="J1292" t="str">
            <v>World Bank/International Development Agency (IDA)</v>
          </cell>
        </row>
        <row r="1293">
          <cell r="I1293" t="str">
            <v>0852</v>
          </cell>
          <cell r="J1293" t="str">
            <v>World Bank/International Development Agency (IDA)</v>
          </cell>
        </row>
        <row r="1294">
          <cell r="I1294" t="str">
            <v>0850</v>
          </cell>
          <cell r="J1294" t="str">
            <v>Asian Development Bank (ADB)</v>
          </cell>
        </row>
        <row r="1295">
          <cell r="I1295" t="str">
            <v>0850</v>
          </cell>
          <cell r="J1295" t="str">
            <v>Asian Development Bank (ADB)</v>
          </cell>
        </row>
        <row r="1296">
          <cell r="I1296" t="str">
            <v>0852</v>
          </cell>
          <cell r="J1296" t="str">
            <v>World Bank/International Development Agency (IDA)</v>
          </cell>
        </row>
        <row r="1297">
          <cell r="I1297" t="str">
            <v>0712</v>
          </cell>
          <cell r="J1297" t="str">
            <v>World Bank Project Loan</v>
          </cell>
        </row>
        <row r="1298">
          <cell r="I1298" t="str">
            <v>0712</v>
          </cell>
          <cell r="J1298" t="str">
            <v>World Bank Project Loan</v>
          </cell>
        </row>
        <row r="1299">
          <cell r="I1299" t="str">
            <v>0712</v>
          </cell>
          <cell r="J1299" t="str">
            <v>World Bank Project Loan</v>
          </cell>
        </row>
        <row r="1300">
          <cell r="I1300" t="str">
            <v>0712</v>
          </cell>
          <cell r="J1300" t="str">
            <v>World Bank Project Loan</v>
          </cell>
        </row>
        <row r="1301">
          <cell r="I1301" t="str">
            <v>0712</v>
          </cell>
          <cell r="J1301" t="str">
            <v>World Bank Project Loan</v>
          </cell>
        </row>
        <row r="1302">
          <cell r="I1302" t="str">
            <v>0713</v>
          </cell>
          <cell r="J1302" t="str">
            <v>Asian Development Project Loan</v>
          </cell>
        </row>
        <row r="1303">
          <cell r="I1303" t="str">
            <v>0850</v>
          </cell>
          <cell r="J1303" t="str">
            <v>Asian Development Bank (ADB)</v>
          </cell>
        </row>
        <row r="1304">
          <cell r="I1304" t="str">
            <v>0852</v>
          </cell>
          <cell r="J1304" t="str">
            <v>World Bank/International Development Agency (IDA)</v>
          </cell>
        </row>
        <row r="1305">
          <cell r="I1305" t="str">
            <v>0852</v>
          </cell>
          <cell r="J1305" t="str">
            <v>World Bank/International Development Agency (IDA)</v>
          </cell>
        </row>
        <row r="1306">
          <cell r="I1306" t="str">
            <v>0852</v>
          </cell>
          <cell r="J1306" t="str">
            <v>World Bank/International Development Agency (IDA)</v>
          </cell>
        </row>
        <row r="1307">
          <cell r="I1307" t="str">
            <v>0852</v>
          </cell>
          <cell r="J1307" t="str">
            <v>World Bank/International Development Agency (IDA)</v>
          </cell>
        </row>
        <row r="1308">
          <cell r="I1308" t="str">
            <v>0852</v>
          </cell>
          <cell r="J1308" t="str">
            <v>World Bank/International Development Agency (IDA)</v>
          </cell>
        </row>
        <row r="1309">
          <cell r="I1309" t="str">
            <v>0818</v>
          </cell>
          <cell r="J1309" t="str">
            <v>Japan - Other</v>
          </cell>
        </row>
        <row r="1310">
          <cell r="I1310" t="str">
            <v>0833</v>
          </cell>
          <cell r="J1310" t="str">
            <v>India Fund</v>
          </cell>
        </row>
        <row r="1311">
          <cell r="I1311" t="str">
            <v>0899</v>
          </cell>
          <cell r="J1311" t="str">
            <v>Unconfirmed Donors</v>
          </cell>
        </row>
        <row r="1312">
          <cell r="I1312" t="str">
            <v>0899</v>
          </cell>
          <cell r="J1312" t="str">
            <v>Unconfirmed Donors</v>
          </cell>
        </row>
        <row r="1313">
          <cell r="I1313" t="str">
            <v>0883</v>
          </cell>
          <cell r="J1313" t="str">
            <v>United Nation Convention on the Law of the Sea</v>
          </cell>
        </row>
        <row r="1314">
          <cell r="I1314" t="str">
            <v>0850</v>
          </cell>
          <cell r="J1314" t="str">
            <v>Asian Development Bank (ADB)</v>
          </cell>
        </row>
        <row r="1315">
          <cell r="I1315" t="str">
            <v>0883</v>
          </cell>
          <cell r="J1315" t="str">
            <v>United Nation Convention on the Law of the Sea</v>
          </cell>
        </row>
        <row r="1316">
          <cell r="I1316" t="str">
            <v>0810</v>
          </cell>
          <cell r="J1316" t="str">
            <v>Australia Bilateral Assistance</v>
          </cell>
        </row>
        <row r="1317">
          <cell r="I1317" t="str">
            <v>0850</v>
          </cell>
          <cell r="J1317" t="str">
            <v>Asian Development Bank (ADB)</v>
          </cell>
        </row>
        <row r="1318">
          <cell r="I1318" t="str">
            <v>0713</v>
          </cell>
          <cell r="J1318" t="str">
            <v>Asian Development Project Loan</v>
          </cell>
        </row>
        <row r="1319">
          <cell r="I1319" t="str">
            <v>0810</v>
          </cell>
          <cell r="J1319" t="str">
            <v>Australia Bilateral Assistance</v>
          </cell>
        </row>
        <row r="1320">
          <cell r="I1320" t="str">
            <v>0810</v>
          </cell>
          <cell r="J1320" t="str">
            <v>Australia Bilateral Assistance</v>
          </cell>
        </row>
        <row r="1321">
          <cell r="I1321" t="str">
            <v>0850</v>
          </cell>
          <cell r="J1321" t="str">
            <v>Asian Development Bank (ADB)</v>
          </cell>
        </row>
        <row r="1322">
          <cell r="I1322" t="str">
            <v>0850</v>
          </cell>
          <cell r="J1322" t="str">
            <v>Asian Development Bank (ADB)</v>
          </cell>
        </row>
        <row r="1323">
          <cell r="I1323" t="str">
            <v>0850</v>
          </cell>
          <cell r="J1323" t="str">
            <v>Asian Development Bank (ADB)</v>
          </cell>
        </row>
        <row r="1324">
          <cell r="I1324" t="str">
            <v>0833</v>
          </cell>
          <cell r="J1324" t="str">
            <v>India Fund</v>
          </cell>
        </row>
        <row r="1325">
          <cell r="I1325" t="str">
            <v>0899</v>
          </cell>
          <cell r="J1325" t="str">
            <v>Unconfirmed Donors</v>
          </cell>
        </row>
        <row r="1326">
          <cell r="I1326" t="str">
            <v>0810</v>
          </cell>
          <cell r="J1326" t="str">
            <v>Australia Bilateral Assistance</v>
          </cell>
        </row>
        <row r="1327">
          <cell r="I1327" t="str">
            <v>0852</v>
          </cell>
          <cell r="J1327" t="str">
            <v>World Bank/International Development Agency (IDA)</v>
          </cell>
        </row>
        <row r="1328">
          <cell r="I1328" t="str">
            <v>0899</v>
          </cell>
          <cell r="J1328" t="str">
            <v>Unconfirmed Donors</v>
          </cell>
        </row>
        <row r="1329">
          <cell r="I1329" t="str">
            <v>0899</v>
          </cell>
          <cell r="J1329" t="str">
            <v>Unconfirmed Donors</v>
          </cell>
        </row>
        <row r="1330">
          <cell r="I1330" t="str">
            <v>0899</v>
          </cell>
          <cell r="J1330" t="str">
            <v>Unconfirmed Donors</v>
          </cell>
        </row>
        <row r="1331">
          <cell r="I1331" t="str">
            <v>0850</v>
          </cell>
          <cell r="J1331" t="str">
            <v>Asian Development Bank (ADB)</v>
          </cell>
        </row>
        <row r="1332">
          <cell r="I1332" t="str">
            <v>0850</v>
          </cell>
          <cell r="J1332" t="str">
            <v>Asian Development Bank (ADB)</v>
          </cell>
        </row>
        <row r="1333">
          <cell r="I1333" t="str">
            <v>0899</v>
          </cell>
          <cell r="J1333" t="str">
            <v>Unconfirmed Donors</v>
          </cell>
        </row>
        <row r="1334">
          <cell r="I1334" t="str">
            <v>0899</v>
          </cell>
          <cell r="J1334" t="str">
            <v>Unconfirmed Donors</v>
          </cell>
        </row>
        <row r="1335">
          <cell r="I1335" t="str">
            <v>0899</v>
          </cell>
          <cell r="J1335" t="str">
            <v>Unconfirmed Donors</v>
          </cell>
        </row>
        <row r="1336">
          <cell r="I1336" t="str">
            <v>0899</v>
          </cell>
          <cell r="J1336" t="str">
            <v>Unconfirmed Donors</v>
          </cell>
        </row>
        <row r="1337">
          <cell r="I1337" t="str">
            <v>0899</v>
          </cell>
          <cell r="J1337" t="str">
            <v>Unconfirmed Donors</v>
          </cell>
        </row>
        <row r="1338">
          <cell r="I1338" t="str">
            <v>0889</v>
          </cell>
          <cell r="J1338" t="str">
            <v>International Organisation for Migration</v>
          </cell>
        </row>
        <row r="1339">
          <cell r="I1339" t="str">
            <v>0860</v>
          </cell>
          <cell r="J1339" t="str">
            <v>APO Consultancy</v>
          </cell>
        </row>
        <row r="1340">
          <cell r="I1340" t="str">
            <v>0850</v>
          </cell>
          <cell r="J1340" t="str">
            <v>Asian Development Bank (ADB)</v>
          </cell>
        </row>
        <row r="1341">
          <cell r="I1341" t="str">
            <v>0852</v>
          </cell>
          <cell r="J1341" t="str">
            <v>World Bank/International Development Agency (IDA)</v>
          </cell>
        </row>
        <row r="1342">
          <cell r="I1342" t="str">
            <v>0850</v>
          </cell>
          <cell r="J1342" t="str">
            <v>Asian Development Bank (ADB)</v>
          </cell>
        </row>
        <row r="1343">
          <cell r="I1343" t="str">
            <v>0852</v>
          </cell>
          <cell r="J1343" t="str">
            <v>World Bank/International Development Agency (IDA)</v>
          </cell>
        </row>
        <row r="1344">
          <cell r="I1344" t="str">
            <v>0864</v>
          </cell>
          <cell r="J1344" t="str">
            <v>Pacific Islands Forum Secretariat (PIFS)</v>
          </cell>
        </row>
        <row r="1345">
          <cell r="I1345" t="str">
            <v>0897</v>
          </cell>
          <cell r="J1345" t="str">
            <v>Other Donor</v>
          </cell>
        </row>
        <row r="1346">
          <cell r="I1346" t="str">
            <v>0852</v>
          </cell>
          <cell r="J1346" t="str">
            <v>World Bank/International Development Agency (IDA)</v>
          </cell>
        </row>
        <row r="1347">
          <cell r="I1347" t="str">
            <v>0866</v>
          </cell>
          <cell r="J1347" t="str">
            <v>Secretariat of the Pacific Community</v>
          </cell>
        </row>
        <row r="1348">
          <cell r="I1348" t="str">
            <v>0868</v>
          </cell>
          <cell r="J1348" t="str">
            <v>United National Development Program</v>
          </cell>
        </row>
        <row r="1349">
          <cell r="I1349" t="str">
            <v>0868</v>
          </cell>
          <cell r="J1349" t="str">
            <v>United National Development Program</v>
          </cell>
        </row>
        <row r="1350">
          <cell r="I1350" t="str">
            <v>0852</v>
          </cell>
          <cell r="J1350" t="str">
            <v>World Bank/International Development Agency (IDA)</v>
          </cell>
        </row>
        <row r="1351">
          <cell r="I1351" t="str">
            <v>0866</v>
          </cell>
          <cell r="J1351" t="str">
            <v>Secretariat of the Pacific Community</v>
          </cell>
        </row>
        <row r="1352">
          <cell r="I1352" t="str">
            <v>0868</v>
          </cell>
          <cell r="J1352" t="str">
            <v>United National Development Program</v>
          </cell>
        </row>
        <row r="1353">
          <cell r="I1353" t="str">
            <v>0868</v>
          </cell>
          <cell r="J1353" t="str">
            <v>United National Development Program</v>
          </cell>
        </row>
        <row r="1354">
          <cell r="I1354" t="str">
            <v>0866</v>
          </cell>
          <cell r="J1354" t="str">
            <v>Secretariat of the Pacific Community</v>
          </cell>
        </row>
        <row r="1355">
          <cell r="I1355" t="str">
            <v>0829</v>
          </cell>
          <cell r="J1355" t="str">
            <v>People's Republic of China</v>
          </cell>
        </row>
        <row r="1356">
          <cell r="I1356" t="str">
            <v>0866</v>
          </cell>
          <cell r="J1356" t="str">
            <v>Secretariat of the Pacific Community</v>
          </cell>
        </row>
        <row r="1357">
          <cell r="I1357" t="str">
            <v>0866</v>
          </cell>
          <cell r="J1357" t="str">
            <v>Secretariat of the Pacific Community</v>
          </cell>
        </row>
        <row r="1358">
          <cell r="I1358" t="str">
            <v>0713</v>
          </cell>
          <cell r="J1358" t="str">
            <v>Asian Development Project Loan</v>
          </cell>
        </row>
        <row r="1359">
          <cell r="I1359" t="str">
            <v>0850</v>
          </cell>
          <cell r="J1359" t="str">
            <v>Asian Development Bank (ADB)</v>
          </cell>
        </row>
        <row r="1360">
          <cell r="I1360" t="str">
            <v>0712</v>
          </cell>
          <cell r="J1360" t="str">
            <v>World Bank Project Loan</v>
          </cell>
        </row>
        <row r="1361">
          <cell r="I1361" t="str">
            <v>0852</v>
          </cell>
          <cell r="J1361" t="str">
            <v>World Bank/International Development Agency (IDA)</v>
          </cell>
        </row>
        <row r="1362">
          <cell r="I1362" t="str">
            <v>0712</v>
          </cell>
          <cell r="J1362" t="str">
            <v>World Bank Project Loan</v>
          </cell>
        </row>
        <row r="1363">
          <cell r="I1363" t="str">
            <v>0850</v>
          </cell>
          <cell r="J1363" t="str">
            <v>Asian Development Bank (ADB)</v>
          </cell>
        </row>
        <row r="1364">
          <cell r="I1364" t="str">
            <v>0852</v>
          </cell>
          <cell r="J1364" t="str">
            <v>World Bank/International Development Agency (IDA)</v>
          </cell>
        </row>
        <row r="1365">
          <cell r="I1365" t="str">
            <v>0852</v>
          </cell>
          <cell r="J1365" t="str">
            <v>World Bank/International Development Agency (IDA)</v>
          </cell>
        </row>
        <row r="1366">
          <cell r="I1366" t="str">
            <v>0850</v>
          </cell>
          <cell r="J1366" t="str">
            <v>Asian Development Bank (ADB)</v>
          </cell>
        </row>
        <row r="1367">
          <cell r="I1367" t="str">
            <v>0818</v>
          </cell>
          <cell r="J1367" t="str">
            <v>Japan - Other</v>
          </cell>
        </row>
        <row r="1368">
          <cell r="I1368" t="str">
            <v>0713</v>
          </cell>
          <cell r="J1368" t="str">
            <v>Asian Development Project Loan</v>
          </cell>
        </row>
        <row r="1369">
          <cell r="I1369" t="str">
            <v>0850</v>
          </cell>
          <cell r="J1369" t="str">
            <v>Asian Development Bank (ADB)</v>
          </cell>
        </row>
        <row r="1370">
          <cell r="I1370" t="str">
            <v>0713</v>
          </cell>
          <cell r="J1370" t="str">
            <v>Asian Development Project Loan</v>
          </cell>
        </row>
        <row r="1371">
          <cell r="I1371" t="str">
            <v>0713</v>
          </cell>
          <cell r="J1371" t="str">
            <v>Asian Development Project Loan</v>
          </cell>
        </row>
        <row r="1372">
          <cell r="I1372" t="str">
            <v>0713</v>
          </cell>
          <cell r="J1372" t="str">
            <v>Asian Development Project Loan</v>
          </cell>
        </row>
        <row r="1373">
          <cell r="I1373" t="str">
            <v>0713</v>
          </cell>
          <cell r="J1373" t="str">
            <v>Asian Development Project Loan</v>
          </cell>
        </row>
        <row r="1374">
          <cell r="I1374" t="str">
            <v>0850</v>
          </cell>
          <cell r="J1374" t="str">
            <v>Asian Development Bank (ADB)</v>
          </cell>
        </row>
        <row r="1375">
          <cell r="I1375" t="str">
            <v>0850</v>
          </cell>
          <cell r="J1375" t="str">
            <v>Asian Development Bank (ADB)</v>
          </cell>
        </row>
        <row r="1376">
          <cell r="I1376" t="str">
            <v>0850</v>
          </cell>
          <cell r="J1376" t="str">
            <v>Asian Development Bank (ADB)</v>
          </cell>
        </row>
        <row r="1377">
          <cell r="I1377" t="str">
            <v>0850</v>
          </cell>
          <cell r="J1377" t="str">
            <v>Asian Development Bank (ADB)</v>
          </cell>
        </row>
        <row r="1378">
          <cell r="I1378" t="str">
            <v>0850</v>
          </cell>
          <cell r="J1378" t="str">
            <v>Asian Development Bank (ADB)</v>
          </cell>
        </row>
        <row r="1379">
          <cell r="I1379" t="str">
            <v>0864</v>
          </cell>
          <cell r="J1379" t="str">
            <v>Pacific Islands Forum Secretariat (PIFS)</v>
          </cell>
        </row>
        <row r="1380">
          <cell r="I1380" t="str">
            <v>0864</v>
          </cell>
          <cell r="J1380" t="str">
            <v>Pacific Islands Forum Secretariat (PIFS)</v>
          </cell>
        </row>
        <row r="1381">
          <cell r="I1381" t="str">
            <v>0864</v>
          </cell>
          <cell r="J1381" t="str">
            <v>Pacific Islands Forum Secretariat (PIFS)</v>
          </cell>
        </row>
        <row r="1382">
          <cell r="I1382" t="str">
            <v>0867</v>
          </cell>
          <cell r="J1382" t="str">
            <v>South Pacific Regional Environmental Program</v>
          </cell>
        </row>
        <row r="1383">
          <cell r="I1383" t="str">
            <v>0866</v>
          </cell>
          <cell r="J1383" t="str">
            <v>Secretariat of the Pacific Community</v>
          </cell>
        </row>
        <row r="1384">
          <cell r="I1384" t="str">
            <v>0868</v>
          </cell>
          <cell r="J1384" t="str">
            <v>United National Development Program</v>
          </cell>
        </row>
        <row r="1385">
          <cell r="I1385" t="str">
            <v>0868</v>
          </cell>
          <cell r="J1385" t="str">
            <v>United National Development Program</v>
          </cell>
        </row>
        <row r="1386">
          <cell r="I1386" t="str">
            <v>0866</v>
          </cell>
          <cell r="J1386" t="str">
            <v>Secretariat of the Pacific Community</v>
          </cell>
        </row>
        <row r="1387">
          <cell r="I1387" t="str">
            <v>0868</v>
          </cell>
          <cell r="J1387" t="str">
            <v>United National Development Program</v>
          </cell>
        </row>
        <row r="1388">
          <cell r="I1388" t="str">
            <v>0868</v>
          </cell>
          <cell r="J1388" t="str">
            <v>United National Development Program</v>
          </cell>
        </row>
        <row r="1389">
          <cell r="I1389" t="str">
            <v>0868</v>
          </cell>
          <cell r="J1389" t="str">
            <v>United National Development Program</v>
          </cell>
        </row>
        <row r="1390">
          <cell r="I1390" t="str">
            <v>0868</v>
          </cell>
          <cell r="J1390" t="str">
            <v>United National Development Program</v>
          </cell>
        </row>
        <row r="1391">
          <cell r="I1391" t="str">
            <v>0868</v>
          </cell>
          <cell r="J1391" t="str">
            <v>United National Development Program</v>
          </cell>
        </row>
        <row r="1392">
          <cell r="I1392" t="str">
            <v>0876</v>
          </cell>
          <cell r="J1392" t="str">
            <v>United Nations Environment Program</v>
          </cell>
        </row>
        <row r="1393">
          <cell r="I1393" t="str">
            <v>0501</v>
          </cell>
          <cell r="J1393" t="str">
            <v>Interest receipts from Deposits</v>
          </cell>
        </row>
        <row r="1394">
          <cell r="I1394" t="str">
            <v>0712</v>
          </cell>
          <cell r="J1394" t="str">
            <v>World Bank Project Loan</v>
          </cell>
        </row>
        <row r="1395">
          <cell r="I1395" t="str">
            <v>0826</v>
          </cell>
          <cell r="J1395" t="str">
            <v>USA Government</v>
          </cell>
        </row>
        <row r="1396">
          <cell r="I1396" t="str">
            <v>0850</v>
          </cell>
          <cell r="J1396" t="str">
            <v>Asian Development Bank (ADB)</v>
          </cell>
        </row>
        <row r="1397">
          <cell r="I1397" t="str">
            <v>0852</v>
          </cell>
          <cell r="J1397" t="str">
            <v>World Bank/International Development Agency (IDA)</v>
          </cell>
        </row>
        <row r="1398">
          <cell r="I1398" t="str">
            <v>0867</v>
          </cell>
          <cell r="J1398" t="str">
            <v>South Pacific Regional Environmental Program</v>
          </cell>
        </row>
        <row r="1399">
          <cell r="I1399" t="str">
            <v>0876</v>
          </cell>
          <cell r="J1399" t="str">
            <v>United Nations Environment Program</v>
          </cell>
        </row>
        <row r="1400">
          <cell r="I1400" t="str">
            <v>0876</v>
          </cell>
          <cell r="J1400" t="str">
            <v>United Nations Environment Program</v>
          </cell>
        </row>
        <row r="1401">
          <cell r="I1401" t="str">
            <v>0876</v>
          </cell>
          <cell r="J1401" t="str">
            <v>United Nations Environment Program</v>
          </cell>
        </row>
        <row r="1402">
          <cell r="I1402" t="str">
            <v>0826</v>
          </cell>
          <cell r="J1402" t="str">
            <v>USA Government</v>
          </cell>
        </row>
        <row r="1403">
          <cell r="I1403" t="str">
            <v>0867</v>
          </cell>
          <cell r="J1403" t="str">
            <v>South Pacific Regional Environmental Program</v>
          </cell>
        </row>
        <row r="1404">
          <cell r="I1404" t="str">
            <v>0868</v>
          </cell>
          <cell r="J1404" t="str">
            <v>United National Development Program</v>
          </cell>
        </row>
        <row r="1405">
          <cell r="I1405" t="str">
            <v>0868</v>
          </cell>
          <cell r="J1405" t="str">
            <v>United National Development Program</v>
          </cell>
        </row>
        <row r="1406">
          <cell r="I1406" t="str">
            <v>0884</v>
          </cell>
          <cell r="J1406" t="str">
            <v xml:space="preserve">Gesellschaft fur Internationale Zusammenarbeit Gmb </v>
          </cell>
        </row>
        <row r="1407">
          <cell r="I1407" t="str">
            <v>0712</v>
          </cell>
          <cell r="J1407" t="str">
            <v>World Bank Project Loan</v>
          </cell>
        </row>
        <row r="1408">
          <cell r="I1408" t="str">
            <v>0850</v>
          </cell>
          <cell r="J1408" t="str">
            <v>Asian Development Bank (ADB)</v>
          </cell>
        </row>
        <row r="1409">
          <cell r="I1409" t="str">
            <v>0850</v>
          </cell>
          <cell r="J1409" t="str">
            <v>Asian Development Bank (ADB)</v>
          </cell>
        </row>
        <row r="1410">
          <cell r="I1410" t="str">
            <v>0852</v>
          </cell>
          <cell r="J1410" t="str">
            <v>World Bank/International Development Agency (IDA)</v>
          </cell>
        </row>
        <row r="1411">
          <cell r="I1411" t="str">
            <v>0868</v>
          </cell>
          <cell r="J1411" t="str">
            <v>United National Development Program</v>
          </cell>
        </row>
        <row r="1412">
          <cell r="I1412" t="str">
            <v>0876</v>
          </cell>
          <cell r="J1412" t="str">
            <v>United Nations Environment Program</v>
          </cell>
        </row>
        <row r="1413">
          <cell r="I1413" t="str">
            <v>0876</v>
          </cell>
          <cell r="J1413" t="str">
            <v>United Nations Environment Program</v>
          </cell>
        </row>
        <row r="1414">
          <cell r="I1414" t="str">
            <v>0876</v>
          </cell>
          <cell r="J1414" t="str">
            <v>United Nations Environment Program</v>
          </cell>
        </row>
        <row r="1415">
          <cell r="I1415" t="str">
            <v>0876</v>
          </cell>
          <cell r="J1415" t="str">
            <v>United Nations Environment Program</v>
          </cell>
        </row>
        <row r="1416">
          <cell r="I1416" t="str">
            <v>0884</v>
          </cell>
          <cell r="J1416" t="str">
            <v xml:space="preserve">Gesellschaft fur Internationale Zusammenarbeit Gmb </v>
          </cell>
        </row>
        <row r="1417">
          <cell r="I1417" t="str">
            <v>0876</v>
          </cell>
          <cell r="J1417" t="str">
            <v>United Nations Environment Program</v>
          </cell>
        </row>
        <row r="1418">
          <cell r="I1418" t="str">
            <v>0850</v>
          </cell>
          <cell r="J1418" t="str">
            <v>Asian Development Bank (ADB)</v>
          </cell>
        </row>
        <row r="1419">
          <cell r="I1419" t="str">
            <v>0850</v>
          </cell>
          <cell r="J1419" t="str">
            <v>Asian Development Bank (ADB)</v>
          </cell>
        </row>
        <row r="1420">
          <cell r="I1420" t="str">
            <v>0852</v>
          </cell>
          <cell r="J1420" t="str">
            <v>World Bank/International Development Agency (IDA)</v>
          </cell>
        </row>
        <row r="1421">
          <cell r="I1421" t="str">
            <v>0852</v>
          </cell>
          <cell r="J1421" t="str">
            <v>World Bank/International Development Agency (IDA)</v>
          </cell>
        </row>
        <row r="1422">
          <cell r="I1422" t="str">
            <v>0712</v>
          </cell>
          <cell r="J1422" t="str">
            <v>World Bank Project Loan</v>
          </cell>
        </row>
        <row r="1423">
          <cell r="I1423" t="str">
            <v>0713</v>
          </cell>
          <cell r="J1423" t="str">
            <v>Asian Development Project Loan</v>
          </cell>
        </row>
        <row r="1424">
          <cell r="I1424" t="str">
            <v>0810</v>
          </cell>
          <cell r="J1424" t="str">
            <v>Australia Bilateral Assistance</v>
          </cell>
        </row>
        <row r="1425">
          <cell r="I1425" t="str">
            <v>0850</v>
          </cell>
          <cell r="J1425" t="str">
            <v>Asian Development Bank (ADB)</v>
          </cell>
        </row>
        <row r="1426">
          <cell r="I1426" t="str">
            <v>0850</v>
          </cell>
          <cell r="J1426" t="str">
            <v>Asian Development Bank (ADB)</v>
          </cell>
        </row>
        <row r="1427">
          <cell r="I1427" t="str">
            <v>0852</v>
          </cell>
          <cell r="J1427" t="str">
            <v>World Bank/International Development Agency (IDA)</v>
          </cell>
        </row>
        <row r="1428">
          <cell r="I1428" t="str">
            <v>0852</v>
          </cell>
          <cell r="J1428" t="str">
            <v>World Bank/International Development Agency (IDA)</v>
          </cell>
        </row>
        <row r="1429">
          <cell r="I1429" t="str">
            <v>0852</v>
          </cell>
          <cell r="J1429" t="str">
            <v>World Bank/International Development Agency (IDA)</v>
          </cell>
        </row>
        <row r="1430">
          <cell r="I1430" t="str">
            <v>0877</v>
          </cell>
          <cell r="J1430" t="str">
            <v>Forum Fisheries Agencies</v>
          </cell>
        </row>
        <row r="1431">
          <cell r="I1431" t="str">
            <v>0822</v>
          </cell>
          <cell r="J1431" t="str">
            <v>New Zealand Bilateral</v>
          </cell>
        </row>
        <row r="1432">
          <cell r="I1432" t="str">
            <v>0877</v>
          </cell>
          <cell r="J1432" t="str">
            <v>Forum Fisheries Agencies</v>
          </cell>
        </row>
        <row r="1433">
          <cell r="I1433" t="str">
            <v>0877</v>
          </cell>
          <cell r="J1433" t="str">
            <v>Forum Fisheries Agencies</v>
          </cell>
        </row>
        <row r="1434">
          <cell r="I1434" t="str">
            <v>0877</v>
          </cell>
          <cell r="J1434" t="str">
            <v>Forum Fisheries Agencies</v>
          </cell>
        </row>
        <row r="1435">
          <cell r="I1435" t="str">
            <v>0899</v>
          </cell>
          <cell r="J1435" t="str">
            <v>Unconfirmed Donors</v>
          </cell>
        </row>
        <row r="1436">
          <cell r="I1436" t="str">
            <v>0850</v>
          </cell>
          <cell r="J1436" t="str">
            <v>Asian Development Bank (ADB)</v>
          </cell>
        </row>
        <row r="1437">
          <cell r="I1437" t="str">
            <v>0850</v>
          </cell>
          <cell r="J1437" t="str">
            <v>Asian Development Bank (ADB)</v>
          </cell>
        </row>
        <row r="1438">
          <cell r="I1438" t="str">
            <v>0850</v>
          </cell>
          <cell r="J1438" t="str">
            <v>Asian Development Bank (ADB)</v>
          </cell>
        </row>
        <row r="1439">
          <cell r="I1439" t="str">
            <v>0899</v>
          </cell>
          <cell r="J1439" t="str">
            <v>Unconfirmed Donors</v>
          </cell>
        </row>
        <row r="1440">
          <cell r="I1440" t="str">
            <v>0812</v>
          </cell>
          <cell r="J1440" t="str">
            <v>Australian - Other</v>
          </cell>
        </row>
        <row r="1441">
          <cell r="I1441" t="str">
            <v>0866</v>
          </cell>
          <cell r="J1441" t="str">
            <v>Secretariat of the Pacific Community</v>
          </cell>
        </row>
        <row r="1442">
          <cell r="I1442" t="str">
            <v>0866</v>
          </cell>
          <cell r="J1442" t="str">
            <v>Secretariat of the Pacific Community</v>
          </cell>
        </row>
        <row r="1443">
          <cell r="I1443" t="str">
            <v>0866</v>
          </cell>
          <cell r="J1443" t="str">
            <v>Secretariat of the Pacific Community</v>
          </cell>
        </row>
        <row r="1444">
          <cell r="I1444" t="str">
            <v>0829</v>
          </cell>
          <cell r="J1444" t="str">
            <v>People's Republic of China</v>
          </cell>
        </row>
        <row r="1445">
          <cell r="I1445" t="str">
            <v>0829</v>
          </cell>
          <cell r="J1445" t="str">
            <v>People's Republic of China</v>
          </cell>
        </row>
        <row r="1446">
          <cell r="I1446" t="str">
            <v>0886</v>
          </cell>
          <cell r="J1446" t="str">
            <v>Tonga Health Promotion Foundation</v>
          </cell>
        </row>
        <row r="1447">
          <cell r="I1447" t="str">
            <v>0899</v>
          </cell>
          <cell r="J1447" t="str">
            <v>Unconfirmed Donors</v>
          </cell>
        </row>
        <row r="1448">
          <cell r="I1448" t="str">
            <v>0822</v>
          </cell>
          <cell r="J1448" t="str">
            <v>New Zealand Bilateral</v>
          </cell>
        </row>
        <row r="1449">
          <cell r="I1449" t="str">
            <v>0824</v>
          </cell>
          <cell r="J1449" t="str">
            <v>New Zealand Non-Government</v>
          </cell>
        </row>
        <row r="1450">
          <cell r="I1450" t="str">
            <v>0822</v>
          </cell>
          <cell r="J1450" t="str">
            <v>New Zealand Bilateral</v>
          </cell>
        </row>
        <row r="1451">
          <cell r="I1451" t="str">
            <v>0899</v>
          </cell>
          <cell r="J1451" t="str">
            <v>Unconfirmed Donors</v>
          </cell>
        </row>
        <row r="1452">
          <cell r="I1452" t="str">
            <v>0899</v>
          </cell>
          <cell r="J1452" t="str">
            <v>Unconfirmed Donors</v>
          </cell>
        </row>
        <row r="1453">
          <cell r="I1453" t="str">
            <v>0818</v>
          </cell>
          <cell r="J1453" t="str">
            <v>Japan - Other</v>
          </cell>
        </row>
        <row r="1454">
          <cell r="I1454" t="str">
            <v>0899</v>
          </cell>
          <cell r="J1454" t="str">
            <v>Unconfirmed Donors</v>
          </cell>
        </row>
        <row r="1455">
          <cell r="I1455" t="str">
            <v>0893</v>
          </cell>
          <cell r="J1455" t="str">
            <v>Local Contributions</v>
          </cell>
        </row>
        <row r="1456">
          <cell r="I1456" t="str">
            <v>0893</v>
          </cell>
          <cell r="J1456" t="str">
            <v>Local Contributions</v>
          </cell>
        </row>
        <row r="1457">
          <cell r="I1457" t="str">
            <v>0852</v>
          </cell>
          <cell r="J1457" t="str">
            <v>World Bank/International Development Agency (IDA)</v>
          </cell>
        </row>
        <row r="1458">
          <cell r="I1458" t="str">
            <v>0852</v>
          </cell>
          <cell r="J1458" t="str">
            <v>World Bank/International Development Agency (IDA)</v>
          </cell>
        </row>
        <row r="1459">
          <cell r="I1459" t="str">
            <v>0852</v>
          </cell>
          <cell r="J1459" t="str">
            <v>World Bank/International Development Agency (IDA)</v>
          </cell>
        </row>
        <row r="1460">
          <cell r="I1460" t="str">
            <v>0873</v>
          </cell>
          <cell r="J1460" t="str">
            <v>International Labour Organisation</v>
          </cell>
        </row>
        <row r="1461">
          <cell r="I1461" t="str">
            <v>0822</v>
          </cell>
          <cell r="J1461" t="str">
            <v>New Zealand Bilateral</v>
          </cell>
        </row>
        <row r="1462">
          <cell r="I1462" t="str">
            <v>0822</v>
          </cell>
          <cell r="J1462" t="str">
            <v>New Zealand Bilateral</v>
          </cell>
        </row>
        <row r="1463">
          <cell r="I1463" t="str">
            <v>0822</v>
          </cell>
          <cell r="J1463" t="str">
            <v>New Zealand Bilateral</v>
          </cell>
        </row>
        <row r="1464">
          <cell r="I1464" t="str">
            <v>0822</v>
          </cell>
          <cell r="J1464" t="str">
            <v>New Zealand Bilateral</v>
          </cell>
        </row>
        <row r="1465">
          <cell r="I1465" t="str">
            <v>0810</v>
          </cell>
          <cell r="J1465" t="str">
            <v>Australia Bilateral Assistance</v>
          </cell>
        </row>
        <row r="1466">
          <cell r="I1466" t="str">
            <v>0897</v>
          </cell>
          <cell r="J1466" t="str">
            <v>Other Donor</v>
          </cell>
        </row>
        <row r="1467">
          <cell r="I1467" t="str">
            <v>0860</v>
          </cell>
          <cell r="J1467" t="str">
            <v>APO Consultancy</v>
          </cell>
        </row>
        <row r="1468">
          <cell r="I1468" t="str">
            <v>0852</v>
          </cell>
          <cell r="J1468" t="str">
            <v>World Bank/International Development Agency (IDA)</v>
          </cell>
        </row>
        <row r="1469">
          <cell r="I1469" t="str">
            <v>0866</v>
          </cell>
          <cell r="J1469" t="str">
            <v>Secretariat of the Pacific Community</v>
          </cell>
        </row>
        <row r="1470">
          <cell r="I1470" t="str">
            <v>0897</v>
          </cell>
          <cell r="J1470" t="str">
            <v>Other Donor</v>
          </cell>
        </row>
        <row r="1471">
          <cell r="I1471" t="str">
            <v>0810</v>
          </cell>
          <cell r="J1471" t="str">
            <v>Australia Bilateral Assistance</v>
          </cell>
        </row>
        <row r="1472">
          <cell r="I1472" t="str">
            <v>0852</v>
          </cell>
          <cell r="J1472" t="str">
            <v>World Bank/International Development Agency (IDA)</v>
          </cell>
        </row>
        <row r="1473">
          <cell r="I1473" t="str">
            <v>0886</v>
          </cell>
          <cell r="J1473" t="str">
            <v>Tonga Health Promotion Foundation</v>
          </cell>
        </row>
        <row r="1474">
          <cell r="I1474" t="str">
            <v>0862</v>
          </cell>
          <cell r="J1474" t="str">
            <v>UNESCO</v>
          </cell>
        </row>
        <row r="1475">
          <cell r="I1475" t="str">
            <v>0897</v>
          </cell>
          <cell r="J1475" t="str">
            <v>Other Donor</v>
          </cell>
        </row>
        <row r="1476">
          <cell r="I1476" t="str">
            <v>0866</v>
          </cell>
          <cell r="J1476" t="str">
            <v>Secretariat of the Pacific Community</v>
          </cell>
        </row>
        <row r="1477">
          <cell r="I1477" t="str">
            <v>0852</v>
          </cell>
          <cell r="J1477" t="str">
            <v>World Bank/International Development Agency (IDA)</v>
          </cell>
        </row>
        <row r="1478">
          <cell r="I1478" t="str">
            <v>0871</v>
          </cell>
          <cell r="J1478" t="str">
            <v>UN International Children's Fund</v>
          </cell>
        </row>
        <row r="1479">
          <cell r="I1479" t="str">
            <v>0893</v>
          </cell>
          <cell r="J1479" t="str">
            <v>Local Contributions</v>
          </cell>
        </row>
        <row r="1480">
          <cell r="I1480" t="str">
            <v>0899</v>
          </cell>
          <cell r="J1480" t="str">
            <v>Unconfirmed Donors</v>
          </cell>
        </row>
        <row r="1481">
          <cell r="I1481" t="str">
            <v>0810</v>
          </cell>
          <cell r="J1481" t="str">
            <v>Australia Bilateral Assistance</v>
          </cell>
        </row>
        <row r="1482">
          <cell r="I1482" t="str">
            <v>0893</v>
          </cell>
          <cell r="J1482" t="str">
            <v>Local Contributions</v>
          </cell>
        </row>
        <row r="1483">
          <cell r="I1483" t="str">
            <v>0897</v>
          </cell>
          <cell r="J1483" t="str">
            <v>Other Donor</v>
          </cell>
        </row>
        <row r="1484">
          <cell r="I1484" t="str">
            <v>0852</v>
          </cell>
          <cell r="J1484" t="str">
            <v>World Bank/International Development Agency (IDA)</v>
          </cell>
        </row>
        <row r="1485">
          <cell r="I1485" t="str">
            <v>0852</v>
          </cell>
          <cell r="J1485" t="str">
            <v>World Bank/International Development Agency (IDA)</v>
          </cell>
        </row>
        <row r="1486">
          <cell r="I1486" t="str">
            <v>0876</v>
          </cell>
          <cell r="J1486" t="str">
            <v>United Nations Environment Program</v>
          </cell>
        </row>
        <row r="1487">
          <cell r="I1487" t="str">
            <v>0887</v>
          </cell>
          <cell r="J1487" t="str">
            <v>Green Climate Fund</v>
          </cell>
        </row>
        <row r="1488">
          <cell r="I1488" t="str">
            <v>0850</v>
          </cell>
          <cell r="J1488" t="str">
            <v>Asian Development Bank (ADB)</v>
          </cell>
        </row>
        <row r="1489">
          <cell r="I1489" t="str">
            <v>0852</v>
          </cell>
          <cell r="J1489" t="str">
            <v>World Bank/International Development Agency (IDA)</v>
          </cell>
        </row>
        <row r="1490">
          <cell r="I1490" t="str">
            <v>0884</v>
          </cell>
          <cell r="J1490" t="str">
            <v xml:space="preserve">Gesellschaft fur Internationale Zusammenarbeit Gmb </v>
          </cell>
        </row>
        <row r="1491">
          <cell r="I1491" t="str">
            <v>0877</v>
          </cell>
          <cell r="J1491" t="str">
            <v>Forum Fisheries Agencies</v>
          </cell>
        </row>
        <row r="1492">
          <cell r="I1492" t="str">
            <v/>
          </cell>
          <cell r="J1492" t="e">
            <v>#N/A</v>
          </cell>
        </row>
        <row r="1493">
          <cell r="I1493" t="str">
            <v/>
          </cell>
          <cell r="J1493" t="e">
            <v>#N/A</v>
          </cell>
        </row>
      </sheetData>
      <sheetData sheetId="1" refreshError="1">
        <row r="2">
          <cell r="I2" t="str">
            <v>1021</v>
          </cell>
          <cell r="J2" t="str">
            <v>Royal Household Allowance</v>
          </cell>
        </row>
        <row r="3">
          <cell r="I3" t="str">
            <v>1077</v>
          </cell>
          <cell r="J3" t="str">
            <v>Privy Purse</v>
          </cell>
        </row>
        <row r="4">
          <cell r="I4" t="str">
            <v>1201</v>
          </cell>
          <cell r="J4" t="str">
            <v>Domestic Travel</v>
          </cell>
        </row>
        <row r="5">
          <cell r="I5" t="str">
            <v>1202</v>
          </cell>
          <cell r="J5" t="str">
            <v>Overseas Travel</v>
          </cell>
        </row>
        <row r="6">
          <cell r="I6" t="str">
            <v>1301</v>
          </cell>
          <cell r="J6" t="str">
            <v>Fuel</v>
          </cell>
        </row>
        <row r="7">
          <cell r="I7" t="str">
            <v>1309</v>
          </cell>
          <cell r="J7" t="str">
            <v>Maintenance of Vehicles</v>
          </cell>
        </row>
        <row r="8">
          <cell r="I8" t="str">
            <v>1431</v>
          </cell>
          <cell r="J8" t="str">
            <v>Bank Fees</v>
          </cell>
        </row>
        <row r="9">
          <cell r="I9" t="str">
            <v>1477</v>
          </cell>
          <cell r="J9" t="str">
            <v>Privy Supplies &amp; Services</v>
          </cell>
        </row>
        <row r="10">
          <cell r="I10" t="str">
            <v>1001</v>
          </cell>
          <cell r="J10" t="str">
            <v>Salaries</v>
          </cell>
        </row>
        <row r="11">
          <cell r="I11" t="str">
            <v>1005</v>
          </cell>
          <cell r="J11" t="str">
            <v>Government Contribution  to Retirement Fund</v>
          </cell>
        </row>
        <row r="12">
          <cell r="I12" t="str">
            <v>1030</v>
          </cell>
          <cell r="J12" t="str">
            <v>CEO/Minister Benefits</v>
          </cell>
        </row>
        <row r="13">
          <cell r="I13" t="str">
            <v>1202</v>
          </cell>
          <cell r="J13" t="str">
            <v>Overseas Travel</v>
          </cell>
        </row>
        <row r="14">
          <cell r="I14" t="str">
            <v>1203</v>
          </cell>
          <cell r="J14" t="str">
            <v>Telecommunication Charge</v>
          </cell>
        </row>
        <row r="15">
          <cell r="I15" t="str">
            <v>1001</v>
          </cell>
          <cell r="J15" t="str">
            <v>Salaries</v>
          </cell>
        </row>
        <row r="16">
          <cell r="I16" t="str">
            <v>1002</v>
          </cell>
          <cell r="J16" t="str">
            <v>Overtime</v>
          </cell>
        </row>
        <row r="17">
          <cell r="I17" t="str">
            <v>1005</v>
          </cell>
          <cell r="J17" t="str">
            <v>Government Contribution  to Retirement Fund</v>
          </cell>
        </row>
        <row r="18">
          <cell r="I18" t="str">
            <v>1026</v>
          </cell>
          <cell r="J18" t="str">
            <v>Acting Allowance</v>
          </cell>
        </row>
        <row r="19">
          <cell r="I19" t="str">
            <v>1101</v>
          </cell>
          <cell r="J19" t="str">
            <v>Wages</v>
          </cell>
        </row>
        <row r="20">
          <cell r="I20" t="str">
            <v>1201</v>
          </cell>
          <cell r="J20" t="str">
            <v>Domestic Travel</v>
          </cell>
        </row>
        <row r="21">
          <cell r="I21" t="str">
            <v>1202</v>
          </cell>
          <cell r="J21" t="str">
            <v>Overseas Travel</v>
          </cell>
        </row>
        <row r="22">
          <cell r="I22" t="str">
            <v>1203</v>
          </cell>
          <cell r="J22" t="str">
            <v>Telecommunication Charge</v>
          </cell>
        </row>
        <row r="23">
          <cell r="I23" t="str">
            <v>1204</v>
          </cell>
          <cell r="J23" t="str">
            <v>Postal Charges</v>
          </cell>
        </row>
        <row r="24">
          <cell r="I24" t="str">
            <v>1210</v>
          </cell>
          <cell r="J24" t="str">
            <v>Email &amp; Internet</v>
          </cell>
        </row>
        <row r="25">
          <cell r="I25" t="str">
            <v>1301</v>
          </cell>
          <cell r="J25" t="str">
            <v>Fuel</v>
          </cell>
        </row>
        <row r="26">
          <cell r="I26" t="str">
            <v>1302</v>
          </cell>
          <cell r="J26" t="str">
            <v>Freight</v>
          </cell>
        </row>
        <row r="27">
          <cell r="I27" t="str">
            <v>1308</v>
          </cell>
          <cell r="J27" t="str">
            <v>Maintenance of Office Equipment</v>
          </cell>
        </row>
        <row r="28">
          <cell r="I28" t="str">
            <v>1309</v>
          </cell>
          <cell r="J28" t="str">
            <v>Maintenance of Vehicles</v>
          </cell>
        </row>
        <row r="29">
          <cell r="I29" t="str">
            <v>1318</v>
          </cell>
          <cell r="J29" t="str">
            <v>Maintenance of Buildings &amp; Compounds</v>
          </cell>
        </row>
        <row r="30">
          <cell r="I30" t="str">
            <v>1346</v>
          </cell>
          <cell r="J30" t="str">
            <v>Waste Disposal</v>
          </cell>
        </row>
        <row r="31">
          <cell r="I31" t="str">
            <v>1401</v>
          </cell>
          <cell r="J31" t="str">
            <v>Books, Periodicals &amp; Publications</v>
          </cell>
        </row>
        <row r="32">
          <cell r="I32" t="str">
            <v>1402</v>
          </cell>
          <cell r="J32" t="str">
            <v>Electricity</v>
          </cell>
        </row>
        <row r="33">
          <cell r="I33" t="str">
            <v>1405</v>
          </cell>
          <cell r="J33" t="str">
            <v>Water</v>
          </cell>
        </row>
        <row r="34">
          <cell r="I34" t="str">
            <v>1406</v>
          </cell>
          <cell r="J34" t="str">
            <v>Office Supplies</v>
          </cell>
        </row>
        <row r="35">
          <cell r="I35" t="str">
            <v>1407</v>
          </cell>
          <cell r="J35" t="str">
            <v xml:space="preserve">Printing </v>
          </cell>
        </row>
        <row r="36">
          <cell r="I36" t="str">
            <v>1408</v>
          </cell>
          <cell r="J36" t="str">
            <v>Uniforms</v>
          </cell>
        </row>
        <row r="37">
          <cell r="I37" t="str">
            <v>1413</v>
          </cell>
          <cell r="J37" t="str">
            <v>Rental</v>
          </cell>
        </row>
        <row r="38">
          <cell r="I38" t="str">
            <v>1416</v>
          </cell>
          <cell r="J38" t="str">
            <v>Rations &amp; Diets</v>
          </cell>
        </row>
        <row r="39">
          <cell r="I39" t="str">
            <v>1416</v>
          </cell>
          <cell r="J39" t="str">
            <v>Rations &amp; Diets</v>
          </cell>
        </row>
        <row r="40">
          <cell r="I40" t="str">
            <v>1422</v>
          </cell>
          <cell r="J40" t="str">
            <v>Hospitality</v>
          </cell>
        </row>
        <row r="41">
          <cell r="I41" t="str">
            <v>1491</v>
          </cell>
          <cell r="J41" t="str">
            <v>National Events</v>
          </cell>
        </row>
        <row r="42">
          <cell r="I42" t="str">
            <v>1506</v>
          </cell>
          <cell r="J42" t="str">
            <v>Prizes and Awards</v>
          </cell>
        </row>
        <row r="43">
          <cell r="I43" t="str">
            <v>2002</v>
          </cell>
          <cell r="J43" t="str">
            <v>New Machinery</v>
          </cell>
        </row>
        <row r="44">
          <cell r="I44" t="str">
            <v>2004</v>
          </cell>
          <cell r="J44" t="str">
            <v>New Computers</v>
          </cell>
        </row>
        <row r="45">
          <cell r="I45" t="str">
            <v>1001</v>
          </cell>
          <cell r="J45" t="str">
            <v>Salaries</v>
          </cell>
        </row>
        <row r="46">
          <cell r="I46" t="str">
            <v>1001</v>
          </cell>
          <cell r="J46" t="str">
            <v>Salaries</v>
          </cell>
        </row>
        <row r="47">
          <cell r="I47" t="str">
            <v>1001</v>
          </cell>
          <cell r="J47" t="str">
            <v>Salaries</v>
          </cell>
        </row>
        <row r="48">
          <cell r="I48" t="str">
            <v>1005</v>
          </cell>
          <cell r="J48" t="str">
            <v>Government Contribution  to Retirement Fund</v>
          </cell>
        </row>
        <row r="49">
          <cell r="I49" t="str">
            <v>1005</v>
          </cell>
          <cell r="J49" t="str">
            <v>Government Contribution  to Retirement Fund</v>
          </cell>
        </row>
        <row r="50">
          <cell r="I50" t="str">
            <v>1005</v>
          </cell>
          <cell r="J50" t="str">
            <v>Government Contribution  to Retirement Fund</v>
          </cell>
        </row>
        <row r="51">
          <cell r="I51" t="str">
            <v>1101</v>
          </cell>
          <cell r="J51" t="str">
            <v>Wages</v>
          </cell>
        </row>
        <row r="52">
          <cell r="I52" t="str">
            <v>1101</v>
          </cell>
          <cell r="J52" t="str">
            <v>Wages</v>
          </cell>
        </row>
        <row r="53">
          <cell r="I53" t="str">
            <v>1101</v>
          </cell>
          <cell r="J53" t="str">
            <v>Wages</v>
          </cell>
        </row>
        <row r="54">
          <cell r="I54" t="str">
            <v>1101</v>
          </cell>
          <cell r="J54" t="str">
            <v>Wages</v>
          </cell>
        </row>
        <row r="55">
          <cell r="I55" t="str">
            <v>1201</v>
          </cell>
          <cell r="J55" t="str">
            <v>Domestic Travel</v>
          </cell>
        </row>
        <row r="56">
          <cell r="I56" t="str">
            <v>1201</v>
          </cell>
          <cell r="J56" t="str">
            <v>Domestic Travel</v>
          </cell>
        </row>
        <row r="57">
          <cell r="I57" t="str">
            <v>1202</v>
          </cell>
          <cell r="J57" t="str">
            <v>Overseas Travel</v>
          </cell>
        </row>
        <row r="58">
          <cell r="I58" t="str">
            <v>1202</v>
          </cell>
          <cell r="J58" t="str">
            <v>Overseas Travel</v>
          </cell>
        </row>
        <row r="59">
          <cell r="I59" t="str">
            <v>1203</v>
          </cell>
          <cell r="J59" t="str">
            <v>Telecommunication Charge</v>
          </cell>
        </row>
        <row r="60">
          <cell r="I60" t="str">
            <v>1301</v>
          </cell>
          <cell r="J60" t="str">
            <v>Fuel</v>
          </cell>
        </row>
        <row r="61">
          <cell r="I61" t="str">
            <v>1301</v>
          </cell>
          <cell r="J61" t="str">
            <v>Fuel</v>
          </cell>
        </row>
        <row r="62">
          <cell r="I62" t="str">
            <v>1301</v>
          </cell>
          <cell r="J62" t="str">
            <v>Fuel</v>
          </cell>
        </row>
        <row r="63">
          <cell r="I63" t="str">
            <v>1301</v>
          </cell>
          <cell r="J63" t="str">
            <v>Fuel</v>
          </cell>
        </row>
        <row r="64">
          <cell r="I64" t="str">
            <v>1302</v>
          </cell>
          <cell r="J64" t="str">
            <v>Freight</v>
          </cell>
        </row>
        <row r="65">
          <cell r="I65" t="str">
            <v>1308</v>
          </cell>
          <cell r="J65" t="str">
            <v>Maintenance of Office Equipment</v>
          </cell>
        </row>
        <row r="66">
          <cell r="I66" t="str">
            <v>1313</v>
          </cell>
          <cell r="J66" t="str">
            <v>Maintenance of Antiquities</v>
          </cell>
        </row>
        <row r="67">
          <cell r="I67" t="str">
            <v>1318</v>
          </cell>
          <cell r="J67" t="str">
            <v>Maintenance of Buildings &amp; Compounds</v>
          </cell>
        </row>
        <row r="68">
          <cell r="I68" t="str">
            <v>1318</v>
          </cell>
          <cell r="J68" t="str">
            <v>Maintenance of Buildings &amp; Compounds</v>
          </cell>
        </row>
        <row r="69">
          <cell r="I69" t="str">
            <v>1318</v>
          </cell>
          <cell r="J69" t="str">
            <v>Maintenance of Buildings &amp; Compounds</v>
          </cell>
        </row>
        <row r="70">
          <cell r="I70" t="str">
            <v>1318</v>
          </cell>
          <cell r="J70" t="str">
            <v>Maintenance of Buildings &amp; Compounds</v>
          </cell>
        </row>
        <row r="71">
          <cell r="I71" t="str">
            <v>1346</v>
          </cell>
          <cell r="J71" t="str">
            <v>Waste Disposal</v>
          </cell>
        </row>
        <row r="72">
          <cell r="I72" t="str">
            <v>1402</v>
          </cell>
          <cell r="J72" t="str">
            <v>Electricity</v>
          </cell>
        </row>
        <row r="73">
          <cell r="I73" t="str">
            <v>1402</v>
          </cell>
          <cell r="J73" t="str">
            <v>Electricity</v>
          </cell>
        </row>
        <row r="74">
          <cell r="I74" t="str">
            <v>1402</v>
          </cell>
          <cell r="J74" t="str">
            <v>Electricity</v>
          </cell>
        </row>
        <row r="75">
          <cell r="I75" t="str">
            <v>1402</v>
          </cell>
          <cell r="J75" t="str">
            <v>Electricity</v>
          </cell>
        </row>
        <row r="76">
          <cell r="I76" t="str">
            <v>1404</v>
          </cell>
          <cell r="J76" t="str">
            <v>LPG Supplies</v>
          </cell>
        </row>
        <row r="77">
          <cell r="I77" t="str">
            <v>1404</v>
          </cell>
          <cell r="J77" t="str">
            <v>LPG Supplies</v>
          </cell>
        </row>
        <row r="78">
          <cell r="I78" t="str">
            <v>1404</v>
          </cell>
          <cell r="J78" t="str">
            <v>LPG Supplies</v>
          </cell>
        </row>
        <row r="79">
          <cell r="I79" t="str">
            <v>1405</v>
          </cell>
          <cell r="J79" t="str">
            <v>Water</v>
          </cell>
        </row>
        <row r="80">
          <cell r="I80" t="str">
            <v>1405</v>
          </cell>
          <cell r="J80" t="str">
            <v>Water</v>
          </cell>
        </row>
        <row r="81">
          <cell r="I81" t="str">
            <v>1405</v>
          </cell>
          <cell r="J81" t="str">
            <v>Water</v>
          </cell>
        </row>
        <row r="82">
          <cell r="I82" t="str">
            <v>2000</v>
          </cell>
          <cell r="J82" t="str">
            <v>New Building</v>
          </cell>
        </row>
        <row r="83">
          <cell r="I83" t="str">
            <v>2001</v>
          </cell>
          <cell r="J83" t="str">
            <v>Renovations</v>
          </cell>
        </row>
        <row r="84">
          <cell r="I84" t="str">
            <v>2001</v>
          </cell>
          <cell r="J84" t="str">
            <v>Renovations</v>
          </cell>
        </row>
        <row r="85">
          <cell r="I85" t="str">
            <v>2001</v>
          </cell>
          <cell r="J85" t="str">
            <v>Renovations</v>
          </cell>
        </row>
        <row r="86">
          <cell r="I86" t="str">
            <v>2003</v>
          </cell>
          <cell r="J86" t="str">
            <v>New Office Equipment</v>
          </cell>
        </row>
        <row r="87">
          <cell r="I87" t="str">
            <v>1001</v>
          </cell>
          <cell r="J87" t="str">
            <v>Salaries</v>
          </cell>
        </row>
        <row r="88">
          <cell r="I88" t="str">
            <v>1005</v>
          </cell>
          <cell r="J88" t="str">
            <v>Government Contribution  to Retirement Fund</v>
          </cell>
        </row>
        <row r="89">
          <cell r="I89" t="str">
            <v>1201</v>
          </cell>
          <cell r="J89" t="str">
            <v>Domestic Travel</v>
          </cell>
        </row>
        <row r="90">
          <cell r="I90" t="str">
            <v>1203</v>
          </cell>
          <cell r="J90" t="str">
            <v>Telecommunication Charge</v>
          </cell>
        </row>
        <row r="91">
          <cell r="I91" t="str">
            <v>1308</v>
          </cell>
          <cell r="J91" t="str">
            <v>Maintenance of Office Equipment</v>
          </cell>
        </row>
        <row r="92">
          <cell r="I92" t="str">
            <v>1318</v>
          </cell>
          <cell r="J92" t="str">
            <v>Maintenance of Buildings &amp; Compounds</v>
          </cell>
        </row>
        <row r="93">
          <cell r="I93" t="str">
            <v>1401</v>
          </cell>
          <cell r="J93" t="str">
            <v>Books, Periodicals &amp; Publications</v>
          </cell>
        </row>
        <row r="94">
          <cell r="I94" t="str">
            <v>1402</v>
          </cell>
          <cell r="J94" t="str">
            <v>Electricity</v>
          </cell>
        </row>
        <row r="95">
          <cell r="I95" t="str">
            <v>1406</v>
          </cell>
          <cell r="J95" t="str">
            <v>Office Supplies</v>
          </cell>
        </row>
        <row r="96">
          <cell r="I96" t="str">
            <v>1407</v>
          </cell>
          <cell r="J96" t="str">
            <v xml:space="preserve">Printing </v>
          </cell>
        </row>
        <row r="97">
          <cell r="I97" t="str">
            <v>2003</v>
          </cell>
          <cell r="J97" t="str">
            <v>New Office Equipment</v>
          </cell>
        </row>
        <row r="98">
          <cell r="I98" t="str">
            <v>1022</v>
          </cell>
          <cell r="J98" t="str">
            <v>Nobles Allowance</v>
          </cell>
        </row>
        <row r="99">
          <cell r="I99" t="str">
            <v>1001</v>
          </cell>
          <cell r="J99" t="str">
            <v>Salaries</v>
          </cell>
        </row>
        <row r="100">
          <cell r="I100" t="str">
            <v>1005</v>
          </cell>
          <cell r="J100" t="str">
            <v>Government Contribution  to Retirement Fund</v>
          </cell>
        </row>
        <row r="101">
          <cell r="I101" t="str">
            <v>1201</v>
          </cell>
          <cell r="J101" t="str">
            <v>Domestic Travel</v>
          </cell>
        </row>
        <row r="102">
          <cell r="I102" t="str">
            <v>1202</v>
          </cell>
          <cell r="J102" t="str">
            <v>Overseas Travel</v>
          </cell>
        </row>
        <row r="103">
          <cell r="I103" t="str">
            <v>1203</v>
          </cell>
          <cell r="J103" t="str">
            <v>Telecommunication Charge</v>
          </cell>
        </row>
        <row r="104">
          <cell r="I104" t="str">
            <v>1301</v>
          </cell>
          <cell r="J104" t="str">
            <v>Fuel</v>
          </cell>
        </row>
        <row r="105">
          <cell r="I105" t="str">
            <v>1308</v>
          </cell>
          <cell r="J105" t="str">
            <v>Maintenance of Office Equipment</v>
          </cell>
        </row>
        <row r="106">
          <cell r="I106" t="str">
            <v>1309</v>
          </cell>
          <cell r="J106" t="str">
            <v>Maintenance of Vehicles</v>
          </cell>
        </row>
        <row r="107">
          <cell r="I107" t="str">
            <v>1318</v>
          </cell>
          <cell r="J107" t="str">
            <v>Maintenance of Buildings &amp; Compounds</v>
          </cell>
        </row>
        <row r="108">
          <cell r="I108" t="str">
            <v>1402</v>
          </cell>
          <cell r="J108" t="str">
            <v>Electricity</v>
          </cell>
        </row>
        <row r="109">
          <cell r="I109" t="str">
            <v>1406</v>
          </cell>
          <cell r="J109" t="str">
            <v>Office Supplies</v>
          </cell>
        </row>
        <row r="110">
          <cell r="I110" t="str">
            <v>1407</v>
          </cell>
          <cell r="J110" t="str">
            <v xml:space="preserve">Printing </v>
          </cell>
        </row>
        <row r="111">
          <cell r="I111" t="str">
            <v>1001</v>
          </cell>
          <cell r="J111" t="str">
            <v>Salaries</v>
          </cell>
        </row>
        <row r="112">
          <cell r="I112" t="str">
            <v>1005</v>
          </cell>
          <cell r="J112" t="str">
            <v>Government Contribution  to Retirement Fund</v>
          </cell>
        </row>
        <row r="113">
          <cell r="I113" t="str">
            <v>1030</v>
          </cell>
          <cell r="J113" t="str">
            <v>CEO/Minister Benefits</v>
          </cell>
        </row>
        <row r="114">
          <cell r="I114" t="str">
            <v>1101</v>
          </cell>
          <cell r="J114" t="str">
            <v>Wages</v>
          </cell>
        </row>
        <row r="115">
          <cell r="I115" t="str">
            <v>1202</v>
          </cell>
          <cell r="J115" t="str">
            <v>Overseas Travel</v>
          </cell>
        </row>
        <row r="116">
          <cell r="I116" t="str">
            <v>1203</v>
          </cell>
          <cell r="J116" t="str">
            <v>Telecommunication Charge</v>
          </cell>
        </row>
        <row r="117">
          <cell r="I117" t="str">
            <v>1301</v>
          </cell>
          <cell r="J117" t="str">
            <v>Fuel</v>
          </cell>
        </row>
        <row r="118">
          <cell r="I118" t="str">
            <v>1308</v>
          </cell>
          <cell r="J118" t="str">
            <v>Maintenance of Office Equipment</v>
          </cell>
        </row>
        <row r="119">
          <cell r="I119" t="str">
            <v>1309</v>
          </cell>
          <cell r="J119" t="str">
            <v>Maintenance of Vehicles</v>
          </cell>
        </row>
        <row r="120">
          <cell r="I120" t="str">
            <v>1406</v>
          </cell>
          <cell r="J120" t="str">
            <v>Office Supplies</v>
          </cell>
        </row>
        <row r="121">
          <cell r="I121" t="str">
            <v>1407</v>
          </cell>
          <cell r="J121" t="str">
            <v xml:space="preserve">Printing </v>
          </cell>
        </row>
        <row r="122">
          <cell r="I122" t="str">
            <v>2003</v>
          </cell>
          <cell r="J122" t="str">
            <v>New Office Equipment</v>
          </cell>
        </row>
        <row r="123">
          <cell r="I123" t="str">
            <v>1001</v>
          </cell>
          <cell r="J123" t="str">
            <v>Salaries</v>
          </cell>
        </row>
        <row r="124">
          <cell r="I124" t="str">
            <v>1005</v>
          </cell>
          <cell r="J124" t="str">
            <v>Government Contribution  to Retirement Fund</v>
          </cell>
        </row>
        <row r="125">
          <cell r="I125" t="str">
            <v>1101</v>
          </cell>
          <cell r="J125" t="str">
            <v>Wages</v>
          </cell>
        </row>
        <row r="126">
          <cell r="I126" t="str">
            <v>1201</v>
          </cell>
          <cell r="J126" t="str">
            <v>Domestic Travel</v>
          </cell>
        </row>
        <row r="127">
          <cell r="I127" t="str">
            <v>1203</v>
          </cell>
          <cell r="J127" t="str">
            <v>Telecommunication Charge</v>
          </cell>
        </row>
        <row r="128">
          <cell r="I128" t="str">
            <v>1205</v>
          </cell>
          <cell r="J128" t="str">
            <v>Broadcasting</v>
          </cell>
        </row>
        <row r="129">
          <cell r="I129" t="str">
            <v>1301</v>
          </cell>
          <cell r="J129" t="str">
            <v>Fuel</v>
          </cell>
        </row>
        <row r="130">
          <cell r="I130" t="str">
            <v>1302</v>
          </cell>
          <cell r="J130" t="str">
            <v>Freight</v>
          </cell>
        </row>
        <row r="131">
          <cell r="I131" t="str">
            <v>1310</v>
          </cell>
          <cell r="J131" t="str">
            <v>Maintenance of Specialised Equipment</v>
          </cell>
        </row>
        <row r="132">
          <cell r="I132" t="str">
            <v>1402</v>
          </cell>
          <cell r="J132" t="str">
            <v>Electricity</v>
          </cell>
        </row>
        <row r="133">
          <cell r="I133" t="str">
            <v>1406</v>
          </cell>
          <cell r="J133" t="str">
            <v>Office Supplies</v>
          </cell>
        </row>
        <row r="134">
          <cell r="I134" t="str">
            <v>1407</v>
          </cell>
          <cell r="J134" t="str">
            <v xml:space="preserve">Printing </v>
          </cell>
        </row>
        <row r="135">
          <cell r="I135" t="str">
            <v>1413</v>
          </cell>
          <cell r="J135" t="str">
            <v>Rental</v>
          </cell>
        </row>
        <row r="136">
          <cell r="I136" t="str">
            <v>1476</v>
          </cell>
          <cell r="J136" t="str">
            <v>Specialised Printing</v>
          </cell>
        </row>
        <row r="137">
          <cell r="I137" t="str">
            <v>2003</v>
          </cell>
          <cell r="J137" t="str">
            <v>New Office Equipment</v>
          </cell>
        </row>
        <row r="138">
          <cell r="I138" t="str">
            <v>1418</v>
          </cell>
          <cell r="J138" t="str">
            <v xml:space="preserve">Training &amp; Conferences </v>
          </cell>
        </row>
        <row r="139">
          <cell r="I139" t="str">
            <v>1001</v>
          </cell>
          <cell r="J139" t="str">
            <v>Salaries</v>
          </cell>
        </row>
        <row r="140">
          <cell r="I140" t="str">
            <v>1002</v>
          </cell>
          <cell r="J140" t="str">
            <v>Overtime</v>
          </cell>
        </row>
        <row r="141">
          <cell r="I141" t="str">
            <v>1005</v>
          </cell>
          <cell r="J141" t="str">
            <v>Government Contribution  to Retirement Fund</v>
          </cell>
        </row>
        <row r="142">
          <cell r="I142" t="str">
            <v>1026</v>
          </cell>
          <cell r="J142" t="str">
            <v>Acting Allowance</v>
          </cell>
        </row>
        <row r="143">
          <cell r="I143" t="str">
            <v>1028</v>
          </cell>
          <cell r="J143" t="str">
            <v>Location Allowance</v>
          </cell>
        </row>
        <row r="144">
          <cell r="I144" t="str">
            <v>1030</v>
          </cell>
          <cell r="J144" t="str">
            <v>CEO/Minister Benefits</v>
          </cell>
        </row>
        <row r="145">
          <cell r="I145" t="str">
            <v>1201</v>
          </cell>
          <cell r="J145" t="str">
            <v>Domestic Travel</v>
          </cell>
        </row>
        <row r="146">
          <cell r="I146" t="str">
            <v>1202</v>
          </cell>
          <cell r="J146" t="str">
            <v>Overseas Travel</v>
          </cell>
        </row>
        <row r="147">
          <cell r="I147" t="str">
            <v>1203</v>
          </cell>
          <cell r="J147" t="str">
            <v>Telecommunication Charge</v>
          </cell>
        </row>
        <row r="148">
          <cell r="I148" t="str">
            <v>1309</v>
          </cell>
          <cell r="J148" t="str">
            <v>Maintenance of Vehicles</v>
          </cell>
        </row>
        <row r="149">
          <cell r="I149" t="str">
            <v>1418</v>
          </cell>
          <cell r="J149" t="str">
            <v xml:space="preserve">Training &amp; Conferences </v>
          </cell>
        </row>
        <row r="150">
          <cell r="I150" t="str">
            <v>1422</v>
          </cell>
          <cell r="J150" t="str">
            <v>Hospitality</v>
          </cell>
        </row>
        <row r="151">
          <cell r="I151" t="str">
            <v>1425</v>
          </cell>
          <cell r="J151" t="str">
            <v>Insurance</v>
          </cell>
        </row>
        <row r="152">
          <cell r="I152" t="str">
            <v>1453</v>
          </cell>
          <cell r="J152" t="str">
            <v>Overseas Medical Treatment</v>
          </cell>
        </row>
        <row r="153">
          <cell r="I153" t="str">
            <v>1518</v>
          </cell>
          <cell r="J153" t="str">
            <v>Constituency Grant</v>
          </cell>
        </row>
        <row r="154">
          <cell r="I154" t="str">
            <v>1518</v>
          </cell>
          <cell r="J154" t="str">
            <v>Constituency Grant</v>
          </cell>
        </row>
        <row r="155">
          <cell r="I155" t="str">
            <v>1001</v>
          </cell>
          <cell r="J155" t="str">
            <v>Salaries</v>
          </cell>
        </row>
        <row r="156">
          <cell r="I156" t="str">
            <v>1001</v>
          </cell>
          <cell r="J156" t="str">
            <v>Salaries</v>
          </cell>
        </row>
        <row r="157">
          <cell r="I157" t="str">
            <v>1001</v>
          </cell>
          <cell r="J157" t="str">
            <v>Salaries</v>
          </cell>
        </row>
        <row r="158">
          <cell r="I158" t="str">
            <v>1001</v>
          </cell>
          <cell r="J158" t="str">
            <v>Salaries</v>
          </cell>
        </row>
        <row r="159">
          <cell r="I159" t="str">
            <v>1001</v>
          </cell>
          <cell r="J159" t="str">
            <v>Salaries</v>
          </cell>
        </row>
        <row r="160">
          <cell r="I160" t="str">
            <v>1003</v>
          </cell>
          <cell r="J160" t="str">
            <v>Other Allowances</v>
          </cell>
        </row>
        <row r="161">
          <cell r="I161" t="str">
            <v>1005</v>
          </cell>
          <cell r="J161" t="str">
            <v>Government Contribution  to Retirement Fund</v>
          </cell>
        </row>
        <row r="162">
          <cell r="I162" t="str">
            <v>1101</v>
          </cell>
          <cell r="J162" t="str">
            <v>Wages</v>
          </cell>
        </row>
        <row r="163">
          <cell r="I163" t="str">
            <v>1101</v>
          </cell>
          <cell r="J163" t="str">
            <v>Wages</v>
          </cell>
        </row>
        <row r="164">
          <cell r="I164" t="str">
            <v>1101</v>
          </cell>
          <cell r="J164" t="str">
            <v>Wages</v>
          </cell>
        </row>
        <row r="165">
          <cell r="I165" t="str">
            <v>1101</v>
          </cell>
          <cell r="J165" t="str">
            <v>Wages</v>
          </cell>
        </row>
        <row r="166">
          <cell r="I166" t="str">
            <v>1101</v>
          </cell>
          <cell r="J166" t="str">
            <v>Wages</v>
          </cell>
        </row>
        <row r="167">
          <cell r="I167" t="str">
            <v>1201</v>
          </cell>
          <cell r="J167" t="str">
            <v>Domestic Travel</v>
          </cell>
        </row>
        <row r="168">
          <cell r="I168" t="str">
            <v>1201</v>
          </cell>
          <cell r="J168" t="str">
            <v>Domestic Travel</v>
          </cell>
        </row>
        <row r="169">
          <cell r="I169" t="str">
            <v>1201</v>
          </cell>
          <cell r="J169" t="str">
            <v>Domestic Travel</v>
          </cell>
        </row>
        <row r="170">
          <cell r="I170" t="str">
            <v>1201</v>
          </cell>
          <cell r="J170" t="str">
            <v>Domestic Travel</v>
          </cell>
        </row>
        <row r="171">
          <cell r="I171" t="str">
            <v>1201</v>
          </cell>
          <cell r="J171" t="str">
            <v>Domestic Travel</v>
          </cell>
        </row>
        <row r="172">
          <cell r="I172" t="str">
            <v>1203</v>
          </cell>
          <cell r="J172" t="str">
            <v>Telecommunication Charge</v>
          </cell>
        </row>
        <row r="173">
          <cell r="I173" t="str">
            <v>1203</v>
          </cell>
          <cell r="J173" t="str">
            <v>Telecommunication Charge</v>
          </cell>
        </row>
        <row r="174">
          <cell r="I174" t="str">
            <v>1203</v>
          </cell>
          <cell r="J174" t="str">
            <v>Telecommunication Charge</v>
          </cell>
        </row>
        <row r="175">
          <cell r="I175" t="str">
            <v>1203</v>
          </cell>
          <cell r="J175" t="str">
            <v>Telecommunication Charge</v>
          </cell>
        </row>
        <row r="176">
          <cell r="I176" t="str">
            <v>1203</v>
          </cell>
          <cell r="J176" t="str">
            <v>Telecommunication Charge</v>
          </cell>
        </row>
        <row r="177">
          <cell r="I177" t="str">
            <v>1210</v>
          </cell>
          <cell r="J177" t="str">
            <v>Email &amp; Internet</v>
          </cell>
        </row>
        <row r="178">
          <cell r="I178" t="str">
            <v>1210</v>
          </cell>
          <cell r="J178" t="str">
            <v>Email &amp; Internet</v>
          </cell>
        </row>
        <row r="179">
          <cell r="I179" t="str">
            <v>1210</v>
          </cell>
          <cell r="J179" t="str">
            <v>Email &amp; Internet</v>
          </cell>
        </row>
        <row r="180">
          <cell r="I180" t="str">
            <v>1210</v>
          </cell>
          <cell r="J180" t="str">
            <v>Email &amp; Internet</v>
          </cell>
        </row>
        <row r="181">
          <cell r="I181" t="str">
            <v>1210</v>
          </cell>
          <cell r="J181" t="str">
            <v>Email &amp; Internet</v>
          </cell>
        </row>
        <row r="182">
          <cell r="I182" t="str">
            <v>1402</v>
          </cell>
          <cell r="J182" t="str">
            <v>Electricity</v>
          </cell>
        </row>
        <row r="183">
          <cell r="I183" t="str">
            <v>1402</v>
          </cell>
          <cell r="J183" t="str">
            <v>Electricity</v>
          </cell>
        </row>
        <row r="184">
          <cell r="I184" t="str">
            <v>1402</v>
          </cell>
          <cell r="J184" t="str">
            <v>Electricity</v>
          </cell>
        </row>
        <row r="185">
          <cell r="I185" t="str">
            <v>1402</v>
          </cell>
          <cell r="J185" t="str">
            <v>Electricity</v>
          </cell>
        </row>
        <row r="186">
          <cell r="I186" t="str">
            <v>1402</v>
          </cell>
          <cell r="J186" t="str">
            <v>Electricity</v>
          </cell>
        </row>
        <row r="187">
          <cell r="I187" t="str">
            <v>1405</v>
          </cell>
          <cell r="J187" t="str">
            <v>Water</v>
          </cell>
        </row>
        <row r="188">
          <cell r="I188" t="str">
            <v>1405</v>
          </cell>
          <cell r="J188" t="str">
            <v>Water</v>
          </cell>
        </row>
        <row r="189">
          <cell r="I189" t="str">
            <v>1405</v>
          </cell>
          <cell r="J189" t="str">
            <v>Water</v>
          </cell>
        </row>
        <row r="190">
          <cell r="I190" t="str">
            <v>1405</v>
          </cell>
          <cell r="J190" t="str">
            <v>Water</v>
          </cell>
        </row>
        <row r="191">
          <cell r="I191" t="str">
            <v>1405</v>
          </cell>
          <cell r="J191" t="str">
            <v>Water</v>
          </cell>
        </row>
        <row r="192">
          <cell r="I192" t="str">
            <v>1406</v>
          </cell>
          <cell r="J192" t="str">
            <v>Office Supplies</v>
          </cell>
        </row>
        <row r="193">
          <cell r="I193" t="str">
            <v>1406</v>
          </cell>
          <cell r="J193" t="str">
            <v>Office Supplies</v>
          </cell>
        </row>
        <row r="194">
          <cell r="I194" t="str">
            <v>1406</v>
          </cell>
          <cell r="J194" t="str">
            <v>Office Supplies</v>
          </cell>
        </row>
        <row r="195">
          <cell r="I195" t="str">
            <v>1406</v>
          </cell>
          <cell r="J195" t="str">
            <v>Office Supplies</v>
          </cell>
        </row>
        <row r="196">
          <cell r="I196" t="str">
            <v>1406</v>
          </cell>
          <cell r="J196" t="str">
            <v>Office Supplies</v>
          </cell>
        </row>
        <row r="197">
          <cell r="I197" t="str">
            <v>1407</v>
          </cell>
          <cell r="J197" t="str">
            <v xml:space="preserve">Printing </v>
          </cell>
        </row>
        <row r="198">
          <cell r="I198" t="str">
            <v>1407</v>
          </cell>
          <cell r="J198" t="str">
            <v xml:space="preserve">Printing </v>
          </cell>
        </row>
        <row r="199">
          <cell r="I199" t="str">
            <v>1407</v>
          </cell>
          <cell r="J199" t="str">
            <v xml:space="preserve">Printing </v>
          </cell>
        </row>
        <row r="200">
          <cell r="I200" t="str">
            <v>1407</v>
          </cell>
          <cell r="J200" t="str">
            <v xml:space="preserve">Printing </v>
          </cell>
        </row>
        <row r="201">
          <cell r="I201" t="str">
            <v>1407</v>
          </cell>
          <cell r="J201" t="str">
            <v xml:space="preserve">Printing </v>
          </cell>
        </row>
        <row r="202">
          <cell r="I202" t="str">
            <v>1413</v>
          </cell>
          <cell r="J202" t="str">
            <v>Rental</v>
          </cell>
        </row>
        <row r="203">
          <cell r="I203" t="str">
            <v>1413</v>
          </cell>
          <cell r="J203" t="str">
            <v>Rental</v>
          </cell>
        </row>
        <row r="204">
          <cell r="I204" t="str">
            <v>1413</v>
          </cell>
          <cell r="J204" t="str">
            <v>Rental</v>
          </cell>
        </row>
        <row r="205">
          <cell r="I205" t="str">
            <v>1413</v>
          </cell>
          <cell r="J205" t="str">
            <v>Rental</v>
          </cell>
        </row>
        <row r="206">
          <cell r="I206" t="str">
            <v>1413</v>
          </cell>
          <cell r="J206" t="str">
            <v>Rental</v>
          </cell>
        </row>
        <row r="207">
          <cell r="I207" t="str">
            <v>2000</v>
          </cell>
          <cell r="J207" t="str">
            <v>New Building</v>
          </cell>
        </row>
        <row r="208">
          <cell r="I208" t="str">
            <v>2000</v>
          </cell>
          <cell r="J208" t="str">
            <v>New Building</v>
          </cell>
        </row>
        <row r="209">
          <cell r="I209" t="str">
            <v>2000</v>
          </cell>
          <cell r="J209" t="str">
            <v>New Building</v>
          </cell>
        </row>
        <row r="210">
          <cell r="I210" t="str">
            <v>2000</v>
          </cell>
          <cell r="J210" t="str">
            <v>New Building</v>
          </cell>
        </row>
        <row r="211">
          <cell r="I211" t="str">
            <v>2000</v>
          </cell>
          <cell r="J211" t="str">
            <v>New Building</v>
          </cell>
        </row>
        <row r="212">
          <cell r="I212" t="str">
            <v>2001</v>
          </cell>
          <cell r="J212" t="str">
            <v>Renovations</v>
          </cell>
        </row>
        <row r="213">
          <cell r="I213" t="str">
            <v>2001</v>
          </cell>
          <cell r="J213" t="str">
            <v>Renovations</v>
          </cell>
        </row>
        <row r="214">
          <cell r="I214" t="str">
            <v>2001</v>
          </cell>
          <cell r="J214" t="str">
            <v>Renovations</v>
          </cell>
        </row>
        <row r="215">
          <cell r="I215" t="str">
            <v>2001</v>
          </cell>
          <cell r="J215" t="str">
            <v>Renovations</v>
          </cell>
        </row>
        <row r="216">
          <cell r="I216" t="str">
            <v>2001</v>
          </cell>
          <cell r="J216" t="str">
            <v>Renovations</v>
          </cell>
        </row>
        <row r="217">
          <cell r="I217" t="str">
            <v>2004</v>
          </cell>
          <cell r="J217" t="str">
            <v>New Computers</v>
          </cell>
        </row>
        <row r="218">
          <cell r="I218" t="str">
            <v>2004</v>
          </cell>
          <cell r="J218" t="str">
            <v>New Computers</v>
          </cell>
        </row>
        <row r="219">
          <cell r="I219" t="str">
            <v>2004</v>
          </cell>
          <cell r="J219" t="str">
            <v>New Computers</v>
          </cell>
        </row>
        <row r="220">
          <cell r="I220" t="str">
            <v>2004</v>
          </cell>
          <cell r="J220" t="str">
            <v>New Computers</v>
          </cell>
        </row>
        <row r="221">
          <cell r="I221" t="str">
            <v>2004</v>
          </cell>
          <cell r="J221" t="str">
            <v>New Computers</v>
          </cell>
        </row>
        <row r="222">
          <cell r="I222" t="str">
            <v>2005</v>
          </cell>
          <cell r="J222" t="str">
            <v>New Vehicles</v>
          </cell>
        </row>
        <row r="223">
          <cell r="I223" t="str">
            <v>2005</v>
          </cell>
          <cell r="J223" t="str">
            <v>New Vehicles</v>
          </cell>
        </row>
        <row r="224">
          <cell r="I224" t="str">
            <v>2005</v>
          </cell>
          <cell r="J224" t="str">
            <v>New Vehicles</v>
          </cell>
        </row>
        <row r="225">
          <cell r="I225" t="str">
            <v>2005</v>
          </cell>
          <cell r="J225" t="str">
            <v>New Vehicles</v>
          </cell>
        </row>
        <row r="226">
          <cell r="I226" t="str">
            <v>2005</v>
          </cell>
          <cell r="J226" t="str">
            <v>New Vehicles</v>
          </cell>
        </row>
        <row r="227">
          <cell r="I227" t="str">
            <v>1001</v>
          </cell>
          <cell r="J227" t="str">
            <v>Salaries</v>
          </cell>
        </row>
        <row r="228">
          <cell r="I228" t="str">
            <v>1002</v>
          </cell>
          <cell r="J228" t="str">
            <v>Overtime</v>
          </cell>
        </row>
        <row r="229">
          <cell r="I229" t="str">
            <v>1005</v>
          </cell>
          <cell r="J229" t="str">
            <v>Government Contribution  to Retirement Fund</v>
          </cell>
        </row>
        <row r="230">
          <cell r="I230" t="str">
            <v>1026</v>
          </cell>
          <cell r="J230" t="str">
            <v>Acting Allowance</v>
          </cell>
        </row>
        <row r="231">
          <cell r="I231" t="str">
            <v>1030</v>
          </cell>
          <cell r="J231" t="str">
            <v>CEO/Minister Benefits</v>
          </cell>
        </row>
        <row r="232">
          <cell r="I232" t="str">
            <v>1201</v>
          </cell>
          <cell r="J232" t="str">
            <v>Domestic Travel</v>
          </cell>
        </row>
        <row r="233">
          <cell r="I233" t="str">
            <v>1202</v>
          </cell>
          <cell r="J233" t="str">
            <v>Overseas Travel</v>
          </cell>
        </row>
        <row r="234">
          <cell r="I234" t="str">
            <v>1425</v>
          </cell>
          <cell r="J234" t="str">
            <v>Insurance</v>
          </cell>
        </row>
        <row r="235">
          <cell r="I235" t="str">
            <v>1001</v>
          </cell>
          <cell r="J235" t="str">
            <v>Salaries</v>
          </cell>
        </row>
        <row r="236">
          <cell r="I236" t="str">
            <v>1002</v>
          </cell>
          <cell r="J236" t="str">
            <v>Overtime</v>
          </cell>
        </row>
        <row r="237">
          <cell r="I237" t="str">
            <v>1005</v>
          </cell>
          <cell r="J237" t="str">
            <v>Government Contribution  to Retirement Fund</v>
          </cell>
        </row>
        <row r="238">
          <cell r="I238" t="str">
            <v>1026</v>
          </cell>
          <cell r="J238" t="str">
            <v>Acting Allowance</v>
          </cell>
        </row>
        <row r="239">
          <cell r="I239" t="str">
            <v>1101</v>
          </cell>
          <cell r="J239" t="str">
            <v>Wages</v>
          </cell>
        </row>
        <row r="240">
          <cell r="I240" t="str">
            <v>1199</v>
          </cell>
          <cell r="J240" t="str">
            <v>Contract Labour</v>
          </cell>
        </row>
        <row r="241">
          <cell r="I241" t="str">
            <v>1201</v>
          </cell>
          <cell r="J241" t="str">
            <v>Domestic Travel</v>
          </cell>
        </row>
        <row r="242">
          <cell r="I242" t="str">
            <v>1202</v>
          </cell>
          <cell r="J242" t="str">
            <v>Overseas Travel</v>
          </cell>
        </row>
        <row r="243">
          <cell r="I243" t="str">
            <v>1203</v>
          </cell>
          <cell r="J243" t="str">
            <v>Telecommunication Charge</v>
          </cell>
        </row>
        <row r="244">
          <cell r="I244" t="str">
            <v>1205</v>
          </cell>
          <cell r="J244" t="str">
            <v>Broadcasting</v>
          </cell>
        </row>
        <row r="245">
          <cell r="I245" t="str">
            <v>1301</v>
          </cell>
          <cell r="J245" t="str">
            <v>Fuel</v>
          </cell>
        </row>
        <row r="246">
          <cell r="I246" t="str">
            <v>1304</v>
          </cell>
          <cell r="J246" t="str">
            <v>Maintenance of Computer System</v>
          </cell>
        </row>
        <row r="247">
          <cell r="I247" t="str">
            <v>1308</v>
          </cell>
          <cell r="J247" t="str">
            <v>Maintenance of Office Equipment</v>
          </cell>
        </row>
        <row r="248">
          <cell r="I248" t="str">
            <v>1309</v>
          </cell>
          <cell r="J248" t="str">
            <v>Maintenance of Vehicles</v>
          </cell>
        </row>
        <row r="249">
          <cell r="I249" t="str">
            <v>1318</v>
          </cell>
          <cell r="J249" t="str">
            <v>Maintenance of Buildings &amp; Compounds</v>
          </cell>
        </row>
        <row r="250">
          <cell r="I250" t="str">
            <v>1401</v>
          </cell>
          <cell r="J250" t="str">
            <v>Books, Periodicals &amp; Publications</v>
          </cell>
        </row>
        <row r="251">
          <cell r="I251" t="str">
            <v>1402</v>
          </cell>
          <cell r="J251" t="str">
            <v>Electricity</v>
          </cell>
        </row>
        <row r="252">
          <cell r="I252" t="str">
            <v>1405</v>
          </cell>
          <cell r="J252" t="str">
            <v>Water</v>
          </cell>
        </row>
        <row r="253">
          <cell r="I253" t="str">
            <v>1406</v>
          </cell>
          <cell r="J253" t="str">
            <v>Office Supplies</v>
          </cell>
        </row>
        <row r="254">
          <cell r="I254" t="str">
            <v>1408</v>
          </cell>
          <cell r="J254" t="str">
            <v>Uniforms</v>
          </cell>
        </row>
        <row r="255">
          <cell r="I255" t="str">
            <v>1413</v>
          </cell>
          <cell r="J255" t="str">
            <v>Rental</v>
          </cell>
        </row>
        <row r="256">
          <cell r="I256" t="str">
            <v>1418</v>
          </cell>
          <cell r="J256" t="str">
            <v xml:space="preserve">Training &amp; Conferences </v>
          </cell>
        </row>
        <row r="257">
          <cell r="I257" t="str">
            <v>1422</v>
          </cell>
          <cell r="J257" t="str">
            <v>Hospitality</v>
          </cell>
        </row>
        <row r="258">
          <cell r="I258" t="str">
            <v>1425</v>
          </cell>
          <cell r="J258" t="str">
            <v>Insurance</v>
          </cell>
        </row>
        <row r="259">
          <cell r="I259" t="str">
            <v>1435</v>
          </cell>
          <cell r="J259" t="str">
            <v>Licences</v>
          </cell>
        </row>
        <row r="260">
          <cell r="I260" t="str">
            <v>1453</v>
          </cell>
          <cell r="J260" t="str">
            <v>Overseas Medical Treatment</v>
          </cell>
        </row>
        <row r="261">
          <cell r="I261" t="str">
            <v>1554</v>
          </cell>
          <cell r="J261" t="str">
            <v>Handicraft Fund (Delete)</v>
          </cell>
        </row>
        <row r="262">
          <cell r="I262" t="str">
            <v>2000</v>
          </cell>
          <cell r="J262" t="str">
            <v>New Building</v>
          </cell>
        </row>
        <row r="263">
          <cell r="I263" t="str">
            <v>2001</v>
          </cell>
          <cell r="J263" t="str">
            <v>Renovations</v>
          </cell>
        </row>
        <row r="264">
          <cell r="I264" t="str">
            <v>2005</v>
          </cell>
          <cell r="J264" t="str">
            <v>New Vehicles</v>
          </cell>
        </row>
        <row r="265">
          <cell r="I265" t="str">
            <v>2008</v>
          </cell>
          <cell r="J265" t="str">
            <v>Other plant and equipment</v>
          </cell>
        </row>
        <row r="266">
          <cell r="I266" t="str">
            <v>1001</v>
          </cell>
          <cell r="J266" t="str">
            <v>Salaries</v>
          </cell>
        </row>
        <row r="267">
          <cell r="I267" t="str">
            <v>1002</v>
          </cell>
          <cell r="J267" t="str">
            <v>Overtime</v>
          </cell>
        </row>
        <row r="268">
          <cell r="I268" t="str">
            <v>1005</v>
          </cell>
          <cell r="J268" t="str">
            <v>Government Contribution  to Retirement Fund</v>
          </cell>
        </row>
        <row r="269">
          <cell r="I269" t="str">
            <v>1201</v>
          </cell>
          <cell r="J269" t="str">
            <v>Domestic Travel</v>
          </cell>
        </row>
        <row r="270">
          <cell r="I270" t="str">
            <v>1425</v>
          </cell>
          <cell r="J270" t="str">
            <v>Insurance</v>
          </cell>
        </row>
        <row r="271">
          <cell r="I271" t="str">
            <v>1001</v>
          </cell>
          <cell r="J271" t="str">
            <v>Salaries</v>
          </cell>
        </row>
        <row r="272">
          <cell r="I272" t="str">
            <v>1005</v>
          </cell>
          <cell r="J272" t="str">
            <v>Government Contribution  to Retirement Fund</v>
          </cell>
        </row>
        <row r="273">
          <cell r="I273" t="str">
            <v>1001</v>
          </cell>
          <cell r="J273" t="str">
            <v>Salaries</v>
          </cell>
        </row>
        <row r="274">
          <cell r="I274" t="str">
            <v>1002</v>
          </cell>
          <cell r="J274" t="str">
            <v>Overtime</v>
          </cell>
        </row>
        <row r="275">
          <cell r="I275" t="str">
            <v>1005</v>
          </cell>
          <cell r="J275" t="str">
            <v>Government Contribution  to Retirement Fund</v>
          </cell>
        </row>
        <row r="276">
          <cell r="I276" t="str">
            <v>1201</v>
          </cell>
          <cell r="J276" t="str">
            <v>Domestic Travel</v>
          </cell>
        </row>
        <row r="277">
          <cell r="I277" t="str">
            <v>1425</v>
          </cell>
          <cell r="J277" t="str">
            <v>Insurance</v>
          </cell>
        </row>
        <row r="278">
          <cell r="I278" t="str">
            <v>1471</v>
          </cell>
          <cell r="J278" t="str">
            <v>Meeting Fees</v>
          </cell>
        </row>
        <row r="279">
          <cell r="I279" t="str">
            <v>1001</v>
          </cell>
          <cell r="J279" t="str">
            <v>Salaries</v>
          </cell>
        </row>
        <row r="280">
          <cell r="I280" t="str">
            <v>1005</v>
          </cell>
          <cell r="J280" t="str">
            <v>Government Contribution  to Retirement Fund</v>
          </cell>
        </row>
        <row r="281">
          <cell r="I281" t="str">
            <v>1001</v>
          </cell>
          <cell r="J281" t="str">
            <v>Salaries</v>
          </cell>
        </row>
        <row r="282">
          <cell r="I282" t="str">
            <v>1002</v>
          </cell>
          <cell r="J282" t="str">
            <v>Overtime</v>
          </cell>
        </row>
        <row r="283">
          <cell r="I283" t="str">
            <v>1005</v>
          </cell>
          <cell r="J283" t="str">
            <v>Government Contribution  to Retirement Fund</v>
          </cell>
        </row>
        <row r="284">
          <cell r="I284" t="str">
            <v>1201</v>
          </cell>
          <cell r="J284" t="str">
            <v>Domestic Travel</v>
          </cell>
        </row>
        <row r="285">
          <cell r="I285" t="str">
            <v>1407</v>
          </cell>
          <cell r="J285" t="str">
            <v xml:space="preserve">Printing </v>
          </cell>
        </row>
        <row r="286">
          <cell r="I286" t="str">
            <v>1425</v>
          </cell>
          <cell r="J286" t="str">
            <v>Insurance</v>
          </cell>
        </row>
        <row r="287">
          <cell r="I287" t="str">
            <v>1001</v>
          </cell>
          <cell r="J287" t="str">
            <v>Salaries</v>
          </cell>
        </row>
        <row r="288">
          <cell r="I288" t="str">
            <v>1005</v>
          </cell>
          <cell r="J288" t="str">
            <v>Government Contribution  to Retirement Fund</v>
          </cell>
        </row>
        <row r="289">
          <cell r="I289" t="str">
            <v>1001</v>
          </cell>
          <cell r="J289" t="str">
            <v>Salaries</v>
          </cell>
        </row>
        <row r="290">
          <cell r="I290" t="str">
            <v>1001</v>
          </cell>
          <cell r="J290" t="str">
            <v>Salaries</v>
          </cell>
        </row>
        <row r="291">
          <cell r="I291" t="str">
            <v>1003</v>
          </cell>
          <cell r="J291" t="str">
            <v>Other Allowances</v>
          </cell>
        </row>
        <row r="292">
          <cell r="I292" t="str">
            <v>1005</v>
          </cell>
          <cell r="J292" t="str">
            <v>Government Contribution  to Retirement Fund</v>
          </cell>
        </row>
        <row r="293">
          <cell r="I293" t="str">
            <v>1030</v>
          </cell>
          <cell r="J293" t="str">
            <v>CEO/Minister Benefits</v>
          </cell>
        </row>
        <row r="294">
          <cell r="I294" t="str">
            <v>1001</v>
          </cell>
          <cell r="J294" t="str">
            <v>Salaries</v>
          </cell>
        </row>
        <row r="295">
          <cell r="I295" t="str">
            <v>1005</v>
          </cell>
          <cell r="J295" t="str">
            <v>Government Contribution  to Retirement Fund</v>
          </cell>
        </row>
        <row r="296">
          <cell r="I296" t="str">
            <v>1026</v>
          </cell>
          <cell r="J296" t="str">
            <v>Acting Allowance</v>
          </cell>
        </row>
        <row r="297">
          <cell r="I297" t="str">
            <v>1101</v>
          </cell>
          <cell r="J297" t="str">
            <v>Wages</v>
          </cell>
        </row>
        <row r="298">
          <cell r="I298" t="str">
            <v>1201</v>
          </cell>
          <cell r="J298" t="str">
            <v>Domestic Travel</v>
          </cell>
        </row>
        <row r="299">
          <cell r="I299" t="str">
            <v>1202</v>
          </cell>
          <cell r="J299" t="str">
            <v>Overseas Travel</v>
          </cell>
        </row>
        <row r="300">
          <cell r="I300" t="str">
            <v>1203</v>
          </cell>
          <cell r="J300" t="str">
            <v>Telecommunication Charge</v>
          </cell>
        </row>
        <row r="301">
          <cell r="I301" t="str">
            <v>1301</v>
          </cell>
          <cell r="J301" t="str">
            <v>Fuel</v>
          </cell>
        </row>
        <row r="302">
          <cell r="I302" t="str">
            <v>1308</v>
          </cell>
          <cell r="J302" t="str">
            <v>Maintenance of Office Equipment</v>
          </cell>
        </row>
        <row r="303">
          <cell r="I303" t="str">
            <v>1309</v>
          </cell>
          <cell r="J303" t="str">
            <v>Maintenance of Vehicles</v>
          </cell>
        </row>
        <row r="304">
          <cell r="I304" t="str">
            <v>1401</v>
          </cell>
          <cell r="J304" t="str">
            <v>Books, Periodicals &amp; Publications</v>
          </cell>
        </row>
        <row r="305">
          <cell r="I305" t="str">
            <v>1402</v>
          </cell>
          <cell r="J305" t="str">
            <v>Electricity</v>
          </cell>
        </row>
        <row r="306">
          <cell r="I306" t="str">
            <v>1405</v>
          </cell>
          <cell r="J306" t="str">
            <v>Water</v>
          </cell>
        </row>
        <row r="307">
          <cell r="I307" t="str">
            <v>1406</v>
          </cell>
          <cell r="J307" t="str">
            <v>Office Supplies</v>
          </cell>
        </row>
        <row r="308">
          <cell r="I308" t="str">
            <v>1407</v>
          </cell>
          <cell r="J308" t="str">
            <v xml:space="preserve">Printing </v>
          </cell>
        </row>
        <row r="309">
          <cell r="I309" t="str">
            <v>1411</v>
          </cell>
          <cell r="J309" t="str">
            <v>Subscription</v>
          </cell>
        </row>
        <row r="310">
          <cell r="I310" t="str">
            <v>1413</v>
          </cell>
          <cell r="J310" t="str">
            <v>Rental</v>
          </cell>
        </row>
        <row r="311">
          <cell r="I311" t="str">
            <v>1418</v>
          </cell>
          <cell r="J311" t="str">
            <v xml:space="preserve">Training &amp; Conferences </v>
          </cell>
        </row>
        <row r="312">
          <cell r="I312" t="str">
            <v>1422</v>
          </cell>
          <cell r="J312" t="str">
            <v>Hospitality</v>
          </cell>
        </row>
        <row r="313">
          <cell r="I313" t="str">
            <v>1435</v>
          </cell>
          <cell r="J313" t="str">
            <v>Licences</v>
          </cell>
        </row>
        <row r="314">
          <cell r="I314" t="str">
            <v>1480</v>
          </cell>
          <cell r="J314" t="str">
            <v>Consultants &amp; Technical Assistants Professional Fees</v>
          </cell>
        </row>
        <row r="315">
          <cell r="I315" t="str">
            <v>2003</v>
          </cell>
          <cell r="J315" t="str">
            <v>New Office Equipment</v>
          </cell>
        </row>
        <row r="316">
          <cell r="I316" t="str">
            <v>1001</v>
          </cell>
          <cell r="J316" t="str">
            <v>Salaries</v>
          </cell>
        </row>
        <row r="317">
          <cell r="I317" t="str">
            <v>1005</v>
          </cell>
          <cell r="J317" t="str">
            <v>Government Contribution  to Retirement Fund</v>
          </cell>
        </row>
        <row r="318">
          <cell r="I318" t="str">
            <v>1101</v>
          </cell>
          <cell r="J318" t="str">
            <v>Wages</v>
          </cell>
        </row>
        <row r="319">
          <cell r="I319" t="str">
            <v>1406</v>
          </cell>
          <cell r="J319" t="str">
            <v>Office Supplies</v>
          </cell>
        </row>
        <row r="320">
          <cell r="I320" t="str">
            <v>1001</v>
          </cell>
          <cell r="J320" t="str">
            <v>Salaries</v>
          </cell>
        </row>
        <row r="321">
          <cell r="I321" t="str">
            <v>1005</v>
          </cell>
          <cell r="J321" t="str">
            <v>Government Contribution  to Retirement Fund</v>
          </cell>
        </row>
        <row r="322">
          <cell r="I322" t="str">
            <v>1406</v>
          </cell>
          <cell r="J322" t="str">
            <v>Office Supplies</v>
          </cell>
        </row>
        <row r="323">
          <cell r="I323" t="str">
            <v>1001</v>
          </cell>
          <cell r="J323" t="str">
            <v>Salaries</v>
          </cell>
        </row>
        <row r="324">
          <cell r="I324" t="str">
            <v>1005</v>
          </cell>
          <cell r="J324" t="str">
            <v>Government Contribution  to Retirement Fund</v>
          </cell>
        </row>
        <row r="325">
          <cell r="I325" t="str">
            <v>1101</v>
          </cell>
          <cell r="J325" t="str">
            <v>Wages</v>
          </cell>
        </row>
        <row r="326">
          <cell r="I326" t="str">
            <v>1406</v>
          </cell>
          <cell r="J326" t="str">
            <v>Office Supplies</v>
          </cell>
        </row>
        <row r="327">
          <cell r="I327" t="str">
            <v>1001</v>
          </cell>
          <cell r="J327" t="str">
            <v>Salaries</v>
          </cell>
        </row>
        <row r="328">
          <cell r="I328" t="str">
            <v>1002</v>
          </cell>
          <cell r="J328" t="str">
            <v>Overtime</v>
          </cell>
        </row>
        <row r="329">
          <cell r="I329" t="str">
            <v>1005</v>
          </cell>
          <cell r="J329" t="str">
            <v>Government Contribution  to Retirement Fund</v>
          </cell>
        </row>
        <row r="330">
          <cell r="I330" t="str">
            <v>1026</v>
          </cell>
          <cell r="J330" t="str">
            <v>Acting Allowance</v>
          </cell>
        </row>
        <row r="331">
          <cell r="I331" t="str">
            <v>1030</v>
          </cell>
          <cell r="J331" t="str">
            <v>CEO/Minister Benefits</v>
          </cell>
        </row>
        <row r="332">
          <cell r="I332" t="str">
            <v>1101</v>
          </cell>
          <cell r="J332" t="str">
            <v>Wages</v>
          </cell>
        </row>
        <row r="333">
          <cell r="I333" t="str">
            <v>1201</v>
          </cell>
          <cell r="J333" t="str">
            <v>Domestic Travel</v>
          </cell>
        </row>
        <row r="334">
          <cell r="I334" t="str">
            <v>1202</v>
          </cell>
          <cell r="J334" t="str">
            <v>Overseas Travel</v>
          </cell>
        </row>
        <row r="335">
          <cell r="I335" t="str">
            <v>1301</v>
          </cell>
          <cell r="J335" t="str">
            <v>Fuel</v>
          </cell>
        </row>
        <row r="336">
          <cell r="I336" t="str">
            <v>1308</v>
          </cell>
          <cell r="J336" t="str">
            <v>Maintenance of Office Equipment</v>
          </cell>
        </row>
        <row r="337">
          <cell r="I337" t="str">
            <v>1309</v>
          </cell>
          <cell r="J337" t="str">
            <v>Maintenance of Vehicles</v>
          </cell>
        </row>
        <row r="338">
          <cell r="I338" t="str">
            <v>1406</v>
          </cell>
          <cell r="J338" t="str">
            <v>Office Supplies</v>
          </cell>
        </row>
        <row r="339">
          <cell r="I339" t="str">
            <v>1407</v>
          </cell>
          <cell r="J339" t="str">
            <v xml:space="preserve">Printing </v>
          </cell>
        </row>
        <row r="340">
          <cell r="I340" t="str">
            <v>1422</v>
          </cell>
          <cell r="J340" t="str">
            <v>Hospitality</v>
          </cell>
        </row>
        <row r="341">
          <cell r="I341" t="str">
            <v>1427</v>
          </cell>
          <cell r="J341" t="str">
            <v>Catering/Refreshment</v>
          </cell>
        </row>
        <row r="342">
          <cell r="I342" t="str">
            <v>1428</v>
          </cell>
          <cell r="J342" t="str">
            <v>Entertainment Fees</v>
          </cell>
        </row>
        <row r="343">
          <cell r="I343" t="str">
            <v>1435</v>
          </cell>
          <cell r="J343" t="str">
            <v>Licences</v>
          </cell>
        </row>
        <row r="344">
          <cell r="I344" t="str">
            <v>1450</v>
          </cell>
          <cell r="J344" t="str">
            <v>Computer Supplies</v>
          </cell>
        </row>
        <row r="345">
          <cell r="I345" t="str">
            <v>1480</v>
          </cell>
          <cell r="J345" t="str">
            <v>Consultants &amp; Technical Assistants Professional Fees</v>
          </cell>
        </row>
        <row r="346">
          <cell r="I346" t="str">
            <v>2003</v>
          </cell>
          <cell r="J346" t="str">
            <v>New Office Equipment</v>
          </cell>
        </row>
        <row r="347">
          <cell r="I347" t="str">
            <v>1001</v>
          </cell>
          <cell r="J347" t="str">
            <v>Salaries</v>
          </cell>
        </row>
        <row r="348">
          <cell r="I348" t="str">
            <v>1002</v>
          </cell>
          <cell r="J348" t="str">
            <v>Overtime</v>
          </cell>
        </row>
        <row r="349">
          <cell r="I349" t="str">
            <v>1005</v>
          </cell>
          <cell r="J349" t="str">
            <v>Government Contribution  to Retirement Fund</v>
          </cell>
        </row>
        <row r="350">
          <cell r="I350" t="str">
            <v>1026</v>
          </cell>
          <cell r="J350" t="str">
            <v>Acting Allowance</v>
          </cell>
        </row>
        <row r="351">
          <cell r="I351" t="str">
            <v>1030</v>
          </cell>
          <cell r="J351" t="str">
            <v>CEO/Minister Benefits</v>
          </cell>
        </row>
        <row r="352">
          <cell r="I352" t="str">
            <v>1201</v>
          </cell>
          <cell r="J352" t="str">
            <v>Domestic Travel</v>
          </cell>
        </row>
        <row r="353">
          <cell r="I353" t="str">
            <v>1202</v>
          </cell>
          <cell r="J353" t="str">
            <v>Overseas Travel</v>
          </cell>
        </row>
        <row r="354">
          <cell r="I354" t="str">
            <v>1301</v>
          </cell>
          <cell r="J354" t="str">
            <v>Fuel</v>
          </cell>
        </row>
        <row r="355">
          <cell r="I355" t="str">
            <v>1308</v>
          </cell>
          <cell r="J355" t="str">
            <v>Maintenance of Office Equipment</v>
          </cell>
        </row>
        <row r="356">
          <cell r="I356" t="str">
            <v>1309</v>
          </cell>
          <cell r="J356" t="str">
            <v>Maintenance of Vehicles</v>
          </cell>
        </row>
        <row r="357">
          <cell r="I357" t="str">
            <v>1406</v>
          </cell>
          <cell r="J357" t="str">
            <v>Office Supplies</v>
          </cell>
        </row>
        <row r="358">
          <cell r="I358" t="str">
            <v>1407</v>
          </cell>
          <cell r="J358" t="str">
            <v xml:space="preserve">Printing </v>
          </cell>
        </row>
        <row r="359">
          <cell r="I359" t="str">
            <v>1413</v>
          </cell>
          <cell r="J359" t="str">
            <v>Rental</v>
          </cell>
        </row>
        <row r="360">
          <cell r="I360" t="str">
            <v>1413</v>
          </cell>
          <cell r="J360" t="str">
            <v>Rental</v>
          </cell>
        </row>
        <row r="361">
          <cell r="I361" t="str">
            <v>1413</v>
          </cell>
          <cell r="J361" t="str">
            <v>Rental</v>
          </cell>
        </row>
        <row r="362">
          <cell r="I362" t="str">
            <v>1422</v>
          </cell>
          <cell r="J362" t="str">
            <v>Hospitality</v>
          </cell>
        </row>
        <row r="363">
          <cell r="I363" t="str">
            <v>1427</v>
          </cell>
          <cell r="J363" t="str">
            <v>Catering/Refreshment</v>
          </cell>
        </row>
        <row r="364">
          <cell r="I364" t="str">
            <v>1435</v>
          </cell>
          <cell r="J364" t="str">
            <v>Licences</v>
          </cell>
        </row>
        <row r="365">
          <cell r="I365" t="str">
            <v>2003</v>
          </cell>
          <cell r="J365" t="str">
            <v>New Office Equipment</v>
          </cell>
        </row>
        <row r="366">
          <cell r="I366" t="str">
            <v>2004</v>
          </cell>
          <cell r="J366" t="str">
            <v>New Computers</v>
          </cell>
        </row>
        <row r="367">
          <cell r="I367" t="str">
            <v>1001</v>
          </cell>
          <cell r="J367" t="str">
            <v>Salaries</v>
          </cell>
        </row>
        <row r="368">
          <cell r="I368" t="str">
            <v>1002</v>
          </cell>
          <cell r="J368" t="str">
            <v>Overtime</v>
          </cell>
        </row>
        <row r="369">
          <cell r="I369" t="str">
            <v>1005</v>
          </cell>
          <cell r="J369" t="str">
            <v>Government Contribution  to Retirement Fund</v>
          </cell>
        </row>
        <row r="370">
          <cell r="I370" t="str">
            <v>1026</v>
          </cell>
          <cell r="J370" t="str">
            <v>Acting Allowance</v>
          </cell>
        </row>
        <row r="371">
          <cell r="I371" t="str">
            <v>1101</v>
          </cell>
          <cell r="J371" t="str">
            <v>Wages</v>
          </cell>
        </row>
        <row r="372">
          <cell r="I372" t="str">
            <v>1202</v>
          </cell>
          <cell r="J372" t="str">
            <v>Overseas Travel</v>
          </cell>
        </row>
        <row r="373">
          <cell r="I373" t="str">
            <v>1203</v>
          </cell>
          <cell r="J373" t="str">
            <v>Telecommunication Charge</v>
          </cell>
        </row>
        <row r="374">
          <cell r="I374" t="str">
            <v>1206</v>
          </cell>
          <cell r="J374" t="str">
            <v>Advertising &amp; Publicity</v>
          </cell>
        </row>
        <row r="375">
          <cell r="I375" t="str">
            <v>1210</v>
          </cell>
          <cell r="J375" t="str">
            <v>Email &amp; Internet</v>
          </cell>
        </row>
        <row r="376">
          <cell r="I376" t="str">
            <v>1301</v>
          </cell>
          <cell r="J376" t="str">
            <v>Fuel</v>
          </cell>
        </row>
        <row r="377">
          <cell r="I377" t="str">
            <v>1301</v>
          </cell>
          <cell r="J377" t="str">
            <v>Fuel</v>
          </cell>
        </row>
        <row r="378">
          <cell r="I378" t="str">
            <v>1304</v>
          </cell>
          <cell r="J378" t="str">
            <v>Maintenance of Computer System</v>
          </cell>
        </row>
        <row r="379">
          <cell r="I379" t="str">
            <v>1308</v>
          </cell>
          <cell r="J379" t="str">
            <v>Maintenance of Office Equipment</v>
          </cell>
        </row>
        <row r="380">
          <cell r="I380" t="str">
            <v>1309</v>
          </cell>
          <cell r="J380" t="str">
            <v>Maintenance of Vehicles</v>
          </cell>
        </row>
        <row r="381">
          <cell r="I381" t="str">
            <v>1318</v>
          </cell>
          <cell r="J381" t="str">
            <v>Maintenance of Buildings &amp; Compounds</v>
          </cell>
        </row>
        <row r="382">
          <cell r="I382" t="str">
            <v>1402</v>
          </cell>
          <cell r="J382" t="str">
            <v>Electricity</v>
          </cell>
        </row>
        <row r="383">
          <cell r="I383" t="str">
            <v>1406</v>
          </cell>
          <cell r="J383" t="str">
            <v>Office Supplies</v>
          </cell>
        </row>
        <row r="384">
          <cell r="I384" t="str">
            <v>1407</v>
          </cell>
          <cell r="J384" t="str">
            <v xml:space="preserve">Printing </v>
          </cell>
        </row>
        <row r="385">
          <cell r="I385" t="str">
            <v>1408</v>
          </cell>
          <cell r="J385" t="str">
            <v>Uniforms</v>
          </cell>
        </row>
        <row r="386">
          <cell r="I386" t="str">
            <v>1411</v>
          </cell>
          <cell r="J386" t="str">
            <v>Subscription</v>
          </cell>
        </row>
        <row r="387">
          <cell r="I387" t="str">
            <v>1413</v>
          </cell>
          <cell r="J387" t="str">
            <v>Rental</v>
          </cell>
        </row>
        <row r="388">
          <cell r="I388" t="str">
            <v>1413</v>
          </cell>
          <cell r="J388" t="str">
            <v>Rental</v>
          </cell>
        </row>
        <row r="389">
          <cell r="I389" t="str">
            <v>1422</v>
          </cell>
          <cell r="J389" t="str">
            <v>Hospitality</v>
          </cell>
        </row>
        <row r="390">
          <cell r="I390" t="str">
            <v>1427</v>
          </cell>
          <cell r="J390" t="str">
            <v>Catering/Refreshment</v>
          </cell>
        </row>
        <row r="391">
          <cell r="I391" t="str">
            <v>1428</v>
          </cell>
          <cell r="J391" t="str">
            <v>Entertainment Fees</v>
          </cell>
        </row>
        <row r="392">
          <cell r="I392" t="str">
            <v>1435</v>
          </cell>
          <cell r="J392" t="str">
            <v>Licences</v>
          </cell>
        </row>
        <row r="393">
          <cell r="I393" t="str">
            <v>1450</v>
          </cell>
          <cell r="J393" t="str">
            <v>Computer Supplies</v>
          </cell>
        </row>
        <row r="394">
          <cell r="I394" t="str">
            <v>1480</v>
          </cell>
          <cell r="J394" t="str">
            <v>Consultants &amp; Technical Assistants Professional Fees</v>
          </cell>
        </row>
        <row r="395">
          <cell r="I395" t="str">
            <v>1506</v>
          </cell>
          <cell r="J395" t="str">
            <v>Prizes and Awards</v>
          </cell>
        </row>
        <row r="396">
          <cell r="I396" t="str">
            <v>2003</v>
          </cell>
          <cell r="J396" t="str">
            <v>New Office Equipment</v>
          </cell>
        </row>
        <row r="397">
          <cell r="I397" t="str">
            <v>2004</v>
          </cell>
          <cell r="J397" t="str">
            <v>New Computers</v>
          </cell>
        </row>
        <row r="398">
          <cell r="I398" t="str">
            <v>1001</v>
          </cell>
          <cell r="J398" t="str">
            <v>Salaries</v>
          </cell>
        </row>
        <row r="399">
          <cell r="I399" t="str">
            <v>1002</v>
          </cell>
          <cell r="J399" t="str">
            <v>Overtime</v>
          </cell>
        </row>
        <row r="400">
          <cell r="I400" t="str">
            <v>1005</v>
          </cell>
          <cell r="J400" t="str">
            <v>Government Contribution  to Retirement Fund</v>
          </cell>
        </row>
        <row r="401">
          <cell r="I401" t="str">
            <v>1026</v>
          </cell>
          <cell r="J401" t="str">
            <v>Acting Allowance</v>
          </cell>
        </row>
        <row r="402">
          <cell r="I402" t="str">
            <v>1101</v>
          </cell>
          <cell r="J402" t="str">
            <v>Wages</v>
          </cell>
        </row>
        <row r="403">
          <cell r="I403" t="str">
            <v>1201</v>
          </cell>
          <cell r="J403" t="str">
            <v>Domestic Travel</v>
          </cell>
        </row>
        <row r="404">
          <cell r="I404" t="str">
            <v>1202</v>
          </cell>
          <cell r="J404" t="str">
            <v>Overseas Travel</v>
          </cell>
        </row>
        <row r="405">
          <cell r="I405" t="str">
            <v>1206</v>
          </cell>
          <cell r="J405" t="str">
            <v>Advertising &amp; Publicity</v>
          </cell>
        </row>
        <row r="406">
          <cell r="I406" t="str">
            <v>1406</v>
          </cell>
          <cell r="J406" t="str">
            <v>Office Supplies</v>
          </cell>
        </row>
        <row r="407">
          <cell r="I407" t="str">
            <v>1407</v>
          </cell>
          <cell r="J407" t="str">
            <v xml:space="preserve">Printing </v>
          </cell>
        </row>
        <row r="408">
          <cell r="I408" t="str">
            <v>1413</v>
          </cell>
          <cell r="J408" t="str">
            <v>Rental</v>
          </cell>
        </row>
        <row r="409">
          <cell r="I409" t="str">
            <v>1413</v>
          </cell>
          <cell r="J409" t="str">
            <v>Rental</v>
          </cell>
        </row>
        <row r="410">
          <cell r="I410" t="str">
            <v>1413</v>
          </cell>
          <cell r="J410" t="str">
            <v>Rental</v>
          </cell>
        </row>
        <row r="411">
          <cell r="I411" t="str">
            <v>1413</v>
          </cell>
          <cell r="J411" t="str">
            <v>Rental</v>
          </cell>
        </row>
        <row r="412">
          <cell r="I412" t="str">
            <v>1427</v>
          </cell>
          <cell r="J412" t="str">
            <v>Catering/Refreshment</v>
          </cell>
        </row>
        <row r="413">
          <cell r="I413" t="str">
            <v>1428</v>
          </cell>
          <cell r="J413" t="str">
            <v>Entertainment Fees</v>
          </cell>
        </row>
        <row r="414">
          <cell r="I414" t="str">
            <v>1450</v>
          </cell>
          <cell r="J414" t="str">
            <v>Computer Supplies</v>
          </cell>
        </row>
        <row r="415">
          <cell r="I415" t="str">
            <v>1480</v>
          </cell>
          <cell r="J415" t="str">
            <v>Consultants &amp; Technical Assistants Professional Fees</v>
          </cell>
        </row>
        <row r="416">
          <cell r="I416" t="str">
            <v>1506</v>
          </cell>
          <cell r="J416" t="str">
            <v>Prizes and Awards</v>
          </cell>
        </row>
        <row r="417">
          <cell r="I417" t="str">
            <v>2003</v>
          </cell>
          <cell r="J417" t="str">
            <v>New Office Equipment</v>
          </cell>
        </row>
        <row r="418">
          <cell r="I418" t="str">
            <v>2004</v>
          </cell>
          <cell r="J418" t="str">
            <v>New Computers</v>
          </cell>
        </row>
        <row r="419">
          <cell r="I419" t="str">
            <v>1001</v>
          </cell>
          <cell r="J419" t="str">
            <v>Salaries</v>
          </cell>
        </row>
        <row r="420">
          <cell r="I420" t="str">
            <v>1002</v>
          </cell>
          <cell r="J420" t="str">
            <v>Overtime</v>
          </cell>
        </row>
        <row r="421">
          <cell r="I421" t="str">
            <v>1005</v>
          </cell>
          <cell r="J421" t="str">
            <v>Government Contribution  to Retirement Fund</v>
          </cell>
        </row>
        <row r="422">
          <cell r="I422" t="str">
            <v>1026</v>
          </cell>
          <cell r="J422" t="str">
            <v>Acting Allowance</v>
          </cell>
        </row>
        <row r="423">
          <cell r="I423" t="str">
            <v>1201</v>
          </cell>
          <cell r="J423" t="str">
            <v>Domestic Travel</v>
          </cell>
        </row>
        <row r="424">
          <cell r="I424" t="str">
            <v>1202</v>
          </cell>
          <cell r="J424" t="str">
            <v>Overseas Travel</v>
          </cell>
        </row>
        <row r="425">
          <cell r="I425" t="str">
            <v>1204</v>
          </cell>
          <cell r="J425" t="str">
            <v>Postal Charges</v>
          </cell>
        </row>
        <row r="426">
          <cell r="I426" t="str">
            <v>1206</v>
          </cell>
          <cell r="J426" t="str">
            <v>Advertising &amp; Publicity</v>
          </cell>
        </row>
        <row r="427">
          <cell r="I427" t="str">
            <v>1206</v>
          </cell>
          <cell r="J427" t="str">
            <v>Advertising &amp; Publicity</v>
          </cell>
        </row>
        <row r="428">
          <cell r="I428" t="str">
            <v>1206</v>
          </cell>
          <cell r="J428" t="str">
            <v>Advertising &amp; Publicity</v>
          </cell>
        </row>
        <row r="429">
          <cell r="I429" t="str">
            <v>1206</v>
          </cell>
          <cell r="J429" t="str">
            <v>Advertising &amp; Publicity</v>
          </cell>
        </row>
        <row r="430">
          <cell r="I430" t="str">
            <v>1302</v>
          </cell>
          <cell r="J430" t="str">
            <v>Freight</v>
          </cell>
        </row>
        <row r="431">
          <cell r="I431" t="str">
            <v>1406</v>
          </cell>
          <cell r="J431" t="str">
            <v>Office Supplies</v>
          </cell>
        </row>
        <row r="432">
          <cell r="I432" t="str">
            <v>1407</v>
          </cell>
          <cell r="J432" t="str">
            <v xml:space="preserve">Printing </v>
          </cell>
        </row>
        <row r="433">
          <cell r="I433" t="str">
            <v>1435</v>
          </cell>
          <cell r="J433" t="str">
            <v>Licences</v>
          </cell>
        </row>
        <row r="434">
          <cell r="I434" t="str">
            <v>1450</v>
          </cell>
          <cell r="J434" t="str">
            <v>Computer Supplies</v>
          </cell>
        </row>
        <row r="435">
          <cell r="I435" t="str">
            <v>1471</v>
          </cell>
          <cell r="J435" t="str">
            <v>Meeting Fees</v>
          </cell>
        </row>
        <row r="436">
          <cell r="I436" t="str">
            <v>1480</v>
          </cell>
          <cell r="J436" t="str">
            <v>Consultants &amp; Technical Assistants Professional Fees</v>
          </cell>
        </row>
        <row r="437">
          <cell r="I437" t="str">
            <v>2003</v>
          </cell>
          <cell r="J437" t="str">
            <v>New Office Equipment</v>
          </cell>
        </row>
        <row r="438">
          <cell r="I438" t="str">
            <v>2004</v>
          </cell>
          <cell r="J438" t="str">
            <v>New Computers</v>
          </cell>
        </row>
        <row r="439">
          <cell r="I439" t="str">
            <v>2023</v>
          </cell>
          <cell r="J439" t="str">
            <v>Computer Software</v>
          </cell>
        </row>
        <row r="440">
          <cell r="I440" t="str">
            <v>1001</v>
          </cell>
          <cell r="J440" t="str">
            <v>Salaries</v>
          </cell>
        </row>
        <row r="441">
          <cell r="I441" t="str">
            <v>1005</v>
          </cell>
          <cell r="J441" t="str">
            <v>Government Contribution  to Retirement Fund</v>
          </cell>
        </row>
        <row r="442">
          <cell r="I442" t="str">
            <v>1201</v>
          </cell>
          <cell r="J442" t="str">
            <v>Domestic Travel</v>
          </cell>
        </row>
        <row r="443">
          <cell r="I443" t="str">
            <v>1202</v>
          </cell>
          <cell r="J443" t="str">
            <v>Overseas Travel</v>
          </cell>
        </row>
        <row r="444">
          <cell r="I444" t="str">
            <v>1206</v>
          </cell>
          <cell r="J444" t="str">
            <v>Advertising &amp; Publicity</v>
          </cell>
        </row>
        <row r="445">
          <cell r="I445" t="str">
            <v>1406</v>
          </cell>
          <cell r="J445" t="str">
            <v>Office Supplies</v>
          </cell>
        </row>
        <row r="446">
          <cell r="I446" t="str">
            <v>1407</v>
          </cell>
          <cell r="J446" t="str">
            <v xml:space="preserve">Printing </v>
          </cell>
        </row>
        <row r="447">
          <cell r="I447" t="str">
            <v>1480</v>
          </cell>
          <cell r="J447" t="str">
            <v>Consultants &amp; Technical Assistants Professional Fees</v>
          </cell>
        </row>
        <row r="448">
          <cell r="I448" t="str">
            <v>1001</v>
          </cell>
          <cell r="J448" t="str">
            <v>Salaries</v>
          </cell>
        </row>
        <row r="449">
          <cell r="I449" t="str">
            <v>1005</v>
          </cell>
          <cell r="J449" t="str">
            <v>Government Contribution  to Retirement Fund</v>
          </cell>
        </row>
        <row r="450">
          <cell r="I450" t="str">
            <v>1201</v>
          </cell>
          <cell r="J450" t="str">
            <v>Domestic Travel</v>
          </cell>
        </row>
        <row r="451">
          <cell r="I451" t="str">
            <v>1202</v>
          </cell>
          <cell r="J451" t="str">
            <v>Overseas Travel</v>
          </cell>
        </row>
        <row r="452">
          <cell r="I452" t="str">
            <v>1406</v>
          </cell>
          <cell r="J452" t="str">
            <v>Office Supplies</v>
          </cell>
        </row>
        <row r="453">
          <cell r="I453" t="str">
            <v>1480</v>
          </cell>
          <cell r="J453" t="str">
            <v>Consultants &amp; Technical Assistants Professional Fees</v>
          </cell>
        </row>
        <row r="454">
          <cell r="I454" t="str">
            <v>1030</v>
          </cell>
          <cell r="J454" t="str">
            <v>CEO/Minister Benefits</v>
          </cell>
        </row>
        <row r="455">
          <cell r="I455" t="str">
            <v>1202</v>
          </cell>
          <cell r="J455" t="str">
            <v>Overseas Travel</v>
          </cell>
        </row>
        <row r="456">
          <cell r="I456" t="str">
            <v>1001</v>
          </cell>
          <cell r="J456" t="str">
            <v>Salaries</v>
          </cell>
        </row>
        <row r="457">
          <cell r="I457" t="str">
            <v>1005</v>
          </cell>
          <cell r="J457" t="str">
            <v>Government Contribution  to Retirement Fund</v>
          </cell>
        </row>
        <row r="458">
          <cell r="I458" t="str">
            <v>1030</v>
          </cell>
          <cell r="J458" t="str">
            <v>CEO/Minister Benefits</v>
          </cell>
        </row>
        <row r="459">
          <cell r="I459" t="str">
            <v>1201</v>
          </cell>
          <cell r="J459" t="str">
            <v>Domestic Travel</v>
          </cell>
        </row>
        <row r="460">
          <cell r="I460" t="str">
            <v>1202</v>
          </cell>
          <cell r="J460" t="str">
            <v>Overseas Travel</v>
          </cell>
        </row>
        <row r="461">
          <cell r="I461" t="str">
            <v>1301</v>
          </cell>
          <cell r="J461" t="str">
            <v>Fuel</v>
          </cell>
        </row>
        <row r="462">
          <cell r="I462" t="str">
            <v>1309</v>
          </cell>
          <cell r="J462" t="str">
            <v>Maintenance of Vehicles</v>
          </cell>
        </row>
        <row r="463">
          <cell r="I463" t="str">
            <v>1422</v>
          </cell>
          <cell r="J463" t="str">
            <v>Hospitality</v>
          </cell>
        </row>
        <row r="464">
          <cell r="I464" t="str">
            <v>1001</v>
          </cell>
          <cell r="J464" t="str">
            <v>Salaries</v>
          </cell>
        </row>
        <row r="465">
          <cell r="I465" t="str">
            <v>1002</v>
          </cell>
          <cell r="J465" t="str">
            <v>Overtime</v>
          </cell>
        </row>
        <row r="466">
          <cell r="I466" t="str">
            <v>1005</v>
          </cell>
          <cell r="J466" t="str">
            <v>Government Contribution  to Retirement Fund</v>
          </cell>
        </row>
        <row r="467">
          <cell r="I467" t="str">
            <v>1026</v>
          </cell>
          <cell r="J467" t="str">
            <v>Acting Allowance</v>
          </cell>
        </row>
        <row r="468">
          <cell r="I468" t="str">
            <v>1101</v>
          </cell>
          <cell r="J468" t="str">
            <v>Wages</v>
          </cell>
        </row>
        <row r="469">
          <cell r="I469" t="str">
            <v>1110</v>
          </cell>
          <cell r="J469" t="str">
            <v>Temporary Staff (Delete)</v>
          </cell>
        </row>
        <row r="470">
          <cell r="I470" t="str">
            <v>1201</v>
          </cell>
          <cell r="J470" t="str">
            <v>Domestic Travel</v>
          </cell>
        </row>
        <row r="471">
          <cell r="I471" t="str">
            <v>1202</v>
          </cell>
          <cell r="J471" t="str">
            <v>Overseas Travel</v>
          </cell>
        </row>
        <row r="472">
          <cell r="I472" t="str">
            <v>1203</v>
          </cell>
          <cell r="J472" t="str">
            <v>Telecommunication Charge</v>
          </cell>
        </row>
        <row r="473">
          <cell r="I473" t="str">
            <v>1204</v>
          </cell>
          <cell r="J473" t="str">
            <v>Postal Charges</v>
          </cell>
        </row>
        <row r="474">
          <cell r="I474" t="str">
            <v>1205</v>
          </cell>
          <cell r="J474" t="str">
            <v>Broadcasting</v>
          </cell>
        </row>
        <row r="475">
          <cell r="I475" t="str">
            <v>1206</v>
          </cell>
          <cell r="J475" t="str">
            <v>Advertising &amp; Publicity</v>
          </cell>
        </row>
        <row r="476">
          <cell r="I476" t="str">
            <v>1210</v>
          </cell>
          <cell r="J476" t="str">
            <v>Email &amp; Internet</v>
          </cell>
        </row>
        <row r="477">
          <cell r="I477" t="str">
            <v>1301</v>
          </cell>
          <cell r="J477" t="str">
            <v>Fuel</v>
          </cell>
        </row>
        <row r="478">
          <cell r="I478" t="str">
            <v>1302</v>
          </cell>
          <cell r="J478" t="str">
            <v>Freight</v>
          </cell>
        </row>
        <row r="479">
          <cell r="I479" t="str">
            <v>1304</v>
          </cell>
          <cell r="J479" t="str">
            <v>Maintenance of Computer System</v>
          </cell>
        </row>
        <row r="480">
          <cell r="I480" t="str">
            <v>1308</v>
          </cell>
          <cell r="J480" t="str">
            <v>Maintenance of Office Equipment</v>
          </cell>
        </row>
        <row r="481">
          <cell r="I481" t="str">
            <v>1309</v>
          </cell>
          <cell r="J481" t="str">
            <v>Maintenance of Vehicles</v>
          </cell>
        </row>
        <row r="482">
          <cell r="I482" t="str">
            <v>1310</v>
          </cell>
          <cell r="J482" t="str">
            <v>Maintenance of Specialised Equipment</v>
          </cell>
        </row>
        <row r="483">
          <cell r="I483" t="str">
            <v>1318</v>
          </cell>
          <cell r="J483" t="str">
            <v>Maintenance of Buildings &amp; Compounds</v>
          </cell>
        </row>
        <row r="484">
          <cell r="I484" t="str">
            <v>1402</v>
          </cell>
          <cell r="J484" t="str">
            <v>Electricity</v>
          </cell>
        </row>
        <row r="485">
          <cell r="I485" t="str">
            <v>1406</v>
          </cell>
          <cell r="J485" t="str">
            <v>Office Supplies</v>
          </cell>
        </row>
        <row r="486">
          <cell r="I486" t="str">
            <v>1407</v>
          </cell>
          <cell r="J486" t="str">
            <v xml:space="preserve">Printing </v>
          </cell>
        </row>
        <row r="487">
          <cell r="I487" t="str">
            <v>1408</v>
          </cell>
          <cell r="J487" t="str">
            <v>Uniforms</v>
          </cell>
        </row>
        <row r="488">
          <cell r="I488" t="str">
            <v>1413</v>
          </cell>
          <cell r="J488" t="str">
            <v>Rental</v>
          </cell>
        </row>
        <row r="489">
          <cell r="I489" t="str">
            <v>1417</v>
          </cell>
          <cell r="J489" t="str">
            <v>Technical Supplies</v>
          </cell>
        </row>
        <row r="490">
          <cell r="I490" t="str">
            <v>1418</v>
          </cell>
          <cell r="J490" t="str">
            <v xml:space="preserve">Training &amp; Conferences </v>
          </cell>
        </row>
        <row r="491">
          <cell r="I491" t="str">
            <v>1422</v>
          </cell>
          <cell r="J491" t="str">
            <v>Hospitality</v>
          </cell>
        </row>
        <row r="492">
          <cell r="I492" t="str">
            <v>1427</v>
          </cell>
          <cell r="J492" t="str">
            <v>Catering/Refreshment</v>
          </cell>
        </row>
        <row r="493">
          <cell r="I493" t="str">
            <v>1435</v>
          </cell>
          <cell r="J493" t="str">
            <v>Licences</v>
          </cell>
        </row>
        <row r="494">
          <cell r="I494" t="str">
            <v>1450</v>
          </cell>
          <cell r="J494" t="str">
            <v>Computer Supplies</v>
          </cell>
        </row>
        <row r="495">
          <cell r="I495" t="str">
            <v>1480</v>
          </cell>
          <cell r="J495" t="str">
            <v>Consultants &amp; Technical Assistants Professional Fees</v>
          </cell>
        </row>
        <row r="496">
          <cell r="I496" t="str">
            <v>1670</v>
          </cell>
          <cell r="J496" t="str">
            <v>Government Development Project Costs</v>
          </cell>
        </row>
        <row r="497">
          <cell r="I497" t="str">
            <v>1670</v>
          </cell>
          <cell r="J497" t="str">
            <v>Government Development Project Costs</v>
          </cell>
        </row>
        <row r="498">
          <cell r="I498" t="str">
            <v>2003</v>
          </cell>
          <cell r="J498" t="str">
            <v>New Office Equipment</v>
          </cell>
        </row>
        <row r="499">
          <cell r="I499" t="str">
            <v>2004</v>
          </cell>
          <cell r="J499" t="str">
            <v>New Computers</v>
          </cell>
        </row>
        <row r="500">
          <cell r="I500" t="str">
            <v>2011</v>
          </cell>
          <cell r="J500" t="str">
            <v>Technical Equipment</v>
          </cell>
        </row>
        <row r="501">
          <cell r="I501" t="str">
            <v>1001</v>
          </cell>
          <cell r="J501" t="str">
            <v>Salaries</v>
          </cell>
        </row>
        <row r="502">
          <cell r="I502" t="str">
            <v>1005</v>
          </cell>
          <cell r="J502" t="str">
            <v>Government Contribution  to Retirement Fund</v>
          </cell>
        </row>
        <row r="503">
          <cell r="I503" t="str">
            <v>1001</v>
          </cell>
          <cell r="J503" t="str">
            <v>Salaries</v>
          </cell>
        </row>
        <row r="504">
          <cell r="I504" t="str">
            <v>1005</v>
          </cell>
          <cell r="J504" t="str">
            <v>Government Contribution  to Retirement Fund</v>
          </cell>
        </row>
        <row r="505">
          <cell r="I505" t="str">
            <v>1001</v>
          </cell>
          <cell r="J505" t="str">
            <v>Salaries</v>
          </cell>
        </row>
        <row r="506">
          <cell r="I506" t="str">
            <v>1005</v>
          </cell>
          <cell r="J506" t="str">
            <v>Government Contribution  to Retirement Fund</v>
          </cell>
        </row>
        <row r="507">
          <cell r="I507" t="str">
            <v>1001</v>
          </cell>
          <cell r="J507" t="str">
            <v>Salaries</v>
          </cell>
        </row>
        <row r="508">
          <cell r="I508" t="str">
            <v>1005</v>
          </cell>
          <cell r="J508" t="str">
            <v>Government Contribution  to Retirement Fund</v>
          </cell>
        </row>
        <row r="509">
          <cell r="I509" t="str">
            <v>1001</v>
          </cell>
          <cell r="J509" t="str">
            <v>Salaries</v>
          </cell>
        </row>
        <row r="510">
          <cell r="I510" t="str">
            <v>1002</v>
          </cell>
          <cell r="J510" t="str">
            <v>Overtime</v>
          </cell>
        </row>
        <row r="511">
          <cell r="I511" t="str">
            <v>1005</v>
          </cell>
          <cell r="J511" t="str">
            <v>Government Contribution  to Retirement Fund</v>
          </cell>
        </row>
        <row r="512">
          <cell r="I512" t="str">
            <v>1026</v>
          </cell>
          <cell r="J512" t="str">
            <v>Acting Allowance</v>
          </cell>
        </row>
        <row r="513">
          <cell r="I513" t="str">
            <v>1101</v>
          </cell>
          <cell r="J513" t="str">
            <v>Wages</v>
          </cell>
        </row>
        <row r="514">
          <cell r="I514" t="str">
            <v>1201</v>
          </cell>
          <cell r="J514" t="str">
            <v>Domestic Travel</v>
          </cell>
        </row>
        <row r="515">
          <cell r="I515" t="str">
            <v>1202</v>
          </cell>
          <cell r="J515" t="str">
            <v>Overseas Travel</v>
          </cell>
        </row>
        <row r="516">
          <cell r="I516" t="str">
            <v>1301</v>
          </cell>
          <cell r="J516" t="str">
            <v>Fuel</v>
          </cell>
        </row>
        <row r="517">
          <cell r="I517" t="str">
            <v>1309</v>
          </cell>
          <cell r="J517" t="str">
            <v>Maintenance of Vehicles</v>
          </cell>
        </row>
        <row r="518">
          <cell r="I518" t="str">
            <v>1406</v>
          </cell>
          <cell r="J518" t="str">
            <v>Office Supplies</v>
          </cell>
        </row>
        <row r="519">
          <cell r="I519" t="str">
            <v>1407</v>
          </cell>
          <cell r="J519" t="str">
            <v xml:space="preserve">Printing </v>
          </cell>
        </row>
        <row r="520">
          <cell r="I520" t="str">
            <v>1413</v>
          </cell>
          <cell r="J520" t="str">
            <v>Rental</v>
          </cell>
        </row>
        <row r="521">
          <cell r="I521" t="str">
            <v>1422</v>
          </cell>
          <cell r="J521" t="str">
            <v>Hospitality</v>
          </cell>
        </row>
        <row r="522">
          <cell r="I522" t="str">
            <v>2004</v>
          </cell>
          <cell r="J522" t="str">
            <v>New Computers</v>
          </cell>
        </row>
        <row r="523">
          <cell r="I523" t="str">
            <v>1001</v>
          </cell>
          <cell r="J523" t="str">
            <v>Salaries</v>
          </cell>
        </row>
        <row r="524">
          <cell r="I524" t="str">
            <v>1005</v>
          </cell>
          <cell r="J524" t="str">
            <v>Government Contribution  to Retirement Fund</v>
          </cell>
        </row>
        <row r="525">
          <cell r="I525" t="str">
            <v>1202</v>
          </cell>
          <cell r="J525" t="str">
            <v>Overseas Travel</v>
          </cell>
        </row>
        <row r="526">
          <cell r="I526" t="str">
            <v>1301</v>
          </cell>
          <cell r="J526" t="str">
            <v>Fuel</v>
          </cell>
        </row>
        <row r="527">
          <cell r="I527" t="str">
            <v>1309</v>
          </cell>
          <cell r="J527" t="str">
            <v>Maintenance of Vehicles</v>
          </cell>
        </row>
        <row r="528">
          <cell r="I528" t="str">
            <v>1407</v>
          </cell>
          <cell r="J528" t="str">
            <v xml:space="preserve">Printing </v>
          </cell>
        </row>
        <row r="529">
          <cell r="I529" t="str">
            <v>1422</v>
          </cell>
          <cell r="J529" t="str">
            <v>Hospitality</v>
          </cell>
        </row>
        <row r="530">
          <cell r="I530" t="str">
            <v>2004</v>
          </cell>
          <cell r="J530" t="str">
            <v>New Computers</v>
          </cell>
        </row>
        <row r="531">
          <cell r="I531" t="str">
            <v>2011</v>
          </cell>
          <cell r="J531" t="str">
            <v>Technical Equipment</v>
          </cell>
        </row>
        <row r="532">
          <cell r="I532" t="str">
            <v>1001</v>
          </cell>
          <cell r="J532" t="str">
            <v>Salaries</v>
          </cell>
        </row>
        <row r="533">
          <cell r="I533" t="str">
            <v>1003</v>
          </cell>
          <cell r="J533" t="str">
            <v>Other Allowances</v>
          </cell>
        </row>
        <row r="534">
          <cell r="I534" t="str">
            <v>1005</v>
          </cell>
          <cell r="J534" t="str">
            <v>Government Contribution  to Retirement Fund</v>
          </cell>
        </row>
        <row r="535">
          <cell r="I535" t="str">
            <v>1026</v>
          </cell>
          <cell r="J535" t="str">
            <v>Acting Allowance</v>
          </cell>
        </row>
        <row r="536">
          <cell r="I536" t="str">
            <v>1101</v>
          </cell>
          <cell r="J536" t="str">
            <v>Wages</v>
          </cell>
        </row>
        <row r="537">
          <cell r="I537" t="str">
            <v>1201</v>
          </cell>
          <cell r="J537" t="str">
            <v>Domestic Travel</v>
          </cell>
        </row>
        <row r="538">
          <cell r="I538" t="str">
            <v>1202</v>
          </cell>
          <cell r="J538" t="str">
            <v>Overseas Travel</v>
          </cell>
        </row>
        <row r="539">
          <cell r="I539" t="str">
            <v>1203</v>
          </cell>
          <cell r="J539" t="str">
            <v>Telecommunication Charge</v>
          </cell>
        </row>
        <row r="540">
          <cell r="I540" t="str">
            <v>1204</v>
          </cell>
          <cell r="J540" t="str">
            <v>Postal Charges</v>
          </cell>
        </row>
        <row r="541">
          <cell r="I541" t="str">
            <v>1206</v>
          </cell>
          <cell r="J541" t="str">
            <v>Advertising &amp; Publicity</v>
          </cell>
        </row>
        <row r="542">
          <cell r="I542" t="str">
            <v>1301</v>
          </cell>
          <cell r="J542" t="str">
            <v>Fuel</v>
          </cell>
        </row>
        <row r="543">
          <cell r="I543" t="str">
            <v>1308</v>
          </cell>
          <cell r="J543" t="str">
            <v>Maintenance of Office Equipment</v>
          </cell>
        </row>
        <row r="544">
          <cell r="I544" t="str">
            <v>1309</v>
          </cell>
          <cell r="J544" t="str">
            <v>Maintenance of Vehicles</v>
          </cell>
        </row>
        <row r="545">
          <cell r="I545" t="str">
            <v>1318</v>
          </cell>
          <cell r="J545" t="str">
            <v>Maintenance of Buildings &amp; Compounds</v>
          </cell>
        </row>
        <row r="546">
          <cell r="I546" t="str">
            <v>1402</v>
          </cell>
          <cell r="J546" t="str">
            <v>Electricity</v>
          </cell>
        </row>
        <row r="547">
          <cell r="I547" t="str">
            <v>1405</v>
          </cell>
          <cell r="J547" t="str">
            <v>Water</v>
          </cell>
        </row>
        <row r="548">
          <cell r="I548" t="str">
            <v>1406</v>
          </cell>
          <cell r="J548" t="str">
            <v>Office Supplies</v>
          </cell>
        </row>
        <row r="549">
          <cell r="I549" t="str">
            <v>1407</v>
          </cell>
          <cell r="J549" t="str">
            <v xml:space="preserve">Printing </v>
          </cell>
        </row>
        <row r="550">
          <cell r="I550" t="str">
            <v>1413</v>
          </cell>
          <cell r="J550" t="str">
            <v>Rental</v>
          </cell>
        </row>
        <row r="551">
          <cell r="I551" t="str">
            <v>1422</v>
          </cell>
          <cell r="J551" t="str">
            <v>Hospitality</v>
          </cell>
        </row>
        <row r="552">
          <cell r="I552" t="str">
            <v>1425</v>
          </cell>
          <cell r="J552" t="str">
            <v>Insurance</v>
          </cell>
        </row>
        <row r="553">
          <cell r="I553" t="str">
            <v>2003</v>
          </cell>
          <cell r="J553" t="str">
            <v>New Office Equipment</v>
          </cell>
        </row>
        <row r="554">
          <cell r="I554" t="str">
            <v>1001</v>
          </cell>
          <cell r="J554" t="str">
            <v>Salaries</v>
          </cell>
        </row>
        <row r="555">
          <cell r="I555" t="str">
            <v>1003</v>
          </cell>
          <cell r="J555" t="str">
            <v>Other Allowances</v>
          </cell>
        </row>
        <row r="556">
          <cell r="I556" t="str">
            <v>1005</v>
          </cell>
          <cell r="J556" t="str">
            <v>Government Contribution  to Retirement Fund</v>
          </cell>
        </row>
        <row r="557">
          <cell r="I557" t="str">
            <v>1026</v>
          </cell>
          <cell r="J557" t="str">
            <v>Acting Allowance</v>
          </cell>
        </row>
        <row r="558">
          <cell r="I558" t="str">
            <v>1101</v>
          </cell>
          <cell r="J558" t="str">
            <v>Wages</v>
          </cell>
        </row>
        <row r="559">
          <cell r="I559" t="str">
            <v>1201</v>
          </cell>
          <cell r="J559" t="str">
            <v>Domestic Travel</v>
          </cell>
        </row>
        <row r="560">
          <cell r="I560" t="str">
            <v>1202</v>
          </cell>
          <cell r="J560" t="str">
            <v>Overseas Travel</v>
          </cell>
        </row>
        <row r="561">
          <cell r="I561" t="str">
            <v>1203</v>
          </cell>
          <cell r="J561" t="str">
            <v>Telecommunication Charge</v>
          </cell>
        </row>
        <row r="562">
          <cell r="I562" t="str">
            <v>1204</v>
          </cell>
          <cell r="J562" t="str">
            <v>Postal Charges</v>
          </cell>
        </row>
        <row r="563">
          <cell r="I563" t="str">
            <v>1206</v>
          </cell>
          <cell r="J563" t="str">
            <v>Advertising &amp; Publicity</v>
          </cell>
        </row>
        <row r="564">
          <cell r="I564" t="str">
            <v>1301</v>
          </cell>
          <cell r="J564" t="str">
            <v>Fuel</v>
          </cell>
        </row>
        <row r="565">
          <cell r="I565" t="str">
            <v>1308</v>
          </cell>
          <cell r="J565" t="str">
            <v>Maintenance of Office Equipment</v>
          </cell>
        </row>
        <row r="566">
          <cell r="I566" t="str">
            <v>1309</v>
          </cell>
          <cell r="J566" t="str">
            <v>Maintenance of Vehicles</v>
          </cell>
        </row>
        <row r="567">
          <cell r="I567" t="str">
            <v>1318</v>
          </cell>
          <cell r="J567" t="str">
            <v>Maintenance of Buildings &amp; Compounds</v>
          </cell>
        </row>
        <row r="568">
          <cell r="I568" t="str">
            <v>1402</v>
          </cell>
          <cell r="J568" t="str">
            <v>Electricity</v>
          </cell>
        </row>
        <row r="569">
          <cell r="I569" t="str">
            <v>1405</v>
          </cell>
          <cell r="J569" t="str">
            <v>Water</v>
          </cell>
        </row>
        <row r="570">
          <cell r="I570" t="str">
            <v>1406</v>
          </cell>
          <cell r="J570" t="str">
            <v>Office Supplies</v>
          </cell>
        </row>
        <row r="571">
          <cell r="I571" t="str">
            <v>1407</v>
          </cell>
          <cell r="J571" t="str">
            <v xml:space="preserve">Printing </v>
          </cell>
        </row>
        <row r="572">
          <cell r="I572" t="str">
            <v>1413</v>
          </cell>
          <cell r="J572" t="str">
            <v>Rental</v>
          </cell>
        </row>
        <row r="573">
          <cell r="I573" t="str">
            <v>1422</v>
          </cell>
          <cell r="J573" t="str">
            <v>Hospitality</v>
          </cell>
        </row>
        <row r="574">
          <cell r="I574" t="str">
            <v>1425</v>
          </cell>
          <cell r="J574" t="str">
            <v>Insurance</v>
          </cell>
        </row>
        <row r="575">
          <cell r="I575" t="str">
            <v>1470</v>
          </cell>
          <cell r="J575" t="str">
            <v>Insurance (Personnel)</v>
          </cell>
        </row>
        <row r="576">
          <cell r="I576" t="str">
            <v>1001</v>
          </cell>
          <cell r="J576" t="str">
            <v>Salaries</v>
          </cell>
        </row>
        <row r="577">
          <cell r="I577" t="str">
            <v>1003</v>
          </cell>
          <cell r="J577" t="str">
            <v>Other Allowances</v>
          </cell>
        </row>
        <row r="578">
          <cell r="I578" t="str">
            <v>1005</v>
          </cell>
          <cell r="J578" t="str">
            <v>Government Contribution  to Retirement Fund</v>
          </cell>
        </row>
        <row r="579">
          <cell r="I579" t="str">
            <v>1101</v>
          </cell>
          <cell r="J579" t="str">
            <v>Wages</v>
          </cell>
        </row>
        <row r="580">
          <cell r="I580" t="str">
            <v>1201</v>
          </cell>
          <cell r="J580" t="str">
            <v>Domestic Travel</v>
          </cell>
        </row>
        <row r="581">
          <cell r="I581" t="str">
            <v>1202</v>
          </cell>
          <cell r="J581" t="str">
            <v>Overseas Travel</v>
          </cell>
        </row>
        <row r="582">
          <cell r="I582" t="str">
            <v>1203</v>
          </cell>
          <cell r="J582" t="str">
            <v>Telecommunication Charge</v>
          </cell>
        </row>
        <row r="583">
          <cell r="I583" t="str">
            <v>1204</v>
          </cell>
          <cell r="J583" t="str">
            <v>Postal Charges</v>
          </cell>
        </row>
        <row r="584">
          <cell r="I584" t="str">
            <v>1301</v>
          </cell>
          <cell r="J584" t="str">
            <v>Fuel</v>
          </cell>
        </row>
        <row r="585">
          <cell r="I585" t="str">
            <v>1308</v>
          </cell>
          <cell r="J585" t="str">
            <v>Maintenance of Office Equipment</v>
          </cell>
        </row>
        <row r="586">
          <cell r="I586" t="str">
            <v>1309</v>
          </cell>
          <cell r="J586" t="str">
            <v>Maintenance of Vehicles</v>
          </cell>
        </row>
        <row r="587">
          <cell r="I587" t="str">
            <v>1318</v>
          </cell>
          <cell r="J587" t="str">
            <v>Maintenance of Buildings &amp; Compounds</v>
          </cell>
        </row>
        <row r="588">
          <cell r="I588" t="str">
            <v>1402</v>
          </cell>
          <cell r="J588" t="str">
            <v>Electricity</v>
          </cell>
        </row>
        <row r="589">
          <cell r="I589" t="str">
            <v>1405</v>
          </cell>
          <cell r="J589" t="str">
            <v>Water</v>
          </cell>
        </row>
        <row r="590">
          <cell r="I590" t="str">
            <v>1406</v>
          </cell>
          <cell r="J590" t="str">
            <v>Office Supplies</v>
          </cell>
        </row>
        <row r="591">
          <cell r="I591" t="str">
            <v>1407</v>
          </cell>
          <cell r="J591" t="str">
            <v xml:space="preserve">Printing </v>
          </cell>
        </row>
        <row r="592">
          <cell r="I592" t="str">
            <v>1411</v>
          </cell>
          <cell r="J592" t="str">
            <v>Subscription</v>
          </cell>
        </row>
        <row r="593">
          <cell r="I593" t="str">
            <v>1422</v>
          </cell>
          <cell r="J593" t="str">
            <v>Hospitality</v>
          </cell>
        </row>
        <row r="594">
          <cell r="I594" t="str">
            <v>1425</v>
          </cell>
          <cell r="J594" t="str">
            <v>Insurance</v>
          </cell>
        </row>
        <row r="595">
          <cell r="I595" t="str">
            <v>1480</v>
          </cell>
          <cell r="J595" t="str">
            <v>Consultants &amp; Technical Assistants Professional Fees</v>
          </cell>
        </row>
        <row r="596">
          <cell r="I596" t="str">
            <v>2005</v>
          </cell>
          <cell r="J596" t="str">
            <v>New Vehicles</v>
          </cell>
        </row>
        <row r="597">
          <cell r="I597" t="str">
            <v>1001</v>
          </cell>
          <cell r="J597" t="str">
            <v>Salaries</v>
          </cell>
        </row>
        <row r="598">
          <cell r="I598" t="str">
            <v>1003</v>
          </cell>
          <cell r="J598" t="str">
            <v>Other Allowances</v>
          </cell>
        </row>
        <row r="599">
          <cell r="I599" t="str">
            <v>1005</v>
          </cell>
          <cell r="J599" t="str">
            <v>Government Contribution  to Retirement Fund</v>
          </cell>
        </row>
        <row r="600">
          <cell r="I600" t="str">
            <v>1101</v>
          </cell>
          <cell r="J600" t="str">
            <v>Wages</v>
          </cell>
        </row>
        <row r="601">
          <cell r="I601" t="str">
            <v>1201</v>
          </cell>
          <cell r="J601" t="str">
            <v>Domestic Travel</v>
          </cell>
        </row>
        <row r="602">
          <cell r="I602" t="str">
            <v>1202</v>
          </cell>
          <cell r="J602" t="str">
            <v>Overseas Travel</v>
          </cell>
        </row>
        <row r="603">
          <cell r="I603" t="str">
            <v>1203</v>
          </cell>
          <cell r="J603" t="str">
            <v>Telecommunication Charge</v>
          </cell>
        </row>
        <row r="604">
          <cell r="I604" t="str">
            <v>1204</v>
          </cell>
          <cell r="J604" t="str">
            <v>Postal Charges</v>
          </cell>
        </row>
        <row r="605">
          <cell r="I605" t="str">
            <v>1301</v>
          </cell>
          <cell r="J605" t="str">
            <v>Fuel</v>
          </cell>
        </row>
        <row r="606">
          <cell r="I606" t="str">
            <v>1309</v>
          </cell>
          <cell r="J606" t="str">
            <v>Maintenance of Vehicles</v>
          </cell>
        </row>
        <row r="607">
          <cell r="I607" t="str">
            <v>1402</v>
          </cell>
          <cell r="J607" t="str">
            <v>Electricity</v>
          </cell>
        </row>
        <row r="608">
          <cell r="I608" t="str">
            <v>1405</v>
          </cell>
          <cell r="J608" t="str">
            <v>Water</v>
          </cell>
        </row>
        <row r="609">
          <cell r="I609" t="str">
            <v>1406</v>
          </cell>
          <cell r="J609" t="str">
            <v>Office Supplies</v>
          </cell>
        </row>
        <row r="610">
          <cell r="I610" t="str">
            <v>1407</v>
          </cell>
          <cell r="J610" t="str">
            <v xml:space="preserve">Printing </v>
          </cell>
        </row>
        <row r="611">
          <cell r="I611" t="str">
            <v>1413</v>
          </cell>
          <cell r="J611" t="str">
            <v>Rental</v>
          </cell>
        </row>
        <row r="612">
          <cell r="I612" t="str">
            <v>1422</v>
          </cell>
          <cell r="J612" t="str">
            <v>Hospitality</v>
          </cell>
        </row>
        <row r="613">
          <cell r="I613" t="str">
            <v>1425</v>
          </cell>
          <cell r="J613" t="str">
            <v>Insurance</v>
          </cell>
        </row>
        <row r="614">
          <cell r="I614" t="str">
            <v>1470</v>
          </cell>
          <cell r="J614" t="str">
            <v>Insurance (Personnel)</v>
          </cell>
        </row>
        <row r="615">
          <cell r="I615" t="str">
            <v>1001</v>
          </cell>
          <cell r="J615" t="str">
            <v>Salaries</v>
          </cell>
        </row>
        <row r="616">
          <cell r="I616" t="str">
            <v>1002</v>
          </cell>
          <cell r="J616" t="str">
            <v>Overtime</v>
          </cell>
        </row>
        <row r="617">
          <cell r="I617" t="str">
            <v>1003</v>
          </cell>
          <cell r="J617" t="str">
            <v>Other Allowances</v>
          </cell>
        </row>
        <row r="618">
          <cell r="I618" t="str">
            <v>1005</v>
          </cell>
          <cell r="J618" t="str">
            <v>Government Contribution  to Retirement Fund</v>
          </cell>
        </row>
        <row r="619">
          <cell r="I619" t="str">
            <v>1101</v>
          </cell>
          <cell r="J619" t="str">
            <v>Wages</v>
          </cell>
        </row>
        <row r="620">
          <cell r="I620" t="str">
            <v>1201</v>
          </cell>
          <cell r="J620" t="str">
            <v>Domestic Travel</v>
          </cell>
        </row>
        <row r="621">
          <cell r="I621" t="str">
            <v>1202</v>
          </cell>
          <cell r="J621" t="str">
            <v>Overseas Travel</v>
          </cell>
        </row>
        <row r="622">
          <cell r="I622" t="str">
            <v>1203</v>
          </cell>
          <cell r="J622" t="str">
            <v>Telecommunication Charge</v>
          </cell>
        </row>
        <row r="623">
          <cell r="I623" t="str">
            <v>1204</v>
          </cell>
          <cell r="J623" t="str">
            <v>Postal Charges</v>
          </cell>
        </row>
        <row r="624">
          <cell r="I624" t="str">
            <v>1206</v>
          </cell>
          <cell r="J624" t="str">
            <v>Advertising &amp; Publicity</v>
          </cell>
        </row>
        <row r="625">
          <cell r="I625" t="str">
            <v>1301</v>
          </cell>
          <cell r="J625" t="str">
            <v>Fuel</v>
          </cell>
        </row>
        <row r="626">
          <cell r="I626" t="str">
            <v>1308</v>
          </cell>
          <cell r="J626" t="str">
            <v>Maintenance of Office Equipment</v>
          </cell>
        </row>
        <row r="627">
          <cell r="I627" t="str">
            <v>1309</v>
          </cell>
          <cell r="J627" t="str">
            <v>Maintenance of Vehicles</v>
          </cell>
        </row>
        <row r="628">
          <cell r="I628" t="str">
            <v>1318</v>
          </cell>
          <cell r="J628" t="str">
            <v>Maintenance of Buildings &amp; Compounds</v>
          </cell>
        </row>
        <row r="629">
          <cell r="I629" t="str">
            <v>1402</v>
          </cell>
          <cell r="J629" t="str">
            <v>Electricity</v>
          </cell>
        </row>
        <row r="630">
          <cell r="I630" t="str">
            <v>1405</v>
          </cell>
          <cell r="J630" t="str">
            <v>Water</v>
          </cell>
        </row>
        <row r="631">
          <cell r="I631" t="str">
            <v>1406</v>
          </cell>
          <cell r="J631" t="str">
            <v>Office Supplies</v>
          </cell>
        </row>
        <row r="632">
          <cell r="I632" t="str">
            <v>1407</v>
          </cell>
          <cell r="J632" t="str">
            <v xml:space="preserve">Printing </v>
          </cell>
        </row>
        <row r="633">
          <cell r="I633" t="str">
            <v>1413</v>
          </cell>
          <cell r="J633" t="str">
            <v>Rental</v>
          </cell>
        </row>
        <row r="634">
          <cell r="I634" t="str">
            <v>1418</v>
          </cell>
          <cell r="J634" t="str">
            <v xml:space="preserve">Training &amp; Conferences </v>
          </cell>
        </row>
        <row r="635">
          <cell r="I635" t="str">
            <v>1422</v>
          </cell>
          <cell r="J635" t="str">
            <v>Hospitality</v>
          </cell>
        </row>
        <row r="636">
          <cell r="I636" t="str">
            <v>1001</v>
          </cell>
          <cell r="J636" t="str">
            <v>Salaries</v>
          </cell>
        </row>
        <row r="637">
          <cell r="I637" t="str">
            <v>1003</v>
          </cell>
          <cell r="J637" t="str">
            <v>Other Allowances</v>
          </cell>
        </row>
        <row r="638">
          <cell r="I638" t="str">
            <v>1005</v>
          </cell>
          <cell r="J638" t="str">
            <v>Government Contribution  to Retirement Fund</v>
          </cell>
        </row>
        <row r="639">
          <cell r="I639" t="str">
            <v>1026</v>
          </cell>
          <cell r="J639" t="str">
            <v>Acting Allowance</v>
          </cell>
        </row>
        <row r="640">
          <cell r="I640" t="str">
            <v>1101</v>
          </cell>
          <cell r="J640" t="str">
            <v>Wages</v>
          </cell>
        </row>
        <row r="641">
          <cell r="I641" t="str">
            <v>1201</v>
          </cell>
          <cell r="J641" t="str">
            <v>Domestic Travel</v>
          </cell>
        </row>
        <row r="642">
          <cell r="I642" t="str">
            <v>1202</v>
          </cell>
          <cell r="J642" t="str">
            <v>Overseas Travel</v>
          </cell>
        </row>
        <row r="643">
          <cell r="I643" t="str">
            <v>1203</v>
          </cell>
          <cell r="J643" t="str">
            <v>Telecommunication Charge</v>
          </cell>
        </row>
        <row r="644">
          <cell r="I644" t="str">
            <v>1204</v>
          </cell>
          <cell r="J644" t="str">
            <v>Postal Charges</v>
          </cell>
        </row>
        <row r="645">
          <cell r="I645" t="str">
            <v>1206</v>
          </cell>
          <cell r="J645" t="str">
            <v>Advertising &amp; Publicity</v>
          </cell>
        </row>
        <row r="646">
          <cell r="I646" t="str">
            <v>1301</v>
          </cell>
          <cell r="J646" t="str">
            <v>Fuel</v>
          </cell>
        </row>
        <row r="647">
          <cell r="I647" t="str">
            <v>1308</v>
          </cell>
          <cell r="J647" t="str">
            <v>Maintenance of Office Equipment</v>
          </cell>
        </row>
        <row r="648">
          <cell r="I648" t="str">
            <v>1309</v>
          </cell>
          <cell r="J648" t="str">
            <v>Maintenance of Vehicles</v>
          </cell>
        </row>
        <row r="649">
          <cell r="I649" t="str">
            <v>1318</v>
          </cell>
          <cell r="J649" t="str">
            <v>Maintenance of Buildings &amp; Compounds</v>
          </cell>
        </row>
        <row r="650">
          <cell r="I650" t="str">
            <v>1402</v>
          </cell>
          <cell r="J650" t="str">
            <v>Electricity</v>
          </cell>
        </row>
        <row r="651">
          <cell r="I651" t="str">
            <v>1405</v>
          </cell>
          <cell r="J651" t="str">
            <v>Water</v>
          </cell>
        </row>
        <row r="652">
          <cell r="I652" t="str">
            <v>1406</v>
          </cell>
          <cell r="J652" t="str">
            <v>Office Supplies</v>
          </cell>
        </row>
        <row r="653">
          <cell r="I653" t="str">
            <v>1407</v>
          </cell>
          <cell r="J653" t="str">
            <v xml:space="preserve">Printing </v>
          </cell>
        </row>
        <row r="654">
          <cell r="I654" t="str">
            <v>1413</v>
          </cell>
          <cell r="J654" t="str">
            <v>Rental</v>
          </cell>
        </row>
        <row r="655">
          <cell r="I655" t="str">
            <v>1422</v>
          </cell>
          <cell r="J655" t="str">
            <v>Hospitality</v>
          </cell>
        </row>
        <row r="656">
          <cell r="I656" t="str">
            <v>1425</v>
          </cell>
          <cell r="J656" t="str">
            <v>Insurance</v>
          </cell>
        </row>
        <row r="657">
          <cell r="I657" t="str">
            <v>1001</v>
          </cell>
          <cell r="J657" t="str">
            <v>Salaries</v>
          </cell>
        </row>
        <row r="658">
          <cell r="I658" t="str">
            <v>1003</v>
          </cell>
          <cell r="J658" t="str">
            <v>Other Allowances</v>
          </cell>
        </row>
        <row r="659">
          <cell r="I659" t="str">
            <v>1005</v>
          </cell>
          <cell r="J659" t="str">
            <v>Government Contribution  to Retirement Fund</v>
          </cell>
        </row>
        <row r="660">
          <cell r="I660" t="str">
            <v>1101</v>
          </cell>
          <cell r="J660" t="str">
            <v>Wages</v>
          </cell>
        </row>
        <row r="661">
          <cell r="I661" t="str">
            <v>1201</v>
          </cell>
          <cell r="J661" t="str">
            <v>Domestic Travel</v>
          </cell>
        </row>
        <row r="662">
          <cell r="I662" t="str">
            <v>1202</v>
          </cell>
          <cell r="J662" t="str">
            <v>Overseas Travel</v>
          </cell>
        </row>
        <row r="663">
          <cell r="I663" t="str">
            <v>1203</v>
          </cell>
          <cell r="J663" t="str">
            <v>Telecommunication Charge</v>
          </cell>
        </row>
        <row r="664">
          <cell r="I664" t="str">
            <v>1206</v>
          </cell>
          <cell r="J664" t="str">
            <v>Advertising &amp; Publicity</v>
          </cell>
        </row>
        <row r="665">
          <cell r="I665" t="str">
            <v>1301</v>
          </cell>
          <cell r="J665" t="str">
            <v>Fuel</v>
          </cell>
        </row>
        <row r="666">
          <cell r="I666" t="str">
            <v>1308</v>
          </cell>
          <cell r="J666" t="str">
            <v>Maintenance of Office Equipment</v>
          </cell>
        </row>
        <row r="667">
          <cell r="I667" t="str">
            <v>1309</v>
          </cell>
          <cell r="J667" t="str">
            <v>Maintenance of Vehicles</v>
          </cell>
        </row>
        <row r="668">
          <cell r="I668" t="str">
            <v>1310</v>
          </cell>
          <cell r="J668" t="str">
            <v>Maintenance of Specialised Equipment</v>
          </cell>
        </row>
        <row r="669">
          <cell r="I669" t="str">
            <v>1318</v>
          </cell>
          <cell r="J669" t="str">
            <v>Maintenance of Buildings &amp; Compounds</v>
          </cell>
        </row>
        <row r="670">
          <cell r="I670" t="str">
            <v>1402</v>
          </cell>
          <cell r="J670" t="str">
            <v>Electricity</v>
          </cell>
        </row>
        <row r="671">
          <cell r="I671" t="str">
            <v>1405</v>
          </cell>
          <cell r="J671" t="str">
            <v>Water</v>
          </cell>
        </row>
        <row r="672">
          <cell r="I672" t="str">
            <v>1406</v>
          </cell>
          <cell r="J672" t="str">
            <v>Office Supplies</v>
          </cell>
        </row>
        <row r="673">
          <cell r="I673" t="str">
            <v>1407</v>
          </cell>
          <cell r="J673" t="str">
            <v xml:space="preserve">Printing </v>
          </cell>
        </row>
        <row r="674">
          <cell r="I674" t="str">
            <v>1413</v>
          </cell>
          <cell r="J674" t="str">
            <v>Rental</v>
          </cell>
        </row>
        <row r="675">
          <cell r="I675" t="str">
            <v>1416</v>
          </cell>
          <cell r="J675" t="str">
            <v>Rations &amp; Diets</v>
          </cell>
        </row>
        <row r="676">
          <cell r="I676" t="str">
            <v>1422</v>
          </cell>
          <cell r="J676" t="str">
            <v>Hospitality</v>
          </cell>
        </row>
        <row r="677">
          <cell r="I677" t="str">
            <v>1425</v>
          </cell>
          <cell r="J677" t="str">
            <v>Insurance</v>
          </cell>
        </row>
        <row r="678">
          <cell r="I678" t="str">
            <v>1470</v>
          </cell>
          <cell r="J678" t="str">
            <v>Insurance (Personnel)</v>
          </cell>
        </row>
        <row r="679">
          <cell r="I679" t="str">
            <v>1001</v>
          </cell>
          <cell r="J679" t="str">
            <v>Salaries</v>
          </cell>
        </row>
        <row r="680">
          <cell r="I680" t="str">
            <v>1003</v>
          </cell>
          <cell r="J680" t="str">
            <v>Other Allowances</v>
          </cell>
        </row>
        <row r="681">
          <cell r="I681" t="str">
            <v>1005</v>
          </cell>
          <cell r="J681" t="str">
            <v>Government Contribution  to Retirement Fund</v>
          </cell>
        </row>
        <row r="682">
          <cell r="I682" t="str">
            <v>1201</v>
          </cell>
          <cell r="J682" t="str">
            <v>Domestic Travel</v>
          </cell>
        </row>
        <row r="683">
          <cell r="I683" t="str">
            <v>1202</v>
          </cell>
          <cell r="J683" t="str">
            <v>Overseas Travel</v>
          </cell>
        </row>
        <row r="684">
          <cell r="I684" t="str">
            <v>1203</v>
          </cell>
          <cell r="J684" t="str">
            <v>Telecommunication Charge</v>
          </cell>
        </row>
        <row r="685">
          <cell r="I685" t="str">
            <v>1204</v>
          </cell>
          <cell r="J685" t="str">
            <v>Postal Charges</v>
          </cell>
        </row>
        <row r="686">
          <cell r="I686" t="str">
            <v>1206</v>
          </cell>
          <cell r="J686" t="str">
            <v>Advertising &amp; Publicity</v>
          </cell>
        </row>
        <row r="687">
          <cell r="I687" t="str">
            <v>1301</v>
          </cell>
          <cell r="J687" t="str">
            <v>Fuel</v>
          </cell>
        </row>
        <row r="688">
          <cell r="I688" t="str">
            <v>1308</v>
          </cell>
          <cell r="J688" t="str">
            <v>Maintenance of Office Equipment</v>
          </cell>
        </row>
        <row r="689">
          <cell r="I689" t="str">
            <v>1309</v>
          </cell>
          <cell r="J689" t="str">
            <v>Maintenance of Vehicles</v>
          </cell>
        </row>
        <row r="690">
          <cell r="I690" t="str">
            <v>1406</v>
          </cell>
          <cell r="J690" t="str">
            <v>Office Supplies</v>
          </cell>
        </row>
        <row r="691">
          <cell r="I691" t="str">
            <v>1407</v>
          </cell>
          <cell r="J691" t="str">
            <v xml:space="preserve">Printing </v>
          </cell>
        </row>
        <row r="692">
          <cell r="I692" t="str">
            <v>1413</v>
          </cell>
          <cell r="J692" t="str">
            <v>Rental</v>
          </cell>
        </row>
        <row r="693">
          <cell r="I693" t="str">
            <v>1422</v>
          </cell>
          <cell r="J693" t="str">
            <v>Hospitality</v>
          </cell>
        </row>
        <row r="694">
          <cell r="I694" t="str">
            <v>1425</v>
          </cell>
          <cell r="J694" t="str">
            <v>Insurance</v>
          </cell>
        </row>
        <row r="695">
          <cell r="I695" t="str">
            <v>1001</v>
          </cell>
          <cell r="J695" t="str">
            <v>Salaries</v>
          </cell>
        </row>
        <row r="696">
          <cell r="I696" t="str">
            <v>1003</v>
          </cell>
          <cell r="J696" t="str">
            <v>Other Allowances</v>
          </cell>
        </row>
        <row r="697">
          <cell r="I697" t="str">
            <v>1005</v>
          </cell>
          <cell r="J697" t="str">
            <v>Government Contribution  to Retirement Fund</v>
          </cell>
        </row>
        <row r="698">
          <cell r="I698" t="str">
            <v>1101</v>
          </cell>
          <cell r="J698" t="str">
            <v>Wages</v>
          </cell>
        </row>
        <row r="699">
          <cell r="I699" t="str">
            <v>1201</v>
          </cell>
          <cell r="J699" t="str">
            <v>Domestic Travel</v>
          </cell>
        </row>
        <row r="700">
          <cell r="I700" t="str">
            <v>1202</v>
          </cell>
          <cell r="J700" t="str">
            <v>Overseas Travel</v>
          </cell>
        </row>
        <row r="701">
          <cell r="I701" t="str">
            <v>1301</v>
          </cell>
          <cell r="J701" t="str">
            <v>Fuel</v>
          </cell>
        </row>
        <row r="702">
          <cell r="I702" t="str">
            <v>1309</v>
          </cell>
          <cell r="J702" t="str">
            <v>Maintenance of Vehicles</v>
          </cell>
        </row>
        <row r="703">
          <cell r="I703" t="str">
            <v>2005</v>
          </cell>
          <cell r="J703" t="str">
            <v>New Vehicles</v>
          </cell>
        </row>
        <row r="704">
          <cell r="I704" t="str">
            <v>1001</v>
          </cell>
          <cell r="J704" t="str">
            <v>Salaries</v>
          </cell>
        </row>
        <row r="705">
          <cell r="I705" t="str">
            <v>1003</v>
          </cell>
          <cell r="J705" t="str">
            <v>Other Allowances</v>
          </cell>
        </row>
        <row r="706">
          <cell r="I706" t="str">
            <v>1005</v>
          </cell>
          <cell r="J706" t="str">
            <v>Government Contribution  to Retirement Fund</v>
          </cell>
        </row>
        <row r="707">
          <cell r="I707" t="str">
            <v>1101</v>
          </cell>
          <cell r="J707" t="str">
            <v>Wages</v>
          </cell>
        </row>
        <row r="708">
          <cell r="I708" t="str">
            <v>1201</v>
          </cell>
          <cell r="J708" t="str">
            <v>Domestic Travel</v>
          </cell>
        </row>
        <row r="709">
          <cell r="I709" t="str">
            <v>1202</v>
          </cell>
          <cell r="J709" t="str">
            <v>Overseas Travel</v>
          </cell>
        </row>
        <row r="710">
          <cell r="I710" t="str">
            <v>1301</v>
          </cell>
          <cell r="J710" t="str">
            <v>Fuel</v>
          </cell>
        </row>
        <row r="711">
          <cell r="I711" t="str">
            <v>1309</v>
          </cell>
          <cell r="J711" t="str">
            <v>Maintenance of Vehicles</v>
          </cell>
        </row>
        <row r="712">
          <cell r="I712" t="str">
            <v>2005</v>
          </cell>
          <cell r="J712" t="str">
            <v>New Vehicles</v>
          </cell>
        </row>
        <row r="713">
          <cell r="I713" t="str">
            <v>1203</v>
          </cell>
          <cell r="J713" t="str">
            <v>Telecommunication Charge</v>
          </cell>
        </row>
        <row r="714">
          <cell r="I714" t="str">
            <v>1407</v>
          </cell>
          <cell r="J714" t="str">
            <v xml:space="preserve">Printing </v>
          </cell>
        </row>
        <row r="715">
          <cell r="I715" t="str">
            <v>1407</v>
          </cell>
          <cell r="J715" t="str">
            <v xml:space="preserve">Printing </v>
          </cell>
        </row>
        <row r="716">
          <cell r="I716" t="str">
            <v>1001</v>
          </cell>
          <cell r="J716" t="str">
            <v>Salaries</v>
          </cell>
        </row>
        <row r="717">
          <cell r="I717" t="str">
            <v>1001</v>
          </cell>
          <cell r="J717" t="str">
            <v>Salaries</v>
          </cell>
        </row>
        <row r="718">
          <cell r="I718" t="str">
            <v>1002</v>
          </cell>
          <cell r="J718" t="str">
            <v>Overtime</v>
          </cell>
        </row>
        <row r="719">
          <cell r="I719" t="str">
            <v>1002</v>
          </cell>
          <cell r="J719" t="str">
            <v>Overtime</v>
          </cell>
        </row>
        <row r="720">
          <cell r="I720" t="str">
            <v>1005</v>
          </cell>
          <cell r="J720" t="str">
            <v>Government Contribution  to Retirement Fund</v>
          </cell>
        </row>
        <row r="721">
          <cell r="I721" t="str">
            <v>1005</v>
          </cell>
          <cell r="J721" t="str">
            <v>Government Contribution  to Retirement Fund</v>
          </cell>
        </row>
        <row r="722">
          <cell r="I722" t="str">
            <v>1026</v>
          </cell>
          <cell r="J722" t="str">
            <v>Acting Allowance</v>
          </cell>
        </row>
        <row r="723">
          <cell r="I723" t="str">
            <v>1101</v>
          </cell>
          <cell r="J723" t="str">
            <v>Wages</v>
          </cell>
        </row>
        <row r="724">
          <cell r="I724" t="str">
            <v>1110</v>
          </cell>
          <cell r="J724" t="str">
            <v>Temporary Staff (Delete)</v>
          </cell>
        </row>
        <row r="725">
          <cell r="I725" t="str">
            <v>1199</v>
          </cell>
          <cell r="J725" t="str">
            <v>Contract Labour</v>
          </cell>
        </row>
        <row r="726">
          <cell r="I726" t="str">
            <v>1201</v>
          </cell>
          <cell r="J726" t="str">
            <v>Domestic Travel</v>
          </cell>
        </row>
        <row r="727">
          <cell r="I727" t="str">
            <v>1201</v>
          </cell>
          <cell r="J727" t="str">
            <v>Domestic Travel</v>
          </cell>
        </row>
        <row r="728">
          <cell r="I728" t="str">
            <v>1202</v>
          </cell>
          <cell r="J728" t="str">
            <v>Overseas Travel</v>
          </cell>
        </row>
        <row r="729">
          <cell r="I729" t="str">
            <v>1203</v>
          </cell>
          <cell r="J729" t="str">
            <v>Telecommunication Charge</v>
          </cell>
        </row>
        <row r="730">
          <cell r="I730" t="str">
            <v>1204</v>
          </cell>
          <cell r="J730" t="str">
            <v>Postal Charges</v>
          </cell>
        </row>
        <row r="731">
          <cell r="I731" t="str">
            <v>1205</v>
          </cell>
          <cell r="J731" t="str">
            <v>Broadcasting</v>
          </cell>
        </row>
        <row r="732">
          <cell r="I732" t="str">
            <v>1210</v>
          </cell>
          <cell r="J732" t="str">
            <v>Email &amp; Internet</v>
          </cell>
        </row>
        <row r="733">
          <cell r="I733" t="str">
            <v>1301</v>
          </cell>
          <cell r="J733" t="str">
            <v>Fuel</v>
          </cell>
        </row>
        <row r="734">
          <cell r="I734" t="str">
            <v>1301</v>
          </cell>
          <cell r="J734" t="str">
            <v>Fuel</v>
          </cell>
        </row>
        <row r="735">
          <cell r="I735" t="str">
            <v>1302</v>
          </cell>
          <cell r="J735" t="str">
            <v>Freight</v>
          </cell>
        </row>
        <row r="736">
          <cell r="I736" t="str">
            <v>1304</v>
          </cell>
          <cell r="J736" t="str">
            <v>Maintenance of Computer System</v>
          </cell>
        </row>
        <row r="737">
          <cell r="I737" t="str">
            <v>1308</v>
          </cell>
          <cell r="J737" t="str">
            <v>Maintenance of Office Equipment</v>
          </cell>
        </row>
        <row r="738">
          <cell r="I738" t="str">
            <v>1309</v>
          </cell>
          <cell r="J738" t="str">
            <v>Maintenance of Vehicles</v>
          </cell>
        </row>
        <row r="739">
          <cell r="I739" t="str">
            <v>1309</v>
          </cell>
          <cell r="J739" t="str">
            <v>Maintenance of Vehicles</v>
          </cell>
        </row>
        <row r="740">
          <cell r="I740" t="str">
            <v>1310</v>
          </cell>
          <cell r="J740" t="str">
            <v>Maintenance of Specialised Equipment</v>
          </cell>
        </row>
        <row r="741">
          <cell r="I741" t="str">
            <v>1310</v>
          </cell>
          <cell r="J741" t="str">
            <v>Maintenance of Specialised Equipment</v>
          </cell>
        </row>
        <row r="742">
          <cell r="I742" t="str">
            <v>1318</v>
          </cell>
          <cell r="J742" t="str">
            <v>Maintenance of Buildings &amp; Compounds</v>
          </cell>
        </row>
        <row r="743">
          <cell r="I743" t="str">
            <v>1402</v>
          </cell>
          <cell r="J743" t="str">
            <v>Electricity</v>
          </cell>
        </row>
        <row r="744">
          <cell r="I744" t="str">
            <v>1405</v>
          </cell>
          <cell r="J744" t="str">
            <v>Water</v>
          </cell>
        </row>
        <row r="745">
          <cell r="I745" t="str">
            <v>1406</v>
          </cell>
          <cell r="J745" t="str">
            <v>Office Supplies</v>
          </cell>
        </row>
        <row r="746">
          <cell r="I746" t="str">
            <v>1407</v>
          </cell>
          <cell r="J746" t="str">
            <v xml:space="preserve">Printing </v>
          </cell>
        </row>
        <row r="747">
          <cell r="I747" t="str">
            <v>1407</v>
          </cell>
          <cell r="J747" t="str">
            <v xml:space="preserve">Printing </v>
          </cell>
        </row>
        <row r="748">
          <cell r="I748" t="str">
            <v>1408</v>
          </cell>
          <cell r="J748" t="str">
            <v>Uniforms</v>
          </cell>
        </row>
        <row r="749">
          <cell r="I749" t="str">
            <v>1413</v>
          </cell>
          <cell r="J749" t="str">
            <v>Rental</v>
          </cell>
        </row>
        <row r="750">
          <cell r="I750" t="str">
            <v>1417</v>
          </cell>
          <cell r="J750" t="str">
            <v>Technical Supplies</v>
          </cell>
        </row>
        <row r="751">
          <cell r="I751" t="str">
            <v>1418</v>
          </cell>
          <cell r="J751" t="str">
            <v xml:space="preserve">Training &amp; Conferences </v>
          </cell>
        </row>
        <row r="752">
          <cell r="I752" t="str">
            <v>1418</v>
          </cell>
          <cell r="J752" t="str">
            <v xml:space="preserve">Training &amp; Conferences </v>
          </cell>
        </row>
        <row r="753">
          <cell r="I753" t="str">
            <v>1422</v>
          </cell>
          <cell r="J753" t="str">
            <v>Hospitality</v>
          </cell>
        </row>
        <row r="754">
          <cell r="I754" t="str">
            <v>1425</v>
          </cell>
          <cell r="J754" t="str">
            <v>Insurance</v>
          </cell>
        </row>
        <row r="755">
          <cell r="I755" t="str">
            <v>1441</v>
          </cell>
          <cell r="J755" t="str">
            <v>Medical Supplies</v>
          </cell>
        </row>
        <row r="756">
          <cell r="I756" t="str">
            <v>1450</v>
          </cell>
          <cell r="J756" t="str">
            <v>Computer Supplies</v>
          </cell>
        </row>
        <row r="757">
          <cell r="I757" t="str">
            <v>1470</v>
          </cell>
          <cell r="J757" t="str">
            <v>Insurance (Personnel)</v>
          </cell>
        </row>
        <row r="758">
          <cell r="I758" t="str">
            <v>1476</v>
          </cell>
          <cell r="J758" t="str">
            <v>Specialised Printing</v>
          </cell>
        </row>
        <row r="759">
          <cell r="I759" t="str">
            <v>1480</v>
          </cell>
          <cell r="J759" t="str">
            <v>Consultants &amp; Technical Assistants Professional Fees</v>
          </cell>
        </row>
        <row r="760">
          <cell r="I760" t="str">
            <v>1499</v>
          </cell>
          <cell r="J760" t="str">
            <v>Security Services (Delete)</v>
          </cell>
        </row>
        <row r="761">
          <cell r="I761" t="str">
            <v>2003</v>
          </cell>
          <cell r="J761" t="str">
            <v>New Office Equipment</v>
          </cell>
        </row>
        <row r="762">
          <cell r="I762" t="str">
            <v>2004</v>
          </cell>
          <cell r="J762" t="str">
            <v>New Computers</v>
          </cell>
        </row>
        <row r="763">
          <cell r="I763" t="str">
            <v>2004</v>
          </cell>
          <cell r="J763" t="str">
            <v>New Computers</v>
          </cell>
        </row>
        <row r="764">
          <cell r="I764" t="str">
            <v>2005</v>
          </cell>
          <cell r="J764" t="str">
            <v>New Vehicles</v>
          </cell>
        </row>
        <row r="765">
          <cell r="I765" t="str">
            <v>2011</v>
          </cell>
          <cell r="J765" t="str">
            <v>Technical Equipment</v>
          </cell>
        </row>
        <row r="766">
          <cell r="I766" t="str">
            <v>1001</v>
          </cell>
          <cell r="J766" t="str">
            <v>Salaries</v>
          </cell>
        </row>
        <row r="767">
          <cell r="I767" t="str">
            <v>1002</v>
          </cell>
          <cell r="J767" t="str">
            <v>Overtime</v>
          </cell>
        </row>
        <row r="768">
          <cell r="I768" t="str">
            <v>1005</v>
          </cell>
          <cell r="J768" t="str">
            <v>Government Contribution  to Retirement Fund</v>
          </cell>
        </row>
        <row r="769">
          <cell r="I769" t="str">
            <v>1026</v>
          </cell>
          <cell r="J769" t="str">
            <v>Acting Allowance</v>
          </cell>
        </row>
        <row r="770">
          <cell r="I770" t="str">
            <v>1101</v>
          </cell>
          <cell r="J770" t="str">
            <v>Wages</v>
          </cell>
        </row>
        <row r="771">
          <cell r="I771" t="str">
            <v>1201</v>
          </cell>
          <cell r="J771" t="str">
            <v>Domestic Travel</v>
          </cell>
        </row>
        <row r="772">
          <cell r="I772" t="str">
            <v>1202</v>
          </cell>
          <cell r="J772" t="str">
            <v>Overseas Travel</v>
          </cell>
        </row>
        <row r="773">
          <cell r="I773" t="str">
            <v>1301</v>
          </cell>
          <cell r="J773" t="str">
            <v>Fuel</v>
          </cell>
        </row>
        <row r="774">
          <cell r="I774" t="str">
            <v>1309</v>
          </cell>
          <cell r="J774" t="str">
            <v>Maintenance of Vehicles</v>
          </cell>
        </row>
        <row r="775">
          <cell r="I775" t="str">
            <v>1406</v>
          </cell>
          <cell r="J775" t="str">
            <v>Office Supplies</v>
          </cell>
        </row>
        <row r="776">
          <cell r="I776" t="str">
            <v>1407</v>
          </cell>
          <cell r="J776" t="str">
            <v xml:space="preserve">Printing </v>
          </cell>
        </row>
        <row r="777">
          <cell r="I777" t="str">
            <v>1413</v>
          </cell>
          <cell r="J777" t="str">
            <v>Rental</v>
          </cell>
        </row>
        <row r="778">
          <cell r="I778" t="str">
            <v>1422</v>
          </cell>
          <cell r="J778" t="str">
            <v>Hospitality</v>
          </cell>
        </row>
        <row r="779">
          <cell r="I779" t="str">
            <v>2004</v>
          </cell>
          <cell r="J779" t="str">
            <v>New Computers</v>
          </cell>
        </row>
        <row r="780">
          <cell r="I780" t="str">
            <v>1490</v>
          </cell>
          <cell r="J780" t="str">
            <v>National Celebration</v>
          </cell>
        </row>
        <row r="781">
          <cell r="I781" t="str">
            <v>1001</v>
          </cell>
          <cell r="J781" t="str">
            <v>Salaries</v>
          </cell>
        </row>
        <row r="782">
          <cell r="I782" t="str">
            <v>1003</v>
          </cell>
          <cell r="J782" t="str">
            <v>Other Allowances</v>
          </cell>
        </row>
        <row r="783">
          <cell r="I783" t="str">
            <v>1005</v>
          </cell>
          <cell r="J783" t="str">
            <v>Government Contribution  to Retirement Fund</v>
          </cell>
        </row>
        <row r="784">
          <cell r="I784" t="str">
            <v>1027</v>
          </cell>
          <cell r="J784" t="str">
            <v>Duty Allowance</v>
          </cell>
        </row>
        <row r="785">
          <cell r="I785" t="str">
            <v>1201</v>
          </cell>
          <cell r="J785" t="str">
            <v>Domestic Travel</v>
          </cell>
        </row>
        <row r="786">
          <cell r="I786" t="str">
            <v>1202</v>
          </cell>
          <cell r="J786" t="str">
            <v>Overseas Travel</v>
          </cell>
        </row>
        <row r="787">
          <cell r="I787" t="str">
            <v>1203</v>
          </cell>
          <cell r="J787" t="str">
            <v>Telecommunication Charge</v>
          </cell>
        </row>
        <row r="788">
          <cell r="I788" t="str">
            <v>1203</v>
          </cell>
          <cell r="J788" t="str">
            <v>Telecommunication Charge</v>
          </cell>
        </row>
        <row r="789">
          <cell r="I789" t="str">
            <v>1203</v>
          </cell>
          <cell r="J789" t="str">
            <v>Telecommunication Charge</v>
          </cell>
        </row>
        <row r="790">
          <cell r="I790" t="str">
            <v>1204</v>
          </cell>
          <cell r="J790" t="str">
            <v>Postal Charges</v>
          </cell>
        </row>
        <row r="791">
          <cell r="I791" t="str">
            <v>1205</v>
          </cell>
          <cell r="J791" t="str">
            <v>Broadcasting</v>
          </cell>
        </row>
        <row r="792">
          <cell r="I792" t="str">
            <v>1301</v>
          </cell>
          <cell r="J792" t="str">
            <v>Fuel</v>
          </cell>
        </row>
        <row r="793">
          <cell r="I793" t="str">
            <v>1301</v>
          </cell>
          <cell r="J793" t="str">
            <v>Fuel</v>
          </cell>
        </row>
        <row r="794">
          <cell r="I794" t="str">
            <v>1302</v>
          </cell>
          <cell r="J794" t="str">
            <v>Freight</v>
          </cell>
        </row>
        <row r="795">
          <cell r="I795" t="str">
            <v>1304</v>
          </cell>
          <cell r="J795" t="str">
            <v>Maintenance of Computer System</v>
          </cell>
        </row>
        <row r="796">
          <cell r="I796" t="str">
            <v>1308</v>
          </cell>
          <cell r="J796" t="str">
            <v>Maintenance of Office Equipment</v>
          </cell>
        </row>
        <row r="797">
          <cell r="I797" t="str">
            <v>1318</v>
          </cell>
          <cell r="J797" t="str">
            <v>Maintenance of Buildings &amp; Compounds</v>
          </cell>
        </row>
        <row r="798">
          <cell r="I798" t="str">
            <v>1318</v>
          </cell>
          <cell r="J798" t="str">
            <v>Maintenance of Buildings &amp; Compounds</v>
          </cell>
        </row>
        <row r="799">
          <cell r="I799" t="str">
            <v>1318</v>
          </cell>
          <cell r="J799" t="str">
            <v>Maintenance of Buildings &amp; Compounds</v>
          </cell>
        </row>
        <row r="800">
          <cell r="I800" t="str">
            <v>1402</v>
          </cell>
          <cell r="J800" t="str">
            <v>Electricity</v>
          </cell>
        </row>
        <row r="801">
          <cell r="I801" t="str">
            <v>1402</v>
          </cell>
          <cell r="J801" t="str">
            <v>Electricity</v>
          </cell>
        </row>
        <row r="802">
          <cell r="I802" t="str">
            <v>1402</v>
          </cell>
          <cell r="J802" t="str">
            <v>Electricity</v>
          </cell>
        </row>
        <row r="803">
          <cell r="I803" t="str">
            <v>1405</v>
          </cell>
          <cell r="J803" t="str">
            <v>Water</v>
          </cell>
        </row>
        <row r="804">
          <cell r="I804" t="str">
            <v>1405</v>
          </cell>
          <cell r="J804" t="str">
            <v>Water</v>
          </cell>
        </row>
        <row r="805">
          <cell r="I805" t="str">
            <v>1405</v>
          </cell>
          <cell r="J805" t="str">
            <v>Water</v>
          </cell>
        </row>
        <row r="806">
          <cell r="I806" t="str">
            <v>1406</v>
          </cell>
          <cell r="J806" t="str">
            <v>Office Supplies</v>
          </cell>
        </row>
        <row r="807">
          <cell r="I807" t="str">
            <v>1406</v>
          </cell>
          <cell r="J807" t="str">
            <v>Office Supplies</v>
          </cell>
        </row>
        <row r="808">
          <cell r="I808" t="str">
            <v>1406</v>
          </cell>
          <cell r="J808" t="str">
            <v>Office Supplies</v>
          </cell>
        </row>
        <row r="809">
          <cell r="I809" t="str">
            <v>1407</v>
          </cell>
          <cell r="J809" t="str">
            <v xml:space="preserve">Printing </v>
          </cell>
        </row>
        <row r="810">
          <cell r="I810" t="str">
            <v>1413</v>
          </cell>
          <cell r="J810" t="str">
            <v>Rental</v>
          </cell>
        </row>
        <row r="811">
          <cell r="I811" t="str">
            <v>1416</v>
          </cell>
          <cell r="J811" t="str">
            <v>Rations &amp; Diets</v>
          </cell>
        </row>
        <row r="812">
          <cell r="I812" t="str">
            <v>1417</v>
          </cell>
          <cell r="J812" t="str">
            <v>Technical Supplies</v>
          </cell>
        </row>
        <row r="813">
          <cell r="I813" t="str">
            <v>1417</v>
          </cell>
          <cell r="J813" t="str">
            <v>Technical Supplies</v>
          </cell>
        </row>
        <row r="814">
          <cell r="I814" t="str">
            <v>1422</v>
          </cell>
          <cell r="J814" t="str">
            <v>Hospitality</v>
          </cell>
        </row>
        <row r="815">
          <cell r="I815" t="str">
            <v>1473</v>
          </cell>
          <cell r="J815" t="str">
            <v>Internal Medical Referral</v>
          </cell>
        </row>
        <row r="816">
          <cell r="I816" t="str">
            <v>2005</v>
          </cell>
          <cell r="J816" t="str">
            <v>New Vehicles</v>
          </cell>
        </row>
        <row r="817">
          <cell r="I817" t="str">
            <v>1001</v>
          </cell>
          <cell r="J817" t="str">
            <v>Salaries</v>
          </cell>
        </row>
        <row r="818">
          <cell r="I818" t="str">
            <v>1005</v>
          </cell>
          <cell r="J818" t="str">
            <v>Government Contribution  to Retirement Fund</v>
          </cell>
        </row>
        <row r="819">
          <cell r="I819" t="str">
            <v>1404</v>
          </cell>
          <cell r="J819" t="str">
            <v>LPG Supplies</v>
          </cell>
        </row>
        <row r="820">
          <cell r="I820" t="str">
            <v>1405</v>
          </cell>
          <cell r="J820" t="str">
            <v>Water</v>
          </cell>
        </row>
        <row r="821">
          <cell r="I821" t="str">
            <v>1406</v>
          </cell>
          <cell r="J821" t="str">
            <v>Office Supplies</v>
          </cell>
        </row>
        <row r="822">
          <cell r="I822" t="str">
            <v>1416</v>
          </cell>
          <cell r="J822" t="str">
            <v>Rations &amp; Diets</v>
          </cell>
        </row>
        <row r="823">
          <cell r="I823" t="str">
            <v>2000</v>
          </cell>
          <cell r="J823" t="str">
            <v>New Building</v>
          </cell>
        </row>
        <row r="824">
          <cell r="I824" t="str">
            <v>1001</v>
          </cell>
          <cell r="J824" t="str">
            <v>Salaries</v>
          </cell>
        </row>
        <row r="825">
          <cell r="I825" t="str">
            <v>1005</v>
          </cell>
          <cell r="J825" t="str">
            <v>Government Contribution  to Retirement Fund</v>
          </cell>
        </row>
        <row r="826">
          <cell r="I826" t="str">
            <v>1404</v>
          </cell>
          <cell r="J826" t="str">
            <v>LPG Supplies</v>
          </cell>
        </row>
        <row r="827">
          <cell r="I827" t="str">
            <v>1406</v>
          </cell>
          <cell r="J827" t="str">
            <v>Office Supplies</v>
          </cell>
        </row>
        <row r="828">
          <cell r="I828" t="str">
            <v>1416</v>
          </cell>
          <cell r="J828" t="str">
            <v>Rations &amp; Diets</v>
          </cell>
        </row>
        <row r="829">
          <cell r="I829" t="str">
            <v>1001</v>
          </cell>
          <cell r="J829" t="str">
            <v>Salaries</v>
          </cell>
        </row>
        <row r="830">
          <cell r="I830" t="str">
            <v>1005</v>
          </cell>
          <cell r="J830" t="str">
            <v>Government Contribution  to Retirement Fund</v>
          </cell>
        </row>
        <row r="831">
          <cell r="I831" t="str">
            <v>1203</v>
          </cell>
          <cell r="J831" t="str">
            <v>Telecommunication Charge</v>
          </cell>
        </row>
        <row r="832">
          <cell r="I832" t="str">
            <v>1301</v>
          </cell>
          <cell r="J832" t="str">
            <v>Fuel</v>
          </cell>
        </row>
        <row r="833">
          <cell r="I833" t="str">
            <v>1312</v>
          </cell>
          <cell r="J833" t="str">
            <v>Maintenance of Vessels &amp; Aircrafts</v>
          </cell>
        </row>
        <row r="834">
          <cell r="I834" t="str">
            <v>1402</v>
          </cell>
          <cell r="J834" t="str">
            <v>Electricity</v>
          </cell>
        </row>
        <row r="835">
          <cell r="I835" t="str">
            <v>1404</v>
          </cell>
          <cell r="J835" t="str">
            <v>LPG Supplies</v>
          </cell>
        </row>
        <row r="836">
          <cell r="I836" t="str">
            <v>1405</v>
          </cell>
          <cell r="J836" t="str">
            <v>Water</v>
          </cell>
        </row>
        <row r="837">
          <cell r="I837" t="str">
            <v>1406</v>
          </cell>
          <cell r="J837" t="str">
            <v>Office Supplies</v>
          </cell>
        </row>
        <row r="838">
          <cell r="I838" t="str">
            <v>1416</v>
          </cell>
          <cell r="J838" t="str">
            <v>Rations &amp; Diets</v>
          </cell>
        </row>
        <row r="839">
          <cell r="I839" t="str">
            <v>1001</v>
          </cell>
          <cell r="J839" t="str">
            <v>Salaries</v>
          </cell>
        </row>
        <row r="840">
          <cell r="I840" t="str">
            <v>1005</v>
          </cell>
          <cell r="J840" t="str">
            <v>Government Contribution  to Retirement Fund</v>
          </cell>
        </row>
        <row r="841">
          <cell r="I841" t="str">
            <v>1203</v>
          </cell>
          <cell r="J841" t="str">
            <v>Telecommunication Charge</v>
          </cell>
        </row>
        <row r="842">
          <cell r="I842" t="str">
            <v>1402</v>
          </cell>
          <cell r="J842" t="str">
            <v>Electricity</v>
          </cell>
        </row>
        <row r="843">
          <cell r="I843" t="str">
            <v>1404</v>
          </cell>
          <cell r="J843" t="str">
            <v>LPG Supplies</v>
          </cell>
        </row>
        <row r="844">
          <cell r="I844" t="str">
            <v>1405</v>
          </cell>
          <cell r="J844" t="str">
            <v>Water</v>
          </cell>
        </row>
        <row r="845">
          <cell r="I845" t="str">
            <v>1406</v>
          </cell>
          <cell r="J845" t="str">
            <v>Office Supplies</v>
          </cell>
        </row>
        <row r="846">
          <cell r="I846" t="str">
            <v>1416</v>
          </cell>
          <cell r="J846" t="str">
            <v>Rations &amp; Diets</v>
          </cell>
        </row>
        <row r="847">
          <cell r="I847" t="str">
            <v>1001</v>
          </cell>
          <cell r="J847" t="str">
            <v>Salaries</v>
          </cell>
        </row>
        <row r="848">
          <cell r="I848" t="str">
            <v>1005</v>
          </cell>
          <cell r="J848" t="str">
            <v>Government Contribution  to Retirement Fund</v>
          </cell>
        </row>
        <row r="849">
          <cell r="I849" t="str">
            <v>1301</v>
          </cell>
          <cell r="J849" t="str">
            <v>Fuel</v>
          </cell>
        </row>
        <row r="850">
          <cell r="I850" t="str">
            <v>1309</v>
          </cell>
          <cell r="J850" t="str">
            <v>Maintenance of Vehicles</v>
          </cell>
        </row>
        <row r="851">
          <cell r="I851" t="str">
            <v>1318</v>
          </cell>
          <cell r="J851" t="str">
            <v>Maintenance of Buildings &amp; Compounds</v>
          </cell>
        </row>
        <row r="852">
          <cell r="I852" t="str">
            <v>1406</v>
          </cell>
          <cell r="J852" t="str">
            <v>Office Supplies</v>
          </cell>
        </row>
        <row r="853">
          <cell r="I853" t="str">
            <v>1408</v>
          </cell>
          <cell r="J853" t="str">
            <v>Uniforms</v>
          </cell>
        </row>
        <row r="854">
          <cell r="I854" t="str">
            <v>1416</v>
          </cell>
          <cell r="J854" t="str">
            <v>Rations &amp; Diets</v>
          </cell>
        </row>
        <row r="855">
          <cell r="I855" t="str">
            <v>1416</v>
          </cell>
          <cell r="J855" t="str">
            <v>Rations &amp; Diets</v>
          </cell>
        </row>
        <row r="856">
          <cell r="I856" t="str">
            <v>2000</v>
          </cell>
          <cell r="J856" t="str">
            <v>New Building</v>
          </cell>
        </row>
        <row r="857">
          <cell r="I857" t="str">
            <v>2019</v>
          </cell>
          <cell r="J857" t="str">
            <v>Military Equipment</v>
          </cell>
        </row>
        <row r="858">
          <cell r="I858" t="str">
            <v>1001</v>
          </cell>
          <cell r="J858" t="str">
            <v>Salaries</v>
          </cell>
        </row>
        <row r="859">
          <cell r="I859" t="str">
            <v>1003</v>
          </cell>
          <cell r="J859" t="str">
            <v>Other Allowances</v>
          </cell>
        </row>
        <row r="860">
          <cell r="I860" t="str">
            <v>1005</v>
          </cell>
          <cell r="J860" t="str">
            <v>Government Contribution  to Retirement Fund</v>
          </cell>
        </row>
        <row r="861">
          <cell r="I861" t="str">
            <v>1205</v>
          </cell>
          <cell r="J861" t="str">
            <v>Broadcasting</v>
          </cell>
        </row>
        <row r="862">
          <cell r="I862" t="str">
            <v>1416</v>
          </cell>
          <cell r="J862" t="str">
            <v>Rations &amp; Diets</v>
          </cell>
        </row>
        <row r="863">
          <cell r="I863" t="str">
            <v>1418</v>
          </cell>
          <cell r="J863" t="str">
            <v xml:space="preserve">Training &amp; Conferences </v>
          </cell>
        </row>
        <row r="864">
          <cell r="I864" t="str">
            <v>1445</v>
          </cell>
          <cell r="J864" t="str">
            <v>Vocational Training</v>
          </cell>
        </row>
        <row r="865">
          <cell r="I865" t="str">
            <v>1001</v>
          </cell>
          <cell r="J865" t="str">
            <v>Salaries</v>
          </cell>
        </row>
        <row r="866">
          <cell r="I866" t="str">
            <v>1005</v>
          </cell>
          <cell r="J866" t="str">
            <v>Government Contribution  to Retirement Fund</v>
          </cell>
        </row>
        <row r="867">
          <cell r="I867" t="str">
            <v>1416</v>
          </cell>
          <cell r="J867" t="str">
            <v>Rations &amp; Diets</v>
          </cell>
        </row>
        <row r="868">
          <cell r="I868" t="str">
            <v>1425</v>
          </cell>
          <cell r="J868" t="str">
            <v>Insurance</v>
          </cell>
        </row>
        <row r="869">
          <cell r="I869" t="str">
            <v>1001</v>
          </cell>
          <cell r="J869" t="str">
            <v>Salaries</v>
          </cell>
        </row>
        <row r="870">
          <cell r="I870" t="str">
            <v>1005</v>
          </cell>
          <cell r="J870" t="str">
            <v>Government Contribution  to Retirement Fund</v>
          </cell>
        </row>
        <row r="871">
          <cell r="I871" t="str">
            <v>1030</v>
          </cell>
          <cell r="J871" t="str">
            <v>CEO/Minister Benefits</v>
          </cell>
        </row>
        <row r="872">
          <cell r="I872" t="str">
            <v>1201</v>
          </cell>
          <cell r="J872" t="str">
            <v>Domestic Travel</v>
          </cell>
        </row>
        <row r="873">
          <cell r="I873" t="str">
            <v>1202</v>
          </cell>
          <cell r="J873" t="str">
            <v>Overseas Travel</v>
          </cell>
        </row>
        <row r="874">
          <cell r="I874" t="str">
            <v>1203</v>
          </cell>
          <cell r="J874" t="str">
            <v>Telecommunication Charge</v>
          </cell>
        </row>
        <row r="875">
          <cell r="I875" t="str">
            <v>1205</v>
          </cell>
          <cell r="J875" t="str">
            <v>Broadcasting</v>
          </cell>
        </row>
        <row r="876">
          <cell r="I876" t="str">
            <v>1210</v>
          </cell>
          <cell r="J876" t="str">
            <v>Email &amp; Internet</v>
          </cell>
        </row>
        <row r="877">
          <cell r="I877" t="str">
            <v>1301</v>
          </cell>
          <cell r="J877" t="str">
            <v>Fuel</v>
          </cell>
        </row>
        <row r="878">
          <cell r="I878" t="str">
            <v>1302</v>
          </cell>
          <cell r="J878" t="str">
            <v>Freight</v>
          </cell>
        </row>
        <row r="879">
          <cell r="I879" t="str">
            <v>1308</v>
          </cell>
          <cell r="J879" t="str">
            <v>Maintenance of Office Equipment</v>
          </cell>
        </row>
        <row r="880">
          <cell r="I880" t="str">
            <v>1401</v>
          </cell>
          <cell r="J880" t="str">
            <v>Books, Periodicals &amp; Publications</v>
          </cell>
        </row>
        <row r="881">
          <cell r="I881" t="str">
            <v>1406</v>
          </cell>
          <cell r="J881" t="str">
            <v>Office Supplies</v>
          </cell>
        </row>
        <row r="882">
          <cell r="I882" t="str">
            <v>1407</v>
          </cell>
          <cell r="J882" t="str">
            <v xml:space="preserve">Printing </v>
          </cell>
        </row>
        <row r="883">
          <cell r="I883" t="str">
            <v>1422</v>
          </cell>
          <cell r="J883" t="str">
            <v>Hospitality</v>
          </cell>
        </row>
        <row r="884">
          <cell r="I884" t="str">
            <v>1450</v>
          </cell>
          <cell r="J884" t="str">
            <v>Computer Supplies</v>
          </cell>
        </row>
        <row r="885">
          <cell r="I885" t="str">
            <v>1480</v>
          </cell>
          <cell r="J885" t="str">
            <v>Consultants &amp; Technical Assistants Professional Fees</v>
          </cell>
        </row>
        <row r="886">
          <cell r="I886" t="str">
            <v>1550</v>
          </cell>
          <cell r="J886" t="str">
            <v>Other Special Projects</v>
          </cell>
        </row>
        <row r="887">
          <cell r="I887" t="str">
            <v>2003</v>
          </cell>
          <cell r="J887" t="str">
            <v>New Office Equipment</v>
          </cell>
        </row>
        <row r="888">
          <cell r="I888" t="str">
            <v>1199</v>
          </cell>
          <cell r="J888" t="str">
            <v>Contract Labour</v>
          </cell>
        </row>
        <row r="889">
          <cell r="I889" t="str">
            <v>1001</v>
          </cell>
          <cell r="J889" t="str">
            <v>Salaries</v>
          </cell>
        </row>
        <row r="890">
          <cell r="I890" t="str">
            <v>1005</v>
          </cell>
          <cell r="J890" t="str">
            <v>Government Contribution  to Retirement Fund</v>
          </cell>
        </row>
        <row r="891">
          <cell r="I891" t="str">
            <v>1030</v>
          </cell>
          <cell r="J891" t="str">
            <v>CEO/Minister Benefits</v>
          </cell>
        </row>
        <row r="892">
          <cell r="I892" t="str">
            <v>1201</v>
          </cell>
          <cell r="J892" t="str">
            <v>Domestic Travel</v>
          </cell>
        </row>
        <row r="893">
          <cell r="I893" t="str">
            <v>1202</v>
          </cell>
          <cell r="J893" t="str">
            <v>Overseas Travel</v>
          </cell>
        </row>
        <row r="894">
          <cell r="I894" t="str">
            <v>1203</v>
          </cell>
          <cell r="J894" t="str">
            <v>Telecommunication Charge</v>
          </cell>
        </row>
        <row r="895">
          <cell r="I895" t="str">
            <v>1210</v>
          </cell>
          <cell r="J895" t="str">
            <v>Email &amp; Internet</v>
          </cell>
        </row>
        <row r="896">
          <cell r="I896" t="str">
            <v>1301</v>
          </cell>
          <cell r="J896" t="str">
            <v>Fuel</v>
          </cell>
        </row>
        <row r="897">
          <cell r="I897" t="str">
            <v>1308</v>
          </cell>
          <cell r="J897" t="str">
            <v>Maintenance of Office Equipment</v>
          </cell>
        </row>
        <row r="898">
          <cell r="I898" t="str">
            <v>1401</v>
          </cell>
          <cell r="J898" t="str">
            <v>Books, Periodicals &amp; Publications</v>
          </cell>
        </row>
        <row r="899">
          <cell r="I899" t="str">
            <v>1406</v>
          </cell>
          <cell r="J899" t="str">
            <v>Office Supplies</v>
          </cell>
        </row>
        <row r="900">
          <cell r="I900" t="str">
            <v>1407</v>
          </cell>
          <cell r="J900" t="str">
            <v xml:space="preserve">Printing </v>
          </cell>
        </row>
        <row r="901">
          <cell r="I901" t="str">
            <v>1418</v>
          </cell>
          <cell r="J901" t="str">
            <v xml:space="preserve">Training &amp; Conferences </v>
          </cell>
        </row>
        <row r="902">
          <cell r="I902" t="str">
            <v>1422</v>
          </cell>
          <cell r="J902" t="str">
            <v>Hospitality</v>
          </cell>
        </row>
        <row r="903">
          <cell r="I903" t="str">
            <v>2003</v>
          </cell>
          <cell r="J903" t="str">
            <v>New Office Equipment</v>
          </cell>
        </row>
        <row r="904">
          <cell r="I904" t="str">
            <v>1001</v>
          </cell>
          <cell r="J904" t="str">
            <v>Salaries</v>
          </cell>
        </row>
        <row r="905">
          <cell r="I905" t="str">
            <v>1005</v>
          </cell>
          <cell r="J905" t="str">
            <v>Government Contribution  to Retirement Fund</v>
          </cell>
        </row>
        <row r="906">
          <cell r="I906" t="str">
            <v>1001</v>
          </cell>
          <cell r="J906" t="str">
            <v>Salaries</v>
          </cell>
        </row>
        <row r="907">
          <cell r="I907" t="str">
            <v>1005</v>
          </cell>
          <cell r="J907" t="str">
            <v>Government Contribution  to Retirement Fund</v>
          </cell>
        </row>
        <row r="908">
          <cell r="I908" t="str">
            <v>1199</v>
          </cell>
          <cell r="J908" t="str">
            <v>Contract Labour</v>
          </cell>
        </row>
        <row r="909">
          <cell r="I909" t="str">
            <v>1201</v>
          </cell>
          <cell r="J909" t="str">
            <v>Domestic Travel</v>
          </cell>
        </row>
        <row r="910">
          <cell r="I910" t="str">
            <v>1202</v>
          </cell>
          <cell r="J910" t="str">
            <v>Overseas Travel</v>
          </cell>
        </row>
        <row r="911">
          <cell r="I911" t="str">
            <v>1205</v>
          </cell>
          <cell r="J911" t="str">
            <v>Broadcasting</v>
          </cell>
        </row>
        <row r="912">
          <cell r="I912" t="str">
            <v>1308</v>
          </cell>
          <cell r="J912" t="str">
            <v>Maintenance of Office Equipment</v>
          </cell>
        </row>
        <row r="913">
          <cell r="I913" t="str">
            <v>1401</v>
          </cell>
          <cell r="J913" t="str">
            <v>Books, Periodicals &amp; Publications</v>
          </cell>
        </row>
        <row r="914">
          <cell r="I914" t="str">
            <v>1406</v>
          </cell>
          <cell r="J914" t="str">
            <v>Office Supplies</v>
          </cell>
        </row>
        <row r="915">
          <cell r="I915" t="str">
            <v>1407</v>
          </cell>
          <cell r="J915" t="str">
            <v xml:space="preserve">Printing </v>
          </cell>
        </row>
        <row r="916">
          <cell r="I916" t="str">
            <v>1418</v>
          </cell>
          <cell r="J916" t="str">
            <v xml:space="preserve">Training &amp; Conferences </v>
          </cell>
        </row>
        <row r="917">
          <cell r="I917" t="str">
            <v>2003</v>
          </cell>
          <cell r="J917" t="str">
            <v>New Office Equipment</v>
          </cell>
        </row>
        <row r="918">
          <cell r="I918" t="str">
            <v>1001</v>
          </cell>
          <cell r="J918" t="str">
            <v>Salaries</v>
          </cell>
        </row>
        <row r="919">
          <cell r="I919" t="str">
            <v>1005</v>
          </cell>
          <cell r="J919" t="str">
            <v>Government Contribution  to Retirement Fund</v>
          </cell>
        </row>
        <row r="920">
          <cell r="I920" t="str">
            <v>1030</v>
          </cell>
          <cell r="J920" t="str">
            <v>CEO/Minister Benefits</v>
          </cell>
        </row>
        <row r="921">
          <cell r="I921" t="str">
            <v>1201</v>
          </cell>
          <cell r="J921" t="str">
            <v>Domestic Travel</v>
          </cell>
        </row>
        <row r="922">
          <cell r="I922" t="str">
            <v>1202</v>
          </cell>
          <cell r="J922" t="str">
            <v>Overseas Travel</v>
          </cell>
        </row>
        <row r="923">
          <cell r="I923" t="str">
            <v>1203</v>
          </cell>
          <cell r="J923" t="str">
            <v>Telecommunication Charge</v>
          </cell>
        </row>
        <row r="924">
          <cell r="I924" t="str">
            <v>1205</v>
          </cell>
          <cell r="J924" t="str">
            <v>Broadcasting</v>
          </cell>
        </row>
        <row r="925">
          <cell r="I925" t="str">
            <v>1210</v>
          </cell>
          <cell r="J925" t="str">
            <v>Email &amp; Internet</v>
          </cell>
        </row>
        <row r="926">
          <cell r="I926" t="str">
            <v>1301</v>
          </cell>
          <cell r="J926" t="str">
            <v>Fuel</v>
          </cell>
        </row>
        <row r="927">
          <cell r="I927" t="str">
            <v>1308</v>
          </cell>
          <cell r="J927" t="str">
            <v>Maintenance of Office Equipment</v>
          </cell>
        </row>
        <row r="928">
          <cell r="I928" t="str">
            <v>1401</v>
          </cell>
          <cell r="J928" t="str">
            <v>Books, Periodicals &amp; Publications</v>
          </cell>
        </row>
        <row r="929">
          <cell r="I929" t="str">
            <v>1406</v>
          </cell>
          <cell r="J929" t="str">
            <v>Office Supplies</v>
          </cell>
        </row>
        <row r="930">
          <cell r="I930" t="str">
            <v>1407</v>
          </cell>
          <cell r="J930" t="str">
            <v xml:space="preserve">Printing </v>
          </cell>
        </row>
        <row r="931">
          <cell r="I931" t="str">
            <v>1418</v>
          </cell>
          <cell r="J931" t="str">
            <v xml:space="preserve">Training &amp; Conferences </v>
          </cell>
        </row>
        <row r="932">
          <cell r="I932" t="str">
            <v>1422</v>
          </cell>
          <cell r="J932" t="str">
            <v>Hospitality</v>
          </cell>
        </row>
        <row r="933">
          <cell r="I933" t="str">
            <v>1480</v>
          </cell>
          <cell r="J933" t="str">
            <v>Consultants &amp; Technical Assistants Professional Fees</v>
          </cell>
        </row>
        <row r="934">
          <cell r="I934" t="str">
            <v>2003</v>
          </cell>
          <cell r="J934" t="str">
            <v>New Office Equipment</v>
          </cell>
        </row>
        <row r="935">
          <cell r="I935" t="str">
            <v>1001</v>
          </cell>
          <cell r="J935" t="str">
            <v>Salaries</v>
          </cell>
        </row>
        <row r="936">
          <cell r="I936" t="str">
            <v>1005</v>
          </cell>
          <cell r="J936" t="str">
            <v>Government Contribution  to Retirement Fund</v>
          </cell>
        </row>
        <row r="937">
          <cell r="I937" t="str">
            <v>1199</v>
          </cell>
          <cell r="J937" t="str">
            <v>Contract Labour</v>
          </cell>
        </row>
        <row r="938">
          <cell r="I938" t="str">
            <v>1201</v>
          </cell>
          <cell r="J938" t="str">
            <v>Domestic Travel</v>
          </cell>
        </row>
        <row r="939">
          <cell r="I939" t="str">
            <v>1202</v>
          </cell>
          <cell r="J939" t="str">
            <v>Overseas Travel</v>
          </cell>
        </row>
        <row r="940">
          <cell r="I940" t="str">
            <v>1205</v>
          </cell>
          <cell r="J940" t="str">
            <v>Broadcasting</v>
          </cell>
        </row>
        <row r="941">
          <cell r="I941" t="str">
            <v>1206</v>
          </cell>
          <cell r="J941" t="str">
            <v>Advertising &amp; Publicity</v>
          </cell>
        </row>
        <row r="942">
          <cell r="I942" t="str">
            <v>1401</v>
          </cell>
          <cell r="J942" t="str">
            <v>Books, Periodicals &amp; Publications</v>
          </cell>
        </row>
        <row r="943">
          <cell r="I943" t="str">
            <v>1406</v>
          </cell>
          <cell r="J943" t="str">
            <v>Office Supplies</v>
          </cell>
        </row>
        <row r="944">
          <cell r="I944" t="str">
            <v>1407</v>
          </cell>
          <cell r="J944" t="str">
            <v xml:space="preserve">Printing </v>
          </cell>
        </row>
        <row r="945">
          <cell r="I945" t="str">
            <v>1471</v>
          </cell>
          <cell r="J945" t="str">
            <v>Meeting Fees</v>
          </cell>
        </row>
        <row r="946">
          <cell r="I946" t="str">
            <v>1471</v>
          </cell>
          <cell r="J946" t="str">
            <v>Meeting Fees</v>
          </cell>
        </row>
        <row r="947">
          <cell r="I947" t="str">
            <v>1001</v>
          </cell>
          <cell r="J947" t="str">
            <v>Salaries</v>
          </cell>
        </row>
        <row r="948">
          <cell r="I948" t="str">
            <v>1005</v>
          </cell>
          <cell r="J948" t="str">
            <v>Government Contribution  to Retirement Fund</v>
          </cell>
        </row>
        <row r="949">
          <cell r="I949" t="str">
            <v>1199</v>
          </cell>
          <cell r="J949" t="str">
            <v>Contract Labour</v>
          </cell>
        </row>
        <row r="950">
          <cell r="I950" t="str">
            <v>1201</v>
          </cell>
          <cell r="J950" t="str">
            <v>Domestic Travel</v>
          </cell>
        </row>
        <row r="951">
          <cell r="I951" t="str">
            <v>1202</v>
          </cell>
          <cell r="J951" t="str">
            <v>Overseas Travel</v>
          </cell>
        </row>
        <row r="952">
          <cell r="I952" t="str">
            <v>1206</v>
          </cell>
          <cell r="J952" t="str">
            <v>Advertising &amp; Publicity</v>
          </cell>
        </row>
        <row r="953">
          <cell r="I953" t="str">
            <v>1401</v>
          </cell>
          <cell r="J953" t="str">
            <v>Books, Periodicals &amp; Publications</v>
          </cell>
        </row>
        <row r="954">
          <cell r="I954" t="str">
            <v>1406</v>
          </cell>
          <cell r="J954" t="str">
            <v>Office Supplies</v>
          </cell>
        </row>
        <row r="955">
          <cell r="I955" t="str">
            <v>1407</v>
          </cell>
          <cell r="J955" t="str">
            <v xml:space="preserve">Printing </v>
          </cell>
        </row>
        <row r="956">
          <cell r="I956" t="str">
            <v>1471</v>
          </cell>
          <cell r="J956" t="str">
            <v>Meeting Fees</v>
          </cell>
        </row>
        <row r="957">
          <cell r="I957" t="str">
            <v>1002</v>
          </cell>
          <cell r="J957" t="str">
            <v>Overtime</v>
          </cell>
        </row>
        <row r="958">
          <cell r="I958" t="str">
            <v>1026</v>
          </cell>
          <cell r="J958" t="str">
            <v>Acting Allowance</v>
          </cell>
        </row>
        <row r="959">
          <cell r="I959" t="str">
            <v>1101</v>
          </cell>
          <cell r="J959" t="str">
            <v>Wages</v>
          </cell>
        </row>
        <row r="960">
          <cell r="I960" t="str">
            <v>1204</v>
          </cell>
          <cell r="J960" t="str">
            <v>Postal Charges</v>
          </cell>
        </row>
        <row r="961">
          <cell r="I961" t="str">
            <v>1301</v>
          </cell>
          <cell r="J961" t="str">
            <v>Fuel</v>
          </cell>
        </row>
        <row r="962">
          <cell r="I962" t="str">
            <v>1302</v>
          </cell>
          <cell r="J962" t="str">
            <v>Freight</v>
          </cell>
        </row>
        <row r="963">
          <cell r="I963" t="str">
            <v>1304</v>
          </cell>
          <cell r="J963" t="str">
            <v>Maintenance of Computer System</v>
          </cell>
        </row>
        <row r="964">
          <cell r="I964" t="str">
            <v>1308</v>
          </cell>
          <cell r="J964" t="str">
            <v>Maintenance of Office Equipment</v>
          </cell>
        </row>
        <row r="965">
          <cell r="I965" t="str">
            <v>1309</v>
          </cell>
          <cell r="J965" t="str">
            <v>Maintenance of Vehicles</v>
          </cell>
        </row>
        <row r="966">
          <cell r="I966" t="str">
            <v>1318</v>
          </cell>
          <cell r="J966" t="str">
            <v>Maintenance of Buildings &amp; Compounds</v>
          </cell>
        </row>
        <row r="967">
          <cell r="I967" t="str">
            <v>1402</v>
          </cell>
          <cell r="J967" t="str">
            <v>Electricity</v>
          </cell>
        </row>
        <row r="968">
          <cell r="I968" t="str">
            <v>1405</v>
          </cell>
          <cell r="J968" t="str">
            <v>Water</v>
          </cell>
        </row>
        <row r="969">
          <cell r="I969" t="str">
            <v>1413</v>
          </cell>
          <cell r="J969" t="str">
            <v>Rental</v>
          </cell>
        </row>
        <row r="970">
          <cell r="I970" t="str">
            <v>1418</v>
          </cell>
          <cell r="J970" t="str">
            <v xml:space="preserve">Training &amp; Conferences </v>
          </cell>
        </row>
        <row r="971">
          <cell r="I971" t="str">
            <v>1422</v>
          </cell>
          <cell r="J971" t="str">
            <v>Hospitality</v>
          </cell>
        </row>
        <row r="972">
          <cell r="I972" t="str">
            <v>1435</v>
          </cell>
          <cell r="J972" t="str">
            <v>Licences</v>
          </cell>
        </row>
        <row r="973">
          <cell r="I973" t="str">
            <v>1450</v>
          </cell>
          <cell r="J973" t="str">
            <v>Computer Supplies</v>
          </cell>
        </row>
        <row r="974">
          <cell r="I974" t="str">
            <v>2003</v>
          </cell>
          <cell r="J974" t="str">
            <v>New Office Equipment</v>
          </cell>
        </row>
        <row r="975">
          <cell r="I975" t="str">
            <v>2004</v>
          </cell>
          <cell r="J975" t="str">
            <v>New Computers</v>
          </cell>
        </row>
        <row r="976">
          <cell r="I976" t="str">
            <v>1310</v>
          </cell>
          <cell r="J976" t="str">
            <v>Maintenance of Specialised Equipment</v>
          </cell>
        </row>
        <row r="977">
          <cell r="I977" t="str">
            <v>1318</v>
          </cell>
          <cell r="J977" t="str">
            <v>Maintenance of Buildings &amp; Compounds</v>
          </cell>
        </row>
        <row r="978">
          <cell r="I978" t="str">
            <v>1406</v>
          </cell>
          <cell r="J978" t="str">
            <v>Office Supplies</v>
          </cell>
        </row>
        <row r="979">
          <cell r="I979" t="str">
            <v>1001</v>
          </cell>
          <cell r="J979" t="str">
            <v>Salaries</v>
          </cell>
        </row>
        <row r="980">
          <cell r="I980" t="str">
            <v>1005</v>
          </cell>
          <cell r="J980" t="str">
            <v>Government Contribution  to Retirement Fund</v>
          </cell>
        </row>
        <row r="981">
          <cell r="I981" t="str">
            <v>1201</v>
          </cell>
          <cell r="J981" t="str">
            <v>Domestic Travel</v>
          </cell>
        </row>
        <row r="982">
          <cell r="I982" t="str">
            <v>1202</v>
          </cell>
          <cell r="J982" t="str">
            <v>Overseas Travel</v>
          </cell>
        </row>
        <row r="983">
          <cell r="I983" t="str">
            <v>1203</v>
          </cell>
          <cell r="J983" t="str">
            <v>Telecommunication Charge</v>
          </cell>
        </row>
        <row r="984">
          <cell r="I984" t="str">
            <v>1205</v>
          </cell>
          <cell r="J984" t="str">
            <v>Broadcasting</v>
          </cell>
        </row>
        <row r="985">
          <cell r="I985" t="str">
            <v>1206</v>
          </cell>
          <cell r="J985" t="str">
            <v>Advertising &amp; Publicity</v>
          </cell>
        </row>
        <row r="986">
          <cell r="I986" t="str">
            <v>1210</v>
          </cell>
          <cell r="J986" t="str">
            <v>Email &amp; Internet</v>
          </cell>
        </row>
        <row r="987">
          <cell r="I987" t="str">
            <v>1301</v>
          </cell>
          <cell r="J987" t="str">
            <v>Fuel</v>
          </cell>
        </row>
        <row r="988">
          <cell r="I988" t="str">
            <v>1308</v>
          </cell>
          <cell r="J988" t="str">
            <v>Maintenance of Office Equipment</v>
          </cell>
        </row>
        <row r="989">
          <cell r="I989" t="str">
            <v>1318</v>
          </cell>
          <cell r="J989" t="str">
            <v>Maintenance of Buildings &amp; Compounds</v>
          </cell>
        </row>
        <row r="990">
          <cell r="I990" t="str">
            <v>1405</v>
          </cell>
          <cell r="J990" t="str">
            <v>Water</v>
          </cell>
        </row>
        <row r="991">
          <cell r="I991" t="str">
            <v>1406</v>
          </cell>
          <cell r="J991" t="str">
            <v>Office Supplies</v>
          </cell>
        </row>
        <row r="992">
          <cell r="I992" t="str">
            <v>1407</v>
          </cell>
          <cell r="J992" t="str">
            <v xml:space="preserve">Printing </v>
          </cell>
        </row>
        <row r="993">
          <cell r="I993" t="str">
            <v>1422</v>
          </cell>
          <cell r="J993" t="str">
            <v>Hospitality</v>
          </cell>
        </row>
        <row r="994">
          <cell r="I994" t="str">
            <v>2003</v>
          </cell>
          <cell r="J994" t="str">
            <v>New Office Equipment</v>
          </cell>
        </row>
        <row r="995">
          <cell r="I995" t="str">
            <v>1001</v>
          </cell>
          <cell r="J995" t="str">
            <v>Salaries</v>
          </cell>
        </row>
        <row r="996">
          <cell r="I996" t="str">
            <v>1002</v>
          </cell>
          <cell r="J996" t="str">
            <v>Overtime</v>
          </cell>
        </row>
        <row r="997">
          <cell r="I997" t="str">
            <v>1005</v>
          </cell>
          <cell r="J997" t="str">
            <v>Government Contribution  to Retirement Fund</v>
          </cell>
        </row>
        <row r="998">
          <cell r="I998" t="str">
            <v>1026</v>
          </cell>
          <cell r="J998" t="str">
            <v>Acting Allowance</v>
          </cell>
        </row>
        <row r="999">
          <cell r="I999" t="str">
            <v>1101</v>
          </cell>
          <cell r="J999" t="str">
            <v>Wages</v>
          </cell>
        </row>
        <row r="1000">
          <cell r="I1000" t="str">
            <v>1201</v>
          </cell>
          <cell r="J1000" t="str">
            <v>Domestic Travel</v>
          </cell>
        </row>
        <row r="1001">
          <cell r="I1001" t="str">
            <v>1202</v>
          </cell>
          <cell r="J1001" t="str">
            <v>Overseas Travel</v>
          </cell>
        </row>
        <row r="1002">
          <cell r="I1002" t="str">
            <v>1203</v>
          </cell>
          <cell r="J1002" t="str">
            <v>Telecommunication Charge</v>
          </cell>
        </row>
        <row r="1003">
          <cell r="I1003" t="str">
            <v>1204</v>
          </cell>
          <cell r="J1003" t="str">
            <v>Postal Charges</v>
          </cell>
        </row>
        <row r="1004">
          <cell r="I1004" t="str">
            <v>1206</v>
          </cell>
          <cell r="J1004" t="str">
            <v>Advertising &amp; Publicity</v>
          </cell>
        </row>
        <row r="1005">
          <cell r="I1005" t="str">
            <v>1210</v>
          </cell>
          <cell r="J1005" t="str">
            <v>Email &amp; Internet</v>
          </cell>
        </row>
        <row r="1006">
          <cell r="I1006" t="str">
            <v>1301</v>
          </cell>
          <cell r="J1006" t="str">
            <v>Fuel</v>
          </cell>
        </row>
        <row r="1007">
          <cell r="I1007" t="str">
            <v>1302</v>
          </cell>
          <cell r="J1007" t="str">
            <v>Freight</v>
          </cell>
        </row>
        <row r="1008">
          <cell r="I1008" t="str">
            <v>1304</v>
          </cell>
          <cell r="J1008" t="str">
            <v>Maintenance of Computer System</v>
          </cell>
        </row>
        <row r="1009">
          <cell r="I1009" t="str">
            <v>1308</v>
          </cell>
          <cell r="J1009" t="str">
            <v>Maintenance of Office Equipment</v>
          </cell>
        </row>
        <row r="1010">
          <cell r="I1010" t="str">
            <v>1309</v>
          </cell>
          <cell r="J1010" t="str">
            <v>Maintenance of Vehicles</v>
          </cell>
        </row>
        <row r="1011">
          <cell r="I1011" t="str">
            <v>1318</v>
          </cell>
          <cell r="J1011" t="str">
            <v>Maintenance of Buildings &amp; Compounds</v>
          </cell>
        </row>
        <row r="1012">
          <cell r="I1012" t="str">
            <v>1401</v>
          </cell>
          <cell r="J1012" t="str">
            <v>Books, Periodicals &amp; Publications</v>
          </cell>
        </row>
        <row r="1013">
          <cell r="I1013" t="str">
            <v>1402</v>
          </cell>
          <cell r="J1013" t="str">
            <v>Electricity</v>
          </cell>
        </row>
        <row r="1014">
          <cell r="I1014" t="str">
            <v>1405</v>
          </cell>
          <cell r="J1014" t="str">
            <v>Water</v>
          </cell>
        </row>
        <row r="1015">
          <cell r="I1015" t="str">
            <v>1406</v>
          </cell>
          <cell r="J1015" t="str">
            <v>Office Supplies</v>
          </cell>
        </row>
        <row r="1016">
          <cell r="I1016" t="str">
            <v>1407</v>
          </cell>
          <cell r="J1016" t="str">
            <v xml:space="preserve">Printing </v>
          </cell>
        </row>
        <row r="1017">
          <cell r="I1017" t="str">
            <v>1413</v>
          </cell>
          <cell r="J1017" t="str">
            <v>Rental</v>
          </cell>
        </row>
        <row r="1018">
          <cell r="I1018" t="str">
            <v>1418</v>
          </cell>
          <cell r="J1018" t="str">
            <v xml:space="preserve">Training &amp; Conferences </v>
          </cell>
        </row>
        <row r="1019">
          <cell r="I1019" t="str">
            <v>1422</v>
          </cell>
          <cell r="J1019" t="str">
            <v>Hospitality</v>
          </cell>
        </row>
        <row r="1020">
          <cell r="I1020" t="str">
            <v>1435</v>
          </cell>
          <cell r="J1020" t="str">
            <v>Licences</v>
          </cell>
        </row>
        <row r="1021">
          <cell r="I1021" t="str">
            <v>1450</v>
          </cell>
          <cell r="J1021" t="str">
            <v>Computer Supplies</v>
          </cell>
        </row>
        <row r="1022">
          <cell r="I1022" t="str">
            <v>2003</v>
          </cell>
          <cell r="J1022" t="str">
            <v>New Office Equipment</v>
          </cell>
        </row>
        <row r="1023">
          <cell r="I1023" t="str">
            <v>2004</v>
          </cell>
          <cell r="J1023" t="str">
            <v>New Computers</v>
          </cell>
        </row>
        <row r="1024">
          <cell r="I1024" t="str">
            <v>1210</v>
          </cell>
          <cell r="J1024" t="str">
            <v>Email &amp; Internet</v>
          </cell>
        </row>
        <row r="1025">
          <cell r="I1025" t="str">
            <v>1310</v>
          </cell>
          <cell r="J1025" t="str">
            <v>Maintenance of Specialised Equipment</v>
          </cell>
        </row>
        <row r="1026">
          <cell r="I1026" t="str">
            <v>1318</v>
          </cell>
          <cell r="J1026" t="str">
            <v>Maintenance of Buildings &amp; Compounds</v>
          </cell>
        </row>
        <row r="1027">
          <cell r="I1027" t="str">
            <v>1406</v>
          </cell>
          <cell r="J1027" t="str">
            <v>Office Supplies</v>
          </cell>
        </row>
        <row r="1028">
          <cell r="I1028" t="str">
            <v>1001</v>
          </cell>
          <cell r="J1028" t="str">
            <v>Salaries</v>
          </cell>
        </row>
        <row r="1029">
          <cell r="I1029" t="str">
            <v>1005</v>
          </cell>
          <cell r="J1029" t="str">
            <v>Government Contribution  to Retirement Fund</v>
          </cell>
        </row>
        <row r="1030">
          <cell r="I1030" t="str">
            <v>1471</v>
          </cell>
          <cell r="J1030" t="str">
            <v>Meeting Fees</v>
          </cell>
        </row>
        <row r="1031">
          <cell r="I1031" t="str">
            <v>1001</v>
          </cell>
          <cell r="J1031" t="str">
            <v>Salaries</v>
          </cell>
        </row>
        <row r="1032">
          <cell r="I1032" t="str">
            <v>1005</v>
          </cell>
          <cell r="J1032" t="str">
            <v>Government Contribution  to Retirement Fund</v>
          </cell>
        </row>
        <row r="1033">
          <cell r="I1033" t="str">
            <v>1202</v>
          </cell>
          <cell r="J1033" t="str">
            <v>Overseas Travel</v>
          </cell>
        </row>
        <row r="1034">
          <cell r="I1034" t="str">
            <v>1206</v>
          </cell>
          <cell r="J1034" t="str">
            <v>Advertising &amp; Publicity</v>
          </cell>
        </row>
        <row r="1035">
          <cell r="I1035" t="str">
            <v>1308</v>
          </cell>
          <cell r="J1035" t="str">
            <v>Maintenance of Office Equipment</v>
          </cell>
        </row>
        <row r="1036">
          <cell r="I1036" t="str">
            <v>1401</v>
          </cell>
          <cell r="J1036" t="str">
            <v>Books, Periodicals &amp; Publications</v>
          </cell>
        </row>
        <row r="1037">
          <cell r="I1037" t="str">
            <v>1406</v>
          </cell>
          <cell r="J1037" t="str">
            <v>Office Supplies</v>
          </cell>
        </row>
        <row r="1038">
          <cell r="I1038" t="str">
            <v>1407</v>
          </cell>
          <cell r="J1038" t="str">
            <v xml:space="preserve">Printing </v>
          </cell>
        </row>
        <row r="1039">
          <cell r="I1039" t="str">
            <v>1001</v>
          </cell>
          <cell r="J1039" t="str">
            <v>Salaries</v>
          </cell>
        </row>
        <row r="1040">
          <cell r="I1040" t="str">
            <v>1002</v>
          </cell>
          <cell r="J1040" t="str">
            <v>Overtime</v>
          </cell>
        </row>
        <row r="1041">
          <cell r="I1041" t="str">
            <v>1005</v>
          </cell>
          <cell r="J1041" t="str">
            <v>Government Contribution  to Retirement Fund</v>
          </cell>
        </row>
        <row r="1042">
          <cell r="I1042" t="str">
            <v>1026</v>
          </cell>
          <cell r="J1042" t="str">
            <v>Acting Allowance</v>
          </cell>
        </row>
        <row r="1043">
          <cell r="I1043" t="str">
            <v>1101</v>
          </cell>
          <cell r="J1043" t="str">
            <v>Wages</v>
          </cell>
        </row>
        <row r="1044">
          <cell r="I1044" t="str">
            <v>1201</v>
          </cell>
          <cell r="J1044" t="str">
            <v>Domestic Travel</v>
          </cell>
        </row>
        <row r="1045">
          <cell r="I1045" t="str">
            <v>1202</v>
          </cell>
          <cell r="J1045" t="str">
            <v>Overseas Travel</v>
          </cell>
        </row>
        <row r="1046">
          <cell r="I1046" t="str">
            <v>1203</v>
          </cell>
          <cell r="J1046" t="str">
            <v>Telecommunication Charge</v>
          </cell>
        </row>
        <row r="1047">
          <cell r="I1047" t="str">
            <v>1204</v>
          </cell>
          <cell r="J1047" t="str">
            <v>Postal Charges</v>
          </cell>
        </row>
        <row r="1048">
          <cell r="I1048" t="str">
            <v>1206</v>
          </cell>
          <cell r="J1048" t="str">
            <v>Advertising &amp; Publicity</v>
          </cell>
        </row>
        <row r="1049">
          <cell r="I1049" t="str">
            <v>1210</v>
          </cell>
          <cell r="J1049" t="str">
            <v>Email &amp; Internet</v>
          </cell>
        </row>
        <row r="1050">
          <cell r="I1050" t="str">
            <v>1301</v>
          </cell>
          <cell r="J1050" t="str">
            <v>Fuel</v>
          </cell>
        </row>
        <row r="1051">
          <cell r="I1051" t="str">
            <v>1302</v>
          </cell>
          <cell r="J1051" t="str">
            <v>Freight</v>
          </cell>
        </row>
        <row r="1052">
          <cell r="I1052" t="str">
            <v>1304</v>
          </cell>
          <cell r="J1052" t="str">
            <v>Maintenance of Computer System</v>
          </cell>
        </row>
        <row r="1053">
          <cell r="I1053" t="str">
            <v>1308</v>
          </cell>
          <cell r="J1053" t="str">
            <v>Maintenance of Office Equipment</v>
          </cell>
        </row>
        <row r="1054">
          <cell r="I1054" t="str">
            <v>1309</v>
          </cell>
          <cell r="J1054" t="str">
            <v>Maintenance of Vehicles</v>
          </cell>
        </row>
        <row r="1055">
          <cell r="I1055" t="str">
            <v>1318</v>
          </cell>
          <cell r="J1055" t="str">
            <v>Maintenance of Buildings &amp; Compounds</v>
          </cell>
        </row>
        <row r="1056">
          <cell r="I1056" t="str">
            <v>1401</v>
          </cell>
          <cell r="J1056" t="str">
            <v>Books, Periodicals &amp; Publications</v>
          </cell>
        </row>
        <row r="1057">
          <cell r="I1057" t="str">
            <v>1402</v>
          </cell>
          <cell r="J1057" t="str">
            <v>Electricity</v>
          </cell>
        </row>
        <row r="1058">
          <cell r="I1058" t="str">
            <v>1405</v>
          </cell>
          <cell r="J1058" t="str">
            <v>Water</v>
          </cell>
        </row>
        <row r="1059">
          <cell r="I1059" t="str">
            <v>1406</v>
          </cell>
          <cell r="J1059" t="str">
            <v>Office Supplies</v>
          </cell>
        </row>
        <row r="1060">
          <cell r="I1060" t="str">
            <v>1407</v>
          </cell>
          <cell r="J1060" t="str">
            <v xml:space="preserve">Printing </v>
          </cell>
        </row>
        <row r="1061">
          <cell r="I1061" t="str">
            <v>1408</v>
          </cell>
          <cell r="J1061" t="str">
            <v>Uniforms</v>
          </cell>
        </row>
        <row r="1062">
          <cell r="I1062" t="str">
            <v>1413</v>
          </cell>
          <cell r="J1062" t="str">
            <v>Rental</v>
          </cell>
        </row>
        <row r="1063">
          <cell r="I1063" t="str">
            <v>1418</v>
          </cell>
          <cell r="J1063" t="str">
            <v xml:space="preserve">Training &amp; Conferences </v>
          </cell>
        </row>
        <row r="1064">
          <cell r="I1064" t="str">
            <v>1422</v>
          </cell>
          <cell r="J1064" t="str">
            <v>Hospitality</v>
          </cell>
        </row>
        <row r="1065">
          <cell r="I1065" t="str">
            <v>1435</v>
          </cell>
          <cell r="J1065" t="str">
            <v>Licences</v>
          </cell>
        </row>
        <row r="1066">
          <cell r="I1066" t="str">
            <v>1450</v>
          </cell>
          <cell r="J1066" t="str">
            <v>Computer Supplies</v>
          </cell>
        </row>
        <row r="1067">
          <cell r="I1067" t="str">
            <v>2003</v>
          </cell>
          <cell r="J1067" t="str">
            <v>New Office Equipment</v>
          </cell>
        </row>
        <row r="1068">
          <cell r="I1068" t="str">
            <v>2004</v>
          </cell>
          <cell r="J1068" t="str">
            <v>New Computers</v>
          </cell>
        </row>
        <row r="1069">
          <cell r="I1069" t="str">
            <v>1318</v>
          </cell>
          <cell r="J1069" t="str">
            <v>Maintenance of Buildings &amp; Compounds</v>
          </cell>
        </row>
        <row r="1070">
          <cell r="I1070" t="str">
            <v>1210</v>
          </cell>
          <cell r="J1070" t="str">
            <v>Email &amp; Internet</v>
          </cell>
        </row>
        <row r="1071">
          <cell r="I1071" t="str">
            <v>1308</v>
          </cell>
          <cell r="J1071" t="str">
            <v>Maintenance of Office Equipment</v>
          </cell>
        </row>
        <row r="1072">
          <cell r="I1072" t="str">
            <v>1310</v>
          </cell>
          <cell r="J1072" t="str">
            <v>Maintenance of Specialised Equipment</v>
          </cell>
        </row>
        <row r="1073">
          <cell r="I1073" t="str">
            <v>1318</v>
          </cell>
          <cell r="J1073" t="str">
            <v>Maintenance of Buildings &amp; Compounds</v>
          </cell>
        </row>
        <row r="1074">
          <cell r="I1074" t="str">
            <v>1406</v>
          </cell>
          <cell r="J1074" t="str">
            <v>Office Supplies</v>
          </cell>
        </row>
        <row r="1075">
          <cell r="I1075" t="str">
            <v>1001</v>
          </cell>
          <cell r="J1075" t="str">
            <v>Salaries</v>
          </cell>
        </row>
        <row r="1076">
          <cell r="I1076" t="str">
            <v>1005</v>
          </cell>
          <cell r="J1076" t="str">
            <v>Government Contribution  to Retirement Fund</v>
          </cell>
        </row>
        <row r="1077">
          <cell r="I1077" t="str">
            <v>1318</v>
          </cell>
          <cell r="J1077" t="str">
            <v>Maintenance of Buildings &amp; Compounds</v>
          </cell>
        </row>
        <row r="1078">
          <cell r="I1078" t="str">
            <v>1001</v>
          </cell>
          <cell r="J1078" t="str">
            <v>Salaries</v>
          </cell>
        </row>
        <row r="1079">
          <cell r="I1079" t="str">
            <v>1001</v>
          </cell>
          <cell r="J1079" t="str">
            <v>Salaries</v>
          </cell>
        </row>
        <row r="1080">
          <cell r="I1080" t="str">
            <v>1005</v>
          </cell>
          <cell r="J1080" t="str">
            <v>Government Contribution  to Retirement Fund</v>
          </cell>
        </row>
        <row r="1081">
          <cell r="I1081" t="str">
            <v>1005</v>
          </cell>
          <cell r="J1081" t="str">
            <v>Government Contribution  to Retirement Fund</v>
          </cell>
        </row>
        <row r="1082">
          <cell r="I1082" t="str">
            <v>1030</v>
          </cell>
          <cell r="J1082" t="str">
            <v>CEO/Minister Benefits</v>
          </cell>
        </row>
        <row r="1083">
          <cell r="I1083" t="str">
            <v>1201</v>
          </cell>
          <cell r="J1083" t="str">
            <v>Domestic Travel</v>
          </cell>
        </row>
        <row r="1084">
          <cell r="I1084" t="str">
            <v>1202</v>
          </cell>
          <cell r="J1084" t="str">
            <v>Overseas Travel</v>
          </cell>
        </row>
        <row r="1085">
          <cell r="I1085" t="str">
            <v>1205</v>
          </cell>
          <cell r="J1085" t="str">
            <v>Broadcasting</v>
          </cell>
        </row>
        <row r="1086">
          <cell r="I1086" t="str">
            <v>1406</v>
          </cell>
          <cell r="J1086" t="str">
            <v>Office Supplies</v>
          </cell>
        </row>
        <row r="1087">
          <cell r="I1087" t="str">
            <v>1001</v>
          </cell>
          <cell r="J1087" t="str">
            <v>Salaries</v>
          </cell>
        </row>
        <row r="1088">
          <cell r="I1088" t="str">
            <v>1002</v>
          </cell>
          <cell r="J1088" t="str">
            <v>Overtime</v>
          </cell>
        </row>
        <row r="1089">
          <cell r="I1089" t="str">
            <v>1005</v>
          </cell>
          <cell r="J1089" t="str">
            <v>Government Contribution  to Retirement Fund</v>
          </cell>
        </row>
        <row r="1090">
          <cell r="I1090" t="str">
            <v>1026</v>
          </cell>
          <cell r="J1090" t="str">
            <v>Acting Allowance</v>
          </cell>
        </row>
        <row r="1091">
          <cell r="I1091" t="str">
            <v>1101</v>
          </cell>
          <cell r="J1091" t="str">
            <v>Wages</v>
          </cell>
        </row>
        <row r="1092">
          <cell r="I1092" t="str">
            <v>1201</v>
          </cell>
          <cell r="J1092" t="str">
            <v>Domestic Travel</v>
          </cell>
        </row>
        <row r="1093">
          <cell r="I1093" t="str">
            <v>1202</v>
          </cell>
          <cell r="J1093" t="str">
            <v>Overseas Travel</v>
          </cell>
        </row>
        <row r="1094">
          <cell r="I1094" t="str">
            <v>1203</v>
          </cell>
          <cell r="J1094" t="str">
            <v>Telecommunication Charge</v>
          </cell>
        </row>
        <row r="1095">
          <cell r="I1095" t="str">
            <v>1206</v>
          </cell>
          <cell r="J1095" t="str">
            <v>Advertising &amp; Publicity</v>
          </cell>
        </row>
        <row r="1096">
          <cell r="I1096" t="str">
            <v>1301</v>
          </cell>
          <cell r="J1096" t="str">
            <v>Fuel</v>
          </cell>
        </row>
        <row r="1097">
          <cell r="I1097" t="str">
            <v>1302</v>
          </cell>
          <cell r="J1097" t="str">
            <v>Freight</v>
          </cell>
        </row>
        <row r="1098">
          <cell r="I1098" t="str">
            <v>1308</v>
          </cell>
          <cell r="J1098" t="str">
            <v>Maintenance of Office Equipment</v>
          </cell>
        </row>
        <row r="1099">
          <cell r="I1099" t="str">
            <v>1309</v>
          </cell>
          <cell r="J1099" t="str">
            <v>Maintenance of Vehicles</v>
          </cell>
        </row>
        <row r="1100">
          <cell r="I1100" t="str">
            <v>1318</v>
          </cell>
          <cell r="J1100" t="str">
            <v>Maintenance of Buildings &amp; Compounds</v>
          </cell>
        </row>
        <row r="1101">
          <cell r="I1101" t="str">
            <v>1346</v>
          </cell>
          <cell r="J1101" t="str">
            <v>Waste Disposal</v>
          </cell>
        </row>
        <row r="1102">
          <cell r="I1102" t="str">
            <v>1363</v>
          </cell>
          <cell r="J1102" t="str">
            <v>Beautification/Landscaping Activities (Delete)</v>
          </cell>
        </row>
        <row r="1103">
          <cell r="I1103" t="str">
            <v>1402</v>
          </cell>
          <cell r="J1103" t="str">
            <v>Electricity</v>
          </cell>
        </row>
        <row r="1104">
          <cell r="I1104" t="str">
            <v>1405</v>
          </cell>
          <cell r="J1104" t="str">
            <v>Water</v>
          </cell>
        </row>
        <row r="1105">
          <cell r="I1105" t="str">
            <v>1406</v>
          </cell>
          <cell r="J1105" t="str">
            <v>Office Supplies</v>
          </cell>
        </row>
        <row r="1106">
          <cell r="I1106" t="str">
            <v>1407</v>
          </cell>
          <cell r="J1106" t="str">
            <v xml:space="preserve">Printing </v>
          </cell>
        </row>
        <row r="1107">
          <cell r="I1107" t="str">
            <v>1408</v>
          </cell>
          <cell r="J1107" t="str">
            <v>Uniforms</v>
          </cell>
        </row>
        <row r="1108">
          <cell r="I1108" t="str">
            <v>1418</v>
          </cell>
          <cell r="J1108" t="str">
            <v xml:space="preserve">Training &amp; Conferences </v>
          </cell>
        </row>
        <row r="1109">
          <cell r="I1109" t="str">
            <v>1422</v>
          </cell>
          <cell r="J1109" t="str">
            <v>Hospitality</v>
          </cell>
        </row>
        <row r="1110">
          <cell r="I1110" t="str">
            <v>2004</v>
          </cell>
          <cell r="J1110" t="str">
            <v>New Computers</v>
          </cell>
        </row>
        <row r="1111">
          <cell r="I1111" t="str">
            <v>1502</v>
          </cell>
          <cell r="J1111" t="str">
            <v>Grants to Communities</v>
          </cell>
        </row>
        <row r="1112">
          <cell r="I1112" t="str">
            <v>1001</v>
          </cell>
          <cell r="J1112" t="str">
            <v>Salaries</v>
          </cell>
        </row>
        <row r="1113">
          <cell r="I1113" t="str">
            <v>1005</v>
          </cell>
          <cell r="J1113" t="str">
            <v>Government Contribution  to Retirement Fund</v>
          </cell>
        </row>
        <row r="1114">
          <cell r="I1114" t="str">
            <v>1030</v>
          </cell>
          <cell r="J1114" t="str">
            <v>CEO/Minister Benefits</v>
          </cell>
        </row>
        <row r="1115">
          <cell r="I1115" t="str">
            <v>1301</v>
          </cell>
          <cell r="J1115" t="str">
            <v>Fuel</v>
          </cell>
        </row>
        <row r="1116">
          <cell r="I1116" t="str">
            <v>1308</v>
          </cell>
          <cell r="J1116" t="str">
            <v>Maintenance of Office Equipment</v>
          </cell>
        </row>
        <row r="1117">
          <cell r="I1117" t="str">
            <v>1318</v>
          </cell>
          <cell r="J1117" t="str">
            <v>Maintenance of Buildings &amp; Compounds</v>
          </cell>
        </row>
        <row r="1118">
          <cell r="I1118" t="str">
            <v>1407</v>
          </cell>
          <cell r="J1118" t="str">
            <v xml:space="preserve">Printing </v>
          </cell>
        </row>
        <row r="1119">
          <cell r="I1119" t="str">
            <v>2003</v>
          </cell>
          <cell r="J1119" t="str">
            <v>New Office Equipment</v>
          </cell>
        </row>
        <row r="1120">
          <cell r="I1120" t="str">
            <v>1001</v>
          </cell>
          <cell r="J1120" t="str">
            <v>Salaries</v>
          </cell>
        </row>
        <row r="1121">
          <cell r="I1121" t="str">
            <v>1001</v>
          </cell>
          <cell r="J1121" t="str">
            <v>Salaries</v>
          </cell>
        </row>
        <row r="1122">
          <cell r="I1122" t="str">
            <v>1005</v>
          </cell>
          <cell r="J1122" t="str">
            <v>Government Contribution  to Retirement Fund</v>
          </cell>
        </row>
        <row r="1123">
          <cell r="I1123" t="str">
            <v>1005</v>
          </cell>
          <cell r="J1123" t="str">
            <v>Government Contribution  to Retirement Fund</v>
          </cell>
        </row>
        <row r="1124">
          <cell r="I1124" t="str">
            <v>1030</v>
          </cell>
          <cell r="J1124" t="str">
            <v>CEO/Minister Benefits</v>
          </cell>
        </row>
        <row r="1125">
          <cell r="I1125" t="str">
            <v>1201</v>
          </cell>
          <cell r="J1125" t="str">
            <v>Domestic Travel</v>
          </cell>
        </row>
        <row r="1126">
          <cell r="I1126" t="str">
            <v>1202</v>
          </cell>
          <cell r="J1126" t="str">
            <v>Overseas Travel</v>
          </cell>
        </row>
        <row r="1127">
          <cell r="I1127" t="str">
            <v>1203</v>
          </cell>
          <cell r="J1127" t="str">
            <v>Telecommunication Charge</v>
          </cell>
        </row>
        <row r="1128">
          <cell r="I1128" t="str">
            <v>1205</v>
          </cell>
          <cell r="J1128" t="str">
            <v>Broadcasting</v>
          </cell>
        </row>
        <row r="1129">
          <cell r="I1129" t="str">
            <v>1210</v>
          </cell>
          <cell r="J1129" t="str">
            <v>Email &amp; Internet</v>
          </cell>
        </row>
        <row r="1130">
          <cell r="I1130" t="str">
            <v>1301</v>
          </cell>
          <cell r="J1130" t="str">
            <v>Fuel</v>
          </cell>
        </row>
        <row r="1131">
          <cell r="I1131" t="str">
            <v>1308</v>
          </cell>
          <cell r="J1131" t="str">
            <v>Maintenance of Office Equipment</v>
          </cell>
        </row>
        <row r="1132">
          <cell r="I1132" t="str">
            <v>1318</v>
          </cell>
          <cell r="J1132" t="str">
            <v>Maintenance of Buildings &amp; Compounds</v>
          </cell>
        </row>
        <row r="1133">
          <cell r="I1133" t="str">
            <v>1406</v>
          </cell>
          <cell r="J1133" t="str">
            <v>Office Supplies</v>
          </cell>
        </row>
        <row r="1134">
          <cell r="I1134" t="str">
            <v>1407</v>
          </cell>
          <cell r="J1134" t="str">
            <v xml:space="preserve">Printing </v>
          </cell>
        </row>
        <row r="1135">
          <cell r="I1135" t="str">
            <v>2003</v>
          </cell>
          <cell r="J1135" t="str">
            <v>New Office Equipment</v>
          </cell>
        </row>
        <row r="1136">
          <cell r="I1136" t="str">
            <v>2004</v>
          </cell>
          <cell r="J1136" t="str">
            <v>New Computers</v>
          </cell>
        </row>
        <row r="1137">
          <cell r="I1137" t="str">
            <v>1199</v>
          </cell>
          <cell r="J1137" t="str">
            <v>Contract Labour</v>
          </cell>
        </row>
        <row r="1138">
          <cell r="I1138" t="str">
            <v>1206</v>
          </cell>
          <cell r="J1138" t="str">
            <v>Advertising &amp; Publicity</v>
          </cell>
        </row>
        <row r="1139">
          <cell r="I1139" t="str">
            <v>1401</v>
          </cell>
          <cell r="J1139" t="str">
            <v>Books, Periodicals &amp; Publications</v>
          </cell>
        </row>
        <row r="1140">
          <cell r="I1140" t="str">
            <v>1471</v>
          </cell>
          <cell r="J1140" t="str">
            <v>Meeting Fees</v>
          </cell>
        </row>
        <row r="1141">
          <cell r="I1141" t="str">
            <v>1001</v>
          </cell>
          <cell r="J1141" t="str">
            <v>Salaries</v>
          </cell>
        </row>
        <row r="1142">
          <cell r="I1142" t="str">
            <v>1005</v>
          </cell>
          <cell r="J1142" t="str">
            <v>Government Contribution  to Retirement Fund</v>
          </cell>
        </row>
        <row r="1143">
          <cell r="I1143" t="str">
            <v>1026</v>
          </cell>
          <cell r="J1143" t="str">
            <v>Acting Allowance</v>
          </cell>
        </row>
        <row r="1144">
          <cell r="I1144" t="str">
            <v>1101</v>
          </cell>
          <cell r="J1144" t="str">
            <v>Wages</v>
          </cell>
        </row>
        <row r="1145">
          <cell r="I1145" t="str">
            <v>1110</v>
          </cell>
          <cell r="J1145" t="str">
            <v>Temporary Staff (Delete)</v>
          </cell>
        </row>
        <row r="1146">
          <cell r="I1146" t="str">
            <v>1201</v>
          </cell>
          <cell r="J1146" t="str">
            <v>Domestic Travel</v>
          </cell>
        </row>
        <row r="1147">
          <cell r="I1147" t="str">
            <v>1201</v>
          </cell>
          <cell r="J1147" t="str">
            <v>Domestic Travel</v>
          </cell>
        </row>
        <row r="1148">
          <cell r="I1148" t="str">
            <v>1203</v>
          </cell>
          <cell r="J1148" t="str">
            <v>Telecommunication Charge</v>
          </cell>
        </row>
        <row r="1149">
          <cell r="I1149" t="str">
            <v>1203</v>
          </cell>
          <cell r="J1149" t="str">
            <v>Telecommunication Charge</v>
          </cell>
        </row>
        <row r="1150">
          <cell r="I1150" t="str">
            <v>1206</v>
          </cell>
          <cell r="J1150" t="str">
            <v>Advertising &amp; Publicity</v>
          </cell>
        </row>
        <row r="1151">
          <cell r="I1151" t="str">
            <v>1301</v>
          </cell>
          <cell r="J1151" t="str">
            <v>Fuel</v>
          </cell>
        </row>
        <row r="1152">
          <cell r="I1152" t="str">
            <v>1301</v>
          </cell>
          <cell r="J1152" t="str">
            <v>Fuel</v>
          </cell>
        </row>
        <row r="1153">
          <cell r="I1153" t="str">
            <v>1308</v>
          </cell>
          <cell r="J1153" t="str">
            <v>Maintenance of Office Equipment</v>
          </cell>
        </row>
        <row r="1154">
          <cell r="I1154" t="str">
            <v>1309</v>
          </cell>
          <cell r="J1154" t="str">
            <v>Maintenance of Vehicles</v>
          </cell>
        </row>
        <row r="1155">
          <cell r="I1155" t="str">
            <v>1309</v>
          </cell>
          <cell r="J1155" t="str">
            <v>Maintenance of Vehicles</v>
          </cell>
        </row>
        <row r="1156">
          <cell r="I1156" t="str">
            <v>1312</v>
          </cell>
          <cell r="J1156" t="str">
            <v>Maintenance of Vessels &amp; Aircrafts</v>
          </cell>
        </row>
        <row r="1157">
          <cell r="I1157" t="str">
            <v>1312</v>
          </cell>
          <cell r="J1157" t="str">
            <v>Maintenance of Vessels &amp; Aircrafts</v>
          </cell>
        </row>
        <row r="1158">
          <cell r="I1158" t="str">
            <v>1318</v>
          </cell>
          <cell r="J1158" t="str">
            <v>Maintenance of Buildings &amp; Compounds</v>
          </cell>
        </row>
        <row r="1159">
          <cell r="I1159" t="str">
            <v>1318</v>
          </cell>
          <cell r="J1159" t="str">
            <v>Maintenance of Buildings &amp; Compounds</v>
          </cell>
        </row>
        <row r="1160">
          <cell r="I1160" t="str">
            <v>1346</v>
          </cell>
          <cell r="J1160" t="str">
            <v>Waste Disposal</v>
          </cell>
        </row>
        <row r="1161">
          <cell r="I1161" t="str">
            <v>1363</v>
          </cell>
          <cell r="J1161" t="str">
            <v>Beautification/Landscaping Activities (Delete)</v>
          </cell>
        </row>
        <row r="1162">
          <cell r="I1162" t="str">
            <v>1402</v>
          </cell>
          <cell r="J1162" t="str">
            <v>Electricity</v>
          </cell>
        </row>
        <row r="1163">
          <cell r="I1163" t="str">
            <v>1405</v>
          </cell>
          <cell r="J1163" t="str">
            <v>Water</v>
          </cell>
        </row>
        <row r="1164">
          <cell r="I1164" t="str">
            <v>1405</v>
          </cell>
          <cell r="J1164" t="str">
            <v>Water</v>
          </cell>
        </row>
        <row r="1165">
          <cell r="I1165" t="str">
            <v>1406</v>
          </cell>
          <cell r="J1165" t="str">
            <v>Office Supplies</v>
          </cell>
        </row>
        <row r="1166">
          <cell r="I1166" t="str">
            <v>1406</v>
          </cell>
          <cell r="J1166" t="str">
            <v>Office Supplies</v>
          </cell>
        </row>
        <row r="1167">
          <cell r="I1167" t="str">
            <v>1407</v>
          </cell>
          <cell r="J1167" t="str">
            <v xml:space="preserve">Printing </v>
          </cell>
        </row>
        <row r="1168">
          <cell r="I1168" t="str">
            <v>1407</v>
          </cell>
          <cell r="J1168" t="str">
            <v xml:space="preserve">Printing </v>
          </cell>
        </row>
        <row r="1169">
          <cell r="I1169" t="str">
            <v>1413</v>
          </cell>
          <cell r="J1169" t="str">
            <v>Rental</v>
          </cell>
        </row>
        <row r="1170">
          <cell r="I1170" t="str">
            <v>1416</v>
          </cell>
          <cell r="J1170" t="str">
            <v>Rations &amp; Diets</v>
          </cell>
        </row>
        <row r="1171">
          <cell r="I1171" t="str">
            <v>1422</v>
          </cell>
          <cell r="J1171" t="str">
            <v>Hospitality</v>
          </cell>
        </row>
        <row r="1172">
          <cell r="I1172" t="str">
            <v>1422</v>
          </cell>
          <cell r="J1172" t="str">
            <v>Hospitality</v>
          </cell>
        </row>
        <row r="1173">
          <cell r="I1173" t="str">
            <v>1502</v>
          </cell>
          <cell r="J1173" t="str">
            <v>Grants to Communities</v>
          </cell>
        </row>
        <row r="1174">
          <cell r="I1174" t="str">
            <v>2001</v>
          </cell>
          <cell r="J1174" t="str">
            <v>Renovations</v>
          </cell>
        </row>
        <row r="1175">
          <cell r="I1175" t="str">
            <v>2000</v>
          </cell>
          <cell r="J1175" t="str">
            <v>New Building</v>
          </cell>
        </row>
        <row r="1176">
          <cell r="I1176" t="str">
            <v>1101</v>
          </cell>
          <cell r="J1176" t="str">
            <v>Wages</v>
          </cell>
        </row>
        <row r="1177">
          <cell r="I1177" t="str">
            <v>1418</v>
          </cell>
          <cell r="J1177" t="str">
            <v xml:space="preserve">Training &amp; Conferences </v>
          </cell>
        </row>
        <row r="1178">
          <cell r="I1178" t="str">
            <v>1502</v>
          </cell>
          <cell r="J1178" t="str">
            <v>Grants to Communities</v>
          </cell>
        </row>
        <row r="1179">
          <cell r="I1179" t="str">
            <v>1001</v>
          </cell>
          <cell r="J1179" t="str">
            <v>Salaries</v>
          </cell>
        </row>
        <row r="1180">
          <cell r="I1180" t="str">
            <v>1001</v>
          </cell>
          <cell r="J1180" t="str">
            <v>Salaries</v>
          </cell>
        </row>
        <row r="1181">
          <cell r="I1181" t="str">
            <v>1005</v>
          </cell>
          <cell r="J1181" t="str">
            <v>Government Contribution  to Retirement Fund</v>
          </cell>
        </row>
        <row r="1182">
          <cell r="I1182" t="str">
            <v>1005</v>
          </cell>
          <cell r="J1182" t="str">
            <v>Government Contribution  to Retirement Fund</v>
          </cell>
        </row>
        <row r="1183">
          <cell r="I1183" t="str">
            <v>1026</v>
          </cell>
          <cell r="J1183" t="str">
            <v>Acting Allowance</v>
          </cell>
        </row>
        <row r="1184">
          <cell r="I1184" t="str">
            <v>1101</v>
          </cell>
          <cell r="J1184" t="str">
            <v>Wages</v>
          </cell>
        </row>
        <row r="1185">
          <cell r="I1185" t="str">
            <v>1201</v>
          </cell>
          <cell r="J1185" t="str">
            <v>Domestic Travel</v>
          </cell>
        </row>
        <row r="1186">
          <cell r="I1186" t="str">
            <v>1203</v>
          </cell>
          <cell r="J1186" t="str">
            <v>Telecommunication Charge</v>
          </cell>
        </row>
        <row r="1187">
          <cell r="I1187" t="str">
            <v>1301</v>
          </cell>
          <cell r="J1187" t="str">
            <v>Fuel</v>
          </cell>
        </row>
        <row r="1188">
          <cell r="I1188" t="str">
            <v>1308</v>
          </cell>
          <cell r="J1188" t="str">
            <v>Maintenance of Office Equipment</v>
          </cell>
        </row>
        <row r="1189">
          <cell r="I1189" t="str">
            <v>1309</v>
          </cell>
          <cell r="J1189" t="str">
            <v>Maintenance of Vehicles</v>
          </cell>
        </row>
        <row r="1190">
          <cell r="I1190" t="str">
            <v>1318</v>
          </cell>
          <cell r="J1190" t="str">
            <v>Maintenance of Buildings &amp; Compounds</v>
          </cell>
        </row>
        <row r="1191">
          <cell r="I1191" t="str">
            <v>1346</v>
          </cell>
          <cell r="J1191" t="str">
            <v>Waste Disposal</v>
          </cell>
        </row>
        <row r="1192">
          <cell r="I1192" t="str">
            <v>1363</v>
          </cell>
          <cell r="J1192" t="str">
            <v>Beautification/Landscaping Activities (Delete)</v>
          </cell>
        </row>
        <row r="1193">
          <cell r="I1193" t="str">
            <v>1402</v>
          </cell>
          <cell r="J1193" t="str">
            <v>Electricity</v>
          </cell>
        </row>
        <row r="1194">
          <cell r="I1194" t="str">
            <v>1405</v>
          </cell>
          <cell r="J1194" t="str">
            <v>Water</v>
          </cell>
        </row>
        <row r="1195">
          <cell r="I1195" t="str">
            <v>1406</v>
          </cell>
          <cell r="J1195" t="str">
            <v>Office Supplies</v>
          </cell>
        </row>
        <row r="1196">
          <cell r="I1196" t="str">
            <v>1407</v>
          </cell>
          <cell r="J1196" t="str">
            <v xml:space="preserve">Printing </v>
          </cell>
        </row>
        <row r="1197">
          <cell r="I1197" t="str">
            <v>1407</v>
          </cell>
          <cell r="J1197" t="str">
            <v xml:space="preserve">Printing </v>
          </cell>
        </row>
        <row r="1198">
          <cell r="I1198" t="str">
            <v>2004</v>
          </cell>
          <cell r="J1198" t="str">
            <v>New Computers</v>
          </cell>
        </row>
        <row r="1199">
          <cell r="I1199" t="str">
            <v>1502</v>
          </cell>
          <cell r="J1199" t="str">
            <v>Grants to Communities</v>
          </cell>
        </row>
        <row r="1200">
          <cell r="I1200" t="str">
            <v>1001</v>
          </cell>
          <cell r="J1200" t="str">
            <v>Salaries</v>
          </cell>
        </row>
        <row r="1201">
          <cell r="I1201" t="str">
            <v>1005</v>
          </cell>
          <cell r="J1201" t="str">
            <v>Government Contribution  to Retirement Fund</v>
          </cell>
        </row>
        <row r="1202">
          <cell r="I1202" t="str">
            <v>1201</v>
          </cell>
          <cell r="J1202" t="str">
            <v>Domestic Travel</v>
          </cell>
        </row>
        <row r="1203">
          <cell r="I1203" t="str">
            <v>1202</v>
          </cell>
          <cell r="J1203" t="str">
            <v>Overseas Travel</v>
          </cell>
        </row>
        <row r="1204">
          <cell r="I1204" t="str">
            <v>1205</v>
          </cell>
          <cell r="J1204" t="str">
            <v>Broadcasting</v>
          </cell>
        </row>
        <row r="1205">
          <cell r="I1205" t="str">
            <v>1406</v>
          </cell>
          <cell r="J1205" t="str">
            <v>Office Supplies</v>
          </cell>
        </row>
        <row r="1206">
          <cell r="I1206" t="str">
            <v>1001</v>
          </cell>
          <cell r="J1206" t="str">
            <v>Salaries</v>
          </cell>
        </row>
        <row r="1207">
          <cell r="I1207" t="str">
            <v>1005</v>
          </cell>
          <cell r="J1207" t="str">
            <v>Government Contribution  to Retirement Fund</v>
          </cell>
        </row>
        <row r="1208">
          <cell r="I1208" t="str">
            <v>1026</v>
          </cell>
          <cell r="J1208" t="str">
            <v>Acting Allowance</v>
          </cell>
        </row>
        <row r="1209">
          <cell r="I1209" t="str">
            <v>1028</v>
          </cell>
          <cell r="J1209" t="str">
            <v>Location Allowance</v>
          </cell>
        </row>
        <row r="1210">
          <cell r="I1210" t="str">
            <v>1101</v>
          </cell>
          <cell r="J1210" t="str">
            <v>Wages</v>
          </cell>
        </row>
        <row r="1211">
          <cell r="I1211" t="str">
            <v>1201</v>
          </cell>
          <cell r="J1211" t="str">
            <v>Domestic Travel</v>
          </cell>
        </row>
        <row r="1212">
          <cell r="I1212" t="str">
            <v>1203</v>
          </cell>
          <cell r="J1212" t="str">
            <v>Telecommunication Charge</v>
          </cell>
        </row>
        <row r="1213">
          <cell r="I1213" t="str">
            <v>1301</v>
          </cell>
          <cell r="J1213" t="str">
            <v>Fuel</v>
          </cell>
        </row>
        <row r="1214">
          <cell r="I1214" t="str">
            <v>1308</v>
          </cell>
          <cell r="J1214" t="str">
            <v>Maintenance of Office Equipment</v>
          </cell>
        </row>
        <row r="1215">
          <cell r="I1215" t="str">
            <v>1309</v>
          </cell>
          <cell r="J1215" t="str">
            <v>Maintenance of Vehicles</v>
          </cell>
        </row>
        <row r="1216">
          <cell r="I1216" t="str">
            <v>1318</v>
          </cell>
          <cell r="J1216" t="str">
            <v>Maintenance of Buildings &amp; Compounds</v>
          </cell>
        </row>
        <row r="1217">
          <cell r="I1217" t="str">
            <v>1346</v>
          </cell>
          <cell r="J1217" t="str">
            <v>Waste Disposal</v>
          </cell>
        </row>
        <row r="1218">
          <cell r="I1218" t="str">
            <v>1363</v>
          </cell>
          <cell r="J1218" t="str">
            <v>Beautification/Landscaping Activities (Delete)</v>
          </cell>
        </row>
        <row r="1219">
          <cell r="I1219" t="str">
            <v>1402</v>
          </cell>
          <cell r="J1219" t="str">
            <v>Electricity</v>
          </cell>
        </row>
        <row r="1220">
          <cell r="I1220" t="str">
            <v>1405</v>
          </cell>
          <cell r="J1220" t="str">
            <v>Water</v>
          </cell>
        </row>
        <row r="1221">
          <cell r="I1221" t="str">
            <v>1406</v>
          </cell>
          <cell r="J1221" t="str">
            <v>Office Supplies</v>
          </cell>
        </row>
        <row r="1222">
          <cell r="I1222" t="str">
            <v>1407</v>
          </cell>
          <cell r="J1222" t="str">
            <v xml:space="preserve">Printing </v>
          </cell>
        </row>
        <row r="1223">
          <cell r="I1223" t="str">
            <v>1422</v>
          </cell>
          <cell r="J1223" t="str">
            <v>Hospitality</v>
          </cell>
        </row>
        <row r="1224">
          <cell r="I1224" t="str">
            <v>1502</v>
          </cell>
          <cell r="J1224" t="str">
            <v>Grants to Communities</v>
          </cell>
        </row>
        <row r="1225">
          <cell r="I1225" t="str">
            <v>1001</v>
          </cell>
          <cell r="J1225" t="str">
            <v>Salaries</v>
          </cell>
        </row>
        <row r="1226">
          <cell r="I1226" t="str">
            <v>1001</v>
          </cell>
          <cell r="J1226" t="str">
            <v>Salaries</v>
          </cell>
        </row>
        <row r="1227">
          <cell r="I1227" t="str">
            <v>1005</v>
          </cell>
          <cell r="J1227" t="str">
            <v>Government Contribution  to Retirement Fund</v>
          </cell>
        </row>
        <row r="1228">
          <cell r="I1228" t="str">
            <v>1005</v>
          </cell>
          <cell r="J1228" t="str">
            <v>Government Contribution  to Retirement Fund</v>
          </cell>
        </row>
        <row r="1229">
          <cell r="I1229" t="str">
            <v>1026</v>
          </cell>
          <cell r="J1229" t="str">
            <v>Acting Allowance</v>
          </cell>
        </row>
        <row r="1230">
          <cell r="I1230" t="str">
            <v>1101</v>
          </cell>
          <cell r="J1230" t="str">
            <v>Wages</v>
          </cell>
        </row>
        <row r="1231">
          <cell r="I1231" t="str">
            <v>1201</v>
          </cell>
          <cell r="J1231" t="str">
            <v>Domestic Travel</v>
          </cell>
        </row>
        <row r="1232">
          <cell r="I1232" t="str">
            <v>1201</v>
          </cell>
          <cell r="J1232" t="str">
            <v>Domestic Travel</v>
          </cell>
        </row>
        <row r="1233">
          <cell r="I1233" t="str">
            <v>1202</v>
          </cell>
          <cell r="J1233" t="str">
            <v>Overseas Travel</v>
          </cell>
        </row>
        <row r="1234">
          <cell r="I1234" t="str">
            <v>1206</v>
          </cell>
          <cell r="J1234" t="str">
            <v>Advertising &amp; Publicity</v>
          </cell>
        </row>
        <row r="1235">
          <cell r="I1235" t="str">
            <v>1401</v>
          </cell>
          <cell r="J1235" t="str">
            <v>Books, Periodicals &amp; Publications</v>
          </cell>
        </row>
        <row r="1236">
          <cell r="I1236" t="str">
            <v>1406</v>
          </cell>
          <cell r="J1236" t="str">
            <v>Office Supplies</v>
          </cell>
        </row>
        <row r="1237">
          <cell r="I1237" t="str">
            <v>1407</v>
          </cell>
          <cell r="J1237" t="str">
            <v xml:space="preserve">Printing </v>
          </cell>
        </row>
        <row r="1238">
          <cell r="I1238" t="str">
            <v>1203</v>
          </cell>
          <cell r="J1238" t="str">
            <v>Telecommunication Charge</v>
          </cell>
        </row>
        <row r="1239">
          <cell r="I1239" t="str">
            <v>1301</v>
          </cell>
          <cell r="J1239" t="str">
            <v>Fuel</v>
          </cell>
        </row>
        <row r="1240">
          <cell r="I1240" t="str">
            <v>1308</v>
          </cell>
          <cell r="J1240" t="str">
            <v>Maintenance of Office Equipment</v>
          </cell>
        </row>
        <row r="1241">
          <cell r="I1241" t="str">
            <v>1309</v>
          </cell>
          <cell r="J1241" t="str">
            <v>Maintenance of Vehicles</v>
          </cell>
        </row>
        <row r="1242">
          <cell r="I1242" t="str">
            <v>1318</v>
          </cell>
          <cell r="J1242" t="str">
            <v>Maintenance of Buildings &amp; Compounds</v>
          </cell>
        </row>
        <row r="1243">
          <cell r="I1243" t="str">
            <v>1346</v>
          </cell>
          <cell r="J1243" t="str">
            <v>Waste Disposal</v>
          </cell>
        </row>
        <row r="1244">
          <cell r="I1244" t="str">
            <v>1363</v>
          </cell>
          <cell r="J1244" t="str">
            <v>Beautification/Landscaping Activities (Delete)</v>
          </cell>
        </row>
        <row r="1245">
          <cell r="I1245" t="str">
            <v>1402</v>
          </cell>
          <cell r="J1245" t="str">
            <v>Electricity</v>
          </cell>
        </row>
        <row r="1246">
          <cell r="I1246" t="str">
            <v>1405</v>
          </cell>
          <cell r="J1246" t="str">
            <v>Water</v>
          </cell>
        </row>
        <row r="1247">
          <cell r="I1247" t="str">
            <v>1406</v>
          </cell>
          <cell r="J1247" t="str">
            <v>Office Supplies</v>
          </cell>
        </row>
        <row r="1248">
          <cell r="I1248" t="str">
            <v>1407</v>
          </cell>
          <cell r="J1248" t="str">
            <v xml:space="preserve">Printing </v>
          </cell>
        </row>
        <row r="1249">
          <cell r="I1249" t="str">
            <v>1502</v>
          </cell>
          <cell r="J1249" t="str">
            <v>Grants to Communities</v>
          </cell>
        </row>
        <row r="1250">
          <cell r="I1250" t="str">
            <v>1001</v>
          </cell>
          <cell r="J1250" t="str">
            <v>Salaries</v>
          </cell>
        </row>
        <row r="1251">
          <cell r="I1251" t="str">
            <v>1005</v>
          </cell>
          <cell r="J1251" t="str">
            <v>Government Contribution  to Retirement Fund</v>
          </cell>
        </row>
        <row r="1252">
          <cell r="I1252" t="str">
            <v>1026</v>
          </cell>
          <cell r="J1252" t="str">
            <v>Acting Allowance</v>
          </cell>
        </row>
        <row r="1253">
          <cell r="I1253" t="str">
            <v>1101</v>
          </cell>
          <cell r="J1253" t="str">
            <v>Wages</v>
          </cell>
        </row>
        <row r="1254">
          <cell r="I1254" t="str">
            <v>1201</v>
          </cell>
          <cell r="J1254" t="str">
            <v>Domestic Travel</v>
          </cell>
        </row>
        <row r="1255">
          <cell r="I1255" t="str">
            <v>1203</v>
          </cell>
          <cell r="J1255" t="str">
            <v>Telecommunication Charge</v>
          </cell>
        </row>
        <row r="1256">
          <cell r="I1256" t="str">
            <v>1301</v>
          </cell>
          <cell r="J1256" t="str">
            <v>Fuel</v>
          </cell>
        </row>
        <row r="1257">
          <cell r="I1257" t="str">
            <v>1308</v>
          </cell>
          <cell r="J1257" t="str">
            <v>Maintenance of Office Equipment</v>
          </cell>
        </row>
        <row r="1258">
          <cell r="I1258" t="str">
            <v>1309</v>
          </cell>
          <cell r="J1258" t="str">
            <v>Maintenance of Vehicles</v>
          </cell>
        </row>
        <row r="1259">
          <cell r="I1259" t="str">
            <v>1318</v>
          </cell>
          <cell r="J1259" t="str">
            <v>Maintenance of Buildings &amp; Compounds</v>
          </cell>
        </row>
        <row r="1260">
          <cell r="I1260" t="str">
            <v>1346</v>
          </cell>
          <cell r="J1260" t="str">
            <v>Waste Disposal</v>
          </cell>
        </row>
        <row r="1261">
          <cell r="I1261" t="str">
            <v>1363</v>
          </cell>
          <cell r="J1261" t="str">
            <v>Beautification/Landscaping Activities (Delete)</v>
          </cell>
        </row>
        <row r="1262">
          <cell r="I1262" t="str">
            <v>1402</v>
          </cell>
          <cell r="J1262" t="str">
            <v>Electricity</v>
          </cell>
        </row>
        <row r="1263">
          <cell r="I1263" t="str">
            <v>1405</v>
          </cell>
          <cell r="J1263" t="str">
            <v>Water</v>
          </cell>
        </row>
        <row r="1264">
          <cell r="I1264" t="str">
            <v>1406</v>
          </cell>
          <cell r="J1264" t="str">
            <v>Office Supplies</v>
          </cell>
        </row>
        <row r="1265">
          <cell r="I1265" t="str">
            <v>1407</v>
          </cell>
          <cell r="J1265" t="str">
            <v xml:space="preserve">Printing </v>
          </cell>
        </row>
        <row r="1266">
          <cell r="I1266" t="str">
            <v>1422</v>
          </cell>
          <cell r="J1266" t="str">
            <v>Hospitality</v>
          </cell>
        </row>
        <row r="1267">
          <cell r="I1267" t="str">
            <v>1502</v>
          </cell>
          <cell r="J1267" t="str">
            <v>Grants to Communities</v>
          </cell>
        </row>
        <row r="1268">
          <cell r="I1268" t="str">
            <v>2003</v>
          </cell>
          <cell r="J1268" t="str">
            <v>New Office Equipment</v>
          </cell>
        </row>
        <row r="1269">
          <cell r="I1269" t="str">
            <v>1001</v>
          </cell>
          <cell r="J1269" t="str">
            <v>Salaries</v>
          </cell>
        </row>
        <row r="1270">
          <cell r="I1270" t="str">
            <v>1005</v>
          </cell>
          <cell r="J1270" t="str">
            <v>Government Contribution  to Retirement Fund</v>
          </cell>
        </row>
        <row r="1271">
          <cell r="I1271" t="str">
            <v>1201</v>
          </cell>
          <cell r="J1271" t="str">
            <v>Domestic Travel</v>
          </cell>
        </row>
        <row r="1272">
          <cell r="I1272" t="str">
            <v>1202</v>
          </cell>
          <cell r="J1272" t="str">
            <v>Overseas Travel</v>
          </cell>
        </row>
        <row r="1273">
          <cell r="I1273" t="str">
            <v>1206</v>
          </cell>
          <cell r="J1273" t="str">
            <v>Advertising &amp; Publicity</v>
          </cell>
        </row>
        <row r="1274">
          <cell r="I1274" t="str">
            <v>1401</v>
          </cell>
          <cell r="J1274" t="str">
            <v>Books, Periodicals &amp; Publications</v>
          </cell>
        </row>
        <row r="1275">
          <cell r="I1275" t="str">
            <v>1406</v>
          </cell>
          <cell r="J1275" t="str">
            <v>Office Supplies</v>
          </cell>
        </row>
        <row r="1276">
          <cell r="I1276" t="str">
            <v>1407</v>
          </cell>
          <cell r="J1276" t="str">
            <v xml:space="preserve">Printing </v>
          </cell>
        </row>
        <row r="1277">
          <cell r="I1277" t="str">
            <v>1471</v>
          </cell>
          <cell r="J1277" t="str">
            <v>Meeting Fees</v>
          </cell>
        </row>
        <row r="1278">
          <cell r="I1278" t="str">
            <v>1001</v>
          </cell>
          <cell r="J1278" t="str">
            <v>Salaries</v>
          </cell>
        </row>
        <row r="1279">
          <cell r="I1279" t="str">
            <v>1005</v>
          </cell>
          <cell r="J1279" t="str">
            <v>Government Contribution  to Retirement Fund</v>
          </cell>
        </row>
        <row r="1280">
          <cell r="I1280" t="str">
            <v>1030</v>
          </cell>
          <cell r="J1280" t="str">
            <v>CEO/Minister Benefits</v>
          </cell>
        </row>
        <row r="1281">
          <cell r="I1281" t="str">
            <v>1001</v>
          </cell>
          <cell r="J1281" t="str">
            <v>Salaries</v>
          </cell>
        </row>
        <row r="1282">
          <cell r="I1282" t="str">
            <v>1002</v>
          </cell>
          <cell r="J1282" t="str">
            <v>Overtime</v>
          </cell>
        </row>
        <row r="1283">
          <cell r="I1283" t="str">
            <v>1005</v>
          </cell>
          <cell r="J1283" t="str">
            <v>Government Contribution  to Retirement Fund</v>
          </cell>
        </row>
        <row r="1284">
          <cell r="I1284" t="str">
            <v>1026</v>
          </cell>
          <cell r="J1284" t="str">
            <v>Acting Allowance</v>
          </cell>
        </row>
        <row r="1285">
          <cell r="I1285" t="str">
            <v>1101</v>
          </cell>
          <cell r="J1285" t="str">
            <v>Wages</v>
          </cell>
        </row>
        <row r="1286">
          <cell r="I1286" t="str">
            <v>1201</v>
          </cell>
          <cell r="J1286" t="str">
            <v>Domestic Travel</v>
          </cell>
        </row>
        <row r="1287">
          <cell r="I1287" t="str">
            <v>1202</v>
          </cell>
          <cell r="J1287" t="str">
            <v>Overseas Travel</v>
          </cell>
        </row>
        <row r="1288">
          <cell r="I1288" t="str">
            <v>1203</v>
          </cell>
          <cell r="J1288" t="str">
            <v>Telecommunication Charge</v>
          </cell>
        </row>
        <row r="1289">
          <cell r="I1289" t="str">
            <v>1206</v>
          </cell>
          <cell r="J1289" t="str">
            <v>Advertising &amp; Publicity</v>
          </cell>
        </row>
        <row r="1290">
          <cell r="I1290" t="str">
            <v>1301</v>
          </cell>
          <cell r="J1290" t="str">
            <v>Fuel</v>
          </cell>
        </row>
        <row r="1291">
          <cell r="I1291" t="str">
            <v>1302</v>
          </cell>
          <cell r="J1291" t="str">
            <v>Freight</v>
          </cell>
        </row>
        <row r="1292">
          <cell r="I1292" t="str">
            <v>1308</v>
          </cell>
          <cell r="J1292" t="str">
            <v>Maintenance of Office Equipment</v>
          </cell>
        </row>
        <row r="1293">
          <cell r="I1293" t="str">
            <v>1309</v>
          </cell>
          <cell r="J1293" t="str">
            <v>Maintenance of Vehicles</v>
          </cell>
        </row>
        <row r="1294">
          <cell r="I1294" t="str">
            <v>1318</v>
          </cell>
          <cell r="J1294" t="str">
            <v>Maintenance of Buildings &amp; Compounds</v>
          </cell>
        </row>
        <row r="1295">
          <cell r="I1295" t="str">
            <v>1346</v>
          </cell>
          <cell r="J1295" t="str">
            <v>Waste Disposal</v>
          </cell>
        </row>
        <row r="1296">
          <cell r="I1296" t="str">
            <v>1363</v>
          </cell>
          <cell r="J1296" t="str">
            <v>Beautification/Landscaping Activities (Delete)</v>
          </cell>
        </row>
        <row r="1297">
          <cell r="I1297" t="str">
            <v>1402</v>
          </cell>
          <cell r="J1297" t="str">
            <v>Electricity</v>
          </cell>
        </row>
        <row r="1298">
          <cell r="I1298" t="str">
            <v>1405</v>
          </cell>
          <cell r="J1298" t="str">
            <v>Water</v>
          </cell>
        </row>
        <row r="1299">
          <cell r="I1299" t="str">
            <v>1406</v>
          </cell>
          <cell r="J1299" t="str">
            <v>Office Supplies</v>
          </cell>
        </row>
        <row r="1300">
          <cell r="I1300" t="str">
            <v>1407</v>
          </cell>
          <cell r="J1300" t="str">
            <v xml:space="preserve">Printing </v>
          </cell>
        </row>
        <row r="1301">
          <cell r="I1301" t="str">
            <v>1408</v>
          </cell>
          <cell r="J1301" t="str">
            <v>Uniforms</v>
          </cell>
        </row>
        <row r="1302">
          <cell r="I1302" t="str">
            <v>1418</v>
          </cell>
          <cell r="J1302" t="str">
            <v xml:space="preserve">Training &amp; Conferences </v>
          </cell>
        </row>
        <row r="1303">
          <cell r="I1303" t="str">
            <v>1422</v>
          </cell>
          <cell r="J1303" t="str">
            <v>Hospitality</v>
          </cell>
        </row>
        <row r="1304">
          <cell r="I1304" t="str">
            <v>2004</v>
          </cell>
          <cell r="J1304" t="str">
            <v>New Computers</v>
          </cell>
        </row>
        <row r="1305">
          <cell r="I1305" t="str">
            <v>1502</v>
          </cell>
          <cell r="J1305" t="str">
            <v>Grants to Communities</v>
          </cell>
        </row>
        <row r="1306">
          <cell r="I1306" t="str">
            <v>1101</v>
          </cell>
          <cell r="J1306" t="str">
            <v>Wages</v>
          </cell>
        </row>
        <row r="1307">
          <cell r="I1307" t="str">
            <v>1301</v>
          </cell>
          <cell r="J1307" t="str">
            <v>Fuel</v>
          </cell>
        </row>
        <row r="1308">
          <cell r="I1308" t="str">
            <v>1467</v>
          </cell>
          <cell r="J1308" t="str">
            <v>Construction Materials &amp; Supplies</v>
          </cell>
        </row>
        <row r="1309">
          <cell r="I1309" t="str">
            <v>1448</v>
          </cell>
          <cell r="J1309" t="str">
            <v>Cleaning Supplies</v>
          </cell>
        </row>
        <row r="1310">
          <cell r="I1310" t="str">
            <v>1469</v>
          </cell>
          <cell r="J1310" t="str">
            <v>Contract Service</v>
          </cell>
        </row>
        <row r="1311">
          <cell r="I1311" t="str">
            <v>1001</v>
          </cell>
          <cell r="J1311" t="str">
            <v>Salaries</v>
          </cell>
        </row>
        <row r="1312">
          <cell r="I1312" t="str">
            <v>1005</v>
          </cell>
          <cell r="J1312" t="str">
            <v>Government Contribution  to Retirement Fund</v>
          </cell>
        </row>
        <row r="1313">
          <cell r="I1313" t="str">
            <v>1030</v>
          </cell>
          <cell r="J1313" t="str">
            <v>CEO/Minister Benefits</v>
          </cell>
        </row>
        <row r="1314">
          <cell r="I1314" t="str">
            <v>1001</v>
          </cell>
          <cell r="J1314" t="str">
            <v>Salaries</v>
          </cell>
        </row>
        <row r="1315">
          <cell r="I1315" t="str">
            <v>1002</v>
          </cell>
          <cell r="J1315" t="str">
            <v>Overtime</v>
          </cell>
        </row>
        <row r="1316">
          <cell r="I1316" t="str">
            <v>1005</v>
          </cell>
          <cell r="J1316" t="str">
            <v>Government Contribution  to Retirement Fund</v>
          </cell>
        </row>
        <row r="1317">
          <cell r="I1317" t="str">
            <v>1026</v>
          </cell>
          <cell r="J1317" t="str">
            <v>Acting Allowance</v>
          </cell>
        </row>
        <row r="1318">
          <cell r="I1318" t="str">
            <v>1101</v>
          </cell>
          <cell r="J1318" t="str">
            <v>Wages</v>
          </cell>
        </row>
        <row r="1319">
          <cell r="I1319" t="str">
            <v>1201</v>
          </cell>
          <cell r="J1319" t="str">
            <v>Domestic Travel</v>
          </cell>
        </row>
        <row r="1320">
          <cell r="I1320" t="str">
            <v>1202</v>
          </cell>
          <cell r="J1320" t="str">
            <v>Overseas Travel</v>
          </cell>
        </row>
        <row r="1321">
          <cell r="I1321" t="str">
            <v>1203</v>
          </cell>
          <cell r="J1321" t="str">
            <v>Telecommunication Charge</v>
          </cell>
        </row>
        <row r="1322">
          <cell r="I1322" t="str">
            <v>1206</v>
          </cell>
          <cell r="J1322" t="str">
            <v>Advertising &amp; Publicity</v>
          </cell>
        </row>
        <row r="1323">
          <cell r="I1323" t="str">
            <v>1301</v>
          </cell>
          <cell r="J1323" t="str">
            <v>Fuel</v>
          </cell>
        </row>
        <row r="1324">
          <cell r="I1324" t="str">
            <v>1308</v>
          </cell>
          <cell r="J1324" t="str">
            <v>Maintenance of Office Equipment</v>
          </cell>
        </row>
        <row r="1325">
          <cell r="I1325" t="str">
            <v>1309</v>
          </cell>
          <cell r="J1325" t="str">
            <v>Maintenance of Vehicles</v>
          </cell>
        </row>
        <row r="1326">
          <cell r="I1326" t="str">
            <v>1312</v>
          </cell>
          <cell r="J1326" t="str">
            <v>Maintenance of Vessels &amp; Aircrafts</v>
          </cell>
        </row>
        <row r="1327">
          <cell r="I1327" t="str">
            <v>1318</v>
          </cell>
          <cell r="J1327" t="str">
            <v>Maintenance of Buildings &amp; Compounds</v>
          </cell>
        </row>
        <row r="1328">
          <cell r="I1328" t="str">
            <v>1346</v>
          </cell>
          <cell r="J1328" t="str">
            <v>Waste Disposal</v>
          </cell>
        </row>
        <row r="1329">
          <cell r="I1329" t="str">
            <v>1363</v>
          </cell>
          <cell r="J1329" t="str">
            <v>Beautification/Landscaping Activities (Delete)</v>
          </cell>
        </row>
        <row r="1330">
          <cell r="I1330" t="str">
            <v>1402</v>
          </cell>
          <cell r="J1330" t="str">
            <v>Electricity</v>
          </cell>
        </row>
        <row r="1331">
          <cell r="I1331" t="str">
            <v>1405</v>
          </cell>
          <cell r="J1331" t="str">
            <v>Water</v>
          </cell>
        </row>
        <row r="1332">
          <cell r="I1332" t="str">
            <v>1406</v>
          </cell>
          <cell r="J1332" t="str">
            <v>Office Supplies</v>
          </cell>
        </row>
        <row r="1333">
          <cell r="I1333" t="str">
            <v>1407</v>
          </cell>
          <cell r="J1333" t="str">
            <v xml:space="preserve">Printing </v>
          </cell>
        </row>
        <row r="1334">
          <cell r="I1334" t="str">
            <v>1413</v>
          </cell>
          <cell r="J1334" t="str">
            <v>Rental</v>
          </cell>
        </row>
        <row r="1335">
          <cell r="I1335" t="str">
            <v>1416</v>
          </cell>
          <cell r="J1335" t="str">
            <v>Rations &amp; Diets</v>
          </cell>
        </row>
        <row r="1336">
          <cell r="I1336" t="str">
            <v>1422</v>
          </cell>
          <cell r="J1336" t="str">
            <v>Hospitality</v>
          </cell>
        </row>
        <row r="1337">
          <cell r="I1337" t="str">
            <v>1502</v>
          </cell>
          <cell r="J1337" t="str">
            <v>Grants to Communities</v>
          </cell>
        </row>
        <row r="1338">
          <cell r="I1338" t="str">
            <v>1516</v>
          </cell>
          <cell r="J1338" t="str">
            <v>Grant</v>
          </cell>
        </row>
        <row r="1339">
          <cell r="I1339" t="str">
            <v>2003</v>
          </cell>
          <cell r="J1339" t="str">
            <v>New Office Equipment</v>
          </cell>
        </row>
        <row r="1340">
          <cell r="I1340" t="str">
            <v>2004</v>
          </cell>
          <cell r="J1340" t="str">
            <v>New Computers</v>
          </cell>
        </row>
        <row r="1341">
          <cell r="I1341" t="str">
            <v>1101</v>
          </cell>
          <cell r="J1341" t="str">
            <v>Wages</v>
          </cell>
        </row>
        <row r="1342">
          <cell r="I1342" t="str">
            <v>1418</v>
          </cell>
          <cell r="J1342" t="str">
            <v xml:space="preserve">Training &amp; Conferences </v>
          </cell>
        </row>
        <row r="1343">
          <cell r="I1343" t="str">
            <v>1502</v>
          </cell>
          <cell r="J1343" t="str">
            <v>Grants to Communities</v>
          </cell>
        </row>
        <row r="1344">
          <cell r="I1344" t="str">
            <v>1301</v>
          </cell>
          <cell r="J1344" t="str">
            <v>Fuel</v>
          </cell>
        </row>
        <row r="1345">
          <cell r="I1345" t="str">
            <v>1467</v>
          </cell>
          <cell r="J1345" t="str">
            <v>Construction Materials &amp; Supplies</v>
          </cell>
        </row>
        <row r="1346">
          <cell r="I1346" t="str">
            <v>1448</v>
          </cell>
          <cell r="J1346" t="str">
            <v>Cleaning Supplies</v>
          </cell>
        </row>
        <row r="1347">
          <cell r="I1347" t="str">
            <v>1469</v>
          </cell>
          <cell r="J1347" t="str">
            <v>Contract Service</v>
          </cell>
        </row>
        <row r="1348">
          <cell r="I1348" t="str">
            <v>1001</v>
          </cell>
          <cell r="J1348" t="str">
            <v>Salaries</v>
          </cell>
        </row>
        <row r="1349">
          <cell r="I1349" t="str">
            <v>1005</v>
          </cell>
          <cell r="J1349" t="str">
            <v>Government Contribution  to Retirement Fund</v>
          </cell>
        </row>
        <row r="1350">
          <cell r="I1350" t="str">
            <v>1026</v>
          </cell>
          <cell r="J1350" t="str">
            <v>Acting Allowance</v>
          </cell>
        </row>
        <row r="1351">
          <cell r="I1351" t="str">
            <v>1101</v>
          </cell>
          <cell r="J1351" t="str">
            <v>Wages</v>
          </cell>
        </row>
        <row r="1352">
          <cell r="I1352" t="str">
            <v>1201</v>
          </cell>
          <cell r="J1352" t="str">
            <v>Domestic Travel</v>
          </cell>
        </row>
        <row r="1353">
          <cell r="I1353" t="str">
            <v>1203</v>
          </cell>
          <cell r="J1353" t="str">
            <v>Telecommunication Charge</v>
          </cell>
        </row>
        <row r="1354">
          <cell r="I1354" t="str">
            <v>1301</v>
          </cell>
          <cell r="J1354" t="str">
            <v>Fuel</v>
          </cell>
        </row>
        <row r="1355">
          <cell r="I1355" t="str">
            <v>1308</v>
          </cell>
          <cell r="J1355" t="str">
            <v>Maintenance of Office Equipment</v>
          </cell>
        </row>
        <row r="1356">
          <cell r="I1356" t="str">
            <v>1309</v>
          </cell>
          <cell r="J1356" t="str">
            <v>Maintenance of Vehicles</v>
          </cell>
        </row>
        <row r="1357">
          <cell r="I1357" t="str">
            <v>1318</v>
          </cell>
          <cell r="J1357" t="str">
            <v>Maintenance of Buildings &amp; Compounds</v>
          </cell>
        </row>
        <row r="1358">
          <cell r="I1358" t="str">
            <v>1346</v>
          </cell>
          <cell r="J1358" t="str">
            <v>Waste Disposal</v>
          </cell>
        </row>
        <row r="1359">
          <cell r="I1359" t="str">
            <v>1363</v>
          </cell>
          <cell r="J1359" t="str">
            <v>Beautification/Landscaping Activities (Delete)</v>
          </cell>
        </row>
        <row r="1360">
          <cell r="I1360" t="str">
            <v>1402</v>
          </cell>
          <cell r="J1360" t="str">
            <v>Electricity</v>
          </cell>
        </row>
        <row r="1361">
          <cell r="I1361" t="str">
            <v>1405</v>
          </cell>
          <cell r="J1361" t="str">
            <v>Water</v>
          </cell>
        </row>
        <row r="1362">
          <cell r="I1362" t="str">
            <v>1406</v>
          </cell>
          <cell r="J1362" t="str">
            <v>Office Supplies</v>
          </cell>
        </row>
        <row r="1363">
          <cell r="I1363" t="str">
            <v>1407</v>
          </cell>
          <cell r="J1363" t="str">
            <v xml:space="preserve">Printing </v>
          </cell>
        </row>
        <row r="1364">
          <cell r="I1364" t="str">
            <v>1502</v>
          </cell>
          <cell r="J1364" t="str">
            <v>Grants to Communities</v>
          </cell>
        </row>
        <row r="1365">
          <cell r="I1365" t="str">
            <v>2000</v>
          </cell>
          <cell r="J1365" t="str">
            <v>New Building</v>
          </cell>
        </row>
        <row r="1366">
          <cell r="I1366" t="str">
            <v>1301</v>
          </cell>
          <cell r="J1366" t="str">
            <v>Fuel</v>
          </cell>
        </row>
        <row r="1367">
          <cell r="I1367" t="str">
            <v>1467</v>
          </cell>
          <cell r="J1367" t="str">
            <v>Construction Materials &amp; Supplies</v>
          </cell>
        </row>
        <row r="1368">
          <cell r="I1368" t="str">
            <v>1448</v>
          </cell>
          <cell r="J1368" t="str">
            <v>Cleaning Supplies</v>
          </cell>
        </row>
        <row r="1369">
          <cell r="I1369" t="str">
            <v>1469</v>
          </cell>
          <cell r="J1369" t="str">
            <v>Contract Service</v>
          </cell>
        </row>
        <row r="1370">
          <cell r="I1370" t="str">
            <v>1001</v>
          </cell>
          <cell r="J1370" t="str">
            <v>Salaries</v>
          </cell>
        </row>
        <row r="1371">
          <cell r="I1371" t="str">
            <v>1005</v>
          </cell>
          <cell r="J1371" t="str">
            <v>Government Contribution  to Retirement Fund</v>
          </cell>
        </row>
        <row r="1372">
          <cell r="I1372" t="str">
            <v>1026</v>
          </cell>
          <cell r="J1372" t="str">
            <v>Acting Allowance</v>
          </cell>
        </row>
        <row r="1373">
          <cell r="I1373" t="str">
            <v>1028</v>
          </cell>
          <cell r="J1373" t="str">
            <v>Location Allowance</v>
          </cell>
        </row>
        <row r="1374">
          <cell r="I1374" t="str">
            <v>1101</v>
          </cell>
          <cell r="J1374" t="str">
            <v>Wages</v>
          </cell>
        </row>
        <row r="1375">
          <cell r="I1375" t="str">
            <v>1201</v>
          </cell>
          <cell r="J1375" t="str">
            <v>Domestic Travel</v>
          </cell>
        </row>
        <row r="1376">
          <cell r="I1376" t="str">
            <v>1203</v>
          </cell>
          <cell r="J1376" t="str">
            <v>Telecommunication Charge</v>
          </cell>
        </row>
        <row r="1377">
          <cell r="I1377" t="str">
            <v>1301</v>
          </cell>
          <cell r="J1377" t="str">
            <v>Fuel</v>
          </cell>
        </row>
        <row r="1378">
          <cell r="I1378" t="str">
            <v>1308</v>
          </cell>
          <cell r="J1378" t="str">
            <v>Maintenance of Office Equipment</v>
          </cell>
        </row>
        <row r="1379">
          <cell r="I1379" t="str">
            <v>1309</v>
          </cell>
          <cell r="J1379" t="str">
            <v>Maintenance of Vehicles</v>
          </cell>
        </row>
        <row r="1380">
          <cell r="I1380" t="str">
            <v>1318</v>
          </cell>
          <cell r="J1380" t="str">
            <v>Maintenance of Buildings &amp; Compounds</v>
          </cell>
        </row>
        <row r="1381">
          <cell r="I1381" t="str">
            <v>1346</v>
          </cell>
          <cell r="J1381" t="str">
            <v>Waste Disposal</v>
          </cell>
        </row>
        <row r="1382">
          <cell r="I1382" t="str">
            <v>1363</v>
          </cell>
          <cell r="J1382" t="str">
            <v>Beautification/Landscaping Activities (Delete)</v>
          </cell>
        </row>
        <row r="1383">
          <cell r="I1383" t="str">
            <v>1402</v>
          </cell>
          <cell r="J1383" t="str">
            <v>Electricity</v>
          </cell>
        </row>
        <row r="1384">
          <cell r="I1384" t="str">
            <v>1405</v>
          </cell>
          <cell r="J1384" t="str">
            <v>Water</v>
          </cell>
        </row>
        <row r="1385">
          <cell r="I1385" t="str">
            <v>1406</v>
          </cell>
          <cell r="J1385" t="str">
            <v>Office Supplies</v>
          </cell>
        </row>
        <row r="1386">
          <cell r="I1386" t="str">
            <v>1407</v>
          </cell>
          <cell r="J1386" t="str">
            <v xml:space="preserve">Printing </v>
          </cell>
        </row>
        <row r="1387">
          <cell r="I1387" t="str">
            <v>1422</v>
          </cell>
          <cell r="J1387" t="str">
            <v>Hospitality</v>
          </cell>
        </row>
        <row r="1388">
          <cell r="I1388" t="str">
            <v>1502</v>
          </cell>
          <cell r="J1388" t="str">
            <v>Grants to Communities</v>
          </cell>
        </row>
        <row r="1389">
          <cell r="I1389" t="str">
            <v>1301</v>
          </cell>
          <cell r="J1389" t="str">
            <v>Fuel</v>
          </cell>
        </row>
        <row r="1390">
          <cell r="I1390" t="str">
            <v>1467</v>
          </cell>
          <cell r="J1390" t="str">
            <v>Construction Materials &amp; Supplies</v>
          </cell>
        </row>
        <row r="1391">
          <cell r="I1391" t="str">
            <v>1448</v>
          </cell>
          <cell r="J1391" t="str">
            <v>Cleaning Supplies</v>
          </cell>
        </row>
        <row r="1392">
          <cell r="I1392" t="str">
            <v>1469</v>
          </cell>
          <cell r="J1392" t="str">
            <v>Contract Service</v>
          </cell>
        </row>
        <row r="1393">
          <cell r="I1393" t="str">
            <v>1001</v>
          </cell>
          <cell r="J1393" t="str">
            <v>Salaries</v>
          </cell>
        </row>
        <row r="1394">
          <cell r="I1394" t="str">
            <v>1005</v>
          </cell>
          <cell r="J1394" t="str">
            <v>Government Contribution  to Retirement Fund</v>
          </cell>
        </row>
        <row r="1395">
          <cell r="I1395" t="str">
            <v>1026</v>
          </cell>
          <cell r="J1395" t="str">
            <v>Acting Allowance</v>
          </cell>
        </row>
        <row r="1396">
          <cell r="I1396" t="str">
            <v>1101</v>
          </cell>
          <cell r="J1396" t="str">
            <v>Wages</v>
          </cell>
        </row>
        <row r="1397">
          <cell r="I1397" t="str">
            <v>1201</v>
          </cell>
          <cell r="J1397" t="str">
            <v>Domestic Travel</v>
          </cell>
        </row>
        <row r="1398">
          <cell r="I1398" t="str">
            <v>1203</v>
          </cell>
          <cell r="J1398" t="str">
            <v>Telecommunication Charge</v>
          </cell>
        </row>
        <row r="1399">
          <cell r="I1399" t="str">
            <v>1301</v>
          </cell>
          <cell r="J1399" t="str">
            <v>Fuel</v>
          </cell>
        </row>
        <row r="1400">
          <cell r="I1400" t="str">
            <v>1308</v>
          </cell>
          <cell r="J1400" t="str">
            <v>Maintenance of Office Equipment</v>
          </cell>
        </row>
        <row r="1401">
          <cell r="I1401" t="str">
            <v>1309</v>
          </cell>
          <cell r="J1401" t="str">
            <v>Maintenance of Vehicles</v>
          </cell>
        </row>
        <row r="1402">
          <cell r="I1402" t="str">
            <v>1318</v>
          </cell>
          <cell r="J1402" t="str">
            <v>Maintenance of Buildings &amp; Compounds</v>
          </cell>
        </row>
        <row r="1403">
          <cell r="I1403" t="str">
            <v>1346</v>
          </cell>
          <cell r="J1403" t="str">
            <v>Waste Disposal</v>
          </cell>
        </row>
        <row r="1404">
          <cell r="I1404" t="str">
            <v>1363</v>
          </cell>
          <cell r="J1404" t="str">
            <v>Beautification/Landscaping Activities (Delete)</v>
          </cell>
        </row>
        <row r="1405">
          <cell r="I1405" t="str">
            <v>1402</v>
          </cell>
          <cell r="J1405" t="str">
            <v>Electricity</v>
          </cell>
        </row>
        <row r="1406">
          <cell r="I1406" t="str">
            <v>1405</v>
          </cell>
          <cell r="J1406" t="str">
            <v>Water</v>
          </cell>
        </row>
        <row r="1407">
          <cell r="I1407" t="str">
            <v>1406</v>
          </cell>
          <cell r="J1407" t="str">
            <v>Office Supplies</v>
          </cell>
        </row>
        <row r="1408">
          <cell r="I1408" t="str">
            <v>1407</v>
          </cell>
          <cell r="J1408" t="str">
            <v xml:space="preserve">Printing </v>
          </cell>
        </row>
        <row r="1409">
          <cell r="I1409" t="str">
            <v>1422</v>
          </cell>
          <cell r="J1409" t="str">
            <v>Hospitality</v>
          </cell>
        </row>
        <row r="1410">
          <cell r="I1410" t="str">
            <v>1502</v>
          </cell>
          <cell r="J1410" t="str">
            <v>Grants to Communities</v>
          </cell>
        </row>
        <row r="1411">
          <cell r="I1411" t="str">
            <v>2003</v>
          </cell>
          <cell r="J1411" t="str">
            <v>New Office Equipment</v>
          </cell>
        </row>
        <row r="1412">
          <cell r="I1412" t="str">
            <v>1301</v>
          </cell>
          <cell r="J1412" t="str">
            <v>Fuel</v>
          </cell>
        </row>
        <row r="1413">
          <cell r="I1413" t="str">
            <v>1467</v>
          </cell>
          <cell r="J1413" t="str">
            <v>Construction Materials &amp; Supplies</v>
          </cell>
        </row>
        <row r="1414">
          <cell r="I1414" t="str">
            <v>1448</v>
          </cell>
          <cell r="J1414" t="str">
            <v>Cleaning Supplies</v>
          </cell>
        </row>
        <row r="1415">
          <cell r="I1415" t="str">
            <v>1469</v>
          </cell>
          <cell r="J1415" t="str">
            <v>Contract Service</v>
          </cell>
        </row>
        <row r="1416">
          <cell r="I1416" t="str">
            <v>2005</v>
          </cell>
          <cell r="J1416" t="str">
            <v>New Vehicles</v>
          </cell>
        </row>
        <row r="1417">
          <cell r="I1417" t="str">
            <v>1001</v>
          </cell>
          <cell r="J1417" t="str">
            <v>Salaries</v>
          </cell>
        </row>
        <row r="1418">
          <cell r="I1418" t="str">
            <v>1002</v>
          </cell>
          <cell r="J1418" t="str">
            <v>Overtime</v>
          </cell>
        </row>
        <row r="1419">
          <cell r="I1419" t="str">
            <v>1005</v>
          </cell>
          <cell r="J1419" t="str">
            <v>Government Contribution  to Retirement Fund</v>
          </cell>
        </row>
        <row r="1420">
          <cell r="I1420" t="str">
            <v>1026</v>
          </cell>
          <cell r="J1420" t="str">
            <v>Acting Allowance</v>
          </cell>
        </row>
        <row r="1421">
          <cell r="I1421" t="str">
            <v>1030</v>
          </cell>
          <cell r="J1421" t="str">
            <v>CEO/Minister Benefits</v>
          </cell>
        </row>
        <row r="1422">
          <cell r="I1422" t="str">
            <v>1199</v>
          </cell>
          <cell r="J1422" t="str">
            <v>Contract Labour</v>
          </cell>
        </row>
        <row r="1423">
          <cell r="I1423" t="str">
            <v>1201</v>
          </cell>
          <cell r="J1423" t="str">
            <v>Domestic Travel</v>
          </cell>
        </row>
        <row r="1424">
          <cell r="I1424" t="str">
            <v>1202</v>
          </cell>
          <cell r="J1424" t="str">
            <v>Overseas Travel</v>
          </cell>
        </row>
        <row r="1425">
          <cell r="I1425" t="str">
            <v>1203</v>
          </cell>
          <cell r="J1425" t="str">
            <v>Telecommunication Charge</v>
          </cell>
        </row>
        <row r="1426">
          <cell r="I1426" t="str">
            <v>1204</v>
          </cell>
          <cell r="J1426" t="str">
            <v>Postal Charges</v>
          </cell>
        </row>
        <row r="1427">
          <cell r="I1427" t="str">
            <v>1301</v>
          </cell>
          <cell r="J1427" t="str">
            <v>Fuel</v>
          </cell>
        </row>
        <row r="1428">
          <cell r="I1428" t="str">
            <v>1309</v>
          </cell>
          <cell r="J1428" t="str">
            <v>Maintenance of Vehicles</v>
          </cell>
        </row>
        <row r="1429">
          <cell r="I1429" t="str">
            <v>1406</v>
          </cell>
          <cell r="J1429" t="str">
            <v>Office Supplies</v>
          </cell>
        </row>
        <row r="1430">
          <cell r="I1430" t="str">
            <v>1407</v>
          </cell>
          <cell r="J1430" t="str">
            <v xml:space="preserve">Printing </v>
          </cell>
        </row>
        <row r="1431">
          <cell r="I1431" t="str">
            <v>1408</v>
          </cell>
          <cell r="J1431" t="str">
            <v>Uniforms</v>
          </cell>
        </row>
        <row r="1432">
          <cell r="I1432" t="str">
            <v>1418</v>
          </cell>
          <cell r="J1432" t="str">
            <v xml:space="preserve">Training &amp; Conferences </v>
          </cell>
        </row>
        <row r="1433">
          <cell r="I1433" t="str">
            <v>1422</v>
          </cell>
          <cell r="J1433" t="str">
            <v>Hospitality</v>
          </cell>
        </row>
        <row r="1434">
          <cell r="I1434" t="str">
            <v>1427</v>
          </cell>
          <cell r="J1434" t="str">
            <v>Catering/Refreshment</v>
          </cell>
        </row>
        <row r="1435">
          <cell r="I1435" t="str">
            <v>1450</v>
          </cell>
          <cell r="J1435" t="str">
            <v>Computer Supplies</v>
          </cell>
        </row>
        <row r="1436">
          <cell r="I1436" t="str">
            <v>2003</v>
          </cell>
          <cell r="J1436" t="str">
            <v>New Office Equipment</v>
          </cell>
        </row>
        <row r="1437">
          <cell r="I1437" t="str">
            <v>2004</v>
          </cell>
          <cell r="J1437" t="str">
            <v>New Computers</v>
          </cell>
        </row>
        <row r="1438">
          <cell r="I1438" t="str">
            <v>1001</v>
          </cell>
          <cell r="J1438" t="str">
            <v>Salaries</v>
          </cell>
        </row>
        <row r="1439">
          <cell r="I1439" t="str">
            <v>1002</v>
          </cell>
          <cell r="J1439" t="str">
            <v>Overtime</v>
          </cell>
        </row>
        <row r="1440">
          <cell r="I1440" t="str">
            <v>1005</v>
          </cell>
          <cell r="J1440" t="str">
            <v>Government Contribution  to Retirement Fund</v>
          </cell>
        </row>
        <row r="1441">
          <cell r="I1441" t="str">
            <v>1026</v>
          </cell>
          <cell r="J1441" t="str">
            <v>Acting Allowance</v>
          </cell>
        </row>
        <row r="1442">
          <cell r="I1442" t="str">
            <v>1030</v>
          </cell>
          <cell r="J1442" t="str">
            <v>CEO/Minister Benefits</v>
          </cell>
        </row>
        <row r="1443">
          <cell r="I1443" t="str">
            <v>1201</v>
          </cell>
          <cell r="J1443" t="str">
            <v>Domestic Travel</v>
          </cell>
        </row>
        <row r="1444">
          <cell r="I1444" t="str">
            <v>1202</v>
          </cell>
          <cell r="J1444" t="str">
            <v>Overseas Travel</v>
          </cell>
        </row>
        <row r="1445">
          <cell r="I1445" t="str">
            <v>1301</v>
          </cell>
          <cell r="J1445" t="str">
            <v>Fuel</v>
          </cell>
        </row>
        <row r="1446">
          <cell r="I1446" t="str">
            <v>1309</v>
          </cell>
          <cell r="J1446" t="str">
            <v>Maintenance of Vehicles</v>
          </cell>
        </row>
        <row r="1447">
          <cell r="I1447" t="str">
            <v>1407</v>
          </cell>
          <cell r="J1447" t="str">
            <v xml:space="preserve">Printing </v>
          </cell>
        </row>
        <row r="1448">
          <cell r="I1448" t="str">
            <v>1418</v>
          </cell>
          <cell r="J1448" t="str">
            <v xml:space="preserve">Training &amp; Conferences </v>
          </cell>
        </row>
        <row r="1449">
          <cell r="I1449" t="str">
            <v>1422</v>
          </cell>
          <cell r="J1449" t="str">
            <v>Hospitality</v>
          </cell>
        </row>
        <row r="1450">
          <cell r="I1450" t="str">
            <v>1427</v>
          </cell>
          <cell r="J1450" t="str">
            <v>Catering/Refreshment</v>
          </cell>
        </row>
        <row r="1451">
          <cell r="I1451" t="str">
            <v>1428</v>
          </cell>
          <cell r="J1451" t="str">
            <v>Entertainment Fees</v>
          </cell>
        </row>
        <row r="1452">
          <cell r="I1452" t="str">
            <v>1450</v>
          </cell>
          <cell r="J1452" t="str">
            <v>Computer Supplies</v>
          </cell>
        </row>
        <row r="1453">
          <cell r="I1453" t="str">
            <v>2003</v>
          </cell>
          <cell r="J1453" t="str">
            <v>New Office Equipment</v>
          </cell>
        </row>
        <row r="1454">
          <cell r="I1454" t="str">
            <v>2004</v>
          </cell>
          <cell r="J1454" t="str">
            <v>New Computers</v>
          </cell>
        </row>
        <row r="1455">
          <cell r="I1455" t="str">
            <v>1001</v>
          </cell>
          <cell r="J1455" t="str">
            <v>Salaries</v>
          </cell>
        </row>
        <row r="1456">
          <cell r="I1456" t="str">
            <v>1002</v>
          </cell>
          <cell r="J1456" t="str">
            <v>Overtime</v>
          </cell>
        </row>
        <row r="1457">
          <cell r="I1457" t="str">
            <v>1005</v>
          </cell>
          <cell r="J1457" t="str">
            <v>Government Contribution  to Retirement Fund</v>
          </cell>
        </row>
        <row r="1458">
          <cell r="I1458" t="str">
            <v>1026</v>
          </cell>
          <cell r="J1458" t="str">
            <v>Acting Allowance</v>
          </cell>
        </row>
        <row r="1459">
          <cell r="I1459" t="str">
            <v>1201</v>
          </cell>
          <cell r="J1459" t="str">
            <v>Domestic Travel</v>
          </cell>
        </row>
        <row r="1460">
          <cell r="I1460" t="str">
            <v>1202</v>
          </cell>
          <cell r="J1460" t="str">
            <v>Overseas Travel</v>
          </cell>
        </row>
        <row r="1461">
          <cell r="I1461" t="str">
            <v>1406</v>
          </cell>
          <cell r="J1461" t="str">
            <v>Office Supplies</v>
          </cell>
        </row>
        <row r="1462">
          <cell r="I1462" t="str">
            <v>1407</v>
          </cell>
          <cell r="J1462" t="str">
            <v xml:space="preserve">Printing </v>
          </cell>
        </row>
        <row r="1463">
          <cell r="I1463" t="str">
            <v>1450</v>
          </cell>
          <cell r="J1463" t="str">
            <v>Computer Supplies</v>
          </cell>
        </row>
        <row r="1464">
          <cell r="I1464" t="str">
            <v>1418</v>
          </cell>
          <cell r="J1464" t="str">
            <v xml:space="preserve">Training &amp; Conferences </v>
          </cell>
        </row>
        <row r="1465">
          <cell r="I1465" t="str">
            <v>2003</v>
          </cell>
          <cell r="J1465" t="str">
            <v>New Office Equipment</v>
          </cell>
        </row>
        <row r="1466">
          <cell r="I1466" t="str">
            <v>2004</v>
          </cell>
          <cell r="J1466" t="str">
            <v>New Computers</v>
          </cell>
        </row>
        <row r="1467">
          <cell r="I1467" t="str">
            <v>1001</v>
          </cell>
          <cell r="J1467" t="str">
            <v>Salaries</v>
          </cell>
        </row>
        <row r="1468">
          <cell r="I1468" t="str">
            <v>1002</v>
          </cell>
          <cell r="J1468" t="str">
            <v>Overtime</v>
          </cell>
        </row>
        <row r="1469">
          <cell r="I1469" t="str">
            <v>1005</v>
          </cell>
          <cell r="J1469" t="str">
            <v>Government Contribution  to Retirement Fund</v>
          </cell>
        </row>
        <row r="1470">
          <cell r="I1470" t="str">
            <v>1026</v>
          </cell>
          <cell r="J1470" t="str">
            <v>Acting Allowance</v>
          </cell>
        </row>
        <row r="1471">
          <cell r="I1471" t="str">
            <v>1199</v>
          </cell>
          <cell r="J1471" t="str">
            <v>Contract Labour</v>
          </cell>
        </row>
        <row r="1472">
          <cell r="I1472" t="str">
            <v>1201</v>
          </cell>
          <cell r="J1472" t="str">
            <v>Domestic Travel</v>
          </cell>
        </row>
        <row r="1473">
          <cell r="I1473" t="str">
            <v>1202</v>
          </cell>
          <cell r="J1473" t="str">
            <v>Overseas Travel</v>
          </cell>
        </row>
        <row r="1474">
          <cell r="I1474" t="str">
            <v>1203</v>
          </cell>
          <cell r="J1474" t="str">
            <v>Telecommunication Charge</v>
          </cell>
        </row>
        <row r="1475">
          <cell r="I1475" t="str">
            <v>1204</v>
          </cell>
          <cell r="J1475" t="str">
            <v>Postal Charges</v>
          </cell>
        </row>
        <row r="1476">
          <cell r="I1476" t="str">
            <v>1205</v>
          </cell>
          <cell r="J1476" t="str">
            <v>Broadcasting</v>
          </cell>
        </row>
        <row r="1477">
          <cell r="I1477" t="str">
            <v>1206</v>
          </cell>
          <cell r="J1477" t="str">
            <v>Advertising &amp; Publicity</v>
          </cell>
        </row>
        <row r="1478">
          <cell r="I1478" t="str">
            <v>1210</v>
          </cell>
          <cell r="J1478" t="str">
            <v>Email &amp; Internet</v>
          </cell>
        </row>
        <row r="1479">
          <cell r="I1479" t="str">
            <v>1301</v>
          </cell>
          <cell r="J1479" t="str">
            <v>Fuel</v>
          </cell>
        </row>
        <row r="1480">
          <cell r="I1480" t="str">
            <v>1302</v>
          </cell>
          <cell r="J1480" t="str">
            <v>Freight</v>
          </cell>
        </row>
        <row r="1481">
          <cell r="I1481" t="str">
            <v>1308</v>
          </cell>
          <cell r="J1481" t="str">
            <v>Maintenance of Office Equipment</v>
          </cell>
        </row>
        <row r="1482">
          <cell r="I1482" t="str">
            <v>1309</v>
          </cell>
          <cell r="J1482" t="str">
            <v>Maintenance of Vehicles</v>
          </cell>
        </row>
        <row r="1483">
          <cell r="I1483" t="str">
            <v>1318</v>
          </cell>
          <cell r="J1483" t="str">
            <v>Maintenance of Buildings &amp; Compounds</v>
          </cell>
        </row>
        <row r="1484">
          <cell r="I1484" t="str">
            <v>1402</v>
          </cell>
          <cell r="J1484" t="str">
            <v>Electricity</v>
          </cell>
        </row>
        <row r="1485">
          <cell r="I1485" t="str">
            <v>1405</v>
          </cell>
          <cell r="J1485" t="str">
            <v>Water</v>
          </cell>
        </row>
        <row r="1486">
          <cell r="I1486" t="str">
            <v>1406</v>
          </cell>
          <cell r="J1486" t="str">
            <v>Office Supplies</v>
          </cell>
        </row>
        <row r="1487">
          <cell r="I1487" t="str">
            <v>1407</v>
          </cell>
          <cell r="J1487" t="str">
            <v xml:space="preserve">Printing </v>
          </cell>
        </row>
        <row r="1488">
          <cell r="I1488" t="str">
            <v>1408</v>
          </cell>
          <cell r="J1488" t="str">
            <v>Uniforms</v>
          </cell>
        </row>
        <row r="1489">
          <cell r="I1489" t="str">
            <v>1413</v>
          </cell>
          <cell r="J1489" t="str">
            <v>Rental</v>
          </cell>
        </row>
        <row r="1490">
          <cell r="I1490" t="str">
            <v>1418</v>
          </cell>
          <cell r="J1490" t="str">
            <v xml:space="preserve">Training &amp; Conferences </v>
          </cell>
        </row>
        <row r="1491">
          <cell r="I1491" t="str">
            <v>1418</v>
          </cell>
          <cell r="J1491" t="str">
            <v xml:space="preserve">Training &amp; Conferences </v>
          </cell>
        </row>
        <row r="1492">
          <cell r="I1492" t="str">
            <v>1422</v>
          </cell>
          <cell r="J1492" t="str">
            <v>Hospitality</v>
          </cell>
        </row>
        <row r="1493">
          <cell r="I1493" t="str">
            <v>1448</v>
          </cell>
          <cell r="J1493" t="str">
            <v>Cleaning Supplies</v>
          </cell>
        </row>
        <row r="1494">
          <cell r="I1494" t="str">
            <v>1469</v>
          </cell>
          <cell r="J1494" t="str">
            <v>Contract Service</v>
          </cell>
        </row>
        <row r="1495">
          <cell r="I1495" t="str">
            <v>1450</v>
          </cell>
          <cell r="J1495" t="str">
            <v>Computer Supplies</v>
          </cell>
        </row>
        <row r="1496">
          <cell r="I1496" t="str">
            <v>1499</v>
          </cell>
          <cell r="J1496" t="str">
            <v>Security Services (Delete)</v>
          </cell>
        </row>
        <row r="1497">
          <cell r="I1497" t="str">
            <v>2001</v>
          </cell>
          <cell r="J1497" t="str">
            <v>Renovations</v>
          </cell>
        </row>
        <row r="1498">
          <cell r="I1498" t="str">
            <v>2003</v>
          </cell>
          <cell r="J1498" t="str">
            <v>New Office Equipment</v>
          </cell>
        </row>
        <row r="1499">
          <cell r="I1499" t="str">
            <v>2004</v>
          </cell>
          <cell r="J1499" t="str">
            <v>New Computers</v>
          </cell>
        </row>
        <row r="1500">
          <cell r="I1500" t="str">
            <v>2005</v>
          </cell>
          <cell r="J1500" t="str">
            <v>New Vehicles</v>
          </cell>
        </row>
        <row r="1501">
          <cell r="I1501" t="str">
            <v>1001</v>
          </cell>
          <cell r="J1501" t="str">
            <v>Salaries</v>
          </cell>
        </row>
        <row r="1502">
          <cell r="I1502" t="str">
            <v>1002</v>
          </cell>
          <cell r="J1502" t="str">
            <v>Overtime</v>
          </cell>
        </row>
        <row r="1503">
          <cell r="I1503" t="str">
            <v>1005</v>
          </cell>
          <cell r="J1503" t="str">
            <v>Government Contribution  to Retirement Fund</v>
          </cell>
        </row>
        <row r="1504">
          <cell r="I1504" t="str">
            <v>1026</v>
          </cell>
          <cell r="J1504" t="str">
            <v>Acting Allowance</v>
          </cell>
        </row>
        <row r="1505">
          <cell r="I1505" t="str">
            <v>1199</v>
          </cell>
          <cell r="J1505" t="str">
            <v>Contract Labour</v>
          </cell>
        </row>
        <row r="1506">
          <cell r="I1506" t="str">
            <v>1201</v>
          </cell>
          <cell r="J1506" t="str">
            <v>Domestic Travel</v>
          </cell>
        </row>
        <row r="1507">
          <cell r="I1507" t="str">
            <v>1418</v>
          </cell>
          <cell r="J1507" t="str">
            <v xml:space="preserve">Training &amp; Conferences </v>
          </cell>
        </row>
        <row r="1508">
          <cell r="I1508" t="str">
            <v>1427</v>
          </cell>
          <cell r="J1508" t="str">
            <v>Catering/Refreshment</v>
          </cell>
        </row>
        <row r="1509">
          <cell r="I1509" t="str">
            <v>1450</v>
          </cell>
          <cell r="J1509" t="str">
            <v>Computer Supplies</v>
          </cell>
        </row>
        <row r="1510">
          <cell r="I1510" t="str">
            <v>2003</v>
          </cell>
          <cell r="J1510" t="str">
            <v>New Office Equipment</v>
          </cell>
        </row>
        <row r="1511">
          <cell r="I1511" t="str">
            <v>2004</v>
          </cell>
          <cell r="J1511" t="str">
            <v>New Computers</v>
          </cell>
        </row>
        <row r="1512">
          <cell r="I1512" t="str">
            <v>2022</v>
          </cell>
          <cell r="J1512" t="str">
            <v>Furniture &amp; Fittings</v>
          </cell>
        </row>
        <row r="1513">
          <cell r="I1513" t="str">
            <v>1001</v>
          </cell>
          <cell r="J1513" t="str">
            <v>Salaries</v>
          </cell>
        </row>
        <row r="1514">
          <cell r="I1514" t="str">
            <v>1002</v>
          </cell>
          <cell r="J1514" t="str">
            <v>Overtime</v>
          </cell>
        </row>
        <row r="1515">
          <cell r="I1515" t="str">
            <v>1005</v>
          </cell>
          <cell r="J1515" t="str">
            <v>Government Contribution  to Retirement Fund</v>
          </cell>
        </row>
        <row r="1516">
          <cell r="I1516" t="str">
            <v>1026</v>
          </cell>
          <cell r="J1516" t="str">
            <v>Acting Allowance</v>
          </cell>
        </row>
        <row r="1517">
          <cell r="I1517" t="str">
            <v>1406</v>
          </cell>
          <cell r="J1517" t="str">
            <v>Office Supplies</v>
          </cell>
        </row>
        <row r="1518">
          <cell r="I1518" t="str">
            <v>1450</v>
          </cell>
          <cell r="J1518" t="str">
            <v>Computer Supplies</v>
          </cell>
        </row>
        <row r="1519">
          <cell r="I1519" t="str">
            <v>2003</v>
          </cell>
          <cell r="J1519" t="str">
            <v>New Office Equipment</v>
          </cell>
        </row>
        <row r="1520">
          <cell r="I1520" t="str">
            <v>2004</v>
          </cell>
          <cell r="J1520" t="str">
            <v>New Computers</v>
          </cell>
        </row>
        <row r="1521">
          <cell r="I1521" t="str">
            <v>2022</v>
          </cell>
          <cell r="J1521" t="str">
            <v>Furniture &amp; Fittings</v>
          </cell>
        </row>
        <row r="1522">
          <cell r="I1522" t="str">
            <v>1001</v>
          </cell>
          <cell r="J1522" t="str">
            <v>Salaries</v>
          </cell>
        </row>
        <row r="1523">
          <cell r="I1523" t="str">
            <v>1005</v>
          </cell>
          <cell r="J1523" t="str">
            <v>Government Contribution  to Retirement Fund</v>
          </cell>
        </row>
        <row r="1524">
          <cell r="I1524" t="str">
            <v>1026</v>
          </cell>
          <cell r="J1524" t="str">
            <v>Acting Allowance</v>
          </cell>
        </row>
        <row r="1525">
          <cell r="I1525" t="str">
            <v>1199</v>
          </cell>
          <cell r="J1525" t="str">
            <v>Contract Labour</v>
          </cell>
        </row>
        <row r="1526">
          <cell r="I1526" t="str">
            <v>1318</v>
          </cell>
          <cell r="J1526" t="str">
            <v>Maintenance of Buildings &amp; Compounds</v>
          </cell>
        </row>
        <row r="1527">
          <cell r="I1527" t="str">
            <v>1406</v>
          </cell>
          <cell r="J1527" t="str">
            <v>Office Supplies</v>
          </cell>
        </row>
        <row r="1528">
          <cell r="I1528" t="str">
            <v>1469</v>
          </cell>
          <cell r="J1528" t="str">
            <v>Contract Service</v>
          </cell>
        </row>
        <row r="1529">
          <cell r="I1529" t="str">
            <v>1450</v>
          </cell>
          <cell r="J1529" t="str">
            <v>Computer Supplies</v>
          </cell>
        </row>
        <row r="1530">
          <cell r="I1530" t="str">
            <v>2003</v>
          </cell>
          <cell r="J1530" t="str">
            <v>New Office Equipment</v>
          </cell>
        </row>
        <row r="1531">
          <cell r="I1531" t="str">
            <v>2004</v>
          </cell>
          <cell r="J1531" t="str">
            <v>New Computers</v>
          </cell>
        </row>
        <row r="1532">
          <cell r="I1532" t="str">
            <v>2022</v>
          </cell>
          <cell r="J1532" t="str">
            <v>Furniture &amp; Fittings</v>
          </cell>
        </row>
        <row r="1533">
          <cell r="I1533" t="str">
            <v>1001</v>
          </cell>
          <cell r="J1533" t="str">
            <v>Salaries</v>
          </cell>
        </row>
        <row r="1534">
          <cell r="I1534" t="str">
            <v>1002</v>
          </cell>
          <cell r="J1534" t="str">
            <v>Overtime</v>
          </cell>
        </row>
        <row r="1535">
          <cell r="I1535" t="str">
            <v>1005</v>
          </cell>
          <cell r="J1535" t="str">
            <v>Government Contribution  to Retirement Fund</v>
          </cell>
        </row>
        <row r="1536">
          <cell r="I1536" t="str">
            <v>1026</v>
          </cell>
          <cell r="J1536" t="str">
            <v>Acting Allowance</v>
          </cell>
        </row>
        <row r="1537">
          <cell r="I1537" t="str">
            <v>1201</v>
          </cell>
          <cell r="J1537" t="str">
            <v>Domestic Travel</v>
          </cell>
        </row>
        <row r="1538">
          <cell r="I1538" t="str">
            <v>1202</v>
          </cell>
          <cell r="J1538" t="str">
            <v>Overseas Travel</v>
          </cell>
        </row>
        <row r="1539">
          <cell r="I1539" t="str">
            <v>1406</v>
          </cell>
          <cell r="J1539" t="str">
            <v>Office Supplies</v>
          </cell>
        </row>
        <row r="1540">
          <cell r="I1540" t="str">
            <v>1407</v>
          </cell>
          <cell r="J1540" t="str">
            <v xml:space="preserve">Printing </v>
          </cell>
        </row>
        <row r="1541">
          <cell r="I1541" t="str">
            <v>1418</v>
          </cell>
          <cell r="J1541" t="str">
            <v xml:space="preserve">Training &amp; Conferences </v>
          </cell>
        </row>
        <row r="1542">
          <cell r="I1542" t="str">
            <v>1427</v>
          </cell>
          <cell r="J1542" t="str">
            <v>Catering/Refreshment</v>
          </cell>
        </row>
        <row r="1543">
          <cell r="I1543" t="str">
            <v>1450</v>
          </cell>
          <cell r="J1543" t="str">
            <v>Computer Supplies</v>
          </cell>
        </row>
        <row r="1544">
          <cell r="I1544" t="str">
            <v>2003</v>
          </cell>
          <cell r="J1544" t="str">
            <v>New Office Equipment</v>
          </cell>
        </row>
        <row r="1545">
          <cell r="I1545" t="str">
            <v>2004</v>
          </cell>
          <cell r="J1545" t="str">
            <v>New Computers</v>
          </cell>
        </row>
        <row r="1546">
          <cell r="I1546" t="str">
            <v>1001</v>
          </cell>
          <cell r="J1546" t="str">
            <v>Salaries</v>
          </cell>
        </row>
        <row r="1547">
          <cell r="I1547" t="str">
            <v>1005</v>
          </cell>
          <cell r="J1547" t="str">
            <v>Government Contribution  to Retirement Fund</v>
          </cell>
        </row>
        <row r="1548">
          <cell r="I1548" t="str">
            <v>1001</v>
          </cell>
          <cell r="J1548" t="str">
            <v>Salaries</v>
          </cell>
        </row>
        <row r="1549">
          <cell r="I1549" t="str">
            <v>1005</v>
          </cell>
          <cell r="J1549" t="str">
            <v>Government Contribution  to Retirement Fund</v>
          </cell>
        </row>
        <row r="1550">
          <cell r="I1550" t="str">
            <v>1001</v>
          </cell>
          <cell r="J1550" t="str">
            <v>Salaries</v>
          </cell>
        </row>
        <row r="1551">
          <cell r="I1551" t="str">
            <v>1001</v>
          </cell>
          <cell r="J1551" t="str">
            <v>Salaries</v>
          </cell>
        </row>
        <row r="1552">
          <cell r="I1552" t="str">
            <v>1001</v>
          </cell>
          <cell r="J1552" t="str">
            <v>Salaries</v>
          </cell>
        </row>
        <row r="1553">
          <cell r="I1553" t="str">
            <v>1001</v>
          </cell>
          <cell r="J1553" t="str">
            <v>Salaries</v>
          </cell>
        </row>
        <row r="1554">
          <cell r="I1554" t="str">
            <v>1002</v>
          </cell>
          <cell r="J1554" t="str">
            <v>Overtime</v>
          </cell>
        </row>
        <row r="1555">
          <cell r="I1555" t="str">
            <v>1002</v>
          </cell>
          <cell r="J1555" t="str">
            <v>Overtime</v>
          </cell>
        </row>
        <row r="1556">
          <cell r="I1556" t="str">
            <v>1002</v>
          </cell>
          <cell r="J1556" t="str">
            <v>Overtime</v>
          </cell>
        </row>
        <row r="1557">
          <cell r="I1557" t="str">
            <v>1002</v>
          </cell>
          <cell r="J1557" t="str">
            <v>Overtime</v>
          </cell>
        </row>
        <row r="1558">
          <cell r="I1558" t="str">
            <v>1005</v>
          </cell>
          <cell r="J1558" t="str">
            <v>Government Contribution  to Retirement Fund</v>
          </cell>
        </row>
        <row r="1559">
          <cell r="I1559" t="str">
            <v>1005</v>
          </cell>
          <cell r="J1559" t="str">
            <v>Government Contribution  to Retirement Fund</v>
          </cell>
        </row>
        <row r="1560">
          <cell r="I1560" t="str">
            <v>1005</v>
          </cell>
          <cell r="J1560" t="str">
            <v>Government Contribution  to Retirement Fund</v>
          </cell>
        </row>
        <row r="1561">
          <cell r="I1561" t="str">
            <v>1005</v>
          </cell>
          <cell r="J1561" t="str">
            <v>Government Contribution  to Retirement Fund</v>
          </cell>
        </row>
        <row r="1562">
          <cell r="I1562" t="str">
            <v>1026</v>
          </cell>
          <cell r="J1562" t="str">
            <v>Acting Allowance</v>
          </cell>
        </row>
        <row r="1563">
          <cell r="I1563" t="str">
            <v>1026</v>
          </cell>
          <cell r="J1563" t="str">
            <v>Acting Allowance</v>
          </cell>
        </row>
        <row r="1564">
          <cell r="I1564" t="str">
            <v>1026</v>
          </cell>
          <cell r="J1564" t="str">
            <v>Acting Allowance</v>
          </cell>
        </row>
        <row r="1565">
          <cell r="I1565" t="str">
            <v>1026</v>
          </cell>
          <cell r="J1565" t="str">
            <v>Acting Allowance</v>
          </cell>
        </row>
        <row r="1566">
          <cell r="I1566" t="str">
            <v>1199</v>
          </cell>
          <cell r="J1566" t="str">
            <v>Contract Labour</v>
          </cell>
        </row>
        <row r="1567">
          <cell r="I1567" t="str">
            <v>1199</v>
          </cell>
          <cell r="J1567" t="str">
            <v>Contract Labour</v>
          </cell>
        </row>
        <row r="1568">
          <cell r="I1568" t="str">
            <v>1201</v>
          </cell>
          <cell r="J1568" t="str">
            <v>Domestic Travel</v>
          </cell>
        </row>
        <row r="1569">
          <cell r="I1569" t="str">
            <v>1201</v>
          </cell>
          <cell r="J1569" t="str">
            <v>Domestic Travel</v>
          </cell>
        </row>
        <row r="1570">
          <cell r="I1570" t="str">
            <v>1201</v>
          </cell>
          <cell r="J1570" t="str">
            <v>Domestic Travel</v>
          </cell>
        </row>
        <row r="1571">
          <cell r="I1571" t="str">
            <v>1202</v>
          </cell>
          <cell r="J1571" t="str">
            <v>Overseas Travel</v>
          </cell>
        </row>
        <row r="1572">
          <cell r="I1572" t="str">
            <v>1203</v>
          </cell>
          <cell r="J1572" t="str">
            <v>Telecommunication Charge</v>
          </cell>
        </row>
        <row r="1573">
          <cell r="I1573" t="str">
            <v>1203</v>
          </cell>
          <cell r="J1573" t="str">
            <v>Telecommunication Charge</v>
          </cell>
        </row>
        <row r="1574">
          <cell r="I1574" t="str">
            <v>1203</v>
          </cell>
          <cell r="J1574" t="str">
            <v>Telecommunication Charge</v>
          </cell>
        </row>
        <row r="1575">
          <cell r="I1575" t="str">
            <v>1301</v>
          </cell>
          <cell r="J1575" t="str">
            <v>Fuel</v>
          </cell>
        </row>
        <row r="1576">
          <cell r="I1576" t="str">
            <v>1301</v>
          </cell>
          <cell r="J1576" t="str">
            <v>Fuel</v>
          </cell>
        </row>
        <row r="1577">
          <cell r="I1577" t="str">
            <v>1301</v>
          </cell>
          <cell r="J1577" t="str">
            <v>Fuel</v>
          </cell>
        </row>
        <row r="1578">
          <cell r="I1578" t="str">
            <v>1302</v>
          </cell>
          <cell r="J1578" t="str">
            <v>Freight</v>
          </cell>
        </row>
        <row r="1579">
          <cell r="I1579" t="str">
            <v>1302</v>
          </cell>
          <cell r="J1579" t="str">
            <v>Freight</v>
          </cell>
        </row>
        <row r="1580">
          <cell r="I1580" t="str">
            <v>1304</v>
          </cell>
          <cell r="J1580" t="str">
            <v>Maintenance of Computer System</v>
          </cell>
        </row>
        <row r="1581">
          <cell r="I1581" t="str">
            <v>1308</v>
          </cell>
          <cell r="J1581" t="str">
            <v>Maintenance of Office Equipment</v>
          </cell>
        </row>
        <row r="1582">
          <cell r="I1582" t="str">
            <v>1308</v>
          </cell>
          <cell r="J1582" t="str">
            <v>Maintenance of Office Equipment</v>
          </cell>
        </row>
        <row r="1583">
          <cell r="I1583" t="str">
            <v>1309</v>
          </cell>
          <cell r="J1583" t="str">
            <v>Maintenance of Vehicles</v>
          </cell>
        </row>
        <row r="1584">
          <cell r="I1584" t="str">
            <v>1309</v>
          </cell>
          <cell r="J1584" t="str">
            <v>Maintenance of Vehicles</v>
          </cell>
        </row>
        <row r="1585">
          <cell r="I1585" t="str">
            <v>1309</v>
          </cell>
          <cell r="J1585" t="str">
            <v>Maintenance of Vehicles</v>
          </cell>
        </row>
        <row r="1586">
          <cell r="I1586" t="str">
            <v>1318</v>
          </cell>
          <cell r="J1586" t="str">
            <v>Maintenance of Buildings &amp; Compounds</v>
          </cell>
        </row>
        <row r="1587">
          <cell r="I1587" t="str">
            <v>1318</v>
          </cell>
          <cell r="J1587" t="str">
            <v>Maintenance of Buildings &amp; Compounds</v>
          </cell>
        </row>
        <row r="1588">
          <cell r="I1588" t="str">
            <v>1318</v>
          </cell>
          <cell r="J1588" t="str">
            <v>Maintenance of Buildings &amp; Compounds</v>
          </cell>
        </row>
        <row r="1589">
          <cell r="I1589" t="str">
            <v>1402</v>
          </cell>
          <cell r="J1589" t="str">
            <v>Electricity</v>
          </cell>
        </row>
        <row r="1590">
          <cell r="I1590" t="str">
            <v>1402</v>
          </cell>
          <cell r="J1590" t="str">
            <v>Electricity</v>
          </cell>
        </row>
        <row r="1591">
          <cell r="I1591" t="str">
            <v>1402</v>
          </cell>
          <cell r="J1591" t="str">
            <v>Electricity</v>
          </cell>
        </row>
        <row r="1592">
          <cell r="I1592" t="str">
            <v>1405</v>
          </cell>
          <cell r="J1592" t="str">
            <v>Water</v>
          </cell>
        </row>
        <row r="1593">
          <cell r="I1593" t="str">
            <v>1405</v>
          </cell>
          <cell r="J1593" t="str">
            <v>Water</v>
          </cell>
        </row>
        <row r="1594">
          <cell r="I1594" t="str">
            <v>1405</v>
          </cell>
          <cell r="J1594" t="str">
            <v>Water</v>
          </cell>
        </row>
        <row r="1595">
          <cell r="I1595" t="str">
            <v>1406</v>
          </cell>
          <cell r="J1595" t="str">
            <v>Office Supplies</v>
          </cell>
        </row>
        <row r="1596">
          <cell r="I1596" t="str">
            <v>1406</v>
          </cell>
          <cell r="J1596" t="str">
            <v>Office Supplies</v>
          </cell>
        </row>
        <row r="1597">
          <cell r="I1597" t="str">
            <v>1406</v>
          </cell>
          <cell r="J1597" t="str">
            <v>Office Supplies</v>
          </cell>
        </row>
        <row r="1598">
          <cell r="I1598" t="str">
            <v>1407</v>
          </cell>
          <cell r="J1598" t="str">
            <v xml:space="preserve">Printing </v>
          </cell>
        </row>
        <row r="1599">
          <cell r="I1599" t="str">
            <v>1407</v>
          </cell>
          <cell r="J1599" t="str">
            <v xml:space="preserve">Printing </v>
          </cell>
        </row>
        <row r="1600">
          <cell r="I1600" t="str">
            <v>1407</v>
          </cell>
          <cell r="J1600" t="str">
            <v xml:space="preserve">Printing </v>
          </cell>
        </row>
        <row r="1601">
          <cell r="I1601" t="str">
            <v>1407</v>
          </cell>
          <cell r="J1601" t="str">
            <v xml:space="preserve">Printing </v>
          </cell>
        </row>
        <row r="1602">
          <cell r="I1602" t="str">
            <v>1418</v>
          </cell>
          <cell r="J1602" t="str">
            <v xml:space="preserve">Training &amp; Conferences </v>
          </cell>
        </row>
        <row r="1603">
          <cell r="I1603" t="str">
            <v>2001</v>
          </cell>
          <cell r="J1603" t="str">
            <v>Renovations</v>
          </cell>
        </row>
        <row r="1604">
          <cell r="I1604" t="str">
            <v>2001</v>
          </cell>
          <cell r="J1604" t="str">
            <v>Renovations</v>
          </cell>
        </row>
        <row r="1605">
          <cell r="I1605" t="str">
            <v>2001</v>
          </cell>
          <cell r="J1605" t="str">
            <v>Renovations</v>
          </cell>
        </row>
        <row r="1606">
          <cell r="I1606" t="str">
            <v>2003</v>
          </cell>
          <cell r="J1606" t="str">
            <v>New Office Equipment</v>
          </cell>
        </row>
        <row r="1607">
          <cell r="I1607" t="str">
            <v>2004</v>
          </cell>
          <cell r="J1607" t="str">
            <v>New Computers</v>
          </cell>
        </row>
        <row r="1608">
          <cell r="I1608" t="str">
            <v>1001</v>
          </cell>
          <cell r="J1608" t="str">
            <v>Salaries</v>
          </cell>
        </row>
        <row r="1609">
          <cell r="I1609" t="str">
            <v>1002</v>
          </cell>
          <cell r="J1609" t="str">
            <v>Overtime</v>
          </cell>
        </row>
        <row r="1610">
          <cell r="I1610" t="str">
            <v>1005</v>
          </cell>
          <cell r="J1610" t="str">
            <v>Government Contribution  to Retirement Fund</v>
          </cell>
        </row>
        <row r="1611">
          <cell r="I1611" t="str">
            <v>1026</v>
          </cell>
          <cell r="J1611" t="str">
            <v>Acting Allowance</v>
          </cell>
        </row>
        <row r="1612">
          <cell r="I1612" t="str">
            <v>1001</v>
          </cell>
          <cell r="J1612" t="str">
            <v>Salaries</v>
          </cell>
        </row>
        <row r="1613">
          <cell r="I1613" t="str">
            <v>1002</v>
          </cell>
          <cell r="J1613" t="str">
            <v>Overtime</v>
          </cell>
        </row>
        <row r="1614">
          <cell r="I1614" t="str">
            <v>1005</v>
          </cell>
          <cell r="J1614" t="str">
            <v>Government Contribution  to Retirement Fund</v>
          </cell>
        </row>
        <row r="1615">
          <cell r="I1615" t="str">
            <v>1026</v>
          </cell>
          <cell r="J1615" t="str">
            <v>Acting Allowance</v>
          </cell>
        </row>
        <row r="1616">
          <cell r="I1616" t="str">
            <v>1206</v>
          </cell>
          <cell r="J1616" t="str">
            <v>Advertising &amp; Publicity</v>
          </cell>
        </row>
        <row r="1617">
          <cell r="I1617" t="str">
            <v>1406</v>
          </cell>
          <cell r="J1617" t="str">
            <v>Office Supplies</v>
          </cell>
        </row>
        <row r="1618">
          <cell r="I1618" t="str">
            <v>1427</v>
          </cell>
          <cell r="J1618" t="str">
            <v>Catering/Refreshment</v>
          </cell>
        </row>
        <row r="1619">
          <cell r="I1619" t="str">
            <v>1001</v>
          </cell>
          <cell r="J1619" t="str">
            <v>Salaries</v>
          </cell>
        </row>
        <row r="1620">
          <cell r="I1620" t="str">
            <v>1002</v>
          </cell>
          <cell r="J1620" t="str">
            <v>Overtime</v>
          </cell>
        </row>
        <row r="1621">
          <cell r="I1621" t="str">
            <v>1005</v>
          </cell>
          <cell r="J1621" t="str">
            <v>Government Contribution  to Retirement Fund</v>
          </cell>
        </row>
        <row r="1622">
          <cell r="I1622" t="str">
            <v>1026</v>
          </cell>
          <cell r="J1622" t="str">
            <v>Acting Allowance</v>
          </cell>
        </row>
        <row r="1623">
          <cell r="I1623" t="str">
            <v>1199</v>
          </cell>
          <cell r="J1623" t="str">
            <v>Contract Labour</v>
          </cell>
        </row>
        <row r="1624">
          <cell r="I1624" t="str">
            <v>1201</v>
          </cell>
          <cell r="J1624" t="str">
            <v>Domestic Travel</v>
          </cell>
        </row>
        <row r="1625">
          <cell r="I1625" t="str">
            <v>1202</v>
          </cell>
          <cell r="J1625" t="str">
            <v>Overseas Travel</v>
          </cell>
        </row>
        <row r="1626">
          <cell r="I1626" t="str">
            <v>1308</v>
          </cell>
          <cell r="J1626" t="str">
            <v>Maintenance of Office Equipment</v>
          </cell>
        </row>
        <row r="1627">
          <cell r="I1627" t="str">
            <v>1406</v>
          </cell>
          <cell r="J1627" t="str">
            <v>Office Supplies</v>
          </cell>
        </row>
        <row r="1628">
          <cell r="I1628" t="str">
            <v>1407</v>
          </cell>
          <cell r="J1628" t="str">
            <v xml:space="preserve">Printing </v>
          </cell>
        </row>
        <row r="1629">
          <cell r="I1629" t="str">
            <v>1418</v>
          </cell>
          <cell r="J1629" t="str">
            <v xml:space="preserve">Training &amp; Conferences </v>
          </cell>
        </row>
        <row r="1630">
          <cell r="I1630" t="str">
            <v>1427</v>
          </cell>
          <cell r="J1630" t="str">
            <v>Catering/Refreshment</v>
          </cell>
        </row>
        <row r="1631">
          <cell r="I1631" t="str">
            <v>1450</v>
          </cell>
          <cell r="J1631" t="str">
            <v>Computer Supplies</v>
          </cell>
        </row>
        <row r="1632">
          <cell r="I1632" t="str">
            <v>2003</v>
          </cell>
          <cell r="J1632" t="str">
            <v>New Office Equipment</v>
          </cell>
        </row>
        <row r="1633">
          <cell r="I1633" t="str">
            <v>2004</v>
          </cell>
          <cell r="J1633" t="str">
            <v>New Computers</v>
          </cell>
        </row>
        <row r="1634">
          <cell r="I1634" t="str">
            <v>2022</v>
          </cell>
          <cell r="J1634" t="str">
            <v>Furniture &amp; Fittings</v>
          </cell>
        </row>
        <row r="1635">
          <cell r="I1635" t="str">
            <v>1001</v>
          </cell>
          <cell r="J1635" t="str">
            <v>Salaries</v>
          </cell>
        </row>
        <row r="1636">
          <cell r="I1636" t="str">
            <v>1002</v>
          </cell>
          <cell r="J1636" t="str">
            <v>Overtime</v>
          </cell>
        </row>
        <row r="1637">
          <cell r="I1637" t="str">
            <v>1005</v>
          </cell>
          <cell r="J1637" t="str">
            <v>Government Contribution  to Retirement Fund</v>
          </cell>
        </row>
        <row r="1638">
          <cell r="I1638" t="str">
            <v>1026</v>
          </cell>
          <cell r="J1638" t="str">
            <v>Acting Allowance</v>
          </cell>
        </row>
        <row r="1639">
          <cell r="I1639" t="str">
            <v>1202</v>
          </cell>
          <cell r="J1639" t="str">
            <v>Overseas Travel</v>
          </cell>
        </row>
        <row r="1640">
          <cell r="I1640" t="str">
            <v>1418</v>
          </cell>
          <cell r="J1640" t="str">
            <v xml:space="preserve">Training &amp; Conferences </v>
          </cell>
        </row>
        <row r="1641">
          <cell r="I1641" t="str">
            <v>1001</v>
          </cell>
          <cell r="J1641" t="str">
            <v>Salaries</v>
          </cell>
        </row>
        <row r="1642">
          <cell r="I1642" t="str">
            <v>1002</v>
          </cell>
          <cell r="J1642" t="str">
            <v>Overtime</v>
          </cell>
        </row>
        <row r="1643">
          <cell r="I1643" t="str">
            <v>1005</v>
          </cell>
          <cell r="J1643" t="str">
            <v>Government Contribution  to Retirement Fund</v>
          </cell>
        </row>
        <row r="1644">
          <cell r="I1644" t="str">
            <v>1026</v>
          </cell>
          <cell r="J1644" t="str">
            <v>Acting Allowance</v>
          </cell>
        </row>
        <row r="1645">
          <cell r="I1645" t="str">
            <v>1199</v>
          </cell>
          <cell r="J1645" t="str">
            <v>Contract Labour</v>
          </cell>
        </row>
        <row r="1646">
          <cell r="I1646" t="str">
            <v>1201</v>
          </cell>
          <cell r="J1646" t="str">
            <v>Domestic Travel</v>
          </cell>
        </row>
        <row r="1647">
          <cell r="I1647" t="str">
            <v>1202</v>
          </cell>
          <cell r="J1647" t="str">
            <v>Overseas Travel</v>
          </cell>
        </row>
        <row r="1648">
          <cell r="I1648" t="str">
            <v>1206</v>
          </cell>
          <cell r="J1648" t="str">
            <v>Advertising &amp; Publicity</v>
          </cell>
        </row>
        <row r="1649">
          <cell r="I1649" t="str">
            <v>1301</v>
          </cell>
          <cell r="J1649" t="str">
            <v>Fuel</v>
          </cell>
        </row>
        <row r="1650">
          <cell r="I1650" t="str">
            <v>1309</v>
          </cell>
          <cell r="J1650" t="str">
            <v>Maintenance of Vehicles</v>
          </cell>
        </row>
        <row r="1651">
          <cell r="I1651" t="str">
            <v>1406</v>
          </cell>
          <cell r="J1651" t="str">
            <v>Office Supplies</v>
          </cell>
        </row>
        <row r="1652">
          <cell r="I1652" t="str">
            <v>1407</v>
          </cell>
          <cell r="J1652" t="str">
            <v xml:space="preserve">Printing </v>
          </cell>
        </row>
        <row r="1653">
          <cell r="I1653" t="str">
            <v>1418</v>
          </cell>
          <cell r="J1653" t="str">
            <v xml:space="preserve">Training &amp; Conferences </v>
          </cell>
        </row>
        <row r="1654">
          <cell r="I1654" t="str">
            <v>1418</v>
          </cell>
          <cell r="J1654" t="str">
            <v xml:space="preserve">Training &amp; Conferences </v>
          </cell>
        </row>
        <row r="1655">
          <cell r="I1655" t="str">
            <v>1418</v>
          </cell>
          <cell r="J1655" t="str">
            <v xml:space="preserve">Training &amp; Conferences </v>
          </cell>
        </row>
        <row r="1656">
          <cell r="I1656" t="str">
            <v>1418</v>
          </cell>
          <cell r="J1656" t="str">
            <v xml:space="preserve">Training &amp; Conferences </v>
          </cell>
        </row>
        <row r="1657">
          <cell r="I1657" t="str">
            <v>2003</v>
          </cell>
          <cell r="J1657" t="str">
            <v>New Office Equipment</v>
          </cell>
        </row>
        <row r="1658">
          <cell r="I1658" t="str">
            <v>2004</v>
          </cell>
          <cell r="J1658" t="str">
            <v>New Computers</v>
          </cell>
        </row>
        <row r="1659">
          <cell r="I1659" t="str">
            <v>1001</v>
          </cell>
          <cell r="J1659" t="str">
            <v>Salaries</v>
          </cell>
        </row>
        <row r="1660">
          <cell r="I1660" t="str">
            <v>1005</v>
          </cell>
          <cell r="J1660" t="str">
            <v>Government Contribution  to Retirement Fund</v>
          </cell>
        </row>
        <row r="1661">
          <cell r="I1661" t="str">
            <v>2003</v>
          </cell>
          <cell r="J1661" t="str">
            <v>New Office Equipment</v>
          </cell>
        </row>
        <row r="1662">
          <cell r="I1662" t="str">
            <v>2004</v>
          </cell>
          <cell r="J1662" t="str">
            <v>New Computers</v>
          </cell>
        </row>
        <row r="1663">
          <cell r="I1663" t="str">
            <v>1001</v>
          </cell>
          <cell r="J1663" t="str">
            <v>Salaries</v>
          </cell>
        </row>
        <row r="1664">
          <cell r="I1664" t="str">
            <v>1002</v>
          </cell>
          <cell r="J1664" t="str">
            <v>Overtime</v>
          </cell>
        </row>
        <row r="1665">
          <cell r="I1665" t="str">
            <v>1005</v>
          </cell>
          <cell r="J1665" t="str">
            <v>Government Contribution  to Retirement Fund</v>
          </cell>
        </row>
        <row r="1666">
          <cell r="I1666" t="str">
            <v>1026</v>
          </cell>
          <cell r="J1666" t="str">
            <v>Acting Allowance</v>
          </cell>
        </row>
        <row r="1667">
          <cell r="I1667" t="str">
            <v>1201</v>
          </cell>
          <cell r="J1667" t="str">
            <v>Domestic Travel</v>
          </cell>
        </row>
        <row r="1668">
          <cell r="I1668" t="str">
            <v>1202</v>
          </cell>
          <cell r="J1668" t="str">
            <v>Overseas Travel</v>
          </cell>
        </row>
        <row r="1669">
          <cell r="I1669" t="str">
            <v>1406</v>
          </cell>
          <cell r="J1669" t="str">
            <v>Office Supplies</v>
          </cell>
        </row>
        <row r="1670">
          <cell r="I1670" t="str">
            <v>1407</v>
          </cell>
          <cell r="J1670" t="str">
            <v xml:space="preserve">Printing </v>
          </cell>
        </row>
        <row r="1671">
          <cell r="I1671" t="str">
            <v>1418</v>
          </cell>
          <cell r="J1671" t="str">
            <v xml:space="preserve">Training &amp; Conferences </v>
          </cell>
        </row>
        <row r="1672">
          <cell r="I1672" t="str">
            <v>1427</v>
          </cell>
          <cell r="J1672" t="str">
            <v>Catering/Refreshment</v>
          </cell>
        </row>
        <row r="1673">
          <cell r="I1673" t="str">
            <v>2003</v>
          </cell>
          <cell r="J1673" t="str">
            <v>New Office Equipment</v>
          </cell>
        </row>
        <row r="1674">
          <cell r="I1674" t="str">
            <v>2004</v>
          </cell>
          <cell r="J1674" t="str">
            <v>New Computers</v>
          </cell>
        </row>
        <row r="1675">
          <cell r="I1675" t="str">
            <v>1001</v>
          </cell>
          <cell r="J1675" t="str">
            <v>Salaries</v>
          </cell>
        </row>
        <row r="1676">
          <cell r="I1676" t="str">
            <v>1002</v>
          </cell>
          <cell r="J1676" t="str">
            <v>Overtime</v>
          </cell>
        </row>
        <row r="1677">
          <cell r="I1677" t="str">
            <v>1005</v>
          </cell>
          <cell r="J1677" t="str">
            <v>Government Contribution  to Retirement Fund</v>
          </cell>
        </row>
        <row r="1678">
          <cell r="I1678" t="str">
            <v>1026</v>
          </cell>
          <cell r="J1678" t="str">
            <v>Acting Allowance</v>
          </cell>
        </row>
        <row r="1679">
          <cell r="I1679" t="str">
            <v>1199</v>
          </cell>
          <cell r="J1679" t="str">
            <v>Contract Labour</v>
          </cell>
        </row>
        <row r="1680">
          <cell r="I1680" t="str">
            <v>1202</v>
          </cell>
          <cell r="J1680" t="str">
            <v>Overseas Travel</v>
          </cell>
        </row>
        <row r="1681">
          <cell r="I1681" t="str">
            <v>1418</v>
          </cell>
          <cell r="J1681" t="str">
            <v xml:space="preserve">Training &amp; Conferences </v>
          </cell>
        </row>
        <row r="1682">
          <cell r="I1682" t="str">
            <v>1001</v>
          </cell>
          <cell r="J1682" t="str">
            <v>Salaries</v>
          </cell>
        </row>
        <row r="1683">
          <cell r="I1683" t="str">
            <v>1002</v>
          </cell>
          <cell r="J1683" t="str">
            <v>Overtime</v>
          </cell>
        </row>
        <row r="1684">
          <cell r="I1684" t="str">
            <v>1005</v>
          </cell>
          <cell r="J1684" t="str">
            <v>Government Contribution  to Retirement Fund</v>
          </cell>
        </row>
        <row r="1685">
          <cell r="I1685" t="str">
            <v>1026</v>
          </cell>
          <cell r="J1685" t="str">
            <v>Acting Allowance</v>
          </cell>
        </row>
        <row r="1686">
          <cell r="I1686" t="str">
            <v>1201</v>
          </cell>
          <cell r="J1686" t="str">
            <v>Domestic Travel</v>
          </cell>
        </row>
        <row r="1687">
          <cell r="I1687" t="str">
            <v>1202</v>
          </cell>
          <cell r="J1687" t="str">
            <v>Overseas Travel</v>
          </cell>
        </row>
        <row r="1688">
          <cell r="I1688" t="str">
            <v>1206</v>
          </cell>
          <cell r="J1688" t="str">
            <v>Advertising &amp; Publicity</v>
          </cell>
        </row>
        <row r="1689">
          <cell r="I1689" t="str">
            <v>1301</v>
          </cell>
          <cell r="J1689" t="str">
            <v>Fuel</v>
          </cell>
        </row>
        <row r="1690">
          <cell r="I1690" t="str">
            <v>1309</v>
          </cell>
          <cell r="J1690" t="str">
            <v>Maintenance of Vehicles</v>
          </cell>
        </row>
        <row r="1691">
          <cell r="I1691" t="str">
            <v>1406</v>
          </cell>
          <cell r="J1691" t="str">
            <v>Office Supplies</v>
          </cell>
        </row>
        <row r="1692">
          <cell r="I1692" t="str">
            <v>1407</v>
          </cell>
          <cell r="J1692" t="str">
            <v xml:space="preserve">Printing </v>
          </cell>
        </row>
        <row r="1693">
          <cell r="I1693" t="str">
            <v>1418</v>
          </cell>
          <cell r="J1693" t="str">
            <v xml:space="preserve">Training &amp; Conferences </v>
          </cell>
        </row>
        <row r="1694">
          <cell r="I1694" t="str">
            <v>1418</v>
          </cell>
          <cell r="J1694" t="str">
            <v xml:space="preserve">Training &amp; Conferences </v>
          </cell>
        </row>
        <row r="1695">
          <cell r="I1695" t="str">
            <v>1418</v>
          </cell>
          <cell r="J1695" t="str">
            <v xml:space="preserve">Training &amp; Conferences </v>
          </cell>
        </row>
        <row r="1696">
          <cell r="I1696" t="str">
            <v>1427</v>
          </cell>
          <cell r="J1696" t="str">
            <v>Catering/Refreshment</v>
          </cell>
        </row>
        <row r="1697">
          <cell r="I1697" t="str">
            <v>2003</v>
          </cell>
          <cell r="J1697" t="str">
            <v>New Office Equipment</v>
          </cell>
        </row>
        <row r="1698">
          <cell r="I1698" t="str">
            <v>2004</v>
          </cell>
          <cell r="J1698" t="str">
            <v>New Computers</v>
          </cell>
        </row>
        <row r="1699">
          <cell r="I1699" t="str">
            <v>1001</v>
          </cell>
          <cell r="J1699" t="str">
            <v>Salaries</v>
          </cell>
        </row>
        <row r="1700">
          <cell r="I1700" t="str">
            <v>1002</v>
          </cell>
          <cell r="J1700" t="str">
            <v>Overtime</v>
          </cell>
        </row>
        <row r="1701">
          <cell r="I1701" t="str">
            <v>1005</v>
          </cell>
          <cell r="J1701" t="str">
            <v>Government Contribution  to Retirement Fund</v>
          </cell>
        </row>
        <row r="1702">
          <cell r="I1702" t="str">
            <v>1026</v>
          </cell>
          <cell r="J1702" t="str">
            <v>Acting Allowance</v>
          </cell>
        </row>
        <row r="1703">
          <cell r="I1703" t="str">
            <v>2003</v>
          </cell>
          <cell r="J1703" t="str">
            <v>New Office Equipment</v>
          </cell>
        </row>
        <row r="1704">
          <cell r="I1704" t="str">
            <v>2004</v>
          </cell>
          <cell r="J1704" t="str">
            <v>New Computers</v>
          </cell>
        </row>
        <row r="1705">
          <cell r="I1705" t="str">
            <v>1001</v>
          </cell>
          <cell r="J1705" t="str">
            <v>Salaries</v>
          </cell>
        </row>
        <row r="1706">
          <cell r="I1706" t="str">
            <v>1002</v>
          </cell>
          <cell r="J1706" t="str">
            <v>Overtime</v>
          </cell>
        </row>
        <row r="1707">
          <cell r="I1707" t="str">
            <v>1005</v>
          </cell>
          <cell r="J1707" t="str">
            <v>Government Contribution  to Retirement Fund</v>
          </cell>
        </row>
        <row r="1708">
          <cell r="I1708" t="str">
            <v>1026</v>
          </cell>
          <cell r="J1708" t="str">
            <v>Acting Allowance</v>
          </cell>
        </row>
        <row r="1709">
          <cell r="I1709" t="str">
            <v>1199</v>
          </cell>
          <cell r="J1709" t="str">
            <v>Contract Labour</v>
          </cell>
        </row>
        <row r="1710">
          <cell r="I1710" t="str">
            <v>1201</v>
          </cell>
          <cell r="J1710" t="str">
            <v>Domestic Travel</v>
          </cell>
        </row>
        <row r="1711">
          <cell r="I1711" t="str">
            <v>1202</v>
          </cell>
          <cell r="J1711" t="str">
            <v>Overseas Travel</v>
          </cell>
        </row>
        <row r="1712">
          <cell r="I1712" t="str">
            <v>1406</v>
          </cell>
          <cell r="J1712" t="str">
            <v>Office Supplies</v>
          </cell>
        </row>
        <row r="1713">
          <cell r="I1713" t="str">
            <v>1407</v>
          </cell>
          <cell r="J1713" t="str">
            <v xml:space="preserve">Printing </v>
          </cell>
        </row>
        <row r="1714">
          <cell r="I1714" t="str">
            <v>1418</v>
          </cell>
          <cell r="J1714" t="str">
            <v xml:space="preserve">Training &amp; Conferences </v>
          </cell>
        </row>
        <row r="1715">
          <cell r="I1715" t="str">
            <v>1419</v>
          </cell>
          <cell r="J1715" t="str">
            <v>Facility Hire</v>
          </cell>
        </row>
        <row r="1716">
          <cell r="I1716" t="str">
            <v>1427</v>
          </cell>
          <cell r="J1716" t="str">
            <v>Catering/Refreshment</v>
          </cell>
        </row>
        <row r="1717">
          <cell r="I1717" t="str">
            <v>1450</v>
          </cell>
          <cell r="J1717" t="str">
            <v>Computer Supplies</v>
          </cell>
        </row>
        <row r="1718">
          <cell r="I1718" t="str">
            <v>2003</v>
          </cell>
          <cell r="J1718" t="str">
            <v>New Office Equipment</v>
          </cell>
        </row>
        <row r="1719">
          <cell r="I1719" t="str">
            <v>2004</v>
          </cell>
          <cell r="J1719" t="str">
            <v>New Computers</v>
          </cell>
        </row>
        <row r="1720">
          <cell r="I1720" t="str">
            <v>1418</v>
          </cell>
          <cell r="J1720" t="str">
            <v xml:space="preserve">Training &amp; Conferences </v>
          </cell>
        </row>
        <row r="1721">
          <cell r="I1721" t="str">
            <v>1001</v>
          </cell>
          <cell r="J1721" t="str">
            <v>Salaries</v>
          </cell>
        </row>
        <row r="1722">
          <cell r="I1722" t="str">
            <v>1001</v>
          </cell>
          <cell r="J1722" t="str">
            <v>Salaries</v>
          </cell>
        </row>
        <row r="1723">
          <cell r="I1723" t="str">
            <v>1001</v>
          </cell>
          <cell r="J1723" t="str">
            <v>Salaries</v>
          </cell>
        </row>
        <row r="1724">
          <cell r="I1724" t="str">
            <v>1002</v>
          </cell>
          <cell r="J1724" t="str">
            <v>Overtime</v>
          </cell>
        </row>
        <row r="1725">
          <cell r="I1725" t="str">
            <v>1002</v>
          </cell>
          <cell r="J1725" t="str">
            <v>Overtime</v>
          </cell>
        </row>
        <row r="1726">
          <cell r="I1726" t="str">
            <v>1002</v>
          </cell>
          <cell r="J1726" t="str">
            <v>Overtime</v>
          </cell>
        </row>
        <row r="1727">
          <cell r="I1727" t="str">
            <v>1005</v>
          </cell>
          <cell r="J1727" t="str">
            <v>Government Contribution  to Retirement Fund</v>
          </cell>
        </row>
        <row r="1728">
          <cell r="I1728" t="str">
            <v>1005</v>
          </cell>
          <cell r="J1728" t="str">
            <v>Government Contribution  to Retirement Fund</v>
          </cell>
        </row>
        <row r="1729">
          <cell r="I1729" t="str">
            <v>1005</v>
          </cell>
          <cell r="J1729" t="str">
            <v>Government Contribution  to Retirement Fund</v>
          </cell>
        </row>
        <row r="1730">
          <cell r="I1730" t="str">
            <v>1026</v>
          </cell>
          <cell r="J1730" t="str">
            <v>Acting Allowance</v>
          </cell>
        </row>
        <row r="1731">
          <cell r="I1731" t="str">
            <v>1026</v>
          </cell>
          <cell r="J1731" t="str">
            <v>Acting Allowance</v>
          </cell>
        </row>
        <row r="1732">
          <cell r="I1732" t="str">
            <v>1026</v>
          </cell>
          <cell r="J1732" t="str">
            <v>Acting Allowance</v>
          </cell>
        </row>
        <row r="1733">
          <cell r="I1733" t="str">
            <v>1199</v>
          </cell>
          <cell r="J1733" t="str">
            <v>Contract Labour</v>
          </cell>
        </row>
        <row r="1734">
          <cell r="I1734" t="str">
            <v>1199</v>
          </cell>
          <cell r="J1734" t="str">
            <v>Contract Labour</v>
          </cell>
        </row>
        <row r="1735">
          <cell r="I1735" t="str">
            <v>1201</v>
          </cell>
          <cell r="J1735" t="str">
            <v>Domestic Travel</v>
          </cell>
        </row>
        <row r="1736">
          <cell r="I1736" t="str">
            <v>1201</v>
          </cell>
          <cell r="J1736" t="str">
            <v>Domestic Travel</v>
          </cell>
        </row>
        <row r="1737">
          <cell r="I1737" t="str">
            <v>1203</v>
          </cell>
          <cell r="J1737" t="str">
            <v>Telecommunication Charge</v>
          </cell>
        </row>
        <row r="1738">
          <cell r="I1738" t="str">
            <v>1203</v>
          </cell>
          <cell r="J1738" t="str">
            <v>Telecommunication Charge</v>
          </cell>
        </row>
        <row r="1739">
          <cell r="I1739" t="str">
            <v>1203</v>
          </cell>
          <cell r="J1739" t="str">
            <v>Telecommunication Charge</v>
          </cell>
        </row>
        <row r="1740">
          <cell r="I1740" t="str">
            <v>1301</v>
          </cell>
          <cell r="J1740" t="str">
            <v>Fuel</v>
          </cell>
        </row>
        <row r="1741">
          <cell r="I1741" t="str">
            <v>1301</v>
          </cell>
          <cell r="J1741" t="str">
            <v>Fuel</v>
          </cell>
        </row>
        <row r="1742">
          <cell r="I1742" t="str">
            <v>1301</v>
          </cell>
          <cell r="J1742" t="str">
            <v>Fuel</v>
          </cell>
        </row>
        <row r="1743">
          <cell r="I1743" t="str">
            <v>1302</v>
          </cell>
          <cell r="J1743" t="str">
            <v>Freight</v>
          </cell>
        </row>
        <row r="1744">
          <cell r="I1744" t="str">
            <v>1302</v>
          </cell>
          <cell r="J1744" t="str">
            <v>Freight</v>
          </cell>
        </row>
        <row r="1745">
          <cell r="I1745" t="str">
            <v>1304</v>
          </cell>
          <cell r="J1745" t="str">
            <v>Maintenance of Computer System</v>
          </cell>
        </row>
        <row r="1746">
          <cell r="I1746" t="str">
            <v>1308</v>
          </cell>
          <cell r="J1746" t="str">
            <v>Maintenance of Office Equipment</v>
          </cell>
        </row>
        <row r="1747">
          <cell r="I1747" t="str">
            <v>1308</v>
          </cell>
          <cell r="J1747" t="str">
            <v>Maintenance of Office Equipment</v>
          </cell>
        </row>
        <row r="1748">
          <cell r="I1748" t="str">
            <v>1309</v>
          </cell>
          <cell r="J1748" t="str">
            <v>Maintenance of Vehicles</v>
          </cell>
        </row>
        <row r="1749">
          <cell r="I1749" t="str">
            <v>1309</v>
          </cell>
          <cell r="J1749" t="str">
            <v>Maintenance of Vehicles</v>
          </cell>
        </row>
        <row r="1750">
          <cell r="I1750" t="str">
            <v>1309</v>
          </cell>
          <cell r="J1750" t="str">
            <v>Maintenance of Vehicles</v>
          </cell>
        </row>
        <row r="1751">
          <cell r="I1751" t="str">
            <v>1318</v>
          </cell>
          <cell r="J1751" t="str">
            <v>Maintenance of Buildings &amp; Compounds</v>
          </cell>
        </row>
        <row r="1752">
          <cell r="I1752" t="str">
            <v>1318</v>
          </cell>
          <cell r="J1752" t="str">
            <v>Maintenance of Buildings &amp; Compounds</v>
          </cell>
        </row>
        <row r="1753">
          <cell r="I1753" t="str">
            <v>1318</v>
          </cell>
          <cell r="J1753" t="str">
            <v>Maintenance of Buildings &amp; Compounds</v>
          </cell>
        </row>
        <row r="1754">
          <cell r="I1754" t="str">
            <v>1402</v>
          </cell>
          <cell r="J1754" t="str">
            <v>Electricity</v>
          </cell>
        </row>
        <row r="1755">
          <cell r="I1755" t="str">
            <v>1402</v>
          </cell>
          <cell r="J1755" t="str">
            <v>Electricity</v>
          </cell>
        </row>
        <row r="1756">
          <cell r="I1756" t="str">
            <v>1402</v>
          </cell>
          <cell r="J1756" t="str">
            <v>Electricity</v>
          </cell>
        </row>
        <row r="1757">
          <cell r="I1757" t="str">
            <v>1405</v>
          </cell>
          <cell r="J1757" t="str">
            <v>Water</v>
          </cell>
        </row>
        <row r="1758">
          <cell r="I1758" t="str">
            <v>1405</v>
          </cell>
          <cell r="J1758" t="str">
            <v>Water</v>
          </cell>
        </row>
        <row r="1759">
          <cell r="I1759" t="str">
            <v>1405</v>
          </cell>
          <cell r="J1759" t="str">
            <v>Water</v>
          </cell>
        </row>
        <row r="1760">
          <cell r="I1760" t="str">
            <v>1406</v>
          </cell>
          <cell r="J1760" t="str">
            <v>Office Supplies</v>
          </cell>
        </row>
        <row r="1761">
          <cell r="I1761" t="str">
            <v>1406</v>
          </cell>
          <cell r="J1761" t="str">
            <v>Office Supplies</v>
          </cell>
        </row>
        <row r="1762">
          <cell r="I1762" t="str">
            <v>1406</v>
          </cell>
          <cell r="J1762" t="str">
            <v>Office Supplies</v>
          </cell>
        </row>
        <row r="1763">
          <cell r="I1763" t="str">
            <v>1407</v>
          </cell>
          <cell r="J1763" t="str">
            <v xml:space="preserve">Printing </v>
          </cell>
        </row>
        <row r="1764">
          <cell r="I1764" t="str">
            <v>1407</v>
          </cell>
          <cell r="J1764" t="str">
            <v xml:space="preserve">Printing </v>
          </cell>
        </row>
        <row r="1765">
          <cell r="I1765" t="str">
            <v>1407</v>
          </cell>
          <cell r="J1765" t="str">
            <v xml:space="preserve">Printing </v>
          </cell>
        </row>
        <row r="1766">
          <cell r="I1766" t="str">
            <v>2001</v>
          </cell>
          <cell r="J1766" t="str">
            <v>Renovations</v>
          </cell>
        </row>
        <row r="1767">
          <cell r="I1767" t="str">
            <v>2001</v>
          </cell>
          <cell r="J1767" t="str">
            <v>Renovations</v>
          </cell>
        </row>
        <row r="1768">
          <cell r="I1768" t="str">
            <v>2001</v>
          </cell>
          <cell r="J1768" t="str">
            <v>Renovations</v>
          </cell>
        </row>
        <row r="1769">
          <cell r="I1769" t="str">
            <v>1001</v>
          </cell>
          <cell r="J1769" t="str">
            <v>Salaries</v>
          </cell>
        </row>
        <row r="1770">
          <cell r="I1770" t="str">
            <v>1002</v>
          </cell>
          <cell r="J1770" t="str">
            <v>Overtime</v>
          </cell>
        </row>
        <row r="1771">
          <cell r="I1771" t="str">
            <v>1005</v>
          </cell>
          <cell r="J1771" t="str">
            <v>Government Contribution  to Retirement Fund</v>
          </cell>
        </row>
        <row r="1772">
          <cell r="I1772" t="str">
            <v>1026</v>
          </cell>
          <cell r="J1772" t="str">
            <v>Acting Allowance</v>
          </cell>
        </row>
        <row r="1773">
          <cell r="I1773" t="str">
            <v>1001</v>
          </cell>
          <cell r="J1773" t="str">
            <v>Salaries</v>
          </cell>
        </row>
        <row r="1774">
          <cell r="I1774" t="str">
            <v>1002</v>
          </cell>
          <cell r="J1774" t="str">
            <v>Overtime</v>
          </cell>
        </row>
        <row r="1775">
          <cell r="I1775" t="str">
            <v>1005</v>
          </cell>
          <cell r="J1775" t="str">
            <v>Government Contribution  to Retirement Fund</v>
          </cell>
        </row>
        <row r="1776">
          <cell r="I1776" t="str">
            <v>1026</v>
          </cell>
          <cell r="J1776" t="str">
            <v>Acting Allowance</v>
          </cell>
        </row>
        <row r="1777">
          <cell r="I1777" t="str">
            <v>1505</v>
          </cell>
          <cell r="J1777" t="str">
            <v>Transfer Value</v>
          </cell>
        </row>
        <row r="1778">
          <cell r="I1778" t="str">
            <v>1910</v>
          </cell>
          <cell r="J1778" t="str">
            <v>Pensions &amp; Gratuities</v>
          </cell>
        </row>
        <row r="1779">
          <cell r="I1779" t="str">
            <v>1910</v>
          </cell>
          <cell r="J1779" t="str">
            <v>Pensions &amp; Gratuities</v>
          </cell>
        </row>
        <row r="1780">
          <cell r="I1780" t="str">
            <v>1910</v>
          </cell>
          <cell r="J1780" t="str">
            <v>Pensions &amp; Gratuities</v>
          </cell>
        </row>
        <row r="1781">
          <cell r="I1781" t="str">
            <v>1425</v>
          </cell>
          <cell r="J1781" t="str">
            <v>Insurance</v>
          </cell>
        </row>
        <row r="1782">
          <cell r="I1782" t="str">
            <v>1470</v>
          </cell>
          <cell r="J1782" t="str">
            <v>Insurance (Personnel)</v>
          </cell>
        </row>
        <row r="1783">
          <cell r="I1783" t="str">
            <v>1453</v>
          </cell>
          <cell r="J1783" t="str">
            <v>Overseas Medical Treatment</v>
          </cell>
        </row>
        <row r="1784">
          <cell r="I1784" t="str">
            <v>1480</v>
          </cell>
          <cell r="J1784" t="str">
            <v>Consultants &amp; Technical Assistants Professional Fees</v>
          </cell>
        </row>
        <row r="1785">
          <cell r="I1785" t="str">
            <v>1480</v>
          </cell>
          <cell r="J1785" t="str">
            <v>Consultants &amp; Technical Assistants Professional Fees</v>
          </cell>
        </row>
        <row r="1786">
          <cell r="I1786" t="str">
            <v>1501</v>
          </cell>
          <cell r="J1786" t="str">
            <v>Subsidies</v>
          </cell>
        </row>
        <row r="1787">
          <cell r="I1787" t="str">
            <v>1403</v>
          </cell>
          <cell r="J1787" t="str">
            <v>Street Lighting</v>
          </cell>
        </row>
        <row r="1788">
          <cell r="I1788" t="str">
            <v>1501</v>
          </cell>
          <cell r="J1788" t="str">
            <v>Subsidies</v>
          </cell>
        </row>
        <row r="1789">
          <cell r="I1789" t="str">
            <v>1501</v>
          </cell>
          <cell r="J1789" t="str">
            <v>Subsidies</v>
          </cell>
        </row>
        <row r="1790">
          <cell r="I1790" t="str">
            <v>1501</v>
          </cell>
          <cell r="J1790" t="str">
            <v>Subsidies</v>
          </cell>
        </row>
        <row r="1791">
          <cell r="I1791" t="str">
            <v>1501</v>
          </cell>
          <cell r="J1791" t="str">
            <v>Subsidies</v>
          </cell>
        </row>
        <row r="1792">
          <cell r="I1792" t="str">
            <v>1550</v>
          </cell>
          <cell r="J1792" t="str">
            <v>Other Special Projects</v>
          </cell>
        </row>
        <row r="1793">
          <cell r="I1793" t="str">
            <v>1413</v>
          </cell>
          <cell r="J1793" t="str">
            <v>Rental</v>
          </cell>
        </row>
        <row r="1794">
          <cell r="I1794" t="str">
            <v>1431</v>
          </cell>
          <cell r="J1794" t="str">
            <v>Bank Fees</v>
          </cell>
        </row>
        <row r="1795">
          <cell r="I1795" t="str">
            <v>1491</v>
          </cell>
          <cell r="J1795" t="str">
            <v>National Events</v>
          </cell>
        </row>
        <row r="1796">
          <cell r="I1796" t="str">
            <v>1311</v>
          </cell>
          <cell r="J1796" t="str">
            <v>Maintenance of Aircrafts (Delete)</v>
          </cell>
        </row>
        <row r="1797">
          <cell r="I1797" t="str">
            <v>1406</v>
          </cell>
          <cell r="J1797" t="str">
            <v>Office Supplies</v>
          </cell>
        </row>
        <row r="1798">
          <cell r="I1798" t="str">
            <v>1407</v>
          </cell>
          <cell r="J1798" t="str">
            <v xml:space="preserve">Printing </v>
          </cell>
        </row>
        <row r="1799">
          <cell r="I1799" t="str">
            <v>1427</v>
          </cell>
          <cell r="J1799" t="str">
            <v>Catering/Refreshment</v>
          </cell>
        </row>
        <row r="1800">
          <cell r="I1800" t="str">
            <v>1008</v>
          </cell>
          <cell r="J1800" t="str">
            <v>Salary Revision</v>
          </cell>
        </row>
        <row r="1801">
          <cell r="I1801" t="str">
            <v>1008</v>
          </cell>
          <cell r="J1801" t="str">
            <v>Salary Revision</v>
          </cell>
        </row>
        <row r="1802">
          <cell r="I1802" t="str">
            <v>1529</v>
          </cell>
          <cell r="J1802" t="str">
            <v>Remuneration Authority (Delete)</v>
          </cell>
        </row>
        <row r="1803">
          <cell r="I1803" t="str">
            <v>1550</v>
          </cell>
          <cell r="J1803" t="str">
            <v>Other Special Projects</v>
          </cell>
        </row>
        <row r="1804">
          <cell r="I1804" t="str">
            <v>1001</v>
          </cell>
          <cell r="J1804" t="str">
            <v>Salaries</v>
          </cell>
        </row>
        <row r="1805">
          <cell r="I1805" t="str">
            <v>1005</v>
          </cell>
          <cell r="J1805" t="str">
            <v>Government Contribution  to Retirement Fund</v>
          </cell>
        </row>
        <row r="1806">
          <cell r="I1806" t="str">
            <v>1002</v>
          </cell>
          <cell r="J1806" t="str">
            <v>Overtime</v>
          </cell>
        </row>
        <row r="1807">
          <cell r="I1807" t="str">
            <v>1199</v>
          </cell>
          <cell r="J1807" t="str">
            <v>Contract Labour</v>
          </cell>
        </row>
        <row r="1808">
          <cell r="I1808" t="str">
            <v>1201</v>
          </cell>
          <cell r="J1808" t="str">
            <v>Domestic Travel</v>
          </cell>
        </row>
        <row r="1809">
          <cell r="I1809" t="str">
            <v>1202</v>
          </cell>
          <cell r="J1809" t="str">
            <v>Overseas Travel</v>
          </cell>
        </row>
        <row r="1810">
          <cell r="I1810" t="str">
            <v>1203</v>
          </cell>
          <cell r="J1810" t="str">
            <v>Telecommunication Charge</v>
          </cell>
        </row>
        <row r="1811">
          <cell r="I1811" t="str">
            <v>1210</v>
          </cell>
          <cell r="J1811" t="str">
            <v>Email &amp; Internet</v>
          </cell>
        </row>
        <row r="1812">
          <cell r="I1812" t="str">
            <v>1301</v>
          </cell>
          <cell r="J1812" t="str">
            <v>Fuel</v>
          </cell>
        </row>
        <row r="1813">
          <cell r="I1813" t="str">
            <v>1309</v>
          </cell>
          <cell r="J1813" t="str">
            <v>Maintenance of Vehicles</v>
          </cell>
        </row>
        <row r="1814">
          <cell r="I1814" t="str">
            <v>1402</v>
          </cell>
          <cell r="J1814" t="str">
            <v>Electricity</v>
          </cell>
        </row>
        <row r="1815">
          <cell r="I1815" t="str">
            <v>1407</v>
          </cell>
          <cell r="J1815" t="str">
            <v xml:space="preserve">Printing </v>
          </cell>
        </row>
        <row r="1816">
          <cell r="I1816" t="str">
            <v>1413</v>
          </cell>
          <cell r="J1816" t="str">
            <v>Rental</v>
          </cell>
        </row>
        <row r="1817">
          <cell r="I1817" t="str">
            <v>1471</v>
          </cell>
          <cell r="J1817" t="str">
            <v>Meeting Fees</v>
          </cell>
        </row>
        <row r="1818">
          <cell r="I1818" t="str">
            <v>1427</v>
          </cell>
          <cell r="J1818" t="str">
            <v>Catering/Refreshment</v>
          </cell>
        </row>
        <row r="1819">
          <cell r="I1819" t="str">
            <v>1435</v>
          </cell>
          <cell r="J1819" t="str">
            <v>Licences</v>
          </cell>
        </row>
        <row r="1820">
          <cell r="I1820" t="str">
            <v>1450</v>
          </cell>
          <cell r="J1820" t="str">
            <v>Computer Supplies</v>
          </cell>
        </row>
        <row r="1821">
          <cell r="I1821" t="str">
            <v>1480</v>
          </cell>
          <cell r="J1821" t="str">
            <v>Consultants &amp; Technical Assistants Professional Fees</v>
          </cell>
        </row>
        <row r="1822">
          <cell r="I1822" t="str">
            <v>2004</v>
          </cell>
          <cell r="J1822" t="str">
            <v>New Computers</v>
          </cell>
        </row>
        <row r="1823">
          <cell r="I1823" t="str">
            <v>2003</v>
          </cell>
          <cell r="J1823" t="str">
            <v>New Office Equipment</v>
          </cell>
        </row>
        <row r="1824">
          <cell r="I1824" t="str">
            <v>2022</v>
          </cell>
          <cell r="J1824" t="str">
            <v>Furniture &amp; Fittings</v>
          </cell>
        </row>
        <row r="1825">
          <cell r="I1825" t="str">
            <v>1549</v>
          </cell>
          <cell r="J1825" t="str">
            <v>National ID Card (Delete)</v>
          </cell>
        </row>
        <row r="1826">
          <cell r="I1826" t="str">
            <v>1480</v>
          </cell>
          <cell r="J1826" t="str">
            <v>Consultants &amp; Technical Assistants Professional Fees</v>
          </cell>
        </row>
        <row r="1827">
          <cell r="I1827" t="str">
            <v>1515</v>
          </cell>
          <cell r="J1827" t="str">
            <v>Grant for Sport Activities</v>
          </cell>
        </row>
        <row r="1828">
          <cell r="I1828" t="str">
            <v>1516</v>
          </cell>
          <cell r="J1828" t="str">
            <v>Grant</v>
          </cell>
        </row>
        <row r="1829">
          <cell r="I1829" t="str">
            <v>1542</v>
          </cell>
          <cell r="J1829" t="str">
            <v>Social Welfare Scheme</v>
          </cell>
        </row>
        <row r="1830">
          <cell r="I1830" t="str">
            <v>1469</v>
          </cell>
          <cell r="J1830" t="str">
            <v>Contract Service</v>
          </cell>
        </row>
        <row r="1831">
          <cell r="I1831" t="str">
            <v>1541</v>
          </cell>
          <cell r="J1831" t="str">
            <v>Grant - Vulnerability</v>
          </cell>
        </row>
        <row r="1832">
          <cell r="I1832" t="str">
            <v>2000</v>
          </cell>
          <cell r="J1832" t="str">
            <v>New Building</v>
          </cell>
        </row>
        <row r="1833">
          <cell r="I1833" t="str">
            <v>2000</v>
          </cell>
          <cell r="J1833" t="str">
            <v>New Building</v>
          </cell>
        </row>
        <row r="1834">
          <cell r="I1834" t="str">
            <v>2005</v>
          </cell>
          <cell r="J1834" t="str">
            <v>New Vehicles</v>
          </cell>
        </row>
        <row r="1835">
          <cell r="I1835" t="str">
            <v>2102</v>
          </cell>
          <cell r="J1835" t="str">
            <v>Equity Payment to Other Enterprises</v>
          </cell>
        </row>
        <row r="1836">
          <cell r="I1836" t="str">
            <v>1503</v>
          </cell>
          <cell r="J1836" t="str">
            <v>Contributions to Organisations</v>
          </cell>
        </row>
        <row r="1837">
          <cell r="I1837" t="str">
            <v>1503</v>
          </cell>
          <cell r="J1837" t="str">
            <v>Contributions to Organisations</v>
          </cell>
        </row>
        <row r="1838">
          <cell r="I1838" t="str">
            <v>1411</v>
          </cell>
          <cell r="J1838" t="str">
            <v>Subscription</v>
          </cell>
        </row>
        <row r="1839">
          <cell r="I1839" t="str">
            <v>1304</v>
          </cell>
          <cell r="J1839" t="str">
            <v>Maintenance of Computer System</v>
          </cell>
        </row>
        <row r="1840">
          <cell r="I1840" t="str">
            <v>1413</v>
          </cell>
          <cell r="J1840" t="str">
            <v>Rental</v>
          </cell>
        </row>
        <row r="1841">
          <cell r="I1841" t="str">
            <v>1431</v>
          </cell>
          <cell r="J1841" t="str">
            <v>Bank Fees</v>
          </cell>
        </row>
        <row r="1842">
          <cell r="I1842" t="str">
            <v>1435</v>
          </cell>
          <cell r="J1842" t="str">
            <v>Licences</v>
          </cell>
        </row>
        <row r="1843">
          <cell r="I1843" t="str">
            <v>1435</v>
          </cell>
          <cell r="J1843" t="str">
            <v>Licences</v>
          </cell>
        </row>
        <row r="1844">
          <cell r="I1844" t="str">
            <v>1403</v>
          </cell>
          <cell r="J1844" t="str">
            <v>Street Lighting</v>
          </cell>
        </row>
        <row r="1845">
          <cell r="I1845" t="str">
            <v>1670</v>
          </cell>
          <cell r="J1845" t="str">
            <v>Government Development Project Costs</v>
          </cell>
        </row>
        <row r="1846">
          <cell r="I1846" t="str">
            <v>1670</v>
          </cell>
          <cell r="J1846" t="str">
            <v>Government Development Project Costs</v>
          </cell>
        </row>
        <row r="1847">
          <cell r="I1847" t="str">
            <v>1670</v>
          </cell>
          <cell r="J1847" t="str">
            <v>Government Development Project Costs</v>
          </cell>
        </row>
        <row r="1848">
          <cell r="I1848" t="str">
            <v>1820</v>
          </cell>
          <cell r="J1848" t="str">
            <v>Contingency Fund</v>
          </cell>
        </row>
        <row r="1849">
          <cell r="I1849" t="str">
            <v>2202</v>
          </cell>
          <cell r="J1849" t="str">
            <v>Economic Growth Fund (Delete)</v>
          </cell>
        </row>
        <row r="1850">
          <cell r="I1850" t="str">
            <v>1710</v>
          </cell>
          <cell r="J1850" t="str">
            <v>Public Debt Interest Payment Domestic</v>
          </cell>
        </row>
        <row r="1851">
          <cell r="I1851" t="str">
            <v>1712</v>
          </cell>
          <cell r="J1851" t="str">
            <v>Public Debt Principal Repayment Domestic</v>
          </cell>
        </row>
        <row r="1852">
          <cell r="I1852" t="str">
            <v>1711</v>
          </cell>
          <cell r="J1852" t="str">
            <v>Public Debt Interest Payment Foreign</v>
          </cell>
        </row>
        <row r="1853">
          <cell r="I1853" t="str">
            <v>1713</v>
          </cell>
          <cell r="J1853" t="str">
            <v>Public Debt Principal Repayment Foreign</v>
          </cell>
        </row>
        <row r="1854">
          <cell r="I1854" t="str">
            <v>1715</v>
          </cell>
          <cell r="J1854" t="str">
            <v>Exchange Rate Risk</v>
          </cell>
        </row>
        <row r="1855">
          <cell r="I1855" t="str">
            <v>1716</v>
          </cell>
          <cell r="J1855" t="str">
            <v>Guarantee Loans</v>
          </cell>
        </row>
        <row r="1856">
          <cell r="I1856" t="str">
            <v>1001</v>
          </cell>
          <cell r="J1856" t="str">
            <v>Salaries</v>
          </cell>
        </row>
        <row r="1857">
          <cell r="I1857" t="str">
            <v>1002</v>
          </cell>
          <cell r="J1857" t="str">
            <v>Overtime</v>
          </cell>
        </row>
        <row r="1858">
          <cell r="I1858" t="str">
            <v>1005</v>
          </cell>
          <cell r="J1858" t="str">
            <v>Government Contribution  to Retirement Fund</v>
          </cell>
        </row>
        <row r="1859">
          <cell r="I1859" t="str">
            <v>1030</v>
          </cell>
          <cell r="J1859" t="str">
            <v>CEO/Minister Benefits</v>
          </cell>
        </row>
        <row r="1860">
          <cell r="I1860" t="str">
            <v>1101</v>
          </cell>
          <cell r="J1860" t="str">
            <v>Wages</v>
          </cell>
        </row>
        <row r="1861">
          <cell r="I1861" t="str">
            <v>1201</v>
          </cell>
          <cell r="J1861" t="str">
            <v>Domestic Travel</v>
          </cell>
        </row>
        <row r="1862">
          <cell r="I1862" t="str">
            <v>1202</v>
          </cell>
          <cell r="J1862" t="str">
            <v>Overseas Travel</v>
          </cell>
        </row>
        <row r="1863">
          <cell r="I1863" t="str">
            <v>1210</v>
          </cell>
          <cell r="J1863" t="str">
            <v>Email &amp; Internet</v>
          </cell>
        </row>
        <row r="1864">
          <cell r="I1864" t="str">
            <v>1301</v>
          </cell>
          <cell r="J1864" t="str">
            <v>Fuel</v>
          </cell>
        </row>
        <row r="1865">
          <cell r="I1865" t="str">
            <v>1309</v>
          </cell>
          <cell r="J1865" t="str">
            <v>Maintenance of Vehicles</v>
          </cell>
        </row>
        <row r="1866">
          <cell r="I1866" t="str">
            <v>1406</v>
          </cell>
          <cell r="J1866" t="str">
            <v>Office Supplies</v>
          </cell>
        </row>
        <row r="1867">
          <cell r="I1867" t="str">
            <v>1407</v>
          </cell>
          <cell r="J1867" t="str">
            <v xml:space="preserve">Printing </v>
          </cell>
        </row>
        <row r="1868">
          <cell r="I1868" t="str">
            <v>1422</v>
          </cell>
          <cell r="J1868" t="str">
            <v>Hospitality</v>
          </cell>
        </row>
        <row r="1869">
          <cell r="I1869" t="str">
            <v>1001</v>
          </cell>
          <cell r="J1869" t="str">
            <v>Salaries</v>
          </cell>
        </row>
        <row r="1870">
          <cell r="I1870" t="str">
            <v>1005</v>
          </cell>
          <cell r="J1870" t="str">
            <v>Government Contribution  to Retirement Fund</v>
          </cell>
        </row>
        <row r="1871">
          <cell r="I1871" t="str">
            <v>1026</v>
          </cell>
          <cell r="J1871" t="str">
            <v>Acting Allowance</v>
          </cell>
        </row>
        <row r="1872">
          <cell r="I1872" t="str">
            <v>1030</v>
          </cell>
          <cell r="J1872" t="str">
            <v>CEO/Minister Benefits</v>
          </cell>
        </row>
        <row r="1873">
          <cell r="I1873" t="str">
            <v>1201</v>
          </cell>
          <cell r="J1873" t="str">
            <v>Domestic Travel</v>
          </cell>
        </row>
        <row r="1874">
          <cell r="I1874" t="str">
            <v>1202</v>
          </cell>
          <cell r="J1874" t="str">
            <v>Overseas Travel</v>
          </cell>
        </row>
        <row r="1875">
          <cell r="I1875" t="str">
            <v>1210</v>
          </cell>
          <cell r="J1875" t="str">
            <v>Email &amp; Internet</v>
          </cell>
        </row>
        <row r="1876">
          <cell r="I1876" t="str">
            <v>1301</v>
          </cell>
          <cell r="J1876" t="str">
            <v>Fuel</v>
          </cell>
        </row>
        <row r="1877">
          <cell r="I1877" t="str">
            <v>1309</v>
          </cell>
          <cell r="J1877" t="str">
            <v>Maintenance of Vehicles</v>
          </cell>
        </row>
        <row r="1878">
          <cell r="I1878" t="str">
            <v>1406</v>
          </cell>
          <cell r="J1878" t="str">
            <v>Office Supplies</v>
          </cell>
        </row>
        <row r="1879">
          <cell r="I1879" t="str">
            <v>1422</v>
          </cell>
          <cell r="J1879" t="str">
            <v>Hospitality</v>
          </cell>
        </row>
        <row r="1880">
          <cell r="I1880" t="str">
            <v>1001</v>
          </cell>
          <cell r="J1880" t="str">
            <v>Salaries</v>
          </cell>
        </row>
        <row r="1881">
          <cell r="I1881" t="str">
            <v>1002</v>
          </cell>
          <cell r="J1881" t="str">
            <v>Overtime</v>
          </cell>
        </row>
        <row r="1882">
          <cell r="I1882" t="str">
            <v>1005</v>
          </cell>
          <cell r="J1882" t="str">
            <v>Government Contribution  to Retirement Fund</v>
          </cell>
        </row>
        <row r="1883">
          <cell r="I1883" t="str">
            <v>1026</v>
          </cell>
          <cell r="J1883" t="str">
            <v>Acting Allowance</v>
          </cell>
        </row>
        <row r="1884">
          <cell r="I1884" t="str">
            <v>1028</v>
          </cell>
          <cell r="J1884" t="str">
            <v>Location Allowance</v>
          </cell>
        </row>
        <row r="1885">
          <cell r="I1885" t="str">
            <v>1101</v>
          </cell>
          <cell r="J1885" t="str">
            <v>Wages</v>
          </cell>
        </row>
        <row r="1886">
          <cell r="I1886" t="str">
            <v>1101</v>
          </cell>
          <cell r="J1886" t="str">
            <v>Wages</v>
          </cell>
        </row>
        <row r="1887">
          <cell r="I1887" t="str">
            <v>1101</v>
          </cell>
          <cell r="J1887" t="str">
            <v>Wages</v>
          </cell>
        </row>
        <row r="1888">
          <cell r="I1888" t="str">
            <v>1201</v>
          </cell>
          <cell r="J1888" t="str">
            <v>Domestic Travel</v>
          </cell>
        </row>
        <row r="1889">
          <cell r="I1889" t="str">
            <v>1202</v>
          </cell>
          <cell r="J1889" t="str">
            <v>Overseas Travel</v>
          </cell>
        </row>
        <row r="1890">
          <cell r="I1890" t="str">
            <v>1203</v>
          </cell>
          <cell r="J1890" t="str">
            <v>Telecommunication Charge</v>
          </cell>
        </row>
        <row r="1891">
          <cell r="I1891" t="str">
            <v>1204</v>
          </cell>
          <cell r="J1891" t="str">
            <v>Postal Charges</v>
          </cell>
        </row>
        <row r="1892">
          <cell r="I1892" t="str">
            <v>1205</v>
          </cell>
          <cell r="J1892" t="str">
            <v>Broadcasting</v>
          </cell>
        </row>
        <row r="1893">
          <cell r="I1893" t="str">
            <v>1210</v>
          </cell>
          <cell r="J1893" t="str">
            <v>Email &amp; Internet</v>
          </cell>
        </row>
        <row r="1894">
          <cell r="I1894" t="str">
            <v>1301</v>
          </cell>
          <cell r="J1894" t="str">
            <v>Fuel</v>
          </cell>
        </row>
        <row r="1895">
          <cell r="I1895" t="str">
            <v>1302</v>
          </cell>
          <cell r="J1895" t="str">
            <v>Freight</v>
          </cell>
        </row>
        <row r="1896">
          <cell r="I1896" t="str">
            <v>1304</v>
          </cell>
          <cell r="J1896" t="str">
            <v>Maintenance of Computer System</v>
          </cell>
        </row>
        <row r="1897">
          <cell r="I1897" t="str">
            <v>1308</v>
          </cell>
          <cell r="J1897" t="str">
            <v>Maintenance of Office Equipment</v>
          </cell>
        </row>
        <row r="1898">
          <cell r="I1898" t="str">
            <v>1309</v>
          </cell>
          <cell r="J1898" t="str">
            <v>Maintenance of Vehicles</v>
          </cell>
        </row>
        <row r="1899">
          <cell r="I1899" t="str">
            <v>1310</v>
          </cell>
          <cell r="J1899" t="str">
            <v>Maintenance of Specialised Equipment</v>
          </cell>
        </row>
        <row r="1900">
          <cell r="I1900" t="str">
            <v>1318</v>
          </cell>
          <cell r="J1900" t="str">
            <v>Maintenance of Buildings &amp; Compounds</v>
          </cell>
        </row>
        <row r="1901">
          <cell r="I1901" t="str">
            <v>1402</v>
          </cell>
          <cell r="J1901" t="str">
            <v>Electricity</v>
          </cell>
        </row>
        <row r="1902">
          <cell r="I1902" t="str">
            <v>1405</v>
          </cell>
          <cell r="J1902" t="str">
            <v>Water</v>
          </cell>
        </row>
        <row r="1903">
          <cell r="I1903" t="str">
            <v>1406</v>
          </cell>
          <cell r="J1903" t="str">
            <v>Office Supplies</v>
          </cell>
        </row>
        <row r="1904">
          <cell r="I1904" t="str">
            <v>1407</v>
          </cell>
          <cell r="J1904" t="str">
            <v xml:space="preserve">Printing </v>
          </cell>
        </row>
        <row r="1905">
          <cell r="I1905" t="str">
            <v>1408</v>
          </cell>
          <cell r="J1905" t="str">
            <v>Uniforms</v>
          </cell>
        </row>
        <row r="1906">
          <cell r="I1906" t="str">
            <v>1411</v>
          </cell>
          <cell r="J1906" t="str">
            <v>Subscription</v>
          </cell>
        </row>
        <row r="1907">
          <cell r="I1907" t="str">
            <v>1413</v>
          </cell>
          <cell r="J1907" t="str">
            <v>Rental</v>
          </cell>
        </row>
        <row r="1908">
          <cell r="I1908" t="str">
            <v>1418</v>
          </cell>
          <cell r="J1908" t="str">
            <v xml:space="preserve">Training &amp; Conferences </v>
          </cell>
        </row>
        <row r="1909">
          <cell r="I1909" t="str">
            <v>1431</v>
          </cell>
          <cell r="J1909" t="str">
            <v>Bank Fees</v>
          </cell>
        </row>
        <row r="1910">
          <cell r="I1910" t="str">
            <v>1435</v>
          </cell>
          <cell r="J1910" t="str">
            <v>Licences</v>
          </cell>
        </row>
        <row r="1911">
          <cell r="I1911" t="str">
            <v>1450</v>
          </cell>
          <cell r="J1911" t="str">
            <v>Computer Supplies</v>
          </cell>
        </row>
        <row r="1912">
          <cell r="I1912" t="str">
            <v>1450</v>
          </cell>
          <cell r="J1912" t="str">
            <v>Computer Supplies</v>
          </cell>
        </row>
        <row r="1913">
          <cell r="I1913" t="str">
            <v>1469</v>
          </cell>
          <cell r="J1913" t="str">
            <v>Contract Service</v>
          </cell>
        </row>
        <row r="1914">
          <cell r="I1914" t="str">
            <v>1516</v>
          </cell>
          <cell r="J1914" t="str">
            <v>Grant</v>
          </cell>
        </row>
        <row r="1915">
          <cell r="I1915" t="str">
            <v>1480</v>
          </cell>
          <cell r="J1915" t="str">
            <v>Consultants &amp; Technical Assistants Professional Fees</v>
          </cell>
        </row>
        <row r="1916">
          <cell r="I1916" t="str">
            <v>1476</v>
          </cell>
          <cell r="J1916" t="str">
            <v>Specialised Printing</v>
          </cell>
        </row>
        <row r="1917">
          <cell r="I1917" t="str">
            <v>2003</v>
          </cell>
          <cell r="J1917" t="str">
            <v>New Office Equipment</v>
          </cell>
        </row>
        <row r="1918">
          <cell r="I1918" t="str">
            <v>2004</v>
          </cell>
          <cell r="J1918" t="str">
            <v>New Computers</v>
          </cell>
        </row>
        <row r="1919">
          <cell r="I1919" t="str">
            <v>2008</v>
          </cell>
          <cell r="J1919" t="str">
            <v>Other plant and equipment</v>
          </cell>
        </row>
        <row r="1920">
          <cell r="I1920" t="str">
            <v>2011</v>
          </cell>
          <cell r="J1920" t="str">
            <v>Technical Equipment</v>
          </cell>
        </row>
        <row r="1921">
          <cell r="I1921" t="str">
            <v>1001</v>
          </cell>
          <cell r="J1921" t="str">
            <v>Salaries</v>
          </cell>
        </row>
        <row r="1922">
          <cell r="I1922" t="str">
            <v>1002</v>
          </cell>
          <cell r="J1922" t="str">
            <v>Overtime</v>
          </cell>
        </row>
        <row r="1923">
          <cell r="I1923" t="str">
            <v>1005</v>
          </cell>
          <cell r="J1923" t="str">
            <v>Government Contribution  to Retirement Fund</v>
          </cell>
        </row>
        <row r="1924">
          <cell r="I1924" t="str">
            <v>1026</v>
          </cell>
          <cell r="J1924" t="str">
            <v>Acting Allowance</v>
          </cell>
        </row>
        <row r="1925">
          <cell r="I1925" t="str">
            <v>1201</v>
          </cell>
          <cell r="J1925" t="str">
            <v>Domestic Travel</v>
          </cell>
        </row>
        <row r="1926">
          <cell r="I1926" t="str">
            <v>1406</v>
          </cell>
          <cell r="J1926" t="str">
            <v>Office Supplies</v>
          </cell>
        </row>
        <row r="1927">
          <cell r="I1927" t="str">
            <v>1407</v>
          </cell>
          <cell r="J1927" t="str">
            <v xml:space="preserve">Printing </v>
          </cell>
        </row>
        <row r="1928">
          <cell r="I1928" t="str">
            <v>1471</v>
          </cell>
          <cell r="J1928" t="str">
            <v>Meeting Fees</v>
          </cell>
        </row>
        <row r="1929">
          <cell r="I1929" t="str">
            <v>1001</v>
          </cell>
          <cell r="J1929" t="str">
            <v>Salaries</v>
          </cell>
        </row>
        <row r="1930">
          <cell r="I1930" t="str">
            <v>1002</v>
          </cell>
          <cell r="J1930" t="str">
            <v>Overtime</v>
          </cell>
        </row>
        <row r="1931">
          <cell r="I1931" t="str">
            <v>1005</v>
          </cell>
          <cell r="J1931" t="str">
            <v>Government Contribution  to Retirement Fund</v>
          </cell>
        </row>
        <row r="1932">
          <cell r="I1932" t="str">
            <v>1026</v>
          </cell>
          <cell r="J1932" t="str">
            <v>Acting Allowance</v>
          </cell>
        </row>
        <row r="1933">
          <cell r="I1933" t="str">
            <v>1201</v>
          </cell>
          <cell r="J1933" t="str">
            <v>Domestic Travel</v>
          </cell>
        </row>
        <row r="1934">
          <cell r="I1934" t="str">
            <v>1406</v>
          </cell>
          <cell r="J1934" t="str">
            <v>Office Supplies</v>
          </cell>
        </row>
        <row r="1935">
          <cell r="I1935" t="str">
            <v>1407</v>
          </cell>
          <cell r="J1935" t="str">
            <v xml:space="preserve">Printing </v>
          </cell>
        </row>
        <row r="1936">
          <cell r="I1936" t="str">
            <v>1001</v>
          </cell>
          <cell r="J1936" t="str">
            <v>Salaries</v>
          </cell>
        </row>
        <row r="1937">
          <cell r="I1937" t="str">
            <v>1001</v>
          </cell>
          <cell r="J1937" t="str">
            <v>Salaries</v>
          </cell>
        </row>
        <row r="1938">
          <cell r="I1938" t="str">
            <v>1001</v>
          </cell>
          <cell r="J1938" t="str">
            <v>Salaries</v>
          </cell>
        </row>
        <row r="1939">
          <cell r="I1939" t="str">
            <v>1302</v>
          </cell>
          <cell r="J1939" t="str">
            <v>Freight</v>
          </cell>
        </row>
        <row r="1940">
          <cell r="I1940" t="str">
            <v>1318</v>
          </cell>
          <cell r="J1940" t="str">
            <v>Maintenance of Buildings &amp; Compounds</v>
          </cell>
        </row>
        <row r="1941">
          <cell r="I1941" t="str">
            <v>1402</v>
          </cell>
          <cell r="J1941" t="str">
            <v>Electricity</v>
          </cell>
        </row>
        <row r="1942">
          <cell r="I1942" t="str">
            <v>1302</v>
          </cell>
          <cell r="J1942" t="str">
            <v>Freight</v>
          </cell>
        </row>
        <row r="1943">
          <cell r="I1943" t="str">
            <v>1318</v>
          </cell>
          <cell r="J1943" t="str">
            <v>Maintenance of Buildings &amp; Compounds</v>
          </cell>
        </row>
        <row r="1944">
          <cell r="I1944" t="str">
            <v>1402</v>
          </cell>
          <cell r="J1944" t="str">
            <v>Electricity</v>
          </cell>
        </row>
        <row r="1945">
          <cell r="I1945" t="str">
            <v>1405</v>
          </cell>
          <cell r="J1945" t="str">
            <v>Water</v>
          </cell>
        </row>
        <row r="1946">
          <cell r="I1946" t="str">
            <v>1413</v>
          </cell>
          <cell r="J1946" t="str">
            <v>Rental</v>
          </cell>
        </row>
        <row r="1947">
          <cell r="I1947" t="str">
            <v>1405</v>
          </cell>
          <cell r="J1947" t="str">
            <v>Water</v>
          </cell>
        </row>
        <row r="1948">
          <cell r="I1948" t="str">
            <v>1001</v>
          </cell>
          <cell r="J1948" t="str">
            <v>Salaries</v>
          </cell>
        </row>
        <row r="1949">
          <cell r="I1949" t="str">
            <v>1001</v>
          </cell>
          <cell r="J1949" t="str">
            <v>Salaries</v>
          </cell>
        </row>
        <row r="1950">
          <cell r="I1950" t="str">
            <v>1002</v>
          </cell>
          <cell r="J1950" t="str">
            <v>Overtime</v>
          </cell>
        </row>
        <row r="1951">
          <cell r="I1951" t="str">
            <v>1005</v>
          </cell>
          <cell r="J1951" t="str">
            <v>Government Contribution  to Retirement Fund</v>
          </cell>
        </row>
        <row r="1952">
          <cell r="I1952" t="str">
            <v>1005</v>
          </cell>
          <cell r="J1952" t="str">
            <v>Government Contribution  to Retirement Fund</v>
          </cell>
        </row>
        <row r="1953">
          <cell r="I1953" t="str">
            <v>1005</v>
          </cell>
          <cell r="J1953" t="str">
            <v>Government Contribution  to Retirement Fund</v>
          </cell>
        </row>
        <row r="1954">
          <cell r="I1954" t="str">
            <v>1005</v>
          </cell>
          <cell r="J1954" t="str">
            <v>Government Contribution  to Retirement Fund</v>
          </cell>
        </row>
        <row r="1955">
          <cell r="I1955" t="str">
            <v>1026</v>
          </cell>
          <cell r="J1955" t="str">
            <v>Acting Allowance</v>
          </cell>
        </row>
        <row r="1956">
          <cell r="I1956" t="str">
            <v>1201</v>
          </cell>
          <cell r="J1956" t="str">
            <v>Domestic Travel</v>
          </cell>
        </row>
        <row r="1957">
          <cell r="I1957" t="str">
            <v>1201</v>
          </cell>
          <cell r="J1957" t="str">
            <v>Domestic Travel</v>
          </cell>
        </row>
        <row r="1958">
          <cell r="I1958" t="str">
            <v>1203</v>
          </cell>
          <cell r="J1958" t="str">
            <v>Telecommunication Charge</v>
          </cell>
        </row>
        <row r="1959">
          <cell r="I1959" t="str">
            <v>1203</v>
          </cell>
          <cell r="J1959" t="str">
            <v>Telecommunication Charge</v>
          </cell>
        </row>
        <row r="1960">
          <cell r="I1960" t="str">
            <v>1205</v>
          </cell>
          <cell r="J1960" t="str">
            <v>Broadcasting</v>
          </cell>
        </row>
        <row r="1961">
          <cell r="I1961" t="str">
            <v>1210</v>
          </cell>
          <cell r="J1961" t="str">
            <v>Email &amp; Internet</v>
          </cell>
        </row>
        <row r="1962">
          <cell r="I1962" t="str">
            <v>1301</v>
          </cell>
          <cell r="J1962" t="str">
            <v>Fuel</v>
          </cell>
        </row>
        <row r="1963">
          <cell r="I1963" t="str">
            <v>1301</v>
          </cell>
          <cell r="J1963" t="str">
            <v>Fuel</v>
          </cell>
        </row>
        <row r="1964">
          <cell r="I1964" t="str">
            <v>1302</v>
          </cell>
          <cell r="J1964" t="str">
            <v>Freight</v>
          </cell>
        </row>
        <row r="1965">
          <cell r="I1965" t="str">
            <v>1309</v>
          </cell>
          <cell r="J1965" t="str">
            <v>Maintenance of Vehicles</v>
          </cell>
        </row>
        <row r="1966">
          <cell r="I1966" t="str">
            <v>1318</v>
          </cell>
          <cell r="J1966" t="str">
            <v>Maintenance of Buildings &amp; Compounds</v>
          </cell>
        </row>
        <row r="1967">
          <cell r="I1967" t="str">
            <v>1402</v>
          </cell>
          <cell r="J1967" t="str">
            <v>Electricity</v>
          </cell>
        </row>
        <row r="1968">
          <cell r="I1968" t="str">
            <v>1405</v>
          </cell>
          <cell r="J1968" t="str">
            <v>Water</v>
          </cell>
        </row>
        <row r="1969">
          <cell r="I1969" t="str">
            <v>1405</v>
          </cell>
          <cell r="J1969" t="str">
            <v>Water</v>
          </cell>
        </row>
        <row r="1970">
          <cell r="I1970" t="str">
            <v>1406</v>
          </cell>
          <cell r="J1970" t="str">
            <v>Office Supplies</v>
          </cell>
        </row>
        <row r="1971">
          <cell r="I1971" t="str">
            <v>1406</v>
          </cell>
          <cell r="J1971" t="str">
            <v>Office Supplies</v>
          </cell>
        </row>
        <row r="1972">
          <cell r="I1972" t="str">
            <v>1407</v>
          </cell>
          <cell r="J1972" t="str">
            <v xml:space="preserve">Printing </v>
          </cell>
        </row>
        <row r="1973">
          <cell r="I1973" t="str">
            <v>1407</v>
          </cell>
          <cell r="J1973" t="str">
            <v xml:space="preserve">Printing </v>
          </cell>
        </row>
        <row r="1974">
          <cell r="I1974" t="str">
            <v>2011</v>
          </cell>
          <cell r="J1974" t="str">
            <v>Technical Equipment</v>
          </cell>
        </row>
        <row r="1975">
          <cell r="I1975" t="str">
            <v>1001</v>
          </cell>
          <cell r="J1975" t="str">
            <v>Salaries</v>
          </cell>
        </row>
        <row r="1976">
          <cell r="I1976" t="str">
            <v>1002</v>
          </cell>
          <cell r="J1976" t="str">
            <v>Overtime</v>
          </cell>
        </row>
        <row r="1977">
          <cell r="I1977" t="str">
            <v>1005</v>
          </cell>
          <cell r="J1977" t="str">
            <v>Government Contribution  to Retirement Fund</v>
          </cell>
        </row>
        <row r="1978">
          <cell r="I1978" t="str">
            <v>1201</v>
          </cell>
          <cell r="J1978" t="str">
            <v>Domestic Travel</v>
          </cell>
        </row>
        <row r="1979">
          <cell r="I1979" t="str">
            <v>1205</v>
          </cell>
          <cell r="J1979" t="str">
            <v>Broadcasting</v>
          </cell>
        </row>
        <row r="1980">
          <cell r="I1980" t="str">
            <v>1407</v>
          </cell>
          <cell r="J1980" t="str">
            <v xml:space="preserve">Printing </v>
          </cell>
        </row>
        <row r="1981">
          <cell r="I1981" t="str">
            <v>1001</v>
          </cell>
          <cell r="J1981" t="str">
            <v>Salaries</v>
          </cell>
        </row>
        <row r="1982">
          <cell r="I1982" t="str">
            <v>1002</v>
          </cell>
          <cell r="J1982" t="str">
            <v>Overtime</v>
          </cell>
        </row>
        <row r="1983">
          <cell r="I1983" t="str">
            <v>1026</v>
          </cell>
          <cell r="J1983" t="str">
            <v>Acting Allowance</v>
          </cell>
        </row>
        <row r="1984">
          <cell r="I1984" t="str">
            <v>1005</v>
          </cell>
          <cell r="J1984" t="str">
            <v>Government Contribution  to Retirement Fund</v>
          </cell>
        </row>
        <row r="1985">
          <cell r="I1985" t="str">
            <v>1201</v>
          </cell>
          <cell r="J1985" t="str">
            <v>Domestic Travel</v>
          </cell>
        </row>
        <row r="1986">
          <cell r="I1986" t="str">
            <v>1205</v>
          </cell>
          <cell r="J1986" t="str">
            <v>Broadcasting</v>
          </cell>
        </row>
        <row r="1987">
          <cell r="I1987" t="str">
            <v>1406</v>
          </cell>
          <cell r="J1987" t="str">
            <v>Office Supplies</v>
          </cell>
        </row>
        <row r="1988">
          <cell r="I1988" t="str">
            <v>1407</v>
          </cell>
          <cell r="J1988" t="str">
            <v xml:space="preserve">Printing </v>
          </cell>
        </row>
        <row r="1989">
          <cell r="I1989" t="str">
            <v>1001</v>
          </cell>
          <cell r="J1989" t="str">
            <v>Salaries</v>
          </cell>
        </row>
        <row r="1990">
          <cell r="I1990" t="str">
            <v>1002</v>
          </cell>
          <cell r="J1990" t="str">
            <v>Overtime</v>
          </cell>
        </row>
        <row r="1991">
          <cell r="I1991" t="str">
            <v>1005</v>
          </cell>
          <cell r="J1991" t="str">
            <v>Government Contribution  to Retirement Fund</v>
          </cell>
        </row>
        <row r="1992">
          <cell r="I1992" t="str">
            <v>1026</v>
          </cell>
          <cell r="J1992" t="str">
            <v>Acting Allowance</v>
          </cell>
        </row>
        <row r="1993">
          <cell r="I1993" t="str">
            <v>1201</v>
          </cell>
          <cell r="J1993" t="str">
            <v>Domestic Travel</v>
          </cell>
        </row>
        <row r="1994">
          <cell r="I1994" t="str">
            <v>1205</v>
          </cell>
          <cell r="J1994" t="str">
            <v>Broadcasting</v>
          </cell>
        </row>
        <row r="1995">
          <cell r="I1995" t="str">
            <v>1406</v>
          </cell>
          <cell r="J1995" t="str">
            <v>Office Supplies</v>
          </cell>
        </row>
        <row r="1996">
          <cell r="I1996" t="str">
            <v>1407</v>
          </cell>
          <cell r="J1996" t="str">
            <v xml:space="preserve">Printing </v>
          </cell>
        </row>
        <row r="1997">
          <cell r="I1997" t="str">
            <v>1001</v>
          </cell>
          <cell r="J1997" t="str">
            <v>Salaries</v>
          </cell>
        </row>
        <row r="1998">
          <cell r="I1998" t="str">
            <v>1002</v>
          </cell>
          <cell r="J1998" t="str">
            <v>Overtime</v>
          </cell>
        </row>
        <row r="1999">
          <cell r="I1999" t="str">
            <v>1005</v>
          </cell>
          <cell r="J1999" t="str">
            <v>Government Contribution  to Retirement Fund</v>
          </cell>
        </row>
        <row r="2000">
          <cell r="I2000" t="str">
            <v>1001</v>
          </cell>
          <cell r="J2000" t="str">
            <v>Salaries</v>
          </cell>
        </row>
        <row r="2001">
          <cell r="I2001" t="str">
            <v>1001</v>
          </cell>
          <cell r="J2001" t="str">
            <v>Salaries</v>
          </cell>
        </row>
        <row r="2002">
          <cell r="I2002" t="str">
            <v>1002</v>
          </cell>
          <cell r="J2002" t="str">
            <v>Overtime</v>
          </cell>
        </row>
        <row r="2003">
          <cell r="I2003" t="str">
            <v>1002</v>
          </cell>
          <cell r="J2003" t="str">
            <v>Overtime</v>
          </cell>
        </row>
        <row r="2004">
          <cell r="I2004" t="str">
            <v>1005</v>
          </cell>
          <cell r="J2004" t="str">
            <v>Government Contribution  to Retirement Fund</v>
          </cell>
        </row>
        <row r="2005">
          <cell r="I2005" t="str">
            <v>1005</v>
          </cell>
          <cell r="J2005" t="str">
            <v>Government Contribution  to Retirement Fund</v>
          </cell>
        </row>
        <row r="2006">
          <cell r="I2006" t="str">
            <v>1026</v>
          </cell>
          <cell r="J2006" t="str">
            <v>Acting Allowance</v>
          </cell>
        </row>
        <row r="2007">
          <cell r="I2007" t="str">
            <v>1101</v>
          </cell>
          <cell r="J2007" t="str">
            <v>Wages</v>
          </cell>
        </row>
        <row r="2008">
          <cell r="I2008" t="str">
            <v>1001</v>
          </cell>
          <cell r="J2008" t="str">
            <v>Salaries</v>
          </cell>
        </row>
        <row r="2009">
          <cell r="I2009" t="str">
            <v>1005</v>
          </cell>
          <cell r="J2009" t="str">
            <v>Government Contribution  to Retirement Fund</v>
          </cell>
        </row>
        <row r="2010">
          <cell r="I2010" t="str">
            <v>1005</v>
          </cell>
          <cell r="J2010" t="str">
            <v>Government Contribution  to Retirement Fund</v>
          </cell>
        </row>
        <row r="2011">
          <cell r="I2011" t="str">
            <v>1001</v>
          </cell>
          <cell r="J2011" t="str">
            <v>Salaries</v>
          </cell>
        </row>
        <row r="2012">
          <cell r="I2012" t="str">
            <v>1101</v>
          </cell>
          <cell r="J2012" t="str">
            <v>Wages</v>
          </cell>
        </row>
        <row r="2013">
          <cell r="I2013" t="str">
            <v>1002</v>
          </cell>
          <cell r="J2013" t="str">
            <v>Overtime</v>
          </cell>
        </row>
        <row r="2014">
          <cell r="I2014" t="str">
            <v>1406</v>
          </cell>
          <cell r="J2014" t="str">
            <v>Office Supplies</v>
          </cell>
        </row>
        <row r="2015">
          <cell r="I2015" t="str">
            <v>1407</v>
          </cell>
          <cell r="J2015" t="str">
            <v xml:space="preserve">Printing </v>
          </cell>
        </row>
        <row r="2016">
          <cell r="I2016" t="str">
            <v>1413</v>
          </cell>
          <cell r="J2016" t="str">
            <v>Rental</v>
          </cell>
        </row>
        <row r="2017">
          <cell r="I2017" t="str">
            <v>1101</v>
          </cell>
          <cell r="J2017" t="str">
            <v>Wages</v>
          </cell>
        </row>
        <row r="2018">
          <cell r="I2018" t="str">
            <v>1101</v>
          </cell>
          <cell r="J2018" t="str">
            <v>Wages</v>
          </cell>
        </row>
        <row r="2019">
          <cell r="I2019" t="str">
            <v>1101</v>
          </cell>
          <cell r="J2019" t="str">
            <v>Wages</v>
          </cell>
        </row>
        <row r="2020">
          <cell r="I2020" t="str">
            <v>1101</v>
          </cell>
          <cell r="J2020" t="str">
            <v>Wages</v>
          </cell>
        </row>
        <row r="2021">
          <cell r="I2021" t="str">
            <v>1201</v>
          </cell>
          <cell r="J2021" t="str">
            <v>Domestic Travel</v>
          </cell>
        </row>
        <row r="2022">
          <cell r="I2022" t="str">
            <v>1201</v>
          </cell>
          <cell r="J2022" t="str">
            <v>Domestic Travel</v>
          </cell>
        </row>
        <row r="2023">
          <cell r="I2023" t="str">
            <v>1202</v>
          </cell>
          <cell r="J2023" t="str">
            <v>Overseas Travel</v>
          </cell>
        </row>
        <row r="2024">
          <cell r="I2024" t="str">
            <v>1203</v>
          </cell>
          <cell r="J2024" t="str">
            <v>Telecommunication Charge</v>
          </cell>
        </row>
        <row r="2025">
          <cell r="I2025" t="str">
            <v>1203</v>
          </cell>
          <cell r="J2025" t="str">
            <v>Telecommunication Charge</v>
          </cell>
        </row>
        <row r="2026">
          <cell r="I2026" t="str">
            <v>1210</v>
          </cell>
          <cell r="J2026" t="str">
            <v>Email &amp; Internet</v>
          </cell>
        </row>
        <row r="2027">
          <cell r="I2027" t="str">
            <v>1210</v>
          </cell>
          <cell r="J2027" t="str">
            <v>Email &amp; Internet</v>
          </cell>
        </row>
        <row r="2028">
          <cell r="I2028" t="str">
            <v>1210</v>
          </cell>
          <cell r="J2028" t="str">
            <v>Email &amp; Internet</v>
          </cell>
        </row>
        <row r="2029">
          <cell r="I2029" t="str">
            <v>1210</v>
          </cell>
          <cell r="J2029" t="str">
            <v>Email &amp; Internet</v>
          </cell>
        </row>
        <row r="2030">
          <cell r="I2030" t="str">
            <v>1301</v>
          </cell>
          <cell r="J2030" t="str">
            <v>Fuel</v>
          </cell>
        </row>
        <row r="2031">
          <cell r="I2031" t="str">
            <v>1301</v>
          </cell>
          <cell r="J2031" t="str">
            <v>Fuel</v>
          </cell>
        </row>
        <row r="2032">
          <cell r="I2032" t="str">
            <v>1302</v>
          </cell>
          <cell r="J2032" t="str">
            <v>Freight</v>
          </cell>
        </row>
        <row r="2033">
          <cell r="I2033" t="str">
            <v>1304</v>
          </cell>
          <cell r="J2033" t="str">
            <v>Maintenance of Computer System</v>
          </cell>
        </row>
        <row r="2034">
          <cell r="I2034" t="str">
            <v>1308</v>
          </cell>
          <cell r="J2034" t="str">
            <v>Maintenance of Office Equipment</v>
          </cell>
        </row>
        <row r="2035">
          <cell r="I2035" t="str">
            <v>1308</v>
          </cell>
          <cell r="J2035" t="str">
            <v>Maintenance of Office Equipment</v>
          </cell>
        </row>
        <row r="2036">
          <cell r="I2036" t="str">
            <v>1309</v>
          </cell>
          <cell r="J2036" t="str">
            <v>Maintenance of Vehicles</v>
          </cell>
        </row>
        <row r="2037">
          <cell r="I2037" t="str">
            <v>1309</v>
          </cell>
          <cell r="J2037" t="str">
            <v>Maintenance of Vehicles</v>
          </cell>
        </row>
        <row r="2038">
          <cell r="I2038" t="str">
            <v>1310</v>
          </cell>
          <cell r="J2038" t="str">
            <v>Maintenance of Specialised Equipment</v>
          </cell>
        </row>
        <row r="2039">
          <cell r="I2039" t="str">
            <v>1312</v>
          </cell>
          <cell r="J2039" t="str">
            <v>Maintenance of Vessels &amp; Aircrafts</v>
          </cell>
        </row>
        <row r="2040">
          <cell r="I2040" t="str">
            <v>1312</v>
          </cell>
          <cell r="J2040" t="str">
            <v>Maintenance of Vessels &amp; Aircrafts</v>
          </cell>
        </row>
        <row r="2041">
          <cell r="I2041" t="str">
            <v>1318</v>
          </cell>
          <cell r="J2041" t="str">
            <v>Maintenance of Buildings &amp; Compounds</v>
          </cell>
        </row>
        <row r="2042">
          <cell r="I2042" t="str">
            <v>1318</v>
          </cell>
          <cell r="J2042" t="str">
            <v>Maintenance of Buildings &amp; Compounds</v>
          </cell>
        </row>
        <row r="2043">
          <cell r="I2043" t="str">
            <v>1402</v>
          </cell>
          <cell r="J2043" t="str">
            <v>Electricity</v>
          </cell>
        </row>
        <row r="2044">
          <cell r="I2044" t="str">
            <v>1406</v>
          </cell>
          <cell r="J2044" t="str">
            <v>Office Supplies</v>
          </cell>
        </row>
        <row r="2045">
          <cell r="I2045" t="str">
            <v>1406</v>
          </cell>
          <cell r="J2045" t="str">
            <v>Office Supplies</v>
          </cell>
        </row>
        <row r="2046">
          <cell r="I2046" t="str">
            <v>1407</v>
          </cell>
          <cell r="J2046" t="str">
            <v xml:space="preserve">Printing </v>
          </cell>
        </row>
        <row r="2047">
          <cell r="I2047" t="str">
            <v>1407</v>
          </cell>
          <cell r="J2047" t="str">
            <v xml:space="preserve">Printing </v>
          </cell>
        </row>
        <row r="2048">
          <cell r="I2048" t="str">
            <v>1408</v>
          </cell>
          <cell r="J2048" t="str">
            <v>Uniforms</v>
          </cell>
        </row>
        <row r="2049">
          <cell r="I2049" t="str">
            <v>1413</v>
          </cell>
          <cell r="J2049" t="str">
            <v>Rental</v>
          </cell>
        </row>
        <row r="2050">
          <cell r="I2050" t="str">
            <v>1413</v>
          </cell>
          <cell r="J2050" t="str">
            <v>Rental</v>
          </cell>
        </row>
        <row r="2051">
          <cell r="I2051" t="str">
            <v>1418</v>
          </cell>
          <cell r="J2051" t="str">
            <v xml:space="preserve">Training &amp; Conferences </v>
          </cell>
        </row>
        <row r="2052">
          <cell r="I2052" t="str">
            <v>1422</v>
          </cell>
          <cell r="J2052" t="str">
            <v>Hospitality</v>
          </cell>
        </row>
        <row r="2053">
          <cell r="I2053" t="str">
            <v>1427</v>
          </cell>
          <cell r="J2053" t="str">
            <v>Catering/Refreshment</v>
          </cell>
        </row>
        <row r="2054">
          <cell r="I2054" t="str">
            <v>1428</v>
          </cell>
          <cell r="J2054" t="str">
            <v>Entertainment Fees</v>
          </cell>
        </row>
        <row r="2055">
          <cell r="I2055" t="str">
            <v>1431</v>
          </cell>
          <cell r="J2055" t="str">
            <v>Bank Fees</v>
          </cell>
        </row>
        <row r="2056">
          <cell r="I2056" t="str">
            <v>1434</v>
          </cell>
          <cell r="J2056" t="str">
            <v>Enforcement &amp; Surveillance (Delete)</v>
          </cell>
        </row>
        <row r="2057">
          <cell r="I2057" t="str">
            <v>1435</v>
          </cell>
          <cell r="J2057" t="str">
            <v>Licences</v>
          </cell>
        </row>
        <row r="2058">
          <cell r="I2058" t="str">
            <v>2000</v>
          </cell>
          <cell r="J2058" t="str">
            <v>New Building</v>
          </cell>
        </row>
        <row r="2059">
          <cell r="I2059" t="str">
            <v>2005</v>
          </cell>
          <cell r="J2059" t="str">
            <v>New Vehicles</v>
          </cell>
        </row>
        <row r="2060">
          <cell r="I2060" t="str">
            <v>2005</v>
          </cell>
          <cell r="J2060" t="str">
            <v>New Vehicles</v>
          </cell>
        </row>
        <row r="2061">
          <cell r="I2061" t="str">
            <v>2004</v>
          </cell>
          <cell r="J2061" t="str">
            <v>New Computers</v>
          </cell>
        </row>
        <row r="2062">
          <cell r="I2062" t="str">
            <v>1001</v>
          </cell>
          <cell r="J2062" t="str">
            <v>Salaries</v>
          </cell>
        </row>
        <row r="2063">
          <cell r="I2063" t="str">
            <v>1002</v>
          </cell>
          <cell r="J2063" t="str">
            <v>Overtime</v>
          </cell>
        </row>
        <row r="2064">
          <cell r="I2064" t="str">
            <v>1005</v>
          </cell>
          <cell r="J2064" t="str">
            <v>Government Contribution  to Retirement Fund</v>
          </cell>
        </row>
        <row r="2065">
          <cell r="I2065" t="str">
            <v>1201</v>
          </cell>
          <cell r="J2065" t="str">
            <v>Domestic Travel</v>
          </cell>
        </row>
        <row r="2066">
          <cell r="I2066" t="str">
            <v>1205</v>
          </cell>
          <cell r="J2066" t="str">
            <v>Broadcasting</v>
          </cell>
        </row>
        <row r="2067">
          <cell r="I2067" t="str">
            <v>1205</v>
          </cell>
          <cell r="J2067" t="str">
            <v>Broadcasting</v>
          </cell>
        </row>
        <row r="2068">
          <cell r="I2068" t="str">
            <v>1301</v>
          </cell>
          <cell r="J2068" t="str">
            <v>Fuel</v>
          </cell>
        </row>
        <row r="2069">
          <cell r="I2069" t="str">
            <v>1301</v>
          </cell>
          <cell r="J2069" t="str">
            <v>Fuel</v>
          </cell>
        </row>
        <row r="2070">
          <cell r="I2070" t="str">
            <v>1301</v>
          </cell>
          <cell r="J2070" t="str">
            <v>Fuel</v>
          </cell>
        </row>
        <row r="2071">
          <cell r="I2071" t="str">
            <v>1309</v>
          </cell>
          <cell r="J2071" t="str">
            <v>Maintenance of Vehicles</v>
          </cell>
        </row>
        <row r="2072">
          <cell r="I2072" t="str">
            <v>1406</v>
          </cell>
          <cell r="J2072" t="str">
            <v>Office Supplies</v>
          </cell>
        </row>
        <row r="2073">
          <cell r="I2073" t="str">
            <v>1407</v>
          </cell>
          <cell r="J2073" t="str">
            <v xml:space="preserve">Printing </v>
          </cell>
        </row>
        <row r="2074">
          <cell r="I2074" t="str">
            <v>1001</v>
          </cell>
          <cell r="J2074" t="str">
            <v>Salaries</v>
          </cell>
        </row>
        <row r="2075">
          <cell r="I2075" t="str">
            <v>1002</v>
          </cell>
          <cell r="J2075" t="str">
            <v>Overtime</v>
          </cell>
        </row>
        <row r="2076">
          <cell r="I2076" t="str">
            <v>1002</v>
          </cell>
          <cell r="J2076" t="str">
            <v>Overtime</v>
          </cell>
        </row>
        <row r="2077">
          <cell r="I2077" t="str">
            <v>1005</v>
          </cell>
          <cell r="J2077" t="str">
            <v>Government Contribution  to Retirement Fund</v>
          </cell>
        </row>
        <row r="2078">
          <cell r="I2078" t="str">
            <v>1201</v>
          </cell>
          <cell r="J2078" t="str">
            <v>Domestic Travel</v>
          </cell>
        </row>
        <row r="2079">
          <cell r="I2079" t="str">
            <v>1203</v>
          </cell>
          <cell r="J2079" t="str">
            <v>Telecommunication Charge</v>
          </cell>
        </row>
        <row r="2080">
          <cell r="I2080" t="str">
            <v>1203</v>
          </cell>
          <cell r="J2080" t="str">
            <v>Telecommunication Charge</v>
          </cell>
        </row>
        <row r="2081">
          <cell r="I2081" t="str">
            <v>1203</v>
          </cell>
          <cell r="J2081" t="str">
            <v>Telecommunication Charge</v>
          </cell>
        </row>
        <row r="2082">
          <cell r="I2082" t="str">
            <v>1301</v>
          </cell>
          <cell r="J2082" t="str">
            <v>Fuel</v>
          </cell>
        </row>
        <row r="2083">
          <cell r="I2083" t="str">
            <v>1309</v>
          </cell>
          <cell r="J2083" t="str">
            <v>Maintenance of Vehicles</v>
          </cell>
        </row>
        <row r="2084">
          <cell r="I2084" t="str">
            <v>1310</v>
          </cell>
          <cell r="J2084" t="str">
            <v>Maintenance of Specialised Equipment</v>
          </cell>
        </row>
        <row r="2085">
          <cell r="I2085" t="str">
            <v>1402</v>
          </cell>
          <cell r="J2085" t="str">
            <v>Electricity</v>
          </cell>
        </row>
        <row r="2086">
          <cell r="I2086" t="str">
            <v>1406</v>
          </cell>
          <cell r="J2086" t="str">
            <v>Office Supplies</v>
          </cell>
        </row>
        <row r="2087">
          <cell r="I2087" t="str">
            <v>1407</v>
          </cell>
          <cell r="J2087" t="str">
            <v xml:space="preserve">Printing </v>
          </cell>
        </row>
        <row r="2088">
          <cell r="I2088" t="str">
            <v>2002</v>
          </cell>
          <cell r="J2088" t="str">
            <v>New Machinery</v>
          </cell>
        </row>
        <row r="2089">
          <cell r="I2089" t="str">
            <v>2003</v>
          </cell>
          <cell r="J2089" t="str">
            <v>New Office Equipment</v>
          </cell>
        </row>
        <row r="2090">
          <cell r="I2090" t="str">
            <v>1001</v>
          </cell>
          <cell r="J2090" t="str">
            <v>Salaries</v>
          </cell>
        </row>
        <row r="2091">
          <cell r="I2091" t="str">
            <v>1005</v>
          </cell>
          <cell r="J2091" t="str">
            <v>Government Contribution  to Retirement Fund</v>
          </cell>
        </row>
        <row r="2092">
          <cell r="I2092" t="str">
            <v>1002</v>
          </cell>
          <cell r="J2092" t="str">
            <v>Overtime</v>
          </cell>
        </row>
        <row r="2093">
          <cell r="I2093" t="str">
            <v>1205</v>
          </cell>
          <cell r="J2093" t="str">
            <v>Broadcasting</v>
          </cell>
        </row>
        <row r="2094">
          <cell r="I2094" t="str">
            <v>1480</v>
          </cell>
          <cell r="J2094" t="str">
            <v>Consultants &amp; Technical Assistants Professional Fees</v>
          </cell>
        </row>
        <row r="2095">
          <cell r="I2095" t="str">
            <v>2011</v>
          </cell>
          <cell r="J2095" t="str">
            <v>Technical Equipment</v>
          </cell>
        </row>
        <row r="2096">
          <cell r="I2096" t="str">
            <v>1516</v>
          </cell>
          <cell r="J2096" t="str">
            <v>Grant</v>
          </cell>
        </row>
        <row r="2097">
          <cell r="I2097" t="str">
            <v>1406</v>
          </cell>
          <cell r="J2097" t="str">
            <v>Office Supplies</v>
          </cell>
        </row>
        <row r="2098">
          <cell r="I2098" t="str">
            <v>1407</v>
          </cell>
          <cell r="J2098" t="str">
            <v xml:space="preserve">Printing </v>
          </cell>
        </row>
        <row r="2099">
          <cell r="I2099" t="str">
            <v>1001</v>
          </cell>
          <cell r="J2099" t="str">
            <v>Salaries</v>
          </cell>
        </row>
        <row r="2100">
          <cell r="I2100" t="str">
            <v>1002</v>
          </cell>
          <cell r="J2100" t="str">
            <v>Overtime</v>
          </cell>
        </row>
        <row r="2101">
          <cell r="I2101" t="str">
            <v>1002</v>
          </cell>
          <cell r="J2101" t="str">
            <v>Overtime</v>
          </cell>
        </row>
        <row r="2102">
          <cell r="I2102" t="str">
            <v>1002</v>
          </cell>
          <cell r="J2102" t="str">
            <v>Overtime</v>
          </cell>
        </row>
        <row r="2103">
          <cell r="I2103" t="str">
            <v>1005</v>
          </cell>
          <cell r="J2103" t="str">
            <v>Government Contribution  to Retirement Fund</v>
          </cell>
        </row>
        <row r="2104">
          <cell r="I2104" t="str">
            <v>1202</v>
          </cell>
          <cell r="J2104" t="str">
            <v>Overseas Travel</v>
          </cell>
        </row>
        <row r="2105">
          <cell r="I2105" t="str">
            <v>1406</v>
          </cell>
          <cell r="J2105" t="str">
            <v>Office Supplies</v>
          </cell>
        </row>
        <row r="2106">
          <cell r="I2106" t="str">
            <v>1407</v>
          </cell>
          <cell r="J2106" t="str">
            <v xml:space="preserve">Printing </v>
          </cell>
        </row>
        <row r="2107">
          <cell r="I2107" t="str">
            <v>1001</v>
          </cell>
          <cell r="J2107" t="str">
            <v>Salaries</v>
          </cell>
        </row>
        <row r="2108">
          <cell r="I2108" t="str">
            <v>1002</v>
          </cell>
          <cell r="J2108" t="str">
            <v>Overtime</v>
          </cell>
        </row>
        <row r="2109">
          <cell r="I2109" t="str">
            <v>1005</v>
          </cell>
          <cell r="J2109" t="str">
            <v>Government Contribution  to Retirement Fund</v>
          </cell>
        </row>
        <row r="2110">
          <cell r="I2110" t="str">
            <v>1406</v>
          </cell>
          <cell r="J2110" t="str">
            <v>Office Supplies</v>
          </cell>
        </row>
        <row r="2111">
          <cell r="I2111" t="str">
            <v>1407</v>
          </cell>
          <cell r="J2111" t="str">
            <v xml:space="preserve">Printing </v>
          </cell>
        </row>
        <row r="2112">
          <cell r="I2112" t="str">
            <v>1001</v>
          </cell>
          <cell r="J2112" t="str">
            <v>Salaries</v>
          </cell>
        </row>
        <row r="2113">
          <cell r="I2113" t="str">
            <v>1002</v>
          </cell>
          <cell r="J2113" t="str">
            <v>Overtime</v>
          </cell>
        </row>
        <row r="2114">
          <cell r="I2114" t="str">
            <v>1005</v>
          </cell>
          <cell r="J2114" t="str">
            <v>Government Contribution  to Retirement Fund</v>
          </cell>
        </row>
        <row r="2115">
          <cell r="I2115" t="str">
            <v>1304</v>
          </cell>
          <cell r="J2115" t="str">
            <v>Maintenance of Computer System</v>
          </cell>
        </row>
        <row r="2116">
          <cell r="I2116" t="str">
            <v>1308</v>
          </cell>
          <cell r="J2116" t="str">
            <v>Maintenance of Office Equipment</v>
          </cell>
        </row>
        <row r="2117">
          <cell r="I2117" t="str">
            <v>1407</v>
          </cell>
          <cell r="J2117" t="str">
            <v xml:space="preserve">Printing </v>
          </cell>
        </row>
        <row r="2118">
          <cell r="I2118" t="str">
            <v>1407</v>
          </cell>
          <cell r="J2118" t="str">
            <v xml:space="preserve">Printing </v>
          </cell>
        </row>
        <row r="2119">
          <cell r="I2119" t="str">
            <v>1406</v>
          </cell>
          <cell r="J2119" t="str">
            <v>Office Supplies</v>
          </cell>
        </row>
        <row r="2120">
          <cell r="I2120" t="str">
            <v>1210</v>
          </cell>
          <cell r="J2120" t="str">
            <v>Email &amp; Internet</v>
          </cell>
        </row>
        <row r="2121">
          <cell r="I2121" t="str">
            <v>1406</v>
          </cell>
          <cell r="J2121" t="str">
            <v>Office Supplies</v>
          </cell>
        </row>
        <row r="2122">
          <cell r="I2122" t="str">
            <v>1406</v>
          </cell>
          <cell r="J2122" t="str">
            <v>Office Supplies</v>
          </cell>
        </row>
        <row r="2123">
          <cell r="I2123" t="str">
            <v>1407</v>
          </cell>
          <cell r="J2123" t="str">
            <v xml:space="preserve">Printing </v>
          </cell>
        </row>
        <row r="2124">
          <cell r="I2124" t="str">
            <v>1001</v>
          </cell>
          <cell r="J2124" t="str">
            <v>Salaries</v>
          </cell>
        </row>
        <row r="2125">
          <cell r="I2125" t="str">
            <v>1002</v>
          </cell>
          <cell r="J2125" t="str">
            <v>Overtime</v>
          </cell>
        </row>
        <row r="2126">
          <cell r="I2126" t="str">
            <v>1005</v>
          </cell>
          <cell r="J2126" t="str">
            <v>Government Contribution  to Retirement Fund</v>
          </cell>
        </row>
        <row r="2127">
          <cell r="I2127" t="str">
            <v>1417</v>
          </cell>
          <cell r="J2127" t="str">
            <v>Technical Supplies</v>
          </cell>
        </row>
        <row r="2128">
          <cell r="I2128" t="str">
            <v>1406</v>
          </cell>
          <cell r="J2128" t="str">
            <v>Office Supplies</v>
          </cell>
        </row>
        <row r="2129">
          <cell r="I2129" t="str">
            <v>1407</v>
          </cell>
          <cell r="J2129" t="str">
            <v xml:space="preserve">Printing </v>
          </cell>
        </row>
        <row r="2130">
          <cell r="I2130" t="str">
            <v>1001</v>
          </cell>
          <cell r="J2130" t="str">
            <v>Salaries</v>
          </cell>
        </row>
        <row r="2131">
          <cell r="I2131" t="str">
            <v>1002</v>
          </cell>
          <cell r="J2131" t="str">
            <v>Overtime</v>
          </cell>
        </row>
        <row r="2132">
          <cell r="I2132" t="str">
            <v>1005</v>
          </cell>
          <cell r="J2132" t="str">
            <v>Government Contribution  to Retirement Fund</v>
          </cell>
        </row>
        <row r="2133">
          <cell r="I2133" t="str">
            <v>1030</v>
          </cell>
          <cell r="J2133" t="str">
            <v>CEO/Minister Benefits</v>
          </cell>
        </row>
        <row r="2134">
          <cell r="I2134" t="str">
            <v>1201</v>
          </cell>
          <cell r="J2134" t="str">
            <v>Domestic Travel</v>
          </cell>
        </row>
        <row r="2135">
          <cell r="I2135" t="str">
            <v>1202</v>
          </cell>
          <cell r="J2135" t="str">
            <v>Overseas Travel</v>
          </cell>
        </row>
        <row r="2136">
          <cell r="I2136" t="str">
            <v>1203</v>
          </cell>
          <cell r="J2136" t="str">
            <v>Telecommunication Charge</v>
          </cell>
        </row>
        <row r="2137">
          <cell r="I2137" t="str">
            <v>1210</v>
          </cell>
          <cell r="J2137" t="str">
            <v>Email &amp; Internet</v>
          </cell>
        </row>
        <row r="2138">
          <cell r="I2138" t="str">
            <v>1301</v>
          </cell>
          <cell r="J2138" t="str">
            <v>Fuel</v>
          </cell>
        </row>
        <row r="2139">
          <cell r="I2139" t="str">
            <v>1309</v>
          </cell>
          <cell r="J2139" t="str">
            <v>Maintenance of Vehicles</v>
          </cell>
        </row>
        <row r="2140">
          <cell r="I2140" t="str">
            <v>1406</v>
          </cell>
          <cell r="J2140" t="str">
            <v>Office Supplies</v>
          </cell>
        </row>
        <row r="2141">
          <cell r="I2141" t="str">
            <v>1422</v>
          </cell>
          <cell r="J2141" t="str">
            <v>Hospitality</v>
          </cell>
        </row>
        <row r="2142">
          <cell r="I2142" t="str">
            <v>1001</v>
          </cell>
          <cell r="J2142" t="str">
            <v>Salaries</v>
          </cell>
        </row>
        <row r="2143">
          <cell r="I2143" t="str">
            <v>1005</v>
          </cell>
          <cell r="J2143" t="str">
            <v>Government Contribution  to Retirement Fund</v>
          </cell>
        </row>
        <row r="2144">
          <cell r="I2144" t="str">
            <v>1199</v>
          </cell>
          <cell r="J2144" t="str">
            <v>Contract Labour</v>
          </cell>
        </row>
        <row r="2145">
          <cell r="I2145" t="str">
            <v>1201</v>
          </cell>
          <cell r="J2145" t="str">
            <v>Domestic Travel</v>
          </cell>
        </row>
        <row r="2146">
          <cell r="I2146" t="str">
            <v>1206</v>
          </cell>
          <cell r="J2146" t="str">
            <v>Advertising &amp; Publicity</v>
          </cell>
        </row>
        <row r="2147">
          <cell r="I2147" t="str">
            <v>1210</v>
          </cell>
          <cell r="J2147" t="str">
            <v>Email &amp; Internet</v>
          </cell>
        </row>
        <row r="2148">
          <cell r="I2148" t="str">
            <v>1001</v>
          </cell>
          <cell r="J2148" t="str">
            <v>Salaries</v>
          </cell>
        </row>
        <row r="2149">
          <cell r="I2149" t="str">
            <v>1005</v>
          </cell>
          <cell r="J2149" t="str">
            <v>Government Contribution  to Retirement Fund</v>
          </cell>
        </row>
        <row r="2150">
          <cell r="I2150" t="str">
            <v>1026</v>
          </cell>
          <cell r="J2150" t="str">
            <v>Acting Allowance</v>
          </cell>
        </row>
        <row r="2151">
          <cell r="I2151" t="str">
            <v>1030</v>
          </cell>
          <cell r="J2151" t="str">
            <v>CEO/Minister Benefits</v>
          </cell>
        </row>
        <row r="2152">
          <cell r="I2152" t="str">
            <v>1201</v>
          </cell>
          <cell r="J2152" t="str">
            <v>Domestic Travel</v>
          </cell>
        </row>
        <row r="2153">
          <cell r="I2153" t="str">
            <v>1202</v>
          </cell>
          <cell r="J2153" t="str">
            <v>Overseas Travel</v>
          </cell>
        </row>
        <row r="2154">
          <cell r="I2154" t="str">
            <v>1210</v>
          </cell>
          <cell r="J2154" t="str">
            <v>Email &amp; Internet</v>
          </cell>
        </row>
        <row r="2155">
          <cell r="I2155" t="str">
            <v>1301</v>
          </cell>
          <cell r="J2155" t="str">
            <v>Fuel</v>
          </cell>
        </row>
        <row r="2156">
          <cell r="I2156" t="str">
            <v>1309</v>
          </cell>
          <cell r="J2156" t="str">
            <v>Maintenance of Vehicles</v>
          </cell>
        </row>
        <row r="2157">
          <cell r="I2157" t="str">
            <v>1406</v>
          </cell>
          <cell r="J2157" t="str">
            <v>Office Supplies</v>
          </cell>
        </row>
        <row r="2158">
          <cell r="I2158" t="str">
            <v>1422</v>
          </cell>
          <cell r="J2158" t="str">
            <v>Hospitality</v>
          </cell>
        </row>
        <row r="2159">
          <cell r="I2159" t="str">
            <v>1001</v>
          </cell>
          <cell r="J2159" t="str">
            <v>Salaries</v>
          </cell>
        </row>
        <row r="2160">
          <cell r="I2160" t="str">
            <v>1002</v>
          </cell>
          <cell r="J2160" t="str">
            <v>Overtime</v>
          </cell>
        </row>
        <row r="2161">
          <cell r="I2161" t="str">
            <v>1005</v>
          </cell>
          <cell r="J2161" t="str">
            <v>Government Contribution  to Retirement Fund</v>
          </cell>
        </row>
        <row r="2162">
          <cell r="I2162" t="str">
            <v>1026</v>
          </cell>
          <cell r="J2162" t="str">
            <v>Acting Allowance</v>
          </cell>
        </row>
        <row r="2163">
          <cell r="I2163" t="str">
            <v>1101</v>
          </cell>
          <cell r="J2163" t="str">
            <v>Wages</v>
          </cell>
        </row>
        <row r="2164">
          <cell r="I2164" t="str">
            <v>1201</v>
          </cell>
          <cell r="J2164" t="str">
            <v>Domestic Travel</v>
          </cell>
        </row>
        <row r="2165">
          <cell r="I2165" t="str">
            <v>1203</v>
          </cell>
          <cell r="J2165" t="str">
            <v>Telecommunication Charge</v>
          </cell>
        </row>
        <row r="2166">
          <cell r="I2166" t="str">
            <v>1204</v>
          </cell>
          <cell r="J2166" t="str">
            <v>Postal Charges</v>
          </cell>
        </row>
        <row r="2167">
          <cell r="I2167" t="str">
            <v>1206</v>
          </cell>
          <cell r="J2167" t="str">
            <v>Advertising &amp; Publicity</v>
          </cell>
        </row>
        <row r="2168">
          <cell r="I2168" t="str">
            <v>1210</v>
          </cell>
          <cell r="J2168" t="str">
            <v>Email &amp; Internet</v>
          </cell>
        </row>
        <row r="2169">
          <cell r="I2169" t="str">
            <v>1301</v>
          </cell>
          <cell r="J2169" t="str">
            <v>Fuel</v>
          </cell>
        </row>
        <row r="2170">
          <cell r="I2170" t="str">
            <v>1308</v>
          </cell>
          <cell r="J2170" t="str">
            <v>Maintenance of Office Equipment</v>
          </cell>
        </row>
        <row r="2171">
          <cell r="I2171" t="str">
            <v>1309</v>
          </cell>
          <cell r="J2171" t="str">
            <v>Maintenance of Vehicles</v>
          </cell>
        </row>
        <row r="2172">
          <cell r="I2172" t="str">
            <v>1318</v>
          </cell>
          <cell r="J2172" t="str">
            <v>Maintenance of Buildings &amp; Compounds</v>
          </cell>
        </row>
        <row r="2173">
          <cell r="I2173" t="str">
            <v>1401</v>
          </cell>
          <cell r="J2173" t="str">
            <v>Books, Periodicals &amp; Publications</v>
          </cell>
        </row>
        <row r="2174">
          <cell r="I2174" t="str">
            <v>1402</v>
          </cell>
          <cell r="J2174" t="str">
            <v>Electricity</v>
          </cell>
        </row>
        <row r="2175">
          <cell r="I2175" t="str">
            <v>1405</v>
          </cell>
          <cell r="J2175" t="str">
            <v>Water</v>
          </cell>
        </row>
        <row r="2176">
          <cell r="I2176" t="str">
            <v>1406</v>
          </cell>
          <cell r="J2176" t="str">
            <v>Office Supplies</v>
          </cell>
        </row>
        <row r="2177">
          <cell r="I2177" t="str">
            <v>1407</v>
          </cell>
          <cell r="J2177" t="str">
            <v xml:space="preserve">Printing </v>
          </cell>
        </row>
        <row r="2178">
          <cell r="I2178" t="str">
            <v>1408</v>
          </cell>
          <cell r="J2178" t="str">
            <v>Uniforms</v>
          </cell>
        </row>
        <row r="2179">
          <cell r="I2179" t="str">
            <v>1413</v>
          </cell>
          <cell r="J2179" t="str">
            <v>Rental</v>
          </cell>
        </row>
        <row r="2180">
          <cell r="I2180" t="str">
            <v>1418</v>
          </cell>
          <cell r="J2180" t="str">
            <v xml:space="preserve">Training &amp; Conferences </v>
          </cell>
        </row>
        <row r="2181">
          <cell r="I2181" t="str">
            <v>1422</v>
          </cell>
          <cell r="J2181" t="str">
            <v>Hospitality</v>
          </cell>
        </row>
        <row r="2182">
          <cell r="I2182" t="str">
            <v>1450</v>
          </cell>
          <cell r="J2182" t="str">
            <v>Computer Supplies</v>
          </cell>
        </row>
        <row r="2183">
          <cell r="I2183" t="str">
            <v>2003</v>
          </cell>
          <cell r="J2183" t="str">
            <v>New Office Equipment</v>
          </cell>
        </row>
        <row r="2184">
          <cell r="I2184" t="str">
            <v>1001</v>
          </cell>
          <cell r="J2184" t="str">
            <v>Salaries</v>
          </cell>
        </row>
        <row r="2185">
          <cell r="I2185" t="str">
            <v>1002</v>
          </cell>
          <cell r="J2185" t="str">
            <v>Overtime</v>
          </cell>
        </row>
        <row r="2186">
          <cell r="I2186" t="str">
            <v>1005</v>
          </cell>
          <cell r="J2186" t="str">
            <v>Government Contribution  to Retirement Fund</v>
          </cell>
        </row>
        <row r="2187">
          <cell r="I2187" t="str">
            <v>1026</v>
          </cell>
          <cell r="J2187" t="str">
            <v>Acting Allowance</v>
          </cell>
        </row>
        <row r="2188">
          <cell r="I2188" t="str">
            <v>1406</v>
          </cell>
          <cell r="J2188" t="str">
            <v>Office Supplies</v>
          </cell>
        </row>
        <row r="2189">
          <cell r="I2189" t="str">
            <v>1001</v>
          </cell>
          <cell r="J2189" t="str">
            <v>Salaries</v>
          </cell>
        </row>
        <row r="2190">
          <cell r="I2190" t="str">
            <v>1002</v>
          </cell>
          <cell r="J2190" t="str">
            <v>Overtime</v>
          </cell>
        </row>
        <row r="2191">
          <cell r="I2191" t="str">
            <v>1005</v>
          </cell>
          <cell r="J2191" t="str">
            <v>Government Contribution  to Retirement Fund</v>
          </cell>
        </row>
        <row r="2192">
          <cell r="I2192" t="str">
            <v>1026</v>
          </cell>
          <cell r="J2192" t="str">
            <v>Acting Allowance</v>
          </cell>
        </row>
        <row r="2193">
          <cell r="I2193" t="str">
            <v>1304</v>
          </cell>
          <cell r="J2193" t="str">
            <v>Maintenance of Computer System</v>
          </cell>
        </row>
        <row r="2194">
          <cell r="I2194" t="str">
            <v>1406</v>
          </cell>
          <cell r="J2194" t="str">
            <v>Office Supplies</v>
          </cell>
        </row>
        <row r="2195">
          <cell r="I2195" t="str">
            <v>1450</v>
          </cell>
          <cell r="J2195" t="str">
            <v>Computer Supplies</v>
          </cell>
        </row>
        <row r="2196">
          <cell r="I2196" t="str">
            <v>1101</v>
          </cell>
          <cell r="J2196" t="str">
            <v>Wages</v>
          </cell>
        </row>
        <row r="2197">
          <cell r="I2197" t="str">
            <v>1201</v>
          </cell>
          <cell r="J2197" t="str">
            <v>Domestic Travel</v>
          </cell>
        </row>
        <row r="2198">
          <cell r="I2198" t="str">
            <v>1301</v>
          </cell>
          <cell r="J2198" t="str">
            <v>Fuel</v>
          </cell>
        </row>
        <row r="2199">
          <cell r="I2199" t="str">
            <v>1309</v>
          </cell>
          <cell r="J2199" t="str">
            <v>Maintenance of Vehicles</v>
          </cell>
        </row>
        <row r="2200">
          <cell r="I2200" t="str">
            <v>1402</v>
          </cell>
          <cell r="J2200" t="str">
            <v>Electricity</v>
          </cell>
        </row>
        <row r="2201">
          <cell r="I2201" t="str">
            <v>1405</v>
          </cell>
          <cell r="J2201" t="str">
            <v>Water</v>
          </cell>
        </row>
        <row r="2202">
          <cell r="I2202" t="str">
            <v>1406</v>
          </cell>
          <cell r="J2202" t="str">
            <v>Office Supplies</v>
          </cell>
        </row>
        <row r="2203">
          <cell r="I2203" t="str">
            <v>1413</v>
          </cell>
          <cell r="J2203" t="str">
            <v>Rental</v>
          </cell>
        </row>
        <row r="2204">
          <cell r="I2204" t="str">
            <v>1422</v>
          </cell>
          <cell r="J2204" t="str">
            <v>Hospitality</v>
          </cell>
        </row>
        <row r="2205">
          <cell r="I2205" t="str">
            <v>1101</v>
          </cell>
          <cell r="J2205" t="str">
            <v>Wages</v>
          </cell>
        </row>
        <row r="2206">
          <cell r="I2206" t="str">
            <v>1201</v>
          </cell>
          <cell r="J2206" t="str">
            <v>Domestic Travel</v>
          </cell>
        </row>
        <row r="2207">
          <cell r="I2207" t="str">
            <v>1301</v>
          </cell>
          <cell r="J2207" t="str">
            <v>Fuel</v>
          </cell>
        </row>
        <row r="2208">
          <cell r="I2208" t="str">
            <v>1309</v>
          </cell>
          <cell r="J2208" t="str">
            <v>Maintenance of Vehicles</v>
          </cell>
        </row>
        <row r="2209">
          <cell r="I2209" t="str">
            <v>1402</v>
          </cell>
          <cell r="J2209" t="str">
            <v>Electricity</v>
          </cell>
        </row>
        <row r="2210">
          <cell r="I2210" t="str">
            <v>1405</v>
          </cell>
          <cell r="J2210" t="str">
            <v>Water</v>
          </cell>
        </row>
        <row r="2211">
          <cell r="I2211" t="str">
            <v>1406</v>
          </cell>
          <cell r="J2211" t="str">
            <v>Office Supplies</v>
          </cell>
        </row>
        <row r="2212">
          <cell r="I2212" t="str">
            <v>1413</v>
          </cell>
          <cell r="J2212" t="str">
            <v>Rental</v>
          </cell>
        </row>
        <row r="2213">
          <cell r="I2213" t="str">
            <v>1422</v>
          </cell>
          <cell r="J2213" t="str">
            <v>Hospitality</v>
          </cell>
        </row>
        <row r="2214">
          <cell r="I2214" t="str">
            <v>2003</v>
          </cell>
          <cell r="J2214" t="str">
            <v>New Office Equipment</v>
          </cell>
        </row>
        <row r="2215">
          <cell r="I2215" t="str">
            <v>1001</v>
          </cell>
          <cell r="J2215" t="str">
            <v>Salaries</v>
          </cell>
        </row>
        <row r="2216">
          <cell r="I2216" t="str">
            <v>1002</v>
          </cell>
          <cell r="J2216" t="str">
            <v>Overtime</v>
          </cell>
        </row>
        <row r="2217">
          <cell r="I2217" t="str">
            <v>1005</v>
          </cell>
          <cell r="J2217" t="str">
            <v>Government Contribution  to Retirement Fund</v>
          </cell>
        </row>
        <row r="2218">
          <cell r="I2218" t="str">
            <v>1026</v>
          </cell>
          <cell r="J2218" t="str">
            <v>Acting Allowance</v>
          </cell>
        </row>
        <row r="2219">
          <cell r="I2219" t="str">
            <v>1202</v>
          </cell>
          <cell r="J2219" t="str">
            <v>Overseas Travel</v>
          </cell>
        </row>
        <row r="2220">
          <cell r="I2220" t="str">
            <v>1304</v>
          </cell>
          <cell r="J2220" t="str">
            <v>Maintenance of Computer System</v>
          </cell>
        </row>
        <row r="2221">
          <cell r="I2221" t="str">
            <v>1406</v>
          </cell>
          <cell r="J2221" t="str">
            <v>Office Supplies</v>
          </cell>
        </row>
        <row r="2222">
          <cell r="I2222" t="str">
            <v>1407</v>
          </cell>
          <cell r="J2222" t="str">
            <v xml:space="preserve">Printing </v>
          </cell>
        </row>
        <row r="2223">
          <cell r="I2223" t="str">
            <v>1418</v>
          </cell>
          <cell r="J2223" t="str">
            <v xml:space="preserve">Training &amp; Conferences </v>
          </cell>
        </row>
        <row r="2224">
          <cell r="I2224" t="str">
            <v>1001</v>
          </cell>
          <cell r="J2224" t="str">
            <v>Salaries</v>
          </cell>
        </row>
        <row r="2225">
          <cell r="I2225" t="str">
            <v>1002</v>
          </cell>
          <cell r="J2225" t="str">
            <v>Overtime</v>
          </cell>
        </row>
        <row r="2226">
          <cell r="I2226" t="str">
            <v>1005</v>
          </cell>
          <cell r="J2226" t="str">
            <v>Government Contribution  to Retirement Fund</v>
          </cell>
        </row>
        <row r="2227">
          <cell r="I2227" t="str">
            <v>1026</v>
          </cell>
          <cell r="J2227" t="str">
            <v>Acting Allowance</v>
          </cell>
        </row>
        <row r="2228">
          <cell r="I2228" t="str">
            <v>1201</v>
          </cell>
          <cell r="J2228" t="str">
            <v>Domestic Travel</v>
          </cell>
        </row>
        <row r="2229">
          <cell r="I2229" t="str">
            <v>1202</v>
          </cell>
          <cell r="J2229" t="str">
            <v>Overseas Travel</v>
          </cell>
        </row>
        <row r="2230">
          <cell r="I2230" t="str">
            <v>1406</v>
          </cell>
          <cell r="J2230" t="str">
            <v>Office Supplies</v>
          </cell>
        </row>
        <row r="2231">
          <cell r="I2231" t="str">
            <v>1480</v>
          </cell>
          <cell r="J2231" t="str">
            <v>Consultants &amp; Technical Assistants Professional Fees</v>
          </cell>
        </row>
        <row r="2232">
          <cell r="I2232" t="str">
            <v>1001</v>
          </cell>
          <cell r="J2232" t="str">
            <v>Salaries</v>
          </cell>
        </row>
        <row r="2233">
          <cell r="I2233" t="str">
            <v>1002</v>
          </cell>
          <cell r="J2233" t="str">
            <v>Overtime</v>
          </cell>
        </row>
        <row r="2234">
          <cell r="I2234" t="str">
            <v>1005</v>
          </cell>
          <cell r="J2234" t="str">
            <v>Government Contribution  to Retirement Fund</v>
          </cell>
        </row>
        <row r="2235">
          <cell r="I2235" t="str">
            <v>1026</v>
          </cell>
          <cell r="J2235" t="str">
            <v>Acting Allowance</v>
          </cell>
        </row>
        <row r="2236">
          <cell r="I2236" t="str">
            <v>1201</v>
          </cell>
          <cell r="J2236" t="str">
            <v>Domestic Travel</v>
          </cell>
        </row>
        <row r="2237">
          <cell r="I2237" t="str">
            <v>1202</v>
          </cell>
          <cell r="J2237" t="str">
            <v>Overseas Travel</v>
          </cell>
        </row>
        <row r="2238">
          <cell r="I2238" t="str">
            <v>1480</v>
          </cell>
          <cell r="J2238" t="str">
            <v>Consultants &amp; Technical Assistants Professional Fees</v>
          </cell>
        </row>
        <row r="2239">
          <cell r="I2239" t="str">
            <v>1435</v>
          </cell>
          <cell r="J2239" t="str">
            <v>Licences</v>
          </cell>
        </row>
        <row r="2240">
          <cell r="I2240" t="str">
            <v>1418</v>
          </cell>
          <cell r="J2240" t="str">
            <v xml:space="preserve">Training &amp; Conferences </v>
          </cell>
        </row>
        <row r="2241">
          <cell r="I2241" t="str">
            <v>1411</v>
          </cell>
          <cell r="J2241" t="str">
            <v>Subscription</v>
          </cell>
        </row>
        <row r="2242">
          <cell r="I2242" t="str">
            <v>1001</v>
          </cell>
          <cell r="J2242" t="str">
            <v>Salaries</v>
          </cell>
        </row>
        <row r="2243">
          <cell r="I2243" t="str">
            <v>1002</v>
          </cell>
          <cell r="J2243" t="str">
            <v>Overtime</v>
          </cell>
        </row>
        <row r="2244">
          <cell r="I2244" t="str">
            <v>1005</v>
          </cell>
          <cell r="J2244" t="str">
            <v>Government Contribution  to Retirement Fund</v>
          </cell>
        </row>
        <row r="2245">
          <cell r="I2245" t="str">
            <v>1026</v>
          </cell>
          <cell r="J2245" t="str">
            <v>Acting Allowance</v>
          </cell>
        </row>
        <row r="2246">
          <cell r="I2246" t="str">
            <v>1202</v>
          </cell>
          <cell r="J2246" t="str">
            <v>Overseas Travel</v>
          </cell>
        </row>
        <row r="2247">
          <cell r="I2247" t="str">
            <v>1401</v>
          </cell>
          <cell r="J2247" t="str">
            <v>Books, Periodicals &amp; Publications</v>
          </cell>
        </row>
        <row r="2248">
          <cell r="I2248" t="str">
            <v>1406</v>
          </cell>
          <cell r="J2248" t="str">
            <v>Office Supplies</v>
          </cell>
        </row>
        <row r="2249">
          <cell r="I2249" t="str">
            <v>1418</v>
          </cell>
          <cell r="J2249" t="str">
            <v xml:space="preserve">Training &amp; Conferences </v>
          </cell>
        </row>
        <row r="2250">
          <cell r="I2250" t="str">
            <v>1435</v>
          </cell>
          <cell r="J2250" t="str">
            <v>Licences</v>
          </cell>
        </row>
        <row r="2251">
          <cell r="I2251" t="str">
            <v>2003</v>
          </cell>
          <cell r="J2251" t="str">
            <v>New Office Equipment</v>
          </cell>
        </row>
        <row r="2252">
          <cell r="I2252" t="str">
            <v>1001</v>
          </cell>
          <cell r="J2252" t="str">
            <v>Salaries</v>
          </cell>
        </row>
        <row r="2253">
          <cell r="I2253" t="str">
            <v>1001</v>
          </cell>
          <cell r="J2253" t="str">
            <v>Salaries</v>
          </cell>
        </row>
        <row r="2254">
          <cell r="I2254" t="str">
            <v>1005</v>
          </cell>
          <cell r="J2254" t="str">
            <v>Government Contribution  to Retirement Fund</v>
          </cell>
        </row>
        <row r="2255">
          <cell r="I2255" t="str">
            <v>1005</v>
          </cell>
          <cell r="J2255" t="str">
            <v>Government Contribution  to Retirement Fund</v>
          </cell>
        </row>
        <row r="2256">
          <cell r="I2256" t="str">
            <v>1026</v>
          </cell>
          <cell r="J2256" t="str">
            <v>Acting Allowance</v>
          </cell>
        </row>
        <row r="2257">
          <cell r="I2257" t="str">
            <v>1030</v>
          </cell>
          <cell r="J2257" t="str">
            <v>CEO/Minister Benefits</v>
          </cell>
        </row>
        <row r="2258">
          <cell r="I2258" t="str">
            <v>1101</v>
          </cell>
          <cell r="J2258" t="str">
            <v>Wages</v>
          </cell>
        </row>
        <row r="2259">
          <cell r="I2259" t="str">
            <v>1210</v>
          </cell>
          <cell r="J2259" t="str">
            <v>Email &amp; Internet</v>
          </cell>
        </row>
        <row r="2260">
          <cell r="I2260" t="str">
            <v>1411</v>
          </cell>
          <cell r="J2260" t="str">
            <v>Subscription</v>
          </cell>
        </row>
        <row r="2261">
          <cell r="I2261" t="str">
            <v>1416</v>
          </cell>
          <cell r="J2261" t="str">
            <v>Rations &amp; Diets</v>
          </cell>
        </row>
        <row r="2262">
          <cell r="I2262" t="str">
            <v>1422</v>
          </cell>
          <cell r="J2262" t="str">
            <v>Hospitality</v>
          </cell>
        </row>
        <row r="2263">
          <cell r="I2263" t="str">
            <v>1427</v>
          </cell>
          <cell r="J2263" t="str">
            <v>Catering/Refreshment</v>
          </cell>
        </row>
        <row r="2264">
          <cell r="I2264" t="str">
            <v>1202</v>
          </cell>
          <cell r="J2264" t="str">
            <v>Overseas Travel</v>
          </cell>
        </row>
        <row r="2265">
          <cell r="I2265" t="str">
            <v>1001</v>
          </cell>
          <cell r="J2265" t="str">
            <v>Salaries</v>
          </cell>
        </row>
        <row r="2266">
          <cell r="I2266" t="str">
            <v>1005</v>
          </cell>
          <cell r="J2266" t="str">
            <v>Government Contribution  to Retirement Fund</v>
          </cell>
        </row>
        <row r="2267">
          <cell r="I2267" t="str">
            <v>1030</v>
          </cell>
          <cell r="J2267" t="str">
            <v>CEO/Minister Benefits</v>
          </cell>
        </row>
        <row r="2268">
          <cell r="I2268" t="str">
            <v>1202</v>
          </cell>
          <cell r="J2268" t="str">
            <v>Overseas Travel</v>
          </cell>
        </row>
        <row r="2269">
          <cell r="I2269" t="str">
            <v>1416</v>
          </cell>
          <cell r="J2269" t="str">
            <v>Rations &amp; Diets</v>
          </cell>
        </row>
        <row r="2270">
          <cell r="I2270" t="str">
            <v>1422</v>
          </cell>
          <cell r="J2270" t="str">
            <v>Hospitality</v>
          </cell>
        </row>
        <row r="2271">
          <cell r="I2271" t="str">
            <v>1427</v>
          </cell>
          <cell r="J2271" t="str">
            <v>Catering/Refreshment</v>
          </cell>
        </row>
        <row r="2272">
          <cell r="I2272" t="str">
            <v>1001</v>
          </cell>
          <cell r="J2272" t="str">
            <v>Salaries</v>
          </cell>
        </row>
        <row r="2273">
          <cell r="I2273" t="str">
            <v>1001</v>
          </cell>
          <cell r="J2273" t="str">
            <v>Salaries</v>
          </cell>
        </row>
        <row r="2274">
          <cell r="I2274" t="str">
            <v>1002</v>
          </cell>
          <cell r="J2274" t="str">
            <v>Overtime</v>
          </cell>
        </row>
        <row r="2275">
          <cell r="I2275" t="str">
            <v>1003</v>
          </cell>
          <cell r="J2275" t="str">
            <v>Other Allowances</v>
          </cell>
        </row>
        <row r="2276">
          <cell r="I2276" t="str">
            <v>1002</v>
          </cell>
          <cell r="J2276" t="str">
            <v>Overtime</v>
          </cell>
        </row>
        <row r="2277">
          <cell r="I2277" t="str">
            <v>1005</v>
          </cell>
          <cell r="J2277" t="str">
            <v>Government Contribution  to Retirement Fund</v>
          </cell>
        </row>
        <row r="2278">
          <cell r="I2278" t="str">
            <v>1005</v>
          </cell>
          <cell r="J2278" t="str">
            <v>Government Contribution  to Retirement Fund</v>
          </cell>
        </row>
        <row r="2279">
          <cell r="I2279" t="str">
            <v>1026</v>
          </cell>
          <cell r="J2279" t="str">
            <v>Acting Allowance</v>
          </cell>
        </row>
        <row r="2280">
          <cell r="I2280" t="str">
            <v>1101</v>
          </cell>
          <cell r="J2280" t="str">
            <v>Wages</v>
          </cell>
        </row>
        <row r="2281">
          <cell r="I2281" t="str">
            <v>1101</v>
          </cell>
          <cell r="J2281" t="str">
            <v>Wages</v>
          </cell>
        </row>
        <row r="2282">
          <cell r="I2282" t="str">
            <v>1199</v>
          </cell>
          <cell r="J2282" t="str">
            <v>Contract Labour</v>
          </cell>
        </row>
        <row r="2283">
          <cell r="I2283" t="str">
            <v>1201</v>
          </cell>
          <cell r="J2283" t="str">
            <v>Domestic Travel</v>
          </cell>
        </row>
        <row r="2284">
          <cell r="I2284" t="str">
            <v>1201</v>
          </cell>
          <cell r="J2284" t="str">
            <v>Domestic Travel</v>
          </cell>
        </row>
        <row r="2285">
          <cell r="I2285" t="str">
            <v>1201</v>
          </cell>
          <cell r="J2285" t="str">
            <v>Domestic Travel</v>
          </cell>
        </row>
        <row r="2286">
          <cell r="I2286" t="str">
            <v>1201</v>
          </cell>
          <cell r="J2286" t="str">
            <v>Domestic Travel</v>
          </cell>
        </row>
        <row r="2287">
          <cell r="I2287" t="str">
            <v>1201</v>
          </cell>
          <cell r="J2287" t="str">
            <v>Domestic Travel</v>
          </cell>
        </row>
        <row r="2288">
          <cell r="I2288" t="str">
            <v>1201</v>
          </cell>
          <cell r="J2288" t="str">
            <v>Domestic Travel</v>
          </cell>
        </row>
        <row r="2289">
          <cell r="I2289" t="str">
            <v>1202</v>
          </cell>
          <cell r="J2289" t="str">
            <v>Overseas Travel</v>
          </cell>
        </row>
        <row r="2290">
          <cell r="I2290" t="str">
            <v>1206</v>
          </cell>
          <cell r="J2290" t="str">
            <v>Advertising &amp; Publicity</v>
          </cell>
        </row>
        <row r="2291">
          <cell r="I2291" t="str">
            <v>1302</v>
          </cell>
          <cell r="J2291" t="str">
            <v>Freight</v>
          </cell>
        </row>
        <row r="2292">
          <cell r="I2292" t="str">
            <v>1408</v>
          </cell>
          <cell r="J2292" t="str">
            <v>Uniforms</v>
          </cell>
        </row>
        <row r="2293">
          <cell r="I2293" t="str">
            <v>1418</v>
          </cell>
          <cell r="J2293" t="str">
            <v xml:space="preserve">Training &amp; Conferences </v>
          </cell>
        </row>
        <row r="2294">
          <cell r="I2294" t="str">
            <v>1418</v>
          </cell>
          <cell r="J2294" t="str">
            <v xml:space="preserve">Training &amp; Conferences </v>
          </cell>
        </row>
        <row r="2295">
          <cell r="I2295" t="str">
            <v>1418</v>
          </cell>
          <cell r="J2295" t="str">
            <v xml:space="preserve">Training &amp; Conferences </v>
          </cell>
        </row>
        <row r="2296">
          <cell r="I2296" t="str">
            <v>1418</v>
          </cell>
          <cell r="J2296" t="str">
            <v xml:space="preserve">Training &amp; Conferences </v>
          </cell>
        </row>
        <row r="2297">
          <cell r="I2297" t="str">
            <v>1427</v>
          </cell>
          <cell r="J2297" t="str">
            <v>Catering/Refreshment</v>
          </cell>
        </row>
        <row r="2298">
          <cell r="I2298" t="str">
            <v>1469</v>
          </cell>
          <cell r="J2298" t="str">
            <v>Contract Service</v>
          </cell>
        </row>
        <row r="2299">
          <cell r="I2299" t="str">
            <v>1001</v>
          </cell>
          <cell r="J2299" t="str">
            <v>Salaries</v>
          </cell>
        </row>
        <row r="2300">
          <cell r="I2300" t="str">
            <v>1005</v>
          </cell>
          <cell r="J2300" t="str">
            <v>Government Contribution  to Retirement Fund</v>
          </cell>
        </row>
        <row r="2301">
          <cell r="I2301" t="str">
            <v>1301</v>
          </cell>
          <cell r="J2301" t="str">
            <v>Fuel</v>
          </cell>
        </row>
        <row r="2302">
          <cell r="I2302" t="str">
            <v>1301</v>
          </cell>
          <cell r="J2302" t="str">
            <v>Fuel</v>
          </cell>
        </row>
        <row r="2303">
          <cell r="I2303" t="str">
            <v>1301</v>
          </cell>
          <cell r="J2303" t="str">
            <v>Fuel</v>
          </cell>
        </row>
        <row r="2304">
          <cell r="I2304" t="str">
            <v>1309</v>
          </cell>
          <cell r="J2304" t="str">
            <v>Maintenance of Vehicles</v>
          </cell>
        </row>
        <row r="2305">
          <cell r="I2305" t="str">
            <v>1309</v>
          </cell>
          <cell r="J2305" t="str">
            <v>Maintenance of Vehicles</v>
          </cell>
        </row>
        <row r="2306">
          <cell r="I2306" t="str">
            <v>1309</v>
          </cell>
          <cell r="J2306" t="str">
            <v>Maintenance of Vehicles</v>
          </cell>
        </row>
        <row r="2307">
          <cell r="I2307" t="str">
            <v>1309</v>
          </cell>
          <cell r="J2307" t="str">
            <v>Maintenance of Vehicles</v>
          </cell>
        </row>
        <row r="2308">
          <cell r="I2308" t="str">
            <v>1309</v>
          </cell>
          <cell r="J2308" t="str">
            <v>Maintenance of Vehicles</v>
          </cell>
        </row>
        <row r="2309">
          <cell r="I2309" t="str">
            <v>1318</v>
          </cell>
          <cell r="J2309" t="str">
            <v>Maintenance of Buildings &amp; Compounds</v>
          </cell>
        </row>
        <row r="2310">
          <cell r="I2310" t="str">
            <v>1318</v>
          </cell>
          <cell r="J2310" t="str">
            <v>Maintenance of Buildings &amp; Compounds</v>
          </cell>
        </row>
        <row r="2311">
          <cell r="I2311" t="str">
            <v>1318</v>
          </cell>
          <cell r="J2311" t="str">
            <v>Maintenance of Buildings &amp; Compounds</v>
          </cell>
        </row>
        <row r="2312">
          <cell r="I2312" t="str">
            <v>1318</v>
          </cell>
          <cell r="J2312" t="str">
            <v>Maintenance of Buildings &amp; Compounds</v>
          </cell>
        </row>
        <row r="2313">
          <cell r="I2313" t="str">
            <v>1499</v>
          </cell>
          <cell r="J2313" t="str">
            <v>Security Services (Delete)</v>
          </cell>
        </row>
        <row r="2314">
          <cell r="I2314" t="str">
            <v>1549</v>
          </cell>
          <cell r="J2314" t="str">
            <v>National ID Card (Delete)</v>
          </cell>
        </row>
        <row r="2315">
          <cell r="I2315" t="str">
            <v>1301</v>
          </cell>
          <cell r="J2315" t="str">
            <v>Fuel</v>
          </cell>
        </row>
        <row r="2316">
          <cell r="I2316" t="str">
            <v>1301</v>
          </cell>
          <cell r="J2316" t="str">
            <v>Fuel</v>
          </cell>
        </row>
        <row r="2317">
          <cell r="I2317" t="str">
            <v>1435</v>
          </cell>
          <cell r="J2317" t="str">
            <v>Licences</v>
          </cell>
        </row>
        <row r="2318">
          <cell r="I2318" t="str">
            <v>1435</v>
          </cell>
          <cell r="J2318" t="str">
            <v>Licences</v>
          </cell>
        </row>
        <row r="2319">
          <cell r="I2319" t="str">
            <v>1435</v>
          </cell>
          <cell r="J2319" t="str">
            <v>Licences</v>
          </cell>
        </row>
        <row r="2320">
          <cell r="I2320" t="str">
            <v>1435</v>
          </cell>
          <cell r="J2320" t="str">
            <v>Licences</v>
          </cell>
        </row>
        <row r="2321">
          <cell r="I2321" t="str">
            <v>2005</v>
          </cell>
          <cell r="J2321" t="str">
            <v>New Vehicles</v>
          </cell>
        </row>
        <row r="2322">
          <cell r="I2322" t="str">
            <v>1001</v>
          </cell>
          <cell r="J2322" t="str">
            <v>Salaries</v>
          </cell>
        </row>
        <row r="2323">
          <cell r="I2323" t="str">
            <v>1005</v>
          </cell>
          <cell r="J2323" t="str">
            <v>Government Contribution  to Retirement Fund</v>
          </cell>
        </row>
        <row r="2324">
          <cell r="I2324" t="str">
            <v>1203</v>
          </cell>
          <cell r="J2324" t="str">
            <v>Telecommunication Charge</v>
          </cell>
        </row>
        <row r="2325">
          <cell r="I2325" t="str">
            <v>1203</v>
          </cell>
          <cell r="J2325" t="str">
            <v>Telecommunication Charge</v>
          </cell>
        </row>
        <row r="2326">
          <cell r="I2326" t="str">
            <v>1203</v>
          </cell>
          <cell r="J2326" t="str">
            <v>Telecommunication Charge</v>
          </cell>
        </row>
        <row r="2327">
          <cell r="I2327" t="str">
            <v>1203</v>
          </cell>
          <cell r="J2327" t="str">
            <v>Telecommunication Charge</v>
          </cell>
        </row>
        <row r="2328">
          <cell r="I2328" t="str">
            <v>1203</v>
          </cell>
          <cell r="J2328" t="str">
            <v>Telecommunication Charge</v>
          </cell>
        </row>
        <row r="2329">
          <cell r="I2329" t="str">
            <v>1203</v>
          </cell>
          <cell r="J2329" t="str">
            <v>Telecommunication Charge</v>
          </cell>
        </row>
        <row r="2330">
          <cell r="I2330" t="str">
            <v>1204</v>
          </cell>
          <cell r="J2330" t="str">
            <v>Postal Charges</v>
          </cell>
        </row>
        <row r="2331">
          <cell r="I2331" t="str">
            <v>1204</v>
          </cell>
          <cell r="J2331" t="str">
            <v>Postal Charges</v>
          </cell>
        </row>
        <row r="2332">
          <cell r="I2332" t="str">
            <v>1204</v>
          </cell>
          <cell r="J2332" t="str">
            <v>Postal Charges</v>
          </cell>
        </row>
        <row r="2333">
          <cell r="I2333" t="str">
            <v>1204</v>
          </cell>
          <cell r="J2333" t="str">
            <v>Postal Charges</v>
          </cell>
        </row>
        <row r="2334">
          <cell r="I2334" t="str">
            <v>1204</v>
          </cell>
          <cell r="J2334" t="str">
            <v>Postal Charges</v>
          </cell>
        </row>
        <row r="2335">
          <cell r="I2335" t="str">
            <v>1204</v>
          </cell>
          <cell r="J2335" t="str">
            <v>Postal Charges</v>
          </cell>
        </row>
        <row r="2336">
          <cell r="I2336" t="str">
            <v>1210</v>
          </cell>
          <cell r="J2336" t="str">
            <v>Email &amp; Internet</v>
          </cell>
        </row>
        <row r="2337">
          <cell r="I2337" t="str">
            <v>1210</v>
          </cell>
          <cell r="J2337" t="str">
            <v>Email &amp; Internet</v>
          </cell>
        </row>
        <row r="2338">
          <cell r="I2338" t="str">
            <v>1210</v>
          </cell>
          <cell r="J2338" t="str">
            <v>Email &amp; Internet</v>
          </cell>
        </row>
        <row r="2339">
          <cell r="I2339" t="str">
            <v>1308</v>
          </cell>
          <cell r="J2339" t="str">
            <v>Maintenance of Office Equipment</v>
          </cell>
        </row>
        <row r="2340">
          <cell r="I2340" t="str">
            <v>1308</v>
          </cell>
          <cell r="J2340" t="str">
            <v>Maintenance of Office Equipment</v>
          </cell>
        </row>
        <row r="2341">
          <cell r="I2341" t="str">
            <v>1308</v>
          </cell>
          <cell r="J2341" t="str">
            <v>Maintenance of Office Equipment</v>
          </cell>
        </row>
        <row r="2342">
          <cell r="I2342" t="str">
            <v>1402</v>
          </cell>
          <cell r="J2342" t="str">
            <v>Electricity</v>
          </cell>
        </row>
        <row r="2343">
          <cell r="I2343" t="str">
            <v>1402</v>
          </cell>
          <cell r="J2343" t="str">
            <v>Electricity</v>
          </cell>
        </row>
        <row r="2344">
          <cell r="I2344" t="str">
            <v>1405</v>
          </cell>
          <cell r="J2344" t="str">
            <v>Water</v>
          </cell>
        </row>
        <row r="2345">
          <cell r="I2345" t="str">
            <v>1405</v>
          </cell>
          <cell r="J2345" t="str">
            <v>Water</v>
          </cell>
        </row>
        <row r="2346">
          <cell r="I2346" t="str">
            <v>1406</v>
          </cell>
          <cell r="J2346" t="str">
            <v>Office Supplies</v>
          </cell>
        </row>
        <row r="2347">
          <cell r="I2347" t="str">
            <v>1406</v>
          </cell>
          <cell r="J2347" t="str">
            <v>Office Supplies</v>
          </cell>
        </row>
        <row r="2348">
          <cell r="I2348" t="str">
            <v>1406</v>
          </cell>
          <cell r="J2348" t="str">
            <v>Office Supplies</v>
          </cell>
        </row>
        <row r="2349">
          <cell r="I2349" t="str">
            <v>1407</v>
          </cell>
          <cell r="J2349" t="str">
            <v xml:space="preserve">Printing </v>
          </cell>
        </row>
        <row r="2350">
          <cell r="I2350" t="str">
            <v>1407</v>
          </cell>
          <cell r="J2350" t="str">
            <v xml:space="preserve">Printing </v>
          </cell>
        </row>
        <row r="2351">
          <cell r="I2351" t="str">
            <v>1407</v>
          </cell>
          <cell r="J2351" t="str">
            <v xml:space="preserve">Printing </v>
          </cell>
        </row>
        <row r="2352">
          <cell r="I2352" t="str">
            <v>1407</v>
          </cell>
          <cell r="J2352" t="str">
            <v xml:space="preserve">Printing </v>
          </cell>
        </row>
        <row r="2353">
          <cell r="I2353" t="str">
            <v>1413</v>
          </cell>
          <cell r="J2353" t="str">
            <v>Rental</v>
          </cell>
        </row>
        <row r="2354">
          <cell r="I2354" t="str">
            <v>1413</v>
          </cell>
          <cell r="J2354" t="str">
            <v>Rental</v>
          </cell>
        </row>
        <row r="2355">
          <cell r="I2355" t="str">
            <v>1413</v>
          </cell>
          <cell r="J2355" t="str">
            <v>Rental</v>
          </cell>
        </row>
        <row r="2356">
          <cell r="I2356" t="str">
            <v>2003</v>
          </cell>
          <cell r="J2356" t="str">
            <v>New Office Equipment</v>
          </cell>
        </row>
        <row r="2357">
          <cell r="I2357" t="str">
            <v>1210</v>
          </cell>
          <cell r="J2357" t="str">
            <v>Email &amp; Internet</v>
          </cell>
        </row>
        <row r="2358">
          <cell r="I2358" t="str">
            <v>1402</v>
          </cell>
          <cell r="J2358" t="str">
            <v>Electricity</v>
          </cell>
        </row>
        <row r="2359">
          <cell r="I2359" t="str">
            <v>1402</v>
          </cell>
          <cell r="J2359" t="str">
            <v>Electricity</v>
          </cell>
        </row>
        <row r="2360">
          <cell r="I2360" t="str">
            <v>1405</v>
          </cell>
          <cell r="J2360" t="str">
            <v>Water</v>
          </cell>
        </row>
        <row r="2361">
          <cell r="I2361" t="str">
            <v>1405</v>
          </cell>
          <cell r="J2361" t="str">
            <v>Water</v>
          </cell>
        </row>
        <row r="2362">
          <cell r="I2362" t="str">
            <v>1406</v>
          </cell>
          <cell r="J2362" t="str">
            <v>Office Supplies</v>
          </cell>
        </row>
        <row r="2363">
          <cell r="I2363" t="str">
            <v>1406</v>
          </cell>
          <cell r="J2363" t="str">
            <v>Office Supplies</v>
          </cell>
        </row>
        <row r="2364">
          <cell r="I2364" t="str">
            <v>1407</v>
          </cell>
          <cell r="J2364" t="str">
            <v xml:space="preserve">Printing </v>
          </cell>
        </row>
        <row r="2365">
          <cell r="I2365" t="str">
            <v>1199</v>
          </cell>
          <cell r="J2365" t="str">
            <v>Contract Labour</v>
          </cell>
        </row>
        <row r="2366">
          <cell r="I2366" t="str">
            <v>1205</v>
          </cell>
          <cell r="J2366" t="str">
            <v>Broadcasting</v>
          </cell>
        </row>
        <row r="2367">
          <cell r="I2367" t="str">
            <v>1206</v>
          </cell>
          <cell r="J2367" t="str">
            <v>Advertising &amp; Publicity</v>
          </cell>
        </row>
        <row r="2368">
          <cell r="I2368" t="str">
            <v>1304</v>
          </cell>
          <cell r="J2368" t="str">
            <v>Maintenance of Computer System</v>
          </cell>
        </row>
        <row r="2369">
          <cell r="I2369" t="str">
            <v>1450</v>
          </cell>
          <cell r="J2369" t="str">
            <v>Computer Supplies</v>
          </cell>
        </row>
        <row r="2370">
          <cell r="I2370" t="str">
            <v>2004</v>
          </cell>
          <cell r="J2370" t="str">
            <v>New Computers</v>
          </cell>
        </row>
        <row r="2371">
          <cell r="I2371" t="str">
            <v>1206</v>
          </cell>
          <cell r="J2371" t="str">
            <v>Advertising &amp; Publicity</v>
          </cell>
        </row>
        <row r="2372">
          <cell r="I2372" t="str">
            <v>1206</v>
          </cell>
          <cell r="J2372" t="str">
            <v>Advertising &amp; Publicity</v>
          </cell>
        </row>
        <row r="2373">
          <cell r="I2373" t="str">
            <v>1199</v>
          </cell>
          <cell r="J2373" t="str">
            <v>Contract Labour</v>
          </cell>
        </row>
        <row r="2374">
          <cell r="I2374" t="str">
            <v>1201</v>
          </cell>
          <cell r="J2374" t="str">
            <v>Domestic Travel</v>
          </cell>
        </row>
        <row r="2375">
          <cell r="I2375" t="str">
            <v>1335</v>
          </cell>
          <cell r="J2375" t="str">
            <v>Survey (Delete)</v>
          </cell>
        </row>
        <row r="2376">
          <cell r="I2376" t="str">
            <v>1406</v>
          </cell>
          <cell r="J2376" t="str">
            <v>Office Supplies</v>
          </cell>
        </row>
        <row r="2377">
          <cell r="I2377" t="str">
            <v>1418</v>
          </cell>
          <cell r="J2377" t="str">
            <v xml:space="preserve">Training &amp; Conferences </v>
          </cell>
        </row>
        <row r="2378">
          <cell r="I2378" t="str">
            <v>1418</v>
          </cell>
          <cell r="J2378" t="str">
            <v xml:space="preserve">Training &amp; Conferences </v>
          </cell>
        </row>
        <row r="2379">
          <cell r="I2379" t="str">
            <v>1418</v>
          </cell>
          <cell r="J2379" t="str">
            <v xml:space="preserve">Training &amp; Conferences </v>
          </cell>
        </row>
        <row r="2380">
          <cell r="I2380" t="str">
            <v>1418</v>
          </cell>
          <cell r="J2380" t="str">
            <v xml:space="preserve">Training &amp; Conferences </v>
          </cell>
        </row>
        <row r="2381">
          <cell r="I2381" t="str">
            <v>1469</v>
          </cell>
          <cell r="J2381" t="str">
            <v>Contract Service</v>
          </cell>
        </row>
        <row r="2382">
          <cell r="I2382" t="str">
            <v>1001</v>
          </cell>
          <cell r="J2382" t="str">
            <v>Salaries</v>
          </cell>
        </row>
        <row r="2383">
          <cell r="I2383" t="str">
            <v>1005</v>
          </cell>
          <cell r="J2383" t="str">
            <v>Government Contribution  to Retirement Fund</v>
          </cell>
        </row>
        <row r="2384">
          <cell r="I2384" t="str">
            <v>1202</v>
          </cell>
          <cell r="J2384" t="str">
            <v>Overseas Travel</v>
          </cell>
        </row>
        <row r="2385">
          <cell r="I2385" t="str">
            <v>1422</v>
          </cell>
          <cell r="J2385" t="str">
            <v>Hospitality</v>
          </cell>
        </row>
        <row r="2386">
          <cell r="I2386" t="str">
            <v>1427</v>
          </cell>
          <cell r="J2386" t="str">
            <v>Catering/Refreshment</v>
          </cell>
        </row>
        <row r="2387">
          <cell r="I2387" t="str">
            <v>1206</v>
          </cell>
          <cell r="J2387" t="str">
            <v>Advertising &amp; Publicity</v>
          </cell>
        </row>
        <row r="2388">
          <cell r="I2388" t="str">
            <v>1401</v>
          </cell>
          <cell r="J2388" t="str">
            <v>Books, Periodicals &amp; Publications</v>
          </cell>
        </row>
        <row r="2389">
          <cell r="I2389" t="str">
            <v>1201</v>
          </cell>
          <cell r="J2389" t="str">
            <v>Domestic Travel</v>
          </cell>
        </row>
        <row r="2390">
          <cell r="I2390" t="str">
            <v>1418</v>
          </cell>
          <cell r="J2390" t="str">
            <v xml:space="preserve">Training &amp; Conferences </v>
          </cell>
        </row>
        <row r="2391">
          <cell r="I2391" t="str">
            <v>1480</v>
          </cell>
          <cell r="J2391" t="str">
            <v>Consultants &amp; Technical Assistants Professional Fees</v>
          </cell>
        </row>
        <row r="2392">
          <cell r="I2392" t="str">
            <v>2003</v>
          </cell>
          <cell r="J2392" t="str">
            <v>New Office Equipment</v>
          </cell>
        </row>
        <row r="2393">
          <cell r="I2393" t="str">
            <v>1406</v>
          </cell>
          <cell r="J2393" t="str">
            <v>Office Supplies</v>
          </cell>
        </row>
        <row r="2394">
          <cell r="I2394" t="str">
            <v>1407</v>
          </cell>
          <cell r="J2394" t="str">
            <v xml:space="preserve">Printing </v>
          </cell>
        </row>
        <row r="2395">
          <cell r="I2395" t="str">
            <v>1001</v>
          </cell>
          <cell r="J2395" t="str">
            <v>Salaries</v>
          </cell>
        </row>
        <row r="2396">
          <cell r="I2396" t="str">
            <v>1002</v>
          </cell>
          <cell r="J2396" t="str">
            <v>Overtime</v>
          </cell>
        </row>
        <row r="2397">
          <cell r="I2397" t="str">
            <v>1199</v>
          </cell>
          <cell r="J2397" t="str">
            <v>Contract Labour</v>
          </cell>
        </row>
        <row r="2398">
          <cell r="I2398" t="str">
            <v>1201</v>
          </cell>
          <cell r="J2398" t="str">
            <v>Domestic Travel</v>
          </cell>
        </row>
        <row r="2399">
          <cell r="I2399" t="str">
            <v>1406</v>
          </cell>
          <cell r="J2399" t="str">
            <v>Office Supplies</v>
          </cell>
        </row>
        <row r="2400">
          <cell r="I2400" t="str">
            <v>1407</v>
          </cell>
          <cell r="J2400" t="str">
            <v xml:space="preserve">Printing </v>
          </cell>
        </row>
        <row r="2401">
          <cell r="I2401" t="str">
            <v>1418</v>
          </cell>
          <cell r="J2401" t="str">
            <v xml:space="preserve">Training &amp; Conferences </v>
          </cell>
        </row>
        <row r="2402">
          <cell r="I2402" t="str">
            <v>2003</v>
          </cell>
          <cell r="J2402" t="str">
            <v>New Office Equipment</v>
          </cell>
        </row>
        <row r="2403">
          <cell r="I2403" t="str">
            <v>2004</v>
          </cell>
          <cell r="J2403" t="str">
            <v>New Computers</v>
          </cell>
        </row>
        <row r="2404">
          <cell r="I2404" t="str">
            <v>1001</v>
          </cell>
          <cell r="J2404" t="str">
            <v>Salaries</v>
          </cell>
        </row>
        <row r="2405">
          <cell r="I2405" t="str">
            <v>1001</v>
          </cell>
          <cell r="J2405" t="str">
            <v>Salaries</v>
          </cell>
        </row>
        <row r="2406">
          <cell r="I2406" t="str">
            <v>1001</v>
          </cell>
          <cell r="J2406" t="str">
            <v>Salaries</v>
          </cell>
        </row>
        <row r="2407">
          <cell r="I2407" t="str">
            <v>1001</v>
          </cell>
          <cell r="J2407" t="str">
            <v>Salaries</v>
          </cell>
        </row>
        <row r="2408">
          <cell r="I2408" t="str">
            <v>1001</v>
          </cell>
          <cell r="J2408" t="str">
            <v>Salaries</v>
          </cell>
        </row>
        <row r="2409">
          <cell r="I2409" t="str">
            <v>1005</v>
          </cell>
          <cell r="J2409" t="str">
            <v>Government Contribution  to Retirement Fund</v>
          </cell>
        </row>
        <row r="2410">
          <cell r="I2410" t="str">
            <v>1005</v>
          </cell>
          <cell r="J2410" t="str">
            <v>Government Contribution  to Retirement Fund</v>
          </cell>
        </row>
        <row r="2411">
          <cell r="I2411" t="str">
            <v>1005</v>
          </cell>
          <cell r="J2411" t="str">
            <v>Government Contribution  to Retirement Fund</v>
          </cell>
        </row>
        <row r="2412">
          <cell r="I2412" t="str">
            <v>1005</v>
          </cell>
          <cell r="J2412" t="str">
            <v>Government Contribution  to Retirement Fund</v>
          </cell>
        </row>
        <row r="2413">
          <cell r="I2413" t="str">
            <v>1005</v>
          </cell>
          <cell r="J2413" t="str">
            <v>Government Contribution  to Retirement Fund</v>
          </cell>
        </row>
        <row r="2414">
          <cell r="I2414" t="str">
            <v>1028</v>
          </cell>
          <cell r="J2414" t="str">
            <v>Location Allowance</v>
          </cell>
        </row>
        <row r="2415">
          <cell r="I2415" t="str">
            <v>1201</v>
          </cell>
          <cell r="J2415" t="str">
            <v>Domestic Travel</v>
          </cell>
        </row>
        <row r="2416">
          <cell r="I2416" t="str">
            <v>1202</v>
          </cell>
          <cell r="J2416" t="str">
            <v>Overseas Travel</v>
          </cell>
        </row>
        <row r="2417">
          <cell r="I2417" t="str">
            <v>1205</v>
          </cell>
          <cell r="J2417" t="str">
            <v>Broadcasting</v>
          </cell>
        </row>
        <row r="2418">
          <cell r="I2418" t="str">
            <v>1406</v>
          </cell>
          <cell r="J2418" t="str">
            <v>Office Supplies</v>
          </cell>
        </row>
        <row r="2419">
          <cell r="I2419" t="str">
            <v>1407</v>
          </cell>
          <cell r="J2419" t="str">
            <v xml:space="preserve">Printing </v>
          </cell>
        </row>
        <row r="2420">
          <cell r="I2420" t="str">
            <v>1408</v>
          </cell>
          <cell r="J2420" t="str">
            <v>Uniforms</v>
          </cell>
        </row>
        <row r="2421">
          <cell r="I2421" t="str">
            <v>1417</v>
          </cell>
          <cell r="J2421" t="str">
            <v>Technical Supplies</v>
          </cell>
        </row>
        <row r="2422">
          <cell r="I2422" t="str">
            <v>1418</v>
          </cell>
          <cell r="J2422" t="str">
            <v xml:space="preserve">Training &amp; Conferences </v>
          </cell>
        </row>
        <row r="2423">
          <cell r="I2423" t="str">
            <v>1422</v>
          </cell>
          <cell r="J2423" t="str">
            <v>Hospitality</v>
          </cell>
        </row>
        <row r="2424">
          <cell r="I2424" t="str">
            <v>1427</v>
          </cell>
          <cell r="J2424" t="str">
            <v>Catering/Refreshment</v>
          </cell>
        </row>
        <row r="2425">
          <cell r="I2425" t="str">
            <v>1480</v>
          </cell>
          <cell r="J2425" t="str">
            <v>Consultants &amp; Technical Assistants Professional Fees</v>
          </cell>
        </row>
        <row r="2426">
          <cell r="I2426" t="str">
            <v>2003</v>
          </cell>
          <cell r="J2426" t="str">
            <v>New Office Equipment</v>
          </cell>
        </row>
        <row r="2427">
          <cell r="I2427" t="str">
            <v>2004</v>
          </cell>
          <cell r="J2427" t="str">
            <v>New Computers</v>
          </cell>
        </row>
        <row r="2428">
          <cell r="I2428" t="str">
            <v>1001</v>
          </cell>
          <cell r="J2428" t="str">
            <v>Salaries</v>
          </cell>
        </row>
        <row r="2429">
          <cell r="I2429" t="str">
            <v>1005</v>
          </cell>
          <cell r="J2429" t="str">
            <v>Government Contribution  to Retirement Fund</v>
          </cell>
        </row>
        <row r="2430">
          <cell r="I2430" t="str">
            <v>1201</v>
          </cell>
          <cell r="J2430" t="str">
            <v>Domestic Travel</v>
          </cell>
        </row>
        <row r="2431">
          <cell r="I2431" t="str">
            <v>1201</v>
          </cell>
          <cell r="J2431" t="str">
            <v>Domestic Travel</v>
          </cell>
        </row>
        <row r="2432">
          <cell r="I2432" t="str">
            <v>1201</v>
          </cell>
          <cell r="J2432" t="str">
            <v>Domestic Travel</v>
          </cell>
        </row>
        <row r="2433">
          <cell r="I2433" t="str">
            <v>1201</v>
          </cell>
          <cell r="J2433" t="str">
            <v>Domestic Travel</v>
          </cell>
        </row>
        <row r="2434">
          <cell r="I2434" t="str">
            <v>1201</v>
          </cell>
          <cell r="J2434" t="str">
            <v>Domestic Travel</v>
          </cell>
        </row>
        <row r="2435">
          <cell r="I2435" t="str">
            <v>1201</v>
          </cell>
          <cell r="J2435" t="str">
            <v>Domestic Travel</v>
          </cell>
        </row>
        <row r="2436">
          <cell r="I2436" t="str">
            <v>1206</v>
          </cell>
          <cell r="J2436" t="str">
            <v>Advertising &amp; Publicity</v>
          </cell>
        </row>
        <row r="2437">
          <cell r="I2437" t="str">
            <v>1301</v>
          </cell>
          <cell r="J2437" t="str">
            <v>Fuel</v>
          </cell>
        </row>
        <row r="2438">
          <cell r="I2438" t="str">
            <v>1301</v>
          </cell>
          <cell r="J2438" t="str">
            <v>Fuel</v>
          </cell>
        </row>
        <row r="2439">
          <cell r="I2439" t="str">
            <v>1406</v>
          </cell>
          <cell r="J2439" t="str">
            <v>Office Supplies</v>
          </cell>
        </row>
        <row r="2440">
          <cell r="I2440" t="str">
            <v>1407</v>
          </cell>
          <cell r="J2440" t="str">
            <v xml:space="preserve">Printing </v>
          </cell>
        </row>
        <row r="2441">
          <cell r="I2441" t="str">
            <v>1407</v>
          </cell>
          <cell r="J2441" t="str">
            <v xml:space="preserve">Printing </v>
          </cell>
        </row>
        <row r="2442">
          <cell r="I2442" t="str">
            <v>1408</v>
          </cell>
          <cell r="J2442" t="str">
            <v>Uniforms</v>
          </cell>
        </row>
        <row r="2443">
          <cell r="I2443" t="str">
            <v>1408</v>
          </cell>
          <cell r="J2443" t="str">
            <v>Uniforms</v>
          </cell>
        </row>
        <row r="2444">
          <cell r="I2444" t="str">
            <v>1413</v>
          </cell>
          <cell r="J2444" t="str">
            <v>Rental</v>
          </cell>
        </row>
        <row r="2445">
          <cell r="I2445" t="str">
            <v>1419</v>
          </cell>
          <cell r="J2445" t="str">
            <v>Facility Hire</v>
          </cell>
        </row>
        <row r="2446">
          <cell r="I2446" t="str">
            <v>1419</v>
          </cell>
          <cell r="J2446" t="str">
            <v>Facility Hire</v>
          </cell>
        </row>
        <row r="2447">
          <cell r="I2447" t="str">
            <v>1419</v>
          </cell>
          <cell r="J2447" t="str">
            <v>Facility Hire</v>
          </cell>
        </row>
        <row r="2448">
          <cell r="I2448" t="str">
            <v>1417</v>
          </cell>
          <cell r="J2448" t="str">
            <v>Technical Supplies</v>
          </cell>
        </row>
        <row r="2449">
          <cell r="I2449" t="str">
            <v>1418</v>
          </cell>
          <cell r="J2449" t="str">
            <v xml:space="preserve">Training &amp; Conferences </v>
          </cell>
        </row>
        <row r="2450">
          <cell r="I2450" t="str">
            <v>1469</v>
          </cell>
          <cell r="J2450" t="str">
            <v>Contract Service</v>
          </cell>
        </row>
        <row r="2451">
          <cell r="I2451" t="str">
            <v>1301</v>
          </cell>
          <cell r="J2451" t="str">
            <v>Fuel</v>
          </cell>
        </row>
        <row r="2452">
          <cell r="I2452" t="str">
            <v>1407</v>
          </cell>
          <cell r="J2452" t="str">
            <v xml:space="preserve">Printing </v>
          </cell>
        </row>
        <row r="2453">
          <cell r="I2453" t="str">
            <v>1201</v>
          </cell>
          <cell r="J2453" t="str">
            <v>Domestic Travel</v>
          </cell>
        </row>
        <row r="2454">
          <cell r="I2454" t="str">
            <v>1201</v>
          </cell>
          <cell r="J2454" t="str">
            <v>Domestic Travel</v>
          </cell>
        </row>
        <row r="2455">
          <cell r="I2455" t="str">
            <v>1201</v>
          </cell>
          <cell r="J2455" t="str">
            <v>Domestic Travel</v>
          </cell>
        </row>
        <row r="2456">
          <cell r="I2456" t="str">
            <v>1204</v>
          </cell>
          <cell r="J2456" t="str">
            <v>Postal Charges</v>
          </cell>
        </row>
        <row r="2457">
          <cell r="I2457" t="str">
            <v>1205</v>
          </cell>
          <cell r="J2457" t="str">
            <v>Broadcasting</v>
          </cell>
        </row>
        <row r="2458">
          <cell r="I2458" t="str">
            <v>1302</v>
          </cell>
          <cell r="J2458" t="str">
            <v>Freight</v>
          </cell>
        </row>
        <row r="2459">
          <cell r="I2459" t="str">
            <v>2003</v>
          </cell>
          <cell r="J2459" t="str">
            <v>New Office Equipment</v>
          </cell>
        </row>
        <row r="2460">
          <cell r="I2460" t="str">
            <v>2004</v>
          </cell>
          <cell r="J2460" t="str">
            <v>New Computers</v>
          </cell>
        </row>
        <row r="2461">
          <cell r="I2461" t="str">
            <v>1002</v>
          </cell>
          <cell r="J2461" t="str">
            <v>Overtime</v>
          </cell>
        </row>
        <row r="2462">
          <cell r="I2462" t="str">
            <v>1202</v>
          </cell>
          <cell r="J2462" t="str">
            <v>Overseas Travel</v>
          </cell>
        </row>
        <row r="2463">
          <cell r="I2463" t="str">
            <v>1411</v>
          </cell>
          <cell r="J2463" t="str">
            <v>Subscription</v>
          </cell>
        </row>
        <row r="2464">
          <cell r="I2464" t="str">
            <v>2003</v>
          </cell>
          <cell r="J2464" t="str">
            <v>New Office Equipment</v>
          </cell>
        </row>
        <row r="2465">
          <cell r="I2465" t="str">
            <v>2004</v>
          </cell>
          <cell r="J2465" t="str">
            <v>New Computers</v>
          </cell>
        </row>
        <row r="2466">
          <cell r="I2466" t="str">
            <v>1427</v>
          </cell>
          <cell r="J2466" t="str">
            <v>Catering/Refreshment</v>
          </cell>
        </row>
        <row r="2467">
          <cell r="I2467" t="str">
            <v>1506</v>
          </cell>
          <cell r="J2467" t="str">
            <v>Prizes and Awards</v>
          </cell>
        </row>
        <row r="2468">
          <cell r="I2468" t="str">
            <v>1201</v>
          </cell>
          <cell r="J2468" t="str">
            <v>Domestic Travel</v>
          </cell>
        </row>
        <row r="2469">
          <cell r="I2469" t="str">
            <v>1202</v>
          </cell>
          <cell r="J2469" t="str">
            <v>Overseas Travel</v>
          </cell>
        </row>
        <row r="2470">
          <cell r="I2470" t="str">
            <v>1206</v>
          </cell>
          <cell r="J2470" t="str">
            <v>Advertising &amp; Publicity</v>
          </cell>
        </row>
        <row r="2471">
          <cell r="I2471" t="str">
            <v>1335</v>
          </cell>
          <cell r="J2471" t="str">
            <v>Survey (Delete)</v>
          </cell>
        </row>
        <row r="2472">
          <cell r="I2472" t="str">
            <v>1418</v>
          </cell>
          <cell r="J2472" t="str">
            <v xml:space="preserve">Training &amp; Conferences </v>
          </cell>
        </row>
        <row r="2473">
          <cell r="I2473" t="str">
            <v>1418</v>
          </cell>
          <cell r="J2473" t="str">
            <v xml:space="preserve">Training &amp; Conferences </v>
          </cell>
        </row>
        <row r="2474">
          <cell r="I2474" t="str">
            <v>1418</v>
          </cell>
          <cell r="J2474" t="str">
            <v xml:space="preserve">Training &amp; Conferences </v>
          </cell>
        </row>
        <row r="2475">
          <cell r="I2475" t="str">
            <v>1506</v>
          </cell>
          <cell r="J2475" t="str">
            <v>Prizes and Awards</v>
          </cell>
        </row>
        <row r="2476">
          <cell r="I2476" t="str">
            <v>2003</v>
          </cell>
          <cell r="J2476" t="str">
            <v>New Office Equipment</v>
          </cell>
        </row>
        <row r="2477">
          <cell r="I2477" t="str">
            <v>2004</v>
          </cell>
          <cell r="J2477" t="str">
            <v>New Computers</v>
          </cell>
        </row>
        <row r="2478">
          <cell r="I2478" t="str">
            <v>2011</v>
          </cell>
          <cell r="J2478" t="str">
            <v>Technical Equipment</v>
          </cell>
        </row>
        <row r="2479">
          <cell r="I2479" t="str">
            <v>1101</v>
          </cell>
          <cell r="J2479" t="str">
            <v>Wages</v>
          </cell>
        </row>
        <row r="2480">
          <cell r="I2480" t="str">
            <v>1199</v>
          </cell>
          <cell r="J2480" t="str">
            <v>Contract Labour</v>
          </cell>
        </row>
        <row r="2481">
          <cell r="I2481" t="str">
            <v>1302</v>
          </cell>
          <cell r="J2481" t="str">
            <v>Freight</v>
          </cell>
        </row>
        <row r="2482">
          <cell r="I2482" t="str">
            <v>1304</v>
          </cell>
          <cell r="J2482" t="str">
            <v>Maintenance of Computer System</v>
          </cell>
        </row>
        <row r="2483">
          <cell r="I2483" t="str">
            <v>1318</v>
          </cell>
          <cell r="J2483" t="str">
            <v>Maintenance of Buildings &amp; Compounds</v>
          </cell>
        </row>
        <row r="2484">
          <cell r="I2484" t="str">
            <v>1413</v>
          </cell>
          <cell r="J2484" t="str">
            <v>Rental</v>
          </cell>
        </row>
        <row r="2485">
          <cell r="I2485" t="str">
            <v>1443</v>
          </cell>
          <cell r="J2485" t="str">
            <v>Community Development Programs</v>
          </cell>
        </row>
        <row r="2486">
          <cell r="I2486" t="str">
            <v>1469</v>
          </cell>
          <cell r="J2486" t="str">
            <v>Contract Service</v>
          </cell>
        </row>
        <row r="2487">
          <cell r="I2487" t="str">
            <v>1450</v>
          </cell>
          <cell r="J2487" t="str">
            <v>Computer Supplies</v>
          </cell>
        </row>
        <row r="2488">
          <cell r="I2488" t="str">
            <v>2011</v>
          </cell>
          <cell r="J2488" t="str">
            <v>Technical Equipment</v>
          </cell>
        </row>
        <row r="2489">
          <cell r="I2489" t="str">
            <v>1422</v>
          </cell>
          <cell r="J2489" t="str">
            <v>Hospitality</v>
          </cell>
        </row>
        <row r="2490">
          <cell r="I2490" t="str">
            <v>1001</v>
          </cell>
          <cell r="J2490" t="str">
            <v>Salaries</v>
          </cell>
        </row>
        <row r="2491">
          <cell r="I2491" t="str">
            <v>1005</v>
          </cell>
          <cell r="J2491" t="str">
            <v>Government Contribution  to Retirement Fund</v>
          </cell>
        </row>
        <row r="2492">
          <cell r="I2492" t="str">
            <v>1101</v>
          </cell>
          <cell r="J2492" t="str">
            <v>Wages</v>
          </cell>
        </row>
        <row r="2493">
          <cell r="I2493" t="str">
            <v>1199</v>
          </cell>
          <cell r="J2493" t="str">
            <v>Contract Labour</v>
          </cell>
        </row>
        <row r="2494">
          <cell r="I2494" t="str">
            <v>1206</v>
          </cell>
          <cell r="J2494" t="str">
            <v>Advertising &amp; Publicity</v>
          </cell>
        </row>
        <row r="2495">
          <cell r="I2495" t="str">
            <v>1304</v>
          </cell>
          <cell r="J2495" t="str">
            <v>Maintenance of Computer System</v>
          </cell>
        </row>
        <row r="2496">
          <cell r="I2496" t="str">
            <v>1443</v>
          </cell>
          <cell r="J2496" t="str">
            <v>Community Development Programs</v>
          </cell>
        </row>
        <row r="2497">
          <cell r="I2497" t="str">
            <v>1480</v>
          </cell>
          <cell r="J2497" t="str">
            <v>Consultants &amp; Technical Assistants Professional Fees</v>
          </cell>
        </row>
        <row r="2498">
          <cell r="I2498" t="str">
            <v>2000</v>
          </cell>
          <cell r="J2498" t="str">
            <v>New Building</v>
          </cell>
        </row>
        <row r="2499">
          <cell r="I2499" t="str">
            <v>2011</v>
          </cell>
          <cell r="J2499" t="str">
            <v>Technical Equipment</v>
          </cell>
        </row>
        <row r="2500">
          <cell r="I2500" t="str">
            <v>1001</v>
          </cell>
          <cell r="J2500" t="str">
            <v>Salaries</v>
          </cell>
        </row>
        <row r="2501">
          <cell r="I2501" t="str">
            <v>1005</v>
          </cell>
          <cell r="J2501" t="str">
            <v>Government Contribution  to Retirement Fund</v>
          </cell>
        </row>
        <row r="2502">
          <cell r="I2502" t="str">
            <v>1001</v>
          </cell>
          <cell r="J2502" t="str">
            <v>Salaries</v>
          </cell>
        </row>
        <row r="2503">
          <cell r="I2503" t="str">
            <v>1005</v>
          </cell>
          <cell r="J2503" t="str">
            <v>Government Contribution  to Retirement Fund</v>
          </cell>
        </row>
        <row r="2504">
          <cell r="I2504" t="str">
            <v>1101</v>
          </cell>
          <cell r="J2504" t="str">
            <v>Wages</v>
          </cell>
        </row>
        <row r="2505">
          <cell r="I2505" t="str">
            <v>1199</v>
          </cell>
          <cell r="J2505" t="str">
            <v>Contract Labour</v>
          </cell>
        </row>
        <row r="2506">
          <cell r="I2506" t="str">
            <v>1205</v>
          </cell>
          <cell r="J2506" t="str">
            <v>Broadcasting</v>
          </cell>
        </row>
        <row r="2507">
          <cell r="I2507" t="str">
            <v>1206</v>
          </cell>
          <cell r="J2507" t="str">
            <v>Advertising &amp; Publicity</v>
          </cell>
        </row>
        <row r="2508">
          <cell r="I2508" t="str">
            <v>1336</v>
          </cell>
          <cell r="J2508" t="str">
            <v>Trade &amp; Agricultural Show (Delete)</v>
          </cell>
        </row>
        <row r="2509">
          <cell r="I2509" t="str">
            <v>1336</v>
          </cell>
          <cell r="J2509" t="str">
            <v>Trade &amp; Agricultural Show (Delete)</v>
          </cell>
        </row>
        <row r="2510">
          <cell r="I2510" t="str">
            <v>1336</v>
          </cell>
          <cell r="J2510" t="str">
            <v>Trade &amp; Agricultural Show (Delete)</v>
          </cell>
        </row>
        <row r="2511">
          <cell r="I2511" t="str">
            <v>1336</v>
          </cell>
          <cell r="J2511" t="str">
            <v>Trade &amp; Agricultural Show (Delete)</v>
          </cell>
        </row>
        <row r="2512">
          <cell r="I2512" t="str">
            <v>1336</v>
          </cell>
          <cell r="J2512" t="str">
            <v>Trade &amp; Agricultural Show (Delete)</v>
          </cell>
        </row>
        <row r="2513">
          <cell r="I2513" t="str">
            <v>1301</v>
          </cell>
          <cell r="J2513" t="str">
            <v>Fuel</v>
          </cell>
        </row>
        <row r="2514">
          <cell r="I2514" t="str">
            <v>1417</v>
          </cell>
          <cell r="J2514" t="str">
            <v>Technical Supplies</v>
          </cell>
        </row>
        <row r="2515">
          <cell r="I2515" t="str">
            <v>1419</v>
          </cell>
          <cell r="J2515" t="str">
            <v>Facility Hire</v>
          </cell>
        </row>
        <row r="2516">
          <cell r="I2516" t="str">
            <v>1427</v>
          </cell>
          <cell r="J2516" t="str">
            <v>Catering/Refreshment</v>
          </cell>
        </row>
        <row r="2517">
          <cell r="I2517" t="str">
            <v>1506</v>
          </cell>
          <cell r="J2517" t="str">
            <v>Prizes and Awards</v>
          </cell>
        </row>
        <row r="2518">
          <cell r="I2518" t="str">
            <v>1336</v>
          </cell>
          <cell r="J2518" t="str">
            <v>Trade &amp; Agricultural Show (Delete)</v>
          </cell>
        </row>
        <row r="2519">
          <cell r="I2519" t="str">
            <v>1301</v>
          </cell>
          <cell r="J2519" t="str">
            <v>Fuel</v>
          </cell>
        </row>
        <row r="2520">
          <cell r="I2520" t="str">
            <v>1417</v>
          </cell>
          <cell r="J2520" t="str">
            <v>Technical Supplies</v>
          </cell>
        </row>
        <row r="2521">
          <cell r="I2521" t="str">
            <v>1419</v>
          </cell>
          <cell r="J2521" t="str">
            <v>Facility Hire</v>
          </cell>
        </row>
        <row r="2522">
          <cell r="I2522" t="str">
            <v>1427</v>
          </cell>
          <cell r="J2522" t="str">
            <v>Catering/Refreshment</v>
          </cell>
        </row>
        <row r="2523">
          <cell r="I2523" t="str">
            <v>1506</v>
          </cell>
          <cell r="J2523" t="str">
            <v>Prizes and Awards</v>
          </cell>
        </row>
        <row r="2524">
          <cell r="I2524" t="str">
            <v>1336</v>
          </cell>
          <cell r="J2524" t="str">
            <v>Trade &amp; Agricultural Show (Delete)</v>
          </cell>
        </row>
        <row r="2525">
          <cell r="I2525" t="str">
            <v>1413</v>
          </cell>
          <cell r="J2525" t="str">
            <v>Rental</v>
          </cell>
        </row>
        <row r="2526">
          <cell r="I2526" t="str">
            <v>1417</v>
          </cell>
          <cell r="J2526" t="str">
            <v>Technical Supplies</v>
          </cell>
        </row>
        <row r="2527">
          <cell r="I2527" t="str">
            <v>1419</v>
          </cell>
          <cell r="J2527" t="str">
            <v>Facility Hire</v>
          </cell>
        </row>
        <row r="2528">
          <cell r="I2528" t="str">
            <v>1427</v>
          </cell>
          <cell r="J2528" t="str">
            <v>Catering/Refreshment</v>
          </cell>
        </row>
        <row r="2529">
          <cell r="I2529" t="str">
            <v>1443</v>
          </cell>
          <cell r="J2529" t="str">
            <v>Community Development Programs</v>
          </cell>
        </row>
        <row r="2530">
          <cell r="I2530" t="str">
            <v>1469</v>
          </cell>
          <cell r="J2530" t="str">
            <v>Contract Service</v>
          </cell>
        </row>
        <row r="2531">
          <cell r="I2531" t="str">
            <v>1480</v>
          </cell>
          <cell r="J2531" t="str">
            <v>Consultants &amp; Technical Assistants Professional Fees</v>
          </cell>
        </row>
        <row r="2532">
          <cell r="I2532" t="str">
            <v>2000</v>
          </cell>
          <cell r="J2532" t="str">
            <v>New Building</v>
          </cell>
        </row>
        <row r="2533">
          <cell r="I2533" t="str">
            <v>2002</v>
          </cell>
          <cell r="J2533" t="str">
            <v>New Machinery</v>
          </cell>
        </row>
        <row r="2534">
          <cell r="I2534" t="str">
            <v>1001</v>
          </cell>
          <cell r="J2534" t="str">
            <v>Salaries</v>
          </cell>
        </row>
        <row r="2535">
          <cell r="I2535" t="str">
            <v>1005</v>
          </cell>
          <cell r="J2535" t="str">
            <v>Government Contribution  to Retirement Fund</v>
          </cell>
        </row>
        <row r="2536">
          <cell r="I2536" t="str">
            <v>1302</v>
          </cell>
          <cell r="J2536" t="str">
            <v>Freight</v>
          </cell>
        </row>
        <row r="2537">
          <cell r="I2537" t="str">
            <v>1413</v>
          </cell>
          <cell r="J2537" t="str">
            <v>Rental</v>
          </cell>
        </row>
        <row r="2538">
          <cell r="I2538" t="str">
            <v>1469</v>
          </cell>
          <cell r="J2538" t="str">
            <v>Contract Service</v>
          </cell>
        </row>
        <row r="2539">
          <cell r="I2539" t="str">
            <v>2003</v>
          </cell>
          <cell r="J2539" t="str">
            <v>New Office Equipment</v>
          </cell>
        </row>
        <row r="2540">
          <cell r="I2540" t="str">
            <v>1001</v>
          </cell>
          <cell r="J2540" t="str">
            <v>Salaries</v>
          </cell>
        </row>
        <row r="2541">
          <cell r="I2541" t="str">
            <v>1002</v>
          </cell>
          <cell r="J2541" t="str">
            <v>Overtime</v>
          </cell>
        </row>
        <row r="2542">
          <cell r="I2542" t="str">
            <v>1005</v>
          </cell>
          <cell r="J2542" t="str">
            <v>Government Contribution  to Retirement Fund</v>
          </cell>
        </row>
        <row r="2543">
          <cell r="I2543" t="str">
            <v>1201</v>
          </cell>
          <cell r="J2543" t="str">
            <v>Domestic Travel</v>
          </cell>
        </row>
        <row r="2544">
          <cell r="I2544" t="str">
            <v>1202</v>
          </cell>
          <cell r="J2544" t="str">
            <v>Overseas Travel</v>
          </cell>
        </row>
        <row r="2545">
          <cell r="I2545" t="str">
            <v>1418</v>
          </cell>
          <cell r="J2545" t="str">
            <v xml:space="preserve">Training &amp; Conferences </v>
          </cell>
        </row>
        <row r="2546">
          <cell r="I2546" t="str">
            <v>2005</v>
          </cell>
          <cell r="J2546" t="str">
            <v>New Vehicles</v>
          </cell>
        </row>
        <row r="2547">
          <cell r="I2547" t="str">
            <v>1202</v>
          </cell>
          <cell r="J2547" t="str">
            <v>Overseas Travel</v>
          </cell>
        </row>
        <row r="2548">
          <cell r="I2548" t="str">
            <v>1205</v>
          </cell>
          <cell r="J2548" t="str">
            <v>Broadcasting</v>
          </cell>
        </row>
        <row r="2549">
          <cell r="I2549" t="str">
            <v>1335</v>
          </cell>
          <cell r="J2549" t="str">
            <v>Survey (Delete)</v>
          </cell>
        </row>
        <row r="2550">
          <cell r="I2550" t="str">
            <v>1401</v>
          </cell>
          <cell r="J2550" t="str">
            <v>Books, Periodicals &amp; Publications</v>
          </cell>
        </row>
        <row r="2551">
          <cell r="I2551" t="str">
            <v>1418</v>
          </cell>
          <cell r="J2551" t="str">
            <v xml:space="preserve">Training &amp; Conferences </v>
          </cell>
        </row>
        <row r="2552">
          <cell r="I2552" t="str">
            <v>1420</v>
          </cell>
          <cell r="J2552" t="str">
            <v>Research (Delete)</v>
          </cell>
        </row>
        <row r="2553">
          <cell r="I2553" t="str">
            <v>1422</v>
          </cell>
          <cell r="J2553" t="str">
            <v>Hospitality</v>
          </cell>
        </row>
        <row r="2554">
          <cell r="I2554" t="str">
            <v>1480</v>
          </cell>
          <cell r="J2554" t="str">
            <v>Consultants &amp; Technical Assistants Professional Fees</v>
          </cell>
        </row>
        <row r="2555">
          <cell r="I2555" t="str">
            <v>1199</v>
          </cell>
          <cell r="J2555" t="str">
            <v>Contract Labour</v>
          </cell>
        </row>
        <row r="2556">
          <cell r="I2556" t="str">
            <v>1205</v>
          </cell>
          <cell r="J2556" t="str">
            <v>Broadcasting</v>
          </cell>
        </row>
        <row r="2557">
          <cell r="I2557" t="str">
            <v>1301</v>
          </cell>
          <cell r="J2557" t="str">
            <v>Fuel</v>
          </cell>
        </row>
        <row r="2558">
          <cell r="I2558" t="str">
            <v>1335</v>
          </cell>
          <cell r="J2558" t="str">
            <v>Survey (Delete)</v>
          </cell>
        </row>
        <row r="2559">
          <cell r="I2559" t="str">
            <v>1418</v>
          </cell>
          <cell r="J2559" t="str">
            <v xml:space="preserve">Training &amp; Conferences </v>
          </cell>
        </row>
        <row r="2560">
          <cell r="I2560" t="str">
            <v>1422</v>
          </cell>
          <cell r="J2560" t="str">
            <v>Hospitality</v>
          </cell>
        </row>
        <row r="2561">
          <cell r="I2561" t="str">
            <v>2004</v>
          </cell>
          <cell r="J2561" t="str">
            <v>New Computers</v>
          </cell>
        </row>
        <row r="2562">
          <cell r="I2562" t="str">
            <v>1002</v>
          </cell>
          <cell r="J2562" t="str">
            <v>Overtime</v>
          </cell>
        </row>
        <row r="2563">
          <cell r="I2563" t="str">
            <v>1202</v>
          </cell>
          <cell r="J2563" t="str">
            <v>Overseas Travel</v>
          </cell>
        </row>
        <row r="2564">
          <cell r="I2564" t="str">
            <v>1420</v>
          </cell>
          <cell r="J2564" t="str">
            <v>Research (Delete)</v>
          </cell>
        </row>
        <row r="2565">
          <cell r="I2565" t="str">
            <v>1422</v>
          </cell>
          <cell r="J2565" t="str">
            <v>Hospitality</v>
          </cell>
        </row>
        <row r="2566">
          <cell r="I2566" t="str">
            <v>1422</v>
          </cell>
          <cell r="J2566" t="str">
            <v>Hospitality</v>
          </cell>
        </row>
        <row r="2567">
          <cell r="I2567" t="str">
            <v>1427</v>
          </cell>
          <cell r="J2567" t="str">
            <v>Catering/Refreshment</v>
          </cell>
        </row>
        <row r="2568">
          <cell r="I2568" t="str">
            <v>2011</v>
          </cell>
          <cell r="J2568" t="str">
            <v>Technical Equipment</v>
          </cell>
        </row>
        <row r="2569">
          <cell r="I2569" t="str">
            <v>1199</v>
          </cell>
          <cell r="J2569" t="str">
            <v>Contract Labour</v>
          </cell>
        </row>
        <row r="2570">
          <cell r="I2570" t="str">
            <v>1304</v>
          </cell>
          <cell r="J2570" t="str">
            <v>Maintenance of Computer System</v>
          </cell>
        </row>
        <row r="2571">
          <cell r="I2571" t="str">
            <v>1335</v>
          </cell>
          <cell r="J2571" t="str">
            <v>Survey (Delete)</v>
          </cell>
        </row>
        <row r="2572">
          <cell r="I2572" t="str">
            <v>1469</v>
          </cell>
          <cell r="J2572" t="str">
            <v>Contract Service</v>
          </cell>
        </row>
        <row r="2573">
          <cell r="I2573" t="str">
            <v>1202</v>
          </cell>
          <cell r="J2573" t="str">
            <v>Overseas Travel</v>
          </cell>
        </row>
        <row r="2574">
          <cell r="I2574" t="str">
            <v>1301</v>
          </cell>
          <cell r="J2574" t="str">
            <v>Fuel</v>
          </cell>
        </row>
        <row r="2575">
          <cell r="I2575" t="str">
            <v>1301</v>
          </cell>
          <cell r="J2575" t="str">
            <v>Fuel</v>
          </cell>
        </row>
        <row r="2576">
          <cell r="I2576" t="str">
            <v>1301</v>
          </cell>
          <cell r="J2576" t="str">
            <v>Fuel</v>
          </cell>
        </row>
        <row r="2577">
          <cell r="I2577" t="str">
            <v>1206</v>
          </cell>
          <cell r="J2577" t="str">
            <v>Advertising &amp; Publicity</v>
          </cell>
        </row>
        <row r="2578">
          <cell r="I2578" t="str">
            <v>1418</v>
          </cell>
          <cell r="J2578" t="str">
            <v xml:space="preserve">Training &amp; Conferences </v>
          </cell>
        </row>
        <row r="2579">
          <cell r="I2579" t="str">
            <v>1418</v>
          </cell>
          <cell r="J2579" t="str">
            <v xml:space="preserve">Training &amp; Conferences </v>
          </cell>
        </row>
        <row r="2580">
          <cell r="I2580" t="str">
            <v>1418</v>
          </cell>
          <cell r="J2580" t="str">
            <v xml:space="preserve">Training &amp; Conferences </v>
          </cell>
        </row>
        <row r="2581">
          <cell r="I2581" t="str">
            <v>1418</v>
          </cell>
          <cell r="J2581" t="str">
            <v xml:space="preserve">Training &amp; Conferences </v>
          </cell>
        </row>
        <row r="2582">
          <cell r="I2582" t="str">
            <v>1201</v>
          </cell>
          <cell r="J2582" t="str">
            <v>Domestic Travel</v>
          </cell>
        </row>
        <row r="2583">
          <cell r="I2583" t="str">
            <v>1206</v>
          </cell>
          <cell r="J2583" t="str">
            <v>Advertising &amp; Publicity</v>
          </cell>
        </row>
        <row r="2584">
          <cell r="I2584" t="str">
            <v>1422</v>
          </cell>
          <cell r="J2584" t="str">
            <v>Hospitality</v>
          </cell>
        </row>
        <row r="2585">
          <cell r="I2585" t="str">
            <v>2004</v>
          </cell>
          <cell r="J2585" t="str">
            <v>New Computers</v>
          </cell>
        </row>
        <row r="2586">
          <cell r="I2586" t="str">
            <v>1469</v>
          </cell>
          <cell r="J2586" t="str">
            <v>Contract Service</v>
          </cell>
        </row>
        <row r="2587">
          <cell r="I2587" t="str">
            <v>1480</v>
          </cell>
          <cell r="J2587" t="str">
            <v>Consultants &amp; Technical Assistants Professional Fees</v>
          </cell>
        </row>
        <row r="2588">
          <cell r="I2588" t="str">
            <v>1202</v>
          </cell>
          <cell r="J2588" t="str">
            <v>Overseas Travel</v>
          </cell>
        </row>
        <row r="2589">
          <cell r="I2589" t="str">
            <v>1471</v>
          </cell>
          <cell r="J2589" t="str">
            <v>Meeting Fees</v>
          </cell>
        </row>
        <row r="2590">
          <cell r="I2590" t="str">
            <v>1471</v>
          </cell>
          <cell r="J2590" t="str">
            <v>Meeting Fees</v>
          </cell>
        </row>
        <row r="2591">
          <cell r="I2591" t="str">
            <v>1471</v>
          </cell>
          <cell r="J2591" t="str">
            <v>Meeting Fees</v>
          </cell>
        </row>
        <row r="2592">
          <cell r="I2592" t="str">
            <v>1471</v>
          </cell>
          <cell r="J2592" t="str">
            <v>Meeting Fees</v>
          </cell>
        </row>
        <row r="2593">
          <cell r="I2593" t="str">
            <v>2004</v>
          </cell>
          <cell r="J2593" t="str">
            <v>New Computers</v>
          </cell>
        </row>
        <row r="2594">
          <cell r="I2594" t="str">
            <v>1199</v>
          </cell>
          <cell r="J2594" t="str">
            <v>Contract Labour</v>
          </cell>
        </row>
        <row r="2595">
          <cell r="I2595" t="str">
            <v>1202</v>
          </cell>
          <cell r="J2595" t="str">
            <v>Overseas Travel</v>
          </cell>
        </row>
        <row r="2596">
          <cell r="I2596" t="str">
            <v>1202</v>
          </cell>
          <cell r="J2596" t="str">
            <v>Overseas Travel</v>
          </cell>
        </row>
        <row r="2597">
          <cell r="I2597" t="str">
            <v>1469</v>
          </cell>
          <cell r="J2597" t="str">
            <v>Contract Service</v>
          </cell>
        </row>
        <row r="2598">
          <cell r="I2598" t="str">
            <v>1480</v>
          </cell>
          <cell r="J2598" t="str">
            <v>Consultants &amp; Technical Assistants Professional Fees</v>
          </cell>
        </row>
        <row r="2599">
          <cell r="I2599" t="str">
            <v>1554</v>
          </cell>
          <cell r="J2599" t="str">
            <v>Handicraft Fund (Delete)</v>
          </cell>
        </row>
        <row r="2600">
          <cell r="I2600" t="str">
            <v>1820</v>
          </cell>
          <cell r="J2600" t="str">
            <v>Contingency Fund</v>
          </cell>
        </row>
        <row r="2601">
          <cell r="I2601" t="str">
            <v>2000</v>
          </cell>
          <cell r="J2601" t="str">
            <v>New Building</v>
          </cell>
        </row>
        <row r="2602">
          <cell r="I2602" t="str">
            <v>2003</v>
          </cell>
          <cell r="J2602" t="str">
            <v>New Office Equipment</v>
          </cell>
        </row>
        <row r="2603">
          <cell r="I2603" t="str">
            <v>1469</v>
          </cell>
          <cell r="J2603" t="str">
            <v>Contract Service</v>
          </cell>
        </row>
        <row r="2604">
          <cell r="I2604" t="str">
            <v>2003</v>
          </cell>
          <cell r="J2604" t="str">
            <v>New Office Equipment</v>
          </cell>
        </row>
        <row r="2605">
          <cell r="I2605" t="str">
            <v>1199</v>
          </cell>
          <cell r="J2605" t="str">
            <v>Contract Labour</v>
          </cell>
        </row>
        <row r="2606">
          <cell r="I2606" t="str">
            <v>1302</v>
          </cell>
          <cell r="J2606" t="str">
            <v>Freight</v>
          </cell>
        </row>
        <row r="2607">
          <cell r="I2607" t="str">
            <v>1001</v>
          </cell>
          <cell r="J2607" t="str">
            <v>Salaries</v>
          </cell>
        </row>
        <row r="2608">
          <cell r="I2608" t="str">
            <v>1001</v>
          </cell>
          <cell r="J2608" t="str">
            <v>Salaries</v>
          </cell>
        </row>
        <row r="2609">
          <cell r="I2609" t="str">
            <v>1005</v>
          </cell>
          <cell r="J2609" t="str">
            <v>Government Contribution  to Retirement Fund</v>
          </cell>
        </row>
        <row r="2610">
          <cell r="I2610" t="str">
            <v>1005</v>
          </cell>
          <cell r="J2610" t="str">
            <v>Government Contribution  to Retirement Fund</v>
          </cell>
        </row>
        <row r="2611">
          <cell r="I2611" t="str">
            <v>1301</v>
          </cell>
          <cell r="J2611" t="str">
            <v>Fuel</v>
          </cell>
        </row>
        <row r="2612">
          <cell r="I2612" t="str">
            <v>1301</v>
          </cell>
          <cell r="J2612" t="str">
            <v>Fuel</v>
          </cell>
        </row>
        <row r="2613">
          <cell r="I2613" t="str">
            <v>1301</v>
          </cell>
          <cell r="J2613" t="str">
            <v>Fuel</v>
          </cell>
        </row>
        <row r="2614">
          <cell r="I2614" t="str">
            <v>1309</v>
          </cell>
          <cell r="J2614" t="str">
            <v>Maintenance of Vehicles</v>
          </cell>
        </row>
        <row r="2615">
          <cell r="I2615" t="str">
            <v>1309</v>
          </cell>
          <cell r="J2615" t="str">
            <v>Maintenance of Vehicles</v>
          </cell>
        </row>
        <row r="2616">
          <cell r="I2616" t="str">
            <v>1309</v>
          </cell>
          <cell r="J2616" t="str">
            <v>Maintenance of Vehicles</v>
          </cell>
        </row>
        <row r="2617">
          <cell r="I2617" t="str">
            <v>1309</v>
          </cell>
          <cell r="J2617" t="str">
            <v>Maintenance of Vehicles</v>
          </cell>
        </row>
        <row r="2618">
          <cell r="I2618" t="str">
            <v>1309</v>
          </cell>
          <cell r="J2618" t="str">
            <v>Maintenance of Vehicles</v>
          </cell>
        </row>
        <row r="2619">
          <cell r="I2619" t="str">
            <v>1318</v>
          </cell>
          <cell r="J2619" t="str">
            <v>Maintenance of Buildings &amp; Compounds</v>
          </cell>
        </row>
        <row r="2620">
          <cell r="I2620" t="str">
            <v>1318</v>
          </cell>
          <cell r="J2620" t="str">
            <v>Maintenance of Buildings &amp; Compounds</v>
          </cell>
        </row>
        <row r="2621">
          <cell r="I2621" t="str">
            <v>1318</v>
          </cell>
          <cell r="J2621" t="str">
            <v>Maintenance of Buildings &amp; Compounds</v>
          </cell>
        </row>
        <row r="2622">
          <cell r="I2622" t="str">
            <v>1318</v>
          </cell>
          <cell r="J2622" t="str">
            <v>Maintenance of Buildings &amp; Compounds</v>
          </cell>
        </row>
        <row r="2623">
          <cell r="I2623" t="str">
            <v>1318</v>
          </cell>
          <cell r="J2623" t="str">
            <v>Maintenance of Buildings &amp; Compounds</v>
          </cell>
        </row>
        <row r="2624">
          <cell r="I2624" t="str">
            <v>1499</v>
          </cell>
          <cell r="J2624" t="str">
            <v>Security Services (Delete)</v>
          </cell>
        </row>
        <row r="2625">
          <cell r="I2625" t="str">
            <v>1549</v>
          </cell>
          <cell r="J2625" t="str">
            <v>National ID Card (Delete)</v>
          </cell>
        </row>
        <row r="2626">
          <cell r="I2626" t="str">
            <v>1301</v>
          </cell>
          <cell r="J2626" t="str">
            <v>Fuel</v>
          </cell>
        </row>
        <row r="2627">
          <cell r="I2627" t="str">
            <v>1301</v>
          </cell>
          <cell r="J2627" t="str">
            <v>Fuel</v>
          </cell>
        </row>
        <row r="2628">
          <cell r="I2628" t="str">
            <v>1309</v>
          </cell>
          <cell r="J2628" t="str">
            <v>Maintenance of Vehicles</v>
          </cell>
        </row>
        <row r="2629">
          <cell r="I2629" t="str">
            <v>1435</v>
          </cell>
          <cell r="J2629" t="str">
            <v>Licences</v>
          </cell>
        </row>
        <row r="2630">
          <cell r="I2630" t="str">
            <v>1435</v>
          </cell>
          <cell r="J2630" t="str">
            <v>Licences</v>
          </cell>
        </row>
        <row r="2631">
          <cell r="I2631" t="str">
            <v>1435</v>
          </cell>
          <cell r="J2631" t="str">
            <v>Licences</v>
          </cell>
        </row>
        <row r="2632">
          <cell r="I2632" t="str">
            <v>1435</v>
          </cell>
          <cell r="J2632" t="str">
            <v>Licences</v>
          </cell>
        </row>
        <row r="2633">
          <cell r="I2633" t="str">
            <v>2005</v>
          </cell>
          <cell r="J2633" t="str">
            <v>New Vehicles</v>
          </cell>
        </row>
        <row r="2634">
          <cell r="I2634" t="str">
            <v>1001</v>
          </cell>
          <cell r="J2634" t="str">
            <v>Salaries</v>
          </cell>
        </row>
        <row r="2635">
          <cell r="I2635" t="str">
            <v>1001</v>
          </cell>
          <cell r="J2635" t="str">
            <v>Salaries</v>
          </cell>
        </row>
        <row r="2636">
          <cell r="I2636" t="str">
            <v>1005</v>
          </cell>
          <cell r="J2636" t="str">
            <v>Government Contribution  to Retirement Fund</v>
          </cell>
        </row>
        <row r="2637">
          <cell r="I2637" t="str">
            <v>1005</v>
          </cell>
          <cell r="J2637" t="str">
            <v>Government Contribution  to Retirement Fund</v>
          </cell>
        </row>
        <row r="2638">
          <cell r="I2638" t="str">
            <v>1203</v>
          </cell>
          <cell r="J2638" t="str">
            <v>Telecommunication Charge</v>
          </cell>
        </row>
        <row r="2639">
          <cell r="I2639" t="str">
            <v>1203</v>
          </cell>
          <cell r="J2639" t="str">
            <v>Telecommunication Charge</v>
          </cell>
        </row>
        <row r="2640">
          <cell r="I2640" t="str">
            <v>1203</v>
          </cell>
          <cell r="J2640" t="str">
            <v>Telecommunication Charge</v>
          </cell>
        </row>
        <row r="2641">
          <cell r="I2641" t="str">
            <v>1203</v>
          </cell>
          <cell r="J2641" t="str">
            <v>Telecommunication Charge</v>
          </cell>
        </row>
        <row r="2642">
          <cell r="I2642" t="str">
            <v>1203</v>
          </cell>
          <cell r="J2642" t="str">
            <v>Telecommunication Charge</v>
          </cell>
        </row>
        <row r="2643">
          <cell r="I2643" t="str">
            <v>1203</v>
          </cell>
          <cell r="J2643" t="str">
            <v>Telecommunication Charge</v>
          </cell>
        </row>
        <row r="2644">
          <cell r="I2644" t="str">
            <v>1204</v>
          </cell>
          <cell r="J2644" t="str">
            <v>Postal Charges</v>
          </cell>
        </row>
        <row r="2645">
          <cell r="I2645" t="str">
            <v>1204</v>
          </cell>
          <cell r="J2645" t="str">
            <v>Postal Charges</v>
          </cell>
        </row>
        <row r="2646">
          <cell r="I2646" t="str">
            <v>1204</v>
          </cell>
          <cell r="J2646" t="str">
            <v>Postal Charges</v>
          </cell>
        </row>
        <row r="2647">
          <cell r="I2647" t="str">
            <v>1204</v>
          </cell>
          <cell r="J2647" t="str">
            <v>Postal Charges</v>
          </cell>
        </row>
        <row r="2648">
          <cell r="I2648" t="str">
            <v>1204</v>
          </cell>
          <cell r="J2648" t="str">
            <v>Postal Charges</v>
          </cell>
        </row>
        <row r="2649">
          <cell r="I2649" t="str">
            <v>1204</v>
          </cell>
          <cell r="J2649" t="str">
            <v>Postal Charges</v>
          </cell>
        </row>
        <row r="2650">
          <cell r="I2650" t="str">
            <v>1210</v>
          </cell>
          <cell r="J2650" t="str">
            <v>Email &amp; Internet</v>
          </cell>
        </row>
        <row r="2651">
          <cell r="I2651" t="str">
            <v>1210</v>
          </cell>
          <cell r="J2651" t="str">
            <v>Email &amp; Internet</v>
          </cell>
        </row>
        <row r="2652">
          <cell r="I2652" t="str">
            <v>1210</v>
          </cell>
          <cell r="J2652" t="str">
            <v>Email &amp; Internet</v>
          </cell>
        </row>
        <row r="2653">
          <cell r="I2653" t="str">
            <v>1308</v>
          </cell>
          <cell r="J2653" t="str">
            <v>Maintenance of Office Equipment</v>
          </cell>
        </row>
        <row r="2654">
          <cell r="I2654" t="str">
            <v>1308</v>
          </cell>
          <cell r="J2654" t="str">
            <v>Maintenance of Office Equipment</v>
          </cell>
        </row>
        <row r="2655">
          <cell r="I2655" t="str">
            <v>1308</v>
          </cell>
          <cell r="J2655" t="str">
            <v>Maintenance of Office Equipment</v>
          </cell>
        </row>
        <row r="2656">
          <cell r="I2656" t="str">
            <v>1402</v>
          </cell>
          <cell r="J2656" t="str">
            <v>Electricity</v>
          </cell>
        </row>
        <row r="2657">
          <cell r="I2657" t="str">
            <v>1402</v>
          </cell>
          <cell r="J2657" t="str">
            <v>Electricity</v>
          </cell>
        </row>
        <row r="2658">
          <cell r="I2658" t="str">
            <v>1405</v>
          </cell>
          <cell r="J2658" t="str">
            <v>Water</v>
          </cell>
        </row>
        <row r="2659">
          <cell r="I2659" t="str">
            <v>1405</v>
          </cell>
          <cell r="J2659" t="str">
            <v>Water</v>
          </cell>
        </row>
        <row r="2660">
          <cell r="I2660" t="str">
            <v>1406</v>
          </cell>
          <cell r="J2660" t="str">
            <v>Office Supplies</v>
          </cell>
        </row>
        <row r="2661">
          <cell r="I2661" t="str">
            <v>1406</v>
          </cell>
          <cell r="J2661" t="str">
            <v>Office Supplies</v>
          </cell>
        </row>
        <row r="2662">
          <cell r="I2662" t="str">
            <v>1406</v>
          </cell>
          <cell r="J2662" t="str">
            <v>Office Supplies</v>
          </cell>
        </row>
        <row r="2663">
          <cell r="I2663" t="str">
            <v>1407</v>
          </cell>
          <cell r="J2663" t="str">
            <v xml:space="preserve">Printing </v>
          </cell>
        </row>
        <row r="2664">
          <cell r="I2664" t="str">
            <v>1407</v>
          </cell>
          <cell r="J2664" t="str">
            <v xml:space="preserve">Printing </v>
          </cell>
        </row>
        <row r="2665">
          <cell r="I2665" t="str">
            <v>1407</v>
          </cell>
          <cell r="J2665" t="str">
            <v xml:space="preserve">Printing </v>
          </cell>
        </row>
        <row r="2666">
          <cell r="I2666" t="str">
            <v>1407</v>
          </cell>
          <cell r="J2666" t="str">
            <v xml:space="preserve">Printing </v>
          </cell>
        </row>
        <row r="2667">
          <cell r="I2667" t="str">
            <v>1413</v>
          </cell>
          <cell r="J2667" t="str">
            <v>Rental</v>
          </cell>
        </row>
        <row r="2668">
          <cell r="I2668" t="str">
            <v>1413</v>
          </cell>
          <cell r="J2668" t="str">
            <v>Rental</v>
          </cell>
        </row>
        <row r="2669">
          <cell r="I2669" t="str">
            <v>1413</v>
          </cell>
          <cell r="J2669" t="str">
            <v>Rental</v>
          </cell>
        </row>
        <row r="2670">
          <cell r="I2670" t="str">
            <v>2003</v>
          </cell>
          <cell r="J2670" t="str">
            <v>New Office Equipment</v>
          </cell>
        </row>
        <row r="2671">
          <cell r="I2671" t="str">
            <v>1204</v>
          </cell>
          <cell r="J2671" t="str">
            <v>Postal Charges</v>
          </cell>
        </row>
        <row r="2672">
          <cell r="I2672" t="str">
            <v>1210</v>
          </cell>
          <cell r="J2672" t="str">
            <v>Email &amp; Internet</v>
          </cell>
        </row>
        <row r="2673">
          <cell r="I2673" t="str">
            <v>1402</v>
          </cell>
          <cell r="J2673" t="str">
            <v>Electricity</v>
          </cell>
        </row>
        <row r="2674">
          <cell r="I2674" t="str">
            <v>1402</v>
          </cell>
          <cell r="J2674" t="str">
            <v>Electricity</v>
          </cell>
        </row>
        <row r="2675">
          <cell r="I2675" t="str">
            <v>1405</v>
          </cell>
          <cell r="J2675" t="str">
            <v>Water</v>
          </cell>
        </row>
        <row r="2676">
          <cell r="I2676" t="str">
            <v>1405</v>
          </cell>
          <cell r="J2676" t="str">
            <v>Water</v>
          </cell>
        </row>
        <row r="2677">
          <cell r="I2677" t="str">
            <v>1406</v>
          </cell>
          <cell r="J2677" t="str">
            <v>Office Supplies</v>
          </cell>
        </row>
        <row r="2678">
          <cell r="I2678" t="str">
            <v>1406</v>
          </cell>
          <cell r="J2678" t="str">
            <v>Office Supplies</v>
          </cell>
        </row>
        <row r="2679">
          <cell r="I2679" t="str">
            <v>1407</v>
          </cell>
          <cell r="J2679" t="str">
            <v xml:space="preserve">Printing </v>
          </cell>
        </row>
        <row r="2680">
          <cell r="I2680" t="str">
            <v>1413</v>
          </cell>
          <cell r="J2680" t="str">
            <v>Rental</v>
          </cell>
        </row>
        <row r="2681">
          <cell r="I2681" t="str">
            <v>1001</v>
          </cell>
          <cell r="J2681" t="str">
            <v>Salaries</v>
          </cell>
        </row>
        <row r="2682">
          <cell r="I2682" t="str">
            <v>1002</v>
          </cell>
          <cell r="J2682" t="str">
            <v>Overtime</v>
          </cell>
        </row>
        <row r="2683">
          <cell r="I2683" t="str">
            <v>1005</v>
          </cell>
          <cell r="J2683" t="str">
            <v>Government Contribution  to Retirement Fund</v>
          </cell>
        </row>
        <row r="2684">
          <cell r="I2684" t="str">
            <v>1199</v>
          </cell>
          <cell r="J2684" t="str">
            <v>Contract Labour</v>
          </cell>
        </row>
        <row r="2685">
          <cell r="I2685" t="str">
            <v>1205</v>
          </cell>
          <cell r="J2685" t="str">
            <v>Broadcasting</v>
          </cell>
        </row>
        <row r="2686">
          <cell r="I2686" t="str">
            <v>1206</v>
          </cell>
          <cell r="J2686" t="str">
            <v>Advertising &amp; Publicity</v>
          </cell>
        </row>
        <row r="2687">
          <cell r="I2687" t="str">
            <v>1304</v>
          </cell>
          <cell r="J2687" t="str">
            <v>Maintenance of Computer System</v>
          </cell>
        </row>
        <row r="2688">
          <cell r="I2688" t="str">
            <v>1450</v>
          </cell>
          <cell r="J2688" t="str">
            <v>Computer Supplies</v>
          </cell>
        </row>
        <row r="2689">
          <cell r="I2689" t="str">
            <v>2004</v>
          </cell>
          <cell r="J2689" t="str">
            <v>New Computers</v>
          </cell>
        </row>
        <row r="2690">
          <cell r="I2690" t="str">
            <v>1206</v>
          </cell>
          <cell r="J2690" t="str">
            <v>Advertising &amp; Publicity</v>
          </cell>
        </row>
        <row r="2691">
          <cell r="I2691" t="str">
            <v>1206</v>
          </cell>
          <cell r="J2691" t="str">
            <v>Advertising &amp; Publicity</v>
          </cell>
        </row>
        <row r="2692">
          <cell r="I2692" t="str">
            <v>1001</v>
          </cell>
          <cell r="J2692" t="str">
            <v>Salaries</v>
          </cell>
        </row>
        <row r="2693">
          <cell r="I2693" t="str">
            <v>1005</v>
          </cell>
          <cell r="J2693" t="str">
            <v>Government Contribution  to Retirement Fund</v>
          </cell>
        </row>
        <row r="2694">
          <cell r="I2694" t="str">
            <v>1199</v>
          </cell>
          <cell r="J2694" t="str">
            <v>Contract Labour</v>
          </cell>
        </row>
        <row r="2695">
          <cell r="I2695" t="str">
            <v>1201</v>
          </cell>
          <cell r="J2695" t="str">
            <v>Domestic Travel</v>
          </cell>
        </row>
        <row r="2696">
          <cell r="I2696" t="str">
            <v>1202</v>
          </cell>
          <cell r="J2696" t="str">
            <v>Overseas Travel</v>
          </cell>
        </row>
        <row r="2697">
          <cell r="I2697" t="str">
            <v>1206</v>
          </cell>
          <cell r="J2697" t="str">
            <v>Advertising &amp; Publicity</v>
          </cell>
        </row>
        <row r="2698">
          <cell r="I2698" t="str">
            <v>1335</v>
          </cell>
          <cell r="J2698" t="str">
            <v>Survey (Delete)</v>
          </cell>
        </row>
        <row r="2699">
          <cell r="I2699" t="str">
            <v>1406</v>
          </cell>
          <cell r="J2699" t="str">
            <v>Office Supplies</v>
          </cell>
        </row>
        <row r="2700">
          <cell r="I2700" t="str">
            <v>1407</v>
          </cell>
          <cell r="J2700" t="str">
            <v xml:space="preserve">Printing </v>
          </cell>
        </row>
        <row r="2701">
          <cell r="I2701" t="str">
            <v>1418</v>
          </cell>
          <cell r="J2701" t="str">
            <v xml:space="preserve">Training &amp; Conferences </v>
          </cell>
        </row>
        <row r="2702">
          <cell r="I2702" t="str">
            <v>1418</v>
          </cell>
          <cell r="J2702" t="str">
            <v xml:space="preserve">Training &amp; Conferences </v>
          </cell>
        </row>
        <row r="2703">
          <cell r="I2703" t="str">
            <v>1418</v>
          </cell>
          <cell r="J2703" t="str">
            <v xml:space="preserve">Training &amp; Conferences </v>
          </cell>
        </row>
        <row r="2704">
          <cell r="I2704" t="str">
            <v>1418</v>
          </cell>
          <cell r="J2704" t="str">
            <v xml:space="preserve">Training &amp; Conferences </v>
          </cell>
        </row>
        <row r="2705">
          <cell r="I2705" t="str">
            <v>1418</v>
          </cell>
          <cell r="J2705" t="str">
            <v xml:space="preserve">Training &amp; Conferences </v>
          </cell>
        </row>
        <row r="2706">
          <cell r="I2706" t="str">
            <v>1422</v>
          </cell>
          <cell r="J2706" t="str">
            <v>Hospitality</v>
          </cell>
        </row>
        <row r="2707">
          <cell r="I2707" t="str">
            <v>1427</v>
          </cell>
          <cell r="J2707" t="str">
            <v>Catering/Refreshment</v>
          </cell>
        </row>
        <row r="2708">
          <cell r="I2708" t="str">
            <v>1431</v>
          </cell>
          <cell r="J2708" t="str">
            <v>Bank Fees</v>
          </cell>
        </row>
        <row r="2709">
          <cell r="I2709" t="str">
            <v>1469</v>
          </cell>
          <cell r="J2709" t="str">
            <v>Contract Service</v>
          </cell>
        </row>
        <row r="2710">
          <cell r="I2710" t="str">
            <v>1001</v>
          </cell>
          <cell r="J2710" t="str">
            <v>Salaries</v>
          </cell>
        </row>
        <row r="2711">
          <cell r="I2711" t="str">
            <v>1005</v>
          </cell>
          <cell r="J2711" t="str">
            <v>Government Contribution  to Retirement Fund</v>
          </cell>
        </row>
        <row r="2712">
          <cell r="I2712" t="str">
            <v>1201</v>
          </cell>
          <cell r="J2712" t="str">
            <v>Domestic Travel</v>
          </cell>
        </row>
        <row r="2713">
          <cell r="I2713" t="str">
            <v>1202</v>
          </cell>
          <cell r="J2713" t="str">
            <v>Overseas Travel</v>
          </cell>
        </row>
        <row r="2714">
          <cell r="I2714" t="str">
            <v>1406</v>
          </cell>
          <cell r="J2714" t="str">
            <v>Office Supplies</v>
          </cell>
        </row>
        <row r="2715">
          <cell r="I2715" t="str">
            <v>1422</v>
          </cell>
          <cell r="J2715" t="str">
            <v>Hospitality</v>
          </cell>
        </row>
        <row r="2716">
          <cell r="I2716" t="str">
            <v>1001</v>
          </cell>
          <cell r="J2716" t="str">
            <v>Salaries</v>
          </cell>
        </row>
        <row r="2717">
          <cell r="I2717" t="str">
            <v>1001</v>
          </cell>
          <cell r="J2717" t="str">
            <v>Salaries</v>
          </cell>
        </row>
        <row r="2718">
          <cell r="I2718" t="str">
            <v>1005</v>
          </cell>
          <cell r="J2718" t="str">
            <v>Government Contribution  to Retirement Fund</v>
          </cell>
        </row>
        <row r="2719">
          <cell r="I2719" t="str">
            <v>1005</v>
          </cell>
          <cell r="J2719" t="str">
            <v>Government Contribution  to Retirement Fund</v>
          </cell>
        </row>
        <row r="2720">
          <cell r="I2720" t="str">
            <v>1201</v>
          </cell>
          <cell r="J2720" t="str">
            <v>Domestic Travel</v>
          </cell>
        </row>
        <row r="2721">
          <cell r="I2721" t="str">
            <v>1205</v>
          </cell>
          <cell r="J2721" t="str">
            <v>Broadcasting</v>
          </cell>
        </row>
        <row r="2722">
          <cell r="I2722" t="str">
            <v>1206</v>
          </cell>
          <cell r="J2722" t="str">
            <v>Advertising &amp; Publicity</v>
          </cell>
        </row>
        <row r="2723">
          <cell r="I2723" t="str">
            <v>1401</v>
          </cell>
          <cell r="J2723" t="str">
            <v>Books, Periodicals &amp; Publications</v>
          </cell>
        </row>
        <row r="2724">
          <cell r="I2724" t="str">
            <v>1406</v>
          </cell>
          <cell r="J2724" t="str">
            <v>Office Supplies</v>
          </cell>
        </row>
        <row r="2725">
          <cell r="I2725" t="str">
            <v>1407</v>
          </cell>
          <cell r="J2725" t="str">
            <v xml:space="preserve">Printing </v>
          </cell>
        </row>
        <row r="2726">
          <cell r="I2726" t="str">
            <v>1418</v>
          </cell>
          <cell r="J2726" t="str">
            <v xml:space="preserve">Training &amp; Conferences </v>
          </cell>
        </row>
        <row r="2727">
          <cell r="I2727" t="str">
            <v>1422</v>
          </cell>
          <cell r="J2727" t="str">
            <v>Hospitality</v>
          </cell>
        </row>
        <row r="2728">
          <cell r="I2728" t="str">
            <v>1469</v>
          </cell>
          <cell r="J2728" t="str">
            <v>Contract Service</v>
          </cell>
        </row>
        <row r="2729">
          <cell r="I2729" t="str">
            <v>1201</v>
          </cell>
          <cell r="J2729" t="str">
            <v>Domestic Travel</v>
          </cell>
        </row>
        <row r="2730">
          <cell r="I2730" t="str">
            <v>1406</v>
          </cell>
          <cell r="J2730" t="str">
            <v>Office Supplies</v>
          </cell>
        </row>
        <row r="2731">
          <cell r="I2731" t="str">
            <v>1407</v>
          </cell>
          <cell r="J2731" t="str">
            <v xml:space="preserve">Printing </v>
          </cell>
        </row>
        <row r="2732">
          <cell r="I2732" t="str">
            <v>1418</v>
          </cell>
          <cell r="J2732" t="str">
            <v xml:space="preserve">Training &amp; Conferences </v>
          </cell>
        </row>
        <row r="2733">
          <cell r="I2733" t="str">
            <v>1469</v>
          </cell>
          <cell r="J2733" t="str">
            <v>Contract Service</v>
          </cell>
        </row>
        <row r="2734">
          <cell r="I2734" t="str">
            <v>1450</v>
          </cell>
          <cell r="J2734" t="str">
            <v>Computer Supplies</v>
          </cell>
        </row>
        <row r="2735">
          <cell r="I2735" t="str">
            <v>1001</v>
          </cell>
          <cell r="J2735" t="str">
            <v>Salaries</v>
          </cell>
        </row>
        <row r="2736">
          <cell r="I2736" t="str">
            <v>1005</v>
          </cell>
          <cell r="J2736" t="str">
            <v>Government Contribution  to Retirement Fund</v>
          </cell>
        </row>
        <row r="2737">
          <cell r="I2737" t="str">
            <v>1199</v>
          </cell>
          <cell r="J2737" t="str">
            <v>Contract Labour</v>
          </cell>
        </row>
        <row r="2738">
          <cell r="I2738" t="str">
            <v>1201</v>
          </cell>
          <cell r="J2738" t="str">
            <v>Domestic Travel</v>
          </cell>
        </row>
        <row r="2739">
          <cell r="I2739" t="str">
            <v>1418</v>
          </cell>
          <cell r="J2739" t="str">
            <v xml:space="preserve">Training &amp; Conferences </v>
          </cell>
        </row>
        <row r="2740">
          <cell r="I2740" t="str">
            <v>1450</v>
          </cell>
          <cell r="J2740" t="str">
            <v>Computer Supplies</v>
          </cell>
        </row>
        <row r="2741">
          <cell r="I2741" t="str">
            <v>2003</v>
          </cell>
          <cell r="J2741" t="str">
            <v>New Office Equipment</v>
          </cell>
        </row>
        <row r="2742">
          <cell r="I2742" t="str">
            <v>1406</v>
          </cell>
          <cell r="J2742" t="str">
            <v>Office Supplies</v>
          </cell>
        </row>
        <row r="2743">
          <cell r="I2743" t="str">
            <v>1407</v>
          </cell>
          <cell r="J2743" t="str">
            <v xml:space="preserve">Printing </v>
          </cell>
        </row>
        <row r="2744">
          <cell r="I2744" t="str">
            <v>1199</v>
          </cell>
          <cell r="J2744" t="str">
            <v>Contract Labour</v>
          </cell>
        </row>
        <row r="2745">
          <cell r="I2745" t="str">
            <v>1201</v>
          </cell>
          <cell r="J2745" t="str">
            <v>Domestic Travel</v>
          </cell>
        </row>
        <row r="2746">
          <cell r="I2746" t="str">
            <v>1406</v>
          </cell>
          <cell r="J2746" t="str">
            <v>Office Supplies</v>
          </cell>
        </row>
        <row r="2747">
          <cell r="I2747" t="str">
            <v>1407</v>
          </cell>
          <cell r="J2747" t="str">
            <v xml:space="preserve">Printing </v>
          </cell>
        </row>
        <row r="2748">
          <cell r="I2748" t="str">
            <v>1418</v>
          </cell>
          <cell r="J2748" t="str">
            <v xml:space="preserve">Training &amp; Conferences </v>
          </cell>
        </row>
        <row r="2749">
          <cell r="I2749" t="str">
            <v>2003</v>
          </cell>
          <cell r="J2749" t="str">
            <v>New Office Equipment</v>
          </cell>
        </row>
        <row r="2750">
          <cell r="I2750" t="str">
            <v>2004</v>
          </cell>
          <cell r="J2750" t="str">
            <v>New Computers</v>
          </cell>
        </row>
        <row r="2751">
          <cell r="I2751" t="str">
            <v>1001</v>
          </cell>
          <cell r="J2751" t="str">
            <v>Salaries</v>
          </cell>
        </row>
        <row r="2752">
          <cell r="I2752" t="str">
            <v>1005</v>
          </cell>
          <cell r="J2752" t="str">
            <v>Government Contribution  to Retirement Fund</v>
          </cell>
        </row>
        <row r="2753">
          <cell r="I2753" t="str">
            <v>1201</v>
          </cell>
          <cell r="J2753" t="str">
            <v>Domestic Travel</v>
          </cell>
        </row>
        <row r="2754">
          <cell r="I2754" t="str">
            <v>1201</v>
          </cell>
          <cell r="J2754" t="str">
            <v>Domestic Travel</v>
          </cell>
        </row>
        <row r="2755">
          <cell r="I2755" t="str">
            <v>1201</v>
          </cell>
          <cell r="J2755" t="str">
            <v>Domestic Travel</v>
          </cell>
        </row>
        <row r="2756">
          <cell r="I2756" t="str">
            <v>1201</v>
          </cell>
          <cell r="J2756" t="str">
            <v>Domestic Travel</v>
          </cell>
        </row>
        <row r="2757">
          <cell r="I2757" t="str">
            <v>1202</v>
          </cell>
          <cell r="J2757" t="str">
            <v>Overseas Travel</v>
          </cell>
        </row>
        <row r="2758">
          <cell r="I2758" t="str">
            <v>1204</v>
          </cell>
          <cell r="J2758" t="str">
            <v>Postal Charges</v>
          </cell>
        </row>
        <row r="2759">
          <cell r="I2759" t="str">
            <v>1205</v>
          </cell>
          <cell r="J2759" t="str">
            <v>Broadcasting</v>
          </cell>
        </row>
        <row r="2760">
          <cell r="I2760" t="str">
            <v>1206</v>
          </cell>
          <cell r="J2760" t="str">
            <v>Advertising &amp; Publicity</v>
          </cell>
        </row>
        <row r="2761">
          <cell r="I2761" t="str">
            <v>1302</v>
          </cell>
          <cell r="J2761" t="str">
            <v>Freight</v>
          </cell>
        </row>
        <row r="2762">
          <cell r="I2762" t="str">
            <v>1318</v>
          </cell>
          <cell r="J2762" t="str">
            <v>Maintenance of Buildings &amp; Compounds</v>
          </cell>
        </row>
        <row r="2763">
          <cell r="I2763" t="str">
            <v>1336</v>
          </cell>
          <cell r="J2763" t="str">
            <v>Trade &amp; Agricultural Show (Delete)</v>
          </cell>
        </row>
        <row r="2764">
          <cell r="I2764" t="str">
            <v>1336</v>
          </cell>
          <cell r="J2764" t="str">
            <v>Trade &amp; Agricultural Show (Delete)</v>
          </cell>
        </row>
        <row r="2765">
          <cell r="I2765" t="str">
            <v>1336</v>
          </cell>
          <cell r="J2765" t="str">
            <v>Trade &amp; Agricultural Show (Delete)</v>
          </cell>
        </row>
        <row r="2766">
          <cell r="I2766" t="str">
            <v>1336</v>
          </cell>
          <cell r="J2766" t="str">
            <v>Trade &amp; Agricultural Show (Delete)</v>
          </cell>
        </row>
        <row r="2767">
          <cell r="I2767" t="str">
            <v>1336</v>
          </cell>
          <cell r="J2767" t="str">
            <v>Trade &amp; Agricultural Show (Delete)</v>
          </cell>
        </row>
        <row r="2768">
          <cell r="I2768" t="str">
            <v>1336</v>
          </cell>
          <cell r="J2768" t="str">
            <v>Trade &amp; Agricultural Show (Delete)</v>
          </cell>
        </row>
        <row r="2769">
          <cell r="I2769" t="str">
            <v>1336</v>
          </cell>
          <cell r="J2769" t="str">
            <v>Trade &amp; Agricultural Show (Delete)</v>
          </cell>
        </row>
        <row r="2770">
          <cell r="I2770" t="str">
            <v>1406</v>
          </cell>
          <cell r="J2770" t="str">
            <v>Office Supplies</v>
          </cell>
        </row>
        <row r="2771">
          <cell r="I2771" t="str">
            <v>1407</v>
          </cell>
          <cell r="J2771" t="str">
            <v xml:space="preserve">Printing </v>
          </cell>
        </row>
        <row r="2772">
          <cell r="I2772" t="str">
            <v>1413</v>
          </cell>
          <cell r="J2772" t="str">
            <v>Rental</v>
          </cell>
        </row>
        <row r="2773">
          <cell r="I2773" t="str">
            <v>1418</v>
          </cell>
          <cell r="J2773" t="str">
            <v xml:space="preserve">Training &amp; Conferences </v>
          </cell>
        </row>
        <row r="2774">
          <cell r="I2774" t="str">
            <v>1418</v>
          </cell>
          <cell r="J2774" t="str">
            <v xml:space="preserve">Training &amp; Conferences </v>
          </cell>
        </row>
        <row r="2775">
          <cell r="I2775" t="str">
            <v>1418</v>
          </cell>
          <cell r="J2775" t="str">
            <v xml:space="preserve">Training &amp; Conferences </v>
          </cell>
        </row>
        <row r="2776">
          <cell r="I2776" t="str">
            <v>1418</v>
          </cell>
          <cell r="J2776" t="str">
            <v xml:space="preserve">Training &amp; Conferences </v>
          </cell>
        </row>
        <row r="2777">
          <cell r="I2777" t="str">
            <v>1418</v>
          </cell>
          <cell r="J2777" t="str">
            <v xml:space="preserve">Training &amp; Conferences </v>
          </cell>
        </row>
        <row r="2778">
          <cell r="I2778" t="str">
            <v>1427</v>
          </cell>
          <cell r="J2778" t="str">
            <v>Catering/Refreshment</v>
          </cell>
        </row>
        <row r="2779">
          <cell r="I2779" t="str">
            <v>1422</v>
          </cell>
          <cell r="J2779" t="str">
            <v>Hospitality</v>
          </cell>
        </row>
        <row r="2780">
          <cell r="I2780" t="str">
            <v>1422</v>
          </cell>
          <cell r="J2780" t="str">
            <v>Hospitality</v>
          </cell>
        </row>
        <row r="2781">
          <cell r="I2781" t="str">
            <v>1431</v>
          </cell>
          <cell r="J2781" t="str">
            <v>Bank Fees</v>
          </cell>
        </row>
        <row r="2782">
          <cell r="I2782" t="str">
            <v>1450</v>
          </cell>
          <cell r="J2782" t="str">
            <v>Computer Supplies</v>
          </cell>
        </row>
        <row r="2783">
          <cell r="I2783" t="str">
            <v>1469</v>
          </cell>
          <cell r="J2783" t="str">
            <v>Contract Service</v>
          </cell>
        </row>
        <row r="2784">
          <cell r="I2784" t="str">
            <v>1480</v>
          </cell>
          <cell r="J2784" t="str">
            <v>Consultants &amp; Technical Assistants Professional Fees</v>
          </cell>
        </row>
        <row r="2785">
          <cell r="I2785" t="str">
            <v>2000</v>
          </cell>
          <cell r="J2785" t="str">
            <v>New Building</v>
          </cell>
        </row>
        <row r="2786">
          <cell r="I2786" t="str">
            <v>2001</v>
          </cell>
          <cell r="J2786" t="str">
            <v>Renovations</v>
          </cell>
        </row>
        <row r="2787">
          <cell r="I2787" t="str">
            <v>2003</v>
          </cell>
          <cell r="J2787" t="str">
            <v>New Office Equipment</v>
          </cell>
        </row>
        <row r="2788">
          <cell r="I2788" t="str">
            <v>2003</v>
          </cell>
          <cell r="J2788" t="str">
            <v>New Office Equipment</v>
          </cell>
        </row>
        <row r="2789">
          <cell r="I2789" t="str">
            <v>2004</v>
          </cell>
          <cell r="J2789" t="str">
            <v>New Computers</v>
          </cell>
        </row>
        <row r="2790">
          <cell r="I2790" t="str">
            <v>1001</v>
          </cell>
          <cell r="J2790" t="str">
            <v>Salaries</v>
          </cell>
        </row>
        <row r="2791">
          <cell r="I2791" t="str">
            <v>1005</v>
          </cell>
          <cell r="J2791" t="str">
            <v>Government Contribution  to Retirement Fund</v>
          </cell>
        </row>
        <row r="2792">
          <cell r="I2792" t="str">
            <v>1001</v>
          </cell>
          <cell r="J2792" t="str">
            <v>Salaries</v>
          </cell>
        </row>
        <row r="2793">
          <cell r="I2793" t="str">
            <v>1001</v>
          </cell>
          <cell r="J2793" t="str">
            <v>Salaries</v>
          </cell>
        </row>
        <row r="2794">
          <cell r="I2794" t="str">
            <v>1002</v>
          </cell>
          <cell r="J2794" t="str">
            <v>Overtime</v>
          </cell>
        </row>
        <row r="2795">
          <cell r="I2795" t="str">
            <v>1005</v>
          </cell>
          <cell r="J2795" t="str">
            <v>Government Contribution  to Retirement Fund</v>
          </cell>
        </row>
        <row r="2796">
          <cell r="I2796" t="str">
            <v>1005</v>
          </cell>
          <cell r="J2796" t="str">
            <v>Government Contribution  to Retirement Fund</v>
          </cell>
        </row>
        <row r="2797">
          <cell r="I2797" t="str">
            <v>1201</v>
          </cell>
          <cell r="J2797" t="str">
            <v>Domestic Travel</v>
          </cell>
        </row>
        <row r="2798">
          <cell r="I2798" t="str">
            <v>1202</v>
          </cell>
          <cell r="J2798" t="str">
            <v>Overseas Travel</v>
          </cell>
        </row>
        <row r="2799">
          <cell r="I2799" t="str">
            <v>1205</v>
          </cell>
          <cell r="J2799" t="str">
            <v>Broadcasting</v>
          </cell>
        </row>
        <row r="2800">
          <cell r="I2800" t="str">
            <v>1206</v>
          </cell>
          <cell r="J2800" t="str">
            <v>Advertising &amp; Publicity</v>
          </cell>
        </row>
        <row r="2801">
          <cell r="I2801" t="str">
            <v>1206</v>
          </cell>
          <cell r="J2801" t="str">
            <v>Advertising &amp; Publicity</v>
          </cell>
        </row>
        <row r="2802">
          <cell r="I2802" t="str">
            <v>1401</v>
          </cell>
          <cell r="J2802" t="str">
            <v>Books, Periodicals &amp; Publications</v>
          </cell>
        </row>
        <row r="2803">
          <cell r="I2803" t="str">
            <v>1406</v>
          </cell>
          <cell r="J2803" t="str">
            <v>Office Supplies</v>
          </cell>
        </row>
        <row r="2804">
          <cell r="I2804" t="str">
            <v>1407</v>
          </cell>
          <cell r="J2804" t="str">
            <v xml:space="preserve">Printing </v>
          </cell>
        </row>
        <row r="2805">
          <cell r="I2805" t="str">
            <v>1411</v>
          </cell>
          <cell r="J2805" t="str">
            <v>Subscription</v>
          </cell>
        </row>
        <row r="2806">
          <cell r="I2806" t="str">
            <v>1418</v>
          </cell>
          <cell r="J2806" t="str">
            <v xml:space="preserve">Training &amp; Conferences </v>
          </cell>
        </row>
        <row r="2807">
          <cell r="I2807" t="str">
            <v>1422</v>
          </cell>
          <cell r="J2807" t="str">
            <v>Hospitality</v>
          </cell>
        </row>
        <row r="2808">
          <cell r="I2808" t="str">
            <v>1469</v>
          </cell>
          <cell r="J2808" t="str">
            <v>Contract Service</v>
          </cell>
        </row>
        <row r="2809">
          <cell r="I2809" t="str">
            <v>1480</v>
          </cell>
          <cell r="J2809" t="str">
            <v>Consultants &amp; Technical Assistants Professional Fees</v>
          </cell>
        </row>
        <row r="2810">
          <cell r="I2810" t="str">
            <v>2003</v>
          </cell>
          <cell r="J2810" t="str">
            <v>New Office Equipment</v>
          </cell>
        </row>
        <row r="2811">
          <cell r="I2811" t="str">
            <v>2004</v>
          </cell>
          <cell r="J2811" t="str">
            <v>New Computers</v>
          </cell>
        </row>
        <row r="2812">
          <cell r="I2812" t="str">
            <v>1001</v>
          </cell>
          <cell r="J2812" t="str">
            <v>Salaries</v>
          </cell>
        </row>
        <row r="2813">
          <cell r="I2813" t="str">
            <v>1005</v>
          </cell>
          <cell r="J2813" t="str">
            <v>Government Contribution  to Retirement Fund</v>
          </cell>
        </row>
        <row r="2814">
          <cell r="I2814" t="str">
            <v>1001</v>
          </cell>
          <cell r="J2814" t="str">
            <v>Salaries</v>
          </cell>
        </row>
        <row r="2815">
          <cell r="I2815" t="str">
            <v>1005</v>
          </cell>
          <cell r="J2815" t="str">
            <v>Government Contribution  to Retirement Fund</v>
          </cell>
        </row>
        <row r="2816">
          <cell r="I2816" t="str">
            <v>1205</v>
          </cell>
          <cell r="J2816" t="str">
            <v>Broadcasting</v>
          </cell>
        </row>
        <row r="2817">
          <cell r="I2817" t="str">
            <v>1302</v>
          </cell>
          <cell r="J2817" t="str">
            <v>Freight</v>
          </cell>
        </row>
        <row r="2818">
          <cell r="I2818" t="str">
            <v>1406</v>
          </cell>
          <cell r="J2818" t="str">
            <v>Office Supplies</v>
          </cell>
        </row>
        <row r="2819">
          <cell r="I2819" t="str">
            <v>1407</v>
          </cell>
          <cell r="J2819" t="str">
            <v xml:space="preserve">Printing </v>
          </cell>
        </row>
        <row r="2820">
          <cell r="I2820" t="str">
            <v>1413</v>
          </cell>
          <cell r="J2820" t="str">
            <v>Rental</v>
          </cell>
        </row>
        <row r="2821">
          <cell r="I2821" t="str">
            <v>1418</v>
          </cell>
          <cell r="J2821" t="str">
            <v xml:space="preserve">Training &amp; Conferences </v>
          </cell>
        </row>
        <row r="2822">
          <cell r="I2822" t="str">
            <v>1422</v>
          </cell>
          <cell r="J2822" t="str">
            <v>Hospitality</v>
          </cell>
        </row>
        <row r="2823">
          <cell r="I2823" t="str">
            <v>1422</v>
          </cell>
          <cell r="J2823" t="str">
            <v>Hospitality</v>
          </cell>
        </row>
        <row r="2824">
          <cell r="I2824" t="str">
            <v>1443</v>
          </cell>
          <cell r="J2824" t="str">
            <v>Community Development Programs</v>
          </cell>
        </row>
        <row r="2825">
          <cell r="I2825" t="str">
            <v>1469</v>
          </cell>
          <cell r="J2825" t="str">
            <v>Contract Service</v>
          </cell>
        </row>
        <row r="2826">
          <cell r="I2826" t="str">
            <v>1480</v>
          </cell>
          <cell r="J2826" t="str">
            <v>Consultants &amp; Technical Assistants Professional Fees</v>
          </cell>
        </row>
        <row r="2827">
          <cell r="I2827" t="str">
            <v>1001</v>
          </cell>
          <cell r="J2827" t="str">
            <v>Salaries</v>
          </cell>
        </row>
        <row r="2828">
          <cell r="I2828" t="str">
            <v>1005</v>
          </cell>
          <cell r="J2828" t="str">
            <v>Government Contribution  to Retirement Fund</v>
          </cell>
        </row>
        <row r="2829">
          <cell r="I2829" t="str">
            <v>1009</v>
          </cell>
          <cell r="J2829" t="str">
            <v>Leave &amp; Other Passages (Delete)</v>
          </cell>
        </row>
        <row r="2830">
          <cell r="I2830" t="str">
            <v>1013</v>
          </cell>
          <cell r="J2830" t="str">
            <v>Redundancy Package/Public Sector Reform Program (Delete)</v>
          </cell>
        </row>
        <row r="2831">
          <cell r="I2831" t="str">
            <v>1001</v>
          </cell>
          <cell r="J2831" t="str">
            <v>Salaries</v>
          </cell>
        </row>
        <row r="2832">
          <cell r="I2832" t="str">
            <v>1005</v>
          </cell>
          <cell r="J2832" t="str">
            <v>Government Contribution  to Retirement Fund</v>
          </cell>
        </row>
        <row r="2833">
          <cell r="I2833" t="str">
            <v>1201</v>
          </cell>
          <cell r="J2833" t="str">
            <v>Domestic Travel</v>
          </cell>
        </row>
        <row r="2834">
          <cell r="I2834" t="str">
            <v>1201</v>
          </cell>
          <cell r="J2834" t="str">
            <v>Domestic Travel</v>
          </cell>
        </row>
        <row r="2835">
          <cell r="I2835" t="str">
            <v>1202</v>
          </cell>
          <cell r="J2835" t="str">
            <v>Overseas Travel</v>
          </cell>
        </row>
        <row r="2836">
          <cell r="I2836" t="str">
            <v>1205</v>
          </cell>
          <cell r="J2836" t="str">
            <v>Broadcasting</v>
          </cell>
        </row>
        <row r="2837">
          <cell r="I2837" t="str">
            <v>1206</v>
          </cell>
          <cell r="J2837" t="str">
            <v>Advertising &amp; Publicity</v>
          </cell>
        </row>
        <row r="2838">
          <cell r="I2838" t="str">
            <v>1406</v>
          </cell>
          <cell r="J2838" t="str">
            <v>Office Supplies</v>
          </cell>
        </row>
        <row r="2839">
          <cell r="I2839" t="str">
            <v>1407</v>
          </cell>
          <cell r="J2839" t="str">
            <v xml:space="preserve">Printing </v>
          </cell>
        </row>
        <row r="2840">
          <cell r="I2840" t="str">
            <v>1418</v>
          </cell>
          <cell r="J2840" t="str">
            <v xml:space="preserve">Training &amp; Conferences </v>
          </cell>
        </row>
        <row r="2841">
          <cell r="I2841" t="str">
            <v>1418</v>
          </cell>
          <cell r="J2841" t="str">
            <v xml:space="preserve">Training &amp; Conferences </v>
          </cell>
        </row>
        <row r="2842">
          <cell r="I2842" t="str">
            <v>1418</v>
          </cell>
          <cell r="J2842" t="str">
            <v xml:space="preserve">Training &amp; Conferences </v>
          </cell>
        </row>
        <row r="2843">
          <cell r="I2843" t="str">
            <v>1418</v>
          </cell>
          <cell r="J2843" t="str">
            <v xml:space="preserve">Training &amp; Conferences </v>
          </cell>
        </row>
        <row r="2844">
          <cell r="I2844" t="str">
            <v>1420</v>
          </cell>
          <cell r="J2844" t="str">
            <v>Research (Delete)</v>
          </cell>
        </row>
        <row r="2845">
          <cell r="I2845" t="str">
            <v>1422</v>
          </cell>
          <cell r="J2845" t="str">
            <v>Hospitality</v>
          </cell>
        </row>
        <row r="2846">
          <cell r="I2846" t="str">
            <v>1422</v>
          </cell>
          <cell r="J2846" t="str">
            <v>Hospitality</v>
          </cell>
        </row>
        <row r="2847">
          <cell r="I2847" t="str">
            <v>1431</v>
          </cell>
          <cell r="J2847" t="str">
            <v>Bank Fees</v>
          </cell>
        </row>
        <row r="2848">
          <cell r="I2848" t="str">
            <v>1469</v>
          </cell>
          <cell r="J2848" t="str">
            <v>Contract Service</v>
          </cell>
        </row>
        <row r="2849">
          <cell r="I2849" t="str">
            <v>2003</v>
          </cell>
          <cell r="J2849" t="str">
            <v>New Office Equipment</v>
          </cell>
        </row>
        <row r="2850">
          <cell r="I2850" t="str">
            <v>2004</v>
          </cell>
          <cell r="J2850" t="str">
            <v>New Computers</v>
          </cell>
        </row>
        <row r="2851">
          <cell r="I2851" t="str">
            <v>1001</v>
          </cell>
          <cell r="J2851" t="str">
            <v>Salaries</v>
          </cell>
        </row>
        <row r="2852">
          <cell r="I2852" t="str">
            <v>1005</v>
          </cell>
          <cell r="J2852" t="str">
            <v>Government Contribution  to Retirement Fund</v>
          </cell>
        </row>
        <row r="2853">
          <cell r="I2853" t="str">
            <v>1001</v>
          </cell>
          <cell r="J2853" t="str">
            <v>Salaries</v>
          </cell>
        </row>
        <row r="2854">
          <cell r="I2854" t="str">
            <v>1002</v>
          </cell>
          <cell r="J2854" t="str">
            <v>Overtime</v>
          </cell>
        </row>
        <row r="2855">
          <cell r="I2855" t="str">
            <v>1005</v>
          </cell>
          <cell r="J2855" t="str">
            <v>Government Contribution  to Retirement Fund</v>
          </cell>
        </row>
        <row r="2856">
          <cell r="I2856" t="str">
            <v>1201</v>
          </cell>
          <cell r="J2856" t="str">
            <v>Domestic Travel</v>
          </cell>
        </row>
        <row r="2857">
          <cell r="I2857" t="str">
            <v>1202</v>
          </cell>
          <cell r="J2857" t="str">
            <v>Overseas Travel</v>
          </cell>
        </row>
        <row r="2858">
          <cell r="I2858" t="str">
            <v>1205</v>
          </cell>
          <cell r="J2858" t="str">
            <v>Broadcasting</v>
          </cell>
        </row>
        <row r="2859">
          <cell r="I2859" t="str">
            <v>1206</v>
          </cell>
          <cell r="J2859" t="str">
            <v>Advertising &amp; Publicity</v>
          </cell>
        </row>
        <row r="2860">
          <cell r="I2860" t="str">
            <v>1401</v>
          </cell>
          <cell r="J2860" t="str">
            <v>Books, Periodicals &amp; Publications</v>
          </cell>
        </row>
        <row r="2861">
          <cell r="I2861" t="str">
            <v>1406</v>
          </cell>
          <cell r="J2861" t="str">
            <v>Office Supplies</v>
          </cell>
        </row>
        <row r="2862">
          <cell r="I2862" t="str">
            <v>1407</v>
          </cell>
          <cell r="J2862" t="str">
            <v xml:space="preserve">Printing </v>
          </cell>
        </row>
        <row r="2863">
          <cell r="I2863" t="str">
            <v>1418</v>
          </cell>
          <cell r="J2863" t="str">
            <v xml:space="preserve">Training &amp; Conferences </v>
          </cell>
        </row>
        <row r="2864">
          <cell r="I2864" t="str">
            <v>1422</v>
          </cell>
          <cell r="J2864" t="str">
            <v>Hospitality</v>
          </cell>
        </row>
        <row r="2865">
          <cell r="I2865" t="str">
            <v>1422</v>
          </cell>
          <cell r="J2865" t="str">
            <v>Hospitality</v>
          </cell>
        </row>
        <row r="2866">
          <cell r="I2866" t="str">
            <v>1469</v>
          </cell>
          <cell r="J2866" t="str">
            <v>Contract Service</v>
          </cell>
        </row>
        <row r="2867">
          <cell r="I2867" t="str">
            <v>1480</v>
          </cell>
          <cell r="J2867" t="str">
            <v>Consultants &amp; Technical Assistants Professional Fees</v>
          </cell>
        </row>
        <row r="2868">
          <cell r="I2868" t="str">
            <v>1506</v>
          </cell>
          <cell r="J2868" t="str">
            <v>Prizes and Awards</v>
          </cell>
        </row>
        <row r="2869">
          <cell r="I2869" t="str">
            <v>2003</v>
          </cell>
          <cell r="J2869" t="str">
            <v>New Office Equipment</v>
          </cell>
        </row>
        <row r="2870">
          <cell r="I2870" t="str">
            <v>2004</v>
          </cell>
          <cell r="J2870" t="str">
            <v>New Computers</v>
          </cell>
        </row>
        <row r="2871">
          <cell r="I2871" t="str">
            <v>1201</v>
          </cell>
          <cell r="J2871" t="str">
            <v>Domestic Travel</v>
          </cell>
        </row>
        <row r="2872">
          <cell r="I2872" t="str">
            <v>1202</v>
          </cell>
          <cell r="J2872" t="str">
            <v>Overseas Travel</v>
          </cell>
        </row>
        <row r="2873">
          <cell r="I2873" t="str">
            <v>1206</v>
          </cell>
          <cell r="J2873" t="str">
            <v>Advertising &amp; Publicity</v>
          </cell>
        </row>
        <row r="2874">
          <cell r="I2874" t="str">
            <v>1335</v>
          </cell>
          <cell r="J2874" t="str">
            <v>Survey (Delete)</v>
          </cell>
        </row>
        <row r="2875">
          <cell r="I2875" t="str">
            <v>1406</v>
          </cell>
          <cell r="J2875" t="str">
            <v>Office Supplies</v>
          </cell>
        </row>
        <row r="2876">
          <cell r="I2876" t="str">
            <v>1407</v>
          </cell>
          <cell r="J2876" t="str">
            <v xml:space="preserve">Printing </v>
          </cell>
        </row>
        <row r="2877">
          <cell r="I2877" t="str">
            <v>1418</v>
          </cell>
          <cell r="J2877" t="str">
            <v xml:space="preserve">Training &amp; Conferences </v>
          </cell>
        </row>
        <row r="2878">
          <cell r="I2878" t="str">
            <v>1301</v>
          </cell>
          <cell r="J2878" t="str">
            <v>Fuel</v>
          </cell>
        </row>
        <row r="2879">
          <cell r="I2879" t="str">
            <v>1417</v>
          </cell>
          <cell r="J2879" t="str">
            <v>Technical Supplies</v>
          </cell>
        </row>
        <row r="2880">
          <cell r="I2880" t="str">
            <v>1419</v>
          </cell>
          <cell r="J2880" t="str">
            <v>Facility Hire</v>
          </cell>
        </row>
        <row r="2881">
          <cell r="I2881" t="str">
            <v>1427</v>
          </cell>
          <cell r="J2881" t="str">
            <v>Catering/Refreshment</v>
          </cell>
        </row>
        <row r="2882">
          <cell r="I2882" t="str">
            <v>1506</v>
          </cell>
          <cell r="J2882" t="str">
            <v>Prizes and Awards</v>
          </cell>
        </row>
        <row r="2883">
          <cell r="I2883" t="str">
            <v>1418</v>
          </cell>
          <cell r="J2883" t="str">
            <v xml:space="preserve">Training &amp; Conferences </v>
          </cell>
        </row>
        <row r="2884">
          <cell r="I2884" t="str">
            <v>1301</v>
          </cell>
          <cell r="J2884" t="str">
            <v>Fuel</v>
          </cell>
        </row>
        <row r="2885">
          <cell r="I2885" t="str">
            <v>1417</v>
          </cell>
          <cell r="J2885" t="str">
            <v>Technical Supplies</v>
          </cell>
        </row>
        <row r="2886">
          <cell r="I2886" t="str">
            <v>1419</v>
          </cell>
          <cell r="J2886" t="str">
            <v>Facility Hire</v>
          </cell>
        </row>
        <row r="2887">
          <cell r="I2887" t="str">
            <v>1427</v>
          </cell>
          <cell r="J2887" t="str">
            <v>Catering/Refreshment</v>
          </cell>
        </row>
        <row r="2888">
          <cell r="I2888" t="str">
            <v>1506</v>
          </cell>
          <cell r="J2888" t="str">
            <v>Prizes and Awards</v>
          </cell>
        </row>
        <row r="2889">
          <cell r="I2889" t="str">
            <v>1418</v>
          </cell>
          <cell r="J2889" t="str">
            <v xml:space="preserve">Training &amp; Conferences </v>
          </cell>
        </row>
        <row r="2890">
          <cell r="I2890" t="str">
            <v>1301</v>
          </cell>
          <cell r="J2890" t="str">
            <v>Fuel</v>
          </cell>
        </row>
        <row r="2891">
          <cell r="I2891" t="str">
            <v>1417</v>
          </cell>
          <cell r="J2891" t="str">
            <v>Technical Supplies</v>
          </cell>
        </row>
        <row r="2892">
          <cell r="I2892" t="str">
            <v>1419</v>
          </cell>
          <cell r="J2892" t="str">
            <v>Facility Hire</v>
          </cell>
        </row>
        <row r="2893">
          <cell r="I2893" t="str">
            <v>1427</v>
          </cell>
          <cell r="J2893" t="str">
            <v>Catering/Refreshment</v>
          </cell>
        </row>
        <row r="2894">
          <cell r="I2894" t="str">
            <v>1506</v>
          </cell>
          <cell r="J2894" t="str">
            <v>Prizes and Awards</v>
          </cell>
        </row>
        <row r="2895">
          <cell r="I2895" t="str">
            <v>1418</v>
          </cell>
          <cell r="J2895" t="str">
            <v xml:space="preserve">Training &amp; Conferences </v>
          </cell>
        </row>
        <row r="2896">
          <cell r="I2896" t="str">
            <v>1422</v>
          </cell>
          <cell r="J2896" t="str">
            <v>Hospitality</v>
          </cell>
        </row>
        <row r="2897">
          <cell r="I2897" t="str">
            <v>1506</v>
          </cell>
          <cell r="J2897" t="str">
            <v>Prizes and Awards</v>
          </cell>
        </row>
        <row r="2898">
          <cell r="I2898" t="str">
            <v>2003</v>
          </cell>
          <cell r="J2898" t="str">
            <v>New Office Equipment</v>
          </cell>
        </row>
        <row r="2899">
          <cell r="I2899" t="str">
            <v>2004</v>
          </cell>
          <cell r="J2899" t="str">
            <v>New Computers</v>
          </cell>
        </row>
        <row r="2900">
          <cell r="I2900" t="str">
            <v>2011</v>
          </cell>
          <cell r="J2900" t="str">
            <v>Technical Equipment</v>
          </cell>
        </row>
        <row r="2901">
          <cell r="I2901" t="str">
            <v>1001</v>
          </cell>
          <cell r="J2901" t="str">
            <v>Salaries</v>
          </cell>
        </row>
        <row r="2902">
          <cell r="I2902" t="str">
            <v>1005</v>
          </cell>
          <cell r="J2902" t="str">
            <v>Government Contribution  to Retirement Fund</v>
          </cell>
        </row>
        <row r="2903">
          <cell r="I2903" t="str">
            <v>1201</v>
          </cell>
          <cell r="J2903" t="str">
            <v>Domestic Travel</v>
          </cell>
        </row>
        <row r="2904">
          <cell r="I2904" t="str">
            <v>1206</v>
          </cell>
          <cell r="J2904" t="str">
            <v>Advertising &amp; Publicity</v>
          </cell>
        </row>
        <row r="2905">
          <cell r="I2905" t="str">
            <v>1318</v>
          </cell>
          <cell r="J2905" t="str">
            <v>Maintenance of Buildings &amp; Compounds</v>
          </cell>
        </row>
        <row r="2906">
          <cell r="I2906" t="str">
            <v>1406</v>
          </cell>
          <cell r="J2906" t="str">
            <v>Office Supplies</v>
          </cell>
        </row>
        <row r="2907">
          <cell r="I2907" t="str">
            <v>1407</v>
          </cell>
          <cell r="J2907" t="str">
            <v xml:space="preserve">Printing </v>
          </cell>
        </row>
        <row r="2908">
          <cell r="I2908" t="str">
            <v>1413</v>
          </cell>
          <cell r="J2908" t="str">
            <v>Rental</v>
          </cell>
        </row>
        <row r="2909">
          <cell r="I2909" t="str">
            <v>1418</v>
          </cell>
          <cell r="J2909" t="str">
            <v xml:space="preserve">Training &amp; Conferences </v>
          </cell>
        </row>
        <row r="2910">
          <cell r="I2910" t="str">
            <v>1418</v>
          </cell>
          <cell r="J2910" t="str">
            <v xml:space="preserve">Training &amp; Conferences </v>
          </cell>
        </row>
        <row r="2911">
          <cell r="I2911" t="str">
            <v>1418</v>
          </cell>
          <cell r="J2911" t="str">
            <v xml:space="preserve">Training &amp; Conferences </v>
          </cell>
        </row>
        <row r="2912">
          <cell r="I2912" t="str">
            <v>1418</v>
          </cell>
          <cell r="J2912" t="str">
            <v xml:space="preserve">Training &amp; Conferences </v>
          </cell>
        </row>
        <row r="2913">
          <cell r="I2913" t="str">
            <v>1469</v>
          </cell>
          <cell r="J2913" t="str">
            <v>Contract Service</v>
          </cell>
        </row>
        <row r="2914">
          <cell r="I2914" t="str">
            <v>1469</v>
          </cell>
          <cell r="J2914" t="str">
            <v>Contract Service</v>
          </cell>
        </row>
        <row r="2915">
          <cell r="I2915" t="str">
            <v>1480</v>
          </cell>
          <cell r="J2915" t="str">
            <v>Consultants &amp; Technical Assistants Professional Fees</v>
          </cell>
        </row>
        <row r="2916">
          <cell r="I2916" t="str">
            <v>2003</v>
          </cell>
          <cell r="J2916" t="str">
            <v>New Office Equipment</v>
          </cell>
        </row>
        <row r="2917">
          <cell r="I2917" t="str">
            <v>2004</v>
          </cell>
          <cell r="J2917" t="str">
            <v>New Computers</v>
          </cell>
        </row>
        <row r="2918">
          <cell r="I2918" t="str">
            <v>1201</v>
          </cell>
          <cell r="J2918" t="str">
            <v>Domestic Travel</v>
          </cell>
        </row>
        <row r="2919">
          <cell r="I2919" t="str">
            <v>1202</v>
          </cell>
          <cell r="J2919" t="str">
            <v>Overseas Travel</v>
          </cell>
        </row>
        <row r="2920">
          <cell r="I2920" t="str">
            <v>1406</v>
          </cell>
          <cell r="J2920" t="str">
            <v>Office Supplies</v>
          </cell>
        </row>
        <row r="2921">
          <cell r="I2921" t="str">
            <v>1422</v>
          </cell>
          <cell r="J2921" t="str">
            <v>Hospitality</v>
          </cell>
        </row>
        <row r="2922">
          <cell r="I2922" t="str">
            <v>1001</v>
          </cell>
          <cell r="J2922" t="str">
            <v>Salaries</v>
          </cell>
        </row>
        <row r="2923">
          <cell r="I2923" t="str">
            <v>1001</v>
          </cell>
          <cell r="J2923" t="str">
            <v>Salaries</v>
          </cell>
        </row>
        <row r="2924">
          <cell r="I2924" t="str">
            <v>1005</v>
          </cell>
          <cell r="J2924" t="str">
            <v>Government Contribution  to Retirement Fund</v>
          </cell>
        </row>
        <row r="2925">
          <cell r="I2925" t="str">
            <v>1005</v>
          </cell>
          <cell r="J2925" t="str">
            <v>Government Contribution  to Retirement Fund</v>
          </cell>
        </row>
        <row r="2926">
          <cell r="I2926" t="str">
            <v>1201</v>
          </cell>
          <cell r="J2926" t="str">
            <v>Domestic Travel</v>
          </cell>
        </row>
        <row r="2927">
          <cell r="I2927" t="str">
            <v>1202</v>
          </cell>
          <cell r="J2927" t="str">
            <v>Overseas Travel</v>
          </cell>
        </row>
        <row r="2928">
          <cell r="I2928" t="str">
            <v>1206</v>
          </cell>
          <cell r="J2928" t="str">
            <v>Advertising &amp; Publicity</v>
          </cell>
        </row>
        <row r="2929">
          <cell r="I2929" t="str">
            <v>1206</v>
          </cell>
          <cell r="J2929" t="str">
            <v>Advertising &amp; Publicity</v>
          </cell>
        </row>
        <row r="2930">
          <cell r="I2930" t="str">
            <v>1401</v>
          </cell>
          <cell r="J2930" t="str">
            <v>Books, Periodicals &amp; Publications</v>
          </cell>
        </row>
        <row r="2931">
          <cell r="I2931" t="str">
            <v>1406</v>
          </cell>
          <cell r="J2931" t="str">
            <v>Office Supplies</v>
          </cell>
        </row>
        <row r="2932">
          <cell r="I2932" t="str">
            <v>1407</v>
          </cell>
          <cell r="J2932" t="str">
            <v xml:space="preserve">Printing </v>
          </cell>
        </row>
        <row r="2933">
          <cell r="I2933" t="str">
            <v>1418</v>
          </cell>
          <cell r="J2933" t="str">
            <v xml:space="preserve">Training &amp; Conferences </v>
          </cell>
        </row>
        <row r="2934">
          <cell r="I2934" t="str">
            <v>1469</v>
          </cell>
          <cell r="J2934" t="str">
            <v>Contract Service</v>
          </cell>
        </row>
        <row r="2935">
          <cell r="I2935" t="str">
            <v>1480</v>
          </cell>
          <cell r="J2935" t="str">
            <v>Consultants &amp; Technical Assistants Professional Fees</v>
          </cell>
        </row>
        <row r="2936">
          <cell r="I2936" t="str">
            <v>1001</v>
          </cell>
          <cell r="J2936" t="str">
            <v>Salaries</v>
          </cell>
        </row>
        <row r="2937">
          <cell r="I2937" t="str">
            <v>1005</v>
          </cell>
          <cell r="J2937" t="str">
            <v>Government Contribution  to Retirement Fund</v>
          </cell>
        </row>
        <row r="2938">
          <cell r="I2938" t="str">
            <v>1201</v>
          </cell>
          <cell r="J2938" t="str">
            <v>Domestic Travel</v>
          </cell>
        </row>
        <row r="2939">
          <cell r="I2939" t="str">
            <v>1201</v>
          </cell>
          <cell r="J2939" t="str">
            <v>Domestic Travel</v>
          </cell>
        </row>
        <row r="2940">
          <cell r="I2940" t="str">
            <v>1201</v>
          </cell>
          <cell r="J2940" t="str">
            <v>Domestic Travel</v>
          </cell>
        </row>
        <row r="2941">
          <cell r="I2941" t="str">
            <v>1201</v>
          </cell>
          <cell r="J2941" t="str">
            <v>Domestic Travel</v>
          </cell>
        </row>
        <row r="2942">
          <cell r="I2942" t="str">
            <v>1418</v>
          </cell>
          <cell r="J2942" t="str">
            <v xml:space="preserve">Training &amp; Conferences </v>
          </cell>
        </row>
        <row r="2943">
          <cell r="I2943" t="str">
            <v>1469</v>
          </cell>
          <cell r="J2943" t="str">
            <v>Contract Service</v>
          </cell>
        </row>
        <row r="2944">
          <cell r="I2944" t="str">
            <v>1001</v>
          </cell>
          <cell r="J2944" t="str">
            <v>Salaries</v>
          </cell>
        </row>
        <row r="2945">
          <cell r="I2945" t="str">
            <v>1005</v>
          </cell>
          <cell r="J2945" t="str">
            <v>Government Contribution  to Retirement Fund</v>
          </cell>
        </row>
        <row r="2946">
          <cell r="I2946" t="str">
            <v>1201</v>
          </cell>
          <cell r="J2946" t="str">
            <v>Domestic Travel</v>
          </cell>
        </row>
        <row r="2947">
          <cell r="I2947" t="str">
            <v>1205</v>
          </cell>
          <cell r="J2947" t="str">
            <v>Broadcasting</v>
          </cell>
        </row>
        <row r="2948">
          <cell r="I2948" t="str">
            <v>1206</v>
          </cell>
          <cell r="J2948" t="str">
            <v>Advertising &amp; Publicity</v>
          </cell>
        </row>
        <row r="2949">
          <cell r="I2949" t="str">
            <v>1336</v>
          </cell>
          <cell r="J2949" t="str">
            <v>Trade &amp; Agricultural Show (Delete)</v>
          </cell>
        </row>
        <row r="2950">
          <cell r="I2950" t="str">
            <v>1336</v>
          </cell>
          <cell r="J2950" t="str">
            <v>Trade &amp; Agricultural Show (Delete)</v>
          </cell>
        </row>
        <row r="2951">
          <cell r="I2951" t="str">
            <v>1336</v>
          </cell>
          <cell r="J2951" t="str">
            <v>Trade &amp; Agricultural Show (Delete)</v>
          </cell>
        </row>
        <row r="2952">
          <cell r="I2952" t="str">
            <v>1336</v>
          </cell>
          <cell r="J2952" t="str">
            <v>Trade &amp; Agricultural Show (Delete)</v>
          </cell>
        </row>
        <row r="2953">
          <cell r="I2953" t="str">
            <v>1336</v>
          </cell>
          <cell r="J2953" t="str">
            <v>Trade &amp; Agricultural Show (Delete)</v>
          </cell>
        </row>
        <row r="2954">
          <cell r="I2954" t="str">
            <v>1336</v>
          </cell>
          <cell r="J2954" t="str">
            <v>Trade &amp; Agricultural Show (Delete)</v>
          </cell>
        </row>
        <row r="2955">
          <cell r="I2955" t="str">
            <v>1336</v>
          </cell>
          <cell r="J2955" t="str">
            <v>Trade &amp; Agricultural Show (Delete)</v>
          </cell>
        </row>
        <row r="2956">
          <cell r="I2956" t="str">
            <v>1406</v>
          </cell>
          <cell r="J2956" t="str">
            <v>Office Supplies</v>
          </cell>
        </row>
        <row r="2957">
          <cell r="I2957" t="str">
            <v>1407</v>
          </cell>
          <cell r="J2957" t="str">
            <v xml:space="preserve">Printing </v>
          </cell>
        </row>
        <row r="2958">
          <cell r="I2958" t="str">
            <v>1413</v>
          </cell>
          <cell r="J2958" t="str">
            <v>Rental</v>
          </cell>
        </row>
        <row r="2959">
          <cell r="I2959" t="str">
            <v>1418</v>
          </cell>
          <cell r="J2959" t="str">
            <v xml:space="preserve">Training &amp; Conferences </v>
          </cell>
        </row>
        <row r="2960">
          <cell r="I2960" t="str">
            <v>1443</v>
          </cell>
          <cell r="J2960" t="str">
            <v>Community Development Programs</v>
          </cell>
        </row>
        <row r="2961">
          <cell r="I2961" t="str">
            <v>1469</v>
          </cell>
          <cell r="J2961" t="str">
            <v>Contract Service</v>
          </cell>
        </row>
        <row r="2962">
          <cell r="I2962" t="str">
            <v>1480</v>
          </cell>
          <cell r="J2962" t="str">
            <v>Consultants &amp; Technical Assistants Professional Fees</v>
          </cell>
        </row>
        <row r="2963">
          <cell r="I2963" t="str">
            <v>1001</v>
          </cell>
          <cell r="J2963" t="str">
            <v>Salaries</v>
          </cell>
        </row>
        <row r="2964">
          <cell r="I2964" t="str">
            <v>1005</v>
          </cell>
          <cell r="J2964" t="str">
            <v>Government Contribution  to Retirement Fund</v>
          </cell>
        </row>
        <row r="2965">
          <cell r="I2965" t="str">
            <v>1406</v>
          </cell>
          <cell r="J2965" t="str">
            <v>Office Supplies</v>
          </cell>
        </row>
        <row r="2966">
          <cell r="I2966" t="str">
            <v>1407</v>
          </cell>
          <cell r="J2966" t="str">
            <v xml:space="preserve">Printing </v>
          </cell>
        </row>
        <row r="2967">
          <cell r="I2967" t="str">
            <v>1302</v>
          </cell>
          <cell r="J2967" t="str">
            <v>Freight</v>
          </cell>
        </row>
        <row r="2968">
          <cell r="I2968" t="str">
            <v>1413</v>
          </cell>
          <cell r="J2968" t="str">
            <v>Rental</v>
          </cell>
        </row>
        <row r="2969">
          <cell r="I2969" t="str">
            <v>1469</v>
          </cell>
          <cell r="J2969" t="str">
            <v>Contract Service</v>
          </cell>
        </row>
        <row r="2970">
          <cell r="I2970" t="str">
            <v>2003</v>
          </cell>
          <cell r="J2970" t="str">
            <v>New Office Equipment</v>
          </cell>
        </row>
        <row r="2971">
          <cell r="I2971" t="str">
            <v>1001</v>
          </cell>
          <cell r="J2971" t="str">
            <v>Salaries</v>
          </cell>
        </row>
        <row r="2972">
          <cell r="I2972" t="str">
            <v>1005</v>
          </cell>
          <cell r="J2972" t="str">
            <v>Government Contribution  to Retirement Fund</v>
          </cell>
        </row>
        <row r="2973">
          <cell r="I2973" t="str">
            <v>1201</v>
          </cell>
          <cell r="J2973" t="str">
            <v>Domestic Travel</v>
          </cell>
        </row>
        <row r="2974">
          <cell r="I2974" t="str">
            <v>1202</v>
          </cell>
          <cell r="J2974" t="str">
            <v>Overseas Travel</v>
          </cell>
        </row>
        <row r="2975">
          <cell r="I2975" t="str">
            <v>1205</v>
          </cell>
          <cell r="J2975" t="str">
            <v>Broadcasting</v>
          </cell>
        </row>
        <row r="2976">
          <cell r="I2976" t="str">
            <v>1206</v>
          </cell>
          <cell r="J2976" t="str">
            <v>Advertising &amp; Publicity</v>
          </cell>
        </row>
        <row r="2977">
          <cell r="I2977" t="str">
            <v>1335</v>
          </cell>
          <cell r="J2977" t="str">
            <v>Survey (Delete)</v>
          </cell>
        </row>
        <row r="2978">
          <cell r="I2978" t="str">
            <v>1401</v>
          </cell>
          <cell r="J2978" t="str">
            <v>Books, Periodicals &amp; Publications</v>
          </cell>
        </row>
        <row r="2979">
          <cell r="I2979" t="str">
            <v>1406</v>
          </cell>
          <cell r="J2979" t="str">
            <v>Office Supplies</v>
          </cell>
        </row>
        <row r="2980">
          <cell r="I2980" t="str">
            <v>1407</v>
          </cell>
          <cell r="J2980" t="str">
            <v xml:space="preserve">Printing </v>
          </cell>
        </row>
        <row r="2981">
          <cell r="I2981" t="str">
            <v>1418</v>
          </cell>
          <cell r="J2981" t="str">
            <v xml:space="preserve">Training &amp; Conferences </v>
          </cell>
        </row>
        <row r="2982">
          <cell r="I2982" t="str">
            <v>1418</v>
          </cell>
          <cell r="J2982" t="str">
            <v xml:space="preserve">Training &amp; Conferences </v>
          </cell>
        </row>
        <row r="2983">
          <cell r="I2983" t="str">
            <v>1450</v>
          </cell>
          <cell r="J2983" t="str">
            <v>Computer Supplies</v>
          </cell>
        </row>
        <row r="2984">
          <cell r="I2984" t="str">
            <v>1420</v>
          </cell>
          <cell r="J2984" t="str">
            <v>Research (Delete)</v>
          </cell>
        </row>
        <row r="2985">
          <cell r="I2985" t="str">
            <v>1420</v>
          </cell>
          <cell r="J2985" t="str">
            <v>Research (Delete)</v>
          </cell>
        </row>
        <row r="2986">
          <cell r="I2986" t="str">
            <v>1422</v>
          </cell>
          <cell r="J2986" t="str">
            <v>Hospitality</v>
          </cell>
        </row>
        <row r="2987">
          <cell r="I2987" t="str">
            <v>1469</v>
          </cell>
          <cell r="J2987" t="str">
            <v>Contract Service</v>
          </cell>
        </row>
        <row r="2988">
          <cell r="I2988" t="str">
            <v>1480</v>
          </cell>
          <cell r="J2988" t="str">
            <v>Consultants &amp; Technical Assistants Professional Fees</v>
          </cell>
        </row>
        <row r="2989">
          <cell r="I2989" t="str">
            <v>2003</v>
          </cell>
          <cell r="J2989" t="str">
            <v>New Office Equipment</v>
          </cell>
        </row>
        <row r="2990">
          <cell r="I2990" t="str">
            <v>2004</v>
          </cell>
          <cell r="J2990" t="str">
            <v>New Computers</v>
          </cell>
        </row>
        <row r="2991">
          <cell r="I2991" t="str">
            <v>1001</v>
          </cell>
          <cell r="J2991" t="str">
            <v>Salaries</v>
          </cell>
        </row>
        <row r="2992">
          <cell r="I2992" t="str">
            <v>1005</v>
          </cell>
          <cell r="J2992" t="str">
            <v>Government Contribution  to Retirement Fund</v>
          </cell>
        </row>
        <row r="2993">
          <cell r="I2993" t="str">
            <v>1199</v>
          </cell>
          <cell r="J2993" t="str">
            <v>Contract Labour</v>
          </cell>
        </row>
        <row r="2994">
          <cell r="I2994" t="str">
            <v>1201</v>
          </cell>
          <cell r="J2994" t="str">
            <v>Domestic Travel</v>
          </cell>
        </row>
        <row r="2995">
          <cell r="I2995" t="str">
            <v>1202</v>
          </cell>
          <cell r="J2995" t="str">
            <v>Overseas Travel</v>
          </cell>
        </row>
        <row r="2996">
          <cell r="I2996" t="str">
            <v>1202</v>
          </cell>
          <cell r="J2996" t="str">
            <v>Overseas Travel</v>
          </cell>
        </row>
        <row r="2997">
          <cell r="I2997" t="str">
            <v>1205</v>
          </cell>
          <cell r="J2997" t="str">
            <v>Broadcasting</v>
          </cell>
        </row>
        <row r="2998">
          <cell r="I2998" t="str">
            <v>1335</v>
          </cell>
          <cell r="J2998" t="str">
            <v>Survey (Delete)</v>
          </cell>
        </row>
        <row r="2999">
          <cell r="I2999" t="str">
            <v>1406</v>
          </cell>
          <cell r="J2999" t="str">
            <v>Office Supplies</v>
          </cell>
        </row>
        <row r="3000">
          <cell r="I3000" t="str">
            <v>1407</v>
          </cell>
          <cell r="J3000" t="str">
            <v xml:space="preserve">Printing </v>
          </cell>
        </row>
        <row r="3001">
          <cell r="I3001" t="str">
            <v>1418</v>
          </cell>
          <cell r="J3001" t="str">
            <v xml:space="preserve">Training &amp; Conferences </v>
          </cell>
        </row>
        <row r="3002">
          <cell r="I3002" t="str">
            <v>1418</v>
          </cell>
          <cell r="J3002" t="str">
            <v xml:space="preserve">Training &amp; Conferences </v>
          </cell>
        </row>
        <row r="3003">
          <cell r="I3003" t="str">
            <v>1420</v>
          </cell>
          <cell r="J3003" t="str">
            <v>Research (Delete)</v>
          </cell>
        </row>
        <row r="3004">
          <cell r="I3004" t="str">
            <v>1422</v>
          </cell>
          <cell r="J3004" t="str">
            <v>Hospitality</v>
          </cell>
        </row>
        <row r="3005">
          <cell r="I3005" t="str">
            <v>1469</v>
          </cell>
          <cell r="J3005" t="str">
            <v>Contract Service</v>
          </cell>
        </row>
        <row r="3006">
          <cell r="I3006" t="str">
            <v>1469</v>
          </cell>
          <cell r="J3006" t="str">
            <v>Contract Service</v>
          </cell>
        </row>
        <row r="3007">
          <cell r="I3007" t="str">
            <v>1480</v>
          </cell>
          <cell r="J3007" t="str">
            <v>Consultants &amp; Technical Assistants Professional Fees</v>
          </cell>
        </row>
        <row r="3008">
          <cell r="I3008" t="str">
            <v>1554</v>
          </cell>
          <cell r="J3008" t="str">
            <v>Handicraft Fund (Delete)</v>
          </cell>
        </row>
        <row r="3009">
          <cell r="I3009" t="str">
            <v>1820</v>
          </cell>
          <cell r="J3009" t="str">
            <v>Contingency Fund</v>
          </cell>
        </row>
        <row r="3010">
          <cell r="I3010" t="str">
            <v>2000</v>
          </cell>
          <cell r="J3010" t="str">
            <v>New Building</v>
          </cell>
        </row>
        <row r="3011">
          <cell r="I3011" t="str">
            <v>2003</v>
          </cell>
          <cell r="J3011" t="str">
            <v>New Office Equipment</v>
          </cell>
        </row>
        <row r="3012">
          <cell r="I3012" t="str">
            <v>2004</v>
          </cell>
          <cell r="J3012" t="str">
            <v>New Computers</v>
          </cell>
        </row>
        <row r="3013">
          <cell r="I3013" t="str">
            <v>1201</v>
          </cell>
          <cell r="J3013" t="str">
            <v>Domestic Travel</v>
          </cell>
        </row>
        <row r="3014">
          <cell r="I3014" t="str">
            <v>1302</v>
          </cell>
          <cell r="J3014" t="str">
            <v>Freight</v>
          </cell>
        </row>
        <row r="3015">
          <cell r="I3015" t="str">
            <v>1469</v>
          </cell>
          <cell r="J3015" t="str">
            <v>Contract Service</v>
          </cell>
        </row>
        <row r="3016">
          <cell r="I3016" t="str">
            <v>2003</v>
          </cell>
          <cell r="J3016" t="str">
            <v>New Office Equipment</v>
          </cell>
        </row>
        <row r="3017">
          <cell r="I3017" t="str">
            <v>1001</v>
          </cell>
          <cell r="J3017" t="str">
            <v>Salaries</v>
          </cell>
        </row>
        <row r="3018">
          <cell r="I3018" t="str">
            <v>1005</v>
          </cell>
          <cell r="J3018" t="str">
            <v>Government Contribution  to Retirement Fund</v>
          </cell>
        </row>
        <row r="3019">
          <cell r="I3019" t="str">
            <v>1202</v>
          </cell>
          <cell r="J3019" t="str">
            <v>Overseas Travel</v>
          </cell>
        </row>
        <row r="3020">
          <cell r="I3020" t="str">
            <v>1302</v>
          </cell>
          <cell r="J3020" t="str">
            <v>Freight</v>
          </cell>
        </row>
        <row r="3021">
          <cell r="I3021" t="str">
            <v>1336</v>
          </cell>
          <cell r="J3021" t="str">
            <v>Trade &amp; Agricultural Show (Delete)</v>
          </cell>
        </row>
        <row r="3022">
          <cell r="I3022" t="str">
            <v>1407</v>
          </cell>
          <cell r="J3022" t="str">
            <v xml:space="preserve">Printing </v>
          </cell>
        </row>
        <row r="3023">
          <cell r="I3023" t="str">
            <v>1001</v>
          </cell>
          <cell r="J3023" t="str">
            <v>Salaries</v>
          </cell>
        </row>
        <row r="3024">
          <cell r="I3024" t="str">
            <v>1002</v>
          </cell>
          <cell r="J3024" t="str">
            <v>Overtime</v>
          </cell>
        </row>
        <row r="3025">
          <cell r="I3025" t="str">
            <v>1005</v>
          </cell>
          <cell r="J3025" t="str">
            <v>Government Contribution  to Retirement Fund</v>
          </cell>
        </row>
        <row r="3026">
          <cell r="I3026" t="str">
            <v>1201</v>
          </cell>
          <cell r="J3026" t="str">
            <v>Domestic Travel</v>
          </cell>
        </row>
        <row r="3027">
          <cell r="I3027" t="str">
            <v>1202</v>
          </cell>
          <cell r="J3027" t="str">
            <v>Overseas Travel</v>
          </cell>
        </row>
        <row r="3028">
          <cell r="I3028" t="str">
            <v>1418</v>
          </cell>
          <cell r="J3028" t="str">
            <v xml:space="preserve">Training &amp; Conferences </v>
          </cell>
        </row>
        <row r="3029">
          <cell r="I3029" t="str">
            <v>2005</v>
          </cell>
          <cell r="J3029" t="str">
            <v>New Vehicles</v>
          </cell>
        </row>
        <row r="3030">
          <cell r="I3030" t="str">
            <v>1001</v>
          </cell>
          <cell r="J3030" t="str">
            <v>Salaries</v>
          </cell>
        </row>
        <row r="3031">
          <cell r="I3031" t="str">
            <v>1005</v>
          </cell>
          <cell r="J3031" t="str">
            <v>Government Contribution  to Retirement Fund</v>
          </cell>
        </row>
        <row r="3032">
          <cell r="I3032" t="str">
            <v>1201</v>
          </cell>
          <cell r="J3032" t="str">
            <v>Domestic Travel</v>
          </cell>
        </row>
        <row r="3033">
          <cell r="I3033" t="str">
            <v>1202</v>
          </cell>
          <cell r="J3033" t="str">
            <v>Overseas Travel</v>
          </cell>
        </row>
        <row r="3034">
          <cell r="I3034" t="str">
            <v>1205</v>
          </cell>
          <cell r="J3034" t="str">
            <v>Broadcasting</v>
          </cell>
        </row>
        <row r="3035">
          <cell r="I3035" t="str">
            <v>1206</v>
          </cell>
          <cell r="J3035" t="str">
            <v>Advertising &amp; Publicity</v>
          </cell>
        </row>
        <row r="3036">
          <cell r="I3036" t="str">
            <v>1335</v>
          </cell>
          <cell r="J3036" t="str">
            <v>Survey (Delete)</v>
          </cell>
        </row>
        <row r="3037">
          <cell r="I3037" t="str">
            <v>1401</v>
          </cell>
          <cell r="J3037" t="str">
            <v>Books, Periodicals &amp; Publications</v>
          </cell>
        </row>
        <row r="3038">
          <cell r="I3038" t="str">
            <v>1406</v>
          </cell>
          <cell r="J3038" t="str">
            <v>Office Supplies</v>
          </cell>
        </row>
        <row r="3039">
          <cell r="I3039" t="str">
            <v>1407</v>
          </cell>
          <cell r="J3039" t="str">
            <v xml:space="preserve">Printing </v>
          </cell>
        </row>
        <row r="3040">
          <cell r="I3040" t="str">
            <v>1418</v>
          </cell>
          <cell r="J3040" t="str">
            <v xml:space="preserve">Training &amp; Conferences </v>
          </cell>
        </row>
        <row r="3041">
          <cell r="I3041" t="str">
            <v>1418</v>
          </cell>
          <cell r="J3041" t="str">
            <v xml:space="preserve">Training &amp; Conferences </v>
          </cell>
        </row>
        <row r="3042">
          <cell r="I3042" t="str">
            <v>1450</v>
          </cell>
          <cell r="J3042" t="str">
            <v>Computer Supplies</v>
          </cell>
        </row>
        <row r="3043">
          <cell r="I3043" t="str">
            <v>1420</v>
          </cell>
          <cell r="J3043" t="str">
            <v>Research (Delete)</v>
          </cell>
        </row>
        <row r="3044">
          <cell r="I3044" t="str">
            <v>1422</v>
          </cell>
          <cell r="J3044" t="str">
            <v>Hospitality</v>
          </cell>
        </row>
        <row r="3045">
          <cell r="I3045" t="str">
            <v>1422</v>
          </cell>
          <cell r="J3045" t="str">
            <v>Hospitality</v>
          </cell>
        </row>
        <row r="3046">
          <cell r="I3046" t="str">
            <v>1469</v>
          </cell>
          <cell r="J3046" t="str">
            <v>Contract Service</v>
          </cell>
        </row>
        <row r="3047">
          <cell r="I3047" t="str">
            <v>1480</v>
          </cell>
          <cell r="J3047" t="str">
            <v>Consultants &amp; Technical Assistants Professional Fees</v>
          </cell>
        </row>
        <row r="3048">
          <cell r="I3048" t="str">
            <v>2003</v>
          </cell>
          <cell r="J3048" t="str">
            <v>New Office Equipment</v>
          </cell>
        </row>
        <row r="3049">
          <cell r="I3049" t="str">
            <v>1469</v>
          </cell>
          <cell r="J3049" t="str">
            <v>Contract Service</v>
          </cell>
        </row>
        <row r="3050">
          <cell r="I3050" t="str">
            <v>1001</v>
          </cell>
          <cell r="J3050" t="str">
            <v>Salaries</v>
          </cell>
        </row>
        <row r="3051">
          <cell r="I3051" t="str">
            <v>1005</v>
          </cell>
          <cell r="J3051" t="str">
            <v>Government Contribution  to Retirement Fund</v>
          </cell>
        </row>
        <row r="3052">
          <cell r="I3052" t="str">
            <v>1201</v>
          </cell>
          <cell r="J3052" t="str">
            <v>Domestic Travel</v>
          </cell>
        </row>
        <row r="3053">
          <cell r="I3053" t="str">
            <v>1202</v>
          </cell>
          <cell r="J3053" t="str">
            <v>Overseas Travel</v>
          </cell>
        </row>
        <row r="3054">
          <cell r="I3054" t="str">
            <v>1205</v>
          </cell>
          <cell r="J3054" t="str">
            <v>Broadcasting</v>
          </cell>
        </row>
        <row r="3055">
          <cell r="I3055" t="str">
            <v>1301</v>
          </cell>
          <cell r="J3055" t="str">
            <v>Fuel</v>
          </cell>
        </row>
        <row r="3056">
          <cell r="I3056" t="str">
            <v>1301</v>
          </cell>
          <cell r="J3056" t="str">
            <v>Fuel</v>
          </cell>
        </row>
        <row r="3057">
          <cell r="I3057" t="str">
            <v>1301</v>
          </cell>
          <cell r="J3057" t="str">
            <v>Fuel</v>
          </cell>
        </row>
        <row r="3058">
          <cell r="I3058" t="str">
            <v>1335</v>
          </cell>
          <cell r="J3058" t="str">
            <v>Survey (Delete)</v>
          </cell>
        </row>
        <row r="3059">
          <cell r="I3059" t="str">
            <v>1336</v>
          </cell>
          <cell r="J3059" t="str">
            <v>Trade &amp; Agricultural Show (Delete)</v>
          </cell>
        </row>
        <row r="3060">
          <cell r="I3060" t="str">
            <v>1406</v>
          </cell>
          <cell r="J3060" t="str">
            <v>Office Supplies</v>
          </cell>
        </row>
        <row r="3061">
          <cell r="I3061" t="str">
            <v>1407</v>
          </cell>
          <cell r="J3061" t="str">
            <v xml:space="preserve">Printing </v>
          </cell>
        </row>
        <row r="3062">
          <cell r="I3062" t="str">
            <v>1418</v>
          </cell>
          <cell r="J3062" t="str">
            <v xml:space="preserve">Training &amp; Conferences </v>
          </cell>
        </row>
        <row r="3063">
          <cell r="I3063" t="str">
            <v>1418</v>
          </cell>
          <cell r="J3063" t="str">
            <v xml:space="preserve">Training &amp; Conferences </v>
          </cell>
        </row>
        <row r="3064">
          <cell r="I3064" t="str">
            <v>1422</v>
          </cell>
          <cell r="J3064" t="str">
            <v>Hospitality</v>
          </cell>
        </row>
        <row r="3065">
          <cell r="I3065" t="str">
            <v>1469</v>
          </cell>
          <cell r="J3065" t="str">
            <v>Contract Service</v>
          </cell>
        </row>
        <row r="3066">
          <cell r="I3066" t="str">
            <v>2004</v>
          </cell>
          <cell r="J3066" t="str">
            <v>New Computers</v>
          </cell>
        </row>
        <row r="3067">
          <cell r="I3067" t="str">
            <v>1201</v>
          </cell>
          <cell r="J3067" t="str">
            <v>Domestic Travel</v>
          </cell>
        </row>
        <row r="3068">
          <cell r="I3068" t="str">
            <v>1206</v>
          </cell>
          <cell r="J3068" t="str">
            <v>Advertising &amp; Publicity</v>
          </cell>
        </row>
        <row r="3069">
          <cell r="I3069" t="str">
            <v>1302</v>
          </cell>
          <cell r="J3069" t="str">
            <v>Freight</v>
          </cell>
        </row>
        <row r="3070">
          <cell r="I3070" t="str">
            <v>1418</v>
          </cell>
          <cell r="J3070" t="str">
            <v xml:space="preserve">Training &amp; Conferences </v>
          </cell>
        </row>
        <row r="3071">
          <cell r="I3071" t="str">
            <v>1418</v>
          </cell>
          <cell r="J3071" t="str">
            <v xml:space="preserve">Training &amp; Conferences </v>
          </cell>
        </row>
        <row r="3072">
          <cell r="I3072" t="str">
            <v>1418</v>
          </cell>
          <cell r="J3072" t="str">
            <v xml:space="preserve">Training &amp; Conferences </v>
          </cell>
        </row>
        <row r="3073">
          <cell r="I3073" t="str">
            <v>1418</v>
          </cell>
          <cell r="J3073" t="str">
            <v xml:space="preserve">Training &amp; Conferences </v>
          </cell>
        </row>
        <row r="3074">
          <cell r="I3074" t="str">
            <v>1001</v>
          </cell>
          <cell r="J3074" t="str">
            <v>Salaries</v>
          </cell>
        </row>
        <row r="3075">
          <cell r="I3075" t="str">
            <v>1005</v>
          </cell>
          <cell r="J3075" t="str">
            <v>Government Contribution  to Retirement Fund</v>
          </cell>
        </row>
        <row r="3076">
          <cell r="I3076" t="str">
            <v>1201</v>
          </cell>
          <cell r="J3076" t="str">
            <v>Domestic Travel</v>
          </cell>
        </row>
        <row r="3077">
          <cell r="I3077" t="str">
            <v>1202</v>
          </cell>
          <cell r="J3077" t="str">
            <v>Overseas Travel</v>
          </cell>
        </row>
        <row r="3078">
          <cell r="I3078" t="str">
            <v>1205</v>
          </cell>
          <cell r="J3078" t="str">
            <v>Broadcasting</v>
          </cell>
        </row>
        <row r="3079">
          <cell r="I3079" t="str">
            <v>1206</v>
          </cell>
          <cell r="J3079" t="str">
            <v>Advertising &amp; Publicity</v>
          </cell>
        </row>
        <row r="3080">
          <cell r="I3080" t="str">
            <v>1407</v>
          </cell>
          <cell r="J3080" t="str">
            <v xml:space="preserve">Printing </v>
          </cell>
        </row>
        <row r="3081">
          <cell r="I3081" t="str">
            <v>1418</v>
          </cell>
          <cell r="J3081" t="str">
            <v xml:space="preserve">Training &amp; Conferences </v>
          </cell>
        </row>
        <row r="3082">
          <cell r="I3082" t="str">
            <v>1420</v>
          </cell>
          <cell r="J3082" t="str">
            <v>Research (Delete)</v>
          </cell>
        </row>
        <row r="3083">
          <cell r="I3083" t="str">
            <v>1422</v>
          </cell>
          <cell r="J3083" t="str">
            <v>Hospitality</v>
          </cell>
        </row>
        <row r="3084">
          <cell r="I3084" t="str">
            <v>1480</v>
          </cell>
          <cell r="J3084" t="str">
            <v>Consultants &amp; Technical Assistants Professional Fees</v>
          </cell>
        </row>
        <row r="3085">
          <cell r="I3085" t="str">
            <v>1202</v>
          </cell>
          <cell r="J3085" t="str">
            <v>Overseas Travel</v>
          </cell>
        </row>
        <row r="3086">
          <cell r="I3086" t="str">
            <v>1471</v>
          </cell>
          <cell r="J3086" t="str">
            <v>Meeting Fees</v>
          </cell>
        </row>
        <row r="3087">
          <cell r="I3087" t="str">
            <v>1471</v>
          </cell>
          <cell r="J3087" t="str">
            <v>Meeting Fees</v>
          </cell>
        </row>
        <row r="3088">
          <cell r="I3088" t="str">
            <v>1471</v>
          </cell>
          <cell r="J3088" t="str">
            <v>Meeting Fees</v>
          </cell>
        </row>
        <row r="3089">
          <cell r="I3089" t="str">
            <v>1471</v>
          </cell>
          <cell r="J3089" t="str">
            <v>Meeting Fees</v>
          </cell>
        </row>
        <row r="3090">
          <cell r="I3090" t="str">
            <v>1001</v>
          </cell>
          <cell r="J3090" t="str">
            <v>Salaries</v>
          </cell>
        </row>
        <row r="3091">
          <cell r="I3091" t="str">
            <v>1001</v>
          </cell>
          <cell r="J3091" t="str">
            <v>Salaries</v>
          </cell>
        </row>
        <row r="3092">
          <cell r="I3092" t="str">
            <v>1001</v>
          </cell>
          <cell r="J3092" t="str">
            <v>Salaries</v>
          </cell>
        </row>
        <row r="3093">
          <cell r="I3093" t="str">
            <v>1001</v>
          </cell>
          <cell r="J3093" t="str">
            <v>Salaries</v>
          </cell>
        </row>
        <row r="3094">
          <cell r="I3094" t="str">
            <v>1001</v>
          </cell>
          <cell r="J3094" t="str">
            <v>Salaries</v>
          </cell>
        </row>
        <row r="3095">
          <cell r="I3095" t="str">
            <v>1001</v>
          </cell>
          <cell r="J3095" t="str">
            <v>Salaries</v>
          </cell>
        </row>
        <row r="3096">
          <cell r="I3096" t="str">
            <v>1005</v>
          </cell>
          <cell r="J3096" t="str">
            <v>Government Contribution  to Retirement Fund</v>
          </cell>
        </row>
        <row r="3097">
          <cell r="I3097" t="str">
            <v>1005</v>
          </cell>
          <cell r="J3097" t="str">
            <v>Government Contribution  to Retirement Fund</v>
          </cell>
        </row>
        <row r="3098">
          <cell r="I3098" t="str">
            <v>1005</v>
          </cell>
          <cell r="J3098" t="str">
            <v>Government Contribution  to Retirement Fund</v>
          </cell>
        </row>
        <row r="3099">
          <cell r="I3099" t="str">
            <v>1005</v>
          </cell>
          <cell r="J3099" t="str">
            <v>Government Contribution  to Retirement Fund</v>
          </cell>
        </row>
        <row r="3100">
          <cell r="I3100" t="str">
            <v>1005</v>
          </cell>
          <cell r="J3100" t="str">
            <v>Government Contribution  to Retirement Fund</v>
          </cell>
        </row>
        <row r="3101">
          <cell r="I3101" t="str">
            <v>1005</v>
          </cell>
          <cell r="J3101" t="str">
            <v>Government Contribution  to Retirement Fund</v>
          </cell>
        </row>
        <row r="3102">
          <cell r="I3102" t="str">
            <v>1028</v>
          </cell>
          <cell r="J3102" t="str">
            <v>Location Allowance</v>
          </cell>
        </row>
        <row r="3103">
          <cell r="I3103" t="str">
            <v>1201</v>
          </cell>
          <cell r="J3103" t="str">
            <v>Domestic Travel</v>
          </cell>
        </row>
        <row r="3104">
          <cell r="I3104" t="str">
            <v>1202</v>
          </cell>
          <cell r="J3104" t="str">
            <v>Overseas Travel</v>
          </cell>
        </row>
        <row r="3105">
          <cell r="I3105" t="str">
            <v>1205</v>
          </cell>
          <cell r="J3105" t="str">
            <v>Broadcasting</v>
          </cell>
        </row>
        <row r="3106">
          <cell r="I3106" t="str">
            <v>1206</v>
          </cell>
          <cell r="J3106" t="str">
            <v>Advertising &amp; Publicity</v>
          </cell>
        </row>
        <row r="3107">
          <cell r="I3107" t="str">
            <v>1406</v>
          </cell>
          <cell r="J3107" t="str">
            <v>Office Supplies</v>
          </cell>
        </row>
        <row r="3108">
          <cell r="I3108" t="str">
            <v>1407</v>
          </cell>
          <cell r="J3108" t="str">
            <v xml:space="preserve">Printing </v>
          </cell>
        </row>
        <row r="3109">
          <cell r="I3109" t="str">
            <v>1408</v>
          </cell>
          <cell r="J3109" t="str">
            <v>Uniforms</v>
          </cell>
        </row>
        <row r="3110">
          <cell r="I3110" t="str">
            <v>1417</v>
          </cell>
          <cell r="J3110" t="str">
            <v>Technical Supplies</v>
          </cell>
        </row>
        <row r="3111">
          <cell r="I3111" t="str">
            <v>1418</v>
          </cell>
          <cell r="J3111" t="str">
            <v xml:space="preserve">Training &amp; Conferences </v>
          </cell>
        </row>
        <row r="3112">
          <cell r="I3112" t="str">
            <v>1418</v>
          </cell>
          <cell r="J3112" t="str">
            <v xml:space="preserve">Training &amp; Conferences </v>
          </cell>
        </row>
        <row r="3113">
          <cell r="I3113" t="str">
            <v>1422</v>
          </cell>
          <cell r="J3113" t="str">
            <v>Hospitality</v>
          </cell>
        </row>
        <row r="3114">
          <cell r="I3114" t="str">
            <v>1469</v>
          </cell>
          <cell r="J3114" t="str">
            <v>Contract Service</v>
          </cell>
        </row>
        <row r="3115">
          <cell r="I3115" t="str">
            <v>1480</v>
          </cell>
          <cell r="J3115" t="str">
            <v>Consultants &amp; Technical Assistants Professional Fees</v>
          </cell>
        </row>
        <row r="3116">
          <cell r="I3116" t="str">
            <v>2003</v>
          </cell>
          <cell r="J3116" t="str">
            <v>New Office Equipment</v>
          </cell>
        </row>
        <row r="3117">
          <cell r="I3117" t="str">
            <v>2004</v>
          </cell>
          <cell r="J3117" t="str">
            <v>New Computers</v>
          </cell>
        </row>
        <row r="3118">
          <cell r="I3118" t="str">
            <v>2011</v>
          </cell>
          <cell r="J3118" t="str">
            <v>Technical Equipment</v>
          </cell>
        </row>
        <row r="3119">
          <cell r="I3119" t="str">
            <v>1199</v>
          </cell>
          <cell r="J3119" t="str">
            <v>Contract Labour</v>
          </cell>
        </row>
        <row r="3120">
          <cell r="I3120" t="str">
            <v>1205</v>
          </cell>
          <cell r="J3120" t="str">
            <v>Broadcasting</v>
          </cell>
        </row>
        <row r="3121">
          <cell r="I3121" t="str">
            <v>1304</v>
          </cell>
          <cell r="J3121" t="str">
            <v>Maintenance of Computer System</v>
          </cell>
        </row>
        <row r="3122">
          <cell r="I3122" t="str">
            <v>1335</v>
          </cell>
          <cell r="J3122" t="str">
            <v>Survey (Delete)</v>
          </cell>
        </row>
        <row r="3123">
          <cell r="I3123" t="str">
            <v>1469</v>
          </cell>
          <cell r="J3123" t="str">
            <v>Contract Service</v>
          </cell>
        </row>
        <row r="3124">
          <cell r="I3124" t="str">
            <v>1001</v>
          </cell>
          <cell r="J3124" t="str">
            <v>Salaries</v>
          </cell>
        </row>
        <row r="3125">
          <cell r="I3125" t="str">
            <v>1005</v>
          </cell>
          <cell r="J3125" t="str">
            <v>Government Contribution  to Retirement Fund</v>
          </cell>
        </row>
        <row r="3126">
          <cell r="I3126" t="str">
            <v>1201</v>
          </cell>
          <cell r="J3126" t="str">
            <v>Domestic Travel</v>
          </cell>
        </row>
        <row r="3127">
          <cell r="I3127" t="str">
            <v>1202</v>
          </cell>
          <cell r="J3127" t="str">
            <v>Overseas Travel</v>
          </cell>
        </row>
        <row r="3128">
          <cell r="I3128" t="str">
            <v>1205</v>
          </cell>
          <cell r="J3128" t="str">
            <v>Broadcasting</v>
          </cell>
        </row>
        <row r="3129">
          <cell r="I3129" t="str">
            <v>1206</v>
          </cell>
          <cell r="J3129" t="str">
            <v>Advertising &amp; Publicity</v>
          </cell>
        </row>
        <row r="3130">
          <cell r="I3130" t="str">
            <v>1301</v>
          </cell>
          <cell r="J3130" t="str">
            <v>Fuel</v>
          </cell>
        </row>
        <row r="3131">
          <cell r="I3131" t="str">
            <v>1301</v>
          </cell>
          <cell r="J3131" t="str">
            <v>Fuel</v>
          </cell>
        </row>
        <row r="3132">
          <cell r="I3132" t="str">
            <v>1301</v>
          </cell>
          <cell r="J3132" t="str">
            <v>Fuel</v>
          </cell>
        </row>
        <row r="3133">
          <cell r="I3133" t="str">
            <v>1336</v>
          </cell>
          <cell r="J3133" t="str">
            <v>Trade &amp; Agricultural Show (Delete)</v>
          </cell>
        </row>
        <row r="3134">
          <cell r="I3134" t="str">
            <v>1406</v>
          </cell>
          <cell r="J3134" t="str">
            <v>Office Supplies</v>
          </cell>
        </row>
        <row r="3135">
          <cell r="I3135" t="str">
            <v>1407</v>
          </cell>
          <cell r="J3135" t="str">
            <v xml:space="preserve">Printing </v>
          </cell>
        </row>
        <row r="3136">
          <cell r="I3136" t="str">
            <v>1408</v>
          </cell>
          <cell r="J3136" t="str">
            <v>Uniforms</v>
          </cell>
        </row>
        <row r="3137">
          <cell r="I3137" t="str">
            <v>1417</v>
          </cell>
          <cell r="J3137" t="str">
            <v>Technical Supplies</v>
          </cell>
        </row>
        <row r="3138">
          <cell r="I3138" t="str">
            <v>1418</v>
          </cell>
          <cell r="J3138" t="str">
            <v xml:space="preserve">Training &amp; Conferences </v>
          </cell>
        </row>
        <row r="3139">
          <cell r="I3139" t="str">
            <v>1469</v>
          </cell>
          <cell r="J3139" t="str">
            <v>Contract Service</v>
          </cell>
        </row>
        <row r="3140">
          <cell r="I3140" t="str">
            <v>1201</v>
          </cell>
          <cell r="J3140" t="str">
            <v>Domestic Travel</v>
          </cell>
        </row>
        <row r="3141">
          <cell r="I3141" t="str">
            <v>1206</v>
          </cell>
          <cell r="J3141" t="str">
            <v>Advertising &amp; Publicity</v>
          </cell>
        </row>
        <row r="3142">
          <cell r="I3142" t="str">
            <v>1302</v>
          </cell>
          <cell r="J3142" t="str">
            <v>Freight</v>
          </cell>
        </row>
        <row r="3143">
          <cell r="I3143" t="str">
            <v>1418</v>
          </cell>
          <cell r="J3143" t="str">
            <v xml:space="preserve">Training &amp; Conferences </v>
          </cell>
        </row>
        <row r="3144">
          <cell r="I3144" t="str">
            <v>1418</v>
          </cell>
          <cell r="J3144" t="str">
            <v xml:space="preserve">Training &amp; Conferences </v>
          </cell>
        </row>
        <row r="3145">
          <cell r="I3145" t="str">
            <v>1418</v>
          </cell>
          <cell r="J3145" t="str">
            <v xml:space="preserve">Training &amp; Conferences </v>
          </cell>
        </row>
        <row r="3146">
          <cell r="I3146" t="str">
            <v>1418</v>
          </cell>
          <cell r="J3146" t="str">
            <v xml:space="preserve">Training &amp; Conferences </v>
          </cell>
        </row>
        <row r="3147">
          <cell r="I3147" t="str">
            <v>1001</v>
          </cell>
          <cell r="J3147" t="str">
            <v>Salaries</v>
          </cell>
        </row>
        <row r="3148">
          <cell r="I3148" t="str">
            <v>1005</v>
          </cell>
          <cell r="J3148" t="str">
            <v>Government Contribution  to Retirement Fund</v>
          </cell>
        </row>
        <row r="3149">
          <cell r="I3149" t="str">
            <v>1201</v>
          </cell>
          <cell r="J3149" t="str">
            <v>Domestic Travel</v>
          </cell>
        </row>
        <row r="3150">
          <cell r="I3150" t="str">
            <v>1201</v>
          </cell>
          <cell r="J3150" t="str">
            <v>Domestic Travel</v>
          </cell>
        </row>
        <row r="3151">
          <cell r="I3151" t="str">
            <v>1201</v>
          </cell>
          <cell r="J3151" t="str">
            <v>Domestic Travel</v>
          </cell>
        </row>
        <row r="3152">
          <cell r="I3152" t="str">
            <v>1201</v>
          </cell>
          <cell r="J3152" t="str">
            <v>Domestic Travel</v>
          </cell>
        </row>
        <row r="3153">
          <cell r="I3153" t="str">
            <v>1201</v>
          </cell>
          <cell r="J3153" t="str">
            <v>Domestic Travel</v>
          </cell>
        </row>
        <row r="3154">
          <cell r="I3154" t="str">
            <v>1201</v>
          </cell>
          <cell r="J3154" t="str">
            <v>Domestic Travel</v>
          </cell>
        </row>
        <row r="3155">
          <cell r="I3155" t="str">
            <v>1206</v>
          </cell>
          <cell r="J3155" t="str">
            <v>Advertising &amp; Publicity</v>
          </cell>
        </row>
        <row r="3156">
          <cell r="I3156" t="str">
            <v>1301</v>
          </cell>
          <cell r="J3156" t="str">
            <v>Fuel</v>
          </cell>
        </row>
        <row r="3157">
          <cell r="I3157" t="str">
            <v>1301</v>
          </cell>
          <cell r="J3157" t="str">
            <v>Fuel</v>
          </cell>
        </row>
        <row r="3158">
          <cell r="I3158" t="str">
            <v>1301</v>
          </cell>
          <cell r="J3158" t="str">
            <v>Fuel</v>
          </cell>
        </row>
        <row r="3159">
          <cell r="I3159" t="str">
            <v>1407</v>
          </cell>
          <cell r="J3159" t="str">
            <v xml:space="preserve">Printing </v>
          </cell>
        </row>
        <row r="3160">
          <cell r="I3160" t="str">
            <v>1407</v>
          </cell>
          <cell r="J3160" t="str">
            <v xml:space="preserve">Printing </v>
          </cell>
        </row>
        <row r="3161">
          <cell r="I3161" t="str">
            <v>1407</v>
          </cell>
          <cell r="J3161" t="str">
            <v xml:space="preserve">Printing </v>
          </cell>
        </row>
        <row r="3162">
          <cell r="I3162" t="str">
            <v>1408</v>
          </cell>
          <cell r="J3162" t="str">
            <v>Uniforms</v>
          </cell>
        </row>
        <row r="3163">
          <cell r="I3163" t="str">
            <v>1413</v>
          </cell>
          <cell r="J3163" t="str">
            <v>Rental</v>
          </cell>
        </row>
        <row r="3164">
          <cell r="I3164" t="str">
            <v>1413</v>
          </cell>
          <cell r="J3164" t="str">
            <v>Rental</v>
          </cell>
        </row>
        <row r="3165">
          <cell r="I3165" t="str">
            <v>1413</v>
          </cell>
          <cell r="J3165" t="str">
            <v>Rental</v>
          </cell>
        </row>
        <row r="3166">
          <cell r="I3166" t="str">
            <v>1422</v>
          </cell>
          <cell r="J3166" t="str">
            <v>Hospitality</v>
          </cell>
        </row>
        <row r="3167">
          <cell r="I3167" t="str">
            <v>1480</v>
          </cell>
          <cell r="J3167" t="str">
            <v>Consultants &amp; Technical Assistants Professional Fees</v>
          </cell>
        </row>
        <row r="3168">
          <cell r="I3168" t="str">
            <v>2004</v>
          </cell>
          <cell r="J3168" t="str">
            <v>New Computers</v>
          </cell>
        </row>
        <row r="3169">
          <cell r="I3169" t="str">
            <v>1202</v>
          </cell>
          <cell r="J3169" t="str">
            <v>Overseas Travel</v>
          </cell>
        </row>
        <row r="3170">
          <cell r="I3170" t="str">
            <v>1471</v>
          </cell>
          <cell r="J3170" t="str">
            <v>Meeting Fees</v>
          </cell>
        </row>
        <row r="3171">
          <cell r="I3171" t="str">
            <v>1471</v>
          </cell>
          <cell r="J3171" t="str">
            <v>Meeting Fees</v>
          </cell>
        </row>
        <row r="3172">
          <cell r="I3172" t="str">
            <v>1471</v>
          </cell>
          <cell r="J3172" t="str">
            <v>Meeting Fees</v>
          </cell>
        </row>
        <row r="3173">
          <cell r="I3173" t="str">
            <v>1471</v>
          </cell>
          <cell r="J3173" t="str">
            <v>Meeting Fees</v>
          </cell>
        </row>
        <row r="3174">
          <cell r="I3174" t="str">
            <v>1001</v>
          </cell>
          <cell r="J3174" t="str">
            <v>Salaries</v>
          </cell>
        </row>
        <row r="3175">
          <cell r="I3175" t="str">
            <v>1001</v>
          </cell>
          <cell r="J3175" t="str">
            <v>Salaries</v>
          </cell>
        </row>
        <row r="3176">
          <cell r="I3176" t="str">
            <v>1001</v>
          </cell>
          <cell r="J3176" t="str">
            <v>Salaries</v>
          </cell>
        </row>
        <row r="3177">
          <cell r="I3177" t="str">
            <v>1001</v>
          </cell>
          <cell r="J3177" t="str">
            <v>Salaries</v>
          </cell>
        </row>
        <row r="3178">
          <cell r="I3178" t="str">
            <v>1001</v>
          </cell>
          <cell r="J3178" t="str">
            <v>Salaries</v>
          </cell>
        </row>
        <row r="3179">
          <cell r="I3179" t="str">
            <v>1005</v>
          </cell>
          <cell r="J3179" t="str">
            <v>Government Contribution  to Retirement Fund</v>
          </cell>
        </row>
        <row r="3180">
          <cell r="I3180" t="str">
            <v>1005</v>
          </cell>
          <cell r="J3180" t="str">
            <v>Government Contribution  to Retirement Fund</v>
          </cell>
        </row>
        <row r="3181">
          <cell r="I3181" t="str">
            <v>1005</v>
          </cell>
          <cell r="J3181" t="str">
            <v>Government Contribution  to Retirement Fund</v>
          </cell>
        </row>
        <row r="3182">
          <cell r="I3182" t="str">
            <v>1005</v>
          </cell>
          <cell r="J3182" t="str">
            <v>Government Contribution  to Retirement Fund</v>
          </cell>
        </row>
        <row r="3183">
          <cell r="I3183" t="str">
            <v>1005</v>
          </cell>
          <cell r="J3183" t="str">
            <v>Government Contribution  to Retirement Fund</v>
          </cell>
        </row>
        <row r="3184">
          <cell r="I3184" t="str">
            <v>1028</v>
          </cell>
          <cell r="J3184" t="str">
            <v>Location Allowance</v>
          </cell>
        </row>
        <row r="3185">
          <cell r="I3185" t="str">
            <v>1201</v>
          </cell>
          <cell r="J3185" t="str">
            <v>Domestic Travel</v>
          </cell>
        </row>
        <row r="3186">
          <cell r="I3186" t="str">
            <v>1202</v>
          </cell>
          <cell r="J3186" t="str">
            <v>Overseas Travel</v>
          </cell>
        </row>
        <row r="3187">
          <cell r="I3187" t="str">
            <v>1205</v>
          </cell>
          <cell r="J3187" t="str">
            <v>Broadcasting</v>
          </cell>
        </row>
        <row r="3188">
          <cell r="I3188" t="str">
            <v>1406</v>
          </cell>
          <cell r="J3188" t="str">
            <v>Office Supplies</v>
          </cell>
        </row>
        <row r="3189">
          <cell r="I3189" t="str">
            <v>1407</v>
          </cell>
          <cell r="J3189" t="str">
            <v xml:space="preserve">Printing </v>
          </cell>
        </row>
        <row r="3190">
          <cell r="I3190" t="str">
            <v>1408</v>
          </cell>
          <cell r="J3190" t="str">
            <v>Uniforms</v>
          </cell>
        </row>
        <row r="3191">
          <cell r="I3191" t="str">
            <v>1417</v>
          </cell>
          <cell r="J3191" t="str">
            <v>Technical Supplies</v>
          </cell>
        </row>
        <row r="3192">
          <cell r="I3192" t="str">
            <v>1418</v>
          </cell>
          <cell r="J3192" t="str">
            <v xml:space="preserve">Training &amp; Conferences </v>
          </cell>
        </row>
        <row r="3193">
          <cell r="I3193" t="str">
            <v>1418</v>
          </cell>
          <cell r="J3193" t="str">
            <v xml:space="preserve">Training &amp; Conferences </v>
          </cell>
        </row>
        <row r="3194">
          <cell r="I3194" t="str">
            <v>1422</v>
          </cell>
          <cell r="J3194" t="str">
            <v>Hospitality</v>
          </cell>
        </row>
        <row r="3195">
          <cell r="I3195" t="str">
            <v>1480</v>
          </cell>
          <cell r="J3195" t="str">
            <v>Consultants &amp; Technical Assistants Professional Fees</v>
          </cell>
        </row>
        <row r="3196">
          <cell r="I3196" t="str">
            <v>2003</v>
          </cell>
          <cell r="J3196" t="str">
            <v>New Office Equipment</v>
          </cell>
        </row>
        <row r="3197">
          <cell r="I3197" t="str">
            <v>2004</v>
          </cell>
          <cell r="J3197" t="str">
            <v>New Computers</v>
          </cell>
        </row>
        <row r="3198">
          <cell r="I3198" t="str">
            <v>1205</v>
          </cell>
          <cell r="J3198" t="str">
            <v>Broadcasting</v>
          </cell>
        </row>
        <row r="3199">
          <cell r="I3199" t="str">
            <v>1001</v>
          </cell>
          <cell r="J3199" t="str">
            <v>Salaries</v>
          </cell>
        </row>
        <row r="3200">
          <cell r="I3200" t="str">
            <v>1002</v>
          </cell>
          <cell r="J3200" t="str">
            <v>Overtime</v>
          </cell>
        </row>
        <row r="3201">
          <cell r="I3201" t="str">
            <v>1005</v>
          </cell>
          <cell r="J3201" t="str">
            <v>Government Contribution  to Retirement Fund</v>
          </cell>
        </row>
        <row r="3202">
          <cell r="I3202" t="str">
            <v>1201</v>
          </cell>
          <cell r="J3202" t="str">
            <v>Domestic Travel</v>
          </cell>
        </row>
        <row r="3203">
          <cell r="I3203" t="str">
            <v>1201</v>
          </cell>
          <cell r="J3203" t="str">
            <v>Domestic Travel</v>
          </cell>
        </row>
        <row r="3204">
          <cell r="I3204" t="str">
            <v>1201</v>
          </cell>
          <cell r="J3204" t="str">
            <v>Domestic Travel</v>
          </cell>
        </row>
        <row r="3205">
          <cell r="I3205" t="str">
            <v>1201</v>
          </cell>
          <cell r="J3205" t="str">
            <v>Domestic Travel</v>
          </cell>
        </row>
        <row r="3206">
          <cell r="I3206" t="str">
            <v>1201</v>
          </cell>
          <cell r="J3206" t="str">
            <v>Domestic Travel</v>
          </cell>
        </row>
        <row r="3207">
          <cell r="I3207" t="str">
            <v>1201</v>
          </cell>
          <cell r="J3207" t="str">
            <v>Domestic Travel</v>
          </cell>
        </row>
        <row r="3208">
          <cell r="I3208" t="str">
            <v>1206</v>
          </cell>
          <cell r="J3208" t="str">
            <v>Advertising &amp; Publicity</v>
          </cell>
        </row>
        <row r="3209">
          <cell r="I3209" t="str">
            <v>1301</v>
          </cell>
          <cell r="J3209" t="str">
            <v>Fuel</v>
          </cell>
        </row>
        <row r="3210">
          <cell r="I3210" t="str">
            <v>1301</v>
          </cell>
          <cell r="J3210" t="str">
            <v>Fuel</v>
          </cell>
        </row>
        <row r="3211">
          <cell r="I3211" t="str">
            <v>1406</v>
          </cell>
          <cell r="J3211" t="str">
            <v>Office Supplies</v>
          </cell>
        </row>
        <row r="3212">
          <cell r="I3212" t="str">
            <v>1407</v>
          </cell>
          <cell r="J3212" t="str">
            <v xml:space="preserve">Printing </v>
          </cell>
        </row>
        <row r="3213">
          <cell r="I3213" t="str">
            <v>1407</v>
          </cell>
          <cell r="J3213" t="str">
            <v xml:space="preserve">Printing </v>
          </cell>
        </row>
        <row r="3214">
          <cell r="I3214" t="str">
            <v>1408</v>
          </cell>
          <cell r="J3214" t="str">
            <v>Uniforms</v>
          </cell>
        </row>
        <row r="3215">
          <cell r="I3215" t="str">
            <v>1408</v>
          </cell>
          <cell r="J3215" t="str">
            <v>Uniforms</v>
          </cell>
        </row>
        <row r="3216">
          <cell r="I3216" t="str">
            <v>1413</v>
          </cell>
          <cell r="J3216" t="str">
            <v>Rental</v>
          </cell>
        </row>
        <row r="3217">
          <cell r="I3217" t="str">
            <v>1413</v>
          </cell>
          <cell r="J3217" t="str">
            <v>Rental</v>
          </cell>
        </row>
        <row r="3218">
          <cell r="I3218" t="str">
            <v>1413</v>
          </cell>
          <cell r="J3218" t="str">
            <v>Rental</v>
          </cell>
        </row>
        <row r="3219">
          <cell r="I3219" t="str">
            <v>1413</v>
          </cell>
          <cell r="J3219" t="str">
            <v>Rental</v>
          </cell>
        </row>
        <row r="3220">
          <cell r="I3220" t="str">
            <v>1417</v>
          </cell>
          <cell r="J3220" t="str">
            <v>Technical Supplies</v>
          </cell>
        </row>
        <row r="3221">
          <cell r="I3221" t="str">
            <v>1418</v>
          </cell>
          <cell r="J3221" t="str">
            <v xml:space="preserve">Training &amp; Conferences </v>
          </cell>
        </row>
        <row r="3222">
          <cell r="I3222" t="str">
            <v>1469</v>
          </cell>
          <cell r="J3222" t="str">
            <v>Contract Service</v>
          </cell>
        </row>
        <row r="3223">
          <cell r="I3223" t="str">
            <v>1506</v>
          </cell>
          <cell r="J3223" t="str">
            <v>Prizes and Awards</v>
          </cell>
        </row>
        <row r="3224">
          <cell r="I3224" t="str">
            <v>1301</v>
          </cell>
          <cell r="J3224" t="str">
            <v>Fuel</v>
          </cell>
        </row>
        <row r="3225">
          <cell r="I3225" t="str">
            <v>1407</v>
          </cell>
          <cell r="J3225" t="str">
            <v xml:space="preserve">Printing </v>
          </cell>
        </row>
        <row r="3226">
          <cell r="I3226" t="str">
            <v>1335</v>
          </cell>
          <cell r="J3226" t="str">
            <v>Survey (Delete)</v>
          </cell>
        </row>
        <row r="3227">
          <cell r="I3227" t="str">
            <v>1001</v>
          </cell>
          <cell r="J3227" t="str">
            <v>Salaries</v>
          </cell>
        </row>
        <row r="3228">
          <cell r="I3228" t="str">
            <v>1005</v>
          </cell>
          <cell r="J3228" t="str">
            <v>Government Contribution  to Retirement Fund</v>
          </cell>
        </row>
        <row r="3229">
          <cell r="I3229" t="str">
            <v>1030</v>
          </cell>
          <cell r="J3229" t="str">
            <v>CEO/Minister Benefits</v>
          </cell>
        </row>
        <row r="3230">
          <cell r="I3230" t="str">
            <v>1201</v>
          </cell>
          <cell r="J3230" t="str">
            <v>Domestic Travel</v>
          </cell>
        </row>
        <row r="3231">
          <cell r="I3231" t="str">
            <v>1202</v>
          </cell>
          <cell r="J3231" t="str">
            <v>Overseas Travel</v>
          </cell>
        </row>
        <row r="3232">
          <cell r="I3232" t="str">
            <v>1203</v>
          </cell>
          <cell r="J3232" t="str">
            <v>Telecommunication Charge</v>
          </cell>
        </row>
        <row r="3233">
          <cell r="I3233" t="str">
            <v>1210</v>
          </cell>
          <cell r="J3233" t="str">
            <v>Email &amp; Internet</v>
          </cell>
        </row>
        <row r="3234">
          <cell r="I3234" t="str">
            <v>1301</v>
          </cell>
          <cell r="J3234" t="str">
            <v>Fuel</v>
          </cell>
        </row>
        <row r="3235">
          <cell r="I3235" t="str">
            <v>1406</v>
          </cell>
          <cell r="J3235" t="str">
            <v>Office Supplies</v>
          </cell>
        </row>
        <row r="3236">
          <cell r="I3236" t="str">
            <v>1407</v>
          </cell>
          <cell r="J3236" t="str">
            <v xml:space="preserve">Printing </v>
          </cell>
        </row>
        <row r="3237">
          <cell r="I3237" t="str">
            <v>1427</v>
          </cell>
          <cell r="J3237" t="str">
            <v>Catering/Refreshment</v>
          </cell>
        </row>
        <row r="3238">
          <cell r="I3238" t="str">
            <v>1422</v>
          </cell>
          <cell r="J3238" t="str">
            <v>Hospitality</v>
          </cell>
        </row>
        <row r="3239">
          <cell r="I3239" t="str">
            <v>1435</v>
          </cell>
          <cell r="J3239" t="str">
            <v>Licences</v>
          </cell>
        </row>
        <row r="3240">
          <cell r="I3240" t="str">
            <v>2008</v>
          </cell>
          <cell r="J3240" t="str">
            <v>Other plant and equipment</v>
          </cell>
        </row>
        <row r="3241">
          <cell r="I3241" t="str">
            <v>1001</v>
          </cell>
          <cell r="J3241" t="str">
            <v>Salaries</v>
          </cell>
        </row>
        <row r="3242">
          <cell r="I3242" t="str">
            <v>1005</v>
          </cell>
          <cell r="J3242" t="str">
            <v>Government Contribution  to Retirement Fund</v>
          </cell>
        </row>
        <row r="3243">
          <cell r="I3243" t="str">
            <v>1030</v>
          </cell>
          <cell r="J3243" t="str">
            <v>CEO/Minister Benefits</v>
          </cell>
        </row>
        <row r="3244">
          <cell r="I3244" t="str">
            <v>1201</v>
          </cell>
          <cell r="J3244" t="str">
            <v>Domestic Travel</v>
          </cell>
        </row>
        <row r="3245">
          <cell r="I3245" t="str">
            <v>1202</v>
          </cell>
          <cell r="J3245" t="str">
            <v>Overseas Travel</v>
          </cell>
        </row>
        <row r="3246">
          <cell r="I3246" t="str">
            <v>1203</v>
          </cell>
          <cell r="J3246" t="str">
            <v>Telecommunication Charge</v>
          </cell>
        </row>
        <row r="3247">
          <cell r="I3247" t="str">
            <v>1210</v>
          </cell>
          <cell r="J3247" t="str">
            <v>Email &amp; Internet</v>
          </cell>
        </row>
        <row r="3248">
          <cell r="I3248" t="str">
            <v>1301</v>
          </cell>
          <cell r="J3248" t="str">
            <v>Fuel</v>
          </cell>
        </row>
        <row r="3249">
          <cell r="I3249" t="str">
            <v>1304</v>
          </cell>
          <cell r="J3249" t="str">
            <v>Maintenance of Computer System</v>
          </cell>
        </row>
        <row r="3250">
          <cell r="I3250" t="str">
            <v>1308</v>
          </cell>
          <cell r="J3250" t="str">
            <v>Maintenance of Office Equipment</v>
          </cell>
        </row>
        <row r="3251">
          <cell r="I3251" t="str">
            <v>1309</v>
          </cell>
          <cell r="J3251" t="str">
            <v>Maintenance of Vehicles</v>
          </cell>
        </row>
        <row r="3252">
          <cell r="I3252" t="str">
            <v>1407</v>
          </cell>
          <cell r="J3252" t="str">
            <v xml:space="preserve">Printing </v>
          </cell>
        </row>
        <row r="3253">
          <cell r="I3253" t="str">
            <v>1418</v>
          </cell>
          <cell r="J3253" t="str">
            <v xml:space="preserve">Training &amp; Conferences </v>
          </cell>
        </row>
        <row r="3254">
          <cell r="I3254" t="str">
            <v>1427</v>
          </cell>
          <cell r="J3254" t="str">
            <v>Catering/Refreshment</v>
          </cell>
        </row>
        <row r="3255">
          <cell r="I3255" t="str">
            <v>1428</v>
          </cell>
          <cell r="J3255" t="str">
            <v>Entertainment Fees</v>
          </cell>
        </row>
        <row r="3256">
          <cell r="I3256" t="str">
            <v>1422</v>
          </cell>
          <cell r="J3256" t="str">
            <v>Hospitality</v>
          </cell>
        </row>
        <row r="3257">
          <cell r="I3257" t="str">
            <v>1435</v>
          </cell>
          <cell r="J3257" t="str">
            <v>Licences</v>
          </cell>
        </row>
        <row r="3258">
          <cell r="I3258" t="str">
            <v>2003</v>
          </cell>
          <cell r="J3258" t="str">
            <v>New Office Equipment</v>
          </cell>
        </row>
        <row r="3259">
          <cell r="I3259" t="str">
            <v>2008</v>
          </cell>
          <cell r="J3259" t="str">
            <v>Other plant and equipment</v>
          </cell>
        </row>
        <row r="3260">
          <cell r="I3260" t="str">
            <v>1001</v>
          </cell>
          <cell r="J3260" t="str">
            <v>Salaries</v>
          </cell>
        </row>
        <row r="3261">
          <cell r="I3261" t="str">
            <v>1002</v>
          </cell>
          <cell r="J3261" t="str">
            <v>Overtime</v>
          </cell>
        </row>
        <row r="3262">
          <cell r="I3262" t="str">
            <v>1005</v>
          </cell>
          <cell r="J3262" t="str">
            <v>Government Contribution  to Retirement Fund</v>
          </cell>
        </row>
        <row r="3263">
          <cell r="I3263" t="str">
            <v>1026</v>
          </cell>
          <cell r="J3263" t="str">
            <v>Acting Allowance</v>
          </cell>
        </row>
        <row r="3264">
          <cell r="I3264" t="str">
            <v>1101</v>
          </cell>
          <cell r="J3264" t="str">
            <v>Wages</v>
          </cell>
        </row>
        <row r="3265">
          <cell r="I3265" t="str">
            <v>1201</v>
          </cell>
          <cell r="J3265" t="str">
            <v>Domestic Travel</v>
          </cell>
        </row>
        <row r="3266">
          <cell r="I3266" t="str">
            <v>1203</v>
          </cell>
          <cell r="J3266" t="str">
            <v>Telecommunication Charge</v>
          </cell>
        </row>
        <row r="3267">
          <cell r="I3267" t="str">
            <v>1204</v>
          </cell>
          <cell r="J3267" t="str">
            <v>Postal Charges</v>
          </cell>
        </row>
        <row r="3268">
          <cell r="I3268" t="str">
            <v>1206</v>
          </cell>
          <cell r="J3268" t="str">
            <v>Advertising &amp; Publicity</v>
          </cell>
        </row>
        <row r="3269">
          <cell r="I3269" t="str">
            <v>1210</v>
          </cell>
          <cell r="J3269" t="str">
            <v>Email &amp; Internet</v>
          </cell>
        </row>
        <row r="3270">
          <cell r="I3270" t="str">
            <v>1301</v>
          </cell>
          <cell r="J3270" t="str">
            <v>Fuel</v>
          </cell>
        </row>
        <row r="3271">
          <cell r="I3271" t="str">
            <v>1302</v>
          </cell>
          <cell r="J3271" t="str">
            <v>Freight</v>
          </cell>
        </row>
        <row r="3272">
          <cell r="I3272" t="str">
            <v>1304</v>
          </cell>
          <cell r="J3272" t="str">
            <v>Maintenance of Computer System</v>
          </cell>
        </row>
        <row r="3273">
          <cell r="I3273" t="str">
            <v>1308</v>
          </cell>
          <cell r="J3273" t="str">
            <v>Maintenance of Office Equipment</v>
          </cell>
        </row>
        <row r="3274">
          <cell r="I3274" t="str">
            <v>1309</v>
          </cell>
          <cell r="J3274" t="str">
            <v>Maintenance of Vehicles</v>
          </cell>
        </row>
        <row r="3275">
          <cell r="I3275" t="str">
            <v>1318</v>
          </cell>
          <cell r="J3275" t="str">
            <v>Maintenance of Buildings &amp; Compounds</v>
          </cell>
        </row>
        <row r="3276">
          <cell r="I3276" t="str">
            <v>1318</v>
          </cell>
          <cell r="J3276" t="str">
            <v>Maintenance of Buildings &amp; Compounds</v>
          </cell>
        </row>
        <row r="3277">
          <cell r="I3277" t="str">
            <v>1402</v>
          </cell>
          <cell r="J3277" t="str">
            <v>Electricity</v>
          </cell>
        </row>
        <row r="3278">
          <cell r="I3278" t="str">
            <v>1405</v>
          </cell>
          <cell r="J3278" t="str">
            <v>Water</v>
          </cell>
        </row>
        <row r="3279">
          <cell r="I3279" t="str">
            <v>1406</v>
          </cell>
          <cell r="J3279" t="str">
            <v>Office Supplies</v>
          </cell>
        </row>
        <row r="3280">
          <cell r="I3280" t="str">
            <v>1407</v>
          </cell>
          <cell r="J3280" t="str">
            <v xml:space="preserve">Printing </v>
          </cell>
        </row>
        <row r="3281">
          <cell r="I3281" t="str">
            <v>1408</v>
          </cell>
          <cell r="J3281" t="str">
            <v>Uniforms</v>
          </cell>
        </row>
        <row r="3282">
          <cell r="I3282" t="str">
            <v>1411</v>
          </cell>
          <cell r="J3282" t="str">
            <v>Subscription</v>
          </cell>
        </row>
        <row r="3283">
          <cell r="I3283" t="str">
            <v>1413</v>
          </cell>
          <cell r="J3283" t="str">
            <v>Rental</v>
          </cell>
        </row>
        <row r="3284">
          <cell r="I3284" t="str">
            <v>1418</v>
          </cell>
          <cell r="J3284" t="str">
            <v xml:space="preserve">Training &amp; Conferences </v>
          </cell>
        </row>
        <row r="3285">
          <cell r="I3285" t="str">
            <v>1427</v>
          </cell>
          <cell r="J3285" t="str">
            <v>Catering/Refreshment</v>
          </cell>
        </row>
        <row r="3286">
          <cell r="I3286" t="str">
            <v>1422</v>
          </cell>
          <cell r="J3286" t="str">
            <v>Hospitality</v>
          </cell>
        </row>
        <row r="3287">
          <cell r="I3287" t="str">
            <v>1431</v>
          </cell>
          <cell r="J3287" t="str">
            <v>Bank Fees</v>
          </cell>
        </row>
        <row r="3288">
          <cell r="I3288" t="str">
            <v>1435</v>
          </cell>
          <cell r="J3288" t="str">
            <v>Licences</v>
          </cell>
        </row>
        <row r="3289">
          <cell r="I3289" t="str">
            <v>1469</v>
          </cell>
          <cell r="J3289" t="str">
            <v>Contract Service</v>
          </cell>
        </row>
        <row r="3290">
          <cell r="I3290" t="str">
            <v>1480</v>
          </cell>
          <cell r="J3290" t="str">
            <v>Consultants &amp; Technical Assistants Professional Fees</v>
          </cell>
        </row>
        <row r="3291">
          <cell r="I3291" t="str">
            <v>1499</v>
          </cell>
          <cell r="J3291" t="str">
            <v>Security Services (Delete)</v>
          </cell>
        </row>
        <row r="3292">
          <cell r="I3292" t="str">
            <v>2001</v>
          </cell>
          <cell r="J3292" t="str">
            <v>Renovations</v>
          </cell>
        </row>
        <row r="3293">
          <cell r="I3293" t="str">
            <v>2003</v>
          </cell>
          <cell r="J3293" t="str">
            <v>New Office Equipment</v>
          </cell>
        </row>
        <row r="3294">
          <cell r="I3294" t="str">
            <v>2004</v>
          </cell>
          <cell r="J3294" t="str">
            <v>New Computers</v>
          </cell>
        </row>
        <row r="3295">
          <cell r="I3295" t="str">
            <v>2008</v>
          </cell>
          <cell r="J3295" t="str">
            <v>Other plant and equipment</v>
          </cell>
        </row>
        <row r="3296">
          <cell r="I3296" t="str">
            <v>1001</v>
          </cell>
          <cell r="J3296" t="str">
            <v>Salaries</v>
          </cell>
        </row>
        <row r="3297">
          <cell r="I3297" t="str">
            <v>1005</v>
          </cell>
          <cell r="J3297" t="str">
            <v>Government Contribution  to Retirement Fund</v>
          </cell>
        </row>
        <row r="3298">
          <cell r="I3298" t="str">
            <v>1401</v>
          </cell>
          <cell r="J3298" t="str">
            <v>Books, Periodicals &amp; Publications</v>
          </cell>
        </row>
        <row r="3299">
          <cell r="I3299" t="str">
            <v>2005</v>
          </cell>
          <cell r="J3299" t="str">
            <v>New Vehicles</v>
          </cell>
        </row>
        <row r="3300">
          <cell r="I3300" t="str">
            <v>1001</v>
          </cell>
          <cell r="J3300" t="str">
            <v>Salaries</v>
          </cell>
        </row>
        <row r="3301">
          <cell r="I3301" t="str">
            <v>1005</v>
          </cell>
          <cell r="J3301" t="str">
            <v>Government Contribution  to Retirement Fund</v>
          </cell>
        </row>
        <row r="3302">
          <cell r="I3302" t="str">
            <v>1101</v>
          </cell>
          <cell r="J3302" t="str">
            <v>Wages</v>
          </cell>
        </row>
        <row r="3303">
          <cell r="I3303" t="str">
            <v>1201</v>
          </cell>
          <cell r="J3303" t="str">
            <v>Domestic Travel</v>
          </cell>
        </row>
        <row r="3304">
          <cell r="I3304" t="str">
            <v>1480</v>
          </cell>
          <cell r="J3304" t="str">
            <v>Consultants &amp; Technical Assistants Professional Fees</v>
          </cell>
        </row>
        <row r="3305">
          <cell r="I3305" t="str">
            <v>2008</v>
          </cell>
          <cell r="J3305" t="str">
            <v>Other plant and equipment</v>
          </cell>
        </row>
        <row r="3306">
          <cell r="I3306" t="str">
            <v>1001</v>
          </cell>
          <cell r="J3306" t="str">
            <v>Salaries</v>
          </cell>
        </row>
        <row r="3307">
          <cell r="I3307" t="str">
            <v>1005</v>
          </cell>
          <cell r="J3307" t="str">
            <v>Government Contribution  to Retirement Fund</v>
          </cell>
        </row>
        <row r="3308">
          <cell r="I3308" t="str">
            <v>1201</v>
          </cell>
          <cell r="J3308" t="str">
            <v>Domestic Travel</v>
          </cell>
        </row>
        <row r="3309">
          <cell r="I3309" t="str">
            <v>1202</v>
          </cell>
          <cell r="J3309" t="str">
            <v>Overseas Travel</v>
          </cell>
        </row>
        <row r="3310">
          <cell r="I3310" t="str">
            <v>1411</v>
          </cell>
          <cell r="J3310" t="str">
            <v>Subscription</v>
          </cell>
        </row>
        <row r="3311">
          <cell r="I3311" t="str">
            <v>1101</v>
          </cell>
          <cell r="J3311" t="str">
            <v>Wages</v>
          </cell>
        </row>
        <row r="3312">
          <cell r="I3312" t="str">
            <v>1201</v>
          </cell>
          <cell r="J3312" t="str">
            <v>Domestic Travel</v>
          </cell>
        </row>
        <row r="3313">
          <cell r="I3313" t="str">
            <v>1210</v>
          </cell>
          <cell r="J3313" t="str">
            <v>Email &amp; Internet</v>
          </cell>
        </row>
        <row r="3314">
          <cell r="I3314" t="str">
            <v>1308</v>
          </cell>
          <cell r="J3314" t="str">
            <v>Maintenance of Office Equipment</v>
          </cell>
        </row>
        <row r="3315">
          <cell r="I3315" t="str">
            <v>1402</v>
          </cell>
          <cell r="J3315" t="str">
            <v>Electricity</v>
          </cell>
        </row>
        <row r="3316">
          <cell r="I3316" t="str">
            <v>1405</v>
          </cell>
          <cell r="J3316" t="str">
            <v>Water</v>
          </cell>
        </row>
        <row r="3317">
          <cell r="I3317" t="str">
            <v>1406</v>
          </cell>
          <cell r="J3317" t="str">
            <v>Office Supplies</v>
          </cell>
        </row>
        <row r="3318">
          <cell r="I3318" t="str">
            <v>1407</v>
          </cell>
          <cell r="J3318" t="str">
            <v xml:space="preserve">Printing </v>
          </cell>
        </row>
        <row r="3319">
          <cell r="I3319" t="str">
            <v>1001</v>
          </cell>
          <cell r="J3319" t="str">
            <v>Salaries</v>
          </cell>
        </row>
        <row r="3320">
          <cell r="I3320" t="str">
            <v>1005</v>
          </cell>
          <cell r="J3320" t="str">
            <v>Government Contribution  to Retirement Fund</v>
          </cell>
        </row>
        <row r="3321">
          <cell r="I3321" t="str">
            <v>1027</v>
          </cell>
          <cell r="J3321" t="str">
            <v>Duty Allowance</v>
          </cell>
        </row>
        <row r="3322">
          <cell r="I3322" t="str">
            <v>1101</v>
          </cell>
          <cell r="J3322" t="str">
            <v>Wages</v>
          </cell>
        </row>
        <row r="3323">
          <cell r="I3323" t="str">
            <v>1407</v>
          </cell>
          <cell r="J3323" t="str">
            <v xml:space="preserve">Printing </v>
          </cell>
        </row>
        <row r="3324">
          <cell r="I3324" t="str">
            <v>1201</v>
          </cell>
          <cell r="J3324" t="str">
            <v>Domestic Travel</v>
          </cell>
        </row>
        <row r="3325">
          <cell r="I3325" t="str">
            <v>1001</v>
          </cell>
          <cell r="J3325" t="str">
            <v>Salaries</v>
          </cell>
        </row>
        <row r="3326">
          <cell r="I3326" t="str">
            <v>1005</v>
          </cell>
          <cell r="J3326" t="str">
            <v>Government Contribution  to Retirement Fund</v>
          </cell>
        </row>
        <row r="3327">
          <cell r="I3327" t="str">
            <v>1101</v>
          </cell>
          <cell r="J3327" t="str">
            <v>Wages</v>
          </cell>
        </row>
        <row r="3328">
          <cell r="I3328" t="str">
            <v>1201</v>
          </cell>
          <cell r="J3328" t="str">
            <v>Domestic Travel</v>
          </cell>
        </row>
        <row r="3329">
          <cell r="I3329" t="str">
            <v>1203</v>
          </cell>
          <cell r="J3329" t="str">
            <v>Telecommunication Charge</v>
          </cell>
        </row>
        <row r="3330">
          <cell r="I3330" t="str">
            <v>1204</v>
          </cell>
          <cell r="J3330" t="str">
            <v>Postal Charges</v>
          </cell>
        </row>
        <row r="3331">
          <cell r="I3331" t="str">
            <v>1301</v>
          </cell>
          <cell r="J3331" t="str">
            <v>Fuel</v>
          </cell>
        </row>
        <row r="3332">
          <cell r="I3332" t="str">
            <v>1308</v>
          </cell>
          <cell r="J3332" t="str">
            <v>Maintenance of Office Equipment</v>
          </cell>
        </row>
        <row r="3333">
          <cell r="I3333" t="str">
            <v>1309</v>
          </cell>
          <cell r="J3333" t="str">
            <v>Maintenance of Vehicles</v>
          </cell>
        </row>
        <row r="3334">
          <cell r="I3334" t="str">
            <v>1318</v>
          </cell>
          <cell r="J3334" t="str">
            <v>Maintenance of Buildings &amp; Compounds</v>
          </cell>
        </row>
        <row r="3335">
          <cell r="I3335" t="str">
            <v>1402</v>
          </cell>
          <cell r="J3335" t="str">
            <v>Electricity</v>
          </cell>
        </row>
        <row r="3336">
          <cell r="I3336" t="str">
            <v>1405</v>
          </cell>
          <cell r="J3336" t="str">
            <v>Water</v>
          </cell>
        </row>
        <row r="3337">
          <cell r="I3337" t="str">
            <v>1406</v>
          </cell>
          <cell r="J3337" t="str">
            <v>Office Supplies</v>
          </cell>
        </row>
        <row r="3338">
          <cell r="I3338" t="str">
            <v>1407</v>
          </cell>
          <cell r="J3338" t="str">
            <v xml:space="preserve">Printing </v>
          </cell>
        </row>
        <row r="3339">
          <cell r="I3339" t="str">
            <v>1413</v>
          </cell>
          <cell r="J3339" t="str">
            <v>Rental</v>
          </cell>
        </row>
        <row r="3340">
          <cell r="I3340" t="str">
            <v>1468</v>
          </cell>
          <cell r="J3340" t="str">
            <v>Jurors Fees</v>
          </cell>
        </row>
        <row r="3341">
          <cell r="I3341" t="str">
            <v>1480</v>
          </cell>
          <cell r="J3341" t="str">
            <v>Consultants &amp; Technical Assistants Professional Fees</v>
          </cell>
        </row>
        <row r="3342">
          <cell r="I3342" t="str">
            <v>2003</v>
          </cell>
          <cell r="J3342" t="str">
            <v>New Office Equipment</v>
          </cell>
        </row>
        <row r="3343">
          <cell r="I3343" t="str">
            <v>1001</v>
          </cell>
          <cell r="J3343" t="str">
            <v>Salaries</v>
          </cell>
        </row>
        <row r="3344">
          <cell r="I3344" t="str">
            <v>1001</v>
          </cell>
          <cell r="J3344" t="str">
            <v>Salaries</v>
          </cell>
        </row>
        <row r="3345">
          <cell r="I3345" t="str">
            <v>1005</v>
          </cell>
          <cell r="J3345" t="str">
            <v>Government Contribution  to Retirement Fund</v>
          </cell>
        </row>
        <row r="3346">
          <cell r="I3346" t="str">
            <v>1005</v>
          </cell>
          <cell r="J3346" t="str">
            <v>Government Contribution  to Retirement Fund</v>
          </cell>
        </row>
        <row r="3347">
          <cell r="I3347" t="str">
            <v>1201</v>
          </cell>
          <cell r="J3347" t="str">
            <v>Domestic Travel</v>
          </cell>
        </row>
        <row r="3348">
          <cell r="I3348" t="str">
            <v>1203</v>
          </cell>
          <cell r="J3348" t="str">
            <v>Telecommunication Charge</v>
          </cell>
        </row>
        <row r="3349">
          <cell r="I3349" t="str">
            <v>1204</v>
          </cell>
          <cell r="J3349" t="str">
            <v>Postal Charges</v>
          </cell>
        </row>
        <row r="3350">
          <cell r="I3350" t="str">
            <v>1301</v>
          </cell>
          <cell r="J3350" t="str">
            <v>Fuel</v>
          </cell>
        </row>
        <row r="3351">
          <cell r="I3351" t="str">
            <v>1318</v>
          </cell>
          <cell r="J3351" t="str">
            <v>Maintenance of Buildings &amp; Compounds</v>
          </cell>
        </row>
        <row r="3352">
          <cell r="I3352" t="str">
            <v>1402</v>
          </cell>
          <cell r="J3352" t="str">
            <v>Electricity</v>
          </cell>
        </row>
        <row r="3353">
          <cell r="I3353" t="str">
            <v>1405</v>
          </cell>
          <cell r="J3353" t="str">
            <v>Water</v>
          </cell>
        </row>
        <row r="3354">
          <cell r="I3354" t="str">
            <v>1406</v>
          </cell>
          <cell r="J3354" t="str">
            <v>Office Supplies</v>
          </cell>
        </row>
        <row r="3355">
          <cell r="I3355" t="str">
            <v>1407</v>
          </cell>
          <cell r="J3355" t="str">
            <v xml:space="preserve">Printing </v>
          </cell>
        </row>
        <row r="3356">
          <cell r="I3356" t="str">
            <v>1413</v>
          </cell>
          <cell r="J3356" t="str">
            <v>Rental</v>
          </cell>
        </row>
        <row r="3357">
          <cell r="I3357" t="str">
            <v>1468</v>
          </cell>
          <cell r="J3357" t="str">
            <v>Jurors Fees</v>
          </cell>
        </row>
        <row r="3358">
          <cell r="I3358" t="str">
            <v>2003</v>
          </cell>
          <cell r="J3358" t="str">
            <v>New Office Equipment</v>
          </cell>
        </row>
        <row r="3359">
          <cell r="I3359" t="str">
            <v>2005</v>
          </cell>
          <cell r="J3359" t="str">
            <v>New Vehicles</v>
          </cell>
        </row>
        <row r="3360">
          <cell r="I3360" t="str">
            <v>1480</v>
          </cell>
          <cell r="J3360" t="str">
            <v>Consultants &amp; Technical Assistants Professional Fees</v>
          </cell>
        </row>
        <row r="3361">
          <cell r="I3361" t="str">
            <v>1001</v>
          </cell>
          <cell r="J3361" t="str">
            <v>Salaries</v>
          </cell>
        </row>
        <row r="3362">
          <cell r="I3362" t="str">
            <v>1005</v>
          </cell>
          <cell r="J3362" t="str">
            <v>Government Contribution  to Retirement Fund</v>
          </cell>
        </row>
        <row r="3363">
          <cell r="I3363" t="str">
            <v>1203</v>
          </cell>
          <cell r="J3363" t="str">
            <v>Telecommunication Charge</v>
          </cell>
        </row>
        <row r="3364">
          <cell r="I3364" t="str">
            <v>1301</v>
          </cell>
          <cell r="J3364" t="str">
            <v>Fuel</v>
          </cell>
        </row>
        <row r="3365">
          <cell r="I3365" t="str">
            <v>1318</v>
          </cell>
          <cell r="J3365" t="str">
            <v>Maintenance of Buildings &amp; Compounds</v>
          </cell>
        </row>
        <row r="3366">
          <cell r="I3366" t="str">
            <v>1402</v>
          </cell>
          <cell r="J3366" t="str">
            <v>Electricity</v>
          </cell>
        </row>
        <row r="3367">
          <cell r="I3367" t="str">
            <v>1405</v>
          </cell>
          <cell r="J3367" t="str">
            <v>Water</v>
          </cell>
        </row>
        <row r="3368">
          <cell r="I3368" t="str">
            <v>1406</v>
          </cell>
          <cell r="J3368" t="str">
            <v>Office Supplies</v>
          </cell>
        </row>
        <row r="3369">
          <cell r="I3369" t="str">
            <v>1413</v>
          </cell>
          <cell r="J3369" t="str">
            <v>Rental</v>
          </cell>
        </row>
        <row r="3370">
          <cell r="I3370" t="str">
            <v>1001</v>
          </cell>
          <cell r="J3370" t="str">
            <v>Salaries</v>
          </cell>
        </row>
        <row r="3371">
          <cell r="I3371" t="str">
            <v>1001</v>
          </cell>
          <cell r="J3371" t="str">
            <v>Salaries</v>
          </cell>
        </row>
        <row r="3372">
          <cell r="I3372" t="str">
            <v>1003</v>
          </cell>
          <cell r="J3372" t="str">
            <v>Other Allowances</v>
          </cell>
        </row>
        <row r="3373">
          <cell r="I3373" t="str">
            <v>1005</v>
          </cell>
          <cell r="J3373" t="str">
            <v>Government Contribution  to Retirement Fund</v>
          </cell>
        </row>
        <row r="3374">
          <cell r="I3374" t="str">
            <v>1101</v>
          </cell>
          <cell r="J3374" t="str">
            <v>Wages</v>
          </cell>
        </row>
        <row r="3375">
          <cell r="I3375" t="str">
            <v>1202</v>
          </cell>
          <cell r="J3375" t="str">
            <v>Overseas Travel</v>
          </cell>
        </row>
        <row r="3376">
          <cell r="I3376" t="str">
            <v>1302</v>
          </cell>
          <cell r="J3376" t="str">
            <v>Freight</v>
          </cell>
        </row>
        <row r="3377">
          <cell r="I3377" t="str">
            <v>1406</v>
          </cell>
          <cell r="J3377" t="str">
            <v>Office Supplies</v>
          </cell>
        </row>
        <row r="3378">
          <cell r="I3378" t="str">
            <v>1407</v>
          </cell>
          <cell r="J3378" t="str">
            <v xml:space="preserve">Printing </v>
          </cell>
        </row>
        <row r="3379">
          <cell r="I3379" t="str">
            <v>1435</v>
          </cell>
          <cell r="J3379" t="str">
            <v>Licences</v>
          </cell>
        </row>
        <row r="3380">
          <cell r="I3380" t="str">
            <v>1427</v>
          </cell>
          <cell r="J3380" t="str">
            <v>Catering/Refreshment</v>
          </cell>
        </row>
        <row r="3381">
          <cell r="I3381" t="str">
            <v>1422</v>
          </cell>
          <cell r="J3381" t="str">
            <v>Hospitality</v>
          </cell>
        </row>
        <row r="3382">
          <cell r="I3382" t="str">
            <v>1468</v>
          </cell>
          <cell r="J3382" t="str">
            <v>Jurors Fees</v>
          </cell>
        </row>
        <row r="3383">
          <cell r="I3383" t="str">
            <v>1468</v>
          </cell>
          <cell r="J3383" t="str">
            <v>Jurors Fees</v>
          </cell>
        </row>
        <row r="3384">
          <cell r="I3384" t="str">
            <v>1201</v>
          </cell>
          <cell r="J3384" t="str">
            <v>Domestic Travel</v>
          </cell>
        </row>
        <row r="3385">
          <cell r="I3385" t="str">
            <v>1468</v>
          </cell>
          <cell r="J3385" t="str">
            <v>Jurors Fees</v>
          </cell>
        </row>
        <row r="3386">
          <cell r="I3386" t="str">
            <v>1480</v>
          </cell>
          <cell r="J3386" t="str">
            <v>Consultants &amp; Technical Assistants Professional Fees</v>
          </cell>
        </row>
        <row r="3387">
          <cell r="I3387" t="str">
            <v>1202</v>
          </cell>
          <cell r="J3387" t="str">
            <v>Overseas Travel</v>
          </cell>
        </row>
        <row r="3388">
          <cell r="I3388" t="str">
            <v>1301</v>
          </cell>
          <cell r="J3388" t="str">
            <v>Fuel</v>
          </cell>
        </row>
        <row r="3389">
          <cell r="I3389" t="str">
            <v>1406</v>
          </cell>
          <cell r="J3389" t="str">
            <v>Office Supplies</v>
          </cell>
        </row>
        <row r="3390">
          <cell r="I3390" t="str">
            <v>1427</v>
          </cell>
          <cell r="J3390" t="str">
            <v>Catering/Refreshment</v>
          </cell>
        </row>
        <row r="3391">
          <cell r="I3391" t="str">
            <v>1422</v>
          </cell>
          <cell r="J3391" t="str">
            <v>Hospitality</v>
          </cell>
        </row>
        <row r="3392">
          <cell r="I3392" t="str">
            <v>1422</v>
          </cell>
          <cell r="J3392" t="str">
            <v>Hospitality</v>
          </cell>
        </row>
        <row r="3393">
          <cell r="I3393" t="str">
            <v>1480</v>
          </cell>
          <cell r="J3393" t="str">
            <v>Consultants &amp; Technical Assistants Professional Fees</v>
          </cell>
        </row>
        <row r="3394">
          <cell r="I3394" t="str">
            <v>1480</v>
          </cell>
          <cell r="J3394" t="str">
            <v>Consultants &amp; Technical Assistants Professional Fees</v>
          </cell>
        </row>
        <row r="3395">
          <cell r="I3395" t="str">
            <v>1480</v>
          </cell>
          <cell r="J3395" t="str">
            <v>Consultants &amp; Technical Assistants Professional Fees</v>
          </cell>
        </row>
        <row r="3396">
          <cell r="I3396" t="str">
            <v>1001</v>
          </cell>
          <cell r="J3396" t="str">
            <v>Salaries</v>
          </cell>
        </row>
        <row r="3397">
          <cell r="I3397" t="str">
            <v>1005</v>
          </cell>
          <cell r="J3397" t="str">
            <v>Government Contribution  to Retirement Fund</v>
          </cell>
        </row>
        <row r="3398">
          <cell r="I3398" t="str">
            <v>1201</v>
          </cell>
          <cell r="J3398" t="str">
            <v>Domestic Travel</v>
          </cell>
        </row>
        <row r="3399">
          <cell r="I3399" t="str">
            <v>1406</v>
          </cell>
          <cell r="J3399" t="str">
            <v>Office Supplies</v>
          </cell>
        </row>
        <row r="3400">
          <cell r="I3400" t="str">
            <v>1407</v>
          </cell>
          <cell r="J3400" t="str">
            <v xml:space="preserve">Printing </v>
          </cell>
        </row>
        <row r="3401">
          <cell r="I3401" t="str">
            <v>1408</v>
          </cell>
          <cell r="J3401" t="str">
            <v>Uniforms</v>
          </cell>
        </row>
        <row r="3402">
          <cell r="I3402" t="str">
            <v>2003</v>
          </cell>
          <cell r="J3402" t="str">
            <v>New Office Equipment</v>
          </cell>
        </row>
        <row r="3403">
          <cell r="I3403" t="str">
            <v>2004</v>
          </cell>
          <cell r="J3403" t="str">
            <v>New Computers</v>
          </cell>
        </row>
        <row r="3404">
          <cell r="I3404" t="str">
            <v>2005</v>
          </cell>
          <cell r="J3404" t="str">
            <v>New Vehicles</v>
          </cell>
        </row>
        <row r="3405">
          <cell r="I3405" t="str">
            <v>1001</v>
          </cell>
          <cell r="J3405" t="str">
            <v>Salaries</v>
          </cell>
        </row>
        <row r="3406">
          <cell r="I3406" t="str">
            <v>1005</v>
          </cell>
          <cell r="J3406" t="str">
            <v>Government Contribution  to Retirement Fund</v>
          </cell>
        </row>
        <row r="3407">
          <cell r="I3407" t="str">
            <v>1201</v>
          </cell>
          <cell r="J3407" t="str">
            <v>Domestic Travel</v>
          </cell>
        </row>
        <row r="3408">
          <cell r="I3408" t="str">
            <v>1202</v>
          </cell>
          <cell r="J3408" t="str">
            <v>Overseas Travel</v>
          </cell>
        </row>
        <row r="3409">
          <cell r="I3409" t="str">
            <v>1001</v>
          </cell>
          <cell r="J3409" t="str">
            <v>Salaries</v>
          </cell>
        </row>
        <row r="3410">
          <cell r="I3410" t="str">
            <v>1005</v>
          </cell>
          <cell r="J3410" t="str">
            <v>Government Contribution  to Retirement Fund</v>
          </cell>
        </row>
        <row r="3411">
          <cell r="I3411" t="str">
            <v>1101</v>
          </cell>
          <cell r="J3411" t="str">
            <v>Wages</v>
          </cell>
        </row>
        <row r="3412">
          <cell r="I3412" t="str">
            <v>1201</v>
          </cell>
          <cell r="J3412" t="str">
            <v>Domestic Travel</v>
          </cell>
        </row>
        <row r="3413">
          <cell r="I3413" t="str">
            <v>1205</v>
          </cell>
          <cell r="J3413" t="str">
            <v>Broadcasting</v>
          </cell>
        </row>
        <row r="3414">
          <cell r="I3414" t="str">
            <v>1001</v>
          </cell>
          <cell r="J3414" t="str">
            <v>Salaries</v>
          </cell>
        </row>
        <row r="3415">
          <cell r="I3415" t="str">
            <v>1005</v>
          </cell>
          <cell r="J3415" t="str">
            <v>Government Contribution  to Retirement Fund</v>
          </cell>
        </row>
        <row r="3416">
          <cell r="I3416" t="str">
            <v>1407</v>
          </cell>
          <cell r="J3416" t="str">
            <v xml:space="preserve">Printing </v>
          </cell>
        </row>
        <row r="3417">
          <cell r="I3417" t="str">
            <v>1001</v>
          </cell>
          <cell r="J3417" t="str">
            <v>Salaries</v>
          </cell>
        </row>
        <row r="3418">
          <cell r="I3418" t="str">
            <v>1002</v>
          </cell>
          <cell r="J3418" t="str">
            <v>Overtime</v>
          </cell>
        </row>
        <row r="3419">
          <cell r="I3419" t="str">
            <v>1002</v>
          </cell>
          <cell r="J3419" t="str">
            <v>Overtime</v>
          </cell>
        </row>
        <row r="3420">
          <cell r="I3420" t="str">
            <v>1002</v>
          </cell>
          <cell r="J3420" t="str">
            <v>Overtime</v>
          </cell>
        </row>
        <row r="3421">
          <cell r="I3421" t="str">
            <v>1002</v>
          </cell>
          <cell r="J3421" t="str">
            <v>Overtime</v>
          </cell>
        </row>
        <row r="3422">
          <cell r="I3422" t="str">
            <v>1003</v>
          </cell>
          <cell r="J3422" t="str">
            <v>Other Allowances</v>
          </cell>
        </row>
        <row r="3423">
          <cell r="I3423" t="str">
            <v>1003</v>
          </cell>
          <cell r="J3423" t="str">
            <v>Other Allowances</v>
          </cell>
        </row>
        <row r="3424">
          <cell r="I3424" t="str">
            <v>1003</v>
          </cell>
          <cell r="J3424" t="str">
            <v>Other Allowances</v>
          </cell>
        </row>
        <row r="3425">
          <cell r="I3425" t="str">
            <v>1003</v>
          </cell>
          <cell r="J3425" t="str">
            <v>Other Allowances</v>
          </cell>
        </row>
        <row r="3426">
          <cell r="I3426" t="str">
            <v>1003</v>
          </cell>
          <cell r="J3426" t="str">
            <v>Other Allowances</v>
          </cell>
        </row>
        <row r="3427">
          <cell r="I3427" t="str">
            <v>1003</v>
          </cell>
          <cell r="J3427" t="str">
            <v>Other Allowances</v>
          </cell>
        </row>
        <row r="3428">
          <cell r="I3428" t="str">
            <v>1005</v>
          </cell>
          <cell r="J3428" t="str">
            <v>Government Contribution  to Retirement Fund</v>
          </cell>
        </row>
        <row r="3429">
          <cell r="I3429" t="str">
            <v>1026</v>
          </cell>
          <cell r="J3429" t="str">
            <v>Acting Allowance</v>
          </cell>
        </row>
        <row r="3430">
          <cell r="I3430" t="str">
            <v>1101</v>
          </cell>
          <cell r="J3430" t="str">
            <v>Wages</v>
          </cell>
        </row>
        <row r="3431">
          <cell r="I3431" t="str">
            <v>1201</v>
          </cell>
          <cell r="J3431" t="str">
            <v>Domestic Travel</v>
          </cell>
        </row>
        <row r="3432">
          <cell r="I3432" t="str">
            <v>1201</v>
          </cell>
          <cell r="J3432" t="str">
            <v>Domestic Travel</v>
          </cell>
        </row>
        <row r="3433">
          <cell r="I3433" t="str">
            <v>1201</v>
          </cell>
          <cell r="J3433" t="str">
            <v>Domestic Travel</v>
          </cell>
        </row>
        <row r="3434">
          <cell r="I3434" t="str">
            <v>1201</v>
          </cell>
          <cell r="J3434" t="str">
            <v>Domestic Travel</v>
          </cell>
        </row>
        <row r="3435">
          <cell r="I3435" t="str">
            <v>1202</v>
          </cell>
          <cell r="J3435" t="str">
            <v>Overseas Travel</v>
          </cell>
        </row>
        <row r="3436">
          <cell r="I3436" t="str">
            <v>1203</v>
          </cell>
          <cell r="J3436" t="str">
            <v>Telecommunication Charge</v>
          </cell>
        </row>
        <row r="3437">
          <cell r="I3437" t="str">
            <v>1204</v>
          </cell>
          <cell r="J3437" t="str">
            <v>Postal Charges</v>
          </cell>
        </row>
        <row r="3438">
          <cell r="I3438" t="str">
            <v>1205</v>
          </cell>
          <cell r="J3438" t="str">
            <v>Broadcasting</v>
          </cell>
        </row>
        <row r="3439">
          <cell r="I3439" t="str">
            <v>1206</v>
          </cell>
          <cell r="J3439" t="str">
            <v>Advertising &amp; Publicity</v>
          </cell>
        </row>
        <row r="3440">
          <cell r="I3440" t="str">
            <v>1210</v>
          </cell>
          <cell r="J3440" t="str">
            <v>Email &amp; Internet</v>
          </cell>
        </row>
        <row r="3441">
          <cell r="I3441" t="str">
            <v>1301</v>
          </cell>
          <cell r="J3441" t="str">
            <v>Fuel</v>
          </cell>
        </row>
        <row r="3442">
          <cell r="I3442" t="str">
            <v>1301</v>
          </cell>
          <cell r="J3442" t="str">
            <v>Fuel</v>
          </cell>
        </row>
        <row r="3443">
          <cell r="I3443" t="str">
            <v>1301</v>
          </cell>
          <cell r="J3443" t="str">
            <v>Fuel</v>
          </cell>
        </row>
        <row r="3444">
          <cell r="I3444" t="str">
            <v>1301</v>
          </cell>
          <cell r="J3444" t="str">
            <v>Fuel</v>
          </cell>
        </row>
        <row r="3445">
          <cell r="I3445" t="str">
            <v>1301</v>
          </cell>
          <cell r="J3445" t="str">
            <v>Fuel</v>
          </cell>
        </row>
        <row r="3446">
          <cell r="I3446" t="str">
            <v>1301</v>
          </cell>
          <cell r="J3446" t="str">
            <v>Fuel</v>
          </cell>
        </row>
        <row r="3447">
          <cell r="I3447" t="str">
            <v>1302</v>
          </cell>
          <cell r="J3447" t="str">
            <v>Freight</v>
          </cell>
        </row>
        <row r="3448">
          <cell r="I3448" t="str">
            <v>1304</v>
          </cell>
          <cell r="J3448" t="str">
            <v>Maintenance of Computer System</v>
          </cell>
        </row>
        <row r="3449">
          <cell r="I3449" t="str">
            <v>1308</v>
          </cell>
          <cell r="J3449" t="str">
            <v>Maintenance of Office Equipment</v>
          </cell>
        </row>
        <row r="3450">
          <cell r="I3450" t="str">
            <v>1309</v>
          </cell>
          <cell r="J3450" t="str">
            <v>Maintenance of Vehicles</v>
          </cell>
        </row>
        <row r="3451">
          <cell r="I3451" t="str">
            <v>1318</v>
          </cell>
          <cell r="J3451" t="str">
            <v>Maintenance of Buildings &amp; Compounds</v>
          </cell>
        </row>
        <row r="3452">
          <cell r="I3452" t="str">
            <v>1401</v>
          </cell>
          <cell r="J3452" t="str">
            <v>Books, Periodicals &amp; Publications</v>
          </cell>
        </row>
        <row r="3453">
          <cell r="I3453" t="str">
            <v>1402</v>
          </cell>
          <cell r="J3453" t="str">
            <v>Electricity</v>
          </cell>
        </row>
        <row r="3454">
          <cell r="I3454" t="str">
            <v>1405</v>
          </cell>
          <cell r="J3454" t="str">
            <v>Water</v>
          </cell>
        </row>
        <row r="3455">
          <cell r="I3455" t="str">
            <v>1406</v>
          </cell>
          <cell r="J3455" t="str">
            <v>Office Supplies</v>
          </cell>
        </row>
        <row r="3456">
          <cell r="I3456" t="str">
            <v>1407</v>
          </cell>
          <cell r="J3456" t="str">
            <v xml:space="preserve">Printing </v>
          </cell>
        </row>
        <row r="3457">
          <cell r="I3457" t="str">
            <v>1413</v>
          </cell>
          <cell r="J3457" t="str">
            <v>Rental</v>
          </cell>
        </row>
        <row r="3458">
          <cell r="I3458" t="str">
            <v>1413</v>
          </cell>
          <cell r="J3458" t="str">
            <v>Rental</v>
          </cell>
        </row>
        <row r="3459">
          <cell r="I3459" t="str">
            <v>1413</v>
          </cell>
          <cell r="J3459" t="str">
            <v>Rental</v>
          </cell>
        </row>
        <row r="3460">
          <cell r="I3460" t="str">
            <v>1413</v>
          </cell>
          <cell r="J3460" t="str">
            <v>Rental</v>
          </cell>
        </row>
        <row r="3461">
          <cell r="I3461" t="str">
            <v>1413</v>
          </cell>
          <cell r="J3461" t="str">
            <v>Rental</v>
          </cell>
        </row>
        <row r="3462">
          <cell r="I3462" t="str">
            <v>1413</v>
          </cell>
          <cell r="J3462" t="str">
            <v>Rental</v>
          </cell>
        </row>
        <row r="3463">
          <cell r="I3463" t="str">
            <v>1418</v>
          </cell>
          <cell r="J3463" t="str">
            <v xml:space="preserve">Training &amp; Conferences </v>
          </cell>
        </row>
        <row r="3464">
          <cell r="I3464" t="str">
            <v>1418</v>
          </cell>
          <cell r="J3464" t="str">
            <v xml:space="preserve">Training &amp; Conferences </v>
          </cell>
        </row>
        <row r="3465">
          <cell r="I3465" t="str">
            <v>1418</v>
          </cell>
          <cell r="J3465" t="str">
            <v xml:space="preserve">Training &amp; Conferences </v>
          </cell>
        </row>
        <row r="3466">
          <cell r="I3466" t="str">
            <v>1418</v>
          </cell>
          <cell r="J3466" t="str">
            <v xml:space="preserve">Training &amp; Conferences </v>
          </cell>
        </row>
        <row r="3467">
          <cell r="I3467" t="str">
            <v>1422</v>
          </cell>
          <cell r="J3467" t="str">
            <v>Hospitality</v>
          </cell>
        </row>
        <row r="3468">
          <cell r="I3468" t="str">
            <v>1469</v>
          </cell>
          <cell r="J3468" t="str">
            <v>Contract Service</v>
          </cell>
        </row>
        <row r="3469">
          <cell r="I3469" t="str">
            <v>1471</v>
          </cell>
          <cell r="J3469" t="str">
            <v>Meeting Fees</v>
          </cell>
        </row>
        <row r="3470">
          <cell r="I3470" t="str">
            <v>1480</v>
          </cell>
          <cell r="J3470" t="str">
            <v>Consultants &amp; Technical Assistants Professional Fees</v>
          </cell>
        </row>
        <row r="3471">
          <cell r="I3471" t="str">
            <v>1499</v>
          </cell>
          <cell r="J3471" t="str">
            <v>Security Services (Delete)</v>
          </cell>
        </row>
        <row r="3472">
          <cell r="I3472" t="str">
            <v>2003</v>
          </cell>
          <cell r="J3472" t="str">
            <v>New Office Equipment</v>
          </cell>
        </row>
        <row r="3473">
          <cell r="I3473" t="str">
            <v>1201</v>
          </cell>
          <cell r="J3473" t="str">
            <v>Domestic Travel</v>
          </cell>
        </row>
        <row r="3474">
          <cell r="I3474" t="str">
            <v>1001</v>
          </cell>
          <cell r="J3474" t="str">
            <v>Salaries</v>
          </cell>
        </row>
        <row r="3475">
          <cell r="I3475" t="str">
            <v>1005</v>
          </cell>
          <cell r="J3475" t="str">
            <v>Government Contribution  to Retirement Fund</v>
          </cell>
        </row>
        <row r="3476">
          <cell r="I3476" t="str">
            <v>1030</v>
          </cell>
          <cell r="J3476" t="str">
            <v>CEO/Minister Benefits</v>
          </cell>
        </row>
        <row r="3477">
          <cell r="I3477" t="str">
            <v>1201</v>
          </cell>
          <cell r="J3477" t="str">
            <v>Domestic Travel</v>
          </cell>
        </row>
        <row r="3478">
          <cell r="I3478" t="str">
            <v>1202</v>
          </cell>
          <cell r="J3478" t="str">
            <v>Overseas Travel</v>
          </cell>
        </row>
        <row r="3479">
          <cell r="I3479" t="str">
            <v>1309</v>
          </cell>
          <cell r="J3479" t="str">
            <v>Maintenance of Vehicles</v>
          </cell>
        </row>
        <row r="3480">
          <cell r="I3480" t="str">
            <v>1406</v>
          </cell>
          <cell r="J3480" t="str">
            <v>Office Supplies</v>
          </cell>
        </row>
        <row r="3481">
          <cell r="I3481" t="str">
            <v>1408</v>
          </cell>
          <cell r="J3481" t="str">
            <v>Uniforms</v>
          </cell>
        </row>
        <row r="3482">
          <cell r="I3482" t="str">
            <v>1001</v>
          </cell>
          <cell r="J3482" t="str">
            <v>Salaries</v>
          </cell>
        </row>
        <row r="3483">
          <cell r="I3483" t="str">
            <v>1002</v>
          </cell>
          <cell r="J3483" t="str">
            <v>Overtime</v>
          </cell>
        </row>
        <row r="3484">
          <cell r="I3484" t="str">
            <v>1005</v>
          </cell>
          <cell r="J3484" t="str">
            <v>Government Contribution  to Retirement Fund</v>
          </cell>
        </row>
        <row r="3485">
          <cell r="I3485" t="str">
            <v>1026</v>
          </cell>
          <cell r="J3485" t="str">
            <v>Acting Allowance</v>
          </cell>
        </row>
        <row r="3486">
          <cell r="I3486" t="str">
            <v>1201</v>
          </cell>
          <cell r="J3486" t="str">
            <v>Domestic Travel</v>
          </cell>
        </row>
        <row r="3487">
          <cell r="I3487" t="str">
            <v>1203</v>
          </cell>
          <cell r="J3487" t="str">
            <v>Telecommunication Charge</v>
          </cell>
        </row>
        <row r="3488">
          <cell r="I3488" t="str">
            <v>1204</v>
          </cell>
          <cell r="J3488" t="str">
            <v>Postal Charges</v>
          </cell>
        </row>
        <row r="3489">
          <cell r="I3489" t="str">
            <v>1205</v>
          </cell>
          <cell r="J3489" t="str">
            <v>Broadcasting</v>
          </cell>
        </row>
        <row r="3490">
          <cell r="I3490" t="str">
            <v>1206</v>
          </cell>
          <cell r="J3490" t="str">
            <v>Advertising &amp; Publicity</v>
          </cell>
        </row>
        <row r="3491">
          <cell r="I3491" t="str">
            <v>1210</v>
          </cell>
          <cell r="J3491" t="str">
            <v>Email &amp; Internet</v>
          </cell>
        </row>
        <row r="3492">
          <cell r="I3492" t="str">
            <v>1301</v>
          </cell>
          <cell r="J3492" t="str">
            <v>Fuel</v>
          </cell>
        </row>
        <row r="3493">
          <cell r="I3493" t="str">
            <v>1302</v>
          </cell>
          <cell r="J3493" t="str">
            <v>Freight</v>
          </cell>
        </row>
        <row r="3494">
          <cell r="I3494" t="str">
            <v>1304</v>
          </cell>
          <cell r="J3494" t="str">
            <v>Maintenance of Computer System</v>
          </cell>
        </row>
        <row r="3495">
          <cell r="I3495" t="str">
            <v>1308</v>
          </cell>
          <cell r="J3495" t="str">
            <v>Maintenance of Office Equipment</v>
          </cell>
        </row>
        <row r="3496">
          <cell r="I3496" t="str">
            <v>1309</v>
          </cell>
          <cell r="J3496" t="str">
            <v>Maintenance of Vehicles</v>
          </cell>
        </row>
        <row r="3497">
          <cell r="I3497" t="str">
            <v>1310</v>
          </cell>
          <cell r="J3497" t="str">
            <v>Maintenance of Specialised Equipment</v>
          </cell>
        </row>
        <row r="3498">
          <cell r="I3498" t="str">
            <v>1402</v>
          </cell>
          <cell r="J3498" t="str">
            <v>Electricity</v>
          </cell>
        </row>
        <row r="3499">
          <cell r="I3499" t="str">
            <v>1405</v>
          </cell>
          <cell r="J3499" t="str">
            <v>Water</v>
          </cell>
        </row>
        <row r="3500">
          <cell r="I3500" t="str">
            <v>1406</v>
          </cell>
          <cell r="J3500" t="str">
            <v>Office Supplies</v>
          </cell>
        </row>
        <row r="3501">
          <cell r="I3501" t="str">
            <v>1407</v>
          </cell>
          <cell r="J3501" t="str">
            <v xml:space="preserve">Printing </v>
          </cell>
        </row>
        <row r="3502">
          <cell r="I3502" t="str">
            <v>1408</v>
          </cell>
          <cell r="J3502" t="str">
            <v>Uniforms</v>
          </cell>
        </row>
        <row r="3503">
          <cell r="I3503" t="str">
            <v>1413</v>
          </cell>
          <cell r="J3503" t="str">
            <v>Rental</v>
          </cell>
        </row>
        <row r="3504">
          <cell r="I3504" t="str">
            <v>1416</v>
          </cell>
          <cell r="J3504" t="str">
            <v>Rations &amp; Diets</v>
          </cell>
        </row>
        <row r="3505">
          <cell r="I3505" t="str">
            <v>1418</v>
          </cell>
          <cell r="J3505" t="str">
            <v xml:space="preserve">Training &amp; Conferences </v>
          </cell>
        </row>
        <row r="3506">
          <cell r="I3506" t="str">
            <v>1422</v>
          </cell>
          <cell r="J3506" t="str">
            <v>Hospitality</v>
          </cell>
        </row>
        <row r="3507">
          <cell r="I3507" t="str">
            <v>1435</v>
          </cell>
          <cell r="J3507" t="str">
            <v>Licences</v>
          </cell>
        </row>
        <row r="3508">
          <cell r="I3508" t="str">
            <v>1471</v>
          </cell>
          <cell r="J3508" t="str">
            <v>Meeting Fees</v>
          </cell>
        </row>
        <row r="3509">
          <cell r="I3509" t="str">
            <v>2000</v>
          </cell>
          <cell r="J3509" t="str">
            <v>New Building</v>
          </cell>
        </row>
        <row r="3510">
          <cell r="I3510" t="str">
            <v>2001</v>
          </cell>
          <cell r="J3510" t="str">
            <v>Renovations</v>
          </cell>
        </row>
        <row r="3511">
          <cell r="I3511" t="str">
            <v>2003</v>
          </cell>
          <cell r="J3511" t="str">
            <v>New Office Equipment</v>
          </cell>
        </row>
        <row r="3512">
          <cell r="I3512" t="str">
            <v>2004</v>
          </cell>
          <cell r="J3512" t="str">
            <v>New Computers</v>
          </cell>
        </row>
        <row r="3513">
          <cell r="I3513" t="str">
            <v>2008</v>
          </cell>
          <cell r="J3513" t="str">
            <v>Other plant and equipment</v>
          </cell>
        </row>
        <row r="3514">
          <cell r="I3514" t="str">
            <v>2011</v>
          </cell>
          <cell r="J3514" t="str">
            <v>Technical Equipment</v>
          </cell>
        </row>
        <row r="3515">
          <cell r="I3515" t="str">
            <v>1001</v>
          </cell>
          <cell r="J3515" t="str">
            <v>Salaries</v>
          </cell>
        </row>
        <row r="3516">
          <cell r="I3516" t="str">
            <v>1005</v>
          </cell>
          <cell r="J3516" t="str">
            <v>Government Contribution  to Retirement Fund</v>
          </cell>
        </row>
        <row r="3517">
          <cell r="I3517" t="str">
            <v>1416</v>
          </cell>
          <cell r="J3517" t="str">
            <v>Rations &amp; Diets</v>
          </cell>
        </row>
        <row r="3518">
          <cell r="I3518" t="str">
            <v>1418</v>
          </cell>
          <cell r="J3518" t="str">
            <v xml:space="preserve">Training &amp; Conferences </v>
          </cell>
        </row>
        <row r="3519">
          <cell r="I3519" t="str">
            <v>1001</v>
          </cell>
          <cell r="J3519" t="str">
            <v>Salaries</v>
          </cell>
        </row>
        <row r="3520">
          <cell r="I3520" t="str">
            <v>1005</v>
          </cell>
          <cell r="J3520" t="str">
            <v>Government Contribution  to Retirement Fund</v>
          </cell>
        </row>
        <row r="3521">
          <cell r="I3521" t="str">
            <v>1201</v>
          </cell>
          <cell r="J3521" t="str">
            <v>Domestic Travel</v>
          </cell>
        </row>
        <row r="3522">
          <cell r="I3522" t="str">
            <v>1404</v>
          </cell>
          <cell r="J3522" t="str">
            <v>LPG Supplies</v>
          </cell>
        </row>
        <row r="3523">
          <cell r="I3523" t="str">
            <v>1001</v>
          </cell>
          <cell r="J3523" t="str">
            <v>Salaries</v>
          </cell>
        </row>
        <row r="3524">
          <cell r="I3524" t="str">
            <v>1005</v>
          </cell>
          <cell r="J3524" t="str">
            <v>Government Contribution  to Retirement Fund</v>
          </cell>
        </row>
        <row r="3525">
          <cell r="I3525" t="str">
            <v>1309</v>
          </cell>
          <cell r="J3525" t="str">
            <v>Maintenance of Vehicles</v>
          </cell>
        </row>
        <row r="3526">
          <cell r="I3526" t="str">
            <v>1319</v>
          </cell>
          <cell r="J3526" t="str">
            <v>Farm &amp; Agricultural Expenses (Delete)</v>
          </cell>
        </row>
        <row r="3527">
          <cell r="I3527" t="str">
            <v>1333</v>
          </cell>
          <cell r="J3527" t="str">
            <v>Land Compensation</v>
          </cell>
        </row>
        <row r="3528">
          <cell r="I3528" t="str">
            <v>1447</v>
          </cell>
          <cell r="J3528" t="str">
            <v>Farming Supplies</v>
          </cell>
        </row>
        <row r="3529">
          <cell r="I3529" t="str">
            <v>1459</v>
          </cell>
          <cell r="J3529" t="str">
            <v>Agricultural Supplies</v>
          </cell>
        </row>
        <row r="3530">
          <cell r="I3530" t="str">
            <v>2002</v>
          </cell>
          <cell r="J3530" t="str">
            <v>New Machinery</v>
          </cell>
        </row>
        <row r="3531">
          <cell r="I3531" t="str">
            <v>2021</v>
          </cell>
          <cell r="J3531" t="str">
            <v>Farming Equipments</v>
          </cell>
        </row>
        <row r="3532">
          <cell r="I3532" t="str">
            <v>1001</v>
          </cell>
          <cell r="J3532" t="str">
            <v>Salaries</v>
          </cell>
        </row>
        <row r="3533">
          <cell r="I3533" t="str">
            <v>1005</v>
          </cell>
          <cell r="J3533" t="str">
            <v>Government Contribution  to Retirement Fund</v>
          </cell>
        </row>
        <row r="3534">
          <cell r="I3534" t="str">
            <v>1303</v>
          </cell>
          <cell r="J3534" t="str">
            <v>Hire of Heavy Machinery</v>
          </cell>
        </row>
        <row r="3535">
          <cell r="I3535" t="str">
            <v>1318</v>
          </cell>
          <cell r="J3535" t="str">
            <v>Maintenance of Buildings &amp; Compounds</v>
          </cell>
        </row>
        <row r="3536">
          <cell r="I3536" t="str">
            <v>1319</v>
          </cell>
          <cell r="J3536" t="str">
            <v>Farm &amp; Agricultural Expenses (Delete)</v>
          </cell>
        </row>
        <row r="3537">
          <cell r="I3537" t="str">
            <v>1319</v>
          </cell>
          <cell r="J3537" t="str">
            <v>Farm &amp; Agricultural Expenses (Delete)</v>
          </cell>
        </row>
        <row r="3538">
          <cell r="I3538" t="str">
            <v>1447</v>
          </cell>
          <cell r="J3538" t="str">
            <v>Farming Supplies</v>
          </cell>
        </row>
        <row r="3539">
          <cell r="I3539" t="str">
            <v>1459</v>
          </cell>
          <cell r="J3539" t="str">
            <v>Agricultural Supplies</v>
          </cell>
        </row>
        <row r="3540">
          <cell r="I3540" t="str">
            <v>2021</v>
          </cell>
          <cell r="J3540" t="str">
            <v>Farming Equipments</v>
          </cell>
        </row>
        <row r="3541">
          <cell r="I3541" t="str">
            <v>1001</v>
          </cell>
          <cell r="J3541" t="str">
            <v>Salaries</v>
          </cell>
        </row>
        <row r="3542">
          <cell r="I3542" t="str">
            <v>1005</v>
          </cell>
          <cell r="J3542" t="str">
            <v>Government Contribution  to Retirement Fund</v>
          </cell>
        </row>
        <row r="3543">
          <cell r="I3543" t="str">
            <v>1312</v>
          </cell>
          <cell r="J3543" t="str">
            <v>Maintenance of Vessels &amp; Aircrafts</v>
          </cell>
        </row>
        <row r="3544">
          <cell r="I3544" t="str">
            <v>1001</v>
          </cell>
          <cell r="J3544" t="str">
            <v>Salaries</v>
          </cell>
        </row>
        <row r="3545">
          <cell r="I3545" t="str">
            <v>1005</v>
          </cell>
          <cell r="J3545" t="str">
            <v>Government Contribution  to Retirement Fund</v>
          </cell>
        </row>
        <row r="3546">
          <cell r="I3546" t="str">
            <v>1001</v>
          </cell>
          <cell r="J3546" t="str">
            <v>Salaries</v>
          </cell>
        </row>
        <row r="3547">
          <cell r="I3547" t="str">
            <v>1001</v>
          </cell>
          <cell r="J3547" t="str">
            <v>Salaries</v>
          </cell>
        </row>
        <row r="3548">
          <cell r="I3548" t="str">
            <v>1001</v>
          </cell>
          <cell r="J3548" t="str">
            <v>Salaries</v>
          </cell>
        </row>
        <row r="3549">
          <cell r="I3549" t="str">
            <v>1001</v>
          </cell>
          <cell r="J3549" t="str">
            <v>Salaries</v>
          </cell>
        </row>
        <row r="3550">
          <cell r="I3550" t="str">
            <v>1005</v>
          </cell>
          <cell r="J3550" t="str">
            <v>Government Contribution  to Retirement Fund</v>
          </cell>
        </row>
        <row r="3551">
          <cell r="I3551" t="str">
            <v>1005</v>
          </cell>
          <cell r="J3551" t="str">
            <v>Government Contribution  to Retirement Fund</v>
          </cell>
        </row>
        <row r="3552">
          <cell r="I3552" t="str">
            <v>1005</v>
          </cell>
          <cell r="J3552" t="str">
            <v>Government Contribution  to Retirement Fund</v>
          </cell>
        </row>
        <row r="3553">
          <cell r="I3553" t="str">
            <v>1005</v>
          </cell>
          <cell r="J3553" t="str">
            <v>Government Contribution  to Retirement Fund</v>
          </cell>
        </row>
        <row r="3554">
          <cell r="I3554" t="str">
            <v>1201</v>
          </cell>
          <cell r="J3554" t="str">
            <v>Domestic Travel</v>
          </cell>
        </row>
        <row r="3555">
          <cell r="I3555" t="str">
            <v>1201</v>
          </cell>
          <cell r="J3555" t="str">
            <v>Domestic Travel</v>
          </cell>
        </row>
        <row r="3556">
          <cell r="I3556" t="str">
            <v>1201</v>
          </cell>
          <cell r="J3556" t="str">
            <v>Domestic Travel</v>
          </cell>
        </row>
        <row r="3557">
          <cell r="I3557" t="str">
            <v>1203</v>
          </cell>
          <cell r="J3557" t="str">
            <v>Telecommunication Charge</v>
          </cell>
        </row>
        <row r="3558">
          <cell r="I3558" t="str">
            <v>1203</v>
          </cell>
          <cell r="J3558" t="str">
            <v>Telecommunication Charge</v>
          </cell>
        </row>
        <row r="3559">
          <cell r="I3559" t="str">
            <v>1301</v>
          </cell>
          <cell r="J3559" t="str">
            <v>Fuel</v>
          </cell>
        </row>
        <row r="3560">
          <cell r="I3560" t="str">
            <v>1301</v>
          </cell>
          <cell r="J3560" t="str">
            <v>Fuel</v>
          </cell>
        </row>
        <row r="3561">
          <cell r="I3561" t="str">
            <v>1301</v>
          </cell>
          <cell r="J3561" t="str">
            <v>Fuel</v>
          </cell>
        </row>
        <row r="3562">
          <cell r="I3562" t="str">
            <v>1303</v>
          </cell>
          <cell r="J3562" t="str">
            <v>Hire of Heavy Machinery</v>
          </cell>
        </row>
        <row r="3563">
          <cell r="I3563" t="str">
            <v>1303</v>
          </cell>
          <cell r="J3563" t="str">
            <v>Hire of Heavy Machinery</v>
          </cell>
        </row>
        <row r="3564">
          <cell r="I3564" t="str">
            <v>1309</v>
          </cell>
          <cell r="J3564" t="str">
            <v>Maintenance of Vehicles</v>
          </cell>
        </row>
        <row r="3565">
          <cell r="I3565" t="str">
            <v>1309</v>
          </cell>
          <cell r="J3565" t="str">
            <v>Maintenance of Vehicles</v>
          </cell>
        </row>
        <row r="3566">
          <cell r="I3566" t="str">
            <v>1309</v>
          </cell>
          <cell r="J3566" t="str">
            <v>Maintenance of Vehicles</v>
          </cell>
        </row>
        <row r="3567">
          <cell r="I3567" t="str">
            <v>1309</v>
          </cell>
          <cell r="J3567" t="str">
            <v>Maintenance of Vehicles</v>
          </cell>
        </row>
        <row r="3568">
          <cell r="I3568" t="str">
            <v>1318</v>
          </cell>
          <cell r="J3568" t="str">
            <v>Maintenance of Buildings &amp; Compounds</v>
          </cell>
        </row>
        <row r="3569">
          <cell r="I3569" t="str">
            <v>1318</v>
          </cell>
          <cell r="J3569" t="str">
            <v>Maintenance of Buildings &amp; Compounds</v>
          </cell>
        </row>
        <row r="3570">
          <cell r="I3570" t="str">
            <v>1318</v>
          </cell>
          <cell r="J3570" t="str">
            <v>Maintenance of Buildings &amp; Compounds</v>
          </cell>
        </row>
        <row r="3571">
          <cell r="I3571" t="str">
            <v>1318</v>
          </cell>
          <cell r="J3571" t="str">
            <v>Maintenance of Buildings &amp; Compounds</v>
          </cell>
        </row>
        <row r="3572">
          <cell r="I3572" t="str">
            <v>1319</v>
          </cell>
          <cell r="J3572" t="str">
            <v>Farm &amp; Agricultural Expenses (Delete)</v>
          </cell>
        </row>
        <row r="3573">
          <cell r="I3573" t="str">
            <v>1319</v>
          </cell>
          <cell r="J3573" t="str">
            <v>Farm &amp; Agricultural Expenses (Delete)</v>
          </cell>
        </row>
        <row r="3574">
          <cell r="I3574" t="str">
            <v>1319</v>
          </cell>
          <cell r="J3574" t="str">
            <v>Farm &amp; Agricultural Expenses (Delete)</v>
          </cell>
        </row>
        <row r="3575">
          <cell r="I3575" t="str">
            <v>1402</v>
          </cell>
          <cell r="J3575" t="str">
            <v>Electricity</v>
          </cell>
        </row>
        <row r="3576">
          <cell r="I3576" t="str">
            <v>1402</v>
          </cell>
          <cell r="J3576" t="str">
            <v>Electricity</v>
          </cell>
        </row>
        <row r="3577">
          <cell r="I3577" t="str">
            <v>1402</v>
          </cell>
          <cell r="J3577" t="str">
            <v>Electricity</v>
          </cell>
        </row>
        <row r="3578">
          <cell r="I3578" t="str">
            <v>1405</v>
          </cell>
          <cell r="J3578" t="str">
            <v>Water</v>
          </cell>
        </row>
        <row r="3579">
          <cell r="I3579" t="str">
            <v>1405</v>
          </cell>
          <cell r="J3579" t="str">
            <v>Water</v>
          </cell>
        </row>
        <row r="3580">
          <cell r="I3580" t="str">
            <v>1405</v>
          </cell>
          <cell r="J3580" t="str">
            <v>Water</v>
          </cell>
        </row>
        <row r="3581">
          <cell r="I3581" t="str">
            <v>1406</v>
          </cell>
          <cell r="J3581" t="str">
            <v>Office Supplies</v>
          </cell>
        </row>
        <row r="3582">
          <cell r="I3582" t="str">
            <v>1406</v>
          </cell>
          <cell r="J3582" t="str">
            <v>Office Supplies</v>
          </cell>
        </row>
        <row r="3583">
          <cell r="I3583" t="str">
            <v>1406</v>
          </cell>
          <cell r="J3583" t="str">
            <v>Office Supplies</v>
          </cell>
        </row>
        <row r="3584">
          <cell r="I3584" t="str">
            <v>1408</v>
          </cell>
          <cell r="J3584" t="str">
            <v>Uniforms</v>
          </cell>
        </row>
        <row r="3585">
          <cell r="I3585" t="str">
            <v>1416</v>
          </cell>
          <cell r="J3585" t="str">
            <v>Rations &amp; Diets</v>
          </cell>
        </row>
        <row r="3586">
          <cell r="I3586" t="str">
            <v>1416</v>
          </cell>
          <cell r="J3586" t="str">
            <v>Rations &amp; Diets</v>
          </cell>
        </row>
        <row r="3587">
          <cell r="I3587" t="str">
            <v>1416</v>
          </cell>
          <cell r="J3587" t="str">
            <v>Rations &amp; Diets</v>
          </cell>
        </row>
        <row r="3588">
          <cell r="I3588" t="str">
            <v>1416</v>
          </cell>
          <cell r="J3588" t="str">
            <v>Rations &amp; Diets</v>
          </cell>
        </row>
        <row r="3589">
          <cell r="I3589" t="str">
            <v>1416</v>
          </cell>
          <cell r="J3589" t="str">
            <v>Rations &amp; Diets</v>
          </cell>
        </row>
        <row r="3590">
          <cell r="I3590" t="str">
            <v>1418</v>
          </cell>
          <cell r="J3590" t="str">
            <v xml:space="preserve">Training &amp; Conferences </v>
          </cell>
        </row>
        <row r="3591">
          <cell r="I3591" t="str">
            <v>1441</v>
          </cell>
          <cell r="J3591" t="str">
            <v>Medical Supplies</v>
          </cell>
        </row>
        <row r="3592">
          <cell r="I3592" t="str">
            <v>1447</v>
          </cell>
          <cell r="J3592" t="str">
            <v>Farming Supplies</v>
          </cell>
        </row>
        <row r="3593">
          <cell r="I3593" t="str">
            <v>1447</v>
          </cell>
          <cell r="J3593" t="str">
            <v>Farming Supplies</v>
          </cell>
        </row>
        <row r="3594">
          <cell r="I3594" t="str">
            <v>1447</v>
          </cell>
          <cell r="J3594" t="str">
            <v>Farming Supplies</v>
          </cell>
        </row>
        <row r="3595">
          <cell r="I3595" t="str">
            <v>1459</v>
          </cell>
          <cell r="J3595" t="str">
            <v>Agricultural Supplies</v>
          </cell>
        </row>
        <row r="3596">
          <cell r="I3596" t="str">
            <v>1459</v>
          </cell>
          <cell r="J3596" t="str">
            <v>Agricultural Supplies</v>
          </cell>
        </row>
        <row r="3597">
          <cell r="I3597" t="str">
            <v>1459</v>
          </cell>
          <cell r="J3597" t="str">
            <v>Agricultural Supplies</v>
          </cell>
        </row>
        <row r="3598">
          <cell r="I3598" t="str">
            <v>2021</v>
          </cell>
          <cell r="J3598" t="str">
            <v>Farming Equipments</v>
          </cell>
        </row>
        <row r="3599">
          <cell r="I3599" t="str">
            <v>2021</v>
          </cell>
          <cell r="J3599" t="str">
            <v>Farming Equipments</v>
          </cell>
        </row>
        <row r="3600">
          <cell r="I3600" t="str">
            <v>2021</v>
          </cell>
          <cell r="J3600" t="str">
            <v>Farming Equipments</v>
          </cell>
        </row>
        <row r="3601">
          <cell r="I3601" t="str">
            <v>1458</v>
          </cell>
          <cell r="J3601" t="str">
            <v>Prison Supplies</v>
          </cell>
        </row>
        <row r="3602">
          <cell r="I3602" t="str">
            <v>1458</v>
          </cell>
          <cell r="J3602" t="str">
            <v>Prison Supplies</v>
          </cell>
        </row>
        <row r="3603">
          <cell r="I3603" t="str">
            <v>1458</v>
          </cell>
          <cell r="J3603" t="str">
            <v>Prison Supplies</v>
          </cell>
        </row>
        <row r="3604">
          <cell r="I3604" t="str">
            <v>1458</v>
          </cell>
          <cell r="J3604" t="str">
            <v>Prison Supplies</v>
          </cell>
        </row>
        <row r="3605">
          <cell r="I3605" t="str">
            <v>2000</v>
          </cell>
          <cell r="J3605" t="str">
            <v>New Building</v>
          </cell>
        </row>
        <row r="3606">
          <cell r="I3606" t="str">
            <v>2005</v>
          </cell>
          <cell r="J3606" t="str">
            <v>New Vehicles</v>
          </cell>
        </row>
        <row r="3607">
          <cell r="I3607" t="str">
            <v>2006</v>
          </cell>
          <cell r="J3607" t="str">
            <v>New Boat/Ships</v>
          </cell>
        </row>
        <row r="3608">
          <cell r="I3608" t="str">
            <v>2011</v>
          </cell>
          <cell r="J3608" t="str">
            <v>Technical Equipment</v>
          </cell>
        </row>
        <row r="3609">
          <cell r="I3609" t="str">
            <v>2020</v>
          </cell>
          <cell r="J3609" t="str">
            <v>Biological Assets</v>
          </cell>
        </row>
        <row r="3610">
          <cell r="I3610" t="str">
            <v>1001</v>
          </cell>
          <cell r="J3610" t="str">
            <v>Salaries</v>
          </cell>
        </row>
        <row r="3611">
          <cell r="I3611" t="str">
            <v>1005</v>
          </cell>
          <cell r="J3611" t="str">
            <v>Government Contribution  to Retirement Fund</v>
          </cell>
        </row>
        <row r="3612">
          <cell r="I3612" t="str">
            <v>1318</v>
          </cell>
          <cell r="J3612" t="str">
            <v>Maintenance of Buildings &amp; Compounds</v>
          </cell>
        </row>
        <row r="3613">
          <cell r="I3613" t="str">
            <v>1001</v>
          </cell>
          <cell r="J3613" t="str">
            <v>Salaries</v>
          </cell>
        </row>
        <row r="3614">
          <cell r="I3614" t="str">
            <v>1005</v>
          </cell>
          <cell r="J3614" t="str">
            <v>Government Contribution  to Retirement Fund</v>
          </cell>
        </row>
        <row r="3615">
          <cell r="I3615" t="str">
            <v>1201</v>
          </cell>
          <cell r="J3615" t="str">
            <v>Domestic Travel</v>
          </cell>
        </row>
        <row r="3616">
          <cell r="I3616" t="str">
            <v>1309</v>
          </cell>
          <cell r="J3616" t="str">
            <v>Maintenance of Vehicles</v>
          </cell>
        </row>
        <row r="3617">
          <cell r="I3617" t="str">
            <v>1312</v>
          </cell>
          <cell r="J3617" t="str">
            <v>Maintenance of Vessels &amp; Aircrafts</v>
          </cell>
        </row>
        <row r="3618">
          <cell r="I3618" t="str">
            <v>1001</v>
          </cell>
          <cell r="J3618" t="str">
            <v>Salaries</v>
          </cell>
        </row>
        <row r="3619">
          <cell r="I3619" t="str">
            <v>1005</v>
          </cell>
          <cell r="J3619" t="str">
            <v>Government Contribution  to Retirement Fund</v>
          </cell>
        </row>
        <row r="3620">
          <cell r="I3620" t="str">
            <v>1001</v>
          </cell>
          <cell r="J3620" t="str">
            <v>Salaries</v>
          </cell>
        </row>
        <row r="3621">
          <cell r="I3621" t="str">
            <v>1005</v>
          </cell>
          <cell r="J3621" t="str">
            <v>Government Contribution  to Retirement Fund</v>
          </cell>
        </row>
        <row r="3622">
          <cell r="I3622" t="str">
            <v>2002</v>
          </cell>
          <cell r="J3622" t="str">
            <v>New Machinery</v>
          </cell>
        </row>
        <row r="3623">
          <cell r="I3623" t="str">
            <v>1001</v>
          </cell>
          <cell r="J3623" t="str">
            <v>Salaries</v>
          </cell>
        </row>
        <row r="3624">
          <cell r="I3624" t="str">
            <v>1005</v>
          </cell>
          <cell r="J3624" t="str">
            <v>Government Contribution  to Retirement Fund</v>
          </cell>
        </row>
        <row r="3625">
          <cell r="I3625" t="str">
            <v>1201</v>
          </cell>
          <cell r="J3625" t="str">
            <v>Domestic Travel</v>
          </cell>
        </row>
        <row r="3626">
          <cell r="I3626" t="str">
            <v>1318</v>
          </cell>
          <cell r="J3626" t="str">
            <v>Maintenance of Buildings &amp; Compounds</v>
          </cell>
        </row>
        <row r="3627">
          <cell r="I3627" t="str">
            <v>1327</v>
          </cell>
          <cell r="J3627" t="str">
            <v>Maintenance of Roads</v>
          </cell>
        </row>
        <row r="3628">
          <cell r="I3628" t="str">
            <v>1001</v>
          </cell>
          <cell r="J3628" t="str">
            <v>Salaries</v>
          </cell>
        </row>
        <row r="3629">
          <cell r="I3629" t="str">
            <v>1002</v>
          </cell>
          <cell r="J3629" t="str">
            <v>Overtime</v>
          </cell>
        </row>
        <row r="3630">
          <cell r="I3630" t="str">
            <v>1005</v>
          </cell>
          <cell r="J3630" t="str">
            <v>Government Contribution  to Retirement Fund</v>
          </cell>
        </row>
        <row r="3631">
          <cell r="I3631" t="str">
            <v>1026</v>
          </cell>
          <cell r="J3631" t="str">
            <v>Acting Allowance</v>
          </cell>
        </row>
        <row r="3632">
          <cell r="I3632" t="str">
            <v>1030</v>
          </cell>
          <cell r="J3632" t="str">
            <v>CEO/Minister Benefits</v>
          </cell>
        </row>
        <row r="3633">
          <cell r="I3633" t="str">
            <v>1101</v>
          </cell>
          <cell r="J3633" t="str">
            <v>Wages</v>
          </cell>
        </row>
        <row r="3634">
          <cell r="I3634" t="str">
            <v>1201</v>
          </cell>
          <cell r="J3634" t="str">
            <v>Domestic Travel</v>
          </cell>
        </row>
        <row r="3635">
          <cell r="I3635" t="str">
            <v>1202</v>
          </cell>
          <cell r="J3635" t="str">
            <v>Overseas Travel</v>
          </cell>
        </row>
        <row r="3636">
          <cell r="I3636" t="str">
            <v>1203</v>
          </cell>
          <cell r="J3636" t="str">
            <v>Telecommunication Charge</v>
          </cell>
        </row>
        <row r="3637">
          <cell r="I3637" t="str">
            <v>1204</v>
          </cell>
          <cell r="J3637" t="str">
            <v>Postal Charges</v>
          </cell>
        </row>
        <row r="3638">
          <cell r="I3638" t="str">
            <v>1205</v>
          </cell>
          <cell r="J3638" t="str">
            <v>Broadcasting</v>
          </cell>
        </row>
        <row r="3639">
          <cell r="I3639" t="str">
            <v>1206</v>
          </cell>
          <cell r="J3639" t="str">
            <v>Advertising &amp; Publicity</v>
          </cell>
        </row>
        <row r="3640">
          <cell r="I3640" t="str">
            <v>1301</v>
          </cell>
          <cell r="J3640" t="str">
            <v>Fuel</v>
          </cell>
        </row>
        <row r="3641">
          <cell r="I3641" t="str">
            <v>1308</v>
          </cell>
          <cell r="J3641" t="str">
            <v>Maintenance of Office Equipment</v>
          </cell>
        </row>
        <row r="3642">
          <cell r="I3642" t="str">
            <v>1309</v>
          </cell>
          <cell r="J3642" t="str">
            <v>Maintenance of Vehicles</v>
          </cell>
        </row>
        <row r="3643">
          <cell r="I3643" t="str">
            <v>1318</v>
          </cell>
          <cell r="J3643" t="str">
            <v>Maintenance of Buildings &amp; Compounds</v>
          </cell>
        </row>
        <row r="3644">
          <cell r="I3644" t="str">
            <v>1402</v>
          </cell>
          <cell r="J3644" t="str">
            <v>Electricity</v>
          </cell>
        </row>
        <row r="3645">
          <cell r="I3645" t="str">
            <v>1405</v>
          </cell>
          <cell r="J3645" t="str">
            <v>Water</v>
          </cell>
        </row>
        <row r="3646">
          <cell r="I3646" t="str">
            <v>1406</v>
          </cell>
          <cell r="J3646" t="str">
            <v>Office Supplies</v>
          </cell>
        </row>
        <row r="3647">
          <cell r="I3647" t="str">
            <v>1407</v>
          </cell>
          <cell r="J3647" t="str">
            <v xml:space="preserve">Printing </v>
          </cell>
        </row>
        <row r="3648">
          <cell r="I3648" t="str">
            <v>1408</v>
          </cell>
          <cell r="J3648" t="str">
            <v>Uniforms</v>
          </cell>
        </row>
        <row r="3649">
          <cell r="I3649" t="str">
            <v>1411</v>
          </cell>
          <cell r="J3649" t="str">
            <v>Subscription</v>
          </cell>
        </row>
        <row r="3650">
          <cell r="I3650" t="str">
            <v>1413</v>
          </cell>
          <cell r="J3650" t="str">
            <v>Rental</v>
          </cell>
        </row>
        <row r="3651">
          <cell r="I3651" t="str">
            <v>1418</v>
          </cell>
          <cell r="J3651" t="str">
            <v xml:space="preserve">Training &amp; Conferences </v>
          </cell>
        </row>
        <row r="3652">
          <cell r="I3652" t="str">
            <v>1422</v>
          </cell>
          <cell r="J3652" t="str">
            <v>Hospitality</v>
          </cell>
        </row>
        <row r="3653">
          <cell r="I3653" t="str">
            <v>1450</v>
          </cell>
          <cell r="J3653" t="str">
            <v>Computer Supplies</v>
          </cell>
        </row>
        <row r="3654">
          <cell r="I3654" t="str">
            <v>1460</v>
          </cell>
          <cell r="J3654" t="str">
            <v>Government Liabilities</v>
          </cell>
        </row>
        <row r="3655">
          <cell r="I3655" t="str">
            <v>1480</v>
          </cell>
          <cell r="J3655" t="str">
            <v>Consultants &amp; Technical Assistants Professional Fees</v>
          </cell>
        </row>
        <row r="3656">
          <cell r="I3656" t="str">
            <v>2003</v>
          </cell>
          <cell r="J3656" t="str">
            <v>New Office Equipment</v>
          </cell>
        </row>
        <row r="3657">
          <cell r="I3657" t="str">
            <v>2004</v>
          </cell>
          <cell r="J3657" t="str">
            <v>New Computers</v>
          </cell>
        </row>
        <row r="3658">
          <cell r="I3658" t="str">
            <v>2005</v>
          </cell>
          <cell r="J3658" t="str">
            <v>New Vehicles</v>
          </cell>
        </row>
        <row r="3659">
          <cell r="I3659" t="str">
            <v>1001</v>
          </cell>
          <cell r="J3659" t="str">
            <v>Salaries</v>
          </cell>
        </row>
        <row r="3660">
          <cell r="I3660" t="str">
            <v>1002</v>
          </cell>
          <cell r="J3660" t="str">
            <v>Overtime</v>
          </cell>
        </row>
        <row r="3661">
          <cell r="I3661" t="str">
            <v>1005</v>
          </cell>
          <cell r="J3661" t="str">
            <v>Government Contribution  to Retirement Fund</v>
          </cell>
        </row>
        <row r="3662">
          <cell r="I3662" t="str">
            <v>1026</v>
          </cell>
          <cell r="J3662" t="str">
            <v>Acting Allowance</v>
          </cell>
        </row>
        <row r="3663">
          <cell r="I3663" t="str">
            <v>1101</v>
          </cell>
          <cell r="J3663" t="str">
            <v>Wages</v>
          </cell>
        </row>
        <row r="3664">
          <cell r="I3664" t="str">
            <v>1201</v>
          </cell>
          <cell r="J3664" t="str">
            <v>Domestic Travel</v>
          </cell>
        </row>
        <row r="3665">
          <cell r="I3665" t="str">
            <v>1202</v>
          </cell>
          <cell r="J3665" t="str">
            <v>Overseas Travel</v>
          </cell>
        </row>
        <row r="3666">
          <cell r="I3666" t="str">
            <v>1407</v>
          </cell>
          <cell r="J3666" t="str">
            <v xml:space="preserve">Printing </v>
          </cell>
        </row>
        <row r="3667">
          <cell r="I3667" t="str">
            <v>1408</v>
          </cell>
          <cell r="J3667" t="str">
            <v>Uniforms</v>
          </cell>
        </row>
        <row r="3668">
          <cell r="I3668" t="str">
            <v>1418</v>
          </cell>
          <cell r="J3668" t="str">
            <v xml:space="preserve">Training &amp; Conferences </v>
          </cell>
        </row>
        <row r="3669">
          <cell r="I3669" t="str">
            <v>1422</v>
          </cell>
          <cell r="J3669" t="str">
            <v>Hospitality</v>
          </cell>
        </row>
        <row r="3670">
          <cell r="I3670" t="str">
            <v>1450</v>
          </cell>
          <cell r="J3670" t="str">
            <v>Computer Supplies</v>
          </cell>
        </row>
        <row r="3671">
          <cell r="I3671" t="str">
            <v>2003</v>
          </cell>
          <cell r="J3671" t="str">
            <v>New Office Equipment</v>
          </cell>
        </row>
        <row r="3672">
          <cell r="I3672" t="str">
            <v>2004</v>
          </cell>
          <cell r="J3672" t="str">
            <v>New Computers</v>
          </cell>
        </row>
        <row r="3673">
          <cell r="I3673" t="str">
            <v>1001</v>
          </cell>
          <cell r="J3673" t="str">
            <v>Salaries</v>
          </cell>
        </row>
        <row r="3674">
          <cell r="I3674" t="str">
            <v>1002</v>
          </cell>
          <cell r="J3674" t="str">
            <v>Overtime</v>
          </cell>
        </row>
        <row r="3675">
          <cell r="I3675" t="str">
            <v>1005</v>
          </cell>
          <cell r="J3675" t="str">
            <v>Government Contribution  to Retirement Fund</v>
          </cell>
        </row>
        <row r="3676">
          <cell r="I3676" t="str">
            <v>1026</v>
          </cell>
          <cell r="J3676" t="str">
            <v>Acting Allowance</v>
          </cell>
        </row>
        <row r="3677">
          <cell r="I3677" t="str">
            <v>1101</v>
          </cell>
          <cell r="J3677" t="str">
            <v>Wages</v>
          </cell>
        </row>
        <row r="3678">
          <cell r="I3678" t="str">
            <v>1201</v>
          </cell>
          <cell r="J3678" t="str">
            <v>Domestic Travel</v>
          </cell>
        </row>
        <row r="3679">
          <cell r="I3679" t="str">
            <v>1202</v>
          </cell>
          <cell r="J3679" t="str">
            <v>Overseas Travel</v>
          </cell>
        </row>
        <row r="3680">
          <cell r="I3680" t="str">
            <v>1407</v>
          </cell>
          <cell r="J3680" t="str">
            <v xml:space="preserve">Printing </v>
          </cell>
        </row>
        <row r="3681">
          <cell r="I3681" t="str">
            <v>1408</v>
          </cell>
          <cell r="J3681" t="str">
            <v>Uniforms</v>
          </cell>
        </row>
        <row r="3682">
          <cell r="I3682" t="str">
            <v>1418</v>
          </cell>
          <cell r="J3682" t="str">
            <v xml:space="preserve">Training &amp; Conferences </v>
          </cell>
        </row>
        <row r="3683">
          <cell r="I3683" t="str">
            <v>1422</v>
          </cell>
          <cell r="J3683" t="str">
            <v>Hospitality</v>
          </cell>
        </row>
        <row r="3684">
          <cell r="I3684" t="str">
            <v>1450</v>
          </cell>
          <cell r="J3684" t="str">
            <v>Computer Supplies</v>
          </cell>
        </row>
        <row r="3685">
          <cell r="I3685" t="str">
            <v>2003</v>
          </cell>
          <cell r="J3685" t="str">
            <v>New Office Equipment</v>
          </cell>
        </row>
        <row r="3686">
          <cell r="I3686" t="str">
            <v>2004</v>
          </cell>
          <cell r="J3686" t="str">
            <v>New Computers</v>
          </cell>
        </row>
        <row r="3687">
          <cell r="I3687" t="str">
            <v>1001</v>
          </cell>
          <cell r="J3687" t="str">
            <v>Salaries</v>
          </cell>
        </row>
        <row r="3688">
          <cell r="I3688" t="str">
            <v>1005</v>
          </cell>
          <cell r="J3688" t="str">
            <v>Government Contribution  to Retirement Fund</v>
          </cell>
        </row>
        <row r="3689">
          <cell r="I3689" t="str">
            <v>1030</v>
          </cell>
          <cell r="J3689" t="str">
            <v>CEO/Minister Benefits</v>
          </cell>
        </row>
        <row r="3690">
          <cell r="I3690" t="str">
            <v>1201</v>
          </cell>
          <cell r="J3690" t="str">
            <v>Domestic Travel</v>
          </cell>
        </row>
        <row r="3691">
          <cell r="I3691" t="str">
            <v>1202</v>
          </cell>
          <cell r="J3691" t="str">
            <v>Overseas Travel</v>
          </cell>
        </row>
        <row r="3692">
          <cell r="I3692" t="str">
            <v>1205</v>
          </cell>
          <cell r="J3692" t="str">
            <v>Broadcasting</v>
          </cell>
        </row>
        <row r="3693">
          <cell r="I3693" t="str">
            <v>1206</v>
          </cell>
          <cell r="J3693" t="str">
            <v>Advertising &amp; Publicity</v>
          </cell>
        </row>
        <row r="3694">
          <cell r="I3694" t="str">
            <v>2003</v>
          </cell>
          <cell r="J3694" t="str">
            <v>New Office Equipment</v>
          </cell>
        </row>
        <row r="3695">
          <cell r="I3695" t="str">
            <v>1411</v>
          </cell>
          <cell r="J3695" t="str">
            <v>Subscription</v>
          </cell>
        </row>
        <row r="3696">
          <cell r="I3696" t="str">
            <v>1418</v>
          </cell>
          <cell r="J3696" t="str">
            <v xml:space="preserve">Training &amp; Conferences </v>
          </cell>
        </row>
        <row r="3697">
          <cell r="I3697" t="str">
            <v>1422</v>
          </cell>
          <cell r="J3697" t="str">
            <v>Hospitality</v>
          </cell>
        </row>
        <row r="3698">
          <cell r="I3698" t="str">
            <v>2005</v>
          </cell>
          <cell r="J3698" t="str">
            <v>New Vehicles</v>
          </cell>
        </row>
        <row r="3699">
          <cell r="I3699" t="str">
            <v>1471</v>
          </cell>
          <cell r="J3699" t="str">
            <v>Meeting Fees</v>
          </cell>
        </row>
        <row r="3700">
          <cell r="I3700" t="str">
            <v>1506</v>
          </cell>
          <cell r="J3700" t="str">
            <v>Prizes and Awards</v>
          </cell>
        </row>
        <row r="3701">
          <cell r="I3701" t="str">
            <v>1001</v>
          </cell>
          <cell r="J3701" t="str">
            <v>Salaries</v>
          </cell>
        </row>
        <row r="3702">
          <cell r="I3702" t="str">
            <v>1001</v>
          </cell>
          <cell r="J3702" t="str">
            <v>Salaries</v>
          </cell>
        </row>
        <row r="3703">
          <cell r="I3703" t="str">
            <v>1001</v>
          </cell>
          <cell r="J3703" t="str">
            <v>Salaries</v>
          </cell>
        </row>
        <row r="3704">
          <cell r="I3704" t="str">
            <v>1001</v>
          </cell>
          <cell r="J3704" t="str">
            <v>Salaries</v>
          </cell>
        </row>
        <row r="3705">
          <cell r="I3705" t="str">
            <v>1001</v>
          </cell>
          <cell r="J3705" t="str">
            <v>Salaries</v>
          </cell>
        </row>
        <row r="3706">
          <cell r="I3706" t="str">
            <v>1001</v>
          </cell>
          <cell r="J3706" t="str">
            <v>Salaries</v>
          </cell>
        </row>
        <row r="3707">
          <cell r="I3707" t="str">
            <v>1001</v>
          </cell>
          <cell r="J3707" t="str">
            <v>Salaries</v>
          </cell>
        </row>
        <row r="3708">
          <cell r="I3708" t="str">
            <v>1002</v>
          </cell>
          <cell r="J3708" t="str">
            <v>Overtime</v>
          </cell>
        </row>
        <row r="3709">
          <cell r="I3709" t="str">
            <v>1005</v>
          </cell>
          <cell r="J3709" t="str">
            <v>Government Contribution  to Retirement Fund</v>
          </cell>
        </row>
        <row r="3710">
          <cell r="I3710" t="str">
            <v>1005</v>
          </cell>
          <cell r="J3710" t="str">
            <v>Government Contribution  to Retirement Fund</v>
          </cell>
        </row>
        <row r="3711">
          <cell r="I3711" t="str">
            <v>1005</v>
          </cell>
          <cell r="J3711" t="str">
            <v>Government Contribution  to Retirement Fund</v>
          </cell>
        </row>
        <row r="3712">
          <cell r="I3712" t="str">
            <v>1005</v>
          </cell>
          <cell r="J3712" t="str">
            <v>Government Contribution  to Retirement Fund</v>
          </cell>
        </row>
        <row r="3713">
          <cell r="I3713" t="str">
            <v>1005</v>
          </cell>
          <cell r="J3713" t="str">
            <v>Government Contribution  to Retirement Fund</v>
          </cell>
        </row>
        <row r="3714">
          <cell r="I3714" t="str">
            <v>1005</v>
          </cell>
          <cell r="J3714" t="str">
            <v>Government Contribution  to Retirement Fund</v>
          </cell>
        </row>
        <row r="3715">
          <cell r="I3715" t="str">
            <v>1005</v>
          </cell>
          <cell r="J3715" t="str">
            <v>Government Contribution  to Retirement Fund</v>
          </cell>
        </row>
        <row r="3716">
          <cell r="I3716" t="str">
            <v>1028</v>
          </cell>
          <cell r="J3716" t="str">
            <v>Location Allowance</v>
          </cell>
        </row>
        <row r="3717">
          <cell r="I3717" t="str">
            <v>1028</v>
          </cell>
          <cell r="J3717" t="str">
            <v>Location Allowance</v>
          </cell>
        </row>
        <row r="3718">
          <cell r="I3718" t="str">
            <v>1028</v>
          </cell>
          <cell r="J3718" t="str">
            <v>Location Allowance</v>
          </cell>
        </row>
        <row r="3719">
          <cell r="I3719" t="str">
            <v>1028</v>
          </cell>
          <cell r="J3719" t="str">
            <v>Location Allowance</v>
          </cell>
        </row>
        <row r="3720">
          <cell r="I3720" t="str">
            <v>1201</v>
          </cell>
          <cell r="J3720" t="str">
            <v>Domestic Travel</v>
          </cell>
        </row>
        <row r="3721">
          <cell r="I3721" t="str">
            <v>1201</v>
          </cell>
          <cell r="J3721" t="str">
            <v>Domestic Travel</v>
          </cell>
        </row>
        <row r="3722">
          <cell r="I3722" t="str">
            <v>1201</v>
          </cell>
          <cell r="J3722" t="str">
            <v>Domestic Travel</v>
          </cell>
        </row>
        <row r="3723">
          <cell r="I3723" t="str">
            <v>1201</v>
          </cell>
          <cell r="J3723" t="str">
            <v>Domestic Travel</v>
          </cell>
        </row>
        <row r="3724">
          <cell r="I3724" t="str">
            <v>1201</v>
          </cell>
          <cell r="J3724" t="str">
            <v>Domestic Travel</v>
          </cell>
        </row>
        <row r="3725">
          <cell r="I3725" t="str">
            <v>1201</v>
          </cell>
          <cell r="J3725" t="str">
            <v>Domestic Travel</v>
          </cell>
        </row>
        <row r="3726">
          <cell r="I3726" t="str">
            <v>1203</v>
          </cell>
          <cell r="J3726" t="str">
            <v>Telecommunication Charge</v>
          </cell>
        </row>
        <row r="3727">
          <cell r="I3727" t="str">
            <v>1203</v>
          </cell>
          <cell r="J3727" t="str">
            <v>Telecommunication Charge</v>
          </cell>
        </row>
        <row r="3728">
          <cell r="I3728" t="str">
            <v>1203</v>
          </cell>
          <cell r="J3728" t="str">
            <v>Telecommunication Charge</v>
          </cell>
        </row>
        <row r="3729">
          <cell r="I3729" t="str">
            <v>1203</v>
          </cell>
          <cell r="J3729" t="str">
            <v>Telecommunication Charge</v>
          </cell>
        </row>
        <row r="3730">
          <cell r="I3730" t="str">
            <v>1203</v>
          </cell>
          <cell r="J3730" t="str">
            <v>Telecommunication Charge</v>
          </cell>
        </row>
        <row r="3731">
          <cell r="I3731" t="str">
            <v>1203</v>
          </cell>
          <cell r="J3731" t="str">
            <v>Telecommunication Charge</v>
          </cell>
        </row>
        <row r="3732">
          <cell r="I3732" t="str">
            <v>1205</v>
          </cell>
          <cell r="J3732" t="str">
            <v>Broadcasting</v>
          </cell>
        </row>
        <row r="3733">
          <cell r="I3733" t="str">
            <v>1206</v>
          </cell>
          <cell r="J3733" t="str">
            <v>Advertising &amp; Publicity</v>
          </cell>
        </row>
        <row r="3734">
          <cell r="I3734" t="str">
            <v>1210</v>
          </cell>
          <cell r="J3734" t="str">
            <v>Email &amp; Internet</v>
          </cell>
        </row>
        <row r="3735">
          <cell r="I3735" t="str">
            <v>1210</v>
          </cell>
          <cell r="J3735" t="str">
            <v>Email &amp; Internet</v>
          </cell>
        </row>
        <row r="3736">
          <cell r="I3736" t="str">
            <v>1210</v>
          </cell>
          <cell r="J3736" t="str">
            <v>Email &amp; Internet</v>
          </cell>
        </row>
        <row r="3737">
          <cell r="I3737" t="str">
            <v>1301</v>
          </cell>
          <cell r="J3737" t="str">
            <v>Fuel</v>
          </cell>
        </row>
        <row r="3738">
          <cell r="I3738" t="str">
            <v>1301</v>
          </cell>
          <cell r="J3738" t="str">
            <v>Fuel</v>
          </cell>
        </row>
        <row r="3739">
          <cell r="I3739" t="str">
            <v>1301</v>
          </cell>
          <cell r="J3739" t="str">
            <v>Fuel</v>
          </cell>
        </row>
        <row r="3740">
          <cell r="I3740" t="str">
            <v>1301</v>
          </cell>
          <cell r="J3740" t="str">
            <v>Fuel</v>
          </cell>
        </row>
        <row r="3741">
          <cell r="I3741" t="str">
            <v>1301</v>
          </cell>
          <cell r="J3741" t="str">
            <v>Fuel</v>
          </cell>
        </row>
        <row r="3742">
          <cell r="I3742" t="str">
            <v>1308</v>
          </cell>
          <cell r="J3742" t="str">
            <v>Maintenance of Office Equipment</v>
          </cell>
        </row>
        <row r="3743">
          <cell r="I3743" t="str">
            <v>1308</v>
          </cell>
          <cell r="J3743" t="str">
            <v>Maintenance of Office Equipment</v>
          </cell>
        </row>
        <row r="3744">
          <cell r="I3744" t="str">
            <v>1308</v>
          </cell>
          <cell r="J3744" t="str">
            <v>Maintenance of Office Equipment</v>
          </cell>
        </row>
        <row r="3745">
          <cell r="I3745" t="str">
            <v>1309</v>
          </cell>
          <cell r="J3745" t="str">
            <v>Maintenance of Vehicles</v>
          </cell>
        </row>
        <row r="3746">
          <cell r="I3746" t="str">
            <v>1309</v>
          </cell>
          <cell r="J3746" t="str">
            <v>Maintenance of Vehicles</v>
          </cell>
        </row>
        <row r="3747">
          <cell r="I3747" t="str">
            <v>1309</v>
          </cell>
          <cell r="J3747" t="str">
            <v>Maintenance of Vehicles</v>
          </cell>
        </row>
        <row r="3748">
          <cell r="I3748" t="str">
            <v>1312</v>
          </cell>
          <cell r="J3748" t="str">
            <v>Maintenance of Vessels &amp; Aircrafts</v>
          </cell>
        </row>
        <row r="3749">
          <cell r="I3749" t="str">
            <v>1312</v>
          </cell>
          <cell r="J3749" t="str">
            <v>Maintenance of Vessels &amp; Aircrafts</v>
          </cell>
        </row>
        <row r="3750">
          <cell r="I3750" t="str">
            <v>1318</v>
          </cell>
          <cell r="J3750" t="str">
            <v>Maintenance of Buildings &amp; Compounds</v>
          </cell>
        </row>
        <row r="3751">
          <cell r="I3751" t="str">
            <v>1318</v>
          </cell>
          <cell r="J3751" t="str">
            <v>Maintenance of Buildings &amp; Compounds</v>
          </cell>
        </row>
        <row r="3752">
          <cell r="I3752" t="str">
            <v>1318</v>
          </cell>
          <cell r="J3752" t="str">
            <v>Maintenance of Buildings &amp; Compounds</v>
          </cell>
        </row>
        <row r="3753">
          <cell r="I3753" t="str">
            <v>1318</v>
          </cell>
          <cell r="J3753" t="str">
            <v>Maintenance of Buildings &amp; Compounds</v>
          </cell>
        </row>
        <row r="3754">
          <cell r="I3754" t="str">
            <v>1318</v>
          </cell>
          <cell r="J3754" t="str">
            <v>Maintenance of Buildings &amp; Compounds</v>
          </cell>
        </row>
        <row r="3755">
          <cell r="I3755" t="str">
            <v>1402</v>
          </cell>
          <cell r="J3755" t="str">
            <v>Electricity</v>
          </cell>
        </row>
        <row r="3756">
          <cell r="I3756" t="str">
            <v>1402</v>
          </cell>
          <cell r="J3756" t="str">
            <v>Electricity</v>
          </cell>
        </row>
        <row r="3757">
          <cell r="I3757" t="str">
            <v>1402</v>
          </cell>
          <cell r="J3757" t="str">
            <v>Electricity</v>
          </cell>
        </row>
        <row r="3758">
          <cell r="I3758" t="str">
            <v>1402</v>
          </cell>
          <cell r="J3758" t="str">
            <v>Electricity</v>
          </cell>
        </row>
        <row r="3759">
          <cell r="I3759" t="str">
            <v>1402</v>
          </cell>
          <cell r="J3759" t="str">
            <v>Electricity</v>
          </cell>
        </row>
        <row r="3760">
          <cell r="I3760" t="str">
            <v>1405</v>
          </cell>
          <cell r="J3760" t="str">
            <v>Water</v>
          </cell>
        </row>
        <row r="3761">
          <cell r="I3761" t="str">
            <v>1405</v>
          </cell>
          <cell r="J3761" t="str">
            <v>Water</v>
          </cell>
        </row>
        <row r="3762">
          <cell r="I3762" t="str">
            <v>1405</v>
          </cell>
          <cell r="J3762" t="str">
            <v>Water</v>
          </cell>
        </row>
        <row r="3763">
          <cell r="I3763" t="str">
            <v>1405</v>
          </cell>
          <cell r="J3763" t="str">
            <v>Water</v>
          </cell>
        </row>
        <row r="3764">
          <cell r="I3764" t="str">
            <v>1405</v>
          </cell>
          <cell r="J3764" t="str">
            <v>Water</v>
          </cell>
        </row>
        <row r="3765">
          <cell r="I3765" t="str">
            <v>1406</v>
          </cell>
          <cell r="J3765" t="str">
            <v>Office Supplies</v>
          </cell>
        </row>
        <row r="3766">
          <cell r="I3766" t="str">
            <v>1406</v>
          </cell>
          <cell r="J3766" t="str">
            <v>Office Supplies</v>
          </cell>
        </row>
        <row r="3767">
          <cell r="I3767" t="str">
            <v>1406</v>
          </cell>
          <cell r="J3767" t="str">
            <v>Office Supplies</v>
          </cell>
        </row>
        <row r="3768">
          <cell r="I3768" t="str">
            <v>1406</v>
          </cell>
          <cell r="J3768" t="str">
            <v>Office Supplies</v>
          </cell>
        </row>
        <row r="3769">
          <cell r="I3769" t="str">
            <v>1406</v>
          </cell>
          <cell r="J3769" t="str">
            <v>Office Supplies</v>
          </cell>
        </row>
        <row r="3770">
          <cell r="I3770" t="str">
            <v>1407</v>
          </cell>
          <cell r="J3770" t="str">
            <v xml:space="preserve">Printing </v>
          </cell>
        </row>
        <row r="3771">
          <cell r="I3771" t="str">
            <v>1407</v>
          </cell>
          <cell r="J3771" t="str">
            <v xml:space="preserve">Printing </v>
          </cell>
        </row>
        <row r="3772">
          <cell r="I3772" t="str">
            <v>1407</v>
          </cell>
          <cell r="J3772" t="str">
            <v xml:space="preserve">Printing </v>
          </cell>
        </row>
        <row r="3773">
          <cell r="I3773" t="str">
            <v>1413</v>
          </cell>
          <cell r="J3773" t="str">
            <v>Rental</v>
          </cell>
        </row>
        <row r="3774">
          <cell r="I3774" t="str">
            <v>1413</v>
          </cell>
          <cell r="J3774" t="str">
            <v>Rental</v>
          </cell>
        </row>
        <row r="3775">
          <cell r="I3775" t="str">
            <v>1413</v>
          </cell>
          <cell r="J3775" t="str">
            <v>Rental</v>
          </cell>
        </row>
        <row r="3776">
          <cell r="I3776" t="str">
            <v>1416</v>
          </cell>
          <cell r="J3776" t="str">
            <v>Rations &amp; Diets</v>
          </cell>
        </row>
        <row r="3777">
          <cell r="I3777" t="str">
            <v>1416</v>
          </cell>
          <cell r="J3777" t="str">
            <v>Rations &amp; Diets</v>
          </cell>
        </row>
        <row r="3778">
          <cell r="I3778" t="str">
            <v>1416</v>
          </cell>
          <cell r="J3778" t="str">
            <v>Rations &amp; Diets</v>
          </cell>
        </row>
        <row r="3779">
          <cell r="I3779" t="str">
            <v>1416</v>
          </cell>
          <cell r="J3779" t="str">
            <v>Rations &amp; Diets</v>
          </cell>
        </row>
        <row r="3780">
          <cell r="I3780" t="str">
            <v>1416</v>
          </cell>
          <cell r="J3780" t="str">
            <v>Rations &amp; Diets</v>
          </cell>
        </row>
        <row r="3781">
          <cell r="I3781" t="str">
            <v>1416</v>
          </cell>
          <cell r="J3781" t="str">
            <v>Rations &amp; Diets</v>
          </cell>
        </row>
        <row r="3782">
          <cell r="I3782" t="str">
            <v>1417</v>
          </cell>
          <cell r="J3782" t="str">
            <v>Technical Supplies</v>
          </cell>
        </row>
        <row r="3783">
          <cell r="I3783" t="str">
            <v>1418</v>
          </cell>
          <cell r="J3783" t="str">
            <v xml:space="preserve">Training &amp; Conferences </v>
          </cell>
        </row>
        <row r="3784">
          <cell r="I3784" t="str">
            <v>2003</v>
          </cell>
          <cell r="J3784" t="str">
            <v>New Office Equipment</v>
          </cell>
        </row>
        <row r="3785">
          <cell r="I3785" t="str">
            <v>2011</v>
          </cell>
          <cell r="J3785" t="str">
            <v>Technical Equipment</v>
          </cell>
        </row>
        <row r="3786">
          <cell r="I3786" t="str">
            <v>1001</v>
          </cell>
          <cell r="J3786" t="str">
            <v>Salaries</v>
          </cell>
        </row>
        <row r="3787">
          <cell r="I3787" t="str">
            <v>1001</v>
          </cell>
          <cell r="J3787" t="str">
            <v>Salaries</v>
          </cell>
        </row>
        <row r="3788">
          <cell r="I3788" t="str">
            <v>1002</v>
          </cell>
          <cell r="J3788" t="str">
            <v>Overtime</v>
          </cell>
        </row>
        <row r="3789">
          <cell r="I3789" t="str">
            <v>1002</v>
          </cell>
          <cell r="J3789" t="str">
            <v>Overtime</v>
          </cell>
        </row>
        <row r="3790">
          <cell r="I3790" t="str">
            <v>1005</v>
          </cell>
          <cell r="J3790" t="str">
            <v>Government Contribution  to Retirement Fund</v>
          </cell>
        </row>
        <row r="3791">
          <cell r="I3791" t="str">
            <v>1005</v>
          </cell>
          <cell r="J3791" t="str">
            <v>Government Contribution  to Retirement Fund</v>
          </cell>
        </row>
        <row r="3792">
          <cell r="I3792" t="str">
            <v>1201</v>
          </cell>
          <cell r="J3792" t="str">
            <v>Domestic Travel</v>
          </cell>
        </row>
        <row r="3793">
          <cell r="I3793" t="str">
            <v>1202</v>
          </cell>
          <cell r="J3793" t="str">
            <v>Overseas Travel</v>
          </cell>
        </row>
        <row r="3794">
          <cell r="I3794" t="str">
            <v>1416</v>
          </cell>
          <cell r="J3794" t="str">
            <v>Rations &amp; Diets</v>
          </cell>
        </row>
        <row r="3795">
          <cell r="I3795" t="str">
            <v>1418</v>
          </cell>
          <cell r="J3795" t="str">
            <v xml:space="preserve">Training &amp; Conferences </v>
          </cell>
        </row>
        <row r="3796">
          <cell r="I3796" t="str">
            <v>1480</v>
          </cell>
          <cell r="J3796" t="str">
            <v>Consultants &amp; Technical Assistants Professional Fees</v>
          </cell>
        </row>
        <row r="3797">
          <cell r="I3797" t="str">
            <v>1480</v>
          </cell>
          <cell r="J3797" t="str">
            <v>Consultants &amp; Technical Assistants Professional Fees</v>
          </cell>
        </row>
        <row r="3798">
          <cell r="I3798" t="str">
            <v>2011</v>
          </cell>
          <cell r="J3798" t="str">
            <v>Technical Equipment</v>
          </cell>
        </row>
        <row r="3799">
          <cell r="I3799" t="str">
            <v>1001</v>
          </cell>
          <cell r="J3799" t="str">
            <v>Salaries</v>
          </cell>
        </row>
        <row r="3800">
          <cell r="I3800" t="str">
            <v>1001</v>
          </cell>
          <cell r="J3800" t="str">
            <v>Salaries</v>
          </cell>
        </row>
        <row r="3801">
          <cell r="I3801" t="str">
            <v>1005</v>
          </cell>
          <cell r="J3801" t="str">
            <v>Government Contribution  to Retirement Fund</v>
          </cell>
        </row>
        <row r="3802">
          <cell r="I3802" t="str">
            <v>1005</v>
          </cell>
          <cell r="J3802" t="str">
            <v>Government Contribution  to Retirement Fund</v>
          </cell>
        </row>
        <row r="3803">
          <cell r="I3803" t="str">
            <v>1201</v>
          </cell>
          <cell r="J3803" t="str">
            <v>Domestic Travel</v>
          </cell>
        </row>
        <row r="3804">
          <cell r="I3804" t="str">
            <v>1206</v>
          </cell>
          <cell r="J3804" t="str">
            <v>Advertising &amp; Publicity</v>
          </cell>
        </row>
        <row r="3805">
          <cell r="I3805" t="str">
            <v>1407</v>
          </cell>
          <cell r="J3805" t="str">
            <v xml:space="preserve">Printing </v>
          </cell>
        </row>
        <row r="3806">
          <cell r="I3806" t="str">
            <v>1416</v>
          </cell>
          <cell r="J3806" t="str">
            <v>Rations &amp; Diets</v>
          </cell>
        </row>
        <row r="3807">
          <cell r="I3807" t="str">
            <v>1001</v>
          </cell>
          <cell r="J3807" t="str">
            <v>Salaries</v>
          </cell>
        </row>
        <row r="3808">
          <cell r="I3808" t="str">
            <v>1001</v>
          </cell>
          <cell r="J3808" t="str">
            <v>Salaries</v>
          </cell>
        </row>
        <row r="3809">
          <cell r="I3809" t="str">
            <v>1001</v>
          </cell>
          <cell r="J3809" t="str">
            <v>Salaries</v>
          </cell>
        </row>
        <row r="3810">
          <cell r="I3810" t="str">
            <v>1001</v>
          </cell>
          <cell r="J3810" t="str">
            <v>Salaries</v>
          </cell>
        </row>
        <row r="3811">
          <cell r="I3811" t="str">
            <v>1001</v>
          </cell>
          <cell r="J3811" t="str">
            <v>Salaries</v>
          </cell>
        </row>
        <row r="3812">
          <cell r="I3812" t="str">
            <v>1001</v>
          </cell>
          <cell r="J3812" t="str">
            <v>Salaries</v>
          </cell>
        </row>
        <row r="3813">
          <cell r="I3813" t="str">
            <v>1001</v>
          </cell>
          <cell r="J3813" t="str">
            <v>Salaries</v>
          </cell>
        </row>
        <row r="3814">
          <cell r="I3814" t="str">
            <v>1005</v>
          </cell>
          <cell r="J3814" t="str">
            <v>Government Contribution  to Retirement Fund</v>
          </cell>
        </row>
        <row r="3815">
          <cell r="I3815" t="str">
            <v>1005</v>
          </cell>
          <cell r="J3815" t="str">
            <v>Government Contribution  to Retirement Fund</v>
          </cell>
        </row>
        <row r="3816">
          <cell r="I3816" t="str">
            <v>1005</v>
          </cell>
          <cell r="J3816" t="str">
            <v>Government Contribution  to Retirement Fund</v>
          </cell>
        </row>
        <row r="3817">
          <cell r="I3817" t="str">
            <v>1005</v>
          </cell>
          <cell r="J3817" t="str">
            <v>Government Contribution  to Retirement Fund</v>
          </cell>
        </row>
        <row r="3818">
          <cell r="I3818" t="str">
            <v>1005</v>
          </cell>
          <cell r="J3818" t="str">
            <v>Government Contribution  to Retirement Fund</v>
          </cell>
        </row>
        <row r="3819">
          <cell r="I3819" t="str">
            <v>1005</v>
          </cell>
          <cell r="J3819" t="str">
            <v>Government Contribution  to Retirement Fund</v>
          </cell>
        </row>
        <row r="3820">
          <cell r="I3820" t="str">
            <v>1005</v>
          </cell>
          <cell r="J3820" t="str">
            <v>Government Contribution  to Retirement Fund</v>
          </cell>
        </row>
        <row r="3821">
          <cell r="I3821" t="str">
            <v>1028</v>
          </cell>
          <cell r="J3821" t="str">
            <v>Location Allowance</v>
          </cell>
        </row>
        <row r="3822">
          <cell r="I3822" t="str">
            <v>1028</v>
          </cell>
          <cell r="J3822" t="str">
            <v>Location Allowance</v>
          </cell>
        </row>
        <row r="3823">
          <cell r="I3823" t="str">
            <v>1028</v>
          </cell>
          <cell r="J3823" t="str">
            <v>Location Allowance</v>
          </cell>
        </row>
        <row r="3824">
          <cell r="I3824" t="str">
            <v>1201</v>
          </cell>
          <cell r="J3824" t="str">
            <v>Domestic Travel</v>
          </cell>
        </row>
        <row r="3825">
          <cell r="I3825" t="str">
            <v>1201</v>
          </cell>
          <cell r="J3825" t="str">
            <v>Domestic Travel</v>
          </cell>
        </row>
        <row r="3826">
          <cell r="I3826" t="str">
            <v>1201</v>
          </cell>
          <cell r="J3826" t="str">
            <v>Domestic Travel</v>
          </cell>
        </row>
        <row r="3827">
          <cell r="I3827" t="str">
            <v>1203</v>
          </cell>
          <cell r="J3827" t="str">
            <v>Telecommunication Charge</v>
          </cell>
        </row>
        <row r="3828">
          <cell r="I3828" t="str">
            <v>1203</v>
          </cell>
          <cell r="J3828" t="str">
            <v>Telecommunication Charge</v>
          </cell>
        </row>
        <row r="3829">
          <cell r="I3829" t="str">
            <v>1203</v>
          </cell>
          <cell r="J3829" t="str">
            <v>Telecommunication Charge</v>
          </cell>
        </row>
        <row r="3830">
          <cell r="I3830" t="str">
            <v>1203</v>
          </cell>
          <cell r="J3830" t="str">
            <v>Telecommunication Charge</v>
          </cell>
        </row>
        <row r="3831">
          <cell r="I3831" t="str">
            <v>1203</v>
          </cell>
          <cell r="J3831" t="str">
            <v>Telecommunication Charge</v>
          </cell>
        </row>
        <row r="3832">
          <cell r="I3832" t="str">
            <v>1203</v>
          </cell>
          <cell r="J3832" t="str">
            <v>Telecommunication Charge</v>
          </cell>
        </row>
        <row r="3833">
          <cell r="I3833" t="str">
            <v>1301</v>
          </cell>
          <cell r="J3833" t="str">
            <v>Fuel</v>
          </cell>
        </row>
        <row r="3834">
          <cell r="I3834" t="str">
            <v>1301</v>
          </cell>
          <cell r="J3834" t="str">
            <v>Fuel</v>
          </cell>
        </row>
        <row r="3835">
          <cell r="I3835" t="str">
            <v>1301</v>
          </cell>
          <cell r="J3835" t="str">
            <v>Fuel</v>
          </cell>
        </row>
        <row r="3836">
          <cell r="I3836" t="str">
            <v>1301</v>
          </cell>
          <cell r="J3836" t="str">
            <v>Fuel</v>
          </cell>
        </row>
        <row r="3837">
          <cell r="I3837" t="str">
            <v>1301</v>
          </cell>
          <cell r="J3837" t="str">
            <v>Fuel</v>
          </cell>
        </row>
        <row r="3838">
          <cell r="I3838" t="str">
            <v>1301</v>
          </cell>
          <cell r="J3838" t="str">
            <v>Fuel</v>
          </cell>
        </row>
        <row r="3839">
          <cell r="I3839" t="str">
            <v>1309</v>
          </cell>
          <cell r="J3839" t="str">
            <v>Maintenance of Vehicles</v>
          </cell>
        </row>
        <row r="3840">
          <cell r="I3840" t="str">
            <v>1309</v>
          </cell>
          <cell r="J3840" t="str">
            <v>Maintenance of Vehicles</v>
          </cell>
        </row>
        <row r="3841">
          <cell r="I3841" t="str">
            <v>1309</v>
          </cell>
          <cell r="J3841" t="str">
            <v>Maintenance of Vehicles</v>
          </cell>
        </row>
        <row r="3842">
          <cell r="I3842" t="str">
            <v>1309</v>
          </cell>
          <cell r="J3842" t="str">
            <v>Maintenance of Vehicles</v>
          </cell>
        </row>
        <row r="3843">
          <cell r="I3843" t="str">
            <v>1312</v>
          </cell>
          <cell r="J3843" t="str">
            <v>Maintenance of Vessels &amp; Aircrafts</v>
          </cell>
        </row>
        <row r="3844">
          <cell r="I3844" t="str">
            <v>1312</v>
          </cell>
          <cell r="J3844" t="str">
            <v>Maintenance of Vessels &amp; Aircrafts</v>
          </cell>
        </row>
        <row r="3845">
          <cell r="I3845" t="str">
            <v>1312</v>
          </cell>
          <cell r="J3845" t="str">
            <v>Maintenance of Vessels &amp; Aircrafts</v>
          </cell>
        </row>
        <row r="3846">
          <cell r="I3846" t="str">
            <v>1318</v>
          </cell>
          <cell r="J3846" t="str">
            <v>Maintenance of Buildings &amp; Compounds</v>
          </cell>
        </row>
        <row r="3847">
          <cell r="I3847" t="str">
            <v>1318</v>
          </cell>
          <cell r="J3847" t="str">
            <v>Maintenance of Buildings &amp; Compounds</v>
          </cell>
        </row>
        <row r="3848">
          <cell r="I3848" t="str">
            <v>1318</v>
          </cell>
          <cell r="J3848" t="str">
            <v>Maintenance of Buildings &amp; Compounds</v>
          </cell>
        </row>
        <row r="3849">
          <cell r="I3849" t="str">
            <v>1318</v>
          </cell>
          <cell r="J3849" t="str">
            <v>Maintenance of Buildings &amp; Compounds</v>
          </cell>
        </row>
        <row r="3850">
          <cell r="I3850" t="str">
            <v>1318</v>
          </cell>
          <cell r="J3850" t="str">
            <v>Maintenance of Buildings &amp; Compounds</v>
          </cell>
        </row>
        <row r="3851">
          <cell r="I3851" t="str">
            <v>1402</v>
          </cell>
          <cell r="J3851" t="str">
            <v>Electricity</v>
          </cell>
        </row>
        <row r="3852">
          <cell r="I3852" t="str">
            <v>1402</v>
          </cell>
          <cell r="J3852" t="str">
            <v>Electricity</v>
          </cell>
        </row>
        <row r="3853">
          <cell r="I3853" t="str">
            <v>1402</v>
          </cell>
          <cell r="J3853" t="str">
            <v>Electricity</v>
          </cell>
        </row>
        <row r="3854">
          <cell r="I3854" t="str">
            <v>1402</v>
          </cell>
          <cell r="J3854" t="str">
            <v>Electricity</v>
          </cell>
        </row>
        <row r="3855">
          <cell r="I3855" t="str">
            <v>1402</v>
          </cell>
          <cell r="J3855" t="str">
            <v>Electricity</v>
          </cell>
        </row>
        <row r="3856">
          <cell r="I3856" t="str">
            <v>1405</v>
          </cell>
          <cell r="J3856" t="str">
            <v>Water</v>
          </cell>
        </row>
        <row r="3857">
          <cell r="I3857" t="str">
            <v>1405</v>
          </cell>
          <cell r="J3857" t="str">
            <v>Water</v>
          </cell>
        </row>
        <row r="3858">
          <cell r="I3858" t="str">
            <v>1405</v>
          </cell>
          <cell r="J3858" t="str">
            <v>Water</v>
          </cell>
        </row>
        <row r="3859">
          <cell r="I3859" t="str">
            <v>1405</v>
          </cell>
          <cell r="J3859" t="str">
            <v>Water</v>
          </cell>
        </row>
        <row r="3860">
          <cell r="I3860" t="str">
            <v>1405</v>
          </cell>
          <cell r="J3860" t="str">
            <v>Water</v>
          </cell>
        </row>
        <row r="3861">
          <cell r="I3861" t="str">
            <v>1406</v>
          </cell>
          <cell r="J3861" t="str">
            <v>Office Supplies</v>
          </cell>
        </row>
        <row r="3862">
          <cell r="I3862" t="str">
            <v>1406</v>
          </cell>
          <cell r="J3862" t="str">
            <v>Office Supplies</v>
          </cell>
        </row>
        <row r="3863">
          <cell r="I3863" t="str">
            <v>1406</v>
          </cell>
          <cell r="J3863" t="str">
            <v>Office Supplies</v>
          </cell>
        </row>
        <row r="3864">
          <cell r="I3864" t="str">
            <v>1406</v>
          </cell>
          <cell r="J3864" t="str">
            <v>Office Supplies</v>
          </cell>
        </row>
        <row r="3865">
          <cell r="I3865" t="str">
            <v>1406</v>
          </cell>
          <cell r="J3865" t="str">
            <v>Office Supplies</v>
          </cell>
        </row>
        <row r="3866">
          <cell r="I3866" t="str">
            <v>1416</v>
          </cell>
          <cell r="J3866" t="str">
            <v>Rations &amp; Diets</v>
          </cell>
        </row>
        <row r="3867">
          <cell r="I3867" t="str">
            <v>1416</v>
          </cell>
          <cell r="J3867" t="str">
            <v>Rations &amp; Diets</v>
          </cell>
        </row>
        <row r="3868">
          <cell r="I3868" t="str">
            <v>1416</v>
          </cell>
          <cell r="J3868" t="str">
            <v>Rations &amp; Diets</v>
          </cell>
        </row>
        <row r="3869">
          <cell r="I3869" t="str">
            <v>1416</v>
          </cell>
          <cell r="J3869" t="str">
            <v>Rations &amp; Diets</v>
          </cell>
        </row>
        <row r="3870">
          <cell r="I3870" t="str">
            <v>1416</v>
          </cell>
          <cell r="J3870" t="str">
            <v>Rations &amp; Diets</v>
          </cell>
        </row>
        <row r="3871">
          <cell r="I3871" t="str">
            <v>2000</v>
          </cell>
          <cell r="J3871" t="str">
            <v>New Building</v>
          </cell>
        </row>
        <row r="3872">
          <cell r="I3872" t="str">
            <v>1001</v>
          </cell>
          <cell r="J3872" t="str">
            <v>Salaries</v>
          </cell>
        </row>
        <row r="3873">
          <cell r="I3873" t="str">
            <v>1001</v>
          </cell>
          <cell r="J3873" t="str">
            <v>Salaries</v>
          </cell>
        </row>
        <row r="3874">
          <cell r="I3874" t="str">
            <v>1005</v>
          </cell>
          <cell r="J3874" t="str">
            <v>Government Contribution  to Retirement Fund</v>
          </cell>
        </row>
        <row r="3875">
          <cell r="I3875" t="str">
            <v>1005</v>
          </cell>
          <cell r="J3875" t="str">
            <v>Government Contribution  to Retirement Fund</v>
          </cell>
        </row>
        <row r="3876">
          <cell r="I3876" t="str">
            <v>1201</v>
          </cell>
          <cell r="J3876" t="str">
            <v>Domestic Travel</v>
          </cell>
        </row>
        <row r="3877">
          <cell r="I3877" t="str">
            <v>1202</v>
          </cell>
          <cell r="J3877" t="str">
            <v>Overseas Travel</v>
          </cell>
        </row>
        <row r="3878">
          <cell r="I3878" t="str">
            <v>1203</v>
          </cell>
          <cell r="J3878" t="str">
            <v>Telecommunication Charge</v>
          </cell>
        </row>
        <row r="3879">
          <cell r="I3879" t="str">
            <v>1312</v>
          </cell>
          <cell r="J3879" t="str">
            <v>Maintenance of Vessels &amp; Aircrafts</v>
          </cell>
        </row>
        <row r="3880">
          <cell r="I3880" t="str">
            <v>1413</v>
          </cell>
          <cell r="J3880" t="str">
            <v>Rental</v>
          </cell>
        </row>
        <row r="3881">
          <cell r="I3881" t="str">
            <v>1416</v>
          </cell>
          <cell r="J3881" t="str">
            <v>Rations &amp; Diets</v>
          </cell>
        </row>
        <row r="3882">
          <cell r="I3882" t="str">
            <v>1418</v>
          </cell>
          <cell r="J3882" t="str">
            <v xml:space="preserve">Training &amp; Conferences </v>
          </cell>
        </row>
        <row r="3883">
          <cell r="I3883" t="str">
            <v>1420</v>
          </cell>
          <cell r="J3883" t="str">
            <v>Research (Delete)</v>
          </cell>
        </row>
        <row r="3884">
          <cell r="I3884" t="str">
            <v>1480</v>
          </cell>
          <cell r="J3884" t="str">
            <v>Consultants &amp; Technical Assistants Professional Fees</v>
          </cell>
        </row>
        <row r="3885">
          <cell r="I3885" t="str">
            <v>1001</v>
          </cell>
          <cell r="J3885" t="str">
            <v>Salaries</v>
          </cell>
        </row>
        <row r="3886">
          <cell r="I3886" t="str">
            <v>1001</v>
          </cell>
          <cell r="J3886" t="str">
            <v>Salaries</v>
          </cell>
        </row>
        <row r="3887">
          <cell r="I3887" t="str">
            <v>1001</v>
          </cell>
          <cell r="J3887" t="str">
            <v>Salaries</v>
          </cell>
        </row>
        <row r="3888">
          <cell r="I3888" t="str">
            <v>1001</v>
          </cell>
          <cell r="J3888" t="str">
            <v>Salaries</v>
          </cell>
        </row>
        <row r="3889">
          <cell r="I3889" t="str">
            <v>1001</v>
          </cell>
          <cell r="J3889" t="str">
            <v>Salaries</v>
          </cell>
        </row>
        <row r="3890">
          <cell r="I3890" t="str">
            <v>1002</v>
          </cell>
          <cell r="J3890" t="str">
            <v>Overtime</v>
          </cell>
        </row>
        <row r="3891">
          <cell r="I3891" t="str">
            <v>1005</v>
          </cell>
          <cell r="J3891" t="str">
            <v>Government Contribution  to Retirement Fund</v>
          </cell>
        </row>
        <row r="3892">
          <cell r="I3892" t="str">
            <v>1005</v>
          </cell>
          <cell r="J3892" t="str">
            <v>Government Contribution  to Retirement Fund</v>
          </cell>
        </row>
        <row r="3893">
          <cell r="I3893" t="str">
            <v>1005</v>
          </cell>
          <cell r="J3893" t="str">
            <v>Government Contribution  to Retirement Fund</v>
          </cell>
        </row>
        <row r="3894">
          <cell r="I3894" t="str">
            <v>1005</v>
          </cell>
          <cell r="J3894" t="str">
            <v>Government Contribution  to Retirement Fund</v>
          </cell>
        </row>
        <row r="3895">
          <cell r="I3895" t="str">
            <v>1005</v>
          </cell>
          <cell r="J3895" t="str">
            <v>Government Contribution  to Retirement Fund</v>
          </cell>
        </row>
        <row r="3896">
          <cell r="I3896" t="str">
            <v>1201</v>
          </cell>
          <cell r="J3896" t="str">
            <v>Domestic Travel</v>
          </cell>
        </row>
        <row r="3897">
          <cell r="I3897" t="str">
            <v>1201</v>
          </cell>
          <cell r="J3897" t="str">
            <v>Domestic Travel</v>
          </cell>
        </row>
        <row r="3898">
          <cell r="I3898" t="str">
            <v>1201</v>
          </cell>
          <cell r="J3898" t="str">
            <v>Domestic Travel</v>
          </cell>
        </row>
        <row r="3899">
          <cell r="I3899" t="str">
            <v>1201</v>
          </cell>
          <cell r="J3899" t="str">
            <v>Domestic Travel</v>
          </cell>
        </row>
        <row r="3900">
          <cell r="I3900" t="str">
            <v>1202</v>
          </cell>
          <cell r="J3900" t="str">
            <v>Overseas Travel</v>
          </cell>
        </row>
        <row r="3901">
          <cell r="I3901" t="str">
            <v>1203</v>
          </cell>
          <cell r="J3901" t="str">
            <v>Telecommunication Charge</v>
          </cell>
        </row>
        <row r="3902">
          <cell r="I3902" t="str">
            <v>1413</v>
          </cell>
          <cell r="J3902" t="str">
            <v>Rental</v>
          </cell>
        </row>
        <row r="3903">
          <cell r="I3903" t="str">
            <v>1416</v>
          </cell>
          <cell r="J3903" t="str">
            <v>Rations &amp; Diets</v>
          </cell>
        </row>
        <row r="3904">
          <cell r="I3904" t="str">
            <v>1420</v>
          </cell>
          <cell r="J3904" t="str">
            <v>Research (Delete)</v>
          </cell>
        </row>
        <row r="3905">
          <cell r="I3905" t="str">
            <v>1480</v>
          </cell>
          <cell r="J3905" t="str">
            <v>Consultants &amp; Technical Assistants Professional Fees</v>
          </cell>
        </row>
        <row r="3906">
          <cell r="I3906" t="str">
            <v>1001</v>
          </cell>
          <cell r="J3906" t="str">
            <v>Salaries</v>
          </cell>
        </row>
        <row r="3907">
          <cell r="I3907" t="str">
            <v>1001</v>
          </cell>
          <cell r="J3907" t="str">
            <v>Salaries</v>
          </cell>
        </row>
        <row r="3908">
          <cell r="I3908" t="str">
            <v>1001</v>
          </cell>
          <cell r="J3908" t="str">
            <v>Salaries</v>
          </cell>
        </row>
        <row r="3909">
          <cell r="I3909" t="str">
            <v>1005</v>
          </cell>
          <cell r="J3909" t="str">
            <v>Government Contribution  to Retirement Fund</v>
          </cell>
        </row>
        <row r="3910">
          <cell r="I3910" t="str">
            <v>1005</v>
          </cell>
          <cell r="J3910" t="str">
            <v>Government Contribution  to Retirement Fund</v>
          </cell>
        </row>
        <row r="3911">
          <cell r="I3911" t="str">
            <v>1005</v>
          </cell>
          <cell r="J3911" t="str">
            <v>Government Contribution  to Retirement Fund</v>
          </cell>
        </row>
        <row r="3912">
          <cell r="I3912" t="str">
            <v>1308</v>
          </cell>
          <cell r="J3912" t="str">
            <v>Maintenance of Office Equipment</v>
          </cell>
        </row>
        <row r="3913">
          <cell r="I3913" t="str">
            <v>1416</v>
          </cell>
          <cell r="J3913" t="str">
            <v>Rations &amp; Diets</v>
          </cell>
        </row>
        <row r="3914">
          <cell r="I3914" t="str">
            <v>1001</v>
          </cell>
          <cell r="J3914" t="str">
            <v>Salaries</v>
          </cell>
        </row>
        <row r="3915">
          <cell r="I3915" t="str">
            <v>1002</v>
          </cell>
          <cell r="J3915" t="str">
            <v>Overtime</v>
          </cell>
        </row>
        <row r="3916">
          <cell r="I3916" t="str">
            <v>1005</v>
          </cell>
          <cell r="J3916" t="str">
            <v>Government Contribution  to Retirement Fund</v>
          </cell>
        </row>
        <row r="3917">
          <cell r="I3917" t="str">
            <v>1201</v>
          </cell>
          <cell r="J3917" t="str">
            <v>Domestic Travel</v>
          </cell>
        </row>
        <row r="3918">
          <cell r="I3918" t="str">
            <v>1202</v>
          </cell>
          <cell r="J3918" t="str">
            <v>Overseas Travel</v>
          </cell>
        </row>
        <row r="3919">
          <cell r="I3919" t="str">
            <v>1001</v>
          </cell>
          <cell r="J3919" t="str">
            <v>Salaries</v>
          </cell>
        </row>
        <row r="3920">
          <cell r="I3920" t="str">
            <v>1001</v>
          </cell>
          <cell r="J3920" t="str">
            <v>Salaries</v>
          </cell>
        </row>
        <row r="3921">
          <cell r="I3921" t="str">
            <v>1002</v>
          </cell>
          <cell r="J3921" t="str">
            <v>Overtime</v>
          </cell>
        </row>
        <row r="3922">
          <cell r="I3922" t="str">
            <v>1005</v>
          </cell>
          <cell r="J3922" t="str">
            <v>Government Contribution  to Retirement Fund</v>
          </cell>
        </row>
        <row r="3923">
          <cell r="I3923" t="str">
            <v>1005</v>
          </cell>
          <cell r="J3923" t="str">
            <v>Government Contribution  to Retirement Fund</v>
          </cell>
        </row>
        <row r="3924">
          <cell r="I3924" t="str">
            <v>1206</v>
          </cell>
          <cell r="J3924" t="str">
            <v>Advertising &amp; Publicity</v>
          </cell>
        </row>
        <row r="3925">
          <cell r="I3925" t="str">
            <v>1413</v>
          </cell>
          <cell r="J3925" t="str">
            <v>Rental</v>
          </cell>
        </row>
        <row r="3926">
          <cell r="I3926" t="str">
            <v>1416</v>
          </cell>
          <cell r="J3926" t="str">
            <v>Rations &amp; Diets</v>
          </cell>
        </row>
        <row r="3927">
          <cell r="I3927" t="str">
            <v>1418</v>
          </cell>
          <cell r="J3927" t="str">
            <v xml:space="preserve">Training &amp; Conferences </v>
          </cell>
        </row>
        <row r="3928">
          <cell r="I3928" t="str">
            <v>1474</v>
          </cell>
          <cell r="J3928" t="str">
            <v>Recruitment Costs (Delete)</v>
          </cell>
        </row>
        <row r="3929">
          <cell r="I3929" t="str">
            <v>2011</v>
          </cell>
          <cell r="J3929" t="str">
            <v>Technical Equipment</v>
          </cell>
        </row>
        <row r="3930">
          <cell r="I3930" t="str">
            <v>2001</v>
          </cell>
          <cell r="J3930" t="str">
            <v>Renovations</v>
          </cell>
        </row>
        <row r="3931">
          <cell r="I3931" t="str">
            <v>1480</v>
          </cell>
          <cell r="J3931" t="str">
            <v>Consultants &amp; Technical Assistants Professional Fees</v>
          </cell>
        </row>
        <row r="3932">
          <cell r="I3932" t="str">
            <v>1001</v>
          </cell>
          <cell r="J3932" t="str">
            <v>Salaries</v>
          </cell>
        </row>
        <row r="3933">
          <cell r="I3933" t="str">
            <v>1001</v>
          </cell>
          <cell r="J3933" t="str">
            <v>Salaries</v>
          </cell>
        </row>
        <row r="3934">
          <cell r="I3934" t="str">
            <v>1005</v>
          </cell>
          <cell r="J3934" t="str">
            <v>Government Contribution  to Retirement Fund</v>
          </cell>
        </row>
        <row r="3935">
          <cell r="I3935" t="str">
            <v>1005</v>
          </cell>
          <cell r="J3935" t="str">
            <v>Government Contribution  to Retirement Fund</v>
          </cell>
        </row>
        <row r="3936">
          <cell r="I3936" t="str">
            <v>1201</v>
          </cell>
          <cell r="J3936" t="str">
            <v>Domestic Travel</v>
          </cell>
        </row>
        <row r="3937">
          <cell r="I3937" t="str">
            <v>1205</v>
          </cell>
          <cell r="J3937" t="str">
            <v>Broadcasting</v>
          </cell>
        </row>
        <row r="3938">
          <cell r="I3938" t="str">
            <v>1404</v>
          </cell>
          <cell r="J3938" t="str">
            <v>LPG Supplies</v>
          </cell>
        </row>
        <row r="3939">
          <cell r="I3939" t="str">
            <v>1416</v>
          </cell>
          <cell r="J3939" t="str">
            <v>Rations &amp; Diets</v>
          </cell>
        </row>
        <row r="3940">
          <cell r="I3940" t="str">
            <v>1418</v>
          </cell>
          <cell r="J3940" t="str">
            <v xml:space="preserve">Training &amp; Conferences </v>
          </cell>
        </row>
        <row r="3941">
          <cell r="I3941" t="str">
            <v>1474</v>
          </cell>
          <cell r="J3941" t="str">
            <v>Recruitment Costs (Delete)</v>
          </cell>
        </row>
        <row r="3942">
          <cell r="I3942" t="str">
            <v>1480</v>
          </cell>
          <cell r="J3942" t="str">
            <v>Consultants &amp; Technical Assistants Professional Fees</v>
          </cell>
        </row>
        <row r="3943">
          <cell r="I3943" t="str">
            <v>1506</v>
          </cell>
          <cell r="J3943" t="str">
            <v>Prizes and Awards</v>
          </cell>
        </row>
        <row r="3944">
          <cell r="I3944" t="str">
            <v>1001</v>
          </cell>
          <cell r="J3944" t="str">
            <v>Salaries</v>
          </cell>
        </row>
        <row r="3945">
          <cell r="I3945" t="str">
            <v>2000</v>
          </cell>
          <cell r="J3945" t="str">
            <v>New Building</v>
          </cell>
        </row>
        <row r="3946">
          <cell r="I3946" t="str">
            <v>1005</v>
          </cell>
          <cell r="J3946" t="str">
            <v>Government Contribution  to Retirement Fund</v>
          </cell>
        </row>
        <row r="3947">
          <cell r="I3947" t="str">
            <v>1001</v>
          </cell>
          <cell r="J3947" t="str">
            <v>Salaries</v>
          </cell>
        </row>
        <row r="3948">
          <cell r="I3948" t="str">
            <v>1005</v>
          </cell>
          <cell r="J3948" t="str">
            <v>Government Contribution  to Retirement Fund</v>
          </cell>
        </row>
        <row r="3949">
          <cell r="I3949" t="str">
            <v>1201</v>
          </cell>
          <cell r="J3949" t="str">
            <v>Domestic Travel</v>
          </cell>
        </row>
        <row r="3950">
          <cell r="I3950" t="str">
            <v>1202</v>
          </cell>
          <cell r="J3950" t="str">
            <v>Overseas Travel</v>
          </cell>
        </row>
        <row r="3951">
          <cell r="I3951" t="str">
            <v>1404</v>
          </cell>
          <cell r="J3951" t="str">
            <v>LPG Supplies</v>
          </cell>
        </row>
        <row r="3952">
          <cell r="I3952" t="str">
            <v>1416</v>
          </cell>
          <cell r="J3952" t="str">
            <v>Rations &amp; Diets</v>
          </cell>
        </row>
        <row r="3953">
          <cell r="I3953" t="str">
            <v>1506</v>
          </cell>
          <cell r="J3953" t="str">
            <v>Prizes and Awards</v>
          </cell>
        </row>
        <row r="3954">
          <cell r="I3954" t="str">
            <v>1001</v>
          </cell>
          <cell r="J3954" t="str">
            <v>Salaries</v>
          </cell>
        </row>
        <row r="3955">
          <cell r="I3955" t="str">
            <v>1001</v>
          </cell>
          <cell r="J3955" t="str">
            <v>Salaries</v>
          </cell>
        </row>
        <row r="3956">
          <cell r="I3956" t="str">
            <v>1001</v>
          </cell>
          <cell r="J3956" t="str">
            <v>Salaries</v>
          </cell>
        </row>
        <row r="3957">
          <cell r="I3957" t="str">
            <v>1001</v>
          </cell>
          <cell r="J3957" t="str">
            <v>Salaries</v>
          </cell>
        </row>
        <row r="3958">
          <cell r="I3958" t="str">
            <v>1001</v>
          </cell>
          <cell r="J3958" t="str">
            <v>Salaries</v>
          </cell>
        </row>
        <row r="3959">
          <cell r="I3959" t="str">
            <v>1005</v>
          </cell>
          <cell r="J3959" t="str">
            <v>Government Contribution  to Retirement Fund</v>
          </cell>
        </row>
        <row r="3960">
          <cell r="I3960" t="str">
            <v>1005</v>
          </cell>
          <cell r="J3960" t="str">
            <v>Government Contribution  to Retirement Fund</v>
          </cell>
        </row>
        <row r="3961">
          <cell r="I3961" t="str">
            <v>1005</v>
          </cell>
          <cell r="J3961" t="str">
            <v>Government Contribution  to Retirement Fund</v>
          </cell>
        </row>
        <row r="3962">
          <cell r="I3962" t="str">
            <v>1005</v>
          </cell>
          <cell r="J3962" t="str">
            <v>Government Contribution  to Retirement Fund</v>
          </cell>
        </row>
        <row r="3963">
          <cell r="I3963" t="str">
            <v>1005</v>
          </cell>
          <cell r="J3963" t="str">
            <v>Government Contribution  to Retirement Fund</v>
          </cell>
        </row>
        <row r="3964">
          <cell r="I3964" t="str">
            <v>1201</v>
          </cell>
          <cell r="J3964" t="str">
            <v>Domestic Travel</v>
          </cell>
        </row>
        <row r="3965">
          <cell r="I3965" t="str">
            <v>1202</v>
          </cell>
          <cell r="J3965" t="str">
            <v>Overseas Travel</v>
          </cell>
        </row>
        <row r="3966">
          <cell r="I3966" t="str">
            <v>1002</v>
          </cell>
          <cell r="J3966" t="str">
            <v>Overtime</v>
          </cell>
        </row>
        <row r="3967">
          <cell r="I3967" t="str">
            <v>1406</v>
          </cell>
          <cell r="J3967" t="str">
            <v>Office Supplies</v>
          </cell>
        </row>
        <row r="3968">
          <cell r="I3968" t="str">
            <v>1407</v>
          </cell>
          <cell r="J3968" t="str">
            <v xml:space="preserve">Printing </v>
          </cell>
        </row>
        <row r="3969">
          <cell r="I3969" t="str">
            <v>1413</v>
          </cell>
          <cell r="J3969" t="str">
            <v>Rental</v>
          </cell>
        </row>
        <row r="3970">
          <cell r="I3970" t="str">
            <v>1416</v>
          </cell>
          <cell r="J3970" t="str">
            <v>Rations &amp; Diets</v>
          </cell>
        </row>
        <row r="3971">
          <cell r="I3971" t="str">
            <v>1480</v>
          </cell>
          <cell r="J3971" t="str">
            <v>Consultants &amp; Technical Assistants Professional Fees</v>
          </cell>
        </row>
        <row r="3972">
          <cell r="I3972" t="str">
            <v>2001</v>
          </cell>
          <cell r="J3972" t="str">
            <v>Renovations</v>
          </cell>
        </row>
        <row r="3973">
          <cell r="I3973" t="str">
            <v>2011</v>
          </cell>
          <cell r="J3973" t="str">
            <v>Technical Equipment</v>
          </cell>
        </row>
        <row r="3974">
          <cell r="I3974" t="str">
            <v>1205</v>
          </cell>
          <cell r="J3974" t="str">
            <v>Broadcasting</v>
          </cell>
        </row>
        <row r="3975">
          <cell r="I3975" t="str">
            <v>1411</v>
          </cell>
          <cell r="J3975" t="str">
            <v>Subscription</v>
          </cell>
        </row>
        <row r="3976">
          <cell r="I3976" t="str">
            <v>1418</v>
          </cell>
          <cell r="J3976" t="str">
            <v xml:space="preserve">Training &amp; Conferences </v>
          </cell>
        </row>
        <row r="3977">
          <cell r="I3977" t="str">
            <v>1312</v>
          </cell>
          <cell r="J3977" t="str">
            <v>Maintenance of Vessels &amp; Aircrafts</v>
          </cell>
        </row>
        <row r="3978">
          <cell r="I3978" t="str">
            <v>1422</v>
          </cell>
          <cell r="J3978" t="str">
            <v>Hospitality</v>
          </cell>
        </row>
        <row r="3979">
          <cell r="I3979" t="str">
            <v>1506</v>
          </cell>
          <cell r="J3979" t="str">
            <v>Prizes and Awards</v>
          </cell>
        </row>
        <row r="3980">
          <cell r="I3980" t="str">
            <v>1001</v>
          </cell>
          <cell r="J3980" t="str">
            <v>Salaries</v>
          </cell>
        </row>
        <row r="3981">
          <cell r="I3981" t="str">
            <v>1001</v>
          </cell>
          <cell r="J3981" t="str">
            <v>Salaries</v>
          </cell>
        </row>
        <row r="3982">
          <cell r="I3982" t="str">
            <v>1001</v>
          </cell>
          <cell r="J3982" t="str">
            <v>Salaries</v>
          </cell>
        </row>
        <row r="3983">
          <cell r="I3983" t="str">
            <v>1002</v>
          </cell>
          <cell r="J3983" t="str">
            <v>Overtime</v>
          </cell>
        </row>
        <row r="3984">
          <cell r="I3984" t="str">
            <v>1002</v>
          </cell>
          <cell r="J3984" t="str">
            <v>Overtime</v>
          </cell>
        </row>
        <row r="3985">
          <cell r="I3985" t="str">
            <v>1005</v>
          </cell>
          <cell r="J3985" t="str">
            <v>Government Contribution  to Retirement Fund</v>
          </cell>
        </row>
        <row r="3986">
          <cell r="I3986" t="str">
            <v>1005</v>
          </cell>
          <cell r="J3986" t="str">
            <v>Government Contribution  to Retirement Fund</v>
          </cell>
        </row>
        <row r="3987">
          <cell r="I3987" t="str">
            <v>1005</v>
          </cell>
          <cell r="J3987" t="str">
            <v>Government Contribution  to Retirement Fund</v>
          </cell>
        </row>
        <row r="3988">
          <cell r="I3988" t="str">
            <v>1026</v>
          </cell>
          <cell r="J3988" t="str">
            <v>Acting Allowance</v>
          </cell>
        </row>
        <row r="3989">
          <cell r="I3989" t="str">
            <v>1026</v>
          </cell>
          <cell r="J3989" t="str">
            <v>Acting Allowance</v>
          </cell>
        </row>
        <row r="3990">
          <cell r="I3990" t="str">
            <v>1201</v>
          </cell>
          <cell r="J3990" t="str">
            <v>Domestic Travel</v>
          </cell>
        </row>
        <row r="3991">
          <cell r="I3991" t="str">
            <v>1204</v>
          </cell>
          <cell r="J3991" t="str">
            <v>Postal Charges</v>
          </cell>
        </row>
        <row r="3992">
          <cell r="I3992" t="str">
            <v>1204</v>
          </cell>
          <cell r="J3992" t="str">
            <v>Postal Charges</v>
          </cell>
        </row>
        <row r="3993">
          <cell r="I3993" t="str">
            <v>1301</v>
          </cell>
          <cell r="J3993" t="str">
            <v>Fuel</v>
          </cell>
        </row>
        <row r="3994">
          <cell r="I3994" t="str">
            <v>1302</v>
          </cell>
          <cell r="J3994" t="str">
            <v>Freight</v>
          </cell>
        </row>
        <row r="3995">
          <cell r="I3995" t="str">
            <v>1302</v>
          </cell>
          <cell r="J3995" t="str">
            <v>Freight</v>
          </cell>
        </row>
        <row r="3996">
          <cell r="I3996" t="str">
            <v>1308</v>
          </cell>
          <cell r="J3996" t="str">
            <v>Maintenance of Office Equipment</v>
          </cell>
        </row>
        <row r="3997">
          <cell r="I3997" t="str">
            <v>1308</v>
          </cell>
          <cell r="J3997" t="str">
            <v>Maintenance of Office Equipment</v>
          </cell>
        </row>
        <row r="3998">
          <cell r="I3998" t="str">
            <v>1309</v>
          </cell>
          <cell r="J3998" t="str">
            <v>Maintenance of Vehicles</v>
          </cell>
        </row>
        <row r="3999">
          <cell r="I3999" t="str">
            <v>1310</v>
          </cell>
          <cell r="J3999" t="str">
            <v>Maintenance of Specialised Equipment</v>
          </cell>
        </row>
        <row r="4000">
          <cell r="I4000" t="str">
            <v>1310</v>
          </cell>
          <cell r="J4000" t="str">
            <v>Maintenance of Specialised Equipment</v>
          </cell>
        </row>
        <row r="4001">
          <cell r="I4001" t="str">
            <v>1318</v>
          </cell>
          <cell r="J4001" t="str">
            <v>Maintenance of Buildings &amp; Compounds</v>
          </cell>
        </row>
        <row r="4002">
          <cell r="I4002" t="str">
            <v>1318</v>
          </cell>
          <cell r="J4002" t="str">
            <v>Maintenance of Buildings &amp; Compounds</v>
          </cell>
        </row>
        <row r="4003">
          <cell r="I4003" t="str">
            <v>1402</v>
          </cell>
          <cell r="J4003" t="str">
            <v>Electricity</v>
          </cell>
        </row>
        <row r="4004">
          <cell r="I4004" t="str">
            <v>1402</v>
          </cell>
          <cell r="J4004" t="str">
            <v>Electricity</v>
          </cell>
        </row>
        <row r="4005">
          <cell r="I4005" t="str">
            <v>1405</v>
          </cell>
          <cell r="J4005" t="str">
            <v>Water</v>
          </cell>
        </row>
        <row r="4006">
          <cell r="I4006" t="str">
            <v>1405</v>
          </cell>
          <cell r="J4006" t="str">
            <v>Water</v>
          </cell>
        </row>
        <row r="4007">
          <cell r="I4007" t="str">
            <v>1406</v>
          </cell>
          <cell r="J4007" t="str">
            <v>Office Supplies</v>
          </cell>
        </row>
        <row r="4008">
          <cell r="I4008" t="str">
            <v>1406</v>
          </cell>
          <cell r="J4008" t="str">
            <v>Office Supplies</v>
          </cell>
        </row>
        <row r="4009">
          <cell r="I4009" t="str">
            <v>1407</v>
          </cell>
          <cell r="J4009" t="str">
            <v xml:space="preserve">Printing </v>
          </cell>
        </row>
        <row r="4010">
          <cell r="I4010" t="str">
            <v>1408</v>
          </cell>
          <cell r="J4010" t="str">
            <v>Uniforms</v>
          </cell>
        </row>
        <row r="4011">
          <cell r="I4011" t="str">
            <v>1408</v>
          </cell>
          <cell r="J4011" t="str">
            <v>Uniforms</v>
          </cell>
        </row>
        <row r="4012">
          <cell r="I4012" t="str">
            <v>1416</v>
          </cell>
          <cell r="J4012" t="str">
            <v>Rations &amp; Diets</v>
          </cell>
        </row>
        <row r="4013">
          <cell r="I4013" t="str">
            <v>1435</v>
          </cell>
          <cell r="J4013" t="str">
            <v>Licences</v>
          </cell>
        </row>
        <row r="4014">
          <cell r="I4014" t="str">
            <v>1480</v>
          </cell>
          <cell r="J4014" t="str">
            <v>Consultants &amp; Technical Assistants Professional Fees</v>
          </cell>
        </row>
        <row r="4015">
          <cell r="I4015" t="str">
            <v>1506</v>
          </cell>
          <cell r="J4015" t="str">
            <v>Prizes and Awards</v>
          </cell>
        </row>
        <row r="4016">
          <cell r="I4016" t="str">
            <v>2001</v>
          </cell>
          <cell r="J4016" t="str">
            <v>Renovations</v>
          </cell>
        </row>
        <row r="4017">
          <cell r="I4017" t="str">
            <v>2001</v>
          </cell>
          <cell r="J4017" t="str">
            <v>Renovations</v>
          </cell>
        </row>
        <row r="4018">
          <cell r="I4018" t="str">
            <v>2005</v>
          </cell>
          <cell r="J4018" t="str">
            <v>New Vehicles</v>
          </cell>
        </row>
        <row r="4019">
          <cell r="I4019" t="str">
            <v>2008</v>
          </cell>
          <cell r="J4019" t="str">
            <v>Other plant and equipment</v>
          </cell>
        </row>
        <row r="4020">
          <cell r="I4020" t="str">
            <v>1001</v>
          </cell>
          <cell r="J4020" t="str">
            <v>Salaries</v>
          </cell>
        </row>
        <row r="4021">
          <cell r="I4021" t="str">
            <v>1001</v>
          </cell>
          <cell r="J4021" t="str">
            <v>Salaries</v>
          </cell>
        </row>
        <row r="4022">
          <cell r="I4022" t="str">
            <v>1002</v>
          </cell>
          <cell r="J4022" t="str">
            <v>Overtime</v>
          </cell>
        </row>
        <row r="4023">
          <cell r="I4023" t="str">
            <v>1005</v>
          </cell>
          <cell r="J4023" t="str">
            <v>Government Contribution  to Retirement Fund</v>
          </cell>
        </row>
        <row r="4024">
          <cell r="I4024" t="str">
            <v>1005</v>
          </cell>
          <cell r="J4024" t="str">
            <v>Government Contribution  to Retirement Fund</v>
          </cell>
        </row>
        <row r="4025">
          <cell r="I4025" t="str">
            <v>1201</v>
          </cell>
          <cell r="J4025" t="str">
            <v>Domestic Travel</v>
          </cell>
        </row>
        <row r="4026">
          <cell r="I4026" t="str">
            <v>1203</v>
          </cell>
          <cell r="J4026" t="str">
            <v>Telecommunication Charge</v>
          </cell>
        </row>
        <row r="4027">
          <cell r="I4027" t="str">
            <v>1210</v>
          </cell>
          <cell r="J4027" t="str">
            <v>Email &amp; Internet</v>
          </cell>
        </row>
        <row r="4028">
          <cell r="I4028" t="str">
            <v>1301</v>
          </cell>
          <cell r="J4028" t="str">
            <v>Fuel</v>
          </cell>
        </row>
        <row r="4029">
          <cell r="I4029" t="str">
            <v>1309</v>
          </cell>
          <cell r="J4029" t="str">
            <v>Maintenance of Vehicles</v>
          </cell>
        </row>
        <row r="4030">
          <cell r="I4030" t="str">
            <v>1435</v>
          </cell>
          <cell r="J4030" t="str">
            <v>Licences</v>
          </cell>
        </row>
        <row r="4031">
          <cell r="I4031" t="str">
            <v>1450</v>
          </cell>
          <cell r="J4031" t="str">
            <v>Computer Supplies</v>
          </cell>
        </row>
        <row r="4032">
          <cell r="I4032" t="str">
            <v>1480</v>
          </cell>
          <cell r="J4032" t="str">
            <v>Consultants &amp; Technical Assistants Professional Fees</v>
          </cell>
        </row>
        <row r="4033">
          <cell r="I4033" t="str">
            <v>2003</v>
          </cell>
          <cell r="J4033" t="str">
            <v>New Office Equipment</v>
          </cell>
        </row>
        <row r="4034">
          <cell r="I4034" t="str">
            <v>2004</v>
          </cell>
          <cell r="J4034" t="str">
            <v>New Computers</v>
          </cell>
        </row>
        <row r="4035">
          <cell r="I4035" t="str">
            <v>2011</v>
          </cell>
          <cell r="J4035" t="str">
            <v>Technical Equipment</v>
          </cell>
        </row>
        <row r="4036">
          <cell r="I4036" t="str">
            <v>1001</v>
          </cell>
          <cell r="J4036" t="str">
            <v>Salaries</v>
          </cell>
        </row>
        <row r="4037">
          <cell r="I4037" t="str">
            <v>1001</v>
          </cell>
          <cell r="J4037" t="str">
            <v>Salaries</v>
          </cell>
        </row>
        <row r="4038">
          <cell r="I4038" t="str">
            <v>1001</v>
          </cell>
          <cell r="J4038" t="str">
            <v>Salaries</v>
          </cell>
        </row>
        <row r="4039">
          <cell r="I4039" t="str">
            <v>1001</v>
          </cell>
          <cell r="J4039" t="str">
            <v>Salaries</v>
          </cell>
        </row>
        <row r="4040">
          <cell r="I4040" t="str">
            <v>1002</v>
          </cell>
          <cell r="J4040" t="str">
            <v>Overtime</v>
          </cell>
        </row>
        <row r="4041">
          <cell r="I4041" t="str">
            <v>1002</v>
          </cell>
          <cell r="J4041" t="str">
            <v>Overtime</v>
          </cell>
        </row>
        <row r="4042">
          <cell r="I4042" t="str">
            <v>1005</v>
          </cell>
          <cell r="J4042" t="str">
            <v>Government Contribution  to Retirement Fund</v>
          </cell>
        </row>
        <row r="4043">
          <cell r="I4043" t="str">
            <v>1005</v>
          </cell>
          <cell r="J4043" t="str">
            <v>Government Contribution  to Retirement Fund</v>
          </cell>
        </row>
        <row r="4044">
          <cell r="I4044" t="str">
            <v>1005</v>
          </cell>
          <cell r="J4044" t="str">
            <v>Government Contribution  to Retirement Fund</v>
          </cell>
        </row>
        <row r="4045">
          <cell r="I4045" t="str">
            <v>1005</v>
          </cell>
          <cell r="J4045" t="str">
            <v>Government Contribution  to Retirement Fund</v>
          </cell>
        </row>
        <row r="4046">
          <cell r="I4046" t="str">
            <v>1201</v>
          </cell>
          <cell r="J4046" t="str">
            <v>Domestic Travel</v>
          </cell>
        </row>
        <row r="4047">
          <cell r="I4047" t="str">
            <v>1201</v>
          </cell>
          <cell r="J4047" t="str">
            <v>Domestic Travel</v>
          </cell>
        </row>
        <row r="4048">
          <cell r="I4048" t="str">
            <v>1202</v>
          </cell>
          <cell r="J4048" t="str">
            <v>Overseas Travel</v>
          </cell>
        </row>
        <row r="4049">
          <cell r="I4049" t="str">
            <v>1203</v>
          </cell>
          <cell r="J4049" t="str">
            <v>Telecommunication Charge</v>
          </cell>
        </row>
        <row r="4050">
          <cell r="I4050" t="str">
            <v>1210</v>
          </cell>
          <cell r="J4050" t="str">
            <v>Email &amp; Internet</v>
          </cell>
        </row>
        <row r="4051">
          <cell r="I4051" t="str">
            <v>1308</v>
          </cell>
          <cell r="J4051" t="str">
            <v>Maintenance of Office Equipment</v>
          </cell>
        </row>
        <row r="4052">
          <cell r="I4052" t="str">
            <v>1411</v>
          </cell>
          <cell r="J4052" t="str">
            <v>Subscription</v>
          </cell>
        </row>
        <row r="4053">
          <cell r="I4053" t="str">
            <v>1418</v>
          </cell>
          <cell r="J4053" t="str">
            <v xml:space="preserve">Training &amp; Conferences </v>
          </cell>
        </row>
        <row r="4054">
          <cell r="I4054" t="str">
            <v>1450</v>
          </cell>
          <cell r="J4054" t="str">
            <v>Computer Supplies</v>
          </cell>
        </row>
        <row r="4055">
          <cell r="I4055" t="str">
            <v>1480</v>
          </cell>
          <cell r="J4055" t="str">
            <v>Consultants &amp; Technical Assistants Professional Fees</v>
          </cell>
        </row>
        <row r="4056">
          <cell r="I4056" t="str">
            <v>1499</v>
          </cell>
          <cell r="J4056" t="str">
            <v>Security Services (Delete)</v>
          </cell>
        </row>
        <row r="4057">
          <cell r="I4057" t="str">
            <v>2003</v>
          </cell>
          <cell r="J4057" t="str">
            <v>New Office Equipment</v>
          </cell>
        </row>
        <row r="4058">
          <cell r="I4058" t="str">
            <v>2004</v>
          </cell>
          <cell r="J4058" t="str">
            <v>New Computers</v>
          </cell>
        </row>
        <row r="4059">
          <cell r="I4059" t="str">
            <v>2008</v>
          </cell>
          <cell r="J4059" t="str">
            <v>Other plant and equipment</v>
          </cell>
        </row>
        <row r="4060">
          <cell r="I4060" t="str">
            <v>2011</v>
          </cell>
          <cell r="J4060" t="str">
            <v>Technical Equipment</v>
          </cell>
        </row>
        <row r="4061">
          <cell r="I4061" t="str">
            <v>1030</v>
          </cell>
          <cell r="J4061" t="str">
            <v>CEO/Minister Benefits</v>
          </cell>
        </row>
        <row r="4062">
          <cell r="I4062" t="str">
            <v>1201</v>
          </cell>
          <cell r="J4062" t="str">
            <v>Domestic Travel</v>
          </cell>
        </row>
        <row r="4063">
          <cell r="I4063" t="str">
            <v>1203</v>
          </cell>
          <cell r="J4063" t="str">
            <v>Telecommunication Charge</v>
          </cell>
        </row>
        <row r="4064">
          <cell r="I4064" t="str">
            <v>1422</v>
          </cell>
          <cell r="J4064" t="str">
            <v>Hospitality</v>
          </cell>
        </row>
        <row r="4065">
          <cell r="I4065" t="str">
            <v>1422</v>
          </cell>
          <cell r="J4065" t="str">
            <v>Hospitality</v>
          </cell>
        </row>
        <row r="4066">
          <cell r="I4066" t="str">
            <v>1422</v>
          </cell>
          <cell r="J4066" t="str">
            <v>Hospitality</v>
          </cell>
        </row>
        <row r="4067">
          <cell r="I4067" t="str">
            <v>1425</v>
          </cell>
          <cell r="J4067" t="str">
            <v>Insurance</v>
          </cell>
        </row>
        <row r="4068">
          <cell r="I4068" t="str">
            <v>1435</v>
          </cell>
          <cell r="J4068" t="str">
            <v>Licences</v>
          </cell>
        </row>
        <row r="4069">
          <cell r="I4069" t="str">
            <v>1001</v>
          </cell>
          <cell r="J4069" t="str">
            <v>Salaries</v>
          </cell>
        </row>
        <row r="4070">
          <cell r="I4070" t="str">
            <v>1005</v>
          </cell>
          <cell r="J4070" t="str">
            <v>Government Contribution  to Retirement Fund</v>
          </cell>
        </row>
        <row r="4071">
          <cell r="I4071" t="str">
            <v>1203</v>
          </cell>
          <cell r="J4071" t="str">
            <v>Telecommunication Charge</v>
          </cell>
        </row>
        <row r="4072">
          <cell r="I4072" t="str">
            <v>1301</v>
          </cell>
          <cell r="J4072" t="str">
            <v>Fuel</v>
          </cell>
        </row>
        <row r="4073">
          <cell r="I4073" t="str">
            <v>1001</v>
          </cell>
          <cell r="J4073" t="str">
            <v>Salaries</v>
          </cell>
        </row>
        <row r="4074">
          <cell r="I4074" t="str">
            <v>1005</v>
          </cell>
          <cell r="J4074" t="str">
            <v>Government Contribution  to Retirement Fund</v>
          </cell>
        </row>
        <row r="4075">
          <cell r="I4075" t="str">
            <v>1201</v>
          </cell>
          <cell r="J4075" t="str">
            <v>Domestic Travel</v>
          </cell>
        </row>
        <row r="4076">
          <cell r="I4076" t="str">
            <v>1204</v>
          </cell>
          <cell r="J4076" t="str">
            <v>Postal Charges</v>
          </cell>
        </row>
        <row r="4077">
          <cell r="I4077" t="str">
            <v>1205</v>
          </cell>
          <cell r="J4077" t="str">
            <v>Broadcasting</v>
          </cell>
        </row>
        <row r="4078">
          <cell r="I4078" t="str">
            <v>1206</v>
          </cell>
          <cell r="J4078" t="str">
            <v>Advertising &amp; Publicity</v>
          </cell>
        </row>
        <row r="4079">
          <cell r="I4079" t="str">
            <v>1308</v>
          </cell>
          <cell r="J4079" t="str">
            <v>Maintenance of Office Equipment</v>
          </cell>
        </row>
        <row r="4080">
          <cell r="I4080" t="str">
            <v>1318</v>
          </cell>
          <cell r="J4080" t="str">
            <v>Maintenance of Buildings &amp; Compounds</v>
          </cell>
        </row>
        <row r="4081">
          <cell r="I4081" t="str">
            <v>1406</v>
          </cell>
          <cell r="J4081" t="str">
            <v>Office Supplies</v>
          </cell>
        </row>
        <row r="4082">
          <cell r="I4082" t="str">
            <v>1407</v>
          </cell>
          <cell r="J4082" t="str">
            <v xml:space="preserve">Printing </v>
          </cell>
        </row>
        <row r="4083">
          <cell r="I4083" t="str">
            <v>1001</v>
          </cell>
          <cell r="J4083" t="str">
            <v>Salaries</v>
          </cell>
        </row>
        <row r="4084">
          <cell r="I4084" t="str">
            <v>1005</v>
          </cell>
          <cell r="J4084" t="str">
            <v>Government Contribution  to Retirement Fund</v>
          </cell>
        </row>
        <row r="4085">
          <cell r="I4085" t="str">
            <v>1201</v>
          </cell>
          <cell r="J4085" t="str">
            <v>Domestic Travel</v>
          </cell>
        </row>
        <row r="4086">
          <cell r="I4086" t="str">
            <v>1303</v>
          </cell>
          <cell r="J4086" t="str">
            <v>Hire of Heavy Machinery</v>
          </cell>
        </row>
        <row r="4087">
          <cell r="I4087" t="str">
            <v>1309</v>
          </cell>
          <cell r="J4087" t="str">
            <v>Maintenance of Vehicles</v>
          </cell>
        </row>
        <row r="4088">
          <cell r="I4088" t="str">
            <v>1310</v>
          </cell>
          <cell r="J4088" t="str">
            <v>Maintenance of Specialised Equipment</v>
          </cell>
        </row>
        <row r="4089">
          <cell r="I4089" t="str">
            <v>1404</v>
          </cell>
          <cell r="J4089" t="str">
            <v>LPG Supplies</v>
          </cell>
        </row>
        <row r="4090">
          <cell r="I4090" t="str">
            <v>1416</v>
          </cell>
          <cell r="J4090" t="str">
            <v>Rations &amp; Diets</v>
          </cell>
        </row>
        <row r="4091">
          <cell r="I4091" t="str">
            <v>2003</v>
          </cell>
          <cell r="J4091" t="str">
            <v>New Office Equipment</v>
          </cell>
        </row>
        <row r="4092">
          <cell r="I4092" t="str">
            <v>2011</v>
          </cell>
          <cell r="J4092" t="str">
            <v>Technical Equipment</v>
          </cell>
        </row>
        <row r="4093">
          <cell r="I4093" t="str">
            <v>1001</v>
          </cell>
          <cell r="J4093" t="str">
            <v>Salaries</v>
          </cell>
        </row>
        <row r="4094">
          <cell r="I4094" t="str">
            <v>1005</v>
          </cell>
          <cell r="J4094" t="str">
            <v>Government Contribution  to Retirement Fund</v>
          </cell>
        </row>
        <row r="4095">
          <cell r="I4095" t="str">
            <v>1201</v>
          </cell>
          <cell r="J4095" t="str">
            <v>Domestic Travel</v>
          </cell>
        </row>
        <row r="4096">
          <cell r="I4096" t="str">
            <v>1203</v>
          </cell>
          <cell r="J4096" t="str">
            <v>Telecommunication Charge</v>
          </cell>
        </row>
        <row r="4097">
          <cell r="I4097" t="str">
            <v>1301</v>
          </cell>
          <cell r="J4097" t="str">
            <v>Fuel</v>
          </cell>
        </row>
        <row r="4098">
          <cell r="I4098" t="str">
            <v>1309</v>
          </cell>
          <cell r="J4098" t="str">
            <v>Maintenance of Vehicles</v>
          </cell>
        </row>
        <row r="4099">
          <cell r="I4099" t="str">
            <v>1318</v>
          </cell>
          <cell r="J4099" t="str">
            <v>Maintenance of Buildings &amp; Compounds</v>
          </cell>
        </row>
        <row r="4100">
          <cell r="I4100" t="str">
            <v>1402</v>
          </cell>
          <cell r="J4100" t="str">
            <v>Electricity</v>
          </cell>
        </row>
        <row r="4101">
          <cell r="I4101" t="str">
            <v>1405</v>
          </cell>
          <cell r="J4101" t="str">
            <v>Water</v>
          </cell>
        </row>
        <row r="4102">
          <cell r="I4102" t="str">
            <v>1406</v>
          </cell>
          <cell r="J4102" t="str">
            <v>Office Supplies</v>
          </cell>
        </row>
        <row r="4103">
          <cell r="I4103" t="str">
            <v>1407</v>
          </cell>
          <cell r="J4103" t="str">
            <v xml:space="preserve">Printing </v>
          </cell>
        </row>
        <row r="4104">
          <cell r="I4104" t="str">
            <v>1416</v>
          </cell>
          <cell r="J4104" t="str">
            <v>Rations &amp; Diets</v>
          </cell>
        </row>
        <row r="4105">
          <cell r="I4105" t="str">
            <v>1001</v>
          </cell>
          <cell r="J4105" t="str">
            <v>Salaries</v>
          </cell>
        </row>
        <row r="4106">
          <cell r="I4106" t="str">
            <v>1005</v>
          </cell>
          <cell r="J4106" t="str">
            <v>Government Contribution  to Retirement Fund</v>
          </cell>
        </row>
        <row r="4107">
          <cell r="I4107" t="str">
            <v>1201</v>
          </cell>
          <cell r="J4107" t="str">
            <v>Domestic Travel</v>
          </cell>
        </row>
        <row r="4108">
          <cell r="I4108" t="str">
            <v>1203</v>
          </cell>
          <cell r="J4108" t="str">
            <v>Telecommunication Charge</v>
          </cell>
        </row>
        <row r="4109">
          <cell r="I4109" t="str">
            <v>1301</v>
          </cell>
          <cell r="J4109" t="str">
            <v>Fuel</v>
          </cell>
        </row>
        <row r="4110">
          <cell r="I4110" t="str">
            <v>1309</v>
          </cell>
          <cell r="J4110" t="str">
            <v>Maintenance of Vehicles</v>
          </cell>
        </row>
        <row r="4111">
          <cell r="I4111" t="str">
            <v>1402</v>
          </cell>
          <cell r="J4111" t="str">
            <v>Electricity</v>
          </cell>
        </row>
        <row r="4112">
          <cell r="I4112" t="str">
            <v>1405</v>
          </cell>
          <cell r="J4112" t="str">
            <v>Water</v>
          </cell>
        </row>
        <row r="4113">
          <cell r="I4113" t="str">
            <v>1406</v>
          </cell>
          <cell r="J4113" t="str">
            <v>Office Supplies</v>
          </cell>
        </row>
        <row r="4114">
          <cell r="I4114" t="str">
            <v>1407</v>
          </cell>
          <cell r="J4114" t="str">
            <v xml:space="preserve">Printing </v>
          </cell>
        </row>
        <row r="4115">
          <cell r="I4115" t="str">
            <v>1413</v>
          </cell>
          <cell r="J4115" t="str">
            <v>Rental</v>
          </cell>
        </row>
        <row r="4116">
          <cell r="I4116" t="str">
            <v>1416</v>
          </cell>
          <cell r="J4116" t="str">
            <v>Rations &amp; Diets</v>
          </cell>
        </row>
        <row r="4117">
          <cell r="I4117" t="str">
            <v>1001</v>
          </cell>
          <cell r="J4117" t="str">
            <v>Salaries</v>
          </cell>
        </row>
        <row r="4118">
          <cell r="I4118" t="str">
            <v>1005</v>
          </cell>
          <cell r="J4118" t="str">
            <v>Government Contribution  to Retirement Fund</v>
          </cell>
        </row>
        <row r="4119">
          <cell r="I4119" t="str">
            <v>1203</v>
          </cell>
          <cell r="J4119" t="str">
            <v>Telecommunication Charge</v>
          </cell>
        </row>
        <row r="4120">
          <cell r="I4120" t="str">
            <v>1301</v>
          </cell>
          <cell r="J4120" t="str">
            <v>Fuel</v>
          </cell>
        </row>
        <row r="4121">
          <cell r="I4121" t="str">
            <v>1309</v>
          </cell>
          <cell r="J4121" t="str">
            <v>Maintenance of Vehicles</v>
          </cell>
        </row>
        <row r="4122">
          <cell r="I4122" t="str">
            <v>1402</v>
          </cell>
          <cell r="J4122" t="str">
            <v>Electricity</v>
          </cell>
        </row>
        <row r="4123">
          <cell r="I4123" t="str">
            <v>1405</v>
          </cell>
          <cell r="J4123" t="str">
            <v>Water</v>
          </cell>
        </row>
        <row r="4124">
          <cell r="I4124" t="str">
            <v>1406</v>
          </cell>
          <cell r="J4124" t="str">
            <v>Office Supplies</v>
          </cell>
        </row>
        <row r="4125">
          <cell r="I4125" t="str">
            <v>1407</v>
          </cell>
          <cell r="J4125" t="str">
            <v xml:space="preserve">Printing </v>
          </cell>
        </row>
        <row r="4126">
          <cell r="I4126" t="str">
            <v>1413</v>
          </cell>
          <cell r="J4126" t="str">
            <v>Rental</v>
          </cell>
        </row>
        <row r="4127">
          <cell r="I4127" t="str">
            <v>1416</v>
          </cell>
          <cell r="J4127" t="str">
            <v>Rations &amp; Diets</v>
          </cell>
        </row>
        <row r="4128">
          <cell r="I4128" t="str">
            <v>1001</v>
          </cell>
          <cell r="J4128" t="str">
            <v>Salaries</v>
          </cell>
        </row>
        <row r="4129">
          <cell r="I4129" t="str">
            <v>1005</v>
          </cell>
          <cell r="J4129" t="str">
            <v>Government Contribution  to Retirement Fund</v>
          </cell>
        </row>
        <row r="4130">
          <cell r="I4130" t="str">
            <v>1318</v>
          </cell>
          <cell r="J4130" t="str">
            <v>Maintenance of Buildings &amp; Compounds</v>
          </cell>
        </row>
        <row r="4131">
          <cell r="I4131" t="str">
            <v>1402</v>
          </cell>
          <cell r="J4131" t="str">
            <v>Electricity</v>
          </cell>
        </row>
        <row r="4132">
          <cell r="I4132" t="str">
            <v>1404</v>
          </cell>
          <cell r="J4132" t="str">
            <v>LPG Supplies</v>
          </cell>
        </row>
        <row r="4133">
          <cell r="I4133" t="str">
            <v>1405</v>
          </cell>
          <cell r="J4133" t="str">
            <v>Water</v>
          </cell>
        </row>
        <row r="4134">
          <cell r="I4134" t="str">
            <v>1416</v>
          </cell>
          <cell r="J4134" t="str">
            <v>Rations &amp; Diets</v>
          </cell>
        </row>
        <row r="4135">
          <cell r="I4135" t="str">
            <v>1001</v>
          </cell>
          <cell r="J4135" t="str">
            <v>Salaries</v>
          </cell>
        </row>
        <row r="4136">
          <cell r="I4136" t="str">
            <v>1005</v>
          </cell>
          <cell r="J4136" t="str">
            <v>Government Contribution  to Retirement Fund</v>
          </cell>
        </row>
        <row r="4137">
          <cell r="I4137" t="str">
            <v>1318</v>
          </cell>
          <cell r="J4137" t="str">
            <v>Maintenance of Buildings &amp; Compounds</v>
          </cell>
        </row>
        <row r="4138">
          <cell r="I4138" t="str">
            <v>1402</v>
          </cell>
          <cell r="J4138" t="str">
            <v>Electricity</v>
          </cell>
        </row>
        <row r="4139">
          <cell r="I4139" t="str">
            <v>1404</v>
          </cell>
          <cell r="J4139" t="str">
            <v>LPG Supplies</v>
          </cell>
        </row>
        <row r="4140">
          <cell r="I4140" t="str">
            <v>1405</v>
          </cell>
          <cell r="J4140" t="str">
            <v>Water</v>
          </cell>
        </row>
        <row r="4141">
          <cell r="I4141" t="str">
            <v>1416</v>
          </cell>
          <cell r="J4141" t="str">
            <v>Rations &amp; Diets</v>
          </cell>
        </row>
        <row r="4142">
          <cell r="I4142" t="str">
            <v>1001</v>
          </cell>
          <cell r="J4142" t="str">
            <v>Salaries</v>
          </cell>
        </row>
        <row r="4143">
          <cell r="I4143" t="str">
            <v>1005</v>
          </cell>
          <cell r="J4143" t="str">
            <v>Government Contribution  to Retirement Fund</v>
          </cell>
        </row>
        <row r="4144">
          <cell r="I4144" t="str">
            <v>1201</v>
          </cell>
          <cell r="J4144" t="str">
            <v>Domestic Travel</v>
          </cell>
        </row>
        <row r="4145">
          <cell r="I4145" t="str">
            <v>1408</v>
          </cell>
          <cell r="J4145" t="str">
            <v>Uniforms</v>
          </cell>
        </row>
        <row r="4146">
          <cell r="I4146" t="str">
            <v>1416</v>
          </cell>
          <cell r="J4146" t="str">
            <v>Rations &amp; Diets</v>
          </cell>
        </row>
        <row r="4147">
          <cell r="I4147" t="str">
            <v>2011</v>
          </cell>
          <cell r="J4147" t="str">
            <v>Technical Equipment</v>
          </cell>
        </row>
        <row r="4148">
          <cell r="I4148" t="str">
            <v>1001</v>
          </cell>
          <cell r="J4148" t="str">
            <v>Salaries</v>
          </cell>
        </row>
        <row r="4149">
          <cell r="I4149" t="str">
            <v>1002</v>
          </cell>
          <cell r="J4149" t="str">
            <v>Overtime</v>
          </cell>
        </row>
        <row r="4150">
          <cell r="I4150" t="str">
            <v>1005</v>
          </cell>
          <cell r="J4150" t="str">
            <v>Government Contribution  to Retirement Fund</v>
          </cell>
        </row>
        <row r="4151">
          <cell r="I4151" t="str">
            <v>1026</v>
          </cell>
          <cell r="J4151" t="str">
            <v>Acting Allowance</v>
          </cell>
        </row>
        <row r="4152">
          <cell r="I4152" t="str">
            <v>1201</v>
          </cell>
          <cell r="J4152" t="str">
            <v>Domestic Travel</v>
          </cell>
        </row>
        <row r="4153">
          <cell r="I4153" t="str">
            <v>1202</v>
          </cell>
          <cell r="J4153" t="str">
            <v>Overseas Travel</v>
          </cell>
        </row>
        <row r="4154">
          <cell r="I4154" t="str">
            <v>1203</v>
          </cell>
          <cell r="J4154" t="str">
            <v>Telecommunication Charge</v>
          </cell>
        </row>
        <row r="4155">
          <cell r="I4155" t="str">
            <v>1204</v>
          </cell>
          <cell r="J4155" t="str">
            <v>Postal Charges</v>
          </cell>
        </row>
        <row r="4156">
          <cell r="I4156" t="str">
            <v>1210</v>
          </cell>
          <cell r="J4156" t="str">
            <v>Email &amp; Internet</v>
          </cell>
        </row>
        <row r="4157">
          <cell r="I4157" t="str">
            <v>1301</v>
          </cell>
          <cell r="J4157" t="str">
            <v>Fuel</v>
          </cell>
        </row>
        <row r="4158">
          <cell r="I4158" t="str">
            <v>1302</v>
          </cell>
          <cell r="J4158" t="str">
            <v>Freight</v>
          </cell>
        </row>
        <row r="4159">
          <cell r="I4159" t="str">
            <v>1318</v>
          </cell>
          <cell r="J4159" t="str">
            <v>Maintenance of Buildings &amp; Compounds</v>
          </cell>
        </row>
        <row r="4160">
          <cell r="I4160" t="str">
            <v>1333</v>
          </cell>
          <cell r="J4160" t="str">
            <v>Land Compensation</v>
          </cell>
        </row>
        <row r="4161">
          <cell r="I4161" t="str">
            <v>1402</v>
          </cell>
          <cell r="J4161" t="str">
            <v>Electricity</v>
          </cell>
        </row>
        <row r="4162">
          <cell r="I4162" t="str">
            <v>1405</v>
          </cell>
          <cell r="J4162" t="str">
            <v>Water</v>
          </cell>
        </row>
        <row r="4163">
          <cell r="I4163" t="str">
            <v>1406</v>
          </cell>
          <cell r="J4163" t="str">
            <v>Office Supplies</v>
          </cell>
        </row>
        <row r="4164">
          <cell r="I4164" t="str">
            <v>1407</v>
          </cell>
          <cell r="J4164" t="str">
            <v xml:space="preserve">Printing </v>
          </cell>
        </row>
        <row r="4165">
          <cell r="I4165" t="str">
            <v>1408</v>
          </cell>
          <cell r="J4165" t="str">
            <v>Uniforms</v>
          </cell>
        </row>
        <row r="4166">
          <cell r="I4166" t="str">
            <v>1416</v>
          </cell>
          <cell r="J4166" t="str">
            <v>Rations &amp; Diets</v>
          </cell>
        </row>
        <row r="4167">
          <cell r="I4167" t="str">
            <v>1418</v>
          </cell>
          <cell r="J4167" t="str">
            <v xml:space="preserve">Training &amp; Conferences </v>
          </cell>
        </row>
        <row r="4168">
          <cell r="I4168" t="str">
            <v>1422</v>
          </cell>
          <cell r="J4168" t="str">
            <v>Hospitality</v>
          </cell>
        </row>
        <row r="4169">
          <cell r="I4169" t="str">
            <v>1435</v>
          </cell>
          <cell r="J4169" t="str">
            <v>Licences</v>
          </cell>
        </row>
        <row r="4170">
          <cell r="I4170" t="str">
            <v>1450</v>
          </cell>
          <cell r="J4170" t="str">
            <v>Computer Supplies</v>
          </cell>
        </row>
        <row r="4171">
          <cell r="I4171" t="str">
            <v>1671</v>
          </cell>
          <cell r="J4171" t="str">
            <v>Custom Duties Expenditure</v>
          </cell>
        </row>
        <row r="4172">
          <cell r="I4172" t="str">
            <v>2003</v>
          </cell>
          <cell r="J4172" t="str">
            <v>New Office Equipment</v>
          </cell>
        </row>
        <row r="4173">
          <cell r="I4173" t="str">
            <v>2004</v>
          </cell>
          <cell r="J4173" t="str">
            <v>New Computers</v>
          </cell>
        </row>
        <row r="4174">
          <cell r="I4174" t="str">
            <v>2005</v>
          </cell>
          <cell r="J4174" t="str">
            <v>New Vehicles</v>
          </cell>
        </row>
        <row r="4175">
          <cell r="I4175" t="str">
            <v>2008</v>
          </cell>
          <cell r="J4175" t="str">
            <v>Other plant and equipment</v>
          </cell>
        </row>
        <row r="4176">
          <cell r="I4176" t="str">
            <v>2011</v>
          </cell>
          <cell r="J4176" t="str">
            <v>Technical Equipment</v>
          </cell>
        </row>
        <row r="4177">
          <cell r="I4177" t="str">
            <v>1001</v>
          </cell>
          <cell r="J4177" t="str">
            <v>Salaries</v>
          </cell>
        </row>
        <row r="4178">
          <cell r="I4178" t="str">
            <v>1005</v>
          </cell>
          <cell r="J4178" t="str">
            <v>Government Contribution  to Retirement Fund</v>
          </cell>
        </row>
        <row r="4179">
          <cell r="I4179" t="str">
            <v>1201</v>
          </cell>
          <cell r="J4179" t="str">
            <v>Domestic Travel</v>
          </cell>
        </row>
        <row r="4180">
          <cell r="I4180" t="str">
            <v>1202</v>
          </cell>
          <cell r="J4180" t="str">
            <v>Overseas Travel</v>
          </cell>
        </row>
        <row r="4181">
          <cell r="I4181" t="str">
            <v>1406</v>
          </cell>
          <cell r="J4181" t="str">
            <v>Office Supplies</v>
          </cell>
        </row>
        <row r="4182">
          <cell r="I4182" t="str">
            <v>1408</v>
          </cell>
          <cell r="J4182" t="str">
            <v>Uniforms</v>
          </cell>
        </row>
        <row r="4183">
          <cell r="I4183" t="str">
            <v>1416</v>
          </cell>
          <cell r="J4183" t="str">
            <v>Rations &amp; Diets</v>
          </cell>
        </row>
        <row r="4184">
          <cell r="I4184" t="str">
            <v>2000</v>
          </cell>
          <cell r="J4184" t="str">
            <v>New Building</v>
          </cell>
        </row>
        <row r="4185">
          <cell r="I4185" t="str">
            <v>1413</v>
          </cell>
          <cell r="J4185" t="str">
            <v>Rental</v>
          </cell>
        </row>
        <row r="4186">
          <cell r="I4186" t="str">
            <v>1001</v>
          </cell>
          <cell r="J4186" t="str">
            <v>Salaries</v>
          </cell>
        </row>
        <row r="4187">
          <cell r="I4187" t="str">
            <v>1005</v>
          </cell>
          <cell r="J4187" t="str">
            <v>Government Contribution  to Retirement Fund</v>
          </cell>
        </row>
        <row r="4188">
          <cell r="I4188" t="str">
            <v>1030</v>
          </cell>
          <cell r="J4188" t="str">
            <v>CEO/Minister Benefits</v>
          </cell>
        </row>
        <row r="4189">
          <cell r="I4189" t="str">
            <v>1201</v>
          </cell>
          <cell r="J4189" t="str">
            <v>Domestic Travel</v>
          </cell>
        </row>
        <row r="4190">
          <cell r="I4190" t="str">
            <v>1202</v>
          </cell>
          <cell r="J4190" t="str">
            <v>Overseas Travel</v>
          </cell>
        </row>
        <row r="4191">
          <cell r="I4191" t="str">
            <v>1308</v>
          </cell>
          <cell r="J4191" t="str">
            <v>Maintenance of Office Equipment</v>
          </cell>
        </row>
        <row r="4192">
          <cell r="I4192" t="str">
            <v>1309</v>
          </cell>
          <cell r="J4192" t="str">
            <v>Maintenance of Vehicles</v>
          </cell>
        </row>
        <row r="4193">
          <cell r="I4193" t="str">
            <v>1407</v>
          </cell>
          <cell r="J4193" t="str">
            <v xml:space="preserve">Printing </v>
          </cell>
        </row>
        <row r="4194">
          <cell r="I4194" t="str">
            <v>1422</v>
          </cell>
          <cell r="J4194" t="str">
            <v>Hospitality</v>
          </cell>
        </row>
        <row r="4195">
          <cell r="I4195" t="str">
            <v>1427</v>
          </cell>
          <cell r="J4195" t="str">
            <v>Catering/Refreshment</v>
          </cell>
        </row>
        <row r="4196">
          <cell r="I4196" t="str">
            <v>1422</v>
          </cell>
          <cell r="J4196" t="str">
            <v>Hospitality</v>
          </cell>
        </row>
        <row r="4197">
          <cell r="I4197" t="str">
            <v>1001</v>
          </cell>
          <cell r="J4197" t="str">
            <v>Salaries</v>
          </cell>
        </row>
        <row r="4198">
          <cell r="I4198" t="str">
            <v>1005</v>
          </cell>
          <cell r="J4198" t="str">
            <v>Government Contribution  to Retirement Fund</v>
          </cell>
        </row>
        <row r="4199">
          <cell r="I4199" t="str">
            <v>1001</v>
          </cell>
          <cell r="J4199" t="str">
            <v>Salaries</v>
          </cell>
        </row>
        <row r="4200">
          <cell r="I4200" t="str">
            <v>1005</v>
          </cell>
          <cell r="J4200" t="str">
            <v>Government Contribution  to Retirement Fund</v>
          </cell>
        </row>
        <row r="4201">
          <cell r="I4201" t="str">
            <v>1030</v>
          </cell>
          <cell r="J4201" t="str">
            <v>CEO/Minister Benefits</v>
          </cell>
        </row>
        <row r="4202">
          <cell r="I4202" t="str">
            <v>1201</v>
          </cell>
          <cell r="J4202" t="str">
            <v>Domestic Travel</v>
          </cell>
        </row>
        <row r="4203">
          <cell r="I4203" t="str">
            <v>1202</v>
          </cell>
          <cell r="J4203" t="str">
            <v>Overseas Travel</v>
          </cell>
        </row>
        <row r="4204">
          <cell r="I4204" t="str">
            <v>1301</v>
          </cell>
          <cell r="J4204" t="str">
            <v>Fuel</v>
          </cell>
        </row>
        <row r="4205">
          <cell r="I4205" t="str">
            <v>1309</v>
          </cell>
          <cell r="J4205" t="str">
            <v>Maintenance of Vehicles</v>
          </cell>
        </row>
        <row r="4206">
          <cell r="I4206" t="str">
            <v>1406</v>
          </cell>
          <cell r="J4206" t="str">
            <v>Office Supplies</v>
          </cell>
        </row>
        <row r="4207">
          <cell r="I4207" t="str">
            <v>1407</v>
          </cell>
          <cell r="J4207" t="str">
            <v xml:space="preserve">Printing </v>
          </cell>
        </row>
        <row r="4208">
          <cell r="I4208" t="str">
            <v>2011</v>
          </cell>
          <cell r="J4208" t="str">
            <v>Technical Equipment</v>
          </cell>
        </row>
        <row r="4209">
          <cell r="I4209" t="str">
            <v>1001</v>
          </cell>
          <cell r="J4209" t="str">
            <v>Salaries</v>
          </cell>
        </row>
        <row r="4210">
          <cell r="I4210" t="str">
            <v>1005</v>
          </cell>
          <cell r="J4210" t="str">
            <v>Government Contribution  to Retirement Fund</v>
          </cell>
        </row>
        <row r="4211">
          <cell r="I4211" t="str">
            <v>1026</v>
          </cell>
          <cell r="J4211" t="str">
            <v>Acting Allowance</v>
          </cell>
        </row>
        <row r="4212">
          <cell r="I4212" t="str">
            <v>1101</v>
          </cell>
          <cell r="J4212" t="str">
            <v>Wages</v>
          </cell>
        </row>
        <row r="4213">
          <cell r="I4213" t="str">
            <v>1101</v>
          </cell>
          <cell r="J4213" t="str">
            <v>Wages</v>
          </cell>
        </row>
        <row r="4214">
          <cell r="I4214" t="str">
            <v>1101</v>
          </cell>
          <cell r="J4214" t="str">
            <v>Wages</v>
          </cell>
        </row>
        <row r="4215">
          <cell r="I4215" t="str">
            <v>1101</v>
          </cell>
          <cell r="J4215" t="str">
            <v>Wages</v>
          </cell>
        </row>
        <row r="4216">
          <cell r="I4216" t="str">
            <v>1101</v>
          </cell>
          <cell r="J4216" t="str">
            <v>Wages</v>
          </cell>
        </row>
        <row r="4217">
          <cell r="I4217" t="str">
            <v>1201</v>
          </cell>
          <cell r="J4217" t="str">
            <v>Domestic Travel</v>
          </cell>
        </row>
        <row r="4218">
          <cell r="I4218" t="str">
            <v>1203</v>
          </cell>
          <cell r="J4218" t="str">
            <v>Telecommunication Charge</v>
          </cell>
        </row>
        <row r="4219">
          <cell r="I4219" t="str">
            <v>1204</v>
          </cell>
          <cell r="J4219" t="str">
            <v>Postal Charges</v>
          </cell>
        </row>
        <row r="4220">
          <cell r="I4220" t="str">
            <v>1205</v>
          </cell>
          <cell r="J4220" t="str">
            <v>Broadcasting</v>
          </cell>
        </row>
        <row r="4221">
          <cell r="I4221" t="str">
            <v>1206</v>
          </cell>
          <cell r="J4221" t="str">
            <v>Advertising &amp; Publicity</v>
          </cell>
        </row>
        <row r="4222">
          <cell r="I4222" t="str">
            <v>1210</v>
          </cell>
          <cell r="J4222" t="str">
            <v>Email &amp; Internet</v>
          </cell>
        </row>
        <row r="4223">
          <cell r="I4223" t="str">
            <v>1301</v>
          </cell>
          <cell r="J4223" t="str">
            <v>Fuel</v>
          </cell>
        </row>
        <row r="4224">
          <cell r="I4224" t="str">
            <v>1301</v>
          </cell>
          <cell r="J4224" t="str">
            <v>Fuel</v>
          </cell>
        </row>
        <row r="4225">
          <cell r="I4225" t="str">
            <v>1302</v>
          </cell>
          <cell r="J4225" t="str">
            <v>Freight</v>
          </cell>
        </row>
        <row r="4226">
          <cell r="I4226" t="str">
            <v>1303</v>
          </cell>
          <cell r="J4226" t="str">
            <v>Hire of Heavy Machinery</v>
          </cell>
        </row>
        <row r="4227">
          <cell r="I4227" t="str">
            <v>1303</v>
          </cell>
          <cell r="J4227" t="str">
            <v>Hire of Heavy Machinery</v>
          </cell>
        </row>
        <row r="4228">
          <cell r="I4228" t="str">
            <v>1304</v>
          </cell>
          <cell r="J4228" t="str">
            <v>Maintenance of Computer System</v>
          </cell>
        </row>
        <row r="4229">
          <cell r="I4229" t="str">
            <v>1308</v>
          </cell>
          <cell r="J4229" t="str">
            <v>Maintenance of Office Equipment</v>
          </cell>
        </row>
        <row r="4230">
          <cell r="I4230" t="str">
            <v>1309</v>
          </cell>
          <cell r="J4230" t="str">
            <v>Maintenance of Vehicles</v>
          </cell>
        </row>
        <row r="4231">
          <cell r="I4231" t="str">
            <v>1318</v>
          </cell>
          <cell r="J4231" t="str">
            <v>Maintenance of Buildings &amp; Compounds</v>
          </cell>
        </row>
        <row r="4232">
          <cell r="I4232" t="str">
            <v>1333</v>
          </cell>
          <cell r="J4232" t="str">
            <v>Land Compensation</v>
          </cell>
        </row>
        <row r="4233">
          <cell r="I4233" t="str">
            <v>1402</v>
          </cell>
          <cell r="J4233" t="str">
            <v>Electricity</v>
          </cell>
        </row>
        <row r="4234">
          <cell r="I4234" t="str">
            <v>1405</v>
          </cell>
          <cell r="J4234" t="str">
            <v>Water</v>
          </cell>
        </row>
        <row r="4235">
          <cell r="I4235" t="str">
            <v>1406</v>
          </cell>
          <cell r="J4235" t="str">
            <v>Office Supplies</v>
          </cell>
        </row>
        <row r="4236">
          <cell r="I4236" t="str">
            <v>1407</v>
          </cell>
          <cell r="J4236" t="str">
            <v xml:space="preserve">Printing </v>
          </cell>
        </row>
        <row r="4237">
          <cell r="I4237" t="str">
            <v>1407</v>
          </cell>
          <cell r="J4237" t="str">
            <v xml:space="preserve">Printing </v>
          </cell>
        </row>
        <row r="4238">
          <cell r="I4238" t="str">
            <v>1408</v>
          </cell>
          <cell r="J4238" t="str">
            <v>Uniforms</v>
          </cell>
        </row>
        <row r="4239">
          <cell r="I4239" t="str">
            <v>1411</v>
          </cell>
          <cell r="J4239" t="str">
            <v>Subscription</v>
          </cell>
        </row>
        <row r="4240">
          <cell r="I4240" t="str">
            <v>1413</v>
          </cell>
          <cell r="J4240" t="str">
            <v>Rental</v>
          </cell>
        </row>
        <row r="4241">
          <cell r="I4241" t="str">
            <v>1413</v>
          </cell>
          <cell r="J4241" t="str">
            <v>Rental</v>
          </cell>
        </row>
        <row r="4242">
          <cell r="I4242" t="str">
            <v>1418</v>
          </cell>
          <cell r="J4242" t="str">
            <v xml:space="preserve">Training &amp; Conferences </v>
          </cell>
        </row>
        <row r="4243">
          <cell r="I4243" t="str">
            <v>1422</v>
          </cell>
          <cell r="J4243" t="str">
            <v>Hospitality</v>
          </cell>
        </row>
        <row r="4244">
          <cell r="I4244" t="str">
            <v>1427</v>
          </cell>
          <cell r="J4244" t="str">
            <v>Catering/Refreshment</v>
          </cell>
        </row>
        <row r="4245">
          <cell r="I4245" t="str">
            <v>1422</v>
          </cell>
          <cell r="J4245" t="str">
            <v>Hospitality</v>
          </cell>
        </row>
        <row r="4246">
          <cell r="I4246" t="str">
            <v>1450</v>
          </cell>
          <cell r="J4246" t="str">
            <v>Computer Supplies</v>
          </cell>
        </row>
        <row r="4247">
          <cell r="I4247" t="str">
            <v>1471</v>
          </cell>
          <cell r="J4247" t="str">
            <v>Meeting Fees</v>
          </cell>
        </row>
        <row r="4248">
          <cell r="I4248" t="str">
            <v>1474</v>
          </cell>
          <cell r="J4248" t="str">
            <v>Recruitment Costs (Delete)</v>
          </cell>
        </row>
        <row r="4249">
          <cell r="I4249" t="str">
            <v>1480</v>
          </cell>
          <cell r="J4249" t="str">
            <v>Consultants &amp; Technical Assistants Professional Fees</v>
          </cell>
        </row>
        <row r="4250">
          <cell r="I4250" t="str">
            <v>2003</v>
          </cell>
          <cell r="J4250" t="str">
            <v>New Office Equipment</v>
          </cell>
        </row>
        <row r="4251">
          <cell r="I4251" t="str">
            <v>2004</v>
          </cell>
          <cell r="J4251" t="str">
            <v>New Computers</v>
          </cell>
        </row>
        <row r="4252">
          <cell r="I4252" t="str">
            <v>1001</v>
          </cell>
          <cell r="J4252" t="str">
            <v>Salaries</v>
          </cell>
        </row>
        <row r="4253">
          <cell r="I4253" t="str">
            <v>1001</v>
          </cell>
          <cell r="J4253" t="str">
            <v>Salaries</v>
          </cell>
        </row>
        <row r="4254">
          <cell r="I4254" t="str">
            <v>1001</v>
          </cell>
          <cell r="J4254" t="str">
            <v>Salaries</v>
          </cell>
        </row>
        <row r="4255">
          <cell r="I4255" t="str">
            <v>1005</v>
          </cell>
          <cell r="J4255" t="str">
            <v>Government Contribution  to Retirement Fund</v>
          </cell>
        </row>
        <row r="4256">
          <cell r="I4256" t="str">
            <v>1005</v>
          </cell>
          <cell r="J4256" t="str">
            <v>Government Contribution  to Retirement Fund</v>
          </cell>
        </row>
        <row r="4257">
          <cell r="I4257" t="str">
            <v>1005</v>
          </cell>
          <cell r="J4257" t="str">
            <v>Government Contribution  to Retirement Fund</v>
          </cell>
        </row>
        <row r="4258">
          <cell r="I4258" t="str">
            <v>1001</v>
          </cell>
          <cell r="J4258" t="str">
            <v>Salaries</v>
          </cell>
        </row>
        <row r="4259">
          <cell r="I4259" t="str">
            <v>1001</v>
          </cell>
          <cell r="J4259" t="str">
            <v>Salaries</v>
          </cell>
        </row>
        <row r="4260">
          <cell r="I4260" t="str">
            <v>1001</v>
          </cell>
          <cell r="J4260" t="str">
            <v>Salaries</v>
          </cell>
        </row>
        <row r="4261">
          <cell r="I4261" t="str">
            <v>1001</v>
          </cell>
          <cell r="J4261" t="str">
            <v>Salaries</v>
          </cell>
        </row>
        <row r="4262">
          <cell r="I4262" t="str">
            <v>1001</v>
          </cell>
          <cell r="J4262" t="str">
            <v>Salaries</v>
          </cell>
        </row>
        <row r="4263">
          <cell r="I4263" t="str">
            <v>1002</v>
          </cell>
          <cell r="J4263" t="str">
            <v>Overtime</v>
          </cell>
        </row>
        <row r="4264">
          <cell r="I4264" t="str">
            <v>1005</v>
          </cell>
          <cell r="J4264" t="str">
            <v>Government Contribution  to Retirement Fund</v>
          </cell>
        </row>
        <row r="4265">
          <cell r="I4265" t="str">
            <v>1005</v>
          </cell>
          <cell r="J4265" t="str">
            <v>Government Contribution  to Retirement Fund</v>
          </cell>
        </row>
        <row r="4266">
          <cell r="I4266" t="str">
            <v>1005</v>
          </cell>
          <cell r="J4266" t="str">
            <v>Government Contribution  to Retirement Fund</v>
          </cell>
        </row>
        <row r="4267">
          <cell r="I4267" t="str">
            <v>1005</v>
          </cell>
          <cell r="J4267" t="str">
            <v>Government Contribution  to Retirement Fund</v>
          </cell>
        </row>
        <row r="4268">
          <cell r="I4268" t="str">
            <v>1005</v>
          </cell>
          <cell r="J4268" t="str">
            <v>Government Contribution  to Retirement Fund</v>
          </cell>
        </row>
        <row r="4269">
          <cell r="I4269" t="str">
            <v>1001</v>
          </cell>
          <cell r="J4269" t="str">
            <v>Salaries</v>
          </cell>
        </row>
        <row r="4270">
          <cell r="I4270" t="str">
            <v>1005</v>
          </cell>
          <cell r="J4270" t="str">
            <v>Government Contribution  to Retirement Fund</v>
          </cell>
        </row>
        <row r="4271">
          <cell r="I4271" t="str">
            <v>1001</v>
          </cell>
          <cell r="J4271" t="str">
            <v>Salaries</v>
          </cell>
        </row>
        <row r="4272">
          <cell r="I4272" t="str">
            <v>1005</v>
          </cell>
          <cell r="J4272" t="str">
            <v>Government Contribution  to Retirement Fund</v>
          </cell>
        </row>
        <row r="4273">
          <cell r="I4273" t="str">
            <v>1001</v>
          </cell>
          <cell r="J4273" t="str">
            <v>Salaries</v>
          </cell>
        </row>
        <row r="4274">
          <cell r="I4274" t="str">
            <v>1001</v>
          </cell>
          <cell r="J4274" t="str">
            <v>Salaries</v>
          </cell>
        </row>
        <row r="4275">
          <cell r="I4275" t="str">
            <v>1001</v>
          </cell>
          <cell r="J4275" t="str">
            <v>Salaries</v>
          </cell>
        </row>
        <row r="4276">
          <cell r="I4276" t="str">
            <v>1001</v>
          </cell>
          <cell r="J4276" t="str">
            <v>Salaries</v>
          </cell>
        </row>
        <row r="4277">
          <cell r="I4277" t="str">
            <v>1001</v>
          </cell>
          <cell r="J4277" t="str">
            <v>Salaries</v>
          </cell>
        </row>
        <row r="4278">
          <cell r="I4278" t="str">
            <v>1001</v>
          </cell>
          <cell r="J4278" t="str">
            <v>Salaries</v>
          </cell>
        </row>
        <row r="4279">
          <cell r="I4279" t="str">
            <v>1005</v>
          </cell>
          <cell r="J4279" t="str">
            <v>Government Contribution  to Retirement Fund</v>
          </cell>
        </row>
        <row r="4280">
          <cell r="I4280" t="str">
            <v>1005</v>
          </cell>
          <cell r="J4280" t="str">
            <v>Government Contribution  to Retirement Fund</v>
          </cell>
        </row>
        <row r="4281">
          <cell r="I4281" t="str">
            <v>1005</v>
          </cell>
          <cell r="J4281" t="str">
            <v>Government Contribution  to Retirement Fund</v>
          </cell>
        </row>
        <row r="4282">
          <cell r="I4282" t="str">
            <v>1005</v>
          </cell>
          <cell r="J4282" t="str">
            <v>Government Contribution  to Retirement Fund</v>
          </cell>
        </row>
        <row r="4283">
          <cell r="I4283" t="str">
            <v>1005</v>
          </cell>
          <cell r="J4283" t="str">
            <v>Government Contribution  to Retirement Fund</v>
          </cell>
        </row>
        <row r="4284">
          <cell r="I4284" t="str">
            <v>1005</v>
          </cell>
          <cell r="J4284" t="str">
            <v>Government Contribution  to Retirement Fund</v>
          </cell>
        </row>
        <row r="4285">
          <cell r="I4285" t="str">
            <v>1001</v>
          </cell>
          <cell r="J4285" t="str">
            <v>Salaries</v>
          </cell>
        </row>
        <row r="4286">
          <cell r="I4286" t="str">
            <v>1001</v>
          </cell>
          <cell r="J4286" t="str">
            <v>Salaries</v>
          </cell>
        </row>
        <row r="4287">
          <cell r="I4287" t="str">
            <v>1001</v>
          </cell>
          <cell r="J4287" t="str">
            <v>Salaries</v>
          </cell>
        </row>
        <row r="4288">
          <cell r="I4288" t="str">
            <v>1001</v>
          </cell>
          <cell r="J4288" t="str">
            <v>Salaries</v>
          </cell>
        </row>
        <row r="4289">
          <cell r="I4289" t="str">
            <v>1002</v>
          </cell>
          <cell r="J4289" t="str">
            <v>Overtime</v>
          </cell>
        </row>
        <row r="4290">
          <cell r="I4290" t="str">
            <v>1005</v>
          </cell>
          <cell r="J4290" t="str">
            <v>Government Contribution  to Retirement Fund</v>
          </cell>
        </row>
        <row r="4291">
          <cell r="I4291" t="str">
            <v>1005</v>
          </cell>
          <cell r="J4291" t="str">
            <v>Government Contribution  to Retirement Fund</v>
          </cell>
        </row>
        <row r="4292">
          <cell r="I4292" t="str">
            <v>1005</v>
          </cell>
          <cell r="J4292" t="str">
            <v>Government Contribution  to Retirement Fund</v>
          </cell>
        </row>
        <row r="4293">
          <cell r="I4293" t="str">
            <v>1005</v>
          </cell>
          <cell r="J4293" t="str">
            <v>Government Contribution  to Retirement Fund</v>
          </cell>
        </row>
        <row r="4294">
          <cell r="I4294" t="str">
            <v>1435</v>
          </cell>
          <cell r="J4294" t="str">
            <v>Licences</v>
          </cell>
        </row>
        <row r="4295">
          <cell r="I4295" t="str">
            <v>1435</v>
          </cell>
          <cell r="J4295" t="str">
            <v>Licences</v>
          </cell>
        </row>
        <row r="4296">
          <cell r="I4296" t="str">
            <v>1001</v>
          </cell>
          <cell r="J4296" t="str">
            <v>Salaries</v>
          </cell>
        </row>
        <row r="4297">
          <cell r="I4297" t="str">
            <v>1001</v>
          </cell>
          <cell r="J4297" t="str">
            <v>Salaries</v>
          </cell>
        </row>
        <row r="4298">
          <cell r="I4298" t="str">
            <v>1005</v>
          </cell>
          <cell r="J4298" t="str">
            <v>Government Contribution  to Retirement Fund</v>
          </cell>
        </row>
        <row r="4299">
          <cell r="I4299" t="str">
            <v>1005</v>
          </cell>
          <cell r="J4299" t="str">
            <v>Government Contribution  to Retirement Fund</v>
          </cell>
        </row>
        <row r="4300">
          <cell r="I4300" t="str">
            <v>1304</v>
          </cell>
          <cell r="J4300" t="str">
            <v>Maintenance of Computer System</v>
          </cell>
        </row>
        <row r="4301">
          <cell r="I4301" t="str">
            <v>1201</v>
          </cell>
          <cell r="J4301" t="str">
            <v>Domestic Travel</v>
          </cell>
        </row>
        <row r="4302">
          <cell r="I4302" t="str">
            <v>1302</v>
          </cell>
          <cell r="J4302" t="str">
            <v>Freight</v>
          </cell>
        </row>
        <row r="4303">
          <cell r="I4303" t="str">
            <v>1001</v>
          </cell>
          <cell r="J4303" t="str">
            <v>Salaries</v>
          </cell>
        </row>
        <row r="4304">
          <cell r="I4304" t="str">
            <v>1002</v>
          </cell>
          <cell r="J4304" t="str">
            <v>Overtime</v>
          </cell>
        </row>
        <row r="4305">
          <cell r="I4305" t="str">
            <v>1005</v>
          </cell>
          <cell r="J4305" t="str">
            <v>Government Contribution  to Retirement Fund</v>
          </cell>
        </row>
        <row r="4306">
          <cell r="I4306" t="str">
            <v>1201</v>
          </cell>
          <cell r="J4306" t="str">
            <v>Domestic Travel</v>
          </cell>
        </row>
        <row r="4307">
          <cell r="I4307" t="str">
            <v>1205</v>
          </cell>
          <cell r="J4307" t="str">
            <v>Broadcasting</v>
          </cell>
        </row>
        <row r="4308">
          <cell r="I4308" t="str">
            <v>1301</v>
          </cell>
          <cell r="J4308" t="str">
            <v>Fuel</v>
          </cell>
        </row>
        <row r="4309">
          <cell r="I4309" t="str">
            <v>1302</v>
          </cell>
          <cell r="J4309" t="str">
            <v>Freight</v>
          </cell>
        </row>
        <row r="4310">
          <cell r="I4310" t="str">
            <v>1304</v>
          </cell>
          <cell r="J4310" t="str">
            <v>Maintenance of Computer System</v>
          </cell>
        </row>
        <row r="4311">
          <cell r="I4311" t="str">
            <v>1308</v>
          </cell>
          <cell r="J4311" t="str">
            <v>Maintenance of Office Equipment</v>
          </cell>
        </row>
        <row r="4312">
          <cell r="I4312" t="str">
            <v>1318</v>
          </cell>
          <cell r="J4312" t="str">
            <v>Maintenance of Buildings &amp; Compounds</v>
          </cell>
        </row>
        <row r="4313">
          <cell r="I4313" t="str">
            <v>1346</v>
          </cell>
          <cell r="J4313" t="str">
            <v>Waste Disposal</v>
          </cell>
        </row>
        <row r="4314">
          <cell r="I4314" t="str">
            <v>1347</v>
          </cell>
          <cell r="J4314" t="str">
            <v>Medical Waste Disposal</v>
          </cell>
        </row>
        <row r="4315">
          <cell r="I4315" t="str">
            <v>1406</v>
          </cell>
          <cell r="J4315" t="str">
            <v>Office Supplies</v>
          </cell>
        </row>
        <row r="4316">
          <cell r="I4316" t="str">
            <v>1407</v>
          </cell>
          <cell r="J4316" t="str">
            <v xml:space="preserve">Printing </v>
          </cell>
        </row>
        <row r="4317">
          <cell r="I4317" t="str">
            <v>1417</v>
          </cell>
          <cell r="J4317" t="str">
            <v>Technical Supplies</v>
          </cell>
        </row>
        <row r="4318">
          <cell r="I4318" t="str">
            <v>1418</v>
          </cell>
          <cell r="J4318" t="str">
            <v xml:space="preserve">Training &amp; Conferences </v>
          </cell>
        </row>
        <row r="4319">
          <cell r="I4319" t="str">
            <v>1441</v>
          </cell>
          <cell r="J4319" t="str">
            <v>Medical Supplies</v>
          </cell>
        </row>
        <row r="4320">
          <cell r="I4320" t="str">
            <v>1451</v>
          </cell>
          <cell r="J4320" t="str">
            <v>Laboratory Supplies</v>
          </cell>
        </row>
        <row r="4321">
          <cell r="I4321" t="str">
            <v>1417</v>
          </cell>
          <cell r="J4321" t="str">
            <v>Technical Supplies</v>
          </cell>
        </row>
        <row r="4322">
          <cell r="I4322" t="str">
            <v>1201</v>
          </cell>
          <cell r="J4322" t="str">
            <v>Domestic Travel</v>
          </cell>
        </row>
        <row r="4323">
          <cell r="I4323" t="str">
            <v>2011</v>
          </cell>
          <cell r="J4323" t="str">
            <v>Technical Equipment</v>
          </cell>
        </row>
        <row r="4324">
          <cell r="I4324" t="str">
            <v>1560</v>
          </cell>
          <cell r="J4324" t="str">
            <v>National Emergency Fund (Delete)</v>
          </cell>
        </row>
        <row r="4325">
          <cell r="I4325" t="str">
            <v>2003</v>
          </cell>
          <cell r="J4325" t="str">
            <v>New Office Equipment</v>
          </cell>
        </row>
        <row r="4326">
          <cell r="I4326" t="str">
            <v>2011</v>
          </cell>
          <cell r="J4326" t="str">
            <v>Technical Equipment</v>
          </cell>
        </row>
        <row r="4327">
          <cell r="I4327" t="str">
            <v>1001</v>
          </cell>
          <cell r="J4327" t="str">
            <v>Salaries</v>
          </cell>
        </row>
        <row r="4328">
          <cell r="I4328" t="str">
            <v>1005</v>
          </cell>
          <cell r="J4328" t="str">
            <v>Government Contribution  to Retirement Fund</v>
          </cell>
        </row>
        <row r="4329">
          <cell r="I4329" t="str">
            <v>1001</v>
          </cell>
          <cell r="J4329" t="str">
            <v>Salaries</v>
          </cell>
        </row>
        <row r="4330">
          <cell r="I4330" t="str">
            <v>1005</v>
          </cell>
          <cell r="J4330" t="str">
            <v>Government Contribution  to Retirement Fund</v>
          </cell>
        </row>
        <row r="4331">
          <cell r="I4331" t="str">
            <v>1001</v>
          </cell>
          <cell r="J4331" t="str">
            <v>Salaries</v>
          </cell>
        </row>
        <row r="4332">
          <cell r="I4332" t="str">
            <v>1001</v>
          </cell>
          <cell r="J4332" t="str">
            <v>Salaries</v>
          </cell>
        </row>
        <row r="4333">
          <cell r="I4333" t="str">
            <v>1001</v>
          </cell>
          <cell r="J4333" t="str">
            <v>Salaries</v>
          </cell>
        </row>
        <row r="4334">
          <cell r="I4334" t="str">
            <v>1005</v>
          </cell>
          <cell r="J4334" t="str">
            <v>Government Contribution  to Retirement Fund</v>
          </cell>
        </row>
        <row r="4335">
          <cell r="I4335" t="str">
            <v>1005</v>
          </cell>
          <cell r="J4335" t="str">
            <v>Government Contribution  to Retirement Fund</v>
          </cell>
        </row>
        <row r="4336">
          <cell r="I4336" t="str">
            <v>1005</v>
          </cell>
          <cell r="J4336" t="str">
            <v>Government Contribution  to Retirement Fund</v>
          </cell>
        </row>
        <row r="4337">
          <cell r="I4337" t="str">
            <v>1001</v>
          </cell>
          <cell r="J4337" t="str">
            <v>Salaries</v>
          </cell>
        </row>
        <row r="4338">
          <cell r="I4338" t="str">
            <v>1001</v>
          </cell>
          <cell r="J4338" t="str">
            <v>Salaries</v>
          </cell>
        </row>
        <row r="4339">
          <cell r="I4339" t="str">
            <v>1005</v>
          </cell>
          <cell r="J4339" t="str">
            <v>Government Contribution  to Retirement Fund</v>
          </cell>
        </row>
        <row r="4340">
          <cell r="I4340" t="str">
            <v>1005</v>
          </cell>
          <cell r="J4340" t="str">
            <v>Government Contribution  to Retirement Fund</v>
          </cell>
        </row>
        <row r="4341">
          <cell r="I4341" t="str">
            <v>1318</v>
          </cell>
          <cell r="J4341" t="str">
            <v>Maintenance of Buildings &amp; Compounds</v>
          </cell>
        </row>
        <row r="4342">
          <cell r="I4342" t="str">
            <v>1001</v>
          </cell>
          <cell r="J4342" t="str">
            <v>Salaries</v>
          </cell>
        </row>
        <row r="4343">
          <cell r="I4343" t="str">
            <v>1005</v>
          </cell>
          <cell r="J4343" t="str">
            <v>Government Contribution  to Retirement Fund</v>
          </cell>
        </row>
        <row r="4344">
          <cell r="I4344" t="str">
            <v>1001</v>
          </cell>
          <cell r="J4344" t="str">
            <v>Salaries</v>
          </cell>
        </row>
        <row r="4345">
          <cell r="I4345" t="str">
            <v>1001</v>
          </cell>
          <cell r="J4345" t="str">
            <v>Salaries</v>
          </cell>
        </row>
        <row r="4346">
          <cell r="I4346" t="str">
            <v>1005</v>
          </cell>
          <cell r="J4346" t="str">
            <v>Government Contribution  to Retirement Fund</v>
          </cell>
        </row>
        <row r="4347">
          <cell r="I4347" t="str">
            <v>1005</v>
          </cell>
          <cell r="J4347" t="str">
            <v>Government Contribution  to Retirement Fund</v>
          </cell>
        </row>
        <row r="4348">
          <cell r="I4348" t="str">
            <v>1206</v>
          </cell>
          <cell r="J4348" t="str">
            <v>Advertising &amp; Publicity</v>
          </cell>
        </row>
        <row r="4349">
          <cell r="I4349" t="str">
            <v>1001</v>
          </cell>
          <cell r="J4349" t="str">
            <v>Salaries</v>
          </cell>
        </row>
        <row r="4350">
          <cell r="I4350" t="str">
            <v>1001</v>
          </cell>
          <cell r="J4350" t="str">
            <v>Salaries</v>
          </cell>
        </row>
        <row r="4351">
          <cell r="I4351" t="str">
            <v>1001</v>
          </cell>
          <cell r="J4351" t="str">
            <v>Salaries</v>
          </cell>
        </row>
        <row r="4352">
          <cell r="I4352" t="str">
            <v>1001</v>
          </cell>
          <cell r="J4352" t="str">
            <v>Salaries</v>
          </cell>
        </row>
        <row r="4353">
          <cell r="I4353" t="str">
            <v>1005</v>
          </cell>
          <cell r="J4353" t="str">
            <v>Government Contribution  to Retirement Fund</v>
          </cell>
        </row>
        <row r="4354">
          <cell r="I4354" t="str">
            <v>1005</v>
          </cell>
          <cell r="J4354" t="str">
            <v>Government Contribution  to Retirement Fund</v>
          </cell>
        </row>
        <row r="4355">
          <cell r="I4355" t="str">
            <v>1005</v>
          </cell>
          <cell r="J4355" t="str">
            <v>Government Contribution  to Retirement Fund</v>
          </cell>
        </row>
        <row r="4356">
          <cell r="I4356" t="str">
            <v>1005</v>
          </cell>
          <cell r="J4356" t="str">
            <v>Government Contribution  to Retirement Fund</v>
          </cell>
        </row>
        <row r="4357">
          <cell r="I4357" t="str">
            <v>1001</v>
          </cell>
          <cell r="J4357" t="str">
            <v>Salaries</v>
          </cell>
        </row>
        <row r="4358">
          <cell r="I4358" t="str">
            <v>1001</v>
          </cell>
          <cell r="J4358" t="str">
            <v>Salaries</v>
          </cell>
        </row>
        <row r="4359">
          <cell r="I4359" t="str">
            <v>1001</v>
          </cell>
          <cell r="J4359" t="str">
            <v>Salaries</v>
          </cell>
        </row>
        <row r="4360">
          <cell r="I4360" t="str">
            <v>1001</v>
          </cell>
          <cell r="J4360" t="str">
            <v>Salaries</v>
          </cell>
        </row>
        <row r="4361">
          <cell r="I4361" t="str">
            <v>1001</v>
          </cell>
          <cell r="J4361" t="str">
            <v>Salaries</v>
          </cell>
        </row>
        <row r="4362">
          <cell r="I4362" t="str">
            <v>1005</v>
          </cell>
          <cell r="J4362" t="str">
            <v>Government Contribution  to Retirement Fund</v>
          </cell>
        </row>
        <row r="4363">
          <cell r="I4363" t="str">
            <v>1005</v>
          </cell>
          <cell r="J4363" t="str">
            <v>Government Contribution  to Retirement Fund</v>
          </cell>
        </row>
        <row r="4364">
          <cell r="I4364" t="str">
            <v>1005</v>
          </cell>
          <cell r="J4364" t="str">
            <v>Government Contribution  to Retirement Fund</v>
          </cell>
        </row>
        <row r="4365">
          <cell r="I4365" t="str">
            <v>1005</v>
          </cell>
          <cell r="J4365" t="str">
            <v>Government Contribution  to Retirement Fund</v>
          </cell>
        </row>
        <row r="4366">
          <cell r="I4366" t="str">
            <v>1005</v>
          </cell>
          <cell r="J4366" t="str">
            <v>Government Contribution  to Retirement Fund</v>
          </cell>
        </row>
        <row r="4367">
          <cell r="I4367" t="str">
            <v>1001</v>
          </cell>
          <cell r="J4367" t="str">
            <v>Salaries</v>
          </cell>
        </row>
        <row r="4368">
          <cell r="I4368" t="str">
            <v>1001</v>
          </cell>
          <cell r="J4368" t="str">
            <v>Salaries</v>
          </cell>
        </row>
        <row r="4369">
          <cell r="I4369" t="str">
            <v>1001</v>
          </cell>
          <cell r="J4369" t="str">
            <v>Salaries</v>
          </cell>
        </row>
        <row r="4370">
          <cell r="I4370" t="str">
            <v>1001</v>
          </cell>
          <cell r="J4370" t="str">
            <v>Salaries</v>
          </cell>
        </row>
        <row r="4371">
          <cell r="I4371" t="str">
            <v>1005</v>
          </cell>
          <cell r="J4371" t="str">
            <v>Government Contribution  to Retirement Fund</v>
          </cell>
        </row>
        <row r="4372">
          <cell r="I4372" t="str">
            <v>1005</v>
          </cell>
          <cell r="J4372" t="str">
            <v>Government Contribution  to Retirement Fund</v>
          </cell>
        </row>
        <row r="4373">
          <cell r="I4373" t="str">
            <v>1005</v>
          </cell>
          <cell r="J4373" t="str">
            <v>Government Contribution  to Retirement Fund</v>
          </cell>
        </row>
        <row r="4374">
          <cell r="I4374" t="str">
            <v>1005</v>
          </cell>
          <cell r="J4374" t="str">
            <v>Government Contribution  to Retirement Fund</v>
          </cell>
        </row>
        <row r="4375">
          <cell r="I4375" t="str">
            <v>1001</v>
          </cell>
          <cell r="J4375" t="str">
            <v>Salaries</v>
          </cell>
        </row>
        <row r="4376">
          <cell r="I4376" t="str">
            <v>1005</v>
          </cell>
          <cell r="J4376" t="str">
            <v>Government Contribution  to Retirement Fund</v>
          </cell>
        </row>
        <row r="4377">
          <cell r="I4377" t="str">
            <v>1001</v>
          </cell>
          <cell r="J4377" t="str">
            <v>Salaries</v>
          </cell>
        </row>
        <row r="4378">
          <cell r="I4378" t="str">
            <v>1001</v>
          </cell>
          <cell r="J4378" t="str">
            <v>Salaries</v>
          </cell>
        </row>
        <row r="4379">
          <cell r="I4379" t="str">
            <v>1001</v>
          </cell>
          <cell r="J4379" t="str">
            <v>Salaries</v>
          </cell>
        </row>
        <row r="4380">
          <cell r="I4380" t="str">
            <v>1005</v>
          </cell>
          <cell r="J4380" t="str">
            <v>Government Contribution  to Retirement Fund</v>
          </cell>
        </row>
        <row r="4381">
          <cell r="I4381" t="str">
            <v>1005</v>
          </cell>
          <cell r="J4381" t="str">
            <v>Government Contribution  to Retirement Fund</v>
          </cell>
        </row>
        <row r="4382">
          <cell r="I4382" t="str">
            <v>1005</v>
          </cell>
          <cell r="J4382" t="str">
            <v>Government Contribution  to Retirement Fund</v>
          </cell>
        </row>
        <row r="4383">
          <cell r="I4383" t="str">
            <v>1001</v>
          </cell>
          <cell r="J4383" t="str">
            <v>Salaries</v>
          </cell>
        </row>
        <row r="4384">
          <cell r="I4384" t="str">
            <v>1005</v>
          </cell>
          <cell r="J4384" t="str">
            <v>Government Contribution  to Retirement Fund</v>
          </cell>
        </row>
        <row r="4385">
          <cell r="I4385" t="str">
            <v>1001</v>
          </cell>
          <cell r="J4385" t="str">
            <v>Salaries</v>
          </cell>
        </row>
        <row r="4386">
          <cell r="I4386" t="str">
            <v>1001</v>
          </cell>
          <cell r="J4386" t="str">
            <v>Salaries</v>
          </cell>
        </row>
        <row r="4387">
          <cell r="I4387" t="str">
            <v>1001</v>
          </cell>
          <cell r="J4387" t="str">
            <v>Salaries</v>
          </cell>
        </row>
        <row r="4388">
          <cell r="I4388" t="str">
            <v>1001</v>
          </cell>
          <cell r="J4388" t="str">
            <v>Salaries</v>
          </cell>
        </row>
        <row r="4389">
          <cell r="I4389" t="str">
            <v>1001</v>
          </cell>
          <cell r="J4389" t="str">
            <v>Salaries</v>
          </cell>
        </row>
        <row r="4390">
          <cell r="I4390" t="str">
            <v>1005</v>
          </cell>
          <cell r="J4390" t="str">
            <v>Government Contribution  to Retirement Fund</v>
          </cell>
        </row>
        <row r="4391">
          <cell r="I4391" t="str">
            <v>1005</v>
          </cell>
          <cell r="J4391" t="str">
            <v>Government Contribution  to Retirement Fund</v>
          </cell>
        </row>
        <row r="4392">
          <cell r="I4392" t="str">
            <v>1005</v>
          </cell>
          <cell r="J4392" t="str">
            <v>Government Contribution  to Retirement Fund</v>
          </cell>
        </row>
        <row r="4393">
          <cell r="I4393" t="str">
            <v>1005</v>
          </cell>
          <cell r="J4393" t="str">
            <v>Government Contribution  to Retirement Fund</v>
          </cell>
        </row>
        <row r="4394">
          <cell r="I4394" t="str">
            <v>1005</v>
          </cell>
          <cell r="J4394" t="str">
            <v>Government Contribution  to Retirement Fund</v>
          </cell>
        </row>
        <row r="4395">
          <cell r="I4395" t="str">
            <v>1001</v>
          </cell>
          <cell r="J4395" t="str">
            <v>Salaries</v>
          </cell>
        </row>
        <row r="4396">
          <cell r="I4396" t="str">
            <v>1001</v>
          </cell>
          <cell r="J4396" t="str">
            <v>Salaries</v>
          </cell>
        </row>
        <row r="4397">
          <cell r="I4397" t="str">
            <v>1005</v>
          </cell>
          <cell r="J4397" t="str">
            <v>Government Contribution  to Retirement Fund</v>
          </cell>
        </row>
        <row r="4398">
          <cell r="I4398" t="str">
            <v>1005</v>
          </cell>
          <cell r="J4398" t="str">
            <v>Government Contribution  to Retirement Fund</v>
          </cell>
        </row>
        <row r="4399">
          <cell r="I4399" t="str">
            <v>1001</v>
          </cell>
          <cell r="J4399" t="str">
            <v>Salaries</v>
          </cell>
        </row>
        <row r="4400">
          <cell r="I4400" t="str">
            <v>1001</v>
          </cell>
          <cell r="J4400" t="str">
            <v>Salaries</v>
          </cell>
        </row>
        <row r="4401">
          <cell r="I4401" t="str">
            <v>1001</v>
          </cell>
          <cell r="J4401" t="str">
            <v>Salaries</v>
          </cell>
        </row>
        <row r="4402">
          <cell r="I4402" t="str">
            <v>1001</v>
          </cell>
          <cell r="J4402" t="str">
            <v>Salaries</v>
          </cell>
        </row>
        <row r="4403">
          <cell r="I4403" t="str">
            <v>1001</v>
          </cell>
          <cell r="J4403" t="str">
            <v>Salaries</v>
          </cell>
        </row>
        <row r="4404">
          <cell r="I4404" t="str">
            <v>1001</v>
          </cell>
          <cell r="J4404" t="str">
            <v>Salaries</v>
          </cell>
        </row>
        <row r="4405">
          <cell r="I4405" t="str">
            <v>1005</v>
          </cell>
          <cell r="J4405" t="str">
            <v>Government Contribution  to Retirement Fund</v>
          </cell>
        </row>
        <row r="4406">
          <cell r="I4406" t="str">
            <v>1005</v>
          </cell>
          <cell r="J4406" t="str">
            <v>Government Contribution  to Retirement Fund</v>
          </cell>
        </row>
        <row r="4407">
          <cell r="I4407" t="str">
            <v>1005</v>
          </cell>
          <cell r="J4407" t="str">
            <v>Government Contribution  to Retirement Fund</v>
          </cell>
        </row>
        <row r="4408">
          <cell r="I4408" t="str">
            <v>1005</v>
          </cell>
          <cell r="J4408" t="str">
            <v>Government Contribution  to Retirement Fund</v>
          </cell>
        </row>
        <row r="4409">
          <cell r="I4409" t="str">
            <v>1005</v>
          </cell>
          <cell r="J4409" t="str">
            <v>Government Contribution  to Retirement Fund</v>
          </cell>
        </row>
        <row r="4410">
          <cell r="I4410" t="str">
            <v>1005</v>
          </cell>
          <cell r="J4410" t="str">
            <v>Government Contribution  to Retirement Fund</v>
          </cell>
        </row>
        <row r="4411">
          <cell r="I4411" t="str">
            <v>1002</v>
          </cell>
          <cell r="J4411" t="str">
            <v>Overtime</v>
          </cell>
        </row>
        <row r="4412">
          <cell r="I4412" t="str">
            <v>1003</v>
          </cell>
          <cell r="J4412" t="str">
            <v>Other Allowances</v>
          </cell>
        </row>
        <row r="4413">
          <cell r="I4413" t="str">
            <v>1028</v>
          </cell>
          <cell r="J4413" t="str">
            <v>Location Allowance</v>
          </cell>
        </row>
        <row r="4414">
          <cell r="I4414" t="str">
            <v>1201</v>
          </cell>
          <cell r="J4414" t="str">
            <v>Domestic Travel</v>
          </cell>
        </row>
        <row r="4415">
          <cell r="I4415" t="str">
            <v>1201</v>
          </cell>
          <cell r="J4415" t="str">
            <v>Domestic Travel</v>
          </cell>
        </row>
        <row r="4416">
          <cell r="I4416" t="str">
            <v>1203</v>
          </cell>
          <cell r="J4416" t="str">
            <v>Telecommunication Charge</v>
          </cell>
        </row>
        <row r="4417">
          <cell r="I4417" t="str">
            <v>1301</v>
          </cell>
          <cell r="J4417" t="str">
            <v>Fuel</v>
          </cell>
        </row>
        <row r="4418">
          <cell r="I4418" t="str">
            <v>1302</v>
          </cell>
          <cell r="J4418" t="str">
            <v>Freight</v>
          </cell>
        </row>
        <row r="4419">
          <cell r="I4419" t="str">
            <v>1304</v>
          </cell>
          <cell r="J4419" t="str">
            <v>Maintenance of Computer System</v>
          </cell>
        </row>
        <row r="4420">
          <cell r="I4420" t="str">
            <v>1308</v>
          </cell>
          <cell r="J4420" t="str">
            <v>Maintenance of Office Equipment</v>
          </cell>
        </row>
        <row r="4421">
          <cell r="I4421" t="str">
            <v>1309</v>
          </cell>
          <cell r="J4421" t="str">
            <v>Maintenance of Vehicles</v>
          </cell>
        </row>
        <row r="4422">
          <cell r="I4422" t="str">
            <v>1318</v>
          </cell>
          <cell r="J4422" t="str">
            <v>Maintenance of Buildings &amp; Compounds</v>
          </cell>
        </row>
        <row r="4423">
          <cell r="I4423" t="str">
            <v>1325</v>
          </cell>
          <cell r="J4423" t="str">
            <v>Laundry Services</v>
          </cell>
        </row>
        <row r="4424">
          <cell r="I4424" t="str">
            <v>1402</v>
          </cell>
          <cell r="J4424" t="str">
            <v>Electricity</v>
          </cell>
        </row>
        <row r="4425">
          <cell r="I4425" t="str">
            <v>1405</v>
          </cell>
          <cell r="J4425" t="str">
            <v>Water</v>
          </cell>
        </row>
        <row r="4426">
          <cell r="I4426" t="str">
            <v>1406</v>
          </cell>
          <cell r="J4426" t="str">
            <v>Office Supplies</v>
          </cell>
        </row>
        <row r="4427">
          <cell r="I4427" t="str">
            <v>1407</v>
          </cell>
          <cell r="J4427" t="str">
            <v xml:space="preserve">Printing </v>
          </cell>
        </row>
        <row r="4428">
          <cell r="I4428" t="str">
            <v>1416</v>
          </cell>
          <cell r="J4428" t="str">
            <v>Rations &amp; Diets</v>
          </cell>
        </row>
        <row r="4429">
          <cell r="I4429" t="str">
            <v>1417</v>
          </cell>
          <cell r="J4429" t="str">
            <v>Technical Supplies</v>
          </cell>
        </row>
        <row r="4430">
          <cell r="I4430" t="str">
            <v>1473</v>
          </cell>
          <cell r="J4430" t="str">
            <v>Internal Medical Referral</v>
          </cell>
        </row>
        <row r="4431">
          <cell r="I4431" t="str">
            <v>2011</v>
          </cell>
          <cell r="J4431" t="str">
            <v>Technical Equipment</v>
          </cell>
        </row>
        <row r="4432">
          <cell r="I4432" t="str">
            <v>1001</v>
          </cell>
          <cell r="J4432" t="str">
            <v>Salaries</v>
          </cell>
        </row>
        <row r="4433">
          <cell r="I4433" t="str">
            <v>1001</v>
          </cell>
          <cell r="J4433" t="str">
            <v>Salaries</v>
          </cell>
        </row>
        <row r="4434">
          <cell r="I4434" t="str">
            <v>1001</v>
          </cell>
          <cell r="J4434" t="str">
            <v>Salaries</v>
          </cell>
        </row>
        <row r="4435">
          <cell r="I4435" t="str">
            <v>1005</v>
          </cell>
          <cell r="J4435" t="str">
            <v>Government Contribution  to Retirement Fund</v>
          </cell>
        </row>
        <row r="4436">
          <cell r="I4436" t="str">
            <v>1005</v>
          </cell>
          <cell r="J4436" t="str">
            <v>Government Contribution  to Retirement Fund</v>
          </cell>
        </row>
        <row r="4437">
          <cell r="I4437" t="str">
            <v>1005</v>
          </cell>
          <cell r="J4437" t="str">
            <v>Government Contribution  to Retirement Fund</v>
          </cell>
        </row>
        <row r="4438">
          <cell r="I4438" t="str">
            <v>1406</v>
          </cell>
          <cell r="J4438" t="str">
            <v>Office Supplies</v>
          </cell>
        </row>
        <row r="4439">
          <cell r="I4439" t="str">
            <v>1001</v>
          </cell>
          <cell r="J4439" t="str">
            <v>Salaries</v>
          </cell>
        </row>
        <row r="4440">
          <cell r="I4440" t="str">
            <v>1005</v>
          </cell>
          <cell r="J4440" t="str">
            <v>Government Contribution  to Retirement Fund</v>
          </cell>
        </row>
        <row r="4441">
          <cell r="I4441" t="str">
            <v>1001</v>
          </cell>
          <cell r="J4441" t="str">
            <v>Salaries</v>
          </cell>
        </row>
        <row r="4442">
          <cell r="I4442" t="str">
            <v>1005</v>
          </cell>
          <cell r="J4442" t="str">
            <v>Government Contribution  to Retirement Fund</v>
          </cell>
        </row>
        <row r="4443">
          <cell r="I4443" t="str">
            <v>1028</v>
          </cell>
          <cell r="J4443" t="str">
            <v>Location Allowance</v>
          </cell>
        </row>
        <row r="4444">
          <cell r="I4444" t="str">
            <v>1028</v>
          </cell>
          <cell r="J4444" t="str">
            <v>Location Allowance</v>
          </cell>
        </row>
        <row r="4445">
          <cell r="I4445" t="str">
            <v>1028</v>
          </cell>
          <cell r="J4445" t="str">
            <v>Location Allowance</v>
          </cell>
        </row>
        <row r="4446">
          <cell r="I4446" t="str">
            <v>1201</v>
          </cell>
          <cell r="J4446" t="str">
            <v>Domestic Travel</v>
          </cell>
        </row>
        <row r="4447">
          <cell r="I4447" t="str">
            <v>1201</v>
          </cell>
          <cell r="J4447" t="str">
            <v>Domestic Travel</v>
          </cell>
        </row>
        <row r="4448">
          <cell r="I4448" t="str">
            <v>1201</v>
          </cell>
          <cell r="J4448" t="str">
            <v>Domestic Travel</v>
          </cell>
        </row>
        <row r="4449">
          <cell r="I4449" t="str">
            <v>1201</v>
          </cell>
          <cell r="J4449" t="str">
            <v>Domestic Travel</v>
          </cell>
        </row>
        <row r="4450">
          <cell r="I4450" t="str">
            <v>1202</v>
          </cell>
          <cell r="J4450" t="str">
            <v>Overseas Travel</v>
          </cell>
        </row>
        <row r="4451">
          <cell r="I4451" t="str">
            <v>1203</v>
          </cell>
          <cell r="J4451" t="str">
            <v>Telecommunication Charge</v>
          </cell>
        </row>
        <row r="4452">
          <cell r="I4452" t="str">
            <v>1203</v>
          </cell>
          <cell r="J4452" t="str">
            <v>Telecommunication Charge</v>
          </cell>
        </row>
        <row r="4453">
          <cell r="I4453" t="str">
            <v>1203</v>
          </cell>
          <cell r="J4453" t="str">
            <v>Telecommunication Charge</v>
          </cell>
        </row>
        <row r="4454">
          <cell r="I4454" t="str">
            <v>1203</v>
          </cell>
          <cell r="J4454" t="str">
            <v>Telecommunication Charge</v>
          </cell>
        </row>
        <row r="4455">
          <cell r="I4455" t="str">
            <v>1204</v>
          </cell>
          <cell r="J4455" t="str">
            <v>Postal Charges</v>
          </cell>
        </row>
        <row r="4456">
          <cell r="I4456" t="str">
            <v>1205</v>
          </cell>
          <cell r="J4456" t="str">
            <v>Broadcasting</v>
          </cell>
        </row>
        <row r="4457">
          <cell r="I4457" t="str">
            <v>1206</v>
          </cell>
          <cell r="J4457" t="str">
            <v>Advertising &amp; Publicity</v>
          </cell>
        </row>
        <row r="4458">
          <cell r="I4458" t="str">
            <v>1301</v>
          </cell>
          <cell r="J4458" t="str">
            <v>Fuel</v>
          </cell>
        </row>
        <row r="4459">
          <cell r="I4459" t="str">
            <v>1301</v>
          </cell>
          <cell r="J4459" t="str">
            <v>Fuel</v>
          </cell>
        </row>
        <row r="4460">
          <cell r="I4460" t="str">
            <v>1301</v>
          </cell>
          <cell r="J4460" t="str">
            <v>Fuel</v>
          </cell>
        </row>
        <row r="4461">
          <cell r="I4461" t="str">
            <v>1301</v>
          </cell>
          <cell r="J4461" t="str">
            <v>Fuel</v>
          </cell>
        </row>
        <row r="4462">
          <cell r="I4462" t="str">
            <v>1301</v>
          </cell>
          <cell r="J4462" t="str">
            <v>Fuel</v>
          </cell>
        </row>
        <row r="4463">
          <cell r="I4463" t="str">
            <v>1302</v>
          </cell>
          <cell r="J4463" t="str">
            <v>Freight</v>
          </cell>
        </row>
        <row r="4464">
          <cell r="I4464" t="str">
            <v>1302</v>
          </cell>
          <cell r="J4464" t="str">
            <v>Freight</v>
          </cell>
        </row>
        <row r="4465">
          <cell r="I4465" t="str">
            <v>1302</v>
          </cell>
          <cell r="J4465" t="str">
            <v>Freight</v>
          </cell>
        </row>
        <row r="4466">
          <cell r="I4466" t="str">
            <v>1304</v>
          </cell>
          <cell r="J4466" t="str">
            <v>Maintenance of Computer System</v>
          </cell>
        </row>
        <row r="4467">
          <cell r="I4467" t="str">
            <v>1308</v>
          </cell>
          <cell r="J4467" t="str">
            <v>Maintenance of Office Equipment</v>
          </cell>
        </row>
        <row r="4468">
          <cell r="I4468" t="str">
            <v>1308</v>
          </cell>
          <cell r="J4468" t="str">
            <v>Maintenance of Office Equipment</v>
          </cell>
        </row>
        <row r="4469">
          <cell r="I4469" t="str">
            <v>1308</v>
          </cell>
          <cell r="J4469" t="str">
            <v>Maintenance of Office Equipment</v>
          </cell>
        </row>
        <row r="4470">
          <cell r="I4470" t="str">
            <v>1308</v>
          </cell>
          <cell r="J4470" t="str">
            <v>Maintenance of Office Equipment</v>
          </cell>
        </row>
        <row r="4471">
          <cell r="I4471" t="str">
            <v>1309</v>
          </cell>
          <cell r="J4471" t="str">
            <v>Maintenance of Vehicles</v>
          </cell>
        </row>
        <row r="4472">
          <cell r="I4472" t="str">
            <v>1309</v>
          </cell>
          <cell r="J4472" t="str">
            <v>Maintenance of Vehicles</v>
          </cell>
        </row>
        <row r="4473">
          <cell r="I4473" t="str">
            <v>1309</v>
          </cell>
          <cell r="J4473" t="str">
            <v>Maintenance of Vehicles</v>
          </cell>
        </row>
        <row r="4474">
          <cell r="I4474" t="str">
            <v>1309</v>
          </cell>
          <cell r="J4474" t="str">
            <v>Maintenance of Vehicles</v>
          </cell>
        </row>
        <row r="4475">
          <cell r="I4475" t="str">
            <v>1310</v>
          </cell>
          <cell r="J4475" t="str">
            <v>Maintenance of Specialised Equipment</v>
          </cell>
        </row>
        <row r="4476">
          <cell r="I4476" t="str">
            <v>1310</v>
          </cell>
          <cell r="J4476" t="str">
            <v>Maintenance of Specialised Equipment</v>
          </cell>
        </row>
        <row r="4477">
          <cell r="I4477" t="str">
            <v>1318</v>
          </cell>
          <cell r="J4477" t="str">
            <v>Maintenance of Buildings &amp; Compounds</v>
          </cell>
        </row>
        <row r="4478">
          <cell r="I4478" t="str">
            <v>1318</v>
          </cell>
          <cell r="J4478" t="str">
            <v>Maintenance of Buildings &amp; Compounds</v>
          </cell>
        </row>
        <row r="4479">
          <cell r="I4479" t="str">
            <v>1318</v>
          </cell>
          <cell r="J4479" t="str">
            <v>Maintenance of Buildings &amp; Compounds</v>
          </cell>
        </row>
        <row r="4480">
          <cell r="I4480" t="str">
            <v>1318</v>
          </cell>
          <cell r="J4480" t="str">
            <v>Maintenance of Buildings &amp; Compounds</v>
          </cell>
        </row>
        <row r="4481">
          <cell r="I4481" t="str">
            <v>1318</v>
          </cell>
          <cell r="J4481" t="str">
            <v>Maintenance of Buildings &amp; Compounds</v>
          </cell>
        </row>
        <row r="4482">
          <cell r="I4482" t="str">
            <v>1325</v>
          </cell>
          <cell r="J4482" t="str">
            <v>Laundry Services</v>
          </cell>
        </row>
        <row r="4483">
          <cell r="I4483" t="str">
            <v>1325</v>
          </cell>
          <cell r="J4483" t="str">
            <v>Laundry Services</v>
          </cell>
        </row>
        <row r="4484">
          <cell r="I4484" t="str">
            <v>1325</v>
          </cell>
          <cell r="J4484" t="str">
            <v>Laundry Services</v>
          </cell>
        </row>
        <row r="4485">
          <cell r="I4485" t="str">
            <v>1325</v>
          </cell>
          <cell r="J4485" t="str">
            <v>Laundry Services</v>
          </cell>
        </row>
        <row r="4486">
          <cell r="I4486" t="str">
            <v>1325</v>
          </cell>
          <cell r="J4486" t="str">
            <v>Laundry Services</v>
          </cell>
        </row>
        <row r="4487">
          <cell r="I4487" t="str">
            <v>1347</v>
          </cell>
          <cell r="J4487" t="str">
            <v>Medical Waste Disposal</v>
          </cell>
        </row>
        <row r="4488">
          <cell r="I4488" t="str">
            <v>1347</v>
          </cell>
          <cell r="J4488" t="str">
            <v>Medical Waste Disposal</v>
          </cell>
        </row>
        <row r="4489">
          <cell r="I4489" t="str">
            <v>1402</v>
          </cell>
          <cell r="J4489" t="str">
            <v>Electricity</v>
          </cell>
        </row>
        <row r="4490">
          <cell r="I4490" t="str">
            <v>1402</v>
          </cell>
          <cell r="J4490" t="str">
            <v>Electricity</v>
          </cell>
        </row>
        <row r="4491">
          <cell r="I4491" t="str">
            <v>1402</v>
          </cell>
          <cell r="J4491" t="str">
            <v>Electricity</v>
          </cell>
        </row>
        <row r="4492">
          <cell r="I4492" t="str">
            <v>1402</v>
          </cell>
          <cell r="J4492" t="str">
            <v>Electricity</v>
          </cell>
        </row>
        <row r="4493">
          <cell r="I4493" t="str">
            <v>1404</v>
          </cell>
          <cell r="J4493" t="str">
            <v>LPG Supplies</v>
          </cell>
        </row>
        <row r="4494">
          <cell r="I4494" t="str">
            <v>1404</v>
          </cell>
          <cell r="J4494" t="str">
            <v>LPG Supplies</v>
          </cell>
        </row>
        <row r="4495">
          <cell r="I4495" t="str">
            <v>1404</v>
          </cell>
          <cell r="J4495" t="str">
            <v>LPG Supplies</v>
          </cell>
        </row>
        <row r="4496">
          <cell r="I4496" t="str">
            <v>1405</v>
          </cell>
          <cell r="J4496" t="str">
            <v>Water</v>
          </cell>
        </row>
        <row r="4497">
          <cell r="I4497" t="str">
            <v>1405</v>
          </cell>
          <cell r="J4497" t="str">
            <v>Water</v>
          </cell>
        </row>
        <row r="4498">
          <cell r="I4498" t="str">
            <v>1405</v>
          </cell>
          <cell r="J4498" t="str">
            <v>Water</v>
          </cell>
        </row>
        <row r="4499">
          <cell r="I4499" t="str">
            <v>1405</v>
          </cell>
          <cell r="J4499" t="str">
            <v>Water</v>
          </cell>
        </row>
        <row r="4500">
          <cell r="I4500" t="str">
            <v>1406</v>
          </cell>
          <cell r="J4500" t="str">
            <v>Office Supplies</v>
          </cell>
        </row>
        <row r="4501">
          <cell r="I4501" t="str">
            <v>1406</v>
          </cell>
          <cell r="J4501" t="str">
            <v>Office Supplies</v>
          </cell>
        </row>
        <row r="4502">
          <cell r="I4502" t="str">
            <v>1406</v>
          </cell>
          <cell r="J4502" t="str">
            <v>Office Supplies</v>
          </cell>
        </row>
        <row r="4503">
          <cell r="I4503" t="str">
            <v>1406</v>
          </cell>
          <cell r="J4503" t="str">
            <v>Office Supplies</v>
          </cell>
        </row>
        <row r="4504">
          <cell r="I4504" t="str">
            <v>1407</v>
          </cell>
          <cell r="J4504" t="str">
            <v xml:space="preserve">Printing </v>
          </cell>
        </row>
        <row r="4505">
          <cell r="I4505" t="str">
            <v>1407</v>
          </cell>
          <cell r="J4505" t="str">
            <v xml:space="preserve">Printing </v>
          </cell>
        </row>
        <row r="4506">
          <cell r="I4506" t="str">
            <v>1407</v>
          </cell>
          <cell r="J4506" t="str">
            <v xml:space="preserve">Printing </v>
          </cell>
        </row>
        <row r="4507">
          <cell r="I4507" t="str">
            <v>1407</v>
          </cell>
          <cell r="J4507" t="str">
            <v xml:space="preserve">Printing </v>
          </cell>
        </row>
        <row r="4508">
          <cell r="I4508" t="str">
            <v>1407</v>
          </cell>
          <cell r="J4508" t="str">
            <v xml:space="preserve">Printing </v>
          </cell>
        </row>
        <row r="4509">
          <cell r="I4509" t="str">
            <v>1408</v>
          </cell>
          <cell r="J4509" t="str">
            <v>Uniforms</v>
          </cell>
        </row>
        <row r="4510">
          <cell r="I4510" t="str">
            <v>1416</v>
          </cell>
          <cell r="J4510" t="str">
            <v>Rations &amp; Diets</v>
          </cell>
        </row>
        <row r="4511">
          <cell r="I4511" t="str">
            <v>1416</v>
          </cell>
          <cell r="J4511" t="str">
            <v>Rations &amp; Diets</v>
          </cell>
        </row>
        <row r="4512">
          <cell r="I4512" t="str">
            <v>1416</v>
          </cell>
          <cell r="J4512" t="str">
            <v>Rations &amp; Diets</v>
          </cell>
        </row>
        <row r="4513">
          <cell r="I4513" t="str">
            <v>1416</v>
          </cell>
          <cell r="J4513" t="str">
            <v>Rations &amp; Diets</v>
          </cell>
        </row>
        <row r="4514">
          <cell r="I4514" t="str">
            <v>1417</v>
          </cell>
          <cell r="J4514" t="str">
            <v>Technical Supplies</v>
          </cell>
        </row>
        <row r="4515">
          <cell r="I4515" t="str">
            <v>1417</v>
          </cell>
          <cell r="J4515" t="str">
            <v>Technical Supplies</v>
          </cell>
        </row>
        <row r="4516">
          <cell r="I4516" t="str">
            <v>1417</v>
          </cell>
          <cell r="J4516" t="str">
            <v>Technical Supplies</v>
          </cell>
        </row>
        <row r="4517">
          <cell r="I4517" t="str">
            <v>1417</v>
          </cell>
          <cell r="J4517" t="str">
            <v>Technical Supplies</v>
          </cell>
        </row>
        <row r="4518">
          <cell r="I4518" t="str">
            <v>1417</v>
          </cell>
          <cell r="J4518" t="str">
            <v>Technical Supplies</v>
          </cell>
        </row>
        <row r="4519">
          <cell r="I4519" t="str">
            <v>1418</v>
          </cell>
          <cell r="J4519" t="str">
            <v xml:space="preserve">Training &amp; Conferences </v>
          </cell>
        </row>
        <row r="4520">
          <cell r="I4520" t="str">
            <v>1418</v>
          </cell>
          <cell r="J4520" t="str">
            <v xml:space="preserve">Training &amp; Conferences </v>
          </cell>
        </row>
        <row r="4521">
          <cell r="I4521" t="str">
            <v>1427</v>
          </cell>
          <cell r="J4521" t="str">
            <v>Catering/Refreshment</v>
          </cell>
        </row>
        <row r="4522">
          <cell r="I4522" t="str">
            <v>1422</v>
          </cell>
          <cell r="J4522" t="str">
            <v>Hospitality</v>
          </cell>
        </row>
        <row r="4523">
          <cell r="I4523" t="str">
            <v>1435</v>
          </cell>
          <cell r="J4523" t="str">
            <v>Licences</v>
          </cell>
        </row>
        <row r="4524">
          <cell r="I4524" t="str">
            <v>1435</v>
          </cell>
          <cell r="J4524" t="str">
            <v>Licences</v>
          </cell>
        </row>
        <row r="4525">
          <cell r="I4525" t="str">
            <v>1441</v>
          </cell>
          <cell r="J4525" t="str">
            <v>Medical Supplies</v>
          </cell>
        </row>
        <row r="4526">
          <cell r="I4526" t="str">
            <v>1444</v>
          </cell>
          <cell r="J4526" t="str">
            <v>Medical Drugs</v>
          </cell>
        </row>
        <row r="4527">
          <cell r="I4527" t="str">
            <v>1450</v>
          </cell>
          <cell r="J4527" t="str">
            <v>Computer Supplies</v>
          </cell>
        </row>
        <row r="4528">
          <cell r="I4528" t="str">
            <v>1451</v>
          </cell>
          <cell r="J4528" t="str">
            <v>Laboratory Supplies</v>
          </cell>
        </row>
        <row r="4529">
          <cell r="I4529" t="str">
            <v>1453</v>
          </cell>
          <cell r="J4529" t="str">
            <v>Overseas Medical Treatment</v>
          </cell>
        </row>
        <row r="4530">
          <cell r="I4530" t="str">
            <v>1469</v>
          </cell>
          <cell r="J4530" t="str">
            <v>Contract Service</v>
          </cell>
        </row>
        <row r="4531">
          <cell r="I4531" t="str">
            <v>1471</v>
          </cell>
          <cell r="J4531" t="str">
            <v>Meeting Fees</v>
          </cell>
        </row>
        <row r="4532">
          <cell r="I4532" t="str">
            <v>1473</v>
          </cell>
          <cell r="J4532" t="str">
            <v>Internal Medical Referral</v>
          </cell>
        </row>
        <row r="4533">
          <cell r="I4533" t="str">
            <v>1473</v>
          </cell>
          <cell r="J4533" t="str">
            <v>Internal Medical Referral</v>
          </cell>
        </row>
        <row r="4534">
          <cell r="I4534" t="str">
            <v>1473</v>
          </cell>
          <cell r="J4534" t="str">
            <v>Internal Medical Referral</v>
          </cell>
        </row>
        <row r="4535">
          <cell r="I4535" t="str">
            <v>1473</v>
          </cell>
          <cell r="J4535" t="str">
            <v>Internal Medical Referral</v>
          </cell>
        </row>
        <row r="4536">
          <cell r="I4536" t="str">
            <v>1473</v>
          </cell>
          <cell r="J4536" t="str">
            <v>Internal Medical Referral</v>
          </cell>
        </row>
        <row r="4537">
          <cell r="I4537" t="str">
            <v>1499</v>
          </cell>
          <cell r="J4537" t="str">
            <v>Security Services (Delete)</v>
          </cell>
        </row>
        <row r="4538">
          <cell r="I4538" t="str">
            <v>1417</v>
          </cell>
          <cell r="J4538" t="str">
            <v>Technical Supplies</v>
          </cell>
        </row>
        <row r="4539">
          <cell r="I4539" t="str">
            <v>1560</v>
          </cell>
          <cell r="J4539" t="str">
            <v>National Emergency Fund (Delete)</v>
          </cell>
        </row>
        <row r="4540">
          <cell r="I4540" t="str">
            <v>2002</v>
          </cell>
          <cell r="J4540" t="str">
            <v>New Machinery</v>
          </cell>
        </row>
        <row r="4541">
          <cell r="I4541" t="str">
            <v>2003</v>
          </cell>
          <cell r="J4541" t="str">
            <v>New Office Equipment</v>
          </cell>
        </row>
        <row r="4542">
          <cell r="I4542" t="str">
            <v>2003</v>
          </cell>
          <cell r="J4542" t="str">
            <v>New Office Equipment</v>
          </cell>
        </row>
        <row r="4543">
          <cell r="I4543" t="str">
            <v>2003</v>
          </cell>
          <cell r="J4543" t="str">
            <v>New Office Equipment</v>
          </cell>
        </row>
        <row r="4544">
          <cell r="I4544" t="str">
            <v>2003</v>
          </cell>
          <cell r="J4544" t="str">
            <v>New Office Equipment</v>
          </cell>
        </row>
        <row r="4545">
          <cell r="I4545" t="str">
            <v>2003</v>
          </cell>
          <cell r="J4545" t="str">
            <v>New Office Equipment</v>
          </cell>
        </row>
        <row r="4546">
          <cell r="I4546" t="str">
            <v>2004</v>
          </cell>
          <cell r="J4546" t="str">
            <v>New Computers</v>
          </cell>
        </row>
        <row r="4547">
          <cell r="I4547" t="str">
            <v>2004</v>
          </cell>
          <cell r="J4547" t="str">
            <v>New Computers</v>
          </cell>
        </row>
        <row r="4548">
          <cell r="I4548" t="str">
            <v>2004</v>
          </cell>
          <cell r="J4548" t="str">
            <v>New Computers</v>
          </cell>
        </row>
        <row r="4549">
          <cell r="I4549" t="str">
            <v>2011</v>
          </cell>
          <cell r="J4549" t="str">
            <v>Technical Equipment</v>
          </cell>
        </row>
        <row r="4550">
          <cell r="I4550" t="str">
            <v>2011</v>
          </cell>
          <cell r="J4550" t="str">
            <v>Technical Equipment</v>
          </cell>
        </row>
        <row r="4551">
          <cell r="I4551" t="str">
            <v>2011</v>
          </cell>
          <cell r="J4551" t="str">
            <v>Technical Equipment</v>
          </cell>
        </row>
        <row r="4552">
          <cell r="I4552" t="str">
            <v>2011</v>
          </cell>
          <cell r="J4552" t="str">
            <v>Technical Equipment</v>
          </cell>
        </row>
        <row r="4553">
          <cell r="I4553" t="str">
            <v>2011</v>
          </cell>
          <cell r="J4553" t="str">
            <v>Technical Equipment</v>
          </cell>
        </row>
        <row r="4554">
          <cell r="I4554" t="str">
            <v>1001</v>
          </cell>
          <cell r="J4554" t="str">
            <v>Salaries</v>
          </cell>
        </row>
        <row r="4555">
          <cell r="I4555" t="str">
            <v>1005</v>
          </cell>
          <cell r="J4555" t="str">
            <v>Government Contribution  to Retirement Fund</v>
          </cell>
        </row>
        <row r="4556">
          <cell r="I4556" t="str">
            <v>1473</v>
          </cell>
          <cell r="J4556" t="str">
            <v>Internal Medical Referral</v>
          </cell>
        </row>
        <row r="4557">
          <cell r="I4557" t="str">
            <v>1413</v>
          </cell>
          <cell r="J4557" t="str">
            <v>Rental</v>
          </cell>
        </row>
        <row r="4558">
          <cell r="I4558" t="str">
            <v>1416</v>
          </cell>
          <cell r="J4558" t="str">
            <v>Rations &amp; Diets</v>
          </cell>
        </row>
        <row r="4559">
          <cell r="I4559" t="str">
            <v>1417</v>
          </cell>
          <cell r="J4559" t="str">
            <v>Technical Supplies</v>
          </cell>
        </row>
        <row r="4560">
          <cell r="I4560" t="str">
            <v>1001</v>
          </cell>
          <cell r="J4560" t="str">
            <v>Salaries</v>
          </cell>
        </row>
        <row r="4561">
          <cell r="I4561" t="str">
            <v>1005</v>
          </cell>
          <cell r="J4561" t="str">
            <v>Government Contribution  to Retirement Fund</v>
          </cell>
        </row>
        <row r="4562">
          <cell r="I4562" t="str">
            <v>1001</v>
          </cell>
          <cell r="J4562" t="str">
            <v>Salaries</v>
          </cell>
        </row>
        <row r="4563">
          <cell r="I4563" t="str">
            <v>1005</v>
          </cell>
          <cell r="J4563" t="str">
            <v>Government Contribution  to Retirement Fund</v>
          </cell>
        </row>
        <row r="4564">
          <cell r="I4564" t="str">
            <v>1001</v>
          </cell>
          <cell r="J4564" t="str">
            <v>Salaries</v>
          </cell>
        </row>
        <row r="4565">
          <cell r="I4565" t="str">
            <v>1001</v>
          </cell>
          <cell r="J4565" t="str">
            <v>Salaries</v>
          </cell>
        </row>
        <row r="4566">
          <cell r="I4566" t="str">
            <v>1005</v>
          </cell>
          <cell r="J4566" t="str">
            <v>Government Contribution  to Retirement Fund</v>
          </cell>
        </row>
        <row r="4567">
          <cell r="I4567" t="str">
            <v>1005</v>
          </cell>
          <cell r="J4567" t="str">
            <v>Government Contribution  to Retirement Fund</v>
          </cell>
        </row>
        <row r="4568">
          <cell r="I4568" t="str">
            <v>1001</v>
          </cell>
          <cell r="J4568" t="str">
            <v>Salaries</v>
          </cell>
        </row>
        <row r="4569">
          <cell r="I4569" t="str">
            <v>1001</v>
          </cell>
          <cell r="J4569" t="str">
            <v>Salaries</v>
          </cell>
        </row>
        <row r="4570">
          <cell r="I4570" t="str">
            <v>1001</v>
          </cell>
          <cell r="J4570" t="str">
            <v>Salaries</v>
          </cell>
        </row>
        <row r="4571">
          <cell r="I4571" t="str">
            <v>1001</v>
          </cell>
          <cell r="J4571" t="str">
            <v>Salaries</v>
          </cell>
        </row>
        <row r="4572">
          <cell r="I4572" t="str">
            <v>1001</v>
          </cell>
          <cell r="J4572" t="str">
            <v>Salaries</v>
          </cell>
        </row>
        <row r="4573">
          <cell r="I4573" t="str">
            <v>1005</v>
          </cell>
          <cell r="J4573" t="str">
            <v>Government Contribution  to Retirement Fund</v>
          </cell>
        </row>
        <row r="4574">
          <cell r="I4574" t="str">
            <v>1005</v>
          </cell>
          <cell r="J4574" t="str">
            <v>Government Contribution  to Retirement Fund</v>
          </cell>
        </row>
        <row r="4575">
          <cell r="I4575" t="str">
            <v>1005</v>
          </cell>
          <cell r="J4575" t="str">
            <v>Government Contribution  to Retirement Fund</v>
          </cell>
        </row>
        <row r="4576">
          <cell r="I4576" t="str">
            <v>1005</v>
          </cell>
          <cell r="J4576" t="str">
            <v>Government Contribution  to Retirement Fund</v>
          </cell>
        </row>
        <row r="4577">
          <cell r="I4577" t="str">
            <v>1001</v>
          </cell>
          <cell r="J4577" t="str">
            <v>Salaries</v>
          </cell>
        </row>
        <row r="4578">
          <cell r="I4578" t="str">
            <v>1005</v>
          </cell>
          <cell r="J4578" t="str">
            <v>Government Contribution  to Retirement Fund</v>
          </cell>
        </row>
        <row r="4579">
          <cell r="I4579" t="str">
            <v>1001</v>
          </cell>
          <cell r="J4579" t="str">
            <v>Salaries</v>
          </cell>
        </row>
        <row r="4580">
          <cell r="I4580" t="str">
            <v>1001</v>
          </cell>
          <cell r="J4580" t="str">
            <v>Salaries</v>
          </cell>
        </row>
        <row r="4581">
          <cell r="I4581" t="str">
            <v>1005</v>
          </cell>
          <cell r="J4581" t="str">
            <v>Government Contribution  to Retirement Fund</v>
          </cell>
        </row>
        <row r="4582">
          <cell r="I4582" t="str">
            <v>1005</v>
          </cell>
          <cell r="J4582" t="str">
            <v>Government Contribution  to Retirement Fund</v>
          </cell>
        </row>
        <row r="4583">
          <cell r="I4583" t="str">
            <v>1001</v>
          </cell>
          <cell r="J4583" t="str">
            <v>Salaries</v>
          </cell>
        </row>
        <row r="4584">
          <cell r="I4584" t="str">
            <v>1001</v>
          </cell>
          <cell r="J4584" t="str">
            <v>Salaries</v>
          </cell>
        </row>
        <row r="4585">
          <cell r="I4585" t="str">
            <v>1001</v>
          </cell>
          <cell r="J4585" t="str">
            <v>Salaries</v>
          </cell>
        </row>
        <row r="4586">
          <cell r="I4586" t="str">
            <v>1001</v>
          </cell>
          <cell r="J4586" t="str">
            <v>Salaries</v>
          </cell>
        </row>
        <row r="4587">
          <cell r="I4587" t="str">
            <v>1005</v>
          </cell>
          <cell r="J4587" t="str">
            <v>Government Contribution  to Retirement Fund</v>
          </cell>
        </row>
        <row r="4588">
          <cell r="I4588" t="str">
            <v>1005</v>
          </cell>
          <cell r="J4588" t="str">
            <v>Government Contribution  to Retirement Fund</v>
          </cell>
        </row>
        <row r="4589">
          <cell r="I4589" t="str">
            <v>1005</v>
          </cell>
          <cell r="J4589" t="str">
            <v>Government Contribution  to Retirement Fund</v>
          </cell>
        </row>
        <row r="4590">
          <cell r="I4590" t="str">
            <v>1005</v>
          </cell>
          <cell r="J4590" t="str">
            <v>Government Contribution  to Retirement Fund</v>
          </cell>
        </row>
        <row r="4591">
          <cell r="I4591" t="str">
            <v>1001</v>
          </cell>
          <cell r="J4591" t="str">
            <v>Salaries</v>
          </cell>
        </row>
        <row r="4592">
          <cell r="I4592" t="str">
            <v>1001</v>
          </cell>
          <cell r="J4592" t="str">
            <v>Salaries</v>
          </cell>
        </row>
        <row r="4593">
          <cell r="I4593" t="str">
            <v>1005</v>
          </cell>
          <cell r="J4593" t="str">
            <v>Government Contribution  to Retirement Fund</v>
          </cell>
        </row>
        <row r="4594">
          <cell r="I4594" t="str">
            <v>1005</v>
          </cell>
          <cell r="J4594" t="str">
            <v>Government Contribution  to Retirement Fund</v>
          </cell>
        </row>
        <row r="4595">
          <cell r="I4595" t="str">
            <v>1005</v>
          </cell>
          <cell r="J4595" t="str">
            <v>Government Contribution  to Retirement Fund</v>
          </cell>
        </row>
        <row r="4596">
          <cell r="I4596" t="str">
            <v>1001</v>
          </cell>
          <cell r="J4596" t="str">
            <v>Salaries</v>
          </cell>
        </row>
        <row r="4597">
          <cell r="I4597" t="str">
            <v>1001</v>
          </cell>
          <cell r="J4597" t="str">
            <v>Salaries</v>
          </cell>
        </row>
        <row r="4598">
          <cell r="I4598" t="str">
            <v>1005</v>
          </cell>
          <cell r="J4598" t="str">
            <v>Government Contribution  to Retirement Fund</v>
          </cell>
        </row>
        <row r="4599">
          <cell r="I4599" t="str">
            <v>1001</v>
          </cell>
          <cell r="J4599" t="str">
            <v>Salaries</v>
          </cell>
        </row>
        <row r="4600">
          <cell r="I4600" t="str">
            <v>1001</v>
          </cell>
          <cell r="J4600" t="str">
            <v>Salaries</v>
          </cell>
        </row>
        <row r="4601">
          <cell r="I4601" t="str">
            <v>1001</v>
          </cell>
          <cell r="J4601" t="str">
            <v>Salaries</v>
          </cell>
        </row>
        <row r="4602">
          <cell r="I4602" t="str">
            <v>1005</v>
          </cell>
          <cell r="J4602" t="str">
            <v>Government Contribution  to Retirement Fund</v>
          </cell>
        </row>
        <row r="4603">
          <cell r="I4603" t="str">
            <v>1005</v>
          </cell>
          <cell r="J4603" t="str">
            <v>Government Contribution  to Retirement Fund</v>
          </cell>
        </row>
        <row r="4604">
          <cell r="I4604" t="str">
            <v>1005</v>
          </cell>
          <cell r="J4604" t="str">
            <v>Government Contribution  to Retirement Fund</v>
          </cell>
        </row>
        <row r="4605">
          <cell r="I4605" t="str">
            <v>1001</v>
          </cell>
          <cell r="J4605" t="str">
            <v>Salaries</v>
          </cell>
        </row>
        <row r="4606">
          <cell r="I4606" t="str">
            <v>1005</v>
          </cell>
          <cell r="J4606" t="str">
            <v>Government Contribution  to Retirement Fund</v>
          </cell>
        </row>
        <row r="4607">
          <cell r="I4607" t="str">
            <v>1001</v>
          </cell>
          <cell r="J4607" t="str">
            <v>Salaries</v>
          </cell>
        </row>
        <row r="4608">
          <cell r="I4608" t="str">
            <v>1005</v>
          </cell>
          <cell r="J4608" t="str">
            <v>Government Contribution  to Retirement Fund</v>
          </cell>
        </row>
        <row r="4609">
          <cell r="I4609" t="str">
            <v>1001</v>
          </cell>
          <cell r="J4609" t="str">
            <v>Salaries</v>
          </cell>
        </row>
        <row r="4610">
          <cell r="I4610" t="str">
            <v>1005</v>
          </cell>
          <cell r="J4610" t="str">
            <v>Government Contribution  to Retirement Fund</v>
          </cell>
        </row>
        <row r="4611">
          <cell r="I4611" t="str">
            <v>1001</v>
          </cell>
          <cell r="J4611" t="str">
            <v>Salaries</v>
          </cell>
        </row>
        <row r="4612">
          <cell r="I4612" t="str">
            <v>1005</v>
          </cell>
          <cell r="J4612" t="str">
            <v>Government Contribution  to Retirement Fund</v>
          </cell>
        </row>
        <row r="4613">
          <cell r="I4613" t="str">
            <v>1001</v>
          </cell>
          <cell r="J4613" t="str">
            <v>Salaries</v>
          </cell>
        </row>
        <row r="4614">
          <cell r="I4614" t="str">
            <v>1005</v>
          </cell>
          <cell r="J4614" t="str">
            <v>Government Contribution  to Retirement Fund</v>
          </cell>
        </row>
        <row r="4615">
          <cell r="I4615" t="str">
            <v>1001</v>
          </cell>
          <cell r="J4615" t="str">
            <v>Salaries</v>
          </cell>
        </row>
        <row r="4616">
          <cell r="I4616" t="str">
            <v>1005</v>
          </cell>
          <cell r="J4616" t="str">
            <v>Government Contribution  to Retirement Fund</v>
          </cell>
        </row>
        <row r="4617">
          <cell r="I4617" t="str">
            <v>1001</v>
          </cell>
          <cell r="J4617" t="str">
            <v>Salaries</v>
          </cell>
        </row>
        <row r="4618">
          <cell r="I4618" t="str">
            <v>1001</v>
          </cell>
          <cell r="J4618" t="str">
            <v>Salaries</v>
          </cell>
        </row>
        <row r="4619">
          <cell r="I4619" t="str">
            <v>1005</v>
          </cell>
          <cell r="J4619" t="str">
            <v>Government Contribution  to Retirement Fund</v>
          </cell>
        </row>
        <row r="4620">
          <cell r="I4620" t="str">
            <v>1005</v>
          </cell>
          <cell r="J4620" t="str">
            <v>Government Contribution  to Retirement Fund</v>
          </cell>
        </row>
        <row r="4621">
          <cell r="I4621" t="str">
            <v>1001</v>
          </cell>
          <cell r="J4621" t="str">
            <v>Salaries</v>
          </cell>
        </row>
        <row r="4622">
          <cell r="I4622" t="str">
            <v>1005</v>
          </cell>
          <cell r="J4622" t="str">
            <v>Government Contribution  to Retirement Fund</v>
          </cell>
        </row>
        <row r="4623">
          <cell r="I4623" t="str">
            <v>1001</v>
          </cell>
          <cell r="J4623" t="str">
            <v>Salaries</v>
          </cell>
        </row>
        <row r="4624">
          <cell r="I4624" t="str">
            <v>1005</v>
          </cell>
          <cell r="J4624" t="str">
            <v>Government Contribution  to Retirement Fund</v>
          </cell>
        </row>
        <row r="4625">
          <cell r="I4625" t="str">
            <v>1001</v>
          </cell>
          <cell r="J4625" t="str">
            <v>Salaries</v>
          </cell>
        </row>
        <row r="4626">
          <cell r="I4626" t="str">
            <v>1005</v>
          </cell>
          <cell r="J4626" t="str">
            <v>Government Contribution  to Retirement Fund</v>
          </cell>
        </row>
        <row r="4627">
          <cell r="I4627" t="str">
            <v>1001</v>
          </cell>
          <cell r="J4627" t="str">
            <v>Salaries</v>
          </cell>
        </row>
        <row r="4628">
          <cell r="I4628" t="str">
            <v>1005</v>
          </cell>
          <cell r="J4628" t="str">
            <v>Government Contribution  to Retirement Fund</v>
          </cell>
        </row>
        <row r="4629">
          <cell r="I4629" t="str">
            <v>1001</v>
          </cell>
          <cell r="J4629" t="str">
            <v>Salaries</v>
          </cell>
        </row>
        <row r="4630">
          <cell r="I4630" t="str">
            <v>1001</v>
          </cell>
          <cell r="J4630" t="str">
            <v>Salaries</v>
          </cell>
        </row>
        <row r="4631">
          <cell r="I4631" t="str">
            <v>1001</v>
          </cell>
          <cell r="J4631" t="str">
            <v>Salaries</v>
          </cell>
        </row>
        <row r="4632">
          <cell r="I4632" t="str">
            <v>1001</v>
          </cell>
          <cell r="J4632" t="str">
            <v>Salaries</v>
          </cell>
        </row>
        <row r="4633">
          <cell r="I4633" t="str">
            <v>1005</v>
          </cell>
          <cell r="J4633" t="str">
            <v>Government Contribution  to Retirement Fund</v>
          </cell>
        </row>
        <row r="4634">
          <cell r="I4634" t="str">
            <v>1005</v>
          </cell>
          <cell r="J4634" t="str">
            <v>Government Contribution  to Retirement Fund</v>
          </cell>
        </row>
        <row r="4635">
          <cell r="I4635" t="str">
            <v>1005</v>
          </cell>
          <cell r="J4635" t="str">
            <v>Government Contribution  to Retirement Fund</v>
          </cell>
        </row>
        <row r="4636">
          <cell r="I4636" t="str">
            <v>1005</v>
          </cell>
          <cell r="J4636" t="str">
            <v>Government Contribution  to Retirement Fund</v>
          </cell>
        </row>
        <row r="4637">
          <cell r="I4637" t="str">
            <v>1001</v>
          </cell>
          <cell r="J4637" t="str">
            <v>Salaries</v>
          </cell>
        </row>
        <row r="4638">
          <cell r="I4638" t="str">
            <v>1005</v>
          </cell>
          <cell r="J4638" t="str">
            <v>Government Contribution  to Retirement Fund</v>
          </cell>
        </row>
        <row r="4639">
          <cell r="I4639" t="str">
            <v>1001</v>
          </cell>
          <cell r="J4639" t="str">
            <v>Salaries</v>
          </cell>
        </row>
        <row r="4640">
          <cell r="I4640" t="str">
            <v>1005</v>
          </cell>
          <cell r="J4640" t="str">
            <v>Government Contribution  to Retirement Fund</v>
          </cell>
        </row>
        <row r="4641">
          <cell r="I4641" t="str">
            <v>1001</v>
          </cell>
          <cell r="J4641" t="str">
            <v>Salaries</v>
          </cell>
        </row>
        <row r="4642">
          <cell r="I4642" t="str">
            <v>1005</v>
          </cell>
          <cell r="J4642" t="str">
            <v>Government Contribution  to Retirement Fund</v>
          </cell>
        </row>
        <row r="4643">
          <cell r="I4643" t="str">
            <v>1001</v>
          </cell>
          <cell r="J4643" t="str">
            <v>Salaries</v>
          </cell>
        </row>
        <row r="4644">
          <cell r="I4644" t="str">
            <v>1005</v>
          </cell>
          <cell r="J4644" t="str">
            <v>Government Contribution  to Retirement Fund</v>
          </cell>
        </row>
        <row r="4645">
          <cell r="I4645" t="str">
            <v>1001</v>
          </cell>
          <cell r="J4645" t="str">
            <v>Salaries</v>
          </cell>
        </row>
        <row r="4646">
          <cell r="I4646" t="str">
            <v>1005</v>
          </cell>
          <cell r="J4646" t="str">
            <v>Government Contribution  to Retirement Fund</v>
          </cell>
        </row>
        <row r="4647">
          <cell r="I4647" t="str">
            <v>1001</v>
          </cell>
          <cell r="J4647" t="str">
            <v>Salaries</v>
          </cell>
        </row>
        <row r="4648">
          <cell r="I4648" t="str">
            <v>1005</v>
          </cell>
          <cell r="J4648" t="str">
            <v>Government Contribution  to Retirement Fund</v>
          </cell>
        </row>
        <row r="4649">
          <cell r="I4649" t="str">
            <v>1001</v>
          </cell>
          <cell r="J4649" t="str">
            <v>Salaries</v>
          </cell>
        </row>
        <row r="4650">
          <cell r="I4650" t="str">
            <v>1001</v>
          </cell>
          <cell r="J4650" t="str">
            <v>Salaries</v>
          </cell>
        </row>
        <row r="4651">
          <cell r="I4651" t="str">
            <v>1005</v>
          </cell>
          <cell r="J4651" t="str">
            <v>Government Contribution  to Retirement Fund</v>
          </cell>
        </row>
        <row r="4652">
          <cell r="I4652" t="str">
            <v>1005</v>
          </cell>
          <cell r="J4652" t="str">
            <v>Government Contribution  to Retirement Fund</v>
          </cell>
        </row>
        <row r="4653">
          <cell r="I4653" t="str">
            <v>1005</v>
          </cell>
          <cell r="J4653" t="str">
            <v>Government Contribution  to Retirement Fund</v>
          </cell>
        </row>
        <row r="4654">
          <cell r="I4654" t="str">
            <v>1001</v>
          </cell>
          <cell r="J4654" t="str">
            <v>Salaries</v>
          </cell>
        </row>
        <row r="4655">
          <cell r="I4655" t="str">
            <v>1001</v>
          </cell>
          <cell r="J4655" t="str">
            <v>Salaries</v>
          </cell>
        </row>
        <row r="4656">
          <cell r="I4656" t="str">
            <v>1005</v>
          </cell>
          <cell r="J4656" t="str">
            <v>Government Contribution  to Retirement Fund</v>
          </cell>
        </row>
        <row r="4657">
          <cell r="I4657" t="str">
            <v>1001</v>
          </cell>
          <cell r="J4657" t="str">
            <v>Salaries</v>
          </cell>
        </row>
        <row r="4658">
          <cell r="I4658" t="str">
            <v>1005</v>
          </cell>
          <cell r="J4658" t="str">
            <v>Government Contribution  to Retirement Fund</v>
          </cell>
        </row>
        <row r="4659">
          <cell r="I4659" t="str">
            <v>1001</v>
          </cell>
          <cell r="J4659" t="str">
            <v>Salaries</v>
          </cell>
        </row>
        <row r="4660">
          <cell r="I4660" t="str">
            <v>1005</v>
          </cell>
          <cell r="J4660" t="str">
            <v>Government Contribution  to Retirement Fund</v>
          </cell>
        </row>
        <row r="4661">
          <cell r="I4661" t="str">
            <v>1001</v>
          </cell>
          <cell r="J4661" t="str">
            <v>Salaries</v>
          </cell>
        </row>
        <row r="4662">
          <cell r="I4662" t="str">
            <v>1005</v>
          </cell>
          <cell r="J4662" t="str">
            <v>Government Contribution  to Retirement Fund</v>
          </cell>
        </row>
        <row r="4663">
          <cell r="I4663" t="str">
            <v>1001</v>
          </cell>
          <cell r="J4663" t="str">
            <v>Salaries</v>
          </cell>
        </row>
        <row r="4664">
          <cell r="I4664" t="str">
            <v>1005</v>
          </cell>
          <cell r="J4664" t="str">
            <v>Government Contribution  to Retirement Fund</v>
          </cell>
        </row>
        <row r="4665">
          <cell r="I4665" t="str">
            <v>1001</v>
          </cell>
          <cell r="J4665" t="str">
            <v>Salaries</v>
          </cell>
        </row>
        <row r="4666">
          <cell r="I4666" t="str">
            <v>1001</v>
          </cell>
          <cell r="J4666" t="str">
            <v>Salaries</v>
          </cell>
        </row>
        <row r="4667">
          <cell r="I4667" t="str">
            <v>1001</v>
          </cell>
          <cell r="J4667" t="str">
            <v>Salaries</v>
          </cell>
        </row>
        <row r="4668">
          <cell r="I4668" t="str">
            <v>1001</v>
          </cell>
          <cell r="J4668" t="str">
            <v>Salaries</v>
          </cell>
        </row>
        <row r="4669">
          <cell r="I4669" t="str">
            <v>1001</v>
          </cell>
          <cell r="J4669" t="str">
            <v>Salaries</v>
          </cell>
        </row>
        <row r="4670">
          <cell r="I4670" t="str">
            <v>1005</v>
          </cell>
          <cell r="J4670" t="str">
            <v>Government Contribution  to Retirement Fund</v>
          </cell>
        </row>
        <row r="4671">
          <cell r="I4671" t="str">
            <v>1005</v>
          </cell>
          <cell r="J4671" t="str">
            <v>Government Contribution  to Retirement Fund</v>
          </cell>
        </row>
        <row r="4672">
          <cell r="I4672" t="str">
            <v>1005</v>
          </cell>
          <cell r="J4672" t="str">
            <v>Government Contribution  to Retirement Fund</v>
          </cell>
        </row>
        <row r="4673">
          <cell r="I4673" t="str">
            <v>1005</v>
          </cell>
          <cell r="J4673" t="str">
            <v>Government Contribution  to Retirement Fund</v>
          </cell>
        </row>
        <row r="4674">
          <cell r="I4674" t="str">
            <v>1001</v>
          </cell>
          <cell r="J4674" t="str">
            <v>Salaries</v>
          </cell>
        </row>
        <row r="4675">
          <cell r="I4675" t="str">
            <v>1005</v>
          </cell>
          <cell r="J4675" t="str">
            <v>Government Contribution  to Retirement Fund</v>
          </cell>
        </row>
        <row r="4676">
          <cell r="I4676" t="str">
            <v>1005</v>
          </cell>
          <cell r="J4676" t="str">
            <v>Government Contribution  to Retirement Fund</v>
          </cell>
        </row>
        <row r="4677">
          <cell r="I4677" t="str">
            <v>1001</v>
          </cell>
          <cell r="J4677" t="str">
            <v>Salaries</v>
          </cell>
        </row>
        <row r="4678">
          <cell r="I4678" t="str">
            <v>1001</v>
          </cell>
          <cell r="J4678" t="str">
            <v>Salaries</v>
          </cell>
        </row>
        <row r="4679">
          <cell r="I4679" t="str">
            <v>1005</v>
          </cell>
          <cell r="J4679" t="str">
            <v>Government Contribution  to Retirement Fund</v>
          </cell>
        </row>
        <row r="4680">
          <cell r="I4680" t="str">
            <v>1005</v>
          </cell>
          <cell r="J4680" t="str">
            <v>Government Contribution  to Retirement Fund</v>
          </cell>
        </row>
        <row r="4681">
          <cell r="I4681" t="str">
            <v>1001</v>
          </cell>
          <cell r="J4681" t="str">
            <v>Salaries</v>
          </cell>
        </row>
        <row r="4682">
          <cell r="I4682" t="str">
            <v>1005</v>
          </cell>
          <cell r="J4682" t="str">
            <v>Government Contribution  to Retirement Fund</v>
          </cell>
        </row>
        <row r="4683">
          <cell r="I4683" t="str">
            <v>1001</v>
          </cell>
          <cell r="J4683" t="str">
            <v>Salaries</v>
          </cell>
        </row>
        <row r="4684">
          <cell r="I4684" t="str">
            <v>1005</v>
          </cell>
          <cell r="J4684" t="str">
            <v>Government Contribution  to Retirement Fund</v>
          </cell>
        </row>
        <row r="4685">
          <cell r="I4685" t="str">
            <v>1001</v>
          </cell>
          <cell r="J4685" t="str">
            <v>Salaries</v>
          </cell>
        </row>
        <row r="4686">
          <cell r="I4686" t="str">
            <v>1005</v>
          </cell>
          <cell r="J4686" t="str">
            <v>Government Contribution  to Retirement Fund</v>
          </cell>
        </row>
        <row r="4687">
          <cell r="I4687" t="str">
            <v>1001</v>
          </cell>
          <cell r="J4687" t="str">
            <v>Salaries</v>
          </cell>
        </row>
        <row r="4688">
          <cell r="I4688" t="str">
            <v>1005</v>
          </cell>
          <cell r="J4688" t="str">
            <v>Government Contribution  to Retirement Fund</v>
          </cell>
        </row>
        <row r="4689">
          <cell r="I4689" t="str">
            <v>1001</v>
          </cell>
          <cell r="J4689" t="str">
            <v>Salaries</v>
          </cell>
        </row>
        <row r="4690">
          <cell r="I4690" t="str">
            <v>1001</v>
          </cell>
          <cell r="J4690" t="str">
            <v>Salaries</v>
          </cell>
        </row>
        <row r="4691">
          <cell r="I4691" t="str">
            <v>1001</v>
          </cell>
          <cell r="J4691" t="str">
            <v>Salaries</v>
          </cell>
        </row>
        <row r="4692">
          <cell r="I4692" t="str">
            <v>1005</v>
          </cell>
          <cell r="J4692" t="str">
            <v>Government Contribution  to Retirement Fund</v>
          </cell>
        </row>
        <row r="4693">
          <cell r="I4693" t="str">
            <v>1005</v>
          </cell>
          <cell r="J4693" t="str">
            <v>Government Contribution  to Retirement Fund</v>
          </cell>
        </row>
        <row r="4694">
          <cell r="I4694" t="str">
            <v>1005</v>
          </cell>
          <cell r="J4694" t="str">
            <v>Government Contribution  to Retirement Fund</v>
          </cell>
        </row>
        <row r="4695">
          <cell r="I4695" t="str">
            <v>1001</v>
          </cell>
          <cell r="J4695" t="str">
            <v>Salaries</v>
          </cell>
        </row>
        <row r="4696">
          <cell r="I4696" t="str">
            <v>1005</v>
          </cell>
          <cell r="J4696" t="str">
            <v>Government Contribution  to Retirement Fund</v>
          </cell>
        </row>
        <row r="4697">
          <cell r="I4697" t="str">
            <v>1001</v>
          </cell>
          <cell r="J4697" t="str">
            <v>Salaries</v>
          </cell>
        </row>
        <row r="4698">
          <cell r="I4698" t="str">
            <v>1001</v>
          </cell>
          <cell r="J4698" t="str">
            <v>Salaries</v>
          </cell>
        </row>
        <row r="4699">
          <cell r="I4699" t="str">
            <v>1001</v>
          </cell>
          <cell r="J4699" t="str">
            <v>Salaries</v>
          </cell>
        </row>
        <row r="4700">
          <cell r="I4700" t="str">
            <v>1005</v>
          </cell>
          <cell r="J4700" t="str">
            <v>Government Contribution  to Retirement Fund</v>
          </cell>
        </row>
        <row r="4701">
          <cell r="I4701" t="str">
            <v>1005</v>
          </cell>
          <cell r="J4701" t="str">
            <v>Government Contribution  to Retirement Fund</v>
          </cell>
        </row>
        <row r="4702">
          <cell r="I4702" t="str">
            <v>1005</v>
          </cell>
          <cell r="J4702" t="str">
            <v>Government Contribution  to Retirement Fund</v>
          </cell>
        </row>
        <row r="4703">
          <cell r="I4703" t="str">
            <v>1469</v>
          </cell>
          <cell r="J4703" t="str">
            <v>Contract Service</v>
          </cell>
        </row>
        <row r="4704">
          <cell r="I4704" t="str">
            <v>1001</v>
          </cell>
          <cell r="J4704" t="str">
            <v>Salaries</v>
          </cell>
        </row>
        <row r="4705">
          <cell r="I4705" t="str">
            <v>1001</v>
          </cell>
          <cell r="J4705" t="str">
            <v>Salaries</v>
          </cell>
        </row>
        <row r="4706">
          <cell r="I4706" t="str">
            <v>1001</v>
          </cell>
          <cell r="J4706" t="str">
            <v>Salaries</v>
          </cell>
        </row>
        <row r="4707">
          <cell r="I4707" t="str">
            <v>1001</v>
          </cell>
          <cell r="J4707" t="str">
            <v>Salaries</v>
          </cell>
        </row>
        <row r="4708">
          <cell r="I4708" t="str">
            <v>1005</v>
          </cell>
          <cell r="J4708" t="str">
            <v>Government Contribution  to Retirement Fund</v>
          </cell>
        </row>
        <row r="4709">
          <cell r="I4709" t="str">
            <v>1005</v>
          </cell>
          <cell r="J4709" t="str">
            <v>Government Contribution  to Retirement Fund</v>
          </cell>
        </row>
        <row r="4710">
          <cell r="I4710" t="str">
            <v>1005</v>
          </cell>
          <cell r="J4710" t="str">
            <v>Government Contribution  to Retirement Fund</v>
          </cell>
        </row>
        <row r="4711">
          <cell r="I4711" t="str">
            <v>1005</v>
          </cell>
          <cell r="J4711" t="str">
            <v>Government Contribution  to Retirement Fund</v>
          </cell>
        </row>
        <row r="4712">
          <cell r="I4712" t="str">
            <v>1001</v>
          </cell>
          <cell r="J4712" t="str">
            <v>Salaries</v>
          </cell>
        </row>
        <row r="4713">
          <cell r="I4713" t="str">
            <v>1001</v>
          </cell>
          <cell r="J4713" t="str">
            <v>Salaries</v>
          </cell>
        </row>
        <row r="4714">
          <cell r="I4714" t="str">
            <v>1001</v>
          </cell>
          <cell r="J4714" t="str">
            <v>Salaries</v>
          </cell>
        </row>
        <row r="4715">
          <cell r="I4715" t="str">
            <v>1001</v>
          </cell>
          <cell r="J4715" t="str">
            <v>Salaries</v>
          </cell>
        </row>
        <row r="4716">
          <cell r="I4716" t="str">
            <v>1005</v>
          </cell>
          <cell r="J4716" t="str">
            <v>Government Contribution  to Retirement Fund</v>
          </cell>
        </row>
        <row r="4717">
          <cell r="I4717" t="str">
            <v>1001</v>
          </cell>
          <cell r="J4717" t="str">
            <v>Salaries</v>
          </cell>
        </row>
        <row r="4718">
          <cell r="I4718" t="str">
            <v>1005</v>
          </cell>
          <cell r="J4718" t="str">
            <v>Government Contribution  to Retirement Fund</v>
          </cell>
        </row>
        <row r="4719">
          <cell r="I4719" t="str">
            <v>1005</v>
          </cell>
          <cell r="J4719" t="str">
            <v>Government Contribution  to Retirement Fund</v>
          </cell>
        </row>
        <row r="4720">
          <cell r="I4720" t="str">
            <v>1005</v>
          </cell>
          <cell r="J4720" t="str">
            <v>Government Contribution  to Retirement Fund</v>
          </cell>
        </row>
        <row r="4721">
          <cell r="I4721" t="str">
            <v>1005</v>
          </cell>
          <cell r="J4721" t="str">
            <v>Government Contribution  to Retirement Fund</v>
          </cell>
        </row>
        <row r="4722">
          <cell r="I4722" t="str">
            <v>1005</v>
          </cell>
          <cell r="J4722" t="str">
            <v>Government Contribution  to Retirement Fund</v>
          </cell>
        </row>
        <row r="4723">
          <cell r="I4723" t="str">
            <v>1001</v>
          </cell>
          <cell r="J4723" t="str">
            <v>Salaries</v>
          </cell>
        </row>
        <row r="4724">
          <cell r="I4724" t="str">
            <v>1005</v>
          </cell>
          <cell r="J4724" t="str">
            <v>Government Contribution  to Retirement Fund</v>
          </cell>
        </row>
        <row r="4725">
          <cell r="I4725" t="str">
            <v>1001</v>
          </cell>
          <cell r="J4725" t="str">
            <v>Salaries</v>
          </cell>
        </row>
        <row r="4726">
          <cell r="I4726" t="str">
            <v>1001</v>
          </cell>
          <cell r="J4726" t="str">
            <v>Salaries</v>
          </cell>
        </row>
        <row r="4727">
          <cell r="I4727" t="str">
            <v>1001</v>
          </cell>
          <cell r="J4727" t="str">
            <v>Salaries</v>
          </cell>
        </row>
        <row r="4728">
          <cell r="I4728" t="str">
            <v>1001</v>
          </cell>
          <cell r="J4728" t="str">
            <v>Salaries</v>
          </cell>
        </row>
        <row r="4729">
          <cell r="I4729" t="str">
            <v>1005</v>
          </cell>
          <cell r="J4729" t="str">
            <v>Government Contribution  to Retirement Fund</v>
          </cell>
        </row>
        <row r="4730">
          <cell r="I4730" t="str">
            <v>1005</v>
          </cell>
          <cell r="J4730" t="str">
            <v>Government Contribution  to Retirement Fund</v>
          </cell>
        </row>
        <row r="4731">
          <cell r="I4731" t="str">
            <v>1005</v>
          </cell>
          <cell r="J4731" t="str">
            <v>Government Contribution  to Retirement Fund</v>
          </cell>
        </row>
        <row r="4732">
          <cell r="I4732" t="str">
            <v>1005</v>
          </cell>
          <cell r="J4732" t="str">
            <v>Government Contribution  to Retirement Fund</v>
          </cell>
        </row>
        <row r="4733">
          <cell r="I4733" t="str">
            <v>1001</v>
          </cell>
          <cell r="J4733" t="str">
            <v>Salaries</v>
          </cell>
        </row>
        <row r="4734">
          <cell r="I4734" t="str">
            <v>1005</v>
          </cell>
          <cell r="J4734" t="str">
            <v>Government Contribution  to Retirement Fund</v>
          </cell>
        </row>
        <row r="4735">
          <cell r="I4735" t="str">
            <v>1001</v>
          </cell>
          <cell r="J4735" t="str">
            <v>Salaries</v>
          </cell>
        </row>
        <row r="4736">
          <cell r="I4736" t="str">
            <v>1001</v>
          </cell>
          <cell r="J4736" t="str">
            <v>Salaries</v>
          </cell>
        </row>
        <row r="4737">
          <cell r="I4737" t="str">
            <v>1005</v>
          </cell>
          <cell r="J4737" t="str">
            <v>Government Contribution  to Retirement Fund</v>
          </cell>
        </row>
        <row r="4738">
          <cell r="I4738" t="str">
            <v>1005</v>
          </cell>
          <cell r="J4738" t="str">
            <v>Government Contribution  to Retirement Fund</v>
          </cell>
        </row>
        <row r="4739">
          <cell r="I4739" t="str">
            <v>1001</v>
          </cell>
          <cell r="J4739" t="str">
            <v>Salaries</v>
          </cell>
        </row>
        <row r="4740">
          <cell r="I4740" t="str">
            <v>1005</v>
          </cell>
          <cell r="J4740" t="str">
            <v>Government Contribution  to Retirement Fund</v>
          </cell>
        </row>
        <row r="4741">
          <cell r="I4741" t="str">
            <v>1001</v>
          </cell>
          <cell r="J4741" t="str">
            <v>Salaries</v>
          </cell>
        </row>
        <row r="4742">
          <cell r="I4742" t="str">
            <v>1005</v>
          </cell>
          <cell r="J4742" t="str">
            <v>Government Contribution  to Retirement Fund</v>
          </cell>
        </row>
        <row r="4743">
          <cell r="I4743" t="str">
            <v>1001</v>
          </cell>
          <cell r="J4743" t="str">
            <v>Salaries</v>
          </cell>
        </row>
        <row r="4744">
          <cell r="I4744" t="str">
            <v>1005</v>
          </cell>
          <cell r="J4744" t="str">
            <v>Government Contribution  to Retirement Fund</v>
          </cell>
        </row>
        <row r="4745">
          <cell r="I4745" t="str">
            <v>1001</v>
          </cell>
          <cell r="J4745" t="str">
            <v>Salaries</v>
          </cell>
        </row>
        <row r="4746">
          <cell r="I4746" t="str">
            <v>1001</v>
          </cell>
          <cell r="J4746" t="str">
            <v>Salaries</v>
          </cell>
        </row>
        <row r="4747">
          <cell r="I4747" t="str">
            <v>1001</v>
          </cell>
          <cell r="J4747" t="str">
            <v>Salaries</v>
          </cell>
        </row>
        <row r="4748">
          <cell r="I4748" t="str">
            <v>1001</v>
          </cell>
          <cell r="J4748" t="str">
            <v>Salaries</v>
          </cell>
        </row>
        <row r="4749">
          <cell r="I4749" t="str">
            <v>1001</v>
          </cell>
          <cell r="J4749" t="str">
            <v>Salaries</v>
          </cell>
        </row>
        <row r="4750">
          <cell r="I4750" t="str">
            <v>1001</v>
          </cell>
          <cell r="J4750" t="str">
            <v>Salaries</v>
          </cell>
        </row>
        <row r="4751">
          <cell r="I4751" t="str">
            <v>1002</v>
          </cell>
          <cell r="J4751" t="str">
            <v>Overtime</v>
          </cell>
        </row>
        <row r="4752">
          <cell r="I4752" t="str">
            <v>1005</v>
          </cell>
          <cell r="J4752" t="str">
            <v>Government Contribution  to Retirement Fund</v>
          </cell>
        </row>
        <row r="4753">
          <cell r="I4753" t="str">
            <v>1005</v>
          </cell>
          <cell r="J4753" t="str">
            <v>Government Contribution  to Retirement Fund</v>
          </cell>
        </row>
        <row r="4754">
          <cell r="I4754" t="str">
            <v>1005</v>
          </cell>
          <cell r="J4754" t="str">
            <v>Government Contribution  to Retirement Fund</v>
          </cell>
        </row>
        <row r="4755">
          <cell r="I4755" t="str">
            <v>1005</v>
          </cell>
          <cell r="J4755" t="str">
            <v>Government Contribution  to Retirement Fund</v>
          </cell>
        </row>
        <row r="4756">
          <cell r="I4756" t="str">
            <v>1005</v>
          </cell>
          <cell r="J4756" t="str">
            <v>Government Contribution  to Retirement Fund</v>
          </cell>
        </row>
        <row r="4757">
          <cell r="I4757" t="str">
            <v>1005</v>
          </cell>
          <cell r="J4757" t="str">
            <v>Government Contribution  to Retirement Fund</v>
          </cell>
        </row>
        <row r="4758">
          <cell r="I4758" t="str">
            <v>1201</v>
          </cell>
          <cell r="J4758" t="str">
            <v>Domestic Travel</v>
          </cell>
        </row>
        <row r="4759">
          <cell r="I4759" t="str">
            <v>1302</v>
          </cell>
          <cell r="J4759" t="str">
            <v>Freight</v>
          </cell>
        </row>
        <row r="4760">
          <cell r="I4760" t="str">
            <v>1406</v>
          </cell>
          <cell r="J4760" t="str">
            <v>Office Supplies</v>
          </cell>
        </row>
        <row r="4761">
          <cell r="I4761" t="str">
            <v>1407</v>
          </cell>
          <cell r="J4761" t="str">
            <v xml:space="preserve">Printing </v>
          </cell>
        </row>
        <row r="4762">
          <cell r="I4762" t="str">
            <v>1441</v>
          </cell>
          <cell r="J4762" t="str">
            <v>Medical Supplies</v>
          </cell>
        </row>
        <row r="4763">
          <cell r="I4763" t="str">
            <v>2003</v>
          </cell>
          <cell r="J4763" t="str">
            <v>New Office Equipment</v>
          </cell>
        </row>
        <row r="4764">
          <cell r="I4764" t="str">
            <v>1001</v>
          </cell>
          <cell r="J4764" t="str">
            <v>Salaries</v>
          </cell>
        </row>
        <row r="4765">
          <cell r="I4765" t="str">
            <v>1001</v>
          </cell>
          <cell r="J4765" t="str">
            <v>Salaries</v>
          </cell>
        </row>
        <row r="4766">
          <cell r="I4766" t="str">
            <v>1005</v>
          </cell>
          <cell r="J4766" t="str">
            <v>Government Contribution  to Retirement Fund</v>
          </cell>
        </row>
        <row r="4767">
          <cell r="I4767" t="str">
            <v>1005</v>
          </cell>
          <cell r="J4767" t="str">
            <v>Government Contribution  to Retirement Fund</v>
          </cell>
        </row>
        <row r="4768">
          <cell r="I4768" t="str">
            <v>2011</v>
          </cell>
          <cell r="J4768" t="str">
            <v>Technical Equipment</v>
          </cell>
        </row>
        <row r="4769">
          <cell r="I4769" t="str">
            <v>1001</v>
          </cell>
          <cell r="J4769" t="str">
            <v>Salaries</v>
          </cell>
        </row>
        <row r="4770">
          <cell r="I4770" t="str">
            <v>1001</v>
          </cell>
          <cell r="J4770" t="str">
            <v>Salaries</v>
          </cell>
        </row>
        <row r="4771">
          <cell r="I4771" t="str">
            <v>1001</v>
          </cell>
          <cell r="J4771" t="str">
            <v>Salaries</v>
          </cell>
        </row>
        <row r="4772">
          <cell r="I4772" t="str">
            <v>1001</v>
          </cell>
          <cell r="J4772" t="str">
            <v>Salaries</v>
          </cell>
        </row>
        <row r="4773">
          <cell r="I4773" t="str">
            <v>1002</v>
          </cell>
          <cell r="J4773" t="str">
            <v>Overtime</v>
          </cell>
        </row>
        <row r="4774">
          <cell r="I4774" t="str">
            <v>1005</v>
          </cell>
          <cell r="J4774" t="str">
            <v>Government Contribution  to Retirement Fund</v>
          </cell>
        </row>
        <row r="4775">
          <cell r="I4775" t="str">
            <v>1005</v>
          </cell>
          <cell r="J4775" t="str">
            <v>Government Contribution  to Retirement Fund</v>
          </cell>
        </row>
        <row r="4776">
          <cell r="I4776" t="str">
            <v>1005</v>
          </cell>
          <cell r="J4776" t="str">
            <v>Government Contribution  to Retirement Fund</v>
          </cell>
        </row>
        <row r="4777">
          <cell r="I4777" t="str">
            <v>1005</v>
          </cell>
          <cell r="J4777" t="str">
            <v>Government Contribution  to Retirement Fund</v>
          </cell>
        </row>
        <row r="4778">
          <cell r="I4778" t="str">
            <v>1201</v>
          </cell>
          <cell r="J4778" t="str">
            <v>Domestic Travel</v>
          </cell>
        </row>
        <row r="4779">
          <cell r="I4779" t="str">
            <v>1201</v>
          </cell>
          <cell r="J4779" t="str">
            <v>Domestic Travel</v>
          </cell>
        </row>
        <row r="4780">
          <cell r="I4780" t="str">
            <v>1302</v>
          </cell>
          <cell r="J4780" t="str">
            <v>Freight</v>
          </cell>
        </row>
        <row r="4781">
          <cell r="I4781" t="str">
            <v>1401</v>
          </cell>
          <cell r="J4781" t="str">
            <v>Books, Periodicals &amp; Publications</v>
          </cell>
        </row>
        <row r="4782">
          <cell r="I4782" t="str">
            <v>1406</v>
          </cell>
          <cell r="J4782" t="str">
            <v>Office Supplies</v>
          </cell>
        </row>
        <row r="4783">
          <cell r="I4783" t="str">
            <v>1407</v>
          </cell>
          <cell r="J4783" t="str">
            <v xml:space="preserve">Printing </v>
          </cell>
        </row>
        <row r="4784">
          <cell r="I4784" t="str">
            <v>1408</v>
          </cell>
          <cell r="J4784" t="str">
            <v>Uniforms</v>
          </cell>
        </row>
        <row r="4785">
          <cell r="I4785" t="str">
            <v>1417</v>
          </cell>
          <cell r="J4785" t="str">
            <v>Technical Supplies</v>
          </cell>
        </row>
        <row r="4786">
          <cell r="I4786" t="str">
            <v>1418</v>
          </cell>
          <cell r="J4786" t="str">
            <v xml:space="preserve">Training &amp; Conferences </v>
          </cell>
        </row>
        <row r="4787">
          <cell r="I4787" t="str">
            <v>1450</v>
          </cell>
          <cell r="J4787" t="str">
            <v>Computer Supplies</v>
          </cell>
        </row>
        <row r="4788">
          <cell r="I4788" t="str">
            <v>1206</v>
          </cell>
          <cell r="J4788" t="str">
            <v>Advertising &amp; Publicity</v>
          </cell>
        </row>
        <row r="4789">
          <cell r="I4789" t="str">
            <v>1474</v>
          </cell>
          <cell r="J4789" t="str">
            <v>Recruitment Costs (Delete)</v>
          </cell>
        </row>
        <row r="4790">
          <cell r="I4790" t="str">
            <v>2003</v>
          </cell>
          <cell r="J4790" t="str">
            <v>New Office Equipment</v>
          </cell>
        </row>
        <row r="4791">
          <cell r="I4791" t="str">
            <v>1001</v>
          </cell>
          <cell r="J4791" t="str">
            <v>Salaries</v>
          </cell>
        </row>
        <row r="4792">
          <cell r="I4792" t="str">
            <v>1005</v>
          </cell>
          <cell r="J4792" t="str">
            <v>Government Contribution  to Retirement Fund</v>
          </cell>
        </row>
        <row r="4793">
          <cell r="I4793" t="str">
            <v>1001</v>
          </cell>
          <cell r="J4793" t="str">
            <v>Salaries</v>
          </cell>
        </row>
        <row r="4794">
          <cell r="I4794" t="str">
            <v>1005</v>
          </cell>
          <cell r="J4794" t="str">
            <v>Government Contribution  to Retirement Fund</v>
          </cell>
        </row>
        <row r="4795">
          <cell r="I4795" t="str">
            <v>1308</v>
          </cell>
          <cell r="J4795" t="str">
            <v>Maintenance of Office Equipment</v>
          </cell>
        </row>
        <row r="4796">
          <cell r="I4796" t="str">
            <v>1408</v>
          </cell>
          <cell r="J4796" t="str">
            <v>Uniforms</v>
          </cell>
        </row>
        <row r="4797">
          <cell r="I4797" t="str">
            <v>1432</v>
          </cell>
          <cell r="J4797" t="str">
            <v>Graduation Expenses</v>
          </cell>
        </row>
        <row r="4798">
          <cell r="I4798" t="str">
            <v>1435</v>
          </cell>
          <cell r="J4798" t="str">
            <v>Licences</v>
          </cell>
        </row>
        <row r="4799">
          <cell r="I4799" t="str">
            <v>1001</v>
          </cell>
          <cell r="J4799" t="str">
            <v>Salaries</v>
          </cell>
        </row>
        <row r="4800">
          <cell r="I4800" t="str">
            <v>1005</v>
          </cell>
          <cell r="J4800" t="str">
            <v>Government Contribution  to Retirement Fund</v>
          </cell>
        </row>
        <row r="4801">
          <cell r="I4801" t="str">
            <v>1302</v>
          </cell>
          <cell r="J4801" t="str">
            <v>Freight</v>
          </cell>
        </row>
        <row r="4802">
          <cell r="I4802" t="str">
            <v>1407</v>
          </cell>
          <cell r="J4802" t="str">
            <v xml:space="preserve">Printing </v>
          </cell>
        </row>
        <row r="4803">
          <cell r="I4803" t="str">
            <v>1441</v>
          </cell>
          <cell r="J4803" t="str">
            <v>Medical Supplies</v>
          </cell>
        </row>
        <row r="4804">
          <cell r="I4804" t="str">
            <v>1501</v>
          </cell>
          <cell r="J4804" t="str">
            <v>Subsidies</v>
          </cell>
        </row>
        <row r="4805">
          <cell r="I4805" t="str">
            <v>1501</v>
          </cell>
          <cell r="J4805" t="str">
            <v>Subsidies</v>
          </cell>
        </row>
        <row r="4806">
          <cell r="I4806" t="str">
            <v>1001</v>
          </cell>
          <cell r="J4806" t="str">
            <v>Salaries</v>
          </cell>
        </row>
        <row r="4807">
          <cell r="I4807" t="str">
            <v>1005</v>
          </cell>
          <cell r="J4807" t="str">
            <v>Government Contribution  to Retirement Fund</v>
          </cell>
        </row>
        <row r="4808">
          <cell r="I4808" t="str">
            <v>1030</v>
          </cell>
          <cell r="J4808" t="str">
            <v>CEO/Minister Benefits</v>
          </cell>
        </row>
        <row r="4809">
          <cell r="I4809" t="str">
            <v>1201</v>
          </cell>
          <cell r="J4809" t="str">
            <v>Domestic Travel</v>
          </cell>
        </row>
        <row r="4810">
          <cell r="I4810" t="str">
            <v>1202</v>
          </cell>
          <cell r="J4810" t="str">
            <v>Overseas Travel</v>
          </cell>
        </row>
        <row r="4811">
          <cell r="I4811" t="str">
            <v>1203</v>
          </cell>
          <cell r="J4811" t="str">
            <v>Telecommunication Charge</v>
          </cell>
        </row>
        <row r="4812">
          <cell r="I4812" t="str">
            <v>1406</v>
          </cell>
          <cell r="J4812" t="str">
            <v>Office Supplies</v>
          </cell>
        </row>
        <row r="4813">
          <cell r="I4813" t="str">
            <v>1407</v>
          </cell>
          <cell r="J4813" t="str">
            <v xml:space="preserve">Printing </v>
          </cell>
        </row>
        <row r="4814">
          <cell r="I4814" t="str">
            <v>1422</v>
          </cell>
          <cell r="J4814" t="str">
            <v>Hospitality</v>
          </cell>
        </row>
        <row r="4815">
          <cell r="I4815" t="str">
            <v>1471</v>
          </cell>
          <cell r="J4815" t="str">
            <v>Meeting Fees</v>
          </cell>
        </row>
        <row r="4816">
          <cell r="I4816" t="str">
            <v>1001</v>
          </cell>
          <cell r="J4816" t="str">
            <v>Salaries</v>
          </cell>
        </row>
        <row r="4817">
          <cell r="I4817" t="str">
            <v>1002</v>
          </cell>
          <cell r="J4817" t="str">
            <v>Overtime</v>
          </cell>
        </row>
        <row r="4818">
          <cell r="I4818" t="str">
            <v>1005</v>
          </cell>
          <cell r="J4818" t="str">
            <v>Government Contribution  to Retirement Fund</v>
          </cell>
        </row>
        <row r="4819">
          <cell r="I4819" t="str">
            <v>1026</v>
          </cell>
          <cell r="J4819" t="str">
            <v>Acting Allowance</v>
          </cell>
        </row>
        <row r="4820">
          <cell r="I4820" t="str">
            <v>1030</v>
          </cell>
          <cell r="J4820" t="str">
            <v>CEO/Minister Benefits</v>
          </cell>
        </row>
        <row r="4821">
          <cell r="I4821" t="str">
            <v>1201</v>
          </cell>
          <cell r="J4821" t="str">
            <v>Domestic Travel</v>
          </cell>
        </row>
        <row r="4822">
          <cell r="I4822" t="str">
            <v>1202</v>
          </cell>
          <cell r="J4822" t="str">
            <v>Overseas Travel</v>
          </cell>
        </row>
        <row r="4823">
          <cell r="I4823" t="str">
            <v>1203</v>
          </cell>
          <cell r="J4823" t="str">
            <v>Telecommunication Charge</v>
          </cell>
        </row>
        <row r="4824">
          <cell r="I4824" t="str">
            <v>1301</v>
          </cell>
          <cell r="J4824" t="str">
            <v>Fuel</v>
          </cell>
        </row>
        <row r="4825">
          <cell r="I4825" t="str">
            <v>1309</v>
          </cell>
          <cell r="J4825" t="str">
            <v>Maintenance of Vehicles</v>
          </cell>
        </row>
        <row r="4826">
          <cell r="I4826" t="str">
            <v>1406</v>
          </cell>
          <cell r="J4826" t="str">
            <v>Office Supplies</v>
          </cell>
        </row>
        <row r="4827">
          <cell r="I4827" t="str">
            <v>1407</v>
          </cell>
          <cell r="J4827" t="str">
            <v xml:space="preserve">Printing </v>
          </cell>
        </row>
        <row r="4828">
          <cell r="I4828" t="str">
            <v>1411</v>
          </cell>
          <cell r="J4828" t="str">
            <v>Subscription</v>
          </cell>
        </row>
        <row r="4829">
          <cell r="I4829" t="str">
            <v>1422</v>
          </cell>
          <cell r="J4829" t="str">
            <v>Hospitality</v>
          </cell>
        </row>
        <row r="4830">
          <cell r="I4830" t="str">
            <v>1471</v>
          </cell>
          <cell r="J4830" t="str">
            <v>Meeting Fees</v>
          </cell>
        </row>
        <row r="4831">
          <cell r="I4831" t="str">
            <v>1001</v>
          </cell>
          <cell r="J4831" t="str">
            <v>Salaries</v>
          </cell>
        </row>
        <row r="4832">
          <cell r="I4832" t="str">
            <v>1005</v>
          </cell>
          <cell r="J4832" t="str">
            <v>Government Contribution  to Retirement Fund</v>
          </cell>
        </row>
        <row r="4833">
          <cell r="I4833" t="str">
            <v>1304</v>
          </cell>
          <cell r="J4833" t="str">
            <v>Maintenance of Computer System</v>
          </cell>
        </row>
        <row r="4834">
          <cell r="I4834" t="str">
            <v>1308</v>
          </cell>
          <cell r="J4834" t="str">
            <v>Maintenance of Office Equipment</v>
          </cell>
        </row>
        <row r="4835">
          <cell r="I4835" t="str">
            <v>1406</v>
          </cell>
          <cell r="J4835" t="str">
            <v>Office Supplies</v>
          </cell>
        </row>
        <row r="4836">
          <cell r="I4836" t="str">
            <v>1480</v>
          </cell>
          <cell r="J4836" t="str">
            <v>Consultants &amp; Technical Assistants Professional Fees</v>
          </cell>
        </row>
        <row r="4837">
          <cell r="I4837" t="str">
            <v>1001</v>
          </cell>
          <cell r="J4837" t="str">
            <v>Salaries</v>
          </cell>
        </row>
        <row r="4838">
          <cell r="I4838" t="str">
            <v>1005</v>
          </cell>
          <cell r="J4838" t="str">
            <v>Government Contribution  to Retirement Fund</v>
          </cell>
        </row>
        <row r="4839">
          <cell r="I4839" t="str">
            <v>1201</v>
          </cell>
          <cell r="J4839" t="str">
            <v>Domestic Travel</v>
          </cell>
        </row>
        <row r="4840">
          <cell r="I4840" t="str">
            <v>1318</v>
          </cell>
          <cell r="J4840" t="str">
            <v>Maintenance of Buildings &amp; Compounds</v>
          </cell>
        </row>
        <row r="4841">
          <cell r="I4841" t="str">
            <v>1406</v>
          </cell>
          <cell r="J4841" t="str">
            <v>Office Supplies</v>
          </cell>
        </row>
        <row r="4842">
          <cell r="I4842" t="str">
            <v>1407</v>
          </cell>
          <cell r="J4842" t="str">
            <v xml:space="preserve">Printing </v>
          </cell>
        </row>
        <row r="4843">
          <cell r="I4843" t="str">
            <v>1001</v>
          </cell>
          <cell r="J4843" t="str">
            <v>Salaries</v>
          </cell>
        </row>
        <row r="4844">
          <cell r="I4844" t="str">
            <v>1002</v>
          </cell>
          <cell r="J4844" t="str">
            <v>Overtime</v>
          </cell>
        </row>
        <row r="4845">
          <cell r="I4845" t="str">
            <v>1005</v>
          </cell>
          <cell r="J4845" t="str">
            <v>Government Contribution  to Retirement Fund</v>
          </cell>
        </row>
        <row r="4846">
          <cell r="I4846" t="str">
            <v>1101</v>
          </cell>
          <cell r="J4846" t="str">
            <v>Wages</v>
          </cell>
        </row>
        <row r="4847">
          <cell r="I4847" t="str">
            <v>1101</v>
          </cell>
          <cell r="J4847" t="str">
            <v>Wages</v>
          </cell>
        </row>
        <row r="4848">
          <cell r="I4848" t="str">
            <v>1201</v>
          </cell>
          <cell r="J4848" t="str">
            <v>Domestic Travel</v>
          </cell>
        </row>
        <row r="4849">
          <cell r="I4849" t="str">
            <v>1203</v>
          </cell>
          <cell r="J4849" t="str">
            <v>Telecommunication Charge</v>
          </cell>
        </row>
        <row r="4850">
          <cell r="I4850" t="str">
            <v>1206</v>
          </cell>
          <cell r="J4850" t="str">
            <v>Advertising &amp; Publicity</v>
          </cell>
        </row>
        <row r="4851">
          <cell r="I4851" t="str">
            <v>1304</v>
          </cell>
          <cell r="J4851" t="str">
            <v>Maintenance of Computer System</v>
          </cell>
        </row>
        <row r="4852">
          <cell r="I4852" t="str">
            <v>1308</v>
          </cell>
          <cell r="J4852" t="str">
            <v>Maintenance of Office Equipment</v>
          </cell>
        </row>
        <row r="4853">
          <cell r="I4853" t="str">
            <v>1309</v>
          </cell>
          <cell r="J4853" t="str">
            <v>Maintenance of Vehicles</v>
          </cell>
        </row>
        <row r="4854">
          <cell r="I4854" t="str">
            <v>1318</v>
          </cell>
          <cell r="J4854" t="str">
            <v>Maintenance of Buildings &amp; Compounds</v>
          </cell>
        </row>
        <row r="4855">
          <cell r="I4855" t="str">
            <v>1346</v>
          </cell>
          <cell r="J4855" t="str">
            <v>Waste Disposal</v>
          </cell>
        </row>
        <row r="4856">
          <cell r="I4856" t="str">
            <v>1401</v>
          </cell>
          <cell r="J4856" t="str">
            <v>Books, Periodicals &amp; Publications</v>
          </cell>
        </row>
        <row r="4857">
          <cell r="I4857" t="str">
            <v>1406</v>
          </cell>
          <cell r="J4857" t="str">
            <v>Office Supplies</v>
          </cell>
        </row>
        <row r="4858">
          <cell r="I4858" t="str">
            <v>1407</v>
          </cell>
          <cell r="J4858" t="str">
            <v xml:space="preserve">Printing </v>
          </cell>
        </row>
        <row r="4859">
          <cell r="I4859" t="str">
            <v>1490</v>
          </cell>
          <cell r="J4859" t="str">
            <v>National Celebration</v>
          </cell>
        </row>
        <row r="4860">
          <cell r="I4860" t="str">
            <v>1490</v>
          </cell>
          <cell r="J4860" t="str">
            <v>National Celebration</v>
          </cell>
        </row>
        <row r="4861">
          <cell r="I4861" t="str">
            <v>1490</v>
          </cell>
          <cell r="J4861" t="str">
            <v>National Celebration</v>
          </cell>
        </row>
        <row r="4862">
          <cell r="I4862" t="str">
            <v>1499</v>
          </cell>
          <cell r="J4862" t="str">
            <v>Security Services (Delete)</v>
          </cell>
        </row>
        <row r="4863">
          <cell r="I4863" t="str">
            <v>2003</v>
          </cell>
          <cell r="J4863" t="str">
            <v>New Office Equipment</v>
          </cell>
        </row>
        <row r="4864">
          <cell r="I4864" t="str">
            <v>1001</v>
          </cell>
          <cell r="J4864" t="str">
            <v>Salaries</v>
          </cell>
        </row>
        <row r="4865">
          <cell r="I4865" t="str">
            <v>1002</v>
          </cell>
          <cell r="J4865" t="str">
            <v>Overtime</v>
          </cell>
        </row>
        <row r="4866">
          <cell r="I4866" t="str">
            <v>1005</v>
          </cell>
          <cell r="J4866" t="str">
            <v>Government Contribution  to Retirement Fund</v>
          </cell>
        </row>
        <row r="4867">
          <cell r="I4867" t="str">
            <v>1026</v>
          </cell>
          <cell r="J4867" t="str">
            <v>Acting Allowance</v>
          </cell>
        </row>
        <row r="4868">
          <cell r="I4868" t="str">
            <v>1199</v>
          </cell>
          <cell r="J4868" t="str">
            <v>Contract Labour</v>
          </cell>
        </row>
        <row r="4869">
          <cell r="I4869" t="str">
            <v>1199</v>
          </cell>
          <cell r="J4869" t="str">
            <v>Contract Labour</v>
          </cell>
        </row>
        <row r="4870">
          <cell r="I4870" t="str">
            <v>1199</v>
          </cell>
          <cell r="J4870" t="str">
            <v>Contract Labour</v>
          </cell>
        </row>
        <row r="4871">
          <cell r="I4871" t="str">
            <v>1199</v>
          </cell>
          <cell r="J4871" t="str">
            <v>Contract Labour</v>
          </cell>
        </row>
        <row r="4872">
          <cell r="I4872" t="str">
            <v>1199</v>
          </cell>
          <cell r="J4872" t="str">
            <v>Contract Labour</v>
          </cell>
        </row>
        <row r="4873">
          <cell r="I4873" t="str">
            <v>1201</v>
          </cell>
          <cell r="J4873" t="str">
            <v>Domestic Travel</v>
          </cell>
        </row>
        <row r="4874">
          <cell r="I4874" t="str">
            <v>1202</v>
          </cell>
          <cell r="J4874" t="str">
            <v>Overseas Travel</v>
          </cell>
        </row>
        <row r="4875">
          <cell r="I4875" t="str">
            <v>1206</v>
          </cell>
          <cell r="J4875" t="str">
            <v>Advertising &amp; Publicity</v>
          </cell>
        </row>
        <row r="4876">
          <cell r="I4876" t="str">
            <v>1302</v>
          </cell>
          <cell r="J4876" t="str">
            <v>Freight</v>
          </cell>
        </row>
        <row r="4877">
          <cell r="I4877" t="str">
            <v>1304</v>
          </cell>
          <cell r="J4877" t="str">
            <v>Maintenance of Computer System</v>
          </cell>
        </row>
        <row r="4878">
          <cell r="I4878" t="str">
            <v>1406</v>
          </cell>
          <cell r="J4878" t="str">
            <v>Office Supplies</v>
          </cell>
        </row>
        <row r="4879">
          <cell r="I4879" t="str">
            <v>1407</v>
          </cell>
          <cell r="J4879" t="str">
            <v xml:space="preserve">Printing </v>
          </cell>
        </row>
        <row r="4880">
          <cell r="I4880" t="str">
            <v>1413</v>
          </cell>
          <cell r="J4880" t="str">
            <v>Rental</v>
          </cell>
        </row>
        <row r="4881">
          <cell r="I4881" t="str">
            <v>1418</v>
          </cell>
          <cell r="J4881" t="str">
            <v xml:space="preserve">Training &amp; Conferences </v>
          </cell>
        </row>
        <row r="4882">
          <cell r="I4882" t="str">
            <v>1422</v>
          </cell>
          <cell r="J4882" t="str">
            <v>Hospitality</v>
          </cell>
        </row>
        <row r="4883">
          <cell r="I4883" t="str">
            <v>2003</v>
          </cell>
          <cell r="J4883" t="str">
            <v>New Office Equipment</v>
          </cell>
        </row>
        <row r="4884">
          <cell r="I4884" t="str">
            <v>2004</v>
          </cell>
          <cell r="J4884" t="str">
            <v>New Computers</v>
          </cell>
        </row>
        <row r="4885">
          <cell r="I4885" t="str">
            <v>1001</v>
          </cell>
          <cell r="J4885" t="str">
            <v>Salaries</v>
          </cell>
        </row>
        <row r="4886">
          <cell r="I4886" t="str">
            <v>1002</v>
          </cell>
          <cell r="J4886" t="str">
            <v>Overtime</v>
          </cell>
        </row>
        <row r="4887">
          <cell r="I4887" t="str">
            <v>1005</v>
          </cell>
          <cell r="J4887" t="str">
            <v>Government Contribution  to Retirement Fund</v>
          </cell>
        </row>
        <row r="4888">
          <cell r="I4888" t="str">
            <v>1199</v>
          </cell>
          <cell r="J4888" t="str">
            <v>Contract Labour</v>
          </cell>
        </row>
        <row r="4889">
          <cell r="I4889" t="str">
            <v>1201</v>
          </cell>
          <cell r="J4889" t="str">
            <v>Domestic Travel</v>
          </cell>
        </row>
        <row r="4890">
          <cell r="I4890" t="str">
            <v>1203</v>
          </cell>
          <cell r="J4890" t="str">
            <v>Telecommunication Charge</v>
          </cell>
        </row>
        <row r="4891">
          <cell r="I4891" t="str">
            <v>1210</v>
          </cell>
          <cell r="J4891" t="str">
            <v>Email &amp; Internet</v>
          </cell>
        </row>
        <row r="4892">
          <cell r="I4892" t="str">
            <v>1301</v>
          </cell>
          <cell r="J4892" t="str">
            <v>Fuel</v>
          </cell>
        </row>
        <row r="4893">
          <cell r="I4893" t="str">
            <v>1304</v>
          </cell>
          <cell r="J4893" t="str">
            <v>Maintenance of Computer System</v>
          </cell>
        </row>
        <row r="4894">
          <cell r="I4894" t="str">
            <v>1308</v>
          </cell>
          <cell r="J4894" t="str">
            <v>Maintenance of Office Equipment</v>
          </cell>
        </row>
        <row r="4895">
          <cell r="I4895" t="str">
            <v>1318</v>
          </cell>
          <cell r="J4895" t="str">
            <v>Maintenance of Buildings &amp; Compounds</v>
          </cell>
        </row>
        <row r="4896">
          <cell r="I4896" t="str">
            <v>1318</v>
          </cell>
          <cell r="J4896" t="str">
            <v>Maintenance of Buildings &amp; Compounds</v>
          </cell>
        </row>
        <row r="4897">
          <cell r="I4897" t="str">
            <v>1402</v>
          </cell>
          <cell r="J4897" t="str">
            <v>Electricity</v>
          </cell>
        </row>
        <row r="4898">
          <cell r="I4898" t="str">
            <v>1405</v>
          </cell>
          <cell r="J4898" t="str">
            <v>Water</v>
          </cell>
        </row>
        <row r="4899">
          <cell r="I4899" t="str">
            <v>1406</v>
          </cell>
          <cell r="J4899" t="str">
            <v>Office Supplies</v>
          </cell>
        </row>
        <row r="4900">
          <cell r="I4900" t="str">
            <v>1407</v>
          </cell>
          <cell r="J4900" t="str">
            <v xml:space="preserve">Printing </v>
          </cell>
        </row>
        <row r="4901">
          <cell r="I4901" t="str">
            <v>1413</v>
          </cell>
          <cell r="J4901" t="str">
            <v>Rental</v>
          </cell>
        </row>
        <row r="4902">
          <cell r="I4902" t="str">
            <v>1422</v>
          </cell>
          <cell r="J4902" t="str">
            <v>Hospitality</v>
          </cell>
        </row>
        <row r="4903">
          <cell r="I4903" t="str">
            <v>1501</v>
          </cell>
          <cell r="J4903" t="str">
            <v>Subsidies</v>
          </cell>
        </row>
        <row r="4904">
          <cell r="I4904" t="str">
            <v>1516</v>
          </cell>
          <cell r="J4904" t="str">
            <v>Grant</v>
          </cell>
        </row>
        <row r="4905">
          <cell r="I4905" t="str">
            <v>1552</v>
          </cell>
          <cell r="J4905" t="str">
            <v>Peace &amp; Reconciliation Fund</v>
          </cell>
        </row>
        <row r="4906">
          <cell r="I4906" t="str">
            <v>2004</v>
          </cell>
          <cell r="J4906" t="str">
            <v>New Computers</v>
          </cell>
        </row>
        <row r="4907">
          <cell r="I4907" t="str">
            <v>1001</v>
          </cell>
          <cell r="J4907" t="str">
            <v>Salaries</v>
          </cell>
        </row>
        <row r="4908">
          <cell r="I4908" t="str">
            <v>1005</v>
          </cell>
          <cell r="J4908" t="str">
            <v>Government Contribution  to Retirement Fund</v>
          </cell>
        </row>
        <row r="4909">
          <cell r="I4909" t="str">
            <v>1199</v>
          </cell>
          <cell r="J4909" t="str">
            <v>Contract Labour</v>
          </cell>
        </row>
        <row r="4910">
          <cell r="I4910" t="str">
            <v>1406</v>
          </cell>
          <cell r="J4910" t="str">
            <v>Office Supplies</v>
          </cell>
        </row>
        <row r="4911">
          <cell r="I4911" t="str">
            <v>1418</v>
          </cell>
          <cell r="J4911" t="str">
            <v xml:space="preserve">Training &amp; Conferences </v>
          </cell>
        </row>
        <row r="4912">
          <cell r="I4912" t="str">
            <v>1001</v>
          </cell>
          <cell r="J4912" t="str">
            <v>Salaries</v>
          </cell>
        </row>
        <row r="4913">
          <cell r="I4913" t="str">
            <v>1005</v>
          </cell>
          <cell r="J4913" t="str">
            <v>Government Contribution  to Retirement Fund</v>
          </cell>
        </row>
        <row r="4914">
          <cell r="I4914" t="str">
            <v>1406</v>
          </cell>
          <cell r="J4914" t="str">
            <v>Office Supplies</v>
          </cell>
        </row>
        <row r="4915">
          <cell r="I4915" t="str">
            <v>1001</v>
          </cell>
          <cell r="J4915" t="str">
            <v>Salaries</v>
          </cell>
        </row>
        <row r="4916">
          <cell r="I4916" t="str">
            <v>1005</v>
          </cell>
          <cell r="J4916" t="str">
            <v>Government Contribution  to Retirement Fund</v>
          </cell>
        </row>
        <row r="4917">
          <cell r="I4917" t="str">
            <v>1406</v>
          </cell>
          <cell r="J4917" t="str">
            <v>Office Supplies</v>
          </cell>
        </row>
        <row r="4918">
          <cell r="I4918" t="str">
            <v>1001</v>
          </cell>
          <cell r="J4918" t="str">
            <v>Salaries</v>
          </cell>
        </row>
        <row r="4919">
          <cell r="I4919" t="str">
            <v>1005</v>
          </cell>
          <cell r="J4919" t="str">
            <v>Government Contribution  to Retirement Fund</v>
          </cell>
        </row>
        <row r="4920">
          <cell r="I4920" t="str">
            <v>1199</v>
          </cell>
          <cell r="J4920" t="str">
            <v>Contract Labour</v>
          </cell>
        </row>
        <row r="4921">
          <cell r="I4921" t="str">
            <v>1201</v>
          </cell>
          <cell r="J4921" t="str">
            <v>Domestic Travel</v>
          </cell>
        </row>
        <row r="4922">
          <cell r="I4922" t="str">
            <v>1201</v>
          </cell>
          <cell r="J4922" t="str">
            <v>Domestic Travel</v>
          </cell>
        </row>
        <row r="4923">
          <cell r="I4923" t="str">
            <v>1201</v>
          </cell>
          <cell r="J4923" t="str">
            <v>Domestic Travel</v>
          </cell>
        </row>
        <row r="4924">
          <cell r="I4924" t="str">
            <v>1203</v>
          </cell>
          <cell r="J4924" t="str">
            <v>Telecommunication Charge</v>
          </cell>
        </row>
        <row r="4925">
          <cell r="I4925" t="str">
            <v>1210</v>
          </cell>
          <cell r="J4925" t="str">
            <v>Email &amp; Internet</v>
          </cell>
        </row>
        <row r="4926">
          <cell r="I4926" t="str">
            <v>1301</v>
          </cell>
          <cell r="J4926" t="str">
            <v>Fuel</v>
          </cell>
        </row>
        <row r="4927">
          <cell r="I4927" t="str">
            <v>1301</v>
          </cell>
          <cell r="J4927" t="str">
            <v>Fuel</v>
          </cell>
        </row>
        <row r="4928">
          <cell r="I4928" t="str">
            <v>1301</v>
          </cell>
          <cell r="J4928" t="str">
            <v>Fuel</v>
          </cell>
        </row>
        <row r="4929">
          <cell r="I4929" t="str">
            <v>1406</v>
          </cell>
          <cell r="J4929" t="str">
            <v>Office Supplies</v>
          </cell>
        </row>
        <row r="4930">
          <cell r="I4930" t="str">
            <v>1407</v>
          </cell>
          <cell r="J4930" t="str">
            <v xml:space="preserve">Printing </v>
          </cell>
        </row>
        <row r="4931">
          <cell r="I4931" t="str">
            <v>1418</v>
          </cell>
          <cell r="J4931" t="str">
            <v xml:space="preserve">Training &amp; Conferences </v>
          </cell>
        </row>
        <row r="4932">
          <cell r="I4932" t="str">
            <v>1418</v>
          </cell>
          <cell r="J4932" t="str">
            <v xml:space="preserve">Training &amp; Conferences </v>
          </cell>
        </row>
        <row r="4933">
          <cell r="I4933" t="str">
            <v>1001</v>
          </cell>
          <cell r="J4933" t="str">
            <v>Salaries</v>
          </cell>
        </row>
        <row r="4934">
          <cell r="I4934" t="str">
            <v>1002</v>
          </cell>
          <cell r="J4934" t="str">
            <v>Overtime</v>
          </cell>
        </row>
        <row r="4935">
          <cell r="I4935" t="str">
            <v>1005</v>
          </cell>
          <cell r="J4935" t="str">
            <v>Government Contribution  to Retirement Fund</v>
          </cell>
        </row>
        <row r="4936">
          <cell r="I4936" t="str">
            <v>1201</v>
          </cell>
          <cell r="J4936" t="str">
            <v>Domestic Travel</v>
          </cell>
        </row>
        <row r="4937">
          <cell r="I4937" t="str">
            <v>1302</v>
          </cell>
          <cell r="J4937" t="str">
            <v>Freight</v>
          </cell>
        </row>
        <row r="4938">
          <cell r="I4938" t="str">
            <v>1406</v>
          </cell>
          <cell r="J4938" t="str">
            <v>Office Supplies</v>
          </cell>
        </row>
        <row r="4939">
          <cell r="I4939" t="str">
            <v>1407</v>
          </cell>
          <cell r="J4939" t="str">
            <v xml:space="preserve">Printing </v>
          </cell>
        </row>
        <row r="4940">
          <cell r="I4940" t="str">
            <v>1418</v>
          </cell>
          <cell r="J4940" t="str">
            <v xml:space="preserve">Training &amp; Conferences </v>
          </cell>
        </row>
        <row r="4941">
          <cell r="I4941" t="str">
            <v>1469</v>
          </cell>
          <cell r="J4941" t="str">
            <v>Contract Service</v>
          </cell>
        </row>
        <row r="4942">
          <cell r="I4942" t="str">
            <v>1511</v>
          </cell>
          <cell r="J4942" t="str">
            <v>Scholarships</v>
          </cell>
        </row>
        <row r="4943">
          <cell r="I4943" t="str">
            <v>1503</v>
          </cell>
          <cell r="J4943" t="str">
            <v>Contributions to Organisations</v>
          </cell>
        </row>
        <row r="4944">
          <cell r="I4944" t="str">
            <v>1001</v>
          </cell>
          <cell r="J4944" t="str">
            <v>Salaries</v>
          </cell>
        </row>
        <row r="4945">
          <cell r="I4945" t="str">
            <v>1002</v>
          </cell>
          <cell r="J4945" t="str">
            <v>Overtime</v>
          </cell>
        </row>
        <row r="4946">
          <cell r="I4946" t="str">
            <v>1005</v>
          </cell>
          <cell r="J4946" t="str">
            <v>Government Contribution  to Retirement Fund</v>
          </cell>
        </row>
        <row r="4947">
          <cell r="I4947" t="str">
            <v>1201</v>
          </cell>
          <cell r="J4947" t="str">
            <v>Domestic Travel</v>
          </cell>
        </row>
        <row r="4948">
          <cell r="I4948" t="str">
            <v>1201</v>
          </cell>
          <cell r="J4948" t="str">
            <v>Domestic Travel</v>
          </cell>
        </row>
        <row r="4949">
          <cell r="I4949" t="str">
            <v>1201</v>
          </cell>
          <cell r="J4949" t="str">
            <v>Domestic Travel</v>
          </cell>
        </row>
        <row r="4950">
          <cell r="I4950" t="str">
            <v>1201</v>
          </cell>
          <cell r="J4950" t="str">
            <v>Domestic Travel</v>
          </cell>
        </row>
        <row r="4951">
          <cell r="I4951" t="str">
            <v>1202</v>
          </cell>
          <cell r="J4951" t="str">
            <v>Overseas Travel</v>
          </cell>
        </row>
        <row r="4952">
          <cell r="I4952" t="str">
            <v>1203</v>
          </cell>
          <cell r="J4952" t="str">
            <v>Telecommunication Charge</v>
          </cell>
        </row>
        <row r="4953">
          <cell r="I4953" t="str">
            <v>1206</v>
          </cell>
          <cell r="J4953" t="str">
            <v>Advertising &amp; Publicity</v>
          </cell>
        </row>
        <row r="4954">
          <cell r="I4954" t="str">
            <v>1301</v>
          </cell>
          <cell r="J4954" t="str">
            <v>Fuel</v>
          </cell>
        </row>
        <row r="4955">
          <cell r="I4955" t="str">
            <v>1301</v>
          </cell>
          <cell r="J4955" t="str">
            <v>Fuel</v>
          </cell>
        </row>
        <row r="4956">
          <cell r="I4956" t="str">
            <v>1301</v>
          </cell>
          <cell r="J4956" t="str">
            <v>Fuel</v>
          </cell>
        </row>
        <row r="4957">
          <cell r="I4957" t="str">
            <v>1302</v>
          </cell>
          <cell r="J4957" t="str">
            <v>Freight</v>
          </cell>
        </row>
        <row r="4958">
          <cell r="I4958" t="str">
            <v>1308</v>
          </cell>
          <cell r="J4958" t="str">
            <v>Maintenance of Office Equipment</v>
          </cell>
        </row>
        <row r="4959">
          <cell r="I4959" t="str">
            <v>1318</v>
          </cell>
          <cell r="J4959" t="str">
            <v>Maintenance of Buildings &amp; Compounds</v>
          </cell>
        </row>
        <row r="4960">
          <cell r="I4960" t="str">
            <v>1401</v>
          </cell>
          <cell r="J4960" t="str">
            <v>Books, Periodicals &amp; Publications</v>
          </cell>
        </row>
        <row r="4961">
          <cell r="I4961" t="str">
            <v>1402</v>
          </cell>
          <cell r="J4961" t="str">
            <v>Electricity</v>
          </cell>
        </row>
        <row r="4962">
          <cell r="I4962" t="str">
            <v>1405</v>
          </cell>
          <cell r="J4962" t="str">
            <v>Water</v>
          </cell>
        </row>
        <row r="4963">
          <cell r="I4963" t="str">
            <v>1406</v>
          </cell>
          <cell r="J4963" t="str">
            <v>Office Supplies</v>
          </cell>
        </row>
        <row r="4964">
          <cell r="I4964" t="str">
            <v>1407</v>
          </cell>
          <cell r="J4964" t="str">
            <v xml:space="preserve">Printing </v>
          </cell>
        </row>
        <row r="4965">
          <cell r="I4965" t="str">
            <v>1413</v>
          </cell>
          <cell r="J4965" t="str">
            <v>Rental</v>
          </cell>
        </row>
        <row r="4966">
          <cell r="I4966" t="str">
            <v>1413</v>
          </cell>
          <cell r="J4966" t="str">
            <v>Rental</v>
          </cell>
        </row>
        <row r="4967">
          <cell r="I4967" t="str">
            <v>1413</v>
          </cell>
          <cell r="J4967" t="str">
            <v>Rental</v>
          </cell>
        </row>
        <row r="4968">
          <cell r="I4968" t="str">
            <v>1418</v>
          </cell>
          <cell r="J4968" t="str">
            <v xml:space="preserve">Training &amp; Conferences </v>
          </cell>
        </row>
        <row r="4969">
          <cell r="I4969" t="str">
            <v>1418</v>
          </cell>
          <cell r="J4969" t="str">
            <v xml:space="preserve">Training &amp; Conferences </v>
          </cell>
        </row>
        <row r="4970">
          <cell r="I4970" t="str">
            <v>1480</v>
          </cell>
          <cell r="J4970" t="str">
            <v>Consultants &amp; Technical Assistants Professional Fees</v>
          </cell>
        </row>
        <row r="4971">
          <cell r="I4971" t="str">
            <v>2003</v>
          </cell>
          <cell r="J4971" t="str">
            <v>New Office Equipment</v>
          </cell>
        </row>
        <row r="4972">
          <cell r="I4972" t="str">
            <v>2004</v>
          </cell>
          <cell r="J4972" t="str">
            <v>New Computers</v>
          </cell>
        </row>
        <row r="4973">
          <cell r="I4973" t="str">
            <v>1001</v>
          </cell>
          <cell r="J4973" t="str">
            <v>Salaries</v>
          </cell>
        </row>
        <row r="4974">
          <cell r="I4974" t="str">
            <v>1005</v>
          </cell>
          <cell r="J4974" t="str">
            <v>Government Contribution  to Retirement Fund</v>
          </cell>
        </row>
        <row r="4975">
          <cell r="I4975" t="str">
            <v>1199</v>
          </cell>
          <cell r="J4975" t="str">
            <v>Contract Labour</v>
          </cell>
        </row>
        <row r="4976">
          <cell r="I4976" t="str">
            <v>1201</v>
          </cell>
          <cell r="J4976" t="str">
            <v>Domestic Travel</v>
          </cell>
        </row>
        <row r="4977">
          <cell r="I4977" t="str">
            <v>1406</v>
          </cell>
          <cell r="J4977" t="str">
            <v>Office Supplies</v>
          </cell>
        </row>
        <row r="4978">
          <cell r="I4978" t="str">
            <v>1407</v>
          </cell>
          <cell r="J4978" t="str">
            <v xml:space="preserve">Printing </v>
          </cell>
        </row>
        <row r="4979">
          <cell r="I4979" t="str">
            <v>1418</v>
          </cell>
          <cell r="J4979" t="str">
            <v xml:space="preserve">Training &amp; Conferences </v>
          </cell>
        </row>
        <row r="4980">
          <cell r="I4980" t="str">
            <v>1201</v>
          </cell>
          <cell r="J4980" t="str">
            <v>Domestic Travel</v>
          </cell>
        </row>
        <row r="4981">
          <cell r="I4981" t="str">
            <v>1418</v>
          </cell>
          <cell r="J4981" t="str">
            <v xml:space="preserve">Training &amp; Conferences </v>
          </cell>
        </row>
        <row r="4982">
          <cell r="I4982" t="str">
            <v>1480</v>
          </cell>
          <cell r="J4982" t="str">
            <v>Consultants &amp; Technical Assistants Professional Fees</v>
          </cell>
        </row>
        <row r="4983">
          <cell r="I4983" t="str">
            <v>1480</v>
          </cell>
          <cell r="J4983" t="str">
            <v>Consultants &amp; Technical Assistants Professional Fees</v>
          </cell>
        </row>
        <row r="4984">
          <cell r="I4984" t="str">
            <v>1480</v>
          </cell>
          <cell r="J4984" t="str">
            <v>Consultants &amp; Technical Assistants Professional Fees</v>
          </cell>
        </row>
        <row r="4985">
          <cell r="I4985" t="str">
            <v>1480</v>
          </cell>
          <cell r="J4985" t="str">
            <v>Consultants &amp; Technical Assistants Professional Fees</v>
          </cell>
        </row>
        <row r="4986">
          <cell r="I4986" t="str">
            <v>1001</v>
          </cell>
          <cell r="J4986" t="str">
            <v>Salaries</v>
          </cell>
        </row>
        <row r="4987">
          <cell r="I4987" t="str">
            <v>1005</v>
          </cell>
          <cell r="J4987" t="str">
            <v>Government Contribution  to Retirement Fund</v>
          </cell>
        </row>
        <row r="4988">
          <cell r="I4988" t="str">
            <v>1199</v>
          </cell>
          <cell r="J4988" t="str">
            <v>Contract Labour</v>
          </cell>
        </row>
        <row r="4989">
          <cell r="I4989" t="str">
            <v>1201</v>
          </cell>
          <cell r="J4989" t="str">
            <v>Domestic Travel</v>
          </cell>
        </row>
        <row r="4990">
          <cell r="I4990" t="str">
            <v>1201</v>
          </cell>
          <cell r="J4990" t="str">
            <v>Domestic Travel</v>
          </cell>
        </row>
        <row r="4991">
          <cell r="I4991" t="str">
            <v>1201</v>
          </cell>
          <cell r="J4991" t="str">
            <v>Domestic Travel</v>
          </cell>
        </row>
        <row r="4992">
          <cell r="I4992" t="str">
            <v>1201</v>
          </cell>
          <cell r="J4992" t="str">
            <v>Domestic Travel</v>
          </cell>
        </row>
        <row r="4993">
          <cell r="I4993" t="str">
            <v>1203</v>
          </cell>
          <cell r="J4993" t="str">
            <v>Telecommunication Charge</v>
          </cell>
        </row>
        <row r="4994">
          <cell r="I4994" t="str">
            <v>1206</v>
          </cell>
          <cell r="J4994" t="str">
            <v>Advertising &amp; Publicity</v>
          </cell>
        </row>
        <row r="4995">
          <cell r="I4995" t="str">
            <v>1301</v>
          </cell>
          <cell r="J4995" t="str">
            <v>Fuel</v>
          </cell>
        </row>
        <row r="4996">
          <cell r="I4996" t="str">
            <v>1301</v>
          </cell>
          <cell r="J4996" t="str">
            <v>Fuel</v>
          </cell>
        </row>
        <row r="4997">
          <cell r="I4997" t="str">
            <v>1301</v>
          </cell>
          <cell r="J4997" t="str">
            <v>Fuel</v>
          </cell>
        </row>
        <row r="4998">
          <cell r="I4998" t="str">
            <v>1301</v>
          </cell>
          <cell r="J4998" t="str">
            <v>Fuel</v>
          </cell>
        </row>
        <row r="4999">
          <cell r="I4999" t="str">
            <v>1301</v>
          </cell>
          <cell r="J4999" t="str">
            <v>Fuel</v>
          </cell>
        </row>
        <row r="5000">
          <cell r="I5000" t="str">
            <v>1308</v>
          </cell>
          <cell r="J5000" t="str">
            <v>Maintenance of Office Equipment</v>
          </cell>
        </row>
        <row r="5001">
          <cell r="I5001" t="str">
            <v>1309</v>
          </cell>
          <cell r="J5001" t="str">
            <v>Maintenance of Vehicles</v>
          </cell>
        </row>
        <row r="5002">
          <cell r="I5002" t="str">
            <v>1318</v>
          </cell>
          <cell r="J5002" t="str">
            <v>Maintenance of Buildings &amp; Compounds</v>
          </cell>
        </row>
        <row r="5003">
          <cell r="I5003" t="str">
            <v>1346</v>
          </cell>
          <cell r="J5003" t="str">
            <v>Waste Disposal</v>
          </cell>
        </row>
        <row r="5004">
          <cell r="I5004" t="str">
            <v>1401</v>
          </cell>
          <cell r="J5004" t="str">
            <v>Books, Periodicals &amp; Publications</v>
          </cell>
        </row>
        <row r="5005">
          <cell r="I5005" t="str">
            <v>1406</v>
          </cell>
          <cell r="J5005" t="str">
            <v>Office Supplies</v>
          </cell>
        </row>
        <row r="5006">
          <cell r="I5006" t="str">
            <v>1407</v>
          </cell>
          <cell r="J5006" t="str">
            <v xml:space="preserve">Printing </v>
          </cell>
        </row>
        <row r="5007">
          <cell r="I5007" t="str">
            <v>2011</v>
          </cell>
          <cell r="J5007" t="str">
            <v>Technical Equipment</v>
          </cell>
        </row>
        <row r="5008">
          <cell r="I5008" t="str">
            <v>1001</v>
          </cell>
          <cell r="J5008" t="str">
            <v>Salaries</v>
          </cell>
        </row>
        <row r="5009">
          <cell r="I5009" t="str">
            <v>1005</v>
          </cell>
          <cell r="J5009" t="str">
            <v>Government Contribution  to Retirement Fund</v>
          </cell>
        </row>
        <row r="5010">
          <cell r="I5010" t="str">
            <v>1310</v>
          </cell>
          <cell r="J5010" t="str">
            <v>Maintenance of Specialised Equipment</v>
          </cell>
        </row>
        <row r="5011">
          <cell r="I5011" t="str">
            <v>1406</v>
          </cell>
          <cell r="J5011" t="str">
            <v>Office Supplies</v>
          </cell>
        </row>
        <row r="5012">
          <cell r="I5012" t="str">
            <v>1407</v>
          </cell>
          <cell r="J5012" t="str">
            <v xml:space="preserve">Printing </v>
          </cell>
        </row>
        <row r="5013">
          <cell r="I5013" t="str">
            <v>1418</v>
          </cell>
          <cell r="J5013" t="str">
            <v xml:space="preserve">Training &amp; Conferences </v>
          </cell>
        </row>
        <row r="5014">
          <cell r="I5014" t="str">
            <v>2003</v>
          </cell>
          <cell r="J5014" t="str">
            <v>New Office Equipment</v>
          </cell>
        </row>
        <row r="5015">
          <cell r="I5015" t="str">
            <v>1001</v>
          </cell>
          <cell r="J5015" t="str">
            <v>Salaries</v>
          </cell>
        </row>
        <row r="5016">
          <cell r="I5016" t="str">
            <v>1001</v>
          </cell>
          <cell r="J5016" t="str">
            <v>Salaries</v>
          </cell>
        </row>
        <row r="5017">
          <cell r="I5017" t="str">
            <v>1001</v>
          </cell>
          <cell r="J5017" t="str">
            <v>Salaries</v>
          </cell>
        </row>
        <row r="5018">
          <cell r="I5018" t="str">
            <v>1001</v>
          </cell>
          <cell r="J5018" t="str">
            <v>Salaries</v>
          </cell>
        </row>
        <row r="5019">
          <cell r="I5019" t="str">
            <v>1001</v>
          </cell>
          <cell r="J5019" t="str">
            <v>Salaries</v>
          </cell>
        </row>
        <row r="5020">
          <cell r="I5020" t="str">
            <v>1001</v>
          </cell>
          <cell r="J5020" t="str">
            <v>Salaries</v>
          </cell>
        </row>
        <row r="5021">
          <cell r="I5021" t="str">
            <v>1005</v>
          </cell>
          <cell r="J5021" t="str">
            <v>Government Contribution  to Retirement Fund</v>
          </cell>
        </row>
        <row r="5022">
          <cell r="I5022" t="str">
            <v>1005</v>
          </cell>
          <cell r="J5022" t="str">
            <v>Government Contribution  to Retirement Fund</v>
          </cell>
        </row>
        <row r="5023">
          <cell r="I5023" t="str">
            <v>1005</v>
          </cell>
          <cell r="J5023" t="str">
            <v>Government Contribution  to Retirement Fund</v>
          </cell>
        </row>
        <row r="5024">
          <cell r="I5024" t="str">
            <v>1005</v>
          </cell>
          <cell r="J5024" t="str">
            <v>Government Contribution  to Retirement Fund</v>
          </cell>
        </row>
        <row r="5025">
          <cell r="I5025" t="str">
            <v>1005</v>
          </cell>
          <cell r="J5025" t="str">
            <v>Government Contribution  to Retirement Fund</v>
          </cell>
        </row>
        <row r="5026">
          <cell r="I5026" t="str">
            <v>1005</v>
          </cell>
          <cell r="J5026" t="str">
            <v>Government Contribution  to Retirement Fund</v>
          </cell>
        </row>
        <row r="5027">
          <cell r="I5027" t="str">
            <v>1026</v>
          </cell>
          <cell r="J5027" t="str">
            <v>Acting Allowance</v>
          </cell>
        </row>
        <row r="5028">
          <cell r="I5028" t="str">
            <v>1028</v>
          </cell>
          <cell r="J5028" t="str">
            <v>Location Allowance</v>
          </cell>
        </row>
        <row r="5029">
          <cell r="I5029" t="str">
            <v>1028</v>
          </cell>
          <cell r="J5029" t="str">
            <v>Location Allowance</v>
          </cell>
        </row>
        <row r="5030">
          <cell r="I5030" t="str">
            <v>1028</v>
          </cell>
          <cell r="J5030" t="str">
            <v>Location Allowance</v>
          </cell>
        </row>
        <row r="5031">
          <cell r="I5031" t="str">
            <v>1028</v>
          </cell>
          <cell r="J5031" t="str">
            <v>Location Allowance</v>
          </cell>
        </row>
        <row r="5032">
          <cell r="I5032" t="str">
            <v>1028</v>
          </cell>
          <cell r="J5032" t="str">
            <v>Location Allowance</v>
          </cell>
        </row>
        <row r="5033">
          <cell r="I5033" t="str">
            <v>1201</v>
          </cell>
          <cell r="J5033" t="str">
            <v>Domestic Travel</v>
          </cell>
        </row>
        <row r="5034">
          <cell r="I5034" t="str">
            <v>1201</v>
          </cell>
          <cell r="J5034" t="str">
            <v>Domestic Travel</v>
          </cell>
        </row>
        <row r="5035">
          <cell r="I5035" t="str">
            <v>1201</v>
          </cell>
          <cell r="J5035" t="str">
            <v>Domestic Travel</v>
          </cell>
        </row>
        <row r="5036">
          <cell r="I5036" t="str">
            <v>1203</v>
          </cell>
          <cell r="J5036" t="str">
            <v>Telecommunication Charge</v>
          </cell>
        </row>
        <row r="5037">
          <cell r="I5037" t="str">
            <v>1203</v>
          </cell>
          <cell r="J5037" t="str">
            <v>Telecommunication Charge</v>
          </cell>
        </row>
        <row r="5038">
          <cell r="I5038" t="str">
            <v>1203</v>
          </cell>
          <cell r="J5038" t="str">
            <v>Telecommunication Charge</v>
          </cell>
        </row>
        <row r="5039">
          <cell r="I5039" t="str">
            <v>1203</v>
          </cell>
          <cell r="J5039" t="str">
            <v>Telecommunication Charge</v>
          </cell>
        </row>
        <row r="5040">
          <cell r="I5040" t="str">
            <v>1203</v>
          </cell>
          <cell r="J5040" t="str">
            <v>Telecommunication Charge</v>
          </cell>
        </row>
        <row r="5041">
          <cell r="I5041" t="str">
            <v>1203</v>
          </cell>
          <cell r="J5041" t="str">
            <v>Telecommunication Charge</v>
          </cell>
        </row>
        <row r="5042">
          <cell r="I5042" t="str">
            <v>1205</v>
          </cell>
          <cell r="J5042" t="str">
            <v>Broadcasting</v>
          </cell>
        </row>
        <row r="5043">
          <cell r="I5043" t="str">
            <v>1210</v>
          </cell>
          <cell r="J5043" t="str">
            <v>Email &amp; Internet</v>
          </cell>
        </row>
        <row r="5044">
          <cell r="I5044" t="str">
            <v>1210</v>
          </cell>
          <cell r="J5044" t="str">
            <v>Email &amp; Internet</v>
          </cell>
        </row>
        <row r="5045">
          <cell r="I5045" t="str">
            <v>1210</v>
          </cell>
          <cell r="J5045" t="str">
            <v>Email &amp; Internet</v>
          </cell>
        </row>
        <row r="5046">
          <cell r="I5046" t="str">
            <v>1301</v>
          </cell>
          <cell r="J5046" t="str">
            <v>Fuel</v>
          </cell>
        </row>
        <row r="5047">
          <cell r="I5047" t="str">
            <v>1301</v>
          </cell>
          <cell r="J5047" t="str">
            <v>Fuel</v>
          </cell>
        </row>
        <row r="5048">
          <cell r="I5048" t="str">
            <v>1301</v>
          </cell>
          <cell r="J5048" t="str">
            <v>Fuel</v>
          </cell>
        </row>
        <row r="5049">
          <cell r="I5049" t="str">
            <v>1301</v>
          </cell>
          <cell r="J5049" t="str">
            <v>Fuel</v>
          </cell>
        </row>
        <row r="5050">
          <cell r="I5050" t="str">
            <v>1308</v>
          </cell>
          <cell r="J5050" t="str">
            <v>Maintenance of Office Equipment</v>
          </cell>
        </row>
        <row r="5051">
          <cell r="I5051" t="str">
            <v>1308</v>
          </cell>
          <cell r="J5051" t="str">
            <v>Maintenance of Office Equipment</v>
          </cell>
        </row>
        <row r="5052">
          <cell r="I5052" t="str">
            <v>1308</v>
          </cell>
          <cell r="J5052" t="str">
            <v>Maintenance of Office Equipment</v>
          </cell>
        </row>
        <row r="5053">
          <cell r="I5053" t="str">
            <v>1308</v>
          </cell>
          <cell r="J5053" t="str">
            <v>Maintenance of Office Equipment</v>
          </cell>
        </row>
        <row r="5054">
          <cell r="I5054" t="str">
            <v>1308</v>
          </cell>
          <cell r="J5054" t="str">
            <v>Maintenance of Office Equipment</v>
          </cell>
        </row>
        <row r="5055">
          <cell r="I5055" t="str">
            <v>1308</v>
          </cell>
          <cell r="J5055" t="str">
            <v>Maintenance of Office Equipment</v>
          </cell>
        </row>
        <row r="5056">
          <cell r="I5056" t="str">
            <v>1309</v>
          </cell>
          <cell r="J5056" t="str">
            <v>Maintenance of Vehicles</v>
          </cell>
        </row>
        <row r="5057">
          <cell r="I5057" t="str">
            <v>1309</v>
          </cell>
          <cell r="J5057" t="str">
            <v>Maintenance of Vehicles</v>
          </cell>
        </row>
        <row r="5058">
          <cell r="I5058" t="str">
            <v>1309</v>
          </cell>
          <cell r="J5058" t="str">
            <v>Maintenance of Vehicles</v>
          </cell>
        </row>
        <row r="5059">
          <cell r="I5059" t="str">
            <v>1312</v>
          </cell>
          <cell r="J5059" t="str">
            <v>Maintenance of Vessels &amp; Aircrafts</v>
          </cell>
        </row>
        <row r="5060">
          <cell r="I5060" t="str">
            <v>1312</v>
          </cell>
          <cell r="J5060" t="str">
            <v>Maintenance of Vessels &amp; Aircrafts</v>
          </cell>
        </row>
        <row r="5061">
          <cell r="I5061" t="str">
            <v>1318</v>
          </cell>
          <cell r="J5061" t="str">
            <v>Maintenance of Buildings &amp; Compounds</v>
          </cell>
        </row>
        <row r="5062">
          <cell r="I5062" t="str">
            <v>1318</v>
          </cell>
          <cell r="J5062" t="str">
            <v>Maintenance of Buildings &amp; Compounds</v>
          </cell>
        </row>
        <row r="5063">
          <cell r="I5063" t="str">
            <v>1318</v>
          </cell>
          <cell r="J5063" t="str">
            <v>Maintenance of Buildings &amp; Compounds</v>
          </cell>
        </row>
        <row r="5064">
          <cell r="I5064" t="str">
            <v>1333</v>
          </cell>
          <cell r="J5064" t="str">
            <v>Land Compensation</v>
          </cell>
        </row>
        <row r="5065">
          <cell r="I5065" t="str">
            <v>1346</v>
          </cell>
          <cell r="J5065" t="str">
            <v>Waste Disposal</v>
          </cell>
        </row>
        <row r="5066">
          <cell r="I5066" t="str">
            <v>1401</v>
          </cell>
          <cell r="J5066" t="str">
            <v>Books, Periodicals &amp; Publications</v>
          </cell>
        </row>
        <row r="5067">
          <cell r="I5067" t="str">
            <v>1402</v>
          </cell>
          <cell r="J5067" t="str">
            <v>Electricity</v>
          </cell>
        </row>
        <row r="5068">
          <cell r="I5068" t="str">
            <v>1402</v>
          </cell>
          <cell r="J5068" t="str">
            <v>Electricity</v>
          </cell>
        </row>
        <row r="5069">
          <cell r="I5069" t="str">
            <v>1402</v>
          </cell>
          <cell r="J5069" t="str">
            <v>Electricity</v>
          </cell>
        </row>
        <row r="5070">
          <cell r="I5070" t="str">
            <v>1402</v>
          </cell>
          <cell r="J5070" t="str">
            <v>Electricity</v>
          </cell>
        </row>
        <row r="5071">
          <cell r="I5071" t="str">
            <v>1405</v>
          </cell>
          <cell r="J5071" t="str">
            <v>Water</v>
          </cell>
        </row>
        <row r="5072">
          <cell r="I5072" t="str">
            <v>1405</v>
          </cell>
          <cell r="J5072" t="str">
            <v>Water</v>
          </cell>
        </row>
        <row r="5073">
          <cell r="I5073" t="str">
            <v>1405</v>
          </cell>
          <cell r="J5073" t="str">
            <v>Water</v>
          </cell>
        </row>
        <row r="5074">
          <cell r="I5074" t="str">
            <v>1405</v>
          </cell>
          <cell r="J5074" t="str">
            <v>Water</v>
          </cell>
        </row>
        <row r="5075">
          <cell r="I5075" t="str">
            <v>1405</v>
          </cell>
          <cell r="J5075" t="str">
            <v>Water</v>
          </cell>
        </row>
        <row r="5076">
          <cell r="I5076" t="str">
            <v>1405</v>
          </cell>
          <cell r="J5076" t="str">
            <v>Water</v>
          </cell>
        </row>
        <row r="5077">
          <cell r="I5077" t="str">
            <v>1406</v>
          </cell>
          <cell r="J5077" t="str">
            <v>Office Supplies</v>
          </cell>
        </row>
        <row r="5078">
          <cell r="I5078" t="str">
            <v>1406</v>
          </cell>
          <cell r="J5078" t="str">
            <v>Office Supplies</v>
          </cell>
        </row>
        <row r="5079">
          <cell r="I5079" t="str">
            <v>1406</v>
          </cell>
          <cell r="J5079" t="str">
            <v>Office Supplies</v>
          </cell>
        </row>
        <row r="5080">
          <cell r="I5080" t="str">
            <v>1406</v>
          </cell>
          <cell r="J5080" t="str">
            <v>Office Supplies</v>
          </cell>
        </row>
        <row r="5081">
          <cell r="I5081" t="str">
            <v>1406</v>
          </cell>
          <cell r="J5081" t="str">
            <v>Office Supplies</v>
          </cell>
        </row>
        <row r="5082">
          <cell r="I5082" t="str">
            <v>1406</v>
          </cell>
          <cell r="J5082" t="str">
            <v>Office Supplies</v>
          </cell>
        </row>
        <row r="5083">
          <cell r="I5083" t="str">
            <v>1407</v>
          </cell>
          <cell r="J5083" t="str">
            <v xml:space="preserve">Printing </v>
          </cell>
        </row>
        <row r="5084">
          <cell r="I5084" t="str">
            <v>1418</v>
          </cell>
          <cell r="J5084" t="str">
            <v xml:space="preserve">Training &amp; Conferences </v>
          </cell>
        </row>
        <row r="5085">
          <cell r="I5085" t="str">
            <v>2011</v>
          </cell>
          <cell r="J5085" t="str">
            <v>Technical Equipment</v>
          </cell>
        </row>
        <row r="5086">
          <cell r="I5086" t="str">
            <v>1001</v>
          </cell>
          <cell r="J5086" t="str">
            <v>Salaries</v>
          </cell>
        </row>
        <row r="5087">
          <cell r="I5087" t="str">
            <v>1005</v>
          </cell>
          <cell r="J5087" t="str">
            <v>Government Contribution  to Retirement Fund</v>
          </cell>
        </row>
        <row r="5088">
          <cell r="I5088" t="str">
            <v>1199</v>
          </cell>
          <cell r="J5088" t="str">
            <v>Contract Labour</v>
          </cell>
        </row>
        <row r="5089">
          <cell r="I5089" t="str">
            <v>1406</v>
          </cell>
          <cell r="J5089" t="str">
            <v>Office Supplies</v>
          </cell>
        </row>
        <row r="5090">
          <cell r="I5090" t="str">
            <v>1407</v>
          </cell>
          <cell r="J5090" t="str">
            <v xml:space="preserve">Printing </v>
          </cell>
        </row>
        <row r="5091">
          <cell r="I5091" t="str">
            <v>1418</v>
          </cell>
          <cell r="J5091" t="str">
            <v xml:space="preserve">Training &amp; Conferences </v>
          </cell>
        </row>
        <row r="5092">
          <cell r="I5092" t="str">
            <v>1418</v>
          </cell>
          <cell r="J5092" t="str">
            <v xml:space="preserve">Training &amp; Conferences </v>
          </cell>
        </row>
        <row r="5093">
          <cell r="I5093" t="str">
            <v>1001</v>
          </cell>
          <cell r="J5093" t="str">
            <v>Salaries</v>
          </cell>
        </row>
        <row r="5094">
          <cell r="I5094" t="str">
            <v>1005</v>
          </cell>
          <cell r="J5094" t="str">
            <v>Government Contribution  to Retirement Fund</v>
          </cell>
        </row>
        <row r="5095">
          <cell r="I5095" t="str">
            <v>1406</v>
          </cell>
          <cell r="J5095" t="str">
            <v>Office Supplies</v>
          </cell>
        </row>
        <row r="5096">
          <cell r="I5096" t="str">
            <v>1407</v>
          </cell>
          <cell r="J5096" t="str">
            <v xml:space="preserve">Printing </v>
          </cell>
        </row>
        <row r="5097">
          <cell r="I5097" t="str">
            <v>1417</v>
          </cell>
          <cell r="J5097" t="str">
            <v>Technical Supplies</v>
          </cell>
        </row>
        <row r="5098">
          <cell r="I5098" t="str">
            <v>1418</v>
          </cell>
          <cell r="J5098" t="str">
            <v xml:space="preserve">Training &amp; Conferences </v>
          </cell>
        </row>
        <row r="5099">
          <cell r="I5099" t="str">
            <v>1418</v>
          </cell>
          <cell r="J5099" t="str">
            <v xml:space="preserve">Training &amp; Conferences </v>
          </cell>
        </row>
        <row r="5100">
          <cell r="I5100" t="str">
            <v>1418</v>
          </cell>
          <cell r="J5100" t="str">
            <v xml:space="preserve">Training &amp; Conferences </v>
          </cell>
        </row>
        <row r="5101">
          <cell r="I5101" t="str">
            <v>1418</v>
          </cell>
          <cell r="J5101" t="str">
            <v xml:space="preserve">Training &amp; Conferences </v>
          </cell>
        </row>
        <row r="5102">
          <cell r="I5102" t="str">
            <v>1418</v>
          </cell>
          <cell r="J5102" t="str">
            <v xml:space="preserve">Training &amp; Conferences </v>
          </cell>
        </row>
        <row r="5103">
          <cell r="I5103" t="str">
            <v>1001</v>
          </cell>
          <cell r="J5103" t="str">
            <v>Salaries</v>
          </cell>
        </row>
        <row r="5104">
          <cell r="I5104" t="str">
            <v>1005</v>
          </cell>
          <cell r="J5104" t="str">
            <v>Government Contribution  to Retirement Fund</v>
          </cell>
        </row>
        <row r="5105">
          <cell r="I5105" t="str">
            <v>1201</v>
          </cell>
          <cell r="J5105" t="str">
            <v>Domestic Travel</v>
          </cell>
        </row>
        <row r="5106">
          <cell r="I5106" t="str">
            <v>1203</v>
          </cell>
          <cell r="J5106" t="str">
            <v>Telecommunication Charge</v>
          </cell>
        </row>
        <row r="5107">
          <cell r="I5107" t="str">
            <v>1210</v>
          </cell>
          <cell r="J5107" t="str">
            <v>Email &amp; Internet</v>
          </cell>
        </row>
        <row r="5108">
          <cell r="I5108" t="str">
            <v>1406</v>
          </cell>
          <cell r="J5108" t="str">
            <v>Office Supplies</v>
          </cell>
        </row>
        <row r="5109">
          <cell r="I5109" t="str">
            <v>1407</v>
          </cell>
          <cell r="J5109" t="str">
            <v xml:space="preserve">Printing </v>
          </cell>
        </row>
        <row r="5110">
          <cell r="I5110" t="str">
            <v>1418</v>
          </cell>
          <cell r="J5110" t="str">
            <v xml:space="preserve">Training &amp; Conferences </v>
          </cell>
        </row>
        <row r="5111">
          <cell r="I5111" t="str">
            <v>1418</v>
          </cell>
          <cell r="J5111" t="str">
            <v xml:space="preserve">Training &amp; Conferences </v>
          </cell>
        </row>
        <row r="5112">
          <cell r="I5112" t="str">
            <v>1418</v>
          </cell>
          <cell r="J5112" t="str">
            <v xml:space="preserve">Training &amp; Conferences </v>
          </cell>
        </row>
        <row r="5113">
          <cell r="I5113" t="str">
            <v>1418</v>
          </cell>
          <cell r="J5113" t="str">
            <v xml:space="preserve">Training &amp; Conferences </v>
          </cell>
        </row>
        <row r="5114">
          <cell r="I5114" t="str">
            <v>1418</v>
          </cell>
          <cell r="J5114" t="str">
            <v xml:space="preserve">Training &amp; Conferences </v>
          </cell>
        </row>
        <row r="5115">
          <cell r="I5115" t="str">
            <v>1001</v>
          </cell>
          <cell r="J5115" t="str">
            <v>Salaries</v>
          </cell>
        </row>
        <row r="5116">
          <cell r="I5116" t="str">
            <v>1005</v>
          </cell>
          <cell r="J5116" t="str">
            <v>Government Contribution  to Retirement Fund</v>
          </cell>
        </row>
        <row r="5117">
          <cell r="I5117" t="str">
            <v>1101</v>
          </cell>
          <cell r="J5117" t="str">
            <v>Wages</v>
          </cell>
        </row>
        <row r="5118">
          <cell r="I5118" t="str">
            <v>1199</v>
          </cell>
          <cell r="J5118" t="str">
            <v>Contract Labour</v>
          </cell>
        </row>
        <row r="5119">
          <cell r="I5119" t="str">
            <v>1199</v>
          </cell>
          <cell r="J5119" t="str">
            <v>Contract Labour</v>
          </cell>
        </row>
        <row r="5120">
          <cell r="I5120" t="str">
            <v>1199</v>
          </cell>
          <cell r="J5120" t="str">
            <v>Contract Labour</v>
          </cell>
        </row>
        <row r="5121">
          <cell r="I5121" t="str">
            <v>1406</v>
          </cell>
          <cell r="J5121" t="str">
            <v>Office Supplies</v>
          </cell>
        </row>
        <row r="5122">
          <cell r="I5122" t="str">
            <v>1407</v>
          </cell>
          <cell r="J5122" t="str">
            <v xml:space="preserve">Printing </v>
          </cell>
        </row>
        <row r="5123">
          <cell r="I5123" t="str">
            <v>2011</v>
          </cell>
          <cell r="J5123" t="str">
            <v>Technical Equipment</v>
          </cell>
        </row>
        <row r="5124">
          <cell r="I5124" t="str">
            <v>1001</v>
          </cell>
          <cell r="J5124" t="str">
            <v>Salaries</v>
          </cell>
        </row>
        <row r="5125">
          <cell r="I5125" t="str">
            <v>1005</v>
          </cell>
          <cell r="J5125" t="str">
            <v>Government Contribution  to Retirement Fund</v>
          </cell>
        </row>
        <row r="5126">
          <cell r="I5126" t="str">
            <v>1406</v>
          </cell>
          <cell r="J5126" t="str">
            <v>Office Supplies</v>
          </cell>
        </row>
        <row r="5127">
          <cell r="I5127" t="str">
            <v>1407</v>
          </cell>
          <cell r="J5127" t="str">
            <v xml:space="preserve">Printing </v>
          </cell>
        </row>
        <row r="5128">
          <cell r="I5128" t="str">
            <v>1346</v>
          </cell>
          <cell r="J5128" t="str">
            <v>Waste Disposal</v>
          </cell>
        </row>
        <row r="5129">
          <cell r="I5129" t="str">
            <v>2005</v>
          </cell>
          <cell r="J5129" t="str">
            <v>New Vehicles</v>
          </cell>
        </row>
        <row r="5130">
          <cell r="I5130" t="str">
            <v>1001</v>
          </cell>
          <cell r="J5130" t="str">
            <v>Salaries</v>
          </cell>
        </row>
        <row r="5131">
          <cell r="I5131" t="str">
            <v>1005</v>
          </cell>
          <cell r="J5131" t="str">
            <v>Government Contribution  to Retirement Fund</v>
          </cell>
        </row>
        <row r="5132">
          <cell r="I5132" t="str">
            <v>1199</v>
          </cell>
          <cell r="J5132" t="str">
            <v>Contract Labour</v>
          </cell>
        </row>
        <row r="5133">
          <cell r="I5133" t="str">
            <v>1101</v>
          </cell>
          <cell r="J5133" t="str">
            <v>Wages</v>
          </cell>
        </row>
        <row r="5134">
          <cell r="I5134" t="str">
            <v>1101</v>
          </cell>
          <cell r="J5134" t="str">
            <v>Wages</v>
          </cell>
        </row>
        <row r="5135">
          <cell r="I5135" t="str">
            <v>1210</v>
          </cell>
          <cell r="J5135" t="str">
            <v>Email &amp; Internet</v>
          </cell>
        </row>
        <row r="5136">
          <cell r="I5136" t="str">
            <v>1309</v>
          </cell>
          <cell r="J5136" t="str">
            <v>Maintenance of Vehicles</v>
          </cell>
        </row>
        <row r="5137">
          <cell r="I5137" t="str">
            <v>1318</v>
          </cell>
          <cell r="J5137" t="str">
            <v>Maintenance of Buildings &amp; Compounds</v>
          </cell>
        </row>
        <row r="5138">
          <cell r="I5138" t="str">
            <v>1402</v>
          </cell>
          <cell r="J5138" t="str">
            <v>Electricity</v>
          </cell>
        </row>
        <row r="5139">
          <cell r="I5139" t="str">
            <v>1406</v>
          </cell>
          <cell r="J5139" t="str">
            <v>Office Supplies</v>
          </cell>
        </row>
        <row r="5140">
          <cell r="I5140" t="str">
            <v>1407</v>
          </cell>
          <cell r="J5140" t="str">
            <v xml:space="preserve">Printing </v>
          </cell>
        </row>
        <row r="5141">
          <cell r="I5141" t="str">
            <v>1001</v>
          </cell>
          <cell r="J5141" t="str">
            <v>Salaries</v>
          </cell>
        </row>
        <row r="5142">
          <cell r="I5142" t="str">
            <v>1005</v>
          </cell>
          <cell r="J5142" t="str">
            <v>Government Contribution  to Retirement Fund</v>
          </cell>
        </row>
        <row r="5143">
          <cell r="I5143" t="str">
            <v>1199</v>
          </cell>
          <cell r="J5143" t="str">
            <v>Contract Labour</v>
          </cell>
        </row>
        <row r="5144">
          <cell r="I5144" t="str">
            <v>1101</v>
          </cell>
          <cell r="J5144" t="str">
            <v>Wages</v>
          </cell>
        </row>
        <row r="5145">
          <cell r="I5145" t="str">
            <v>1199</v>
          </cell>
          <cell r="J5145" t="str">
            <v>Contract Labour</v>
          </cell>
        </row>
        <row r="5146">
          <cell r="I5146" t="str">
            <v>1101</v>
          </cell>
          <cell r="J5146" t="str">
            <v>Wages</v>
          </cell>
        </row>
        <row r="5147">
          <cell r="I5147" t="str">
            <v>1210</v>
          </cell>
          <cell r="J5147" t="str">
            <v>Email &amp; Internet</v>
          </cell>
        </row>
        <row r="5148">
          <cell r="I5148" t="str">
            <v>1309</v>
          </cell>
          <cell r="J5148" t="str">
            <v>Maintenance of Vehicles</v>
          </cell>
        </row>
        <row r="5149">
          <cell r="I5149" t="str">
            <v>1318</v>
          </cell>
          <cell r="J5149" t="str">
            <v>Maintenance of Buildings &amp; Compounds</v>
          </cell>
        </row>
        <row r="5150">
          <cell r="I5150" t="str">
            <v>1319</v>
          </cell>
          <cell r="J5150" t="str">
            <v>Farm &amp; Agricultural Expenses (Delete)</v>
          </cell>
        </row>
        <row r="5151">
          <cell r="I5151" t="str">
            <v>1346</v>
          </cell>
          <cell r="J5151" t="str">
            <v>Waste Disposal</v>
          </cell>
        </row>
        <row r="5152">
          <cell r="I5152" t="str">
            <v>1402</v>
          </cell>
          <cell r="J5152" t="str">
            <v>Electricity</v>
          </cell>
        </row>
        <row r="5153">
          <cell r="I5153" t="str">
            <v>1406</v>
          </cell>
          <cell r="J5153" t="str">
            <v>Office Supplies</v>
          </cell>
        </row>
        <row r="5154">
          <cell r="I5154" t="str">
            <v>1407</v>
          </cell>
          <cell r="J5154" t="str">
            <v xml:space="preserve">Printing </v>
          </cell>
        </row>
        <row r="5155">
          <cell r="I5155" t="str">
            <v>1416</v>
          </cell>
          <cell r="J5155" t="str">
            <v>Rations &amp; Diets</v>
          </cell>
        </row>
        <row r="5156">
          <cell r="I5156" t="str">
            <v>2011</v>
          </cell>
          <cell r="J5156" t="str">
            <v>Technical Equipment</v>
          </cell>
        </row>
        <row r="5157">
          <cell r="I5157" t="str">
            <v>1001</v>
          </cell>
          <cell r="J5157" t="str">
            <v>Salaries</v>
          </cell>
        </row>
        <row r="5158">
          <cell r="I5158" t="str">
            <v>1005</v>
          </cell>
          <cell r="J5158" t="str">
            <v>Government Contribution  to Retirement Fund</v>
          </cell>
        </row>
        <row r="5159">
          <cell r="I5159" t="str">
            <v>1028</v>
          </cell>
          <cell r="J5159" t="str">
            <v>Location Allowance</v>
          </cell>
        </row>
        <row r="5160">
          <cell r="I5160" t="str">
            <v>1199</v>
          </cell>
          <cell r="J5160" t="str">
            <v>Contract Labour</v>
          </cell>
        </row>
        <row r="5161">
          <cell r="I5161" t="str">
            <v>1101</v>
          </cell>
          <cell r="J5161" t="str">
            <v>Wages</v>
          </cell>
        </row>
        <row r="5162">
          <cell r="I5162" t="str">
            <v>1210</v>
          </cell>
          <cell r="J5162" t="str">
            <v>Email &amp; Internet</v>
          </cell>
        </row>
        <row r="5163">
          <cell r="I5163" t="str">
            <v>1301</v>
          </cell>
          <cell r="J5163" t="str">
            <v>Fuel</v>
          </cell>
        </row>
        <row r="5164">
          <cell r="I5164" t="str">
            <v>1318</v>
          </cell>
          <cell r="J5164" t="str">
            <v>Maintenance of Buildings &amp; Compounds</v>
          </cell>
        </row>
        <row r="5165">
          <cell r="I5165" t="str">
            <v>1402</v>
          </cell>
          <cell r="J5165" t="str">
            <v>Electricity</v>
          </cell>
        </row>
        <row r="5166">
          <cell r="I5166" t="str">
            <v>1405</v>
          </cell>
          <cell r="J5166" t="str">
            <v>Water</v>
          </cell>
        </row>
        <row r="5167">
          <cell r="I5167" t="str">
            <v>1406</v>
          </cell>
          <cell r="J5167" t="str">
            <v>Office Supplies</v>
          </cell>
        </row>
        <row r="5168">
          <cell r="I5168" t="str">
            <v>1407</v>
          </cell>
          <cell r="J5168" t="str">
            <v xml:space="preserve">Printing </v>
          </cell>
        </row>
        <row r="5169">
          <cell r="I5169" t="str">
            <v>2011</v>
          </cell>
          <cell r="J5169" t="str">
            <v>Technical Equipment</v>
          </cell>
        </row>
        <row r="5170">
          <cell r="I5170" t="str">
            <v>1001</v>
          </cell>
          <cell r="J5170" t="str">
            <v>Salaries</v>
          </cell>
        </row>
        <row r="5171">
          <cell r="I5171" t="str">
            <v>1005</v>
          </cell>
          <cell r="J5171" t="str">
            <v>Government Contribution  to Retirement Fund</v>
          </cell>
        </row>
        <row r="5172">
          <cell r="I5172" t="str">
            <v>1028</v>
          </cell>
          <cell r="J5172" t="str">
            <v>Location Allowance</v>
          </cell>
        </row>
        <row r="5173">
          <cell r="I5173" t="str">
            <v>1199</v>
          </cell>
          <cell r="J5173" t="str">
            <v>Contract Labour</v>
          </cell>
        </row>
        <row r="5174">
          <cell r="I5174" t="str">
            <v>1101</v>
          </cell>
          <cell r="J5174" t="str">
            <v>Wages</v>
          </cell>
        </row>
        <row r="5175">
          <cell r="I5175" t="str">
            <v>1203</v>
          </cell>
          <cell r="J5175" t="str">
            <v>Telecommunication Charge</v>
          </cell>
        </row>
        <row r="5176">
          <cell r="I5176" t="str">
            <v>1210</v>
          </cell>
          <cell r="J5176" t="str">
            <v>Email &amp; Internet</v>
          </cell>
        </row>
        <row r="5177">
          <cell r="I5177" t="str">
            <v>1301</v>
          </cell>
          <cell r="J5177" t="str">
            <v>Fuel</v>
          </cell>
        </row>
        <row r="5178">
          <cell r="I5178" t="str">
            <v>1309</v>
          </cell>
          <cell r="J5178" t="str">
            <v>Maintenance of Vehicles</v>
          </cell>
        </row>
        <row r="5179">
          <cell r="I5179" t="str">
            <v>1318</v>
          </cell>
          <cell r="J5179" t="str">
            <v>Maintenance of Buildings &amp; Compounds</v>
          </cell>
        </row>
        <row r="5180">
          <cell r="I5180" t="str">
            <v>1402</v>
          </cell>
          <cell r="J5180" t="str">
            <v>Electricity</v>
          </cell>
        </row>
        <row r="5181">
          <cell r="I5181" t="str">
            <v>1405</v>
          </cell>
          <cell r="J5181" t="str">
            <v>Water</v>
          </cell>
        </row>
        <row r="5182">
          <cell r="I5182" t="str">
            <v>1406</v>
          </cell>
          <cell r="J5182" t="str">
            <v>Office Supplies</v>
          </cell>
        </row>
        <row r="5183">
          <cell r="I5183" t="str">
            <v>1407</v>
          </cell>
          <cell r="J5183" t="str">
            <v xml:space="preserve">Printing </v>
          </cell>
        </row>
        <row r="5184">
          <cell r="I5184" t="str">
            <v>2011</v>
          </cell>
          <cell r="J5184" t="str">
            <v>Technical Equipment</v>
          </cell>
        </row>
        <row r="5185">
          <cell r="I5185" t="str">
            <v>1001</v>
          </cell>
          <cell r="J5185" t="str">
            <v>Salaries</v>
          </cell>
        </row>
        <row r="5186">
          <cell r="I5186" t="str">
            <v>1005</v>
          </cell>
          <cell r="J5186" t="str">
            <v>Government Contribution  to Retirement Fund</v>
          </cell>
        </row>
        <row r="5187">
          <cell r="I5187" t="str">
            <v>1028</v>
          </cell>
          <cell r="J5187" t="str">
            <v>Location Allowance</v>
          </cell>
        </row>
        <row r="5188">
          <cell r="I5188" t="str">
            <v>1199</v>
          </cell>
          <cell r="J5188" t="str">
            <v>Contract Labour</v>
          </cell>
        </row>
        <row r="5189">
          <cell r="I5189" t="str">
            <v>1101</v>
          </cell>
          <cell r="J5189" t="str">
            <v>Wages</v>
          </cell>
        </row>
        <row r="5190">
          <cell r="I5190" t="str">
            <v>1301</v>
          </cell>
          <cell r="J5190" t="str">
            <v>Fuel</v>
          </cell>
        </row>
        <row r="5191">
          <cell r="I5191" t="str">
            <v>1309</v>
          </cell>
          <cell r="J5191" t="str">
            <v>Maintenance of Vehicles</v>
          </cell>
        </row>
        <row r="5192">
          <cell r="I5192" t="str">
            <v>1318</v>
          </cell>
          <cell r="J5192" t="str">
            <v>Maintenance of Buildings &amp; Compounds</v>
          </cell>
        </row>
        <row r="5193">
          <cell r="I5193" t="str">
            <v>1402</v>
          </cell>
          <cell r="J5193" t="str">
            <v>Electricity</v>
          </cell>
        </row>
        <row r="5194">
          <cell r="I5194" t="str">
            <v>1405</v>
          </cell>
          <cell r="J5194" t="str">
            <v>Water</v>
          </cell>
        </row>
        <row r="5195">
          <cell r="I5195" t="str">
            <v>1406</v>
          </cell>
          <cell r="J5195" t="str">
            <v>Office Supplies</v>
          </cell>
        </row>
        <row r="5196">
          <cell r="I5196" t="str">
            <v>1407</v>
          </cell>
          <cell r="J5196" t="str">
            <v xml:space="preserve">Printing </v>
          </cell>
        </row>
        <row r="5197">
          <cell r="I5197" t="str">
            <v>2011</v>
          </cell>
          <cell r="J5197" t="str">
            <v>Technical Equipment</v>
          </cell>
        </row>
        <row r="5198">
          <cell r="I5198" t="str">
            <v>1001</v>
          </cell>
          <cell r="J5198" t="str">
            <v>Salaries</v>
          </cell>
        </row>
        <row r="5199">
          <cell r="I5199" t="str">
            <v>1005</v>
          </cell>
          <cell r="J5199" t="str">
            <v>Government Contribution  to Retirement Fund</v>
          </cell>
        </row>
        <row r="5200">
          <cell r="I5200" t="str">
            <v>1028</v>
          </cell>
          <cell r="J5200" t="str">
            <v>Location Allowance</v>
          </cell>
        </row>
        <row r="5201">
          <cell r="I5201" t="str">
            <v>1101</v>
          </cell>
          <cell r="J5201" t="str">
            <v>Wages</v>
          </cell>
        </row>
        <row r="5202">
          <cell r="I5202" t="str">
            <v>1203</v>
          </cell>
          <cell r="J5202" t="str">
            <v>Telecommunication Charge</v>
          </cell>
        </row>
        <row r="5203">
          <cell r="I5203" t="str">
            <v>1318</v>
          </cell>
          <cell r="J5203" t="str">
            <v>Maintenance of Buildings &amp; Compounds</v>
          </cell>
        </row>
        <row r="5204">
          <cell r="I5204" t="str">
            <v>1402</v>
          </cell>
          <cell r="J5204" t="str">
            <v>Electricity</v>
          </cell>
        </row>
        <row r="5205">
          <cell r="I5205" t="str">
            <v>1405</v>
          </cell>
          <cell r="J5205" t="str">
            <v>Water</v>
          </cell>
        </row>
        <row r="5206">
          <cell r="I5206" t="str">
            <v>1406</v>
          </cell>
          <cell r="J5206" t="str">
            <v>Office Supplies</v>
          </cell>
        </row>
        <row r="5207">
          <cell r="I5207" t="str">
            <v>1407</v>
          </cell>
          <cell r="J5207" t="str">
            <v xml:space="preserve">Printing </v>
          </cell>
        </row>
        <row r="5208">
          <cell r="I5208" t="str">
            <v>2011</v>
          </cell>
          <cell r="J5208" t="str">
            <v>Technical Equipment</v>
          </cell>
        </row>
        <row r="5209">
          <cell r="I5209" t="str">
            <v>1001</v>
          </cell>
          <cell r="J5209" t="str">
            <v>Salaries</v>
          </cell>
        </row>
        <row r="5210">
          <cell r="I5210" t="str">
            <v>1005</v>
          </cell>
          <cell r="J5210" t="str">
            <v>Government Contribution  to Retirement Fund</v>
          </cell>
        </row>
        <row r="5211">
          <cell r="I5211" t="str">
            <v>1028</v>
          </cell>
          <cell r="J5211" t="str">
            <v>Location Allowance</v>
          </cell>
        </row>
        <row r="5212">
          <cell r="I5212" t="str">
            <v>1318</v>
          </cell>
          <cell r="J5212" t="str">
            <v>Maintenance of Buildings &amp; Compounds</v>
          </cell>
        </row>
        <row r="5213">
          <cell r="I5213" t="str">
            <v>1402</v>
          </cell>
          <cell r="J5213" t="str">
            <v>Electricity</v>
          </cell>
        </row>
        <row r="5214">
          <cell r="I5214" t="str">
            <v>1405</v>
          </cell>
          <cell r="J5214" t="str">
            <v>Water</v>
          </cell>
        </row>
        <row r="5215">
          <cell r="I5215" t="str">
            <v>1406</v>
          </cell>
          <cell r="J5215" t="str">
            <v>Office Supplies</v>
          </cell>
        </row>
        <row r="5216">
          <cell r="I5216" t="str">
            <v>1407</v>
          </cell>
          <cell r="J5216" t="str">
            <v xml:space="preserve">Printing </v>
          </cell>
        </row>
        <row r="5217">
          <cell r="I5217" t="str">
            <v>2011</v>
          </cell>
          <cell r="J5217" t="str">
            <v>Technical Equipment</v>
          </cell>
        </row>
        <row r="5218">
          <cell r="I5218" t="str">
            <v>1001</v>
          </cell>
          <cell r="J5218" t="str">
            <v>Salaries</v>
          </cell>
        </row>
        <row r="5219">
          <cell r="I5219" t="str">
            <v>1001</v>
          </cell>
          <cell r="J5219" t="str">
            <v>Salaries</v>
          </cell>
        </row>
        <row r="5220">
          <cell r="I5220" t="str">
            <v>1005</v>
          </cell>
          <cell r="J5220" t="str">
            <v>Government Contribution  to Retirement Fund</v>
          </cell>
        </row>
        <row r="5221">
          <cell r="I5221" t="str">
            <v>1005</v>
          </cell>
          <cell r="J5221" t="str">
            <v>Government Contribution  to Retirement Fund</v>
          </cell>
        </row>
        <row r="5222">
          <cell r="I5222" t="str">
            <v>1101</v>
          </cell>
          <cell r="J5222" t="str">
            <v>Wages</v>
          </cell>
        </row>
        <row r="5223">
          <cell r="I5223" t="str">
            <v>1101</v>
          </cell>
          <cell r="J5223" t="str">
            <v>Wages</v>
          </cell>
        </row>
        <row r="5224">
          <cell r="I5224" t="str">
            <v>1203</v>
          </cell>
          <cell r="J5224" t="str">
            <v>Telecommunication Charge</v>
          </cell>
        </row>
        <row r="5225">
          <cell r="I5225" t="str">
            <v>1308</v>
          </cell>
          <cell r="J5225" t="str">
            <v>Maintenance of Office Equipment</v>
          </cell>
        </row>
        <row r="5226">
          <cell r="I5226" t="str">
            <v>1318</v>
          </cell>
          <cell r="J5226" t="str">
            <v>Maintenance of Buildings &amp; Compounds</v>
          </cell>
        </row>
        <row r="5227">
          <cell r="I5227" t="str">
            <v>1318</v>
          </cell>
          <cell r="J5227" t="str">
            <v>Maintenance of Buildings &amp; Compounds</v>
          </cell>
        </row>
        <row r="5228">
          <cell r="I5228" t="str">
            <v>1346</v>
          </cell>
          <cell r="J5228" t="str">
            <v>Waste Disposal</v>
          </cell>
        </row>
        <row r="5229">
          <cell r="I5229" t="str">
            <v>1402</v>
          </cell>
          <cell r="J5229" t="str">
            <v>Electricity</v>
          </cell>
        </row>
        <row r="5230">
          <cell r="I5230" t="str">
            <v>1405</v>
          </cell>
          <cell r="J5230" t="str">
            <v>Water</v>
          </cell>
        </row>
        <row r="5231">
          <cell r="I5231" t="str">
            <v>1406</v>
          </cell>
          <cell r="J5231" t="str">
            <v>Office Supplies</v>
          </cell>
        </row>
        <row r="5232">
          <cell r="I5232" t="str">
            <v>1406</v>
          </cell>
          <cell r="J5232" t="str">
            <v>Office Supplies</v>
          </cell>
        </row>
        <row r="5233">
          <cell r="I5233" t="str">
            <v>1407</v>
          </cell>
          <cell r="J5233" t="str">
            <v xml:space="preserve">Printing </v>
          </cell>
        </row>
        <row r="5234">
          <cell r="I5234" t="str">
            <v>1407</v>
          </cell>
          <cell r="J5234" t="str">
            <v xml:space="preserve">Printing </v>
          </cell>
        </row>
        <row r="5235">
          <cell r="I5235" t="str">
            <v>2011</v>
          </cell>
          <cell r="J5235" t="str">
            <v>Technical Equipment</v>
          </cell>
        </row>
        <row r="5236">
          <cell r="I5236" t="str">
            <v>1001</v>
          </cell>
          <cell r="J5236" t="str">
            <v>Salaries</v>
          </cell>
        </row>
        <row r="5237">
          <cell r="I5237" t="str">
            <v>1005</v>
          </cell>
          <cell r="J5237" t="str">
            <v>Government Contribution  to Retirement Fund</v>
          </cell>
        </row>
        <row r="5238">
          <cell r="I5238" t="str">
            <v>1203</v>
          </cell>
          <cell r="J5238" t="str">
            <v>Telecommunication Charge</v>
          </cell>
        </row>
        <row r="5239">
          <cell r="I5239" t="str">
            <v>1318</v>
          </cell>
          <cell r="J5239" t="str">
            <v>Maintenance of Buildings &amp; Compounds</v>
          </cell>
        </row>
        <row r="5240">
          <cell r="I5240" t="str">
            <v>1402</v>
          </cell>
          <cell r="J5240" t="str">
            <v>Electricity</v>
          </cell>
        </row>
        <row r="5241">
          <cell r="I5241" t="str">
            <v>1405</v>
          </cell>
          <cell r="J5241" t="str">
            <v>Water</v>
          </cell>
        </row>
        <row r="5242">
          <cell r="I5242" t="str">
            <v>1406</v>
          </cell>
          <cell r="J5242" t="str">
            <v>Office Supplies</v>
          </cell>
        </row>
        <row r="5243">
          <cell r="I5243" t="str">
            <v>1407</v>
          </cell>
          <cell r="J5243" t="str">
            <v xml:space="preserve">Printing </v>
          </cell>
        </row>
        <row r="5244">
          <cell r="I5244" t="str">
            <v>2011</v>
          </cell>
          <cell r="J5244" t="str">
            <v>Technical Equipment</v>
          </cell>
        </row>
        <row r="5245">
          <cell r="I5245" t="str">
            <v>1001</v>
          </cell>
          <cell r="J5245" t="str">
            <v>Salaries</v>
          </cell>
        </row>
        <row r="5246">
          <cell r="I5246" t="str">
            <v>1005</v>
          </cell>
          <cell r="J5246" t="str">
            <v>Government Contribution  to Retirement Fund</v>
          </cell>
        </row>
        <row r="5247">
          <cell r="I5247" t="str">
            <v>1026</v>
          </cell>
          <cell r="J5247" t="str">
            <v>Acting Allowance</v>
          </cell>
        </row>
        <row r="5248">
          <cell r="I5248" t="str">
            <v>1101</v>
          </cell>
          <cell r="J5248" t="str">
            <v>Wages</v>
          </cell>
        </row>
        <row r="5249">
          <cell r="I5249" t="str">
            <v>1199</v>
          </cell>
          <cell r="J5249" t="str">
            <v>Contract Labour</v>
          </cell>
        </row>
        <row r="5250">
          <cell r="I5250" t="str">
            <v>1201</v>
          </cell>
          <cell r="J5250" t="str">
            <v>Domestic Travel</v>
          </cell>
        </row>
        <row r="5251">
          <cell r="I5251" t="str">
            <v>1202</v>
          </cell>
          <cell r="J5251" t="str">
            <v>Overseas Travel</v>
          </cell>
        </row>
        <row r="5252">
          <cell r="I5252" t="str">
            <v>1203</v>
          </cell>
          <cell r="J5252" t="str">
            <v>Telecommunication Charge</v>
          </cell>
        </row>
        <row r="5253">
          <cell r="I5253" t="str">
            <v>1206</v>
          </cell>
          <cell r="J5253" t="str">
            <v>Advertising &amp; Publicity</v>
          </cell>
        </row>
        <row r="5254">
          <cell r="I5254" t="str">
            <v>1210</v>
          </cell>
          <cell r="J5254" t="str">
            <v>Email &amp; Internet</v>
          </cell>
        </row>
        <row r="5255">
          <cell r="I5255" t="str">
            <v>1301</v>
          </cell>
          <cell r="J5255" t="str">
            <v>Fuel</v>
          </cell>
        </row>
        <row r="5256">
          <cell r="I5256" t="str">
            <v>1302</v>
          </cell>
          <cell r="J5256" t="str">
            <v>Freight</v>
          </cell>
        </row>
        <row r="5257">
          <cell r="I5257" t="str">
            <v>1308</v>
          </cell>
          <cell r="J5257" t="str">
            <v>Maintenance of Office Equipment</v>
          </cell>
        </row>
        <row r="5258">
          <cell r="I5258" t="str">
            <v>1309</v>
          </cell>
          <cell r="J5258" t="str">
            <v>Maintenance of Vehicles</v>
          </cell>
        </row>
        <row r="5259">
          <cell r="I5259" t="str">
            <v>1318</v>
          </cell>
          <cell r="J5259" t="str">
            <v>Maintenance of Buildings &amp; Compounds</v>
          </cell>
        </row>
        <row r="5260">
          <cell r="I5260" t="str">
            <v>1346</v>
          </cell>
          <cell r="J5260" t="str">
            <v>Waste Disposal</v>
          </cell>
        </row>
        <row r="5261">
          <cell r="I5261" t="str">
            <v>1401</v>
          </cell>
          <cell r="J5261" t="str">
            <v>Books, Periodicals &amp; Publications</v>
          </cell>
        </row>
        <row r="5262">
          <cell r="I5262" t="str">
            <v>1402</v>
          </cell>
          <cell r="J5262" t="str">
            <v>Electricity</v>
          </cell>
        </row>
        <row r="5263">
          <cell r="I5263" t="str">
            <v>1405</v>
          </cell>
          <cell r="J5263" t="str">
            <v>Water</v>
          </cell>
        </row>
        <row r="5264">
          <cell r="I5264" t="str">
            <v>1406</v>
          </cell>
          <cell r="J5264" t="str">
            <v>Office Supplies</v>
          </cell>
        </row>
        <row r="5265">
          <cell r="I5265" t="str">
            <v>1407</v>
          </cell>
          <cell r="J5265" t="str">
            <v xml:space="preserve">Printing </v>
          </cell>
        </row>
        <row r="5266">
          <cell r="I5266" t="str">
            <v>1429</v>
          </cell>
          <cell r="J5266" t="str">
            <v>Lecture Fees</v>
          </cell>
        </row>
        <row r="5267">
          <cell r="I5267" t="str">
            <v>1432</v>
          </cell>
          <cell r="J5267" t="str">
            <v>Graduation Expenses</v>
          </cell>
        </row>
        <row r="5268">
          <cell r="I5268" t="str">
            <v>2003</v>
          </cell>
          <cell r="J5268" t="str">
            <v>New Office Equipment</v>
          </cell>
        </row>
        <row r="5269">
          <cell r="I5269" t="str">
            <v>1001</v>
          </cell>
          <cell r="J5269" t="str">
            <v>Salaries</v>
          </cell>
        </row>
        <row r="5270">
          <cell r="I5270" t="str">
            <v>1005</v>
          </cell>
          <cell r="J5270" t="str">
            <v>Government Contribution  to Retirement Fund</v>
          </cell>
        </row>
        <row r="5271">
          <cell r="I5271" t="str">
            <v>1101</v>
          </cell>
          <cell r="J5271" t="str">
            <v>Wages</v>
          </cell>
        </row>
        <row r="5272">
          <cell r="I5272" t="str">
            <v>1199</v>
          </cell>
          <cell r="J5272" t="str">
            <v>Contract Labour</v>
          </cell>
        </row>
        <row r="5273">
          <cell r="I5273" t="str">
            <v>1201</v>
          </cell>
          <cell r="J5273" t="str">
            <v>Domestic Travel</v>
          </cell>
        </row>
        <row r="5274">
          <cell r="I5274" t="str">
            <v>1203</v>
          </cell>
          <cell r="J5274" t="str">
            <v>Telecommunication Charge</v>
          </cell>
        </row>
        <row r="5275">
          <cell r="I5275" t="str">
            <v>1206</v>
          </cell>
          <cell r="J5275" t="str">
            <v>Advertising &amp; Publicity</v>
          </cell>
        </row>
        <row r="5276">
          <cell r="I5276" t="str">
            <v>1210</v>
          </cell>
          <cell r="J5276" t="str">
            <v>Email &amp; Internet</v>
          </cell>
        </row>
        <row r="5277">
          <cell r="I5277" t="str">
            <v>1301</v>
          </cell>
          <cell r="J5277" t="str">
            <v>Fuel</v>
          </cell>
        </row>
        <row r="5278">
          <cell r="I5278" t="str">
            <v>1318</v>
          </cell>
          <cell r="J5278" t="str">
            <v>Maintenance of Buildings &amp; Compounds</v>
          </cell>
        </row>
        <row r="5279">
          <cell r="I5279" t="str">
            <v>1346</v>
          </cell>
          <cell r="J5279" t="str">
            <v>Waste Disposal</v>
          </cell>
        </row>
        <row r="5280">
          <cell r="I5280" t="str">
            <v>1406</v>
          </cell>
          <cell r="J5280" t="str">
            <v>Office Supplies</v>
          </cell>
        </row>
        <row r="5281">
          <cell r="I5281" t="str">
            <v>1407</v>
          </cell>
          <cell r="J5281" t="str">
            <v xml:space="preserve">Printing </v>
          </cell>
        </row>
        <row r="5282">
          <cell r="I5282" t="str">
            <v>1418</v>
          </cell>
          <cell r="J5282" t="str">
            <v xml:space="preserve">Training &amp; Conferences </v>
          </cell>
        </row>
        <row r="5283">
          <cell r="I5283" t="str">
            <v>1432</v>
          </cell>
          <cell r="J5283" t="str">
            <v>Graduation Expenses</v>
          </cell>
        </row>
        <row r="5284">
          <cell r="I5284" t="str">
            <v>1514</v>
          </cell>
          <cell r="J5284" t="str">
            <v>Student Allowances</v>
          </cell>
        </row>
        <row r="5285">
          <cell r="I5285" t="str">
            <v>1001</v>
          </cell>
          <cell r="J5285" t="str">
            <v>Salaries</v>
          </cell>
        </row>
        <row r="5286">
          <cell r="I5286" t="str">
            <v>1005</v>
          </cell>
          <cell r="J5286" t="str">
            <v>Government Contribution  to Retirement Fund</v>
          </cell>
        </row>
        <row r="5287">
          <cell r="I5287" t="str">
            <v>1199</v>
          </cell>
          <cell r="J5287" t="str">
            <v>Contract Labour</v>
          </cell>
        </row>
        <row r="5288">
          <cell r="I5288" t="str">
            <v>1201</v>
          </cell>
          <cell r="J5288" t="str">
            <v>Domestic Travel</v>
          </cell>
        </row>
        <row r="5289">
          <cell r="I5289" t="str">
            <v>1203</v>
          </cell>
          <cell r="J5289" t="str">
            <v>Telecommunication Charge</v>
          </cell>
        </row>
        <row r="5290">
          <cell r="I5290" t="str">
            <v>1206</v>
          </cell>
          <cell r="J5290" t="str">
            <v>Advertising &amp; Publicity</v>
          </cell>
        </row>
        <row r="5291">
          <cell r="I5291" t="str">
            <v>1301</v>
          </cell>
          <cell r="J5291" t="str">
            <v>Fuel</v>
          </cell>
        </row>
        <row r="5292">
          <cell r="I5292" t="str">
            <v>1308</v>
          </cell>
          <cell r="J5292" t="str">
            <v>Maintenance of Office Equipment</v>
          </cell>
        </row>
        <row r="5293">
          <cell r="I5293" t="str">
            <v>1309</v>
          </cell>
          <cell r="J5293" t="str">
            <v>Maintenance of Vehicles</v>
          </cell>
        </row>
        <row r="5294">
          <cell r="I5294" t="str">
            <v>1318</v>
          </cell>
          <cell r="J5294" t="str">
            <v>Maintenance of Buildings &amp; Compounds</v>
          </cell>
        </row>
        <row r="5295">
          <cell r="I5295" t="str">
            <v>1346</v>
          </cell>
          <cell r="J5295" t="str">
            <v>Waste Disposal</v>
          </cell>
        </row>
        <row r="5296">
          <cell r="I5296" t="str">
            <v>1406</v>
          </cell>
          <cell r="J5296" t="str">
            <v>Office Supplies</v>
          </cell>
        </row>
        <row r="5297">
          <cell r="I5297" t="str">
            <v>1407</v>
          </cell>
          <cell r="J5297" t="str">
            <v xml:space="preserve">Printing </v>
          </cell>
        </row>
        <row r="5298">
          <cell r="I5298" t="str">
            <v>1408</v>
          </cell>
          <cell r="J5298" t="str">
            <v>Uniforms</v>
          </cell>
        </row>
        <row r="5299">
          <cell r="I5299" t="str">
            <v>1413</v>
          </cell>
          <cell r="J5299" t="str">
            <v>Rental</v>
          </cell>
        </row>
        <row r="5300">
          <cell r="I5300" t="str">
            <v>1429</v>
          </cell>
          <cell r="J5300" t="str">
            <v>Lecture Fees</v>
          </cell>
        </row>
        <row r="5301">
          <cell r="I5301" t="str">
            <v>1432</v>
          </cell>
          <cell r="J5301" t="str">
            <v>Graduation Expenses</v>
          </cell>
        </row>
        <row r="5302">
          <cell r="I5302" t="str">
            <v>1445</v>
          </cell>
          <cell r="J5302" t="str">
            <v>Vocational Training</v>
          </cell>
        </row>
        <row r="5303">
          <cell r="I5303" t="str">
            <v>1480</v>
          </cell>
          <cell r="J5303" t="str">
            <v>Consultants &amp; Technical Assistants Professional Fees</v>
          </cell>
        </row>
        <row r="5304">
          <cell r="I5304" t="str">
            <v>2003</v>
          </cell>
          <cell r="J5304" t="str">
            <v>New Office Equipment</v>
          </cell>
        </row>
        <row r="5305">
          <cell r="I5305" t="str">
            <v>2004</v>
          </cell>
          <cell r="J5305" t="str">
            <v>New Computers</v>
          </cell>
        </row>
        <row r="5306">
          <cell r="I5306" t="str">
            <v>1001</v>
          </cell>
          <cell r="J5306" t="str">
            <v>Salaries</v>
          </cell>
        </row>
        <row r="5307">
          <cell r="I5307" t="str">
            <v>1002</v>
          </cell>
          <cell r="J5307" t="str">
            <v>Overtime</v>
          </cell>
        </row>
        <row r="5308">
          <cell r="I5308" t="str">
            <v>1005</v>
          </cell>
          <cell r="J5308" t="str">
            <v>Government Contribution  to Retirement Fund</v>
          </cell>
        </row>
        <row r="5309">
          <cell r="I5309" t="str">
            <v>1026</v>
          </cell>
          <cell r="J5309" t="str">
            <v>Acting Allowance</v>
          </cell>
        </row>
        <row r="5310">
          <cell r="I5310" t="str">
            <v>1101</v>
          </cell>
          <cell r="J5310" t="str">
            <v>Wages</v>
          </cell>
        </row>
        <row r="5311">
          <cell r="I5311" t="str">
            <v>1201</v>
          </cell>
          <cell r="J5311" t="str">
            <v>Domestic Travel</v>
          </cell>
        </row>
        <row r="5312">
          <cell r="I5312" t="str">
            <v>1203</v>
          </cell>
          <cell r="J5312" t="str">
            <v>Telecommunication Charge</v>
          </cell>
        </row>
        <row r="5313">
          <cell r="I5313" t="str">
            <v>1206</v>
          </cell>
          <cell r="J5313" t="str">
            <v>Advertising &amp; Publicity</v>
          </cell>
        </row>
        <row r="5314">
          <cell r="I5314" t="str">
            <v>1210</v>
          </cell>
          <cell r="J5314" t="str">
            <v>Email &amp; Internet</v>
          </cell>
        </row>
        <row r="5315">
          <cell r="I5315" t="str">
            <v>1301</v>
          </cell>
          <cell r="J5315" t="str">
            <v>Fuel</v>
          </cell>
        </row>
        <row r="5316">
          <cell r="I5316" t="str">
            <v>1308</v>
          </cell>
          <cell r="J5316" t="str">
            <v>Maintenance of Office Equipment</v>
          </cell>
        </row>
        <row r="5317">
          <cell r="I5317" t="str">
            <v>1309</v>
          </cell>
          <cell r="J5317" t="str">
            <v>Maintenance of Vehicles</v>
          </cell>
        </row>
        <row r="5318">
          <cell r="I5318" t="str">
            <v>1318</v>
          </cell>
          <cell r="J5318" t="str">
            <v>Maintenance of Buildings &amp; Compounds</v>
          </cell>
        </row>
        <row r="5319">
          <cell r="I5319" t="str">
            <v>1333</v>
          </cell>
          <cell r="J5319" t="str">
            <v>Land Compensation</v>
          </cell>
        </row>
        <row r="5320">
          <cell r="I5320" t="str">
            <v>1346</v>
          </cell>
          <cell r="J5320" t="str">
            <v>Waste Disposal</v>
          </cell>
        </row>
        <row r="5321">
          <cell r="I5321" t="str">
            <v>1406</v>
          </cell>
          <cell r="J5321" t="str">
            <v>Office Supplies</v>
          </cell>
        </row>
        <row r="5322">
          <cell r="I5322" t="str">
            <v>1407</v>
          </cell>
          <cell r="J5322" t="str">
            <v xml:space="preserve">Printing </v>
          </cell>
        </row>
        <row r="5323">
          <cell r="I5323" t="str">
            <v>1408</v>
          </cell>
          <cell r="J5323" t="str">
            <v>Uniforms</v>
          </cell>
        </row>
        <row r="5324">
          <cell r="I5324" t="str">
            <v>1416</v>
          </cell>
          <cell r="J5324" t="str">
            <v>Rations &amp; Diets</v>
          </cell>
        </row>
        <row r="5325">
          <cell r="I5325" t="str">
            <v>1445</v>
          </cell>
          <cell r="J5325" t="str">
            <v>Vocational Training</v>
          </cell>
        </row>
        <row r="5326">
          <cell r="I5326" t="str">
            <v>1445</v>
          </cell>
          <cell r="J5326" t="str">
            <v>Vocational Training</v>
          </cell>
        </row>
        <row r="5327">
          <cell r="I5327" t="str">
            <v>1480</v>
          </cell>
          <cell r="J5327" t="str">
            <v>Consultants &amp; Technical Assistants Professional Fees</v>
          </cell>
        </row>
        <row r="5328">
          <cell r="I5328" t="str">
            <v>2011</v>
          </cell>
          <cell r="J5328" t="str">
            <v>Technical Equipment</v>
          </cell>
        </row>
        <row r="5329">
          <cell r="I5329" t="str">
            <v>1203</v>
          </cell>
          <cell r="J5329" t="str">
            <v>Telecommunication Charge</v>
          </cell>
        </row>
        <row r="5330">
          <cell r="I5330" t="str">
            <v>1203</v>
          </cell>
          <cell r="J5330" t="str">
            <v>Telecommunication Charge</v>
          </cell>
        </row>
        <row r="5331">
          <cell r="I5331" t="str">
            <v>1001</v>
          </cell>
          <cell r="J5331" t="str">
            <v>Salaries</v>
          </cell>
        </row>
        <row r="5332">
          <cell r="I5332" t="str">
            <v>1005</v>
          </cell>
          <cell r="J5332" t="str">
            <v>Government Contribution  to Retirement Fund</v>
          </cell>
        </row>
        <row r="5333">
          <cell r="I5333" t="str">
            <v>1030</v>
          </cell>
          <cell r="J5333" t="str">
            <v>CEO/Minister Benefits</v>
          </cell>
        </row>
        <row r="5334">
          <cell r="I5334" t="str">
            <v>1201</v>
          </cell>
          <cell r="J5334" t="str">
            <v>Domestic Travel</v>
          </cell>
        </row>
        <row r="5335">
          <cell r="I5335" t="str">
            <v>1202</v>
          </cell>
          <cell r="J5335" t="str">
            <v>Overseas Travel</v>
          </cell>
        </row>
        <row r="5336">
          <cell r="I5336" t="str">
            <v>1203</v>
          </cell>
          <cell r="J5336" t="str">
            <v>Telecommunication Charge</v>
          </cell>
        </row>
        <row r="5337">
          <cell r="I5337" t="str">
            <v>1406</v>
          </cell>
          <cell r="J5337" t="str">
            <v>Office Supplies</v>
          </cell>
        </row>
        <row r="5338">
          <cell r="I5338" t="str">
            <v>1422</v>
          </cell>
          <cell r="J5338" t="str">
            <v>Hospitality</v>
          </cell>
        </row>
        <row r="5339">
          <cell r="I5339" t="str">
            <v>1422</v>
          </cell>
          <cell r="J5339" t="str">
            <v>Hospitality</v>
          </cell>
        </row>
        <row r="5340">
          <cell r="I5340" t="str">
            <v>2003</v>
          </cell>
          <cell r="J5340" t="str">
            <v>New Office Equipment</v>
          </cell>
        </row>
        <row r="5341">
          <cell r="I5341" t="str">
            <v>1001</v>
          </cell>
          <cell r="J5341" t="str">
            <v>Salaries</v>
          </cell>
        </row>
        <row r="5342">
          <cell r="I5342" t="str">
            <v>1005</v>
          </cell>
          <cell r="J5342" t="str">
            <v>Government Contribution  to Retirement Fund</v>
          </cell>
        </row>
        <row r="5343">
          <cell r="I5343" t="str">
            <v>1030</v>
          </cell>
          <cell r="J5343" t="str">
            <v>CEO/Minister Benefits</v>
          </cell>
        </row>
        <row r="5344">
          <cell r="I5344" t="str">
            <v>1201</v>
          </cell>
          <cell r="J5344" t="str">
            <v>Domestic Travel</v>
          </cell>
        </row>
        <row r="5345">
          <cell r="I5345" t="str">
            <v>1202</v>
          </cell>
          <cell r="J5345" t="str">
            <v>Overseas Travel</v>
          </cell>
        </row>
        <row r="5346">
          <cell r="I5346" t="str">
            <v>1203</v>
          </cell>
          <cell r="J5346" t="str">
            <v>Telecommunication Charge</v>
          </cell>
        </row>
        <row r="5347">
          <cell r="I5347" t="str">
            <v>1401</v>
          </cell>
          <cell r="J5347" t="str">
            <v>Books, Periodicals &amp; Publications</v>
          </cell>
        </row>
        <row r="5348">
          <cell r="I5348" t="str">
            <v>1406</v>
          </cell>
          <cell r="J5348" t="str">
            <v>Office Supplies</v>
          </cell>
        </row>
        <row r="5349">
          <cell r="I5349" t="str">
            <v>1407</v>
          </cell>
          <cell r="J5349" t="str">
            <v xml:space="preserve">Printing </v>
          </cell>
        </row>
        <row r="5350">
          <cell r="I5350" t="str">
            <v>1422</v>
          </cell>
          <cell r="J5350" t="str">
            <v>Hospitality</v>
          </cell>
        </row>
        <row r="5351">
          <cell r="I5351" t="str">
            <v>1422</v>
          </cell>
          <cell r="J5351" t="str">
            <v>Hospitality</v>
          </cell>
        </row>
        <row r="5352">
          <cell r="I5352" t="str">
            <v>2003</v>
          </cell>
          <cell r="J5352" t="str">
            <v>New Office Equipment</v>
          </cell>
        </row>
        <row r="5353">
          <cell r="I5353" t="str">
            <v>1001</v>
          </cell>
          <cell r="J5353" t="str">
            <v>Salaries</v>
          </cell>
        </row>
        <row r="5354">
          <cell r="I5354" t="str">
            <v>1001</v>
          </cell>
          <cell r="J5354" t="str">
            <v>Salaries</v>
          </cell>
        </row>
        <row r="5355">
          <cell r="I5355" t="str">
            <v>1002</v>
          </cell>
          <cell r="J5355" t="str">
            <v>Overtime</v>
          </cell>
        </row>
        <row r="5356">
          <cell r="I5356" t="str">
            <v>1005</v>
          </cell>
          <cell r="J5356" t="str">
            <v>Government Contribution  to Retirement Fund</v>
          </cell>
        </row>
        <row r="5357">
          <cell r="I5357" t="str">
            <v>1005</v>
          </cell>
          <cell r="J5357" t="str">
            <v>Government Contribution  to Retirement Fund</v>
          </cell>
        </row>
        <row r="5358">
          <cell r="I5358" t="str">
            <v>1026</v>
          </cell>
          <cell r="J5358" t="str">
            <v>Acting Allowance</v>
          </cell>
        </row>
        <row r="5359">
          <cell r="I5359" t="str">
            <v>1101</v>
          </cell>
          <cell r="J5359" t="str">
            <v>Wages</v>
          </cell>
        </row>
        <row r="5360">
          <cell r="I5360" t="str">
            <v>1101</v>
          </cell>
          <cell r="J5360" t="str">
            <v>Wages</v>
          </cell>
        </row>
        <row r="5361">
          <cell r="I5361" t="str">
            <v>1101</v>
          </cell>
          <cell r="J5361" t="str">
            <v>Wages</v>
          </cell>
        </row>
        <row r="5362">
          <cell r="I5362" t="str">
            <v>1101</v>
          </cell>
          <cell r="J5362" t="str">
            <v>Wages</v>
          </cell>
        </row>
        <row r="5363">
          <cell r="I5363" t="str">
            <v>1201</v>
          </cell>
          <cell r="J5363" t="str">
            <v>Domestic Travel</v>
          </cell>
        </row>
        <row r="5364">
          <cell r="I5364" t="str">
            <v>1201</v>
          </cell>
          <cell r="J5364" t="str">
            <v>Domestic Travel</v>
          </cell>
        </row>
        <row r="5365">
          <cell r="I5365" t="str">
            <v>1202</v>
          </cell>
          <cell r="J5365" t="str">
            <v>Overseas Travel</v>
          </cell>
        </row>
        <row r="5366">
          <cell r="I5366" t="str">
            <v>1203</v>
          </cell>
          <cell r="J5366" t="str">
            <v>Telecommunication Charge</v>
          </cell>
        </row>
        <row r="5367">
          <cell r="I5367" t="str">
            <v>1203</v>
          </cell>
          <cell r="J5367" t="str">
            <v>Telecommunication Charge</v>
          </cell>
        </row>
        <row r="5368">
          <cell r="I5368" t="str">
            <v>1206</v>
          </cell>
          <cell r="J5368" t="str">
            <v>Advertising &amp; Publicity</v>
          </cell>
        </row>
        <row r="5369">
          <cell r="I5369" t="str">
            <v>1210</v>
          </cell>
          <cell r="J5369" t="str">
            <v>Email &amp; Internet</v>
          </cell>
        </row>
        <row r="5370">
          <cell r="I5370" t="str">
            <v>1210</v>
          </cell>
          <cell r="J5370" t="str">
            <v>Email &amp; Internet</v>
          </cell>
        </row>
        <row r="5371">
          <cell r="I5371" t="str">
            <v>1301</v>
          </cell>
          <cell r="J5371" t="str">
            <v>Fuel</v>
          </cell>
        </row>
        <row r="5372">
          <cell r="I5372" t="str">
            <v>1302</v>
          </cell>
          <cell r="J5372" t="str">
            <v>Freight</v>
          </cell>
        </row>
        <row r="5373">
          <cell r="I5373" t="str">
            <v>1304</v>
          </cell>
          <cell r="J5373" t="str">
            <v>Maintenance of Computer System</v>
          </cell>
        </row>
        <row r="5374">
          <cell r="I5374" t="str">
            <v>1308</v>
          </cell>
          <cell r="J5374" t="str">
            <v>Maintenance of Office Equipment</v>
          </cell>
        </row>
        <row r="5375">
          <cell r="I5375" t="str">
            <v>1309</v>
          </cell>
          <cell r="J5375" t="str">
            <v>Maintenance of Vehicles</v>
          </cell>
        </row>
        <row r="5376">
          <cell r="I5376" t="str">
            <v>1318</v>
          </cell>
          <cell r="J5376" t="str">
            <v>Maintenance of Buildings &amp; Compounds</v>
          </cell>
        </row>
        <row r="5377">
          <cell r="I5377" t="str">
            <v>1402</v>
          </cell>
          <cell r="J5377" t="str">
            <v>Electricity</v>
          </cell>
        </row>
        <row r="5378">
          <cell r="I5378" t="str">
            <v>1405</v>
          </cell>
          <cell r="J5378" t="str">
            <v>Water</v>
          </cell>
        </row>
        <row r="5379">
          <cell r="I5379" t="str">
            <v>1406</v>
          </cell>
          <cell r="J5379" t="str">
            <v>Office Supplies</v>
          </cell>
        </row>
        <row r="5380">
          <cell r="I5380" t="str">
            <v>1407</v>
          </cell>
          <cell r="J5380" t="str">
            <v xml:space="preserve">Printing </v>
          </cell>
        </row>
        <row r="5381">
          <cell r="I5381" t="str">
            <v>1408</v>
          </cell>
          <cell r="J5381" t="str">
            <v>Uniforms</v>
          </cell>
        </row>
        <row r="5382">
          <cell r="I5382" t="str">
            <v>1413</v>
          </cell>
          <cell r="J5382" t="str">
            <v>Rental</v>
          </cell>
        </row>
        <row r="5383">
          <cell r="I5383" t="str">
            <v>1413</v>
          </cell>
          <cell r="J5383" t="str">
            <v>Rental</v>
          </cell>
        </row>
        <row r="5384">
          <cell r="I5384" t="str">
            <v>1413</v>
          </cell>
          <cell r="J5384" t="str">
            <v>Rental</v>
          </cell>
        </row>
        <row r="5385">
          <cell r="I5385" t="str">
            <v>1418</v>
          </cell>
          <cell r="J5385" t="str">
            <v xml:space="preserve">Training &amp; Conferences </v>
          </cell>
        </row>
        <row r="5386">
          <cell r="I5386" t="str">
            <v>1427</v>
          </cell>
          <cell r="J5386" t="str">
            <v>Catering/Refreshment</v>
          </cell>
        </row>
        <row r="5387">
          <cell r="I5387" t="str">
            <v>1435</v>
          </cell>
          <cell r="J5387" t="str">
            <v>Licences</v>
          </cell>
        </row>
        <row r="5388">
          <cell r="I5388" t="str">
            <v>1441</v>
          </cell>
          <cell r="J5388" t="str">
            <v>Medical Supplies</v>
          </cell>
        </row>
        <row r="5389">
          <cell r="I5389" t="str">
            <v>2003</v>
          </cell>
          <cell r="J5389" t="str">
            <v>New Office Equipment</v>
          </cell>
        </row>
        <row r="5390">
          <cell r="I5390" t="str">
            <v>2004</v>
          </cell>
          <cell r="J5390" t="str">
            <v>New Computers</v>
          </cell>
        </row>
        <row r="5391">
          <cell r="I5391" t="str">
            <v>1001</v>
          </cell>
          <cell r="J5391" t="str">
            <v>Salaries</v>
          </cell>
        </row>
        <row r="5392">
          <cell r="I5392" t="str">
            <v>1001</v>
          </cell>
          <cell r="J5392" t="str">
            <v>Salaries</v>
          </cell>
        </row>
        <row r="5393">
          <cell r="I5393" t="str">
            <v>1001</v>
          </cell>
          <cell r="J5393" t="str">
            <v>Salaries</v>
          </cell>
        </row>
        <row r="5394">
          <cell r="I5394" t="str">
            <v>1001</v>
          </cell>
          <cell r="J5394" t="str">
            <v>Salaries</v>
          </cell>
        </row>
        <row r="5395">
          <cell r="I5395" t="str">
            <v>1001</v>
          </cell>
          <cell r="J5395" t="str">
            <v>Salaries</v>
          </cell>
        </row>
        <row r="5396">
          <cell r="I5396" t="str">
            <v>1001</v>
          </cell>
          <cell r="J5396" t="str">
            <v>Salaries</v>
          </cell>
        </row>
        <row r="5397">
          <cell r="I5397" t="str">
            <v>1005</v>
          </cell>
          <cell r="J5397" t="str">
            <v>Government Contribution  to Retirement Fund</v>
          </cell>
        </row>
        <row r="5398">
          <cell r="I5398" t="str">
            <v>1005</v>
          </cell>
          <cell r="J5398" t="str">
            <v>Government Contribution  to Retirement Fund</v>
          </cell>
        </row>
        <row r="5399">
          <cell r="I5399" t="str">
            <v>1005</v>
          </cell>
          <cell r="J5399" t="str">
            <v>Government Contribution  to Retirement Fund</v>
          </cell>
        </row>
        <row r="5400">
          <cell r="I5400" t="str">
            <v>1005</v>
          </cell>
          <cell r="J5400" t="str">
            <v>Government Contribution  to Retirement Fund</v>
          </cell>
        </row>
        <row r="5401">
          <cell r="I5401" t="str">
            <v>1005</v>
          </cell>
          <cell r="J5401" t="str">
            <v>Government Contribution  to Retirement Fund</v>
          </cell>
        </row>
        <row r="5402">
          <cell r="I5402" t="str">
            <v>1005</v>
          </cell>
          <cell r="J5402" t="str">
            <v>Government Contribution  to Retirement Fund</v>
          </cell>
        </row>
        <row r="5403">
          <cell r="I5403" t="str">
            <v>1026</v>
          </cell>
          <cell r="J5403" t="str">
            <v>Acting Allowance</v>
          </cell>
        </row>
        <row r="5404">
          <cell r="I5404" t="str">
            <v>1101</v>
          </cell>
          <cell r="J5404" t="str">
            <v>Wages</v>
          </cell>
        </row>
        <row r="5405">
          <cell r="I5405" t="str">
            <v>1101</v>
          </cell>
          <cell r="J5405" t="str">
            <v>Wages</v>
          </cell>
        </row>
        <row r="5406">
          <cell r="I5406" t="str">
            <v>1101</v>
          </cell>
          <cell r="J5406" t="str">
            <v>Wages</v>
          </cell>
        </row>
        <row r="5407">
          <cell r="I5407" t="str">
            <v>1201</v>
          </cell>
          <cell r="J5407" t="str">
            <v>Domestic Travel</v>
          </cell>
        </row>
        <row r="5408">
          <cell r="I5408" t="str">
            <v>1201</v>
          </cell>
          <cell r="J5408" t="str">
            <v>Domestic Travel</v>
          </cell>
        </row>
        <row r="5409">
          <cell r="I5409" t="str">
            <v>1203</v>
          </cell>
          <cell r="J5409" t="str">
            <v>Telecommunication Charge</v>
          </cell>
        </row>
        <row r="5410">
          <cell r="I5410" t="str">
            <v>1203</v>
          </cell>
          <cell r="J5410" t="str">
            <v>Telecommunication Charge</v>
          </cell>
        </row>
        <row r="5411">
          <cell r="I5411" t="str">
            <v>1203</v>
          </cell>
          <cell r="J5411" t="str">
            <v>Telecommunication Charge</v>
          </cell>
        </row>
        <row r="5412">
          <cell r="I5412" t="str">
            <v>1210</v>
          </cell>
          <cell r="J5412" t="str">
            <v>Email &amp; Internet</v>
          </cell>
        </row>
        <row r="5413">
          <cell r="I5413" t="str">
            <v>1301</v>
          </cell>
          <cell r="J5413" t="str">
            <v>Fuel</v>
          </cell>
        </row>
        <row r="5414">
          <cell r="I5414" t="str">
            <v>1301</v>
          </cell>
          <cell r="J5414" t="str">
            <v>Fuel</v>
          </cell>
        </row>
        <row r="5415">
          <cell r="I5415" t="str">
            <v>1301</v>
          </cell>
          <cell r="J5415" t="str">
            <v>Fuel</v>
          </cell>
        </row>
        <row r="5416">
          <cell r="I5416" t="str">
            <v>1304</v>
          </cell>
          <cell r="J5416" t="str">
            <v>Maintenance of Computer System</v>
          </cell>
        </row>
        <row r="5417">
          <cell r="I5417" t="str">
            <v>1308</v>
          </cell>
          <cell r="J5417" t="str">
            <v>Maintenance of Office Equipment</v>
          </cell>
        </row>
        <row r="5418">
          <cell r="I5418" t="str">
            <v>1309</v>
          </cell>
          <cell r="J5418" t="str">
            <v>Maintenance of Vehicles</v>
          </cell>
        </row>
        <row r="5419">
          <cell r="I5419" t="str">
            <v>1309</v>
          </cell>
          <cell r="J5419" t="str">
            <v>Maintenance of Vehicles</v>
          </cell>
        </row>
        <row r="5420">
          <cell r="I5420" t="str">
            <v>1309</v>
          </cell>
          <cell r="J5420" t="str">
            <v>Maintenance of Vehicles</v>
          </cell>
        </row>
        <row r="5421">
          <cell r="I5421" t="str">
            <v>1402</v>
          </cell>
          <cell r="J5421" t="str">
            <v>Electricity</v>
          </cell>
        </row>
        <row r="5422">
          <cell r="I5422" t="str">
            <v>1402</v>
          </cell>
          <cell r="J5422" t="str">
            <v>Electricity</v>
          </cell>
        </row>
        <row r="5423">
          <cell r="I5423" t="str">
            <v>1402</v>
          </cell>
          <cell r="J5423" t="str">
            <v>Electricity</v>
          </cell>
        </row>
        <row r="5424">
          <cell r="I5424" t="str">
            <v>1405</v>
          </cell>
          <cell r="J5424" t="str">
            <v>Water</v>
          </cell>
        </row>
        <row r="5425">
          <cell r="I5425" t="str">
            <v>1405</v>
          </cell>
          <cell r="J5425" t="str">
            <v>Water</v>
          </cell>
        </row>
        <row r="5426">
          <cell r="I5426" t="str">
            <v>1405</v>
          </cell>
          <cell r="J5426" t="str">
            <v>Water</v>
          </cell>
        </row>
        <row r="5427">
          <cell r="I5427" t="str">
            <v>1406</v>
          </cell>
          <cell r="J5427" t="str">
            <v>Office Supplies</v>
          </cell>
        </row>
        <row r="5428">
          <cell r="I5428" t="str">
            <v>1406</v>
          </cell>
          <cell r="J5428" t="str">
            <v>Office Supplies</v>
          </cell>
        </row>
        <row r="5429">
          <cell r="I5429" t="str">
            <v>1406</v>
          </cell>
          <cell r="J5429" t="str">
            <v>Office Supplies</v>
          </cell>
        </row>
        <row r="5430">
          <cell r="I5430" t="str">
            <v>1413</v>
          </cell>
          <cell r="J5430" t="str">
            <v>Rental</v>
          </cell>
        </row>
        <row r="5431">
          <cell r="I5431" t="str">
            <v>1413</v>
          </cell>
          <cell r="J5431" t="str">
            <v>Rental</v>
          </cell>
        </row>
        <row r="5432">
          <cell r="I5432" t="str">
            <v>1413</v>
          </cell>
          <cell r="J5432" t="str">
            <v>Rental</v>
          </cell>
        </row>
        <row r="5433">
          <cell r="I5433" t="str">
            <v>1101</v>
          </cell>
          <cell r="J5433" t="str">
            <v>Wages</v>
          </cell>
        </row>
        <row r="5434">
          <cell r="I5434" t="str">
            <v>1199</v>
          </cell>
          <cell r="J5434" t="str">
            <v>Contract Labour</v>
          </cell>
        </row>
        <row r="5435">
          <cell r="I5435" t="str">
            <v>1201</v>
          </cell>
          <cell r="J5435" t="str">
            <v>Domestic Travel</v>
          </cell>
        </row>
        <row r="5436">
          <cell r="I5436" t="str">
            <v>1201</v>
          </cell>
          <cell r="J5436" t="str">
            <v>Domestic Travel</v>
          </cell>
        </row>
        <row r="5437">
          <cell r="I5437" t="str">
            <v>1202</v>
          </cell>
          <cell r="J5437" t="str">
            <v>Overseas Travel</v>
          </cell>
        </row>
        <row r="5438">
          <cell r="I5438" t="str">
            <v>1203</v>
          </cell>
          <cell r="J5438" t="str">
            <v>Telecommunication Charge</v>
          </cell>
        </row>
        <row r="5439">
          <cell r="I5439" t="str">
            <v>1210</v>
          </cell>
          <cell r="J5439" t="str">
            <v>Email &amp; Internet</v>
          </cell>
        </row>
        <row r="5440">
          <cell r="I5440" t="str">
            <v>1301</v>
          </cell>
          <cell r="J5440" t="str">
            <v>Fuel</v>
          </cell>
        </row>
        <row r="5441">
          <cell r="I5441" t="str">
            <v>1304</v>
          </cell>
          <cell r="J5441" t="str">
            <v>Maintenance of Computer System</v>
          </cell>
        </row>
        <row r="5442">
          <cell r="I5442" t="str">
            <v>1308</v>
          </cell>
          <cell r="J5442" t="str">
            <v>Maintenance of Office Equipment</v>
          </cell>
        </row>
        <row r="5443">
          <cell r="I5443" t="str">
            <v>1318</v>
          </cell>
          <cell r="J5443" t="str">
            <v>Maintenance of Buildings &amp; Compounds</v>
          </cell>
        </row>
        <row r="5444">
          <cell r="I5444" t="str">
            <v>1406</v>
          </cell>
          <cell r="J5444" t="str">
            <v>Office Supplies</v>
          </cell>
        </row>
        <row r="5445">
          <cell r="I5445" t="str">
            <v>1407</v>
          </cell>
          <cell r="J5445" t="str">
            <v xml:space="preserve">Printing </v>
          </cell>
        </row>
        <row r="5446">
          <cell r="I5446" t="str">
            <v>1413</v>
          </cell>
          <cell r="J5446" t="str">
            <v>Rental</v>
          </cell>
        </row>
        <row r="5447">
          <cell r="I5447" t="str">
            <v>1418</v>
          </cell>
          <cell r="J5447" t="str">
            <v xml:space="preserve">Training &amp; Conferences </v>
          </cell>
        </row>
        <row r="5448">
          <cell r="I5448" t="str">
            <v>2003</v>
          </cell>
          <cell r="J5448" t="str">
            <v>New Office Equipment</v>
          </cell>
        </row>
        <row r="5449">
          <cell r="I5449" t="str">
            <v>1001</v>
          </cell>
          <cell r="J5449" t="str">
            <v>Salaries</v>
          </cell>
        </row>
        <row r="5450">
          <cell r="I5450" t="str">
            <v>1005</v>
          </cell>
          <cell r="J5450" t="str">
            <v>Government Contribution  to Retirement Fund</v>
          </cell>
        </row>
        <row r="5451">
          <cell r="I5451" t="str">
            <v>1026</v>
          </cell>
          <cell r="J5451" t="str">
            <v>Acting Allowance</v>
          </cell>
        </row>
        <row r="5452">
          <cell r="I5452" t="str">
            <v>1101</v>
          </cell>
          <cell r="J5452" t="str">
            <v>Wages</v>
          </cell>
        </row>
        <row r="5453">
          <cell r="I5453" t="str">
            <v>1201</v>
          </cell>
          <cell r="J5453" t="str">
            <v>Domestic Travel</v>
          </cell>
        </row>
        <row r="5454">
          <cell r="I5454" t="str">
            <v>1202</v>
          </cell>
          <cell r="J5454" t="str">
            <v>Overseas Travel</v>
          </cell>
        </row>
        <row r="5455">
          <cell r="I5455" t="str">
            <v>1206</v>
          </cell>
          <cell r="J5455" t="str">
            <v>Advertising &amp; Publicity</v>
          </cell>
        </row>
        <row r="5456">
          <cell r="I5456" t="str">
            <v>1301</v>
          </cell>
          <cell r="J5456" t="str">
            <v>Fuel</v>
          </cell>
        </row>
        <row r="5457">
          <cell r="I5457" t="str">
            <v>1309</v>
          </cell>
          <cell r="J5457" t="str">
            <v>Maintenance of Vehicles</v>
          </cell>
        </row>
        <row r="5458">
          <cell r="I5458" t="str">
            <v>1406</v>
          </cell>
          <cell r="J5458" t="str">
            <v>Office Supplies</v>
          </cell>
        </row>
        <row r="5459">
          <cell r="I5459" t="str">
            <v>1418</v>
          </cell>
          <cell r="J5459" t="str">
            <v xml:space="preserve">Training &amp; Conferences </v>
          </cell>
        </row>
        <row r="5460">
          <cell r="I5460" t="str">
            <v>1515</v>
          </cell>
          <cell r="J5460" t="str">
            <v>Grant for Sport Activities</v>
          </cell>
        </row>
        <row r="5461">
          <cell r="I5461" t="str">
            <v>1515</v>
          </cell>
          <cell r="J5461" t="str">
            <v>Grant for Sport Activities</v>
          </cell>
        </row>
        <row r="5462">
          <cell r="I5462" t="str">
            <v>1515</v>
          </cell>
          <cell r="J5462" t="str">
            <v>Grant for Sport Activities</v>
          </cell>
        </row>
        <row r="5463">
          <cell r="I5463" t="str">
            <v>1515</v>
          </cell>
          <cell r="J5463" t="str">
            <v>Grant for Sport Activities</v>
          </cell>
        </row>
        <row r="5464">
          <cell r="I5464" t="str">
            <v>1515</v>
          </cell>
          <cell r="J5464" t="str">
            <v>Grant for Sport Activities</v>
          </cell>
        </row>
        <row r="5465">
          <cell r="I5465" t="str">
            <v>2001</v>
          </cell>
          <cell r="J5465" t="str">
            <v>Renovations</v>
          </cell>
        </row>
        <row r="5466">
          <cell r="I5466" t="str">
            <v>2004</v>
          </cell>
          <cell r="J5466" t="str">
            <v>New Computers</v>
          </cell>
        </row>
        <row r="5467">
          <cell r="I5467" t="str">
            <v>1418</v>
          </cell>
          <cell r="J5467" t="str">
            <v xml:space="preserve">Training &amp; Conferences </v>
          </cell>
        </row>
        <row r="5468">
          <cell r="I5468" t="str">
            <v>1418</v>
          </cell>
          <cell r="J5468" t="str">
            <v xml:space="preserve">Training &amp; Conferences </v>
          </cell>
        </row>
        <row r="5469">
          <cell r="I5469" t="str">
            <v>1429</v>
          </cell>
          <cell r="J5469" t="str">
            <v>Lecture Fees</v>
          </cell>
        </row>
        <row r="5470">
          <cell r="I5470" t="str">
            <v>1443</v>
          </cell>
          <cell r="J5470" t="str">
            <v>Community Development Programs</v>
          </cell>
        </row>
        <row r="5471">
          <cell r="I5471" t="str">
            <v>1443</v>
          </cell>
          <cell r="J5471" t="str">
            <v>Community Development Programs</v>
          </cell>
        </row>
        <row r="5472">
          <cell r="I5472" t="str">
            <v>1443</v>
          </cell>
          <cell r="J5472" t="str">
            <v>Community Development Programs</v>
          </cell>
        </row>
        <row r="5473">
          <cell r="I5473" t="str">
            <v>1443</v>
          </cell>
          <cell r="J5473" t="str">
            <v>Community Development Programs</v>
          </cell>
        </row>
        <row r="5474">
          <cell r="I5474" t="str">
            <v>1515</v>
          </cell>
          <cell r="J5474" t="str">
            <v>Grant for Sport Activities</v>
          </cell>
        </row>
        <row r="5475">
          <cell r="I5475" t="str">
            <v>1515</v>
          </cell>
          <cell r="J5475" t="str">
            <v>Grant for Sport Activities</v>
          </cell>
        </row>
        <row r="5476">
          <cell r="I5476" t="str">
            <v>1202</v>
          </cell>
          <cell r="J5476" t="str">
            <v>Overseas Travel</v>
          </cell>
        </row>
        <row r="5477">
          <cell r="I5477" t="str">
            <v>1418</v>
          </cell>
          <cell r="J5477" t="str">
            <v xml:space="preserve">Training &amp; Conferences </v>
          </cell>
        </row>
        <row r="5478">
          <cell r="I5478" t="str">
            <v>1480</v>
          </cell>
          <cell r="J5478" t="str">
            <v>Consultants &amp; Technical Assistants Professional Fees</v>
          </cell>
        </row>
        <row r="5479">
          <cell r="I5479" t="str">
            <v>1001</v>
          </cell>
          <cell r="J5479" t="str">
            <v>Salaries</v>
          </cell>
        </row>
        <row r="5480">
          <cell r="I5480" t="str">
            <v>1002</v>
          </cell>
          <cell r="J5480" t="str">
            <v>Overtime</v>
          </cell>
        </row>
        <row r="5481">
          <cell r="I5481" t="str">
            <v>1005</v>
          </cell>
          <cell r="J5481" t="str">
            <v>Government Contribution  to Retirement Fund</v>
          </cell>
        </row>
        <row r="5482">
          <cell r="I5482" t="str">
            <v>1026</v>
          </cell>
          <cell r="J5482" t="str">
            <v>Acting Allowance</v>
          </cell>
        </row>
        <row r="5483">
          <cell r="I5483" t="str">
            <v>1101</v>
          </cell>
          <cell r="J5483" t="str">
            <v>Wages</v>
          </cell>
        </row>
        <row r="5484">
          <cell r="I5484" t="str">
            <v>1201</v>
          </cell>
          <cell r="J5484" t="str">
            <v>Domestic Travel</v>
          </cell>
        </row>
        <row r="5485">
          <cell r="I5485" t="str">
            <v>1202</v>
          </cell>
          <cell r="J5485" t="str">
            <v>Overseas Travel</v>
          </cell>
        </row>
        <row r="5486">
          <cell r="I5486" t="str">
            <v>1206</v>
          </cell>
          <cell r="J5486" t="str">
            <v>Advertising &amp; Publicity</v>
          </cell>
        </row>
        <row r="5487">
          <cell r="I5487" t="str">
            <v>1301</v>
          </cell>
          <cell r="J5487" t="str">
            <v>Fuel</v>
          </cell>
        </row>
        <row r="5488">
          <cell r="I5488" t="str">
            <v>1304</v>
          </cell>
          <cell r="J5488" t="str">
            <v>Maintenance of Computer System</v>
          </cell>
        </row>
        <row r="5489">
          <cell r="I5489" t="str">
            <v>1308</v>
          </cell>
          <cell r="J5489" t="str">
            <v>Maintenance of Office Equipment</v>
          </cell>
        </row>
        <row r="5490">
          <cell r="I5490" t="str">
            <v>1406</v>
          </cell>
          <cell r="J5490" t="str">
            <v>Office Supplies</v>
          </cell>
        </row>
        <row r="5491">
          <cell r="I5491" t="str">
            <v>1407</v>
          </cell>
          <cell r="J5491" t="str">
            <v xml:space="preserve">Printing </v>
          </cell>
        </row>
        <row r="5492">
          <cell r="I5492" t="str">
            <v>1418</v>
          </cell>
          <cell r="J5492" t="str">
            <v xml:space="preserve">Training &amp; Conferences </v>
          </cell>
        </row>
        <row r="5493">
          <cell r="I5493" t="str">
            <v>1480</v>
          </cell>
          <cell r="J5493" t="str">
            <v>Consultants &amp; Technical Assistants Professional Fees</v>
          </cell>
        </row>
        <row r="5494">
          <cell r="I5494" t="str">
            <v>1002</v>
          </cell>
          <cell r="J5494" t="str">
            <v>Overtime</v>
          </cell>
        </row>
        <row r="5495">
          <cell r="I5495" t="str">
            <v>1202</v>
          </cell>
          <cell r="J5495" t="str">
            <v>Overseas Travel</v>
          </cell>
        </row>
        <row r="5496">
          <cell r="I5496" t="str">
            <v>1301</v>
          </cell>
          <cell r="J5496" t="str">
            <v>Fuel</v>
          </cell>
        </row>
        <row r="5497">
          <cell r="I5497" t="str">
            <v>1406</v>
          </cell>
          <cell r="J5497" t="str">
            <v>Office Supplies</v>
          </cell>
        </row>
        <row r="5498">
          <cell r="I5498" t="str">
            <v>1491</v>
          </cell>
          <cell r="J5498" t="str">
            <v>National Events</v>
          </cell>
        </row>
        <row r="5499">
          <cell r="I5499" t="str">
            <v>1498</v>
          </cell>
          <cell r="J5499" t="str">
            <v>Development Committee</v>
          </cell>
        </row>
        <row r="5500">
          <cell r="I5500" t="str">
            <v>1498</v>
          </cell>
          <cell r="J5500" t="str">
            <v>Development Committee</v>
          </cell>
        </row>
        <row r="5501">
          <cell r="I5501" t="str">
            <v>1498</v>
          </cell>
          <cell r="J5501" t="str">
            <v>Development Committee</v>
          </cell>
        </row>
        <row r="5502">
          <cell r="I5502" t="str">
            <v>1498</v>
          </cell>
          <cell r="J5502" t="str">
            <v>Development Committee</v>
          </cell>
        </row>
        <row r="5503">
          <cell r="I5503" t="str">
            <v>1498</v>
          </cell>
          <cell r="J5503" t="str">
            <v>Development Committee</v>
          </cell>
        </row>
        <row r="5504">
          <cell r="I5504" t="str">
            <v>1498</v>
          </cell>
          <cell r="J5504" t="str">
            <v>Development Committee</v>
          </cell>
        </row>
        <row r="5505">
          <cell r="I5505" t="str">
            <v>1498</v>
          </cell>
          <cell r="J5505" t="str">
            <v>Development Committee</v>
          </cell>
        </row>
        <row r="5506">
          <cell r="I5506" t="str">
            <v>1498</v>
          </cell>
          <cell r="J5506" t="str">
            <v>Development Committee</v>
          </cell>
        </row>
        <row r="5507">
          <cell r="I5507" t="str">
            <v>1498</v>
          </cell>
          <cell r="J5507" t="str">
            <v>Development Committee</v>
          </cell>
        </row>
        <row r="5508">
          <cell r="I5508" t="str">
            <v>1498</v>
          </cell>
          <cell r="J5508" t="str">
            <v>Development Committee</v>
          </cell>
        </row>
        <row r="5509">
          <cell r="I5509" t="str">
            <v>1001</v>
          </cell>
          <cell r="J5509" t="str">
            <v>Salaries</v>
          </cell>
        </row>
        <row r="5510">
          <cell r="I5510" t="str">
            <v>1002</v>
          </cell>
          <cell r="J5510" t="str">
            <v>Overtime</v>
          </cell>
        </row>
        <row r="5511">
          <cell r="I5511" t="str">
            <v>1005</v>
          </cell>
          <cell r="J5511" t="str">
            <v>Government Contribution  to Retirement Fund</v>
          </cell>
        </row>
        <row r="5512">
          <cell r="I5512" t="str">
            <v>1026</v>
          </cell>
          <cell r="J5512" t="str">
            <v>Acting Allowance</v>
          </cell>
        </row>
        <row r="5513">
          <cell r="I5513" t="str">
            <v>1101</v>
          </cell>
          <cell r="J5513" t="str">
            <v>Wages</v>
          </cell>
        </row>
        <row r="5514">
          <cell r="I5514" t="str">
            <v>1201</v>
          </cell>
          <cell r="J5514" t="str">
            <v>Domestic Travel</v>
          </cell>
        </row>
        <row r="5515">
          <cell r="I5515" t="str">
            <v>1202</v>
          </cell>
          <cell r="J5515" t="str">
            <v>Overseas Travel</v>
          </cell>
        </row>
        <row r="5516">
          <cell r="I5516" t="str">
            <v>1206</v>
          </cell>
          <cell r="J5516" t="str">
            <v>Advertising &amp; Publicity</v>
          </cell>
        </row>
        <row r="5517">
          <cell r="I5517" t="str">
            <v>1309</v>
          </cell>
          <cell r="J5517" t="str">
            <v>Maintenance of Vehicles</v>
          </cell>
        </row>
        <row r="5518">
          <cell r="I5518" t="str">
            <v>1501</v>
          </cell>
          <cell r="J5518" t="str">
            <v>Subsidies</v>
          </cell>
        </row>
        <row r="5519">
          <cell r="I5519" t="str">
            <v>1502</v>
          </cell>
          <cell r="J5519" t="str">
            <v>Grants to Communities</v>
          </cell>
        </row>
        <row r="5520">
          <cell r="I5520" t="str">
            <v>1005</v>
          </cell>
          <cell r="J5520" t="str">
            <v>Government Contribution  to Retirement Fund</v>
          </cell>
        </row>
        <row r="5521">
          <cell r="I5521" t="str">
            <v>1005</v>
          </cell>
          <cell r="J5521" t="str">
            <v>Government Contribution  to Retirement Fund</v>
          </cell>
        </row>
        <row r="5522">
          <cell r="I5522" t="str">
            <v>1005</v>
          </cell>
          <cell r="J5522" t="str">
            <v>Government Contribution  to Retirement Fund</v>
          </cell>
        </row>
        <row r="5523">
          <cell r="I5523" t="str">
            <v>1005</v>
          </cell>
          <cell r="J5523" t="str">
            <v>Government Contribution  to Retirement Fund</v>
          </cell>
        </row>
        <row r="5524">
          <cell r="I5524" t="str">
            <v>1005</v>
          </cell>
          <cell r="J5524" t="str">
            <v>Government Contribution  to Retirement Fund</v>
          </cell>
        </row>
        <row r="5525">
          <cell r="I5525" t="str">
            <v>1005</v>
          </cell>
          <cell r="J5525" t="str">
            <v>Government Contribution  to Retirement Fund</v>
          </cell>
        </row>
        <row r="5526">
          <cell r="I5526" t="str">
            <v>1015</v>
          </cell>
          <cell r="J5526" t="str">
            <v>District and Town Officers Salaries</v>
          </cell>
        </row>
        <row r="5527">
          <cell r="I5527" t="str">
            <v>1015</v>
          </cell>
          <cell r="J5527" t="str">
            <v>District and Town Officers Salaries</v>
          </cell>
        </row>
        <row r="5528">
          <cell r="I5528" t="str">
            <v>1015</v>
          </cell>
          <cell r="J5528" t="str">
            <v>District and Town Officers Salaries</v>
          </cell>
        </row>
        <row r="5529">
          <cell r="I5529" t="str">
            <v>1015</v>
          </cell>
          <cell r="J5529" t="str">
            <v>District and Town Officers Salaries</v>
          </cell>
        </row>
        <row r="5530">
          <cell r="I5530" t="str">
            <v>1015</v>
          </cell>
          <cell r="J5530" t="str">
            <v>District and Town Officers Salaries</v>
          </cell>
        </row>
        <row r="5531">
          <cell r="I5531" t="str">
            <v>1015</v>
          </cell>
          <cell r="J5531" t="str">
            <v>District and Town Officers Salaries</v>
          </cell>
        </row>
        <row r="5532">
          <cell r="I5532" t="str">
            <v>1301</v>
          </cell>
          <cell r="J5532" t="str">
            <v>Fuel</v>
          </cell>
        </row>
        <row r="5533">
          <cell r="I5533" t="str">
            <v>1302</v>
          </cell>
          <cell r="J5533" t="str">
            <v>Freight</v>
          </cell>
        </row>
        <row r="5534">
          <cell r="I5534" t="str">
            <v>1308</v>
          </cell>
          <cell r="J5534" t="str">
            <v>Maintenance of Office Equipment</v>
          </cell>
        </row>
        <row r="5535">
          <cell r="I5535" t="str">
            <v>1318</v>
          </cell>
          <cell r="J5535" t="str">
            <v>Maintenance of Buildings &amp; Compounds</v>
          </cell>
        </row>
        <row r="5536">
          <cell r="I5536" t="str">
            <v>1406</v>
          </cell>
          <cell r="J5536" t="str">
            <v>Office Supplies</v>
          </cell>
        </row>
        <row r="5537">
          <cell r="I5537" t="str">
            <v>1407</v>
          </cell>
          <cell r="J5537" t="str">
            <v xml:space="preserve">Printing </v>
          </cell>
        </row>
        <row r="5538">
          <cell r="I5538" t="str">
            <v>1413</v>
          </cell>
          <cell r="J5538" t="str">
            <v>Rental</v>
          </cell>
        </row>
        <row r="5539">
          <cell r="I5539" t="str">
            <v>1418</v>
          </cell>
          <cell r="J5539" t="str">
            <v xml:space="preserve">Training &amp; Conferences </v>
          </cell>
        </row>
        <row r="5540">
          <cell r="I5540" t="str">
            <v>1418</v>
          </cell>
          <cell r="J5540" t="str">
            <v xml:space="preserve">Training &amp; Conferences </v>
          </cell>
        </row>
        <row r="5541">
          <cell r="I5541" t="str">
            <v>1422</v>
          </cell>
          <cell r="J5541" t="str">
            <v>Hospitality</v>
          </cell>
        </row>
        <row r="5542">
          <cell r="I5542" t="str">
            <v>1443</v>
          </cell>
          <cell r="J5542" t="str">
            <v>Community Development Programs</v>
          </cell>
        </row>
        <row r="5543">
          <cell r="I5543" t="str">
            <v>1443</v>
          </cell>
          <cell r="J5543" t="str">
            <v>Community Development Programs</v>
          </cell>
        </row>
        <row r="5544">
          <cell r="I5544" t="str">
            <v>1471</v>
          </cell>
          <cell r="J5544" t="str">
            <v>Meeting Fees</v>
          </cell>
        </row>
        <row r="5545">
          <cell r="I5545" t="str">
            <v>1476</v>
          </cell>
          <cell r="J5545" t="str">
            <v>Specialised Printing</v>
          </cell>
        </row>
        <row r="5546">
          <cell r="I5546" t="str">
            <v>1480</v>
          </cell>
          <cell r="J5546" t="str">
            <v>Consultants &amp; Technical Assistants Professional Fees</v>
          </cell>
        </row>
        <row r="5547">
          <cell r="I5547" t="str">
            <v>1517</v>
          </cell>
          <cell r="J5547" t="str">
            <v>Grant to Charitable Organisations</v>
          </cell>
        </row>
        <row r="5548">
          <cell r="I5548" t="str">
            <v>2004</v>
          </cell>
          <cell r="J5548" t="str">
            <v>New Computers</v>
          </cell>
        </row>
        <row r="5549">
          <cell r="I5549" t="str">
            <v>1476</v>
          </cell>
          <cell r="J5549" t="str">
            <v>Specialised Printing</v>
          </cell>
        </row>
        <row r="5550">
          <cell r="I5550" t="str">
            <v>1001</v>
          </cell>
          <cell r="J5550" t="str">
            <v>Salaries</v>
          </cell>
        </row>
        <row r="5551">
          <cell r="I5551" t="str">
            <v>1005</v>
          </cell>
          <cell r="J5551" t="str">
            <v>Government Contribution  to Retirement Fund</v>
          </cell>
        </row>
        <row r="5552">
          <cell r="I5552" t="str">
            <v>1026</v>
          </cell>
          <cell r="J5552" t="str">
            <v>Acting Allowance</v>
          </cell>
        </row>
        <row r="5553">
          <cell r="I5553" t="str">
            <v>1101</v>
          </cell>
          <cell r="J5553" t="str">
            <v>Wages</v>
          </cell>
        </row>
        <row r="5554">
          <cell r="I5554" t="str">
            <v>1201</v>
          </cell>
          <cell r="J5554" t="str">
            <v>Domestic Travel</v>
          </cell>
        </row>
        <row r="5555">
          <cell r="I5555" t="str">
            <v>1202</v>
          </cell>
          <cell r="J5555" t="str">
            <v>Overseas Travel</v>
          </cell>
        </row>
        <row r="5556">
          <cell r="I5556" t="str">
            <v>1203</v>
          </cell>
          <cell r="J5556" t="str">
            <v>Telecommunication Charge</v>
          </cell>
        </row>
        <row r="5557">
          <cell r="I5557" t="str">
            <v>1206</v>
          </cell>
          <cell r="J5557" t="str">
            <v>Advertising &amp; Publicity</v>
          </cell>
        </row>
        <row r="5558">
          <cell r="I5558" t="str">
            <v>1210</v>
          </cell>
          <cell r="J5558" t="str">
            <v>Email &amp; Internet</v>
          </cell>
        </row>
        <row r="5559">
          <cell r="I5559" t="str">
            <v>1301</v>
          </cell>
          <cell r="J5559" t="str">
            <v>Fuel</v>
          </cell>
        </row>
        <row r="5560">
          <cell r="I5560" t="str">
            <v>1308</v>
          </cell>
          <cell r="J5560" t="str">
            <v>Maintenance of Office Equipment</v>
          </cell>
        </row>
        <row r="5561">
          <cell r="I5561" t="str">
            <v>1309</v>
          </cell>
          <cell r="J5561" t="str">
            <v>Maintenance of Vehicles</v>
          </cell>
        </row>
        <row r="5562">
          <cell r="I5562" t="str">
            <v>1318</v>
          </cell>
          <cell r="J5562" t="str">
            <v>Maintenance of Buildings &amp; Compounds</v>
          </cell>
        </row>
        <row r="5563">
          <cell r="I5563" t="str">
            <v>1402</v>
          </cell>
          <cell r="J5563" t="str">
            <v>Electricity</v>
          </cell>
        </row>
        <row r="5564">
          <cell r="I5564" t="str">
            <v>1405</v>
          </cell>
          <cell r="J5564" t="str">
            <v>Water</v>
          </cell>
        </row>
        <row r="5565">
          <cell r="I5565" t="str">
            <v>1406</v>
          </cell>
          <cell r="J5565" t="str">
            <v>Office Supplies</v>
          </cell>
        </row>
        <row r="5566">
          <cell r="I5566" t="str">
            <v>1407</v>
          </cell>
          <cell r="J5566" t="str">
            <v xml:space="preserve">Printing </v>
          </cell>
        </row>
        <row r="5567">
          <cell r="I5567" t="str">
            <v>1413</v>
          </cell>
          <cell r="J5567" t="str">
            <v>Rental</v>
          </cell>
        </row>
        <row r="5568">
          <cell r="I5568" t="str">
            <v>1418</v>
          </cell>
          <cell r="J5568" t="str">
            <v xml:space="preserve">Training &amp; Conferences </v>
          </cell>
        </row>
        <row r="5569">
          <cell r="I5569" t="str">
            <v>1418</v>
          </cell>
          <cell r="J5569" t="str">
            <v xml:space="preserve">Training &amp; Conferences </v>
          </cell>
        </row>
        <row r="5570">
          <cell r="I5570" t="str">
            <v>1418</v>
          </cell>
          <cell r="J5570" t="str">
            <v xml:space="preserve">Training &amp; Conferences </v>
          </cell>
        </row>
        <row r="5571">
          <cell r="I5571" t="str">
            <v>1418</v>
          </cell>
          <cell r="J5571" t="str">
            <v xml:space="preserve">Training &amp; Conferences </v>
          </cell>
        </row>
        <row r="5572">
          <cell r="I5572" t="str">
            <v>1418</v>
          </cell>
          <cell r="J5572" t="str">
            <v xml:space="preserve">Training &amp; Conferences </v>
          </cell>
        </row>
        <row r="5573">
          <cell r="I5573" t="str">
            <v>1422</v>
          </cell>
          <cell r="J5573" t="str">
            <v>Hospitality</v>
          </cell>
        </row>
        <row r="5574">
          <cell r="I5574" t="str">
            <v>1471</v>
          </cell>
          <cell r="J5574" t="str">
            <v>Meeting Fees</v>
          </cell>
        </row>
        <row r="5575">
          <cell r="I5575" t="str">
            <v>1516</v>
          </cell>
          <cell r="J5575" t="str">
            <v>Grant</v>
          </cell>
        </row>
        <row r="5576">
          <cell r="I5576" t="str">
            <v>2003</v>
          </cell>
          <cell r="J5576" t="str">
            <v>New Office Equipment</v>
          </cell>
        </row>
        <row r="5577">
          <cell r="I5577" t="str">
            <v>2004</v>
          </cell>
          <cell r="J5577" t="str">
            <v>New Computers</v>
          </cell>
        </row>
        <row r="5578">
          <cell r="I5578" t="str">
            <v>1001</v>
          </cell>
          <cell r="J5578" t="str">
            <v>Salaries</v>
          </cell>
        </row>
        <row r="5579">
          <cell r="I5579" t="str">
            <v>1002</v>
          </cell>
          <cell r="J5579" t="str">
            <v>Overtime</v>
          </cell>
        </row>
        <row r="5580">
          <cell r="I5580" t="str">
            <v>1005</v>
          </cell>
          <cell r="J5580" t="str">
            <v>Government Contribution  to Retirement Fund</v>
          </cell>
        </row>
        <row r="5581">
          <cell r="I5581" t="str">
            <v>1101</v>
          </cell>
          <cell r="J5581" t="str">
            <v>Wages</v>
          </cell>
        </row>
        <row r="5582">
          <cell r="I5582" t="str">
            <v>1199</v>
          </cell>
          <cell r="J5582" t="str">
            <v>Contract Labour</v>
          </cell>
        </row>
        <row r="5583">
          <cell r="I5583" t="str">
            <v>1201</v>
          </cell>
          <cell r="J5583" t="str">
            <v>Domestic Travel</v>
          </cell>
        </row>
        <row r="5584">
          <cell r="I5584" t="str">
            <v>1202</v>
          </cell>
          <cell r="J5584" t="str">
            <v>Overseas Travel</v>
          </cell>
        </row>
        <row r="5585">
          <cell r="I5585" t="str">
            <v>1203</v>
          </cell>
          <cell r="J5585" t="str">
            <v>Telecommunication Charge</v>
          </cell>
        </row>
        <row r="5586">
          <cell r="I5586" t="str">
            <v>1205</v>
          </cell>
          <cell r="J5586" t="str">
            <v>Broadcasting</v>
          </cell>
        </row>
        <row r="5587">
          <cell r="I5587" t="str">
            <v>1206</v>
          </cell>
          <cell r="J5587" t="str">
            <v>Advertising &amp; Publicity</v>
          </cell>
        </row>
        <row r="5588">
          <cell r="I5588" t="str">
            <v>1210</v>
          </cell>
          <cell r="J5588" t="str">
            <v>Email &amp; Internet</v>
          </cell>
        </row>
        <row r="5589">
          <cell r="I5589" t="str">
            <v>1301</v>
          </cell>
          <cell r="J5589" t="str">
            <v>Fuel</v>
          </cell>
        </row>
        <row r="5590">
          <cell r="I5590" t="str">
            <v>1304</v>
          </cell>
          <cell r="J5590" t="str">
            <v>Maintenance of Computer System</v>
          </cell>
        </row>
        <row r="5591">
          <cell r="I5591" t="str">
            <v>1308</v>
          </cell>
          <cell r="J5591" t="str">
            <v>Maintenance of Office Equipment</v>
          </cell>
        </row>
        <row r="5592">
          <cell r="I5592" t="str">
            <v>1309</v>
          </cell>
          <cell r="J5592" t="str">
            <v>Maintenance of Vehicles</v>
          </cell>
        </row>
        <row r="5593">
          <cell r="I5593" t="str">
            <v>1318</v>
          </cell>
          <cell r="J5593" t="str">
            <v>Maintenance of Buildings &amp; Compounds</v>
          </cell>
        </row>
        <row r="5594">
          <cell r="I5594" t="str">
            <v>1402</v>
          </cell>
          <cell r="J5594" t="str">
            <v>Electricity</v>
          </cell>
        </row>
        <row r="5595">
          <cell r="I5595" t="str">
            <v>1406</v>
          </cell>
          <cell r="J5595" t="str">
            <v>Office Supplies</v>
          </cell>
        </row>
        <row r="5596">
          <cell r="I5596" t="str">
            <v>1407</v>
          </cell>
          <cell r="J5596" t="str">
            <v xml:space="preserve">Printing </v>
          </cell>
        </row>
        <row r="5597">
          <cell r="I5597" t="str">
            <v>1413</v>
          </cell>
          <cell r="J5597" t="str">
            <v>Rental</v>
          </cell>
        </row>
        <row r="5598">
          <cell r="I5598" t="str">
            <v>1418</v>
          </cell>
          <cell r="J5598" t="str">
            <v xml:space="preserve">Training &amp; Conferences </v>
          </cell>
        </row>
        <row r="5599">
          <cell r="I5599" t="str">
            <v>1418</v>
          </cell>
          <cell r="J5599" t="str">
            <v xml:space="preserve">Training &amp; Conferences </v>
          </cell>
        </row>
        <row r="5600">
          <cell r="I5600" t="str">
            <v>1418</v>
          </cell>
          <cell r="J5600" t="str">
            <v xml:space="preserve">Training &amp; Conferences </v>
          </cell>
        </row>
        <row r="5601">
          <cell r="I5601" t="str">
            <v>1418</v>
          </cell>
          <cell r="J5601" t="str">
            <v xml:space="preserve">Training &amp; Conferences </v>
          </cell>
        </row>
        <row r="5602">
          <cell r="I5602" t="str">
            <v>1422</v>
          </cell>
          <cell r="J5602" t="str">
            <v>Hospitality</v>
          </cell>
        </row>
        <row r="5603">
          <cell r="I5603" t="str">
            <v>2003</v>
          </cell>
          <cell r="J5603" t="str">
            <v>New Office Equipment</v>
          </cell>
        </row>
        <row r="5604">
          <cell r="I5604" t="str">
            <v>2004</v>
          </cell>
          <cell r="J5604" t="str">
            <v>New Computers</v>
          </cell>
        </row>
        <row r="5605">
          <cell r="I5605" t="str">
            <v>1001</v>
          </cell>
          <cell r="J5605" t="str">
            <v>Salaries</v>
          </cell>
        </row>
        <row r="5606">
          <cell r="I5606" t="str">
            <v>1002</v>
          </cell>
          <cell r="J5606" t="str">
            <v>Overtime</v>
          </cell>
        </row>
        <row r="5607">
          <cell r="I5607" t="str">
            <v>1005</v>
          </cell>
          <cell r="J5607" t="str">
            <v>Government Contribution  to Retirement Fund</v>
          </cell>
        </row>
        <row r="5608">
          <cell r="I5608" t="str">
            <v>1101</v>
          </cell>
          <cell r="J5608" t="str">
            <v>Wages</v>
          </cell>
        </row>
        <row r="5609">
          <cell r="I5609" t="str">
            <v>1201</v>
          </cell>
          <cell r="J5609" t="str">
            <v>Domestic Travel</v>
          </cell>
        </row>
        <row r="5610">
          <cell r="I5610" t="str">
            <v>1202</v>
          </cell>
          <cell r="J5610" t="str">
            <v>Overseas Travel</v>
          </cell>
        </row>
        <row r="5611">
          <cell r="I5611" t="str">
            <v>1206</v>
          </cell>
          <cell r="J5611" t="str">
            <v>Advertising &amp; Publicity</v>
          </cell>
        </row>
        <row r="5612">
          <cell r="I5612" t="str">
            <v>1301</v>
          </cell>
          <cell r="J5612" t="str">
            <v>Fuel</v>
          </cell>
        </row>
        <row r="5613">
          <cell r="I5613" t="str">
            <v>1301</v>
          </cell>
          <cell r="J5613" t="str">
            <v>Fuel</v>
          </cell>
        </row>
        <row r="5614">
          <cell r="I5614" t="str">
            <v>1335</v>
          </cell>
          <cell r="J5614" t="str">
            <v>Survey (Delete)</v>
          </cell>
        </row>
        <row r="5615">
          <cell r="I5615" t="str">
            <v>1339</v>
          </cell>
          <cell r="J5615" t="str">
            <v>Cultural &amp; Youth Services (Delete)</v>
          </cell>
        </row>
        <row r="5616">
          <cell r="I5616" t="str">
            <v>1339</v>
          </cell>
          <cell r="J5616" t="str">
            <v>Cultural &amp; Youth Services (Delete)</v>
          </cell>
        </row>
        <row r="5617">
          <cell r="I5617" t="str">
            <v>1339</v>
          </cell>
          <cell r="J5617" t="str">
            <v>Cultural &amp; Youth Services (Delete)</v>
          </cell>
        </row>
        <row r="5618">
          <cell r="I5618" t="str">
            <v>1339</v>
          </cell>
          <cell r="J5618" t="str">
            <v>Cultural &amp; Youth Services (Delete)</v>
          </cell>
        </row>
        <row r="5619">
          <cell r="I5619" t="str">
            <v>1406</v>
          </cell>
          <cell r="J5619" t="str">
            <v>Office Supplies</v>
          </cell>
        </row>
        <row r="5620">
          <cell r="I5620" t="str">
            <v>1418</v>
          </cell>
          <cell r="J5620" t="str">
            <v xml:space="preserve">Training &amp; Conferences </v>
          </cell>
        </row>
        <row r="5621">
          <cell r="I5621" t="str">
            <v>1418</v>
          </cell>
          <cell r="J5621" t="str">
            <v xml:space="preserve">Training &amp; Conferences </v>
          </cell>
        </row>
        <row r="5622">
          <cell r="I5622" t="str">
            <v>1422</v>
          </cell>
          <cell r="J5622" t="str">
            <v>Hospitality</v>
          </cell>
        </row>
        <row r="5623">
          <cell r="I5623" t="str">
            <v>1422</v>
          </cell>
          <cell r="J5623" t="str">
            <v>Hospitality</v>
          </cell>
        </row>
        <row r="5624">
          <cell r="I5624" t="str">
            <v>1443</v>
          </cell>
          <cell r="J5624" t="str">
            <v>Community Development Programs</v>
          </cell>
        </row>
        <row r="5625">
          <cell r="I5625" t="str">
            <v>1443</v>
          </cell>
          <cell r="J5625" t="str">
            <v>Community Development Programs</v>
          </cell>
        </row>
        <row r="5626">
          <cell r="I5626" t="str">
            <v>1443</v>
          </cell>
          <cell r="J5626" t="str">
            <v>Community Development Programs</v>
          </cell>
        </row>
        <row r="5627">
          <cell r="I5627" t="str">
            <v>1443</v>
          </cell>
          <cell r="J5627" t="str">
            <v>Community Development Programs</v>
          </cell>
        </row>
        <row r="5628">
          <cell r="I5628" t="str">
            <v>1502</v>
          </cell>
          <cell r="J5628" t="str">
            <v>Grants to Communities</v>
          </cell>
        </row>
        <row r="5629">
          <cell r="I5629" t="str">
            <v>1502</v>
          </cell>
          <cell r="J5629" t="str">
            <v>Grants to Communities</v>
          </cell>
        </row>
        <row r="5630">
          <cell r="I5630" t="str">
            <v>1516</v>
          </cell>
          <cell r="J5630" t="str">
            <v>Grant</v>
          </cell>
        </row>
        <row r="5631">
          <cell r="I5631" t="str">
            <v>1516</v>
          </cell>
          <cell r="J5631" t="str">
            <v>Grant</v>
          </cell>
        </row>
        <row r="5632">
          <cell r="I5632" t="str">
            <v>1516</v>
          </cell>
          <cell r="J5632" t="str">
            <v>Grant</v>
          </cell>
        </row>
        <row r="5633">
          <cell r="I5633" t="str">
            <v>1516</v>
          </cell>
          <cell r="J5633" t="str">
            <v>Grant</v>
          </cell>
        </row>
        <row r="5634">
          <cell r="I5634" t="str">
            <v>2003</v>
          </cell>
          <cell r="J5634" t="str">
            <v>New Office Equipment</v>
          </cell>
        </row>
        <row r="5635">
          <cell r="I5635" t="str">
            <v>1459</v>
          </cell>
          <cell r="J5635" t="str">
            <v>Agricultural Supplies</v>
          </cell>
        </row>
        <row r="5636">
          <cell r="I5636" t="str">
            <v>1459</v>
          </cell>
          <cell r="J5636" t="str">
            <v>Agricultural Supplies</v>
          </cell>
        </row>
        <row r="5637">
          <cell r="I5637" t="str">
            <v>1459</v>
          </cell>
          <cell r="J5637" t="str">
            <v>Agricultural Supplies</v>
          </cell>
        </row>
        <row r="5638">
          <cell r="I5638" t="str">
            <v>1459</v>
          </cell>
          <cell r="J5638" t="str">
            <v>Agricultural Supplies</v>
          </cell>
        </row>
        <row r="5639">
          <cell r="I5639" t="str">
            <v>1001</v>
          </cell>
          <cell r="J5639" t="str">
            <v>Salaries</v>
          </cell>
        </row>
        <row r="5640">
          <cell r="I5640" t="str">
            <v>1002</v>
          </cell>
          <cell r="J5640" t="str">
            <v>Overtime</v>
          </cell>
        </row>
        <row r="5641">
          <cell r="I5641" t="str">
            <v>1005</v>
          </cell>
          <cell r="J5641" t="str">
            <v>Government Contribution  to Retirement Fund</v>
          </cell>
        </row>
        <row r="5642">
          <cell r="I5642" t="str">
            <v>1030</v>
          </cell>
          <cell r="J5642" t="str">
            <v>CEO/Minister Benefits</v>
          </cell>
        </row>
        <row r="5643">
          <cell r="I5643" t="str">
            <v>1201</v>
          </cell>
          <cell r="J5643" t="str">
            <v>Domestic Travel</v>
          </cell>
        </row>
        <row r="5644">
          <cell r="I5644" t="str">
            <v>1202</v>
          </cell>
          <cell r="J5644" t="str">
            <v>Overseas Travel</v>
          </cell>
        </row>
        <row r="5645">
          <cell r="I5645" t="str">
            <v>1203</v>
          </cell>
          <cell r="J5645" t="str">
            <v>Telecommunication Charge</v>
          </cell>
        </row>
        <row r="5646">
          <cell r="I5646" t="str">
            <v>1301</v>
          </cell>
          <cell r="J5646" t="str">
            <v>Fuel</v>
          </cell>
        </row>
        <row r="5647">
          <cell r="I5647" t="str">
            <v>1309</v>
          </cell>
          <cell r="J5647" t="str">
            <v>Maintenance of Vehicles</v>
          </cell>
        </row>
        <row r="5648">
          <cell r="I5648" t="str">
            <v>1406</v>
          </cell>
          <cell r="J5648" t="str">
            <v>Office Supplies</v>
          </cell>
        </row>
        <row r="5649">
          <cell r="I5649" t="str">
            <v>1407</v>
          </cell>
          <cell r="J5649" t="str">
            <v xml:space="preserve">Printing </v>
          </cell>
        </row>
        <row r="5650">
          <cell r="I5650" t="str">
            <v>1422</v>
          </cell>
          <cell r="J5650" t="str">
            <v>Hospitality</v>
          </cell>
        </row>
        <row r="5651">
          <cell r="I5651" t="str">
            <v>1428</v>
          </cell>
          <cell r="J5651" t="str">
            <v>Entertainment Fees</v>
          </cell>
        </row>
        <row r="5652">
          <cell r="I5652" t="str">
            <v>1435</v>
          </cell>
          <cell r="J5652" t="str">
            <v>Licences</v>
          </cell>
        </row>
        <row r="5653">
          <cell r="I5653" t="str">
            <v>2003</v>
          </cell>
          <cell r="J5653" t="str">
            <v>New Office Equipment</v>
          </cell>
        </row>
        <row r="5654">
          <cell r="I5654" t="str">
            <v>2004</v>
          </cell>
          <cell r="J5654" t="str">
            <v>New Computers</v>
          </cell>
        </row>
        <row r="5655">
          <cell r="I5655" t="str">
            <v>1480</v>
          </cell>
          <cell r="J5655" t="str">
            <v>Consultants &amp; Technical Assistants Professional Fees</v>
          </cell>
        </row>
        <row r="5656">
          <cell r="I5656" t="str">
            <v>1001</v>
          </cell>
          <cell r="J5656" t="str">
            <v>Salaries</v>
          </cell>
        </row>
        <row r="5657">
          <cell r="I5657" t="str">
            <v>1003</v>
          </cell>
          <cell r="J5657" t="str">
            <v>Other Allowances</v>
          </cell>
        </row>
        <row r="5658">
          <cell r="I5658" t="str">
            <v>1005</v>
          </cell>
          <cell r="J5658" t="str">
            <v>Government Contribution  to Retirement Fund</v>
          </cell>
        </row>
        <row r="5659">
          <cell r="I5659" t="str">
            <v>1026</v>
          </cell>
          <cell r="J5659" t="str">
            <v>Acting Allowance</v>
          </cell>
        </row>
        <row r="5660">
          <cell r="I5660" t="str">
            <v>1030</v>
          </cell>
          <cell r="J5660" t="str">
            <v>CEO/Minister Benefits</v>
          </cell>
        </row>
        <row r="5661">
          <cell r="I5661" t="str">
            <v>1101</v>
          </cell>
          <cell r="J5661" t="str">
            <v>Wages</v>
          </cell>
        </row>
        <row r="5662">
          <cell r="I5662" t="str">
            <v>1201</v>
          </cell>
          <cell r="J5662" t="str">
            <v>Domestic Travel</v>
          </cell>
        </row>
        <row r="5663">
          <cell r="I5663" t="str">
            <v>1201</v>
          </cell>
          <cell r="J5663" t="str">
            <v>Domestic Travel</v>
          </cell>
        </row>
        <row r="5664">
          <cell r="I5664" t="str">
            <v>1202</v>
          </cell>
          <cell r="J5664" t="str">
            <v>Overseas Travel</v>
          </cell>
        </row>
        <row r="5665">
          <cell r="I5665" t="str">
            <v>1203</v>
          </cell>
          <cell r="J5665" t="str">
            <v>Telecommunication Charge</v>
          </cell>
        </row>
        <row r="5666">
          <cell r="I5666" t="str">
            <v>1203</v>
          </cell>
          <cell r="J5666" t="str">
            <v>Telecommunication Charge</v>
          </cell>
        </row>
        <row r="5667">
          <cell r="I5667" t="str">
            <v>1210</v>
          </cell>
          <cell r="J5667" t="str">
            <v>Email &amp; Internet</v>
          </cell>
        </row>
        <row r="5668">
          <cell r="I5668" t="str">
            <v>1301</v>
          </cell>
          <cell r="J5668" t="str">
            <v>Fuel</v>
          </cell>
        </row>
        <row r="5669">
          <cell r="I5669" t="str">
            <v>1301</v>
          </cell>
          <cell r="J5669" t="str">
            <v>Fuel</v>
          </cell>
        </row>
        <row r="5670">
          <cell r="I5670" t="str">
            <v>1309</v>
          </cell>
          <cell r="J5670" t="str">
            <v>Maintenance of Vehicles</v>
          </cell>
        </row>
        <row r="5671">
          <cell r="I5671" t="str">
            <v>1309</v>
          </cell>
          <cell r="J5671" t="str">
            <v>Maintenance of Vehicles</v>
          </cell>
        </row>
        <row r="5672">
          <cell r="I5672" t="str">
            <v>1402</v>
          </cell>
          <cell r="J5672" t="str">
            <v>Electricity</v>
          </cell>
        </row>
        <row r="5673">
          <cell r="I5673" t="str">
            <v>1406</v>
          </cell>
          <cell r="J5673" t="str">
            <v>Office Supplies</v>
          </cell>
        </row>
        <row r="5674">
          <cell r="I5674" t="str">
            <v>1406</v>
          </cell>
          <cell r="J5674" t="str">
            <v>Office Supplies</v>
          </cell>
        </row>
        <row r="5675">
          <cell r="I5675" t="str">
            <v>1407</v>
          </cell>
          <cell r="J5675" t="str">
            <v xml:space="preserve">Printing </v>
          </cell>
        </row>
        <row r="5676">
          <cell r="I5676" t="str">
            <v>1422</v>
          </cell>
          <cell r="J5676" t="str">
            <v>Hospitality</v>
          </cell>
        </row>
        <row r="5677">
          <cell r="I5677" t="str">
            <v>1435</v>
          </cell>
          <cell r="J5677" t="str">
            <v>Licences</v>
          </cell>
        </row>
        <row r="5678">
          <cell r="I5678" t="str">
            <v>1001</v>
          </cell>
          <cell r="J5678" t="str">
            <v>Salaries</v>
          </cell>
        </row>
        <row r="5679">
          <cell r="I5679" t="str">
            <v>1001</v>
          </cell>
          <cell r="J5679" t="str">
            <v>Salaries</v>
          </cell>
        </row>
        <row r="5680">
          <cell r="I5680" t="str">
            <v>1001</v>
          </cell>
          <cell r="J5680" t="str">
            <v>Salaries</v>
          </cell>
        </row>
        <row r="5681">
          <cell r="I5681" t="str">
            <v>1001</v>
          </cell>
          <cell r="J5681" t="str">
            <v>Salaries</v>
          </cell>
        </row>
        <row r="5682">
          <cell r="I5682" t="str">
            <v>1002</v>
          </cell>
          <cell r="J5682" t="str">
            <v>Overtime</v>
          </cell>
        </row>
        <row r="5683">
          <cell r="I5683" t="str">
            <v>1005</v>
          </cell>
          <cell r="J5683" t="str">
            <v>Government Contribution  to Retirement Fund</v>
          </cell>
        </row>
        <row r="5684">
          <cell r="I5684" t="str">
            <v>1005</v>
          </cell>
          <cell r="J5684" t="str">
            <v>Government Contribution  to Retirement Fund</v>
          </cell>
        </row>
        <row r="5685">
          <cell r="I5685" t="str">
            <v>1005</v>
          </cell>
          <cell r="J5685" t="str">
            <v>Government Contribution  to Retirement Fund</v>
          </cell>
        </row>
        <row r="5686">
          <cell r="I5686" t="str">
            <v>1005</v>
          </cell>
          <cell r="J5686" t="str">
            <v>Government Contribution  to Retirement Fund</v>
          </cell>
        </row>
        <row r="5687">
          <cell r="I5687" t="str">
            <v>1026</v>
          </cell>
          <cell r="J5687" t="str">
            <v>Acting Allowance</v>
          </cell>
        </row>
        <row r="5688">
          <cell r="I5688" t="str">
            <v>1101</v>
          </cell>
          <cell r="J5688" t="str">
            <v>Wages</v>
          </cell>
        </row>
        <row r="5689">
          <cell r="I5689" t="str">
            <v>1201</v>
          </cell>
          <cell r="J5689" t="str">
            <v>Domestic Travel</v>
          </cell>
        </row>
        <row r="5690">
          <cell r="I5690" t="str">
            <v>1202</v>
          </cell>
          <cell r="J5690" t="str">
            <v>Overseas Travel</v>
          </cell>
        </row>
        <row r="5691">
          <cell r="I5691" t="str">
            <v>1203</v>
          </cell>
          <cell r="J5691" t="str">
            <v>Telecommunication Charge</v>
          </cell>
        </row>
        <row r="5692">
          <cell r="I5692" t="str">
            <v>1204</v>
          </cell>
          <cell r="J5692" t="str">
            <v>Postal Charges</v>
          </cell>
        </row>
        <row r="5693">
          <cell r="I5693" t="str">
            <v>1206</v>
          </cell>
          <cell r="J5693" t="str">
            <v>Advertising &amp; Publicity</v>
          </cell>
        </row>
        <row r="5694">
          <cell r="I5694" t="str">
            <v>1210</v>
          </cell>
          <cell r="J5694" t="str">
            <v>Email &amp; Internet</v>
          </cell>
        </row>
        <row r="5695">
          <cell r="I5695" t="str">
            <v>1301</v>
          </cell>
          <cell r="J5695" t="str">
            <v>Fuel</v>
          </cell>
        </row>
        <row r="5696">
          <cell r="I5696" t="str">
            <v>1302</v>
          </cell>
          <cell r="J5696" t="str">
            <v>Freight</v>
          </cell>
        </row>
        <row r="5697">
          <cell r="I5697" t="str">
            <v>1309</v>
          </cell>
          <cell r="J5697" t="str">
            <v>Maintenance of Vehicles</v>
          </cell>
        </row>
        <row r="5698">
          <cell r="I5698" t="str">
            <v>1402</v>
          </cell>
          <cell r="J5698" t="str">
            <v>Electricity</v>
          </cell>
        </row>
        <row r="5699">
          <cell r="I5699" t="str">
            <v>1405</v>
          </cell>
          <cell r="J5699" t="str">
            <v>Water</v>
          </cell>
        </row>
        <row r="5700">
          <cell r="I5700" t="str">
            <v>1406</v>
          </cell>
          <cell r="J5700" t="str">
            <v>Office Supplies</v>
          </cell>
        </row>
        <row r="5701">
          <cell r="I5701" t="str">
            <v>1407</v>
          </cell>
          <cell r="J5701" t="str">
            <v xml:space="preserve">Printing </v>
          </cell>
        </row>
        <row r="5702">
          <cell r="I5702" t="str">
            <v>1413</v>
          </cell>
          <cell r="J5702" t="str">
            <v>Rental</v>
          </cell>
        </row>
        <row r="5703">
          <cell r="I5703" t="str">
            <v>1418</v>
          </cell>
          <cell r="J5703" t="str">
            <v xml:space="preserve">Training &amp; Conferences </v>
          </cell>
        </row>
        <row r="5704">
          <cell r="I5704" t="str">
            <v>1419</v>
          </cell>
          <cell r="J5704" t="str">
            <v>Facility Hire</v>
          </cell>
        </row>
        <row r="5705">
          <cell r="I5705" t="str">
            <v>1427</v>
          </cell>
          <cell r="J5705" t="str">
            <v>Catering/Refreshment</v>
          </cell>
        </row>
        <row r="5706">
          <cell r="I5706" t="str">
            <v>1447</v>
          </cell>
          <cell r="J5706" t="str">
            <v>Farming Supplies</v>
          </cell>
        </row>
        <row r="5707">
          <cell r="I5707" t="str">
            <v>2004</v>
          </cell>
          <cell r="J5707" t="str">
            <v>New Computers</v>
          </cell>
        </row>
        <row r="5708">
          <cell r="I5708" t="str">
            <v>2005</v>
          </cell>
          <cell r="J5708" t="str">
            <v>New Vehicles</v>
          </cell>
        </row>
        <row r="5709">
          <cell r="I5709" t="str">
            <v>2005</v>
          </cell>
          <cell r="J5709" t="str">
            <v>New Vehicles</v>
          </cell>
        </row>
        <row r="5710">
          <cell r="I5710" t="str">
            <v>1001</v>
          </cell>
          <cell r="J5710" t="str">
            <v>Salaries</v>
          </cell>
        </row>
        <row r="5711">
          <cell r="I5711" t="str">
            <v>1001</v>
          </cell>
          <cell r="J5711" t="str">
            <v>Salaries</v>
          </cell>
        </row>
        <row r="5712">
          <cell r="I5712" t="str">
            <v>1001</v>
          </cell>
          <cell r="J5712" t="str">
            <v>Salaries</v>
          </cell>
        </row>
        <row r="5713">
          <cell r="I5713" t="str">
            <v>1001</v>
          </cell>
          <cell r="J5713" t="str">
            <v>Salaries</v>
          </cell>
        </row>
        <row r="5714">
          <cell r="I5714" t="str">
            <v>1001</v>
          </cell>
          <cell r="J5714" t="str">
            <v>Salaries</v>
          </cell>
        </row>
        <row r="5715">
          <cell r="I5715" t="str">
            <v>1002</v>
          </cell>
          <cell r="J5715" t="str">
            <v>Overtime</v>
          </cell>
        </row>
        <row r="5716">
          <cell r="I5716" t="str">
            <v>1005</v>
          </cell>
          <cell r="J5716" t="str">
            <v>Government Contribution  to Retirement Fund</v>
          </cell>
        </row>
        <row r="5717">
          <cell r="I5717" t="str">
            <v>1005</v>
          </cell>
          <cell r="J5717" t="str">
            <v>Government Contribution  to Retirement Fund</v>
          </cell>
        </row>
        <row r="5718">
          <cell r="I5718" t="str">
            <v>1005</v>
          </cell>
          <cell r="J5718" t="str">
            <v>Government Contribution  to Retirement Fund</v>
          </cell>
        </row>
        <row r="5719">
          <cell r="I5719" t="str">
            <v>1005</v>
          </cell>
          <cell r="J5719" t="str">
            <v>Government Contribution  to Retirement Fund</v>
          </cell>
        </row>
        <row r="5720">
          <cell r="I5720" t="str">
            <v>1005</v>
          </cell>
          <cell r="J5720" t="str">
            <v>Government Contribution  to Retirement Fund</v>
          </cell>
        </row>
        <row r="5721">
          <cell r="I5721" t="str">
            <v>1201</v>
          </cell>
          <cell r="J5721" t="str">
            <v>Domestic Travel</v>
          </cell>
        </row>
        <row r="5722">
          <cell r="I5722" t="str">
            <v>1301</v>
          </cell>
          <cell r="J5722" t="str">
            <v>Fuel</v>
          </cell>
        </row>
        <row r="5723">
          <cell r="I5723" t="str">
            <v>1308</v>
          </cell>
          <cell r="J5723" t="str">
            <v>Maintenance of Office Equipment</v>
          </cell>
        </row>
        <row r="5724">
          <cell r="I5724" t="str">
            <v>1309</v>
          </cell>
          <cell r="J5724" t="str">
            <v>Maintenance of Vehicles</v>
          </cell>
        </row>
        <row r="5725">
          <cell r="I5725" t="str">
            <v>1318</v>
          </cell>
          <cell r="J5725" t="str">
            <v>Maintenance of Buildings &amp; Compounds</v>
          </cell>
        </row>
        <row r="5726">
          <cell r="I5726" t="str">
            <v>1318</v>
          </cell>
          <cell r="J5726" t="str">
            <v>Maintenance of Buildings &amp; Compounds</v>
          </cell>
        </row>
        <row r="5727">
          <cell r="I5727" t="str">
            <v>1333</v>
          </cell>
          <cell r="J5727" t="str">
            <v>Land Compensation</v>
          </cell>
        </row>
        <row r="5728">
          <cell r="I5728" t="str">
            <v>1406</v>
          </cell>
          <cell r="J5728" t="str">
            <v>Office Supplies</v>
          </cell>
        </row>
        <row r="5729">
          <cell r="I5729" t="str">
            <v>1407</v>
          </cell>
          <cell r="J5729" t="str">
            <v xml:space="preserve">Printing </v>
          </cell>
        </row>
        <row r="5730">
          <cell r="I5730" t="str">
            <v>1408</v>
          </cell>
          <cell r="J5730" t="str">
            <v>Uniforms</v>
          </cell>
        </row>
        <row r="5731">
          <cell r="I5731" t="str">
            <v>1001</v>
          </cell>
          <cell r="J5731" t="str">
            <v>Salaries</v>
          </cell>
        </row>
        <row r="5732">
          <cell r="I5732" t="str">
            <v>1002</v>
          </cell>
          <cell r="J5732" t="str">
            <v>Overtime</v>
          </cell>
        </row>
        <row r="5733">
          <cell r="I5733" t="str">
            <v>1005</v>
          </cell>
          <cell r="J5733" t="str">
            <v>Government Contribution  to Retirement Fund</v>
          </cell>
        </row>
        <row r="5734">
          <cell r="I5734" t="str">
            <v>1201</v>
          </cell>
          <cell r="J5734" t="str">
            <v>Domestic Travel</v>
          </cell>
        </row>
        <row r="5735">
          <cell r="I5735" t="str">
            <v>1205</v>
          </cell>
          <cell r="J5735" t="str">
            <v>Broadcasting</v>
          </cell>
        </row>
        <row r="5736">
          <cell r="I5736" t="str">
            <v>1210</v>
          </cell>
          <cell r="J5736" t="str">
            <v>Email &amp; Internet</v>
          </cell>
        </row>
        <row r="5737">
          <cell r="I5737" t="str">
            <v>1304</v>
          </cell>
          <cell r="J5737" t="str">
            <v>Maintenance of Computer System</v>
          </cell>
        </row>
        <row r="5738">
          <cell r="I5738" t="str">
            <v>1309</v>
          </cell>
          <cell r="J5738" t="str">
            <v>Maintenance of Vehicles</v>
          </cell>
        </row>
        <row r="5739">
          <cell r="I5739" t="str">
            <v>1406</v>
          </cell>
          <cell r="J5739" t="str">
            <v>Office Supplies</v>
          </cell>
        </row>
        <row r="5740">
          <cell r="I5740" t="str">
            <v>1450</v>
          </cell>
          <cell r="J5740" t="str">
            <v>Computer Supplies</v>
          </cell>
        </row>
        <row r="5741">
          <cell r="I5741" t="str">
            <v>2004</v>
          </cell>
          <cell r="J5741" t="str">
            <v>New Computers</v>
          </cell>
        </row>
        <row r="5742">
          <cell r="I5742" t="str">
            <v>2005</v>
          </cell>
          <cell r="J5742" t="str">
            <v>New Vehicles</v>
          </cell>
        </row>
        <row r="5743">
          <cell r="I5743" t="str">
            <v>2011</v>
          </cell>
          <cell r="J5743" t="str">
            <v>Technical Equipment</v>
          </cell>
        </row>
        <row r="5744">
          <cell r="I5744" t="str">
            <v>2023</v>
          </cell>
          <cell r="J5744" t="str">
            <v>Computer Software</v>
          </cell>
        </row>
        <row r="5745">
          <cell r="I5745" t="str">
            <v>1001</v>
          </cell>
          <cell r="J5745" t="str">
            <v>Salaries</v>
          </cell>
        </row>
        <row r="5746">
          <cell r="I5746" t="str">
            <v>1002</v>
          </cell>
          <cell r="J5746" t="str">
            <v>Overtime</v>
          </cell>
        </row>
        <row r="5747">
          <cell r="I5747" t="str">
            <v>1005</v>
          </cell>
          <cell r="J5747" t="str">
            <v>Government Contribution  to Retirement Fund</v>
          </cell>
        </row>
        <row r="5748">
          <cell r="I5748" t="str">
            <v>1101</v>
          </cell>
          <cell r="J5748" t="str">
            <v>Wages</v>
          </cell>
        </row>
        <row r="5749">
          <cell r="I5749" t="str">
            <v>1101</v>
          </cell>
          <cell r="J5749" t="str">
            <v>Wages</v>
          </cell>
        </row>
        <row r="5750">
          <cell r="I5750" t="str">
            <v>1199</v>
          </cell>
          <cell r="J5750" t="str">
            <v>Contract Labour</v>
          </cell>
        </row>
        <row r="5751">
          <cell r="I5751" t="str">
            <v>1201</v>
          </cell>
          <cell r="J5751" t="str">
            <v>Domestic Travel</v>
          </cell>
        </row>
        <row r="5752">
          <cell r="I5752" t="str">
            <v>1202</v>
          </cell>
          <cell r="J5752" t="str">
            <v>Overseas Travel</v>
          </cell>
        </row>
        <row r="5753">
          <cell r="I5753" t="str">
            <v>1203</v>
          </cell>
          <cell r="J5753" t="str">
            <v>Telecommunication Charge</v>
          </cell>
        </row>
        <row r="5754">
          <cell r="I5754" t="str">
            <v>1206</v>
          </cell>
          <cell r="J5754" t="str">
            <v>Advertising &amp; Publicity</v>
          </cell>
        </row>
        <row r="5755">
          <cell r="I5755" t="str">
            <v>1301</v>
          </cell>
          <cell r="J5755" t="str">
            <v>Fuel</v>
          </cell>
        </row>
        <row r="5756">
          <cell r="I5756" t="str">
            <v>1302</v>
          </cell>
          <cell r="J5756" t="str">
            <v>Freight</v>
          </cell>
        </row>
        <row r="5757">
          <cell r="I5757" t="str">
            <v>1318</v>
          </cell>
          <cell r="J5757" t="str">
            <v>Maintenance of Buildings &amp; Compounds</v>
          </cell>
        </row>
        <row r="5758">
          <cell r="I5758" t="str">
            <v>1402</v>
          </cell>
          <cell r="J5758" t="str">
            <v>Electricity</v>
          </cell>
        </row>
        <row r="5759">
          <cell r="I5759" t="str">
            <v>1405</v>
          </cell>
          <cell r="J5759" t="str">
            <v>Water</v>
          </cell>
        </row>
        <row r="5760">
          <cell r="I5760" t="str">
            <v>1406</v>
          </cell>
          <cell r="J5760" t="str">
            <v>Office Supplies</v>
          </cell>
        </row>
        <row r="5761">
          <cell r="I5761" t="str">
            <v>1406</v>
          </cell>
          <cell r="J5761" t="str">
            <v>Office Supplies</v>
          </cell>
        </row>
        <row r="5762">
          <cell r="I5762" t="str">
            <v>1407</v>
          </cell>
          <cell r="J5762" t="str">
            <v xml:space="preserve">Printing </v>
          </cell>
        </row>
        <row r="5763">
          <cell r="I5763" t="str">
            <v>1407</v>
          </cell>
          <cell r="J5763" t="str">
            <v xml:space="preserve">Printing </v>
          </cell>
        </row>
        <row r="5764">
          <cell r="I5764" t="str">
            <v>1413</v>
          </cell>
          <cell r="J5764" t="str">
            <v>Rental</v>
          </cell>
        </row>
        <row r="5765">
          <cell r="I5765" t="str">
            <v>1417</v>
          </cell>
          <cell r="J5765" t="str">
            <v>Technical Supplies</v>
          </cell>
        </row>
        <row r="5766">
          <cell r="I5766" t="str">
            <v>1418</v>
          </cell>
          <cell r="J5766" t="str">
            <v xml:space="preserve">Training &amp; Conferences </v>
          </cell>
        </row>
        <row r="5767">
          <cell r="I5767" t="str">
            <v>1450</v>
          </cell>
          <cell r="J5767" t="str">
            <v>Computer Supplies</v>
          </cell>
        </row>
        <row r="5768">
          <cell r="I5768" t="str">
            <v>1447</v>
          </cell>
          <cell r="J5768" t="str">
            <v>Farming Supplies</v>
          </cell>
        </row>
        <row r="5769">
          <cell r="I5769" t="str">
            <v>1002</v>
          </cell>
          <cell r="J5769" t="str">
            <v>Overtime</v>
          </cell>
        </row>
        <row r="5770">
          <cell r="I5770" t="str">
            <v>1201</v>
          </cell>
          <cell r="J5770" t="str">
            <v>Domestic Travel</v>
          </cell>
        </row>
        <row r="5771">
          <cell r="I5771" t="str">
            <v>1205</v>
          </cell>
          <cell r="J5771" t="str">
            <v>Broadcasting</v>
          </cell>
        </row>
        <row r="5772">
          <cell r="I5772" t="str">
            <v>1301</v>
          </cell>
          <cell r="J5772" t="str">
            <v>Fuel</v>
          </cell>
        </row>
        <row r="5773">
          <cell r="I5773" t="str">
            <v>1301</v>
          </cell>
          <cell r="J5773" t="str">
            <v>Fuel</v>
          </cell>
        </row>
        <row r="5774">
          <cell r="I5774" t="str">
            <v>1301</v>
          </cell>
          <cell r="J5774" t="str">
            <v>Fuel</v>
          </cell>
        </row>
        <row r="5775">
          <cell r="I5775" t="str">
            <v>1301</v>
          </cell>
          <cell r="J5775" t="str">
            <v>Fuel</v>
          </cell>
        </row>
        <row r="5776">
          <cell r="I5776" t="str">
            <v>1301</v>
          </cell>
          <cell r="J5776" t="str">
            <v>Fuel</v>
          </cell>
        </row>
        <row r="5777">
          <cell r="I5777" t="str">
            <v>1301</v>
          </cell>
          <cell r="J5777" t="str">
            <v>Fuel</v>
          </cell>
        </row>
        <row r="5778">
          <cell r="I5778" t="str">
            <v>1302</v>
          </cell>
          <cell r="J5778" t="str">
            <v>Freight</v>
          </cell>
        </row>
        <row r="5779">
          <cell r="I5779" t="str">
            <v>1318</v>
          </cell>
          <cell r="J5779" t="str">
            <v>Maintenance of Buildings &amp; Compounds</v>
          </cell>
        </row>
        <row r="5780">
          <cell r="I5780" t="str">
            <v>1459</v>
          </cell>
          <cell r="J5780" t="str">
            <v>Agricultural Supplies</v>
          </cell>
        </row>
        <row r="5781">
          <cell r="I5781" t="str">
            <v>1459</v>
          </cell>
          <cell r="J5781" t="str">
            <v>Agricultural Supplies</v>
          </cell>
        </row>
        <row r="5782">
          <cell r="I5782" t="str">
            <v>1406</v>
          </cell>
          <cell r="J5782" t="str">
            <v>Office Supplies</v>
          </cell>
        </row>
        <row r="5783">
          <cell r="I5783" t="str">
            <v>1407</v>
          </cell>
          <cell r="J5783" t="str">
            <v xml:space="preserve">Printing </v>
          </cell>
        </row>
        <row r="5784">
          <cell r="I5784" t="str">
            <v>1413</v>
          </cell>
          <cell r="J5784" t="str">
            <v>Rental</v>
          </cell>
        </row>
        <row r="5785">
          <cell r="I5785" t="str">
            <v>1417</v>
          </cell>
          <cell r="J5785" t="str">
            <v>Technical Supplies</v>
          </cell>
        </row>
        <row r="5786">
          <cell r="I5786" t="str">
            <v>1419</v>
          </cell>
          <cell r="J5786" t="str">
            <v>Facility Hire</v>
          </cell>
        </row>
        <row r="5787">
          <cell r="I5787" t="str">
            <v>1419</v>
          </cell>
          <cell r="J5787" t="str">
            <v>Facility Hire</v>
          </cell>
        </row>
        <row r="5788">
          <cell r="I5788" t="str">
            <v>1419</v>
          </cell>
          <cell r="J5788" t="str">
            <v>Facility Hire</v>
          </cell>
        </row>
        <row r="5789">
          <cell r="I5789" t="str">
            <v>1419</v>
          </cell>
          <cell r="J5789" t="str">
            <v>Facility Hire</v>
          </cell>
        </row>
        <row r="5790">
          <cell r="I5790" t="str">
            <v>1419</v>
          </cell>
          <cell r="J5790" t="str">
            <v>Facility Hire</v>
          </cell>
        </row>
        <row r="5791">
          <cell r="I5791" t="str">
            <v>1419</v>
          </cell>
          <cell r="J5791" t="str">
            <v>Facility Hire</v>
          </cell>
        </row>
        <row r="5792">
          <cell r="I5792" t="str">
            <v>1427</v>
          </cell>
          <cell r="J5792" t="str">
            <v>Catering/Refreshment</v>
          </cell>
        </row>
        <row r="5793">
          <cell r="I5793" t="str">
            <v>1427</v>
          </cell>
          <cell r="J5793" t="str">
            <v>Catering/Refreshment</v>
          </cell>
        </row>
        <row r="5794">
          <cell r="I5794" t="str">
            <v>1427</v>
          </cell>
          <cell r="J5794" t="str">
            <v>Catering/Refreshment</v>
          </cell>
        </row>
        <row r="5795">
          <cell r="I5795" t="str">
            <v>1427</v>
          </cell>
          <cell r="J5795" t="str">
            <v>Catering/Refreshment</v>
          </cell>
        </row>
        <row r="5796">
          <cell r="I5796" t="str">
            <v>1427</v>
          </cell>
          <cell r="J5796" t="str">
            <v>Catering/Refreshment</v>
          </cell>
        </row>
        <row r="5797">
          <cell r="I5797" t="str">
            <v>1427</v>
          </cell>
          <cell r="J5797" t="str">
            <v>Catering/Refreshment</v>
          </cell>
        </row>
        <row r="5798">
          <cell r="I5798" t="str">
            <v>1459</v>
          </cell>
          <cell r="J5798" t="str">
            <v>Agricultural Supplies</v>
          </cell>
        </row>
        <row r="5799">
          <cell r="I5799" t="str">
            <v>1506</v>
          </cell>
          <cell r="J5799" t="str">
            <v>Prizes and Awards</v>
          </cell>
        </row>
        <row r="5800">
          <cell r="I5800" t="str">
            <v>1506</v>
          </cell>
          <cell r="J5800" t="str">
            <v>Prizes and Awards</v>
          </cell>
        </row>
        <row r="5801">
          <cell r="I5801" t="str">
            <v>1506</v>
          </cell>
          <cell r="J5801" t="str">
            <v>Prizes and Awards</v>
          </cell>
        </row>
        <row r="5802">
          <cell r="I5802" t="str">
            <v>1506</v>
          </cell>
          <cell r="J5802" t="str">
            <v>Prizes and Awards</v>
          </cell>
        </row>
        <row r="5803">
          <cell r="I5803" t="str">
            <v>1506</v>
          </cell>
          <cell r="J5803" t="str">
            <v>Prizes and Awards</v>
          </cell>
        </row>
        <row r="5804">
          <cell r="I5804" t="str">
            <v>1506</v>
          </cell>
          <cell r="J5804" t="str">
            <v>Prizes and Awards</v>
          </cell>
        </row>
        <row r="5805">
          <cell r="I5805" t="str">
            <v>1506</v>
          </cell>
          <cell r="J5805" t="str">
            <v>Prizes and Awards</v>
          </cell>
        </row>
        <row r="5806">
          <cell r="I5806" t="str">
            <v>2003</v>
          </cell>
          <cell r="J5806" t="str">
            <v>New Office Equipment</v>
          </cell>
        </row>
        <row r="5807">
          <cell r="I5807" t="str">
            <v>1002</v>
          </cell>
          <cell r="J5807" t="str">
            <v>Overtime</v>
          </cell>
        </row>
        <row r="5808">
          <cell r="I5808" t="str">
            <v>1101</v>
          </cell>
          <cell r="J5808" t="str">
            <v>Wages</v>
          </cell>
        </row>
        <row r="5809">
          <cell r="I5809" t="str">
            <v>1201</v>
          </cell>
          <cell r="J5809" t="str">
            <v>Domestic Travel</v>
          </cell>
        </row>
        <row r="5810">
          <cell r="I5810" t="str">
            <v>1205</v>
          </cell>
          <cell r="J5810" t="str">
            <v>Broadcasting</v>
          </cell>
        </row>
        <row r="5811">
          <cell r="I5811" t="str">
            <v>1301</v>
          </cell>
          <cell r="J5811" t="str">
            <v>Fuel</v>
          </cell>
        </row>
        <row r="5812">
          <cell r="I5812" t="str">
            <v>1301</v>
          </cell>
          <cell r="J5812" t="str">
            <v>Fuel</v>
          </cell>
        </row>
        <row r="5813">
          <cell r="I5813" t="str">
            <v>1301</v>
          </cell>
          <cell r="J5813" t="str">
            <v>Fuel</v>
          </cell>
        </row>
        <row r="5814">
          <cell r="I5814" t="str">
            <v>1301</v>
          </cell>
          <cell r="J5814" t="str">
            <v>Fuel</v>
          </cell>
        </row>
        <row r="5815">
          <cell r="I5815" t="str">
            <v>1301</v>
          </cell>
          <cell r="J5815" t="str">
            <v>Fuel</v>
          </cell>
        </row>
        <row r="5816">
          <cell r="I5816" t="str">
            <v>1301</v>
          </cell>
          <cell r="J5816" t="str">
            <v>Fuel</v>
          </cell>
        </row>
        <row r="5817">
          <cell r="I5817" t="str">
            <v>1301</v>
          </cell>
          <cell r="J5817" t="str">
            <v>Fuel</v>
          </cell>
        </row>
        <row r="5818">
          <cell r="I5818" t="str">
            <v>1302</v>
          </cell>
          <cell r="J5818" t="str">
            <v>Freight</v>
          </cell>
        </row>
        <row r="5819">
          <cell r="I5819" t="str">
            <v>1318</v>
          </cell>
          <cell r="J5819" t="str">
            <v>Maintenance of Buildings &amp; Compounds</v>
          </cell>
        </row>
        <row r="5820">
          <cell r="I5820" t="str">
            <v>1336</v>
          </cell>
          <cell r="J5820" t="str">
            <v>Trade &amp; Agricultural Show (Delete)</v>
          </cell>
        </row>
        <row r="5821">
          <cell r="I5821" t="str">
            <v>1336</v>
          </cell>
          <cell r="J5821" t="str">
            <v>Trade &amp; Agricultural Show (Delete)</v>
          </cell>
        </row>
        <row r="5822">
          <cell r="I5822" t="str">
            <v>1336</v>
          </cell>
          <cell r="J5822" t="str">
            <v>Trade &amp; Agricultural Show (Delete)</v>
          </cell>
        </row>
        <row r="5823">
          <cell r="I5823" t="str">
            <v>1336</v>
          </cell>
          <cell r="J5823" t="str">
            <v>Trade &amp; Agricultural Show (Delete)</v>
          </cell>
        </row>
        <row r="5824">
          <cell r="I5824" t="str">
            <v>1336</v>
          </cell>
          <cell r="J5824" t="str">
            <v>Trade &amp; Agricultural Show (Delete)</v>
          </cell>
        </row>
        <row r="5825">
          <cell r="I5825" t="str">
            <v>1336</v>
          </cell>
          <cell r="J5825" t="str">
            <v>Trade &amp; Agricultural Show (Delete)</v>
          </cell>
        </row>
        <row r="5826">
          <cell r="I5826" t="str">
            <v>1402</v>
          </cell>
          <cell r="J5826" t="str">
            <v>Electricity</v>
          </cell>
        </row>
        <row r="5827">
          <cell r="I5827" t="str">
            <v>1406</v>
          </cell>
          <cell r="J5827" t="str">
            <v>Office Supplies</v>
          </cell>
        </row>
        <row r="5828">
          <cell r="I5828" t="str">
            <v>1407</v>
          </cell>
          <cell r="J5828" t="str">
            <v xml:space="preserve">Printing </v>
          </cell>
        </row>
        <row r="5829">
          <cell r="I5829" t="str">
            <v>1413</v>
          </cell>
          <cell r="J5829" t="str">
            <v>Rental</v>
          </cell>
        </row>
        <row r="5830">
          <cell r="I5830" t="str">
            <v>1416</v>
          </cell>
          <cell r="J5830" t="str">
            <v>Rations &amp; Diets</v>
          </cell>
        </row>
        <row r="5831">
          <cell r="I5831" t="str">
            <v>1416</v>
          </cell>
          <cell r="J5831" t="str">
            <v>Rations &amp; Diets</v>
          </cell>
        </row>
        <row r="5832">
          <cell r="I5832" t="str">
            <v>1416</v>
          </cell>
          <cell r="J5832" t="str">
            <v>Rations &amp; Diets</v>
          </cell>
        </row>
        <row r="5833">
          <cell r="I5833" t="str">
            <v>1416</v>
          </cell>
          <cell r="J5833" t="str">
            <v>Rations &amp; Diets</v>
          </cell>
        </row>
        <row r="5834">
          <cell r="I5834" t="str">
            <v>1417</v>
          </cell>
          <cell r="J5834" t="str">
            <v>Technical Supplies</v>
          </cell>
        </row>
        <row r="5835">
          <cell r="I5835" t="str">
            <v>1506</v>
          </cell>
          <cell r="J5835" t="str">
            <v>Prizes and Awards</v>
          </cell>
        </row>
        <row r="5836">
          <cell r="I5836" t="str">
            <v>1506</v>
          </cell>
          <cell r="J5836" t="str">
            <v>Prizes and Awards</v>
          </cell>
        </row>
        <row r="5837">
          <cell r="I5837" t="str">
            <v>1506</v>
          </cell>
          <cell r="J5837" t="str">
            <v>Prizes and Awards</v>
          </cell>
        </row>
        <row r="5838">
          <cell r="I5838" t="str">
            <v>1506</v>
          </cell>
          <cell r="J5838" t="str">
            <v>Prizes and Awards</v>
          </cell>
        </row>
        <row r="5839">
          <cell r="I5839" t="str">
            <v>1506</v>
          </cell>
          <cell r="J5839" t="str">
            <v>Prizes and Awards</v>
          </cell>
        </row>
        <row r="5840">
          <cell r="I5840" t="str">
            <v>1506</v>
          </cell>
          <cell r="J5840" t="str">
            <v>Prizes and Awards</v>
          </cell>
        </row>
        <row r="5841">
          <cell r="I5841" t="str">
            <v>1506</v>
          </cell>
          <cell r="J5841" t="str">
            <v>Prizes and Awards</v>
          </cell>
        </row>
        <row r="5842">
          <cell r="I5842" t="str">
            <v>2003</v>
          </cell>
          <cell r="J5842" t="str">
            <v>New Office Equipment</v>
          </cell>
        </row>
        <row r="5843">
          <cell r="I5843" t="str">
            <v>1001</v>
          </cell>
          <cell r="J5843" t="str">
            <v>Salaries</v>
          </cell>
        </row>
        <row r="5844">
          <cell r="I5844" t="str">
            <v>1001</v>
          </cell>
          <cell r="J5844" t="str">
            <v>Salaries</v>
          </cell>
        </row>
        <row r="5845">
          <cell r="I5845" t="str">
            <v>1005</v>
          </cell>
          <cell r="J5845" t="str">
            <v>Government Contribution  to Retirement Fund</v>
          </cell>
        </row>
        <row r="5846">
          <cell r="I5846" t="str">
            <v>1411</v>
          </cell>
          <cell r="J5846" t="str">
            <v>Subscription</v>
          </cell>
        </row>
        <row r="5847">
          <cell r="I5847" t="str">
            <v>1001</v>
          </cell>
          <cell r="J5847" t="str">
            <v>Salaries</v>
          </cell>
        </row>
        <row r="5848">
          <cell r="I5848" t="str">
            <v>1002</v>
          </cell>
          <cell r="J5848" t="str">
            <v>Overtime</v>
          </cell>
        </row>
        <row r="5849">
          <cell r="I5849" t="str">
            <v>1005</v>
          </cell>
          <cell r="J5849" t="str">
            <v>Government Contribution  to Retirement Fund</v>
          </cell>
        </row>
        <row r="5850">
          <cell r="I5850" t="str">
            <v>1005</v>
          </cell>
          <cell r="J5850" t="str">
            <v>Government Contribution  to Retirement Fund</v>
          </cell>
        </row>
        <row r="5851">
          <cell r="I5851" t="str">
            <v>1201</v>
          </cell>
          <cell r="J5851" t="str">
            <v>Domestic Travel</v>
          </cell>
        </row>
        <row r="5852">
          <cell r="I5852" t="str">
            <v>1202</v>
          </cell>
          <cell r="J5852" t="str">
            <v>Overseas Travel</v>
          </cell>
        </row>
        <row r="5853">
          <cell r="I5853" t="str">
            <v>1206</v>
          </cell>
          <cell r="J5853" t="str">
            <v>Advertising &amp; Publicity</v>
          </cell>
        </row>
        <row r="5854">
          <cell r="I5854" t="str">
            <v>1301</v>
          </cell>
          <cell r="J5854" t="str">
            <v>Fuel</v>
          </cell>
        </row>
        <row r="5855">
          <cell r="I5855" t="str">
            <v>1302</v>
          </cell>
          <cell r="J5855" t="str">
            <v>Freight</v>
          </cell>
        </row>
        <row r="5856">
          <cell r="I5856" t="str">
            <v>1406</v>
          </cell>
          <cell r="J5856" t="str">
            <v>Office Supplies</v>
          </cell>
        </row>
        <row r="5857">
          <cell r="I5857" t="str">
            <v>1407</v>
          </cell>
          <cell r="J5857" t="str">
            <v xml:space="preserve">Printing </v>
          </cell>
        </row>
        <row r="5858">
          <cell r="I5858" t="str">
            <v>1418</v>
          </cell>
          <cell r="J5858" t="str">
            <v xml:space="preserve">Training &amp; Conferences </v>
          </cell>
        </row>
        <row r="5859">
          <cell r="I5859" t="str">
            <v>1001</v>
          </cell>
          <cell r="J5859" t="str">
            <v>Salaries</v>
          </cell>
        </row>
        <row r="5860">
          <cell r="I5860" t="str">
            <v>1001</v>
          </cell>
          <cell r="J5860" t="str">
            <v>Salaries</v>
          </cell>
        </row>
        <row r="5861">
          <cell r="I5861" t="str">
            <v>1001</v>
          </cell>
          <cell r="J5861" t="str">
            <v>Salaries</v>
          </cell>
        </row>
        <row r="5862">
          <cell r="I5862" t="str">
            <v>1001</v>
          </cell>
          <cell r="J5862" t="str">
            <v>Salaries</v>
          </cell>
        </row>
        <row r="5863">
          <cell r="I5863" t="str">
            <v>1001</v>
          </cell>
          <cell r="J5863" t="str">
            <v>Salaries</v>
          </cell>
        </row>
        <row r="5864">
          <cell r="I5864" t="str">
            <v>1001</v>
          </cell>
          <cell r="J5864" t="str">
            <v>Salaries</v>
          </cell>
        </row>
        <row r="5865">
          <cell r="I5865" t="str">
            <v>1002</v>
          </cell>
          <cell r="J5865" t="str">
            <v>Overtime</v>
          </cell>
        </row>
        <row r="5866">
          <cell r="I5866" t="str">
            <v>1002</v>
          </cell>
          <cell r="J5866" t="str">
            <v>Overtime</v>
          </cell>
        </row>
        <row r="5867">
          <cell r="I5867" t="str">
            <v>1005</v>
          </cell>
          <cell r="J5867" t="str">
            <v>Government Contribution  to Retirement Fund</v>
          </cell>
        </row>
        <row r="5868">
          <cell r="I5868" t="str">
            <v>1005</v>
          </cell>
          <cell r="J5868" t="str">
            <v>Government Contribution  to Retirement Fund</v>
          </cell>
        </row>
        <row r="5869">
          <cell r="I5869" t="str">
            <v>1005</v>
          </cell>
          <cell r="J5869" t="str">
            <v>Government Contribution  to Retirement Fund</v>
          </cell>
        </row>
        <row r="5870">
          <cell r="I5870" t="str">
            <v>1005</v>
          </cell>
          <cell r="J5870" t="str">
            <v>Government Contribution  to Retirement Fund</v>
          </cell>
        </row>
        <row r="5871">
          <cell r="I5871" t="str">
            <v>1005</v>
          </cell>
          <cell r="J5871" t="str">
            <v>Government Contribution  to Retirement Fund</v>
          </cell>
        </row>
        <row r="5872">
          <cell r="I5872" t="str">
            <v>1005</v>
          </cell>
          <cell r="J5872" t="str">
            <v>Government Contribution  to Retirement Fund</v>
          </cell>
        </row>
        <row r="5873">
          <cell r="I5873" t="str">
            <v>1028</v>
          </cell>
          <cell r="J5873" t="str">
            <v>Location Allowance</v>
          </cell>
        </row>
        <row r="5874">
          <cell r="I5874" t="str">
            <v>1028</v>
          </cell>
          <cell r="J5874" t="str">
            <v>Location Allowance</v>
          </cell>
        </row>
        <row r="5875">
          <cell r="I5875" t="str">
            <v>1101</v>
          </cell>
          <cell r="J5875" t="str">
            <v>Wages</v>
          </cell>
        </row>
        <row r="5876">
          <cell r="I5876" t="str">
            <v>1101</v>
          </cell>
          <cell r="J5876" t="str">
            <v>Wages</v>
          </cell>
        </row>
        <row r="5877">
          <cell r="I5877" t="str">
            <v>1101</v>
          </cell>
          <cell r="J5877" t="str">
            <v>Wages</v>
          </cell>
        </row>
        <row r="5878">
          <cell r="I5878" t="str">
            <v>1101</v>
          </cell>
          <cell r="J5878" t="str">
            <v>Wages</v>
          </cell>
        </row>
        <row r="5879">
          <cell r="I5879" t="str">
            <v>1101</v>
          </cell>
          <cell r="J5879" t="str">
            <v>Wages</v>
          </cell>
        </row>
        <row r="5880">
          <cell r="I5880" t="str">
            <v>1201</v>
          </cell>
          <cell r="J5880" t="str">
            <v>Domestic Travel</v>
          </cell>
        </row>
        <row r="5881">
          <cell r="I5881" t="str">
            <v>1201</v>
          </cell>
          <cell r="J5881" t="str">
            <v>Domestic Travel</v>
          </cell>
        </row>
        <row r="5882">
          <cell r="I5882" t="str">
            <v>1201</v>
          </cell>
          <cell r="J5882" t="str">
            <v>Domestic Travel</v>
          </cell>
        </row>
        <row r="5883">
          <cell r="I5883" t="str">
            <v>1201</v>
          </cell>
          <cell r="J5883" t="str">
            <v>Domestic Travel</v>
          </cell>
        </row>
        <row r="5884">
          <cell r="I5884" t="str">
            <v>1201</v>
          </cell>
          <cell r="J5884" t="str">
            <v>Domestic Travel</v>
          </cell>
        </row>
        <row r="5885">
          <cell r="I5885" t="str">
            <v>1201</v>
          </cell>
          <cell r="J5885" t="str">
            <v>Domestic Travel</v>
          </cell>
        </row>
        <row r="5886">
          <cell r="I5886" t="str">
            <v>1203</v>
          </cell>
          <cell r="J5886" t="str">
            <v>Telecommunication Charge</v>
          </cell>
        </row>
        <row r="5887">
          <cell r="I5887" t="str">
            <v>1203</v>
          </cell>
          <cell r="J5887" t="str">
            <v>Telecommunication Charge</v>
          </cell>
        </row>
        <row r="5888">
          <cell r="I5888" t="str">
            <v>1203</v>
          </cell>
          <cell r="J5888" t="str">
            <v>Telecommunication Charge</v>
          </cell>
        </row>
        <row r="5889">
          <cell r="I5889" t="str">
            <v>1203</v>
          </cell>
          <cell r="J5889" t="str">
            <v>Telecommunication Charge</v>
          </cell>
        </row>
        <row r="5890">
          <cell r="I5890" t="str">
            <v>1203</v>
          </cell>
          <cell r="J5890" t="str">
            <v>Telecommunication Charge</v>
          </cell>
        </row>
        <row r="5891">
          <cell r="I5891" t="str">
            <v>1203</v>
          </cell>
          <cell r="J5891" t="str">
            <v>Telecommunication Charge</v>
          </cell>
        </row>
        <row r="5892">
          <cell r="I5892" t="str">
            <v>1205</v>
          </cell>
          <cell r="J5892" t="str">
            <v>Broadcasting</v>
          </cell>
        </row>
        <row r="5893">
          <cell r="I5893" t="str">
            <v>1206</v>
          </cell>
          <cell r="J5893" t="str">
            <v>Advertising &amp; Publicity</v>
          </cell>
        </row>
        <row r="5894">
          <cell r="I5894" t="str">
            <v>1210</v>
          </cell>
          <cell r="J5894" t="str">
            <v>Email &amp; Internet</v>
          </cell>
        </row>
        <row r="5895">
          <cell r="I5895" t="str">
            <v>1210</v>
          </cell>
          <cell r="J5895" t="str">
            <v>Email &amp; Internet</v>
          </cell>
        </row>
        <row r="5896">
          <cell r="I5896" t="str">
            <v>1210</v>
          </cell>
          <cell r="J5896" t="str">
            <v>Email &amp; Internet</v>
          </cell>
        </row>
        <row r="5897">
          <cell r="I5897" t="str">
            <v>1210</v>
          </cell>
          <cell r="J5897" t="str">
            <v>Email &amp; Internet</v>
          </cell>
        </row>
        <row r="5898">
          <cell r="I5898" t="str">
            <v>1301</v>
          </cell>
          <cell r="J5898" t="str">
            <v>Fuel</v>
          </cell>
        </row>
        <row r="5899">
          <cell r="I5899" t="str">
            <v>1301</v>
          </cell>
          <cell r="J5899" t="str">
            <v>Fuel</v>
          </cell>
        </row>
        <row r="5900">
          <cell r="I5900" t="str">
            <v>1301</v>
          </cell>
          <cell r="J5900" t="str">
            <v>Fuel</v>
          </cell>
        </row>
        <row r="5901">
          <cell r="I5901" t="str">
            <v>1301</v>
          </cell>
          <cell r="J5901" t="str">
            <v>Fuel</v>
          </cell>
        </row>
        <row r="5902">
          <cell r="I5902" t="str">
            <v>1301</v>
          </cell>
          <cell r="J5902" t="str">
            <v>Fuel</v>
          </cell>
        </row>
        <row r="5903">
          <cell r="I5903" t="str">
            <v>1301</v>
          </cell>
          <cell r="J5903" t="str">
            <v>Fuel</v>
          </cell>
        </row>
        <row r="5904">
          <cell r="I5904" t="str">
            <v>1302</v>
          </cell>
          <cell r="J5904" t="str">
            <v>Freight</v>
          </cell>
        </row>
        <row r="5905">
          <cell r="I5905" t="str">
            <v>1304</v>
          </cell>
          <cell r="J5905" t="str">
            <v>Maintenance of Computer System</v>
          </cell>
        </row>
        <row r="5906">
          <cell r="I5906" t="str">
            <v>1304</v>
          </cell>
          <cell r="J5906" t="str">
            <v>Maintenance of Computer System</v>
          </cell>
        </row>
        <row r="5907">
          <cell r="I5907" t="str">
            <v>1308</v>
          </cell>
          <cell r="J5907" t="str">
            <v>Maintenance of Office Equipment</v>
          </cell>
        </row>
        <row r="5908">
          <cell r="I5908" t="str">
            <v>1309</v>
          </cell>
          <cell r="J5908" t="str">
            <v>Maintenance of Vehicles</v>
          </cell>
        </row>
        <row r="5909">
          <cell r="I5909" t="str">
            <v>1309</v>
          </cell>
          <cell r="J5909" t="str">
            <v>Maintenance of Vehicles</v>
          </cell>
        </row>
        <row r="5910">
          <cell r="I5910" t="str">
            <v>1309</v>
          </cell>
          <cell r="J5910" t="str">
            <v>Maintenance of Vehicles</v>
          </cell>
        </row>
        <row r="5911">
          <cell r="I5911" t="str">
            <v>1309</v>
          </cell>
          <cell r="J5911" t="str">
            <v>Maintenance of Vehicles</v>
          </cell>
        </row>
        <row r="5912">
          <cell r="I5912" t="str">
            <v>1309</v>
          </cell>
          <cell r="J5912" t="str">
            <v>Maintenance of Vehicles</v>
          </cell>
        </row>
        <row r="5913">
          <cell r="I5913" t="str">
            <v>1309</v>
          </cell>
          <cell r="J5913" t="str">
            <v>Maintenance of Vehicles</v>
          </cell>
        </row>
        <row r="5914">
          <cell r="I5914" t="str">
            <v>1318</v>
          </cell>
          <cell r="J5914" t="str">
            <v>Maintenance of Buildings &amp; Compounds</v>
          </cell>
        </row>
        <row r="5915">
          <cell r="I5915" t="str">
            <v>1318</v>
          </cell>
          <cell r="J5915" t="str">
            <v>Maintenance of Buildings &amp; Compounds</v>
          </cell>
        </row>
        <row r="5916">
          <cell r="I5916" t="str">
            <v>1318</v>
          </cell>
          <cell r="J5916" t="str">
            <v>Maintenance of Buildings &amp; Compounds</v>
          </cell>
        </row>
        <row r="5917">
          <cell r="I5917" t="str">
            <v>1318</v>
          </cell>
          <cell r="J5917" t="str">
            <v>Maintenance of Buildings &amp; Compounds</v>
          </cell>
        </row>
        <row r="5918">
          <cell r="I5918" t="str">
            <v>1318</v>
          </cell>
          <cell r="J5918" t="str">
            <v>Maintenance of Buildings &amp; Compounds</v>
          </cell>
        </row>
        <row r="5919">
          <cell r="I5919" t="str">
            <v>1318</v>
          </cell>
          <cell r="J5919" t="str">
            <v>Maintenance of Buildings &amp; Compounds</v>
          </cell>
        </row>
        <row r="5920">
          <cell r="I5920" t="str">
            <v>1402</v>
          </cell>
          <cell r="J5920" t="str">
            <v>Electricity</v>
          </cell>
        </row>
        <row r="5921">
          <cell r="I5921" t="str">
            <v>1402</v>
          </cell>
          <cell r="J5921" t="str">
            <v>Electricity</v>
          </cell>
        </row>
        <row r="5922">
          <cell r="I5922" t="str">
            <v>1402</v>
          </cell>
          <cell r="J5922" t="str">
            <v>Electricity</v>
          </cell>
        </row>
        <row r="5923">
          <cell r="I5923" t="str">
            <v>1402</v>
          </cell>
          <cell r="J5923" t="str">
            <v>Electricity</v>
          </cell>
        </row>
        <row r="5924">
          <cell r="I5924" t="str">
            <v>1402</v>
          </cell>
          <cell r="J5924" t="str">
            <v>Electricity</v>
          </cell>
        </row>
        <row r="5925">
          <cell r="I5925" t="str">
            <v>1402</v>
          </cell>
          <cell r="J5925" t="str">
            <v>Electricity</v>
          </cell>
        </row>
        <row r="5926">
          <cell r="I5926" t="str">
            <v>1405</v>
          </cell>
          <cell r="J5926" t="str">
            <v>Water</v>
          </cell>
        </row>
        <row r="5927">
          <cell r="I5927" t="str">
            <v>1405</v>
          </cell>
          <cell r="J5927" t="str">
            <v>Water</v>
          </cell>
        </row>
        <row r="5928">
          <cell r="I5928" t="str">
            <v>1405</v>
          </cell>
          <cell r="J5928" t="str">
            <v>Water</v>
          </cell>
        </row>
        <row r="5929">
          <cell r="I5929" t="str">
            <v>1405</v>
          </cell>
          <cell r="J5929" t="str">
            <v>Water</v>
          </cell>
        </row>
        <row r="5930">
          <cell r="I5930" t="str">
            <v>1406</v>
          </cell>
          <cell r="J5930" t="str">
            <v>Office Supplies</v>
          </cell>
        </row>
        <row r="5931">
          <cell r="I5931" t="str">
            <v>1406</v>
          </cell>
          <cell r="J5931" t="str">
            <v>Office Supplies</v>
          </cell>
        </row>
        <row r="5932">
          <cell r="I5932" t="str">
            <v>1406</v>
          </cell>
          <cell r="J5932" t="str">
            <v>Office Supplies</v>
          </cell>
        </row>
        <row r="5933">
          <cell r="I5933" t="str">
            <v>1406</v>
          </cell>
          <cell r="J5933" t="str">
            <v>Office Supplies</v>
          </cell>
        </row>
        <row r="5934">
          <cell r="I5934" t="str">
            <v>1406</v>
          </cell>
          <cell r="J5934" t="str">
            <v>Office Supplies</v>
          </cell>
        </row>
        <row r="5935">
          <cell r="I5935" t="str">
            <v>1406</v>
          </cell>
          <cell r="J5935" t="str">
            <v>Office Supplies</v>
          </cell>
        </row>
        <row r="5936">
          <cell r="I5936" t="str">
            <v>1407</v>
          </cell>
          <cell r="J5936" t="str">
            <v xml:space="preserve">Printing </v>
          </cell>
        </row>
        <row r="5937">
          <cell r="I5937" t="str">
            <v>1407</v>
          </cell>
          <cell r="J5937" t="str">
            <v xml:space="preserve">Printing </v>
          </cell>
        </row>
        <row r="5938">
          <cell r="I5938" t="str">
            <v>1407</v>
          </cell>
          <cell r="J5938" t="str">
            <v xml:space="preserve">Printing </v>
          </cell>
        </row>
        <row r="5939">
          <cell r="I5939" t="str">
            <v>1407</v>
          </cell>
          <cell r="J5939" t="str">
            <v xml:space="preserve">Printing </v>
          </cell>
        </row>
        <row r="5940">
          <cell r="I5940" t="str">
            <v>1407</v>
          </cell>
          <cell r="J5940" t="str">
            <v xml:space="preserve">Printing </v>
          </cell>
        </row>
        <row r="5941">
          <cell r="I5941" t="str">
            <v>1417</v>
          </cell>
          <cell r="J5941" t="str">
            <v>Technical Supplies</v>
          </cell>
        </row>
        <row r="5942">
          <cell r="I5942" t="str">
            <v>1417</v>
          </cell>
          <cell r="J5942" t="str">
            <v>Technical Supplies</v>
          </cell>
        </row>
        <row r="5943">
          <cell r="I5943" t="str">
            <v>1417</v>
          </cell>
          <cell r="J5943" t="str">
            <v>Technical Supplies</v>
          </cell>
        </row>
        <row r="5944">
          <cell r="I5944" t="str">
            <v>1418</v>
          </cell>
          <cell r="J5944" t="str">
            <v xml:space="preserve">Training &amp; Conferences </v>
          </cell>
        </row>
        <row r="5945">
          <cell r="I5945" t="str">
            <v>1418</v>
          </cell>
          <cell r="J5945" t="str">
            <v xml:space="preserve">Training &amp; Conferences </v>
          </cell>
        </row>
        <row r="5946">
          <cell r="I5946" t="str">
            <v>1418</v>
          </cell>
          <cell r="J5946" t="str">
            <v xml:space="preserve">Training &amp; Conferences </v>
          </cell>
        </row>
        <row r="5947">
          <cell r="I5947" t="str">
            <v>1418</v>
          </cell>
          <cell r="J5947" t="str">
            <v xml:space="preserve">Training &amp; Conferences </v>
          </cell>
        </row>
        <row r="5948">
          <cell r="I5948" t="str">
            <v>1435</v>
          </cell>
          <cell r="J5948" t="str">
            <v>Licences</v>
          </cell>
        </row>
        <row r="5949">
          <cell r="I5949" t="str">
            <v>1435</v>
          </cell>
          <cell r="J5949" t="str">
            <v>Licences</v>
          </cell>
        </row>
        <row r="5950">
          <cell r="I5950" t="str">
            <v>1435</v>
          </cell>
          <cell r="J5950" t="str">
            <v>Licences</v>
          </cell>
        </row>
        <row r="5951">
          <cell r="I5951" t="str">
            <v>1435</v>
          </cell>
          <cell r="J5951" t="str">
            <v>Licences</v>
          </cell>
        </row>
        <row r="5952">
          <cell r="I5952" t="str">
            <v>1435</v>
          </cell>
          <cell r="J5952" t="str">
            <v>Licences</v>
          </cell>
        </row>
        <row r="5953">
          <cell r="I5953" t="str">
            <v>1435</v>
          </cell>
          <cell r="J5953" t="str">
            <v>Licences</v>
          </cell>
        </row>
        <row r="5954">
          <cell r="I5954" t="str">
            <v>1459</v>
          </cell>
          <cell r="J5954" t="str">
            <v>Agricultural Supplies</v>
          </cell>
        </row>
        <row r="5955">
          <cell r="I5955" t="str">
            <v>2003</v>
          </cell>
          <cell r="J5955" t="str">
            <v>New Office Equipment</v>
          </cell>
        </row>
        <row r="5956">
          <cell r="I5956" t="str">
            <v>2005</v>
          </cell>
          <cell r="J5956" t="str">
            <v>New Vehicles</v>
          </cell>
        </row>
        <row r="5957">
          <cell r="I5957" t="str">
            <v>1199</v>
          </cell>
          <cell r="J5957" t="str">
            <v>Contract Labour</v>
          </cell>
        </row>
        <row r="5958">
          <cell r="I5958" t="str">
            <v>1408</v>
          </cell>
          <cell r="J5958" t="str">
            <v>Uniforms</v>
          </cell>
        </row>
        <row r="5959">
          <cell r="I5959" t="str">
            <v>1447</v>
          </cell>
          <cell r="J5959" t="str">
            <v>Farming Supplies</v>
          </cell>
        </row>
        <row r="5960">
          <cell r="I5960" t="str">
            <v>1001</v>
          </cell>
          <cell r="J5960" t="str">
            <v>Salaries</v>
          </cell>
        </row>
        <row r="5961">
          <cell r="I5961" t="str">
            <v>1001</v>
          </cell>
          <cell r="J5961" t="str">
            <v>Salaries</v>
          </cell>
        </row>
        <row r="5962">
          <cell r="I5962" t="str">
            <v>1001</v>
          </cell>
          <cell r="J5962" t="str">
            <v>Salaries</v>
          </cell>
        </row>
        <row r="5963">
          <cell r="I5963" t="str">
            <v>1001</v>
          </cell>
          <cell r="J5963" t="str">
            <v>Salaries</v>
          </cell>
        </row>
        <row r="5964">
          <cell r="I5964" t="str">
            <v>1001</v>
          </cell>
          <cell r="J5964" t="str">
            <v>Salaries</v>
          </cell>
        </row>
        <row r="5965">
          <cell r="I5965" t="str">
            <v>1001</v>
          </cell>
          <cell r="J5965" t="str">
            <v>Salaries</v>
          </cell>
        </row>
        <row r="5966">
          <cell r="I5966" t="str">
            <v>1005</v>
          </cell>
          <cell r="J5966" t="str">
            <v>Government Contribution  to Retirement Fund</v>
          </cell>
        </row>
        <row r="5967">
          <cell r="I5967" t="str">
            <v>1005</v>
          </cell>
          <cell r="J5967" t="str">
            <v>Government Contribution  to Retirement Fund</v>
          </cell>
        </row>
        <row r="5968">
          <cell r="I5968" t="str">
            <v>1005</v>
          </cell>
          <cell r="J5968" t="str">
            <v>Government Contribution  to Retirement Fund</v>
          </cell>
        </row>
        <row r="5969">
          <cell r="I5969" t="str">
            <v>1005</v>
          </cell>
          <cell r="J5969" t="str">
            <v>Government Contribution  to Retirement Fund</v>
          </cell>
        </row>
        <row r="5970">
          <cell r="I5970" t="str">
            <v>1005</v>
          </cell>
          <cell r="J5970" t="str">
            <v>Government Contribution  to Retirement Fund</v>
          </cell>
        </row>
        <row r="5971">
          <cell r="I5971" t="str">
            <v>1005</v>
          </cell>
          <cell r="J5971" t="str">
            <v>Government Contribution  to Retirement Fund</v>
          </cell>
        </row>
        <row r="5972">
          <cell r="I5972" t="str">
            <v>1101</v>
          </cell>
          <cell r="J5972" t="str">
            <v>Wages</v>
          </cell>
        </row>
        <row r="5973">
          <cell r="I5973" t="str">
            <v>1101</v>
          </cell>
          <cell r="J5973" t="str">
            <v>Wages</v>
          </cell>
        </row>
        <row r="5974">
          <cell r="I5974" t="str">
            <v>1301</v>
          </cell>
          <cell r="J5974" t="str">
            <v>Fuel</v>
          </cell>
        </row>
        <row r="5975">
          <cell r="I5975" t="str">
            <v>1301</v>
          </cell>
          <cell r="J5975" t="str">
            <v>Fuel</v>
          </cell>
        </row>
        <row r="5976">
          <cell r="I5976" t="str">
            <v>1406</v>
          </cell>
          <cell r="J5976" t="str">
            <v>Office Supplies</v>
          </cell>
        </row>
        <row r="5977">
          <cell r="I5977" t="str">
            <v>1406</v>
          </cell>
          <cell r="J5977" t="str">
            <v>Office Supplies</v>
          </cell>
        </row>
        <row r="5978">
          <cell r="I5978" t="str">
            <v>1407</v>
          </cell>
          <cell r="J5978" t="str">
            <v xml:space="preserve">Printing </v>
          </cell>
        </row>
        <row r="5979">
          <cell r="I5979" t="str">
            <v>1417</v>
          </cell>
          <cell r="J5979" t="str">
            <v>Technical Supplies</v>
          </cell>
        </row>
        <row r="5980">
          <cell r="I5980" t="str">
            <v>1459</v>
          </cell>
          <cell r="J5980" t="str">
            <v>Agricultural Supplies</v>
          </cell>
        </row>
        <row r="5981">
          <cell r="I5981" t="str">
            <v>1001</v>
          </cell>
          <cell r="J5981" t="str">
            <v>Salaries</v>
          </cell>
        </row>
        <row r="5982">
          <cell r="I5982" t="str">
            <v>1005</v>
          </cell>
          <cell r="J5982" t="str">
            <v>Government Contribution  to Retirement Fund</v>
          </cell>
        </row>
        <row r="5983">
          <cell r="I5983" t="str">
            <v>1101</v>
          </cell>
          <cell r="J5983" t="str">
            <v>Wages</v>
          </cell>
        </row>
        <row r="5984">
          <cell r="I5984" t="str">
            <v>1301</v>
          </cell>
          <cell r="J5984" t="str">
            <v>Fuel</v>
          </cell>
        </row>
        <row r="5985">
          <cell r="I5985" t="str">
            <v>1318</v>
          </cell>
          <cell r="J5985" t="str">
            <v>Maintenance of Buildings &amp; Compounds</v>
          </cell>
        </row>
        <row r="5986">
          <cell r="I5986" t="str">
            <v>1406</v>
          </cell>
          <cell r="J5986" t="str">
            <v>Office Supplies</v>
          </cell>
        </row>
        <row r="5987">
          <cell r="I5987" t="str">
            <v>1407</v>
          </cell>
          <cell r="J5987" t="str">
            <v xml:space="preserve">Printing </v>
          </cell>
        </row>
        <row r="5988">
          <cell r="I5988" t="str">
            <v>1408</v>
          </cell>
          <cell r="J5988" t="str">
            <v>Uniforms</v>
          </cell>
        </row>
        <row r="5989">
          <cell r="I5989" t="str">
            <v>1417</v>
          </cell>
          <cell r="J5989" t="str">
            <v>Technical Supplies</v>
          </cell>
        </row>
        <row r="5990">
          <cell r="I5990" t="str">
            <v>1420</v>
          </cell>
          <cell r="J5990" t="str">
            <v>Research (Delete)</v>
          </cell>
        </row>
        <row r="5991">
          <cell r="I5991" t="str">
            <v>1459</v>
          </cell>
          <cell r="J5991" t="str">
            <v>Agricultural Supplies</v>
          </cell>
        </row>
        <row r="5992">
          <cell r="I5992" t="str">
            <v>2001</v>
          </cell>
          <cell r="J5992" t="str">
            <v>Renovations</v>
          </cell>
        </row>
        <row r="5993">
          <cell r="I5993" t="str">
            <v>2003</v>
          </cell>
          <cell r="J5993" t="str">
            <v>New Office Equipment</v>
          </cell>
        </row>
        <row r="5994">
          <cell r="I5994" t="str">
            <v>1001</v>
          </cell>
          <cell r="J5994" t="str">
            <v>Salaries</v>
          </cell>
        </row>
        <row r="5995">
          <cell r="I5995" t="str">
            <v>1005</v>
          </cell>
          <cell r="J5995" t="str">
            <v>Government Contribution  to Retirement Fund</v>
          </cell>
        </row>
        <row r="5996">
          <cell r="I5996" t="str">
            <v>1406</v>
          </cell>
          <cell r="J5996" t="str">
            <v>Office Supplies</v>
          </cell>
        </row>
        <row r="5997">
          <cell r="I5997" t="str">
            <v>1417</v>
          </cell>
          <cell r="J5997" t="str">
            <v>Technical Supplies</v>
          </cell>
        </row>
        <row r="5998">
          <cell r="I5998" t="str">
            <v>1001</v>
          </cell>
          <cell r="J5998" t="str">
            <v>Salaries</v>
          </cell>
        </row>
        <row r="5999">
          <cell r="I5999" t="str">
            <v>1005</v>
          </cell>
          <cell r="J5999" t="str">
            <v>Government Contribution  to Retirement Fund</v>
          </cell>
        </row>
        <row r="6000">
          <cell r="I6000" t="str">
            <v>1301</v>
          </cell>
          <cell r="J6000" t="str">
            <v>Fuel</v>
          </cell>
        </row>
        <row r="6001">
          <cell r="I6001" t="str">
            <v>2001</v>
          </cell>
          <cell r="J6001" t="str">
            <v>Renovations</v>
          </cell>
        </row>
        <row r="6002">
          <cell r="I6002" t="str">
            <v>2003</v>
          </cell>
          <cell r="J6002" t="str">
            <v>New Office Equipment</v>
          </cell>
        </row>
        <row r="6003">
          <cell r="I6003" t="str">
            <v>1001</v>
          </cell>
          <cell r="J6003" t="str">
            <v>Salaries</v>
          </cell>
        </row>
        <row r="6004">
          <cell r="I6004" t="str">
            <v>1001</v>
          </cell>
          <cell r="J6004" t="str">
            <v>Salaries</v>
          </cell>
        </row>
        <row r="6005">
          <cell r="I6005" t="str">
            <v>1001</v>
          </cell>
          <cell r="J6005" t="str">
            <v>Salaries</v>
          </cell>
        </row>
        <row r="6006">
          <cell r="I6006" t="str">
            <v>1001</v>
          </cell>
          <cell r="J6006" t="str">
            <v>Salaries</v>
          </cell>
        </row>
        <row r="6007">
          <cell r="I6007" t="str">
            <v>1002</v>
          </cell>
          <cell r="J6007" t="str">
            <v>Overtime</v>
          </cell>
        </row>
        <row r="6008">
          <cell r="I6008" t="str">
            <v>1005</v>
          </cell>
          <cell r="J6008" t="str">
            <v>Government Contribution  to Retirement Fund</v>
          </cell>
        </row>
        <row r="6009">
          <cell r="I6009" t="str">
            <v>1005</v>
          </cell>
          <cell r="J6009" t="str">
            <v>Government Contribution  to Retirement Fund</v>
          </cell>
        </row>
        <row r="6010">
          <cell r="I6010" t="str">
            <v>1005</v>
          </cell>
          <cell r="J6010" t="str">
            <v>Government Contribution  to Retirement Fund</v>
          </cell>
        </row>
        <row r="6011">
          <cell r="I6011" t="str">
            <v>1005</v>
          </cell>
          <cell r="J6011" t="str">
            <v>Government Contribution  to Retirement Fund</v>
          </cell>
        </row>
        <row r="6012">
          <cell r="I6012" t="str">
            <v>1101</v>
          </cell>
          <cell r="J6012" t="str">
            <v>Wages</v>
          </cell>
        </row>
        <row r="6013">
          <cell r="I6013" t="str">
            <v>1201</v>
          </cell>
          <cell r="J6013" t="str">
            <v>Domestic Travel</v>
          </cell>
        </row>
        <row r="6014">
          <cell r="I6014" t="str">
            <v>1203</v>
          </cell>
          <cell r="J6014" t="str">
            <v>Telecommunication Charge</v>
          </cell>
        </row>
        <row r="6015">
          <cell r="I6015" t="str">
            <v>1301</v>
          </cell>
          <cell r="J6015" t="str">
            <v>Fuel</v>
          </cell>
        </row>
        <row r="6016">
          <cell r="I6016" t="str">
            <v>1302</v>
          </cell>
          <cell r="J6016" t="str">
            <v>Freight</v>
          </cell>
        </row>
        <row r="6017">
          <cell r="I6017" t="str">
            <v>1309</v>
          </cell>
          <cell r="J6017" t="str">
            <v>Maintenance of Vehicles</v>
          </cell>
        </row>
        <row r="6018">
          <cell r="I6018" t="str">
            <v>1318</v>
          </cell>
          <cell r="J6018" t="str">
            <v>Maintenance of Buildings &amp; Compounds</v>
          </cell>
        </row>
        <row r="6019">
          <cell r="I6019" t="str">
            <v>1406</v>
          </cell>
          <cell r="J6019" t="str">
            <v>Office Supplies</v>
          </cell>
        </row>
        <row r="6020">
          <cell r="I6020" t="str">
            <v>1407</v>
          </cell>
          <cell r="J6020" t="str">
            <v xml:space="preserve">Printing </v>
          </cell>
        </row>
        <row r="6021">
          <cell r="I6021" t="str">
            <v>1417</v>
          </cell>
          <cell r="J6021" t="str">
            <v>Technical Supplies</v>
          </cell>
        </row>
        <row r="6022">
          <cell r="I6022" t="str">
            <v>1418</v>
          </cell>
          <cell r="J6022" t="str">
            <v xml:space="preserve">Training &amp; Conferences </v>
          </cell>
        </row>
        <row r="6023">
          <cell r="I6023" t="str">
            <v>1435</v>
          </cell>
          <cell r="J6023" t="str">
            <v>Licences</v>
          </cell>
        </row>
        <row r="6024">
          <cell r="I6024" t="str">
            <v>1441</v>
          </cell>
          <cell r="J6024" t="str">
            <v>Medical Supplies</v>
          </cell>
        </row>
        <row r="6025">
          <cell r="I6025" t="str">
            <v>1459</v>
          </cell>
          <cell r="J6025" t="str">
            <v>Agricultural Supplies</v>
          </cell>
        </row>
        <row r="6026">
          <cell r="I6026" t="str">
            <v>1001</v>
          </cell>
          <cell r="J6026" t="str">
            <v>Salaries</v>
          </cell>
        </row>
        <row r="6027">
          <cell r="I6027" t="str">
            <v>1001</v>
          </cell>
          <cell r="J6027" t="str">
            <v>Salaries</v>
          </cell>
        </row>
        <row r="6028">
          <cell r="I6028" t="str">
            <v>1005</v>
          </cell>
          <cell r="J6028" t="str">
            <v>Government Contribution  to Retirement Fund</v>
          </cell>
        </row>
        <row r="6029">
          <cell r="I6029" t="str">
            <v>1005</v>
          </cell>
          <cell r="J6029" t="str">
            <v>Government Contribution  to Retirement Fund</v>
          </cell>
        </row>
        <row r="6030">
          <cell r="I6030" t="str">
            <v>1101</v>
          </cell>
          <cell r="J6030" t="str">
            <v>Wages</v>
          </cell>
        </row>
        <row r="6031">
          <cell r="I6031" t="str">
            <v>1201</v>
          </cell>
          <cell r="J6031" t="str">
            <v>Domestic Travel</v>
          </cell>
        </row>
        <row r="6032">
          <cell r="I6032" t="str">
            <v>1309</v>
          </cell>
          <cell r="J6032" t="str">
            <v>Maintenance of Vehicles</v>
          </cell>
        </row>
        <row r="6033">
          <cell r="I6033" t="str">
            <v>1319</v>
          </cell>
          <cell r="J6033" t="str">
            <v>Farm &amp; Agricultural Expenses (Delete)</v>
          </cell>
        </row>
        <row r="6034">
          <cell r="I6034" t="str">
            <v>1402</v>
          </cell>
          <cell r="J6034" t="str">
            <v>Electricity</v>
          </cell>
        </row>
        <row r="6035">
          <cell r="I6035" t="str">
            <v>1405</v>
          </cell>
          <cell r="J6035" t="str">
            <v>Water</v>
          </cell>
        </row>
        <row r="6036">
          <cell r="I6036" t="str">
            <v>1406</v>
          </cell>
          <cell r="J6036" t="str">
            <v>Office Supplies</v>
          </cell>
        </row>
        <row r="6037">
          <cell r="I6037" t="str">
            <v>1407</v>
          </cell>
          <cell r="J6037" t="str">
            <v xml:space="preserve">Printing </v>
          </cell>
        </row>
        <row r="6038">
          <cell r="I6038" t="str">
            <v>1418</v>
          </cell>
          <cell r="J6038" t="str">
            <v xml:space="preserve">Training &amp; Conferences </v>
          </cell>
        </row>
        <row r="6039">
          <cell r="I6039" t="str">
            <v>1459</v>
          </cell>
          <cell r="J6039" t="str">
            <v>Agricultural Supplies</v>
          </cell>
        </row>
        <row r="6040">
          <cell r="I6040" t="str">
            <v>1459</v>
          </cell>
          <cell r="J6040" t="str">
            <v>Agricultural Supplies</v>
          </cell>
        </row>
        <row r="6041">
          <cell r="I6041" t="str">
            <v>1459</v>
          </cell>
          <cell r="J6041" t="str">
            <v>Agricultural Supplies</v>
          </cell>
        </row>
        <row r="6042">
          <cell r="I6042" t="str">
            <v>1459</v>
          </cell>
          <cell r="J6042" t="str">
            <v>Agricultural Supplies</v>
          </cell>
        </row>
        <row r="6043">
          <cell r="I6043" t="str">
            <v>1459</v>
          </cell>
          <cell r="J6043" t="str">
            <v>Agricultural Supplies</v>
          </cell>
        </row>
        <row r="6044">
          <cell r="I6044" t="str">
            <v>1459</v>
          </cell>
          <cell r="J6044" t="str">
            <v>Agricultural Supplies</v>
          </cell>
        </row>
        <row r="6045">
          <cell r="I6045" t="str">
            <v>1480</v>
          </cell>
          <cell r="J6045" t="str">
            <v>Consultants &amp; Technical Assistants Professional Fees</v>
          </cell>
        </row>
        <row r="6046">
          <cell r="I6046" t="str">
            <v>2002</v>
          </cell>
          <cell r="J6046" t="str">
            <v>New Machinery</v>
          </cell>
        </row>
        <row r="6047">
          <cell r="I6047" t="str">
            <v>2005</v>
          </cell>
          <cell r="J6047" t="str">
            <v>New Vehicles</v>
          </cell>
        </row>
        <row r="6048">
          <cell r="I6048" t="str">
            <v>1001</v>
          </cell>
          <cell r="J6048" t="str">
            <v>Salaries</v>
          </cell>
        </row>
        <row r="6049">
          <cell r="I6049" t="str">
            <v>1001</v>
          </cell>
          <cell r="J6049" t="str">
            <v>Salaries</v>
          </cell>
        </row>
        <row r="6050">
          <cell r="I6050" t="str">
            <v>1005</v>
          </cell>
          <cell r="J6050" t="str">
            <v>Government Contribution  to Retirement Fund</v>
          </cell>
        </row>
        <row r="6051">
          <cell r="I6051" t="str">
            <v>1005</v>
          </cell>
          <cell r="J6051" t="str">
            <v>Government Contribution  to Retirement Fund</v>
          </cell>
        </row>
        <row r="6052">
          <cell r="I6052" t="str">
            <v>1201</v>
          </cell>
          <cell r="J6052" t="str">
            <v>Domestic Travel</v>
          </cell>
        </row>
        <row r="6053">
          <cell r="I6053" t="str">
            <v>1203</v>
          </cell>
          <cell r="J6053" t="str">
            <v>Telecommunication Charge</v>
          </cell>
        </row>
        <row r="6054">
          <cell r="I6054" t="str">
            <v>1210</v>
          </cell>
          <cell r="J6054" t="str">
            <v>Email &amp; Internet</v>
          </cell>
        </row>
        <row r="6055">
          <cell r="I6055" t="str">
            <v>1301</v>
          </cell>
          <cell r="J6055" t="str">
            <v>Fuel</v>
          </cell>
        </row>
        <row r="6056">
          <cell r="I6056" t="str">
            <v>1302</v>
          </cell>
          <cell r="J6056" t="str">
            <v>Freight</v>
          </cell>
        </row>
        <row r="6057">
          <cell r="I6057" t="str">
            <v>1304</v>
          </cell>
          <cell r="J6057" t="str">
            <v>Maintenance of Computer System</v>
          </cell>
        </row>
        <row r="6058">
          <cell r="I6058" t="str">
            <v>1308</v>
          </cell>
          <cell r="J6058" t="str">
            <v>Maintenance of Office Equipment</v>
          </cell>
        </row>
        <row r="6059">
          <cell r="I6059" t="str">
            <v>1309</v>
          </cell>
          <cell r="J6059" t="str">
            <v>Maintenance of Vehicles</v>
          </cell>
        </row>
        <row r="6060">
          <cell r="I6060" t="str">
            <v>1309</v>
          </cell>
          <cell r="J6060" t="str">
            <v>Maintenance of Vehicles</v>
          </cell>
        </row>
        <row r="6061">
          <cell r="I6061" t="str">
            <v>1318</v>
          </cell>
          <cell r="J6061" t="str">
            <v>Maintenance of Buildings &amp; Compounds</v>
          </cell>
        </row>
        <row r="6062">
          <cell r="I6062" t="str">
            <v>1402</v>
          </cell>
          <cell r="J6062" t="str">
            <v>Electricity</v>
          </cell>
        </row>
        <row r="6063">
          <cell r="I6063" t="str">
            <v>1406</v>
          </cell>
          <cell r="J6063" t="str">
            <v>Office Supplies</v>
          </cell>
        </row>
        <row r="6064">
          <cell r="I6064" t="str">
            <v>1407</v>
          </cell>
          <cell r="J6064" t="str">
            <v xml:space="preserve">Printing </v>
          </cell>
        </row>
        <row r="6065">
          <cell r="I6065" t="str">
            <v>1413</v>
          </cell>
          <cell r="J6065" t="str">
            <v>Rental</v>
          </cell>
        </row>
        <row r="6066">
          <cell r="I6066" t="str">
            <v>1417</v>
          </cell>
          <cell r="J6066" t="str">
            <v>Technical Supplies</v>
          </cell>
        </row>
        <row r="6067">
          <cell r="I6067" t="str">
            <v>2005</v>
          </cell>
          <cell r="J6067" t="str">
            <v>New Vehicles</v>
          </cell>
        </row>
        <row r="6068">
          <cell r="I6068" t="str">
            <v>2005</v>
          </cell>
          <cell r="J6068" t="str">
            <v>New Vehicles</v>
          </cell>
        </row>
        <row r="6069">
          <cell r="I6069" t="str">
            <v>2008</v>
          </cell>
          <cell r="J6069" t="str">
            <v>Other plant and equipment</v>
          </cell>
        </row>
        <row r="6070">
          <cell r="I6070" t="str">
            <v>1001</v>
          </cell>
          <cell r="J6070" t="str">
            <v>Salaries</v>
          </cell>
        </row>
        <row r="6071">
          <cell r="I6071" t="str">
            <v>1002</v>
          </cell>
          <cell r="J6071" t="str">
            <v>Overtime</v>
          </cell>
        </row>
        <row r="6072">
          <cell r="I6072" t="str">
            <v>1002</v>
          </cell>
          <cell r="J6072" t="str">
            <v>Overtime</v>
          </cell>
        </row>
        <row r="6073">
          <cell r="I6073" t="str">
            <v>1005</v>
          </cell>
          <cell r="J6073" t="str">
            <v>Government Contribution  to Retirement Fund</v>
          </cell>
        </row>
        <row r="6074">
          <cell r="I6074" t="str">
            <v>1407</v>
          </cell>
          <cell r="J6074" t="str">
            <v xml:space="preserve">Printing </v>
          </cell>
        </row>
        <row r="6075">
          <cell r="I6075" t="str">
            <v>1408</v>
          </cell>
          <cell r="J6075" t="str">
            <v>Uniforms</v>
          </cell>
        </row>
        <row r="6076">
          <cell r="I6076" t="str">
            <v>1435</v>
          </cell>
          <cell r="J6076" t="str">
            <v>Licences</v>
          </cell>
        </row>
        <row r="6077">
          <cell r="I6077" t="str">
            <v>1001</v>
          </cell>
          <cell r="J6077" t="str">
            <v>Salaries</v>
          </cell>
        </row>
        <row r="6078">
          <cell r="I6078" t="str">
            <v>1001</v>
          </cell>
          <cell r="J6078" t="str">
            <v>Salaries</v>
          </cell>
        </row>
        <row r="6079">
          <cell r="I6079" t="str">
            <v>1005</v>
          </cell>
          <cell r="J6079" t="str">
            <v>Government Contribution  to Retirement Fund</v>
          </cell>
        </row>
        <row r="6080">
          <cell r="I6080" t="str">
            <v>1005</v>
          </cell>
          <cell r="J6080" t="str">
            <v>Government Contribution  to Retirement Fund</v>
          </cell>
        </row>
        <row r="6081">
          <cell r="I6081" t="str">
            <v>1001</v>
          </cell>
          <cell r="J6081" t="str">
            <v>Salaries</v>
          </cell>
        </row>
        <row r="6082">
          <cell r="I6082" t="str">
            <v>1005</v>
          </cell>
          <cell r="J6082" t="str">
            <v>Government Contribution  to Retirement Fund</v>
          </cell>
        </row>
        <row r="6083">
          <cell r="I6083" t="str">
            <v>1404</v>
          </cell>
          <cell r="J6083" t="str">
            <v>LPG Supplies</v>
          </cell>
        </row>
        <row r="6084">
          <cell r="I6084" t="str">
            <v>2003</v>
          </cell>
          <cell r="J6084" t="str">
            <v>New Office Equipment</v>
          </cell>
        </row>
        <row r="6085">
          <cell r="I6085" t="str">
            <v>1001</v>
          </cell>
          <cell r="J6085" t="str">
            <v>Salaries</v>
          </cell>
        </row>
        <row r="6086">
          <cell r="I6086" t="str">
            <v>1005</v>
          </cell>
          <cell r="J6086" t="str">
            <v>Government Contribution  to Retirement Fund</v>
          </cell>
        </row>
        <row r="6087">
          <cell r="I6087" t="str">
            <v>1101</v>
          </cell>
          <cell r="J6087" t="str">
            <v>Wages</v>
          </cell>
        </row>
        <row r="6088">
          <cell r="I6088" t="str">
            <v>1310</v>
          </cell>
          <cell r="J6088" t="str">
            <v>Maintenance of Specialised Equipment</v>
          </cell>
        </row>
        <row r="6089">
          <cell r="I6089" t="str">
            <v>1407</v>
          </cell>
          <cell r="J6089" t="str">
            <v xml:space="preserve">Printing </v>
          </cell>
        </row>
        <row r="6090">
          <cell r="I6090" t="str">
            <v>1417</v>
          </cell>
          <cell r="J6090" t="str">
            <v>Technical Supplies</v>
          </cell>
        </row>
        <row r="6091">
          <cell r="I6091" t="str">
            <v>1447</v>
          </cell>
          <cell r="J6091" t="str">
            <v>Farming Supplies</v>
          </cell>
        </row>
        <row r="6092">
          <cell r="I6092" t="str">
            <v>1459</v>
          </cell>
          <cell r="J6092" t="str">
            <v>Agricultural Supplies</v>
          </cell>
        </row>
        <row r="6093">
          <cell r="I6093" t="str">
            <v>1001</v>
          </cell>
          <cell r="J6093" t="str">
            <v>Salaries</v>
          </cell>
        </row>
        <row r="6094">
          <cell r="I6094" t="str">
            <v>1001</v>
          </cell>
          <cell r="J6094" t="str">
            <v>Salaries</v>
          </cell>
        </row>
        <row r="6095">
          <cell r="I6095" t="str">
            <v>1001</v>
          </cell>
          <cell r="J6095" t="str">
            <v>Salaries</v>
          </cell>
        </row>
        <row r="6096">
          <cell r="I6096" t="str">
            <v>1005</v>
          </cell>
          <cell r="J6096" t="str">
            <v>Government Contribution  to Retirement Fund</v>
          </cell>
        </row>
        <row r="6097">
          <cell r="I6097" t="str">
            <v>1005</v>
          </cell>
          <cell r="J6097" t="str">
            <v>Government Contribution  to Retirement Fund</v>
          </cell>
        </row>
        <row r="6098">
          <cell r="I6098" t="str">
            <v>1005</v>
          </cell>
          <cell r="J6098" t="str">
            <v>Government Contribution  to Retirement Fund</v>
          </cell>
        </row>
        <row r="6099">
          <cell r="I6099" t="str">
            <v>1101</v>
          </cell>
          <cell r="J6099" t="str">
            <v>Wages</v>
          </cell>
        </row>
        <row r="6100">
          <cell r="I6100" t="str">
            <v>1201</v>
          </cell>
          <cell r="J6100" t="str">
            <v>Domestic Travel</v>
          </cell>
        </row>
        <row r="6101">
          <cell r="I6101" t="str">
            <v>1201</v>
          </cell>
          <cell r="J6101" t="str">
            <v>Domestic Travel</v>
          </cell>
        </row>
        <row r="6102">
          <cell r="I6102" t="str">
            <v>1301</v>
          </cell>
          <cell r="J6102" t="str">
            <v>Fuel</v>
          </cell>
        </row>
        <row r="6103">
          <cell r="I6103" t="str">
            <v>1318</v>
          </cell>
          <cell r="J6103" t="str">
            <v>Maintenance of Buildings &amp; Compounds</v>
          </cell>
        </row>
        <row r="6104">
          <cell r="I6104" t="str">
            <v>1318</v>
          </cell>
          <cell r="J6104" t="str">
            <v>Maintenance of Buildings &amp; Compounds</v>
          </cell>
        </row>
        <row r="6105">
          <cell r="I6105" t="str">
            <v>1406</v>
          </cell>
          <cell r="J6105" t="str">
            <v>Office Supplies</v>
          </cell>
        </row>
        <row r="6106">
          <cell r="I6106" t="str">
            <v>1407</v>
          </cell>
          <cell r="J6106" t="str">
            <v xml:space="preserve">Printing </v>
          </cell>
        </row>
        <row r="6107">
          <cell r="I6107" t="str">
            <v>1417</v>
          </cell>
          <cell r="J6107" t="str">
            <v>Technical Supplies</v>
          </cell>
        </row>
        <row r="6108">
          <cell r="I6108" t="str">
            <v>1435</v>
          </cell>
          <cell r="J6108" t="str">
            <v>Licences</v>
          </cell>
        </row>
        <row r="6109">
          <cell r="I6109" t="str">
            <v>1450</v>
          </cell>
          <cell r="J6109" t="str">
            <v>Computer Supplies</v>
          </cell>
        </row>
        <row r="6110">
          <cell r="I6110" t="str">
            <v>1450</v>
          </cell>
          <cell r="J6110" t="str">
            <v>Computer Supplies</v>
          </cell>
        </row>
        <row r="6111">
          <cell r="I6111" t="str">
            <v>2004</v>
          </cell>
          <cell r="J6111" t="str">
            <v>New Computers</v>
          </cell>
        </row>
        <row r="6112">
          <cell r="I6112" t="str">
            <v>1001</v>
          </cell>
          <cell r="J6112" t="str">
            <v>Salaries</v>
          </cell>
        </row>
        <row r="6113">
          <cell r="I6113" t="str">
            <v>1001</v>
          </cell>
          <cell r="J6113" t="str">
            <v>Salaries</v>
          </cell>
        </row>
        <row r="6114">
          <cell r="I6114" t="str">
            <v>1005</v>
          </cell>
          <cell r="J6114" t="str">
            <v>Government Contribution  to Retirement Fund</v>
          </cell>
        </row>
        <row r="6115">
          <cell r="I6115" t="str">
            <v>1005</v>
          </cell>
          <cell r="J6115" t="str">
            <v>Government Contribution  to Retirement Fund</v>
          </cell>
        </row>
        <row r="6116">
          <cell r="I6116" t="str">
            <v>1101</v>
          </cell>
          <cell r="J6116" t="str">
            <v>Wages</v>
          </cell>
        </row>
        <row r="6117">
          <cell r="I6117" t="str">
            <v>1101</v>
          </cell>
          <cell r="J6117" t="str">
            <v>Wages</v>
          </cell>
        </row>
        <row r="6118">
          <cell r="I6118" t="str">
            <v>1101</v>
          </cell>
          <cell r="J6118" t="str">
            <v>Wages</v>
          </cell>
        </row>
        <row r="6119">
          <cell r="I6119" t="str">
            <v>1110</v>
          </cell>
          <cell r="J6119" t="str">
            <v>Temporary Staff (Delete)</v>
          </cell>
        </row>
        <row r="6120">
          <cell r="I6120" t="str">
            <v>1301</v>
          </cell>
          <cell r="J6120" t="str">
            <v>Fuel</v>
          </cell>
        </row>
        <row r="6121">
          <cell r="I6121" t="str">
            <v>1309</v>
          </cell>
          <cell r="J6121" t="str">
            <v>Maintenance of Vehicles</v>
          </cell>
        </row>
        <row r="6122">
          <cell r="I6122" t="str">
            <v>1318</v>
          </cell>
          <cell r="J6122" t="str">
            <v>Maintenance of Buildings &amp; Compounds</v>
          </cell>
        </row>
        <row r="6123">
          <cell r="I6123" t="str">
            <v>1402</v>
          </cell>
          <cell r="J6123" t="str">
            <v>Electricity</v>
          </cell>
        </row>
        <row r="6124">
          <cell r="I6124" t="str">
            <v>1402</v>
          </cell>
          <cell r="J6124" t="str">
            <v>Electricity</v>
          </cell>
        </row>
        <row r="6125">
          <cell r="I6125" t="str">
            <v>1405</v>
          </cell>
          <cell r="J6125" t="str">
            <v>Water</v>
          </cell>
        </row>
        <row r="6126">
          <cell r="I6126" t="str">
            <v>1406</v>
          </cell>
          <cell r="J6126" t="str">
            <v>Office Supplies</v>
          </cell>
        </row>
        <row r="6127">
          <cell r="I6127" t="str">
            <v>1406</v>
          </cell>
          <cell r="J6127" t="str">
            <v>Office Supplies</v>
          </cell>
        </row>
        <row r="6128">
          <cell r="I6128" t="str">
            <v>1417</v>
          </cell>
          <cell r="J6128" t="str">
            <v>Technical Supplies</v>
          </cell>
        </row>
        <row r="6129">
          <cell r="I6129" t="str">
            <v>1417</v>
          </cell>
          <cell r="J6129" t="str">
            <v>Technical Supplies</v>
          </cell>
        </row>
        <row r="6130">
          <cell r="I6130" t="str">
            <v>1417</v>
          </cell>
          <cell r="J6130" t="str">
            <v>Technical Supplies</v>
          </cell>
        </row>
        <row r="6131">
          <cell r="I6131" t="str">
            <v>1420</v>
          </cell>
          <cell r="J6131" t="str">
            <v>Research (Delete)</v>
          </cell>
        </row>
        <row r="6132">
          <cell r="I6132" t="str">
            <v>1447</v>
          </cell>
          <cell r="J6132" t="str">
            <v>Farming Supplies</v>
          </cell>
        </row>
        <row r="6133">
          <cell r="I6133" t="str">
            <v>1459</v>
          </cell>
          <cell r="J6133" t="str">
            <v>Agricultural Supplies</v>
          </cell>
        </row>
        <row r="6134">
          <cell r="I6134" t="str">
            <v>1447</v>
          </cell>
          <cell r="J6134" t="str">
            <v>Farming Supplies</v>
          </cell>
        </row>
        <row r="6135">
          <cell r="I6135" t="str">
            <v>1459</v>
          </cell>
          <cell r="J6135" t="str">
            <v>Agricultural Supplies</v>
          </cell>
        </row>
        <row r="6136">
          <cell r="I6136" t="str">
            <v>1447</v>
          </cell>
          <cell r="J6136" t="str">
            <v>Farming Supplies</v>
          </cell>
        </row>
        <row r="6137">
          <cell r="I6137" t="str">
            <v>1459</v>
          </cell>
          <cell r="J6137" t="str">
            <v>Agricultural Supplies</v>
          </cell>
        </row>
        <row r="6138">
          <cell r="I6138" t="str">
            <v>1447</v>
          </cell>
          <cell r="J6138" t="str">
            <v>Farming Supplies</v>
          </cell>
        </row>
        <row r="6139">
          <cell r="I6139" t="str">
            <v>1459</v>
          </cell>
          <cell r="J6139" t="str">
            <v>Agricultural Supplies</v>
          </cell>
        </row>
        <row r="6140">
          <cell r="I6140" t="str">
            <v>1001</v>
          </cell>
          <cell r="J6140" t="str">
            <v>Salaries</v>
          </cell>
        </row>
        <row r="6141">
          <cell r="I6141" t="str">
            <v>1001</v>
          </cell>
          <cell r="J6141" t="str">
            <v>Salaries</v>
          </cell>
        </row>
        <row r="6142">
          <cell r="I6142" t="str">
            <v>1001</v>
          </cell>
          <cell r="J6142" t="str">
            <v>Salaries</v>
          </cell>
        </row>
        <row r="6143">
          <cell r="I6143" t="str">
            <v>1002</v>
          </cell>
          <cell r="J6143" t="str">
            <v>Overtime</v>
          </cell>
        </row>
        <row r="6144">
          <cell r="I6144" t="str">
            <v>1005</v>
          </cell>
          <cell r="J6144" t="str">
            <v>Government Contribution  to Retirement Fund</v>
          </cell>
        </row>
        <row r="6145">
          <cell r="I6145" t="str">
            <v>1005</v>
          </cell>
          <cell r="J6145" t="str">
            <v>Government Contribution  to Retirement Fund</v>
          </cell>
        </row>
        <row r="6146">
          <cell r="I6146" t="str">
            <v>1005</v>
          </cell>
          <cell r="J6146" t="str">
            <v>Government Contribution  to Retirement Fund</v>
          </cell>
        </row>
        <row r="6147">
          <cell r="I6147" t="str">
            <v>1101</v>
          </cell>
          <cell r="J6147" t="str">
            <v>Wages</v>
          </cell>
        </row>
        <row r="6148">
          <cell r="I6148" t="str">
            <v>1201</v>
          </cell>
          <cell r="J6148" t="str">
            <v>Domestic Travel</v>
          </cell>
        </row>
        <row r="6149">
          <cell r="I6149" t="str">
            <v>1205</v>
          </cell>
          <cell r="J6149" t="str">
            <v>Broadcasting</v>
          </cell>
        </row>
        <row r="6150">
          <cell r="I6150" t="str">
            <v>1301</v>
          </cell>
          <cell r="J6150" t="str">
            <v>Fuel</v>
          </cell>
        </row>
        <row r="6151">
          <cell r="I6151" t="str">
            <v>1406</v>
          </cell>
          <cell r="J6151" t="str">
            <v>Office Supplies</v>
          </cell>
        </row>
        <row r="6152">
          <cell r="I6152" t="str">
            <v>1417</v>
          </cell>
          <cell r="J6152" t="str">
            <v>Technical Supplies</v>
          </cell>
        </row>
        <row r="6153">
          <cell r="I6153" t="str">
            <v>1418</v>
          </cell>
          <cell r="J6153" t="str">
            <v xml:space="preserve">Training &amp; Conferences </v>
          </cell>
        </row>
        <row r="6154">
          <cell r="I6154" t="str">
            <v>1420</v>
          </cell>
          <cell r="J6154" t="str">
            <v>Research (Delete)</v>
          </cell>
        </row>
        <row r="6155">
          <cell r="I6155" t="str">
            <v>1420</v>
          </cell>
          <cell r="J6155" t="str">
            <v>Research (Delete)</v>
          </cell>
        </row>
        <row r="6156">
          <cell r="I6156" t="str">
            <v>1447</v>
          </cell>
          <cell r="J6156" t="str">
            <v>Farming Supplies</v>
          </cell>
        </row>
        <row r="6157">
          <cell r="I6157" t="str">
            <v>1459</v>
          </cell>
          <cell r="J6157" t="str">
            <v>Agricultural Supplies</v>
          </cell>
        </row>
        <row r="6158">
          <cell r="I6158" t="str">
            <v>1447</v>
          </cell>
          <cell r="J6158" t="str">
            <v>Farming Supplies</v>
          </cell>
        </row>
        <row r="6159">
          <cell r="I6159" t="str">
            <v>1459</v>
          </cell>
          <cell r="J6159" t="str">
            <v>Agricultural Supplies</v>
          </cell>
        </row>
        <row r="6160">
          <cell r="I6160" t="str">
            <v>1447</v>
          </cell>
          <cell r="J6160" t="str">
            <v>Farming Supplies</v>
          </cell>
        </row>
        <row r="6161">
          <cell r="I6161" t="str">
            <v>1459</v>
          </cell>
          <cell r="J6161" t="str">
            <v>Agricultural Supplies</v>
          </cell>
        </row>
        <row r="6162">
          <cell r="I6162" t="str">
            <v>1447</v>
          </cell>
          <cell r="J6162" t="str">
            <v>Farming Supplies</v>
          </cell>
        </row>
        <row r="6163">
          <cell r="I6163" t="str">
            <v>1459</v>
          </cell>
          <cell r="J6163" t="str">
            <v>Agricultural Supplies</v>
          </cell>
        </row>
        <row r="6164">
          <cell r="I6164" t="str">
            <v>1001</v>
          </cell>
          <cell r="J6164" t="str">
            <v>Salaries</v>
          </cell>
        </row>
        <row r="6165">
          <cell r="I6165" t="str">
            <v>1005</v>
          </cell>
          <cell r="J6165" t="str">
            <v>Government Contribution  to Retirement Fund</v>
          </cell>
        </row>
        <row r="6166">
          <cell r="I6166" t="str">
            <v>1203</v>
          </cell>
          <cell r="J6166" t="str">
            <v>Telecommunication Charge</v>
          </cell>
        </row>
        <row r="6167">
          <cell r="I6167" t="str">
            <v>1203</v>
          </cell>
          <cell r="J6167" t="str">
            <v>Telecommunication Charge</v>
          </cell>
        </row>
        <row r="6168">
          <cell r="I6168" t="str">
            <v>1203</v>
          </cell>
          <cell r="J6168" t="str">
            <v>Telecommunication Charge</v>
          </cell>
        </row>
        <row r="6169">
          <cell r="I6169" t="str">
            <v>1203</v>
          </cell>
          <cell r="J6169" t="str">
            <v>Telecommunication Charge</v>
          </cell>
        </row>
        <row r="6170">
          <cell r="I6170" t="str">
            <v>1210</v>
          </cell>
          <cell r="J6170" t="str">
            <v>Email &amp; Internet</v>
          </cell>
        </row>
        <row r="6171">
          <cell r="I6171" t="str">
            <v>1210</v>
          </cell>
          <cell r="J6171" t="str">
            <v>Email &amp; Internet</v>
          </cell>
        </row>
        <row r="6172">
          <cell r="I6172" t="str">
            <v>1210</v>
          </cell>
          <cell r="J6172" t="str">
            <v>Email &amp; Internet</v>
          </cell>
        </row>
        <row r="6173">
          <cell r="I6173" t="str">
            <v>1301</v>
          </cell>
          <cell r="J6173" t="str">
            <v>Fuel</v>
          </cell>
        </row>
        <row r="6174">
          <cell r="I6174" t="str">
            <v>1301</v>
          </cell>
          <cell r="J6174" t="str">
            <v>Fuel</v>
          </cell>
        </row>
        <row r="6175">
          <cell r="I6175" t="str">
            <v>1301</v>
          </cell>
          <cell r="J6175" t="str">
            <v>Fuel</v>
          </cell>
        </row>
        <row r="6176">
          <cell r="I6176" t="str">
            <v>1302</v>
          </cell>
          <cell r="J6176" t="str">
            <v>Freight</v>
          </cell>
        </row>
        <row r="6177">
          <cell r="I6177" t="str">
            <v>1304</v>
          </cell>
          <cell r="J6177" t="str">
            <v>Maintenance of Computer System</v>
          </cell>
        </row>
        <row r="6178">
          <cell r="I6178" t="str">
            <v>1309</v>
          </cell>
          <cell r="J6178" t="str">
            <v>Maintenance of Vehicles</v>
          </cell>
        </row>
        <row r="6179">
          <cell r="I6179" t="str">
            <v>1318</v>
          </cell>
          <cell r="J6179" t="str">
            <v>Maintenance of Buildings &amp; Compounds</v>
          </cell>
        </row>
        <row r="6180">
          <cell r="I6180" t="str">
            <v>1402</v>
          </cell>
          <cell r="J6180" t="str">
            <v>Electricity</v>
          </cell>
        </row>
        <row r="6181">
          <cell r="I6181" t="str">
            <v>1402</v>
          </cell>
          <cell r="J6181" t="str">
            <v>Electricity</v>
          </cell>
        </row>
        <row r="6182">
          <cell r="I6182" t="str">
            <v>1405</v>
          </cell>
          <cell r="J6182" t="str">
            <v>Water</v>
          </cell>
        </row>
        <row r="6183">
          <cell r="I6183" t="str">
            <v>1406</v>
          </cell>
          <cell r="J6183" t="str">
            <v>Office Supplies</v>
          </cell>
        </row>
        <row r="6184">
          <cell r="I6184" t="str">
            <v>1406</v>
          </cell>
          <cell r="J6184" t="str">
            <v>Office Supplies</v>
          </cell>
        </row>
        <row r="6185">
          <cell r="I6185" t="str">
            <v>1406</v>
          </cell>
          <cell r="J6185" t="str">
            <v>Office Supplies</v>
          </cell>
        </row>
        <row r="6186">
          <cell r="I6186" t="str">
            <v>1406</v>
          </cell>
          <cell r="J6186" t="str">
            <v>Office Supplies</v>
          </cell>
        </row>
        <row r="6187">
          <cell r="I6187" t="str">
            <v>1406</v>
          </cell>
          <cell r="J6187" t="str">
            <v>Office Supplies</v>
          </cell>
        </row>
        <row r="6188">
          <cell r="I6188" t="str">
            <v>1407</v>
          </cell>
          <cell r="J6188" t="str">
            <v xml:space="preserve">Printing </v>
          </cell>
        </row>
        <row r="6189">
          <cell r="I6189" t="str">
            <v>1418</v>
          </cell>
          <cell r="J6189" t="str">
            <v xml:space="preserve">Training &amp; Conferences </v>
          </cell>
        </row>
        <row r="6190">
          <cell r="I6190" t="str">
            <v>1419</v>
          </cell>
          <cell r="J6190" t="str">
            <v>Facility Hire</v>
          </cell>
        </row>
        <row r="6191">
          <cell r="I6191" t="str">
            <v>1427</v>
          </cell>
          <cell r="J6191" t="str">
            <v>Catering/Refreshment</v>
          </cell>
        </row>
        <row r="6192">
          <cell r="I6192" t="str">
            <v>1435</v>
          </cell>
          <cell r="J6192" t="str">
            <v>Licences</v>
          </cell>
        </row>
        <row r="6193">
          <cell r="I6193" t="str">
            <v>1435</v>
          </cell>
          <cell r="J6193" t="str">
            <v>Licences</v>
          </cell>
        </row>
        <row r="6194">
          <cell r="I6194" t="str">
            <v>2005</v>
          </cell>
          <cell r="J6194" t="str">
            <v>New Vehicles</v>
          </cell>
        </row>
        <row r="6195">
          <cell r="I6195" t="str">
            <v>1001</v>
          </cell>
          <cell r="J6195" t="str">
            <v>Salaries</v>
          </cell>
        </row>
        <row r="6196">
          <cell r="I6196" t="str">
            <v>1002</v>
          </cell>
          <cell r="J6196" t="str">
            <v>Overtime</v>
          </cell>
        </row>
        <row r="6197">
          <cell r="I6197" t="str">
            <v>1005</v>
          </cell>
          <cell r="J6197" t="str">
            <v>Government Contribution  to Retirement Fund</v>
          </cell>
        </row>
        <row r="6198">
          <cell r="I6198" t="str">
            <v>1101</v>
          </cell>
          <cell r="J6198" t="str">
            <v>Wages</v>
          </cell>
        </row>
        <row r="6199">
          <cell r="I6199" t="str">
            <v>1201</v>
          </cell>
          <cell r="J6199" t="str">
            <v>Domestic Travel</v>
          </cell>
        </row>
        <row r="6200">
          <cell r="I6200" t="str">
            <v>1202</v>
          </cell>
          <cell r="J6200" t="str">
            <v>Overseas Travel</v>
          </cell>
        </row>
        <row r="6201">
          <cell r="I6201" t="str">
            <v>1205</v>
          </cell>
          <cell r="J6201" t="str">
            <v>Broadcasting</v>
          </cell>
        </row>
        <row r="6202">
          <cell r="I6202" t="str">
            <v>1206</v>
          </cell>
          <cell r="J6202" t="str">
            <v>Advertising &amp; Publicity</v>
          </cell>
        </row>
        <row r="6203">
          <cell r="I6203" t="str">
            <v>1301</v>
          </cell>
          <cell r="J6203" t="str">
            <v>Fuel</v>
          </cell>
        </row>
        <row r="6204">
          <cell r="I6204" t="str">
            <v>1301</v>
          </cell>
          <cell r="J6204" t="str">
            <v>Fuel</v>
          </cell>
        </row>
        <row r="6205">
          <cell r="I6205" t="str">
            <v>1309</v>
          </cell>
          <cell r="J6205" t="str">
            <v>Maintenance of Vehicles</v>
          </cell>
        </row>
        <row r="6206">
          <cell r="I6206" t="str">
            <v>1310</v>
          </cell>
          <cell r="J6206" t="str">
            <v>Maintenance of Specialised Equipment</v>
          </cell>
        </row>
        <row r="6207">
          <cell r="I6207" t="str">
            <v>1318</v>
          </cell>
          <cell r="J6207" t="str">
            <v>Maintenance of Buildings &amp; Compounds</v>
          </cell>
        </row>
        <row r="6208">
          <cell r="I6208" t="str">
            <v>1404</v>
          </cell>
          <cell r="J6208" t="str">
            <v>LPG Supplies</v>
          </cell>
        </row>
        <row r="6209">
          <cell r="I6209" t="str">
            <v>1406</v>
          </cell>
          <cell r="J6209" t="str">
            <v>Office Supplies</v>
          </cell>
        </row>
        <row r="6210">
          <cell r="I6210" t="str">
            <v>1407</v>
          </cell>
          <cell r="J6210" t="str">
            <v xml:space="preserve">Printing </v>
          </cell>
        </row>
        <row r="6211">
          <cell r="I6211" t="str">
            <v>1408</v>
          </cell>
          <cell r="J6211" t="str">
            <v>Uniforms</v>
          </cell>
        </row>
        <row r="6212">
          <cell r="I6212" t="str">
            <v>1417</v>
          </cell>
          <cell r="J6212" t="str">
            <v>Technical Supplies</v>
          </cell>
        </row>
        <row r="6213">
          <cell r="I6213" t="str">
            <v>1418</v>
          </cell>
          <cell r="J6213" t="str">
            <v xml:space="preserve">Training &amp; Conferences </v>
          </cell>
        </row>
        <row r="6214">
          <cell r="I6214" t="str">
            <v>1419</v>
          </cell>
          <cell r="J6214" t="str">
            <v>Facility Hire</v>
          </cell>
        </row>
        <row r="6215">
          <cell r="I6215" t="str">
            <v>1420</v>
          </cell>
          <cell r="J6215" t="str">
            <v>Research (Delete)</v>
          </cell>
        </row>
        <row r="6216">
          <cell r="I6216" t="str">
            <v>1427</v>
          </cell>
          <cell r="J6216" t="str">
            <v>Catering/Refreshment</v>
          </cell>
        </row>
        <row r="6217">
          <cell r="I6217" t="str">
            <v>1471</v>
          </cell>
          <cell r="J6217" t="str">
            <v>Meeting Fees</v>
          </cell>
        </row>
        <row r="6218">
          <cell r="I6218" t="str">
            <v>1506</v>
          </cell>
          <cell r="J6218" t="str">
            <v>Prizes and Awards</v>
          </cell>
        </row>
        <row r="6219">
          <cell r="I6219" t="str">
            <v>2005</v>
          </cell>
          <cell r="J6219" t="str">
            <v>New Vehicles</v>
          </cell>
        </row>
        <row r="6220">
          <cell r="I6220" t="str">
            <v>1001</v>
          </cell>
          <cell r="J6220" t="str">
            <v>Salaries</v>
          </cell>
        </row>
        <row r="6221">
          <cell r="I6221" t="str">
            <v>1005</v>
          </cell>
          <cell r="J6221" t="str">
            <v>Government Contribution  to Retirement Fund</v>
          </cell>
        </row>
        <row r="6222">
          <cell r="I6222" t="str">
            <v>1001</v>
          </cell>
          <cell r="J6222" t="str">
            <v>Salaries</v>
          </cell>
        </row>
        <row r="6223">
          <cell r="I6223" t="str">
            <v>1005</v>
          </cell>
          <cell r="J6223" t="str">
            <v>Government Contribution  to Retirement Fund</v>
          </cell>
        </row>
        <row r="6224">
          <cell r="I6224" t="str">
            <v>1346</v>
          </cell>
          <cell r="J6224" t="str">
            <v>Waste Disposal</v>
          </cell>
        </row>
        <row r="6225">
          <cell r="I6225" t="str">
            <v>1417</v>
          </cell>
          <cell r="J6225" t="str">
            <v>Technical Supplies</v>
          </cell>
        </row>
        <row r="6226">
          <cell r="I6226" t="str">
            <v>1001</v>
          </cell>
          <cell r="J6226" t="str">
            <v>Salaries</v>
          </cell>
        </row>
        <row r="6227">
          <cell r="I6227" t="str">
            <v>1005</v>
          </cell>
          <cell r="J6227" t="str">
            <v>Government Contribution  to Retirement Fund</v>
          </cell>
        </row>
        <row r="6228">
          <cell r="I6228" t="str">
            <v>1101</v>
          </cell>
          <cell r="J6228" t="str">
            <v>Wages</v>
          </cell>
        </row>
        <row r="6229">
          <cell r="I6229" t="str">
            <v>1309</v>
          </cell>
          <cell r="J6229" t="str">
            <v>Maintenance of Vehicles</v>
          </cell>
        </row>
        <row r="6230">
          <cell r="I6230" t="str">
            <v>1506</v>
          </cell>
          <cell r="J6230" t="str">
            <v>Prizes and Awards</v>
          </cell>
        </row>
        <row r="6231">
          <cell r="I6231" t="str">
            <v>2005</v>
          </cell>
          <cell r="J6231" t="str">
            <v>New Vehicles</v>
          </cell>
        </row>
        <row r="6232">
          <cell r="I6232" t="str">
            <v>1001</v>
          </cell>
          <cell r="J6232" t="str">
            <v>Salaries</v>
          </cell>
        </row>
        <row r="6233">
          <cell r="I6233" t="str">
            <v>1001</v>
          </cell>
          <cell r="J6233" t="str">
            <v>Salaries</v>
          </cell>
        </row>
        <row r="6234">
          <cell r="I6234" t="str">
            <v>1001</v>
          </cell>
          <cell r="J6234" t="str">
            <v>Salaries</v>
          </cell>
        </row>
        <row r="6235">
          <cell r="I6235" t="str">
            <v>1002</v>
          </cell>
          <cell r="J6235" t="str">
            <v>Overtime</v>
          </cell>
        </row>
        <row r="6236">
          <cell r="I6236" t="str">
            <v>1005</v>
          </cell>
          <cell r="J6236" t="str">
            <v>Government Contribution  to Retirement Fund</v>
          </cell>
        </row>
        <row r="6237">
          <cell r="I6237" t="str">
            <v>1005</v>
          </cell>
          <cell r="J6237" t="str">
            <v>Government Contribution  to Retirement Fund</v>
          </cell>
        </row>
        <row r="6238">
          <cell r="I6238" t="str">
            <v>1005</v>
          </cell>
          <cell r="J6238" t="str">
            <v>Government Contribution  to Retirement Fund</v>
          </cell>
        </row>
        <row r="6239">
          <cell r="I6239" t="str">
            <v>1101</v>
          </cell>
          <cell r="J6239" t="str">
            <v>Wages</v>
          </cell>
        </row>
        <row r="6240">
          <cell r="I6240" t="str">
            <v>1201</v>
          </cell>
          <cell r="J6240" t="str">
            <v>Domestic Travel</v>
          </cell>
        </row>
        <row r="6241">
          <cell r="I6241" t="str">
            <v>1301</v>
          </cell>
          <cell r="J6241" t="str">
            <v>Fuel</v>
          </cell>
        </row>
        <row r="6242">
          <cell r="I6242" t="str">
            <v>1302</v>
          </cell>
          <cell r="J6242" t="str">
            <v>Freight</v>
          </cell>
        </row>
        <row r="6243">
          <cell r="I6243" t="str">
            <v>1309</v>
          </cell>
          <cell r="J6243" t="str">
            <v>Maintenance of Vehicles</v>
          </cell>
        </row>
        <row r="6244">
          <cell r="I6244" t="str">
            <v>1318</v>
          </cell>
          <cell r="J6244" t="str">
            <v>Maintenance of Buildings &amp; Compounds</v>
          </cell>
        </row>
        <row r="6245">
          <cell r="I6245" t="str">
            <v>1406</v>
          </cell>
          <cell r="J6245" t="str">
            <v>Office Supplies</v>
          </cell>
        </row>
        <row r="6246">
          <cell r="I6246" t="str">
            <v>1407</v>
          </cell>
          <cell r="J6246" t="str">
            <v xml:space="preserve">Printing </v>
          </cell>
        </row>
        <row r="6247">
          <cell r="I6247" t="str">
            <v>1417</v>
          </cell>
          <cell r="J6247" t="str">
            <v>Technical Supplies</v>
          </cell>
        </row>
        <row r="6248">
          <cell r="I6248" t="str">
            <v>1418</v>
          </cell>
          <cell r="J6248" t="str">
            <v xml:space="preserve">Training &amp; Conferences </v>
          </cell>
        </row>
        <row r="6249">
          <cell r="I6249" t="str">
            <v>1427</v>
          </cell>
          <cell r="J6249" t="str">
            <v>Catering/Refreshment</v>
          </cell>
        </row>
        <row r="6250">
          <cell r="I6250" t="str">
            <v>1435</v>
          </cell>
          <cell r="J6250" t="str">
            <v>Licences</v>
          </cell>
        </row>
        <row r="6251">
          <cell r="I6251" t="str">
            <v>1444</v>
          </cell>
          <cell r="J6251" t="str">
            <v>Medical Drugs</v>
          </cell>
        </row>
        <row r="6252">
          <cell r="I6252" t="str">
            <v>1001</v>
          </cell>
          <cell r="J6252" t="str">
            <v>Salaries</v>
          </cell>
        </row>
        <row r="6253">
          <cell r="I6253" t="str">
            <v>1001</v>
          </cell>
          <cell r="J6253" t="str">
            <v>Salaries</v>
          </cell>
        </row>
        <row r="6254">
          <cell r="I6254" t="str">
            <v>1005</v>
          </cell>
          <cell r="J6254" t="str">
            <v>Government Contribution  to Retirement Fund</v>
          </cell>
        </row>
        <row r="6255">
          <cell r="I6255" t="str">
            <v>1005</v>
          </cell>
          <cell r="J6255" t="str">
            <v>Government Contribution  to Retirement Fund</v>
          </cell>
        </row>
        <row r="6256">
          <cell r="I6256" t="str">
            <v>1101</v>
          </cell>
          <cell r="J6256" t="str">
            <v>Wages</v>
          </cell>
        </row>
        <row r="6257">
          <cell r="I6257" t="str">
            <v>1201</v>
          </cell>
          <cell r="J6257" t="str">
            <v>Domestic Travel</v>
          </cell>
        </row>
        <row r="6258">
          <cell r="I6258" t="str">
            <v>1309</v>
          </cell>
          <cell r="J6258" t="str">
            <v>Maintenance of Vehicles</v>
          </cell>
        </row>
        <row r="6259">
          <cell r="I6259" t="str">
            <v>1402</v>
          </cell>
          <cell r="J6259" t="str">
            <v>Electricity</v>
          </cell>
        </row>
        <row r="6260">
          <cell r="I6260" t="str">
            <v>1405</v>
          </cell>
          <cell r="J6260" t="str">
            <v>Water</v>
          </cell>
        </row>
        <row r="6261">
          <cell r="I6261" t="str">
            <v>1418</v>
          </cell>
          <cell r="J6261" t="str">
            <v xml:space="preserve">Training &amp; Conferences </v>
          </cell>
        </row>
        <row r="6262">
          <cell r="I6262" t="str">
            <v>1427</v>
          </cell>
          <cell r="J6262" t="str">
            <v>Catering/Refreshment</v>
          </cell>
        </row>
        <row r="6263">
          <cell r="I6263" t="str">
            <v>1447</v>
          </cell>
          <cell r="J6263" t="str">
            <v>Farming Supplies</v>
          </cell>
        </row>
        <row r="6264">
          <cell r="I6264" t="str">
            <v>1447</v>
          </cell>
          <cell r="J6264" t="str">
            <v>Farming Supplies</v>
          </cell>
        </row>
        <row r="6265">
          <cell r="I6265" t="str">
            <v>1447</v>
          </cell>
          <cell r="J6265" t="str">
            <v>Farming Supplies</v>
          </cell>
        </row>
        <row r="6266">
          <cell r="I6266" t="str">
            <v>1447</v>
          </cell>
          <cell r="J6266" t="str">
            <v>Farming Supplies</v>
          </cell>
        </row>
        <row r="6267">
          <cell r="I6267" t="str">
            <v>1447</v>
          </cell>
          <cell r="J6267" t="str">
            <v>Farming Supplies</v>
          </cell>
        </row>
        <row r="6268">
          <cell r="I6268" t="str">
            <v>1447</v>
          </cell>
          <cell r="J6268" t="str">
            <v>Farming Supplies</v>
          </cell>
        </row>
        <row r="6269">
          <cell r="I6269" t="str">
            <v>2002</v>
          </cell>
          <cell r="J6269" t="str">
            <v>New Machinery</v>
          </cell>
        </row>
        <row r="6270">
          <cell r="I6270" t="str">
            <v>2020</v>
          </cell>
          <cell r="J6270" t="str">
            <v>Biological Assets</v>
          </cell>
        </row>
        <row r="6271">
          <cell r="I6271" t="str">
            <v>1001</v>
          </cell>
          <cell r="J6271" t="str">
            <v>Salaries</v>
          </cell>
        </row>
        <row r="6272">
          <cell r="I6272" t="str">
            <v>1001</v>
          </cell>
          <cell r="J6272" t="str">
            <v>Salaries</v>
          </cell>
        </row>
        <row r="6273">
          <cell r="I6273" t="str">
            <v>1001</v>
          </cell>
          <cell r="J6273" t="str">
            <v>Salaries</v>
          </cell>
        </row>
        <row r="6274">
          <cell r="I6274" t="str">
            <v>1001</v>
          </cell>
          <cell r="J6274" t="str">
            <v>Salaries</v>
          </cell>
        </row>
        <row r="6275">
          <cell r="I6275" t="str">
            <v>1001</v>
          </cell>
          <cell r="J6275" t="str">
            <v>Salaries</v>
          </cell>
        </row>
        <row r="6276">
          <cell r="I6276" t="str">
            <v>1001</v>
          </cell>
          <cell r="J6276" t="str">
            <v>Salaries</v>
          </cell>
        </row>
        <row r="6277">
          <cell r="I6277" t="str">
            <v>1002</v>
          </cell>
          <cell r="J6277" t="str">
            <v>Overtime</v>
          </cell>
        </row>
        <row r="6278">
          <cell r="I6278" t="str">
            <v>1002</v>
          </cell>
          <cell r="J6278" t="str">
            <v>Overtime</v>
          </cell>
        </row>
        <row r="6279">
          <cell r="I6279" t="str">
            <v>1005</v>
          </cell>
          <cell r="J6279" t="str">
            <v>Government Contribution  to Retirement Fund</v>
          </cell>
        </row>
        <row r="6280">
          <cell r="I6280" t="str">
            <v>1005</v>
          </cell>
          <cell r="J6280" t="str">
            <v>Government Contribution  to Retirement Fund</v>
          </cell>
        </row>
        <row r="6281">
          <cell r="I6281" t="str">
            <v>1005</v>
          </cell>
          <cell r="J6281" t="str">
            <v>Government Contribution  to Retirement Fund</v>
          </cell>
        </row>
        <row r="6282">
          <cell r="I6282" t="str">
            <v>1005</v>
          </cell>
          <cell r="J6282" t="str">
            <v>Government Contribution  to Retirement Fund</v>
          </cell>
        </row>
        <row r="6283">
          <cell r="I6283" t="str">
            <v>1005</v>
          </cell>
          <cell r="J6283" t="str">
            <v>Government Contribution  to Retirement Fund</v>
          </cell>
        </row>
        <row r="6284">
          <cell r="I6284" t="str">
            <v>1005</v>
          </cell>
          <cell r="J6284" t="str">
            <v>Government Contribution  to Retirement Fund</v>
          </cell>
        </row>
        <row r="6285">
          <cell r="I6285" t="str">
            <v>1028</v>
          </cell>
          <cell r="J6285" t="str">
            <v>Location Allowance</v>
          </cell>
        </row>
        <row r="6286">
          <cell r="I6286" t="str">
            <v>1028</v>
          </cell>
          <cell r="J6286" t="str">
            <v>Location Allowance</v>
          </cell>
        </row>
        <row r="6287">
          <cell r="I6287" t="str">
            <v>1101</v>
          </cell>
          <cell r="J6287" t="str">
            <v>Wages</v>
          </cell>
        </row>
        <row r="6288">
          <cell r="I6288" t="str">
            <v>1101</v>
          </cell>
          <cell r="J6288" t="str">
            <v>Wages</v>
          </cell>
        </row>
        <row r="6289">
          <cell r="I6289" t="str">
            <v>1101</v>
          </cell>
          <cell r="J6289" t="str">
            <v>Wages</v>
          </cell>
        </row>
        <row r="6290">
          <cell r="I6290" t="str">
            <v>1201</v>
          </cell>
          <cell r="J6290" t="str">
            <v>Domestic Travel</v>
          </cell>
        </row>
        <row r="6291">
          <cell r="I6291" t="str">
            <v>1201</v>
          </cell>
          <cell r="J6291" t="str">
            <v>Domestic Travel</v>
          </cell>
        </row>
        <row r="6292">
          <cell r="I6292" t="str">
            <v>1201</v>
          </cell>
          <cell r="J6292" t="str">
            <v>Domestic Travel</v>
          </cell>
        </row>
        <row r="6293">
          <cell r="I6293" t="str">
            <v>1201</v>
          </cell>
          <cell r="J6293" t="str">
            <v>Domestic Travel</v>
          </cell>
        </row>
        <row r="6294">
          <cell r="I6294" t="str">
            <v>1201</v>
          </cell>
          <cell r="J6294" t="str">
            <v>Domestic Travel</v>
          </cell>
        </row>
        <row r="6295">
          <cell r="I6295" t="str">
            <v>1205</v>
          </cell>
          <cell r="J6295" t="str">
            <v>Broadcasting</v>
          </cell>
        </row>
        <row r="6296">
          <cell r="I6296" t="str">
            <v>1206</v>
          </cell>
          <cell r="J6296" t="str">
            <v>Advertising &amp; Publicity</v>
          </cell>
        </row>
        <row r="6297">
          <cell r="I6297" t="str">
            <v>1301</v>
          </cell>
          <cell r="J6297" t="str">
            <v>Fuel</v>
          </cell>
        </row>
        <row r="6298">
          <cell r="I6298" t="str">
            <v>1301</v>
          </cell>
          <cell r="J6298" t="str">
            <v>Fuel</v>
          </cell>
        </row>
        <row r="6299">
          <cell r="I6299" t="str">
            <v>1301</v>
          </cell>
          <cell r="J6299" t="str">
            <v>Fuel</v>
          </cell>
        </row>
        <row r="6300">
          <cell r="I6300" t="str">
            <v>1301</v>
          </cell>
          <cell r="J6300" t="str">
            <v>Fuel</v>
          </cell>
        </row>
        <row r="6301">
          <cell r="I6301" t="str">
            <v>1301</v>
          </cell>
          <cell r="J6301" t="str">
            <v>Fuel</v>
          </cell>
        </row>
        <row r="6302">
          <cell r="I6302" t="str">
            <v>1301</v>
          </cell>
          <cell r="J6302" t="str">
            <v>Fuel</v>
          </cell>
        </row>
        <row r="6303">
          <cell r="I6303" t="str">
            <v>1302</v>
          </cell>
          <cell r="J6303" t="str">
            <v>Freight</v>
          </cell>
        </row>
        <row r="6304">
          <cell r="I6304" t="str">
            <v>1308</v>
          </cell>
          <cell r="J6304" t="str">
            <v>Maintenance of Office Equipment</v>
          </cell>
        </row>
        <row r="6305">
          <cell r="I6305" t="str">
            <v>1309</v>
          </cell>
          <cell r="J6305" t="str">
            <v>Maintenance of Vehicles</v>
          </cell>
        </row>
        <row r="6306">
          <cell r="I6306" t="str">
            <v>1309</v>
          </cell>
          <cell r="J6306" t="str">
            <v>Maintenance of Vehicles</v>
          </cell>
        </row>
        <row r="6307">
          <cell r="I6307" t="str">
            <v>1309</v>
          </cell>
          <cell r="J6307" t="str">
            <v>Maintenance of Vehicles</v>
          </cell>
        </row>
        <row r="6308">
          <cell r="I6308" t="str">
            <v>1309</v>
          </cell>
          <cell r="J6308" t="str">
            <v>Maintenance of Vehicles</v>
          </cell>
        </row>
        <row r="6309">
          <cell r="I6309" t="str">
            <v>1309</v>
          </cell>
          <cell r="J6309" t="str">
            <v>Maintenance of Vehicles</v>
          </cell>
        </row>
        <row r="6310">
          <cell r="I6310" t="str">
            <v>1309</v>
          </cell>
          <cell r="J6310" t="str">
            <v>Maintenance of Vehicles</v>
          </cell>
        </row>
        <row r="6311">
          <cell r="I6311" t="str">
            <v>1318</v>
          </cell>
          <cell r="J6311" t="str">
            <v>Maintenance of Buildings &amp; Compounds</v>
          </cell>
        </row>
        <row r="6312">
          <cell r="I6312" t="str">
            <v>1318</v>
          </cell>
          <cell r="J6312" t="str">
            <v>Maintenance of Buildings &amp; Compounds</v>
          </cell>
        </row>
        <row r="6313">
          <cell r="I6313" t="str">
            <v>1318</v>
          </cell>
          <cell r="J6313" t="str">
            <v>Maintenance of Buildings &amp; Compounds</v>
          </cell>
        </row>
        <row r="6314">
          <cell r="I6314" t="str">
            <v>1318</v>
          </cell>
          <cell r="J6314" t="str">
            <v>Maintenance of Buildings &amp; Compounds</v>
          </cell>
        </row>
        <row r="6315">
          <cell r="I6315" t="str">
            <v>1318</v>
          </cell>
          <cell r="J6315" t="str">
            <v>Maintenance of Buildings &amp; Compounds</v>
          </cell>
        </row>
        <row r="6316">
          <cell r="I6316" t="str">
            <v>1318</v>
          </cell>
          <cell r="J6316" t="str">
            <v>Maintenance of Buildings &amp; Compounds</v>
          </cell>
        </row>
        <row r="6317">
          <cell r="I6317" t="str">
            <v>1402</v>
          </cell>
          <cell r="J6317" t="str">
            <v>Electricity</v>
          </cell>
        </row>
        <row r="6318">
          <cell r="I6318" t="str">
            <v>1402</v>
          </cell>
          <cell r="J6318" t="str">
            <v>Electricity</v>
          </cell>
        </row>
        <row r="6319">
          <cell r="I6319" t="str">
            <v>1402</v>
          </cell>
          <cell r="J6319" t="str">
            <v>Electricity</v>
          </cell>
        </row>
        <row r="6320">
          <cell r="I6320" t="str">
            <v>1402</v>
          </cell>
          <cell r="J6320" t="str">
            <v>Electricity</v>
          </cell>
        </row>
        <row r="6321">
          <cell r="I6321" t="str">
            <v>1402</v>
          </cell>
          <cell r="J6321" t="str">
            <v>Electricity</v>
          </cell>
        </row>
        <row r="6322">
          <cell r="I6322" t="str">
            <v>1402</v>
          </cell>
          <cell r="J6322" t="str">
            <v>Electricity</v>
          </cell>
        </row>
        <row r="6323">
          <cell r="I6323" t="str">
            <v>1405</v>
          </cell>
          <cell r="J6323" t="str">
            <v>Water</v>
          </cell>
        </row>
        <row r="6324">
          <cell r="I6324" t="str">
            <v>1405</v>
          </cell>
          <cell r="J6324" t="str">
            <v>Water</v>
          </cell>
        </row>
        <row r="6325">
          <cell r="I6325" t="str">
            <v>1405</v>
          </cell>
          <cell r="J6325" t="str">
            <v>Water</v>
          </cell>
        </row>
        <row r="6326">
          <cell r="I6326" t="str">
            <v>1405</v>
          </cell>
          <cell r="J6326" t="str">
            <v>Water</v>
          </cell>
        </row>
        <row r="6327">
          <cell r="I6327" t="str">
            <v>1406</v>
          </cell>
          <cell r="J6327" t="str">
            <v>Office Supplies</v>
          </cell>
        </row>
        <row r="6328">
          <cell r="I6328" t="str">
            <v>1406</v>
          </cell>
          <cell r="J6328" t="str">
            <v>Office Supplies</v>
          </cell>
        </row>
        <row r="6329">
          <cell r="I6329" t="str">
            <v>1406</v>
          </cell>
          <cell r="J6329" t="str">
            <v>Office Supplies</v>
          </cell>
        </row>
        <row r="6330">
          <cell r="I6330" t="str">
            <v>1406</v>
          </cell>
          <cell r="J6330" t="str">
            <v>Office Supplies</v>
          </cell>
        </row>
        <row r="6331">
          <cell r="I6331" t="str">
            <v>1406</v>
          </cell>
          <cell r="J6331" t="str">
            <v>Office Supplies</v>
          </cell>
        </row>
        <row r="6332">
          <cell r="I6332" t="str">
            <v>1406</v>
          </cell>
          <cell r="J6332" t="str">
            <v>Office Supplies</v>
          </cell>
        </row>
        <row r="6333">
          <cell r="I6333" t="str">
            <v>1407</v>
          </cell>
          <cell r="J6333" t="str">
            <v xml:space="preserve">Printing </v>
          </cell>
        </row>
        <row r="6334">
          <cell r="I6334" t="str">
            <v>1407</v>
          </cell>
          <cell r="J6334" t="str">
            <v xml:space="preserve">Printing </v>
          </cell>
        </row>
        <row r="6335">
          <cell r="I6335" t="str">
            <v>1407</v>
          </cell>
          <cell r="J6335" t="str">
            <v xml:space="preserve">Printing </v>
          </cell>
        </row>
        <row r="6336">
          <cell r="I6336" t="str">
            <v>1407</v>
          </cell>
          <cell r="J6336" t="str">
            <v xml:space="preserve">Printing </v>
          </cell>
        </row>
        <row r="6337">
          <cell r="I6337" t="str">
            <v>1407</v>
          </cell>
          <cell r="J6337" t="str">
            <v xml:space="preserve">Printing </v>
          </cell>
        </row>
        <row r="6338">
          <cell r="I6338" t="str">
            <v>1413</v>
          </cell>
          <cell r="J6338" t="str">
            <v>Rental</v>
          </cell>
        </row>
        <row r="6339">
          <cell r="I6339" t="str">
            <v>1417</v>
          </cell>
          <cell r="J6339" t="str">
            <v>Technical Supplies</v>
          </cell>
        </row>
        <row r="6340">
          <cell r="I6340" t="str">
            <v>1417</v>
          </cell>
          <cell r="J6340" t="str">
            <v>Technical Supplies</v>
          </cell>
        </row>
        <row r="6341">
          <cell r="I6341" t="str">
            <v>1417</v>
          </cell>
          <cell r="J6341" t="str">
            <v>Technical Supplies</v>
          </cell>
        </row>
        <row r="6342">
          <cell r="I6342" t="str">
            <v>1417</v>
          </cell>
          <cell r="J6342" t="str">
            <v>Technical Supplies</v>
          </cell>
        </row>
        <row r="6343">
          <cell r="I6343" t="str">
            <v>1418</v>
          </cell>
          <cell r="J6343" t="str">
            <v xml:space="preserve">Training &amp; Conferences </v>
          </cell>
        </row>
        <row r="6344">
          <cell r="I6344" t="str">
            <v>1418</v>
          </cell>
          <cell r="J6344" t="str">
            <v xml:space="preserve">Training &amp; Conferences </v>
          </cell>
        </row>
        <row r="6345">
          <cell r="I6345" t="str">
            <v>1418</v>
          </cell>
          <cell r="J6345" t="str">
            <v xml:space="preserve">Training &amp; Conferences </v>
          </cell>
        </row>
        <row r="6346">
          <cell r="I6346" t="str">
            <v>1418</v>
          </cell>
          <cell r="J6346" t="str">
            <v xml:space="preserve">Training &amp; Conferences </v>
          </cell>
        </row>
        <row r="6347">
          <cell r="I6347" t="str">
            <v>1419</v>
          </cell>
          <cell r="J6347" t="str">
            <v>Facility Hire</v>
          </cell>
        </row>
        <row r="6348">
          <cell r="I6348" t="str">
            <v>1427</v>
          </cell>
          <cell r="J6348" t="str">
            <v>Catering/Refreshment</v>
          </cell>
        </row>
        <row r="6349">
          <cell r="I6349" t="str">
            <v>1435</v>
          </cell>
          <cell r="J6349" t="str">
            <v>Licences</v>
          </cell>
        </row>
        <row r="6350">
          <cell r="I6350" t="str">
            <v>1435</v>
          </cell>
          <cell r="J6350" t="str">
            <v>Licences</v>
          </cell>
        </row>
        <row r="6351">
          <cell r="I6351" t="str">
            <v>1435</v>
          </cell>
          <cell r="J6351" t="str">
            <v>Licences</v>
          </cell>
        </row>
        <row r="6352">
          <cell r="I6352" t="str">
            <v>1435</v>
          </cell>
          <cell r="J6352" t="str">
            <v>Licences</v>
          </cell>
        </row>
        <row r="6353">
          <cell r="I6353" t="str">
            <v>1435</v>
          </cell>
          <cell r="J6353" t="str">
            <v>Licences</v>
          </cell>
        </row>
        <row r="6354">
          <cell r="I6354" t="str">
            <v>1435</v>
          </cell>
          <cell r="J6354" t="str">
            <v>Licences</v>
          </cell>
        </row>
        <row r="6355">
          <cell r="I6355" t="str">
            <v>1447</v>
          </cell>
          <cell r="J6355" t="str">
            <v>Farming Supplies</v>
          </cell>
        </row>
        <row r="6356">
          <cell r="I6356" t="str">
            <v>2000</v>
          </cell>
          <cell r="J6356" t="str">
            <v>New Building</v>
          </cell>
        </row>
        <row r="6357">
          <cell r="I6357" t="str">
            <v>2001</v>
          </cell>
          <cell r="J6357" t="str">
            <v>Renovations</v>
          </cell>
        </row>
        <row r="6358">
          <cell r="I6358" t="str">
            <v>2002</v>
          </cell>
          <cell r="J6358" t="str">
            <v>New Machinery</v>
          </cell>
        </row>
        <row r="6359">
          <cell r="I6359" t="str">
            <v>2003</v>
          </cell>
          <cell r="J6359" t="str">
            <v>New Office Equipment</v>
          </cell>
        </row>
        <row r="6360">
          <cell r="I6360" t="str">
            <v>2005</v>
          </cell>
          <cell r="J6360" t="str">
            <v>New Vehicles</v>
          </cell>
        </row>
        <row r="6361">
          <cell r="I6361" t="str">
            <v>1001</v>
          </cell>
          <cell r="J6361" t="str">
            <v>Salaries</v>
          </cell>
        </row>
        <row r="6362">
          <cell r="I6362" t="str">
            <v>1001</v>
          </cell>
          <cell r="J6362" t="str">
            <v>Salaries</v>
          </cell>
        </row>
        <row r="6363">
          <cell r="I6363" t="str">
            <v>1001</v>
          </cell>
          <cell r="J6363" t="str">
            <v>Salaries</v>
          </cell>
        </row>
        <row r="6364">
          <cell r="I6364" t="str">
            <v>1001</v>
          </cell>
          <cell r="J6364" t="str">
            <v>Salaries</v>
          </cell>
        </row>
        <row r="6365">
          <cell r="I6365" t="str">
            <v>1001</v>
          </cell>
          <cell r="J6365" t="str">
            <v>Salaries</v>
          </cell>
        </row>
        <row r="6366">
          <cell r="I6366" t="str">
            <v>1005</v>
          </cell>
          <cell r="J6366" t="str">
            <v>Government Contribution  to Retirement Fund</v>
          </cell>
        </row>
        <row r="6367">
          <cell r="I6367" t="str">
            <v>1005</v>
          </cell>
          <cell r="J6367" t="str">
            <v>Government Contribution  to Retirement Fund</v>
          </cell>
        </row>
        <row r="6368">
          <cell r="I6368" t="str">
            <v>1005</v>
          </cell>
          <cell r="J6368" t="str">
            <v>Government Contribution  to Retirement Fund</v>
          </cell>
        </row>
        <row r="6369">
          <cell r="I6369" t="str">
            <v>1005</v>
          </cell>
          <cell r="J6369" t="str">
            <v>Government Contribution  to Retirement Fund</v>
          </cell>
        </row>
        <row r="6370">
          <cell r="I6370" t="str">
            <v>1005</v>
          </cell>
          <cell r="J6370" t="str">
            <v>Government Contribution  to Retirement Fund</v>
          </cell>
        </row>
        <row r="6371">
          <cell r="I6371" t="str">
            <v>1101</v>
          </cell>
          <cell r="J6371" t="str">
            <v>Wages</v>
          </cell>
        </row>
        <row r="6372">
          <cell r="I6372" t="str">
            <v>1301</v>
          </cell>
          <cell r="J6372" t="str">
            <v>Fuel</v>
          </cell>
        </row>
        <row r="6373">
          <cell r="I6373" t="str">
            <v>1301</v>
          </cell>
          <cell r="J6373" t="str">
            <v>Fuel</v>
          </cell>
        </row>
        <row r="6374">
          <cell r="I6374" t="str">
            <v>1406</v>
          </cell>
          <cell r="J6374" t="str">
            <v>Office Supplies</v>
          </cell>
        </row>
        <row r="6375">
          <cell r="I6375" t="str">
            <v>1406</v>
          </cell>
          <cell r="J6375" t="str">
            <v>Office Supplies</v>
          </cell>
        </row>
        <row r="6376">
          <cell r="I6376" t="str">
            <v>1407</v>
          </cell>
          <cell r="J6376" t="str">
            <v xml:space="preserve">Printing </v>
          </cell>
        </row>
        <row r="6377">
          <cell r="I6377" t="str">
            <v>1417</v>
          </cell>
          <cell r="J6377" t="str">
            <v>Technical Supplies</v>
          </cell>
        </row>
        <row r="6378">
          <cell r="I6378" t="str">
            <v>1459</v>
          </cell>
          <cell r="J6378" t="str">
            <v>Agricultural Supplies</v>
          </cell>
        </row>
        <row r="6379">
          <cell r="I6379" t="str">
            <v>1001</v>
          </cell>
          <cell r="J6379" t="str">
            <v>Salaries</v>
          </cell>
        </row>
        <row r="6380">
          <cell r="I6380" t="str">
            <v>1002</v>
          </cell>
          <cell r="J6380" t="str">
            <v>Overtime</v>
          </cell>
        </row>
        <row r="6381">
          <cell r="I6381" t="str">
            <v>1005</v>
          </cell>
          <cell r="J6381" t="str">
            <v>Government Contribution  to Retirement Fund</v>
          </cell>
        </row>
        <row r="6382">
          <cell r="I6382" t="str">
            <v>1026</v>
          </cell>
          <cell r="J6382" t="str">
            <v>Acting Allowance</v>
          </cell>
        </row>
        <row r="6383">
          <cell r="I6383" t="str">
            <v>1030</v>
          </cell>
          <cell r="J6383" t="str">
            <v>CEO/Minister Benefits</v>
          </cell>
        </row>
        <row r="6384">
          <cell r="I6384" t="str">
            <v>1101</v>
          </cell>
          <cell r="J6384" t="str">
            <v>Wages</v>
          </cell>
        </row>
        <row r="6385">
          <cell r="I6385" t="str">
            <v>1201</v>
          </cell>
          <cell r="J6385" t="str">
            <v>Domestic Travel</v>
          </cell>
        </row>
        <row r="6386">
          <cell r="I6386" t="str">
            <v>1201</v>
          </cell>
          <cell r="J6386" t="str">
            <v>Domestic Travel</v>
          </cell>
        </row>
        <row r="6387">
          <cell r="I6387" t="str">
            <v>1201</v>
          </cell>
          <cell r="J6387" t="str">
            <v>Domestic Travel</v>
          </cell>
        </row>
        <row r="6388">
          <cell r="I6388" t="str">
            <v>1202</v>
          </cell>
          <cell r="J6388" t="str">
            <v>Overseas Travel</v>
          </cell>
        </row>
        <row r="6389">
          <cell r="I6389" t="str">
            <v>1203</v>
          </cell>
          <cell r="J6389" t="str">
            <v>Telecommunication Charge</v>
          </cell>
        </row>
        <row r="6390">
          <cell r="I6390" t="str">
            <v>1205</v>
          </cell>
          <cell r="J6390" t="str">
            <v>Broadcasting</v>
          </cell>
        </row>
        <row r="6391">
          <cell r="I6391" t="str">
            <v>1210</v>
          </cell>
          <cell r="J6391" t="str">
            <v>Email &amp; Internet</v>
          </cell>
        </row>
        <row r="6392">
          <cell r="I6392" t="str">
            <v>1301</v>
          </cell>
          <cell r="J6392" t="str">
            <v>Fuel</v>
          </cell>
        </row>
        <row r="6393">
          <cell r="I6393" t="str">
            <v>1308</v>
          </cell>
          <cell r="J6393" t="str">
            <v>Maintenance of Office Equipment</v>
          </cell>
        </row>
        <row r="6394">
          <cell r="I6394" t="str">
            <v>1309</v>
          </cell>
          <cell r="J6394" t="str">
            <v>Maintenance of Vehicles</v>
          </cell>
        </row>
        <row r="6395">
          <cell r="I6395" t="str">
            <v>1402</v>
          </cell>
          <cell r="J6395" t="str">
            <v>Electricity</v>
          </cell>
        </row>
        <row r="6396">
          <cell r="I6396" t="str">
            <v>1406</v>
          </cell>
          <cell r="J6396" t="str">
            <v>Office Supplies</v>
          </cell>
        </row>
        <row r="6397">
          <cell r="I6397" t="str">
            <v>1407</v>
          </cell>
          <cell r="J6397" t="str">
            <v xml:space="preserve">Printing </v>
          </cell>
        </row>
        <row r="6398">
          <cell r="I6398" t="str">
            <v>1408</v>
          </cell>
          <cell r="J6398" t="str">
            <v>Uniforms</v>
          </cell>
        </row>
        <row r="6399">
          <cell r="I6399" t="str">
            <v>1418</v>
          </cell>
          <cell r="J6399" t="str">
            <v xml:space="preserve">Training &amp; Conferences </v>
          </cell>
        </row>
        <row r="6400">
          <cell r="I6400" t="str">
            <v>1418</v>
          </cell>
          <cell r="J6400" t="str">
            <v xml:space="preserve">Training &amp; Conferences </v>
          </cell>
        </row>
        <row r="6401">
          <cell r="I6401" t="str">
            <v>1422</v>
          </cell>
          <cell r="J6401" t="str">
            <v>Hospitality</v>
          </cell>
        </row>
        <row r="6402">
          <cell r="I6402" t="str">
            <v>1450</v>
          </cell>
          <cell r="J6402" t="str">
            <v>Computer Supplies</v>
          </cell>
        </row>
        <row r="6403">
          <cell r="I6403" t="str">
            <v>1480</v>
          </cell>
          <cell r="J6403" t="str">
            <v>Consultants &amp; Technical Assistants Professional Fees</v>
          </cell>
        </row>
        <row r="6404">
          <cell r="I6404" t="str">
            <v>2003</v>
          </cell>
          <cell r="J6404" t="str">
            <v>New Office Equipment</v>
          </cell>
        </row>
        <row r="6405">
          <cell r="I6405" t="str">
            <v>1427</v>
          </cell>
          <cell r="J6405" t="str">
            <v>Catering/Refreshment</v>
          </cell>
        </row>
        <row r="6406">
          <cell r="I6406" t="str">
            <v>1001</v>
          </cell>
          <cell r="J6406" t="str">
            <v>Salaries</v>
          </cell>
        </row>
        <row r="6407">
          <cell r="I6407" t="str">
            <v>1001</v>
          </cell>
          <cell r="J6407" t="str">
            <v>Salaries</v>
          </cell>
        </row>
        <row r="6408">
          <cell r="I6408" t="str">
            <v>1001</v>
          </cell>
          <cell r="J6408" t="str">
            <v>Salaries</v>
          </cell>
        </row>
        <row r="6409">
          <cell r="I6409" t="str">
            <v>1001</v>
          </cell>
          <cell r="J6409" t="str">
            <v>Salaries</v>
          </cell>
        </row>
        <row r="6410">
          <cell r="I6410" t="str">
            <v>1002</v>
          </cell>
          <cell r="J6410" t="str">
            <v>Overtime</v>
          </cell>
        </row>
        <row r="6411">
          <cell r="I6411" t="str">
            <v>1005</v>
          </cell>
          <cell r="J6411" t="str">
            <v>Government Contribution  to Retirement Fund</v>
          </cell>
        </row>
        <row r="6412">
          <cell r="I6412" t="str">
            <v>1005</v>
          </cell>
          <cell r="J6412" t="str">
            <v>Government Contribution  to Retirement Fund</v>
          </cell>
        </row>
        <row r="6413">
          <cell r="I6413" t="str">
            <v>1005</v>
          </cell>
          <cell r="J6413" t="str">
            <v>Government Contribution  to Retirement Fund</v>
          </cell>
        </row>
        <row r="6414">
          <cell r="I6414" t="str">
            <v>1005</v>
          </cell>
          <cell r="J6414" t="str">
            <v>Government Contribution  to Retirement Fund</v>
          </cell>
        </row>
        <row r="6415">
          <cell r="I6415" t="str">
            <v>1026</v>
          </cell>
          <cell r="J6415" t="str">
            <v>Acting Allowance</v>
          </cell>
        </row>
        <row r="6416">
          <cell r="I6416" t="str">
            <v>1030</v>
          </cell>
          <cell r="J6416" t="str">
            <v>CEO/Minister Benefits</v>
          </cell>
        </row>
        <row r="6417">
          <cell r="I6417" t="str">
            <v>1199</v>
          </cell>
          <cell r="J6417" t="str">
            <v>Contract Labour</v>
          </cell>
        </row>
        <row r="6418">
          <cell r="I6418" t="str">
            <v>1201</v>
          </cell>
          <cell r="J6418" t="str">
            <v>Domestic Travel</v>
          </cell>
        </row>
        <row r="6419">
          <cell r="I6419" t="str">
            <v>1202</v>
          </cell>
          <cell r="J6419" t="str">
            <v>Overseas Travel</v>
          </cell>
        </row>
        <row r="6420">
          <cell r="I6420" t="str">
            <v>1203</v>
          </cell>
          <cell r="J6420" t="str">
            <v>Telecommunication Charge</v>
          </cell>
        </row>
        <row r="6421">
          <cell r="I6421" t="str">
            <v>1210</v>
          </cell>
          <cell r="J6421" t="str">
            <v>Email &amp; Internet</v>
          </cell>
        </row>
        <row r="6422">
          <cell r="I6422" t="str">
            <v>1301</v>
          </cell>
          <cell r="J6422" t="str">
            <v>Fuel</v>
          </cell>
        </row>
        <row r="6423">
          <cell r="I6423" t="str">
            <v>1308</v>
          </cell>
          <cell r="J6423" t="str">
            <v>Maintenance of Office Equipment</v>
          </cell>
        </row>
        <row r="6424">
          <cell r="I6424" t="str">
            <v>1309</v>
          </cell>
          <cell r="J6424" t="str">
            <v>Maintenance of Vehicles</v>
          </cell>
        </row>
        <row r="6425">
          <cell r="I6425" t="str">
            <v>1402</v>
          </cell>
          <cell r="J6425" t="str">
            <v>Electricity</v>
          </cell>
        </row>
        <row r="6426">
          <cell r="I6426" t="str">
            <v>1406</v>
          </cell>
          <cell r="J6426" t="str">
            <v>Office Supplies</v>
          </cell>
        </row>
        <row r="6427">
          <cell r="I6427" t="str">
            <v>1407</v>
          </cell>
          <cell r="J6427" t="str">
            <v xml:space="preserve">Printing </v>
          </cell>
        </row>
        <row r="6428">
          <cell r="I6428" t="str">
            <v>1417</v>
          </cell>
          <cell r="J6428" t="str">
            <v>Technical Supplies</v>
          </cell>
        </row>
        <row r="6429">
          <cell r="I6429" t="str">
            <v>1422</v>
          </cell>
          <cell r="J6429" t="str">
            <v>Hospitality</v>
          </cell>
        </row>
        <row r="6430">
          <cell r="I6430" t="str">
            <v>1450</v>
          </cell>
          <cell r="J6430" t="str">
            <v>Computer Supplies</v>
          </cell>
        </row>
        <row r="6431">
          <cell r="I6431" t="str">
            <v>2003</v>
          </cell>
          <cell r="J6431" t="str">
            <v>New Office Equipment</v>
          </cell>
        </row>
        <row r="6432">
          <cell r="I6432" t="str">
            <v>2004</v>
          </cell>
          <cell r="J6432" t="str">
            <v>New Computers</v>
          </cell>
        </row>
        <row r="6433">
          <cell r="I6433" t="str">
            <v>1427</v>
          </cell>
          <cell r="J6433" t="str">
            <v>Catering/Refreshment</v>
          </cell>
        </row>
        <row r="6434">
          <cell r="I6434" t="str">
            <v>1001</v>
          </cell>
          <cell r="J6434" t="str">
            <v>Salaries</v>
          </cell>
        </row>
        <row r="6435">
          <cell r="I6435" t="str">
            <v>1002</v>
          </cell>
          <cell r="J6435" t="str">
            <v>Overtime</v>
          </cell>
        </row>
        <row r="6436">
          <cell r="I6436" t="str">
            <v>1005</v>
          </cell>
          <cell r="J6436" t="str">
            <v>Government Contribution  to Retirement Fund</v>
          </cell>
        </row>
        <row r="6437">
          <cell r="I6437" t="str">
            <v>1201</v>
          </cell>
          <cell r="J6437" t="str">
            <v>Domestic Travel</v>
          </cell>
        </row>
        <row r="6438">
          <cell r="I6438" t="str">
            <v>1202</v>
          </cell>
          <cell r="J6438" t="str">
            <v>Overseas Travel</v>
          </cell>
        </row>
        <row r="6439">
          <cell r="I6439" t="str">
            <v>1406</v>
          </cell>
          <cell r="J6439" t="str">
            <v>Office Supplies</v>
          </cell>
        </row>
        <row r="6440">
          <cell r="I6440" t="str">
            <v>1407</v>
          </cell>
          <cell r="J6440" t="str">
            <v xml:space="preserve">Printing </v>
          </cell>
        </row>
        <row r="6441">
          <cell r="I6441" t="str">
            <v>1435</v>
          </cell>
          <cell r="J6441" t="str">
            <v>Licences</v>
          </cell>
        </row>
        <row r="6442">
          <cell r="I6442" t="str">
            <v>1309</v>
          </cell>
          <cell r="J6442" t="str">
            <v>Maintenance of Vehicles</v>
          </cell>
        </row>
        <row r="6443">
          <cell r="I6443" t="str">
            <v>1001</v>
          </cell>
          <cell r="J6443" t="str">
            <v>Salaries</v>
          </cell>
        </row>
        <row r="6444">
          <cell r="I6444" t="str">
            <v>1002</v>
          </cell>
          <cell r="J6444" t="str">
            <v>Overtime</v>
          </cell>
        </row>
        <row r="6445">
          <cell r="I6445" t="str">
            <v>1005</v>
          </cell>
          <cell r="J6445" t="str">
            <v>Government Contribution  to Retirement Fund</v>
          </cell>
        </row>
        <row r="6446">
          <cell r="I6446" t="str">
            <v>1026</v>
          </cell>
          <cell r="J6446" t="str">
            <v>Acting Allowance</v>
          </cell>
        </row>
        <row r="6447">
          <cell r="I6447" t="str">
            <v>1199</v>
          </cell>
          <cell r="J6447" t="str">
            <v>Contract Labour</v>
          </cell>
        </row>
        <row r="6448">
          <cell r="I6448" t="str">
            <v>1201</v>
          </cell>
          <cell r="J6448" t="str">
            <v>Domestic Travel</v>
          </cell>
        </row>
        <row r="6449">
          <cell r="I6449" t="str">
            <v>1203</v>
          </cell>
          <cell r="J6449" t="str">
            <v>Telecommunication Charge</v>
          </cell>
        </row>
        <row r="6450">
          <cell r="I6450" t="str">
            <v>1210</v>
          </cell>
          <cell r="J6450" t="str">
            <v>Email &amp; Internet</v>
          </cell>
        </row>
        <row r="6451">
          <cell r="I6451" t="str">
            <v>1301</v>
          </cell>
          <cell r="J6451" t="str">
            <v>Fuel</v>
          </cell>
        </row>
        <row r="6452">
          <cell r="I6452" t="str">
            <v>1304</v>
          </cell>
          <cell r="J6452" t="str">
            <v>Maintenance of Computer System</v>
          </cell>
        </row>
        <row r="6453">
          <cell r="I6453" t="str">
            <v>1308</v>
          </cell>
          <cell r="J6453" t="str">
            <v>Maintenance of Office Equipment</v>
          </cell>
        </row>
        <row r="6454">
          <cell r="I6454" t="str">
            <v>1406</v>
          </cell>
          <cell r="J6454" t="str">
            <v>Office Supplies</v>
          </cell>
        </row>
        <row r="6455">
          <cell r="I6455" t="str">
            <v>1407</v>
          </cell>
          <cell r="J6455" t="str">
            <v xml:space="preserve">Printing </v>
          </cell>
        </row>
        <row r="6456">
          <cell r="I6456" t="str">
            <v>1417</v>
          </cell>
          <cell r="J6456" t="str">
            <v>Technical Supplies</v>
          </cell>
        </row>
        <row r="6457">
          <cell r="I6457" t="str">
            <v>1418</v>
          </cell>
          <cell r="J6457" t="str">
            <v xml:space="preserve">Training &amp; Conferences </v>
          </cell>
        </row>
        <row r="6458">
          <cell r="I6458" t="str">
            <v>2003</v>
          </cell>
          <cell r="J6458" t="str">
            <v>New Office Equipment</v>
          </cell>
        </row>
        <row r="6459">
          <cell r="I6459" t="str">
            <v>1001</v>
          </cell>
          <cell r="J6459" t="str">
            <v>Salaries</v>
          </cell>
        </row>
        <row r="6460">
          <cell r="I6460" t="str">
            <v>1005</v>
          </cell>
          <cell r="J6460" t="str">
            <v>Government Contribution  to Retirement Fund</v>
          </cell>
        </row>
        <row r="6461">
          <cell r="I6461" t="str">
            <v>1406</v>
          </cell>
          <cell r="J6461" t="str">
            <v>Office Supplies</v>
          </cell>
        </row>
        <row r="6462">
          <cell r="I6462" t="str">
            <v>1407</v>
          </cell>
          <cell r="J6462" t="str">
            <v xml:space="preserve">Printing </v>
          </cell>
        </row>
        <row r="6463">
          <cell r="I6463" t="str">
            <v>1417</v>
          </cell>
          <cell r="J6463" t="str">
            <v>Technical Supplies</v>
          </cell>
        </row>
        <row r="6464">
          <cell r="I6464" t="str">
            <v>2003</v>
          </cell>
          <cell r="J6464" t="str">
            <v>New Office Equipment</v>
          </cell>
        </row>
        <row r="6465">
          <cell r="I6465" t="str">
            <v>1001</v>
          </cell>
          <cell r="J6465" t="str">
            <v>Salaries</v>
          </cell>
        </row>
        <row r="6466">
          <cell r="I6466" t="str">
            <v>1002</v>
          </cell>
          <cell r="J6466" t="str">
            <v>Overtime</v>
          </cell>
        </row>
        <row r="6467">
          <cell r="I6467" t="str">
            <v>1005</v>
          </cell>
          <cell r="J6467" t="str">
            <v>Government Contribution  to Retirement Fund</v>
          </cell>
        </row>
        <row r="6468">
          <cell r="I6468" t="str">
            <v>1026</v>
          </cell>
          <cell r="J6468" t="str">
            <v>Acting Allowance</v>
          </cell>
        </row>
        <row r="6469">
          <cell r="I6469" t="str">
            <v>1201</v>
          </cell>
          <cell r="J6469" t="str">
            <v>Domestic Travel</v>
          </cell>
        </row>
        <row r="6470">
          <cell r="I6470" t="str">
            <v>1309</v>
          </cell>
          <cell r="J6470" t="str">
            <v>Maintenance of Vehicles</v>
          </cell>
        </row>
        <row r="6471">
          <cell r="I6471" t="str">
            <v>1406</v>
          </cell>
          <cell r="J6471" t="str">
            <v>Office Supplies</v>
          </cell>
        </row>
        <row r="6472">
          <cell r="I6472" t="str">
            <v>1407</v>
          </cell>
          <cell r="J6472" t="str">
            <v xml:space="preserve">Printing </v>
          </cell>
        </row>
        <row r="6473">
          <cell r="I6473" t="str">
            <v>1499</v>
          </cell>
          <cell r="J6473" t="str">
            <v>Security Services (Delete)</v>
          </cell>
        </row>
        <row r="6474">
          <cell r="I6474" t="str">
            <v>1199</v>
          </cell>
          <cell r="J6474" t="str">
            <v>Contract Labour</v>
          </cell>
        </row>
        <row r="6475">
          <cell r="I6475" t="str">
            <v>1203</v>
          </cell>
          <cell r="J6475" t="str">
            <v>Telecommunication Charge</v>
          </cell>
        </row>
        <row r="6476">
          <cell r="I6476" t="str">
            <v>1210</v>
          </cell>
          <cell r="J6476" t="str">
            <v>Email &amp; Internet</v>
          </cell>
        </row>
        <row r="6477">
          <cell r="I6477" t="str">
            <v>1301</v>
          </cell>
          <cell r="J6477" t="str">
            <v>Fuel</v>
          </cell>
        </row>
        <row r="6478">
          <cell r="I6478" t="str">
            <v>1304</v>
          </cell>
          <cell r="J6478" t="str">
            <v>Maintenance of Computer System</v>
          </cell>
        </row>
        <row r="6479">
          <cell r="I6479" t="str">
            <v>1308</v>
          </cell>
          <cell r="J6479" t="str">
            <v>Maintenance of Office Equipment</v>
          </cell>
        </row>
        <row r="6480">
          <cell r="I6480" t="str">
            <v>1417</v>
          </cell>
          <cell r="J6480" t="str">
            <v>Technical Supplies</v>
          </cell>
        </row>
        <row r="6481">
          <cell r="I6481" t="str">
            <v>1418</v>
          </cell>
          <cell r="J6481" t="str">
            <v xml:space="preserve">Training &amp; Conferences </v>
          </cell>
        </row>
        <row r="6482">
          <cell r="I6482" t="str">
            <v>2003</v>
          </cell>
          <cell r="J6482" t="str">
            <v>New Office Equipment</v>
          </cell>
        </row>
        <row r="6483">
          <cell r="I6483" t="str">
            <v>1001</v>
          </cell>
          <cell r="J6483" t="str">
            <v>Salaries</v>
          </cell>
        </row>
        <row r="6484">
          <cell r="I6484" t="str">
            <v>1005</v>
          </cell>
          <cell r="J6484" t="str">
            <v>Government Contribution  to Retirement Fund</v>
          </cell>
        </row>
        <row r="6485">
          <cell r="I6485" t="str">
            <v>1202</v>
          </cell>
          <cell r="J6485" t="str">
            <v>Overseas Travel</v>
          </cell>
        </row>
        <row r="6486">
          <cell r="I6486" t="str">
            <v>1210</v>
          </cell>
          <cell r="J6486" t="str">
            <v>Email &amp; Internet</v>
          </cell>
        </row>
        <row r="6487">
          <cell r="I6487" t="str">
            <v>1210</v>
          </cell>
          <cell r="J6487" t="str">
            <v>Email &amp; Internet</v>
          </cell>
        </row>
        <row r="6488">
          <cell r="I6488" t="str">
            <v>1402</v>
          </cell>
          <cell r="J6488" t="str">
            <v>Electricity</v>
          </cell>
        </row>
        <row r="6489">
          <cell r="I6489" t="str">
            <v>1422</v>
          </cell>
          <cell r="J6489" t="str">
            <v>Hospitality</v>
          </cell>
        </row>
        <row r="6490">
          <cell r="I6490" t="str">
            <v>1450</v>
          </cell>
          <cell r="J6490" t="str">
            <v>Computer Supplies</v>
          </cell>
        </row>
        <row r="6491">
          <cell r="I6491" t="str">
            <v>1001</v>
          </cell>
          <cell r="J6491" t="str">
            <v>Salaries</v>
          </cell>
        </row>
        <row r="6492">
          <cell r="I6492" t="str">
            <v>1001</v>
          </cell>
          <cell r="J6492" t="str">
            <v>Salaries</v>
          </cell>
        </row>
        <row r="6493">
          <cell r="I6493" t="str">
            <v>1001</v>
          </cell>
          <cell r="J6493" t="str">
            <v>Salaries</v>
          </cell>
        </row>
        <row r="6494">
          <cell r="I6494" t="str">
            <v>1002</v>
          </cell>
          <cell r="J6494" t="str">
            <v>Overtime</v>
          </cell>
        </row>
        <row r="6495">
          <cell r="I6495" t="str">
            <v>1002</v>
          </cell>
          <cell r="J6495" t="str">
            <v>Overtime</v>
          </cell>
        </row>
        <row r="6496">
          <cell r="I6496" t="str">
            <v>1002</v>
          </cell>
          <cell r="J6496" t="str">
            <v>Overtime</v>
          </cell>
        </row>
        <row r="6497">
          <cell r="I6497" t="str">
            <v>1005</v>
          </cell>
          <cell r="J6497" t="str">
            <v>Government Contribution  to Retirement Fund</v>
          </cell>
        </row>
        <row r="6498">
          <cell r="I6498" t="str">
            <v>1005</v>
          </cell>
          <cell r="J6498" t="str">
            <v>Government Contribution  to Retirement Fund</v>
          </cell>
        </row>
        <row r="6499">
          <cell r="I6499" t="str">
            <v>1005</v>
          </cell>
          <cell r="J6499" t="str">
            <v>Government Contribution  to Retirement Fund</v>
          </cell>
        </row>
        <row r="6500">
          <cell r="I6500" t="str">
            <v>1026</v>
          </cell>
          <cell r="J6500" t="str">
            <v>Acting Allowance</v>
          </cell>
        </row>
        <row r="6501">
          <cell r="I6501" t="str">
            <v>1026</v>
          </cell>
          <cell r="J6501" t="str">
            <v>Acting Allowance</v>
          </cell>
        </row>
        <row r="6502">
          <cell r="I6502" t="str">
            <v>1026</v>
          </cell>
          <cell r="J6502" t="str">
            <v>Acting Allowance</v>
          </cell>
        </row>
        <row r="6503">
          <cell r="I6503" t="str">
            <v>1199</v>
          </cell>
          <cell r="J6503" t="str">
            <v>Contract Labour</v>
          </cell>
        </row>
        <row r="6504">
          <cell r="I6504" t="str">
            <v>1201</v>
          </cell>
          <cell r="J6504" t="str">
            <v>Domestic Travel</v>
          </cell>
        </row>
        <row r="6505">
          <cell r="I6505" t="str">
            <v>1201</v>
          </cell>
          <cell r="J6505" t="str">
            <v>Domestic Travel</v>
          </cell>
        </row>
        <row r="6506">
          <cell r="I6506" t="str">
            <v>1201</v>
          </cell>
          <cell r="J6506" t="str">
            <v>Domestic Travel</v>
          </cell>
        </row>
        <row r="6507">
          <cell r="I6507" t="str">
            <v>1202</v>
          </cell>
          <cell r="J6507" t="str">
            <v>Overseas Travel</v>
          </cell>
        </row>
        <row r="6508">
          <cell r="I6508" t="str">
            <v>1203</v>
          </cell>
          <cell r="J6508" t="str">
            <v>Telecommunication Charge</v>
          </cell>
        </row>
        <row r="6509">
          <cell r="I6509" t="str">
            <v>1203</v>
          </cell>
          <cell r="J6509" t="str">
            <v>Telecommunication Charge</v>
          </cell>
        </row>
        <row r="6510">
          <cell r="I6510" t="str">
            <v>1203</v>
          </cell>
          <cell r="J6510" t="str">
            <v>Telecommunication Charge</v>
          </cell>
        </row>
        <row r="6511">
          <cell r="I6511" t="str">
            <v>1203</v>
          </cell>
          <cell r="J6511" t="str">
            <v>Telecommunication Charge</v>
          </cell>
        </row>
        <row r="6512">
          <cell r="I6512" t="str">
            <v>1204</v>
          </cell>
          <cell r="J6512" t="str">
            <v>Postal Charges</v>
          </cell>
        </row>
        <row r="6513">
          <cell r="I6513" t="str">
            <v>1204</v>
          </cell>
          <cell r="J6513" t="str">
            <v>Postal Charges</v>
          </cell>
        </row>
        <row r="6514">
          <cell r="I6514" t="str">
            <v>1204</v>
          </cell>
          <cell r="J6514" t="str">
            <v>Postal Charges</v>
          </cell>
        </row>
        <row r="6515">
          <cell r="I6515" t="str">
            <v>1204</v>
          </cell>
          <cell r="J6515" t="str">
            <v>Postal Charges</v>
          </cell>
        </row>
        <row r="6516">
          <cell r="I6516" t="str">
            <v>1205</v>
          </cell>
          <cell r="J6516" t="str">
            <v>Broadcasting</v>
          </cell>
        </row>
        <row r="6517">
          <cell r="I6517" t="str">
            <v>1206</v>
          </cell>
          <cell r="J6517" t="str">
            <v>Advertising &amp; Publicity</v>
          </cell>
        </row>
        <row r="6518">
          <cell r="I6518" t="str">
            <v>1206</v>
          </cell>
          <cell r="J6518" t="str">
            <v>Advertising &amp; Publicity</v>
          </cell>
        </row>
        <row r="6519">
          <cell r="I6519" t="str">
            <v>1210</v>
          </cell>
          <cell r="J6519" t="str">
            <v>Email &amp; Internet</v>
          </cell>
        </row>
        <row r="6520">
          <cell r="I6520" t="str">
            <v>1210</v>
          </cell>
          <cell r="J6520" t="str">
            <v>Email &amp; Internet</v>
          </cell>
        </row>
        <row r="6521">
          <cell r="I6521" t="str">
            <v>1301</v>
          </cell>
          <cell r="J6521" t="str">
            <v>Fuel</v>
          </cell>
        </row>
        <row r="6522">
          <cell r="I6522" t="str">
            <v>1301</v>
          </cell>
          <cell r="J6522" t="str">
            <v>Fuel</v>
          </cell>
        </row>
        <row r="6523">
          <cell r="I6523" t="str">
            <v>1301</v>
          </cell>
          <cell r="J6523" t="str">
            <v>Fuel</v>
          </cell>
        </row>
        <row r="6524">
          <cell r="I6524" t="str">
            <v>1301</v>
          </cell>
          <cell r="J6524" t="str">
            <v>Fuel</v>
          </cell>
        </row>
        <row r="6525">
          <cell r="I6525" t="str">
            <v>1302</v>
          </cell>
          <cell r="J6525" t="str">
            <v>Freight</v>
          </cell>
        </row>
        <row r="6526">
          <cell r="I6526" t="str">
            <v>1304</v>
          </cell>
          <cell r="J6526" t="str">
            <v>Maintenance of Computer System</v>
          </cell>
        </row>
        <row r="6527">
          <cell r="I6527" t="str">
            <v>1304</v>
          </cell>
          <cell r="J6527" t="str">
            <v>Maintenance of Computer System</v>
          </cell>
        </row>
        <row r="6528">
          <cell r="I6528" t="str">
            <v>1308</v>
          </cell>
          <cell r="J6528" t="str">
            <v>Maintenance of Office Equipment</v>
          </cell>
        </row>
        <row r="6529">
          <cell r="I6529" t="str">
            <v>1308</v>
          </cell>
          <cell r="J6529" t="str">
            <v>Maintenance of Office Equipment</v>
          </cell>
        </row>
        <row r="6530">
          <cell r="I6530" t="str">
            <v>1308</v>
          </cell>
          <cell r="J6530" t="str">
            <v>Maintenance of Office Equipment</v>
          </cell>
        </row>
        <row r="6531">
          <cell r="I6531" t="str">
            <v>1308</v>
          </cell>
          <cell r="J6531" t="str">
            <v>Maintenance of Office Equipment</v>
          </cell>
        </row>
        <row r="6532">
          <cell r="I6532" t="str">
            <v>1309</v>
          </cell>
          <cell r="J6532" t="str">
            <v>Maintenance of Vehicles</v>
          </cell>
        </row>
        <row r="6533">
          <cell r="I6533" t="str">
            <v>1309</v>
          </cell>
          <cell r="J6533" t="str">
            <v>Maintenance of Vehicles</v>
          </cell>
        </row>
        <row r="6534">
          <cell r="I6534" t="str">
            <v>1309</v>
          </cell>
          <cell r="J6534" t="str">
            <v>Maintenance of Vehicles</v>
          </cell>
        </row>
        <row r="6535">
          <cell r="I6535" t="str">
            <v>1309</v>
          </cell>
          <cell r="J6535" t="str">
            <v>Maintenance of Vehicles</v>
          </cell>
        </row>
        <row r="6536">
          <cell r="I6536" t="str">
            <v>1402</v>
          </cell>
          <cell r="J6536" t="str">
            <v>Electricity</v>
          </cell>
        </row>
        <row r="6537">
          <cell r="I6537" t="str">
            <v>1402</v>
          </cell>
          <cell r="J6537" t="str">
            <v>Electricity</v>
          </cell>
        </row>
        <row r="6538">
          <cell r="I6538" t="str">
            <v>1402</v>
          </cell>
          <cell r="J6538" t="str">
            <v>Electricity</v>
          </cell>
        </row>
        <row r="6539">
          <cell r="I6539" t="str">
            <v>1402</v>
          </cell>
          <cell r="J6539" t="str">
            <v>Electricity</v>
          </cell>
        </row>
        <row r="6540">
          <cell r="I6540" t="str">
            <v>1405</v>
          </cell>
          <cell r="J6540" t="str">
            <v>Water</v>
          </cell>
        </row>
        <row r="6541">
          <cell r="I6541" t="str">
            <v>1405</v>
          </cell>
          <cell r="J6541" t="str">
            <v>Water</v>
          </cell>
        </row>
        <row r="6542">
          <cell r="I6542" t="str">
            <v>1405</v>
          </cell>
          <cell r="J6542" t="str">
            <v>Water</v>
          </cell>
        </row>
        <row r="6543">
          <cell r="I6543" t="str">
            <v>1405</v>
          </cell>
          <cell r="J6543" t="str">
            <v>Water</v>
          </cell>
        </row>
        <row r="6544">
          <cell r="I6544" t="str">
            <v>1406</v>
          </cell>
          <cell r="J6544" t="str">
            <v>Office Supplies</v>
          </cell>
        </row>
        <row r="6545">
          <cell r="I6545" t="str">
            <v>1406</v>
          </cell>
          <cell r="J6545" t="str">
            <v>Office Supplies</v>
          </cell>
        </row>
        <row r="6546">
          <cell r="I6546" t="str">
            <v>1406</v>
          </cell>
          <cell r="J6546" t="str">
            <v>Office Supplies</v>
          </cell>
        </row>
        <row r="6547">
          <cell r="I6547" t="str">
            <v>1406</v>
          </cell>
          <cell r="J6547" t="str">
            <v>Office Supplies</v>
          </cell>
        </row>
        <row r="6548">
          <cell r="I6548" t="str">
            <v>1407</v>
          </cell>
          <cell r="J6548" t="str">
            <v xml:space="preserve">Printing </v>
          </cell>
        </row>
        <row r="6549">
          <cell r="I6549" t="str">
            <v>1407</v>
          </cell>
          <cell r="J6549" t="str">
            <v xml:space="preserve">Printing </v>
          </cell>
        </row>
        <row r="6550">
          <cell r="I6550" t="str">
            <v>1407</v>
          </cell>
          <cell r="J6550" t="str">
            <v xml:space="preserve">Printing </v>
          </cell>
        </row>
        <row r="6551">
          <cell r="I6551" t="str">
            <v>1407</v>
          </cell>
          <cell r="J6551" t="str">
            <v xml:space="preserve">Printing </v>
          </cell>
        </row>
        <row r="6552">
          <cell r="I6552" t="str">
            <v>1418</v>
          </cell>
          <cell r="J6552" t="str">
            <v xml:space="preserve">Training &amp; Conferences </v>
          </cell>
        </row>
        <row r="6553">
          <cell r="I6553" t="str">
            <v>1422</v>
          </cell>
          <cell r="J6553" t="str">
            <v>Hospitality</v>
          </cell>
        </row>
        <row r="6554">
          <cell r="I6554" t="str">
            <v>1450</v>
          </cell>
          <cell r="J6554" t="str">
            <v>Computer Supplies</v>
          </cell>
        </row>
        <row r="6555">
          <cell r="I6555" t="str">
            <v>1467</v>
          </cell>
          <cell r="J6555" t="str">
            <v>Construction Materials &amp; Supplies</v>
          </cell>
        </row>
        <row r="6556">
          <cell r="I6556" t="str">
            <v>1499</v>
          </cell>
          <cell r="J6556" t="str">
            <v>Security Services (Delete)</v>
          </cell>
        </row>
        <row r="6557">
          <cell r="I6557" t="str">
            <v>1499</v>
          </cell>
          <cell r="J6557" t="str">
            <v>Security Services (Delete)</v>
          </cell>
        </row>
        <row r="6558">
          <cell r="I6558" t="str">
            <v>2003</v>
          </cell>
          <cell r="J6558" t="str">
            <v>New Office Equipment</v>
          </cell>
        </row>
        <row r="6559">
          <cell r="I6559" t="str">
            <v>1001</v>
          </cell>
          <cell r="J6559" t="str">
            <v>Salaries</v>
          </cell>
        </row>
        <row r="6560">
          <cell r="I6560" t="str">
            <v>1002</v>
          </cell>
          <cell r="J6560" t="str">
            <v>Overtime</v>
          </cell>
        </row>
        <row r="6561">
          <cell r="I6561" t="str">
            <v>1005</v>
          </cell>
          <cell r="J6561" t="str">
            <v>Government Contribution  to Retirement Fund</v>
          </cell>
        </row>
        <row r="6562">
          <cell r="I6562" t="str">
            <v>1435</v>
          </cell>
          <cell r="J6562" t="str">
            <v>Licences</v>
          </cell>
        </row>
        <row r="6563">
          <cell r="I6563" t="str">
            <v>1201</v>
          </cell>
          <cell r="J6563" t="str">
            <v>Domestic Travel</v>
          </cell>
        </row>
        <row r="6564">
          <cell r="I6564" t="str">
            <v>1202</v>
          </cell>
          <cell r="J6564" t="str">
            <v>Overseas Travel</v>
          </cell>
        </row>
        <row r="6565">
          <cell r="I6565" t="str">
            <v>1204</v>
          </cell>
          <cell r="J6565" t="str">
            <v>Postal Charges</v>
          </cell>
        </row>
        <row r="6566">
          <cell r="I6566" t="str">
            <v>1206</v>
          </cell>
          <cell r="J6566" t="str">
            <v>Advertising &amp; Publicity</v>
          </cell>
        </row>
        <row r="6567">
          <cell r="I6567" t="str">
            <v>1210</v>
          </cell>
          <cell r="J6567" t="str">
            <v>Email &amp; Internet</v>
          </cell>
        </row>
        <row r="6568">
          <cell r="I6568" t="str">
            <v>1301</v>
          </cell>
          <cell r="J6568" t="str">
            <v>Fuel</v>
          </cell>
        </row>
        <row r="6569">
          <cell r="I6569" t="str">
            <v>1308</v>
          </cell>
          <cell r="J6569" t="str">
            <v>Maintenance of Office Equipment</v>
          </cell>
        </row>
        <row r="6570">
          <cell r="I6570" t="str">
            <v>1309</v>
          </cell>
          <cell r="J6570" t="str">
            <v>Maintenance of Vehicles</v>
          </cell>
        </row>
        <row r="6571">
          <cell r="I6571" t="str">
            <v>1318</v>
          </cell>
          <cell r="J6571" t="str">
            <v>Maintenance of Buildings &amp; Compounds</v>
          </cell>
        </row>
        <row r="6572">
          <cell r="I6572" t="str">
            <v>1406</v>
          </cell>
          <cell r="J6572" t="str">
            <v>Office Supplies</v>
          </cell>
        </row>
        <row r="6573">
          <cell r="I6573" t="str">
            <v>1407</v>
          </cell>
          <cell r="J6573" t="str">
            <v xml:space="preserve">Printing </v>
          </cell>
        </row>
        <row r="6574">
          <cell r="I6574" t="str">
            <v>1418</v>
          </cell>
          <cell r="J6574" t="str">
            <v xml:space="preserve">Training &amp; Conferences </v>
          </cell>
        </row>
        <row r="6575">
          <cell r="I6575" t="str">
            <v>1422</v>
          </cell>
          <cell r="J6575" t="str">
            <v>Hospitality</v>
          </cell>
        </row>
        <row r="6576">
          <cell r="I6576" t="str">
            <v>1480</v>
          </cell>
          <cell r="J6576" t="str">
            <v>Consultants &amp; Technical Assistants Professional Fees</v>
          </cell>
        </row>
        <row r="6577">
          <cell r="I6577" t="str">
            <v>1001</v>
          </cell>
          <cell r="J6577" t="str">
            <v>Salaries</v>
          </cell>
        </row>
        <row r="6578">
          <cell r="I6578" t="str">
            <v>1002</v>
          </cell>
          <cell r="J6578" t="str">
            <v>Overtime</v>
          </cell>
        </row>
        <row r="6579">
          <cell r="I6579" t="str">
            <v>1005</v>
          </cell>
          <cell r="J6579" t="str">
            <v>Government Contribution  to Retirement Fund</v>
          </cell>
        </row>
        <row r="6580">
          <cell r="I6580" t="str">
            <v>1026</v>
          </cell>
          <cell r="J6580" t="str">
            <v>Acting Allowance</v>
          </cell>
        </row>
        <row r="6581">
          <cell r="I6581" t="str">
            <v>1199</v>
          </cell>
          <cell r="J6581" t="str">
            <v>Contract Labour</v>
          </cell>
        </row>
        <row r="6582">
          <cell r="I6582" t="str">
            <v>1201</v>
          </cell>
          <cell r="J6582" t="str">
            <v>Domestic Travel</v>
          </cell>
        </row>
        <row r="6583">
          <cell r="I6583" t="str">
            <v>1203</v>
          </cell>
          <cell r="J6583" t="str">
            <v>Telecommunication Charge</v>
          </cell>
        </row>
        <row r="6584">
          <cell r="I6584" t="str">
            <v>1210</v>
          </cell>
          <cell r="J6584" t="str">
            <v>Email &amp; Internet</v>
          </cell>
        </row>
        <row r="6585">
          <cell r="I6585" t="str">
            <v>1301</v>
          </cell>
          <cell r="J6585" t="str">
            <v>Fuel</v>
          </cell>
        </row>
        <row r="6586">
          <cell r="I6586" t="str">
            <v>1304</v>
          </cell>
          <cell r="J6586" t="str">
            <v>Maintenance of Computer System</v>
          </cell>
        </row>
        <row r="6587">
          <cell r="I6587" t="str">
            <v>1308</v>
          </cell>
          <cell r="J6587" t="str">
            <v>Maintenance of Office Equipment</v>
          </cell>
        </row>
        <row r="6588">
          <cell r="I6588" t="str">
            <v>1406</v>
          </cell>
          <cell r="J6588" t="str">
            <v>Office Supplies</v>
          </cell>
        </row>
        <row r="6589">
          <cell r="I6589" t="str">
            <v>1407</v>
          </cell>
          <cell r="J6589" t="str">
            <v xml:space="preserve">Printing </v>
          </cell>
        </row>
        <row r="6590">
          <cell r="I6590" t="str">
            <v>1417</v>
          </cell>
          <cell r="J6590" t="str">
            <v>Technical Supplies</v>
          </cell>
        </row>
        <row r="6591">
          <cell r="I6591" t="str">
            <v>1418</v>
          </cell>
          <cell r="J6591" t="str">
            <v xml:space="preserve">Training &amp; Conferences </v>
          </cell>
        </row>
        <row r="6592">
          <cell r="I6592" t="str">
            <v>2003</v>
          </cell>
          <cell r="J6592" t="str">
            <v>New Office Equipment</v>
          </cell>
        </row>
        <row r="6593">
          <cell r="I6593" t="str">
            <v>1001</v>
          </cell>
          <cell r="J6593" t="str">
            <v>Salaries</v>
          </cell>
        </row>
        <row r="6594">
          <cell r="I6594" t="str">
            <v>1005</v>
          </cell>
          <cell r="J6594" t="str">
            <v>Government Contribution  to Retirement Fund</v>
          </cell>
        </row>
        <row r="6595">
          <cell r="I6595" t="str">
            <v>1202</v>
          </cell>
          <cell r="J6595" t="str">
            <v>Overseas Travel</v>
          </cell>
        </row>
        <row r="6596">
          <cell r="I6596" t="str">
            <v>1210</v>
          </cell>
          <cell r="J6596" t="str">
            <v>Email &amp; Internet</v>
          </cell>
        </row>
        <row r="6597">
          <cell r="I6597" t="str">
            <v>1210</v>
          </cell>
          <cell r="J6597" t="str">
            <v>Email &amp; Internet</v>
          </cell>
        </row>
        <row r="6598">
          <cell r="I6598" t="str">
            <v>1309</v>
          </cell>
          <cell r="J6598" t="str">
            <v>Maintenance of Vehicles</v>
          </cell>
        </row>
        <row r="6599">
          <cell r="I6599" t="str">
            <v>1402</v>
          </cell>
          <cell r="J6599" t="str">
            <v>Electricity</v>
          </cell>
        </row>
        <row r="6600">
          <cell r="I6600" t="str">
            <v>1422</v>
          </cell>
          <cell r="J6600" t="str">
            <v>Hospitality</v>
          </cell>
        </row>
        <row r="6601">
          <cell r="I6601" t="str">
            <v>1450</v>
          </cell>
          <cell r="J6601" t="str">
            <v>Computer Supplies</v>
          </cell>
        </row>
        <row r="6602">
          <cell r="I6602" t="str">
            <v>1001</v>
          </cell>
          <cell r="J6602" t="str">
            <v>Salaries</v>
          </cell>
        </row>
        <row r="6603">
          <cell r="I6603" t="str">
            <v>1002</v>
          </cell>
          <cell r="J6603" t="str">
            <v>Overtime</v>
          </cell>
        </row>
        <row r="6604">
          <cell r="I6604" t="str">
            <v>1005</v>
          </cell>
          <cell r="J6604" t="str">
            <v>Government Contribution  to Retirement Fund</v>
          </cell>
        </row>
        <row r="6605">
          <cell r="I6605" t="str">
            <v>1026</v>
          </cell>
          <cell r="J6605" t="str">
            <v>Acting Allowance</v>
          </cell>
        </row>
        <row r="6606">
          <cell r="I6606" t="str">
            <v>1201</v>
          </cell>
          <cell r="J6606" t="str">
            <v>Domestic Travel</v>
          </cell>
        </row>
        <row r="6607">
          <cell r="I6607" t="str">
            <v>1203</v>
          </cell>
          <cell r="J6607" t="str">
            <v>Telecommunication Charge</v>
          </cell>
        </row>
        <row r="6608">
          <cell r="I6608" t="str">
            <v>1210</v>
          </cell>
          <cell r="J6608" t="str">
            <v>Email &amp; Internet</v>
          </cell>
        </row>
        <row r="6609">
          <cell r="I6609" t="str">
            <v>1301</v>
          </cell>
          <cell r="J6609" t="str">
            <v>Fuel</v>
          </cell>
        </row>
        <row r="6610">
          <cell r="I6610" t="str">
            <v>1402</v>
          </cell>
          <cell r="J6610" t="str">
            <v>Electricity</v>
          </cell>
        </row>
        <row r="6611">
          <cell r="I6611" t="str">
            <v>1406</v>
          </cell>
          <cell r="J6611" t="str">
            <v>Office Supplies</v>
          </cell>
        </row>
        <row r="6612">
          <cell r="I6612" t="str">
            <v>1407</v>
          </cell>
          <cell r="J6612" t="str">
            <v xml:space="preserve">Printing </v>
          </cell>
        </row>
        <row r="6613">
          <cell r="I6613" t="str">
            <v>1418</v>
          </cell>
          <cell r="J6613" t="str">
            <v xml:space="preserve">Training &amp; Conferences </v>
          </cell>
        </row>
        <row r="6614">
          <cell r="I6614" t="str">
            <v>1422</v>
          </cell>
          <cell r="J6614" t="str">
            <v>Hospitality</v>
          </cell>
        </row>
        <row r="6615">
          <cell r="I6615" t="str">
            <v>1422</v>
          </cell>
          <cell r="J6615" t="str">
            <v>Hospitality</v>
          </cell>
        </row>
        <row r="6616">
          <cell r="I6616" t="str">
            <v>1422</v>
          </cell>
          <cell r="J6616" t="str">
            <v>Hospitality</v>
          </cell>
        </row>
        <row r="6617">
          <cell r="I6617" t="str">
            <v>1474</v>
          </cell>
          <cell r="J6617" t="str">
            <v>Recruitment Costs (Delete)</v>
          </cell>
        </row>
        <row r="6618">
          <cell r="I6618" t="str">
            <v>1001</v>
          </cell>
          <cell r="J6618" t="str">
            <v>Salaries</v>
          </cell>
        </row>
        <row r="6619">
          <cell r="I6619" t="str">
            <v>1002</v>
          </cell>
          <cell r="J6619" t="str">
            <v>Overtime</v>
          </cell>
        </row>
        <row r="6620">
          <cell r="I6620" t="str">
            <v>1005</v>
          </cell>
          <cell r="J6620" t="str">
            <v>Government Contribution  to Retirement Fund</v>
          </cell>
        </row>
        <row r="6621">
          <cell r="I6621" t="str">
            <v>1026</v>
          </cell>
          <cell r="J6621" t="str">
            <v>Acting Allowance</v>
          </cell>
        </row>
        <row r="6622">
          <cell r="I6622" t="str">
            <v>1101</v>
          </cell>
          <cell r="J6622" t="str">
            <v>Wages</v>
          </cell>
        </row>
        <row r="6623">
          <cell r="I6623" t="str">
            <v>1201</v>
          </cell>
          <cell r="J6623" t="str">
            <v>Domestic Travel</v>
          </cell>
        </row>
        <row r="6624">
          <cell r="I6624" t="str">
            <v>1308</v>
          </cell>
          <cell r="J6624" t="str">
            <v>Maintenance of Office Equipment</v>
          </cell>
        </row>
        <row r="6625">
          <cell r="I6625" t="str">
            <v>1406</v>
          </cell>
          <cell r="J6625" t="str">
            <v>Office Supplies</v>
          </cell>
        </row>
        <row r="6626">
          <cell r="I6626" t="str">
            <v>1407</v>
          </cell>
          <cell r="J6626" t="str">
            <v xml:space="preserve">Printing </v>
          </cell>
        </row>
        <row r="6627">
          <cell r="I6627" t="str">
            <v>1418</v>
          </cell>
          <cell r="J6627" t="str">
            <v xml:space="preserve">Training &amp; Conferences </v>
          </cell>
        </row>
        <row r="6628">
          <cell r="I6628" t="str">
            <v>1422</v>
          </cell>
          <cell r="J6628" t="str">
            <v>Hospitality</v>
          </cell>
        </row>
        <row r="6629">
          <cell r="I6629" t="str">
            <v>1001</v>
          </cell>
          <cell r="J6629" t="str">
            <v>Salaries</v>
          </cell>
        </row>
        <row r="6630">
          <cell r="I6630" t="str">
            <v>1001</v>
          </cell>
          <cell r="J6630" t="str">
            <v>Salaries</v>
          </cell>
        </row>
        <row r="6631">
          <cell r="I6631" t="str">
            <v>1002</v>
          </cell>
          <cell r="J6631" t="str">
            <v>Overtime</v>
          </cell>
        </row>
        <row r="6632">
          <cell r="I6632" t="str">
            <v>1005</v>
          </cell>
          <cell r="J6632" t="str">
            <v>Government Contribution  to Retirement Fund</v>
          </cell>
        </row>
        <row r="6633">
          <cell r="I6633" t="str">
            <v>1005</v>
          </cell>
          <cell r="J6633" t="str">
            <v>Government Contribution  to Retirement Fund</v>
          </cell>
        </row>
        <row r="6634">
          <cell r="I6634" t="str">
            <v>1026</v>
          </cell>
          <cell r="J6634" t="str">
            <v>Acting Allowance</v>
          </cell>
        </row>
        <row r="6635">
          <cell r="I6635" t="str">
            <v>1201</v>
          </cell>
          <cell r="J6635" t="str">
            <v>Domestic Travel</v>
          </cell>
        </row>
        <row r="6636">
          <cell r="I6636" t="str">
            <v>1202</v>
          </cell>
          <cell r="J6636" t="str">
            <v>Overseas Travel</v>
          </cell>
        </row>
        <row r="6637">
          <cell r="I6637" t="str">
            <v>1203</v>
          </cell>
          <cell r="J6637" t="str">
            <v>Telecommunication Charge</v>
          </cell>
        </row>
        <row r="6638">
          <cell r="I6638" t="str">
            <v>1206</v>
          </cell>
          <cell r="J6638" t="str">
            <v>Advertising &amp; Publicity</v>
          </cell>
        </row>
        <row r="6639">
          <cell r="I6639" t="str">
            <v>1301</v>
          </cell>
          <cell r="J6639" t="str">
            <v>Fuel</v>
          </cell>
        </row>
        <row r="6640">
          <cell r="I6640" t="str">
            <v>1309</v>
          </cell>
          <cell r="J6640" t="str">
            <v>Maintenance of Vehicles</v>
          </cell>
        </row>
        <row r="6641">
          <cell r="I6641" t="str">
            <v>1402</v>
          </cell>
          <cell r="J6641" t="str">
            <v>Electricity</v>
          </cell>
        </row>
        <row r="6642">
          <cell r="I6642" t="str">
            <v>1406</v>
          </cell>
          <cell r="J6642" t="str">
            <v>Office Supplies</v>
          </cell>
        </row>
        <row r="6643">
          <cell r="I6643" t="str">
            <v>1407</v>
          </cell>
          <cell r="J6643" t="str">
            <v xml:space="preserve">Printing </v>
          </cell>
        </row>
        <row r="6644">
          <cell r="I6644" t="str">
            <v>1418</v>
          </cell>
          <cell r="J6644" t="str">
            <v xml:space="preserve">Training &amp; Conferences </v>
          </cell>
        </row>
        <row r="6645">
          <cell r="I6645" t="str">
            <v>1422</v>
          </cell>
          <cell r="J6645" t="str">
            <v>Hospitality</v>
          </cell>
        </row>
        <row r="6646">
          <cell r="I6646" t="str">
            <v>1450</v>
          </cell>
          <cell r="J6646" t="str">
            <v>Computer Supplies</v>
          </cell>
        </row>
        <row r="6647">
          <cell r="I6647" t="str">
            <v>2003</v>
          </cell>
          <cell r="J6647" t="str">
            <v>New Office Equipment</v>
          </cell>
        </row>
        <row r="6648">
          <cell r="I6648" t="str">
            <v>1499</v>
          </cell>
          <cell r="J6648" t="str">
            <v>Security Services (Delete)</v>
          </cell>
        </row>
        <row r="6649">
          <cell r="I6649" t="str">
            <v>1001</v>
          </cell>
          <cell r="J6649" t="str">
            <v>Salaries</v>
          </cell>
        </row>
        <row r="6650">
          <cell r="I6650" t="str">
            <v>1002</v>
          </cell>
          <cell r="J6650" t="str">
            <v>Overtime</v>
          </cell>
        </row>
        <row r="6651">
          <cell r="I6651" t="str">
            <v>1005</v>
          </cell>
          <cell r="J6651" t="str">
            <v>Government Contribution  to Retirement Fund</v>
          </cell>
        </row>
        <row r="6652">
          <cell r="I6652" t="str">
            <v>1026</v>
          </cell>
          <cell r="J6652" t="str">
            <v>Acting Allowance</v>
          </cell>
        </row>
        <row r="6653">
          <cell r="I6653" t="str">
            <v>1101</v>
          </cell>
          <cell r="J6653" t="str">
            <v>Wages</v>
          </cell>
        </row>
        <row r="6654">
          <cell r="I6654" t="str">
            <v>1201</v>
          </cell>
          <cell r="J6654" t="str">
            <v>Domestic Travel</v>
          </cell>
        </row>
        <row r="6655">
          <cell r="I6655" t="str">
            <v>1308</v>
          </cell>
          <cell r="J6655" t="str">
            <v>Maintenance of Office Equipment</v>
          </cell>
        </row>
        <row r="6656">
          <cell r="I6656" t="str">
            <v>1418</v>
          </cell>
          <cell r="J6656" t="str">
            <v xml:space="preserve">Training &amp; Conferences </v>
          </cell>
        </row>
        <row r="6657">
          <cell r="I6657" t="str">
            <v>1422</v>
          </cell>
          <cell r="J6657" t="str">
            <v>Hospitality</v>
          </cell>
        </row>
        <row r="6658">
          <cell r="I6658" t="str">
            <v>1001</v>
          </cell>
          <cell r="J6658" t="str">
            <v>Salaries</v>
          </cell>
        </row>
        <row r="6659">
          <cell r="I6659" t="str">
            <v>1001</v>
          </cell>
          <cell r="J6659" t="str">
            <v>Salaries</v>
          </cell>
        </row>
        <row r="6660">
          <cell r="I6660" t="str">
            <v>1002</v>
          </cell>
          <cell r="J6660" t="str">
            <v>Overtime</v>
          </cell>
        </row>
        <row r="6661">
          <cell r="I6661" t="str">
            <v>1002</v>
          </cell>
          <cell r="J6661" t="str">
            <v>Overtime</v>
          </cell>
        </row>
        <row r="6662">
          <cell r="I6662" t="str">
            <v>1005</v>
          </cell>
          <cell r="J6662" t="str">
            <v>Government Contribution  to Retirement Fund</v>
          </cell>
        </row>
        <row r="6663">
          <cell r="I6663" t="str">
            <v>1005</v>
          </cell>
          <cell r="J6663" t="str">
            <v>Government Contribution  to Retirement Fund</v>
          </cell>
        </row>
        <row r="6664">
          <cell r="I6664" t="str">
            <v>1026</v>
          </cell>
          <cell r="J6664" t="str">
            <v>Acting Allowance</v>
          </cell>
        </row>
        <row r="6665">
          <cell r="I6665" t="str">
            <v>1026</v>
          </cell>
          <cell r="J6665" t="str">
            <v>Acting Allowance</v>
          </cell>
        </row>
        <row r="6666">
          <cell r="I6666" t="str">
            <v>1199</v>
          </cell>
          <cell r="J6666" t="str">
            <v>Contract Labour</v>
          </cell>
        </row>
        <row r="6667">
          <cell r="I6667" t="str">
            <v>1201</v>
          </cell>
          <cell r="J6667" t="str">
            <v>Domestic Travel</v>
          </cell>
        </row>
        <row r="6668">
          <cell r="I6668" t="str">
            <v>1201</v>
          </cell>
          <cell r="J6668" t="str">
            <v>Domestic Travel</v>
          </cell>
        </row>
        <row r="6669">
          <cell r="I6669" t="str">
            <v>1202</v>
          </cell>
          <cell r="J6669" t="str">
            <v>Overseas Travel</v>
          </cell>
        </row>
        <row r="6670">
          <cell r="I6670" t="str">
            <v>1203</v>
          </cell>
          <cell r="J6670" t="str">
            <v>Telecommunication Charge</v>
          </cell>
        </row>
        <row r="6671">
          <cell r="I6671" t="str">
            <v>1203</v>
          </cell>
          <cell r="J6671" t="str">
            <v>Telecommunication Charge</v>
          </cell>
        </row>
        <row r="6672">
          <cell r="I6672" t="str">
            <v>1203</v>
          </cell>
          <cell r="J6672" t="str">
            <v>Telecommunication Charge</v>
          </cell>
        </row>
        <row r="6673">
          <cell r="I6673" t="str">
            <v>1203</v>
          </cell>
          <cell r="J6673" t="str">
            <v>Telecommunication Charge</v>
          </cell>
        </row>
        <row r="6674">
          <cell r="I6674" t="str">
            <v>1204</v>
          </cell>
          <cell r="J6674" t="str">
            <v>Postal Charges</v>
          </cell>
        </row>
        <row r="6675">
          <cell r="I6675" t="str">
            <v>1204</v>
          </cell>
          <cell r="J6675" t="str">
            <v>Postal Charges</v>
          </cell>
        </row>
        <row r="6676">
          <cell r="I6676" t="str">
            <v>1204</v>
          </cell>
          <cell r="J6676" t="str">
            <v>Postal Charges</v>
          </cell>
        </row>
        <row r="6677">
          <cell r="I6677" t="str">
            <v>1204</v>
          </cell>
          <cell r="J6677" t="str">
            <v>Postal Charges</v>
          </cell>
        </row>
        <row r="6678">
          <cell r="I6678" t="str">
            <v>1205</v>
          </cell>
          <cell r="J6678" t="str">
            <v>Broadcasting</v>
          </cell>
        </row>
        <row r="6679">
          <cell r="I6679" t="str">
            <v>1206</v>
          </cell>
          <cell r="J6679" t="str">
            <v>Advertising &amp; Publicity</v>
          </cell>
        </row>
        <row r="6680">
          <cell r="I6680" t="str">
            <v>1206</v>
          </cell>
          <cell r="J6680" t="str">
            <v>Advertising &amp; Publicity</v>
          </cell>
        </row>
        <row r="6681">
          <cell r="I6681" t="str">
            <v>1210</v>
          </cell>
          <cell r="J6681" t="str">
            <v>Email &amp; Internet</v>
          </cell>
        </row>
        <row r="6682">
          <cell r="I6682" t="str">
            <v>1210</v>
          </cell>
          <cell r="J6682" t="str">
            <v>Email &amp; Internet</v>
          </cell>
        </row>
        <row r="6683">
          <cell r="I6683" t="str">
            <v>1301</v>
          </cell>
          <cell r="J6683" t="str">
            <v>Fuel</v>
          </cell>
        </row>
        <row r="6684">
          <cell r="I6684" t="str">
            <v>1301</v>
          </cell>
          <cell r="J6684" t="str">
            <v>Fuel</v>
          </cell>
        </row>
        <row r="6685">
          <cell r="I6685" t="str">
            <v>1301</v>
          </cell>
          <cell r="J6685" t="str">
            <v>Fuel</v>
          </cell>
        </row>
        <row r="6686">
          <cell r="I6686" t="str">
            <v>1301</v>
          </cell>
          <cell r="J6686" t="str">
            <v>Fuel</v>
          </cell>
        </row>
        <row r="6687">
          <cell r="I6687" t="str">
            <v>1302</v>
          </cell>
          <cell r="J6687" t="str">
            <v>Freight</v>
          </cell>
        </row>
        <row r="6688">
          <cell r="I6688" t="str">
            <v>1304</v>
          </cell>
          <cell r="J6688" t="str">
            <v>Maintenance of Computer System</v>
          </cell>
        </row>
        <row r="6689">
          <cell r="I6689" t="str">
            <v>1304</v>
          </cell>
          <cell r="J6689" t="str">
            <v>Maintenance of Computer System</v>
          </cell>
        </row>
        <row r="6690">
          <cell r="I6690" t="str">
            <v>1308</v>
          </cell>
          <cell r="J6690" t="str">
            <v>Maintenance of Office Equipment</v>
          </cell>
        </row>
        <row r="6691">
          <cell r="I6691" t="str">
            <v>1308</v>
          </cell>
          <cell r="J6691" t="str">
            <v>Maintenance of Office Equipment</v>
          </cell>
        </row>
        <row r="6692">
          <cell r="I6692" t="str">
            <v>1308</v>
          </cell>
          <cell r="J6692" t="str">
            <v>Maintenance of Office Equipment</v>
          </cell>
        </row>
        <row r="6693">
          <cell r="I6693" t="str">
            <v>1309</v>
          </cell>
          <cell r="J6693" t="str">
            <v>Maintenance of Vehicles</v>
          </cell>
        </row>
        <row r="6694">
          <cell r="I6694" t="str">
            <v>1309</v>
          </cell>
          <cell r="J6694" t="str">
            <v>Maintenance of Vehicles</v>
          </cell>
        </row>
        <row r="6695">
          <cell r="I6695" t="str">
            <v>1309</v>
          </cell>
          <cell r="J6695" t="str">
            <v>Maintenance of Vehicles</v>
          </cell>
        </row>
        <row r="6696">
          <cell r="I6696" t="str">
            <v>1309</v>
          </cell>
          <cell r="J6696" t="str">
            <v>Maintenance of Vehicles</v>
          </cell>
        </row>
        <row r="6697">
          <cell r="I6697" t="str">
            <v>1402</v>
          </cell>
          <cell r="J6697" t="str">
            <v>Electricity</v>
          </cell>
        </row>
        <row r="6698">
          <cell r="I6698" t="str">
            <v>1402</v>
          </cell>
          <cell r="J6698" t="str">
            <v>Electricity</v>
          </cell>
        </row>
        <row r="6699">
          <cell r="I6699" t="str">
            <v>1402</v>
          </cell>
          <cell r="J6699" t="str">
            <v>Electricity</v>
          </cell>
        </row>
        <row r="6700">
          <cell r="I6700" t="str">
            <v>1402</v>
          </cell>
          <cell r="J6700" t="str">
            <v>Electricity</v>
          </cell>
        </row>
        <row r="6701">
          <cell r="I6701" t="str">
            <v>1405</v>
          </cell>
          <cell r="J6701" t="str">
            <v>Water</v>
          </cell>
        </row>
        <row r="6702">
          <cell r="I6702" t="str">
            <v>1405</v>
          </cell>
          <cell r="J6702" t="str">
            <v>Water</v>
          </cell>
        </row>
        <row r="6703">
          <cell r="I6703" t="str">
            <v>1405</v>
          </cell>
          <cell r="J6703" t="str">
            <v>Water</v>
          </cell>
        </row>
        <row r="6704">
          <cell r="I6704" t="str">
            <v>1405</v>
          </cell>
          <cell r="J6704" t="str">
            <v>Water</v>
          </cell>
        </row>
        <row r="6705">
          <cell r="I6705" t="str">
            <v>1406</v>
          </cell>
          <cell r="J6705" t="str">
            <v>Office Supplies</v>
          </cell>
        </row>
        <row r="6706">
          <cell r="I6706" t="str">
            <v>1406</v>
          </cell>
          <cell r="J6706" t="str">
            <v>Office Supplies</v>
          </cell>
        </row>
        <row r="6707">
          <cell r="I6707" t="str">
            <v>1406</v>
          </cell>
          <cell r="J6707" t="str">
            <v>Office Supplies</v>
          </cell>
        </row>
        <row r="6708">
          <cell r="I6708" t="str">
            <v>1406</v>
          </cell>
          <cell r="J6708" t="str">
            <v>Office Supplies</v>
          </cell>
        </row>
        <row r="6709">
          <cell r="I6709" t="str">
            <v>1407</v>
          </cell>
          <cell r="J6709" t="str">
            <v xml:space="preserve">Printing </v>
          </cell>
        </row>
        <row r="6710">
          <cell r="I6710" t="str">
            <v>1407</v>
          </cell>
          <cell r="J6710" t="str">
            <v xml:space="preserve">Printing </v>
          </cell>
        </row>
        <row r="6711">
          <cell r="I6711" t="str">
            <v>1407</v>
          </cell>
          <cell r="J6711" t="str">
            <v xml:space="preserve">Printing </v>
          </cell>
        </row>
        <row r="6712">
          <cell r="I6712" t="str">
            <v>1407</v>
          </cell>
          <cell r="J6712" t="str">
            <v xml:space="preserve">Printing </v>
          </cell>
        </row>
        <row r="6713">
          <cell r="I6713" t="str">
            <v>1422</v>
          </cell>
          <cell r="J6713" t="str">
            <v>Hospitality</v>
          </cell>
        </row>
        <row r="6714">
          <cell r="I6714" t="str">
            <v>1450</v>
          </cell>
          <cell r="J6714" t="str">
            <v>Computer Supplies</v>
          </cell>
        </row>
        <row r="6715">
          <cell r="I6715" t="str">
            <v>1467</v>
          </cell>
          <cell r="J6715" t="str">
            <v>Construction Materials &amp; Supplies</v>
          </cell>
        </row>
        <row r="6716">
          <cell r="I6716" t="str">
            <v>1469</v>
          </cell>
          <cell r="J6716" t="str">
            <v>Contract Service</v>
          </cell>
        </row>
        <row r="6717">
          <cell r="I6717" t="str">
            <v>1469</v>
          </cell>
          <cell r="J6717" t="str">
            <v>Contract Service</v>
          </cell>
        </row>
        <row r="6718">
          <cell r="I6718" t="str">
            <v>1499</v>
          </cell>
          <cell r="J6718" t="str">
            <v>Security Services (Delete)</v>
          </cell>
        </row>
        <row r="6719">
          <cell r="I6719" t="str">
            <v>1499</v>
          </cell>
          <cell r="J6719" t="str">
            <v>Security Services (Delete)</v>
          </cell>
        </row>
        <row r="6720">
          <cell r="I6720" t="str">
            <v>2003</v>
          </cell>
          <cell r="J6720" t="str">
            <v>New Office Equipment</v>
          </cell>
        </row>
        <row r="6721">
          <cell r="I6721" t="str">
            <v>1001</v>
          </cell>
          <cell r="J6721" t="str">
            <v>Salaries</v>
          </cell>
        </row>
        <row r="6722">
          <cell r="I6722" t="str">
            <v>1002</v>
          </cell>
          <cell r="J6722" t="str">
            <v>Overtime</v>
          </cell>
        </row>
        <row r="6723">
          <cell r="I6723" t="str">
            <v>1005</v>
          </cell>
          <cell r="J6723" t="str">
            <v>Government Contribution  to Retirement Fund</v>
          </cell>
        </row>
        <row r="6724">
          <cell r="I6724" t="str">
            <v>1026</v>
          </cell>
          <cell r="J6724" t="str">
            <v>Acting Allowance</v>
          </cell>
        </row>
        <row r="6725">
          <cell r="I6725" t="str">
            <v>1201</v>
          </cell>
          <cell r="J6725" t="str">
            <v>Domestic Travel</v>
          </cell>
        </row>
        <row r="6726">
          <cell r="I6726" t="str">
            <v>1406</v>
          </cell>
          <cell r="J6726" t="str">
            <v>Office Supplies</v>
          </cell>
        </row>
        <row r="6727">
          <cell r="I6727" t="str">
            <v>1407</v>
          </cell>
          <cell r="J6727" t="str">
            <v xml:space="preserve">Printing </v>
          </cell>
        </row>
        <row r="6728">
          <cell r="I6728" t="str">
            <v>1435</v>
          </cell>
          <cell r="J6728" t="str">
            <v>Licences</v>
          </cell>
        </row>
        <row r="6729">
          <cell r="I6729" t="str">
            <v>1203</v>
          </cell>
          <cell r="J6729" t="str">
            <v>Telecommunication Charge</v>
          </cell>
        </row>
        <row r="6730">
          <cell r="I6730" t="str">
            <v>1210</v>
          </cell>
          <cell r="J6730" t="str">
            <v>Email &amp; Internet</v>
          </cell>
        </row>
        <row r="6731">
          <cell r="I6731" t="str">
            <v>1301</v>
          </cell>
          <cell r="J6731" t="str">
            <v>Fuel</v>
          </cell>
        </row>
        <row r="6732">
          <cell r="I6732" t="str">
            <v>1402</v>
          </cell>
          <cell r="J6732" t="str">
            <v>Electricity</v>
          </cell>
        </row>
        <row r="6733">
          <cell r="I6733" t="str">
            <v>1418</v>
          </cell>
          <cell r="J6733" t="str">
            <v xml:space="preserve">Training &amp; Conferences </v>
          </cell>
        </row>
        <row r="6734">
          <cell r="I6734" t="str">
            <v>1422</v>
          </cell>
          <cell r="J6734" t="str">
            <v>Hospitality</v>
          </cell>
        </row>
        <row r="6735">
          <cell r="I6735" t="str">
            <v>1422</v>
          </cell>
          <cell r="J6735" t="str">
            <v>Hospitality</v>
          </cell>
        </row>
        <row r="6736">
          <cell r="I6736" t="str">
            <v>1422</v>
          </cell>
          <cell r="J6736" t="str">
            <v>Hospitality</v>
          </cell>
        </row>
        <row r="6737">
          <cell r="I6737" t="str">
            <v>1474</v>
          </cell>
          <cell r="J6737" t="str">
            <v>Recruitment Costs (Delete)</v>
          </cell>
        </row>
        <row r="6738">
          <cell r="I6738" t="str">
            <v>1201</v>
          </cell>
          <cell r="J6738" t="str">
            <v>Domestic Travel</v>
          </cell>
        </row>
        <row r="6739">
          <cell r="I6739" t="str">
            <v>1206</v>
          </cell>
          <cell r="J6739" t="str">
            <v>Advertising &amp; Publicity</v>
          </cell>
        </row>
        <row r="6740">
          <cell r="I6740" t="str">
            <v>1406</v>
          </cell>
          <cell r="J6740" t="str">
            <v>Office Supplies</v>
          </cell>
        </row>
        <row r="6741">
          <cell r="I6741" t="str">
            <v>1407</v>
          </cell>
          <cell r="J6741" t="str">
            <v xml:space="preserve">Printing </v>
          </cell>
        </row>
        <row r="6742">
          <cell r="I6742" t="str">
            <v>1001</v>
          </cell>
          <cell r="J6742" t="str">
            <v>Salaries</v>
          </cell>
        </row>
        <row r="6743">
          <cell r="I6743" t="str">
            <v>1002</v>
          </cell>
          <cell r="J6743" t="str">
            <v>Overtime</v>
          </cell>
        </row>
        <row r="6744">
          <cell r="I6744" t="str">
            <v>1005</v>
          </cell>
          <cell r="J6744" t="str">
            <v>Government Contribution  to Retirement Fund</v>
          </cell>
        </row>
        <row r="6745">
          <cell r="I6745" t="str">
            <v>1026</v>
          </cell>
          <cell r="J6745" t="str">
            <v>Acting Allowance</v>
          </cell>
        </row>
        <row r="6746">
          <cell r="I6746" t="str">
            <v>1101</v>
          </cell>
          <cell r="J6746" t="str">
            <v>Wages</v>
          </cell>
        </row>
        <row r="6747">
          <cell r="I6747" t="str">
            <v>1308</v>
          </cell>
          <cell r="J6747" t="str">
            <v>Maintenance of Office Equipment</v>
          </cell>
        </row>
        <row r="6748">
          <cell r="I6748" t="str">
            <v>1418</v>
          </cell>
          <cell r="J6748" t="str">
            <v xml:space="preserve">Training &amp; Conferences </v>
          </cell>
        </row>
        <row r="6749">
          <cell r="I6749" t="str">
            <v>1422</v>
          </cell>
          <cell r="J6749" t="str">
            <v>Hospitality</v>
          </cell>
        </row>
        <row r="6750">
          <cell r="I6750" t="str">
            <v>1001</v>
          </cell>
          <cell r="J6750" t="str">
            <v>Salaries</v>
          </cell>
        </row>
        <row r="6751">
          <cell r="I6751" t="str">
            <v>1002</v>
          </cell>
          <cell r="J6751" t="str">
            <v>Overtime</v>
          </cell>
        </row>
        <row r="6752">
          <cell r="I6752" t="str">
            <v>1005</v>
          </cell>
          <cell r="J6752" t="str">
            <v>Government Contribution  to Retirement Fund</v>
          </cell>
        </row>
        <row r="6753">
          <cell r="I6753" t="str">
            <v>1026</v>
          </cell>
          <cell r="J6753" t="str">
            <v>Acting Allowance</v>
          </cell>
        </row>
        <row r="6754">
          <cell r="I6754" t="str">
            <v>1201</v>
          </cell>
          <cell r="J6754" t="str">
            <v>Domestic Travel</v>
          </cell>
        </row>
        <row r="6755">
          <cell r="I6755" t="str">
            <v>1203</v>
          </cell>
          <cell r="J6755" t="str">
            <v>Telecommunication Charge</v>
          </cell>
        </row>
        <row r="6756">
          <cell r="I6756" t="str">
            <v>1210</v>
          </cell>
          <cell r="J6756" t="str">
            <v>Email &amp; Internet</v>
          </cell>
        </row>
        <row r="6757">
          <cell r="I6757" t="str">
            <v>1301</v>
          </cell>
          <cell r="J6757" t="str">
            <v>Fuel</v>
          </cell>
        </row>
        <row r="6758">
          <cell r="I6758" t="str">
            <v>1402</v>
          </cell>
          <cell r="J6758" t="str">
            <v>Electricity</v>
          </cell>
        </row>
        <row r="6759">
          <cell r="I6759" t="str">
            <v>1406</v>
          </cell>
          <cell r="J6759" t="str">
            <v>Office Supplies</v>
          </cell>
        </row>
        <row r="6760">
          <cell r="I6760" t="str">
            <v>1407</v>
          </cell>
          <cell r="J6760" t="str">
            <v xml:space="preserve">Printing </v>
          </cell>
        </row>
        <row r="6761">
          <cell r="I6761" t="str">
            <v>1418</v>
          </cell>
          <cell r="J6761" t="str">
            <v xml:space="preserve">Training &amp; Conferences </v>
          </cell>
        </row>
        <row r="6762">
          <cell r="I6762" t="str">
            <v>1422</v>
          </cell>
          <cell r="J6762" t="str">
            <v>Hospitality</v>
          </cell>
        </row>
        <row r="6763">
          <cell r="I6763" t="str">
            <v>1422</v>
          </cell>
          <cell r="J6763" t="str">
            <v>Hospitality</v>
          </cell>
        </row>
        <row r="6764">
          <cell r="I6764" t="str">
            <v>1422</v>
          </cell>
          <cell r="J6764" t="str">
            <v>Hospitality</v>
          </cell>
        </row>
        <row r="6765">
          <cell r="I6765" t="str">
            <v>1422</v>
          </cell>
          <cell r="J6765" t="str">
            <v>Hospitality</v>
          </cell>
        </row>
        <row r="6766">
          <cell r="I6766" t="str">
            <v>1474</v>
          </cell>
          <cell r="J6766" t="str">
            <v>Recruitment Costs (Delete)</v>
          </cell>
        </row>
        <row r="6767">
          <cell r="I6767" t="str">
            <v>1204</v>
          </cell>
          <cell r="J6767" t="str">
            <v>Postal Charges</v>
          </cell>
        </row>
        <row r="6768">
          <cell r="I6768" t="str">
            <v>1206</v>
          </cell>
          <cell r="J6768" t="str">
            <v>Advertising &amp; Publicity</v>
          </cell>
        </row>
        <row r="6769">
          <cell r="I6769" t="str">
            <v>1308</v>
          </cell>
          <cell r="J6769" t="str">
            <v>Maintenance of Office Equipment</v>
          </cell>
        </row>
        <row r="6770">
          <cell r="I6770" t="str">
            <v>1309</v>
          </cell>
          <cell r="J6770" t="str">
            <v>Maintenance of Vehicles</v>
          </cell>
        </row>
        <row r="6771">
          <cell r="I6771" t="str">
            <v>1318</v>
          </cell>
          <cell r="J6771" t="str">
            <v>Maintenance of Buildings &amp; Compounds</v>
          </cell>
        </row>
        <row r="6772">
          <cell r="I6772" t="str">
            <v>1480</v>
          </cell>
          <cell r="J6772" t="str">
            <v>Consultants &amp; Technical Assistants Professional Fees</v>
          </cell>
        </row>
        <row r="6773">
          <cell r="I6773" t="str">
            <v>1001</v>
          </cell>
          <cell r="J6773" t="str">
            <v>Salaries</v>
          </cell>
        </row>
        <row r="6774">
          <cell r="I6774" t="str">
            <v>1002</v>
          </cell>
          <cell r="J6774" t="str">
            <v>Overtime</v>
          </cell>
        </row>
        <row r="6775">
          <cell r="I6775" t="str">
            <v>1005</v>
          </cell>
          <cell r="J6775" t="str">
            <v>Government Contribution  to Retirement Fund</v>
          </cell>
        </row>
        <row r="6776">
          <cell r="I6776" t="str">
            <v>1026</v>
          </cell>
          <cell r="J6776" t="str">
            <v>Acting Allowance</v>
          </cell>
        </row>
        <row r="6777">
          <cell r="I6777" t="str">
            <v>1201</v>
          </cell>
          <cell r="J6777" t="str">
            <v>Domestic Travel</v>
          </cell>
        </row>
        <row r="6778">
          <cell r="I6778" t="str">
            <v>1202</v>
          </cell>
          <cell r="J6778" t="str">
            <v>Overseas Travel</v>
          </cell>
        </row>
        <row r="6779">
          <cell r="I6779" t="str">
            <v>1203</v>
          </cell>
          <cell r="J6779" t="str">
            <v>Telecommunication Charge</v>
          </cell>
        </row>
        <row r="6780">
          <cell r="I6780" t="str">
            <v>1205</v>
          </cell>
          <cell r="J6780" t="str">
            <v>Broadcasting</v>
          </cell>
        </row>
        <row r="6781">
          <cell r="I6781" t="str">
            <v>1206</v>
          </cell>
          <cell r="J6781" t="str">
            <v>Advertising &amp; Publicity</v>
          </cell>
        </row>
        <row r="6782">
          <cell r="I6782" t="str">
            <v>1210</v>
          </cell>
          <cell r="J6782" t="str">
            <v>Email &amp; Internet</v>
          </cell>
        </row>
        <row r="6783">
          <cell r="I6783" t="str">
            <v>1301</v>
          </cell>
          <cell r="J6783" t="str">
            <v>Fuel</v>
          </cell>
        </row>
        <row r="6784">
          <cell r="I6784" t="str">
            <v>1304</v>
          </cell>
          <cell r="J6784" t="str">
            <v>Maintenance of Computer System</v>
          </cell>
        </row>
        <row r="6785">
          <cell r="I6785" t="str">
            <v>1308</v>
          </cell>
          <cell r="J6785" t="str">
            <v>Maintenance of Office Equipment</v>
          </cell>
        </row>
        <row r="6786">
          <cell r="I6786" t="str">
            <v>1333</v>
          </cell>
          <cell r="J6786" t="str">
            <v>Land Compensation</v>
          </cell>
        </row>
        <row r="6787">
          <cell r="I6787" t="str">
            <v>1402</v>
          </cell>
          <cell r="J6787" t="str">
            <v>Electricity</v>
          </cell>
        </row>
        <row r="6788">
          <cell r="I6788" t="str">
            <v>1406</v>
          </cell>
          <cell r="J6788" t="str">
            <v>Office Supplies</v>
          </cell>
        </row>
        <row r="6789">
          <cell r="I6789" t="str">
            <v>1407</v>
          </cell>
          <cell r="J6789" t="str">
            <v xml:space="preserve">Printing </v>
          </cell>
        </row>
        <row r="6790">
          <cell r="I6790" t="str">
            <v>1413</v>
          </cell>
          <cell r="J6790" t="str">
            <v>Rental</v>
          </cell>
        </row>
        <row r="6791">
          <cell r="I6791" t="str">
            <v>1418</v>
          </cell>
          <cell r="J6791" t="str">
            <v xml:space="preserve">Training &amp; Conferences </v>
          </cell>
        </row>
        <row r="6792">
          <cell r="I6792" t="str">
            <v>1422</v>
          </cell>
          <cell r="J6792" t="str">
            <v>Hospitality</v>
          </cell>
        </row>
        <row r="6793">
          <cell r="I6793" t="str">
            <v>1450</v>
          </cell>
          <cell r="J6793" t="str">
            <v>Computer Supplies</v>
          </cell>
        </row>
        <row r="6794">
          <cell r="I6794" t="str">
            <v>1506</v>
          </cell>
          <cell r="J6794" t="str">
            <v>Prizes and Awards</v>
          </cell>
        </row>
        <row r="6795">
          <cell r="I6795" t="str">
            <v>2003</v>
          </cell>
          <cell r="J6795" t="str">
            <v>New Office Equipment</v>
          </cell>
        </row>
        <row r="6796">
          <cell r="I6796" t="str">
            <v>2004</v>
          </cell>
          <cell r="J6796" t="str">
            <v>New Computers</v>
          </cell>
        </row>
        <row r="6797">
          <cell r="I6797" t="str">
            <v>1001</v>
          </cell>
          <cell r="J6797" t="str">
            <v>Salaries</v>
          </cell>
        </row>
        <row r="6798">
          <cell r="I6798" t="str">
            <v>1002</v>
          </cell>
          <cell r="J6798" t="str">
            <v>Overtime</v>
          </cell>
        </row>
        <row r="6799">
          <cell r="I6799" t="str">
            <v>1005</v>
          </cell>
          <cell r="J6799" t="str">
            <v>Government Contribution  to Retirement Fund</v>
          </cell>
        </row>
        <row r="6800">
          <cell r="I6800" t="str">
            <v>1026</v>
          </cell>
          <cell r="J6800" t="str">
            <v>Acting Allowance</v>
          </cell>
        </row>
        <row r="6801">
          <cell r="I6801" t="str">
            <v>1199</v>
          </cell>
          <cell r="J6801" t="str">
            <v>Contract Labour</v>
          </cell>
        </row>
        <row r="6802">
          <cell r="I6802" t="str">
            <v>1201</v>
          </cell>
          <cell r="J6802" t="str">
            <v>Domestic Travel</v>
          </cell>
        </row>
        <row r="6803">
          <cell r="I6803" t="str">
            <v>1202</v>
          </cell>
          <cell r="J6803" t="str">
            <v>Overseas Travel</v>
          </cell>
        </row>
        <row r="6804">
          <cell r="I6804" t="str">
            <v>1203</v>
          </cell>
          <cell r="J6804" t="str">
            <v>Telecommunication Charge</v>
          </cell>
        </row>
        <row r="6805">
          <cell r="I6805" t="str">
            <v>1210</v>
          </cell>
          <cell r="J6805" t="str">
            <v>Email &amp; Internet</v>
          </cell>
        </row>
        <row r="6806">
          <cell r="I6806" t="str">
            <v>1309</v>
          </cell>
          <cell r="J6806" t="str">
            <v>Maintenance of Vehicles</v>
          </cell>
        </row>
        <row r="6807">
          <cell r="I6807" t="str">
            <v>1417</v>
          </cell>
          <cell r="J6807" t="str">
            <v>Technical Supplies</v>
          </cell>
        </row>
        <row r="6808">
          <cell r="I6808" t="str">
            <v>1418</v>
          </cell>
          <cell r="J6808" t="str">
            <v xml:space="preserve">Training &amp; Conferences </v>
          </cell>
        </row>
        <row r="6809">
          <cell r="I6809" t="str">
            <v>1418</v>
          </cell>
          <cell r="J6809" t="str">
            <v xml:space="preserve">Training &amp; Conferences </v>
          </cell>
        </row>
        <row r="6810">
          <cell r="I6810" t="str">
            <v>1418</v>
          </cell>
          <cell r="J6810" t="str">
            <v xml:space="preserve">Training &amp; Conferences </v>
          </cell>
        </row>
        <row r="6811">
          <cell r="I6811" t="str">
            <v>1422</v>
          </cell>
          <cell r="J6811" t="str">
            <v>Hospitality</v>
          </cell>
        </row>
        <row r="6812">
          <cell r="I6812" t="str">
            <v>1001</v>
          </cell>
          <cell r="J6812" t="str">
            <v>Salaries</v>
          </cell>
        </row>
        <row r="6813">
          <cell r="I6813" t="str">
            <v>1002</v>
          </cell>
          <cell r="J6813" t="str">
            <v>Overtime</v>
          </cell>
        </row>
        <row r="6814">
          <cell r="I6814" t="str">
            <v>1005</v>
          </cell>
          <cell r="J6814" t="str">
            <v>Government Contribution  to Retirement Fund</v>
          </cell>
        </row>
        <row r="6815">
          <cell r="I6815" t="str">
            <v>1026</v>
          </cell>
          <cell r="J6815" t="str">
            <v>Acting Allowance</v>
          </cell>
        </row>
        <row r="6816">
          <cell r="I6816" t="str">
            <v>1201</v>
          </cell>
          <cell r="J6816" t="str">
            <v>Domestic Travel</v>
          </cell>
        </row>
        <row r="6817">
          <cell r="I6817" t="str">
            <v>1001</v>
          </cell>
          <cell r="J6817" t="str">
            <v>Salaries</v>
          </cell>
        </row>
        <row r="6818">
          <cell r="I6818" t="str">
            <v>1005</v>
          </cell>
          <cell r="J6818" t="str">
            <v>Government Contribution  to Retirement Fund</v>
          </cell>
        </row>
        <row r="6819">
          <cell r="I6819" t="str">
            <v>1201</v>
          </cell>
          <cell r="J6819" t="str">
            <v>Domestic Travel</v>
          </cell>
        </row>
        <row r="6820">
          <cell r="I6820" t="str">
            <v>1201</v>
          </cell>
          <cell r="J6820" t="str">
            <v>Domestic Travel</v>
          </cell>
        </row>
        <row r="6821">
          <cell r="I6821" t="str">
            <v>1202</v>
          </cell>
          <cell r="J6821" t="str">
            <v>Overseas Travel</v>
          </cell>
        </row>
        <row r="6822">
          <cell r="I6822" t="str">
            <v>1205</v>
          </cell>
          <cell r="J6822" t="str">
            <v>Broadcasting</v>
          </cell>
        </row>
        <row r="6823">
          <cell r="I6823" t="str">
            <v>1206</v>
          </cell>
          <cell r="J6823" t="str">
            <v>Advertising &amp; Publicity</v>
          </cell>
        </row>
        <row r="6824">
          <cell r="I6824" t="str">
            <v>1301</v>
          </cell>
          <cell r="J6824" t="str">
            <v>Fuel</v>
          </cell>
        </row>
        <row r="6825">
          <cell r="I6825" t="str">
            <v>1302</v>
          </cell>
          <cell r="J6825" t="str">
            <v>Freight</v>
          </cell>
        </row>
        <row r="6826">
          <cell r="I6826" t="str">
            <v>1304</v>
          </cell>
          <cell r="J6826" t="str">
            <v>Maintenance of Computer System</v>
          </cell>
        </row>
        <row r="6827">
          <cell r="I6827" t="str">
            <v>1406</v>
          </cell>
          <cell r="J6827" t="str">
            <v>Office Supplies</v>
          </cell>
        </row>
        <row r="6828">
          <cell r="I6828" t="str">
            <v>1407</v>
          </cell>
          <cell r="J6828" t="str">
            <v xml:space="preserve">Printing </v>
          </cell>
        </row>
        <row r="6829">
          <cell r="I6829" t="str">
            <v>1417</v>
          </cell>
          <cell r="J6829" t="str">
            <v>Technical Supplies</v>
          </cell>
        </row>
        <row r="6830">
          <cell r="I6830" t="str">
            <v>1418</v>
          </cell>
          <cell r="J6830" t="str">
            <v xml:space="preserve">Training &amp; Conferences </v>
          </cell>
        </row>
        <row r="6831">
          <cell r="I6831" t="str">
            <v>1480</v>
          </cell>
          <cell r="J6831" t="str">
            <v>Consultants &amp; Technical Assistants Professional Fees</v>
          </cell>
        </row>
        <row r="6832">
          <cell r="I6832" t="str">
            <v>1670</v>
          </cell>
          <cell r="J6832" t="str">
            <v>Government Development Project Costs</v>
          </cell>
        </row>
        <row r="6833">
          <cell r="I6833" t="str">
            <v>2003</v>
          </cell>
          <cell r="J6833" t="str">
            <v>New Office Equipment</v>
          </cell>
        </row>
        <row r="6834">
          <cell r="I6834" t="str">
            <v>2004</v>
          </cell>
          <cell r="J6834" t="str">
            <v>New Computers</v>
          </cell>
        </row>
        <row r="6835">
          <cell r="I6835" t="str">
            <v>2008</v>
          </cell>
          <cell r="J6835" t="str">
            <v>Other plant and equipment</v>
          </cell>
        </row>
        <row r="6836">
          <cell r="I6836" t="str">
            <v>2011</v>
          </cell>
          <cell r="J6836" t="str">
            <v>Technical Equipment</v>
          </cell>
        </row>
        <row r="6837">
          <cell r="I6837" t="str">
            <v>1001</v>
          </cell>
          <cell r="J6837" t="str">
            <v>Salaries</v>
          </cell>
        </row>
        <row r="6838">
          <cell r="I6838" t="str">
            <v>1002</v>
          </cell>
          <cell r="J6838" t="str">
            <v>Overtime</v>
          </cell>
        </row>
        <row r="6839">
          <cell r="I6839" t="str">
            <v>1005</v>
          </cell>
          <cell r="J6839" t="str">
            <v>Government Contribution  to Retirement Fund</v>
          </cell>
        </row>
        <row r="6840">
          <cell r="I6840" t="str">
            <v>1026</v>
          </cell>
          <cell r="J6840" t="str">
            <v>Acting Allowance</v>
          </cell>
        </row>
        <row r="6841">
          <cell r="I6841" t="str">
            <v>1101</v>
          </cell>
          <cell r="J6841" t="str">
            <v>Wages</v>
          </cell>
        </row>
        <row r="6842">
          <cell r="I6842" t="str">
            <v>1201</v>
          </cell>
          <cell r="J6842" t="str">
            <v>Domestic Travel</v>
          </cell>
        </row>
        <row r="6843">
          <cell r="I6843" t="str">
            <v>1202</v>
          </cell>
          <cell r="J6843" t="str">
            <v>Overseas Travel</v>
          </cell>
        </row>
        <row r="6844">
          <cell r="I6844" t="str">
            <v>1203</v>
          </cell>
          <cell r="J6844" t="str">
            <v>Telecommunication Charge</v>
          </cell>
        </row>
        <row r="6845">
          <cell r="I6845" t="str">
            <v>1205</v>
          </cell>
          <cell r="J6845" t="str">
            <v>Broadcasting</v>
          </cell>
        </row>
        <row r="6846">
          <cell r="I6846" t="str">
            <v>1206</v>
          </cell>
          <cell r="J6846" t="str">
            <v>Advertising &amp; Publicity</v>
          </cell>
        </row>
        <row r="6847">
          <cell r="I6847" t="str">
            <v>1210</v>
          </cell>
          <cell r="J6847" t="str">
            <v>Email &amp; Internet</v>
          </cell>
        </row>
        <row r="6848">
          <cell r="I6848" t="str">
            <v>1301</v>
          </cell>
          <cell r="J6848" t="str">
            <v>Fuel</v>
          </cell>
        </row>
        <row r="6849">
          <cell r="I6849" t="str">
            <v>1308</v>
          </cell>
          <cell r="J6849" t="str">
            <v>Maintenance of Office Equipment</v>
          </cell>
        </row>
        <row r="6850">
          <cell r="I6850" t="str">
            <v>1309</v>
          </cell>
          <cell r="J6850" t="str">
            <v>Maintenance of Vehicles</v>
          </cell>
        </row>
        <row r="6851">
          <cell r="I6851" t="str">
            <v>1402</v>
          </cell>
          <cell r="J6851" t="str">
            <v>Electricity</v>
          </cell>
        </row>
        <row r="6852">
          <cell r="I6852" t="str">
            <v>1406</v>
          </cell>
          <cell r="J6852" t="str">
            <v>Office Supplies</v>
          </cell>
        </row>
        <row r="6853">
          <cell r="I6853" t="str">
            <v>1407</v>
          </cell>
          <cell r="J6853" t="str">
            <v xml:space="preserve">Printing </v>
          </cell>
        </row>
        <row r="6854">
          <cell r="I6854" t="str">
            <v>1417</v>
          </cell>
          <cell r="J6854" t="str">
            <v>Technical Supplies</v>
          </cell>
        </row>
        <row r="6855">
          <cell r="I6855" t="str">
            <v>1418</v>
          </cell>
          <cell r="J6855" t="str">
            <v xml:space="preserve">Training &amp; Conferences </v>
          </cell>
        </row>
        <row r="6856">
          <cell r="I6856" t="str">
            <v>1475</v>
          </cell>
          <cell r="J6856" t="str">
            <v>Court of Marine Inquiry</v>
          </cell>
        </row>
        <row r="6857">
          <cell r="I6857" t="str">
            <v>2003</v>
          </cell>
          <cell r="J6857" t="str">
            <v>New Office Equipment</v>
          </cell>
        </row>
        <row r="6858">
          <cell r="I6858" t="str">
            <v>2011</v>
          </cell>
          <cell r="J6858" t="str">
            <v>Technical Equipment</v>
          </cell>
        </row>
        <row r="6859">
          <cell r="I6859" t="str">
            <v>1001</v>
          </cell>
          <cell r="J6859" t="str">
            <v>Salaries</v>
          </cell>
        </row>
        <row r="6860">
          <cell r="I6860" t="str">
            <v>1002</v>
          </cell>
          <cell r="J6860" t="str">
            <v>Overtime</v>
          </cell>
        </row>
        <row r="6861">
          <cell r="I6861" t="str">
            <v>1005</v>
          </cell>
          <cell r="J6861" t="str">
            <v>Government Contribution  to Retirement Fund</v>
          </cell>
        </row>
        <row r="6862">
          <cell r="I6862" t="str">
            <v>1026</v>
          </cell>
          <cell r="J6862" t="str">
            <v>Acting Allowance</v>
          </cell>
        </row>
        <row r="6863">
          <cell r="I6863" t="str">
            <v>1201</v>
          </cell>
          <cell r="J6863" t="str">
            <v>Domestic Travel</v>
          </cell>
        </row>
        <row r="6864">
          <cell r="I6864" t="str">
            <v>1202</v>
          </cell>
          <cell r="J6864" t="str">
            <v>Overseas Travel</v>
          </cell>
        </row>
        <row r="6865">
          <cell r="I6865" t="str">
            <v>1302</v>
          </cell>
          <cell r="J6865" t="str">
            <v>Freight</v>
          </cell>
        </row>
        <row r="6866">
          <cell r="I6866" t="str">
            <v>1406</v>
          </cell>
          <cell r="J6866" t="str">
            <v>Office Supplies</v>
          </cell>
        </row>
        <row r="6867">
          <cell r="I6867" t="str">
            <v>1407</v>
          </cell>
          <cell r="J6867" t="str">
            <v xml:space="preserve">Printing </v>
          </cell>
        </row>
        <row r="6868">
          <cell r="I6868" t="str">
            <v>1417</v>
          </cell>
          <cell r="J6868" t="str">
            <v>Technical Supplies</v>
          </cell>
        </row>
        <row r="6869">
          <cell r="I6869" t="str">
            <v>2003</v>
          </cell>
          <cell r="J6869" t="str">
            <v>New Office Equipment</v>
          </cell>
        </row>
        <row r="6870">
          <cell r="I6870" t="str">
            <v>1001</v>
          </cell>
          <cell r="J6870" t="str">
            <v>Salaries</v>
          </cell>
        </row>
        <row r="6871">
          <cell r="I6871" t="str">
            <v>1002</v>
          </cell>
          <cell r="J6871" t="str">
            <v>Overtime</v>
          </cell>
        </row>
        <row r="6872">
          <cell r="I6872" t="str">
            <v>1005</v>
          </cell>
          <cell r="J6872" t="str">
            <v>Government Contribution  to Retirement Fund</v>
          </cell>
        </row>
        <row r="6873">
          <cell r="I6873" t="str">
            <v>1026</v>
          </cell>
          <cell r="J6873" t="str">
            <v>Acting Allowance</v>
          </cell>
        </row>
        <row r="6874">
          <cell r="I6874" t="str">
            <v>1201</v>
          </cell>
          <cell r="J6874" t="str">
            <v>Domestic Travel</v>
          </cell>
        </row>
        <row r="6875">
          <cell r="I6875" t="str">
            <v>1202</v>
          </cell>
          <cell r="J6875" t="str">
            <v>Overseas Travel</v>
          </cell>
        </row>
        <row r="6876">
          <cell r="I6876" t="str">
            <v>1418</v>
          </cell>
          <cell r="J6876" t="str">
            <v xml:space="preserve">Training &amp; Conferences </v>
          </cell>
        </row>
        <row r="6877">
          <cell r="I6877" t="str">
            <v>1422</v>
          </cell>
          <cell r="J6877" t="str">
            <v>Hospitality</v>
          </cell>
        </row>
        <row r="6878">
          <cell r="I6878" t="str">
            <v>1001</v>
          </cell>
          <cell r="J6878" t="str">
            <v>Salaries</v>
          </cell>
        </row>
        <row r="6879">
          <cell r="I6879" t="str">
            <v>1001</v>
          </cell>
          <cell r="J6879" t="str">
            <v>Salaries</v>
          </cell>
        </row>
        <row r="6880">
          <cell r="I6880" t="str">
            <v>1001</v>
          </cell>
          <cell r="J6880" t="str">
            <v>Salaries</v>
          </cell>
        </row>
        <row r="6881">
          <cell r="I6881" t="str">
            <v>1001</v>
          </cell>
          <cell r="J6881" t="str">
            <v>Salaries</v>
          </cell>
        </row>
        <row r="6882">
          <cell r="I6882" t="str">
            <v>1002</v>
          </cell>
          <cell r="J6882" t="str">
            <v>Overtime</v>
          </cell>
        </row>
        <row r="6883">
          <cell r="I6883" t="str">
            <v>1002</v>
          </cell>
          <cell r="J6883" t="str">
            <v>Overtime</v>
          </cell>
        </row>
        <row r="6884">
          <cell r="I6884" t="str">
            <v>1002</v>
          </cell>
          <cell r="J6884" t="str">
            <v>Overtime</v>
          </cell>
        </row>
        <row r="6885">
          <cell r="I6885" t="str">
            <v>1002</v>
          </cell>
          <cell r="J6885" t="str">
            <v>Overtime</v>
          </cell>
        </row>
        <row r="6886">
          <cell r="I6886" t="str">
            <v>1005</v>
          </cell>
          <cell r="J6886" t="str">
            <v>Government Contribution  to Retirement Fund</v>
          </cell>
        </row>
        <row r="6887">
          <cell r="I6887" t="str">
            <v>1005</v>
          </cell>
          <cell r="J6887" t="str">
            <v>Government Contribution  to Retirement Fund</v>
          </cell>
        </row>
        <row r="6888">
          <cell r="I6888" t="str">
            <v>1005</v>
          </cell>
          <cell r="J6888" t="str">
            <v>Government Contribution  to Retirement Fund</v>
          </cell>
        </row>
        <row r="6889">
          <cell r="I6889" t="str">
            <v>1005</v>
          </cell>
          <cell r="J6889" t="str">
            <v>Government Contribution  to Retirement Fund</v>
          </cell>
        </row>
        <row r="6890">
          <cell r="I6890" t="str">
            <v>1026</v>
          </cell>
          <cell r="J6890" t="str">
            <v>Acting Allowance</v>
          </cell>
        </row>
        <row r="6891">
          <cell r="I6891" t="str">
            <v>1026</v>
          </cell>
          <cell r="J6891" t="str">
            <v>Acting Allowance</v>
          </cell>
        </row>
        <row r="6892">
          <cell r="I6892" t="str">
            <v>1026</v>
          </cell>
          <cell r="J6892" t="str">
            <v>Acting Allowance</v>
          </cell>
        </row>
        <row r="6893">
          <cell r="I6893" t="str">
            <v>1028</v>
          </cell>
          <cell r="J6893" t="str">
            <v>Location Allowance</v>
          </cell>
        </row>
        <row r="6894">
          <cell r="I6894" t="str">
            <v>1028</v>
          </cell>
          <cell r="J6894" t="str">
            <v>Location Allowance</v>
          </cell>
        </row>
        <row r="6895">
          <cell r="I6895" t="str">
            <v>1101</v>
          </cell>
          <cell r="J6895" t="str">
            <v>Wages</v>
          </cell>
        </row>
        <row r="6896">
          <cell r="I6896" t="str">
            <v>1101</v>
          </cell>
          <cell r="J6896" t="str">
            <v>Wages</v>
          </cell>
        </row>
        <row r="6897">
          <cell r="I6897" t="str">
            <v>1101</v>
          </cell>
          <cell r="J6897" t="str">
            <v>Wages</v>
          </cell>
        </row>
        <row r="6898">
          <cell r="I6898" t="str">
            <v>1201</v>
          </cell>
          <cell r="J6898" t="str">
            <v>Domestic Travel</v>
          </cell>
        </row>
        <row r="6899">
          <cell r="I6899" t="str">
            <v>1201</v>
          </cell>
          <cell r="J6899" t="str">
            <v>Domestic Travel</v>
          </cell>
        </row>
        <row r="6900">
          <cell r="I6900" t="str">
            <v>1201</v>
          </cell>
          <cell r="J6900" t="str">
            <v>Domestic Travel</v>
          </cell>
        </row>
        <row r="6901">
          <cell r="I6901" t="str">
            <v>1202</v>
          </cell>
          <cell r="J6901" t="str">
            <v>Overseas Travel</v>
          </cell>
        </row>
        <row r="6902">
          <cell r="I6902" t="str">
            <v>1203</v>
          </cell>
          <cell r="J6902" t="str">
            <v>Telecommunication Charge</v>
          </cell>
        </row>
        <row r="6903">
          <cell r="I6903" t="str">
            <v>1203</v>
          </cell>
          <cell r="J6903" t="str">
            <v>Telecommunication Charge</v>
          </cell>
        </row>
        <row r="6904">
          <cell r="I6904" t="str">
            <v>1203</v>
          </cell>
          <cell r="J6904" t="str">
            <v>Telecommunication Charge</v>
          </cell>
        </row>
        <row r="6905">
          <cell r="I6905" t="str">
            <v>1210</v>
          </cell>
          <cell r="J6905" t="str">
            <v>Email &amp; Internet</v>
          </cell>
        </row>
        <row r="6906">
          <cell r="I6906" t="str">
            <v>1301</v>
          </cell>
          <cell r="J6906" t="str">
            <v>Fuel</v>
          </cell>
        </row>
        <row r="6907">
          <cell r="I6907" t="str">
            <v>1301</v>
          </cell>
          <cell r="J6907" t="str">
            <v>Fuel</v>
          </cell>
        </row>
        <row r="6908">
          <cell r="I6908" t="str">
            <v>1303</v>
          </cell>
          <cell r="J6908" t="str">
            <v>Hire of Heavy Machinery</v>
          </cell>
        </row>
        <row r="6909">
          <cell r="I6909" t="str">
            <v>1303</v>
          </cell>
          <cell r="J6909" t="str">
            <v>Hire of Heavy Machinery</v>
          </cell>
        </row>
        <row r="6910">
          <cell r="I6910" t="str">
            <v>1308</v>
          </cell>
          <cell r="J6910" t="str">
            <v>Maintenance of Office Equipment</v>
          </cell>
        </row>
        <row r="6911">
          <cell r="I6911" t="str">
            <v>1309</v>
          </cell>
          <cell r="J6911" t="str">
            <v>Maintenance of Vehicles</v>
          </cell>
        </row>
        <row r="6912">
          <cell r="I6912" t="str">
            <v>1310</v>
          </cell>
          <cell r="J6912" t="str">
            <v>Maintenance of Specialised Equipment</v>
          </cell>
        </row>
        <row r="6913">
          <cell r="I6913" t="str">
            <v>1310</v>
          </cell>
          <cell r="J6913" t="str">
            <v>Maintenance of Specialised Equipment</v>
          </cell>
        </row>
        <row r="6914">
          <cell r="I6914" t="str">
            <v>1312</v>
          </cell>
          <cell r="J6914" t="str">
            <v>Maintenance of Vessels &amp; Aircrafts</v>
          </cell>
        </row>
        <row r="6915">
          <cell r="I6915" t="str">
            <v>1318</v>
          </cell>
          <cell r="J6915" t="str">
            <v>Maintenance of Buildings &amp; Compounds</v>
          </cell>
        </row>
        <row r="6916">
          <cell r="I6916" t="str">
            <v>1329</v>
          </cell>
          <cell r="J6916" t="str">
            <v>Maintain/New Street Signs</v>
          </cell>
        </row>
        <row r="6917">
          <cell r="I6917" t="str">
            <v>1402</v>
          </cell>
          <cell r="J6917" t="str">
            <v>Electricity</v>
          </cell>
        </row>
        <row r="6918">
          <cell r="I6918" t="str">
            <v>1402</v>
          </cell>
          <cell r="J6918" t="str">
            <v>Electricity</v>
          </cell>
        </row>
        <row r="6919">
          <cell r="I6919" t="str">
            <v>1405</v>
          </cell>
          <cell r="J6919" t="str">
            <v>Water</v>
          </cell>
        </row>
        <row r="6920">
          <cell r="I6920" t="str">
            <v>1405</v>
          </cell>
          <cell r="J6920" t="str">
            <v>Water</v>
          </cell>
        </row>
        <row r="6921">
          <cell r="I6921" t="str">
            <v>1405</v>
          </cell>
          <cell r="J6921" t="str">
            <v>Water</v>
          </cell>
        </row>
        <row r="6922">
          <cell r="I6922" t="str">
            <v>1406</v>
          </cell>
          <cell r="J6922" t="str">
            <v>Office Supplies</v>
          </cell>
        </row>
        <row r="6923">
          <cell r="I6923" t="str">
            <v>1407</v>
          </cell>
          <cell r="J6923" t="str">
            <v xml:space="preserve">Printing </v>
          </cell>
        </row>
        <row r="6924">
          <cell r="I6924" t="str">
            <v>1418</v>
          </cell>
          <cell r="J6924" t="str">
            <v xml:space="preserve">Training &amp; Conferences </v>
          </cell>
        </row>
        <row r="6925">
          <cell r="I6925" t="str">
            <v>1450</v>
          </cell>
          <cell r="J6925" t="str">
            <v>Computer Supplies</v>
          </cell>
        </row>
        <row r="6926">
          <cell r="I6926" t="str">
            <v>1463</v>
          </cell>
          <cell r="J6926" t="str">
            <v>Pilotage</v>
          </cell>
        </row>
        <row r="6927">
          <cell r="I6927" t="str">
            <v>1463</v>
          </cell>
          <cell r="J6927" t="str">
            <v>Pilotage</v>
          </cell>
        </row>
        <row r="6928">
          <cell r="I6928" t="str">
            <v>1469</v>
          </cell>
          <cell r="J6928" t="str">
            <v>Contract Service</v>
          </cell>
        </row>
        <row r="6929">
          <cell r="I6929" t="str">
            <v>1499</v>
          </cell>
          <cell r="J6929" t="str">
            <v>Security Services (Delete)</v>
          </cell>
        </row>
        <row r="6930">
          <cell r="I6930" t="str">
            <v>1001</v>
          </cell>
          <cell r="J6930" t="str">
            <v>Salaries</v>
          </cell>
        </row>
        <row r="6931">
          <cell r="I6931" t="str">
            <v>1001</v>
          </cell>
          <cell r="J6931" t="str">
            <v>Salaries</v>
          </cell>
        </row>
        <row r="6932">
          <cell r="I6932" t="str">
            <v>1001</v>
          </cell>
          <cell r="J6932" t="str">
            <v>Salaries</v>
          </cell>
        </row>
        <row r="6933">
          <cell r="I6933" t="str">
            <v>1001</v>
          </cell>
          <cell r="J6933" t="str">
            <v>Salaries</v>
          </cell>
        </row>
        <row r="6934">
          <cell r="I6934" t="str">
            <v>1001</v>
          </cell>
          <cell r="J6934" t="str">
            <v>Salaries</v>
          </cell>
        </row>
        <row r="6935">
          <cell r="I6935" t="str">
            <v>1002</v>
          </cell>
          <cell r="J6935" t="str">
            <v>Overtime</v>
          </cell>
        </row>
        <row r="6936">
          <cell r="I6936" t="str">
            <v>1002</v>
          </cell>
          <cell r="J6936" t="str">
            <v>Overtime</v>
          </cell>
        </row>
        <row r="6937">
          <cell r="I6937" t="str">
            <v>1002</v>
          </cell>
          <cell r="J6937" t="str">
            <v>Overtime</v>
          </cell>
        </row>
        <row r="6938">
          <cell r="I6938" t="str">
            <v>1005</v>
          </cell>
          <cell r="J6938" t="str">
            <v>Government Contribution  to Retirement Fund</v>
          </cell>
        </row>
        <row r="6939">
          <cell r="I6939" t="str">
            <v>1005</v>
          </cell>
          <cell r="J6939" t="str">
            <v>Government Contribution  to Retirement Fund</v>
          </cell>
        </row>
        <row r="6940">
          <cell r="I6940" t="str">
            <v>1005</v>
          </cell>
          <cell r="J6940" t="str">
            <v>Government Contribution  to Retirement Fund</v>
          </cell>
        </row>
        <row r="6941">
          <cell r="I6941" t="str">
            <v>1005</v>
          </cell>
          <cell r="J6941" t="str">
            <v>Government Contribution  to Retirement Fund</v>
          </cell>
        </row>
        <row r="6942">
          <cell r="I6942" t="str">
            <v>1005</v>
          </cell>
          <cell r="J6942" t="str">
            <v>Government Contribution  to Retirement Fund</v>
          </cell>
        </row>
        <row r="6943">
          <cell r="I6943" t="str">
            <v>1026</v>
          </cell>
          <cell r="J6943" t="str">
            <v>Acting Allowance</v>
          </cell>
        </row>
        <row r="6944">
          <cell r="I6944" t="str">
            <v>1028</v>
          </cell>
          <cell r="J6944" t="str">
            <v>Location Allowance</v>
          </cell>
        </row>
        <row r="6945">
          <cell r="I6945" t="str">
            <v>1101</v>
          </cell>
          <cell r="J6945" t="str">
            <v>Wages</v>
          </cell>
        </row>
        <row r="6946">
          <cell r="I6946" t="str">
            <v>1101</v>
          </cell>
          <cell r="J6946" t="str">
            <v>Wages</v>
          </cell>
        </row>
        <row r="6947">
          <cell r="I6947" t="str">
            <v>1199</v>
          </cell>
          <cell r="J6947" t="str">
            <v>Contract Labour</v>
          </cell>
        </row>
        <row r="6948">
          <cell r="I6948" t="str">
            <v>1199</v>
          </cell>
          <cell r="J6948" t="str">
            <v>Contract Labour</v>
          </cell>
        </row>
        <row r="6949">
          <cell r="I6949" t="str">
            <v>1201</v>
          </cell>
          <cell r="J6949" t="str">
            <v>Domestic Travel</v>
          </cell>
        </row>
        <row r="6950">
          <cell r="I6950" t="str">
            <v>1201</v>
          </cell>
          <cell r="J6950" t="str">
            <v>Domestic Travel</v>
          </cell>
        </row>
        <row r="6951">
          <cell r="I6951" t="str">
            <v>1203</v>
          </cell>
          <cell r="J6951" t="str">
            <v>Telecommunication Charge</v>
          </cell>
        </row>
        <row r="6952">
          <cell r="I6952" t="str">
            <v>1203</v>
          </cell>
          <cell r="J6952" t="str">
            <v>Telecommunication Charge</v>
          </cell>
        </row>
        <row r="6953">
          <cell r="I6953" t="str">
            <v>1205</v>
          </cell>
          <cell r="J6953" t="str">
            <v>Broadcasting</v>
          </cell>
        </row>
        <row r="6954">
          <cell r="I6954" t="str">
            <v>1206</v>
          </cell>
          <cell r="J6954" t="str">
            <v>Advertising &amp; Publicity</v>
          </cell>
        </row>
        <row r="6955">
          <cell r="I6955" t="str">
            <v>1210</v>
          </cell>
          <cell r="J6955" t="str">
            <v>Email &amp; Internet</v>
          </cell>
        </row>
        <row r="6956">
          <cell r="I6956" t="str">
            <v>1301</v>
          </cell>
          <cell r="J6956" t="str">
            <v>Fuel</v>
          </cell>
        </row>
        <row r="6957">
          <cell r="I6957" t="str">
            <v>1301</v>
          </cell>
          <cell r="J6957" t="str">
            <v>Fuel</v>
          </cell>
        </row>
        <row r="6958">
          <cell r="I6958" t="str">
            <v>1302</v>
          </cell>
          <cell r="J6958" t="str">
            <v>Freight</v>
          </cell>
        </row>
        <row r="6959">
          <cell r="I6959" t="str">
            <v>1304</v>
          </cell>
          <cell r="J6959" t="str">
            <v>Maintenance of Computer System</v>
          </cell>
        </row>
        <row r="6960">
          <cell r="I6960" t="str">
            <v>1308</v>
          </cell>
          <cell r="J6960" t="str">
            <v>Maintenance of Office Equipment</v>
          </cell>
        </row>
        <row r="6961">
          <cell r="I6961" t="str">
            <v>1309</v>
          </cell>
          <cell r="J6961" t="str">
            <v>Maintenance of Vehicles</v>
          </cell>
        </row>
        <row r="6962">
          <cell r="I6962" t="str">
            <v>1402</v>
          </cell>
          <cell r="J6962" t="str">
            <v>Electricity</v>
          </cell>
        </row>
        <row r="6963">
          <cell r="I6963" t="str">
            <v>1406</v>
          </cell>
          <cell r="J6963" t="str">
            <v>Office Supplies</v>
          </cell>
        </row>
        <row r="6964">
          <cell r="I6964" t="str">
            <v>1406</v>
          </cell>
          <cell r="J6964" t="str">
            <v>Office Supplies</v>
          </cell>
        </row>
        <row r="6965">
          <cell r="I6965" t="str">
            <v>1407</v>
          </cell>
          <cell r="J6965" t="str">
            <v xml:space="preserve">Printing </v>
          </cell>
        </row>
        <row r="6966">
          <cell r="I6966" t="str">
            <v>1407</v>
          </cell>
          <cell r="J6966" t="str">
            <v xml:space="preserve">Printing </v>
          </cell>
        </row>
        <row r="6967">
          <cell r="I6967" t="str">
            <v>1417</v>
          </cell>
          <cell r="J6967" t="str">
            <v>Technical Supplies</v>
          </cell>
        </row>
        <row r="6968">
          <cell r="I6968" t="str">
            <v>2003</v>
          </cell>
          <cell r="J6968" t="str">
            <v>New Office Equipment</v>
          </cell>
        </row>
        <row r="6969">
          <cell r="I6969" t="str">
            <v>1001</v>
          </cell>
          <cell r="J6969" t="str">
            <v>Salaries</v>
          </cell>
        </row>
        <row r="6970">
          <cell r="I6970" t="str">
            <v>1001</v>
          </cell>
          <cell r="J6970" t="str">
            <v>Salaries</v>
          </cell>
        </row>
        <row r="6971">
          <cell r="I6971" t="str">
            <v>1001</v>
          </cell>
          <cell r="J6971" t="str">
            <v>Salaries</v>
          </cell>
        </row>
        <row r="6972">
          <cell r="I6972" t="str">
            <v>1001</v>
          </cell>
          <cell r="J6972" t="str">
            <v>Salaries</v>
          </cell>
        </row>
        <row r="6973">
          <cell r="I6973" t="str">
            <v>1002</v>
          </cell>
          <cell r="J6973" t="str">
            <v>Overtime</v>
          </cell>
        </row>
        <row r="6974">
          <cell r="I6974" t="str">
            <v>1002</v>
          </cell>
          <cell r="J6974" t="str">
            <v>Overtime</v>
          </cell>
        </row>
        <row r="6975">
          <cell r="I6975" t="str">
            <v>1002</v>
          </cell>
          <cell r="J6975" t="str">
            <v>Overtime</v>
          </cell>
        </row>
        <row r="6976">
          <cell r="I6976" t="str">
            <v>1002</v>
          </cell>
          <cell r="J6976" t="str">
            <v>Overtime</v>
          </cell>
        </row>
        <row r="6977">
          <cell r="I6977" t="str">
            <v>1005</v>
          </cell>
          <cell r="J6977" t="str">
            <v>Government Contribution  to Retirement Fund</v>
          </cell>
        </row>
        <row r="6978">
          <cell r="I6978" t="str">
            <v>1005</v>
          </cell>
          <cell r="J6978" t="str">
            <v>Government Contribution  to Retirement Fund</v>
          </cell>
        </row>
        <row r="6979">
          <cell r="I6979" t="str">
            <v>1005</v>
          </cell>
          <cell r="J6979" t="str">
            <v>Government Contribution  to Retirement Fund</v>
          </cell>
        </row>
        <row r="6980">
          <cell r="I6980" t="str">
            <v>1005</v>
          </cell>
          <cell r="J6980" t="str">
            <v>Government Contribution  to Retirement Fund</v>
          </cell>
        </row>
        <row r="6981">
          <cell r="I6981" t="str">
            <v>1026</v>
          </cell>
          <cell r="J6981" t="str">
            <v>Acting Allowance</v>
          </cell>
        </row>
        <row r="6982">
          <cell r="I6982" t="str">
            <v>1026</v>
          </cell>
          <cell r="J6982" t="str">
            <v>Acting Allowance</v>
          </cell>
        </row>
        <row r="6983">
          <cell r="I6983" t="str">
            <v>1026</v>
          </cell>
          <cell r="J6983" t="str">
            <v>Acting Allowance</v>
          </cell>
        </row>
        <row r="6984">
          <cell r="I6984" t="str">
            <v>1026</v>
          </cell>
          <cell r="J6984" t="str">
            <v>Acting Allowance</v>
          </cell>
        </row>
        <row r="6985">
          <cell r="I6985" t="str">
            <v>1101</v>
          </cell>
          <cell r="J6985" t="str">
            <v>Wages</v>
          </cell>
        </row>
        <row r="6986">
          <cell r="I6986" t="str">
            <v>1101</v>
          </cell>
          <cell r="J6986" t="str">
            <v>Wages</v>
          </cell>
        </row>
        <row r="6987">
          <cell r="I6987" t="str">
            <v>1199</v>
          </cell>
          <cell r="J6987" t="str">
            <v>Contract Labour</v>
          </cell>
        </row>
        <row r="6988">
          <cell r="I6988" t="str">
            <v>1199</v>
          </cell>
          <cell r="J6988" t="str">
            <v>Contract Labour</v>
          </cell>
        </row>
        <row r="6989">
          <cell r="I6989" t="str">
            <v>1201</v>
          </cell>
          <cell r="J6989" t="str">
            <v>Domestic Travel</v>
          </cell>
        </row>
        <row r="6990">
          <cell r="I6990" t="str">
            <v>1201</v>
          </cell>
          <cell r="J6990" t="str">
            <v>Domestic Travel</v>
          </cell>
        </row>
        <row r="6991">
          <cell r="I6991" t="str">
            <v>1201</v>
          </cell>
          <cell r="J6991" t="str">
            <v>Domestic Travel</v>
          </cell>
        </row>
        <row r="6992">
          <cell r="I6992" t="str">
            <v>1201</v>
          </cell>
          <cell r="J6992" t="str">
            <v>Domestic Travel</v>
          </cell>
        </row>
        <row r="6993">
          <cell r="I6993" t="str">
            <v>1201</v>
          </cell>
          <cell r="J6993" t="str">
            <v>Domestic Travel</v>
          </cell>
        </row>
        <row r="6994">
          <cell r="I6994" t="str">
            <v>1202</v>
          </cell>
          <cell r="J6994" t="str">
            <v>Overseas Travel</v>
          </cell>
        </row>
        <row r="6995">
          <cell r="I6995" t="str">
            <v>1203</v>
          </cell>
          <cell r="J6995" t="str">
            <v>Telecommunication Charge</v>
          </cell>
        </row>
        <row r="6996">
          <cell r="I6996" t="str">
            <v>1205</v>
          </cell>
          <cell r="J6996" t="str">
            <v>Broadcasting</v>
          </cell>
        </row>
        <row r="6997">
          <cell r="I6997" t="str">
            <v>1205</v>
          </cell>
          <cell r="J6997" t="str">
            <v>Broadcasting</v>
          </cell>
        </row>
        <row r="6998">
          <cell r="I6998" t="str">
            <v>1206</v>
          </cell>
          <cell r="J6998" t="str">
            <v>Advertising &amp; Publicity</v>
          </cell>
        </row>
        <row r="6999">
          <cell r="I6999" t="str">
            <v>1301</v>
          </cell>
          <cell r="J6999" t="str">
            <v>Fuel</v>
          </cell>
        </row>
        <row r="7000">
          <cell r="I7000" t="str">
            <v>1301</v>
          </cell>
          <cell r="J7000" t="str">
            <v>Fuel</v>
          </cell>
        </row>
        <row r="7001">
          <cell r="I7001" t="str">
            <v>1302</v>
          </cell>
          <cell r="J7001" t="str">
            <v>Freight</v>
          </cell>
        </row>
        <row r="7002">
          <cell r="I7002" t="str">
            <v>1302</v>
          </cell>
          <cell r="J7002" t="str">
            <v>Freight</v>
          </cell>
        </row>
        <row r="7003">
          <cell r="I7003" t="str">
            <v>1302</v>
          </cell>
          <cell r="J7003" t="str">
            <v>Freight</v>
          </cell>
        </row>
        <row r="7004">
          <cell r="I7004" t="str">
            <v>1303</v>
          </cell>
          <cell r="J7004" t="str">
            <v>Hire of Heavy Machinery</v>
          </cell>
        </row>
        <row r="7005">
          <cell r="I7005" t="str">
            <v>1303</v>
          </cell>
          <cell r="J7005" t="str">
            <v>Hire of Heavy Machinery</v>
          </cell>
        </row>
        <row r="7006">
          <cell r="I7006" t="str">
            <v>1303</v>
          </cell>
          <cell r="J7006" t="str">
            <v>Hire of Heavy Machinery</v>
          </cell>
        </row>
        <row r="7007">
          <cell r="I7007" t="str">
            <v>1303</v>
          </cell>
          <cell r="J7007" t="str">
            <v>Hire of Heavy Machinery</v>
          </cell>
        </row>
        <row r="7008">
          <cell r="I7008" t="str">
            <v>1309</v>
          </cell>
          <cell r="J7008" t="str">
            <v>Maintenance of Vehicles</v>
          </cell>
        </row>
        <row r="7009">
          <cell r="I7009" t="str">
            <v>1310</v>
          </cell>
          <cell r="J7009" t="str">
            <v>Maintenance of Specialised Equipment</v>
          </cell>
        </row>
        <row r="7010">
          <cell r="I7010" t="str">
            <v>1327</v>
          </cell>
          <cell r="J7010" t="str">
            <v>Maintenance of Roads</v>
          </cell>
        </row>
        <row r="7011">
          <cell r="I7011" t="str">
            <v>1327</v>
          </cell>
          <cell r="J7011" t="str">
            <v>Maintenance of Roads</v>
          </cell>
        </row>
        <row r="7012">
          <cell r="I7012" t="str">
            <v>1327</v>
          </cell>
          <cell r="J7012" t="str">
            <v>Maintenance of Roads</v>
          </cell>
        </row>
        <row r="7013">
          <cell r="I7013" t="str">
            <v>1327</v>
          </cell>
          <cell r="J7013" t="str">
            <v>Maintenance of Roads</v>
          </cell>
        </row>
        <row r="7014">
          <cell r="I7014" t="str">
            <v>1327</v>
          </cell>
          <cell r="J7014" t="str">
            <v>Maintenance of Roads</v>
          </cell>
        </row>
        <row r="7015">
          <cell r="I7015" t="str">
            <v>1327</v>
          </cell>
          <cell r="J7015" t="str">
            <v>Maintenance of Roads</v>
          </cell>
        </row>
        <row r="7016">
          <cell r="I7016" t="str">
            <v>1327</v>
          </cell>
          <cell r="J7016" t="str">
            <v>Maintenance of Roads</v>
          </cell>
        </row>
        <row r="7017">
          <cell r="I7017" t="str">
            <v>1327</v>
          </cell>
          <cell r="J7017" t="str">
            <v>Maintenance of Roads</v>
          </cell>
        </row>
        <row r="7018">
          <cell r="I7018" t="str">
            <v>1327</v>
          </cell>
          <cell r="J7018" t="str">
            <v>Maintenance of Roads</v>
          </cell>
        </row>
        <row r="7019">
          <cell r="I7019" t="str">
            <v>1327</v>
          </cell>
          <cell r="J7019" t="str">
            <v>Maintenance of Roads</v>
          </cell>
        </row>
        <row r="7020">
          <cell r="I7020" t="str">
            <v>1327</v>
          </cell>
          <cell r="J7020" t="str">
            <v>Maintenance of Roads</v>
          </cell>
        </row>
        <row r="7021">
          <cell r="I7021" t="str">
            <v>1327</v>
          </cell>
          <cell r="J7021" t="str">
            <v>Maintenance of Roads</v>
          </cell>
        </row>
        <row r="7022">
          <cell r="I7022" t="str">
            <v>1327</v>
          </cell>
          <cell r="J7022" t="str">
            <v>Maintenance of Roads</v>
          </cell>
        </row>
        <row r="7023">
          <cell r="I7023" t="str">
            <v>1401</v>
          </cell>
          <cell r="J7023" t="str">
            <v>Books, Periodicals &amp; Publications</v>
          </cell>
        </row>
        <row r="7024">
          <cell r="I7024" t="str">
            <v>1402</v>
          </cell>
          <cell r="J7024" t="str">
            <v>Electricity</v>
          </cell>
        </row>
        <row r="7025">
          <cell r="I7025" t="str">
            <v>1406</v>
          </cell>
          <cell r="J7025" t="str">
            <v>Office Supplies</v>
          </cell>
        </row>
        <row r="7026">
          <cell r="I7026" t="str">
            <v>1406</v>
          </cell>
          <cell r="J7026" t="str">
            <v>Office Supplies</v>
          </cell>
        </row>
        <row r="7027">
          <cell r="I7027" t="str">
            <v>1407</v>
          </cell>
          <cell r="J7027" t="str">
            <v xml:space="preserve">Printing </v>
          </cell>
        </row>
        <row r="7028">
          <cell r="I7028" t="str">
            <v>1417</v>
          </cell>
          <cell r="J7028" t="str">
            <v>Technical Supplies</v>
          </cell>
        </row>
        <row r="7029">
          <cell r="I7029" t="str">
            <v>1418</v>
          </cell>
          <cell r="J7029" t="str">
            <v xml:space="preserve">Training &amp; Conferences </v>
          </cell>
        </row>
        <row r="7030">
          <cell r="I7030" t="str">
            <v>2003</v>
          </cell>
          <cell r="J7030" t="str">
            <v>New Office Equipment</v>
          </cell>
        </row>
        <row r="7031">
          <cell r="I7031" t="str">
            <v>2003</v>
          </cell>
          <cell r="J7031" t="str">
            <v>New Office Equipment</v>
          </cell>
        </row>
        <row r="7032">
          <cell r="I7032" t="str">
            <v>2003</v>
          </cell>
          <cell r="J7032" t="str">
            <v>New Office Equipment</v>
          </cell>
        </row>
        <row r="7033">
          <cell r="I7033" t="str">
            <v>2004</v>
          </cell>
          <cell r="J7033" t="str">
            <v>New Computers</v>
          </cell>
        </row>
        <row r="7034">
          <cell r="I7034" t="str">
            <v>2005</v>
          </cell>
          <cell r="J7034" t="str">
            <v>New Vehicles</v>
          </cell>
        </row>
        <row r="7035">
          <cell r="I7035" t="str">
            <v>2005</v>
          </cell>
          <cell r="J7035" t="str">
            <v>New Vehicles</v>
          </cell>
        </row>
        <row r="7036">
          <cell r="I7036" t="str">
            <v>2005</v>
          </cell>
          <cell r="J7036" t="str">
            <v>New Vehicles</v>
          </cell>
        </row>
        <row r="7037">
          <cell r="I7037" t="str">
            <v>2011</v>
          </cell>
          <cell r="J7037" t="str">
            <v>Technical Equipment</v>
          </cell>
        </row>
        <row r="7038">
          <cell r="I7038" t="str">
            <v>2011</v>
          </cell>
          <cell r="J7038" t="str">
            <v>Technical Equipment</v>
          </cell>
        </row>
        <row r="7039">
          <cell r="I7039" t="str">
            <v>1001</v>
          </cell>
          <cell r="J7039" t="str">
            <v>Salaries</v>
          </cell>
        </row>
        <row r="7040">
          <cell r="I7040" t="str">
            <v>1001</v>
          </cell>
          <cell r="J7040" t="str">
            <v>Salaries</v>
          </cell>
        </row>
        <row r="7041">
          <cell r="I7041" t="str">
            <v>1001</v>
          </cell>
          <cell r="J7041" t="str">
            <v>Salaries</v>
          </cell>
        </row>
        <row r="7042">
          <cell r="I7042" t="str">
            <v>1002</v>
          </cell>
          <cell r="J7042" t="str">
            <v>Overtime</v>
          </cell>
        </row>
        <row r="7043">
          <cell r="I7043" t="str">
            <v>1005</v>
          </cell>
          <cell r="J7043" t="str">
            <v>Government Contribution  to Retirement Fund</v>
          </cell>
        </row>
        <row r="7044">
          <cell r="I7044" t="str">
            <v>1005</v>
          </cell>
          <cell r="J7044" t="str">
            <v>Government Contribution  to Retirement Fund</v>
          </cell>
        </row>
        <row r="7045">
          <cell r="I7045" t="str">
            <v>1005</v>
          </cell>
          <cell r="J7045" t="str">
            <v>Government Contribution  to Retirement Fund</v>
          </cell>
        </row>
        <row r="7046">
          <cell r="I7046" t="str">
            <v>1026</v>
          </cell>
          <cell r="J7046" t="str">
            <v>Acting Allowance</v>
          </cell>
        </row>
        <row r="7047">
          <cell r="I7047" t="str">
            <v>1199</v>
          </cell>
          <cell r="J7047" t="str">
            <v>Contract Labour</v>
          </cell>
        </row>
        <row r="7048">
          <cell r="I7048" t="str">
            <v>1199</v>
          </cell>
          <cell r="J7048" t="str">
            <v>Contract Labour</v>
          </cell>
        </row>
        <row r="7049">
          <cell r="I7049" t="str">
            <v>1199</v>
          </cell>
          <cell r="J7049" t="str">
            <v>Contract Labour</v>
          </cell>
        </row>
        <row r="7050">
          <cell r="I7050" t="str">
            <v>1199</v>
          </cell>
          <cell r="J7050" t="str">
            <v>Contract Labour</v>
          </cell>
        </row>
        <row r="7051">
          <cell r="I7051" t="str">
            <v>1201</v>
          </cell>
          <cell r="J7051" t="str">
            <v>Domestic Travel</v>
          </cell>
        </row>
        <row r="7052">
          <cell r="I7052" t="str">
            <v>1201</v>
          </cell>
          <cell r="J7052" t="str">
            <v>Domestic Travel</v>
          </cell>
        </row>
        <row r="7053">
          <cell r="I7053" t="str">
            <v>1201</v>
          </cell>
          <cell r="J7053" t="str">
            <v>Domestic Travel</v>
          </cell>
        </row>
        <row r="7054">
          <cell r="I7054" t="str">
            <v>1205</v>
          </cell>
          <cell r="J7054" t="str">
            <v>Broadcasting</v>
          </cell>
        </row>
        <row r="7055">
          <cell r="I7055" t="str">
            <v>1206</v>
          </cell>
          <cell r="J7055" t="str">
            <v>Advertising &amp; Publicity</v>
          </cell>
        </row>
        <row r="7056">
          <cell r="I7056" t="str">
            <v>1301</v>
          </cell>
          <cell r="J7056" t="str">
            <v>Fuel</v>
          </cell>
        </row>
        <row r="7057">
          <cell r="I7057" t="str">
            <v>1301</v>
          </cell>
          <cell r="J7057" t="str">
            <v>Fuel</v>
          </cell>
        </row>
        <row r="7058">
          <cell r="I7058" t="str">
            <v>1301</v>
          </cell>
          <cell r="J7058" t="str">
            <v>Fuel</v>
          </cell>
        </row>
        <row r="7059">
          <cell r="I7059" t="str">
            <v>1301</v>
          </cell>
          <cell r="J7059" t="str">
            <v>Fuel</v>
          </cell>
        </row>
        <row r="7060">
          <cell r="I7060" t="str">
            <v>1303</v>
          </cell>
          <cell r="J7060" t="str">
            <v>Hire of Heavy Machinery</v>
          </cell>
        </row>
        <row r="7061">
          <cell r="I7061" t="str">
            <v>1309</v>
          </cell>
          <cell r="J7061" t="str">
            <v>Maintenance of Vehicles</v>
          </cell>
        </row>
        <row r="7062">
          <cell r="I7062" t="str">
            <v>1309</v>
          </cell>
          <cell r="J7062" t="str">
            <v>Maintenance of Vehicles</v>
          </cell>
        </row>
        <row r="7063">
          <cell r="I7063" t="str">
            <v>1309</v>
          </cell>
          <cell r="J7063" t="str">
            <v>Maintenance of Vehicles</v>
          </cell>
        </row>
        <row r="7064">
          <cell r="I7064" t="str">
            <v>1309</v>
          </cell>
          <cell r="J7064" t="str">
            <v>Maintenance of Vehicles</v>
          </cell>
        </row>
        <row r="7065">
          <cell r="I7065" t="str">
            <v>1310</v>
          </cell>
          <cell r="J7065" t="str">
            <v>Maintenance of Specialised Equipment</v>
          </cell>
        </row>
        <row r="7066">
          <cell r="I7066" t="str">
            <v>1310</v>
          </cell>
          <cell r="J7066" t="str">
            <v>Maintenance of Specialised Equipment</v>
          </cell>
        </row>
        <row r="7067">
          <cell r="I7067" t="str">
            <v>1310</v>
          </cell>
          <cell r="J7067" t="str">
            <v>Maintenance of Specialised Equipment</v>
          </cell>
        </row>
        <row r="7068">
          <cell r="I7068" t="str">
            <v>1310</v>
          </cell>
          <cell r="J7068" t="str">
            <v>Maintenance of Specialised Equipment</v>
          </cell>
        </row>
        <row r="7069">
          <cell r="I7069" t="str">
            <v>1333</v>
          </cell>
          <cell r="J7069" t="str">
            <v>Land Compensation</v>
          </cell>
        </row>
        <row r="7070">
          <cell r="I7070" t="str">
            <v>1405</v>
          </cell>
          <cell r="J7070" t="str">
            <v>Water</v>
          </cell>
        </row>
        <row r="7071">
          <cell r="I7071" t="str">
            <v>1406</v>
          </cell>
          <cell r="J7071" t="str">
            <v>Office Supplies</v>
          </cell>
        </row>
        <row r="7072">
          <cell r="I7072" t="str">
            <v>1407</v>
          </cell>
          <cell r="J7072" t="str">
            <v xml:space="preserve">Printing </v>
          </cell>
        </row>
        <row r="7073">
          <cell r="I7073" t="str">
            <v>1417</v>
          </cell>
          <cell r="J7073" t="str">
            <v>Technical Supplies</v>
          </cell>
        </row>
        <row r="7074">
          <cell r="I7074" t="str">
            <v>1499</v>
          </cell>
          <cell r="J7074" t="str">
            <v>Security Services (Delete)</v>
          </cell>
        </row>
        <row r="7075">
          <cell r="I7075" t="str">
            <v>1499</v>
          </cell>
          <cell r="J7075" t="str">
            <v>Security Services (Delete)</v>
          </cell>
        </row>
        <row r="7076">
          <cell r="I7076" t="str">
            <v>2003</v>
          </cell>
          <cell r="J7076" t="str">
            <v>New Office Equipment</v>
          </cell>
        </row>
        <row r="7077">
          <cell r="I7077" t="str">
            <v>2003</v>
          </cell>
          <cell r="J7077" t="str">
            <v>New Office Equipment</v>
          </cell>
        </row>
        <row r="7078">
          <cell r="I7078" t="str">
            <v>2011</v>
          </cell>
          <cell r="J7078" t="str">
            <v>Technical Equipment</v>
          </cell>
        </row>
        <row r="7079">
          <cell r="I7079" t="str">
            <v>1001</v>
          </cell>
          <cell r="J7079" t="str">
            <v>Salaries</v>
          </cell>
        </row>
        <row r="7080">
          <cell r="I7080" t="str">
            <v>1002</v>
          </cell>
          <cell r="J7080" t="str">
            <v>Overtime</v>
          </cell>
        </row>
        <row r="7081">
          <cell r="I7081" t="str">
            <v>1002</v>
          </cell>
          <cell r="J7081" t="str">
            <v>Overtime</v>
          </cell>
        </row>
        <row r="7082">
          <cell r="I7082" t="str">
            <v>1002</v>
          </cell>
          <cell r="J7082" t="str">
            <v>Overtime</v>
          </cell>
        </row>
        <row r="7083">
          <cell r="I7083" t="str">
            <v>1005</v>
          </cell>
          <cell r="J7083" t="str">
            <v>Government Contribution  to Retirement Fund</v>
          </cell>
        </row>
        <row r="7084">
          <cell r="I7084" t="str">
            <v>1026</v>
          </cell>
          <cell r="J7084" t="str">
            <v>Acting Allowance</v>
          </cell>
        </row>
        <row r="7085">
          <cell r="I7085" t="str">
            <v>1026</v>
          </cell>
          <cell r="J7085" t="str">
            <v>Acting Allowance</v>
          </cell>
        </row>
        <row r="7086">
          <cell r="I7086" t="str">
            <v>1026</v>
          </cell>
          <cell r="J7086" t="str">
            <v>Acting Allowance</v>
          </cell>
        </row>
        <row r="7087">
          <cell r="I7087" t="str">
            <v>1101</v>
          </cell>
          <cell r="J7087" t="str">
            <v>Wages</v>
          </cell>
        </row>
        <row r="7088">
          <cell r="I7088" t="str">
            <v>1101</v>
          </cell>
          <cell r="J7088" t="str">
            <v>Wages</v>
          </cell>
        </row>
        <row r="7089">
          <cell r="I7089" t="str">
            <v>1199</v>
          </cell>
          <cell r="J7089" t="str">
            <v>Contract Labour</v>
          </cell>
        </row>
        <row r="7090">
          <cell r="I7090" t="str">
            <v>1201</v>
          </cell>
          <cell r="J7090" t="str">
            <v>Domestic Travel</v>
          </cell>
        </row>
        <row r="7091">
          <cell r="I7091" t="str">
            <v>1201</v>
          </cell>
          <cell r="J7091" t="str">
            <v>Domestic Travel</v>
          </cell>
        </row>
        <row r="7092">
          <cell r="I7092" t="str">
            <v>1202</v>
          </cell>
          <cell r="J7092" t="str">
            <v>Overseas Travel</v>
          </cell>
        </row>
        <row r="7093">
          <cell r="I7093" t="str">
            <v>1203</v>
          </cell>
          <cell r="J7093" t="str">
            <v>Telecommunication Charge</v>
          </cell>
        </row>
        <row r="7094">
          <cell r="I7094" t="str">
            <v>1205</v>
          </cell>
          <cell r="J7094" t="str">
            <v>Broadcasting</v>
          </cell>
        </row>
        <row r="7095">
          <cell r="I7095" t="str">
            <v>1302</v>
          </cell>
          <cell r="J7095" t="str">
            <v>Freight</v>
          </cell>
        </row>
        <row r="7096">
          <cell r="I7096" t="str">
            <v>1302</v>
          </cell>
          <cell r="J7096" t="str">
            <v>Freight</v>
          </cell>
        </row>
        <row r="7097">
          <cell r="I7097" t="str">
            <v>1302</v>
          </cell>
          <cell r="J7097" t="str">
            <v>Freight</v>
          </cell>
        </row>
        <row r="7098">
          <cell r="I7098" t="str">
            <v>1303</v>
          </cell>
          <cell r="J7098" t="str">
            <v>Hire of Heavy Machinery</v>
          </cell>
        </row>
        <row r="7099">
          <cell r="I7099" t="str">
            <v>1303</v>
          </cell>
          <cell r="J7099" t="str">
            <v>Hire of Heavy Machinery</v>
          </cell>
        </row>
        <row r="7100">
          <cell r="I7100" t="str">
            <v>1303</v>
          </cell>
          <cell r="J7100" t="str">
            <v>Hire of Heavy Machinery</v>
          </cell>
        </row>
        <row r="7101">
          <cell r="I7101" t="str">
            <v>1327</v>
          </cell>
          <cell r="J7101" t="str">
            <v>Maintenance of Roads</v>
          </cell>
        </row>
        <row r="7102">
          <cell r="I7102" t="str">
            <v>1327</v>
          </cell>
          <cell r="J7102" t="str">
            <v>Maintenance of Roads</v>
          </cell>
        </row>
        <row r="7103">
          <cell r="I7103" t="str">
            <v>1327</v>
          </cell>
          <cell r="J7103" t="str">
            <v>Maintenance of Roads</v>
          </cell>
        </row>
        <row r="7104">
          <cell r="I7104" t="str">
            <v>1327</v>
          </cell>
          <cell r="J7104" t="str">
            <v>Maintenance of Roads</v>
          </cell>
        </row>
        <row r="7105">
          <cell r="I7105" t="str">
            <v>1327</v>
          </cell>
          <cell r="J7105" t="str">
            <v>Maintenance of Roads</v>
          </cell>
        </row>
        <row r="7106">
          <cell r="I7106" t="str">
            <v>1327</v>
          </cell>
          <cell r="J7106" t="str">
            <v>Maintenance of Roads</v>
          </cell>
        </row>
        <row r="7107">
          <cell r="I7107" t="str">
            <v>1327</v>
          </cell>
          <cell r="J7107" t="str">
            <v>Maintenance of Roads</v>
          </cell>
        </row>
        <row r="7108">
          <cell r="I7108" t="str">
            <v>1327</v>
          </cell>
          <cell r="J7108" t="str">
            <v>Maintenance of Roads</v>
          </cell>
        </row>
        <row r="7109">
          <cell r="I7109" t="str">
            <v>1327</v>
          </cell>
          <cell r="J7109" t="str">
            <v>Maintenance of Roads</v>
          </cell>
        </row>
        <row r="7110">
          <cell r="I7110" t="str">
            <v>1327</v>
          </cell>
          <cell r="J7110" t="str">
            <v>Maintenance of Roads</v>
          </cell>
        </row>
        <row r="7111">
          <cell r="I7111" t="str">
            <v>1327</v>
          </cell>
          <cell r="J7111" t="str">
            <v>Maintenance of Roads</v>
          </cell>
        </row>
        <row r="7112">
          <cell r="I7112" t="str">
            <v>1327</v>
          </cell>
          <cell r="J7112" t="str">
            <v>Maintenance of Roads</v>
          </cell>
        </row>
        <row r="7113">
          <cell r="I7113" t="str">
            <v>1327</v>
          </cell>
          <cell r="J7113" t="str">
            <v>Maintenance of Roads</v>
          </cell>
        </row>
        <row r="7114">
          <cell r="I7114" t="str">
            <v>1401</v>
          </cell>
          <cell r="J7114" t="str">
            <v>Books, Periodicals &amp; Publications</v>
          </cell>
        </row>
        <row r="7115">
          <cell r="I7115" t="str">
            <v>1402</v>
          </cell>
          <cell r="J7115" t="str">
            <v>Electricity</v>
          </cell>
        </row>
        <row r="7116">
          <cell r="I7116" t="str">
            <v>1406</v>
          </cell>
          <cell r="J7116" t="str">
            <v>Office Supplies</v>
          </cell>
        </row>
        <row r="7117">
          <cell r="I7117" t="str">
            <v>1418</v>
          </cell>
          <cell r="J7117" t="str">
            <v xml:space="preserve">Training &amp; Conferences </v>
          </cell>
        </row>
        <row r="7118">
          <cell r="I7118" t="str">
            <v>2003</v>
          </cell>
          <cell r="J7118" t="str">
            <v>New Office Equipment</v>
          </cell>
        </row>
        <row r="7119">
          <cell r="I7119" t="str">
            <v>2003</v>
          </cell>
          <cell r="J7119" t="str">
            <v>New Office Equipment</v>
          </cell>
        </row>
        <row r="7120">
          <cell r="I7120" t="str">
            <v>2004</v>
          </cell>
          <cell r="J7120" t="str">
            <v>New Computers</v>
          </cell>
        </row>
        <row r="7121">
          <cell r="I7121" t="str">
            <v>2005</v>
          </cell>
          <cell r="J7121" t="str">
            <v>New Vehicles</v>
          </cell>
        </row>
        <row r="7122">
          <cell r="I7122" t="str">
            <v>2005</v>
          </cell>
          <cell r="J7122" t="str">
            <v>New Vehicles</v>
          </cell>
        </row>
        <row r="7123">
          <cell r="I7123" t="str">
            <v>2005</v>
          </cell>
          <cell r="J7123" t="str">
            <v>New Vehicles</v>
          </cell>
        </row>
        <row r="7124">
          <cell r="I7124" t="str">
            <v>2011</v>
          </cell>
          <cell r="J7124" t="str">
            <v>Technical Equipment</v>
          </cell>
        </row>
        <row r="7125">
          <cell r="I7125" t="str">
            <v>1001</v>
          </cell>
          <cell r="J7125" t="str">
            <v>Salaries</v>
          </cell>
        </row>
        <row r="7126">
          <cell r="I7126" t="str">
            <v>1001</v>
          </cell>
          <cell r="J7126" t="str">
            <v>Salaries</v>
          </cell>
        </row>
        <row r="7127">
          <cell r="I7127" t="str">
            <v>1001</v>
          </cell>
          <cell r="J7127" t="str">
            <v>Salaries</v>
          </cell>
        </row>
        <row r="7128">
          <cell r="I7128" t="str">
            <v>1002</v>
          </cell>
          <cell r="J7128" t="str">
            <v>Overtime</v>
          </cell>
        </row>
        <row r="7129">
          <cell r="I7129" t="str">
            <v>1005</v>
          </cell>
          <cell r="J7129" t="str">
            <v>Government Contribution  to Retirement Fund</v>
          </cell>
        </row>
        <row r="7130">
          <cell r="I7130" t="str">
            <v>1005</v>
          </cell>
          <cell r="J7130" t="str">
            <v>Government Contribution  to Retirement Fund</v>
          </cell>
        </row>
        <row r="7131">
          <cell r="I7131" t="str">
            <v>1005</v>
          </cell>
          <cell r="J7131" t="str">
            <v>Government Contribution  to Retirement Fund</v>
          </cell>
        </row>
        <row r="7132">
          <cell r="I7132" t="str">
            <v>1026</v>
          </cell>
          <cell r="J7132" t="str">
            <v>Acting Allowance</v>
          </cell>
        </row>
        <row r="7133">
          <cell r="I7133" t="str">
            <v>1199</v>
          </cell>
          <cell r="J7133" t="str">
            <v>Contract Labour</v>
          </cell>
        </row>
        <row r="7134">
          <cell r="I7134" t="str">
            <v>1199</v>
          </cell>
          <cell r="J7134" t="str">
            <v>Contract Labour</v>
          </cell>
        </row>
        <row r="7135">
          <cell r="I7135" t="str">
            <v>1199</v>
          </cell>
          <cell r="J7135" t="str">
            <v>Contract Labour</v>
          </cell>
        </row>
        <row r="7136">
          <cell r="I7136" t="str">
            <v>1199</v>
          </cell>
          <cell r="J7136" t="str">
            <v>Contract Labour</v>
          </cell>
        </row>
        <row r="7137">
          <cell r="I7137" t="str">
            <v>1201</v>
          </cell>
          <cell r="J7137" t="str">
            <v>Domestic Travel</v>
          </cell>
        </row>
        <row r="7138">
          <cell r="I7138" t="str">
            <v>1201</v>
          </cell>
          <cell r="J7138" t="str">
            <v>Domestic Travel</v>
          </cell>
        </row>
        <row r="7139">
          <cell r="I7139" t="str">
            <v>1201</v>
          </cell>
          <cell r="J7139" t="str">
            <v>Domestic Travel</v>
          </cell>
        </row>
        <row r="7140">
          <cell r="I7140" t="str">
            <v>1205</v>
          </cell>
          <cell r="J7140" t="str">
            <v>Broadcasting</v>
          </cell>
        </row>
        <row r="7141">
          <cell r="I7141" t="str">
            <v>1206</v>
          </cell>
          <cell r="J7141" t="str">
            <v>Advertising &amp; Publicity</v>
          </cell>
        </row>
        <row r="7142">
          <cell r="I7142" t="str">
            <v>1301</v>
          </cell>
          <cell r="J7142" t="str">
            <v>Fuel</v>
          </cell>
        </row>
        <row r="7143">
          <cell r="I7143" t="str">
            <v>1301</v>
          </cell>
          <cell r="J7143" t="str">
            <v>Fuel</v>
          </cell>
        </row>
        <row r="7144">
          <cell r="I7144" t="str">
            <v>1301</v>
          </cell>
          <cell r="J7144" t="str">
            <v>Fuel</v>
          </cell>
        </row>
        <row r="7145">
          <cell r="I7145" t="str">
            <v>1301</v>
          </cell>
          <cell r="J7145" t="str">
            <v>Fuel</v>
          </cell>
        </row>
        <row r="7146">
          <cell r="I7146" t="str">
            <v>1303</v>
          </cell>
          <cell r="J7146" t="str">
            <v>Hire of Heavy Machinery</v>
          </cell>
        </row>
        <row r="7147">
          <cell r="I7147" t="str">
            <v>1309</v>
          </cell>
          <cell r="J7147" t="str">
            <v>Maintenance of Vehicles</v>
          </cell>
        </row>
        <row r="7148">
          <cell r="I7148" t="str">
            <v>1309</v>
          </cell>
          <cell r="J7148" t="str">
            <v>Maintenance of Vehicles</v>
          </cell>
        </row>
        <row r="7149">
          <cell r="I7149" t="str">
            <v>1309</v>
          </cell>
          <cell r="J7149" t="str">
            <v>Maintenance of Vehicles</v>
          </cell>
        </row>
        <row r="7150">
          <cell r="I7150" t="str">
            <v>1309</v>
          </cell>
          <cell r="J7150" t="str">
            <v>Maintenance of Vehicles</v>
          </cell>
        </row>
        <row r="7151">
          <cell r="I7151" t="str">
            <v>1310</v>
          </cell>
          <cell r="J7151" t="str">
            <v>Maintenance of Specialised Equipment</v>
          </cell>
        </row>
        <row r="7152">
          <cell r="I7152" t="str">
            <v>1310</v>
          </cell>
          <cell r="J7152" t="str">
            <v>Maintenance of Specialised Equipment</v>
          </cell>
        </row>
        <row r="7153">
          <cell r="I7153" t="str">
            <v>1310</v>
          </cell>
          <cell r="J7153" t="str">
            <v>Maintenance of Specialised Equipment</v>
          </cell>
        </row>
        <row r="7154">
          <cell r="I7154" t="str">
            <v>1310</v>
          </cell>
          <cell r="J7154" t="str">
            <v>Maintenance of Specialised Equipment</v>
          </cell>
        </row>
        <row r="7155">
          <cell r="I7155" t="str">
            <v>1333</v>
          </cell>
          <cell r="J7155" t="str">
            <v>Land Compensation</v>
          </cell>
        </row>
        <row r="7156">
          <cell r="I7156" t="str">
            <v>1405</v>
          </cell>
          <cell r="J7156" t="str">
            <v>Water</v>
          </cell>
        </row>
        <row r="7157">
          <cell r="I7157" t="str">
            <v>1406</v>
          </cell>
          <cell r="J7157" t="str">
            <v>Office Supplies</v>
          </cell>
        </row>
        <row r="7158">
          <cell r="I7158" t="str">
            <v>1407</v>
          </cell>
          <cell r="J7158" t="str">
            <v xml:space="preserve">Printing </v>
          </cell>
        </row>
        <row r="7159">
          <cell r="I7159" t="str">
            <v>1417</v>
          </cell>
          <cell r="J7159" t="str">
            <v>Technical Supplies</v>
          </cell>
        </row>
        <row r="7160">
          <cell r="I7160" t="str">
            <v>1499</v>
          </cell>
          <cell r="J7160" t="str">
            <v>Security Services (Delete)</v>
          </cell>
        </row>
        <row r="7161">
          <cell r="I7161" t="str">
            <v>1499</v>
          </cell>
          <cell r="J7161" t="str">
            <v>Security Services (Delete)</v>
          </cell>
        </row>
        <row r="7162">
          <cell r="I7162" t="str">
            <v>2003</v>
          </cell>
          <cell r="J7162" t="str">
            <v>New Office Equipment</v>
          </cell>
        </row>
        <row r="7163">
          <cell r="I7163" t="str">
            <v>2003</v>
          </cell>
          <cell r="J7163" t="str">
            <v>New Office Equipment</v>
          </cell>
        </row>
        <row r="7164">
          <cell r="I7164" t="str">
            <v>2011</v>
          </cell>
          <cell r="J7164" t="str">
            <v>Technical Equipment</v>
          </cell>
        </row>
        <row r="7165">
          <cell r="I7165" t="str">
            <v>1001</v>
          </cell>
          <cell r="J7165" t="str">
            <v>Salaries</v>
          </cell>
        </row>
        <row r="7166">
          <cell r="I7166" t="str">
            <v>1002</v>
          </cell>
          <cell r="J7166" t="str">
            <v>Overtime</v>
          </cell>
        </row>
        <row r="7167">
          <cell r="I7167" t="str">
            <v>1005</v>
          </cell>
          <cell r="J7167" t="str">
            <v>Government Contribution  to Retirement Fund</v>
          </cell>
        </row>
        <row r="7168">
          <cell r="I7168" t="str">
            <v>1026</v>
          </cell>
          <cell r="J7168" t="str">
            <v>Acting Allowance</v>
          </cell>
        </row>
        <row r="7169">
          <cell r="I7169" t="str">
            <v>1199</v>
          </cell>
          <cell r="J7169" t="str">
            <v>Contract Labour</v>
          </cell>
        </row>
        <row r="7170">
          <cell r="I7170" t="str">
            <v>1201</v>
          </cell>
          <cell r="J7170" t="str">
            <v>Domestic Travel</v>
          </cell>
        </row>
        <row r="7171">
          <cell r="I7171" t="str">
            <v>1203</v>
          </cell>
          <cell r="J7171" t="str">
            <v>Telecommunication Charge</v>
          </cell>
        </row>
        <row r="7172">
          <cell r="I7172" t="str">
            <v>1203</v>
          </cell>
          <cell r="J7172" t="str">
            <v>Telecommunication Charge</v>
          </cell>
        </row>
        <row r="7173">
          <cell r="I7173" t="str">
            <v>1210</v>
          </cell>
          <cell r="J7173" t="str">
            <v>Email &amp; Internet</v>
          </cell>
        </row>
        <row r="7174">
          <cell r="I7174" t="str">
            <v>1301</v>
          </cell>
          <cell r="J7174" t="str">
            <v>Fuel</v>
          </cell>
        </row>
        <row r="7175">
          <cell r="I7175" t="str">
            <v>1301</v>
          </cell>
          <cell r="J7175" t="str">
            <v>Fuel</v>
          </cell>
        </row>
        <row r="7176">
          <cell r="I7176" t="str">
            <v>1301</v>
          </cell>
          <cell r="J7176" t="str">
            <v>Fuel</v>
          </cell>
        </row>
        <row r="7177">
          <cell r="I7177" t="str">
            <v>1309</v>
          </cell>
          <cell r="J7177" t="str">
            <v>Maintenance of Vehicles</v>
          </cell>
        </row>
        <row r="7178">
          <cell r="I7178" t="str">
            <v>1402</v>
          </cell>
          <cell r="J7178" t="str">
            <v>Electricity</v>
          </cell>
        </row>
        <row r="7179">
          <cell r="I7179" t="str">
            <v>1406</v>
          </cell>
          <cell r="J7179" t="str">
            <v>Office Supplies</v>
          </cell>
        </row>
        <row r="7180">
          <cell r="I7180" t="str">
            <v>1406</v>
          </cell>
          <cell r="J7180" t="str">
            <v>Office Supplies</v>
          </cell>
        </row>
        <row r="7181">
          <cell r="I7181" t="str">
            <v>1407</v>
          </cell>
          <cell r="J7181" t="str">
            <v xml:space="preserve">Printing </v>
          </cell>
        </row>
        <row r="7182">
          <cell r="I7182" t="str">
            <v>1407</v>
          </cell>
          <cell r="J7182" t="str">
            <v xml:space="preserve">Printing </v>
          </cell>
        </row>
        <row r="7183">
          <cell r="I7183" t="str">
            <v>1418</v>
          </cell>
          <cell r="J7183" t="str">
            <v xml:space="preserve">Training &amp; Conferences </v>
          </cell>
        </row>
        <row r="7184">
          <cell r="I7184" t="str">
            <v>2003</v>
          </cell>
          <cell r="J7184" t="str">
            <v>New Office Equipment</v>
          </cell>
        </row>
        <row r="7185">
          <cell r="I7185" t="str">
            <v>2003</v>
          </cell>
          <cell r="J7185" t="str">
            <v>New Office Equipment</v>
          </cell>
        </row>
        <row r="7186">
          <cell r="I7186" t="str">
            <v>2004</v>
          </cell>
          <cell r="J7186" t="str">
            <v>New Computers</v>
          </cell>
        </row>
        <row r="7187">
          <cell r="I7187" t="str">
            <v>1001</v>
          </cell>
          <cell r="J7187" t="str">
            <v>Salaries</v>
          </cell>
        </row>
        <row r="7188">
          <cell r="I7188" t="str">
            <v>1001</v>
          </cell>
          <cell r="J7188" t="str">
            <v>Salaries</v>
          </cell>
        </row>
        <row r="7189">
          <cell r="I7189" t="str">
            <v>1002</v>
          </cell>
          <cell r="J7189" t="str">
            <v>Overtime</v>
          </cell>
        </row>
        <row r="7190">
          <cell r="I7190" t="str">
            <v>1005</v>
          </cell>
          <cell r="J7190" t="str">
            <v>Government Contribution  to Retirement Fund</v>
          </cell>
        </row>
        <row r="7191">
          <cell r="I7191" t="str">
            <v>1005</v>
          </cell>
          <cell r="J7191" t="str">
            <v>Government Contribution  to Retirement Fund</v>
          </cell>
        </row>
        <row r="7192">
          <cell r="I7192" t="str">
            <v>1026</v>
          </cell>
          <cell r="J7192" t="str">
            <v>Acting Allowance</v>
          </cell>
        </row>
        <row r="7193">
          <cell r="I7193" t="str">
            <v>1201</v>
          </cell>
          <cell r="J7193" t="str">
            <v>Domestic Travel</v>
          </cell>
        </row>
        <row r="7194">
          <cell r="I7194" t="str">
            <v>1205</v>
          </cell>
          <cell r="J7194" t="str">
            <v>Broadcasting</v>
          </cell>
        </row>
        <row r="7195">
          <cell r="I7195" t="str">
            <v>1206</v>
          </cell>
          <cell r="J7195" t="str">
            <v>Advertising &amp; Publicity</v>
          </cell>
        </row>
        <row r="7196">
          <cell r="I7196" t="str">
            <v>1301</v>
          </cell>
          <cell r="J7196" t="str">
            <v>Fuel</v>
          </cell>
        </row>
        <row r="7197">
          <cell r="I7197" t="str">
            <v>1301</v>
          </cell>
          <cell r="J7197" t="str">
            <v>Fuel</v>
          </cell>
        </row>
        <row r="7198">
          <cell r="I7198" t="str">
            <v>1301</v>
          </cell>
          <cell r="J7198" t="str">
            <v>Fuel</v>
          </cell>
        </row>
        <row r="7199">
          <cell r="I7199" t="str">
            <v>1308</v>
          </cell>
          <cell r="J7199" t="str">
            <v>Maintenance of Office Equipment</v>
          </cell>
        </row>
        <row r="7200">
          <cell r="I7200" t="str">
            <v>1309</v>
          </cell>
          <cell r="J7200" t="str">
            <v>Maintenance of Vehicles</v>
          </cell>
        </row>
        <row r="7201">
          <cell r="I7201" t="str">
            <v>1406</v>
          </cell>
          <cell r="J7201" t="str">
            <v>Office Supplies</v>
          </cell>
        </row>
        <row r="7202">
          <cell r="I7202" t="str">
            <v>1407</v>
          </cell>
          <cell r="J7202" t="str">
            <v xml:space="preserve">Printing </v>
          </cell>
        </row>
        <row r="7203">
          <cell r="I7203" t="str">
            <v>1417</v>
          </cell>
          <cell r="J7203" t="str">
            <v>Technical Supplies</v>
          </cell>
        </row>
        <row r="7204">
          <cell r="I7204" t="str">
            <v>1418</v>
          </cell>
          <cell r="J7204" t="str">
            <v xml:space="preserve">Training &amp; Conferences </v>
          </cell>
        </row>
        <row r="7205">
          <cell r="I7205" t="str">
            <v>2003</v>
          </cell>
          <cell r="J7205" t="str">
            <v>New Office Equipment</v>
          </cell>
        </row>
        <row r="7206">
          <cell r="I7206" t="str">
            <v>2008</v>
          </cell>
          <cell r="J7206" t="str">
            <v>Other plant and equipment</v>
          </cell>
        </row>
        <row r="7207">
          <cell r="I7207" t="str">
            <v>1406</v>
          </cell>
          <cell r="J7207" t="str">
            <v>Office Supplies</v>
          </cell>
        </row>
        <row r="7208">
          <cell r="I7208" t="str">
            <v>1407</v>
          </cell>
          <cell r="J7208" t="str">
            <v xml:space="preserve">Printing </v>
          </cell>
        </row>
        <row r="7209">
          <cell r="I7209" t="str">
            <v>1450</v>
          </cell>
          <cell r="J7209" t="str">
            <v>Computer Supplies</v>
          </cell>
        </row>
        <row r="7210">
          <cell r="I7210" t="str">
            <v>1001</v>
          </cell>
          <cell r="J7210" t="str">
            <v>Salaries</v>
          </cell>
        </row>
        <row r="7211">
          <cell r="I7211" t="str">
            <v>1002</v>
          </cell>
          <cell r="J7211" t="str">
            <v>Overtime</v>
          </cell>
        </row>
        <row r="7212">
          <cell r="I7212" t="str">
            <v>1005</v>
          </cell>
          <cell r="J7212" t="str">
            <v>Government Contribution  to Retirement Fund</v>
          </cell>
        </row>
        <row r="7213">
          <cell r="I7213" t="str">
            <v>1026</v>
          </cell>
          <cell r="J7213" t="str">
            <v>Acting Allowance</v>
          </cell>
        </row>
        <row r="7214">
          <cell r="I7214" t="str">
            <v>1402</v>
          </cell>
          <cell r="J7214" t="str">
            <v>Electricity</v>
          </cell>
        </row>
        <row r="7215">
          <cell r="I7215" t="str">
            <v>1407</v>
          </cell>
          <cell r="J7215" t="str">
            <v xml:space="preserve">Printing </v>
          </cell>
        </row>
        <row r="7216">
          <cell r="I7216" t="str">
            <v>1417</v>
          </cell>
          <cell r="J7216" t="str">
            <v>Technical Supplies</v>
          </cell>
        </row>
        <row r="7217">
          <cell r="I7217" t="str">
            <v>1450</v>
          </cell>
          <cell r="J7217" t="str">
            <v>Computer Supplies</v>
          </cell>
        </row>
        <row r="7218">
          <cell r="I7218" t="str">
            <v>2003</v>
          </cell>
          <cell r="J7218" t="str">
            <v>New Office Equipment</v>
          </cell>
        </row>
        <row r="7219">
          <cell r="I7219" t="str">
            <v>2005</v>
          </cell>
          <cell r="J7219" t="str">
            <v>New Vehicles</v>
          </cell>
        </row>
        <row r="7220">
          <cell r="I7220" t="str">
            <v>1301</v>
          </cell>
          <cell r="J7220" t="str">
            <v>Fuel</v>
          </cell>
        </row>
        <row r="7221">
          <cell r="I7221" t="str">
            <v>2011</v>
          </cell>
          <cell r="J7221" t="str">
            <v>Technical Equipment</v>
          </cell>
        </row>
        <row r="7222">
          <cell r="I7222" t="str">
            <v>1001</v>
          </cell>
          <cell r="J7222" t="str">
            <v>Salaries</v>
          </cell>
        </row>
        <row r="7223">
          <cell r="I7223" t="str">
            <v>1002</v>
          </cell>
          <cell r="J7223" t="str">
            <v>Overtime</v>
          </cell>
        </row>
        <row r="7224">
          <cell r="I7224" t="str">
            <v>1005</v>
          </cell>
          <cell r="J7224" t="str">
            <v>Government Contribution  to Retirement Fund</v>
          </cell>
        </row>
        <row r="7225">
          <cell r="I7225" t="str">
            <v>1026</v>
          </cell>
          <cell r="J7225" t="str">
            <v>Acting Allowance</v>
          </cell>
        </row>
        <row r="7226">
          <cell r="I7226" t="str">
            <v>1201</v>
          </cell>
          <cell r="J7226" t="str">
            <v>Domestic Travel</v>
          </cell>
        </row>
        <row r="7227">
          <cell r="I7227" t="str">
            <v>1301</v>
          </cell>
          <cell r="J7227" t="str">
            <v>Fuel</v>
          </cell>
        </row>
        <row r="7228">
          <cell r="I7228" t="str">
            <v>1406</v>
          </cell>
          <cell r="J7228" t="str">
            <v>Office Supplies</v>
          </cell>
        </row>
        <row r="7229">
          <cell r="I7229" t="str">
            <v>1407</v>
          </cell>
          <cell r="J7229" t="str">
            <v xml:space="preserve">Printing </v>
          </cell>
        </row>
        <row r="7230">
          <cell r="I7230" t="str">
            <v>1450</v>
          </cell>
          <cell r="J7230" t="str">
            <v>Computer Supplies</v>
          </cell>
        </row>
        <row r="7231">
          <cell r="I7231" t="str">
            <v>1001</v>
          </cell>
          <cell r="J7231" t="str">
            <v>Salaries</v>
          </cell>
        </row>
        <row r="7232">
          <cell r="I7232" t="str">
            <v>1001</v>
          </cell>
          <cell r="J7232" t="str">
            <v>Salaries</v>
          </cell>
        </row>
        <row r="7233">
          <cell r="I7233" t="str">
            <v>1002</v>
          </cell>
          <cell r="J7233" t="str">
            <v>Overtime</v>
          </cell>
        </row>
        <row r="7234">
          <cell r="I7234" t="str">
            <v>1005</v>
          </cell>
          <cell r="J7234" t="str">
            <v>Government Contribution  to Retirement Fund</v>
          </cell>
        </row>
        <row r="7235">
          <cell r="I7235" t="str">
            <v>1005</v>
          </cell>
          <cell r="J7235" t="str">
            <v>Government Contribution  to Retirement Fund</v>
          </cell>
        </row>
        <row r="7236">
          <cell r="I7236" t="str">
            <v>1026</v>
          </cell>
          <cell r="J7236" t="str">
            <v>Acting Allowance</v>
          </cell>
        </row>
        <row r="7237">
          <cell r="I7237" t="str">
            <v>1199</v>
          </cell>
          <cell r="J7237" t="str">
            <v>Contract Labour</v>
          </cell>
        </row>
        <row r="7238">
          <cell r="I7238" t="str">
            <v>1201</v>
          </cell>
          <cell r="J7238" t="str">
            <v>Domestic Travel</v>
          </cell>
        </row>
        <row r="7239">
          <cell r="I7239" t="str">
            <v>1301</v>
          </cell>
          <cell r="J7239" t="str">
            <v>Fuel</v>
          </cell>
        </row>
        <row r="7240">
          <cell r="I7240" t="str">
            <v>1318</v>
          </cell>
          <cell r="J7240" t="str">
            <v>Maintenance of Buildings &amp; Compounds</v>
          </cell>
        </row>
        <row r="7241">
          <cell r="I7241" t="str">
            <v>1318</v>
          </cell>
          <cell r="J7241" t="str">
            <v>Maintenance of Buildings &amp; Compounds</v>
          </cell>
        </row>
        <row r="7242">
          <cell r="I7242" t="str">
            <v>1318</v>
          </cell>
          <cell r="J7242" t="str">
            <v>Maintenance of Buildings &amp; Compounds</v>
          </cell>
        </row>
        <row r="7243">
          <cell r="I7243" t="str">
            <v>1318</v>
          </cell>
          <cell r="J7243" t="str">
            <v>Maintenance of Buildings &amp; Compounds</v>
          </cell>
        </row>
        <row r="7244">
          <cell r="I7244" t="str">
            <v>1417</v>
          </cell>
          <cell r="J7244" t="str">
            <v>Technical Supplies</v>
          </cell>
        </row>
        <row r="7245">
          <cell r="I7245" t="str">
            <v>1467</v>
          </cell>
          <cell r="J7245" t="str">
            <v>Construction Materials &amp; Supplies</v>
          </cell>
        </row>
        <row r="7246">
          <cell r="I7246" t="str">
            <v>1471</v>
          </cell>
          <cell r="J7246" t="str">
            <v>Meeting Fees</v>
          </cell>
        </row>
        <row r="7247">
          <cell r="I7247" t="str">
            <v>2003</v>
          </cell>
          <cell r="J7247" t="str">
            <v>New Office Equipment</v>
          </cell>
        </row>
        <row r="7248">
          <cell r="I7248" t="str">
            <v>1002</v>
          </cell>
          <cell r="J7248" t="str">
            <v>Overtime</v>
          </cell>
        </row>
        <row r="7249">
          <cell r="I7249" t="str">
            <v>1301</v>
          </cell>
          <cell r="J7249" t="str">
            <v>Fuel</v>
          </cell>
        </row>
        <row r="7250">
          <cell r="I7250" t="str">
            <v>1417</v>
          </cell>
          <cell r="J7250" t="str">
            <v>Technical Supplies</v>
          </cell>
        </row>
        <row r="7251">
          <cell r="I7251" t="str">
            <v>2011</v>
          </cell>
          <cell r="J7251" t="str">
            <v>Technical Equipment</v>
          </cell>
        </row>
        <row r="7252">
          <cell r="I7252" t="str">
            <v>1001</v>
          </cell>
          <cell r="J7252" t="str">
            <v>Salaries</v>
          </cell>
        </row>
        <row r="7253">
          <cell r="I7253" t="str">
            <v>1002</v>
          </cell>
          <cell r="J7253" t="str">
            <v>Overtime</v>
          </cell>
        </row>
        <row r="7254">
          <cell r="I7254" t="str">
            <v>1005</v>
          </cell>
          <cell r="J7254" t="str">
            <v>Government Contribution  to Retirement Fund</v>
          </cell>
        </row>
        <row r="7255">
          <cell r="I7255" t="str">
            <v>1026</v>
          </cell>
          <cell r="J7255" t="str">
            <v>Acting Allowance</v>
          </cell>
        </row>
        <row r="7256">
          <cell r="I7256" t="str">
            <v>1201</v>
          </cell>
          <cell r="J7256" t="str">
            <v>Domestic Travel</v>
          </cell>
        </row>
        <row r="7257">
          <cell r="I7257" t="str">
            <v>1202</v>
          </cell>
          <cell r="J7257" t="str">
            <v>Overseas Travel</v>
          </cell>
        </row>
        <row r="7258">
          <cell r="I7258" t="str">
            <v>1203</v>
          </cell>
          <cell r="J7258" t="str">
            <v>Telecommunication Charge</v>
          </cell>
        </row>
        <row r="7259">
          <cell r="I7259" t="str">
            <v>1210</v>
          </cell>
          <cell r="J7259" t="str">
            <v>Email &amp; Internet</v>
          </cell>
        </row>
        <row r="7260">
          <cell r="I7260" t="str">
            <v>1301</v>
          </cell>
          <cell r="J7260" t="str">
            <v>Fuel</v>
          </cell>
        </row>
        <row r="7261">
          <cell r="I7261" t="str">
            <v>1309</v>
          </cell>
          <cell r="J7261" t="str">
            <v>Maintenance of Vehicles</v>
          </cell>
        </row>
        <row r="7262">
          <cell r="I7262" t="str">
            <v>1402</v>
          </cell>
          <cell r="J7262" t="str">
            <v>Electricity</v>
          </cell>
        </row>
        <row r="7263">
          <cell r="I7263" t="str">
            <v>1406</v>
          </cell>
          <cell r="J7263" t="str">
            <v>Office Supplies</v>
          </cell>
        </row>
        <row r="7264">
          <cell r="I7264" t="str">
            <v>1407</v>
          </cell>
          <cell r="J7264" t="str">
            <v xml:space="preserve">Printing </v>
          </cell>
        </row>
        <row r="7265">
          <cell r="I7265" t="str">
            <v>1418</v>
          </cell>
          <cell r="J7265" t="str">
            <v xml:space="preserve">Training &amp; Conferences </v>
          </cell>
        </row>
        <row r="7266">
          <cell r="I7266" t="str">
            <v>2003</v>
          </cell>
          <cell r="J7266" t="str">
            <v>New Office Equipment</v>
          </cell>
        </row>
        <row r="7267">
          <cell r="I7267" t="str">
            <v>2004</v>
          </cell>
          <cell r="J7267" t="str">
            <v>New Computers</v>
          </cell>
        </row>
        <row r="7268">
          <cell r="I7268" t="str">
            <v>1002</v>
          </cell>
          <cell r="J7268" t="str">
            <v>Overtime</v>
          </cell>
        </row>
        <row r="7269">
          <cell r="I7269" t="str">
            <v>1199</v>
          </cell>
          <cell r="J7269" t="str">
            <v>Contract Labour</v>
          </cell>
        </row>
        <row r="7270">
          <cell r="I7270" t="str">
            <v>1199</v>
          </cell>
          <cell r="J7270" t="str">
            <v>Contract Labour</v>
          </cell>
        </row>
        <row r="7271">
          <cell r="I7271" t="str">
            <v>1199</v>
          </cell>
          <cell r="J7271" t="str">
            <v>Contract Labour</v>
          </cell>
        </row>
        <row r="7272">
          <cell r="I7272" t="str">
            <v>1199</v>
          </cell>
          <cell r="J7272" t="str">
            <v>Contract Labour</v>
          </cell>
        </row>
        <row r="7273">
          <cell r="I7273" t="str">
            <v>1301</v>
          </cell>
          <cell r="J7273" t="str">
            <v>Fuel</v>
          </cell>
        </row>
        <row r="7274">
          <cell r="I7274" t="str">
            <v>1301</v>
          </cell>
          <cell r="J7274" t="str">
            <v>Fuel</v>
          </cell>
        </row>
        <row r="7275">
          <cell r="I7275" t="str">
            <v>1309</v>
          </cell>
          <cell r="J7275" t="str">
            <v>Maintenance of Vehicles</v>
          </cell>
        </row>
        <row r="7276">
          <cell r="I7276" t="str">
            <v>1309</v>
          </cell>
          <cell r="J7276" t="str">
            <v>Maintenance of Vehicles</v>
          </cell>
        </row>
        <row r="7277">
          <cell r="I7277" t="str">
            <v>1309</v>
          </cell>
          <cell r="J7277" t="str">
            <v>Maintenance of Vehicles</v>
          </cell>
        </row>
        <row r="7278">
          <cell r="I7278" t="str">
            <v>1314</v>
          </cell>
          <cell r="J7278" t="str">
            <v>Maintenance of Recreational Facilities</v>
          </cell>
        </row>
        <row r="7279">
          <cell r="I7279" t="str">
            <v>1363</v>
          </cell>
          <cell r="J7279" t="str">
            <v>Beautification/Landscaping Activities (Delete)</v>
          </cell>
        </row>
        <row r="7280">
          <cell r="I7280" t="str">
            <v>1363</v>
          </cell>
          <cell r="J7280" t="str">
            <v>Beautification/Landscaping Activities (Delete)</v>
          </cell>
        </row>
        <row r="7281">
          <cell r="I7281" t="str">
            <v>1363</v>
          </cell>
          <cell r="J7281" t="str">
            <v>Beautification/Landscaping Activities (Delete)</v>
          </cell>
        </row>
        <row r="7282">
          <cell r="I7282" t="str">
            <v>1363</v>
          </cell>
          <cell r="J7282" t="str">
            <v>Beautification/Landscaping Activities (Delete)</v>
          </cell>
        </row>
        <row r="7283">
          <cell r="I7283" t="str">
            <v>2000</v>
          </cell>
          <cell r="J7283" t="str">
            <v>New Building</v>
          </cell>
        </row>
        <row r="7284">
          <cell r="I7284" t="str">
            <v>2003</v>
          </cell>
          <cell r="J7284" t="str">
            <v>New Office Equipment</v>
          </cell>
        </row>
        <row r="7285">
          <cell r="I7285" t="str">
            <v>1002</v>
          </cell>
          <cell r="J7285" t="str">
            <v>Overtime</v>
          </cell>
        </row>
        <row r="7286">
          <cell r="I7286" t="str">
            <v>1201</v>
          </cell>
          <cell r="J7286" t="str">
            <v>Domestic Travel</v>
          </cell>
        </row>
        <row r="7287">
          <cell r="I7287" t="str">
            <v>1202</v>
          </cell>
          <cell r="J7287" t="str">
            <v>Overseas Travel</v>
          </cell>
        </row>
        <row r="7288">
          <cell r="I7288" t="str">
            <v>1301</v>
          </cell>
          <cell r="J7288" t="str">
            <v>Fuel</v>
          </cell>
        </row>
        <row r="7289">
          <cell r="I7289" t="str">
            <v>1302</v>
          </cell>
          <cell r="J7289" t="str">
            <v>Freight</v>
          </cell>
        </row>
        <row r="7290">
          <cell r="I7290" t="str">
            <v>1406</v>
          </cell>
          <cell r="J7290" t="str">
            <v>Office Supplies</v>
          </cell>
        </row>
        <row r="7291">
          <cell r="I7291" t="str">
            <v>1407</v>
          </cell>
          <cell r="J7291" t="str">
            <v xml:space="preserve">Printing </v>
          </cell>
        </row>
        <row r="7292">
          <cell r="I7292" t="str">
            <v>1480</v>
          </cell>
          <cell r="J7292" t="str">
            <v>Consultants &amp; Technical Assistants Professional Fees</v>
          </cell>
        </row>
        <row r="7293">
          <cell r="I7293" t="str">
            <v>2011</v>
          </cell>
          <cell r="J7293" t="str">
            <v>Technical Equipment</v>
          </cell>
        </row>
        <row r="7294">
          <cell r="I7294" t="str">
            <v>1001</v>
          </cell>
          <cell r="J7294" t="str">
            <v>Salaries</v>
          </cell>
        </row>
        <row r="7295">
          <cell r="I7295" t="str">
            <v>1002</v>
          </cell>
          <cell r="J7295" t="str">
            <v>Overtime</v>
          </cell>
        </row>
        <row r="7296">
          <cell r="I7296" t="str">
            <v>1005</v>
          </cell>
          <cell r="J7296" t="str">
            <v>Government Contribution  to Retirement Fund</v>
          </cell>
        </row>
        <row r="7297">
          <cell r="I7297" t="str">
            <v>1026</v>
          </cell>
          <cell r="J7297" t="str">
            <v>Acting Allowance</v>
          </cell>
        </row>
        <row r="7298">
          <cell r="I7298" t="str">
            <v>1199</v>
          </cell>
          <cell r="J7298" t="str">
            <v>Contract Labour</v>
          </cell>
        </row>
        <row r="7299">
          <cell r="I7299" t="str">
            <v>1199</v>
          </cell>
          <cell r="J7299" t="str">
            <v>Contract Labour</v>
          </cell>
        </row>
        <row r="7300">
          <cell r="I7300" t="str">
            <v>1199</v>
          </cell>
          <cell r="J7300" t="str">
            <v>Contract Labour</v>
          </cell>
        </row>
        <row r="7301">
          <cell r="I7301" t="str">
            <v>1201</v>
          </cell>
          <cell r="J7301" t="str">
            <v>Domestic Travel</v>
          </cell>
        </row>
        <row r="7302">
          <cell r="I7302" t="str">
            <v>1301</v>
          </cell>
          <cell r="J7302" t="str">
            <v>Fuel</v>
          </cell>
        </row>
        <row r="7303">
          <cell r="I7303" t="str">
            <v>1303</v>
          </cell>
          <cell r="J7303" t="str">
            <v>Hire of Heavy Machinery</v>
          </cell>
        </row>
        <row r="7304">
          <cell r="I7304" t="str">
            <v>1303</v>
          </cell>
          <cell r="J7304" t="str">
            <v>Hire of Heavy Machinery</v>
          </cell>
        </row>
        <row r="7305">
          <cell r="I7305" t="str">
            <v>1303</v>
          </cell>
          <cell r="J7305" t="str">
            <v>Hire of Heavy Machinery</v>
          </cell>
        </row>
        <row r="7306">
          <cell r="I7306" t="str">
            <v>1303</v>
          </cell>
          <cell r="J7306" t="str">
            <v>Hire of Heavy Machinery</v>
          </cell>
        </row>
        <row r="7307">
          <cell r="I7307" t="str">
            <v>1327</v>
          </cell>
          <cell r="J7307" t="str">
            <v>Maintenance of Roads</v>
          </cell>
        </row>
        <row r="7308">
          <cell r="I7308" t="str">
            <v>1327</v>
          </cell>
          <cell r="J7308" t="str">
            <v>Maintenance of Roads</v>
          </cell>
        </row>
        <row r="7309">
          <cell r="I7309" t="str">
            <v>1327</v>
          </cell>
          <cell r="J7309" t="str">
            <v>Maintenance of Roads</v>
          </cell>
        </row>
        <row r="7310">
          <cell r="I7310" t="str">
            <v>1327</v>
          </cell>
          <cell r="J7310" t="str">
            <v>Maintenance of Roads</v>
          </cell>
        </row>
        <row r="7311">
          <cell r="I7311" t="str">
            <v>1327</v>
          </cell>
          <cell r="J7311" t="str">
            <v>Maintenance of Roads</v>
          </cell>
        </row>
        <row r="7312">
          <cell r="I7312" t="str">
            <v>1327</v>
          </cell>
          <cell r="J7312" t="str">
            <v>Maintenance of Roads</v>
          </cell>
        </row>
        <row r="7313">
          <cell r="I7313" t="str">
            <v>1327</v>
          </cell>
          <cell r="J7313" t="str">
            <v>Maintenance of Roads</v>
          </cell>
        </row>
        <row r="7314">
          <cell r="I7314" t="str">
            <v>1406</v>
          </cell>
          <cell r="J7314" t="str">
            <v>Office Supplies</v>
          </cell>
        </row>
        <row r="7315">
          <cell r="I7315" t="str">
            <v>1407</v>
          </cell>
          <cell r="J7315" t="str">
            <v xml:space="preserve">Printing </v>
          </cell>
        </row>
        <row r="7316">
          <cell r="I7316" t="str">
            <v>2011</v>
          </cell>
          <cell r="J7316" t="str">
            <v>Technical Equipment</v>
          </cell>
        </row>
        <row r="7317">
          <cell r="I7317" t="str">
            <v>1001</v>
          </cell>
          <cell r="J7317" t="str">
            <v>Salaries</v>
          </cell>
        </row>
        <row r="7318">
          <cell r="I7318" t="str">
            <v>1005</v>
          </cell>
          <cell r="J7318" t="str">
            <v>Government Contribution  to Retirement Fund</v>
          </cell>
        </row>
        <row r="7319">
          <cell r="I7319" t="str">
            <v>1026</v>
          </cell>
          <cell r="J7319" t="str">
            <v>Acting Allowance</v>
          </cell>
        </row>
        <row r="7320">
          <cell r="I7320" t="str">
            <v>1402</v>
          </cell>
          <cell r="J7320" t="str">
            <v>Electricity</v>
          </cell>
        </row>
        <row r="7321">
          <cell r="I7321" t="str">
            <v>1417</v>
          </cell>
          <cell r="J7321" t="str">
            <v>Technical Supplies</v>
          </cell>
        </row>
        <row r="7322">
          <cell r="I7322" t="str">
            <v>1450</v>
          </cell>
          <cell r="J7322" t="str">
            <v>Computer Supplies</v>
          </cell>
        </row>
        <row r="7323">
          <cell r="I7323" t="str">
            <v>2003</v>
          </cell>
          <cell r="J7323" t="str">
            <v>New Office Equipment</v>
          </cell>
        </row>
        <row r="7324">
          <cell r="I7324" t="str">
            <v>2005</v>
          </cell>
          <cell r="J7324" t="str">
            <v>New Vehicles</v>
          </cell>
        </row>
        <row r="7325">
          <cell r="I7325" t="str">
            <v>1001</v>
          </cell>
          <cell r="J7325" t="str">
            <v>Salaries</v>
          </cell>
        </row>
        <row r="7326">
          <cell r="I7326" t="str">
            <v>1002</v>
          </cell>
          <cell r="J7326" t="str">
            <v>Overtime</v>
          </cell>
        </row>
        <row r="7327">
          <cell r="I7327" t="str">
            <v>1005</v>
          </cell>
          <cell r="J7327" t="str">
            <v>Government Contribution  to Retirement Fund</v>
          </cell>
        </row>
        <row r="7328">
          <cell r="I7328" t="str">
            <v>1026</v>
          </cell>
          <cell r="J7328" t="str">
            <v>Acting Allowance</v>
          </cell>
        </row>
        <row r="7329">
          <cell r="I7329" t="str">
            <v>1199</v>
          </cell>
          <cell r="J7329" t="str">
            <v>Contract Labour</v>
          </cell>
        </row>
        <row r="7330">
          <cell r="I7330" t="str">
            <v>1301</v>
          </cell>
          <cell r="J7330" t="str">
            <v>Fuel</v>
          </cell>
        </row>
        <row r="7331">
          <cell r="I7331" t="str">
            <v>1309</v>
          </cell>
          <cell r="J7331" t="str">
            <v>Maintenance of Vehicles</v>
          </cell>
        </row>
        <row r="7332">
          <cell r="I7332" t="str">
            <v>1402</v>
          </cell>
          <cell r="J7332" t="str">
            <v>Electricity</v>
          </cell>
        </row>
        <row r="7333">
          <cell r="I7333" t="str">
            <v>1404</v>
          </cell>
          <cell r="J7333" t="str">
            <v>LPG Supplies</v>
          </cell>
        </row>
        <row r="7334">
          <cell r="I7334" t="str">
            <v>1405</v>
          </cell>
          <cell r="J7334" t="str">
            <v>Water</v>
          </cell>
        </row>
        <row r="7335">
          <cell r="I7335" t="str">
            <v>1406</v>
          </cell>
          <cell r="J7335" t="str">
            <v>Office Supplies</v>
          </cell>
        </row>
        <row r="7336">
          <cell r="I7336" t="str">
            <v>1407</v>
          </cell>
          <cell r="J7336" t="str">
            <v xml:space="preserve">Printing </v>
          </cell>
        </row>
        <row r="7337">
          <cell r="I7337" t="str">
            <v>1417</v>
          </cell>
          <cell r="J7337" t="str">
            <v>Technical Supplies</v>
          </cell>
        </row>
        <row r="7338">
          <cell r="I7338" t="str">
            <v>2003</v>
          </cell>
          <cell r="J7338" t="str">
            <v>New Office Equipment</v>
          </cell>
        </row>
        <row r="7339">
          <cell r="I7339" t="str">
            <v>1001</v>
          </cell>
          <cell r="J7339" t="str">
            <v>Salaries</v>
          </cell>
        </row>
        <row r="7340">
          <cell r="I7340" t="str">
            <v>1001</v>
          </cell>
          <cell r="J7340" t="str">
            <v>Salaries</v>
          </cell>
        </row>
        <row r="7341">
          <cell r="I7341" t="str">
            <v>1001</v>
          </cell>
          <cell r="J7341" t="str">
            <v>Salaries</v>
          </cell>
        </row>
        <row r="7342">
          <cell r="I7342" t="str">
            <v>1002</v>
          </cell>
          <cell r="J7342" t="str">
            <v>Overtime</v>
          </cell>
        </row>
        <row r="7343">
          <cell r="I7343" t="str">
            <v>1005</v>
          </cell>
          <cell r="J7343" t="str">
            <v>Government Contribution  to Retirement Fund</v>
          </cell>
        </row>
        <row r="7344">
          <cell r="I7344" t="str">
            <v>1005</v>
          </cell>
          <cell r="J7344" t="str">
            <v>Government Contribution  to Retirement Fund</v>
          </cell>
        </row>
        <row r="7345">
          <cell r="I7345" t="str">
            <v>1005</v>
          </cell>
          <cell r="J7345" t="str">
            <v>Government Contribution  to Retirement Fund</v>
          </cell>
        </row>
        <row r="7346">
          <cell r="I7346" t="str">
            <v>1026</v>
          </cell>
          <cell r="J7346" t="str">
            <v>Acting Allowance</v>
          </cell>
        </row>
        <row r="7347">
          <cell r="I7347" t="str">
            <v>1199</v>
          </cell>
          <cell r="J7347" t="str">
            <v>Contract Labour</v>
          </cell>
        </row>
        <row r="7348">
          <cell r="I7348" t="str">
            <v>1199</v>
          </cell>
          <cell r="J7348" t="str">
            <v>Contract Labour</v>
          </cell>
        </row>
        <row r="7349">
          <cell r="I7349" t="str">
            <v>1199</v>
          </cell>
          <cell r="J7349" t="str">
            <v>Contract Labour</v>
          </cell>
        </row>
        <row r="7350">
          <cell r="I7350" t="str">
            <v>1199</v>
          </cell>
          <cell r="J7350" t="str">
            <v>Contract Labour</v>
          </cell>
        </row>
        <row r="7351">
          <cell r="I7351" t="str">
            <v>1301</v>
          </cell>
          <cell r="J7351" t="str">
            <v>Fuel</v>
          </cell>
        </row>
        <row r="7352">
          <cell r="I7352" t="str">
            <v>1301</v>
          </cell>
          <cell r="J7352" t="str">
            <v>Fuel</v>
          </cell>
        </row>
        <row r="7353">
          <cell r="I7353" t="str">
            <v>1301</v>
          </cell>
          <cell r="J7353" t="str">
            <v>Fuel</v>
          </cell>
        </row>
        <row r="7354">
          <cell r="I7354" t="str">
            <v>1301</v>
          </cell>
          <cell r="J7354" t="str">
            <v>Fuel</v>
          </cell>
        </row>
        <row r="7355">
          <cell r="I7355" t="str">
            <v>1302</v>
          </cell>
          <cell r="J7355" t="str">
            <v>Freight</v>
          </cell>
        </row>
        <row r="7356">
          <cell r="I7356" t="str">
            <v>1309</v>
          </cell>
          <cell r="J7356" t="str">
            <v>Maintenance of Vehicles</v>
          </cell>
        </row>
        <row r="7357">
          <cell r="I7357" t="str">
            <v>1309</v>
          </cell>
          <cell r="J7357" t="str">
            <v>Maintenance of Vehicles</v>
          </cell>
        </row>
        <row r="7358">
          <cell r="I7358" t="str">
            <v>1309</v>
          </cell>
          <cell r="J7358" t="str">
            <v>Maintenance of Vehicles</v>
          </cell>
        </row>
        <row r="7359">
          <cell r="I7359" t="str">
            <v>1309</v>
          </cell>
          <cell r="J7359" t="str">
            <v>Maintenance of Vehicles</v>
          </cell>
        </row>
        <row r="7360">
          <cell r="I7360" t="str">
            <v>1310</v>
          </cell>
          <cell r="J7360" t="str">
            <v>Maintenance of Specialised Equipment</v>
          </cell>
        </row>
        <row r="7361">
          <cell r="I7361" t="str">
            <v>1333</v>
          </cell>
          <cell r="J7361" t="str">
            <v>Land Compensation</v>
          </cell>
        </row>
        <row r="7362">
          <cell r="I7362" t="str">
            <v>1405</v>
          </cell>
          <cell r="J7362" t="str">
            <v>Water</v>
          </cell>
        </row>
        <row r="7363">
          <cell r="I7363" t="str">
            <v>1499</v>
          </cell>
          <cell r="J7363" t="str">
            <v>Security Services (Delete)</v>
          </cell>
        </row>
        <row r="7364">
          <cell r="I7364" t="str">
            <v>1499</v>
          </cell>
          <cell r="J7364" t="str">
            <v>Security Services (Delete)</v>
          </cell>
        </row>
        <row r="7365">
          <cell r="I7365" t="str">
            <v>2003</v>
          </cell>
          <cell r="J7365" t="str">
            <v>New Office Equipment</v>
          </cell>
        </row>
        <row r="7366">
          <cell r="I7366" t="str">
            <v>2003</v>
          </cell>
          <cell r="J7366" t="str">
            <v>New Office Equipment</v>
          </cell>
        </row>
        <row r="7367">
          <cell r="I7367" t="str">
            <v>2003</v>
          </cell>
          <cell r="J7367" t="str">
            <v>New Office Equipment</v>
          </cell>
        </row>
        <row r="7368">
          <cell r="I7368" t="str">
            <v>2005</v>
          </cell>
          <cell r="J7368" t="str">
            <v>New Vehicles</v>
          </cell>
        </row>
        <row r="7369">
          <cell r="I7369" t="str">
            <v>1001</v>
          </cell>
          <cell r="J7369" t="str">
            <v>Salaries</v>
          </cell>
        </row>
        <row r="7370">
          <cell r="I7370" t="str">
            <v>1005</v>
          </cell>
          <cell r="J7370" t="str">
            <v>Government Contribution  to Retirement Fund</v>
          </cell>
        </row>
        <row r="7371">
          <cell r="I7371" t="str">
            <v>1201</v>
          </cell>
          <cell r="J7371" t="str">
            <v>Domestic Travel</v>
          </cell>
        </row>
        <row r="7372">
          <cell r="I7372" t="str">
            <v>1318</v>
          </cell>
          <cell r="J7372" t="str">
            <v>Maintenance of Buildings &amp; Compounds</v>
          </cell>
        </row>
        <row r="7373">
          <cell r="I7373" t="str">
            <v>1318</v>
          </cell>
          <cell r="J7373" t="str">
            <v>Maintenance of Buildings &amp; Compounds</v>
          </cell>
        </row>
        <row r="7374">
          <cell r="I7374" t="str">
            <v>1318</v>
          </cell>
          <cell r="J7374" t="str">
            <v>Maintenance of Buildings &amp; Compounds</v>
          </cell>
        </row>
        <row r="7375">
          <cell r="I7375" t="str">
            <v>1318</v>
          </cell>
          <cell r="J7375" t="str">
            <v>Maintenance of Buildings &amp; Compounds</v>
          </cell>
        </row>
        <row r="7376">
          <cell r="I7376" t="str">
            <v>1467</v>
          </cell>
          <cell r="J7376" t="str">
            <v>Construction Materials &amp; Supplies</v>
          </cell>
        </row>
        <row r="7377">
          <cell r="I7377" t="str">
            <v>1471</v>
          </cell>
          <cell r="J7377" t="str">
            <v>Meeting Fees</v>
          </cell>
        </row>
        <row r="7378">
          <cell r="I7378" t="str">
            <v>1001</v>
          </cell>
          <cell r="J7378" t="str">
            <v>Salaries</v>
          </cell>
        </row>
        <row r="7379">
          <cell r="I7379" t="str">
            <v>1002</v>
          </cell>
          <cell r="J7379" t="str">
            <v>Overtime</v>
          </cell>
        </row>
        <row r="7380">
          <cell r="I7380" t="str">
            <v>1005</v>
          </cell>
          <cell r="J7380" t="str">
            <v>Government Contribution  to Retirement Fund</v>
          </cell>
        </row>
        <row r="7381">
          <cell r="I7381" t="str">
            <v>1199</v>
          </cell>
          <cell r="J7381" t="str">
            <v>Contract Labour</v>
          </cell>
        </row>
        <row r="7382">
          <cell r="I7382" t="str">
            <v>1199</v>
          </cell>
          <cell r="J7382" t="str">
            <v>Contract Labour</v>
          </cell>
        </row>
        <row r="7383">
          <cell r="I7383" t="str">
            <v>1199</v>
          </cell>
          <cell r="J7383" t="str">
            <v>Contract Labour</v>
          </cell>
        </row>
        <row r="7384">
          <cell r="I7384" t="str">
            <v>1301</v>
          </cell>
          <cell r="J7384" t="str">
            <v>Fuel</v>
          </cell>
        </row>
        <row r="7385">
          <cell r="I7385" t="str">
            <v>1301</v>
          </cell>
          <cell r="J7385" t="str">
            <v>Fuel</v>
          </cell>
        </row>
        <row r="7386">
          <cell r="I7386" t="str">
            <v>1309</v>
          </cell>
          <cell r="J7386" t="str">
            <v>Maintenance of Vehicles</v>
          </cell>
        </row>
        <row r="7387">
          <cell r="I7387" t="str">
            <v>1309</v>
          </cell>
          <cell r="J7387" t="str">
            <v>Maintenance of Vehicles</v>
          </cell>
        </row>
        <row r="7388">
          <cell r="I7388" t="str">
            <v>1363</v>
          </cell>
          <cell r="J7388" t="str">
            <v>Beautification/Landscaping Activities (Delete)</v>
          </cell>
        </row>
        <row r="7389">
          <cell r="I7389" t="str">
            <v>1363</v>
          </cell>
          <cell r="J7389" t="str">
            <v>Beautification/Landscaping Activities (Delete)</v>
          </cell>
        </row>
        <row r="7390">
          <cell r="I7390" t="str">
            <v>1363</v>
          </cell>
          <cell r="J7390" t="str">
            <v>Beautification/Landscaping Activities (Delete)</v>
          </cell>
        </row>
        <row r="7391">
          <cell r="I7391" t="str">
            <v>1363</v>
          </cell>
          <cell r="J7391" t="str">
            <v>Beautification/Landscaping Activities (Delete)</v>
          </cell>
        </row>
        <row r="7392">
          <cell r="I7392" t="str">
            <v>1467</v>
          </cell>
          <cell r="J7392" t="str">
            <v>Construction Materials &amp; Supplies</v>
          </cell>
        </row>
        <row r="7393">
          <cell r="I7393" t="str">
            <v>2003</v>
          </cell>
          <cell r="J7393" t="str">
            <v>New Office Equipment</v>
          </cell>
        </row>
        <row r="7394">
          <cell r="I7394" t="str">
            <v>1001</v>
          </cell>
          <cell r="J7394" t="str">
            <v>Salaries</v>
          </cell>
        </row>
        <row r="7395">
          <cell r="I7395" t="str">
            <v>1002</v>
          </cell>
          <cell r="J7395" t="str">
            <v>Overtime</v>
          </cell>
        </row>
        <row r="7396">
          <cell r="I7396" t="str">
            <v>1005</v>
          </cell>
          <cell r="J7396" t="str">
            <v>Government Contribution  to Retirement Fund</v>
          </cell>
        </row>
        <row r="7397">
          <cell r="I7397" t="str">
            <v>1026</v>
          </cell>
          <cell r="J7397" t="str">
            <v>Acting Allowance</v>
          </cell>
        </row>
        <row r="7398">
          <cell r="I7398" t="str">
            <v>1199</v>
          </cell>
          <cell r="J7398" t="str">
            <v>Contract Labour</v>
          </cell>
        </row>
        <row r="7399">
          <cell r="I7399" t="str">
            <v>1301</v>
          </cell>
          <cell r="J7399" t="str">
            <v>Fuel</v>
          </cell>
        </row>
        <row r="7400">
          <cell r="I7400" t="str">
            <v>1309</v>
          </cell>
          <cell r="J7400" t="str">
            <v>Maintenance of Vehicles</v>
          </cell>
        </row>
        <row r="7401">
          <cell r="I7401" t="str">
            <v>1402</v>
          </cell>
          <cell r="J7401" t="str">
            <v>Electricity</v>
          </cell>
        </row>
        <row r="7402">
          <cell r="I7402" t="str">
            <v>1404</v>
          </cell>
          <cell r="J7402" t="str">
            <v>LPG Supplies</v>
          </cell>
        </row>
        <row r="7403">
          <cell r="I7403" t="str">
            <v>1406</v>
          </cell>
          <cell r="J7403" t="str">
            <v>Office Supplies</v>
          </cell>
        </row>
        <row r="7404">
          <cell r="I7404" t="str">
            <v>1407</v>
          </cell>
          <cell r="J7404" t="str">
            <v xml:space="preserve">Printing </v>
          </cell>
        </row>
        <row r="7405">
          <cell r="I7405" t="str">
            <v>1417</v>
          </cell>
          <cell r="J7405" t="str">
            <v>Technical Supplies</v>
          </cell>
        </row>
        <row r="7406">
          <cell r="I7406" t="str">
            <v>2003</v>
          </cell>
          <cell r="J7406" t="str">
            <v>New Office Equipment</v>
          </cell>
        </row>
        <row r="7407">
          <cell r="I7407" t="str">
            <v>1002</v>
          </cell>
          <cell r="J7407" t="str">
            <v>Overtime</v>
          </cell>
        </row>
        <row r="7408">
          <cell r="I7408" t="str">
            <v>1199</v>
          </cell>
          <cell r="J7408" t="str">
            <v>Contract Labour</v>
          </cell>
        </row>
        <row r="7409">
          <cell r="I7409" t="str">
            <v>1199</v>
          </cell>
          <cell r="J7409" t="str">
            <v>Contract Labour</v>
          </cell>
        </row>
        <row r="7410">
          <cell r="I7410" t="str">
            <v>1199</v>
          </cell>
          <cell r="J7410" t="str">
            <v>Contract Labour</v>
          </cell>
        </row>
        <row r="7411">
          <cell r="I7411" t="str">
            <v>1199</v>
          </cell>
          <cell r="J7411" t="str">
            <v>Contract Labour</v>
          </cell>
        </row>
        <row r="7412">
          <cell r="I7412" t="str">
            <v>1301</v>
          </cell>
          <cell r="J7412" t="str">
            <v>Fuel</v>
          </cell>
        </row>
        <row r="7413">
          <cell r="I7413" t="str">
            <v>1301</v>
          </cell>
          <cell r="J7413" t="str">
            <v>Fuel</v>
          </cell>
        </row>
        <row r="7414">
          <cell r="I7414" t="str">
            <v>1309</v>
          </cell>
          <cell r="J7414" t="str">
            <v>Maintenance of Vehicles</v>
          </cell>
        </row>
        <row r="7415">
          <cell r="I7415" t="str">
            <v>1309</v>
          </cell>
          <cell r="J7415" t="str">
            <v>Maintenance of Vehicles</v>
          </cell>
        </row>
        <row r="7416">
          <cell r="I7416" t="str">
            <v>1309</v>
          </cell>
          <cell r="J7416" t="str">
            <v>Maintenance of Vehicles</v>
          </cell>
        </row>
        <row r="7417">
          <cell r="I7417" t="str">
            <v>1314</v>
          </cell>
          <cell r="J7417" t="str">
            <v>Maintenance of Recreational Facilities</v>
          </cell>
        </row>
        <row r="7418">
          <cell r="I7418" t="str">
            <v>1363</v>
          </cell>
          <cell r="J7418" t="str">
            <v>Beautification/Landscaping Activities (Delete)</v>
          </cell>
        </row>
        <row r="7419">
          <cell r="I7419" t="str">
            <v>1363</v>
          </cell>
          <cell r="J7419" t="str">
            <v>Beautification/Landscaping Activities (Delete)</v>
          </cell>
        </row>
        <row r="7420">
          <cell r="I7420" t="str">
            <v>1363</v>
          </cell>
          <cell r="J7420" t="str">
            <v>Beautification/Landscaping Activities (Delete)</v>
          </cell>
        </row>
        <row r="7421">
          <cell r="I7421" t="str">
            <v>1363</v>
          </cell>
          <cell r="J7421" t="str">
            <v>Beautification/Landscaping Activities (Delete)</v>
          </cell>
        </row>
        <row r="7422">
          <cell r="I7422" t="str">
            <v>2000</v>
          </cell>
          <cell r="J7422" t="str">
            <v>New Building</v>
          </cell>
        </row>
        <row r="7423">
          <cell r="I7423" t="str">
            <v>2003</v>
          </cell>
          <cell r="J7423" t="str">
            <v>New Office Equipment</v>
          </cell>
        </row>
        <row r="7424">
          <cell r="I7424" t="str">
            <v>1001</v>
          </cell>
          <cell r="J7424" t="str">
            <v>Salaries</v>
          </cell>
        </row>
        <row r="7425">
          <cell r="I7425" t="str">
            <v>1002</v>
          </cell>
          <cell r="J7425" t="str">
            <v>Overtime</v>
          </cell>
        </row>
        <row r="7426">
          <cell r="I7426" t="str">
            <v>1005</v>
          </cell>
          <cell r="J7426" t="str">
            <v>Government Contribution  to Retirement Fund</v>
          </cell>
        </row>
        <row r="7427">
          <cell r="I7427" t="str">
            <v>1026</v>
          </cell>
          <cell r="J7427" t="str">
            <v>Acting Allowance</v>
          </cell>
        </row>
        <row r="7428">
          <cell r="I7428" t="str">
            <v>1201</v>
          </cell>
          <cell r="J7428" t="str">
            <v>Domestic Travel</v>
          </cell>
        </row>
        <row r="7429">
          <cell r="I7429" t="str">
            <v>1202</v>
          </cell>
          <cell r="J7429" t="str">
            <v>Overseas Travel</v>
          </cell>
        </row>
        <row r="7430">
          <cell r="I7430" t="str">
            <v>1203</v>
          </cell>
          <cell r="J7430" t="str">
            <v>Telecommunication Charge</v>
          </cell>
        </row>
        <row r="7431">
          <cell r="I7431" t="str">
            <v>1210</v>
          </cell>
          <cell r="J7431" t="str">
            <v>Email &amp; Internet</v>
          </cell>
        </row>
        <row r="7432">
          <cell r="I7432" t="str">
            <v>1301</v>
          </cell>
          <cell r="J7432" t="str">
            <v>Fuel</v>
          </cell>
        </row>
        <row r="7433">
          <cell r="I7433" t="str">
            <v>1309</v>
          </cell>
          <cell r="J7433" t="str">
            <v>Maintenance of Vehicles</v>
          </cell>
        </row>
        <row r="7434">
          <cell r="I7434" t="str">
            <v>1402</v>
          </cell>
          <cell r="J7434" t="str">
            <v>Electricity</v>
          </cell>
        </row>
        <row r="7435">
          <cell r="I7435" t="str">
            <v>1406</v>
          </cell>
          <cell r="J7435" t="str">
            <v>Office Supplies</v>
          </cell>
        </row>
        <row r="7436">
          <cell r="I7436" t="str">
            <v>1407</v>
          </cell>
          <cell r="J7436" t="str">
            <v xml:space="preserve">Printing </v>
          </cell>
        </row>
        <row r="7437">
          <cell r="I7437" t="str">
            <v>1418</v>
          </cell>
          <cell r="J7437" t="str">
            <v xml:space="preserve">Training &amp; Conferences </v>
          </cell>
        </row>
        <row r="7438">
          <cell r="I7438" t="str">
            <v>2003</v>
          </cell>
          <cell r="J7438" t="str">
            <v>New Office Equipment</v>
          </cell>
        </row>
        <row r="7439">
          <cell r="I7439" t="str">
            <v>2004</v>
          </cell>
          <cell r="J7439" t="str">
            <v>New Computers</v>
          </cell>
        </row>
        <row r="7440">
          <cell r="I7440" t="str">
            <v>1002</v>
          </cell>
          <cell r="J7440" t="str">
            <v>Overtime</v>
          </cell>
        </row>
        <row r="7441">
          <cell r="I7441" t="str">
            <v>1201</v>
          </cell>
          <cell r="J7441" t="str">
            <v>Domestic Travel</v>
          </cell>
        </row>
        <row r="7442">
          <cell r="I7442" t="str">
            <v>1202</v>
          </cell>
          <cell r="J7442" t="str">
            <v>Overseas Travel</v>
          </cell>
        </row>
        <row r="7443">
          <cell r="I7443" t="str">
            <v>1301</v>
          </cell>
          <cell r="J7443" t="str">
            <v>Fuel</v>
          </cell>
        </row>
        <row r="7444">
          <cell r="I7444" t="str">
            <v>1302</v>
          </cell>
          <cell r="J7444" t="str">
            <v>Freight</v>
          </cell>
        </row>
        <row r="7445">
          <cell r="I7445" t="str">
            <v>1406</v>
          </cell>
          <cell r="J7445" t="str">
            <v>Office Supplies</v>
          </cell>
        </row>
        <row r="7446">
          <cell r="I7446" t="str">
            <v>1407</v>
          </cell>
          <cell r="J7446" t="str">
            <v xml:space="preserve">Printing </v>
          </cell>
        </row>
        <row r="7447">
          <cell r="I7447" t="str">
            <v>1480</v>
          </cell>
          <cell r="J7447" t="str">
            <v>Consultants &amp; Technical Assistants Professional Fees</v>
          </cell>
        </row>
        <row r="7448">
          <cell r="I7448" t="str">
            <v>2011</v>
          </cell>
          <cell r="J7448" t="str">
            <v>Technical Equipment</v>
          </cell>
        </row>
        <row r="7449">
          <cell r="I7449" t="str">
            <v>1001</v>
          </cell>
          <cell r="J7449" t="str">
            <v>Salaries</v>
          </cell>
        </row>
        <row r="7450">
          <cell r="I7450" t="str">
            <v>1002</v>
          </cell>
          <cell r="J7450" t="str">
            <v>Overtime</v>
          </cell>
        </row>
        <row r="7451">
          <cell r="I7451" t="str">
            <v>1005</v>
          </cell>
          <cell r="J7451" t="str">
            <v>Government Contribution  to Retirement Fund</v>
          </cell>
        </row>
        <row r="7452">
          <cell r="I7452" t="str">
            <v>1026</v>
          </cell>
          <cell r="J7452" t="str">
            <v>Acting Allowance</v>
          </cell>
        </row>
        <row r="7453">
          <cell r="I7453" t="str">
            <v>1199</v>
          </cell>
          <cell r="J7453" t="str">
            <v>Contract Labour</v>
          </cell>
        </row>
        <row r="7454">
          <cell r="I7454" t="str">
            <v>1199</v>
          </cell>
          <cell r="J7454" t="str">
            <v>Contract Labour</v>
          </cell>
        </row>
        <row r="7455">
          <cell r="I7455" t="str">
            <v>1199</v>
          </cell>
          <cell r="J7455" t="str">
            <v>Contract Labour</v>
          </cell>
        </row>
        <row r="7456">
          <cell r="I7456" t="str">
            <v>1201</v>
          </cell>
          <cell r="J7456" t="str">
            <v>Domestic Travel</v>
          </cell>
        </row>
        <row r="7457">
          <cell r="I7457" t="str">
            <v>1301</v>
          </cell>
          <cell r="J7457" t="str">
            <v>Fuel</v>
          </cell>
        </row>
        <row r="7458">
          <cell r="I7458" t="str">
            <v>1303</v>
          </cell>
          <cell r="J7458" t="str">
            <v>Hire of Heavy Machinery</v>
          </cell>
        </row>
        <row r="7459">
          <cell r="I7459" t="str">
            <v>1303</v>
          </cell>
          <cell r="J7459" t="str">
            <v>Hire of Heavy Machinery</v>
          </cell>
        </row>
        <row r="7460">
          <cell r="I7460" t="str">
            <v>1303</v>
          </cell>
          <cell r="J7460" t="str">
            <v>Hire of Heavy Machinery</v>
          </cell>
        </row>
        <row r="7461">
          <cell r="I7461" t="str">
            <v>1303</v>
          </cell>
          <cell r="J7461" t="str">
            <v>Hire of Heavy Machinery</v>
          </cell>
        </row>
        <row r="7462">
          <cell r="I7462" t="str">
            <v>1327</v>
          </cell>
          <cell r="J7462" t="str">
            <v>Maintenance of Roads</v>
          </cell>
        </row>
        <row r="7463">
          <cell r="I7463" t="str">
            <v>1327</v>
          </cell>
          <cell r="J7463" t="str">
            <v>Maintenance of Roads</v>
          </cell>
        </row>
        <row r="7464">
          <cell r="I7464" t="str">
            <v>1327</v>
          </cell>
          <cell r="J7464" t="str">
            <v>Maintenance of Roads</v>
          </cell>
        </row>
        <row r="7465">
          <cell r="I7465" t="str">
            <v>1327</v>
          </cell>
          <cell r="J7465" t="str">
            <v>Maintenance of Roads</v>
          </cell>
        </row>
        <row r="7466">
          <cell r="I7466" t="str">
            <v>1327</v>
          </cell>
          <cell r="J7466" t="str">
            <v>Maintenance of Roads</v>
          </cell>
        </row>
        <row r="7467">
          <cell r="I7467" t="str">
            <v>1327</v>
          </cell>
          <cell r="J7467" t="str">
            <v>Maintenance of Roads</v>
          </cell>
        </row>
        <row r="7468">
          <cell r="I7468" t="str">
            <v>1327</v>
          </cell>
          <cell r="J7468" t="str">
            <v>Maintenance of Roads</v>
          </cell>
        </row>
        <row r="7469">
          <cell r="I7469" t="str">
            <v>1406</v>
          </cell>
          <cell r="J7469" t="str">
            <v>Office Supplies</v>
          </cell>
        </row>
        <row r="7470">
          <cell r="I7470" t="str">
            <v>1407</v>
          </cell>
          <cell r="J7470" t="str">
            <v xml:space="preserve">Printing </v>
          </cell>
        </row>
        <row r="7471">
          <cell r="I7471" t="str">
            <v>2011</v>
          </cell>
          <cell r="J7471" t="str">
            <v>Technical Equipment</v>
          </cell>
        </row>
        <row r="7472">
          <cell r="I7472" t="str">
            <v>1001</v>
          </cell>
          <cell r="J7472" t="str">
            <v>Salaries</v>
          </cell>
        </row>
        <row r="7473">
          <cell r="I7473" t="str">
            <v>1002</v>
          </cell>
          <cell r="J7473" t="str">
            <v>Overtime</v>
          </cell>
        </row>
        <row r="7474">
          <cell r="I7474" t="str">
            <v>1005</v>
          </cell>
          <cell r="J7474" t="str">
            <v>Government Contribution  to Retirement Fund</v>
          </cell>
        </row>
        <row r="7475">
          <cell r="I7475" t="str">
            <v>1026</v>
          </cell>
          <cell r="J7475" t="str">
            <v>Acting Allowance</v>
          </cell>
        </row>
        <row r="7476">
          <cell r="I7476" t="str">
            <v>1199</v>
          </cell>
          <cell r="J7476" t="str">
            <v>Contract Labour</v>
          </cell>
        </row>
        <row r="7477">
          <cell r="I7477" t="str">
            <v>1301</v>
          </cell>
          <cell r="J7477" t="str">
            <v>Fuel</v>
          </cell>
        </row>
        <row r="7478">
          <cell r="I7478" t="str">
            <v>1309</v>
          </cell>
          <cell r="J7478" t="str">
            <v>Maintenance of Vehicles</v>
          </cell>
        </row>
        <row r="7479">
          <cell r="I7479" t="str">
            <v>1402</v>
          </cell>
          <cell r="J7479" t="str">
            <v>Electricity</v>
          </cell>
        </row>
        <row r="7480">
          <cell r="I7480" t="str">
            <v>1404</v>
          </cell>
          <cell r="J7480" t="str">
            <v>LPG Supplies</v>
          </cell>
        </row>
        <row r="7481">
          <cell r="I7481" t="str">
            <v>1405</v>
          </cell>
          <cell r="J7481" t="str">
            <v>Water</v>
          </cell>
        </row>
        <row r="7482">
          <cell r="I7482" t="str">
            <v>1406</v>
          </cell>
          <cell r="J7482" t="str">
            <v>Office Supplies</v>
          </cell>
        </row>
        <row r="7483">
          <cell r="I7483" t="str">
            <v>1407</v>
          </cell>
          <cell r="J7483" t="str">
            <v xml:space="preserve">Printing </v>
          </cell>
        </row>
        <row r="7484">
          <cell r="I7484" t="str">
            <v>1417</v>
          </cell>
          <cell r="J7484" t="str">
            <v>Technical Supplies</v>
          </cell>
        </row>
        <row r="7485">
          <cell r="I7485" t="str">
            <v>2003</v>
          </cell>
          <cell r="J7485" t="str">
            <v>New Office Equipment</v>
          </cell>
        </row>
        <row r="7486">
          <cell r="I7486" t="str">
            <v>1001</v>
          </cell>
          <cell r="J7486" t="str">
            <v>Salaries</v>
          </cell>
        </row>
        <row r="7487">
          <cell r="I7487" t="str">
            <v>1001</v>
          </cell>
          <cell r="J7487" t="str">
            <v>Salaries</v>
          </cell>
        </row>
        <row r="7488">
          <cell r="I7488" t="str">
            <v>1001</v>
          </cell>
          <cell r="J7488" t="str">
            <v>Salaries</v>
          </cell>
        </row>
        <row r="7489">
          <cell r="I7489" t="str">
            <v>1002</v>
          </cell>
          <cell r="J7489" t="str">
            <v>Overtime</v>
          </cell>
        </row>
        <row r="7490">
          <cell r="I7490" t="str">
            <v>1005</v>
          </cell>
          <cell r="J7490" t="str">
            <v>Government Contribution  to Retirement Fund</v>
          </cell>
        </row>
        <row r="7491">
          <cell r="I7491" t="str">
            <v>1005</v>
          </cell>
          <cell r="J7491" t="str">
            <v>Government Contribution  to Retirement Fund</v>
          </cell>
        </row>
        <row r="7492">
          <cell r="I7492" t="str">
            <v>1005</v>
          </cell>
          <cell r="J7492" t="str">
            <v>Government Contribution  to Retirement Fund</v>
          </cell>
        </row>
        <row r="7493">
          <cell r="I7493" t="str">
            <v>1026</v>
          </cell>
          <cell r="J7493" t="str">
            <v>Acting Allowance</v>
          </cell>
        </row>
        <row r="7494">
          <cell r="I7494" t="str">
            <v>1199</v>
          </cell>
          <cell r="J7494" t="str">
            <v>Contract Labour</v>
          </cell>
        </row>
        <row r="7495">
          <cell r="I7495" t="str">
            <v>1199</v>
          </cell>
          <cell r="J7495" t="str">
            <v>Contract Labour</v>
          </cell>
        </row>
        <row r="7496">
          <cell r="I7496" t="str">
            <v>1199</v>
          </cell>
          <cell r="J7496" t="str">
            <v>Contract Labour</v>
          </cell>
        </row>
        <row r="7497">
          <cell r="I7497" t="str">
            <v>1199</v>
          </cell>
          <cell r="J7497" t="str">
            <v>Contract Labour</v>
          </cell>
        </row>
        <row r="7498">
          <cell r="I7498" t="str">
            <v>1301</v>
          </cell>
          <cell r="J7498" t="str">
            <v>Fuel</v>
          </cell>
        </row>
        <row r="7499">
          <cell r="I7499" t="str">
            <v>1301</v>
          </cell>
          <cell r="J7499" t="str">
            <v>Fuel</v>
          </cell>
        </row>
        <row r="7500">
          <cell r="I7500" t="str">
            <v>1301</v>
          </cell>
          <cell r="J7500" t="str">
            <v>Fuel</v>
          </cell>
        </row>
        <row r="7501">
          <cell r="I7501" t="str">
            <v>1301</v>
          </cell>
          <cell r="J7501" t="str">
            <v>Fuel</v>
          </cell>
        </row>
        <row r="7502">
          <cell r="I7502" t="str">
            <v>1302</v>
          </cell>
          <cell r="J7502" t="str">
            <v>Freight</v>
          </cell>
        </row>
        <row r="7503">
          <cell r="I7503" t="str">
            <v>1309</v>
          </cell>
          <cell r="J7503" t="str">
            <v>Maintenance of Vehicles</v>
          </cell>
        </row>
        <row r="7504">
          <cell r="I7504" t="str">
            <v>1309</v>
          </cell>
          <cell r="J7504" t="str">
            <v>Maintenance of Vehicles</v>
          </cell>
        </row>
        <row r="7505">
          <cell r="I7505" t="str">
            <v>1309</v>
          </cell>
          <cell r="J7505" t="str">
            <v>Maintenance of Vehicles</v>
          </cell>
        </row>
        <row r="7506">
          <cell r="I7506" t="str">
            <v>1309</v>
          </cell>
          <cell r="J7506" t="str">
            <v>Maintenance of Vehicles</v>
          </cell>
        </row>
        <row r="7507">
          <cell r="I7507" t="str">
            <v>1310</v>
          </cell>
          <cell r="J7507" t="str">
            <v>Maintenance of Specialised Equipment</v>
          </cell>
        </row>
        <row r="7508">
          <cell r="I7508" t="str">
            <v>1333</v>
          </cell>
          <cell r="J7508" t="str">
            <v>Land Compensation</v>
          </cell>
        </row>
        <row r="7509">
          <cell r="I7509" t="str">
            <v>1405</v>
          </cell>
          <cell r="J7509" t="str">
            <v>Water</v>
          </cell>
        </row>
        <row r="7510">
          <cell r="I7510" t="str">
            <v>1499</v>
          </cell>
          <cell r="J7510" t="str">
            <v>Security Services (Delete)</v>
          </cell>
        </row>
        <row r="7511">
          <cell r="I7511" t="str">
            <v>1499</v>
          </cell>
          <cell r="J7511" t="str">
            <v>Security Services (Delete)</v>
          </cell>
        </row>
        <row r="7512">
          <cell r="I7512" t="str">
            <v>2003</v>
          </cell>
          <cell r="J7512" t="str">
            <v>New Office Equipment</v>
          </cell>
        </row>
        <row r="7513">
          <cell r="I7513" t="str">
            <v>2003</v>
          </cell>
          <cell r="J7513" t="str">
            <v>New Office Equipment</v>
          </cell>
        </row>
        <row r="7514">
          <cell r="I7514" t="str">
            <v>2003</v>
          </cell>
          <cell r="J7514" t="str">
            <v>New Office Equipment</v>
          </cell>
        </row>
        <row r="7515">
          <cell r="I7515" t="str">
            <v>2005</v>
          </cell>
          <cell r="J7515" t="str">
            <v>New Vehicles</v>
          </cell>
        </row>
        <row r="7516">
          <cell r="I7516" t="str">
            <v>1001</v>
          </cell>
          <cell r="J7516" t="str">
            <v>Salaries</v>
          </cell>
        </row>
        <row r="7517">
          <cell r="I7517" t="str">
            <v>1002</v>
          </cell>
          <cell r="J7517" t="str">
            <v>Overtime</v>
          </cell>
        </row>
        <row r="7518">
          <cell r="I7518" t="str">
            <v>1005</v>
          </cell>
          <cell r="J7518" t="str">
            <v>Government Contribution  to Retirement Fund</v>
          </cell>
        </row>
        <row r="7519">
          <cell r="I7519" t="str">
            <v>1199</v>
          </cell>
          <cell r="J7519" t="str">
            <v>Contract Labour</v>
          </cell>
        </row>
        <row r="7520">
          <cell r="I7520" t="str">
            <v>1199</v>
          </cell>
          <cell r="J7520" t="str">
            <v>Contract Labour</v>
          </cell>
        </row>
        <row r="7521">
          <cell r="I7521" t="str">
            <v>1199</v>
          </cell>
          <cell r="J7521" t="str">
            <v>Contract Labour</v>
          </cell>
        </row>
        <row r="7522">
          <cell r="I7522" t="str">
            <v>1301</v>
          </cell>
          <cell r="J7522" t="str">
            <v>Fuel</v>
          </cell>
        </row>
        <row r="7523">
          <cell r="I7523" t="str">
            <v>1301</v>
          </cell>
          <cell r="J7523" t="str">
            <v>Fuel</v>
          </cell>
        </row>
        <row r="7524">
          <cell r="I7524" t="str">
            <v>1309</v>
          </cell>
          <cell r="J7524" t="str">
            <v>Maintenance of Vehicles</v>
          </cell>
        </row>
        <row r="7525">
          <cell r="I7525" t="str">
            <v>1309</v>
          </cell>
          <cell r="J7525" t="str">
            <v>Maintenance of Vehicles</v>
          </cell>
        </row>
        <row r="7526">
          <cell r="I7526" t="str">
            <v>1363</v>
          </cell>
          <cell r="J7526" t="str">
            <v>Beautification/Landscaping Activities (Delete)</v>
          </cell>
        </row>
        <row r="7527">
          <cell r="I7527" t="str">
            <v>1363</v>
          </cell>
          <cell r="J7527" t="str">
            <v>Beautification/Landscaping Activities (Delete)</v>
          </cell>
        </row>
        <row r="7528">
          <cell r="I7528" t="str">
            <v>1363</v>
          </cell>
          <cell r="J7528" t="str">
            <v>Beautification/Landscaping Activities (Delete)</v>
          </cell>
        </row>
        <row r="7529">
          <cell r="I7529" t="str">
            <v>1363</v>
          </cell>
          <cell r="J7529" t="str">
            <v>Beautification/Landscaping Activities (Delete)</v>
          </cell>
        </row>
        <row r="7530">
          <cell r="I7530" t="str">
            <v>1467</v>
          </cell>
          <cell r="J7530" t="str">
            <v>Construction Materials &amp; Supplies</v>
          </cell>
        </row>
        <row r="7531">
          <cell r="I7531" t="str">
            <v>2003</v>
          </cell>
          <cell r="J7531" t="str">
            <v>New Office Equipment</v>
          </cell>
        </row>
        <row r="7532">
          <cell r="I7532" t="str">
            <v>1001</v>
          </cell>
          <cell r="J7532" t="str">
            <v>Salaries</v>
          </cell>
        </row>
        <row r="7533">
          <cell r="I7533" t="str">
            <v>1002</v>
          </cell>
          <cell r="J7533" t="str">
            <v>Overtime</v>
          </cell>
        </row>
        <row r="7534">
          <cell r="I7534" t="str">
            <v>1005</v>
          </cell>
          <cell r="J7534" t="str">
            <v>Government Contribution  to Retirement Fund</v>
          </cell>
        </row>
        <row r="7535">
          <cell r="I7535" t="str">
            <v>1026</v>
          </cell>
          <cell r="J7535" t="str">
            <v>Acting Allowance</v>
          </cell>
        </row>
        <row r="7536">
          <cell r="I7536" t="str">
            <v>1199</v>
          </cell>
          <cell r="J7536" t="str">
            <v>Contract Labour</v>
          </cell>
        </row>
        <row r="7537">
          <cell r="I7537" t="str">
            <v>1301</v>
          </cell>
          <cell r="J7537" t="str">
            <v>Fuel</v>
          </cell>
        </row>
        <row r="7538">
          <cell r="I7538" t="str">
            <v>1309</v>
          </cell>
          <cell r="J7538" t="str">
            <v>Maintenance of Vehicles</v>
          </cell>
        </row>
        <row r="7539">
          <cell r="I7539" t="str">
            <v>1402</v>
          </cell>
          <cell r="J7539" t="str">
            <v>Electricity</v>
          </cell>
        </row>
        <row r="7540">
          <cell r="I7540" t="str">
            <v>1404</v>
          </cell>
          <cell r="J7540" t="str">
            <v>LPG Supplies</v>
          </cell>
        </row>
        <row r="7541">
          <cell r="I7541" t="str">
            <v>1406</v>
          </cell>
          <cell r="J7541" t="str">
            <v>Office Supplies</v>
          </cell>
        </row>
        <row r="7542">
          <cell r="I7542" t="str">
            <v>1407</v>
          </cell>
          <cell r="J7542" t="str">
            <v xml:space="preserve">Printing </v>
          </cell>
        </row>
        <row r="7543">
          <cell r="I7543" t="str">
            <v>1417</v>
          </cell>
          <cell r="J7543" t="str">
            <v>Technical Supplies</v>
          </cell>
        </row>
        <row r="7544">
          <cell r="I7544" t="str">
            <v>2003</v>
          </cell>
          <cell r="J7544" t="str">
            <v>New Office Equipment</v>
          </cell>
        </row>
        <row r="7545">
          <cell r="I7545" t="str">
            <v>1199</v>
          </cell>
          <cell r="J7545" t="str">
            <v>Contract Labour</v>
          </cell>
        </row>
        <row r="7546">
          <cell r="I7546" t="str">
            <v>1309</v>
          </cell>
          <cell r="J7546" t="str">
            <v>Maintenance of Vehicles</v>
          </cell>
        </row>
        <row r="7547">
          <cell r="I7547" t="str">
            <v>1309</v>
          </cell>
          <cell r="J7547" t="str">
            <v>Maintenance of Vehicles</v>
          </cell>
        </row>
        <row r="7548">
          <cell r="I7548" t="str">
            <v>1309</v>
          </cell>
          <cell r="J7548" t="str">
            <v>Maintenance of Vehicles</v>
          </cell>
        </row>
        <row r="7549">
          <cell r="I7549" t="str">
            <v>1417</v>
          </cell>
          <cell r="J7549" t="str">
            <v>Technical Supplies</v>
          </cell>
        </row>
        <row r="7550">
          <cell r="I7550" t="str">
            <v>1435</v>
          </cell>
          <cell r="J7550" t="str">
            <v>Licences</v>
          </cell>
        </row>
        <row r="7551">
          <cell r="I7551" t="str">
            <v>1435</v>
          </cell>
          <cell r="J7551" t="str">
            <v>Licences</v>
          </cell>
        </row>
        <row r="7552">
          <cell r="I7552" t="str">
            <v>1435</v>
          </cell>
          <cell r="J7552" t="str">
            <v>Licences</v>
          </cell>
        </row>
        <row r="7553">
          <cell r="I7553" t="str">
            <v>2011</v>
          </cell>
          <cell r="J7553" t="str">
            <v>Technical Equipment</v>
          </cell>
        </row>
        <row r="7554">
          <cell r="I7554" t="str">
            <v>1206</v>
          </cell>
          <cell r="J7554" t="str">
            <v>Advertising &amp; Publicity</v>
          </cell>
        </row>
        <row r="7555">
          <cell r="I7555" t="str">
            <v>1427</v>
          </cell>
          <cell r="J7555" t="str">
            <v>Catering/Refreshment</v>
          </cell>
        </row>
        <row r="7556">
          <cell r="I7556" t="str">
            <v>1001</v>
          </cell>
          <cell r="J7556" t="str">
            <v>Salaries</v>
          </cell>
        </row>
        <row r="7557">
          <cell r="I7557" t="str">
            <v>1005</v>
          </cell>
          <cell r="J7557" t="str">
            <v>Government Contribution  to Retirement Fund</v>
          </cell>
        </row>
        <row r="7558">
          <cell r="I7558" t="str">
            <v>1427</v>
          </cell>
          <cell r="J7558" t="str">
            <v>Catering/Refreshment</v>
          </cell>
        </row>
        <row r="7559">
          <cell r="I7559" t="str">
            <v>1450</v>
          </cell>
          <cell r="J7559" t="str">
            <v>Computer Supplies</v>
          </cell>
        </row>
        <row r="7560">
          <cell r="I7560" t="str">
            <v>1026</v>
          </cell>
          <cell r="J7560" t="str">
            <v>Acting Allowance</v>
          </cell>
        </row>
        <row r="7561">
          <cell r="I7561" t="str">
            <v>1419</v>
          </cell>
          <cell r="J7561" t="str">
            <v>Facility Hire</v>
          </cell>
        </row>
        <row r="7562">
          <cell r="I7562" t="str">
            <v>1427</v>
          </cell>
          <cell r="J7562" t="str">
            <v>Catering/Refreshment</v>
          </cell>
        </row>
        <row r="7563">
          <cell r="I7563" t="str">
            <v>1199</v>
          </cell>
          <cell r="J7563" t="str">
            <v>Contract Labour</v>
          </cell>
        </row>
        <row r="7564">
          <cell r="I7564" t="str">
            <v>1419</v>
          </cell>
          <cell r="J7564" t="str">
            <v>Facility Hire</v>
          </cell>
        </row>
        <row r="7565">
          <cell r="I7565" t="str">
            <v>1422</v>
          </cell>
          <cell r="J7565" t="str">
            <v>Hospitality</v>
          </cell>
        </row>
        <row r="7566">
          <cell r="I7566" t="str">
            <v>1427</v>
          </cell>
          <cell r="J7566" t="str">
            <v>Catering/Refreshment</v>
          </cell>
        </row>
        <row r="7567">
          <cell r="I7567" t="str">
            <v>1202</v>
          </cell>
          <cell r="J7567" t="str">
            <v>Overseas Travel</v>
          </cell>
        </row>
        <row r="7568">
          <cell r="I7568" t="str">
            <v>1419</v>
          </cell>
          <cell r="J7568" t="str">
            <v>Facility Hire</v>
          </cell>
        </row>
        <row r="7569">
          <cell r="I7569" t="str">
            <v>1427</v>
          </cell>
          <cell r="J7569" t="str">
            <v>Catering/Refreshment</v>
          </cell>
        </row>
        <row r="7570">
          <cell r="I7570" t="str">
            <v>2003</v>
          </cell>
          <cell r="J7570" t="str">
            <v>New Office Equipment</v>
          </cell>
        </row>
        <row r="7571">
          <cell r="I7571" t="str">
            <v>2004</v>
          </cell>
          <cell r="J7571" t="str">
            <v>New Computers</v>
          </cell>
        </row>
        <row r="7572">
          <cell r="I7572" t="str">
            <v>1427</v>
          </cell>
          <cell r="J7572" t="str">
            <v>Catering/Refreshment</v>
          </cell>
        </row>
        <row r="7573">
          <cell r="I7573" t="str">
            <v>1333</v>
          </cell>
          <cell r="J7573" t="str">
            <v>Land Compensation</v>
          </cell>
        </row>
        <row r="7574">
          <cell r="I7574" t="str">
            <v>1419</v>
          </cell>
          <cell r="J7574" t="str">
            <v>Facility Hire</v>
          </cell>
        </row>
        <row r="7575">
          <cell r="I7575" t="str">
            <v>1422</v>
          </cell>
          <cell r="J7575" t="str">
            <v>Hospitality</v>
          </cell>
        </row>
        <row r="7576">
          <cell r="I7576" t="str">
            <v>1427</v>
          </cell>
          <cell r="J7576" t="str">
            <v>Catering/Refreshment</v>
          </cell>
        </row>
        <row r="7577">
          <cell r="I7577" t="str">
            <v>1301</v>
          </cell>
          <cell r="J7577" t="str">
            <v>Fuel</v>
          </cell>
        </row>
        <row r="7578">
          <cell r="I7578" t="str">
            <v>1329</v>
          </cell>
          <cell r="J7578" t="str">
            <v>Maintain/New Street Signs</v>
          </cell>
        </row>
        <row r="7579">
          <cell r="I7579" t="str">
            <v>1329</v>
          </cell>
          <cell r="J7579" t="str">
            <v>Maintain/New Street Signs</v>
          </cell>
        </row>
        <row r="7580">
          <cell r="I7580" t="str">
            <v>1416</v>
          </cell>
          <cell r="J7580" t="str">
            <v>Rations &amp; Diets</v>
          </cell>
        </row>
        <row r="7581">
          <cell r="I7581" t="str">
            <v>1101</v>
          </cell>
          <cell r="J7581" t="str">
            <v>Wages</v>
          </cell>
        </row>
        <row r="7582">
          <cell r="I7582" t="str">
            <v>1431</v>
          </cell>
          <cell r="J7582" t="str">
            <v>Bank Fees</v>
          </cell>
        </row>
        <row r="7583">
          <cell r="I7583" t="str">
            <v>1427</v>
          </cell>
          <cell r="J7583" t="str">
            <v>Catering/Refreshment</v>
          </cell>
        </row>
        <row r="7584">
          <cell r="I7584" t="str">
            <v>1327</v>
          </cell>
          <cell r="J7584" t="str">
            <v>Maintenance of Roads</v>
          </cell>
        </row>
        <row r="7585">
          <cell r="I7585" t="str">
            <v>1327</v>
          </cell>
          <cell r="J7585" t="str">
            <v>Maintenance of Roads</v>
          </cell>
        </row>
        <row r="7586">
          <cell r="I7586" t="str">
            <v>1413</v>
          </cell>
          <cell r="J7586" t="str">
            <v>Rental</v>
          </cell>
        </row>
        <row r="7587">
          <cell r="I7587" t="str">
            <v>1413</v>
          </cell>
          <cell r="J7587" t="str">
            <v>Rental</v>
          </cell>
        </row>
        <row r="7588">
          <cell r="I7588" t="str">
            <v>1205</v>
          </cell>
          <cell r="J7588" t="str">
            <v>Broadcasting</v>
          </cell>
        </row>
        <row r="7589">
          <cell r="I7589" t="str">
            <v>1206</v>
          </cell>
          <cell r="J7589" t="str">
            <v>Advertising &amp; Publicity</v>
          </cell>
        </row>
        <row r="7590">
          <cell r="I7590" t="str">
            <v>1001</v>
          </cell>
          <cell r="J7590" t="str">
            <v>Salaries</v>
          </cell>
        </row>
        <row r="7591">
          <cell r="I7591" t="str">
            <v>1001</v>
          </cell>
          <cell r="J7591" t="str">
            <v>Salaries</v>
          </cell>
        </row>
        <row r="7592">
          <cell r="I7592" t="str">
            <v>1005</v>
          </cell>
          <cell r="J7592" t="str">
            <v>Government Contribution  to Retirement Fund</v>
          </cell>
        </row>
        <row r="7593">
          <cell r="I7593" t="str">
            <v>1005</v>
          </cell>
          <cell r="J7593" t="str">
            <v>Government Contribution  to Retirement Fund</v>
          </cell>
        </row>
        <row r="7594">
          <cell r="I7594" t="str">
            <v>1199</v>
          </cell>
          <cell r="J7594" t="str">
            <v>Contract Labour</v>
          </cell>
        </row>
        <row r="7595">
          <cell r="I7595" t="str">
            <v>1199</v>
          </cell>
          <cell r="J7595" t="str">
            <v>Contract Labour</v>
          </cell>
        </row>
        <row r="7596">
          <cell r="I7596" t="str">
            <v>1199</v>
          </cell>
          <cell r="J7596" t="str">
            <v>Contract Labour</v>
          </cell>
        </row>
        <row r="7597">
          <cell r="I7597" t="str">
            <v>1419</v>
          </cell>
          <cell r="J7597" t="str">
            <v>Facility Hire</v>
          </cell>
        </row>
        <row r="7598">
          <cell r="I7598" t="str">
            <v>1427</v>
          </cell>
          <cell r="J7598" t="str">
            <v>Catering/Refreshment</v>
          </cell>
        </row>
        <row r="7599">
          <cell r="I7599" t="str">
            <v>1199</v>
          </cell>
          <cell r="J7599" t="str">
            <v>Contract Labour</v>
          </cell>
        </row>
        <row r="7600">
          <cell r="I7600" t="str">
            <v>1201</v>
          </cell>
          <cell r="J7600" t="str">
            <v>Domestic Travel</v>
          </cell>
        </row>
        <row r="7601">
          <cell r="I7601" t="str">
            <v>1199</v>
          </cell>
          <cell r="J7601" t="str">
            <v>Contract Labour</v>
          </cell>
        </row>
        <row r="7602">
          <cell r="I7602" t="str">
            <v>1199</v>
          </cell>
          <cell r="J7602" t="str">
            <v>Contract Labour</v>
          </cell>
        </row>
        <row r="7603">
          <cell r="I7603" t="str">
            <v>1199</v>
          </cell>
          <cell r="J7603" t="str">
            <v>Contract Labour</v>
          </cell>
        </row>
        <row r="7604">
          <cell r="I7604" t="str">
            <v>1199</v>
          </cell>
          <cell r="J7604" t="str">
            <v>Contract Labour</v>
          </cell>
        </row>
        <row r="7605">
          <cell r="I7605" t="str">
            <v>1205</v>
          </cell>
          <cell r="J7605" t="str">
            <v>Broadcasting</v>
          </cell>
        </row>
        <row r="7606">
          <cell r="I7606" t="str">
            <v>1206</v>
          </cell>
          <cell r="J7606" t="str">
            <v>Advertising &amp; Publicity</v>
          </cell>
        </row>
        <row r="7607">
          <cell r="I7607" t="str">
            <v>1301</v>
          </cell>
          <cell r="J7607" t="str">
            <v>Fuel</v>
          </cell>
        </row>
        <row r="7608">
          <cell r="I7608" t="str">
            <v>1314</v>
          </cell>
          <cell r="J7608" t="str">
            <v>Maintenance of Recreational Facilities</v>
          </cell>
        </row>
        <row r="7609">
          <cell r="I7609" t="str">
            <v>1314</v>
          </cell>
          <cell r="J7609" t="str">
            <v>Maintenance of Recreational Facilities</v>
          </cell>
        </row>
        <row r="7610">
          <cell r="I7610" t="str">
            <v>1314</v>
          </cell>
          <cell r="J7610" t="str">
            <v>Maintenance of Recreational Facilities</v>
          </cell>
        </row>
        <row r="7611">
          <cell r="I7611" t="str">
            <v>1314</v>
          </cell>
          <cell r="J7611" t="str">
            <v>Maintenance of Recreational Facilities</v>
          </cell>
        </row>
        <row r="7612">
          <cell r="I7612" t="str">
            <v>1363</v>
          </cell>
          <cell r="J7612" t="str">
            <v>Beautification/Landscaping Activities (Delete)</v>
          </cell>
        </row>
        <row r="7613">
          <cell r="I7613" t="str">
            <v>1363</v>
          </cell>
          <cell r="J7613" t="str">
            <v>Beautification/Landscaping Activities (Delete)</v>
          </cell>
        </row>
        <row r="7614">
          <cell r="I7614" t="str">
            <v>1363</v>
          </cell>
          <cell r="J7614" t="str">
            <v>Beautification/Landscaping Activities (Delete)</v>
          </cell>
        </row>
        <row r="7615">
          <cell r="I7615" t="str">
            <v>1363</v>
          </cell>
          <cell r="J7615" t="str">
            <v>Beautification/Landscaping Activities (Delete)</v>
          </cell>
        </row>
        <row r="7616">
          <cell r="I7616" t="str">
            <v>1417</v>
          </cell>
          <cell r="J7616" t="str">
            <v>Technical Supplies</v>
          </cell>
        </row>
        <row r="7617">
          <cell r="I7617" t="str">
            <v>2000</v>
          </cell>
          <cell r="J7617" t="str">
            <v>New Building</v>
          </cell>
        </row>
        <row r="7618">
          <cell r="I7618" t="str">
            <v>2011</v>
          </cell>
          <cell r="J7618" t="str">
            <v>Technical Equipment</v>
          </cell>
        </row>
        <row r="7619">
          <cell r="I7619" t="str">
            <v>1199</v>
          </cell>
          <cell r="J7619" t="str">
            <v>Contract Labour</v>
          </cell>
        </row>
        <row r="7620">
          <cell r="I7620" t="str">
            <v>2011</v>
          </cell>
          <cell r="J7620" t="str">
            <v>Technical Equipment</v>
          </cell>
        </row>
        <row r="7621">
          <cell r="I7621" t="str">
            <v>1001</v>
          </cell>
          <cell r="J7621" t="str">
            <v>Salaries</v>
          </cell>
        </row>
        <row r="7622">
          <cell r="I7622" t="str">
            <v>1002</v>
          </cell>
          <cell r="J7622" t="str">
            <v>Overtime</v>
          </cell>
        </row>
        <row r="7623">
          <cell r="I7623" t="str">
            <v>1005</v>
          </cell>
          <cell r="J7623" t="str">
            <v>Government Contribution  to Retirement Fund</v>
          </cell>
        </row>
        <row r="7624">
          <cell r="I7624" t="str">
            <v>1026</v>
          </cell>
          <cell r="J7624" t="str">
            <v>Acting Allowance</v>
          </cell>
        </row>
        <row r="7625">
          <cell r="I7625" t="str">
            <v>1199</v>
          </cell>
          <cell r="J7625" t="str">
            <v>Contract Labour</v>
          </cell>
        </row>
        <row r="7626">
          <cell r="I7626" t="str">
            <v>1201</v>
          </cell>
          <cell r="J7626" t="str">
            <v>Domestic Travel</v>
          </cell>
        </row>
        <row r="7627">
          <cell r="I7627" t="str">
            <v>1202</v>
          </cell>
          <cell r="J7627" t="str">
            <v>Overseas Travel</v>
          </cell>
        </row>
        <row r="7628">
          <cell r="I7628" t="str">
            <v>1203</v>
          </cell>
          <cell r="J7628" t="str">
            <v>Telecommunication Charge</v>
          </cell>
        </row>
        <row r="7629">
          <cell r="I7629" t="str">
            <v>1210</v>
          </cell>
          <cell r="J7629" t="str">
            <v>Email &amp; Internet</v>
          </cell>
        </row>
        <row r="7630">
          <cell r="I7630" t="str">
            <v>1301</v>
          </cell>
          <cell r="J7630" t="str">
            <v>Fuel</v>
          </cell>
        </row>
        <row r="7631">
          <cell r="I7631" t="str">
            <v>1402</v>
          </cell>
          <cell r="J7631" t="str">
            <v>Electricity</v>
          </cell>
        </row>
        <row r="7632">
          <cell r="I7632" t="str">
            <v>1406</v>
          </cell>
          <cell r="J7632" t="str">
            <v>Office Supplies</v>
          </cell>
        </row>
        <row r="7633">
          <cell r="I7633" t="str">
            <v>1407</v>
          </cell>
          <cell r="J7633" t="str">
            <v xml:space="preserve">Printing </v>
          </cell>
        </row>
        <row r="7634">
          <cell r="I7634" t="str">
            <v>1418</v>
          </cell>
          <cell r="J7634" t="str">
            <v xml:space="preserve">Training &amp; Conferences </v>
          </cell>
        </row>
        <row r="7635">
          <cell r="I7635" t="str">
            <v>1427</v>
          </cell>
          <cell r="J7635" t="str">
            <v>Catering/Refreshment</v>
          </cell>
        </row>
        <row r="7636">
          <cell r="I7636" t="str">
            <v>2003</v>
          </cell>
          <cell r="J7636" t="str">
            <v>New Office Equipment</v>
          </cell>
        </row>
        <row r="7637">
          <cell r="I7637" t="str">
            <v>2004</v>
          </cell>
          <cell r="J7637" t="str">
            <v>New Computers</v>
          </cell>
        </row>
        <row r="7638">
          <cell r="I7638" t="str">
            <v>1001</v>
          </cell>
          <cell r="J7638" t="str">
            <v>Salaries</v>
          </cell>
        </row>
        <row r="7639">
          <cell r="I7639" t="str">
            <v>1005</v>
          </cell>
          <cell r="J7639" t="str">
            <v>Government Contribution  to Retirement Fund</v>
          </cell>
        </row>
        <row r="7640">
          <cell r="I7640" t="str">
            <v>1028</v>
          </cell>
          <cell r="J7640" t="str">
            <v>Location Allowance</v>
          </cell>
        </row>
        <row r="7641">
          <cell r="I7641" t="str">
            <v>1202</v>
          </cell>
          <cell r="J7641" t="str">
            <v>Overseas Travel</v>
          </cell>
        </row>
        <row r="7642">
          <cell r="I7642" t="str">
            <v>1302</v>
          </cell>
          <cell r="J7642" t="str">
            <v>Freight</v>
          </cell>
        </row>
        <row r="7643">
          <cell r="I7643" t="str">
            <v>1302</v>
          </cell>
          <cell r="J7643" t="str">
            <v>Freight</v>
          </cell>
        </row>
        <row r="7644">
          <cell r="I7644" t="str">
            <v>1417</v>
          </cell>
          <cell r="J7644" t="str">
            <v>Technical Supplies</v>
          </cell>
        </row>
        <row r="7645">
          <cell r="I7645" t="str">
            <v>1480</v>
          </cell>
          <cell r="J7645" t="str">
            <v>Consultants &amp; Technical Assistants Professional Fees</v>
          </cell>
        </row>
        <row r="7646">
          <cell r="I7646" t="str">
            <v>1001</v>
          </cell>
          <cell r="J7646" t="str">
            <v>Salaries</v>
          </cell>
        </row>
        <row r="7647">
          <cell r="I7647" t="str">
            <v>1005</v>
          </cell>
          <cell r="J7647" t="str">
            <v>Government Contribution  to Retirement Fund</v>
          </cell>
        </row>
        <row r="7648">
          <cell r="I7648" t="str">
            <v>1309</v>
          </cell>
          <cell r="J7648" t="str">
            <v>Maintenance of Vehicles</v>
          </cell>
        </row>
        <row r="7649">
          <cell r="I7649" t="str">
            <v>1309</v>
          </cell>
          <cell r="J7649" t="str">
            <v>Maintenance of Vehicles</v>
          </cell>
        </row>
        <row r="7650">
          <cell r="I7650" t="str">
            <v>1310</v>
          </cell>
          <cell r="J7650" t="str">
            <v>Maintenance of Specialised Equipment</v>
          </cell>
        </row>
        <row r="7651">
          <cell r="I7651" t="str">
            <v>1310</v>
          </cell>
          <cell r="J7651" t="str">
            <v>Maintenance of Specialised Equipment</v>
          </cell>
        </row>
        <row r="7652">
          <cell r="I7652" t="str">
            <v>1310</v>
          </cell>
          <cell r="J7652" t="str">
            <v>Maintenance of Specialised Equipment</v>
          </cell>
        </row>
        <row r="7653">
          <cell r="I7653" t="str">
            <v>1402</v>
          </cell>
          <cell r="J7653" t="str">
            <v>Electricity</v>
          </cell>
        </row>
        <row r="7654">
          <cell r="I7654" t="str">
            <v>1404</v>
          </cell>
          <cell r="J7654" t="str">
            <v>LPG Supplies</v>
          </cell>
        </row>
        <row r="7655">
          <cell r="I7655" t="str">
            <v>1406</v>
          </cell>
          <cell r="J7655" t="str">
            <v>Office Supplies</v>
          </cell>
        </row>
        <row r="7656">
          <cell r="I7656" t="str">
            <v>1407</v>
          </cell>
          <cell r="J7656" t="str">
            <v xml:space="preserve">Printing </v>
          </cell>
        </row>
        <row r="7657">
          <cell r="I7657" t="str">
            <v>1469</v>
          </cell>
          <cell r="J7657" t="str">
            <v>Contract Service</v>
          </cell>
        </row>
        <row r="7658">
          <cell r="I7658" t="str">
            <v>1417</v>
          </cell>
          <cell r="J7658" t="str">
            <v>Technical Supplies</v>
          </cell>
        </row>
        <row r="7659">
          <cell r="I7659" t="str">
            <v>1435</v>
          </cell>
          <cell r="J7659" t="str">
            <v>Licences</v>
          </cell>
        </row>
        <row r="7660">
          <cell r="I7660" t="str">
            <v>1435</v>
          </cell>
          <cell r="J7660" t="str">
            <v>Licences</v>
          </cell>
        </row>
        <row r="7661">
          <cell r="I7661" t="str">
            <v>1435</v>
          </cell>
          <cell r="J7661" t="str">
            <v>Licences</v>
          </cell>
        </row>
        <row r="7662">
          <cell r="I7662" t="str">
            <v>1435</v>
          </cell>
          <cell r="J7662" t="str">
            <v>Licences</v>
          </cell>
        </row>
        <row r="7663">
          <cell r="I7663" t="str">
            <v>1435</v>
          </cell>
          <cell r="J7663" t="str">
            <v>Licences</v>
          </cell>
        </row>
        <row r="7664">
          <cell r="I7664" t="str">
            <v>1435</v>
          </cell>
          <cell r="J7664" t="str">
            <v>Licences</v>
          </cell>
        </row>
        <row r="7665">
          <cell r="I7665" t="str">
            <v>2002</v>
          </cell>
          <cell r="J7665" t="str">
            <v>New Machinery</v>
          </cell>
        </row>
        <row r="7666">
          <cell r="I7666" t="str">
            <v>2011</v>
          </cell>
          <cell r="J7666" t="str">
            <v>Technical Equipment</v>
          </cell>
        </row>
        <row r="7667">
          <cell r="I7667" t="str">
            <v>2011</v>
          </cell>
          <cell r="J7667" t="str">
            <v>Technical Equipment</v>
          </cell>
        </row>
        <row r="7668">
          <cell r="I7668" t="str">
            <v>2011</v>
          </cell>
          <cell r="J7668" t="str">
            <v>Technical Equipment</v>
          </cell>
        </row>
        <row r="7669">
          <cell r="I7669" t="str">
            <v>2011</v>
          </cell>
          <cell r="J7669" t="str">
            <v>Technical Equipment</v>
          </cell>
        </row>
        <row r="7670">
          <cell r="I7670" t="str">
            <v>1199</v>
          </cell>
          <cell r="J7670" t="str">
            <v>Contract Labour</v>
          </cell>
        </row>
        <row r="7671">
          <cell r="I7671" t="str">
            <v>1199</v>
          </cell>
          <cell r="J7671" t="str">
            <v>Contract Labour</v>
          </cell>
        </row>
        <row r="7672">
          <cell r="I7672" t="str">
            <v>1301</v>
          </cell>
          <cell r="J7672" t="str">
            <v>Fuel</v>
          </cell>
        </row>
        <row r="7673">
          <cell r="I7673" t="str">
            <v>1363</v>
          </cell>
          <cell r="J7673" t="str">
            <v>Beautification/Landscaping Activities (Delete)</v>
          </cell>
        </row>
        <row r="7674">
          <cell r="I7674" t="str">
            <v>1363</v>
          </cell>
          <cell r="J7674" t="str">
            <v>Beautification/Landscaping Activities (Delete)</v>
          </cell>
        </row>
        <row r="7675">
          <cell r="I7675" t="str">
            <v>1363</v>
          </cell>
          <cell r="J7675" t="str">
            <v>Beautification/Landscaping Activities (Delete)</v>
          </cell>
        </row>
        <row r="7676">
          <cell r="I7676" t="str">
            <v>1363</v>
          </cell>
          <cell r="J7676" t="str">
            <v>Beautification/Landscaping Activities (Delete)</v>
          </cell>
        </row>
        <row r="7677">
          <cell r="I7677" t="str">
            <v>1467</v>
          </cell>
          <cell r="J7677" t="str">
            <v>Construction Materials &amp; Supplies</v>
          </cell>
        </row>
        <row r="7678">
          <cell r="I7678" t="str">
            <v>2011</v>
          </cell>
          <cell r="J7678" t="str">
            <v>Technical Equipment</v>
          </cell>
        </row>
        <row r="7679">
          <cell r="I7679" t="str">
            <v>1001</v>
          </cell>
          <cell r="J7679" t="str">
            <v>Salaries</v>
          </cell>
        </row>
        <row r="7680">
          <cell r="I7680" t="str">
            <v>1005</v>
          </cell>
          <cell r="J7680" t="str">
            <v>Government Contribution  to Retirement Fund</v>
          </cell>
        </row>
        <row r="7681">
          <cell r="I7681" t="str">
            <v>1030</v>
          </cell>
          <cell r="J7681" t="str">
            <v>CEO/Minister Benefits</v>
          </cell>
        </row>
        <row r="7682">
          <cell r="I7682" t="str">
            <v>1201</v>
          </cell>
          <cell r="J7682" t="str">
            <v>Domestic Travel</v>
          </cell>
        </row>
        <row r="7683">
          <cell r="I7683" t="str">
            <v>1202</v>
          </cell>
          <cell r="J7683" t="str">
            <v>Overseas Travel</v>
          </cell>
        </row>
        <row r="7684">
          <cell r="I7684" t="str">
            <v>1203</v>
          </cell>
          <cell r="J7684" t="str">
            <v>Telecommunication Charge</v>
          </cell>
        </row>
        <row r="7685">
          <cell r="I7685" t="str">
            <v>1210</v>
          </cell>
          <cell r="J7685" t="str">
            <v>Email &amp; Internet</v>
          </cell>
        </row>
        <row r="7686">
          <cell r="I7686" t="str">
            <v>1301</v>
          </cell>
          <cell r="J7686" t="str">
            <v>Fuel</v>
          </cell>
        </row>
        <row r="7687">
          <cell r="I7687" t="str">
            <v>1309</v>
          </cell>
          <cell r="J7687" t="str">
            <v>Maintenance of Vehicles</v>
          </cell>
        </row>
        <row r="7688">
          <cell r="I7688" t="str">
            <v>1318</v>
          </cell>
          <cell r="J7688" t="str">
            <v>Maintenance of Buildings &amp; Compounds</v>
          </cell>
        </row>
        <row r="7689">
          <cell r="I7689" t="str">
            <v>1406</v>
          </cell>
          <cell r="J7689" t="str">
            <v>Office Supplies</v>
          </cell>
        </row>
        <row r="7690">
          <cell r="I7690" t="str">
            <v>1422</v>
          </cell>
          <cell r="J7690" t="str">
            <v>Hospitality</v>
          </cell>
        </row>
        <row r="7691">
          <cell r="I7691" t="str">
            <v>1001</v>
          </cell>
          <cell r="J7691" t="str">
            <v>Salaries</v>
          </cell>
        </row>
        <row r="7692">
          <cell r="I7692" t="str">
            <v>1005</v>
          </cell>
          <cell r="J7692" t="str">
            <v>Government Contribution  to Retirement Fund</v>
          </cell>
        </row>
        <row r="7693">
          <cell r="I7693" t="str">
            <v>1026</v>
          </cell>
          <cell r="J7693" t="str">
            <v>Acting Allowance</v>
          </cell>
        </row>
        <row r="7694">
          <cell r="I7694" t="str">
            <v>1030</v>
          </cell>
          <cell r="J7694" t="str">
            <v>CEO/Minister Benefits</v>
          </cell>
        </row>
        <row r="7695">
          <cell r="I7695" t="str">
            <v>1201</v>
          </cell>
          <cell r="J7695" t="str">
            <v>Domestic Travel</v>
          </cell>
        </row>
        <row r="7696">
          <cell r="I7696" t="str">
            <v>1202</v>
          </cell>
          <cell r="J7696" t="str">
            <v>Overseas Travel</v>
          </cell>
        </row>
        <row r="7697">
          <cell r="I7697" t="str">
            <v>1203</v>
          </cell>
          <cell r="J7697" t="str">
            <v>Telecommunication Charge</v>
          </cell>
        </row>
        <row r="7698">
          <cell r="I7698" t="str">
            <v>1301</v>
          </cell>
          <cell r="J7698" t="str">
            <v>Fuel</v>
          </cell>
        </row>
        <row r="7699">
          <cell r="I7699" t="str">
            <v>1309</v>
          </cell>
          <cell r="J7699" t="str">
            <v>Maintenance of Vehicles</v>
          </cell>
        </row>
        <row r="7700">
          <cell r="I7700" t="str">
            <v>1422</v>
          </cell>
          <cell r="J7700" t="str">
            <v>Hospitality</v>
          </cell>
        </row>
        <row r="7701">
          <cell r="I7701" t="str">
            <v>1101</v>
          </cell>
          <cell r="J7701" t="str">
            <v>Wages</v>
          </cell>
        </row>
        <row r="7702">
          <cell r="I7702" t="str">
            <v>1406</v>
          </cell>
          <cell r="J7702" t="str">
            <v>Office Supplies</v>
          </cell>
        </row>
        <row r="7703">
          <cell r="I7703" t="str">
            <v>1418</v>
          </cell>
          <cell r="J7703" t="str">
            <v xml:space="preserve">Training &amp; Conferences </v>
          </cell>
        </row>
        <row r="7704">
          <cell r="I7704" t="str">
            <v>1480</v>
          </cell>
          <cell r="J7704" t="str">
            <v>Consultants &amp; Technical Assistants Professional Fees</v>
          </cell>
        </row>
        <row r="7705">
          <cell r="I7705" t="str">
            <v>1001</v>
          </cell>
          <cell r="J7705" t="str">
            <v>Salaries</v>
          </cell>
        </row>
        <row r="7706">
          <cell r="I7706" t="str">
            <v>1002</v>
          </cell>
          <cell r="J7706" t="str">
            <v>Overtime</v>
          </cell>
        </row>
        <row r="7707">
          <cell r="I7707" t="str">
            <v>1005</v>
          </cell>
          <cell r="J7707" t="str">
            <v>Government Contribution  to Retirement Fund</v>
          </cell>
        </row>
        <row r="7708">
          <cell r="I7708" t="str">
            <v>1026</v>
          </cell>
          <cell r="J7708" t="str">
            <v>Acting Allowance</v>
          </cell>
        </row>
        <row r="7709">
          <cell r="I7709" t="str">
            <v>1201</v>
          </cell>
          <cell r="J7709" t="str">
            <v>Domestic Travel</v>
          </cell>
        </row>
        <row r="7710">
          <cell r="I7710" t="str">
            <v>1202</v>
          </cell>
          <cell r="J7710" t="str">
            <v>Overseas Travel</v>
          </cell>
        </row>
        <row r="7711">
          <cell r="I7711" t="str">
            <v>1203</v>
          </cell>
          <cell r="J7711" t="str">
            <v>Telecommunication Charge</v>
          </cell>
        </row>
        <row r="7712">
          <cell r="I7712" t="str">
            <v>1205</v>
          </cell>
          <cell r="J7712" t="str">
            <v>Broadcasting</v>
          </cell>
        </row>
        <row r="7713">
          <cell r="I7713" t="str">
            <v>1210</v>
          </cell>
          <cell r="J7713" t="str">
            <v>Email &amp; Internet</v>
          </cell>
        </row>
        <row r="7714">
          <cell r="I7714" t="str">
            <v>1301</v>
          </cell>
          <cell r="J7714" t="str">
            <v>Fuel</v>
          </cell>
        </row>
        <row r="7715">
          <cell r="I7715" t="str">
            <v>1304</v>
          </cell>
          <cell r="J7715" t="str">
            <v>Maintenance of Computer System</v>
          </cell>
        </row>
        <row r="7716">
          <cell r="I7716" t="str">
            <v>1308</v>
          </cell>
          <cell r="J7716" t="str">
            <v>Maintenance of Office Equipment</v>
          </cell>
        </row>
        <row r="7717">
          <cell r="I7717" t="str">
            <v>1309</v>
          </cell>
          <cell r="J7717" t="str">
            <v>Maintenance of Vehicles</v>
          </cell>
        </row>
        <row r="7718">
          <cell r="I7718" t="str">
            <v>1318</v>
          </cell>
          <cell r="J7718" t="str">
            <v>Maintenance of Buildings &amp; Compounds</v>
          </cell>
        </row>
        <row r="7719">
          <cell r="I7719" t="str">
            <v>1401</v>
          </cell>
          <cell r="J7719" t="str">
            <v>Books, Periodicals &amp; Publications</v>
          </cell>
        </row>
        <row r="7720">
          <cell r="I7720" t="str">
            <v>1402</v>
          </cell>
          <cell r="J7720" t="str">
            <v>Electricity</v>
          </cell>
        </row>
        <row r="7721">
          <cell r="I7721" t="str">
            <v>1405</v>
          </cell>
          <cell r="J7721" t="str">
            <v>Water</v>
          </cell>
        </row>
        <row r="7722">
          <cell r="I7722" t="str">
            <v>1406</v>
          </cell>
          <cell r="J7722" t="str">
            <v>Office Supplies</v>
          </cell>
        </row>
        <row r="7723">
          <cell r="I7723" t="str">
            <v>1407</v>
          </cell>
          <cell r="J7723" t="str">
            <v xml:space="preserve">Printing </v>
          </cell>
        </row>
        <row r="7724">
          <cell r="I7724" t="str">
            <v>1413</v>
          </cell>
          <cell r="J7724" t="str">
            <v>Rental</v>
          </cell>
        </row>
        <row r="7725">
          <cell r="I7725" t="str">
            <v>1417</v>
          </cell>
          <cell r="J7725" t="str">
            <v>Technical Supplies</v>
          </cell>
        </row>
        <row r="7726">
          <cell r="I7726" t="str">
            <v>1418</v>
          </cell>
          <cell r="J7726" t="str">
            <v xml:space="preserve">Training &amp; Conferences </v>
          </cell>
        </row>
        <row r="7727">
          <cell r="I7727" t="str">
            <v>1480</v>
          </cell>
          <cell r="J7727" t="str">
            <v>Consultants &amp; Technical Assistants Professional Fees</v>
          </cell>
        </row>
        <row r="7728">
          <cell r="I7728" t="str">
            <v>2003</v>
          </cell>
          <cell r="J7728" t="str">
            <v>New Office Equipment</v>
          </cell>
        </row>
        <row r="7729">
          <cell r="I7729" t="str">
            <v>2004</v>
          </cell>
          <cell r="J7729" t="str">
            <v>New Computers</v>
          </cell>
        </row>
        <row r="7730">
          <cell r="I7730" t="str">
            <v>2011</v>
          </cell>
          <cell r="J7730" t="str">
            <v>Technical Equipment</v>
          </cell>
        </row>
        <row r="7731">
          <cell r="I7731" t="str">
            <v>1001</v>
          </cell>
          <cell r="J7731" t="str">
            <v>Salaries</v>
          </cell>
        </row>
        <row r="7732">
          <cell r="I7732" t="str">
            <v>1005</v>
          </cell>
          <cell r="J7732" t="str">
            <v>Government Contribution  to Retirement Fund</v>
          </cell>
        </row>
        <row r="7733">
          <cell r="I7733" t="str">
            <v>1101</v>
          </cell>
          <cell r="J7733" t="str">
            <v>Wages</v>
          </cell>
        </row>
        <row r="7734">
          <cell r="I7734" t="str">
            <v>1001</v>
          </cell>
          <cell r="J7734" t="str">
            <v>Salaries</v>
          </cell>
        </row>
        <row r="7735">
          <cell r="I7735" t="str">
            <v>1005</v>
          </cell>
          <cell r="J7735" t="str">
            <v>Government Contribution  to Retirement Fund</v>
          </cell>
        </row>
        <row r="7736">
          <cell r="I7736" t="str">
            <v>1333</v>
          </cell>
          <cell r="J7736" t="str">
            <v>Land Compensation</v>
          </cell>
        </row>
        <row r="7737">
          <cell r="I7737" t="str">
            <v>1407</v>
          </cell>
          <cell r="J7737" t="str">
            <v xml:space="preserve">Printing </v>
          </cell>
        </row>
        <row r="7738">
          <cell r="I7738" t="str">
            <v>1411</v>
          </cell>
          <cell r="J7738" t="str">
            <v>Subscription</v>
          </cell>
        </row>
        <row r="7739">
          <cell r="I7739" t="str">
            <v>1202</v>
          </cell>
          <cell r="J7739" t="str">
            <v>Overseas Travel</v>
          </cell>
        </row>
        <row r="7740">
          <cell r="I7740" t="str">
            <v>1418</v>
          </cell>
          <cell r="J7740" t="str">
            <v xml:space="preserve">Training &amp; Conferences </v>
          </cell>
        </row>
        <row r="7741">
          <cell r="I7741" t="str">
            <v>1480</v>
          </cell>
          <cell r="J7741" t="str">
            <v>Consultants &amp; Technical Assistants Professional Fees</v>
          </cell>
        </row>
        <row r="7742">
          <cell r="I7742" t="str">
            <v>2000</v>
          </cell>
          <cell r="J7742" t="str">
            <v>New Building</v>
          </cell>
        </row>
        <row r="7743">
          <cell r="I7743" t="str">
            <v>1001</v>
          </cell>
          <cell r="J7743" t="str">
            <v>Salaries</v>
          </cell>
        </row>
        <row r="7744">
          <cell r="I7744" t="str">
            <v>1002</v>
          </cell>
          <cell r="J7744" t="str">
            <v>Overtime</v>
          </cell>
        </row>
        <row r="7745">
          <cell r="I7745" t="str">
            <v>1005</v>
          </cell>
          <cell r="J7745" t="str">
            <v>Government Contribution  to Retirement Fund</v>
          </cell>
        </row>
        <row r="7746">
          <cell r="I7746" t="str">
            <v>1026</v>
          </cell>
          <cell r="J7746" t="str">
            <v>Acting Allowance</v>
          </cell>
        </row>
        <row r="7747">
          <cell r="I7747" t="str">
            <v>1101</v>
          </cell>
          <cell r="J7747" t="str">
            <v>Wages</v>
          </cell>
        </row>
        <row r="7748">
          <cell r="I7748" t="str">
            <v>1101</v>
          </cell>
          <cell r="J7748" t="str">
            <v>Wages</v>
          </cell>
        </row>
        <row r="7749">
          <cell r="I7749" t="str">
            <v>1101</v>
          </cell>
          <cell r="J7749" t="str">
            <v>Wages</v>
          </cell>
        </row>
        <row r="7750">
          <cell r="I7750" t="str">
            <v>1201</v>
          </cell>
          <cell r="J7750" t="str">
            <v>Domestic Travel</v>
          </cell>
        </row>
        <row r="7751">
          <cell r="I7751" t="str">
            <v>1204</v>
          </cell>
          <cell r="J7751" t="str">
            <v>Postal Charges</v>
          </cell>
        </row>
        <row r="7752">
          <cell r="I7752" t="str">
            <v>1205</v>
          </cell>
          <cell r="J7752" t="str">
            <v>Broadcasting</v>
          </cell>
        </row>
        <row r="7753">
          <cell r="I7753" t="str">
            <v>1301</v>
          </cell>
          <cell r="J7753" t="str">
            <v>Fuel</v>
          </cell>
        </row>
        <row r="7754">
          <cell r="I7754" t="str">
            <v>1308</v>
          </cell>
          <cell r="J7754" t="str">
            <v>Maintenance of Office Equipment</v>
          </cell>
        </row>
        <row r="7755">
          <cell r="I7755" t="str">
            <v>1406</v>
          </cell>
          <cell r="J7755" t="str">
            <v>Office Supplies</v>
          </cell>
        </row>
        <row r="7756">
          <cell r="I7756" t="str">
            <v>1407</v>
          </cell>
          <cell r="J7756" t="str">
            <v xml:space="preserve">Printing </v>
          </cell>
        </row>
        <row r="7757">
          <cell r="I7757" t="str">
            <v>1408</v>
          </cell>
          <cell r="J7757" t="str">
            <v>Uniforms</v>
          </cell>
        </row>
        <row r="7758">
          <cell r="I7758" t="str">
            <v>1417</v>
          </cell>
          <cell r="J7758" t="str">
            <v>Technical Supplies</v>
          </cell>
        </row>
        <row r="7759">
          <cell r="I7759" t="str">
            <v>1450</v>
          </cell>
          <cell r="J7759" t="str">
            <v>Computer Supplies</v>
          </cell>
        </row>
        <row r="7760">
          <cell r="I7760" t="str">
            <v>1476</v>
          </cell>
          <cell r="J7760" t="str">
            <v>Specialised Printing</v>
          </cell>
        </row>
        <row r="7761">
          <cell r="I7761" t="str">
            <v>2003</v>
          </cell>
          <cell r="J7761" t="str">
            <v>New Office Equipment</v>
          </cell>
        </row>
        <row r="7762">
          <cell r="I7762" t="str">
            <v>2004</v>
          </cell>
          <cell r="J7762" t="str">
            <v>New Computers</v>
          </cell>
        </row>
        <row r="7763">
          <cell r="I7763" t="str">
            <v>2005</v>
          </cell>
          <cell r="J7763" t="str">
            <v>New Vehicles</v>
          </cell>
        </row>
        <row r="7764">
          <cell r="I7764" t="str">
            <v>1001</v>
          </cell>
          <cell r="J7764" t="str">
            <v>Salaries</v>
          </cell>
        </row>
        <row r="7765">
          <cell r="I7765" t="str">
            <v>1002</v>
          </cell>
          <cell r="J7765" t="str">
            <v>Overtime</v>
          </cell>
        </row>
        <row r="7766">
          <cell r="I7766" t="str">
            <v>1005</v>
          </cell>
          <cell r="J7766" t="str">
            <v>Government Contribution  to Retirement Fund</v>
          </cell>
        </row>
        <row r="7767">
          <cell r="I7767" t="str">
            <v>1026</v>
          </cell>
          <cell r="J7767" t="str">
            <v>Acting Allowance</v>
          </cell>
        </row>
        <row r="7768">
          <cell r="I7768" t="str">
            <v>1201</v>
          </cell>
          <cell r="J7768" t="str">
            <v>Domestic Travel</v>
          </cell>
        </row>
        <row r="7769">
          <cell r="I7769" t="str">
            <v>1301</v>
          </cell>
          <cell r="J7769" t="str">
            <v>Fuel</v>
          </cell>
        </row>
        <row r="7770">
          <cell r="I7770" t="str">
            <v>1308</v>
          </cell>
          <cell r="J7770" t="str">
            <v>Maintenance of Office Equipment</v>
          </cell>
        </row>
        <row r="7771">
          <cell r="I7771" t="str">
            <v>1406</v>
          </cell>
          <cell r="J7771" t="str">
            <v>Office Supplies</v>
          </cell>
        </row>
        <row r="7772">
          <cell r="I7772" t="str">
            <v>1407</v>
          </cell>
          <cell r="J7772" t="str">
            <v xml:space="preserve">Printing </v>
          </cell>
        </row>
        <row r="7773">
          <cell r="I7773" t="str">
            <v>1417</v>
          </cell>
          <cell r="J7773" t="str">
            <v>Technical Supplies</v>
          </cell>
        </row>
        <row r="7774">
          <cell r="I7774" t="str">
            <v>1001</v>
          </cell>
          <cell r="J7774" t="str">
            <v>Salaries</v>
          </cell>
        </row>
        <row r="7775">
          <cell r="I7775" t="str">
            <v>1001</v>
          </cell>
          <cell r="J7775" t="str">
            <v>Salaries</v>
          </cell>
        </row>
        <row r="7776">
          <cell r="I7776" t="str">
            <v>1001</v>
          </cell>
          <cell r="J7776" t="str">
            <v>Salaries</v>
          </cell>
        </row>
        <row r="7777">
          <cell r="I7777" t="str">
            <v>1002</v>
          </cell>
          <cell r="J7777" t="str">
            <v>Overtime</v>
          </cell>
        </row>
        <row r="7778">
          <cell r="I7778" t="str">
            <v>1002</v>
          </cell>
          <cell r="J7778" t="str">
            <v>Overtime</v>
          </cell>
        </row>
        <row r="7779">
          <cell r="I7779" t="str">
            <v>1002</v>
          </cell>
          <cell r="J7779" t="str">
            <v>Overtime</v>
          </cell>
        </row>
        <row r="7780">
          <cell r="I7780" t="str">
            <v>1005</v>
          </cell>
          <cell r="J7780" t="str">
            <v>Government Contribution  to Retirement Fund</v>
          </cell>
        </row>
        <row r="7781">
          <cell r="I7781" t="str">
            <v>1005</v>
          </cell>
          <cell r="J7781" t="str">
            <v>Government Contribution  to Retirement Fund</v>
          </cell>
        </row>
        <row r="7782">
          <cell r="I7782" t="str">
            <v>1005</v>
          </cell>
          <cell r="J7782" t="str">
            <v>Government Contribution  to Retirement Fund</v>
          </cell>
        </row>
        <row r="7783">
          <cell r="I7783" t="str">
            <v>1026</v>
          </cell>
          <cell r="J7783" t="str">
            <v>Acting Allowance</v>
          </cell>
        </row>
        <row r="7784">
          <cell r="I7784" t="str">
            <v>1101</v>
          </cell>
          <cell r="J7784" t="str">
            <v>Wages</v>
          </cell>
        </row>
        <row r="7785">
          <cell r="I7785" t="str">
            <v>1101</v>
          </cell>
          <cell r="J7785" t="str">
            <v>Wages</v>
          </cell>
        </row>
        <row r="7786">
          <cell r="I7786" t="str">
            <v>1201</v>
          </cell>
          <cell r="J7786" t="str">
            <v>Domestic Travel</v>
          </cell>
        </row>
        <row r="7787">
          <cell r="I7787" t="str">
            <v>1201</v>
          </cell>
          <cell r="J7787" t="str">
            <v>Domestic Travel</v>
          </cell>
        </row>
        <row r="7788">
          <cell r="I7788" t="str">
            <v>1201</v>
          </cell>
          <cell r="J7788" t="str">
            <v>Domestic Travel</v>
          </cell>
        </row>
        <row r="7789">
          <cell r="I7789" t="str">
            <v>1203</v>
          </cell>
          <cell r="J7789" t="str">
            <v>Telecommunication Charge</v>
          </cell>
        </row>
        <row r="7790">
          <cell r="I7790" t="str">
            <v>1203</v>
          </cell>
          <cell r="J7790" t="str">
            <v>Telecommunication Charge</v>
          </cell>
        </row>
        <row r="7791">
          <cell r="I7791" t="str">
            <v>1301</v>
          </cell>
          <cell r="J7791" t="str">
            <v>Fuel</v>
          </cell>
        </row>
        <row r="7792">
          <cell r="I7792" t="str">
            <v>1301</v>
          </cell>
          <cell r="J7792" t="str">
            <v>Fuel</v>
          </cell>
        </row>
        <row r="7793">
          <cell r="I7793" t="str">
            <v>1301</v>
          </cell>
          <cell r="J7793" t="str">
            <v>Fuel</v>
          </cell>
        </row>
        <row r="7794">
          <cell r="I7794" t="str">
            <v>1308</v>
          </cell>
          <cell r="J7794" t="str">
            <v>Maintenance of Office Equipment</v>
          </cell>
        </row>
        <row r="7795">
          <cell r="I7795" t="str">
            <v>1308</v>
          </cell>
          <cell r="J7795" t="str">
            <v>Maintenance of Office Equipment</v>
          </cell>
        </row>
        <row r="7796">
          <cell r="I7796" t="str">
            <v>1308</v>
          </cell>
          <cell r="J7796" t="str">
            <v>Maintenance of Office Equipment</v>
          </cell>
        </row>
        <row r="7797">
          <cell r="I7797" t="str">
            <v>1309</v>
          </cell>
          <cell r="J7797" t="str">
            <v>Maintenance of Vehicles</v>
          </cell>
        </row>
        <row r="7798">
          <cell r="I7798" t="str">
            <v>1309</v>
          </cell>
          <cell r="J7798" t="str">
            <v>Maintenance of Vehicles</v>
          </cell>
        </row>
        <row r="7799">
          <cell r="I7799" t="str">
            <v>1309</v>
          </cell>
          <cell r="J7799" t="str">
            <v>Maintenance of Vehicles</v>
          </cell>
        </row>
        <row r="7800">
          <cell r="I7800" t="str">
            <v>1310</v>
          </cell>
          <cell r="J7800" t="str">
            <v>Maintenance of Specialised Equipment</v>
          </cell>
        </row>
        <row r="7801">
          <cell r="I7801" t="str">
            <v>1318</v>
          </cell>
          <cell r="J7801" t="str">
            <v>Maintenance of Buildings &amp; Compounds</v>
          </cell>
        </row>
        <row r="7802">
          <cell r="I7802" t="str">
            <v>1318</v>
          </cell>
          <cell r="J7802" t="str">
            <v>Maintenance of Buildings &amp; Compounds</v>
          </cell>
        </row>
        <row r="7803">
          <cell r="I7803" t="str">
            <v>1318</v>
          </cell>
          <cell r="J7803" t="str">
            <v>Maintenance of Buildings &amp; Compounds</v>
          </cell>
        </row>
        <row r="7804">
          <cell r="I7804" t="str">
            <v>1402</v>
          </cell>
          <cell r="J7804" t="str">
            <v>Electricity</v>
          </cell>
        </row>
        <row r="7805">
          <cell r="I7805" t="str">
            <v>1402</v>
          </cell>
          <cell r="J7805" t="str">
            <v>Electricity</v>
          </cell>
        </row>
        <row r="7806">
          <cell r="I7806" t="str">
            <v>1405</v>
          </cell>
          <cell r="J7806" t="str">
            <v>Water</v>
          </cell>
        </row>
        <row r="7807">
          <cell r="I7807" t="str">
            <v>1405</v>
          </cell>
          <cell r="J7807" t="str">
            <v>Water</v>
          </cell>
        </row>
        <row r="7808">
          <cell r="I7808" t="str">
            <v>1406</v>
          </cell>
          <cell r="J7808" t="str">
            <v>Office Supplies</v>
          </cell>
        </row>
        <row r="7809">
          <cell r="I7809" t="str">
            <v>1406</v>
          </cell>
          <cell r="J7809" t="str">
            <v>Office Supplies</v>
          </cell>
        </row>
        <row r="7810">
          <cell r="I7810" t="str">
            <v>1406</v>
          </cell>
          <cell r="J7810" t="str">
            <v>Office Supplies</v>
          </cell>
        </row>
        <row r="7811">
          <cell r="I7811" t="str">
            <v>1407</v>
          </cell>
          <cell r="J7811" t="str">
            <v xml:space="preserve">Printing </v>
          </cell>
        </row>
        <row r="7812">
          <cell r="I7812" t="str">
            <v>1408</v>
          </cell>
          <cell r="J7812" t="str">
            <v>Uniforms</v>
          </cell>
        </row>
        <row r="7813">
          <cell r="I7813" t="str">
            <v>1417</v>
          </cell>
          <cell r="J7813" t="str">
            <v>Technical Supplies</v>
          </cell>
        </row>
        <row r="7814">
          <cell r="I7814" t="str">
            <v>1417</v>
          </cell>
          <cell r="J7814" t="str">
            <v>Technical Supplies</v>
          </cell>
        </row>
        <row r="7815">
          <cell r="I7815" t="str">
            <v>1417</v>
          </cell>
          <cell r="J7815" t="str">
            <v>Technical Supplies</v>
          </cell>
        </row>
        <row r="7816">
          <cell r="I7816" t="str">
            <v>1418</v>
          </cell>
          <cell r="J7816" t="str">
            <v xml:space="preserve">Training &amp; Conferences </v>
          </cell>
        </row>
        <row r="7817">
          <cell r="I7817" t="str">
            <v>1001</v>
          </cell>
          <cell r="J7817" t="str">
            <v>Salaries</v>
          </cell>
        </row>
        <row r="7818">
          <cell r="I7818" t="str">
            <v>1002</v>
          </cell>
          <cell r="J7818" t="str">
            <v>Overtime</v>
          </cell>
        </row>
        <row r="7819">
          <cell r="I7819" t="str">
            <v>1005</v>
          </cell>
          <cell r="J7819" t="str">
            <v>Government Contribution  to Retirement Fund</v>
          </cell>
        </row>
        <row r="7820">
          <cell r="I7820" t="str">
            <v>1101</v>
          </cell>
          <cell r="J7820" t="str">
            <v>Wages</v>
          </cell>
        </row>
        <row r="7821">
          <cell r="I7821" t="str">
            <v>1101</v>
          </cell>
          <cell r="J7821" t="str">
            <v>Wages</v>
          </cell>
        </row>
        <row r="7822">
          <cell r="I7822" t="str">
            <v>1101</v>
          </cell>
          <cell r="J7822" t="str">
            <v>Wages</v>
          </cell>
        </row>
        <row r="7823">
          <cell r="I7823" t="str">
            <v>1201</v>
          </cell>
          <cell r="J7823" t="str">
            <v>Domestic Travel</v>
          </cell>
        </row>
        <row r="7824">
          <cell r="I7824" t="str">
            <v>1202</v>
          </cell>
          <cell r="J7824" t="str">
            <v>Overseas Travel</v>
          </cell>
        </row>
        <row r="7825">
          <cell r="I7825" t="str">
            <v>1450</v>
          </cell>
          <cell r="J7825" t="str">
            <v>Computer Supplies</v>
          </cell>
        </row>
        <row r="7826">
          <cell r="I7826" t="str">
            <v>1471</v>
          </cell>
          <cell r="J7826" t="str">
            <v>Meeting Fees</v>
          </cell>
        </row>
        <row r="7827">
          <cell r="I7827" t="str">
            <v>1480</v>
          </cell>
          <cell r="J7827" t="str">
            <v>Consultants &amp; Technical Assistants Professional Fees</v>
          </cell>
        </row>
        <row r="7828">
          <cell r="I7828" t="str">
            <v>2004</v>
          </cell>
          <cell r="J7828" t="str">
            <v>New Computers</v>
          </cell>
        </row>
        <row r="7829">
          <cell r="I7829" t="str">
            <v>2005</v>
          </cell>
          <cell r="J7829" t="str">
            <v>New Vehicles</v>
          </cell>
        </row>
        <row r="7830">
          <cell r="I7830" t="str">
            <v>2011</v>
          </cell>
          <cell r="J7830" t="str">
            <v>Technical Equipment</v>
          </cell>
        </row>
        <row r="7831">
          <cell r="I7831" t="str">
            <v>1001</v>
          </cell>
          <cell r="J7831" t="str">
            <v>Salaries</v>
          </cell>
        </row>
        <row r="7832">
          <cell r="I7832" t="str">
            <v>1005</v>
          </cell>
          <cell r="J7832" t="str">
            <v>Government Contribution  to Retirement Fund</v>
          </cell>
        </row>
        <row r="7833">
          <cell r="I7833" t="str">
            <v>1026</v>
          </cell>
          <cell r="J7833" t="str">
            <v>Acting Allowance</v>
          </cell>
        </row>
        <row r="7834">
          <cell r="I7834" t="str">
            <v>1201</v>
          </cell>
          <cell r="J7834" t="str">
            <v>Domestic Travel</v>
          </cell>
        </row>
        <row r="7835">
          <cell r="I7835" t="str">
            <v>1301</v>
          </cell>
          <cell r="J7835" t="str">
            <v>Fuel</v>
          </cell>
        </row>
        <row r="7836">
          <cell r="I7836" t="str">
            <v>1302</v>
          </cell>
          <cell r="J7836" t="str">
            <v>Freight</v>
          </cell>
        </row>
        <row r="7837">
          <cell r="I7837" t="str">
            <v>1308</v>
          </cell>
          <cell r="J7837" t="str">
            <v>Maintenance of Office Equipment</v>
          </cell>
        </row>
        <row r="7838">
          <cell r="I7838" t="str">
            <v>1309</v>
          </cell>
          <cell r="J7838" t="str">
            <v>Maintenance of Vehicles</v>
          </cell>
        </row>
        <row r="7839">
          <cell r="I7839" t="str">
            <v>1310</v>
          </cell>
          <cell r="J7839" t="str">
            <v>Maintenance of Specialised Equipment</v>
          </cell>
        </row>
        <row r="7840">
          <cell r="I7840" t="str">
            <v>1328</v>
          </cell>
          <cell r="J7840" t="str">
            <v>Upgrade Land Registration Records, Map &amp; Street Signs (Delete)</v>
          </cell>
        </row>
        <row r="7841">
          <cell r="I7841" t="str">
            <v>1407</v>
          </cell>
          <cell r="J7841" t="str">
            <v xml:space="preserve">Printing </v>
          </cell>
        </row>
        <row r="7842">
          <cell r="I7842" t="str">
            <v>1408</v>
          </cell>
          <cell r="J7842" t="str">
            <v>Uniforms</v>
          </cell>
        </row>
        <row r="7843">
          <cell r="I7843" t="str">
            <v>1524</v>
          </cell>
          <cell r="J7843" t="str">
            <v>Electoral Boundaries Commission (Delete)</v>
          </cell>
        </row>
        <row r="7844">
          <cell r="I7844" t="str">
            <v>2003</v>
          </cell>
          <cell r="J7844" t="str">
            <v>New Office Equipment</v>
          </cell>
        </row>
        <row r="7845">
          <cell r="I7845" t="str">
            <v>2004</v>
          </cell>
          <cell r="J7845" t="str">
            <v>New Computers</v>
          </cell>
        </row>
        <row r="7846">
          <cell r="I7846" t="str">
            <v>1001</v>
          </cell>
          <cell r="J7846" t="str">
            <v>Salaries</v>
          </cell>
        </row>
        <row r="7847">
          <cell r="I7847" t="str">
            <v>1005</v>
          </cell>
          <cell r="J7847" t="str">
            <v>Government Contribution  to Retirement Fund</v>
          </cell>
        </row>
        <row r="7848">
          <cell r="I7848" t="str">
            <v>1026</v>
          </cell>
          <cell r="J7848" t="str">
            <v>Acting Allowance</v>
          </cell>
        </row>
        <row r="7849">
          <cell r="I7849" t="str">
            <v>1201</v>
          </cell>
          <cell r="J7849" t="str">
            <v>Domestic Travel</v>
          </cell>
        </row>
        <row r="7850">
          <cell r="I7850" t="str">
            <v>1301</v>
          </cell>
          <cell r="J7850" t="str">
            <v>Fuel</v>
          </cell>
        </row>
        <row r="7851">
          <cell r="I7851" t="str">
            <v>1301</v>
          </cell>
          <cell r="J7851" t="str">
            <v>Fuel</v>
          </cell>
        </row>
        <row r="7852">
          <cell r="I7852" t="str">
            <v>1308</v>
          </cell>
          <cell r="J7852" t="str">
            <v>Maintenance of Office Equipment</v>
          </cell>
        </row>
        <row r="7853">
          <cell r="I7853" t="str">
            <v>1309</v>
          </cell>
          <cell r="J7853" t="str">
            <v>Maintenance of Vehicles</v>
          </cell>
        </row>
        <row r="7854">
          <cell r="I7854" t="str">
            <v>1310</v>
          </cell>
          <cell r="J7854" t="str">
            <v>Maintenance of Specialised Equipment</v>
          </cell>
        </row>
        <row r="7855">
          <cell r="I7855" t="str">
            <v>1318</v>
          </cell>
          <cell r="J7855" t="str">
            <v>Maintenance of Buildings &amp; Compounds</v>
          </cell>
        </row>
        <row r="7856">
          <cell r="I7856" t="str">
            <v>1407</v>
          </cell>
          <cell r="J7856" t="str">
            <v xml:space="preserve">Printing </v>
          </cell>
        </row>
        <row r="7857">
          <cell r="I7857" t="str">
            <v>1001</v>
          </cell>
          <cell r="J7857" t="str">
            <v>Salaries</v>
          </cell>
        </row>
        <row r="7858">
          <cell r="I7858" t="str">
            <v>1002</v>
          </cell>
          <cell r="J7858" t="str">
            <v>Overtime</v>
          </cell>
        </row>
        <row r="7859">
          <cell r="I7859" t="str">
            <v>1005</v>
          </cell>
          <cell r="J7859" t="str">
            <v>Government Contribution  to Retirement Fund</v>
          </cell>
        </row>
        <row r="7860">
          <cell r="I7860" t="str">
            <v>1026</v>
          </cell>
          <cell r="J7860" t="str">
            <v>Acting Allowance</v>
          </cell>
        </row>
        <row r="7861">
          <cell r="I7861" t="str">
            <v>1101</v>
          </cell>
          <cell r="J7861" t="str">
            <v>Wages</v>
          </cell>
        </row>
        <row r="7862">
          <cell r="I7862" t="str">
            <v>1201</v>
          </cell>
          <cell r="J7862" t="str">
            <v>Domestic Travel</v>
          </cell>
        </row>
        <row r="7863">
          <cell r="I7863" t="str">
            <v>1202</v>
          </cell>
          <cell r="J7863" t="str">
            <v>Overseas Travel</v>
          </cell>
        </row>
        <row r="7864">
          <cell r="I7864" t="str">
            <v>1203</v>
          </cell>
          <cell r="J7864" t="str">
            <v>Telecommunication Charge</v>
          </cell>
        </row>
        <row r="7865">
          <cell r="I7865" t="str">
            <v>1204</v>
          </cell>
          <cell r="J7865" t="str">
            <v>Postal Charges</v>
          </cell>
        </row>
        <row r="7866">
          <cell r="I7866" t="str">
            <v>1205</v>
          </cell>
          <cell r="J7866" t="str">
            <v>Broadcasting</v>
          </cell>
        </row>
        <row r="7867">
          <cell r="I7867" t="str">
            <v>1210</v>
          </cell>
          <cell r="J7867" t="str">
            <v>Email &amp; Internet</v>
          </cell>
        </row>
        <row r="7868">
          <cell r="I7868" t="str">
            <v>1301</v>
          </cell>
          <cell r="J7868" t="str">
            <v>Fuel</v>
          </cell>
        </row>
        <row r="7869">
          <cell r="I7869" t="str">
            <v>1304</v>
          </cell>
          <cell r="J7869" t="str">
            <v>Maintenance of Computer System</v>
          </cell>
        </row>
        <row r="7870">
          <cell r="I7870" t="str">
            <v>1308</v>
          </cell>
          <cell r="J7870" t="str">
            <v>Maintenance of Office Equipment</v>
          </cell>
        </row>
        <row r="7871">
          <cell r="I7871" t="str">
            <v>1309</v>
          </cell>
          <cell r="J7871" t="str">
            <v>Maintenance of Vehicles</v>
          </cell>
        </row>
        <row r="7872">
          <cell r="I7872" t="str">
            <v>1310</v>
          </cell>
          <cell r="J7872" t="str">
            <v>Maintenance of Specialised Equipment</v>
          </cell>
        </row>
        <row r="7873">
          <cell r="I7873" t="str">
            <v>1318</v>
          </cell>
          <cell r="J7873" t="str">
            <v>Maintenance of Buildings &amp; Compounds</v>
          </cell>
        </row>
        <row r="7874">
          <cell r="I7874" t="str">
            <v>1402</v>
          </cell>
          <cell r="J7874" t="str">
            <v>Electricity</v>
          </cell>
        </row>
        <row r="7875">
          <cell r="I7875" t="str">
            <v>1405</v>
          </cell>
          <cell r="J7875" t="str">
            <v>Water</v>
          </cell>
        </row>
        <row r="7876">
          <cell r="I7876" t="str">
            <v>1406</v>
          </cell>
          <cell r="J7876" t="str">
            <v>Office Supplies</v>
          </cell>
        </row>
        <row r="7877">
          <cell r="I7877" t="str">
            <v>1407</v>
          </cell>
          <cell r="J7877" t="str">
            <v xml:space="preserve">Printing </v>
          </cell>
        </row>
        <row r="7878">
          <cell r="I7878" t="str">
            <v>1408</v>
          </cell>
          <cell r="J7878" t="str">
            <v>Uniforms</v>
          </cell>
        </row>
        <row r="7879">
          <cell r="I7879" t="str">
            <v>1413</v>
          </cell>
          <cell r="J7879" t="str">
            <v>Rental</v>
          </cell>
        </row>
        <row r="7880">
          <cell r="I7880" t="str">
            <v>1417</v>
          </cell>
          <cell r="J7880" t="str">
            <v>Technical Supplies</v>
          </cell>
        </row>
        <row r="7881">
          <cell r="I7881" t="str">
            <v>1418</v>
          </cell>
          <cell r="J7881" t="str">
            <v xml:space="preserve">Training &amp; Conferences </v>
          </cell>
        </row>
        <row r="7882">
          <cell r="I7882" t="str">
            <v>1476</v>
          </cell>
          <cell r="J7882" t="str">
            <v>Specialised Printing</v>
          </cell>
        </row>
        <row r="7883">
          <cell r="I7883" t="str">
            <v>1480</v>
          </cell>
          <cell r="J7883" t="str">
            <v>Consultants &amp; Technical Assistants Professional Fees</v>
          </cell>
        </row>
        <row r="7884">
          <cell r="I7884" t="str">
            <v>2004</v>
          </cell>
          <cell r="J7884" t="str">
            <v>New Computers</v>
          </cell>
        </row>
        <row r="7885">
          <cell r="I7885" t="str">
            <v>2003</v>
          </cell>
          <cell r="J7885" t="str">
            <v>New Office Equipment</v>
          </cell>
        </row>
        <row r="7886">
          <cell r="I7886" t="str">
            <v>2011</v>
          </cell>
          <cell r="J7886" t="str">
            <v>Technical Equipment</v>
          </cell>
        </row>
        <row r="7887">
          <cell r="I7887" t="str">
            <v>1001</v>
          </cell>
          <cell r="J7887" t="str">
            <v>Salaries</v>
          </cell>
        </row>
        <row r="7888">
          <cell r="I7888" t="str">
            <v>1005</v>
          </cell>
          <cell r="J7888" t="str">
            <v>Government Contribution  to Retirement Fund</v>
          </cell>
        </row>
        <row r="7889">
          <cell r="I7889" t="str">
            <v>1001</v>
          </cell>
          <cell r="J7889" t="str">
            <v>Salaries</v>
          </cell>
        </row>
        <row r="7890">
          <cell r="I7890" t="str">
            <v>1005</v>
          </cell>
          <cell r="J7890" t="str">
            <v>Government Contribution  to Retirement Fund</v>
          </cell>
        </row>
        <row r="7891">
          <cell r="I7891" t="str">
            <v>1418</v>
          </cell>
          <cell r="J7891" t="str">
            <v xml:space="preserve">Training &amp; Conferences </v>
          </cell>
        </row>
        <row r="7892">
          <cell r="I7892" t="str">
            <v>1480</v>
          </cell>
          <cell r="J7892" t="str">
            <v>Consultants &amp; Technical Assistants Professional Fees</v>
          </cell>
        </row>
        <row r="7893">
          <cell r="I7893" t="str">
            <v>2011</v>
          </cell>
          <cell r="J7893" t="str">
            <v>Technical Equipment</v>
          </cell>
        </row>
        <row r="7894">
          <cell r="I7894" t="str">
            <v>1001</v>
          </cell>
          <cell r="J7894" t="str">
            <v>Salaries</v>
          </cell>
        </row>
        <row r="7895">
          <cell r="I7895" t="str">
            <v>1005</v>
          </cell>
          <cell r="J7895" t="str">
            <v>Government Contribution  to Retirement Fund</v>
          </cell>
        </row>
        <row r="7896">
          <cell r="I7896" t="str">
            <v>1480</v>
          </cell>
          <cell r="J7896" t="str">
            <v>Consultants &amp; Technical Assistants Professional Fees</v>
          </cell>
        </row>
        <row r="7897">
          <cell r="I7897" t="str">
            <v>1001</v>
          </cell>
          <cell r="J7897" t="str">
            <v>Salaries</v>
          </cell>
        </row>
        <row r="7898">
          <cell r="I7898" t="str">
            <v>1005</v>
          </cell>
          <cell r="J7898" t="str">
            <v>Government Contribution  to Retirement Fund</v>
          </cell>
        </row>
        <row r="7899">
          <cell r="I7899" t="str">
            <v>1001</v>
          </cell>
          <cell r="J7899" t="str">
            <v>Salaries</v>
          </cell>
        </row>
        <row r="7900">
          <cell r="I7900" t="str">
            <v>1002</v>
          </cell>
          <cell r="J7900" t="str">
            <v>Overtime</v>
          </cell>
        </row>
        <row r="7901">
          <cell r="I7901" t="str">
            <v>1005</v>
          </cell>
          <cell r="J7901" t="str">
            <v>Government Contribution  to Retirement Fund</v>
          </cell>
        </row>
        <row r="7902">
          <cell r="I7902" t="str">
            <v>1026</v>
          </cell>
          <cell r="J7902" t="str">
            <v>Acting Allowance</v>
          </cell>
        </row>
        <row r="7903">
          <cell r="I7903" t="str">
            <v>1201</v>
          </cell>
          <cell r="J7903" t="str">
            <v>Domestic Travel</v>
          </cell>
        </row>
        <row r="7904">
          <cell r="I7904" t="str">
            <v>1301</v>
          </cell>
          <cell r="J7904" t="str">
            <v>Fuel</v>
          </cell>
        </row>
        <row r="7905">
          <cell r="I7905" t="str">
            <v>1304</v>
          </cell>
          <cell r="J7905" t="str">
            <v>Maintenance of Computer System</v>
          </cell>
        </row>
        <row r="7906">
          <cell r="I7906" t="str">
            <v>1308</v>
          </cell>
          <cell r="J7906" t="str">
            <v>Maintenance of Office Equipment</v>
          </cell>
        </row>
        <row r="7907">
          <cell r="I7907" t="str">
            <v>1310</v>
          </cell>
          <cell r="J7907" t="str">
            <v>Maintenance of Specialised Equipment</v>
          </cell>
        </row>
        <row r="7908">
          <cell r="I7908" t="str">
            <v>1328</v>
          </cell>
          <cell r="J7908" t="str">
            <v>Upgrade Land Registration Records, Map &amp; Street Signs (Delete)</v>
          </cell>
        </row>
        <row r="7909">
          <cell r="I7909" t="str">
            <v>1407</v>
          </cell>
          <cell r="J7909" t="str">
            <v xml:space="preserve">Printing </v>
          </cell>
        </row>
        <row r="7910">
          <cell r="I7910" t="str">
            <v>1524</v>
          </cell>
          <cell r="J7910" t="str">
            <v>Electoral Boundaries Commission (Delete)</v>
          </cell>
        </row>
        <row r="7911">
          <cell r="I7911" t="str">
            <v>2004</v>
          </cell>
          <cell r="J7911" t="str">
            <v>New Computers</v>
          </cell>
        </row>
        <row r="7912">
          <cell r="I7912" t="str">
            <v>1001</v>
          </cell>
          <cell r="J7912" t="str">
            <v>Salaries</v>
          </cell>
        </row>
        <row r="7913">
          <cell r="I7913" t="str">
            <v>1002</v>
          </cell>
          <cell r="J7913" t="str">
            <v>Overtime</v>
          </cell>
        </row>
        <row r="7914">
          <cell r="I7914" t="str">
            <v>1005</v>
          </cell>
          <cell r="J7914" t="str">
            <v>Government Contribution  to Retirement Fund</v>
          </cell>
        </row>
        <row r="7915">
          <cell r="I7915" t="str">
            <v>1026</v>
          </cell>
          <cell r="J7915" t="str">
            <v>Acting Allowance</v>
          </cell>
        </row>
        <row r="7916">
          <cell r="I7916" t="str">
            <v>1201</v>
          </cell>
          <cell r="J7916" t="str">
            <v>Domestic Travel</v>
          </cell>
        </row>
        <row r="7917">
          <cell r="I7917" t="str">
            <v>1202</v>
          </cell>
          <cell r="J7917" t="str">
            <v>Overseas Travel</v>
          </cell>
        </row>
        <row r="7918">
          <cell r="I7918" t="str">
            <v>1301</v>
          </cell>
          <cell r="J7918" t="str">
            <v>Fuel</v>
          </cell>
        </row>
        <row r="7919">
          <cell r="I7919" t="str">
            <v>1308</v>
          </cell>
          <cell r="J7919" t="str">
            <v>Maintenance of Office Equipment</v>
          </cell>
        </row>
        <row r="7920">
          <cell r="I7920" t="str">
            <v>1309</v>
          </cell>
          <cell r="J7920" t="str">
            <v>Maintenance of Vehicles</v>
          </cell>
        </row>
        <row r="7921">
          <cell r="I7921" t="str">
            <v>1310</v>
          </cell>
          <cell r="J7921" t="str">
            <v>Maintenance of Specialised Equipment</v>
          </cell>
        </row>
        <row r="7922">
          <cell r="I7922" t="str">
            <v>1407</v>
          </cell>
          <cell r="J7922" t="str">
            <v xml:space="preserve">Printing </v>
          </cell>
        </row>
        <row r="7923">
          <cell r="I7923" t="str">
            <v>1435</v>
          </cell>
          <cell r="J7923" t="str">
            <v>Licences</v>
          </cell>
        </row>
        <row r="7924">
          <cell r="I7924" t="str">
            <v>2004</v>
          </cell>
          <cell r="J7924" t="str">
            <v>New Computers</v>
          </cell>
        </row>
        <row r="7925">
          <cell r="I7925" t="str">
            <v>1001</v>
          </cell>
          <cell r="J7925" t="str">
            <v>Salaries</v>
          </cell>
        </row>
        <row r="7926">
          <cell r="I7926" t="str">
            <v>1002</v>
          </cell>
          <cell r="J7926" t="str">
            <v>Overtime</v>
          </cell>
        </row>
        <row r="7927">
          <cell r="I7927" t="str">
            <v>1005</v>
          </cell>
          <cell r="J7927" t="str">
            <v>Government Contribution  to Retirement Fund</v>
          </cell>
        </row>
        <row r="7928">
          <cell r="I7928" t="str">
            <v>1026</v>
          </cell>
          <cell r="J7928" t="str">
            <v>Acting Allowance</v>
          </cell>
        </row>
        <row r="7929">
          <cell r="I7929" t="str">
            <v>1199</v>
          </cell>
          <cell r="J7929" t="str">
            <v>Contract Labour</v>
          </cell>
        </row>
        <row r="7930">
          <cell r="I7930" t="str">
            <v>1201</v>
          </cell>
          <cell r="J7930" t="str">
            <v>Domestic Travel</v>
          </cell>
        </row>
        <row r="7931">
          <cell r="I7931" t="str">
            <v>1202</v>
          </cell>
          <cell r="J7931" t="str">
            <v>Overseas Travel</v>
          </cell>
        </row>
        <row r="7932">
          <cell r="I7932" t="str">
            <v>1203</v>
          </cell>
          <cell r="J7932" t="str">
            <v>Telecommunication Charge</v>
          </cell>
        </row>
        <row r="7933">
          <cell r="I7933" t="str">
            <v>1205</v>
          </cell>
          <cell r="J7933" t="str">
            <v>Broadcasting</v>
          </cell>
        </row>
        <row r="7934">
          <cell r="I7934" t="str">
            <v>1206</v>
          </cell>
          <cell r="J7934" t="str">
            <v>Advertising &amp; Publicity</v>
          </cell>
        </row>
        <row r="7935">
          <cell r="I7935" t="str">
            <v>1210</v>
          </cell>
          <cell r="J7935" t="str">
            <v>Email &amp; Internet</v>
          </cell>
        </row>
        <row r="7936">
          <cell r="I7936" t="str">
            <v>1301</v>
          </cell>
          <cell r="J7936" t="str">
            <v>Fuel</v>
          </cell>
        </row>
        <row r="7937">
          <cell r="I7937" t="str">
            <v>1308</v>
          </cell>
          <cell r="J7937" t="str">
            <v>Maintenance of Office Equipment</v>
          </cell>
        </row>
        <row r="7938">
          <cell r="I7938" t="str">
            <v>1309</v>
          </cell>
          <cell r="J7938" t="str">
            <v>Maintenance of Vehicles</v>
          </cell>
        </row>
        <row r="7939">
          <cell r="I7939" t="str">
            <v>1310</v>
          </cell>
          <cell r="J7939" t="str">
            <v>Maintenance of Specialised Equipment</v>
          </cell>
        </row>
        <row r="7940">
          <cell r="I7940" t="str">
            <v>1318</v>
          </cell>
          <cell r="J7940" t="str">
            <v>Maintenance of Buildings &amp; Compounds</v>
          </cell>
        </row>
        <row r="7941">
          <cell r="I7941" t="str">
            <v>1402</v>
          </cell>
          <cell r="J7941" t="str">
            <v>Electricity</v>
          </cell>
        </row>
        <row r="7942">
          <cell r="I7942" t="str">
            <v>1405</v>
          </cell>
          <cell r="J7942" t="str">
            <v>Water</v>
          </cell>
        </row>
        <row r="7943">
          <cell r="I7943" t="str">
            <v>1406</v>
          </cell>
          <cell r="J7943" t="str">
            <v>Office Supplies</v>
          </cell>
        </row>
        <row r="7944">
          <cell r="I7944" t="str">
            <v>1407</v>
          </cell>
          <cell r="J7944" t="str">
            <v xml:space="preserve">Printing </v>
          </cell>
        </row>
        <row r="7945">
          <cell r="I7945" t="str">
            <v>1417</v>
          </cell>
          <cell r="J7945" t="str">
            <v>Technical Supplies</v>
          </cell>
        </row>
        <row r="7946">
          <cell r="I7946" t="str">
            <v>1418</v>
          </cell>
          <cell r="J7946" t="str">
            <v xml:space="preserve">Training &amp; Conferences </v>
          </cell>
        </row>
        <row r="7947">
          <cell r="I7947" t="str">
            <v>1422</v>
          </cell>
          <cell r="J7947" t="str">
            <v>Hospitality</v>
          </cell>
        </row>
        <row r="7948">
          <cell r="I7948" t="str">
            <v>1450</v>
          </cell>
          <cell r="J7948" t="str">
            <v>Computer Supplies</v>
          </cell>
        </row>
        <row r="7949">
          <cell r="I7949" t="str">
            <v>2003</v>
          </cell>
          <cell r="J7949" t="str">
            <v>New Office Equipment</v>
          </cell>
        </row>
        <row r="7950">
          <cell r="I7950" t="str">
            <v>2011</v>
          </cell>
          <cell r="J7950" t="str">
            <v>Technical Equipment</v>
          </cell>
        </row>
        <row r="7951">
          <cell r="I7951" t="str">
            <v>1001</v>
          </cell>
          <cell r="J7951" t="str">
            <v>Salaries</v>
          </cell>
        </row>
        <row r="7952">
          <cell r="I7952" t="str">
            <v>1005</v>
          </cell>
          <cell r="J7952" t="str">
            <v>Government Contribution  to Retirement Fund</v>
          </cell>
        </row>
        <row r="7953">
          <cell r="I7953" t="str">
            <v>1301</v>
          </cell>
          <cell r="J7953" t="str">
            <v>Fuel</v>
          </cell>
        </row>
        <row r="7954">
          <cell r="I7954" t="str">
            <v>1309</v>
          </cell>
          <cell r="J7954" t="str">
            <v>Maintenance of Vehicles</v>
          </cell>
        </row>
        <row r="7955">
          <cell r="I7955" t="str">
            <v>1001</v>
          </cell>
          <cell r="J7955" t="str">
            <v>Salaries</v>
          </cell>
        </row>
        <row r="7956">
          <cell r="I7956" t="str">
            <v>1005</v>
          </cell>
          <cell r="J7956" t="str">
            <v>Government Contribution  to Retirement Fund</v>
          </cell>
        </row>
        <row r="7957">
          <cell r="I7957" t="str">
            <v>1406</v>
          </cell>
          <cell r="J7957" t="str">
            <v>Office Supplies</v>
          </cell>
        </row>
        <row r="7958">
          <cell r="I7958" t="str">
            <v>1407</v>
          </cell>
          <cell r="J7958" t="str">
            <v xml:space="preserve">Printing </v>
          </cell>
        </row>
        <row r="7959">
          <cell r="I7959" t="str">
            <v>1417</v>
          </cell>
          <cell r="J7959" t="str">
            <v>Technical Supplies</v>
          </cell>
        </row>
        <row r="7960">
          <cell r="I7960" t="str">
            <v>1001</v>
          </cell>
          <cell r="J7960" t="str">
            <v>Salaries</v>
          </cell>
        </row>
        <row r="7961">
          <cell r="I7961" t="str">
            <v>1005</v>
          </cell>
          <cell r="J7961" t="str">
            <v>Government Contribution  to Retirement Fund</v>
          </cell>
        </row>
        <row r="7962">
          <cell r="I7962" t="str">
            <v>1202</v>
          </cell>
          <cell r="J7962" t="str">
            <v>Overseas Travel</v>
          </cell>
        </row>
        <row r="7963">
          <cell r="I7963" t="str">
            <v>1407</v>
          </cell>
          <cell r="J7963" t="str">
            <v xml:space="preserve">Printing </v>
          </cell>
        </row>
        <row r="7964">
          <cell r="I7964" t="str">
            <v>1418</v>
          </cell>
          <cell r="J7964" t="str">
            <v xml:space="preserve">Training &amp; Conferences </v>
          </cell>
        </row>
        <row r="7965">
          <cell r="I7965" t="str">
            <v>1422</v>
          </cell>
          <cell r="J7965" t="str">
            <v>Hospitality</v>
          </cell>
        </row>
        <row r="7966">
          <cell r="I7966" t="str">
            <v>1471</v>
          </cell>
          <cell r="J7966" t="str">
            <v>Meeting Fees</v>
          </cell>
        </row>
        <row r="7967">
          <cell r="I7967" t="str">
            <v>1480</v>
          </cell>
          <cell r="J7967" t="str">
            <v>Consultants &amp; Technical Assistants Professional Fees</v>
          </cell>
        </row>
        <row r="7968">
          <cell r="I7968" t="str">
            <v>1001</v>
          </cell>
          <cell r="J7968" t="str">
            <v>Salaries</v>
          </cell>
        </row>
        <row r="7969">
          <cell r="I7969" t="str">
            <v>1005</v>
          </cell>
          <cell r="J7969" t="str">
            <v>Government Contribution  to Retirement Fund</v>
          </cell>
        </row>
        <row r="7970">
          <cell r="I7970" t="str">
            <v>1026</v>
          </cell>
          <cell r="J7970" t="str">
            <v>Acting Allowance</v>
          </cell>
        </row>
        <row r="7971">
          <cell r="I7971" t="str">
            <v>1030</v>
          </cell>
          <cell r="J7971" t="str">
            <v>CEO/Minister Benefits</v>
          </cell>
        </row>
        <row r="7972">
          <cell r="I7972" t="str">
            <v>1201</v>
          </cell>
          <cell r="J7972" t="str">
            <v>Domestic Travel</v>
          </cell>
        </row>
        <row r="7973">
          <cell r="I7973" t="str">
            <v>1202</v>
          </cell>
          <cell r="J7973" t="str">
            <v>Overseas Travel</v>
          </cell>
        </row>
        <row r="7974">
          <cell r="I7974" t="str">
            <v>1206</v>
          </cell>
          <cell r="J7974" t="str">
            <v>Advertising &amp; Publicity</v>
          </cell>
        </row>
        <row r="7975">
          <cell r="I7975" t="str">
            <v>1301</v>
          </cell>
          <cell r="J7975" t="str">
            <v>Fuel</v>
          </cell>
        </row>
        <row r="7976">
          <cell r="I7976" t="str">
            <v>1406</v>
          </cell>
          <cell r="J7976" t="str">
            <v>Office Supplies</v>
          </cell>
        </row>
        <row r="7977">
          <cell r="I7977" t="str">
            <v>1407</v>
          </cell>
          <cell r="J7977" t="str">
            <v xml:space="preserve">Printing </v>
          </cell>
        </row>
        <row r="7978">
          <cell r="I7978" t="str">
            <v>1422</v>
          </cell>
          <cell r="J7978" t="str">
            <v>Hospitality</v>
          </cell>
        </row>
        <row r="7979">
          <cell r="I7979" t="str">
            <v>1471</v>
          </cell>
          <cell r="J7979" t="str">
            <v>Meeting Fees</v>
          </cell>
        </row>
        <row r="7980">
          <cell r="I7980" t="str">
            <v>1001</v>
          </cell>
          <cell r="J7980" t="str">
            <v>Salaries</v>
          </cell>
        </row>
        <row r="7981">
          <cell r="I7981" t="str">
            <v>1002</v>
          </cell>
          <cell r="J7981" t="str">
            <v>Overtime</v>
          </cell>
        </row>
        <row r="7982">
          <cell r="I7982" t="str">
            <v>1005</v>
          </cell>
          <cell r="J7982" t="str">
            <v>Government Contribution  to Retirement Fund</v>
          </cell>
        </row>
        <row r="7983">
          <cell r="I7983" t="str">
            <v>1026</v>
          </cell>
          <cell r="J7983" t="str">
            <v>Acting Allowance</v>
          </cell>
        </row>
        <row r="7984">
          <cell r="I7984" t="str">
            <v>1101</v>
          </cell>
          <cell r="J7984" t="str">
            <v>Wages</v>
          </cell>
        </row>
        <row r="7985">
          <cell r="I7985" t="str">
            <v>1201</v>
          </cell>
          <cell r="J7985" t="str">
            <v>Domestic Travel</v>
          </cell>
        </row>
        <row r="7986">
          <cell r="I7986" t="str">
            <v>1203</v>
          </cell>
          <cell r="J7986" t="str">
            <v>Telecommunication Charge</v>
          </cell>
        </row>
        <row r="7987">
          <cell r="I7987" t="str">
            <v>1205</v>
          </cell>
          <cell r="J7987" t="str">
            <v>Broadcasting</v>
          </cell>
        </row>
        <row r="7988">
          <cell r="I7988" t="str">
            <v>1210</v>
          </cell>
          <cell r="J7988" t="str">
            <v>Email &amp; Internet</v>
          </cell>
        </row>
        <row r="7989">
          <cell r="I7989" t="str">
            <v>1301</v>
          </cell>
          <cell r="J7989" t="str">
            <v>Fuel</v>
          </cell>
        </row>
        <row r="7990">
          <cell r="I7990" t="str">
            <v>1304</v>
          </cell>
          <cell r="J7990" t="str">
            <v>Maintenance of Computer System</v>
          </cell>
        </row>
        <row r="7991">
          <cell r="I7991" t="str">
            <v>1308</v>
          </cell>
          <cell r="J7991" t="str">
            <v>Maintenance of Office Equipment</v>
          </cell>
        </row>
        <row r="7992">
          <cell r="I7992" t="str">
            <v>1309</v>
          </cell>
          <cell r="J7992" t="str">
            <v>Maintenance of Vehicles</v>
          </cell>
        </row>
        <row r="7993">
          <cell r="I7993" t="str">
            <v>1318</v>
          </cell>
          <cell r="J7993" t="str">
            <v>Maintenance of Buildings &amp; Compounds</v>
          </cell>
        </row>
        <row r="7994">
          <cell r="I7994" t="str">
            <v>1346</v>
          </cell>
          <cell r="J7994" t="str">
            <v>Waste Disposal</v>
          </cell>
        </row>
        <row r="7995">
          <cell r="I7995" t="str">
            <v>1402</v>
          </cell>
          <cell r="J7995" t="str">
            <v>Electricity</v>
          </cell>
        </row>
        <row r="7996">
          <cell r="I7996" t="str">
            <v>1405</v>
          </cell>
          <cell r="J7996" t="str">
            <v>Water</v>
          </cell>
        </row>
        <row r="7997">
          <cell r="I7997" t="str">
            <v>1406</v>
          </cell>
          <cell r="J7997" t="str">
            <v>Office Supplies</v>
          </cell>
        </row>
        <row r="7998">
          <cell r="I7998" t="str">
            <v>1407</v>
          </cell>
          <cell r="J7998" t="str">
            <v xml:space="preserve">Printing </v>
          </cell>
        </row>
        <row r="7999">
          <cell r="I7999" t="str">
            <v>1411</v>
          </cell>
          <cell r="J7999" t="str">
            <v>Subscription</v>
          </cell>
        </row>
        <row r="8000">
          <cell r="I8000" t="str">
            <v>1413</v>
          </cell>
          <cell r="J8000" t="str">
            <v>Rental</v>
          </cell>
        </row>
        <row r="8001">
          <cell r="I8001" t="str">
            <v>1418</v>
          </cell>
          <cell r="J8001" t="str">
            <v xml:space="preserve">Training &amp; Conferences </v>
          </cell>
        </row>
        <row r="8002">
          <cell r="I8002" t="str">
            <v>1422</v>
          </cell>
          <cell r="J8002" t="str">
            <v>Hospitality</v>
          </cell>
        </row>
        <row r="8003">
          <cell r="I8003" t="str">
            <v>1427</v>
          </cell>
          <cell r="J8003" t="str">
            <v>Catering/Refreshment</v>
          </cell>
        </row>
        <row r="8004">
          <cell r="I8004" t="str">
            <v>1435</v>
          </cell>
          <cell r="J8004" t="str">
            <v>Licences</v>
          </cell>
        </row>
        <row r="8005">
          <cell r="I8005" t="str">
            <v>1480</v>
          </cell>
          <cell r="J8005" t="str">
            <v>Consultants &amp; Technical Assistants Professional Fees</v>
          </cell>
        </row>
        <row r="8006">
          <cell r="I8006" t="str">
            <v>2001</v>
          </cell>
          <cell r="J8006" t="str">
            <v>Renovations</v>
          </cell>
        </row>
        <row r="8007">
          <cell r="I8007" t="str">
            <v>2003</v>
          </cell>
          <cell r="J8007" t="str">
            <v>New Office Equipment</v>
          </cell>
        </row>
        <row r="8008">
          <cell r="I8008" t="str">
            <v>2005</v>
          </cell>
          <cell r="J8008" t="str">
            <v>New Vehicles</v>
          </cell>
        </row>
        <row r="8009">
          <cell r="I8009" t="str">
            <v>1001</v>
          </cell>
          <cell r="J8009" t="str">
            <v>Salaries</v>
          </cell>
        </row>
        <row r="8010">
          <cell r="I8010" t="str">
            <v>1002</v>
          </cell>
          <cell r="J8010" t="str">
            <v>Overtime</v>
          </cell>
        </row>
        <row r="8011">
          <cell r="I8011" t="str">
            <v>1005</v>
          </cell>
          <cell r="J8011" t="str">
            <v>Government Contribution  to Retirement Fund</v>
          </cell>
        </row>
        <row r="8012">
          <cell r="I8012" t="str">
            <v>1026</v>
          </cell>
          <cell r="J8012" t="str">
            <v>Acting Allowance</v>
          </cell>
        </row>
        <row r="8013">
          <cell r="I8013" t="str">
            <v>1001</v>
          </cell>
          <cell r="J8013" t="str">
            <v>Salaries</v>
          </cell>
        </row>
        <row r="8014">
          <cell r="I8014" t="str">
            <v>1002</v>
          </cell>
          <cell r="J8014" t="str">
            <v>Overtime</v>
          </cell>
        </row>
        <row r="8015">
          <cell r="I8015" t="str">
            <v>1005</v>
          </cell>
          <cell r="J8015" t="str">
            <v>Government Contribution  to Retirement Fund</v>
          </cell>
        </row>
        <row r="8016">
          <cell r="I8016" t="str">
            <v>1026</v>
          </cell>
          <cell r="J8016" t="str">
            <v>Acting Allowance</v>
          </cell>
        </row>
        <row r="8017">
          <cell r="I8017" t="str">
            <v>1201</v>
          </cell>
          <cell r="J8017" t="str">
            <v>Domestic Travel</v>
          </cell>
        </row>
        <row r="8018">
          <cell r="I8018" t="str">
            <v>1202</v>
          </cell>
          <cell r="J8018" t="str">
            <v>Overseas Travel</v>
          </cell>
        </row>
        <row r="8019">
          <cell r="I8019" t="str">
            <v>1205</v>
          </cell>
          <cell r="J8019" t="str">
            <v>Broadcasting</v>
          </cell>
        </row>
        <row r="8020">
          <cell r="I8020" t="str">
            <v>1301</v>
          </cell>
          <cell r="J8020" t="str">
            <v>Fuel</v>
          </cell>
        </row>
        <row r="8021">
          <cell r="I8021" t="str">
            <v>1407</v>
          </cell>
          <cell r="J8021" t="str">
            <v xml:space="preserve">Printing </v>
          </cell>
        </row>
        <row r="8022">
          <cell r="I8022" t="str">
            <v>1418</v>
          </cell>
          <cell r="J8022" t="str">
            <v xml:space="preserve">Training &amp; Conferences </v>
          </cell>
        </row>
        <row r="8023">
          <cell r="I8023" t="str">
            <v>1422</v>
          </cell>
          <cell r="J8023" t="str">
            <v>Hospitality</v>
          </cell>
        </row>
        <row r="8024">
          <cell r="I8024" t="str">
            <v>2003</v>
          </cell>
          <cell r="J8024" t="str">
            <v>New Office Equipment</v>
          </cell>
        </row>
        <row r="8025">
          <cell r="I8025" t="str">
            <v>2004</v>
          </cell>
          <cell r="J8025" t="str">
            <v>New Computers</v>
          </cell>
        </row>
        <row r="8026">
          <cell r="I8026" t="str">
            <v>1001</v>
          </cell>
          <cell r="J8026" t="str">
            <v>Salaries</v>
          </cell>
        </row>
        <row r="8027">
          <cell r="I8027" t="str">
            <v>1002</v>
          </cell>
          <cell r="J8027" t="str">
            <v>Overtime</v>
          </cell>
        </row>
        <row r="8028">
          <cell r="I8028" t="str">
            <v>1005</v>
          </cell>
          <cell r="J8028" t="str">
            <v>Government Contribution  to Retirement Fund</v>
          </cell>
        </row>
        <row r="8029">
          <cell r="I8029" t="str">
            <v>1026</v>
          </cell>
          <cell r="J8029" t="str">
            <v>Acting Allowance</v>
          </cell>
        </row>
        <row r="8030">
          <cell r="I8030" t="str">
            <v>1201</v>
          </cell>
          <cell r="J8030" t="str">
            <v>Domestic Travel</v>
          </cell>
        </row>
        <row r="8031">
          <cell r="I8031" t="str">
            <v>1202</v>
          </cell>
          <cell r="J8031" t="str">
            <v>Overseas Travel</v>
          </cell>
        </row>
        <row r="8032">
          <cell r="I8032" t="str">
            <v>1206</v>
          </cell>
          <cell r="J8032" t="str">
            <v>Advertising &amp; Publicity</v>
          </cell>
        </row>
        <row r="8033">
          <cell r="I8033" t="str">
            <v>1302</v>
          </cell>
          <cell r="J8033" t="str">
            <v>Freight</v>
          </cell>
        </row>
        <row r="8034">
          <cell r="I8034" t="str">
            <v>1407</v>
          </cell>
          <cell r="J8034" t="str">
            <v xml:space="preserve">Printing </v>
          </cell>
        </row>
        <row r="8035">
          <cell r="I8035" t="str">
            <v>1418</v>
          </cell>
          <cell r="J8035" t="str">
            <v xml:space="preserve">Training &amp; Conferences </v>
          </cell>
        </row>
        <row r="8036">
          <cell r="I8036" t="str">
            <v>1422</v>
          </cell>
          <cell r="J8036" t="str">
            <v>Hospitality</v>
          </cell>
        </row>
        <row r="8037">
          <cell r="I8037" t="str">
            <v>1471</v>
          </cell>
          <cell r="J8037" t="str">
            <v>Meeting Fees</v>
          </cell>
        </row>
        <row r="8038">
          <cell r="I8038" t="str">
            <v>1480</v>
          </cell>
          <cell r="J8038" t="str">
            <v>Consultants &amp; Technical Assistants Professional Fees</v>
          </cell>
        </row>
        <row r="8039">
          <cell r="I8039" t="str">
            <v>1506</v>
          </cell>
          <cell r="J8039" t="str">
            <v>Prizes and Awards</v>
          </cell>
        </row>
        <row r="8040">
          <cell r="I8040" t="str">
            <v>1001</v>
          </cell>
          <cell r="J8040" t="str">
            <v>Salaries</v>
          </cell>
        </row>
        <row r="8041">
          <cell r="I8041" t="str">
            <v>1002</v>
          </cell>
          <cell r="J8041" t="str">
            <v>Overtime</v>
          </cell>
        </row>
        <row r="8042">
          <cell r="I8042" t="str">
            <v>1005</v>
          </cell>
          <cell r="J8042" t="str">
            <v>Government Contribution  to Retirement Fund</v>
          </cell>
        </row>
        <row r="8043">
          <cell r="I8043" t="str">
            <v>1026</v>
          </cell>
          <cell r="J8043" t="str">
            <v>Acting Allowance</v>
          </cell>
        </row>
        <row r="8044">
          <cell r="I8044" t="str">
            <v>1206</v>
          </cell>
          <cell r="J8044" t="str">
            <v>Advertising &amp; Publicity</v>
          </cell>
        </row>
        <row r="8045">
          <cell r="I8045" t="str">
            <v>1401</v>
          </cell>
          <cell r="J8045" t="str">
            <v>Books, Periodicals &amp; Publications</v>
          </cell>
        </row>
        <row r="8046">
          <cell r="I8046" t="str">
            <v>1407</v>
          </cell>
          <cell r="J8046" t="str">
            <v xml:space="preserve">Printing </v>
          </cell>
        </row>
        <row r="8047">
          <cell r="I8047" t="str">
            <v>1418</v>
          </cell>
          <cell r="J8047" t="str">
            <v xml:space="preserve">Training &amp; Conferences </v>
          </cell>
        </row>
        <row r="8048">
          <cell r="I8048" t="str">
            <v>1422</v>
          </cell>
          <cell r="J8048" t="str">
            <v>Hospitality</v>
          </cell>
        </row>
        <row r="8049">
          <cell r="I8049" t="str">
            <v>1471</v>
          </cell>
          <cell r="J8049" t="str">
            <v>Meeting Fees</v>
          </cell>
        </row>
        <row r="8050">
          <cell r="I8050" t="str">
            <v>1480</v>
          </cell>
          <cell r="J8050" t="str">
            <v>Consultants &amp; Technical Assistants Professional Fees</v>
          </cell>
        </row>
        <row r="8051">
          <cell r="I8051" t="str">
            <v>2004</v>
          </cell>
          <cell r="J8051" t="str">
            <v>New Computers</v>
          </cell>
        </row>
        <row r="8052">
          <cell r="I8052" t="str">
            <v>1001</v>
          </cell>
          <cell r="J8052" t="str">
            <v>Salaries</v>
          </cell>
        </row>
        <row r="8053">
          <cell r="I8053" t="str">
            <v>1002</v>
          </cell>
          <cell r="J8053" t="str">
            <v>Overtime</v>
          </cell>
        </row>
        <row r="8054">
          <cell r="I8054" t="str">
            <v>1005</v>
          </cell>
          <cell r="J8054" t="str">
            <v>Government Contribution  to Retirement Fund</v>
          </cell>
        </row>
        <row r="8055">
          <cell r="I8055" t="str">
            <v>1026</v>
          </cell>
          <cell r="J8055" t="str">
            <v>Acting Allowance</v>
          </cell>
        </row>
        <row r="8056">
          <cell r="I8056" t="str">
            <v>1202</v>
          </cell>
          <cell r="J8056" t="str">
            <v>Overseas Travel</v>
          </cell>
        </row>
        <row r="8057">
          <cell r="I8057" t="str">
            <v>1205</v>
          </cell>
          <cell r="J8057" t="str">
            <v>Broadcasting</v>
          </cell>
        </row>
        <row r="8058">
          <cell r="I8058" t="str">
            <v>1407</v>
          </cell>
          <cell r="J8058" t="str">
            <v xml:space="preserve">Printing </v>
          </cell>
        </row>
        <row r="8059">
          <cell r="I8059" t="str">
            <v>1418</v>
          </cell>
          <cell r="J8059" t="str">
            <v xml:space="preserve">Training &amp; Conferences </v>
          </cell>
        </row>
        <row r="8060">
          <cell r="I8060" t="str">
            <v>2003</v>
          </cell>
          <cell r="J8060" t="str">
            <v>New Office Equipment</v>
          </cell>
        </row>
        <row r="8061">
          <cell r="I8061" t="str">
            <v>2004</v>
          </cell>
          <cell r="J8061" t="str">
            <v>New Computers</v>
          </cell>
        </row>
        <row r="8062">
          <cell r="I8062" t="str">
            <v>1001</v>
          </cell>
          <cell r="J8062" t="str">
            <v>Salaries</v>
          </cell>
        </row>
        <row r="8063">
          <cell r="I8063" t="str">
            <v>1002</v>
          </cell>
          <cell r="J8063" t="str">
            <v>Overtime</v>
          </cell>
        </row>
        <row r="8064">
          <cell r="I8064" t="str">
            <v>1005</v>
          </cell>
          <cell r="J8064" t="str">
            <v>Government Contribution  to Retirement Fund</v>
          </cell>
        </row>
        <row r="8065">
          <cell r="I8065" t="str">
            <v>1026</v>
          </cell>
          <cell r="J8065" t="str">
            <v>Acting Allowance</v>
          </cell>
        </row>
        <row r="8066">
          <cell r="I8066" t="str">
            <v>1201</v>
          </cell>
          <cell r="J8066" t="str">
            <v>Domestic Travel</v>
          </cell>
        </row>
        <row r="8067">
          <cell r="I8067" t="str">
            <v>1202</v>
          </cell>
          <cell r="J8067" t="str">
            <v>Overseas Travel</v>
          </cell>
        </row>
        <row r="8068">
          <cell r="I8068" t="str">
            <v>1418</v>
          </cell>
          <cell r="J8068" t="str">
            <v xml:space="preserve">Training &amp; Conferences </v>
          </cell>
        </row>
        <row r="8069">
          <cell r="I8069" t="str">
            <v>1471</v>
          </cell>
          <cell r="J8069" t="str">
            <v>Meeting Fees</v>
          </cell>
        </row>
        <row r="8070">
          <cell r="I8070" t="str">
            <v>2003</v>
          </cell>
          <cell r="J8070" t="str">
            <v>New Office Equipment</v>
          </cell>
        </row>
        <row r="8071">
          <cell r="I8071" t="str">
            <v>1001</v>
          </cell>
          <cell r="J8071" t="str">
            <v>Salaries</v>
          </cell>
        </row>
        <row r="8072">
          <cell r="I8072" t="str">
            <v>1005</v>
          </cell>
          <cell r="J8072" t="str">
            <v>Government Contribution  to Retirement Fund</v>
          </cell>
        </row>
        <row r="8073">
          <cell r="I8073" t="str">
            <v>1030</v>
          </cell>
          <cell r="J8073" t="str">
            <v>CEO/Minister Benefits</v>
          </cell>
        </row>
        <row r="8074">
          <cell r="I8074" t="str">
            <v>1335</v>
          </cell>
          <cell r="J8074" t="str">
            <v>Survey (Delete)</v>
          </cell>
        </row>
        <row r="8075">
          <cell r="I8075" t="str">
            <v>1480</v>
          </cell>
          <cell r="J8075" t="str">
            <v>Consultants &amp; Technical Assistants Professional Fees</v>
          </cell>
        </row>
        <row r="8076">
          <cell r="I8076" t="str">
            <v>1418</v>
          </cell>
          <cell r="J8076" t="str">
            <v xml:space="preserve">Training &amp; Conferences </v>
          </cell>
        </row>
        <row r="8077">
          <cell r="I8077" t="str">
            <v>1419</v>
          </cell>
          <cell r="J8077" t="str">
            <v>Facility Hire</v>
          </cell>
        </row>
        <row r="8078">
          <cell r="I8078" t="str">
            <v>1422</v>
          </cell>
          <cell r="J8078" t="str">
            <v>Hospitality</v>
          </cell>
        </row>
        <row r="8079">
          <cell r="I8079" t="str">
            <v>1427</v>
          </cell>
          <cell r="J8079" t="str">
            <v>Catering/Refreshment</v>
          </cell>
        </row>
        <row r="8080">
          <cell r="I8080" t="str">
            <v>1335</v>
          </cell>
          <cell r="J8080" t="str">
            <v>Survey (Delete)</v>
          </cell>
        </row>
        <row r="8081">
          <cell r="I8081" t="str">
            <v>1201</v>
          </cell>
          <cell r="J8081" t="str">
            <v>Domestic Travel</v>
          </cell>
        </row>
        <row r="8082">
          <cell r="I8082" t="str">
            <v>1413</v>
          </cell>
          <cell r="J8082" t="str">
            <v>Rental</v>
          </cell>
        </row>
        <row r="8083">
          <cell r="I8083" t="str">
            <v>1335</v>
          </cell>
          <cell r="J8083" t="str">
            <v>Survey (Delete)</v>
          </cell>
        </row>
        <row r="8084">
          <cell r="I8084" t="str">
            <v>1101</v>
          </cell>
          <cell r="J8084" t="str">
            <v>Wages</v>
          </cell>
        </row>
        <row r="8085">
          <cell r="I8085" t="str">
            <v>1201</v>
          </cell>
          <cell r="J8085" t="str">
            <v>Domestic Travel</v>
          </cell>
        </row>
        <row r="8086">
          <cell r="I8086" t="str">
            <v>1413</v>
          </cell>
          <cell r="J8086" t="str">
            <v>Rental</v>
          </cell>
        </row>
        <row r="8087">
          <cell r="I8087" t="str">
            <v>1419</v>
          </cell>
          <cell r="J8087" t="str">
            <v>Facility Hire</v>
          </cell>
        </row>
        <row r="8088">
          <cell r="I8088" t="str">
            <v>1427</v>
          </cell>
          <cell r="J8088" t="str">
            <v>Catering/Refreshment</v>
          </cell>
        </row>
        <row r="8089">
          <cell r="I8089" t="str">
            <v>1335</v>
          </cell>
          <cell r="J8089" t="str">
            <v>Survey (Delete)</v>
          </cell>
        </row>
        <row r="8090">
          <cell r="I8090" t="str">
            <v>1101</v>
          </cell>
          <cell r="J8090" t="str">
            <v>Wages</v>
          </cell>
        </row>
        <row r="8091">
          <cell r="I8091" t="str">
            <v>1201</v>
          </cell>
          <cell r="J8091" t="str">
            <v>Domestic Travel</v>
          </cell>
        </row>
        <row r="8092">
          <cell r="I8092" t="str">
            <v>1413</v>
          </cell>
          <cell r="J8092" t="str">
            <v>Rental</v>
          </cell>
        </row>
        <row r="8093">
          <cell r="I8093" t="str">
            <v>1419</v>
          </cell>
          <cell r="J8093" t="str">
            <v>Facility Hire</v>
          </cell>
        </row>
        <row r="8094">
          <cell r="I8094" t="str">
            <v>1427</v>
          </cell>
          <cell r="J8094" t="str">
            <v>Catering/Refreshment</v>
          </cell>
        </row>
        <row r="8095">
          <cell r="I8095" t="str">
            <v>1001</v>
          </cell>
          <cell r="J8095" t="str">
            <v>Salaries</v>
          </cell>
        </row>
        <row r="8096">
          <cell r="I8096" t="str">
            <v>1001</v>
          </cell>
          <cell r="J8096" t="str">
            <v>Salaries</v>
          </cell>
        </row>
        <row r="8097">
          <cell r="I8097" t="str">
            <v>1002</v>
          </cell>
          <cell r="J8097" t="str">
            <v>Overtime</v>
          </cell>
        </row>
        <row r="8098">
          <cell r="I8098" t="str">
            <v>1005</v>
          </cell>
          <cell r="J8098" t="str">
            <v>Government Contribution  to Retirement Fund</v>
          </cell>
        </row>
        <row r="8099">
          <cell r="I8099" t="str">
            <v>1005</v>
          </cell>
          <cell r="J8099" t="str">
            <v>Government Contribution  to Retirement Fund</v>
          </cell>
        </row>
        <row r="8100">
          <cell r="I8100" t="str">
            <v>1026</v>
          </cell>
          <cell r="J8100" t="str">
            <v>Acting Allowance</v>
          </cell>
        </row>
        <row r="8101">
          <cell r="I8101" t="str">
            <v>1101</v>
          </cell>
          <cell r="J8101" t="str">
            <v>Wages</v>
          </cell>
        </row>
        <row r="8102">
          <cell r="I8102" t="str">
            <v>1201</v>
          </cell>
          <cell r="J8102" t="str">
            <v>Domestic Travel</v>
          </cell>
        </row>
        <row r="8103">
          <cell r="I8103" t="str">
            <v>1202</v>
          </cell>
          <cell r="J8103" t="str">
            <v>Overseas Travel</v>
          </cell>
        </row>
        <row r="8104">
          <cell r="I8104" t="str">
            <v>1203</v>
          </cell>
          <cell r="J8104" t="str">
            <v>Telecommunication Charge</v>
          </cell>
        </row>
        <row r="8105">
          <cell r="I8105" t="str">
            <v>1204</v>
          </cell>
          <cell r="J8105" t="str">
            <v>Postal Charges</v>
          </cell>
        </row>
        <row r="8106">
          <cell r="I8106" t="str">
            <v>1301</v>
          </cell>
          <cell r="J8106" t="str">
            <v>Fuel</v>
          </cell>
        </row>
        <row r="8107">
          <cell r="I8107" t="str">
            <v>1301</v>
          </cell>
          <cell r="J8107" t="str">
            <v>Fuel</v>
          </cell>
        </row>
        <row r="8108">
          <cell r="I8108" t="str">
            <v>1302</v>
          </cell>
          <cell r="J8108" t="str">
            <v>Freight</v>
          </cell>
        </row>
        <row r="8109">
          <cell r="I8109" t="str">
            <v>1304</v>
          </cell>
          <cell r="J8109" t="str">
            <v>Maintenance of Computer System</v>
          </cell>
        </row>
        <row r="8110">
          <cell r="I8110" t="str">
            <v>1308</v>
          </cell>
          <cell r="J8110" t="str">
            <v>Maintenance of Office Equipment</v>
          </cell>
        </row>
        <row r="8111">
          <cell r="I8111" t="str">
            <v>1309</v>
          </cell>
          <cell r="J8111" t="str">
            <v>Maintenance of Vehicles</v>
          </cell>
        </row>
        <row r="8112">
          <cell r="I8112" t="str">
            <v>1318</v>
          </cell>
          <cell r="J8112" t="str">
            <v>Maintenance of Buildings &amp; Compounds</v>
          </cell>
        </row>
        <row r="8113">
          <cell r="I8113" t="str">
            <v>1402</v>
          </cell>
          <cell r="J8113" t="str">
            <v>Electricity</v>
          </cell>
        </row>
        <row r="8114">
          <cell r="I8114" t="str">
            <v>1405</v>
          </cell>
          <cell r="J8114" t="str">
            <v>Water</v>
          </cell>
        </row>
        <row r="8115">
          <cell r="I8115" t="str">
            <v>1406</v>
          </cell>
          <cell r="J8115" t="str">
            <v>Office Supplies</v>
          </cell>
        </row>
        <row r="8116">
          <cell r="I8116" t="str">
            <v>1407</v>
          </cell>
          <cell r="J8116" t="str">
            <v xml:space="preserve">Printing </v>
          </cell>
        </row>
        <row r="8117">
          <cell r="I8117" t="str">
            <v>1413</v>
          </cell>
          <cell r="J8117" t="str">
            <v>Rental</v>
          </cell>
        </row>
        <row r="8118">
          <cell r="I8118" t="str">
            <v>1418</v>
          </cell>
          <cell r="J8118" t="str">
            <v xml:space="preserve">Training &amp; Conferences </v>
          </cell>
        </row>
        <row r="8119">
          <cell r="I8119" t="str">
            <v>1422</v>
          </cell>
          <cell r="J8119" t="str">
            <v>Hospitality</v>
          </cell>
        </row>
        <row r="8120">
          <cell r="I8120" t="str">
            <v>1425</v>
          </cell>
          <cell r="J8120" t="str">
            <v>Insurance</v>
          </cell>
        </row>
        <row r="8121">
          <cell r="I8121" t="str">
            <v>1486</v>
          </cell>
          <cell r="J8121" t="str">
            <v>Local Travel Expenses</v>
          </cell>
        </row>
        <row r="8122">
          <cell r="I8122" t="str">
            <v>1001</v>
          </cell>
          <cell r="J8122" t="str">
            <v>Salaries</v>
          </cell>
        </row>
        <row r="8123">
          <cell r="I8123" t="str">
            <v>1005</v>
          </cell>
          <cell r="J8123" t="str">
            <v>Government Contribution  to Retirement Fund</v>
          </cell>
        </row>
        <row r="8124">
          <cell r="I8124" t="str">
            <v>1210</v>
          </cell>
          <cell r="J8124" t="str">
            <v>Email &amp; Internet</v>
          </cell>
        </row>
        <row r="8125">
          <cell r="I8125" t="str">
            <v>1407</v>
          </cell>
          <cell r="J8125" t="str">
            <v xml:space="preserve">Printing </v>
          </cell>
        </row>
        <row r="8126">
          <cell r="I8126" t="str">
            <v>1450</v>
          </cell>
          <cell r="J8126" t="str">
            <v>Computer Supplies</v>
          </cell>
        </row>
        <row r="8127">
          <cell r="I8127" t="str">
            <v>2004</v>
          </cell>
          <cell r="J8127" t="str">
            <v>New Computers</v>
          </cell>
        </row>
        <row r="8128">
          <cell r="I8128" t="str">
            <v>1001</v>
          </cell>
          <cell r="J8128" t="str">
            <v>Salaries</v>
          </cell>
        </row>
        <row r="8129">
          <cell r="I8129" t="str">
            <v>1005</v>
          </cell>
          <cell r="J8129" t="str">
            <v>Government Contribution  to Retirement Fund</v>
          </cell>
        </row>
        <row r="8130">
          <cell r="I8130" t="str">
            <v>1210</v>
          </cell>
          <cell r="J8130" t="str">
            <v>Email &amp; Internet</v>
          </cell>
        </row>
        <row r="8131">
          <cell r="I8131" t="str">
            <v>1407</v>
          </cell>
          <cell r="J8131" t="str">
            <v xml:space="preserve">Printing </v>
          </cell>
        </row>
        <row r="8132">
          <cell r="I8132" t="str">
            <v>1450</v>
          </cell>
          <cell r="J8132" t="str">
            <v>Computer Supplies</v>
          </cell>
        </row>
        <row r="8133">
          <cell r="I8133" t="str">
            <v>2004</v>
          </cell>
          <cell r="J8133" t="str">
            <v>New Computers</v>
          </cell>
        </row>
        <row r="8134">
          <cell r="I8134" t="str">
            <v>1001</v>
          </cell>
          <cell r="J8134" t="str">
            <v>Salaries</v>
          </cell>
        </row>
        <row r="8135">
          <cell r="I8135" t="str">
            <v>1001</v>
          </cell>
          <cell r="J8135" t="str">
            <v>Salaries</v>
          </cell>
        </row>
        <row r="8136">
          <cell r="I8136" t="str">
            <v>1005</v>
          </cell>
          <cell r="J8136" t="str">
            <v>Government Contribution  to Retirement Fund</v>
          </cell>
        </row>
        <row r="8137">
          <cell r="I8137" t="str">
            <v>1005</v>
          </cell>
          <cell r="J8137" t="str">
            <v>Government Contribution  to Retirement Fund</v>
          </cell>
        </row>
        <row r="8138">
          <cell r="I8138" t="str">
            <v>1026</v>
          </cell>
          <cell r="J8138" t="str">
            <v>Acting Allowance</v>
          </cell>
        </row>
        <row r="8139">
          <cell r="I8139" t="str">
            <v>1026</v>
          </cell>
          <cell r="J8139" t="str">
            <v>Acting Allowance</v>
          </cell>
        </row>
        <row r="8140">
          <cell r="I8140" t="str">
            <v>1101</v>
          </cell>
          <cell r="J8140" t="str">
            <v>Wages</v>
          </cell>
        </row>
        <row r="8141">
          <cell r="I8141" t="str">
            <v>1101</v>
          </cell>
          <cell r="J8141" t="str">
            <v>Wages</v>
          </cell>
        </row>
        <row r="8142">
          <cell r="I8142" t="str">
            <v>1101</v>
          </cell>
          <cell r="J8142" t="str">
            <v>Wages</v>
          </cell>
        </row>
        <row r="8143">
          <cell r="I8143" t="str">
            <v>1002</v>
          </cell>
          <cell r="J8143" t="str">
            <v>Overtime</v>
          </cell>
        </row>
        <row r="8144">
          <cell r="I8144" t="str">
            <v>1002</v>
          </cell>
          <cell r="J8144" t="str">
            <v>Overtime</v>
          </cell>
        </row>
        <row r="8145">
          <cell r="I8145" t="str">
            <v>1002</v>
          </cell>
          <cell r="J8145" t="str">
            <v>Overtime</v>
          </cell>
        </row>
        <row r="8146">
          <cell r="I8146" t="str">
            <v>1001</v>
          </cell>
          <cell r="J8146" t="str">
            <v>Salaries</v>
          </cell>
        </row>
        <row r="8147">
          <cell r="I8147" t="str">
            <v>1005</v>
          </cell>
          <cell r="J8147" t="str">
            <v>Government Contribution  to Retirement Fund</v>
          </cell>
        </row>
        <row r="8148">
          <cell r="I8148" t="str">
            <v>1101</v>
          </cell>
          <cell r="J8148" t="str">
            <v>Wages</v>
          </cell>
        </row>
        <row r="8149">
          <cell r="I8149" t="str">
            <v>1335</v>
          </cell>
          <cell r="J8149" t="str">
            <v>Survey (Delete)</v>
          </cell>
        </row>
        <row r="8150">
          <cell r="I8150" t="str">
            <v>1026</v>
          </cell>
          <cell r="J8150" t="str">
            <v>Acting Allowance</v>
          </cell>
        </row>
        <row r="8151">
          <cell r="I8151" t="str">
            <v>1101</v>
          </cell>
          <cell r="J8151" t="str">
            <v>Wages</v>
          </cell>
        </row>
        <row r="8152">
          <cell r="I8152" t="str">
            <v>1201</v>
          </cell>
          <cell r="J8152" t="str">
            <v>Domestic Travel</v>
          </cell>
        </row>
        <row r="8153">
          <cell r="I8153" t="str">
            <v>1301</v>
          </cell>
          <cell r="J8153" t="str">
            <v>Fuel</v>
          </cell>
        </row>
        <row r="8154">
          <cell r="I8154" t="str">
            <v>1406</v>
          </cell>
          <cell r="J8154" t="str">
            <v>Office Supplies</v>
          </cell>
        </row>
        <row r="8155">
          <cell r="I8155" t="str">
            <v>1407</v>
          </cell>
          <cell r="J8155" t="str">
            <v xml:space="preserve">Printing </v>
          </cell>
        </row>
        <row r="8156">
          <cell r="I8156" t="str">
            <v>1418</v>
          </cell>
          <cell r="J8156" t="str">
            <v xml:space="preserve">Training &amp; Conferences </v>
          </cell>
        </row>
        <row r="8157">
          <cell r="I8157" t="str">
            <v>1419</v>
          </cell>
          <cell r="J8157" t="str">
            <v>Facility Hire</v>
          </cell>
        </row>
        <row r="8158">
          <cell r="I8158" t="str">
            <v>1427</v>
          </cell>
          <cell r="J8158" t="str">
            <v>Catering/Refreshment</v>
          </cell>
        </row>
        <row r="8159">
          <cell r="I8159" t="str">
            <v>1480</v>
          </cell>
          <cell r="J8159" t="str">
            <v>Consultants &amp; Technical Assistants Professional Fees</v>
          </cell>
        </row>
        <row r="8160">
          <cell r="I8160" t="str">
            <v>2003</v>
          </cell>
          <cell r="J8160" t="str">
            <v>New Office Equipment</v>
          </cell>
        </row>
        <row r="8161">
          <cell r="I8161" t="str">
            <v>2004</v>
          </cell>
          <cell r="J8161" t="str">
            <v>New Computers</v>
          </cell>
        </row>
        <row r="8162">
          <cell r="I8162" t="str">
            <v>2008</v>
          </cell>
          <cell r="J8162" t="str">
            <v>Other plant and equipment</v>
          </cell>
        </row>
        <row r="8163">
          <cell r="I8163" t="str">
            <v>1335</v>
          </cell>
          <cell r="J8163" t="str">
            <v>Survey (Delete)</v>
          </cell>
        </row>
        <row r="8164">
          <cell r="I8164" t="str">
            <v>1301</v>
          </cell>
          <cell r="J8164" t="str">
            <v>Fuel</v>
          </cell>
        </row>
        <row r="8165">
          <cell r="I8165" t="str">
            <v>1413</v>
          </cell>
          <cell r="J8165" t="str">
            <v>Rental</v>
          </cell>
        </row>
        <row r="8166">
          <cell r="I8166" t="str">
            <v>1407</v>
          </cell>
          <cell r="J8166" t="str">
            <v xml:space="preserve">Printing </v>
          </cell>
        </row>
        <row r="8167">
          <cell r="I8167" t="str">
            <v>1335</v>
          </cell>
          <cell r="J8167" t="str">
            <v>Survey (Delete)</v>
          </cell>
        </row>
        <row r="8168">
          <cell r="I8168" t="str">
            <v>1301</v>
          </cell>
          <cell r="J8168" t="str">
            <v>Fuel</v>
          </cell>
        </row>
        <row r="8169">
          <cell r="I8169" t="str">
            <v>1413</v>
          </cell>
          <cell r="J8169" t="str">
            <v>Rental</v>
          </cell>
        </row>
        <row r="8170">
          <cell r="I8170" t="str">
            <v>1407</v>
          </cell>
          <cell r="J8170" t="str">
            <v xml:space="preserve">Printing </v>
          </cell>
        </row>
        <row r="8171">
          <cell r="I8171" t="str">
            <v>1335</v>
          </cell>
          <cell r="J8171" t="str">
            <v>Survey (Delete)</v>
          </cell>
        </row>
        <row r="8172">
          <cell r="I8172" t="str">
            <v>1301</v>
          </cell>
          <cell r="J8172" t="str">
            <v>Fuel</v>
          </cell>
        </row>
        <row r="8173">
          <cell r="I8173" t="str">
            <v>1413</v>
          </cell>
          <cell r="J8173" t="str">
            <v>Rental</v>
          </cell>
        </row>
        <row r="8174">
          <cell r="I8174" t="str">
            <v>1407</v>
          </cell>
          <cell r="J8174" t="str">
            <v xml:space="preserve">Printing </v>
          </cell>
        </row>
        <row r="8175">
          <cell r="I8175" t="str">
            <v>1335</v>
          </cell>
          <cell r="J8175" t="str">
            <v>Survey (Delete)</v>
          </cell>
        </row>
        <row r="8176">
          <cell r="I8176" t="str">
            <v>1301</v>
          </cell>
          <cell r="J8176" t="str">
            <v>Fuel</v>
          </cell>
        </row>
        <row r="8177">
          <cell r="I8177" t="str">
            <v>1413</v>
          </cell>
          <cell r="J8177" t="str">
            <v>Rental</v>
          </cell>
        </row>
        <row r="8178">
          <cell r="I8178" t="str">
            <v>1335</v>
          </cell>
          <cell r="J8178" t="str">
            <v>Survey (Delete)</v>
          </cell>
        </row>
        <row r="8179">
          <cell r="I8179" t="str">
            <v>1301</v>
          </cell>
          <cell r="J8179" t="str">
            <v>Fuel</v>
          </cell>
        </row>
        <row r="8180">
          <cell r="I8180" t="str">
            <v>1413</v>
          </cell>
          <cell r="J8180" t="str">
            <v>Rental</v>
          </cell>
        </row>
        <row r="8181">
          <cell r="I8181" t="str">
            <v>1001</v>
          </cell>
          <cell r="J8181" t="str">
            <v>Salaries</v>
          </cell>
        </row>
        <row r="8182">
          <cell r="I8182" t="str">
            <v>1002</v>
          </cell>
          <cell r="J8182" t="str">
            <v>Overtime</v>
          </cell>
        </row>
        <row r="8183">
          <cell r="I8183" t="str">
            <v>1005</v>
          </cell>
          <cell r="J8183" t="str">
            <v>Government Contribution  to Retirement Fund</v>
          </cell>
        </row>
        <row r="8184">
          <cell r="I8184" t="str">
            <v>1001</v>
          </cell>
          <cell r="J8184" t="str">
            <v>Salaries</v>
          </cell>
        </row>
        <row r="8185">
          <cell r="I8185" t="str">
            <v>1001</v>
          </cell>
          <cell r="J8185" t="str">
            <v>Salaries</v>
          </cell>
        </row>
        <row r="8186">
          <cell r="I8186" t="str">
            <v>1005</v>
          </cell>
          <cell r="J8186" t="str">
            <v>Government Contribution  to Retirement Fund</v>
          </cell>
        </row>
        <row r="8187">
          <cell r="I8187" t="str">
            <v>1005</v>
          </cell>
          <cell r="J8187" t="str">
            <v>Government Contribution  to Retirement Fund</v>
          </cell>
        </row>
        <row r="8188">
          <cell r="I8188" t="str">
            <v>1335</v>
          </cell>
          <cell r="J8188" t="str">
            <v>Survey (Delete)</v>
          </cell>
        </row>
        <row r="8189">
          <cell r="I8189" t="str">
            <v>1480</v>
          </cell>
          <cell r="J8189" t="str">
            <v>Consultants &amp; Technical Assistants Professional Fees</v>
          </cell>
        </row>
        <row r="8190">
          <cell r="I8190" t="str">
            <v>1002</v>
          </cell>
          <cell r="J8190" t="str">
            <v>Overtime</v>
          </cell>
        </row>
        <row r="8191">
          <cell r="I8191" t="str">
            <v>1406</v>
          </cell>
          <cell r="J8191" t="str">
            <v>Office Supplies</v>
          </cell>
        </row>
        <row r="8192">
          <cell r="I8192" t="str">
            <v>1101</v>
          </cell>
          <cell r="J8192" t="str">
            <v>Wages</v>
          </cell>
        </row>
        <row r="8193">
          <cell r="I8193" t="str">
            <v>1201</v>
          </cell>
          <cell r="J8193" t="str">
            <v>Domestic Travel</v>
          </cell>
        </row>
        <row r="8194">
          <cell r="I8194" t="str">
            <v>1407</v>
          </cell>
          <cell r="J8194" t="str">
            <v xml:space="preserve">Printing </v>
          </cell>
        </row>
        <row r="8195">
          <cell r="I8195" t="str">
            <v>1413</v>
          </cell>
          <cell r="J8195" t="str">
            <v>Rental</v>
          </cell>
        </row>
        <row r="8196">
          <cell r="I8196" t="str">
            <v>1418</v>
          </cell>
          <cell r="J8196" t="str">
            <v xml:space="preserve">Training &amp; Conferences </v>
          </cell>
        </row>
        <row r="8197">
          <cell r="I8197" t="str">
            <v>1419</v>
          </cell>
          <cell r="J8197" t="str">
            <v>Facility Hire</v>
          </cell>
        </row>
        <row r="8198">
          <cell r="I8198" t="str">
            <v>1427</v>
          </cell>
          <cell r="J8198" t="str">
            <v>Catering/Refreshment</v>
          </cell>
        </row>
        <row r="8199">
          <cell r="I8199" t="str">
            <v>1301</v>
          </cell>
          <cell r="J8199" t="str">
            <v>Fuel</v>
          </cell>
        </row>
        <row r="8200">
          <cell r="I8200" t="str">
            <v>1335</v>
          </cell>
          <cell r="J8200" t="str">
            <v>Survey (Delete)</v>
          </cell>
        </row>
        <row r="8201">
          <cell r="I8201" t="str">
            <v>1480</v>
          </cell>
          <cell r="J8201" t="str">
            <v>Consultants &amp; Technical Assistants Professional Fees</v>
          </cell>
        </row>
        <row r="8202">
          <cell r="I8202" t="str">
            <v>1002</v>
          </cell>
          <cell r="J8202" t="str">
            <v>Overtime</v>
          </cell>
        </row>
        <row r="8203">
          <cell r="I8203" t="str">
            <v>1406</v>
          </cell>
          <cell r="J8203" t="str">
            <v>Office Supplies</v>
          </cell>
        </row>
        <row r="8204">
          <cell r="I8204" t="str">
            <v>1101</v>
          </cell>
          <cell r="J8204" t="str">
            <v>Wages</v>
          </cell>
        </row>
        <row r="8205">
          <cell r="I8205" t="str">
            <v>1201</v>
          </cell>
          <cell r="J8205" t="str">
            <v>Domestic Travel</v>
          </cell>
        </row>
        <row r="8206">
          <cell r="I8206" t="str">
            <v>1407</v>
          </cell>
          <cell r="J8206" t="str">
            <v xml:space="preserve">Printing </v>
          </cell>
        </row>
        <row r="8207">
          <cell r="I8207" t="str">
            <v>1413</v>
          </cell>
          <cell r="J8207" t="str">
            <v>Rental</v>
          </cell>
        </row>
        <row r="8208">
          <cell r="I8208" t="str">
            <v>1418</v>
          </cell>
          <cell r="J8208" t="str">
            <v xml:space="preserve">Training &amp; Conferences </v>
          </cell>
        </row>
        <row r="8209">
          <cell r="I8209" t="str">
            <v>1419</v>
          </cell>
          <cell r="J8209" t="str">
            <v>Facility Hire</v>
          </cell>
        </row>
        <row r="8210">
          <cell r="I8210" t="str">
            <v>1427</v>
          </cell>
          <cell r="J8210" t="str">
            <v>Catering/Refreshment</v>
          </cell>
        </row>
        <row r="8211">
          <cell r="I8211" t="str">
            <v>1301</v>
          </cell>
          <cell r="J8211" t="str">
            <v>Fuel</v>
          </cell>
        </row>
        <row r="8212">
          <cell r="I8212" t="str">
            <v>1335</v>
          </cell>
          <cell r="J8212" t="str">
            <v>Survey (Delete)</v>
          </cell>
        </row>
        <row r="8213">
          <cell r="I8213" t="str">
            <v>1480</v>
          </cell>
          <cell r="J8213" t="str">
            <v>Consultants &amp; Technical Assistants Professional Fees</v>
          </cell>
        </row>
        <row r="8214">
          <cell r="I8214" t="str">
            <v>1002</v>
          </cell>
          <cell r="J8214" t="str">
            <v>Overtime</v>
          </cell>
        </row>
        <row r="8215">
          <cell r="I8215" t="str">
            <v>1406</v>
          </cell>
          <cell r="J8215" t="str">
            <v>Office Supplies</v>
          </cell>
        </row>
        <row r="8216">
          <cell r="I8216" t="str">
            <v>1101</v>
          </cell>
          <cell r="J8216" t="str">
            <v>Wages</v>
          </cell>
        </row>
        <row r="8217">
          <cell r="I8217" t="str">
            <v>1201</v>
          </cell>
          <cell r="J8217" t="str">
            <v>Domestic Travel</v>
          </cell>
        </row>
        <row r="8218">
          <cell r="I8218" t="str">
            <v>1407</v>
          </cell>
          <cell r="J8218" t="str">
            <v xml:space="preserve">Printing </v>
          </cell>
        </row>
        <row r="8219">
          <cell r="I8219" t="str">
            <v>1413</v>
          </cell>
          <cell r="J8219" t="str">
            <v>Rental</v>
          </cell>
        </row>
        <row r="8220">
          <cell r="I8220" t="str">
            <v>1418</v>
          </cell>
          <cell r="J8220" t="str">
            <v xml:space="preserve">Training &amp; Conferences </v>
          </cell>
        </row>
        <row r="8221">
          <cell r="I8221" t="str">
            <v>1419</v>
          </cell>
          <cell r="J8221" t="str">
            <v>Facility Hire</v>
          </cell>
        </row>
        <row r="8222">
          <cell r="I8222" t="str">
            <v>1427</v>
          </cell>
          <cell r="J8222" t="str">
            <v>Catering/Refreshment</v>
          </cell>
        </row>
        <row r="8223">
          <cell r="I8223" t="str">
            <v>1301</v>
          </cell>
          <cell r="J8223" t="str">
            <v>Fuel</v>
          </cell>
        </row>
        <row r="8224">
          <cell r="I8224" t="str">
            <v>1335</v>
          </cell>
          <cell r="J8224" t="str">
            <v>Survey (Delete)</v>
          </cell>
        </row>
        <row r="8225">
          <cell r="I8225" t="str">
            <v>1480</v>
          </cell>
          <cell r="J8225" t="str">
            <v>Consultants &amp; Technical Assistants Professional Fees</v>
          </cell>
        </row>
        <row r="8226">
          <cell r="I8226" t="str">
            <v>1002</v>
          </cell>
          <cell r="J8226" t="str">
            <v>Overtime</v>
          </cell>
        </row>
        <row r="8227">
          <cell r="I8227" t="str">
            <v>1406</v>
          </cell>
          <cell r="J8227" t="str">
            <v>Office Supplies</v>
          </cell>
        </row>
        <row r="8228">
          <cell r="I8228" t="str">
            <v>1101</v>
          </cell>
          <cell r="J8228" t="str">
            <v>Wages</v>
          </cell>
        </row>
        <row r="8229">
          <cell r="I8229" t="str">
            <v>1201</v>
          </cell>
          <cell r="J8229" t="str">
            <v>Domestic Travel</v>
          </cell>
        </row>
        <row r="8230">
          <cell r="I8230" t="str">
            <v>1407</v>
          </cell>
          <cell r="J8230" t="str">
            <v xml:space="preserve">Printing </v>
          </cell>
        </row>
        <row r="8231">
          <cell r="I8231" t="str">
            <v>1413</v>
          </cell>
          <cell r="J8231" t="str">
            <v>Rental</v>
          </cell>
        </row>
        <row r="8232">
          <cell r="I8232" t="str">
            <v>1418</v>
          </cell>
          <cell r="J8232" t="str">
            <v xml:space="preserve">Training &amp; Conferences </v>
          </cell>
        </row>
        <row r="8233">
          <cell r="I8233" t="str">
            <v>1419</v>
          </cell>
          <cell r="J8233" t="str">
            <v>Facility Hire</v>
          </cell>
        </row>
        <row r="8234">
          <cell r="I8234" t="str">
            <v>1427</v>
          </cell>
          <cell r="J8234" t="str">
            <v>Catering/Refreshment</v>
          </cell>
        </row>
        <row r="8235">
          <cell r="I8235" t="str">
            <v>1301</v>
          </cell>
          <cell r="J8235" t="str">
            <v>Fuel</v>
          </cell>
        </row>
        <row r="8236">
          <cell r="I8236" t="str">
            <v>1335</v>
          </cell>
          <cell r="J8236" t="str">
            <v>Survey (Delete)</v>
          </cell>
        </row>
        <row r="8237">
          <cell r="I8237" t="str">
            <v>1480</v>
          </cell>
          <cell r="J8237" t="str">
            <v>Consultants &amp; Technical Assistants Professional Fees</v>
          </cell>
        </row>
        <row r="8238">
          <cell r="I8238" t="str">
            <v>1002</v>
          </cell>
          <cell r="J8238" t="str">
            <v>Overtime</v>
          </cell>
        </row>
        <row r="8239">
          <cell r="I8239" t="str">
            <v>1406</v>
          </cell>
          <cell r="J8239" t="str">
            <v>Office Supplies</v>
          </cell>
        </row>
        <row r="8240">
          <cell r="I8240" t="str">
            <v>1101</v>
          </cell>
          <cell r="J8240" t="str">
            <v>Wages</v>
          </cell>
        </row>
        <row r="8241">
          <cell r="I8241" t="str">
            <v>1201</v>
          </cell>
          <cell r="J8241" t="str">
            <v>Domestic Travel</v>
          </cell>
        </row>
        <row r="8242">
          <cell r="I8242" t="str">
            <v>1407</v>
          </cell>
          <cell r="J8242" t="str">
            <v xml:space="preserve">Printing </v>
          </cell>
        </row>
        <row r="8243">
          <cell r="I8243" t="str">
            <v>1413</v>
          </cell>
          <cell r="J8243" t="str">
            <v>Rental</v>
          </cell>
        </row>
        <row r="8244">
          <cell r="I8244" t="str">
            <v>1418</v>
          </cell>
          <cell r="J8244" t="str">
            <v xml:space="preserve">Training &amp; Conferences </v>
          </cell>
        </row>
        <row r="8245">
          <cell r="I8245" t="str">
            <v>1419</v>
          </cell>
          <cell r="J8245" t="str">
            <v>Facility Hire</v>
          </cell>
        </row>
        <row r="8246">
          <cell r="I8246" t="str">
            <v>1427</v>
          </cell>
          <cell r="J8246" t="str">
            <v>Catering/Refreshment</v>
          </cell>
        </row>
        <row r="8247">
          <cell r="I8247" t="str">
            <v>1301</v>
          </cell>
          <cell r="J8247" t="str">
            <v>Fuel</v>
          </cell>
        </row>
        <row r="8248">
          <cell r="I8248" t="str">
            <v>1335</v>
          </cell>
          <cell r="J8248" t="str">
            <v>Survey (Delete)</v>
          </cell>
        </row>
        <row r="8249">
          <cell r="I8249" t="str">
            <v>1480</v>
          </cell>
          <cell r="J8249" t="str">
            <v>Consultants &amp; Technical Assistants Professional Fees</v>
          </cell>
        </row>
        <row r="8250">
          <cell r="I8250" t="str">
            <v>1002</v>
          </cell>
          <cell r="J8250" t="str">
            <v>Overtime</v>
          </cell>
        </row>
        <row r="8251">
          <cell r="I8251" t="str">
            <v>1406</v>
          </cell>
          <cell r="J8251" t="str">
            <v>Office Supplies</v>
          </cell>
        </row>
        <row r="8252">
          <cell r="I8252" t="str">
            <v>1101</v>
          </cell>
          <cell r="J8252" t="str">
            <v>Wages</v>
          </cell>
        </row>
        <row r="8253">
          <cell r="I8253" t="str">
            <v>1201</v>
          </cell>
          <cell r="J8253" t="str">
            <v>Domestic Travel</v>
          </cell>
        </row>
        <row r="8254">
          <cell r="I8254" t="str">
            <v>1407</v>
          </cell>
          <cell r="J8254" t="str">
            <v xml:space="preserve">Printing </v>
          </cell>
        </row>
        <row r="8255">
          <cell r="I8255" t="str">
            <v>1413</v>
          </cell>
          <cell r="J8255" t="str">
            <v>Rental</v>
          </cell>
        </row>
        <row r="8256">
          <cell r="I8256" t="str">
            <v>1418</v>
          </cell>
          <cell r="J8256" t="str">
            <v xml:space="preserve">Training &amp; Conferences </v>
          </cell>
        </row>
        <row r="8257">
          <cell r="I8257" t="str">
            <v>1419</v>
          </cell>
          <cell r="J8257" t="str">
            <v>Facility Hire</v>
          </cell>
        </row>
        <row r="8258">
          <cell r="I8258" t="str">
            <v>1427</v>
          </cell>
          <cell r="J8258" t="str">
            <v>Catering/Refreshment</v>
          </cell>
        </row>
        <row r="8259">
          <cell r="I8259" t="str">
            <v>1301</v>
          </cell>
          <cell r="J8259" t="str">
            <v>Fuel</v>
          </cell>
        </row>
        <row r="8260">
          <cell r="I8260" t="str">
            <v>1001</v>
          </cell>
          <cell r="J8260" t="str">
            <v>Salaries</v>
          </cell>
        </row>
        <row r="8261">
          <cell r="I8261" t="str">
            <v>1005</v>
          </cell>
          <cell r="J8261" t="str">
            <v>Government Contribution  to Retirement Fund</v>
          </cell>
        </row>
        <row r="8262">
          <cell r="I8262" t="str">
            <v>1001</v>
          </cell>
          <cell r="J8262" t="str">
            <v>Salaries</v>
          </cell>
        </row>
        <row r="8263">
          <cell r="I8263" t="str">
            <v>1005</v>
          </cell>
          <cell r="J8263" t="str">
            <v>Government Contribution  to Retirement Fund</v>
          </cell>
        </row>
        <row r="8264">
          <cell r="I8264" t="str">
            <v>1001</v>
          </cell>
          <cell r="J8264" t="str">
            <v>Salaries</v>
          </cell>
        </row>
        <row r="8265">
          <cell r="I8265" t="str">
            <v>1002</v>
          </cell>
          <cell r="J8265" t="str">
            <v>Overtime</v>
          </cell>
        </row>
        <row r="8266">
          <cell r="I8266" t="str">
            <v>1005</v>
          </cell>
          <cell r="J8266" t="str">
            <v>Government Contribution  to Retirement Fund</v>
          </cell>
        </row>
        <row r="8267">
          <cell r="I8267" t="str">
            <v>2003</v>
          </cell>
          <cell r="J8267" t="str">
            <v>New Office Equipment</v>
          </cell>
        </row>
        <row r="8268">
          <cell r="I8268" t="str">
            <v>2004</v>
          </cell>
          <cell r="J8268" t="str">
            <v>New Computers</v>
          </cell>
        </row>
        <row r="8269">
          <cell r="I8269" t="str">
            <v>1026</v>
          </cell>
          <cell r="J8269" t="str">
            <v>Acting Allowance</v>
          </cell>
        </row>
        <row r="8270">
          <cell r="I8270" t="str">
            <v>1418</v>
          </cell>
          <cell r="J8270" t="str">
            <v xml:space="preserve">Training &amp; Conferences </v>
          </cell>
        </row>
        <row r="8271">
          <cell r="I8271" t="str">
            <v>1406</v>
          </cell>
          <cell r="J8271" t="str">
            <v>Office Supplies</v>
          </cell>
        </row>
        <row r="8272">
          <cell r="I8272" t="str">
            <v>1427</v>
          </cell>
          <cell r="J8272" t="str">
            <v>Catering/Refreshment</v>
          </cell>
        </row>
        <row r="8273">
          <cell r="I8273" t="str">
            <v>1407</v>
          </cell>
          <cell r="J8273" t="str">
            <v xml:space="preserve">Printing </v>
          </cell>
        </row>
        <row r="8274">
          <cell r="I8274" t="str">
            <v>1419</v>
          </cell>
          <cell r="J8274" t="str">
            <v>Facility Hire</v>
          </cell>
        </row>
        <row r="8275">
          <cell r="I8275" t="str">
            <v>1422</v>
          </cell>
          <cell r="J8275" t="str">
            <v>Hospitality</v>
          </cell>
        </row>
        <row r="8276">
          <cell r="I8276" t="str">
            <v>1001</v>
          </cell>
          <cell r="J8276" t="str">
            <v>Salaries</v>
          </cell>
        </row>
        <row r="8277">
          <cell r="I8277" t="str">
            <v>1005</v>
          </cell>
          <cell r="J8277" t="str">
            <v>Government Contribution  to Retirement Fund</v>
          </cell>
        </row>
        <row r="8278">
          <cell r="I8278" t="str">
            <v>1030</v>
          </cell>
          <cell r="J8278" t="str">
            <v>CEO/Minister Benefits</v>
          </cell>
        </row>
        <row r="8279">
          <cell r="I8279" t="str">
            <v>1202</v>
          </cell>
          <cell r="J8279" t="str">
            <v>Overseas Travel</v>
          </cell>
        </row>
        <row r="8280">
          <cell r="I8280" t="str">
            <v>1422</v>
          </cell>
          <cell r="J8280" t="str">
            <v>Hospitality</v>
          </cell>
        </row>
        <row r="8281">
          <cell r="I8281" t="str">
            <v>1422</v>
          </cell>
          <cell r="J8281" t="str">
            <v>Hospitality</v>
          </cell>
        </row>
        <row r="8282">
          <cell r="I8282" t="str">
            <v>1422</v>
          </cell>
          <cell r="J8282" t="str">
            <v>Hospitality</v>
          </cell>
        </row>
        <row r="8283">
          <cell r="I8283" t="str">
            <v>1001</v>
          </cell>
          <cell r="J8283" t="str">
            <v>Salaries</v>
          </cell>
        </row>
        <row r="8284">
          <cell r="I8284" t="str">
            <v>1005</v>
          </cell>
          <cell r="J8284" t="str">
            <v>Government Contribution  to Retirement Fund</v>
          </cell>
        </row>
        <row r="8285">
          <cell r="I8285" t="str">
            <v>1030</v>
          </cell>
          <cell r="J8285" t="str">
            <v>CEO/Minister Benefits</v>
          </cell>
        </row>
        <row r="8286">
          <cell r="I8286" t="str">
            <v>1202</v>
          </cell>
          <cell r="J8286" t="str">
            <v>Overseas Travel</v>
          </cell>
        </row>
        <row r="8287">
          <cell r="I8287" t="str">
            <v>1422</v>
          </cell>
          <cell r="J8287" t="str">
            <v>Hospitality</v>
          </cell>
        </row>
        <row r="8288">
          <cell r="I8288" t="str">
            <v>1001</v>
          </cell>
          <cell r="J8288" t="str">
            <v>Salaries</v>
          </cell>
        </row>
        <row r="8289">
          <cell r="I8289" t="str">
            <v>1001</v>
          </cell>
          <cell r="J8289" t="str">
            <v>Salaries</v>
          </cell>
        </row>
        <row r="8290">
          <cell r="I8290" t="str">
            <v>1001</v>
          </cell>
          <cell r="J8290" t="str">
            <v>Salaries</v>
          </cell>
        </row>
        <row r="8291">
          <cell r="I8291" t="str">
            <v>1002</v>
          </cell>
          <cell r="J8291" t="str">
            <v>Overtime</v>
          </cell>
        </row>
        <row r="8292">
          <cell r="I8292" t="str">
            <v>1005</v>
          </cell>
          <cell r="J8292" t="str">
            <v>Government Contribution  to Retirement Fund</v>
          </cell>
        </row>
        <row r="8293">
          <cell r="I8293" t="str">
            <v>1005</v>
          </cell>
          <cell r="J8293" t="str">
            <v>Government Contribution  to Retirement Fund</v>
          </cell>
        </row>
        <row r="8294">
          <cell r="I8294" t="str">
            <v>1005</v>
          </cell>
          <cell r="J8294" t="str">
            <v>Government Contribution  to Retirement Fund</v>
          </cell>
        </row>
        <row r="8295">
          <cell r="I8295" t="str">
            <v>1026</v>
          </cell>
          <cell r="J8295" t="str">
            <v>Acting Allowance</v>
          </cell>
        </row>
        <row r="8296">
          <cell r="I8296" t="str">
            <v>1101</v>
          </cell>
          <cell r="J8296" t="str">
            <v>Wages</v>
          </cell>
        </row>
        <row r="8297">
          <cell r="I8297" t="str">
            <v>1101</v>
          </cell>
          <cell r="J8297" t="str">
            <v>Wages</v>
          </cell>
        </row>
        <row r="8298">
          <cell r="I8298" t="str">
            <v>1101</v>
          </cell>
          <cell r="J8298" t="str">
            <v>Wages</v>
          </cell>
        </row>
        <row r="8299">
          <cell r="I8299" t="str">
            <v>1201</v>
          </cell>
          <cell r="J8299" t="str">
            <v>Domestic Travel</v>
          </cell>
        </row>
        <row r="8300">
          <cell r="I8300" t="str">
            <v>1202</v>
          </cell>
          <cell r="J8300" t="str">
            <v>Overseas Travel</v>
          </cell>
        </row>
        <row r="8301">
          <cell r="I8301" t="str">
            <v>1203</v>
          </cell>
          <cell r="J8301" t="str">
            <v>Telecommunication Charge</v>
          </cell>
        </row>
        <row r="8302">
          <cell r="I8302" t="str">
            <v>1203</v>
          </cell>
          <cell r="J8302" t="str">
            <v>Telecommunication Charge</v>
          </cell>
        </row>
        <row r="8303">
          <cell r="I8303" t="str">
            <v>1203</v>
          </cell>
          <cell r="J8303" t="str">
            <v>Telecommunication Charge</v>
          </cell>
        </row>
        <row r="8304">
          <cell r="I8304" t="str">
            <v>1210</v>
          </cell>
          <cell r="J8304" t="str">
            <v>Email &amp; Internet</v>
          </cell>
        </row>
        <row r="8305">
          <cell r="I8305" t="str">
            <v>1210</v>
          </cell>
          <cell r="J8305" t="str">
            <v>Email &amp; Internet</v>
          </cell>
        </row>
        <row r="8306">
          <cell r="I8306" t="str">
            <v>1210</v>
          </cell>
          <cell r="J8306" t="str">
            <v>Email &amp; Internet</v>
          </cell>
        </row>
        <row r="8307">
          <cell r="I8307" t="str">
            <v>1301</v>
          </cell>
          <cell r="J8307" t="str">
            <v>Fuel</v>
          </cell>
        </row>
        <row r="8308">
          <cell r="I8308" t="str">
            <v>1301</v>
          </cell>
          <cell r="J8308" t="str">
            <v>Fuel</v>
          </cell>
        </row>
        <row r="8309">
          <cell r="I8309" t="str">
            <v>1301</v>
          </cell>
          <cell r="J8309" t="str">
            <v>Fuel</v>
          </cell>
        </row>
        <row r="8310">
          <cell r="I8310" t="str">
            <v>1308</v>
          </cell>
          <cell r="J8310" t="str">
            <v>Maintenance of Office Equipment</v>
          </cell>
        </row>
        <row r="8311">
          <cell r="I8311" t="str">
            <v>1309</v>
          </cell>
          <cell r="J8311" t="str">
            <v>Maintenance of Vehicles</v>
          </cell>
        </row>
        <row r="8312">
          <cell r="I8312" t="str">
            <v>1309</v>
          </cell>
          <cell r="J8312" t="str">
            <v>Maintenance of Vehicles</v>
          </cell>
        </row>
        <row r="8313">
          <cell r="I8313" t="str">
            <v>1309</v>
          </cell>
          <cell r="J8313" t="str">
            <v>Maintenance of Vehicles</v>
          </cell>
        </row>
        <row r="8314">
          <cell r="I8314" t="str">
            <v>1314</v>
          </cell>
          <cell r="J8314" t="str">
            <v>Maintenance of Recreational Facilities</v>
          </cell>
        </row>
        <row r="8315">
          <cell r="I8315" t="str">
            <v>1318</v>
          </cell>
          <cell r="J8315" t="str">
            <v>Maintenance of Buildings &amp; Compounds</v>
          </cell>
        </row>
        <row r="8316">
          <cell r="I8316" t="str">
            <v>1318</v>
          </cell>
          <cell r="J8316" t="str">
            <v>Maintenance of Buildings &amp; Compounds</v>
          </cell>
        </row>
        <row r="8317">
          <cell r="I8317" t="str">
            <v>1318</v>
          </cell>
          <cell r="J8317" t="str">
            <v>Maintenance of Buildings &amp; Compounds</v>
          </cell>
        </row>
        <row r="8318">
          <cell r="I8318" t="str">
            <v>1402</v>
          </cell>
          <cell r="J8318" t="str">
            <v>Electricity</v>
          </cell>
        </row>
        <row r="8319">
          <cell r="I8319" t="str">
            <v>1402</v>
          </cell>
          <cell r="J8319" t="str">
            <v>Electricity</v>
          </cell>
        </row>
        <row r="8320">
          <cell r="I8320" t="str">
            <v>1402</v>
          </cell>
          <cell r="J8320" t="str">
            <v>Electricity</v>
          </cell>
        </row>
        <row r="8321">
          <cell r="I8321" t="str">
            <v>1405</v>
          </cell>
          <cell r="J8321" t="str">
            <v>Water</v>
          </cell>
        </row>
        <row r="8322">
          <cell r="I8322" t="str">
            <v>1405</v>
          </cell>
          <cell r="J8322" t="str">
            <v>Water</v>
          </cell>
        </row>
        <row r="8323">
          <cell r="I8323" t="str">
            <v>1406</v>
          </cell>
          <cell r="J8323" t="str">
            <v>Office Supplies</v>
          </cell>
        </row>
        <row r="8324">
          <cell r="I8324" t="str">
            <v>1406</v>
          </cell>
          <cell r="J8324" t="str">
            <v>Office Supplies</v>
          </cell>
        </row>
        <row r="8325">
          <cell r="I8325" t="str">
            <v>1406</v>
          </cell>
          <cell r="J8325" t="str">
            <v>Office Supplies</v>
          </cell>
        </row>
        <row r="8326">
          <cell r="I8326" t="str">
            <v>1407</v>
          </cell>
          <cell r="J8326" t="str">
            <v xml:space="preserve">Printing </v>
          </cell>
        </row>
        <row r="8327">
          <cell r="I8327" t="str">
            <v>1407</v>
          </cell>
          <cell r="J8327" t="str">
            <v xml:space="preserve">Printing </v>
          </cell>
        </row>
        <row r="8328">
          <cell r="I8328" t="str">
            <v>1413</v>
          </cell>
          <cell r="J8328" t="str">
            <v>Rental</v>
          </cell>
        </row>
        <row r="8329">
          <cell r="I8329" t="str">
            <v>1413</v>
          </cell>
          <cell r="J8329" t="str">
            <v>Rental</v>
          </cell>
        </row>
        <row r="8330">
          <cell r="I8330" t="str">
            <v>1413</v>
          </cell>
          <cell r="J8330" t="str">
            <v>Rental</v>
          </cell>
        </row>
        <row r="8331">
          <cell r="I8331" t="str">
            <v>1413</v>
          </cell>
          <cell r="J8331" t="str">
            <v>Rental</v>
          </cell>
        </row>
        <row r="8332">
          <cell r="I8332" t="str">
            <v>1450</v>
          </cell>
          <cell r="J8332" t="str">
            <v>Computer Supplies</v>
          </cell>
        </row>
        <row r="8333">
          <cell r="I8333" t="str">
            <v>1480</v>
          </cell>
          <cell r="J8333" t="str">
            <v>Consultants &amp; Technical Assistants Professional Fees</v>
          </cell>
        </row>
        <row r="8334">
          <cell r="I8334" t="str">
            <v>1469</v>
          </cell>
          <cell r="J8334" t="str">
            <v>Contract Service</v>
          </cell>
        </row>
        <row r="8335">
          <cell r="I8335" t="str">
            <v>2003</v>
          </cell>
          <cell r="J8335" t="str">
            <v>New Office Equipment</v>
          </cell>
        </row>
        <row r="8336">
          <cell r="I8336" t="str">
            <v>2004</v>
          </cell>
          <cell r="J8336" t="str">
            <v>New Computers</v>
          </cell>
        </row>
        <row r="8337">
          <cell r="I8337" t="str">
            <v>2005</v>
          </cell>
          <cell r="J8337" t="str">
            <v>New Vehicles</v>
          </cell>
        </row>
        <row r="8338">
          <cell r="I8338" t="str">
            <v>1413</v>
          </cell>
          <cell r="J8338" t="str">
            <v>Rental</v>
          </cell>
        </row>
        <row r="8339">
          <cell r="I8339" t="str">
            <v>1413</v>
          </cell>
          <cell r="J8339" t="str">
            <v>Rental</v>
          </cell>
        </row>
        <row r="8340">
          <cell r="I8340" t="str">
            <v>1413</v>
          </cell>
          <cell r="J8340" t="str">
            <v>Rental</v>
          </cell>
        </row>
        <row r="8341">
          <cell r="I8341" t="str">
            <v>1001</v>
          </cell>
          <cell r="J8341" t="str">
            <v>Salaries</v>
          </cell>
        </row>
        <row r="8342">
          <cell r="I8342" t="str">
            <v>1002</v>
          </cell>
          <cell r="J8342" t="str">
            <v>Overtime</v>
          </cell>
        </row>
        <row r="8343">
          <cell r="I8343" t="str">
            <v>1005</v>
          </cell>
          <cell r="J8343" t="str">
            <v>Government Contribution  to Retirement Fund</v>
          </cell>
        </row>
        <row r="8344">
          <cell r="I8344" t="str">
            <v>1101</v>
          </cell>
          <cell r="J8344" t="str">
            <v>Wages</v>
          </cell>
        </row>
        <row r="8345">
          <cell r="I8345" t="str">
            <v>1203</v>
          </cell>
          <cell r="J8345" t="str">
            <v>Telecommunication Charge</v>
          </cell>
        </row>
        <row r="8346">
          <cell r="I8346" t="str">
            <v>1203</v>
          </cell>
          <cell r="J8346" t="str">
            <v>Telecommunication Charge</v>
          </cell>
        </row>
        <row r="8347">
          <cell r="I8347" t="str">
            <v>1301</v>
          </cell>
          <cell r="J8347" t="str">
            <v>Fuel</v>
          </cell>
        </row>
        <row r="8348">
          <cell r="I8348" t="str">
            <v>1301</v>
          </cell>
          <cell r="J8348" t="str">
            <v>Fuel</v>
          </cell>
        </row>
        <row r="8349">
          <cell r="I8349" t="str">
            <v>1301</v>
          </cell>
          <cell r="J8349" t="str">
            <v>Fuel</v>
          </cell>
        </row>
        <row r="8350">
          <cell r="I8350" t="str">
            <v>1309</v>
          </cell>
          <cell r="J8350" t="str">
            <v>Maintenance of Vehicles</v>
          </cell>
        </row>
        <row r="8351">
          <cell r="I8351" t="str">
            <v>1310</v>
          </cell>
          <cell r="J8351" t="str">
            <v>Maintenance of Specialised Equipment</v>
          </cell>
        </row>
        <row r="8352">
          <cell r="I8352" t="str">
            <v>1407</v>
          </cell>
          <cell r="J8352" t="str">
            <v xml:space="preserve">Printing </v>
          </cell>
        </row>
        <row r="8353">
          <cell r="I8353" t="str">
            <v>1418</v>
          </cell>
          <cell r="J8353" t="str">
            <v xml:space="preserve">Training &amp; Conferences </v>
          </cell>
        </row>
        <row r="8354">
          <cell r="I8354" t="str">
            <v>1422</v>
          </cell>
          <cell r="J8354" t="str">
            <v>Hospitality</v>
          </cell>
        </row>
        <row r="8355">
          <cell r="I8355" t="str">
            <v>1001</v>
          </cell>
          <cell r="J8355" t="str">
            <v>Salaries</v>
          </cell>
        </row>
        <row r="8356">
          <cell r="I8356" t="str">
            <v>1001</v>
          </cell>
          <cell r="J8356" t="str">
            <v>Salaries</v>
          </cell>
        </row>
        <row r="8357">
          <cell r="I8357" t="str">
            <v>1001</v>
          </cell>
          <cell r="J8357" t="str">
            <v>Salaries</v>
          </cell>
        </row>
        <row r="8358">
          <cell r="I8358" t="str">
            <v>1005</v>
          </cell>
          <cell r="J8358" t="str">
            <v>Government Contribution  to Retirement Fund</v>
          </cell>
        </row>
        <row r="8359">
          <cell r="I8359" t="str">
            <v>1005</v>
          </cell>
          <cell r="J8359" t="str">
            <v>Government Contribution  to Retirement Fund</v>
          </cell>
        </row>
        <row r="8360">
          <cell r="I8360" t="str">
            <v>1005</v>
          </cell>
          <cell r="J8360" t="str">
            <v>Government Contribution  to Retirement Fund</v>
          </cell>
        </row>
        <row r="8361">
          <cell r="I8361" t="str">
            <v>1301</v>
          </cell>
          <cell r="J8361" t="str">
            <v>Fuel</v>
          </cell>
        </row>
        <row r="8362">
          <cell r="I8362" t="str">
            <v>1001</v>
          </cell>
          <cell r="J8362" t="str">
            <v>Salaries</v>
          </cell>
        </row>
        <row r="8363">
          <cell r="I8363" t="str">
            <v>1001</v>
          </cell>
          <cell r="J8363" t="str">
            <v>Salaries</v>
          </cell>
        </row>
        <row r="8364">
          <cell r="I8364" t="str">
            <v>1001</v>
          </cell>
          <cell r="J8364" t="str">
            <v>Salaries</v>
          </cell>
        </row>
        <row r="8365">
          <cell r="I8365" t="str">
            <v>1005</v>
          </cell>
          <cell r="J8365" t="str">
            <v>Government Contribution  to Retirement Fund</v>
          </cell>
        </row>
        <row r="8366">
          <cell r="I8366" t="str">
            <v>1005</v>
          </cell>
          <cell r="J8366" t="str">
            <v>Government Contribution  to Retirement Fund</v>
          </cell>
        </row>
        <row r="8367">
          <cell r="I8367" t="str">
            <v>1005</v>
          </cell>
          <cell r="J8367" t="str">
            <v>Government Contribution  to Retirement Fund</v>
          </cell>
        </row>
        <row r="8368">
          <cell r="I8368" t="str">
            <v>1301</v>
          </cell>
          <cell r="J8368" t="str">
            <v>Fuel</v>
          </cell>
        </row>
        <row r="8369">
          <cell r="I8369" t="str">
            <v>1310</v>
          </cell>
          <cell r="J8369" t="str">
            <v>Maintenance of Specialised Equipment</v>
          </cell>
        </row>
        <row r="8370">
          <cell r="I8370" t="str">
            <v>2003</v>
          </cell>
          <cell r="J8370" t="str">
            <v>New Office Equipment</v>
          </cell>
        </row>
        <row r="8371">
          <cell r="I8371" t="str">
            <v>1001</v>
          </cell>
          <cell r="J8371" t="str">
            <v>Salaries</v>
          </cell>
        </row>
        <row r="8372">
          <cell r="I8372" t="str">
            <v>1001</v>
          </cell>
          <cell r="J8372" t="str">
            <v>Salaries</v>
          </cell>
        </row>
        <row r="8373">
          <cell r="I8373" t="str">
            <v>1001</v>
          </cell>
          <cell r="J8373" t="str">
            <v>Salaries</v>
          </cell>
        </row>
        <row r="8374">
          <cell r="I8374" t="str">
            <v>1001</v>
          </cell>
          <cell r="J8374" t="str">
            <v>Salaries</v>
          </cell>
        </row>
        <row r="8375">
          <cell r="I8375" t="str">
            <v>1001</v>
          </cell>
          <cell r="J8375" t="str">
            <v>Salaries</v>
          </cell>
        </row>
        <row r="8376">
          <cell r="I8376" t="str">
            <v>1001</v>
          </cell>
          <cell r="J8376" t="str">
            <v>Salaries</v>
          </cell>
        </row>
        <row r="8377">
          <cell r="I8377" t="str">
            <v>1005</v>
          </cell>
          <cell r="J8377" t="str">
            <v>Government Contribution  to Retirement Fund</v>
          </cell>
        </row>
        <row r="8378">
          <cell r="I8378" t="str">
            <v>1005</v>
          </cell>
          <cell r="J8378" t="str">
            <v>Government Contribution  to Retirement Fund</v>
          </cell>
        </row>
        <row r="8379">
          <cell r="I8379" t="str">
            <v>1005</v>
          </cell>
          <cell r="J8379" t="str">
            <v>Government Contribution  to Retirement Fund</v>
          </cell>
        </row>
        <row r="8380">
          <cell r="I8380" t="str">
            <v>1005</v>
          </cell>
          <cell r="J8380" t="str">
            <v>Government Contribution  to Retirement Fund</v>
          </cell>
        </row>
        <row r="8381">
          <cell r="I8381" t="str">
            <v>1005</v>
          </cell>
          <cell r="J8381" t="str">
            <v>Government Contribution  to Retirement Fund</v>
          </cell>
        </row>
        <row r="8382">
          <cell r="I8382" t="str">
            <v>1005</v>
          </cell>
          <cell r="J8382" t="str">
            <v>Government Contribution  to Retirement Fund</v>
          </cell>
        </row>
        <row r="8383">
          <cell r="I8383" t="str">
            <v>1028</v>
          </cell>
          <cell r="J8383" t="str">
            <v>Location Allowance</v>
          </cell>
        </row>
        <row r="8384">
          <cell r="I8384" t="str">
            <v>1028</v>
          </cell>
          <cell r="J8384" t="str">
            <v>Location Allowance</v>
          </cell>
        </row>
        <row r="8385">
          <cell r="I8385" t="str">
            <v>1028</v>
          </cell>
          <cell r="J8385" t="str">
            <v>Location Allowance</v>
          </cell>
        </row>
        <row r="8386">
          <cell r="I8386" t="str">
            <v>1201</v>
          </cell>
          <cell r="J8386" t="str">
            <v>Domestic Travel</v>
          </cell>
        </row>
        <row r="8387">
          <cell r="I8387" t="str">
            <v>1203</v>
          </cell>
          <cell r="J8387" t="str">
            <v>Telecommunication Charge</v>
          </cell>
        </row>
        <row r="8388">
          <cell r="I8388" t="str">
            <v>1203</v>
          </cell>
          <cell r="J8388" t="str">
            <v>Telecommunication Charge</v>
          </cell>
        </row>
        <row r="8389">
          <cell r="I8389" t="str">
            <v>1203</v>
          </cell>
          <cell r="J8389" t="str">
            <v>Telecommunication Charge</v>
          </cell>
        </row>
        <row r="8390">
          <cell r="I8390" t="str">
            <v>1203</v>
          </cell>
          <cell r="J8390" t="str">
            <v>Telecommunication Charge</v>
          </cell>
        </row>
        <row r="8391">
          <cell r="I8391" t="str">
            <v>1203</v>
          </cell>
          <cell r="J8391" t="str">
            <v>Telecommunication Charge</v>
          </cell>
        </row>
        <row r="8392">
          <cell r="I8392" t="str">
            <v>1301</v>
          </cell>
          <cell r="J8392" t="str">
            <v>Fuel</v>
          </cell>
        </row>
        <row r="8393">
          <cell r="I8393" t="str">
            <v>1301</v>
          </cell>
          <cell r="J8393" t="str">
            <v>Fuel</v>
          </cell>
        </row>
        <row r="8394">
          <cell r="I8394" t="str">
            <v>1301</v>
          </cell>
          <cell r="J8394" t="str">
            <v>Fuel</v>
          </cell>
        </row>
        <row r="8395">
          <cell r="I8395" t="str">
            <v>1310</v>
          </cell>
          <cell r="J8395" t="str">
            <v>Maintenance of Specialised Equipment</v>
          </cell>
        </row>
        <row r="8396">
          <cell r="I8396" t="str">
            <v>1310</v>
          </cell>
          <cell r="J8396" t="str">
            <v>Maintenance of Specialised Equipment</v>
          </cell>
        </row>
        <row r="8397">
          <cell r="I8397" t="str">
            <v>1310</v>
          </cell>
          <cell r="J8397" t="str">
            <v>Maintenance of Specialised Equipment</v>
          </cell>
        </row>
        <row r="8398">
          <cell r="I8398" t="str">
            <v>1318</v>
          </cell>
          <cell r="J8398" t="str">
            <v>Maintenance of Buildings &amp; Compounds</v>
          </cell>
        </row>
        <row r="8399">
          <cell r="I8399" t="str">
            <v>1001</v>
          </cell>
          <cell r="J8399" t="str">
            <v>Salaries</v>
          </cell>
        </row>
        <row r="8400">
          <cell r="I8400" t="str">
            <v>1002</v>
          </cell>
          <cell r="J8400" t="str">
            <v>Overtime</v>
          </cell>
        </row>
        <row r="8401">
          <cell r="I8401" t="str">
            <v>1005</v>
          </cell>
          <cell r="J8401" t="str">
            <v>Government Contribution  to Retirement Fund</v>
          </cell>
        </row>
        <row r="8402">
          <cell r="I8402" t="str">
            <v>1202</v>
          </cell>
          <cell r="J8402" t="str">
            <v>Overseas Travel</v>
          </cell>
        </row>
        <row r="8403">
          <cell r="I8403" t="str">
            <v>1203</v>
          </cell>
          <cell r="J8403" t="str">
            <v>Telecommunication Charge</v>
          </cell>
        </row>
        <row r="8404">
          <cell r="I8404" t="str">
            <v>1301</v>
          </cell>
          <cell r="J8404" t="str">
            <v>Fuel</v>
          </cell>
        </row>
        <row r="8405">
          <cell r="I8405" t="str">
            <v>1309</v>
          </cell>
          <cell r="J8405" t="str">
            <v>Maintenance of Vehicles</v>
          </cell>
        </row>
        <row r="8406">
          <cell r="I8406" t="str">
            <v>1310</v>
          </cell>
          <cell r="J8406" t="str">
            <v>Maintenance of Specialised Equipment</v>
          </cell>
        </row>
        <row r="8407">
          <cell r="I8407" t="str">
            <v>1402</v>
          </cell>
          <cell r="J8407" t="str">
            <v>Electricity</v>
          </cell>
        </row>
        <row r="8408">
          <cell r="I8408" t="str">
            <v>1406</v>
          </cell>
          <cell r="J8408" t="str">
            <v>Office Supplies</v>
          </cell>
        </row>
        <row r="8409">
          <cell r="I8409" t="str">
            <v>1407</v>
          </cell>
          <cell r="J8409" t="str">
            <v xml:space="preserve">Printing </v>
          </cell>
        </row>
        <row r="8410">
          <cell r="I8410" t="str">
            <v>1418</v>
          </cell>
          <cell r="J8410" t="str">
            <v xml:space="preserve">Training &amp; Conferences </v>
          </cell>
        </row>
        <row r="8411">
          <cell r="I8411" t="str">
            <v>1001</v>
          </cell>
          <cell r="J8411" t="str">
            <v>Salaries</v>
          </cell>
        </row>
        <row r="8412">
          <cell r="I8412" t="str">
            <v>1005</v>
          </cell>
          <cell r="J8412" t="str">
            <v>Government Contribution  to Retirement Fund</v>
          </cell>
        </row>
        <row r="8413">
          <cell r="I8413" t="str">
            <v>1202</v>
          </cell>
          <cell r="J8413" t="str">
            <v>Overseas Travel</v>
          </cell>
        </row>
        <row r="8414">
          <cell r="I8414" t="str">
            <v>1301</v>
          </cell>
          <cell r="J8414" t="str">
            <v>Fuel</v>
          </cell>
        </row>
        <row r="8415">
          <cell r="I8415" t="str">
            <v>1310</v>
          </cell>
          <cell r="J8415" t="str">
            <v>Maintenance of Specialised Equipment</v>
          </cell>
        </row>
        <row r="8416">
          <cell r="I8416" t="str">
            <v>1318</v>
          </cell>
          <cell r="J8416" t="str">
            <v>Maintenance of Buildings &amp; Compounds</v>
          </cell>
        </row>
        <row r="8417">
          <cell r="I8417" t="str">
            <v>1318</v>
          </cell>
          <cell r="J8417" t="str">
            <v>Maintenance of Buildings &amp; Compounds</v>
          </cell>
        </row>
        <row r="8418">
          <cell r="I8418" t="str">
            <v>1359</v>
          </cell>
          <cell r="J8418" t="str">
            <v>Maintenance of Tent</v>
          </cell>
        </row>
        <row r="8419">
          <cell r="I8419" t="str">
            <v>1417</v>
          </cell>
          <cell r="J8419" t="str">
            <v>Technical Supplies</v>
          </cell>
        </row>
        <row r="8420">
          <cell r="I8420" t="str">
            <v>1418</v>
          </cell>
          <cell r="J8420" t="str">
            <v xml:space="preserve">Training &amp; Conferences </v>
          </cell>
        </row>
        <row r="8421">
          <cell r="I8421" t="str">
            <v>1418</v>
          </cell>
          <cell r="J8421" t="str">
            <v xml:space="preserve">Training &amp; Conferences </v>
          </cell>
        </row>
        <row r="8422">
          <cell r="I8422" t="str">
            <v>1499</v>
          </cell>
          <cell r="J8422" t="str">
            <v>Security Services (Delete)</v>
          </cell>
        </row>
        <row r="8423">
          <cell r="I8423" t="str">
            <v>1101</v>
          </cell>
          <cell r="J8423" t="str">
            <v>Wages</v>
          </cell>
        </row>
        <row r="8424">
          <cell r="I8424" t="str">
            <v>1303</v>
          </cell>
          <cell r="J8424" t="str">
            <v>Hire of Heavy Machinery</v>
          </cell>
        </row>
        <row r="8425">
          <cell r="I8425" t="str">
            <v>1308</v>
          </cell>
          <cell r="J8425" t="str">
            <v>Maintenance of Office Equipment</v>
          </cell>
        </row>
        <row r="8426">
          <cell r="I8426" t="str">
            <v>1309</v>
          </cell>
          <cell r="J8426" t="str">
            <v>Maintenance of Vehicles</v>
          </cell>
        </row>
        <row r="8427">
          <cell r="I8427" t="str">
            <v>1318</v>
          </cell>
          <cell r="J8427" t="str">
            <v>Maintenance of Buildings &amp; Compounds</v>
          </cell>
        </row>
        <row r="8428">
          <cell r="I8428" t="str">
            <v>1359</v>
          </cell>
          <cell r="J8428" t="str">
            <v>Maintenance of Tent</v>
          </cell>
        </row>
        <row r="8429">
          <cell r="I8429" t="str">
            <v>1406</v>
          </cell>
          <cell r="J8429" t="str">
            <v>Office Supplies</v>
          </cell>
        </row>
        <row r="8430">
          <cell r="I8430" t="str">
            <v>1407</v>
          </cell>
          <cell r="J8430" t="str">
            <v xml:space="preserve">Printing </v>
          </cell>
        </row>
        <row r="8431">
          <cell r="I8431" t="str">
            <v>1417</v>
          </cell>
          <cell r="J8431" t="str">
            <v>Technical Supplies</v>
          </cell>
        </row>
        <row r="8432">
          <cell r="I8432" t="str">
            <v>1201</v>
          </cell>
          <cell r="J8432" t="str">
            <v>Domestic Travel</v>
          </cell>
        </row>
        <row r="8433">
          <cell r="I8433" t="str">
            <v>1203</v>
          </cell>
          <cell r="J8433" t="str">
            <v>Telecommunication Charge</v>
          </cell>
        </row>
        <row r="8434">
          <cell r="I8434" t="str">
            <v>1205</v>
          </cell>
          <cell r="J8434" t="str">
            <v>Broadcasting</v>
          </cell>
        </row>
        <row r="8435">
          <cell r="I8435" t="str">
            <v>1210</v>
          </cell>
          <cell r="J8435" t="str">
            <v>Email &amp; Internet</v>
          </cell>
        </row>
        <row r="8436">
          <cell r="I8436" t="str">
            <v>1402</v>
          </cell>
          <cell r="J8436" t="str">
            <v>Electricity</v>
          </cell>
        </row>
        <row r="8437">
          <cell r="I8437" t="str">
            <v>1418</v>
          </cell>
          <cell r="J8437" t="str">
            <v xml:space="preserve">Training &amp; Conferences </v>
          </cell>
        </row>
        <row r="8438">
          <cell r="I8438" t="str">
            <v>1670</v>
          </cell>
          <cell r="J8438" t="str">
            <v>Government Development Project Costs</v>
          </cell>
        </row>
        <row r="8439">
          <cell r="I8439" t="str">
            <v>1671</v>
          </cell>
          <cell r="J8439" t="str">
            <v>Custom Duties Expenditure</v>
          </cell>
        </row>
        <row r="8440">
          <cell r="I8440" t="str">
            <v>1418</v>
          </cell>
          <cell r="J8440" t="str">
            <v xml:space="preserve">Training &amp; Conferences </v>
          </cell>
        </row>
        <row r="8441">
          <cell r="I8441" t="str">
            <v>1201</v>
          </cell>
          <cell r="J8441" t="str">
            <v>Domestic Travel</v>
          </cell>
        </row>
        <row r="8442">
          <cell r="I8442" t="str">
            <v>1201</v>
          </cell>
          <cell r="J8442" t="str">
            <v>Domestic Travel</v>
          </cell>
        </row>
        <row r="8443">
          <cell r="I8443" t="str">
            <v>1201</v>
          </cell>
          <cell r="J8443" t="str">
            <v>Domestic Travel</v>
          </cell>
        </row>
        <row r="8444">
          <cell r="I8444" t="str">
            <v>1480</v>
          </cell>
          <cell r="J8444" t="str">
            <v>Consultants &amp; Technical Assistants Professional Fees</v>
          </cell>
        </row>
        <row r="8445">
          <cell r="I8445" t="str">
            <v>1001</v>
          </cell>
          <cell r="J8445" t="str">
            <v>Salaries</v>
          </cell>
        </row>
        <row r="8446">
          <cell r="I8446" t="str">
            <v>1001</v>
          </cell>
          <cell r="J8446" t="str">
            <v>Salaries</v>
          </cell>
        </row>
        <row r="8447">
          <cell r="I8447" t="str">
            <v>1001</v>
          </cell>
          <cell r="J8447" t="str">
            <v>Salaries</v>
          </cell>
        </row>
        <row r="8448">
          <cell r="I8448" t="str">
            <v>1001</v>
          </cell>
          <cell r="J8448" t="str">
            <v>Salaries</v>
          </cell>
        </row>
        <row r="8449">
          <cell r="I8449" t="str">
            <v>1001</v>
          </cell>
          <cell r="J8449" t="str">
            <v>Salaries</v>
          </cell>
        </row>
        <row r="8450">
          <cell r="I8450" t="str">
            <v>1005</v>
          </cell>
          <cell r="J8450" t="str">
            <v>Government Contribution  to Retirement Fund</v>
          </cell>
        </row>
        <row r="8451">
          <cell r="I8451" t="str">
            <v>1005</v>
          </cell>
          <cell r="J8451" t="str">
            <v>Government Contribution  to Retirement Fund</v>
          </cell>
        </row>
        <row r="8452">
          <cell r="I8452" t="str">
            <v>1005</v>
          </cell>
          <cell r="J8452" t="str">
            <v>Government Contribution  to Retirement Fund</v>
          </cell>
        </row>
        <row r="8453">
          <cell r="I8453" t="str">
            <v>1005</v>
          </cell>
          <cell r="J8453" t="str">
            <v>Government Contribution  to Retirement Fund</v>
          </cell>
        </row>
        <row r="8454">
          <cell r="I8454" t="str">
            <v>1005</v>
          </cell>
          <cell r="J8454" t="str">
            <v>Government Contribution  to Retirement Fund</v>
          </cell>
        </row>
        <row r="8455">
          <cell r="I8455" t="str">
            <v>1026</v>
          </cell>
          <cell r="J8455" t="str">
            <v>Acting Allowance</v>
          </cell>
        </row>
        <row r="8456">
          <cell r="I8456" t="str">
            <v>1028</v>
          </cell>
          <cell r="J8456" t="str">
            <v>Location Allowance</v>
          </cell>
        </row>
        <row r="8457">
          <cell r="I8457" t="str">
            <v>1028</v>
          </cell>
          <cell r="J8457" t="str">
            <v>Location Allowance</v>
          </cell>
        </row>
        <row r="8458">
          <cell r="I8458" t="str">
            <v>1101</v>
          </cell>
          <cell r="J8458" t="str">
            <v>Wages</v>
          </cell>
        </row>
        <row r="8459">
          <cell r="I8459" t="str">
            <v>1101</v>
          </cell>
          <cell r="J8459" t="str">
            <v>Wages</v>
          </cell>
        </row>
        <row r="8460">
          <cell r="I8460" t="str">
            <v>1101</v>
          </cell>
          <cell r="J8460" t="str">
            <v>Wages</v>
          </cell>
        </row>
        <row r="8461">
          <cell r="I8461" t="str">
            <v>1101</v>
          </cell>
          <cell r="J8461" t="str">
            <v>Wages</v>
          </cell>
        </row>
        <row r="8462">
          <cell r="I8462" t="str">
            <v>1101</v>
          </cell>
          <cell r="J8462" t="str">
            <v>Wages</v>
          </cell>
        </row>
        <row r="8463">
          <cell r="I8463" t="str">
            <v>1201</v>
          </cell>
          <cell r="J8463" t="str">
            <v>Domestic Travel</v>
          </cell>
        </row>
        <row r="8464">
          <cell r="I8464" t="str">
            <v>1203</v>
          </cell>
          <cell r="J8464" t="str">
            <v>Telecommunication Charge</v>
          </cell>
        </row>
        <row r="8465">
          <cell r="I8465" t="str">
            <v>1204</v>
          </cell>
          <cell r="J8465" t="str">
            <v>Postal Charges</v>
          </cell>
        </row>
        <row r="8466">
          <cell r="I8466" t="str">
            <v>1210</v>
          </cell>
          <cell r="J8466" t="str">
            <v>Email &amp; Internet</v>
          </cell>
        </row>
        <row r="8467">
          <cell r="I8467" t="str">
            <v>1301</v>
          </cell>
          <cell r="J8467" t="str">
            <v>Fuel</v>
          </cell>
        </row>
        <row r="8468">
          <cell r="I8468" t="str">
            <v>1308</v>
          </cell>
          <cell r="J8468" t="str">
            <v>Maintenance of Office Equipment</v>
          </cell>
        </row>
        <row r="8469">
          <cell r="I8469" t="str">
            <v>1309</v>
          </cell>
          <cell r="J8469" t="str">
            <v>Maintenance of Vehicles</v>
          </cell>
        </row>
        <row r="8470">
          <cell r="I8470" t="str">
            <v>1318</v>
          </cell>
          <cell r="J8470" t="str">
            <v>Maintenance of Buildings &amp; Compounds</v>
          </cell>
        </row>
        <row r="8471">
          <cell r="I8471" t="str">
            <v>1405</v>
          </cell>
          <cell r="J8471" t="str">
            <v>Water</v>
          </cell>
        </row>
        <row r="8472">
          <cell r="I8472" t="str">
            <v>1405</v>
          </cell>
          <cell r="J8472" t="str">
            <v>Water</v>
          </cell>
        </row>
        <row r="8473">
          <cell r="I8473" t="str">
            <v>1406</v>
          </cell>
          <cell r="J8473" t="str">
            <v>Office Supplies</v>
          </cell>
        </row>
        <row r="8474">
          <cell r="I8474" t="str">
            <v>1407</v>
          </cell>
          <cell r="J8474" t="str">
            <v xml:space="preserve">Printing </v>
          </cell>
        </row>
        <row r="8475">
          <cell r="I8475" t="str">
            <v>1407</v>
          </cell>
          <cell r="J8475" t="str">
            <v xml:space="preserve">Printing </v>
          </cell>
        </row>
        <row r="8476">
          <cell r="I8476" t="str">
            <v>1407</v>
          </cell>
          <cell r="J8476" t="str">
            <v xml:space="preserve">Printing </v>
          </cell>
        </row>
        <row r="8477">
          <cell r="I8477" t="str">
            <v>1407</v>
          </cell>
          <cell r="J8477" t="str">
            <v xml:space="preserve">Printing </v>
          </cell>
        </row>
        <row r="8478">
          <cell r="I8478" t="str">
            <v>1407</v>
          </cell>
          <cell r="J8478" t="str">
            <v xml:space="preserve">Printing </v>
          </cell>
        </row>
        <row r="8479">
          <cell r="I8479" t="str">
            <v>1413</v>
          </cell>
          <cell r="J8479" t="str">
            <v>Rental</v>
          </cell>
        </row>
        <row r="8480">
          <cell r="I8480" t="str">
            <v>1413</v>
          </cell>
          <cell r="J8480" t="str">
            <v>Rental</v>
          </cell>
        </row>
        <row r="8481">
          <cell r="I8481" t="str">
            <v>1413</v>
          </cell>
          <cell r="J8481" t="str">
            <v>Rental</v>
          </cell>
        </row>
        <row r="8482">
          <cell r="I8482" t="str">
            <v>2003</v>
          </cell>
          <cell r="J8482" t="str">
            <v>New Office Equipment</v>
          </cell>
        </row>
        <row r="8483">
          <cell r="I8483" t="str">
            <v>2005</v>
          </cell>
          <cell r="J8483" t="str">
            <v>New Vehicles</v>
          </cell>
        </row>
        <row r="8484">
          <cell r="I8484" t="str">
            <v>2006</v>
          </cell>
          <cell r="J8484" t="str">
            <v>New Boat/Ships</v>
          </cell>
        </row>
        <row r="8485">
          <cell r="I8485" t="str">
            <v>2006</v>
          </cell>
          <cell r="J8485" t="str">
            <v>New Boat/Ships</v>
          </cell>
        </row>
        <row r="8486">
          <cell r="I8486" t="str">
            <v>2006</v>
          </cell>
          <cell r="J8486" t="str">
            <v>New Boat/Ships</v>
          </cell>
        </row>
        <row r="8487">
          <cell r="I8487" t="str">
            <v>2011</v>
          </cell>
          <cell r="J8487" t="str">
            <v>Technical Equipment</v>
          </cell>
        </row>
        <row r="8488">
          <cell r="I8488" t="str">
            <v>2011</v>
          </cell>
          <cell r="J8488" t="str">
            <v>Technical Equipment</v>
          </cell>
        </row>
        <row r="8489">
          <cell r="I8489" t="str">
            <v>2011</v>
          </cell>
          <cell r="J8489" t="str">
            <v>Technical Equipment</v>
          </cell>
        </row>
        <row r="8490">
          <cell r="I8490" t="str">
            <v>2011</v>
          </cell>
          <cell r="J8490" t="str">
            <v>Technical Equipment</v>
          </cell>
        </row>
        <row r="8491">
          <cell r="I8491" t="str">
            <v>2011</v>
          </cell>
          <cell r="J8491" t="str">
            <v>Technical Equipment</v>
          </cell>
        </row>
        <row r="8492">
          <cell r="I8492" t="str">
            <v>1202</v>
          </cell>
          <cell r="J8492" t="str">
            <v>Overseas Travel</v>
          </cell>
        </row>
        <row r="8493">
          <cell r="I8493" t="str">
            <v>1203</v>
          </cell>
          <cell r="J8493" t="str">
            <v>Telecommunication Charge</v>
          </cell>
        </row>
        <row r="8494">
          <cell r="I8494" t="str">
            <v>1204</v>
          </cell>
          <cell r="J8494" t="str">
            <v>Postal Charges</v>
          </cell>
        </row>
        <row r="8495">
          <cell r="I8495" t="str">
            <v>1210</v>
          </cell>
          <cell r="J8495" t="str">
            <v>Email &amp; Internet</v>
          </cell>
        </row>
        <row r="8496">
          <cell r="I8496" t="str">
            <v>1301</v>
          </cell>
          <cell r="J8496" t="str">
            <v>Fuel</v>
          </cell>
        </row>
        <row r="8497">
          <cell r="I8497" t="str">
            <v>1301</v>
          </cell>
          <cell r="J8497" t="str">
            <v>Fuel</v>
          </cell>
        </row>
        <row r="8498">
          <cell r="I8498" t="str">
            <v>1301</v>
          </cell>
          <cell r="J8498" t="str">
            <v>Fuel</v>
          </cell>
        </row>
        <row r="8499">
          <cell r="I8499" t="str">
            <v>1301</v>
          </cell>
          <cell r="J8499" t="str">
            <v>Fuel</v>
          </cell>
        </row>
        <row r="8500">
          <cell r="I8500" t="str">
            <v>1302</v>
          </cell>
          <cell r="J8500" t="str">
            <v>Freight</v>
          </cell>
        </row>
        <row r="8501">
          <cell r="I8501" t="str">
            <v>1308</v>
          </cell>
          <cell r="J8501" t="str">
            <v>Maintenance of Office Equipment</v>
          </cell>
        </row>
        <row r="8502">
          <cell r="I8502" t="str">
            <v>1308</v>
          </cell>
          <cell r="J8502" t="str">
            <v>Maintenance of Office Equipment</v>
          </cell>
        </row>
        <row r="8503">
          <cell r="I8503" t="str">
            <v>1308</v>
          </cell>
          <cell r="J8503" t="str">
            <v>Maintenance of Office Equipment</v>
          </cell>
        </row>
        <row r="8504">
          <cell r="I8504" t="str">
            <v>1309</v>
          </cell>
          <cell r="J8504" t="str">
            <v>Maintenance of Vehicles</v>
          </cell>
        </row>
        <row r="8505">
          <cell r="I8505" t="str">
            <v>1309</v>
          </cell>
          <cell r="J8505" t="str">
            <v>Maintenance of Vehicles</v>
          </cell>
        </row>
        <row r="8506">
          <cell r="I8506" t="str">
            <v>1402</v>
          </cell>
          <cell r="J8506" t="str">
            <v>Electricity</v>
          </cell>
        </row>
        <row r="8507">
          <cell r="I8507" t="str">
            <v>1406</v>
          </cell>
          <cell r="J8507" t="str">
            <v>Office Supplies</v>
          </cell>
        </row>
        <row r="8508">
          <cell r="I8508" t="str">
            <v>1407</v>
          </cell>
          <cell r="J8508" t="str">
            <v xml:space="preserve">Printing </v>
          </cell>
        </row>
        <row r="8509">
          <cell r="I8509" t="str">
            <v>1418</v>
          </cell>
          <cell r="J8509" t="str">
            <v xml:space="preserve">Training &amp; Conferences </v>
          </cell>
        </row>
        <row r="8510">
          <cell r="I8510" t="str">
            <v>1422</v>
          </cell>
          <cell r="J8510" t="str">
            <v>Hospitality</v>
          </cell>
        </row>
        <row r="8511">
          <cell r="I8511" t="str">
            <v>2004</v>
          </cell>
          <cell r="J8511" t="str">
            <v>New Computers</v>
          </cell>
        </row>
        <row r="8512">
          <cell r="I8512" t="str">
            <v>1002</v>
          </cell>
          <cell r="J8512" t="str">
            <v>Overtime</v>
          </cell>
        </row>
        <row r="8513">
          <cell r="I8513" t="str">
            <v>1203</v>
          </cell>
          <cell r="J8513" t="str">
            <v>Telecommunication Charge</v>
          </cell>
        </row>
        <row r="8514">
          <cell r="I8514" t="str">
            <v>1301</v>
          </cell>
          <cell r="J8514" t="str">
            <v>Fuel</v>
          </cell>
        </row>
        <row r="8515">
          <cell r="I8515" t="str">
            <v>1402</v>
          </cell>
          <cell r="J8515" t="str">
            <v>Electricity</v>
          </cell>
        </row>
        <row r="8516">
          <cell r="I8516" t="str">
            <v>1406</v>
          </cell>
          <cell r="J8516" t="str">
            <v>Office Supplies</v>
          </cell>
        </row>
        <row r="8517">
          <cell r="I8517" t="str">
            <v>1422</v>
          </cell>
          <cell r="J8517" t="str">
            <v>Hospitality</v>
          </cell>
        </row>
        <row r="8518">
          <cell r="I8518" t="str">
            <v>1001</v>
          </cell>
          <cell r="J8518" t="str">
            <v>Salaries</v>
          </cell>
        </row>
        <row r="8519">
          <cell r="I8519" t="str">
            <v>1005</v>
          </cell>
          <cell r="J8519" t="str">
            <v>Government Contribution  to Retirement Fund</v>
          </cell>
        </row>
        <row r="8520">
          <cell r="I8520" t="str">
            <v>1201</v>
          </cell>
          <cell r="J8520" t="str">
            <v>Domestic Travel</v>
          </cell>
        </row>
        <row r="8521">
          <cell r="I8521" t="str">
            <v>1202</v>
          </cell>
          <cell r="J8521" t="str">
            <v>Overseas Travel</v>
          </cell>
        </row>
        <row r="8522">
          <cell r="I8522" t="str">
            <v>1203</v>
          </cell>
          <cell r="J8522" t="str">
            <v>Telecommunication Charge</v>
          </cell>
        </row>
        <row r="8523">
          <cell r="I8523" t="str">
            <v>1301</v>
          </cell>
          <cell r="J8523" t="str">
            <v>Fuel</v>
          </cell>
        </row>
        <row r="8524">
          <cell r="I8524" t="str">
            <v>1308</v>
          </cell>
          <cell r="J8524" t="str">
            <v>Maintenance of Office Equipment</v>
          </cell>
        </row>
        <row r="8525">
          <cell r="I8525" t="str">
            <v>1318</v>
          </cell>
          <cell r="J8525" t="str">
            <v>Maintenance of Buildings &amp; Compounds</v>
          </cell>
        </row>
        <row r="8526">
          <cell r="I8526" t="str">
            <v>1405</v>
          </cell>
          <cell r="J8526" t="str">
            <v>Water</v>
          </cell>
        </row>
        <row r="8527">
          <cell r="I8527" t="str">
            <v>1406</v>
          </cell>
          <cell r="J8527" t="str">
            <v>Office Supplies</v>
          </cell>
        </row>
        <row r="8528">
          <cell r="I8528" t="str">
            <v>1413</v>
          </cell>
          <cell r="J8528" t="str">
            <v>Rental</v>
          </cell>
        </row>
        <row r="8529">
          <cell r="I8529" t="str">
            <v>1418</v>
          </cell>
          <cell r="J8529" t="str">
            <v xml:space="preserve">Training &amp; Conferences </v>
          </cell>
        </row>
        <row r="8530">
          <cell r="I8530" t="str">
            <v>1001</v>
          </cell>
          <cell r="J8530" t="str">
            <v>Salaries</v>
          </cell>
        </row>
        <row r="8531">
          <cell r="I8531" t="str">
            <v>1005</v>
          </cell>
          <cell r="J8531" t="str">
            <v>Government Contribution  to Retirement Fund</v>
          </cell>
        </row>
        <row r="8532">
          <cell r="I8532" t="str">
            <v>1469</v>
          </cell>
          <cell r="J8532" t="str">
            <v>Contract Service</v>
          </cell>
        </row>
        <row r="8533">
          <cell r="I8533" t="str">
            <v>1417</v>
          </cell>
          <cell r="J8533" t="str">
            <v>Technical Supplies</v>
          </cell>
        </row>
        <row r="8534">
          <cell r="I8534" t="str">
            <v>1420</v>
          </cell>
          <cell r="J8534" t="str">
            <v>Research (Delete)</v>
          </cell>
        </row>
        <row r="8535">
          <cell r="I8535" t="str">
            <v>1001</v>
          </cell>
          <cell r="J8535" t="str">
            <v>Salaries</v>
          </cell>
        </row>
        <row r="8536">
          <cell r="I8536" t="str">
            <v>1001</v>
          </cell>
          <cell r="J8536" t="str">
            <v>Salaries</v>
          </cell>
        </row>
        <row r="8537">
          <cell r="I8537" t="str">
            <v>1001</v>
          </cell>
          <cell r="J8537" t="str">
            <v>Salaries</v>
          </cell>
        </row>
        <row r="8538">
          <cell r="I8538" t="str">
            <v>1005</v>
          </cell>
          <cell r="J8538" t="str">
            <v>Government Contribution  to Retirement Fund</v>
          </cell>
        </row>
        <row r="8539">
          <cell r="I8539" t="str">
            <v>1005</v>
          </cell>
          <cell r="J8539" t="str">
            <v>Government Contribution  to Retirement Fund</v>
          </cell>
        </row>
        <row r="8540">
          <cell r="I8540" t="str">
            <v>1005</v>
          </cell>
          <cell r="J8540" t="str">
            <v>Government Contribution  to Retirement Fund</v>
          </cell>
        </row>
        <row r="8541">
          <cell r="I8541" t="str">
            <v>1101</v>
          </cell>
          <cell r="J8541" t="str">
            <v>Wages</v>
          </cell>
        </row>
        <row r="8542">
          <cell r="I8542" t="str">
            <v>1101</v>
          </cell>
          <cell r="J8542" t="str">
            <v>Wages</v>
          </cell>
        </row>
        <row r="8543">
          <cell r="I8543" t="str">
            <v>1202</v>
          </cell>
          <cell r="J8543" t="str">
            <v>Overseas Travel</v>
          </cell>
        </row>
        <row r="8544">
          <cell r="I8544" t="str">
            <v>1203</v>
          </cell>
          <cell r="J8544" t="str">
            <v>Telecommunication Charge</v>
          </cell>
        </row>
        <row r="8545">
          <cell r="I8545" t="str">
            <v>1205</v>
          </cell>
          <cell r="J8545" t="str">
            <v>Broadcasting</v>
          </cell>
        </row>
        <row r="8546">
          <cell r="I8546" t="str">
            <v>1206</v>
          </cell>
          <cell r="J8546" t="str">
            <v>Advertising &amp; Publicity</v>
          </cell>
        </row>
        <row r="8547">
          <cell r="I8547" t="str">
            <v>1210</v>
          </cell>
          <cell r="J8547" t="str">
            <v>Email &amp; Internet</v>
          </cell>
        </row>
        <row r="8548">
          <cell r="I8548" t="str">
            <v>1301</v>
          </cell>
          <cell r="J8548" t="str">
            <v>Fuel</v>
          </cell>
        </row>
        <row r="8549">
          <cell r="I8549" t="str">
            <v>1304</v>
          </cell>
          <cell r="J8549" t="str">
            <v>Maintenance of Computer System</v>
          </cell>
        </row>
        <row r="8550">
          <cell r="I8550" t="str">
            <v>1309</v>
          </cell>
          <cell r="J8550" t="str">
            <v>Maintenance of Vehicles</v>
          </cell>
        </row>
        <row r="8551">
          <cell r="I8551" t="str">
            <v>1318</v>
          </cell>
          <cell r="J8551" t="str">
            <v>Maintenance of Buildings &amp; Compounds</v>
          </cell>
        </row>
        <row r="8552">
          <cell r="I8552" t="str">
            <v>1318</v>
          </cell>
          <cell r="J8552" t="str">
            <v>Maintenance of Buildings &amp; Compounds</v>
          </cell>
        </row>
        <row r="8553">
          <cell r="I8553" t="str">
            <v>1335</v>
          </cell>
          <cell r="J8553" t="str">
            <v>Survey (Delete)</v>
          </cell>
        </row>
        <row r="8554">
          <cell r="I8554" t="str">
            <v>1335</v>
          </cell>
          <cell r="J8554" t="str">
            <v>Survey (Delete)</v>
          </cell>
        </row>
        <row r="8555">
          <cell r="I8555" t="str">
            <v>1335</v>
          </cell>
          <cell r="J8555" t="str">
            <v>Survey (Delete)</v>
          </cell>
        </row>
        <row r="8556">
          <cell r="I8556" t="str">
            <v>1335</v>
          </cell>
          <cell r="J8556" t="str">
            <v>Survey (Delete)</v>
          </cell>
        </row>
        <row r="8557">
          <cell r="I8557" t="str">
            <v>1335</v>
          </cell>
          <cell r="J8557" t="str">
            <v>Survey (Delete)</v>
          </cell>
        </row>
        <row r="8558">
          <cell r="I8558" t="str">
            <v>1335</v>
          </cell>
          <cell r="J8558" t="str">
            <v>Survey (Delete)</v>
          </cell>
        </row>
        <row r="8559">
          <cell r="I8559" t="str">
            <v>1405</v>
          </cell>
          <cell r="J8559" t="str">
            <v>Water</v>
          </cell>
        </row>
        <row r="8560">
          <cell r="I8560" t="str">
            <v>1406</v>
          </cell>
          <cell r="J8560" t="str">
            <v>Office Supplies</v>
          </cell>
        </row>
        <row r="8561">
          <cell r="I8561" t="str">
            <v>1413</v>
          </cell>
          <cell r="J8561" t="str">
            <v>Rental</v>
          </cell>
        </row>
        <row r="8562">
          <cell r="I8562" t="str">
            <v>1417</v>
          </cell>
          <cell r="J8562" t="str">
            <v>Technical Supplies</v>
          </cell>
        </row>
        <row r="8563">
          <cell r="I8563" t="str">
            <v>1418</v>
          </cell>
          <cell r="J8563" t="str">
            <v xml:space="preserve">Training &amp; Conferences </v>
          </cell>
        </row>
        <row r="8564">
          <cell r="I8564" t="str">
            <v>1420</v>
          </cell>
          <cell r="J8564" t="str">
            <v>Research (Delete)</v>
          </cell>
        </row>
        <row r="8565">
          <cell r="I8565" t="str">
            <v>1420</v>
          </cell>
          <cell r="J8565" t="str">
            <v>Research (Delete)</v>
          </cell>
        </row>
        <row r="8566">
          <cell r="I8566" t="str">
            <v>1420</v>
          </cell>
          <cell r="J8566" t="str">
            <v>Research (Delete)</v>
          </cell>
        </row>
        <row r="8567">
          <cell r="I8567" t="str">
            <v>1420</v>
          </cell>
          <cell r="J8567" t="str">
            <v>Research (Delete)</v>
          </cell>
        </row>
        <row r="8568">
          <cell r="I8568" t="str">
            <v>1471</v>
          </cell>
          <cell r="J8568" t="str">
            <v>Meeting Fees</v>
          </cell>
        </row>
        <row r="8569">
          <cell r="I8569" t="str">
            <v>1001</v>
          </cell>
          <cell r="J8569" t="str">
            <v>Salaries</v>
          </cell>
        </row>
        <row r="8570">
          <cell r="I8570" t="str">
            <v>1005</v>
          </cell>
          <cell r="J8570" t="str">
            <v>Government Contribution  to Retirement Fund</v>
          </cell>
        </row>
        <row r="8571">
          <cell r="I8571" t="str">
            <v>1363</v>
          </cell>
          <cell r="J8571" t="str">
            <v>Beautification/Landscaping Activities (Delete)</v>
          </cell>
        </row>
        <row r="8572">
          <cell r="I8572" t="str">
            <v>2004</v>
          </cell>
          <cell r="J8572" t="str">
            <v>New Computers</v>
          </cell>
        </row>
        <row r="8573">
          <cell r="I8573" t="str">
            <v>1203</v>
          </cell>
          <cell r="J8573" t="str">
            <v>Telecommunication Charge</v>
          </cell>
        </row>
        <row r="8574">
          <cell r="I8574" t="str">
            <v>1363</v>
          </cell>
          <cell r="J8574" t="str">
            <v>Beautification/Landscaping Activities (Delete)</v>
          </cell>
        </row>
        <row r="8575">
          <cell r="I8575" t="str">
            <v>1363</v>
          </cell>
          <cell r="J8575" t="str">
            <v>Beautification/Landscaping Activities (Delete)</v>
          </cell>
        </row>
        <row r="8576">
          <cell r="I8576" t="str">
            <v>1001</v>
          </cell>
          <cell r="J8576" t="str">
            <v>Salaries</v>
          </cell>
        </row>
        <row r="8577">
          <cell r="I8577" t="str">
            <v>1005</v>
          </cell>
          <cell r="J8577" t="str">
            <v>Government Contribution  to Retirement Fund</v>
          </cell>
        </row>
        <row r="8578">
          <cell r="I8578" t="str">
            <v>1301</v>
          </cell>
          <cell r="J8578" t="str">
            <v>Fuel</v>
          </cell>
        </row>
        <row r="8579">
          <cell r="I8579" t="str">
            <v>1406</v>
          </cell>
          <cell r="J8579" t="str">
            <v>Office Supplies</v>
          </cell>
        </row>
        <row r="8580">
          <cell r="I8580" t="str">
            <v>1418</v>
          </cell>
          <cell r="J8580" t="str">
            <v xml:space="preserve">Training &amp; Conferences </v>
          </cell>
        </row>
        <row r="8581">
          <cell r="I8581" t="str">
            <v>1422</v>
          </cell>
          <cell r="J8581" t="str">
            <v>Hospitality</v>
          </cell>
        </row>
        <row r="8582">
          <cell r="I8582" t="str">
            <v>2004</v>
          </cell>
          <cell r="J8582" t="str">
            <v>New Computers</v>
          </cell>
        </row>
        <row r="8583">
          <cell r="I8583" t="str">
            <v>2004</v>
          </cell>
          <cell r="J8583" t="str">
            <v>New Computers</v>
          </cell>
        </row>
        <row r="8584">
          <cell r="I8584" t="str">
            <v>1001</v>
          </cell>
          <cell r="J8584" t="str">
            <v>Salaries</v>
          </cell>
        </row>
        <row r="8585">
          <cell r="I8585" t="str">
            <v>1005</v>
          </cell>
          <cell r="J8585" t="str">
            <v>Government Contribution  to Retirement Fund</v>
          </cell>
        </row>
        <row r="8586">
          <cell r="I8586" t="str">
            <v>1205</v>
          </cell>
          <cell r="J8586" t="str">
            <v>Broadcasting</v>
          </cell>
        </row>
        <row r="8587">
          <cell r="I8587" t="str">
            <v>1210</v>
          </cell>
          <cell r="J8587" t="str">
            <v>Email &amp; Internet</v>
          </cell>
        </row>
        <row r="8588">
          <cell r="I8588" t="str">
            <v>1304</v>
          </cell>
          <cell r="J8588" t="str">
            <v>Maintenance of Computer System</v>
          </cell>
        </row>
        <row r="8589">
          <cell r="I8589" t="str">
            <v>1309</v>
          </cell>
          <cell r="J8589" t="str">
            <v>Maintenance of Vehicles</v>
          </cell>
        </row>
        <row r="8590">
          <cell r="I8590" t="str">
            <v>1001</v>
          </cell>
          <cell r="J8590" t="str">
            <v>Salaries</v>
          </cell>
        </row>
        <row r="8591">
          <cell r="I8591" t="str">
            <v>1005</v>
          </cell>
          <cell r="J8591" t="str">
            <v>Government Contribution  to Retirement Fund</v>
          </cell>
        </row>
        <row r="8592">
          <cell r="I8592" t="str">
            <v>1203</v>
          </cell>
          <cell r="J8592" t="str">
            <v>Telecommunication Charge</v>
          </cell>
        </row>
        <row r="8593">
          <cell r="I8593" t="str">
            <v>1335</v>
          </cell>
          <cell r="J8593" t="str">
            <v>Survey (Delete)</v>
          </cell>
        </row>
        <row r="8594">
          <cell r="I8594" t="str">
            <v>1335</v>
          </cell>
          <cell r="J8594" t="str">
            <v>Survey (Delete)</v>
          </cell>
        </row>
        <row r="8595">
          <cell r="I8595" t="str">
            <v>1335</v>
          </cell>
          <cell r="J8595" t="str">
            <v>Survey (Delete)</v>
          </cell>
        </row>
        <row r="8596">
          <cell r="I8596" t="str">
            <v>1335</v>
          </cell>
          <cell r="J8596" t="str">
            <v>Survey (Delete)</v>
          </cell>
        </row>
        <row r="8597">
          <cell r="I8597" t="str">
            <v>1335</v>
          </cell>
          <cell r="J8597" t="str">
            <v>Survey (Delete)</v>
          </cell>
        </row>
        <row r="8598">
          <cell r="I8598" t="str">
            <v>1363</v>
          </cell>
          <cell r="J8598" t="str">
            <v>Beautification/Landscaping Activities (Delete)</v>
          </cell>
        </row>
        <row r="8599">
          <cell r="I8599" t="str">
            <v>1420</v>
          </cell>
          <cell r="J8599" t="str">
            <v>Research (Delete)</v>
          </cell>
        </row>
        <row r="8600">
          <cell r="I8600" t="str">
            <v>1420</v>
          </cell>
          <cell r="J8600" t="str">
            <v>Research (Delete)</v>
          </cell>
        </row>
        <row r="8601">
          <cell r="I8601" t="str">
            <v>1420</v>
          </cell>
          <cell r="J8601" t="str">
            <v>Research (Delete)</v>
          </cell>
        </row>
        <row r="8602">
          <cell r="I8602" t="str">
            <v>1001</v>
          </cell>
          <cell r="J8602" t="str">
            <v>Salaries</v>
          </cell>
        </row>
        <row r="8603">
          <cell r="I8603" t="str">
            <v>1005</v>
          </cell>
          <cell r="J8603" t="str">
            <v>Government Contribution  to Retirement Fund</v>
          </cell>
        </row>
        <row r="8604">
          <cell r="I8604" t="str">
            <v>1201</v>
          </cell>
          <cell r="J8604" t="str">
            <v>Domestic Travel</v>
          </cell>
        </row>
        <row r="8605">
          <cell r="I8605" t="str">
            <v>1203</v>
          </cell>
          <cell r="J8605" t="str">
            <v>Telecommunication Charge</v>
          </cell>
        </row>
        <row r="8606">
          <cell r="I8606" t="str">
            <v>1302</v>
          </cell>
          <cell r="J8606" t="str">
            <v>Freight</v>
          </cell>
        </row>
        <row r="8607">
          <cell r="I8607" t="str">
            <v>1001</v>
          </cell>
          <cell r="J8607" t="str">
            <v>Salaries</v>
          </cell>
        </row>
        <row r="8608">
          <cell r="I8608" t="str">
            <v>1005</v>
          </cell>
          <cell r="J8608" t="str">
            <v>Government Contribution  to Retirement Fund</v>
          </cell>
        </row>
        <row r="8609">
          <cell r="I8609" t="str">
            <v>1101</v>
          </cell>
          <cell r="J8609" t="str">
            <v>Wages</v>
          </cell>
        </row>
        <row r="8610">
          <cell r="I8610" t="str">
            <v>1201</v>
          </cell>
          <cell r="J8610" t="str">
            <v>Domestic Travel</v>
          </cell>
        </row>
        <row r="8611">
          <cell r="I8611" t="str">
            <v>1203</v>
          </cell>
          <cell r="J8611" t="str">
            <v>Telecommunication Charge</v>
          </cell>
        </row>
        <row r="8612">
          <cell r="I8612" t="str">
            <v>1204</v>
          </cell>
          <cell r="J8612" t="str">
            <v>Postal Charges</v>
          </cell>
        </row>
        <row r="8613">
          <cell r="I8613" t="str">
            <v>1205</v>
          </cell>
          <cell r="J8613" t="str">
            <v>Broadcasting</v>
          </cell>
        </row>
        <row r="8614">
          <cell r="I8614" t="str">
            <v>1210</v>
          </cell>
          <cell r="J8614" t="str">
            <v>Email &amp; Internet</v>
          </cell>
        </row>
        <row r="8615">
          <cell r="I8615" t="str">
            <v>1301</v>
          </cell>
          <cell r="J8615" t="str">
            <v>Fuel</v>
          </cell>
        </row>
        <row r="8616">
          <cell r="I8616" t="str">
            <v>1304</v>
          </cell>
          <cell r="J8616" t="str">
            <v>Maintenance of Computer System</v>
          </cell>
        </row>
        <row r="8617">
          <cell r="I8617" t="str">
            <v>1308</v>
          </cell>
          <cell r="J8617" t="str">
            <v>Maintenance of Office Equipment</v>
          </cell>
        </row>
        <row r="8618">
          <cell r="I8618" t="str">
            <v>1318</v>
          </cell>
          <cell r="J8618" t="str">
            <v>Maintenance of Buildings &amp; Compounds</v>
          </cell>
        </row>
        <row r="8619">
          <cell r="I8619" t="str">
            <v>1335</v>
          </cell>
          <cell r="J8619" t="str">
            <v>Survey (Delete)</v>
          </cell>
        </row>
        <row r="8620">
          <cell r="I8620" t="str">
            <v>1401</v>
          </cell>
          <cell r="J8620" t="str">
            <v>Books, Periodicals &amp; Publications</v>
          </cell>
        </row>
        <row r="8621">
          <cell r="I8621" t="str">
            <v>1422</v>
          </cell>
          <cell r="J8621" t="str">
            <v>Hospitality</v>
          </cell>
        </row>
        <row r="8622">
          <cell r="I8622" t="str">
            <v>1422</v>
          </cell>
          <cell r="J8622" t="str">
            <v>Hospitality</v>
          </cell>
        </row>
        <row r="8623">
          <cell r="I8623" t="str">
            <v>2003</v>
          </cell>
          <cell r="J8623" t="str">
            <v>New Office Equipment</v>
          </cell>
        </row>
        <row r="8624">
          <cell r="I8624" t="str">
            <v>2004</v>
          </cell>
          <cell r="J8624" t="str">
            <v>New Computers</v>
          </cell>
        </row>
        <row r="8625">
          <cell r="I8625" t="str">
            <v>1001</v>
          </cell>
          <cell r="J8625" t="str">
            <v>Salaries</v>
          </cell>
        </row>
        <row r="8626">
          <cell r="I8626" t="str">
            <v>1005</v>
          </cell>
          <cell r="J8626" t="str">
            <v>Government Contribution  to Retirement Fund</v>
          </cell>
        </row>
        <row r="8627">
          <cell r="I8627" t="str">
            <v>1201</v>
          </cell>
          <cell r="J8627" t="str">
            <v>Domestic Travel</v>
          </cell>
        </row>
        <row r="8628">
          <cell r="I8628" t="str">
            <v>1202</v>
          </cell>
          <cell r="J8628" t="str">
            <v>Overseas Travel</v>
          </cell>
        </row>
        <row r="8629">
          <cell r="I8629" t="str">
            <v>1203</v>
          </cell>
          <cell r="J8629" t="str">
            <v>Telecommunication Charge</v>
          </cell>
        </row>
        <row r="8630">
          <cell r="I8630" t="str">
            <v>1206</v>
          </cell>
          <cell r="J8630" t="str">
            <v>Advertising &amp; Publicity</v>
          </cell>
        </row>
        <row r="8631">
          <cell r="I8631" t="str">
            <v>1210</v>
          </cell>
          <cell r="J8631" t="str">
            <v>Email &amp; Internet</v>
          </cell>
        </row>
        <row r="8632">
          <cell r="I8632" t="str">
            <v>1301</v>
          </cell>
          <cell r="J8632" t="str">
            <v>Fuel</v>
          </cell>
        </row>
        <row r="8633">
          <cell r="I8633" t="str">
            <v>1422</v>
          </cell>
          <cell r="J8633" t="str">
            <v>Hospitality</v>
          </cell>
        </row>
        <row r="8634">
          <cell r="I8634" t="str">
            <v>1206</v>
          </cell>
          <cell r="J8634" t="str">
            <v>Advertising &amp; Publicity</v>
          </cell>
        </row>
        <row r="8635">
          <cell r="I8635" t="str">
            <v>1411</v>
          </cell>
          <cell r="J8635" t="str">
            <v>Subscription</v>
          </cell>
        </row>
        <row r="8636">
          <cell r="I8636" t="str">
            <v>1101</v>
          </cell>
          <cell r="J8636" t="str">
            <v>Wages</v>
          </cell>
        </row>
        <row r="8637">
          <cell r="I8637" t="str">
            <v>1202</v>
          </cell>
          <cell r="J8637" t="str">
            <v>Overseas Travel</v>
          </cell>
        </row>
        <row r="8638">
          <cell r="I8638" t="str">
            <v>1203</v>
          </cell>
          <cell r="J8638" t="str">
            <v>Telecommunication Charge</v>
          </cell>
        </row>
        <row r="8639">
          <cell r="I8639" t="str">
            <v>1204</v>
          </cell>
          <cell r="J8639" t="str">
            <v>Postal Charges</v>
          </cell>
        </row>
        <row r="8640">
          <cell r="I8640" t="str">
            <v>1206</v>
          </cell>
          <cell r="J8640" t="str">
            <v>Advertising &amp; Publicity</v>
          </cell>
        </row>
        <row r="8641">
          <cell r="I8641" t="str">
            <v>1210</v>
          </cell>
          <cell r="J8641" t="str">
            <v>Email &amp; Internet</v>
          </cell>
        </row>
        <row r="8642">
          <cell r="I8642" t="str">
            <v>1301</v>
          </cell>
          <cell r="J8642" t="str">
            <v>Fuel</v>
          </cell>
        </row>
        <row r="8643">
          <cell r="I8643" t="str">
            <v>1308</v>
          </cell>
          <cell r="J8643" t="str">
            <v>Maintenance of Office Equipment</v>
          </cell>
        </row>
        <row r="8644">
          <cell r="I8644" t="str">
            <v>1309</v>
          </cell>
          <cell r="J8644" t="str">
            <v>Maintenance of Vehicles</v>
          </cell>
        </row>
        <row r="8645">
          <cell r="I8645" t="str">
            <v>1402</v>
          </cell>
          <cell r="J8645" t="str">
            <v>Electricity</v>
          </cell>
        </row>
        <row r="8646">
          <cell r="I8646" t="str">
            <v>1405</v>
          </cell>
          <cell r="J8646" t="str">
            <v>Water</v>
          </cell>
        </row>
        <row r="8647">
          <cell r="I8647" t="str">
            <v>1406</v>
          </cell>
          <cell r="J8647" t="str">
            <v>Office Supplies</v>
          </cell>
        </row>
        <row r="8648">
          <cell r="I8648" t="str">
            <v>1407</v>
          </cell>
          <cell r="J8648" t="str">
            <v xml:space="preserve">Printing </v>
          </cell>
        </row>
        <row r="8649">
          <cell r="I8649" t="str">
            <v>2003</v>
          </cell>
          <cell r="J8649" t="str">
            <v>New Office Equipment</v>
          </cell>
        </row>
        <row r="8650">
          <cell r="I8650" t="str">
            <v>1001</v>
          </cell>
          <cell r="J8650" t="str">
            <v>Salaries</v>
          </cell>
        </row>
        <row r="8651">
          <cell r="I8651" t="str">
            <v>1002</v>
          </cell>
          <cell r="J8651" t="str">
            <v>Overtime</v>
          </cell>
        </row>
        <row r="8652">
          <cell r="I8652" t="str">
            <v>1005</v>
          </cell>
          <cell r="J8652" t="str">
            <v>Government Contribution  to Retirement Fund</v>
          </cell>
        </row>
        <row r="8653">
          <cell r="I8653" t="str">
            <v>1201</v>
          </cell>
          <cell r="J8653" t="str">
            <v>Domestic Travel</v>
          </cell>
        </row>
        <row r="8654">
          <cell r="I8654" t="str">
            <v>1201</v>
          </cell>
          <cell r="J8654" t="str">
            <v>Domestic Travel</v>
          </cell>
        </row>
        <row r="8655">
          <cell r="I8655" t="str">
            <v>1310</v>
          </cell>
          <cell r="J8655" t="str">
            <v>Maintenance of Specialised Equipment</v>
          </cell>
        </row>
        <row r="8656">
          <cell r="I8656" t="str">
            <v>1407</v>
          </cell>
          <cell r="J8656" t="str">
            <v xml:space="preserve">Printing </v>
          </cell>
        </row>
        <row r="8657">
          <cell r="I8657" t="str">
            <v>1001</v>
          </cell>
          <cell r="J8657" t="str">
            <v>Salaries</v>
          </cell>
        </row>
        <row r="8658">
          <cell r="I8658" t="str">
            <v>1001</v>
          </cell>
          <cell r="J8658" t="str">
            <v>Salaries</v>
          </cell>
        </row>
        <row r="8659">
          <cell r="I8659" t="str">
            <v>1001</v>
          </cell>
          <cell r="J8659" t="str">
            <v>Salaries</v>
          </cell>
        </row>
        <row r="8660">
          <cell r="I8660" t="str">
            <v>1005</v>
          </cell>
          <cell r="J8660" t="str">
            <v>Government Contribution  to Retirement Fund</v>
          </cell>
        </row>
        <row r="8661">
          <cell r="I8661" t="str">
            <v>1101</v>
          </cell>
          <cell r="J8661" t="str">
            <v>Wages</v>
          </cell>
        </row>
        <row r="8662">
          <cell r="I8662" t="str">
            <v>1201</v>
          </cell>
          <cell r="J8662" t="str">
            <v>Domestic Travel</v>
          </cell>
        </row>
        <row r="8663">
          <cell r="I8663" t="str">
            <v>1202</v>
          </cell>
          <cell r="J8663" t="str">
            <v>Overseas Travel</v>
          </cell>
        </row>
        <row r="8664">
          <cell r="I8664" t="str">
            <v>1203</v>
          </cell>
          <cell r="J8664" t="str">
            <v>Telecommunication Charge</v>
          </cell>
        </row>
        <row r="8665">
          <cell r="I8665" t="str">
            <v>1204</v>
          </cell>
          <cell r="J8665" t="str">
            <v>Postal Charges</v>
          </cell>
        </row>
        <row r="8666">
          <cell r="I8666" t="str">
            <v>1301</v>
          </cell>
          <cell r="J8666" t="str">
            <v>Fuel</v>
          </cell>
        </row>
        <row r="8667">
          <cell r="I8667" t="str">
            <v>1301</v>
          </cell>
          <cell r="J8667" t="str">
            <v>Fuel</v>
          </cell>
        </row>
        <row r="8668">
          <cell r="I8668" t="str">
            <v>1301</v>
          </cell>
          <cell r="J8668" t="str">
            <v>Fuel</v>
          </cell>
        </row>
        <row r="8669">
          <cell r="I8669" t="str">
            <v>1406</v>
          </cell>
          <cell r="J8669" t="str">
            <v>Office Supplies</v>
          </cell>
        </row>
        <row r="8670">
          <cell r="I8670" t="str">
            <v>1407</v>
          </cell>
          <cell r="J8670" t="str">
            <v xml:space="preserve">Printing </v>
          </cell>
        </row>
        <row r="8671">
          <cell r="I8671" t="str">
            <v>1422</v>
          </cell>
          <cell r="J8671" t="str">
            <v>Hospitality</v>
          </cell>
        </row>
        <row r="8672">
          <cell r="I8672" t="str">
            <v>1471</v>
          </cell>
          <cell r="J8672" t="str">
            <v>Meeting Fees</v>
          </cell>
        </row>
        <row r="8673">
          <cell r="I8673" t="str">
            <v>1670</v>
          </cell>
          <cell r="J8673" t="str">
            <v>Government Development Project Costs</v>
          </cell>
        </row>
        <row r="8674">
          <cell r="I8674" t="str">
            <v>2003</v>
          </cell>
          <cell r="J8674" t="str">
            <v>New Office Equipment</v>
          </cell>
        </row>
        <row r="8675">
          <cell r="I8675" t="str">
            <v>1001</v>
          </cell>
          <cell r="J8675" t="str">
            <v>Salaries</v>
          </cell>
        </row>
        <row r="8676">
          <cell r="I8676" t="str">
            <v>1005</v>
          </cell>
          <cell r="J8676" t="str">
            <v>Government Contribution  to Retirement Fund</v>
          </cell>
        </row>
        <row r="8677">
          <cell r="I8677" t="str">
            <v>1202</v>
          </cell>
          <cell r="J8677" t="str">
            <v>Overseas Travel</v>
          </cell>
        </row>
        <row r="8678">
          <cell r="I8678" t="str">
            <v>1301</v>
          </cell>
          <cell r="J8678" t="str">
            <v>Fuel</v>
          </cell>
        </row>
        <row r="8679">
          <cell r="I8679" t="str">
            <v>1310</v>
          </cell>
          <cell r="J8679" t="str">
            <v>Maintenance of Specialised Equipment</v>
          </cell>
        </row>
        <row r="8680">
          <cell r="I8680" t="str">
            <v>1310</v>
          </cell>
          <cell r="J8680" t="str">
            <v>Maintenance of Specialised Equipment</v>
          </cell>
        </row>
        <row r="8681">
          <cell r="I8681" t="str">
            <v>1318</v>
          </cell>
          <cell r="J8681" t="str">
            <v>Maintenance of Buildings &amp; Compounds</v>
          </cell>
        </row>
        <row r="8682">
          <cell r="I8682" t="str">
            <v>1318</v>
          </cell>
          <cell r="J8682" t="str">
            <v>Maintenance of Buildings &amp; Compounds</v>
          </cell>
        </row>
        <row r="8683">
          <cell r="I8683" t="str">
            <v>1359</v>
          </cell>
          <cell r="J8683" t="str">
            <v>Maintenance of Tent</v>
          </cell>
        </row>
        <row r="8684">
          <cell r="I8684" t="str">
            <v>1417</v>
          </cell>
          <cell r="J8684" t="str">
            <v>Technical Supplies</v>
          </cell>
        </row>
        <row r="8685">
          <cell r="I8685" t="str">
            <v>1418</v>
          </cell>
          <cell r="J8685" t="str">
            <v xml:space="preserve">Training &amp; Conferences </v>
          </cell>
        </row>
        <row r="8686">
          <cell r="I8686" t="str">
            <v>1418</v>
          </cell>
          <cell r="J8686" t="str">
            <v xml:space="preserve">Training &amp; Conferences </v>
          </cell>
        </row>
        <row r="8687">
          <cell r="I8687" t="str">
            <v>1469</v>
          </cell>
          <cell r="J8687" t="str">
            <v>Contract Service</v>
          </cell>
        </row>
        <row r="8688">
          <cell r="I8688" t="str">
            <v>1101</v>
          </cell>
          <cell r="J8688" t="str">
            <v>Wages</v>
          </cell>
        </row>
        <row r="8689">
          <cell r="I8689" t="str">
            <v>1303</v>
          </cell>
          <cell r="J8689" t="str">
            <v>Hire of Heavy Machinery</v>
          </cell>
        </row>
        <row r="8690">
          <cell r="I8690" t="str">
            <v>1308</v>
          </cell>
          <cell r="J8690" t="str">
            <v>Maintenance of Office Equipment</v>
          </cell>
        </row>
        <row r="8691">
          <cell r="I8691" t="str">
            <v>1309</v>
          </cell>
          <cell r="J8691" t="str">
            <v>Maintenance of Vehicles</v>
          </cell>
        </row>
        <row r="8692">
          <cell r="I8692" t="str">
            <v>1318</v>
          </cell>
          <cell r="J8692" t="str">
            <v>Maintenance of Buildings &amp; Compounds</v>
          </cell>
        </row>
        <row r="8693">
          <cell r="I8693" t="str">
            <v>1359</v>
          </cell>
          <cell r="J8693" t="str">
            <v>Maintenance of Tent</v>
          </cell>
        </row>
        <row r="8694">
          <cell r="I8694" t="str">
            <v>1406</v>
          </cell>
          <cell r="J8694" t="str">
            <v>Office Supplies</v>
          </cell>
        </row>
        <row r="8695">
          <cell r="I8695" t="str">
            <v>1407</v>
          </cell>
          <cell r="J8695" t="str">
            <v xml:space="preserve">Printing </v>
          </cell>
        </row>
        <row r="8696">
          <cell r="I8696" t="str">
            <v>1417</v>
          </cell>
          <cell r="J8696" t="str">
            <v>Technical Supplies</v>
          </cell>
        </row>
        <row r="8697">
          <cell r="I8697" t="str">
            <v>1201</v>
          </cell>
          <cell r="J8697" t="str">
            <v>Domestic Travel</v>
          </cell>
        </row>
        <row r="8698">
          <cell r="I8698" t="str">
            <v>1203</v>
          </cell>
          <cell r="J8698" t="str">
            <v>Telecommunication Charge</v>
          </cell>
        </row>
        <row r="8699">
          <cell r="I8699" t="str">
            <v>1205</v>
          </cell>
          <cell r="J8699" t="str">
            <v>Broadcasting</v>
          </cell>
        </row>
        <row r="8700">
          <cell r="I8700" t="str">
            <v>1210</v>
          </cell>
          <cell r="J8700" t="str">
            <v>Email &amp; Internet</v>
          </cell>
        </row>
        <row r="8701">
          <cell r="I8701" t="str">
            <v>1402</v>
          </cell>
          <cell r="J8701" t="str">
            <v>Electricity</v>
          </cell>
        </row>
        <row r="8702">
          <cell r="I8702" t="str">
            <v>1418</v>
          </cell>
          <cell r="J8702" t="str">
            <v xml:space="preserve">Training &amp; Conferences </v>
          </cell>
        </row>
        <row r="8703">
          <cell r="I8703" t="str">
            <v>1670</v>
          </cell>
          <cell r="J8703" t="str">
            <v>Government Development Project Costs</v>
          </cell>
        </row>
        <row r="8704">
          <cell r="I8704" t="str">
            <v>1671</v>
          </cell>
          <cell r="J8704" t="str">
            <v>Custom Duties Expenditure</v>
          </cell>
        </row>
        <row r="8705">
          <cell r="I8705" t="str">
            <v>1418</v>
          </cell>
          <cell r="J8705" t="str">
            <v xml:space="preserve">Training &amp; Conferences </v>
          </cell>
        </row>
        <row r="8706">
          <cell r="I8706" t="str">
            <v>1001</v>
          </cell>
          <cell r="J8706" t="str">
            <v>Salaries</v>
          </cell>
        </row>
        <row r="8707">
          <cell r="I8707" t="str">
            <v>1005</v>
          </cell>
          <cell r="J8707" t="str">
            <v>Government Contribution  to Retirement Fund</v>
          </cell>
        </row>
        <row r="8708">
          <cell r="I8708" t="str">
            <v>1201</v>
          </cell>
          <cell r="J8708" t="str">
            <v>Domestic Travel</v>
          </cell>
        </row>
        <row r="8709">
          <cell r="I8709" t="str">
            <v>1202</v>
          </cell>
          <cell r="J8709" t="str">
            <v>Overseas Travel</v>
          </cell>
        </row>
        <row r="8710">
          <cell r="I8710" t="str">
            <v>1203</v>
          </cell>
          <cell r="J8710" t="str">
            <v>Telecommunication Charge</v>
          </cell>
        </row>
        <row r="8711">
          <cell r="I8711" t="str">
            <v>1301</v>
          </cell>
          <cell r="J8711" t="str">
            <v>Fuel</v>
          </cell>
        </row>
        <row r="8712">
          <cell r="I8712" t="str">
            <v>1308</v>
          </cell>
          <cell r="J8712" t="str">
            <v>Maintenance of Office Equipment</v>
          </cell>
        </row>
        <row r="8713">
          <cell r="I8713" t="str">
            <v>1318</v>
          </cell>
          <cell r="J8713" t="str">
            <v>Maintenance of Buildings &amp; Compounds</v>
          </cell>
        </row>
        <row r="8714">
          <cell r="I8714" t="str">
            <v>1405</v>
          </cell>
          <cell r="J8714" t="str">
            <v>Water</v>
          </cell>
        </row>
        <row r="8715">
          <cell r="I8715" t="str">
            <v>1406</v>
          </cell>
          <cell r="J8715" t="str">
            <v>Office Supplies</v>
          </cell>
        </row>
        <row r="8716">
          <cell r="I8716" t="str">
            <v>1413</v>
          </cell>
          <cell r="J8716" t="str">
            <v>Rental</v>
          </cell>
        </row>
        <row r="8717">
          <cell r="I8717" t="str">
            <v>1418</v>
          </cell>
          <cell r="J8717" t="str">
            <v xml:space="preserve">Training &amp; Conferences </v>
          </cell>
        </row>
        <row r="8718">
          <cell r="I8718" t="str">
            <v>1001</v>
          </cell>
          <cell r="J8718" t="str">
            <v>Salaries</v>
          </cell>
        </row>
        <row r="8719">
          <cell r="I8719" t="str">
            <v>1005</v>
          </cell>
          <cell r="J8719" t="str">
            <v>Government Contribution  to Retirement Fund</v>
          </cell>
        </row>
        <row r="8720">
          <cell r="I8720" t="str">
            <v>1469</v>
          </cell>
          <cell r="J8720" t="str">
            <v>Contract Service</v>
          </cell>
        </row>
        <row r="8721">
          <cell r="I8721" t="str">
            <v>1417</v>
          </cell>
          <cell r="J8721" t="str">
            <v>Technical Supplies</v>
          </cell>
        </row>
        <row r="8722">
          <cell r="I8722" t="str">
            <v>1314</v>
          </cell>
          <cell r="J8722" t="str">
            <v>Maintenance of Recreational Facilities</v>
          </cell>
        </row>
        <row r="8723">
          <cell r="I8723" t="str">
            <v>1001</v>
          </cell>
          <cell r="J8723" t="str">
            <v>Salaries</v>
          </cell>
        </row>
        <row r="8724">
          <cell r="I8724" t="str">
            <v>1001</v>
          </cell>
          <cell r="J8724" t="str">
            <v>Salaries</v>
          </cell>
        </row>
        <row r="8725">
          <cell r="I8725" t="str">
            <v>1001</v>
          </cell>
          <cell r="J8725" t="str">
            <v>Salaries</v>
          </cell>
        </row>
        <row r="8726">
          <cell r="I8726" t="str">
            <v>1005</v>
          </cell>
          <cell r="J8726" t="str">
            <v>Government Contribution  to Retirement Fund</v>
          </cell>
        </row>
        <row r="8727">
          <cell r="I8727" t="str">
            <v>1005</v>
          </cell>
          <cell r="J8727" t="str">
            <v>Government Contribution  to Retirement Fund</v>
          </cell>
        </row>
        <row r="8728">
          <cell r="I8728" t="str">
            <v>1005</v>
          </cell>
          <cell r="J8728" t="str">
            <v>Government Contribution  to Retirement Fund</v>
          </cell>
        </row>
        <row r="8729">
          <cell r="I8729" t="str">
            <v>1101</v>
          </cell>
          <cell r="J8729" t="str">
            <v>Wages</v>
          </cell>
        </row>
        <row r="8730">
          <cell r="I8730" t="str">
            <v>1202</v>
          </cell>
          <cell r="J8730" t="str">
            <v>Overseas Travel</v>
          </cell>
        </row>
        <row r="8731">
          <cell r="I8731" t="str">
            <v>1203</v>
          </cell>
          <cell r="J8731" t="str">
            <v>Telecommunication Charge</v>
          </cell>
        </row>
        <row r="8732">
          <cell r="I8732" t="str">
            <v>1205</v>
          </cell>
          <cell r="J8732" t="str">
            <v>Broadcasting</v>
          </cell>
        </row>
        <row r="8733">
          <cell r="I8733" t="str">
            <v>1206</v>
          </cell>
          <cell r="J8733" t="str">
            <v>Advertising &amp; Publicity</v>
          </cell>
        </row>
        <row r="8734">
          <cell r="I8734" t="str">
            <v>1210</v>
          </cell>
          <cell r="J8734" t="str">
            <v>Email &amp; Internet</v>
          </cell>
        </row>
        <row r="8735">
          <cell r="I8735" t="str">
            <v>1301</v>
          </cell>
          <cell r="J8735" t="str">
            <v>Fuel</v>
          </cell>
        </row>
        <row r="8736">
          <cell r="I8736" t="str">
            <v>1304</v>
          </cell>
          <cell r="J8736" t="str">
            <v>Maintenance of Computer System</v>
          </cell>
        </row>
        <row r="8737">
          <cell r="I8737" t="str">
            <v>1309</v>
          </cell>
          <cell r="J8737" t="str">
            <v>Maintenance of Vehicles</v>
          </cell>
        </row>
        <row r="8738">
          <cell r="I8738" t="str">
            <v>1318</v>
          </cell>
          <cell r="J8738" t="str">
            <v>Maintenance of Buildings &amp; Compounds</v>
          </cell>
        </row>
        <row r="8739">
          <cell r="I8739" t="str">
            <v>1318</v>
          </cell>
          <cell r="J8739" t="str">
            <v>Maintenance of Buildings &amp; Compounds</v>
          </cell>
        </row>
        <row r="8740">
          <cell r="I8740" t="str">
            <v>1335</v>
          </cell>
          <cell r="J8740" t="str">
            <v>Survey (Delete)</v>
          </cell>
        </row>
        <row r="8741">
          <cell r="I8741" t="str">
            <v>1335</v>
          </cell>
          <cell r="J8741" t="str">
            <v>Survey (Delete)</v>
          </cell>
        </row>
        <row r="8742">
          <cell r="I8742" t="str">
            <v>1335</v>
          </cell>
          <cell r="J8742" t="str">
            <v>Survey (Delete)</v>
          </cell>
        </row>
        <row r="8743">
          <cell r="I8743" t="str">
            <v>1335</v>
          </cell>
          <cell r="J8743" t="str">
            <v>Survey (Delete)</v>
          </cell>
        </row>
        <row r="8744">
          <cell r="I8744" t="str">
            <v>1335</v>
          </cell>
          <cell r="J8744" t="str">
            <v>Survey (Delete)</v>
          </cell>
        </row>
        <row r="8745">
          <cell r="I8745" t="str">
            <v>1335</v>
          </cell>
          <cell r="J8745" t="str">
            <v>Survey (Delete)</v>
          </cell>
        </row>
        <row r="8746">
          <cell r="I8746" t="str">
            <v>1405</v>
          </cell>
          <cell r="J8746" t="str">
            <v>Water</v>
          </cell>
        </row>
        <row r="8747">
          <cell r="I8747" t="str">
            <v>1406</v>
          </cell>
          <cell r="J8747" t="str">
            <v>Office Supplies</v>
          </cell>
        </row>
        <row r="8748">
          <cell r="I8748" t="str">
            <v>1413</v>
          </cell>
          <cell r="J8748" t="str">
            <v>Rental</v>
          </cell>
        </row>
        <row r="8749">
          <cell r="I8749" t="str">
            <v>1417</v>
          </cell>
          <cell r="J8749" t="str">
            <v>Technical Supplies</v>
          </cell>
        </row>
        <row r="8750">
          <cell r="I8750" t="str">
            <v>1418</v>
          </cell>
          <cell r="J8750" t="str">
            <v xml:space="preserve">Training &amp; Conferences </v>
          </cell>
        </row>
        <row r="8751">
          <cell r="I8751" t="str">
            <v>1420</v>
          </cell>
          <cell r="J8751" t="str">
            <v>Research (Delete)</v>
          </cell>
        </row>
        <row r="8752">
          <cell r="I8752" t="str">
            <v>1420</v>
          </cell>
          <cell r="J8752" t="str">
            <v>Research (Delete)</v>
          </cell>
        </row>
        <row r="8753">
          <cell r="I8753" t="str">
            <v>1420</v>
          </cell>
          <cell r="J8753" t="str">
            <v>Research (Delete)</v>
          </cell>
        </row>
        <row r="8754">
          <cell r="I8754" t="str">
            <v>1420</v>
          </cell>
          <cell r="J8754" t="str">
            <v>Research (Delete)</v>
          </cell>
        </row>
        <row r="8755">
          <cell r="I8755" t="str">
            <v>1471</v>
          </cell>
          <cell r="J8755" t="str">
            <v>Meeting Fees</v>
          </cell>
        </row>
        <row r="8756">
          <cell r="I8756" t="str">
            <v>1001</v>
          </cell>
          <cell r="J8756" t="str">
            <v>Salaries</v>
          </cell>
        </row>
        <row r="8757">
          <cell r="I8757" t="str">
            <v>1005</v>
          </cell>
          <cell r="J8757" t="str">
            <v>Government Contribution  to Retirement Fund</v>
          </cell>
        </row>
        <row r="8758">
          <cell r="I8758" t="str">
            <v>1363</v>
          </cell>
          <cell r="J8758" t="str">
            <v>Beautification/Landscaping Activities (Delete)</v>
          </cell>
        </row>
        <row r="8759">
          <cell r="I8759" t="str">
            <v>2004</v>
          </cell>
          <cell r="J8759" t="str">
            <v>New Computers</v>
          </cell>
        </row>
        <row r="8760">
          <cell r="I8760" t="str">
            <v>1203</v>
          </cell>
          <cell r="J8760" t="str">
            <v>Telecommunication Charge</v>
          </cell>
        </row>
        <row r="8761">
          <cell r="I8761" t="str">
            <v>1363</v>
          </cell>
          <cell r="J8761" t="str">
            <v>Beautification/Landscaping Activities (Delete)</v>
          </cell>
        </row>
        <row r="8762">
          <cell r="I8762" t="str">
            <v>1301</v>
          </cell>
          <cell r="J8762" t="str">
            <v>Fuel</v>
          </cell>
        </row>
        <row r="8763">
          <cell r="I8763" t="str">
            <v>1308</v>
          </cell>
          <cell r="J8763" t="str">
            <v>Maintenance of Office Equipment</v>
          </cell>
        </row>
        <row r="8764">
          <cell r="I8764" t="str">
            <v>1413</v>
          </cell>
          <cell r="J8764" t="str">
            <v>Rental</v>
          </cell>
        </row>
        <row r="8765">
          <cell r="I8765" t="str">
            <v>1427</v>
          </cell>
          <cell r="J8765" t="str">
            <v>Catering/Refreshment</v>
          </cell>
        </row>
        <row r="8766">
          <cell r="I8766" t="str">
            <v>1314</v>
          </cell>
          <cell r="J8766" t="str">
            <v>Maintenance of Recreational Facilities</v>
          </cell>
        </row>
        <row r="8767">
          <cell r="I8767" t="str">
            <v>1199</v>
          </cell>
          <cell r="J8767" t="str">
            <v>Contract Labour</v>
          </cell>
        </row>
        <row r="8768">
          <cell r="I8768" t="str">
            <v>1467</v>
          </cell>
          <cell r="J8768" t="str">
            <v>Construction Materials &amp; Supplies</v>
          </cell>
        </row>
        <row r="8769">
          <cell r="I8769" t="str">
            <v>2021</v>
          </cell>
          <cell r="J8769" t="str">
            <v>Farming Equipments</v>
          </cell>
        </row>
        <row r="8770">
          <cell r="I8770" t="str">
            <v>2008</v>
          </cell>
          <cell r="J8770" t="str">
            <v>Other plant and equipment</v>
          </cell>
        </row>
        <row r="8771">
          <cell r="I8771" t="str">
            <v>1363</v>
          </cell>
          <cell r="J8771" t="str">
            <v>Beautification/Landscaping Activities (Delete)</v>
          </cell>
        </row>
        <row r="8772">
          <cell r="I8772" t="str">
            <v>1001</v>
          </cell>
          <cell r="J8772" t="str">
            <v>Salaries</v>
          </cell>
        </row>
        <row r="8773">
          <cell r="I8773" t="str">
            <v>1005</v>
          </cell>
          <cell r="J8773" t="str">
            <v>Government Contribution  to Retirement Fund</v>
          </cell>
        </row>
        <row r="8774">
          <cell r="I8774" t="str">
            <v>1301</v>
          </cell>
          <cell r="J8774" t="str">
            <v>Fuel</v>
          </cell>
        </row>
        <row r="8775">
          <cell r="I8775" t="str">
            <v>1406</v>
          </cell>
          <cell r="J8775" t="str">
            <v>Office Supplies</v>
          </cell>
        </row>
        <row r="8776">
          <cell r="I8776" t="str">
            <v>1418</v>
          </cell>
          <cell r="J8776" t="str">
            <v xml:space="preserve">Training &amp; Conferences </v>
          </cell>
        </row>
        <row r="8777">
          <cell r="I8777" t="str">
            <v>1422</v>
          </cell>
          <cell r="J8777" t="str">
            <v>Hospitality</v>
          </cell>
        </row>
        <row r="8778">
          <cell r="I8778" t="str">
            <v>2004</v>
          </cell>
          <cell r="J8778" t="str">
            <v>New Computers</v>
          </cell>
        </row>
        <row r="8779">
          <cell r="I8779" t="str">
            <v>2004</v>
          </cell>
          <cell r="J8779" t="str">
            <v>New Computers</v>
          </cell>
        </row>
        <row r="8780">
          <cell r="I8780" t="str">
            <v>1001</v>
          </cell>
          <cell r="J8780" t="str">
            <v>Salaries</v>
          </cell>
        </row>
        <row r="8781">
          <cell r="I8781" t="str">
            <v>1005</v>
          </cell>
          <cell r="J8781" t="str">
            <v>Government Contribution  to Retirement Fund</v>
          </cell>
        </row>
        <row r="8782">
          <cell r="I8782" t="str">
            <v>1205</v>
          </cell>
          <cell r="J8782" t="str">
            <v>Broadcasting</v>
          </cell>
        </row>
        <row r="8783">
          <cell r="I8783" t="str">
            <v>1210</v>
          </cell>
          <cell r="J8783" t="str">
            <v>Email &amp; Internet</v>
          </cell>
        </row>
        <row r="8784">
          <cell r="I8784" t="str">
            <v>1304</v>
          </cell>
          <cell r="J8784" t="str">
            <v>Maintenance of Computer System</v>
          </cell>
        </row>
        <row r="8785">
          <cell r="I8785" t="str">
            <v>1309</v>
          </cell>
          <cell r="J8785" t="str">
            <v>Maintenance of Vehicles</v>
          </cell>
        </row>
        <row r="8786">
          <cell r="I8786" t="str">
            <v>1001</v>
          </cell>
          <cell r="J8786" t="str">
            <v>Salaries</v>
          </cell>
        </row>
        <row r="8787">
          <cell r="I8787" t="str">
            <v>1005</v>
          </cell>
          <cell r="J8787" t="str">
            <v>Government Contribution  to Retirement Fund</v>
          </cell>
        </row>
        <row r="8788">
          <cell r="I8788" t="str">
            <v>1203</v>
          </cell>
          <cell r="J8788" t="str">
            <v>Telecommunication Charge</v>
          </cell>
        </row>
        <row r="8789">
          <cell r="I8789" t="str">
            <v>1469</v>
          </cell>
          <cell r="J8789" t="str">
            <v>Contract Service</v>
          </cell>
        </row>
        <row r="8790">
          <cell r="I8790" t="str">
            <v>1469</v>
          </cell>
          <cell r="J8790" t="str">
            <v>Contract Service</v>
          </cell>
        </row>
        <row r="8791">
          <cell r="I8791" t="str">
            <v>1469</v>
          </cell>
          <cell r="J8791" t="str">
            <v>Contract Service</v>
          </cell>
        </row>
        <row r="8792">
          <cell r="I8792" t="str">
            <v>1469</v>
          </cell>
          <cell r="J8792" t="str">
            <v>Contract Service</v>
          </cell>
        </row>
        <row r="8793">
          <cell r="I8793" t="str">
            <v>1469</v>
          </cell>
          <cell r="J8793" t="str">
            <v>Contract Service</v>
          </cell>
        </row>
        <row r="8794">
          <cell r="I8794" t="str">
            <v>1363</v>
          </cell>
          <cell r="J8794" t="str">
            <v>Beautification/Landscaping Activities (Delete)</v>
          </cell>
        </row>
        <row r="8795">
          <cell r="I8795" t="str">
            <v>1301</v>
          </cell>
          <cell r="J8795" t="str">
            <v>Fuel</v>
          </cell>
        </row>
        <row r="8796">
          <cell r="I8796" t="str">
            <v>1413</v>
          </cell>
          <cell r="J8796" t="str">
            <v>Rental</v>
          </cell>
        </row>
        <row r="8797">
          <cell r="I8797" t="str">
            <v>1427</v>
          </cell>
          <cell r="J8797" t="str">
            <v>Catering/Refreshment</v>
          </cell>
        </row>
        <row r="8798">
          <cell r="I8798" t="str">
            <v>1314</v>
          </cell>
          <cell r="J8798" t="str">
            <v>Maintenance of Recreational Facilities</v>
          </cell>
        </row>
        <row r="8799">
          <cell r="I8799" t="str">
            <v>1314</v>
          </cell>
          <cell r="J8799" t="str">
            <v>Maintenance of Recreational Facilities</v>
          </cell>
        </row>
        <row r="8800">
          <cell r="I8800" t="str">
            <v>1301</v>
          </cell>
          <cell r="J8800" t="str">
            <v>Fuel</v>
          </cell>
        </row>
        <row r="8801">
          <cell r="I8801" t="str">
            <v>1427</v>
          </cell>
          <cell r="J8801" t="str">
            <v>Catering/Refreshment</v>
          </cell>
        </row>
        <row r="8802">
          <cell r="I8802" t="str">
            <v>1420</v>
          </cell>
          <cell r="J8802" t="str">
            <v>Research (Delete)</v>
          </cell>
        </row>
        <row r="8803">
          <cell r="I8803" t="str">
            <v>1314</v>
          </cell>
          <cell r="J8803" t="str">
            <v>Maintenance of Recreational Facilities</v>
          </cell>
        </row>
        <row r="8804">
          <cell r="I8804" t="str">
            <v>1314</v>
          </cell>
          <cell r="J8804" t="str">
            <v>Maintenance of Recreational Facilities</v>
          </cell>
        </row>
        <row r="8805">
          <cell r="I8805" t="str">
            <v>1314</v>
          </cell>
          <cell r="J8805" t="str">
            <v>Maintenance of Recreational Facilities</v>
          </cell>
        </row>
        <row r="8806">
          <cell r="I8806" t="str">
            <v>1001</v>
          </cell>
          <cell r="J8806" t="str">
            <v>Salaries</v>
          </cell>
        </row>
        <row r="8807">
          <cell r="I8807" t="str">
            <v>1005</v>
          </cell>
          <cell r="J8807" t="str">
            <v>Government Contribution  to Retirement Fund</v>
          </cell>
        </row>
        <row r="8808">
          <cell r="I8808" t="str">
            <v>1201</v>
          </cell>
          <cell r="J8808" t="str">
            <v>Domestic Travel</v>
          </cell>
        </row>
        <row r="8809">
          <cell r="I8809" t="str">
            <v>1203</v>
          </cell>
          <cell r="J8809" t="str">
            <v>Telecommunication Charge</v>
          </cell>
        </row>
        <row r="8810">
          <cell r="I8810" t="str">
            <v>1302</v>
          </cell>
          <cell r="J8810" t="str">
            <v>Freight</v>
          </cell>
        </row>
        <row r="8811">
          <cell r="I8811" t="str">
            <v>1001</v>
          </cell>
          <cell r="J8811" t="str">
            <v>Salaries</v>
          </cell>
        </row>
        <row r="8812">
          <cell r="I8812" t="str">
            <v>1005</v>
          </cell>
          <cell r="J8812" t="str">
            <v>Government Contribution  to Retirement Fund</v>
          </cell>
        </row>
        <row r="8813">
          <cell r="I8813" t="str">
            <v>1101</v>
          </cell>
          <cell r="J8813" t="str">
            <v>Wages</v>
          </cell>
        </row>
        <row r="8814">
          <cell r="I8814" t="str">
            <v>1201</v>
          </cell>
          <cell r="J8814" t="str">
            <v>Domestic Travel</v>
          </cell>
        </row>
        <row r="8815">
          <cell r="I8815" t="str">
            <v>1203</v>
          </cell>
          <cell r="J8815" t="str">
            <v>Telecommunication Charge</v>
          </cell>
        </row>
        <row r="8816">
          <cell r="I8816" t="str">
            <v>1204</v>
          </cell>
          <cell r="J8816" t="str">
            <v>Postal Charges</v>
          </cell>
        </row>
        <row r="8817">
          <cell r="I8817" t="str">
            <v>1205</v>
          </cell>
          <cell r="J8817" t="str">
            <v>Broadcasting</v>
          </cell>
        </row>
        <row r="8818">
          <cell r="I8818" t="str">
            <v>1210</v>
          </cell>
          <cell r="J8818" t="str">
            <v>Email &amp; Internet</v>
          </cell>
        </row>
        <row r="8819">
          <cell r="I8819" t="str">
            <v>1301</v>
          </cell>
          <cell r="J8819" t="str">
            <v>Fuel</v>
          </cell>
        </row>
        <row r="8820">
          <cell r="I8820" t="str">
            <v>1304</v>
          </cell>
          <cell r="J8820" t="str">
            <v>Maintenance of Computer System</v>
          </cell>
        </row>
        <row r="8821">
          <cell r="I8821" t="str">
            <v>1308</v>
          </cell>
          <cell r="J8821" t="str">
            <v>Maintenance of Office Equipment</v>
          </cell>
        </row>
        <row r="8822">
          <cell r="I8822" t="str">
            <v>1318</v>
          </cell>
          <cell r="J8822" t="str">
            <v>Maintenance of Buildings &amp; Compounds</v>
          </cell>
        </row>
        <row r="8823">
          <cell r="I8823" t="str">
            <v>1469</v>
          </cell>
          <cell r="J8823" t="str">
            <v>Contract Service</v>
          </cell>
        </row>
        <row r="8824">
          <cell r="I8824" t="str">
            <v>1401</v>
          </cell>
          <cell r="J8824" t="str">
            <v>Books, Periodicals &amp; Publications</v>
          </cell>
        </row>
        <row r="8825">
          <cell r="I8825" t="str">
            <v>1422</v>
          </cell>
          <cell r="J8825" t="str">
            <v>Hospitality</v>
          </cell>
        </row>
        <row r="8826">
          <cell r="I8826" t="str">
            <v>1422</v>
          </cell>
          <cell r="J8826" t="str">
            <v>Hospitality</v>
          </cell>
        </row>
        <row r="8827">
          <cell r="I8827" t="str">
            <v>2003</v>
          </cell>
          <cell r="J8827" t="str">
            <v>New Office Equipment</v>
          </cell>
        </row>
        <row r="8828">
          <cell r="I8828" t="str">
            <v>2004</v>
          </cell>
          <cell r="J8828" t="str">
            <v>New Computers</v>
          </cell>
        </row>
        <row r="8829">
          <cell r="I8829" t="str">
            <v>1001</v>
          </cell>
          <cell r="J8829" t="str">
            <v>Salaries</v>
          </cell>
        </row>
        <row r="8830">
          <cell r="I8830" t="str">
            <v>1005</v>
          </cell>
          <cell r="J8830" t="str">
            <v>Government Contribution  to Retirement Fund</v>
          </cell>
        </row>
        <row r="8831">
          <cell r="I8831" t="str">
            <v>1201</v>
          </cell>
          <cell r="J8831" t="str">
            <v>Domestic Travel</v>
          </cell>
        </row>
        <row r="8832">
          <cell r="I8832" t="str">
            <v>1202</v>
          </cell>
          <cell r="J8832" t="str">
            <v>Overseas Travel</v>
          </cell>
        </row>
        <row r="8833">
          <cell r="I8833" t="str">
            <v>1203</v>
          </cell>
          <cell r="J8833" t="str">
            <v>Telecommunication Charge</v>
          </cell>
        </row>
        <row r="8834">
          <cell r="I8834" t="str">
            <v>1206</v>
          </cell>
          <cell r="J8834" t="str">
            <v>Advertising &amp; Publicity</v>
          </cell>
        </row>
        <row r="8835">
          <cell r="I8835" t="str">
            <v>1210</v>
          </cell>
          <cell r="J8835" t="str">
            <v>Email &amp; Internet</v>
          </cell>
        </row>
        <row r="8836">
          <cell r="I8836" t="str">
            <v>1301</v>
          </cell>
          <cell r="J8836" t="str">
            <v>Fuel</v>
          </cell>
        </row>
        <row r="8837">
          <cell r="I8837" t="str">
            <v>1422</v>
          </cell>
          <cell r="J8837" t="str">
            <v>Hospitality</v>
          </cell>
        </row>
        <row r="8838">
          <cell r="I8838" t="str">
            <v>1206</v>
          </cell>
          <cell r="J8838" t="str">
            <v>Advertising &amp; Publicity</v>
          </cell>
        </row>
        <row r="8839">
          <cell r="I8839" t="str">
            <v>1411</v>
          </cell>
          <cell r="J8839" t="str">
            <v>Subscription</v>
          </cell>
        </row>
        <row r="8840">
          <cell r="I8840" t="str">
            <v>1101</v>
          </cell>
          <cell r="J8840" t="str">
            <v>Wages</v>
          </cell>
        </row>
        <row r="8841">
          <cell r="I8841" t="str">
            <v>1202</v>
          </cell>
          <cell r="J8841" t="str">
            <v>Overseas Travel</v>
          </cell>
        </row>
        <row r="8842">
          <cell r="I8842" t="str">
            <v>1203</v>
          </cell>
          <cell r="J8842" t="str">
            <v>Telecommunication Charge</v>
          </cell>
        </row>
        <row r="8843">
          <cell r="I8843" t="str">
            <v>1204</v>
          </cell>
          <cell r="J8843" t="str">
            <v>Postal Charges</v>
          </cell>
        </row>
        <row r="8844">
          <cell r="I8844" t="str">
            <v>1206</v>
          </cell>
          <cell r="J8844" t="str">
            <v>Advertising &amp; Publicity</v>
          </cell>
        </row>
        <row r="8845">
          <cell r="I8845" t="str">
            <v>1210</v>
          </cell>
          <cell r="J8845" t="str">
            <v>Email &amp; Internet</v>
          </cell>
        </row>
        <row r="8846">
          <cell r="I8846" t="str">
            <v>1301</v>
          </cell>
          <cell r="J8846" t="str">
            <v>Fuel</v>
          </cell>
        </row>
        <row r="8847">
          <cell r="I8847" t="str">
            <v>1308</v>
          </cell>
          <cell r="J8847" t="str">
            <v>Maintenance of Office Equipment</v>
          </cell>
        </row>
        <row r="8848">
          <cell r="I8848" t="str">
            <v>1309</v>
          </cell>
          <cell r="J8848" t="str">
            <v>Maintenance of Vehicles</v>
          </cell>
        </row>
        <row r="8849">
          <cell r="I8849" t="str">
            <v>1402</v>
          </cell>
          <cell r="J8849" t="str">
            <v>Electricity</v>
          </cell>
        </row>
        <row r="8850">
          <cell r="I8850" t="str">
            <v>1405</v>
          </cell>
          <cell r="J8850" t="str">
            <v>Water</v>
          </cell>
        </row>
        <row r="8851">
          <cell r="I8851" t="str">
            <v>1406</v>
          </cell>
          <cell r="J8851" t="str">
            <v>Office Supplies</v>
          </cell>
        </row>
        <row r="8852">
          <cell r="I8852" t="str">
            <v>1407</v>
          </cell>
          <cell r="J8852" t="str">
            <v xml:space="preserve">Printing </v>
          </cell>
        </row>
        <row r="8853">
          <cell r="I8853" t="str">
            <v>2003</v>
          </cell>
          <cell r="J8853" t="str">
            <v>New Office Equipment</v>
          </cell>
        </row>
        <row r="8854">
          <cell r="I8854" t="str">
            <v>1001</v>
          </cell>
          <cell r="J8854" t="str">
            <v>Salaries</v>
          </cell>
        </row>
        <row r="8855">
          <cell r="I8855" t="str">
            <v>1002</v>
          </cell>
          <cell r="J8855" t="str">
            <v>Overtime</v>
          </cell>
        </row>
        <row r="8856">
          <cell r="I8856" t="str">
            <v>1005</v>
          </cell>
          <cell r="J8856" t="str">
            <v>Government Contribution  to Retirement Fund</v>
          </cell>
        </row>
        <row r="8857">
          <cell r="I8857" t="str">
            <v>1201</v>
          </cell>
          <cell r="J8857" t="str">
            <v>Domestic Travel</v>
          </cell>
        </row>
        <row r="8858">
          <cell r="I8858" t="str">
            <v>1201</v>
          </cell>
          <cell r="J8858" t="str">
            <v>Domestic Travel</v>
          </cell>
        </row>
        <row r="8859">
          <cell r="I8859" t="str">
            <v>1310</v>
          </cell>
          <cell r="J8859" t="str">
            <v>Maintenance of Specialised Equipment</v>
          </cell>
        </row>
        <row r="8860">
          <cell r="I8860" t="str">
            <v>1407</v>
          </cell>
          <cell r="J8860" t="str">
            <v xml:space="preserve">Printing </v>
          </cell>
        </row>
        <row r="8861">
          <cell r="I8861" t="str">
            <v>1001</v>
          </cell>
          <cell r="J8861" t="str">
            <v>Salaries</v>
          </cell>
        </row>
        <row r="8862">
          <cell r="I8862" t="str">
            <v>1005</v>
          </cell>
          <cell r="J8862" t="str">
            <v>Government Contribution  to Retirement Fund</v>
          </cell>
        </row>
        <row r="8863">
          <cell r="I8863" t="str">
            <v>1101</v>
          </cell>
          <cell r="J8863" t="str">
            <v>Wages</v>
          </cell>
        </row>
        <row r="8864">
          <cell r="I8864" t="str">
            <v>1201</v>
          </cell>
          <cell r="J8864" t="str">
            <v>Domestic Travel</v>
          </cell>
        </row>
        <row r="8865">
          <cell r="I8865" t="str">
            <v>1202</v>
          </cell>
          <cell r="J8865" t="str">
            <v>Overseas Travel</v>
          </cell>
        </row>
        <row r="8866">
          <cell r="I8866" t="str">
            <v>1203</v>
          </cell>
          <cell r="J8866" t="str">
            <v>Telecommunication Charge</v>
          </cell>
        </row>
        <row r="8867">
          <cell r="I8867" t="str">
            <v>1204</v>
          </cell>
          <cell r="J8867" t="str">
            <v>Postal Charges</v>
          </cell>
        </row>
        <row r="8868">
          <cell r="I8868" t="str">
            <v>1301</v>
          </cell>
          <cell r="J8868" t="str">
            <v>Fuel</v>
          </cell>
        </row>
        <row r="8869">
          <cell r="I8869" t="str">
            <v>1301</v>
          </cell>
          <cell r="J8869" t="str">
            <v>Fuel</v>
          </cell>
        </row>
        <row r="8870">
          <cell r="I8870" t="str">
            <v>1301</v>
          </cell>
          <cell r="J8870" t="str">
            <v>Fuel</v>
          </cell>
        </row>
        <row r="8871">
          <cell r="I8871" t="str">
            <v>1406</v>
          </cell>
          <cell r="J8871" t="str">
            <v>Office Supplies</v>
          </cell>
        </row>
        <row r="8872">
          <cell r="I8872" t="str">
            <v>1407</v>
          </cell>
          <cell r="J8872" t="str">
            <v xml:space="preserve">Printing </v>
          </cell>
        </row>
        <row r="8873">
          <cell r="I8873" t="str">
            <v>1422</v>
          </cell>
          <cell r="J8873" t="str">
            <v>Hospitality</v>
          </cell>
        </row>
        <row r="8874">
          <cell r="I8874" t="str">
            <v>1471</v>
          </cell>
          <cell r="J8874" t="str">
            <v>Meeting Fees</v>
          </cell>
        </row>
        <row r="8875">
          <cell r="I8875" t="str">
            <v>1670</v>
          </cell>
          <cell r="J8875" t="str">
            <v>Government Development Project Costs</v>
          </cell>
        </row>
        <row r="8876">
          <cell r="I8876" t="str">
            <v>2003</v>
          </cell>
          <cell r="J8876" t="str">
            <v>New Office Equipment</v>
          </cell>
        </row>
        <row r="8877">
          <cell r="I8877" t="str">
            <v>1001</v>
          </cell>
          <cell r="J8877" t="str">
            <v>Salaries</v>
          </cell>
        </row>
        <row r="8878">
          <cell r="I8878" t="str">
            <v>1005</v>
          </cell>
          <cell r="J8878" t="str">
            <v>Government Contribution  to Retirement Fund</v>
          </cell>
        </row>
        <row r="8879">
          <cell r="I8879" t="str">
            <v>2003</v>
          </cell>
          <cell r="J8879" t="str">
            <v>New Office Equipment</v>
          </cell>
        </row>
        <row r="8880">
          <cell r="I8880" t="str">
            <v>1201</v>
          </cell>
          <cell r="J8880" t="str">
            <v>Domestic Travel</v>
          </cell>
        </row>
        <row r="8881">
          <cell r="I8881" t="str">
            <v>1202</v>
          </cell>
          <cell r="J8881" t="str">
            <v>Overseas Travel</v>
          </cell>
        </row>
        <row r="8882">
          <cell r="I8882" t="str">
            <v>1206</v>
          </cell>
          <cell r="J8882" t="str">
            <v>Advertising &amp; Publicity</v>
          </cell>
        </row>
        <row r="8883">
          <cell r="I8883" t="str">
            <v>1301</v>
          </cell>
          <cell r="J8883" t="str">
            <v>Fuel</v>
          </cell>
        </row>
        <row r="8884">
          <cell r="I8884" t="str">
            <v>1407</v>
          </cell>
          <cell r="J8884" t="str">
            <v xml:space="preserve">Printing </v>
          </cell>
        </row>
        <row r="8885">
          <cell r="I8885" t="str">
            <v>1411</v>
          </cell>
          <cell r="J8885" t="str">
            <v>Subscription</v>
          </cell>
        </row>
        <row r="8886">
          <cell r="I8886" t="str">
            <v>1418</v>
          </cell>
          <cell r="J8886" t="str">
            <v xml:space="preserve">Training &amp; Conferences </v>
          </cell>
        </row>
        <row r="8887">
          <cell r="I8887" t="str">
            <v>1001</v>
          </cell>
          <cell r="J8887" t="str">
            <v>Salaries</v>
          </cell>
        </row>
        <row r="8888">
          <cell r="I8888" t="str">
            <v>1002</v>
          </cell>
          <cell r="J8888" t="str">
            <v>Overtime</v>
          </cell>
        </row>
        <row r="8889">
          <cell r="I8889" t="str">
            <v>1005</v>
          </cell>
          <cell r="J8889" t="str">
            <v>Government Contribution  to Retirement Fund</v>
          </cell>
        </row>
        <row r="8890">
          <cell r="I8890" t="str">
            <v>1030</v>
          </cell>
          <cell r="J8890" t="str">
            <v>CEO/Minister Benefits</v>
          </cell>
        </row>
        <row r="8891">
          <cell r="I8891" t="str">
            <v>1201</v>
          </cell>
          <cell r="J8891" t="str">
            <v>Domestic Travel</v>
          </cell>
        </row>
        <row r="8892">
          <cell r="I8892" t="str">
            <v>1202</v>
          </cell>
          <cell r="J8892" t="str">
            <v>Overseas Travel</v>
          </cell>
        </row>
        <row r="8893">
          <cell r="I8893" t="str">
            <v>1301</v>
          </cell>
          <cell r="J8893" t="str">
            <v>Fuel</v>
          </cell>
        </row>
        <row r="8894">
          <cell r="I8894" t="str">
            <v>1406</v>
          </cell>
          <cell r="J8894" t="str">
            <v>Office Supplies</v>
          </cell>
        </row>
        <row r="8895">
          <cell r="I8895" t="str">
            <v>1407</v>
          </cell>
          <cell r="J8895" t="str">
            <v xml:space="preserve">Printing </v>
          </cell>
        </row>
        <row r="8896">
          <cell r="I8896" t="str">
            <v>1422</v>
          </cell>
          <cell r="J8896" t="str">
            <v>Hospitality</v>
          </cell>
        </row>
        <row r="8897">
          <cell r="I8897" t="str">
            <v>1437</v>
          </cell>
          <cell r="J8897" t="e">
            <v>#N/A</v>
          </cell>
        </row>
        <row r="8898">
          <cell r="I8898" t="str">
            <v>2003</v>
          </cell>
          <cell r="J8898" t="str">
            <v>New Office Equipment</v>
          </cell>
        </row>
        <row r="8899">
          <cell r="I8899" t="str">
            <v>1001</v>
          </cell>
          <cell r="J8899" t="str">
            <v>Salaries</v>
          </cell>
        </row>
        <row r="8900">
          <cell r="I8900" t="str">
            <v>1002</v>
          </cell>
          <cell r="J8900" t="str">
            <v>Overtime</v>
          </cell>
        </row>
        <row r="8901">
          <cell r="I8901" t="str">
            <v>1005</v>
          </cell>
          <cell r="J8901" t="str">
            <v>Government Contribution  to Retirement Fund</v>
          </cell>
        </row>
        <row r="8902">
          <cell r="I8902" t="str">
            <v>1030</v>
          </cell>
          <cell r="J8902" t="str">
            <v>CEO/Minister Benefits</v>
          </cell>
        </row>
        <row r="8903">
          <cell r="I8903" t="str">
            <v>1201</v>
          </cell>
          <cell r="J8903" t="str">
            <v>Domestic Travel</v>
          </cell>
        </row>
        <row r="8904">
          <cell r="I8904" t="str">
            <v>1202</v>
          </cell>
          <cell r="J8904" t="str">
            <v>Overseas Travel</v>
          </cell>
        </row>
        <row r="8905">
          <cell r="I8905" t="str">
            <v>1203</v>
          </cell>
          <cell r="J8905" t="str">
            <v>Telecommunication Charge</v>
          </cell>
        </row>
        <row r="8906">
          <cell r="I8906" t="str">
            <v>1301</v>
          </cell>
          <cell r="J8906" t="str">
            <v>Fuel</v>
          </cell>
        </row>
        <row r="8907">
          <cell r="I8907" t="str">
            <v>1406</v>
          </cell>
          <cell r="J8907" t="str">
            <v>Office Supplies</v>
          </cell>
        </row>
        <row r="8908">
          <cell r="I8908" t="str">
            <v>1407</v>
          </cell>
          <cell r="J8908" t="str">
            <v xml:space="preserve">Printing </v>
          </cell>
        </row>
        <row r="8909">
          <cell r="I8909" t="str">
            <v>1413</v>
          </cell>
          <cell r="J8909" t="str">
            <v>Rental</v>
          </cell>
        </row>
        <row r="8910">
          <cell r="I8910" t="str">
            <v>1417</v>
          </cell>
          <cell r="J8910" t="str">
            <v>Technical Supplies</v>
          </cell>
        </row>
        <row r="8911">
          <cell r="I8911" t="str">
            <v>1418</v>
          </cell>
          <cell r="J8911" t="str">
            <v xml:space="preserve">Training &amp; Conferences </v>
          </cell>
        </row>
        <row r="8912">
          <cell r="I8912" t="str">
            <v>1422</v>
          </cell>
          <cell r="J8912" t="str">
            <v>Hospitality</v>
          </cell>
        </row>
        <row r="8913">
          <cell r="I8913" t="str">
            <v>1422</v>
          </cell>
          <cell r="J8913" t="str">
            <v>Hospitality</v>
          </cell>
        </row>
        <row r="8914">
          <cell r="I8914" t="str">
            <v>1427</v>
          </cell>
          <cell r="J8914" t="str">
            <v>Catering/Refreshment</v>
          </cell>
        </row>
        <row r="8915">
          <cell r="I8915" t="str">
            <v>1001</v>
          </cell>
          <cell r="J8915" t="str">
            <v>Salaries</v>
          </cell>
        </row>
        <row r="8916">
          <cell r="I8916" t="str">
            <v>1002</v>
          </cell>
          <cell r="J8916" t="str">
            <v>Overtime</v>
          </cell>
        </row>
        <row r="8917">
          <cell r="I8917" t="str">
            <v>1005</v>
          </cell>
          <cell r="J8917" t="str">
            <v>Government Contribution  to Retirement Fund</v>
          </cell>
        </row>
        <row r="8918">
          <cell r="I8918" t="str">
            <v>1201</v>
          </cell>
          <cell r="J8918" t="str">
            <v>Domestic Travel</v>
          </cell>
        </row>
        <row r="8919">
          <cell r="I8919" t="str">
            <v>1401</v>
          </cell>
          <cell r="J8919" t="str">
            <v>Books, Periodicals &amp; Publications</v>
          </cell>
        </row>
        <row r="8920">
          <cell r="I8920" t="str">
            <v>1406</v>
          </cell>
          <cell r="J8920" t="str">
            <v>Office Supplies</v>
          </cell>
        </row>
        <row r="8921">
          <cell r="I8921" t="str">
            <v>1407</v>
          </cell>
          <cell r="J8921" t="str">
            <v xml:space="preserve">Printing </v>
          </cell>
        </row>
        <row r="8922">
          <cell r="I8922" t="str">
            <v>1001</v>
          </cell>
          <cell r="J8922" t="str">
            <v>Salaries</v>
          </cell>
        </row>
        <row r="8923">
          <cell r="I8923" t="str">
            <v>1002</v>
          </cell>
          <cell r="J8923" t="str">
            <v>Overtime</v>
          </cell>
        </row>
        <row r="8924">
          <cell r="I8924" t="str">
            <v>1005</v>
          </cell>
          <cell r="J8924" t="str">
            <v>Government Contribution  to Retirement Fund</v>
          </cell>
        </row>
        <row r="8925">
          <cell r="I8925" t="str">
            <v>1201</v>
          </cell>
          <cell r="J8925" t="str">
            <v>Domestic Travel</v>
          </cell>
        </row>
        <row r="8926">
          <cell r="I8926" t="str">
            <v>1406</v>
          </cell>
          <cell r="J8926" t="str">
            <v>Office Supplies</v>
          </cell>
        </row>
        <row r="8927">
          <cell r="I8927" t="str">
            <v>1407</v>
          </cell>
          <cell r="J8927" t="str">
            <v xml:space="preserve">Printing </v>
          </cell>
        </row>
        <row r="8928">
          <cell r="I8928" t="str">
            <v>1001</v>
          </cell>
          <cell r="J8928" t="str">
            <v>Salaries</v>
          </cell>
        </row>
        <row r="8929">
          <cell r="I8929" t="str">
            <v>1002</v>
          </cell>
          <cell r="J8929" t="str">
            <v>Overtime</v>
          </cell>
        </row>
        <row r="8930">
          <cell r="I8930" t="str">
            <v>1005</v>
          </cell>
          <cell r="J8930" t="str">
            <v>Government Contribution  to Retirement Fund</v>
          </cell>
        </row>
        <row r="8931">
          <cell r="I8931" t="str">
            <v>1205</v>
          </cell>
          <cell r="J8931" t="str">
            <v>Broadcasting</v>
          </cell>
        </row>
        <row r="8932">
          <cell r="I8932" t="str">
            <v>1206</v>
          </cell>
          <cell r="J8932" t="str">
            <v>Advertising &amp; Publicity</v>
          </cell>
        </row>
        <row r="8933">
          <cell r="I8933" t="str">
            <v>1406</v>
          </cell>
          <cell r="J8933" t="str">
            <v>Office Supplies</v>
          </cell>
        </row>
        <row r="8934">
          <cell r="I8934" t="str">
            <v>1407</v>
          </cell>
          <cell r="J8934" t="str">
            <v xml:space="preserve">Printing </v>
          </cell>
        </row>
        <row r="8935">
          <cell r="I8935" t="str">
            <v>2011</v>
          </cell>
          <cell r="J8935" t="str">
            <v>Technical Equipment</v>
          </cell>
        </row>
        <row r="8936">
          <cell r="I8936" t="str">
            <v>1001</v>
          </cell>
          <cell r="J8936" t="str">
            <v>Salaries</v>
          </cell>
        </row>
        <row r="8937">
          <cell r="I8937" t="str">
            <v>1002</v>
          </cell>
          <cell r="J8937" t="str">
            <v>Overtime</v>
          </cell>
        </row>
        <row r="8938">
          <cell r="I8938" t="str">
            <v>1005</v>
          </cell>
          <cell r="J8938" t="str">
            <v>Government Contribution  to Retirement Fund</v>
          </cell>
        </row>
        <row r="8939">
          <cell r="I8939" t="str">
            <v>1026</v>
          </cell>
          <cell r="J8939" t="str">
            <v>Acting Allowance</v>
          </cell>
        </row>
        <row r="8940">
          <cell r="I8940" t="str">
            <v>1101</v>
          </cell>
          <cell r="J8940" t="str">
            <v>Wages</v>
          </cell>
        </row>
        <row r="8941">
          <cell r="I8941" t="str">
            <v>1201</v>
          </cell>
          <cell r="J8941" t="str">
            <v>Domestic Travel</v>
          </cell>
        </row>
        <row r="8942">
          <cell r="I8942" t="str">
            <v>1205</v>
          </cell>
          <cell r="J8942" t="str">
            <v>Broadcasting</v>
          </cell>
        </row>
        <row r="8943">
          <cell r="I8943" t="str">
            <v>1401</v>
          </cell>
          <cell r="J8943" t="str">
            <v>Books, Periodicals &amp; Publications</v>
          </cell>
        </row>
        <row r="8944">
          <cell r="I8944" t="str">
            <v>1406</v>
          </cell>
          <cell r="J8944" t="str">
            <v>Office Supplies</v>
          </cell>
        </row>
        <row r="8945">
          <cell r="I8945" t="str">
            <v>1407</v>
          </cell>
          <cell r="J8945" t="str">
            <v xml:space="preserve">Printing </v>
          </cell>
        </row>
        <row r="8946">
          <cell r="I8946" t="str">
            <v>1418</v>
          </cell>
          <cell r="J8946" t="str">
            <v xml:space="preserve">Training &amp; Conferences </v>
          </cell>
        </row>
        <row r="8947">
          <cell r="I8947" t="str">
            <v>1427</v>
          </cell>
          <cell r="J8947" t="str">
            <v>Catering/Refreshment</v>
          </cell>
        </row>
        <row r="8948">
          <cell r="I8948" t="str">
            <v>1450</v>
          </cell>
          <cell r="J8948" t="str">
            <v>Computer Supplies</v>
          </cell>
        </row>
        <row r="8949">
          <cell r="I8949" t="str">
            <v>2003</v>
          </cell>
          <cell r="J8949" t="str">
            <v>New Office Equipment</v>
          </cell>
        </row>
        <row r="8950">
          <cell r="I8950" t="str">
            <v>2004</v>
          </cell>
          <cell r="J8950" t="str">
            <v>New Computers</v>
          </cell>
        </row>
        <row r="8951">
          <cell r="I8951" t="str">
            <v>1001</v>
          </cell>
          <cell r="J8951" t="str">
            <v>Salaries</v>
          </cell>
        </row>
        <row r="8952">
          <cell r="I8952" t="str">
            <v>1002</v>
          </cell>
          <cell r="J8952" t="str">
            <v>Overtime</v>
          </cell>
        </row>
        <row r="8953">
          <cell r="I8953" t="str">
            <v>1005</v>
          </cell>
          <cell r="J8953" t="str">
            <v>Government Contribution  to Retirement Fund</v>
          </cell>
        </row>
        <row r="8954">
          <cell r="I8954" t="str">
            <v>1026</v>
          </cell>
          <cell r="J8954" t="str">
            <v>Acting Allowance</v>
          </cell>
        </row>
        <row r="8955">
          <cell r="I8955" t="str">
            <v>1469</v>
          </cell>
          <cell r="J8955" t="str">
            <v>Contract Service</v>
          </cell>
        </row>
        <row r="8956">
          <cell r="I8956" t="str">
            <v>1201</v>
          </cell>
          <cell r="J8956" t="str">
            <v>Domestic Travel</v>
          </cell>
        </row>
        <row r="8957">
          <cell r="I8957" t="str">
            <v>1202</v>
          </cell>
          <cell r="J8957" t="str">
            <v>Overseas Travel</v>
          </cell>
        </row>
        <row r="8958">
          <cell r="I8958" t="str">
            <v>1203</v>
          </cell>
          <cell r="J8958" t="str">
            <v>Telecommunication Charge</v>
          </cell>
        </row>
        <row r="8959">
          <cell r="I8959" t="str">
            <v>1204</v>
          </cell>
          <cell r="J8959" t="str">
            <v>Postal Charges</v>
          </cell>
        </row>
        <row r="8960">
          <cell r="I8960" t="str">
            <v>1205</v>
          </cell>
          <cell r="J8960" t="str">
            <v>Broadcasting</v>
          </cell>
        </row>
        <row r="8961">
          <cell r="I8961" t="str">
            <v>1206</v>
          </cell>
          <cell r="J8961" t="str">
            <v>Advertising &amp; Publicity</v>
          </cell>
        </row>
        <row r="8962">
          <cell r="I8962" t="str">
            <v>1301</v>
          </cell>
          <cell r="J8962" t="str">
            <v>Fuel</v>
          </cell>
        </row>
        <row r="8963">
          <cell r="I8963" t="str">
            <v>1304</v>
          </cell>
          <cell r="J8963" t="str">
            <v>Maintenance of Computer System</v>
          </cell>
        </row>
        <row r="8964">
          <cell r="I8964" t="str">
            <v>1308</v>
          </cell>
          <cell r="J8964" t="str">
            <v>Maintenance of Office Equipment</v>
          </cell>
        </row>
        <row r="8965">
          <cell r="I8965" t="str">
            <v>1402</v>
          </cell>
          <cell r="J8965" t="str">
            <v>Electricity</v>
          </cell>
        </row>
        <row r="8966">
          <cell r="I8966" t="str">
            <v>1405</v>
          </cell>
          <cell r="J8966" t="str">
            <v>Water</v>
          </cell>
        </row>
        <row r="8967">
          <cell r="I8967" t="str">
            <v>1406</v>
          </cell>
          <cell r="J8967" t="str">
            <v>Office Supplies</v>
          </cell>
        </row>
        <row r="8968">
          <cell r="I8968" t="str">
            <v>1407</v>
          </cell>
          <cell r="J8968" t="str">
            <v xml:space="preserve">Printing </v>
          </cell>
        </row>
        <row r="8969">
          <cell r="I8969" t="str">
            <v>1408</v>
          </cell>
          <cell r="J8969" t="str">
            <v>Uniforms</v>
          </cell>
        </row>
        <row r="8970">
          <cell r="I8970" t="str">
            <v>1417</v>
          </cell>
          <cell r="J8970" t="str">
            <v>Technical Supplies</v>
          </cell>
        </row>
        <row r="8971">
          <cell r="I8971" t="str">
            <v>1418</v>
          </cell>
          <cell r="J8971" t="str">
            <v xml:space="preserve">Training &amp; Conferences </v>
          </cell>
        </row>
        <row r="8972">
          <cell r="I8972" t="str">
            <v>1427</v>
          </cell>
          <cell r="J8972" t="str">
            <v>Catering/Refreshment</v>
          </cell>
        </row>
        <row r="8973">
          <cell r="I8973" t="str">
            <v>1450</v>
          </cell>
          <cell r="J8973" t="str">
            <v>Computer Supplies</v>
          </cell>
        </row>
        <row r="8974">
          <cell r="I8974" t="str">
            <v>1499</v>
          </cell>
          <cell r="J8974" t="str">
            <v>Security Services (Delete)</v>
          </cell>
        </row>
        <row r="8975">
          <cell r="I8975" t="str">
            <v>2003</v>
          </cell>
          <cell r="J8975" t="str">
            <v>New Office Equipment</v>
          </cell>
        </row>
        <row r="8976">
          <cell r="I8976" t="str">
            <v>1001</v>
          </cell>
          <cell r="J8976" t="str">
            <v>Salaries</v>
          </cell>
        </row>
        <row r="8977">
          <cell r="I8977" t="str">
            <v>1002</v>
          </cell>
          <cell r="J8977" t="str">
            <v>Overtime</v>
          </cell>
        </row>
        <row r="8978">
          <cell r="I8978" t="str">
            <v>1005</v>
          </cell>
          <cell r="J8978" t="str">
            <v>Government Contribution  to Retirement Fund</v>
          </cell>
        </row>
        <row r="8979">
          <cell r="I8979" t="str">
            <v>1026</v>
          </cell>
          <cell r="J8979" t="str">
            <v>Acting Allowance</v>
          </cell>
        </row>
        <row r="8980">
          <cell r="I8980" t="str">
            <v>1201</v>
          </cell>
          <cell r="J8980" t="str">
            <v>Domestic Travel</v>
          </cell>
        </row>
        <row r="8981">
          <cell r="I8981" t="str">
            <v>1203</v>
          </cell>
          <cell r="J8981" t="str">
            <v>Telecommunication Charge</v>
          </cell>
        </row>
        <row r="8982">
          <cell r="I8982" t="str">
            <v>1301</v>
          </cell>
          <cell r="J8982" t="str">
            <v>Fuel</v>
          </cell>
        </row>
        <row r="8983">
          <cell r="I8983" t="str">
            <v>1406</v>
          </cell>
          <cell r="J8983" t="str">
            <v>Office Supplies</v>
          </cell>
        </row>
        <row r="8984">
          <cell r="I8984" t="str">
            <v>1407</v>
          </cell>
          <cell r="J8984" t="str">
            <v xml:space="preserve">Printing </v>
          </cell>
        </row>
        <row r="8985">
          <cell r="I8985" t="str">
            <v>2011</v>
          </cell>
          <cell r="J8985" t="str">
            <v>Technical Equipment</v>
          </cell>
        </row>
        <row r="8986">
          <cell r="I8986" t="str">
            <v>1001</v>
          </cell>
          <cell r="J8986" t="str">
            <v>Salaries</v>
          </cell>
        </row>
        <row r="8987">
          <cell r="I8987" t="str">
            <v>1002</v>
          </cell>
          <cell r="J8987" t="str">
            <v>Overtime</v>
          </cell>
        </row>
        <row r="8988">
          <cell r="I8988" t="str">
            <v>1005</v>
          </cell>
          <cell r="J8988" t="str">
            <v>Government Contribution  to Retirement Fund</v>
          </cell>
        </row>
        <row r="8989">
          <cell r="I8989" t="str">
            <v>1201</v>
          </cell>
          <cell r="J8989" t="str">
            <v>Domestic Travel</v>
          </cell>
        </row>
        <row r="8990">
          <cell r="I8990" t="str">
            <v>1210</v>
          </cell>
          <cell r="J8990" t="str">
            <v>Email &amp; Internet</v>
          </cell>
        </row>
        <row r="8991">
          <cell r="I8991" t="str">
            <v>1304</v>
          </cell>
          <cell r="J8991" t="str">
            <v>Maintenance of Computer System</v>
          </cell>
        </row>
        <row r="8992">
          <cell r="I8992" t="str">
            <v>1406</v>
          </cell>
          <cell r="J8992" t="str">
            <v>Office Supplies</v>
          </cell>
        </row>
        <row r="8993">
          <cell r="I8993" t="str">
            <v>1407</v>
          </cell>
          <cell r="J8993" t="str">
            <v xml:space="preserve">Printing </v>
          </cell>
        </row>
        <row r="8994">
          <cell r="I8994" t="str">
            <v>1418</v>
          </cell>
          <cell r="J8994" t="str">
            <v xml:space="preserve">Training &amp; Conferences </v>
          </cell>
        </row>
        <row r="8995">
          <cell r="I8995" t="str">
            <v>1450</v>
          </cell>
          <cell r="J8995" t="str">
            <v>Computer Supplies</v>
          </cell>
        </row>
        <row r="8996">
          <cell r="I8996" t="str">
            <v>1450</v>
          </cell>
          <cell r="J8996" t="str">
            <v>Computer Supplies</v>
          </cell>
        </row>
        <row r="8997">
          <cell r="I8997" t="str">
            <v>2004</v>
          </cell>
          <cell r="J8997" t="str">
            <v>New Computers</v>
          </cell>
        </row>
        <row r="8998">
          <cell r="I8998" t="str">
            <v>2023</v>
          </cell>
          <cell r="J8998" t="str">
            <v>Computer Software</v>
          </cell>
        </row>
        <row r="8999">
          <cell r="I8999" t="str">
            <v>1001</v>
          </cell>
          <cell r="J8999" t="str">
            <v>Salaries</v>
          </cell>
        </row>
        <row r="9000">
          <cell r="I9000" t="str">
            <v>1002</v>
          </cell>
          <cell r="J9000" t="str">
            <v>Overtime</v>
          </cell>
        </row>
        <row r="9001">
          <cell r="I9001" t="str">
            <v>1005</v>
          </cell>
          <cell r="J9001" t="str">
            <v>Government Contribution  to Retirement Fund</v>
          </cell>
        </row>
        <row r="9002">
          <cell r="I9002" t="str">
            <v>1201</v>
          </cell>
          <cell r="J9002" t="str">
            <v>Domestic Travel</v>
          </cell>
        </row>
        <row r="9003">
          <cell r="I9003" t="str">
            <v>1206</v>
          </cell>
          <cell r="J9003" t="str">
            <v>Advertising &amp; Publicity</v>
          </cell>
        </row>
        <row r="9004">
          <cell r="I9004" t="str">
            <v>1301</v>
          </cell>
          <cell r="J9004" t="str">
            <v>Fuel</v>
          </cell>
        </row>
        <row r="9005">
          <cell r="I9005" t="str">
            <v>1302</v>
          </cell>
          <cell r="J9005" t="str">
            <v>Freight</v>
          </cell>
        </row>
        <row r="9006">
          <cell r="I9006" t="str">
            <v>1309</v>
          </cell>
          <cell r="J9006" t="str">
            <v>Maintenance of Vehicles</v>
          </cell>
        </row>
        <row r="9007">
          <cell r="I9007" t="str">
            <v>1310</v>
          </cell>
          <cell r="J9007" t="str">
            <v>Maintenance of Specialised Equipment</v>
          </cell>
        </row>
        <row r="9008">
          <cell r="I9008" t="str">
            <v>1312</v>
          </cell>
          <cell r="J9008" t="str">
            <v>Maintenance of Vessels &amp; Aircrafts</v>
          </cell>
        </row>
        <row r="9009">
          <cell r="I9009" t="str">
            <v>1318</v>
          </cell>
          <cell r="J9009" t="str">
            <v>Maintenance of Buildings &amp; Compounds</v>
          </cell>
        </row>
        <row r="9010">
          <cell r="I9010" t="str">
            <v>1406</v>
          </cell>
          <cell r="J9010" t="str">
            <v>Office Supplies</v>
          </cell>
        </row>
        <row r="9011">
          <cell r="I9011" t="str">
            <v>1407</v>
          </cell>
          <cell r="J9011" t="str">
            <v xml:space="preserve">Printing </v>
          </cell>
        </row>
        <row r="9012">
          <cell r="I9012" t="str">
            <v>1408</v>
          </cell>
          <cell r="J9012" t="str">
            <v>Uniforms</v>
          </cell>
        </row>
        <row r="9013">
          <cell r="I9013" t="str">
            <v>1417</v>
          </cell>
          <cell r="J9013" t="str">
            <v>Technical Supplies</v>
          </cell>
        </row>
        <row r="9014">
          <cell r="I9014" t="str">
            <v>1435</v>
          </cell>
          <cell r="J9014" t="str">
            <v>Licences</v>
          </cell>
        </row>
        <row r="9015">
          <cell r="I9015" t="str">
            <v>2000</v>
          </cell>
          <cell r="J9015" t="str">
            <v>New Building</v>
          </cell>
        </row>
        <row r="9016">
          <cell r="I9016" t="str">
            <v>2003</v>
          </cell>
          <cell r="J9016" t="str">
            <v>New Office Equipment</v>
          </cell>
        </row>
        <row r="9017">
          <cell r="I9017" t="str">
            <v>2005</v>
          </cell>
          <cell r="J9017" t="str">
            <v>New Vehicles</v>
          </cell>
        </row>
        <row r="9018">
          <cell r="I9018" t="str">
            <v>2011</v>
          </cell>
          <cell r="J9018" t="str">
            <v>Technical Equipment</v>
          </cell>
        </row>
        <row r="9019">
          <cell r="I9019" t="str">
            <v>1001</v>
          </cell>
          <cell r="J9019" t="str">
            <v>Salaries</v>
          </cell>
        </row>
        <row r="9020">
          <cell r="I9020" t="str">
            <v>1002</v>
          </cell>
          <cell r="J9020" t="str">
            <v>Overtime</v>
          </cell>
        </row>
        <row r="9021">
          <cell r="I9021" t="str">
            <v>1005</v>
          </cell>
          <cell r="J9021" t="str">
            <v>Government Contribution  to Retirement Fund</v>
          </cell>
        </row>
        <row r="9022">
          <cell r="I9022" t="str">
            <v>1026</v>
          </cell>
          <cell r="J9022" t="str">
            <v>Acting Allowance</v>
          </cell>
        </row>
        <row r="9023">
          <cell r="I9023" t="str">
            <v>1201</v>
          </cell>
          <cell r="J9023" t="str">
            <v>Domestic Travel</v>
          </cell>
        </row>
        <row r="9024">
          <cell r="I9024" t="str">
            <v>1206</v>
          </cell>
          <cell r="J9024" t="str">
            <v>Advertising &amp; Publicity</v>
          </cell>
        </row>
        <row r="9025">
          <cell r="I9025" t="str">
            <v>1406</v>
          </cell>
          <cell r="J9025" t="str">
            <v>Office Supplies</v>
          </cell>
        </row>
        <row r="9026">
          <cell r="I9026" t="str">
            <v>1407</v>
          </cell>
          <cell r="J9026" t="str">
            <v xml:space="preserve">Printing </v>
          </cell>
        </row>
        <row r="9027">
          <cell r="I9027" t="str">
            <v>1418</v>
          </cell>
          <cell r="J9027" t="str">
            <v xml:space="preserve">Training &amp; Conferences </v>
          </cell>
        </row>
        <row r="9028">
          <cell r="I9028" t="str">
            <v>1427</v>
          </cell>
          <cell r="J9028" t="str">
            <v>Catering/Refreshment</v>
          </cell>
        </row>
        <row r="9029">
          <cell r="I9029" t="str">
            <v>1471</v>
          </cell>
          <cell r="J9029" t="str">
            <v>Meeting Fees</v>
          </cell>
        </row>
        <row r="9030">
          <cell r="I9030" t="str">
            <v>1001</v>
          </cell>
          <cell r="J9030" t="str">
            <v>Salaries</v>
          </cell>
        </row>
        <row r="9031">
          <cell r="I9031" t="str">
            <v>1002</v>
          </cell>
          <cell r="J9031" t="str">
            <v>Overtime</v>
          </cell>
        </row>
        <row r="9032">
          <cell r="I9032" t="str">
            <v>1005</v>
          </cell>
          <cell r="J9032" t="str">
            <v>Government Contribution  to Retirement Fund</v>
          </cell>
        </row>
        <row r="9033">
          <cell r="I9033" t="str">
            <v>1026</v>
          </cell>
          <cell r="J9033" t="str">
            <v>Acting Allowance</v>
          </cell>
        </row>
        <row r="9034">
          <cell r="I9034" t="str">
            <v>1201</v>
          </cell>
          <cell r="J9034" t="str">
            <v>Domestic Travel</v>
          </cell>
        </row>
        <row r="9035">
          <cell r="I9035" t="str">
            <v>1206</v>
          </cell>
          <cell r="J9035" t="str">
            <v>Advertising &amp; Publicity</v>
          </cell>
        </row>
        <row r="9036">
          <cell r="I9036" t="str">
            <v>1406</v>
          </cell>
          <cell r="J9036" t="str">
            <v>Office Supplies</v>
          </cell>
        </row>
        <row r="9037">
          <cell r="I9037" t="str">
            <v>1407</v>
          </cell>
          <cell r="J9037" t="str">
            <v xml:space="preserve">Printing </v>
          </cell>
        </row>
        <row r="9038">
          <cell r="I9038" t="str">
            <v>1418</v>
          </cell>
          <cell r="J9038" t="str">
            <v xml:space="preserve">Training &amp; Conferences </v>
          </cell>
        </row>
        <row r="9039">
          <cell r="I9039" t="str">
            <v>1427</v>
          </cell>
          <cell r="J9039" t="str">
            <v>Catering/Refreshment</v>
          </cell>
        </row>
        <row r="9040">
          <cell r="I9040" t="str">
            <v>1001</v>
          </cell>
          <cell r="J9040" t="str">
            <v>Salaries</v>
          </cell>
        </row>
        <row r="9041">
          <cell r="I9041" t="str">
            <v>1002</v>
          </cell>
          <cell r="J9041" t="str">
            <v>Overtime</v>
          </cell>
        </row>
        <row r="9042">
          <cell r="I9042" t="str">
            <v>1005</v>
          </cell>
          <cell r="J9042" t="str">
            <v>Government Contribution  to Retirement Fund</v>
          </cell>
        </row>
        <row r="9043">
          <cell r="I9043" t="str">
            <v>1026</v>
          </cell>
          <cell r="J9043" t="str">
            <v>Acting Allowance</v>
          </cell>
        </row>
        <row r="9044">
          <cell r="I9044" t="str">
            <v>1201</v>
          </cell>
          <cell r="J9044" t="str">
            <v>Domestic Travel</v>
          </cell>
        </row>
        <row r="9045">
          <cell r="I9045" t="str">
            <v>1206</v>
          </cell>
          <cell r="J9045" t="str">
            <v>Advertising &amp; Publicity</v>
          </cell>
        </row>
        <row r="9046">
          <cell r="I9046" t="str">
            <v>1301</v>
          </cell>
          <cell r="J9046" t="str">
            <v>Fuel</v>
          </cell>
        </row>
        <row r="9047">
          <cell r="I9047" t="str">
            <v>1302</v>
          </cell>
          <cell r="J9047" t="str">
            <v>Freight</v>
          </cell>
        </row>
        <row r="9048">
          <cell r="I9048" t="str">
            <v>1406</v>
          </cell>
          <cell r="J9048" t="str">
            <v>Office Supplies</v>
          </cell>
        </row>
        <row r="9049">
          <cell r="I9049" t="str">
            <v>1407</v>
          </cell>
          <cell r="J9049" t="str">
            <v xml:space="preserve">Printing </v>
          </cell>
        </row>
        <row r="9050">
          <cell r="I9050" t="str">
            <v>1408</v>
          </cell>
          <cell r="J9050" t="str">
            <v>Uniforms</v>
          </cell>
        </row>
        <row r="9051">
          <cell r="I9051" t="str">
            <v>1413</v>
          </cell>
          <cell r="J9051" t="str">
            <v>Rental</v>
          </cell>
        </row>
        <row r="9052">
          <cell r="I9052" t="str">
            <v>1417</v>
          </cell>
          <cell r="J9052" t="str">
            <v>Technical Supplies</v>
          </cell>
        </row>
        <row r="9053">
          <cell r="I9053" t="str">
            <v>1418</v>
          </cell>
          <cell r="J9053" t="str">
            <v xml:space="preserve">Training &amp; Conferences </v>
          </cell>
        </row>
        <row r="9054">
          <cell r="I9054" t="str">
            <v>2011</v>
          </cell>
          <cell r="J9054" t="str">
            <v>Technical Equipment</v>
          </cell>
        </row>
        <row r="9055">
          <cell r="I9055" t="str">
            <v>1001</v>
          </cell>
          <cell r="J9055" t="str">
            <v>Salaries</v>
          </cell>
        </row>
        <row r="9056">
          <cell r="I9056" t="str">
            <v>1002</v>
          </cell>
          <cell r="J9056" t="str">
            <v>Overtime</v>
          </cell>
        </row>
        <row r="9057">
          <cell r="I9057" t="str">
            <v>1005</v>
          </cell>
          <cell r="J9057" t="str">
            <v>Government Contribution  to Retirement Fund</v>
          </cell>
        </row>
        <row r="9058">
          <cell r="I9058" t="str">
            <v>1026</v>
          </cell>
          <cell r="J9058" t="str">
            <v>Acting Allowance</v>
          </cell>
        </row>
        <row r="9059">
          <cell r="I9059" t="str">
            <v>1201</v>
          </cell>
          <cell r="J9059" t="str">
            <v>Domestic Travel</v>
          </cell>
        </row>
        <row r="9060">
          <cell r="I9060" t="str">
            <v>1301</v>
          </cell>
          <cell r="J9060" t="str">
            <v>Fuel</v>
          </cell>
        </row>
        <row r="9061">
          <cell r="I9061" t="str">
            <v>1406</v>
          </cell>
          <cell r="J9061" t="str">
            <v>Office Supplies</v>
          </cell>
        </row>
        <row r="9062">
          <cell r="I9062" t="str">
            <v>1407</v>
          </cell>
          <cell r="J9062" t="str">
            <v xml:space="preserve">Printing </v>
          </cell>
        </row>
        <row r="9063">
          <cell r="I9063" t="str">
            <v>1001</v>
          </cell>
          <cell r="J9063" t="str">
            <v>Salaries</v>
          </cell>
        </row>
        <row r="9064">
          <cell r="I9064" t="str">
            <v>1002</v>
          </cell>
          <cell r="J9064" t="str">
            <v>Overtime</v>
          </cell>
        </row>
        <row r="9065">
          <cell r="I9065" t="str">
            <v>1003</v>
          </cell>
          <cell r="J9065" t="str">
            <v>Other Allowances</v>
          </cell>
        </row>
        <row r="9066">
          <cell r="I9066" t="str">
            <v>1005</v>
          </cell>
          <cell r="J9066" t="str">
            <v>Government Contribution  to Retirement Fund</v>
          </cell>
        </row>
        <row r="9067">
          <cell r="I9067" t="str">
            <v>1020</v>
          </cell>
          <cell r="J9067" t="str">
            <v>Diving Allowance</v>
          </cell>
        </row>
        <row r="9068">
          <cell r="I9068" t="str">
            <v>1026</v>
          </cell>
          <cell r="J9068" t="str">
            <v>Acting Allowance</v>
          </cell>
        </row>
        <row r="9069">
          <cell r="I9069" t="str">
            <v>1201</v>
          </cell>
          <cell r="J9069" t="str">
            <v>Domestic Travel</v>
          </cell>
        </row>
        <row r="9070">
          <cell r="I9070" t="str">
            <v>1301</v>
          </cell>
          <cell r="J9070" t="str">
            <v>Fuel</v>
          </cell>
        </row>
        <row r="9071">
          <cell r="I9071" t="str">
            <v>1302</v>
          </cell>
          <cell r="J9071" t="str">
            <v>Freight</v>
          </cell>
        </row>
        <row r="9072">
          <cell r="I9072" t="str">
            <v>1309</v>
          </cell>
          <cell r="J9072" t="str">
            <v>Maintenance of Vehicles</v>
          </cell>
        </row>
        <row r="9073">
          <cell r="I9073" t="str">
            <v>1310</v>
          </cell>
          <cell r="J9073" t="str">
            <v>Maintenance of Specialised Equipment</v>
          </cell>
        </row>
        <row r="9074">
          <cell r="I9074" t="str">
            <v>1312</v>
          </cell>
          <cell r="J9074" t="str">
            <v>Maintenance of Vessels &amp; Aircrafts</v>
          </cell>
        </row>
        <row r="9075">
          <cell r="I9075" t="str">
            <v>1402</v>
          </cell>
          <cell r="J9075" t="str">
            <v>Electricity</v>
          </cell>
        </row>
        <row r="9076">
          <cell r="I9076" t="str">
            <v>1406</v>
          </cell>
          <cell r="J9076" t="str">
            <v>Office Supplies</v>
          </cell>
        </row>
        <row r="9077">
          <cell r="I9077" t="str">
            <v>1407</v>
          </cell>
          <cell r="J9077" t="str">
            <v xml:space="preserve">Printing </v>
          </cell>
        </row>
        <row r="9078">
          <cell r="I9078" t="str">
            <v>1408</v>
          </cell>
          <cell r="J9078" t="str">
            <v>Uniforms</v>
          </cell>
        </row>
        <row r="9079">
          <cell r="I9079" t="str">
            <v>1413</v>
          </cell>
          <cell r="J9079" t="str">
            <v>Rental</v>
          </cell>
        </row>
        <row r="9080">
          <cell r="I9080" t="str">
            <v>1417</v>
          </cell>
          <cell r="J9080" t="str">
            <v>Technical Supplies</v>
          </cell>
        </row>
        <row r="9081">
          <cell r="I9081" t="str">
            <v>1420</v>
          </cell>
          <cell r="J9081" t="str">
            <v>Research (Delete)</v>
          </cell>
        </row>
        <row r="9082">
          <cell r="I9082" t="str">
            <v>1441</v>
          </cell>
          <cell r="J9082" t="str">
            <v>Medical Supplies</v>
          </cell>
        </row>
        <row r="9083">
          <cell r="I9083" t="str">
            <v>1443</v>
          </cell>
          <cell r="J9083" t="str">
            <v>Community Development Programs</v>
          </cell>
        </row>
        <row r="9084">
          <cell r="I9084" t="str">
            <v>1451</v>
          </cell>
          <cell r="J9084" t="str">
            <v>Laboratory Supplies</v>
          </cell>
        </row>
        <row r="9085">
          <cell r="I9085" t="str">
            <v>2011</v>
          </cell>
          <cell r="J9085" t="str">
            <v>Technical Equipment</v>
          </cell>
        </row>
        <row r="9086">
          <cell r="I9086" t="str">
            <v>1001</v>
          </cell>
          <cell r="J9086" t="str">
            <v>Salaries</v>
          </cell>
        </row>
        <row r="9087">
          <cell r="I9087" t="str">
            <v>1002</v>
          </cell>
          <cell r="J9087" t="str">
            <v>Overtime</v>
          </cell>
        </row>
        <row r="9088">
          <cell r="I9088" t="str">
            <v>1005</v>
          </cell>
          <cell r="J9088" t="str">
            <v>Government Contribution  to Retirement Fund</v>
          </cell>
        </row>
        <row r="9089">
          <cell r="I9089" t="str">
            <v>1026</v>
          </cell>
          <cell r="J9089" t="str">
            <v>Acting Allowance</v>
          </cell>
        </row>
        <row r="9090">
          <cell r="I9090" t="str">
            <v>1201</v>
          </cell>
          <cell r="J9090" t="str">
            <v>Domestic Travel</v>
          </cell>
        </row>
        <row r="9091">
          <cell r="I9091" t="str">
            <v>1301</v>
          </cell>
          <cell r="J9091" t="str">
            <v>Fuel</v>
          </cell>
        </row>
        <row r="9092">
          <cell r="I9092" t="str">
            <v>1406</v>
          </cell>
          <cell r="J9092" t="str">
            <v>Office Supplies</v>
          </cell>
        </row>
        <row r="9093">
          <cell r="I9093" t="str">
            <v>1407</v>
          </cell>
          <cell r="J9093" t="str">
            <v xml:space="preserve">Printing </v>
          </cell>
        </row>
        <row r="9094">
          <cell r="I9094" t="str">
            <v>1408</v>
          </cell>
          <cell r="J9094" t="str">
            <v>Uniforms</v>
          </cell>
        </row>
        <row r="9095">
          <cell r="I9095" t="str">
            <v>1417</v>
          </cell>
          <cell r="J9095" t="str">
            <v>Technical Supplies</v>
          </cell>
        </row>
        <row r="9096">
          <cell r="I9096" t="str">
            <v>1418</v>
          </cell>
          <cell r="J9096" t="str">
            <v xml:space="preserve">Training &amp; Conferences </v>
          </cell>
        </row>
        <row r="9097">
          <cell r="I9097" t="str">
            <v>1420</v>
          </cell>
          <cell r="J9097" t="str">
            <v>Research (Delete)</v>
          </cell>
        </row>
        <row r="9098">
          <cell r="I9098" t="str">
            <v>1427</v>
          </cell>
          <cell r="J9098" t="str">
            <v>Catering/Refreshment</v>
          </cell>
        </row>
        <row r="9099">
          <cell r="I9099" t="str">
            <v>1459</v>
          </cell>
          <cell r="J9099" t="str">
            <v>Agricultural Supplies</v>
          </cell>
        </row>
        <row r="9100">
          <cell r="I9100" t="str">
            <v>2011</v>
          </cell>
          <cell r="J9100" t="str">
            <v>Technical Equipment</v>
          </cell>
        </row>
        <row r="9101">
          <cell r="I9101" t="str">
            <v>1001</v>
          </cell>
          <cell r="J9101" t="str">
            <v>Salaries</v>
          </cell>
        </row>
        <row r="9102">
          <cell r="I9102" t="str">
            <v>1002</v>
          </cell>
          <cell r="J9102" t="str">
            <v>Overtime</v>
          </cell>
        </row>
        <row r="9103">
          <cell r="I9103" t="str">
            <v>1003</v>
          </cell>
          <cell r="J9103" t="str">
            <v>Other Allowances</v>
          </cell>
        </row>
        <row r="9104">
          <cell r="I9104" t="str">
            <v>1005</v>
          </cell>
          <cell r="J9104" t="str">
            <v>Government Contribution  to Retirement Fund</v>
          </cell>
        </row>
        <row r="9105">
          <cell r="I9105" t="str">
            <v>1020</v>
          </cell>
          <cell r="J9105" t="str">
            <v>Diving Allowance</v>
          </cell>
        </row>
        <row r="9106">
          <cell r="I9106" t="str">
            <v>1026</v>
          </cell>
          <cell r="J9106" t="str">
            <v>Acting Allowance</v>
          </cell>
        </row>
        <row r="9107">
          <cell r="I9107" t="str">
            <v>1201</v>
          </cell>
          <cell r="J9107" t="str">
            <v>Domestic Travel</v>
          </cell>
        </row>
        <row r="9108">
          <cell r="I9108" t="str">
            <v>1205</v>
          </cell>
          <cell r="J9108" t="str">
            <v>Broadcasting</v>
          </cell>
        </row>
        <row r="9109">
          <cell r="I9109" t="str">
            <v>1301</v>
          </cell>
          <cell r="J9109" t="str">
            <v>Fuel</v>
          </cell>
        </row>
        <row r="9110">
          <cell r="I9110" t="str">
            <v>1302</v>
          </cell>
          <cell r="J9110" t="str">
            <v>Freight</v>
          </cell>
        </row>
        <row r="9111">
          <cell r="I9111" t="str">
            <v>1406</v>
          </cell>
          <cell r="J9111" t="str">
            <v>Office Supplies</v>
          </cell>
        </row>
        <row r="9112">
          <cell r="I9112" t="str">
            <v>1407</v>
          </cell>
          <cell r="J9112" t="str">
            <v xml:space="preserve">Printing </v>
          </cell>
        </row>
        <row r="9113">
          <cell r="I9113" t="str">
            <v>1413</v>
          </cell>
          <cell r="J9113" t="str">
            <v>Rental</v>
          </cell>
        </row>
        <row r="9114">
          <cell r="I9114" t="str">
            <v>1417</v>
          </cell>
          <cell r="J9114" t="str">
            <v>Technical Supplies</v>
          </cell>
        </row>
        <row r="9115">
          <cell r="I9115" t="str">
            <v>1418</v>
          </cell>
          <cell r="J9115" t="str">
            <v xml:space="preserve">Training &amp; Conferences </v>
          </cell>
        </row>
        <row r="9116">
          <cell r="I9116" t="str">
            <v>1420</v>
          </cell>
          <cell r="J9116" t="str">
            <v>Research (Delete)</v>
          </cell>
        </row>
        <row r="9117">
          <cell r="I9117" t="str">
            <v>1427</v>
          </cell>
          <cell r="J9117" t="str">
            <v>Catering/Refreshment</v>
          </cell>
        </row>
        <row r="9118">
          <cell r="I9118" t="str">
            <v>2011</v>
          </cell>
          <cell r="J9118" t="str">
            <v>Technical Equipment</v>
          </cell>
        </row>
        <row r="9119">
          <cell r="I9119" t="str">
            <v>1001</v>
          </cell>
          <cell r="J9119" t="str">
            <v>Salaries</v>
          </cell>
        </row>
        <row r="9120">
          <cell r="I9120" t="str">
            <v>1002</v>
          </cell>
          <cell r="J9120" t="str">
            <v>Overtime</v>
          </cell>
        </row>
        <row r="9121">
          <cell r="I9121" t="str">
            <v>1003</v>
          </cell>
          <cell r="J9121" t="str">
            <v>Other Allowances</v>
          </cell>
        </row>
        <row r="9122">
          <cell r="I9122" t="str">
            <v>1005</v>
          </cell>
          <cell r="J9122" t="str">
            <v>Government Contribution  to Retirement Fund</v>
          </cell>
        </row>
        <row r="9123">
          <cell r="I9123" t="str">
            <v>1026</v>
          </cell>
          <cell r="J9123" t="str">
            <v>Acting Allowance</v>
          </cell>
        </row>
        <row r="9124">
          <cell r="I9124" t="str">
            <v>1101</v>
          </cell>
          <cell r="J9124" t="str">
            <v>Wages</v>
          </cell>
        </row>
        <row r="9125">
          <cell r="I9125" t="str">
            <v>1201</v>
          </cell>
          <cell r="J9125" t="str">
            <v>Domestic Travel</v>
          </cell>
        </row>
        <row r="9126">
          <cell r="I9126" t="str">
            <v>1205</v>
          </cell>
          <cell r="J9126" t="str">
            <v>Broadcasting</v>
          </cell>
        </row>
        <row r="9127">
          <cell r="I9127" t="str">
            <v>1301</v>
          </cell>
          <cell r="J9127" t="str">
            <v>Fuel</v>
          </cell>
        </row>
        <row r="9128">
          <cell r="I9128" t="str">
            <v>1302</v>
          </cell>
          <cell r="J9128" t="str">
            <v>Freight</v>
          </cell>
        </row>
        <row r="9129">
          <cell r="I9129" t="str">
            <v>1407</v>
          </cell>
          <cell r="J9129" t="str">
            <v xml:space="preserve">Printing </v>
          </cell>
        </row>
        <row r="9130">
          <cell r="I9130" t="str">
            <v>1417</v>
          </cell>
          <cell r="J9130" t="str">
            <v>Technical Supplies</v>
          </cell>
        </row>
        <row r="9131">
          <cell r="I9131" t="str">
            <v>1418</v>
          </cell>
          <cell r="J9131" t="str">
            <v xml:space="preserve">Training &amp; Conferences </v>
          </cell>
        </row>
        <row r="9132">
          <cell r="I9132" t="str">
            <v>1418</v>
          </cell>
          <cell r="J9132" t="str">
            <v xml:space="preserve">Training &amp; Conferences </v>
          </cell>
        </row>
        <row r="9133">
          <cell r="I9133" t="str">
            <v>1418</v>
          </cell>
          <cell r="J9133" t="str">
            <v xml:space="preserve">Training &amp; Conferences </v>
          </cell>
        </row>
        <row r="9134">
          <cell r="I9134" t="str">
            <v>1420</v>
          </cell>
          <cell r="J9134" t="str">
            <v>Research (Delete)</v>
          </cell>
        </row>
        <row r="9135">
          <cell r="I9135" t="str">
            <v>2011</v>
          </cell>
          <cell r="J9135" t="str">
            <v>Technical Equipment</v>
          </cell>
        </row>
        <row r="9136">
          <cell r="I9136" t="str">
            <v>1001</v>
          </cell>
          <cell r="J9136" t="str">
            <v>Salaries</v>
          </cell>
        </row>
        <row r="9137">
          <cell r="I9137" t="str">
            <v>1001</v>
          </cell>
          <cell r="J9137" t="str">
            <v>Salaries</v>
          </cell>
        </row>
        <row r="9138">
          <cell r="I9138" t="str">
            <v>1001</v>
          </cell>
          <cell r="J9138" t="str">
            <v>Salaries</v>
          </cell>
        </row>
        <row r="9139">
          <cell r="I9139" t="str">
            <v>1001</v>
          </cell>
          <cell r="J9139" t="str">
            <v>Salaries</v>
          </cell>
        </row>
        <row r="9140">
          <cell r="I9140" t="str">
            <v>1001</v>
          </cell>
          <cell r="J9140" t="str">
            <v>Salaries</v>
          </cell>
        </row>
        <row r="9141">
          <cell r="I9141" t="str">
            <v>1002</v>
          </cell>
          <cell r="J9141" t="str">
            <v>Overtime</v>
          </cell>
        </row>
        <row r="9142">
          <cell r="I9142" t="str">
            <v>1002</v>
          </cell>
          <cell r="J9142" t="str">
            <v>Overtime</v>
          </cell>
        </row>
        <row r="9143">
          <cell r="I9143" t="str">
            <v>1002</v>
          </cell>
          <cell r="J9143" t="str">
            <v>Overtime</v>
          </cell>
        </row>
        <row r="9144">
          <cell r="I9144" t="str">
            <v>1002</v>
          </cell>
          <cell r="J9144" t="str">
            <v>Overtime</v>
          </cell>
        </row>
        <row r="9145">
          <cell r="I9145" t="str">
            <v>1005</v>
          </cell>
          <cell r="J9145" t="str">
            <v>Government Contribution  to Retirement Fund</v>
          </cell>
        </row>
        <row r="9146">
          <cell r="I9146" t="str">
            <v>1005</v>
          </cell>
          <cell r="J9146" t="str">
            <v>Government Contribution  to Retirement Fund</v>
          </cell>
        </row>
        <row r="9147">
          <cell r="I9147" t="str">
            <v>1005</v>
          </cell>
          <cell r="J9147" t="str">
            <v>Government Contribution  to Retirement Fund</v>
          </cell>
        </row>
        <row r="9148">
          <cell r="I9148" t="str">
            <v>1005</v>
          </cell>
          <cell r="J9148" t="str">
            <v>Government Contribution  to Retirement Fund</v>
          </cell>
        </row>
        <row r="9149">
          <cell r="I9149" t="str">
            <v>1005</v>
          </cell>
          <cell r="J9149" t="str">
            <v>Government Contribution  to Retirement Fund</v>
          </cell>
        </row>
        <row r="9150">
          <cell r="I9150" t="str">
            <v>1020</v>
          </cell>
          <cell r="J9150" t="str">
            <v>Diving Allowance</v>
          </cell>
        </row>
        <row r="9151">
          <cell r="I9151" t="str">
            <v>1020</v>
          </cell>
          <cell r="J9151" t="str">
            <v>Diving Allowance</v>
          </cell>
        </row>
        <row r="9152">
          <cell r="I9152" t="str">
            <v>1026</v>
          </cell>
          <cell r="J9152" t="str">
            <v>Acting Allowance</v>
          </cell>
        </row>
        <row r="9153">
          <cell r="I9153" t="str">
            <v>1026</v>
          </cell>
          <cell r="J9153" t="str">
            <v>Acting Allowance</v>
          </cell>
        </row>
        <row r="9154">
          <cell r="I9154" t="str">
            <v>1028</v>
          </cell>
          <cell r="J9154" t="str">
            <v>Location Allowance</v>
          </cell>
        </row>
        <row r="9155">
          <cell r="I9155" t="str">
            <v>1028</v>
          </cell>
          <cell r="J9155" t="str">
            <v>Location Allowance</v>
          </cell>
        </row>
        <row r="9156">
          <cell r="I9156" t="str">
            <v>1028</v>
          </cell>
          <cell r="J9156" t="str">
            <v>Location Allowance</v>
          </cell>
        </row>
        <row r="9157">
          <cell r="I9157" t="str">
            <v>1201</v>
          </cell>
          <cell r="J9157" t="str">
            <v>Domestic Travel</v>
          </cell>
        </row>
        <row r="9158">
          <cell r="I9158" t="str">
            <v>1201</v>
          </cell>
          <cell r="J9158" t="str">
            <v>Domestic Travel</v>
          </cell>
        </row>
        <row r="9159">
          <cell r="I9159" t="str">
            <v>1201</v>
          </cell>
          <cell r="J9159" t="str">
            <v>Domestic Travel</v>
          </cell>
        </row>
        <row r="9160">
          <cell r="I9160" t="str">
            <v>1201</v>
          </cell>
          <cell r="J9160" t="str">
            <v>Domestic Travel</v>
          </cell>
        </row>
        <row r="9161">
          <cell r="I9161" t="str">
            <v>1201</v>
          </cell>
          <cell r="J9161" t="str">
            <v>Domestic Travel</v>
          </cell>
        </row>
        <row r="9162">
          <cell r="I9162" t="str">
            <v>1201</v>
          </cell>
          <cell r="J9162" t="str">
            <v>Domestic Travel</v>
          </cell>
        </row>
        <row r="9163">
          <cell r="I9163" t="str">
            <v>1201</v>
          </cell>
          <cell r="J9163" t="str">
            <v>Domestic Travel</v>
          </cell>
        </row>
        <row r="9164">
          <cell r="I9164" t="str">
            <v>1203</v>
          </cell>
          <cell r="J9164" t="str">
            <v>Telecommunication Charge</v>
          </cell>
        </row>
        <row r="9165">
          <cell r="I9165" t="str">
            <v>1203</v>
          </cell>
          <cell r="J9165" t="str">
            <v>Telecommunication Charge</v>
          </cell>
        </row>
        <row r="9166">
          <cell r="I9166" t="str">
            <v>1205</v>
          </cell>
          <cell r="J9166" t="str">
            <v>Broadcasting</v>
          </cell>
        </row>
        <row r="9167">
          <cell r="I9167" t="str">
            <v>1301</v>
          </cell>
          <cell r="J9167" t="str">
            <v>Fuel</v>
          </cell>
        </row>
        <row r="9168">
          <cell r="I9168" t="str">
            <v>1301</v>
          </cell>
          <cell r="J9168" t="str">
            <v>Fuel</v>
          </cell>
        </row>
        <row r="9169">
          <cell r="I9169" t="str">
            <v>1301</v>
          </cell>
          <cell r="J9169" t="str">
            <v>Fuel</v>
          </cell>
        </row>
        <row r="9170">
          <cell r="I9170" t="str">
            <v>1301</v>
          </cell>
          <cell r="J9170" t="str">
            <v>Fuel</v>
          </cell>
        </row>
        <row r="9171">
          <cell r="I9171" t="str">
            <v>1301</v>
          </cell>
          <cell r="J9171" t="str">
            <v>Fuel</v>
          </cell>
        </row>
        <row r="9172">
          <cell r="I9172" t="str">
            <v>1301</v>
          </cell>
          <cell r="J9172" t="str">
            <v>Fuel</v>
          </cell>
        </row>
        <row r="9173">
          <cell r="I9173" t="str">
            <v>1301</v>
          </cell>
          <cell r="J9173" t="str">
            <v>Fuel</v>
          </cell>
        </row>
        <row r="9174">
          <cell r="I9174" t="str">
            <v>1302</v>
          </cell>
          <cell r="J9174" t="str">
            <v>Freight</v>
          </cell>
        </row>
        <row r="9175">
          <cell r="I9175" t="str">
            <v>1302</v>
          </cell>
          <cell r="J9175" t="str">
            <v>Freight</v>
          </cell>
        </row>
        <row r="9176">
          <cell r="I9176" t="str">
            <v>1302</v>
          </cell>
          <cell r="J9176" t="str">
            <v>Freight</v>
          </cell>
        </row>
        <row r="9177">
          <cell r="I9177" t="str">
            <v>1302</v>
          </cell>
          <cell r="J9177" t="str">
            <v>Freight</v>
          </cell>
        </row>
        <row r="9178">
          <cell r="I9178" t="str">
            <v>1304</v>
          </cell>
          <cell r="J9178" t="str">
            <v>Maintenance of Computer System</v>
          </cell>
        </row>
        <row r="9179">
          <cell r="I9179" t="str">
            <v>1304</v>
          </cell>
          <cell r="J9179" t="str">
            <v>Maintenance of Computer System</v>
          </cell>
        </row>
        <row r="9180">
          <cell r="I9180" t="str">
            <v>1309</v>
          </cell>
          <cell r="J9180" t="str">
            <v>Maintenance of Vehicles</v>
          </cell>
        </row>
        <row r="9181">
          <cell r="I9181" t="str">
            <v>1309</v>
          </cell>
          <cell r="J9181" t="str">
            <v>Maintenance of Vehicles</v>
          </cell>
        </row>
        <row r="9182">
          <cell r="I9182" t="str">
            <v>1310</v>
          </cell>
          <cell r="J9182" t="str">
            <v>Maintenance of Specialised Equipment</v>
          </cell>
        </row>
        <row r="9183">
          <cell r="I9183" t="str">
            <v>1310</v>
          </cell>
          <cell r="J9183" t="str">
            <v>Maintenance of Specialised Equipment</v>
          </cell>
        </row>
        <row r="9184">
          <cell r="I9184" t="str">
            <v>1312</v>
          </cell>
          <cell r="J9184" t="str">
            <v>Maintenance of Vessels &amp; Aircrafts</v>
          </cell>
        </row>
        <row r="9185">
          <cell r="I9185" t="str">
            <v>1312</v>
          </cell>
          <cell r="J9185" t="str">
            <v>Maintenance of Vessels &amp; Aircrafts</v>
          </cell>
        </row>
        <row r="9186">
          <cell r="I9186" t="str">
            <v>1318</v>
          </cell>
          <cell r="J9186" t="str">
            <v>Maintenance of Buildings &amp; Compounds</v>
          </cell>
        </row>
        <row r="9187">
          <cell r="I9187" t="str">
            <v>1318</v>
          </cell>
          <cell r="J9187" t="str">
            <v>Maintenance of Buildings &amp; Compounds</v>
          </cell>
        </row>
        <row r="9188">
          <cell r="I9188" t="str">
            <v>1318</v>
          </cell>
          <cell r="J9188" t="str">
            <v>Maintenance of Buildings &amp; Compounds</v>
          </cell>
        </row>
        <row r="9189">
          <cell r="I9189" t="str">
            <v>1336</v>
          </cell>
          <cell r="J9189" t="str">
            <v>Trade &amp; Agricultural Show (Delete)</v>
          </cell>
        </row>
        <row r="9190">
          <cell r="I9190" t="str">
            <v>1336</v>
          </cell>
          <cell r="J9190" t="str">
            <v>Trade &amp; Agricultural Show (Delete)</v>
          </cell>
        </row>
        <row r="9191">
          <cell r="I9191" t="str">
            <v>1336</v>
          </cell>
          <cell r="J9191" t="str">
            <v>Trade &amp; Agricultural Show (Delete)</v>
          </cell>
        </row>
        <row r="9192">
          <cell r="I9192" t="str">
            <v>1336</v>
          </cell>
          <cell r="J9192" t="str">
            <v>Trade &amp; Agricultural Show (Delete)</v>
          </cell>
        </row>
        <row r="9193">
          <cell r="I9193" t="str">
            <v>1336</v>
          </cell>
          <cell r="J9193" t="str">
            <v>Trade &amp; Agricultural Show (Delete)</v>
          </cell>
        </row>
        <row r="9194">
          <cell r="I9194" t="str">
            <v>1336</v>
          </cell>
          <cell r="J9194" t="str">
            <v>Trade &amp; Agricultural Show (Delete)</v>
          </cell>
        </row>
        <row r="9195">
          <cell r="I9195" t="str">
            <v>1402</v>
          </cell>
          <cell r="J9195" t="str">
            <v>Electricity</v>
          </cell>
        </row>
        <row r="9196">
          <cell r="I9196" t="str">
            <v>1402</v>
          </cell>
          <cell r="J9196" t="str">
            <v>Electricity</v>
          </cell>
        </row>
        <row r="9197">
          <cell r="I9197" t="str">
            <v>1402</v>
          </cell>
          <cell r="J9197" t="str">
            <v>Electricity</v>
          </cell>
        </row>
        <row r="9198">
          <cell r="I9198" t="str">
            <v>1402</v>
          </cell>
          <cell r="J9198" t="str">
            <v>Electricity</v>
          </cell>
        </row>
        <row r="9199">
          <cell r="I9199" t="str">
            <v>1402</v>
          </cell>
          <cell r="J9199" t="str">
            <v>Electricity</v>
          </cell>
        </row>
        <row r="9200">
          <cell r="I9200" t="str">
            <v>1405</v>
          </cell>
          <cell r="J9200" t="str">
            <v>Water</v>
          </cell>
        </row>
        <row r="9201">
          <cell r="I9201" t="str">
            <v>1405</v>
          </cell>
          <cell r="J9201" t="str">
            <v>Water</v>
          </cell>
        </row>
        <row r="9202">
          <cell r="I9202" t="str">
            <v>1405</v>
          </cell>
          <cell r="J9202" t="str">
            <v>Water</v>
          </cell>
        </row>
        <row r="9203">
          <cell r="I9203" t="str">
            <v>1405</v>
          </cell>
          <cell r="J9203" t="str">
            <v>Water</v>
          </cell>
        </row>
        <row r="9204">
          <cell r="I9204" t="str">
            <v>1406</v>
          </cell>
          <cell r="J9204" t="str">
            <v>Office Supplies</v>
          </cell>
        </row>
        <row r="9205">
          <cell r="I9205" t="str">
            <v>1406</v>
          </cell>
          <cell r="J9205" t="str">
            <v>Office Supplies</v>
          </cell>
        </row>
        <row r="9206">
          <cell r="I9206" t="str">
            <v>1406</v>
          </cell>
          <cell r="J9206" t="str">
            <v>Office Supplies</v>
          </cell>
        </row>
        <row r="9207">
          <cell r="I9207" t="str">
            <v>1406</v>
          </cell>
          <cell r="J9207" t="str">
            <v>Office Supplies</v>
          </cell>
        </row>
        <row r="9208">
          <cell r="I9208" t="str">
            <v>1406</v>
          </cell>
          <cell r="J9208" t="str">
            <v>Office Supplies</v>
          </cell>
        </row>
        <row r="9209">
          <cell r="I9209" t="str">
            <v>1406</v>
          </cell>
          <cell r="J9209" t="str">
            <v>Office Supplies</v>
          </cell>
        </row>
        <row r="9210">
          <cell r="I9210" t="str">
            <v>1407</v>
          </cell>
          <cell r="J9210" t="str">
            <v xml:space="preserve">Printing </v>
          </cell>
        </row>
        <row r="9211">
          <cell r="I9211" t="str">
            <v>1407</v>
          </cell>
          <cell r="J9211" t="str">
            <v xml:space="preserve">Printing </v>
          </cell>
        </row>
        <row r="9212">
          <cell r="I9212" t="str">
            <v>1407</v>
          </cell>
          <cell r="J9212" t="str">
            <v xml:space="preserve">Printing </v>
          </cell>
        </row>
        <row r="9213">
          <cell r="I9213" t="str">
            <v>1407</v>
          </cell>
          <cell r="J9213" t="str">
            <v xml:space="preserve">Printing </v>
          </cell>
        </row>
        <row r="9214">
          <cell r="I9214" t="str">
            <v>1407</v>
          </cell>
          <cell r="J9214" t="str">
            <v xml:space="preserve">Printing </v>
          </cell>
        </row>
        <row r="9215">
          <cell r="I9215" t="str">
            <v>1407</v>
          </cell>
          <cell r="J9215" t="str">
            <v xml:space="preserve">Printing </v>
          </cell>
        </row>
        <row r="9216">
          <cell r="I9216" t="str">
            <v>1413</v>
          </cell>
          <cell r="J9216" t="str">
            <v>Rental</v>
          </cell>
        </row>
        <row r="9217">
          <cell r="I9217" t="str">
            <v>1413</v>
          </cell>
          <cell r="J9217" t="str">
            <v>Rental</v>
          </cell>
        </row>
        <row r="9218">
          <cell r="I9218" t="str">
            <v>1413</v>
          </cell>
          <cell r="J9218" t="str">
            <v>Rental</v>
          </cell>
        </row>
        <row r="9219">
          <cell r="I9219" t="str">
            <v>1413</v>
          </cell>
          <cell r="J9219" t="str">
            <v>Rental</v>
          </cell>
        </row>
        <row r="9220">
          <cell r="I9220" t="str">
            <v>1413</v>
          </cell>
          <cell r="J9220" t="str">
            <v>Rental</v>
          </cell>
        </row>
        <row r="9221">
          <cell r="I9221" t="str">
            <v>1413</v>
          </cell>
          <cell r="J9221" t="str">
            <v>Rental</v>
          </cell>
        </row>
        <row r="9222">
          <cell r="I9222" t="str">
            <v>1417</v>
          </cell>
          <cell r="J9222" t="str">
            <v>Technical Supplies</v>
          </cell>
        </row>
        <row r="9223">
          <cell r="I9223" t="str">
            <v>1417</v>
          </cell>
          <cell r="J9223" t="str">
            <v>Technical Supplies</v>
          </cell>
        </row>
        <row r="9224">
          <cell r="I9224" t="str">
            <v>1417</v>
          </cell>
          <cell r="J9224" t="str">
            <v>Technical Supplies</v>
          </cell>
        </row>
        <row r="9225">
          <cell r="I9225" t="str">
            <v>1417</v>
          </cell>
          <cell r="J9225" t="str">
            <v>Technical Supplies</v>
          </cell>
        </row>
        <row r="9226">
          <cell r="I9226" t="str">
            <v>1417</v>
          </cell>
          <cell r="J9226" t="str">
            <v>Technical Supplies</v>
          </cell>
        </row>
        <row r="9227">
          <cell r="I9227" t="str">
            <v>1417</v>
          </cell>
          <cell r="J9227" t="str">
            <v>Technical Supplies</v>
          </cell>
        </row>
        <row r="9228">
          <cell r="I9228" t="str">
            <v>1418</v>
          </cell>
          <cell r="J9228" t="str">
            <v xml:space="preserve">Training &amp; Conferences </v>
          </cell>
        </row>
        <row r="9229">
          <cell r="I9229" t="str">
            <v>1418</v>
          </cell>
          <cell r="J9229" t="str">
            <v xml:space="preserve">Training &amp; Conferences </v>
          </cell>
        </row>
        <row r="9230">
          <cell r="I9230" t="str">
            <v>1418</v>
          </cell>
          <cell r="J9230" t="str">
            <v xml:space="preserve">Training &amp; Conferences </v>
          </cell>
        </row>
        <row r="9231">
          <cell r="I9231" t="str">
            <v>1420</v>
          </cell>
          <cell r="J9231" t="str">
            <v>Research (Delete)</v>
          </cell>
        </row>
        <row r="9232">
          <cell r="I9232" t="str">
            <v>1420</v>
          </cell>
          <cell r="J9232" t="str">
            <v>Research (Delete)</v>
          </cell>
        </row>
        <row r="9233">
          <cell r="I9233" t="str">
            <v>1427</v>
          </cell>
          <cell r="J9233" t="str">
            <v>Catering/Refreshment</v>
          </cell>
        </row>
        <row r="9234">
          <cell r="I9234" t="str">
            <v>1427</v>
          </cell>
          <cell r="J9234" t="str">
            <v>Catering/Refreshment</v>
          </cell>
        </row>
        <row r="9235">
          <cell r="I9235" t="str">
            <v>1427</v>
          </cell>
          <cell r="J9235" t="str">
            <v>Catering/Refreshment</v>
          </cell>
        </row>
        <row r="9236">
          <cell r="I9236" t="str">
            <v>1434</v>
          </cell>
          <cell r="J9236" t="str">
            <v>Enforcement &amp; Surveillance (Delete)</v>
          </cell>
        </row>
        <row r="9237">
          <cell r="I9237" t="str">
            <v>1434</v>
          </cell>
          <cell r="J9237" t="str">
            <v>Enforcement &amp; Surveillance (Delete)</v>
          </cell>
        </row>
        <row r="9238">
          <cell r="I9238" t="str">
            <v>1459</v>
          </cell>
          <cell r="J9238" t="str">
            <v>Agricultural Supplies</v>
          </cell>
        </row>
        <row r="9239">
          <cell r="I9239" t="str">
            <v>1506</v>
          </cell>
          <cell r="J9239" t="str">
            <v>Prizes and Awards</v>
          </cell>
        </row>
        <row r="9240">
          <cell r="I9240" t="str">
            <v>1506</v>
          </cell>
          <cell r="J9240" t="str">
            <v>Prizes and Awards</v>
          </cell>
        </row>
        <row r="9241">
          <cell r="I9241" t="str">
            <v>1506</v>
          </cell>
          <cell r="J9241" t="str">
            <v>Prizes and Awards</v>
          </cell>
        </row>
        <row r="9242">
          <cell r="I9242" t="str">
            <v>1506</v>
          </cell>
          <cell r="J9242" t="str">
            <v>Prizes and Awards</v>
          </cell>
        </row>
        <row r="9243">
          <cell r="I9243" t="str">
            <v>1506</v>
          </cell>
          <cell r="J9243" t="str">
            <v>Prizes and Awards</v>
          </cell>
        </row>
        <row r="9244">
          <cell r="I9244" t="str">
            <v>1506</v>
          </cell>
          <cell r="J9244" t="str">
            <v>Prizes and Awards</v>
          </cell>
        </row>
        <row r="9245">
          <cell r="I9245" t="str">
            <v>2003</v>
          </cell>
          <cell r="J9245" t="str">
            <v>New Office Equipment</v>
          </cell>
        </row>
        <row r="9246">
          <cell r="I9246" t="str">
            <v>2003</v>
          </cell>
          <cell r="J9246" t="str">
            <v>New Office Equipment</v>
          </cell>
        </row>
        <row r="9247">
          <cell r="I9247" t="str">
            <v>2011</v>
          </cell>
          <cell r="J9247" t="str">
            <v>Technical Equipment</v>
          </cell>
        </row>
        <row r="9248">
          <cell r="I9248" t="str">
            <v>2011</v>
          </cell>
          <cell r="J9248" t="str">
            <v>Technical Equipment</v>
          </cell>
        </row>
        <row r="9249">
          <cell r="I9249" t="str">
            <v>1001</v>
          </cell>
          <cell r="J9249" t="str">
            <v>Salaries</v>
          </cell>
        </row>
        <row r="9250">
          <cell r="I9250" t="str">
            <v>1002</v>
          </cell>
          <cell r="J9250" t="str">
            <v>Overtime</v>
          </cell>
        </row>
        <row r="9251">
          <cell r="I9251" t="str">
            <v>1005</v>
          </cell>
          <cell r="J9251" t="str">
            <v>Government Contribution  to Retirement Fund</v>
          </cell>
        </row>
        <row r="9252">
          <cell r="I9252" t="str">
            <v>1203</v>
          </cell>
          <cell r="J9252" t="str">
            <v>Telecommunication Charge</v>
          </cell>
        </row>
        <row r="9253">
          <cell r="I9253" t="str">
            <v>1210</v>
          </cell>
          <cell r="J9253" t="str">
            <v>Email &amp; Internet</v>
          </cell>
        </row>
        <row r="9254">
          <cell r="I9254" t="str">
            <v>1406</v>
          </cell>
          <cell r="J9254" t="str">
            <v>Office Supplies</v>
          </cell>
        </row>
        <row r="9255">
          <cell r="I9255" t="str">
            <v>1407</v>
          </cell>
          <cell r="J9255" t="str">
            <v xml:space="preserve">Printing </v>
          </cell>
        </row>
        <row r="9256">
          <cell r="I9256" t="str">
            <v>1417</v>
          </cell>
          <cell r="J9256" t="str">
            <v>Technical Supplies</v>
          </cell>
        </row>
        <row r="9257">
          <cell r="I9257" t="str">
            <v>2011</v>
          </cell>
          <cell r="J9257" t="str">
            <v>Technical Equipment</v>
          </cell>
        </row>
        <row r="9258">
          <cell r="I9258" t="str">
            <v>1001</v>
          </cell>
          <cell r="J9258" t="str">
            <v>Salaries</v>
          </cell>
        </row>
        <row r="9259">
          <cell r="I9259" t="str">
            <v>1002</v>
          </cell>
          <cell r="J9259" t="str">
            <v>Overtime</v>
          </cell>
        </row>
        <row r="9260">
          <cell r="I9260" t="str">
            <v>1005</v>
          </cell>
          <cell r="J9260" t="str">
            <v>Government Contribution  to Retirement Fund</v>
          </cell>
        </row>
        <row r="9261">
          <cell r="I9261" t="str">
            <v>1201</v>
          </cell>
          <cell r="J9261" t="str">
            <v>Domestic Travel</v>
          </cell>
        </row>
        <row r="9262">
          <cell r="I9262" t="str">
            <v>1202</v>
          </cell>
          <cell r="J9262" t="str">
            <v>Overseas Travel</v>
          </cell>
        </row>
        <row r="9263">
          <cell r="I9263" t="str">
            <v>1301</v>
          </cell>
          <cell r="J9263" t="str">
            <v>Fuel</v>
          </cell>
        </row>
        <row r="9264">
          <cell r="I9264" t="str">
            <v>1302</v>
          </cell>
          <cell r="J9264" t="str">
            <v>Freight</v>
          </cell>
        </row>
        <row r="9265">
          <cell r="I9265" t="str">
            <v>1406</v>
          </cell>
          <cell r="J9265" t="str">
            <v>Office Supplies</v>
          </cell>
        </row>
        <row r="9266">
          <cell r="I9266" t="str">
            <v>1407</v>
          </cell>
          <cell r="J9266" t="str">
            <v xml:space="preserve">Printing </v>
          </cell>
        </row>
        <row r="9267">
          <cell r="I9267" t="str">
            <v>1413</v>
          </cell>
          <cell r="J9267" t="str">
            <v>Rental</v>
          </cell>
        </row>
        <row r="9268">
          <cell r="I9268" t="str">
            <v>1417</v>
          </cell>
          <cell r="J9268" t="str">
            <v>Technical Supplies</v>
          </cell>
        </row>
        <row r="9269">
          <cell r="I9269" t="str">
            <v>1418</v>
          </cell>
          <cell r="J9269" t="str">
            <v xml:space="preserve">Training &amp; Conferences </v>
          </cell>
        </row>
        <row r="9270">
          <cell r="I9270" t="str">
            <v>1427</v>
          </cell>
          <cell r="J9270" t="str">
            <v>Catering/Refreshment</v>
          </cell>
        </row>
        <row r="9271">
          <cell r="I9271" t="str">
            <v>1480</v>
          </cell>
          <cell r="J9271" t="str">
            <v>Consultants &amp; Technical Assistants Professional Fees</v>
          </cell>
        </row>
        <row r="9272">
          <cell r="I9272" t="str">
            <v>1480</v>
          </cell>
          <cell r="J9272" t="str">
            <v>Consultants &amp; Technical Assistants Professional Fees</v>
          </cell>
        </row>
        <row r="9273">
          <cell r="I9273" t="str">
            <v>2011</v>
          </cell>
          <cell r="J9273" t="str">
            <v>Technical Equipment</v>
          </cell>
        </row>
        <row r="9274">
          <cell r="I9274" t="str">
            <v>1001</v>
          </cell>
          <cell r="J9274" t="str">
            <v>Salaries</v>
          </cell>
        </row>
        <row r="9275">
          <cell r="I9275" t="str">
            <v>1002</v>
          </cell>
          <cell r="J9275" t="str">
            <v>Overtime</v>
          </cell>
        </row>
        <row r="9276">
          <cell r="I9276" t="str">
            <v>1005</v>
          </cell>
          <cell r="J9276" t="str">
            <v>Government Contribution  to Retirement Fund</v>
          </cell>
        </row>
        <row r="9277">
          <cell r="I9277" t="str">
            <v>1026</v>
          </cell>
          <cell r="J9277" t="str">
            <v>Acting Allowance</v>
          </cell>
        </row>
        <row r="9278">
          <cell r="I9278" t="str">
            <v>1101</v>
          </cell>
          <cell r="J9278" t="str">
            <v>Wages</v>
          </cell>
        </row>
        <row r="9279">
          <cell r="I9279" t="str">
            <v>1205</v>
          </cell>
          <cell r="J9279" t="str">
            <v>Broadcasting</v>
          </cell>
        </row>
        <row r="9280">
          <cell r="I9280" t="str">
            <v>1206</v>
          </cell>
          <cell r="J9280" t="str">
            <v>Advertising &amp; Publicity</v>
          </cell>
        </row>
        <row r="9281">
          <cell r="I9281" t="str">
            <v>1301</v>
          </cell>
          <cell r="J9281" t="str">
            <v>Fuel</v>
          </cell>
        </row>
        <row r="9282">
          <cell r="I9282" t="str">
            <v>1302</v>
          </cell>
          <cell r="J9282" t="str">
            <v>Freight</v>
          </cell>
        </row>
        <row r="9283">
          <cell r="I9283" t="str">
            <v>1406</v>
          </cell>
          <cell r="J9283" t="str">
            <v>Office Supplies</v>
          </cell>
        </row>
        <row r="9284">
          <cell r="I9284" t="str">
            <v>1407</v>
          </cell>
          <cell r="J9284" t="str">
            <v xml:space="preserve">Printing </v>
          </cell>
        </row>
        <row r="9285">
          <cell r="I9285" t="str">
            <v>1413</v>
          </cell>
          <cell r="J9285" t="str">
            <v>Rental</v>
          </cell>
        </row>
        <row r="9286">
          <cell r="I9286" t="str">
            <v>1417</v>
          </cell>
          <cell r="J9286" t="str">
            <v>Technical Supplies</v>
          </cell>
        </row>
        <row r="9287">
          <cell r="I9287" t="str">
            <v>1418</v>
          </cell>
          <cell r="J9287" t="str">
            <v xml:space="preserve">Training &amp; Conferences </v>
          </cell>
        </row>
        <row r="9288">
          <cell r="I9288" t="str">
            <v>1427</v>
          </cell>
          <cell r="J9288" t="str">
            <v>Catering/Refreshment</v>
          </cell>
        </row>
        <row r="9289">
          <cell r="I9289" t="str">
            <v>1450</v>
          </cell>
          <cell r="J9289" t="str">
            <v>Computer Supplies</v>
          </cell>
        </row>
        <row r="9290">
          <cell r="I9290" t="str">
            <v>2003</v>
          </cell>
          <cell r="J9290" t="str">
            <v>New Office Equipment</v>
          </cell>
        </row>
        <row r="9291">
          <cell r="I9291" t="str">
            <v>1001</v>
          </cell>
          <cell r="J9291" t="str">
            <v>Salaries</v>
          </cell>
        </row>
        <row r="9292">
          <cell r="I9292" t="str">
            <v>1002</v>
          </cell>
          <cell r="J9292" t="str">
            <v>Overtime</v>
          </cell>
        </row>
        <row r="9293">
          <cell r="I9293" t="str">
            <v>1005</v>
          </cell>
          <cell r="J9293" t="str">
            <v>Government Contribution  to Retirement Fund</v>
          </cell>
        </row>
        <row r="9294">
          <cell r="I9294" t="str">
            <v>1026</v>
          </cell>
          <cell r="J9294" t="str">
            <v>Acting Allowance</v>
          </cell>
        </row>
        <row r="9295">
          <cell r="I9295" t="str">
            <v>1201</v>
          </cell>
          <cell r="J9295" t="str">
            <v>Domestic Travel</v>
          </cell>
        </row>
        <row r="9296">
          <cell r="I9296" t="str">
            <v>1205</v>
          </cell>
          <cell r="J9296" t="str">
            <v>Broadcasting</v>
          </cell>
        </row>
        <row r="9297">
          <cell r="I9297" t="str">
            <v>1301</v>
          </cell>
          <cell r="J9297" t="str">
            <v>Fuel</v>
          </cell>
        </row>
        <row r="9298">
          <cell r="I9298" t="str">
            <v>1407</v>
          </cell>
          <cell r="J9298" t="str">
            <v xml:space="preserve">Printing </v>
          </cell>
        </row>
        <row r="9299">
          <cell r="I9299" t="str">
            <v>1408</v>
          </cell>
          <cell r="J9299" t="str">
            <v>Uniforms</v>
          </cell>
        </row>
        <row r="9300">
          <cell r="I9300" t="str">
            <v>1413</v>
          </cell>
          <cell r="J9300" t="str">
            <v>Rental</v>
          </cell>
        </row>
        <row r="9301">
          <cell r="I9301" t="str">
            <v>1417</v>
          </cell>
          <cell r="J9301" t="str">
            <v>Technical Supplies</v>
          </cell>
        </row>
        <row r="9302">
          <cell r="I9302" t="str">
            <v>1418</v>
          </cell>
          <cell r="J9302" t="str">
            <v xml:space="preserve">Training &amp; Conferences </v>
          </cell>
        </row>
        <row r="9303">
          <cell r="I9303" t="str">
            <v>1427</v>
          </cell>
          <cell r="J9303" t="str">
            <v>Catering/Refreshment</v>
          </cell>
        </row>
        <row r="9304">
          <cell r="I9304" t="str">
            <v>1434</v>
          </cell>
          <cell r="J9304" t="str">
            <v>Enforcement &amp; Surveillance (Delete)</v>
          </cell>
        </row>
        <row r="9305">
          <cell r="I9305" t="str">
            <v>1480</v>
          </cell>
          <cell r="J9305" t="str">
            <v>Consultants &amp; Technical Assistants Professional Fees</v>
          </cell>
        </row>
        <row r="9306">
          <cell r="I9306" t="str">
            <v>2003</v>
          </cell>
          <cell r="J9306" t="str">
            <v>New Office Equipment</v>
          </cell>
        </row>
        <row r="9307">
          <cell r="I9307" t="str">
            <v>2011</v>
          </cell>
          <cell r="J9307" t="str">
            <v>Technical Equipment</v>
          </cell>
        </row>
        <row r="9308">
          <cell r="I9308" t="str">
            <v>1406</v>
          </cell>
          <cell r="J9308" t="str">
            <v>Office Supplies</v>
          </cell>
        </row>
        <row r="9309">
          <cell r="I9309" t="str">
            <v>1407</v>
          </cell>
          <cell r="J9309" t="str">
            <v xml:space="preserve">Printing </v>
          </cell>
        </row>
        <row r="9310">
          <cell r="I9310" t="str">
            <v>1413</v>
          </cell>
          <cell r="J9310" t="str">
            <v>Rental</v>
          </cell>
        </row>
        <row r="9311">
          <cell r="I9311" t="str">
            <v>1417</v>
          </cell>
          <cell r="J9311" t="str">
            <v>Technical Supplies</v>
          </cell>
        </row>
        <row r="9312">
          <cell r="I9312" t="str">
            <v>1418</v>
          </cell>
          <cell r="J9312" t="str">
            <v xml:space="preserve">Training &amp; Conferences </v>
          </cell>
        </row>
        <row r="9313">
          <cell r="I9313" t="str">
            <v>1427</v>
          </cell>
          <cell r="J9313" t="str">
            <v>Catering/Refreshment</v>
          </cell>
        </row>
        <row r="9314">
          <cell r="I9314" t="str">
            <v>2003</v>
          </cell>
          <cell r="J9314" t="str">
            <v>New Office Equipment</v>
          </cell>
        </row>
        <row r="9315">
          <cell r="I9315" t="str">
            <v>2011</v>
          </cell>
          <cell r="J9315" t="str">
            <v>Technical Equipment</v>
          </cell>
        </row>
        <row r="9316">
          <cell r="I9316" t="str">
            <v>1030</v>
          </cell>
          <cell r="J9316" t="str">
            <v>CEO/Minister Benefits</v>
          </cell>
        </row>
        <row r="9317">
          <cell r="I9317" t="str">
            <v>1201</v>
          </cell>
          <cell r="J9317" t="str">
            <v>Domestic Travel</v>
          </cell>
        </row>
        <row r="9318">
          <cell r="I9318" t="str">
            <v>1202</v>
          </cell>
          <cell r="J9318" t="str">
            <v>Overseas Travel</v>
          </cell>
        </row>
        <row r="9319">
          <cell r="I9319" t="str">
            <v>1203</v>
          </cell>
          <cell r="J9319" t="str">
            <v>Telecommunication Charge</v>
          </cell>
        </row>
        <row r="9320">
          <cell r="I9320" t="str">
            <v>1210</v>
          </cell>
          <cell r="J9320" t="str">
            <v>Email &amp; Internet</v>
          </cell>
        </row>
        <row r="9321">
          <cell r="I9321" t="str">
            <v>1301</v>
          </cell>
          <cell r="J9321" t="str">
            <v>Fuel</v>
          </cell>
        </row>
        <row r="9322">
          <cell r="I9322" t="str">
            <v>1406</v>
          </cell>
          <cell r="J9322" t="str">
            <v>Office Supplies</v>
          </cell>
        </row>
        <row r="9323">
          <cell r="I9323" t="str">
            <v>1407</v>
          </cell>
          <cell r="J9323" t="str">
            <v xml:space="preserve">Printing </v>
          </cell>
        </row>
        <row r="9324">
          <cell r="I9324" t="str">
            <v>1422</v>
          </cell>
          <cell r="J9324" t="str">
            <v>Hospitality</v>
          </cell>
        </row>
        <row r="9325">
          <cell r="I9325" t="str">
            <v>1001</v>
          </cell>
          <cell r="J9325" t="str">
            <v>Salaries</v>
          </cell>
        </row>
        <row r="9326">
          <cell r="I9326" t="str">
            <v>1005</v>
          </cell>
          <cell r="J9326" t="str">
            <v>Government Contribution  to Retirement Fund</v>
          </cell>
        </row>
        <row r="9327">
          <cell r="I9327" t="str">
            <v>1026</v>
          </cell>
          <cell r="J9327" t="str">
            <v>Acting Allowance</v>
          </cell>
        </row>
        <row r="9328">
          <cell r="I9328" t="str">
            <v>1030</v>
          </cell>
          <cell r="J9328" t="str">
            <v>CEO/Minister Benefits</v>
          </cell>
        </row>
        <row r="9329">
          <cell r="I9329" t="str">
            <v>1201</v>
          </cell>
          <cell r="J9329" t="str">
            <v>Domestic Travel</v>
          </cell>
        </row>
        <row r="9330">
          <cell r="I9330" t="str">
            <v>1202</v>
          </cell>
          <cell r="J9330" t="str">
            <v>Overseas Travel</v>
          </cell>
        </row>
        <row r="9331">
          <cell r="I9331" t="str">
            <v>1203</v>
          </cell>
          <cell r="J9331" t="str">
            <v>Telecommunication Charge</v>
          </cell>
        </row>
        <row r="9332">
          <cell r="I9332" t="str">
            <v>1210</v>
          </cell>
          <cell r="J9332" t="str">
            <v>Email &amp; Internet</v>
          </cell>
        </row>
        <row r="9333">
          <cell r="I9333" t="str">
            <v>1301</v>
          </cell>
          <cell r="J9333" t="str">
            <v>Fuel</v>
          </cell>
        </row>
        <row r="9334">
          <cell r="I9334" t="str">
            <v>1309</v>
          </cell>
          <cell r="J9334" t="str">
            <v>Maintenance of Vehicles</v>
          </cell>
        </row>
        <row r="9335">
          <cell r="I9335" t="str">
            <v>1406</v>
          </cell>
          <cell r="J9335" t="str">
            <v>Office Supplies</v>
          </cell>
        </row>
        <row r="9336">
          <cell r="I9336" t="str">
            <v>1407</v>
          </cell>
          <cell r="J9336" t="str">
            <v xml:space="preserve">Printing </v>
          </cell>
        </row>
        <row r="9337">
          <cell r="I9337" t="str">
            <v>1422</v>
          </cell>
          <cell r="J9337" t="str">
            <v>Hospitality</v>
          </cell>
        </row>
        <row r="9338">
          <cell r="I9338" t="str">
            <v>1001</v>
          </cell>
          <cell r="J9338" t="str">
            <v>Salaries</v>
          </cell>
        </row>
        <row r="9339">
          <cell r="I9339" t="str">
            <v>1002</v>
          </cell>
          <cell r="J9339" t="str">
            <v>Overtime</v>
          </cell>
        </row>
        <row r="9340">
          <cell r="I9340" t="str">
            <v>1005</v>
          </cell>
          <cell r="J9340" t="str">
            <v>Government Contribution  to Retirement Fund</v>
          </cell>
        </row>
        <row r="9341">
          <cell r="I9341" t="str">
            <v>1026</v>
          </cell>
          <cell r="J9341" t="str">
            <v>Acting Allowance</v>
          </cell>
        </row>
        <row r="9342">
          <cell r="I9342" t="str">
            <v>1101</v>
          </cell>
          <cell r="J9342" t="str">
            <v>Wages</v>
          </cell>
        </row>
        <row r="9343">
          <cell r="I9343" t="str">
            <v>1201</v>
          </cell>
          <cell r="J9343" t="str">
            <v>Domestic Travel</v>
          </cell>
        </row>
        <row r="9344">
          <cell r="I9344" t="str">
            <v>1202</v>
          </cell>
          <cell r="J9344" t="str">
            <v>Overseas Travel</v>
          </cell>
        </row>
        <row r="9345">
          <cell r="I9345" t="str">
            <v>1205</v>
          </cell>
          <cell r="J9345" t="str">
            <v>Broadcasting</v>
          </cell>
        </row>
        <row r="9346">
          <cell r="I9346" t="str">
            <v>1301</v>
          </cell>
          <cell r="J9346" t="str">
            <v>Fuel</v>
          </cell>
        </row>
        <row r="9347">
          <cell r="I9347" t="str">
            <v>1406</v>
          </cell>
          <cell r="J9347" t="str">
            <v>Office Supplies</v>
          </cell>
        </row>
        <row r="9348">
          <cell r="I9348" t="str">
            <v>1407</v>
          </cell>
          <cell r="J9348" t="str">
            <v xml:space="preserve">Printing </v>
          </cell>
        </row>
        <row r="9349">
          <cell r="I9349" t="str">
            <v>1418</v>
          </cell>
          <cell r="J9349" t="str">
            <v xml:space="preserve">Training &amp; Conferences </v>
          </cell>
        </row>
        <row r="9350">
          <cell r="I9350" t="str">
            <v>1427</v>
          </cell>
          <cell r="J9350" t="str">
            <v>Catering/Refreshment</v>
          </cell>
        </row>
        <row r="9351">
          <cell r="I9351" t="str">
            <v>1001</v>
          </cell>
          <cell r="J9351" t="str">
            <v>Salaries</v>
          </cell>
        </row>
        <row r="9352">
          <cell r="I9352" t="str">
            <v>1001</v>
          </cell>
          <cell r="J9352" t="str">
            <v>Salaries</v>
          </cell>
        </row>
        <row r="9353">
          <cell r="I9353" t="str">
            <v>1001</v>
          </cell>
          <cell r="J9353" t="str">
            <v>Salaries</v>
          </cell>
        </row>
        <row r="9354">
          <cell r="I9354" t="str">
            <v>1002</v>
          </cell>
          <cell r="J9354" t="str">
            <v>Overtime</v>
          </cell>
        </row>
        <row r="9355">
          <cell r="I9355" t="str">
            <v>1002</v>
          </cell>
          <cell r="J9355" t="str">
            <v>Overtime</v>
          </cell>
        </row>
        <row r="9356">
          <cell r="I9356" t="str">
            <v>1002</v>
          </cell>
          <cell r="J9356" t="str">
            <v>Overtime</v>
          </cell>
        </row>
        <row r="9357">
          <cell r="I9357" t="str">
            <v>1005</v>
          </cell>
          <cell r="J9357" t="str">
            <v>Government Contribution  to Retirement Fund</v>
          </cell>
        </row>
        <row r="9358">
          <cell r="I9358" t="str">
            <v>1005</v>
          </cell>
          <cell r="J9358" t="str">
            <v>Government Contribution  to Retirement Fund</v>
          </cell>
        </row>
        <row r="9359">
          <cell r="I9359" t="str">
            <v>1005</v>
          </cell>
          <cell r="J9359" t="str">
            <v>Government Contribution  to Retirement Fund</v>
          </cell>
        </row>
        <row r="9360">
          <cell r="I9360" t="str">
            <v>1026</v>
          </cell>
          <cell r="J9360" t="str">
            <v>Acting Allowance</v>
          </cell>
        </row>
        <row r="9361">
          <cell r="I9361" t="str">
            <v>1101</v>
          </cell>
          <cell r="J9361" t="str">
            <v>Wages</v>
          </cell>
        </row>
        <row r="9362">
          <cell r="I9362" t="str">
            <v>1101</v>
          </cell>
          <cell r="J9362" t="str">
            <v>Wages</v>
          </cell>
        </row>
        <row r="9363">
          <cell r="I9363" t="str">
            <v>1201</v>
          </cell>
          <cell r="J9363" t="str">
            <v>Domestic Travel</v>
          </cell>
        </row>
        <row r="9364">
          <cell r="I9364" t="str">
            <v>1201</v>
          </cell>
          <cell r="J9364" t="str">
            <v>Domestic Travel</v>
          </cell>
        </row>
        <row r="9365">
          <cell r="I9365" t="str">
            <v>1201</v>
          </cell>
          <cell r="J9365" t="str">
            <v>Domestic Travel</v>
          </cell>
        </row>
        <row r="9366">
          <cell r="I9366" t="str">
            <v>1205</v>
          </cell>
          <cell r="J9366" t="str">
            <v>Broadcasting</v>
          </cell>
        </row>
        <row r="9367">
          <cell r="I9367" t="str">
            <v>1206</v>
          </cell>
          <cell r="J9367" t="str">
            <v>Advertising &amp; Publicity</v>
          </cell>
        </row>
        <row r="9368">
          <cell r="I9368" t="str">
            <v>1206</v>
          </cell>
          <cell r="J9368" t="str">
            <v>Advertising &amp; Publicity</v>
          </cell>
        </row>
        <row r="9369">
          <cell r="I9369" t="str">
            <v>1301</v>
          </cell>
          <cell r="J9369" t="str">
            <v>Fuel</v>
          </cell>
        </row>
        <row r="9370">
          <cell r="I9370" t="str">
            <v>1301</v>
          </cell>
          <cell r="J9370" t="str">
            <v>Fuel</v>
          </cell>
        </row>
        <row r="9371">
          <cell r="I9371" t="str">
            <v>1301</v>
          </cell>
          <cell r="J9371" t="str">
            <v>Fuel</v>
          </cell>
        </row>
        <row r="9372">
          <cell r="I9372" t="str">
            <v>1302</v>
          </cell>
          <cell r="J9372" t="str">
            <v>Freight</v>
          </cell>
        </row>
        <row r="9373">
          <cell r="I9373" t="str">
            <v>1302</v>
          </cell>
          <cell r="J9373" t="str">
            <v>Freight</v>
          </cell>
        </row>
        <row r="9374">
          <cell r="I9374" t="str">
            <v>1302</v>
          </cell>
          <cell r="J9374" t="str">
            <v>Freight</v>
          </cell>
        </row>
        <row r="9375">
          <cell r="I9375" t="str">
            <v>1304</v>
          </cell>
          <cell r="J9375" t="str">
            <v>Maintenance of Computer System</v>
          </cell>
        </row>
        <row r="9376">
          <cell r="I9376" t="str">
            <v>1304</v>
          </cell>
          <cell r="J9376" t="str">
            <v>Maintenance of Computer System</v>
          </cell>
        </row>
        <row r="9377">
          <cell r="I9377" t="str">
            <v>1304</v>
          </cell>
          <cell r="J9377" t="str">
            <v>Maintenance of Computer System</v>
          </cell>
        </row>
        <row r="9378">
          <cell r="I9378" t="str">
            <v>1308</v>
          </cell>
          <cell r="J9378" t="str">
            <v>Maintenance of Office Equipment</v>
          </cell>
        </row>
        <row r="9379">
          <cell r="I9379" t="str">
            <v>1308</v>
          </cell>
          <cell r="J9379" t="str">
            <v>Maintenance of Office Equipment</v>
          </cell>
        </row>
        <row r="9380">
          <cell r="I9380" t="str">
            <v>1308</v>
          </cell>
          <cell r="J9380" t="str">
            <v>Maintenance of Office Equipment</v>
          </cell>
        </row>
        <row r="9381">
          <cell r="I9381" t="str">
            <v>1309</v>
          </cell>
          <cell r="J9381" t="str">
            <v>Maintenance of Vehicles</v>
          </cell>
        </row>
        <row r="9382">
          <cell r="I9382" t="str">
            <v>1309</v>
          </cell>
          <cell r="J9382" t="str">
            <v>Maintenance of Vehicles</v>
          </cell>
        </row>
        <row r="9383">
          <cell r="I9383" t="str">
            <v>1314</v>
          </cell>
          <cell r="J9383" t="str">
            <v>Maintenance of Recreational Facilities</v>
          </cell>
        </row>
        <row r="9384">
          <cell r="I9384" t="str">
            <v>1314</v>
          </cell>
          <cell r="J9384" t="str">
            <v>Maintenance of Recreational Facilities</v>
          </cell>
        </row>
        <row r="9385">
          <cell r="I9385" t="str">
            <v>1314</v>
          </cell>
          <cell r="J9385" t="str">
            <v>Maintenance of Recreational Facilities</v>
          </cell>
        </row>
        <row r="9386">
          <cell r="I9386" t="str">
            <v>1318</v>
          </cell>
          <cell r="J9386" t="str">
            <v>Maintenance of Buildings &amp; Compounds</v>
          </cell>
        </row>
        <row r="9387">
          <cell r="I9387" t="str">
            <v>1318</v>
          </cell>
          <cell r="J9387" t="str">
            <v>Maintenance of Buildings &amp; Compounds</v>
          </cell>
        </row>
        <row r="9388">
          <cell r="I9388" t="str">
            <v>1318</v>
          </cell>
          <cell r="J9388" t="str">
            <v>Maintenance of Buildings &amp; Compounds</v>
          </cell>
        </row>
        <row r="9389">
          <cell r="I9389" t="str">
            <v>1336</v>
          </cell>
          <cell r="J9389" t="str">
            <v>Trade &amp; Agricultural Show (Delete)</v>
          </cell>
        </row>
        <row r="9390">
          <cell r="I9390" t="str">
            <v>1336</v>
          </cell>
          <cell r="J9390" t="str">
            <v>Trade &amp; Agricultural Show (Delete)</v>
          </cell>
        </row>
        <row r="9391">
          <cell r="I9391" t="str">
            <v>1336</v>
          </cell>
          <cell r="J9391" t="str">
            <v>Trade &amp; Agricultural Show (Delete)</v>
          </cell>
        </row>
        <row r="9392">
          <cell r="I9392" t="str">
            <v>1363</v>
          </cell>
          <cell r="J9392" t="str">
            <v>Beautification/Landscaping Activities (Delete)</v>
          </cell>
        </row>
        <row r="9393">
          <cell r="I9393" t="str">
            <v>1363</v>
          </cell>
          <cell r="J9393" t="str">
            <v>Beautification/Landscaping Activities (Delete)</v>
          </cell>
        </row>
        <row r="9394">
          <cell r="I9394" t="str">
            <v>1363</v>
          </cell>
          <cell r="J9394" t="str">
            <v>Beautification/Landscaping Activities (Delete)</v>
          </cell>
        </row>
        <row r="9395">
          <cell r="I9395" t="str">
            <v>1402</v>
          </cell>
          <cell r="J9395" t="str">
            <v>Electricity</v>
          </cell>
        </row>
        <row r="9396">
          <cell r="I9396" t="str">
            <v>1402</v>
          </cell>
          <cell r="J9396" t="str">
            <v>Electricity</v>
          </cell>
        </row>
        <row r="9397">
          <cell r="I9397" t="str">
            <v>1405</v>
          </cell>
          <cell r="J9397" t="str">
            <v>Water</v>
          </cell>
        </row>
        <row r="9398">
          <cell r="I9398" t="str">
            <v>1405</v>
          </cell>
          <cell r="J9398" t="str">
            <v>Water</v>
          </cell>
        </row>
        <row r="9399">
          <cell r="I9399" t="str">
            <v>1406</v>
          </cell>
          <cell r="J9399" t="str">
            <v>Office Supplies</v>
          </cell>
        </row>
        <row r="9400">
          <cell r="I9400" t="str">
            <v>1406</v>
          </cell>
          <cell r="J9400" t="str">
            <v>Office Supplies</v>
          </cell>
        </row>
        <row r="9401">
          <cell r="I9401" t="str">
            <v>1406</v>
          </cell>
          <cell r="J9401" t="str">
            <v>Office Supplies</v>
          </cell>
        </row>
        <row r="9402">
          <cell r="I9402" t="str">
            <v>1407</v>
          </cell>
          <cell r="J9402" t="str">
            <v xml:space="preserve">Printing </v>
          </cell>
        </row>
        <row r="9403">
          <cell r="I9403" t="str">
            <v>1407</v>
          </cell>
          <cell r="J9403" t="str">
            <v xml:space="preserve">Printing </v>
          </cell>
        </row>
        <row r="9404">
          <cell r="I9404" t="str">
            <v>1407</v>
          </cell>
          <cell r="J9404" t="str">
            <v xml:space="preserve">Printing </v>
          </cell>
        </row>
        <row r="9405">
          <cell r="I9405" t="str">
            <v>1413</v>
          </cell>
          <cell r="J9405" t="str">
            <v>Rental</v>
          </cell>
        </row>
        <row r="9406">
          <cell r="I9406" t="str">
            <v>1413</v>
          </cell>
          <cell r="J9406" t="str">
            <v>Rental</v>
          </cell>
        </row>
        <row r="9407">
          <cell r="I9407" t="str">
            <v>1413</v>
          </cell>
          <cell r="J9407" t="str">
            <v>Rental</v>
          </cell>
        </row>
        <row r="9408">
          <cell r="I9408" t="str">
            <v>1427</v>
          </cell>
          <cell r="J9408" t="str">
            <v>Catering/Refreshment</v>
          </cell>
        </row>
        <row r="9409">
          <cell r="I9409" t="str">
            <v>1418</v>
          </cell>
          <cell r="J9409" t="str">
            <v xml:space="preserve">Training &amp; Conferences </v>
          </cell>
        </row>
        <row r="9410">
          <cell r="I9410" t="str">
            <v>1420</v>
          </cell>
          <cell r="J9410" t="str">
            <v>Research (Delete)</v>
          </cell>
        </row>
        <row r="9411">
          <cell r="I9411" t="str">
            <v>1427</v>
          </cell>
          <cell r="J9411" t="str">
            <v>Catering/Refreshment</v>
          </cell>
        </row>
        <row r="9412">
          <cell r="I9412" t="str">
            <v>1450</v>
          </cell>
          <cell r="J9412" t="str">
            <v>Computer Supplies</v>
          </cell>
        </row>
        <row r="9413">
          <cell r="I9413" t="str">
            <v>1450</v>
          </cell>
          <cell r="J9413" t="str">
            <v>Computer Supplies</v>
          </cell>
        </row>
        <row r="9414">
          <cell r="I9414" t="str">
            <v>1450</v>
          </cell>
          <cell r="J9414" t="str">
            <v>Computer Supplies</v>
          </cell>
        </row>
        <row r="9415">
          <cell r="I9415" t="str">
            <v>1506</v>
          </cell>
          <cell r="J9415" t="str">
            <v>Prizes and Awards</v>
          </cell>
        </row>
        <row r="9416">
          <cell r="I9416" t="str">
            <v>1506</v>
          </cell>
          <cell r="J9416" t="str">
            <v>Prizes and Awards</v>
          </cell>
        </row>
        <row r="9417">
          <cell r="I9417" t="str">
            <v>1506</v>
          </cell>
          <cell r="J9417" t="str">
            <v>Prizes and Awards</v>
          </cell>
        </row>
        <row r="9418">
          <cell r="I9418" t="str">
            <v>2003</v>
          </cell>
          <cell r="J9418" t="str">
            <v>New Office Equipment</v>
          </cell>
        </row>
        <row r="9419">
          <cell r="I9419" t="str">
            <v>2003</v>
          </cell>
          <cell r="J9419" t="str">
            <v>New Office Equipment</v>
          </cell>
        </row>
        <row r="9420">
          <cell r="I9420" t="str">
            <v>2004</v>
          </cell>
          <cell r="J9420" t="str">
            <v>New Computers</v>
          </cell>
        </row>
        <row r="9421">
          <cell r="I9421" t="str">
            <v>2004</v>
          </cell>
          <cell r="J9421" t="str">
            <v>New Computers</v>
          </cell>
        </row>
        <row r="9422">
          <cell r="I9422" t="str">
            <v>1001</v>
          </cell>
          <cell r="J9422" t="str">
            <v>Salaries</v>
          </cell>
        </row>
        <row r="9423">
          <cell r="I9423" t="str">
            <v>1002</v>
          </cell>
          <cell r="J9423" t="str">
            <v>Overtime</v>
          </cell>
        </row>
        <row r="9424">
          <cell r="I9424" t="str">
            <v>1005</v>
          </cell>
          <cell r="J9424" t="str">
            <v>Government Contribution  to Retirement Fund</v>
          </cell>
        </row>
        <row r="9425">
          <cell r="I9425" t="str">
            <v>1026</v>
          </cell>
          <cell r="J9425" t="str">
            <v>Acting Allowance</v>
          </cell>
        </row>
        <row r="9426">
          <cell r="I9426" t="str">
            <v>1101</v>
          </cell>
          <cell r="J9426" t="str">
            <v>Wages</v>
          </cell>
        </row>
        <row r="9427">
          <cell r="I9427" t="str">
            <v>1199</v>
          </cell>
          <cell r="J9427" t="str">
            <v>Contract Labour</v>
          </cell>
        </row>
        <row r="9428">
          <cell r="I9428" t="str">
            <v>1201</v>
          </cell>
          <cell r="J9428" t="str">
            <v>Domestic Travel</v>
          </cell>
        </row>
        <row r="9429">
          <cell r="I9429" t="str">
            <v>1202</v>
          </cell>
          <cell r="J9429" t="str">
            <v>Overseas Travel</v>
          </cell>
        </row>
        <row r="9430">
          <cell r="I9430" t="str">
            <v>1203</v>
          </cell>
          <cell r="J9430" t="str">
            <v>Telecommunication Charge</v>
          </cell>
        </row>
        <row r="9431">
          <cell r="I9431" t="str">
            <v>1204</v>
          </cell>
          <cell r="J9431" t="str">
            <v>Postal Charges</v>
          </cell>
        </row>
        <row r="9432">
          <cell r="I9432" t="str">
            <v>1205</v>
          </cell>
          <cell r="J9432" t="str">
            <v>Broadcasting</v>
          </cell>
        </row>
        <row r="9433">
          <cell r="I9433" t="str">
            <v>1206</v>
          </cell>
          <cell r="J9433" t="str">
            <v>Advertising &amp; Publicity</v>
          </cell>
        </row>
        <row r="9434">
          <cell r="I9434" t="str">
            <v>1210</v>
          </cell>
          <cell r="J9434" t="str">
            <v>Email &amp; Internet</v>
          </cell>
        </row>
        <row r="9435">
          <cell r="I9435" t="str">
            <v>1301</v>
          </cell>
          <cell r="J9435" t="str">
            <v>Fuel</v>
          </cell>
        </row>
        <row r="9436">
          <cell r="I9436" t="str">
            <v>1302</v>
          </cell>
          <cell r="J9436" t="str">
            <v>Freight</v>
          </cell>
        </row>
        <row r="9437">
          <cell r="I9437" t="str">
            <v>1304</v>
          </cell>
          <cell r="J9437" t="str">
            <v>Maintenance of Computer System</v>
          </cell>
        </row>
        <row r="9438">
          <cell r="I9438" t="str">
            <v>1308</v>
          </cell>
          <cell r="J9438" t="str">
            <v>Maintenance of Office Equipment</v>
          </cell>
        </row>
        <row r="9439">
          <cell r="I9439" t="str">
            <v>1309</v>
          </cell>
          <cell r="J9439" t="str">
            <v>Maintenance of Vehicles</v>
          </cell>
        </row>
        <row r="9440">
          <cell r="I9440" t="str">
            <v>1310</v>
          </cell>
          <cell r="J9440" t="str">
            <v>Maintenance of Specialised Equipment</v>
          </cell>
        </row>
        <row r="9441">
          <cell r="I9441" t="str">
            <v>1318</v>
          </cell>
          <cell r="J9441" t="str">
            <v>Maintenance of Buildings &amp; Compounds</v>
          </cell>
        </row>
        <row r="9442">
          <cell r="I9442" t="str">
            <v>1402</v>
          </cell>
          <cell r="J9442" t="str">
            <v>Electricity</v>
          </cell>
        </row>
        <row r="9443">
          <cell r="I9443" t="str">
            <v>1402</v>
          </cell>
          <cell r="J9443" t="str">
            <v>Electricity</v>
          </cell>
        </row>
        <row r="9444">
          <cell r="I9444" t="str">
            <v>1405</v>
          </cell>
          <cell r="J9444" t="str">
            <v>Water</v>
          </cell>
        </row>
        <row r="9445">
          <cell r="I9445" t="str">
            <v>1406</v>
          </cell>
          <cell r="J9445" t="str">
            <v>Office Supplies</v>
          </cell>
        </row>
        <row r="9446">
          <cell r="I9446" t="str">
            <v>1407</v>
          </cell>
          <cell r="J9446" t="str">
            <v xml:space="preserve">Printing </v>
          </cell>
        </row>
        <row r="9447">
          <cell r="I9447" t="str">
            <v>1413</v>
          </cell>
          <cell r="J9447" t="str">
            <v>Rental</v>
          </cell>
        </row>
        <row r="9448">
          <cell r="I9448" t="str">
            <v>1418</v>
          </cell>
          <cell r="J9448" t="str">
            <v xml:space="preserve">Training &amp; Conferences </v>
          </cell>
        </row>
        <row r="9449">
          <cell r="I9449" t="str">
            <v>1422</v>
          </cell>
          <cell r="J9449" t="str">
            <v>Hospitality</v>
          </cell>
        </row>
        <row r="9450">
          <cell r="I9450" t="str">
            <v>1450</v>
          </cell>
          <cell r="J9450" t="str">
            <v>Computer Supplies</v>
          </cell>
        </row>
        <row r="9451">
          <cell r="I9451" t="str">
            <v>1469</v>
          </cell>
          <cell r="J9451" t="str">
            <v>Contract Service</v>
          </cell>
        </row>
        <row r="9452">
          <cell r="I9452" t="str">
            <v>1480</v>
          </cell>
          <cell r="J9452" t="str">
            <v>Consultants &amp; Technical Assistants Professional Fees</v>
          </cell>
        </row>
        <row r="9453">
          <cell r="I9453" t="str">
            <v>1491</v>
          </cell>
          <cell r="J9453" t="str">
            <v>National Events</v>
          </cell>
        </row>
        <row r="9454">
          <cell r="I9454" t="str">
            <v>2001</v>
          </cell>
          <cell r="J9454" t="str">
            <v>Renovations</v>
          </cell>
        </row>
        <row r="9455">
          <cell r="I9455" t="str">
            <v>1506</v>
          </cell>
          <cell r="J9455" t="str">
            <v>Prizes and Awards</v>
          </cell>
        </row>
        <row r="9456">
          <cell r="I9456" t="str">
            <v>2003</v>
          </cell>
          <cell r="J9456" t="str">
            <v>New Office Equipment</v>
          </cell>
        </row>
        <row r="9457">
          <cell r="I9457" t="str">
            <v>2005</v>
          </cell>
          <cell r="J9457" t="str">
            <v>New Vehicles</v>
          </cell>
        </row>
        <row r="9458">
          <cell r="I9458" t="str">
            <v>1001</v>
          </cell>
          <cell r="J9458" t="str">
            <v>Salaries</v>
          </cell>
        </row>
        <row r="9459">
          <cell r="I9459" t="str">
            <v>1002</v>
          </cell>
          <cell r="J9459" t="str">
            <v>Overtime</v>
          </cell>
        </row>
        <row r="9460">
          <cell r="I9460" t="str">
            <v>1005</v>
          </cell>
          <cell r="J9460" t="str">
            <v>Government Contribution  to Retirement Fund</v>
          </cell>
        </row>
        <row r="9461">
          <cell r="I9461" t="str">
            <v>1026</v>
          </cell>
          <cell r="J9461" t="str">
            <v>Acting Allowance</v>
          </cell>
        </row>
        <row r="9462">
          <cell r="I9462" t="str">
            <v>1101</v>
          </cell>
          <cell r="J9462" t="str">
            <v>Wages</v>
          </cell>
        </row>
        <row r="9463">
          <cell r="I9463" t="str">
            <v>1201</v>
          </cell>
          <cell r="J9463" t="str">
            <v>Domestic Travel</v>
          </cell>
        </row>
        <row r="9464">
          <cell r="I9464" t="str">
            <v>1202</v>
          </cell>
          <cell r="J9464" t="str">
            <v>Overseas Travel</v>
          </cell>
        </row>
        <row r="9465">
          <cell r="I9465" t="str">
            <v>1205</v>
          </cell>
          <cell r="J9465" t="str">
            <v>Broadcasting</v>
          </cell>
        </row>
        <row r="9466">
          <cell r="I9466" t="str">
            <v>1206</v>
          </cell>
          <cell r="J9466" t="str">
            <v>Advertising &amp; Publicity</v>
          </cell>
        </row>
        <row r="9467">
          <cell r="I9467" t="str">
            <v>1301</v>
          </cell>
          <cell r="J9467" t="str">
            <v>Fuel</v>
          </cell>
        </row>
        <row r="9468">
          <cell r="I9468" t="str">
            <v>1406</v>
          </cell>
          <cell r="J9468" t="str">
            <v>Office Supplies</v>
          </cell>
        </row>
        <row r="9469">
          <cell r="I9469" t="str">
            <v>1407</v>
          </cell>
          <cell r="J9469" t="str">
            <v xml:space="preserve">Printing </v>
          </cell>
        </row>
        <row r="9470">
          <cell r="I9470" t="str">
            <v>1418</v>
          </cell>
          <cell r="J9470" t="str">
            <v xml:space="preserve">Training &amp; Conferences </v>
          </cell>
        </row>
        <row r="9471">
          <cell r="I9471" t="str">
            <v>1422</v>
          </cell>
          <cell r="J9471" t="str">
            <v>Hospitality</v>
          </cell>
        </row>
        <row r="9472">
          <cell r="I9472" t="str">
            <v>1199</v>
          </cell>
          <cell r="J9472" t="str">
            <v>Contract Labour</v>
          </cell>
        </row>
        <row r="9473">
          <cell r="I9473" t="str">
            <v>1203</v>
          </cell>
          <cell r="J9473" t="str">
            <v>Telecommunication Charge</v>
          </cell>
        </row>
        <row r="9474">
          <cell r="I9474" t="str">
            <v>1204</v>
          </cell>
          <cell r="J9474" t="str">
            <v>Postal Charges</v>
          </cell>
        </row>
        <row r="9475">
          <cell r="I9475" t="str">
            <v>1210</v>
          </cell>
          <cell r="J9475" t="str">
            <v>Email &amp; Internet</v>
          </cell>
        </row>
        <row r="9476">
          <cell r="I9476" t="str">
            <v>1302</v>
          </cell>
          <cell r="J9476" t="str">
            <v>Freight</v>
          </cell>
        </row>
        <row r="9477">
          <cell r="I9477" t="str">
            <v>1304</v>
          </cell>
          <cell r="J9477" t="str">
            <v>Maintenance of Computer System</v>
          </cell>
        </row>
        <row r="9478">
          <cell r="I9478" t="str">
            <v>1308</v>
          </cell>
          <cell r="J9478" t="str">
            <v>Maintenance of Office Equipment</v>
          </cell>
        </row>
        <row r="9479">
          <cell r="I9479" t="str">
            <v>1309</v>
          </cell>
          <cell r="J9479" t="str">
            <v>Maintenance of Vehicles</v>
          </cell>
        </row>
        <row r="9480">
          <cell r="I9480" t="str">
            <v>1310</v>
          </cell>
          <cell r="J9480" t="str">
            <v>Maintenance of Specialised Equipment</v>
          </cell>
        </row>
        <row r="9481">
          <cell r="I9481" t="str">
            <v>1318</v>
          </cell>
          <cell r="J9481" t="str">
            <v>Maintenance of Buildings &amp; Compounds</v>
          </cell>
        </row>
        <row r="9482">
          <cell r="I9482" t="str">
            <v>1402</v>
          </cell>
          <cell r="J9482" t="str">
            <v>Electricity</v>
          </cell>
        </row>
        <row r="9483">
          <cell r="I9483" t="str">
            <v>1402</v>
          </cell>
          <cell r="J9483" t="str">
            <v>Electricity</v>
          </cell>
        </row>
        <row r="9484">
          <cell r="I9484" t="str">
            <v>1405</v>
          </cell>
          <cell r="J9484" t="str">
            <v>Water</v>
          </cell>
        </row>
        <row r="9485">
          <cell r="I9485" t="str">
            <v>1413</v>
          </cell>
          <cell r="J9485" t="str">
            <v>Rental</v>
          </cell>
        </row>
        <row r="9486">
          <cell r="I9486" t="str">
            <v>1450</v>
          </cell>
          <cell r="J9486" t="str">
            <v>Computer Supplies</v>
          </cell>
        </row>
        <row r="9487">
          <cell r="I9487" t="str">
            <v>1469</v>
          </cell>
          <cell r="J9487" t="str">
            <v>Contract Service</v>
          </cell>
        </row>
        <row r="9488">
          <cell r="I9488" t="str">
            <v>1480</v>
          </cell>
          <cell r="J9488" t="str">
            <v>Consultants &amp; Technical Assistants Professional Fees</v>
          </cell>
        </row>
        <row r="9489">
          <cell r="I9489" t="str">
            <v>1506</v>
          </cell>
          <cell r="J9489" t="str">
            <v>Prizes and Awards</v>
          </cell>
        </row>
        <row r="9490">
          <cell r="I9490" t="str">
            <v>2003</v>
          </cell>
          <cell r="J9490" t="str">
            <v>New Office Equipment</v>
          </cell>
        </row>
        <row r="9491">
          <cell r="I9491" t="str">
            <v>2005</v>
          </cell>
          <cell r="J9491" t="str">
            <v>New Vehicles</v>
          </cell>
        </row>
        <row r="9492">
          <cell r="I9492" t="str">
            <v>1001</v>
          </cell>
          <cell r="J9492" t="str">
            <v>Salaries</v>
          </cell>
        </row>
        <row r="9493">
          <cell r="I9493" t="str">
            <v>1002</v>
          </cell>
          <cell r="J9493" t="str">
            <v>Overtime</v>
          </cell>
        </row>
        <row r="9494">
          <cell r="I9494" t="str">
            <v>1005</v>
          </cell>
          <cell r="J9494" t="str">
            <v>Government Contribution  to Retirement Fund</v>
          </cell>
        </row>
        <row r="9495">
          <cell r="I9495" t="str">
            <v>1026</v>
          </cell>
          <cell r="J9495" t="str">
            <v>Acting Allowance</v>
          </cell>
        </row>
        <row r="9496">
          <cell r="I9496" t="str">
            <v>1101</v>
          </cell>
          <cell r="J9496" t="str">
            <v>Wages</v>
          </cell>
        </row>
        <row r="9497">
          <cell r="I9497" t="str">
            <v>1201</v>
          </cell>
          <cell r="J9497" t="str">
            <v>Domestic Travel</v>
          </cell>
        </row>
        <row r="9498">
          <cell r="I9498" t="str">
            <v>1202</v>
          </cell>
          <cell r="J9498" t="str">
            <v>Overseas Travel</v>
          </cell>
        </row>
        <row r="9499">
          <cell r="I9499" t="str">
            <v>1210</v>
          </cell>
          <cell r="J9499" t="str">
            <v>Email &amp; Internet</v>
          </cell>
        </row>
        <row r="9500">
          <cell r="I9500" t="str">
            <v>1304</v>
          </cell>
          <cell r="J9500" t="str">
            <v>Maintenance of Computer System</v>
          </cell>
        </row>
        <row r="9501">
          <cell r="I9501" t="str">
            <v>1406</v>
          </cell>
          <cell r="J9501" t="str">
            <v>Office Supplies</v>
          </cell>
        </row>
        <row r="9502">
          <cell r="I9502" t="str">
            <v>1407</v>
          </cell>
          <cell r="J9502" t="str">
            <v xml:space="preserve">Printing </v>
          </cell>
        </row>
        <row r="9503">
          <cell r="I9503" t="str">
            <v>1418</v>
          </cell>
          <cell r="J9503" t="str">
            <v xml:space="preserve">Training &amp; Conferences </v>
          </cell>
        </row>
        <row r="9504">
          <cell r="I9504" t="str">
            <v>1422</v>
          </cell>
          <cell r="J9504" t="str">
            <v>Hospitality</v>
          </cell>
        </row>
        <row r="9505">
          <cell r="I9505" t="str">
            <v>1450</v>
          </cell>
          <cell r="J9505" t="str">
            <v>Computer Supplies</v>
          </cell>
        </row>
        <row r="9506">
          <cell r="I9506" t="str">
            <v>1480</v>
          </cell>
          <cell r="J9506" t="str">
            <v>Consultants &amp; Technical Assistants Professional Fees</v>
          </cell>
        </row>
        <row r="9507">
          <cell r="I9507" t="str">
            <v>2003</v>
          </cell>
          <cell r="J9507" t="str">
            <v>New Office Equipment</v>
          </cell>
        </row>
        <row r="9508">
          <cell r="I9508" t="str">
            <v>2004</v>
          </cell>
          <cell r="J9508" t="str">
            <v>New Computers</v>
          </cell>
        </row>
        <row r="9509">
          <cell r="I9509" t="str">
            <v>1205</v>
          </cell>
          <cell r="J9509" t="str">
            <v>Broadcasting</v>
          </cell>
        </row>
        <row r="9510">
          <cell r="I9510" t="str">
            <v>1206</v>
          </cell>
          <cell r="J9510" t="str">
            <v>Advertising &amp; Publicity</v>
          </cell>
        </row>
        <row r="9511">
          <cell r="I9511" t="str">
            <v>1301</v>
          </cell>
          <cell r="J9511" t="str">
            <v>Fuel</v>
          </cell>
        </row>
        <row r="9512">
          <cell r="I9512" t="str">
            <v>1001</v>
          </cell>
          <cell r="J9512" t="str">
            <v>Salaries</v>
          </cell>
        </row>
        <row r="9513">
          <cell r="I9513" t="str">
            <v>1002</v>
          </cell>
          <cell r="J9513" t="str">
            <v>Overtime</v>
          </cell>
        </row>
        <row r="9514">
          <cell r="I9514" t="str">
            <v>1005</v>
          </cell>
          <cell r="J9514" t="str">
            <v>Government Contribution  to Retirement Fund</v>
          </cell>
        </row>
        <row r="9515">
          <cell r="I9515" t="str">
            <v>1026</v>
          </cell>
          <cell r="J9515" t="str">
            <v>Acting Allowance</v>
          </cell>
        </row>
        <row r="9516">
          <cell r="I9516" t="str">
            <v>1101</v>
          </cell>
          <cell r="J9516" t="str">
            <v>Wages</v>
          </cell>
        </row>
        <row r="9517">
          <cell r="I9517" t="str">
            <v>1201</v>
          </cell>
          <cell r="J9517" t="str">
            <v>Domestic Travel</v>
          </cell>
        </row>
        <row r="9518">
          <cell r="I9518" t="str">
            <v>1202</v>
          </cell>
          <cell r="J9518" t="str">
            <v>Overseas Travel</v>
          </cell>
        </row>
        <row r="9519">
          <cell r="I9519" t="str">
            <v>1210</v>
          </cell>
          <cell r="J9519" t="str">
            <v>Email &amp; Internet</v>
          </cell>
        </row>
        <row r="9520">
          <cell r="I9520" t="str">
            <v>1304</v>
          </cell>
          <cell r="J9520" t="str">
            <v>Maintenance of Computer System</v>
          </cell>
        </row>
        <row r="9521">
          <cell r="I9521" t="str">
            <v>1406</v>
          </cell>
          <cell r="J9521" t="str">
            <v>Office Supplies</v>
          </cell>
        </row>
        <row r="9522">
          <cell r="I9522" t="str">
            <v>1407</v>
          </cell>
          <cell r="J9522" t="str">
            <v xml:space="preserve">Printing </v>
          </cell>
        </row>
        <row r="9523">
          <cell r="I9523" t="str">
            <v>1418</v>
          </cell>
          <cell r="J9523" t="str">
            <v xml:space="preserve">Training &amp; Conferences </v>
          </cell>
        </row>
        <row r="9524">
          <cell r="I9524" t="str">
            <v>1422</v>
          </cell>
          <cell r="J9524" t="str">
            <v>Hospitality</v>
          </cell>
        </row>
        <row r="9525">
          <cell r="I9525" t="str">
            <v>1450</v>
          </cell>
          <cell r="J9525" t="str">
            <v>Computer Supplies</v>
          </cell>
        </row>
        <row r="9526">
          <cell r="I9526" t="str">
            <v>1480</v>
          </cell>
          <cell r="J9526" t="str">
            <v>Consultants &amp; Technical Assistants Professional Fees</v>
          </cell>
        </row>
        <row r="9527">
          <cell r="I9527" t="str">
            <v>2003</v>
          </cell>
          <cell r="J9527" t="str">
            <v>New Office Equipment</v>
          </cell>
        </row>
        <row r="9528">
          <cell r="I9528" t="str">
            <v>2004</v>
          </cell>
          <cell r="J9528" t="str">
            <v>New Computers</v>
          </cell>
        </row>
        <row r="9529">
          <cell r="I9529" t="str">
            <v>1001</v>
          </cell>
          <cell r="J9529" t="str">
            <v>Salaries</v>
          </cell>
        </row>
        <row r="9530">
          <cell r="I9530" t="str">
            <v>1001</v>
          </cell>
          <cell r="J9530" t="str">
            <v>Salaries</v>
          </cell>
        </row>
        <row r="9531">
          <cell r="I9531" t="str">
            <v>1001</v>
          </cell>
          <cell r="J9531" t="str">
            <v>Salaries</v>
          </cell>
        </row>
        <row r="9532">
          <cell r="I9532" t="str">
            <v>1002</v>
          </cell>
          <cell r="J9532" t="str">
            <v>Overtime</v>
          </cell>
        </row>
        <row r="9533">
          <cell r="I9533" t="str">
            <v>1002</v>
          </cell>
          <cell r="J9533" t="str">
            <v>Overtime</v>
          </cell>
        </row>
        <row r="9534">
          <cell r="I9534" t="str">
            <v>1002</v>
          </cell>
          <cell r="J9534" t="str">
            <v>Overtime</v>
          </cell>
        </row>
        <row r="9535">
          <cell r="I9535" t="str">
            <v>1005</v>
          </cell>
          <cell r="J9535" t="str">
            <v>Government Contribution  to Retirement Fund</v>
          </cell>
        </row>
        <row r="9536">
          <cell r="I9536" t="str">
            <v>1005</v>
          </cell>
          <cell r="J9536" t="str">
            <v>Government Contribution  to Retirement Fund</v>
          </cell>
        </row>
        <row r="9537">
          <cell r="I9537" t="str">
            <v>1005</v>
          </cell>
          <cell r="J9537" t="str">
            <v>Government Contribution  to Retirement Fund</v>
          </cell>
        </row>
        <row r="9538">
          <cell r="I9538" t="str">
            <v>1026</v>
          </cell>
          <cell r="J9538" t="str">
            <v>Acting Allowance</v>
          </cell>
        </row>
        <row r="9539">
          <cell r="I9539" t="str">
            <v>1101</v>
          </cell>
          <cell r="J9539" t="str">
            <v>Wages</v>
          </cell>
        </row>
        <row r="9540">
          <cell r="I9540" t="str">
            <v>1101</v>
          </cell>
          <cell r="J9540" t="str">
            <v>Wages</v>
          </cell>
        </row>
        <row r="9541">
          <cell r="I9541" t="str">
            <v>1101</v>
          </cell>
          <cell r="J9541" t="str">
            <v>Wages</v>
          </cell>
        </row>
        <row r="9542">
          <cell r="I9542" t="str">
            <v>1199</v>
          </cell>
          <cell r="J9542" t="str">
            <v>Contract Labour</v>
          </cell>
        </row>
        <row r="9543">
          <cell r="I9543" t="str">
            <v>1199</v>
          </cell>
          <cell r="J9543" t="str">
            <v>Contract Labour</v>
          </cell>
        </row>
        <row r="9544">
          <cell r="I9544" t="str">
            <v>1199</v>
          </cell>
          <cell r="J9544" t="str">
            <v>Contract Labour</v>
          </cell>
        </row>
        <row r="9545">
          <cell r="I9545" t="str">
            <v>1201</v>
          </cell>
          <cell r="J9545" t="str">
            <v>Domestic Travel</v>
          </cell>
        </row>
        <row r="9546">
          <cell r="I9546" t="str">
            <v>1201</v>
          </cell>
          <cell r="J9546" t="str">
            <v>Domestic Travel</v>
          </cell>
        </row>
        <row r="9547">
          <cell r="I9547" t="str">
            <v>1201</v>
          </cell>
          <cell r="J9547" t="str">
            <v>Domestic Travel</v>
          </cell>
        </row>
        <row r="9548">
          <cell r="I9548" t="str">
            <v>1203</v>
          </cell>
          <cell r="J9548" t="str">
            <v>Telecommunication Charge</v>
          </cell>
        </row>
        <row r="9549">
          <cell r="I9549" t="str">
            <v>1203</v>
          </cell>
          <cell r="J9549" t="str">
            <v>Telecommunication Charge</v>
          </cell>
        </row>
        <row r="9550">
          <cell r="I9550" t="str">
            <v>1203</v>
          </cell>
          <cell r="J9550" t="str">
            <v>Telecommunication Charge</v>
          </cell>
        </row>
        <row r="9551">
          <cell r="I9551" t="str">
            <v>1205</v>
          </cell>
          <cell r="J9551" t="str">
            <v>Broadcasting</v>
          </cell>
        </row>
        <row r="9552">
          <cell r="I9552" t="str">
            <v>1205</v>
          </cell>
          <cell r="J9552" t="str">
            <v>Broadcasting</v>
          </cell>
        </row>
        <row r="9553">
          <cell r="I9553" t="str">
            <v>1206</v>
          </cell>
          <cell r="J9553" t="str">
            <v>Advertising &amp; Publicity</v>
          </cell>
        </row>
        <row r="9554">
          <cell r="I9554" t="str">
            <v>1206</v>
          </cell>
          <cell r="J9554" t="str">
            <v>Advertising &amp; Publicity</v>
          </cell>
        </row>
        <row r="9555">
          <cell r="I9555" t="str">
            <v>1206</v>
          </cell>
          <cell r="J9555" t="str">
            <v>Advertising &amp; Publicity</v>
          </cell>
        </row>
        <row r="9556">
          <cell r="I9556" t="str">
            <v>1210</v>
          </cell>
          <cell r="J9556" t="str">
            <v>Email &amp; Internet</v>
          </cell>
        </row>
        <row r="9557">
          <cell r="I9557" t="str">
            <v>1210</v>
          </cell>
          <cell r="J9557" t="str">
            <v>Email &amp; Internet</v>
          </cell>
        </row>
        <row r="9558">
          <cell r="I9558" t="str">
            <v>1210</v>
          </cell>
          <cell r="J9558" t="str">
            <v>Email &amp; Internet</v>
          </cell>
        </row>
        <row r="9559">
          <cell r="I9559" t="str">
            <v>1301</v>
          </cell>
          <cell r="J9559" t="str">
            <v>Fuel</v>
          </cell>
        </row>
        <row r="9560">
          <cell r="I9560" t="str">
            <v>1301</v>
          </cell>
          <cell r="J9560" t="str">
            <v>Fuel</v>
          </cell>
        </row>
        <row r="9561">
          <cell r="I9561" t="str">
            <v>1301</v>
          </cell>
          <cell r="J9561" t="str">
            <v>Fuel</v>
          </cell>
        </row>
        <row r="9562">
          <cell r="I9562" t="str">
            <v>1302</v>
          </cell>
          <cell r="J9562" t="str">
            <v>Freight</v>
          </cell>
        </row>
        <row r="9563">
          <cell r="I9563" t="str">
            <v>1302</v>
          </cell>
          <cell r="J9563" t="str">
            <v>Freight</v>
          </cell>
        </row>
        <row r="9564">
          <cell r="I9564" t="str">
            <v>1302</v>
          </cell>
          <cell r="J9564" t="str">
            <v>Freight</v>
          </cell>
        </row>
        <row r="9565">
          <cell r="I9565" t="str">
            <v>1304</v>
          </cell>
          <cell r="J9565" t="str">
            <v>Maintenance of Computer System</v>
          </cell>
        </row>
        <row r="9566">
          <cell r="I9566" t="str">
            <v>1304</v>
          </cell>
          <cell r="J9566" t="str">
            <v>Maintenance of Computer System</v>
          </cell>
        </row>
        <row r="9567">
          <cell r="I9567" t="str">
            <v>1304</v>
          </cell>
          <cell r="J9567" t="str">
            <v>Maintenance of Computer System</v>
          </cell>
        </row>
        <row r="9568">
          <cell r="I9568" t="str">
            <v>1308</v>
          </cell>
          <cell r="J9568" t="str">
            <v>Maintenance of Office Equipment</v>
          </cell>
        </row>
        <row r="9569">
          <cell r="I9569" t="str">
            <v>1308</v>
          </cell>
          <cell r="J9569" t="str">
            <v>Maintenance of Office Equipment</v>
          </cell>
        </row>
        <row r="9570">
          <cell r="I9570" t="str">
            <v>1308</v>
          </cell>
          <cell r="J9570" t="str">
            <v>Maintenance of Office Equipment</v>
          </cell>
        </row>
        <row r="9571">
          <cell r="I9571" t="str">
            <v>1309</v>
          </cell>
          <cell r="J9571" t="str">
            <v>Maintenance of Vehicles</v>
          </cell>
        </row>
        <row r="9572">
          <cell r="I9572" t="str">
            <v>1309</v>
          </cell>
          <cell r="J9572" t="str">
            <v>Maintenance of Vehicles</v>
          </cell>
        </row>
        <row r="9573">
          <cell r="I9573" t="str">
            <v>1309</v>
          </cell>
          <cell r="J9573" t="str">
            <v>Maintenance of Vehicles</v>
          </cell>
        </row>
        <row r="9574">
          <cell r="I9574" t="str">
            <v>1314</v>
          </cell>
          <cell r="J9574" t="str">
            <v>Maintenance of Recreational Facilities</v>
          </cell>
        </row>
        <row r="9575">
          <cell r="I9575" t="str">
            <v>1314</v>
          </cell>
          <cell r="J9575" t="str">
            <v>Maintenance of Recreational Facilities</v>
          </cell>
        </row>
        <row r="9576">
          <cell r="I9576" t="str">
            <v>1314</v>
          </cell>
          <cell r="J9576" t="str">
            <v>Maintenance of Recreational Facilities</v>
          </cell>
        </row>
        <row r="9577">
          <cell r="I9577" t="str">
            <v>1318</v>
          </cell>
          <cell r="J9577" t="str">
            <v>Maintenance of Buildings &amp; Compounds</v>
          </cell>
        </row>
        <row r="9578">
          <cell r="I9578" t="str">
            <v>1318</v>
          </cell>
          <cell r="J9578" t="str">
            <v>Maintenance of Buildings &amp; Compounds</v>
          </cell>
        </row>
        <row r="9579">
          <cell r="I9579" t="str">
            <v>1318</v>
          </cell>
          <cell r="J9579" t="str">
            <v>Maintenance of Buildings &amp; Compounds</v>
          </cell>
        </row>
        <row r="9580">
          <cell r="I9580" t="str">
            <v>1336</v>
          </cell>
          <cell r="J9580" t="str">
            <v>Trade &amp; Agricultural Show (Delete)</v>
          </cell>
        </row>
        <row r="9581">
          <cell r="I9581" t="str">
            <v>1336</v>
          </cell>
          <cell r="J9581" t="str">
            <v>Trade &amp; Agricultural Show (Delete)</v>
          </cell>
        </row>
        <row r="9582">
          <cell r="I9582" t="str">
            <v>1336</v>
          </cell>
          <cell r="J9582" t="str">
            <v>Trade &amp; Agricultural Show (Delete)</v>
          </cell>
        </row>
        <row r="9583">
          <cell r="I9583" t="str">
            <v>1363</v>
          </cell>
          <cell r="J9583" t="str">
            <v>Beautification/Landscaping Activities (Delete)</v>
          </cell>
        </row>
        <row r="9584">
          <cell r="I9584" t="str">
            <v>1363</v>
          </cell>
          <cell r="J9584" t="str">
            <v>Beautification/Landscaping Activities (Delete)</v>
          </cell>
        </row>
        <row r="9585">
          <cell r="I9585" t="str">
            <v>1363</v>
          </cell>
          <cell r="J9585" t="str">
            <v>Beautification/Landscaping Activities (Delete)</v>
          </cell>
        </row>
        <row r="9586">
          <cell r="I9586" t="str">
            <v>1402</v>
          </cell>
          <cell r="J9586" t="str">
            <v>Electricity</v>
          </cell>
        </row>
        <row r="9587">
          <cell r="I9587" t="str">
            <v>1402</v>
          </cell>
          <cell r="J9587" t="str">
            <v>Electricity</v>
          </cell>
        </row>
        <row r="9588">
          <cell r="I9588" t="str">
            <v>1405</v>
          </cell>
          <cell r="J9588" t="str">
            <v>Water</v>
          </cell>
        </row>
        <row r="9589">
          <cell r="I9589" t="str">
            <v>1405</v>
          </cell>
          <cell r="J9589" t="str">
            <v>Water</v>
          </cell>
        </row>
        <row r="9590">
          <cell r="I9590" t="str">
            <v>1406</v>
          </cell>
          <cell r="J9590" t="str">
            <v>Office Supplies</v>
          </cell>
        </row>
        <row r="9591">
          <cell r="I9591" t="str">
            <v>1406</v>
          </cell>
          <cell r="J9591" t="str">
            <v>Office Supplies</v>
          </cell>
        </row>
        <row r="9592">
          <cell r="I9592" t="str">
            <v>1406</v>
          </cell>
          <cell r="J9592" t="str">
            <v>Office Supplies</v>
          </cell>
        </row>
        <row r="9593">
          <cell r="I9593" t="str">
            <v>1407</v>
          </cell>
          <cell r="J9593" t="str">
            <v xml:space="preserve">Printing </v>
          </cell>
        </row>
        <row r="9594">
          <cell r="I9594" t="str">
            <v>1407</v>
          </cell>
          <cell r="J9594" t="str">
            <v xml:space="preserve">Printing </v>
          </cell>
        </row>
        <row r="9595">
          <cell r="I9595" t="str">
            <v>1407</v>
          </cell>
          <cell r="J9595" t="str">
            <v xml:space="preserve">Printing </v>
          </cell>
        </row>
        <row r="9596">
          <cell r="I9596" t="str">
            <v>1413</v>
          </cell>
          <cell r="J9596" t="str">
            <v>Rental</v>
          </cell>
        </row>
        <row r="9597">
          <cell r="I9597" t="str">
            <v>1413</v>
          </cell>
          <cell r="J9597" t="str">
            <v>Rental</v>
          </cell>
        </row>
        <row r="9598">
          <cell r="I9598" t="str">
            <v>1413</v>
          </cell>
          <cell r="J9598" t="str">
            <v>Rental</v>
          </cell>
        </row>
        <row r="9599">
          <cell r="I9599" t="str">
            <v>1418</v>
          </cell>
          <cell r="J9599" t="str">
            <v xml:space="preserve">Training &amp; Conferences </v>
          </cell>
        </row>
        <row r="9600">
          <cell r="I9600" t="str">
            <v>1420</v>
          </cell>
          <cell r="J9600" t="str">
            <v>Research (Delete)</v>
          </cell>
        </row>
        <row r="9601">
          <cell r="I9601" t="str">
            <v>1422</v>
          </cell>
          <cell r="J9601" t="str">
            <v>Hospitality</v>
          </cell>
        </row>
        <row r="9602">
          <cell r="I9602" t="str">
            <v>1422</v>
          </cell>
          <cell r="J9602" t="str">
            <v>Hospitality</v>
          </cell>
        </row>
        <row r="9603">
          <cell r="I9603" t="str">
            <v>1422</v>
          </cell>
          <cell r="J9603" t="str">
            <v>Hospitality</v>
          </cell>
        </row>
        <row r="9604">
          <cell r="I9604" t="str">
            <v>1450</v>
          </cell>
          <cell r="J9604" t="str">
            <v>Computer Supplies</v>
          </cell>
        </row>
        <row r="9605">
          <cell r="I9605" t="str">
            <v>1450</v>
          </cell>
          <cell r="J9605" t="str">
            <v>Computer Supplies</v>
          </cell>
        </row>
        <row r="9606">
          <cell r="I9606" t="str">
            <v>1450</v>
          </cell>
          <cell r="J9606" t="str">
            <v>Computer Supplies</v>
          </cell>
        </row>
        <row r="9607">
          <cell r="I9607" t="str">
            <v>1469</v>
          </cell>
          <cell r="J9607" t="str">
            <v>Contract Service</v>
          </cell>
        </row>
        <row r="9608">
          <cell r="I9608" t="str">
            <v>1469</v>
          </cell>
          <cell r="J9608" t="str">
            <v>Contract Service</v>
          </cell>
        </row>
        <row r="9609">
          <cell r="I9609" t="str">
            <v>1469</v>
          </cell>
          <cell r="J9609" t="str">
            <v>Contract Service</v>
          </cell>
        </row>
        <row r="9610">
          <cell r="I9610" t="str">
            <v>1506</v>
          </cell>
          <cell r="J9610" t="str">
            <v>Prizes and Awards</v>
          </cell>
        </row>
        <row r="9611">
          <cell r="I9611" t="str">
            <v>1516</v>
          </cell>
          <cell r="J9611" t="str">
            <v>Grant</v>
          </cell>
        </row>
        <row r="9612">
          <cell r="I9612" t="str">
            <v>2003</v>
          </cell>
          <cell r="J9612" t="str">
            <v>New Office Equipment</v>
          </cell>
        </row>
        <row r="9613">
          <cell r="I9613" t="str">
            <v>2003</v>
          </cell>
          <cell r="J9613" t="str">
            <v>New Office Equipment</v>
          </cell>
        </row>
        <row r="9614">
          <cell r="I9614" t="str">
            <v>2004</v>
          </cell>
          <cell r="J9614" t="str">
            <v>New Computers</v>
          </cell>
        </row>
        <row r="9615">
          <cell r="I9615" t="str">
            <v>2004</v>
          </cell>
          <cell r="J9615" t="str">
            <v>New Computers</v>
          </cell>
        </row>
        <row r="9616">
          <cell r="I9616" t="str">
            <v>1001</v>
          </cell>
          <cell r="J9616" t="str">
            <v>Salaries</v>
          </cell>
        </row>
        <row r="9617">
          <cell r="I9617" t="str">
            <v>1002</v>
          </cell>
          <cell r="J9617" t="str">
            <v>Overtime</v>
          </cell>
        </row>
        <row r="9618">
          <cell r="I9618" t="str">
            <v>1005</v>
          </cell>
          <cell r="J9618" t="str">
            <v>Government Contribution  to Retirement Fund</v>
          </cell>
        </row>
        <row r="9619">
          <cell r="I9619" t="str">
            <v>1026</v>
          </cell>
          <cell r="J9619" t="str">
            <v>Acting Allowance</v>
          </cell>
        </row>
        <row r="9620">
          <cell r="I9620" t="str">
            <v>1101</v>
          </cell>
          <cell r="J9620" t="str">
            <v>Wages</v>
          </cell>
        </row>
        <row r="9621">
          <cell r="I9621" t="str">
            <v>1199</v>
          </cell>
          <cell r="J9621" t="str">
            <v>Contract Labour</v>
          </cell>
        </row>
        <row r="9622">
          <cell r="I9622" t="str">
            <v>1201</v>
          </cell>
          <cell r="J9622" t="str">
            <v>Domestic Travel</v>
          </cell>
        </row>
        <row r="9623">
          <cell r="I9623" t="str">
            <v>1202</v>
          </cell>
          <cell r="J9623" t="str">
            <v>Overseas Travel</v>
          </cell>
        </row>
        <row r="9624">
          <cell r="I9624" t="str">
            <v>1205</v>
          </cell>
          <cell r="J9624" t="str">
            <v>Broadcasting</v>
          </cell>
        </row>
        <row r="9625">
          <cell r="I9625" t="str">
            <v>1206</v>
          </cell>
          <cell r="J9625" t="str">
            <v>Advertising &amp; Publicity</v>
          </cell>
        </row>
        <row r="9626">
          <cell r="I9626" t="str">
            <v>1301</v>
          </cell>
          <cell r="J9626" t="str">
            <v>Fuel</v>
          </cell>
        </row>
        <row r="9627">
          <cell r="I9627" t="str">
            <v>1335</v>
          </cell>
          <cell r="J9627" t="str">
            <v>Survey (Delete)</v>
          </cell>
        </row>
        <row r="9628">
          <cell r="I9628" t="str">
            <v>1406</v>
          </cell>
          <cell r="J9628" t="str">
            <v>Office Supplies</v>
          </cell>
        </row>
        <row r="9629">
          <cell r="I9629" t="str">
            <v>1407</v>
          </cell>
          <cell r="J9629" t="str">
            <v xml:space="preserve">Printing </v>
          </cell>
        </row>
        <row r="9630">
          <cell r="I9630" t="str">
            <v>1413</v>
          </cell>
          <cell r="J9630" t="str">
            <v>Rental</v>
          </cell>
        </row>
        <row r="9631">
          <cell r="I9631" t="str">
            <v>1418</v>
          </cell>
          <cell r="J9631" t="str">
            <v xml:space="preserve">Training &amp; Conferences </v>
          </cell>
        </row>
        <row r="9632">
          <cell r="I9632" t="str">
            <v>1420</v>
          </cell>
          <cell r="J9632" t="str">
            <v>Research (Delete)</v>
          </cell>
        </row>
        <row r="9633">
          <cell r="I9633" t="str">
            <v>1422</v>
          </cell>
          <cell r="J9633" t="str">
            <v>Hospitality</v>
          </cell>
        </row>
        <row r="9634">
          <cell r="I9634" t="str">
            <v>1469</v>
          </cell>
          <cell r="J9634" t="str">
            <v>Contract Service</v>
          </cell>
        </row>
        <row r="9635">
          <cell r="I9635" t="str">
            <v>1476</v>
          </cell>
          <cell r="J9635" t="str">
            <v>Specialised Printing</v>
          </cell>
        </row>
        <row r="9636">
          <cell r="I9636" t="str">
            <v>1480</v>
          </cell>
          <cell r="J9636" t="str">
            <v>Consultants &amp; Technical Assistants Professional Fees</v>
          </cell>
        </row>
        <row r="9637">
          <cell r="I9637" t="str">
            <v>1001</v>
          </cell>
          <cell r="J9637" t="str">
            <v>Salaries</v>
          </cell>
        </row>
        <row r="9638">
          <cell r="I9638" t="str">
            <v>1005</v>
          </cell>
          <cell r="J9638" t="str">
            <v>Government Contribution  to Retirement Fund</v>
          </cell>
        </row>
        <row r="9639">
          <cell r="I9639" t="str">
            <v>1516</v>
          </cell>
          <cell r="J9639" t="str">
            <v>Grant</v>
          </cell>
        </row>
        <row r="9640">
          <cell r="I9640" t="str">
            <v>1001</v>
          </cell>
          <cell r="J9640" t="str">
            <v>Salaries</v>
          </cell>
        </row>
        <row r="9641">
          <cell r="I9641" t="str">
            <v>1002</v>
          </cell>
          <cell r="J9641" t="str">
            <v>Overtime</v>
          </cell>
        </row>
        <row r="9642">
          <cell r="I9642" t="str">
            <v>1005</v>
          </cell>
          <cell r="J9642" t="str">
            <v>Government Contribution  to Retirement Fund</v>
          </cell>
        </row>
        <row r="9643">
          <cell r="I9643" t="str">
            <v>1026</v>
          </cell>
          <cell r="J9643" t="str">
            <v>Acting Allowance</v>
          </cell>
        </row>
        <row r="9644">
          <cell r="I9644" t="str">
            <v>1101</v>
          </cell>
          <cell r="J9644" t="str">
            <v>Wages</v>
          </cell>
        </row>
        <row r="9645">
          <cell r="I9645" t="str">
            <v>1201</v>
          </cell>
          <cell r="J9645" t="str">
            <v>Domestic Travel</v>
          </cell>
        </row>
        <row r="9646">
          <cell r="I9646" t="str">
            <v>1202</v>
          </cell>
          <cell r="J9646" t="str">
            <v>Overseas Travel</v>
          </cell>
        </row>
        <row r="9647">
          <cell r="I9647" t="str">
            <v>1205</v>
          </cell>
          <cell r="J9647" t="str">
            <v>Broadcasting</v>
          </cell>
        </row>
        <row r="9648">
          <cell r="I9648" t="str">
            <v>1206</v>
          </cell>
          <cell r="J9648" t="str">
            <v>Advertising &amp; Publicity</v>
          </cell>
        </row>
        <row r="9649">
          <cell r="I9649" t="str">
            <v>1301</v>
          </cell>
          <cell r="J9649" t="str">
            <v>Fuel</v>
          </cell>
        </row>
        <row r="9650">
          <cell r="I9650" t="str">
            <v>1302</v>
          </cell>
          <cell r="J9650" t="str">
            <v>Freight</v>
          </cell>
        </row>
        <row r="9651">
          <cell r="I9651" t="str">
            <v>1314</v>
          </cell>
          <cell r="J9651" t="str">
            <v>Maintenance of Recreational Facilities</v>
          </cell>
        </row>
        <row r="9652">
          <cell r="I9652" t="str">
            <v>1336</v>
          </cell>
          <cell r="J9652" t="str">
            <v>Trade &amp; Agricultural Show (Delete)</v>
          </cell>
        </row>
        <row r="9653">
          <cell r="I9653" t="str">
            <v>1363</v>
          </cell>
          <cell r="J9653" t="str">
            <v>Beautification/Landscaping Activities (Delete)</v>
          </cell>
        </row>
        <row r="9654">
          <cell r="I9654" t="str">
            <v>1402</v>
          </cell>
          <cell r="J9654" t="str">
            <v>Electricity</v>
          </cell>
        </row>
        <row r="9655">
          <cell r="I9655" t="str">
            <v>1405</v>
          </cell>
          <cell r="J9655" t="str">
            <v>Water</v>
          </cell>
        </row>
        <row r="9656">
          <cell r="I9656" t="str">
            <v>1406</v>
          </cell>
          <cell r="J9656" t="str">
            <v>Office Supplies</v>
          </cell>
        </row>
        <row r="9657">
          <cell r="I9657" t="str">
            <v>1407</v>
          </cell>
          <cell r="J9657" t="str">
            <v xml:space="preserve">Printing </v>
          </cell>
        </row>
        <row r="9658">
          <cell r="I9658" t="str">
            <v>1413</v>
          </cell>
          <cell r="J9658" t="str">
            <v>Rental</v>
          </cell>
        </row>
        <row r="9659">
          <cell r="I9659" t="str">
            <v>1418</v>
          </cell>
          <cell r="J9659" t="str">
            <v xml:space="preserve">Training &amp; Conferences </v>
          </cell>
        </row>
        <row r="9660">
          <cell r="I9660" t="str">
            <v>1422</v>
          </cell>
          <cell r="J9660" t="str">
            <v>Hospitality</v>
          </cell>
        </row>
        <row r="9661">
          <cell r="I9661" t="str">
            <v>1469</v>
          </cell>
          <cell r="J9661" t="str">
            <v>Contract Service</v>
          </cell>
        </row>
        <row r="9662">
          <cell r="I9662" t="str">
            <v>1476</v>
          </cell>
          <cell r="J9662" t="str">
            <v>Specialised Printing</v>
          </cell>
        </row>
        <row r="9663">
          <cell r="I9663" t="str">
            <v>1480</v>
          </cell>
          <cell r="J9663" t="str">
            <v>Consultants &amp; Technical Assistants Professional Fees</v>
          </cell>
        </row>
        <row r="9664">
          <cell r="I9664" t="str">
            <v>1506</v>
          </cell>
          <cell r="J9664" t="str">
            <v>Prizes and Awards</v>
          </cell>
        </row>
        <row r="9665">
          <cell r="I9665" t="str">
            <v>1506</v>
          </cell>
          <cell r="J9665" t="str">
            <v>Prizes and Awards</v>
          </cell>
        </row>
        <row r="9666">
          <cell r="I9666" t="str">
            <v>1516</v>
          </cell>
          <cell r="J9666" t="str">
            <v>Grant</v>
          </cell>
        </row>
        <row r="9667">
          <cell r="I9667" t="str">
            <v>2003</v>
          </cell>
          <cell r="J9667" t="str">
            <v>New Office Equipment</v>
          </cell>
        </row>
        <row r="9668">
          <cell r="I9668" t="str">
            <v>1001</v>
          </cell>
          <cell r="J9668" t="str">
            <v>Salaries</v>
          </cell>
        </row>
        <row r="9669">
          <cell r="I9669" t="str">
            <v>1002</v>
          </cell>
          <cell r="J9669" t="str">
            <v>Overtime</v>
          </cell>
        </row>
        <row r="9670">
          <cell r="I9670" t="str">
            <v>1005</v>
          </cell>
          <cell r="J9670" t="str">
            <v>Government Contribution  to Retirement Fund</v>
          </cell>
        </row>
        <row r="9671">
          <cell r="I9671" t="str">
            <v>1026</v>
          </cell>
          <cell r="J9671" t="str">
            <v>Acting Allowance</v>
          </cell>
        </row>
        <row r="9672">
          <cell r="I9672" t="str">
            <v>1101</v>
          </cell>
          <cell r="J9672" t="str">
            <v>Wages</v>
          </cell>
        </row>
        <row r="9673">
          <cell r="I9673" t="str">
            <v>1201</v>
          </cell>
          <cell r="J9673" t="str">
            <v>Domestic Travel</v>
          </cell>
        </row>
        <row r="9674">
          <cell r="I9674" t="str">
            <v>1202</v>
          </cell>
          <cell r="J9674" t="str">
            <v>Overseas Travel</v>
          </cell>
        </row>
        <row r="9675">
          <cell r="I9675" t="str">
            <v>1205</v>
          </cell>
          <cell r="J9675" t="str">
            <v>Broadcasting</v>
          </cell>
        </row>
        <row r="9676">
          <cell r="I9676" t="str">
            <v>1206</v>
          </cell>
          <cell r="J9676" t="str">
            <v>Advertising &amp; Publicity</v>
          </cell>
        </row>
        <row r="9677">
          <cell r="I9677" t="str">
            <v>1301</v>
          </cell>
          <cell r="J9677" t="str">
            <v>Fuel</v>
          </cell>
        </row>
        <row r="9678">
          <cell r="I9678" t="str">
            <v>1302</v>
          </cell>
          <cell r="J9678" t="str">
            <v>Freight</v>
          </cell>
        </row>
        <row r="9679">
          <cell r="I9679" t="str">
            <v>1406</v>
          </cell>
          <cell r="J9679" t="str">
            <v>Office Supplies</v>
          </cell>
        </row>
        <row r="9680">
          <cell r="I9680" t="str">
            <v>1407</v>
          </cell>
          <cell r="J9680" t="str">
            <v xml:space="preserve">Printing </v>
          </cell>
        </row>
        <row r="9681">
          <cell r="I9681" t="str">
            <v>1413</v>
          </cell>
          <cell r="J9681" t="str">
            <v>Rental</v>
          </cell>
        </row>
        <row r="9682">
          <cell r="I9682" t="str">
            <v>1418</v>
          </cell>
          <cell r="J9682" t="str">
            <v xml:space="preserve">Training &amp; Conferences </v>
          </cell>
        </row>
        <row r="9683">
          <cell r="I9683" t="str">
            <v>1422</v>
          </cell>
          <cell r="J9683" t="str">
            <v>Hospitality</v>
          </cell>
        </row>
        <row r="9684">
          <cell r="I9684" t="str">
            <v>1469</v>
          </cell>
          <cell r="J9684" t="str">
            <v>Contract Service</v>
          </cell>
        </row>
        <row r="9685">
          <cell r="I9685" t="str">
            <v>1476</v>
          </cell>
          <cell r="J9685" t="str">
            <v>Specialised Printing</v>
          </cell>
        </row>
        <row r="9686">
          <cell r="I9686" t="str">
            <v>1480</v>
          </cell>
          <cell r="J9686" t="str">
            <v>Consultants &amp; Technical Assistants Professional Fees</v>
          </cell>
        </row>
        <row r="9687">
          <cell r="I9687" t="str">
            <v>1001</v>
          </cell>
          <cell r="J9687" t="str">
            <v>Salaries</v>
          </cell>
        </row>
        <row r="9688">
          <cell r="I9688" t="str">
            <v>1002</v>
          </cell>
          <cell r="J9688" t="str">
            <v>Overtime</v>
          </cell>
        </row>
        <row r="9689">
          <cell r="I9689" t="str">
            <v>1005</v>
          </cell>
          <cell r="J9689" t="str">
            <v>Government Contribution  to Retirement Fund</v>
          </cell>
        </row>
        <row r="9690">
          <cell r="I9690" t="str">
            <v>1026</v>
          </cell>
          <cell r="J9690" t="str">
            <v>Acting Allowance</v>
          </cell>
        </row>
        <row r="9691">
          <cell r="I9691" t="str">
            <v>1101</v>
          </cell>
          <cell r="J9691" t="str">
            <v>Wages</v>
          </cell>
        </row>
        <row r="9692">
          <cell r="I9692" t="str">
            <v>1201</v>
          </cell>
          <cell r="J9692" t="str">
            <v>Domestic Travel</v>
          </cell>
        </row>
        <row r="9693">
          <cell r="I9693" t="str">
            <v>1202</v>
          </cell>
          <cell r="J9693" t="str">
            <v>Overseas Travel</v>
          </cell>
        </row>
        <row r="9694">
          <cell r="I9694" t="str">
            <v>1301</v>
          </cell>
          <cell r="J9694" t="str">
            <v>Fuel</v>
          </cell>
        </row>
        <row r="9695">
          <cell r="I9695" t="str">
            <v>1406</v>
          </cell>
          <cell r="J9695" t="str">
            <v>Office Supplies</v>
          </cell>
        </row>
        <row r="9696">
          <cell r="I9696" t="str">
            <v>1407</v>
          </cell>
          <cell r="J9696" t="str">
            <v xml:space="preserve">Printing </v>
          </cell>
        </row>
        <row r="9697">
          <cell r="I9697" t="str">
            <v>1413</v>
          </cell>
          <cell r="J9697" t="str">
            <v>Rental</v>
          </cell>
        </row>
        <row r="9698">
          <cell r="I9698" t="str">
            <v>1418</v>
          </cell>
          <cell r="J9698" t="str">
            <v xml:space="preserve">Training &amp; Conferences </v>
          </cell>
        </row>
        <row r="9699">
          <cell r="I9699" t="str">
            <v>1422</v>
          </cell>
          <cell r="J9699" t="str">
            <v>Hospitality</v>
          </cell>
        </row>
        <row r="9700">
          <cell r="I9700" t="str">
            <v>1469</v>
          </cell>
          <cell r="J9700" t="str">
            <v>Contract Service</v>
          </cell>
        </row>
        <row r="9701">
          <cell r="I9701" t="str">
            <v>1476</v>
          </cell>
          <cell r="J9701" t="str">
            <v>Specialised Printing</v>
          </cell>
        </row>
        <row r="9702">
          <cell r="I9702" t="str">
            <v>1480</v>
          </cell>
          <cell r="J9702" t="str">
            <v>Consultants &amp; Technical Assistants Professional Fees</v>
          </cell>
        </row>
        <row r="9703">
          <cell r="I9703" t="str">
            <v>1516</v>
          </cell>
          <cell r="J9703" t="str">
            <v>Grant</v>
          </cell>
        </row>
        <row r="9704">
          <cell r="I9704" t="str">
            <v>1001</v>
          </cell>
          <cell r="J9704" t="str">
            <v>Salaries</v>
          </cell>
        </row>
        <row r="9705">
          <cell r="I9705" t="str">
            <v>1005</v>
          </cell>
          <cell r="J9705" t="str">
            <v>Government Contribution  to Retirement Fund</v>
          </cell>
        </row>
        <row r="9706">
          <cell r="I9706" t="str">
            <v>1026</v>
          </cell>
          <cell r="J9706" t="str">
            <v>Acting Allowance</v>
          </cell>
        </row>
        <row r="9707">
          <cell r="I9707" t="str">
            <v>1101</v>
          </cell>
          <cell r="J9707" t="str">
            <v>Wages</v>
          </cell>
        </row>
        <row r="9708">
          <cell r="I9708" t="str">
            <v>1201</v>
          </cell>
          <cell r="J9708" t="str">
            <v>Domestic Travel</v>
          </cell>
        </row>
        <row r="9709">
          <cell r="I9709" t="str">
            <v>1202</v>
          </cell>
          <cell r="J9709" t="str">
            <v>Overseas Travel</v>
          </cell>
        </row>
        <row r="9710">
          <cell r="I9710" t="str">
            <v>1203</v>
          </cell>
          <cell r="J9710" t="str">
            <v>Telecommunication Charge</v>
          </cell>
        </row>
        <row r="9711">
          <cell r="I9711" t="str">
            <v>1206</v>
          </cell>
          <cell r="J9711" t="str">
            <v>Advertising &amp; Publicity</v>
          </cell>
        </row>
        <row r="9712">
          <cell r="I9712" t="str">
            <v>1210</v>
          </cell>
          <cell r="J9712" t="str">
            <v>Email &amp; Internet</v>
          </cell>
        </row>
        <row r="9713">
          <cell r="I9713" t="str">
            <v>1301</v>
          </cell>
          <cell r="J9713" t="str">
            <v>Fuel</v>
          </cell>
        </row>
        <row r="9714">
          <cell r="I9714" t="str">
            <v>1304</v>
          </cell>
          <cell r="J9714" t="str">
            <v>Maintenance of Computer System</v>
          </cell>
        </row>
        <row r="9715">
          <cell r="I9715" t="str">
            <v>1308</v>
          </cell>
          <cell r="J9715" t="str">
            <v>Maintenance of Office Equipment</v>
          </cell>
        </row>
        <row r="9716">
          <cell r="I9716" t="str">
            <v>1309</v>
          </cell>
          <cell r="J9716" t="str">
            <v>Maintenance of Vehicles</v>
          </cell>
        </row>
        <row r="9717">
          <cell r="I9717" t="str">
            <v>1318</v>
          </cell>
          <cell r="J9717" t="str">
            <v>Maintenance of Buildings &amp; Compounds</v>
          </cell>
        </row>
        <row r="9718">
          <cell r="I9718" t="str">
            <v>1339</v>
          </cell>
          <cell r="J9718" t="str">
            <v>Cultural &amp; Youth Services (Delete)</v>
          </cell>
        </row>
        <row r="9719">
          <cell r="I9719" t="str">
            <v>1402</v>
          </cell>
          <cell r="J9719" t="str">
            <v>Electricity</v>
          </cell>
        </row>
        <row r="9720">
          <cell r="I9720" t="str">
            <v>1406</v>
          </cell>
          <cell r="J9720" t="str">
            <v>Office Supplies</v>
          </cell>
        </row>
        <row r="9721">
          <cell r="I9721" t="str">
            <v>1407</v>
          </cell>
          <cell r="J9721" t="str">
            <v xml:space="preserve">Printing </v>
          </cell>
        </row>
        <row r="9722">
          <cell r="I9722" t="str">
            <v>1418</v>
          </cell>
          <cell r="J9722" t="str">
            <v xml:space="preserve">Training &amp; Conferences </v>
          </cell>
        </row>
        <row r="9723">
          <cell r="I9723" t="str">
            <v>1422</v>
          </cell>
          <cell r="J9723" t="str">
            <v>Hospitality</v>
          </cell>
        </row>
        <row r="9724">
          <cell r="I9724" t="str">
            <v>1471</v>
          </cell>
          <cell r="J9724" t="str">
            <v>Meeting Fees</v>
          </cell>
        </row>
        <row r="9725">
          <cell r="I9725" t="str">
            <v>1490</v>
          </cell>
          <cell r="J9725" t="str">
            <v>National Celebration</v>
          </cell>
        </row>
        <row r="9726">
          <cell r="I9726" t="str">
            <v>2003</v>
          </cell>
          <cell r="J9726" t="str">
            <v>New Office Equipment</v>
          </cell>
        </row>
        <row r="9727">
          <cell r="I9727" t="str">
            <v>1001</v>
          </cell>
          <cell r="J9727" t="str">
            <v>Salaries</v>
          </cell>
        </row>
        <row r="9728">
          <cell r="I9728" t="str">
            <v>1001</v>
          </cell>
          <cell r="J9728" t="str">
            <v>Salaries</v>
          </cell>
        </row>
        <row r="9729">
          <cell r="I9729" t="str">
            <v>1001</v>
          </cell>
          <cell r="J9729" t="str">
            <v>Salaries</v>
          </cell>
        </row>
        <row r="9730">
          <cell r="I9730" t="str">
            <v>1002</v>
          </cell>
          <cell r="J9730" t="str">
            <v>Overtime</v>
          </cell>
        </row>
        <row r="9731">
          <cell r="I9731" t="str">
            <v>1005</v>
          </cell>
          <cell r="J9731" t="str">
            <v>Government Contribution  to Retirement Fund</v>
          </cell>
        </row>
        <row r="9732">
          <cell r="I9732" t="str">
            <v>1005</v>
          </cell>
          <cell r="J9732" t="str">
            <v>Government Contribution  to Retirement Fund</v>
          </cell>
        </row>
        <row r="9733">
          <cell r="I9733" t="str">
            <v>1005</v>
          </cell>
          <cell r="J9733" t="str">
            <v>Government Contribution  to Retirement Fund</v>
          </cell>
        </row>
        <row r="9734">
          <cell r="I9734" t="str">
            <v>1026</v>
          </cell>
          <cell r="J9734" t="str">
            <v>Acting Allowance</v>
          </cell>
        </row>
        <row r="9735">
          <cell r="I9735" t="str">
            <v>1413</v>
          </cell>
          <cell r="J9735" t="str">
            <v>Rental</v>
          </cell>
        </row>
        <row r="9736">
          <cell r="I9736" t="str">
            <v>1101</v>
          </cell>
          <cell r="J9736" t="str">
            <v>Wages</v>
          </cell>
        </row>
        <row r="9737">
          <cell r="I9737" t="str">
            <v>1101</v>
          </cell>
          <cell r="J9737" t="str">
            <v>Wages</v>
          </cell>
        </row>
        <row r="9738">
          <cell r="I9738" t="str">
            <v>1101</v>
          </cell>
          <cell r="J9738" t="str">
            <v>Wages</v>
          </cell>
        </row>
        <row r="9739">
          <cell r="I9739" t="str">
            <v>1201</v>
          </cell>
          <cell r="J9739" t="str">
            <v>Domestic Travel</v>
          </cell>
        </row>
        <row r="9740">
          <cell r="I9740" t="str">
            <v>1202</v>
          </cell>
          <cell r="J9740" t="str">
            <v>Overseas Travel</v>
          </cell>
        </row>
        <row r="9741">
          <cell r="I9741" t="str">
            <v>1314</v>
          </cell>
          <cell r="J9741" t="str">
            <v>Maintenance of Recreational Facilities</v>
          </cell>
        </row>
        <row r="9742">
          <cell r="I9742" t="str">
            <v>1336</v>
          </cell>
          <cell r="J9742" t="str">
            <v>Trade &amp; Agricultural Show (Delete)</v>
          </cell>
        </row>
        <row r="9743">
          <cell r="I9743" t="str">
            <v>1363</v>
          </cell>
          <cell r="J9743" t="str">
            <v>Beautification/Landscaping Activities (Delete)</v>
          </cell>
        </row>
        <row r="9744">
          <cell r="I9744" t="str">
            <v>1413</v>
          </cell>
          <cell r="J9744" t="str">
            <v>Rental</v>
          </cell>
        </row>
        <row r="9745">
          <cell r="I9745" t="str">
            <v>1418</v>
          </cell>
          <cell r="J9745" t="str">
            <v xml:space="preserve">Training &amp; Conferences </v>
          </cell>
        </row>
        <row r="9746">
          <cell r="I9746" t="str">
            <v>1422</v>
          </cell>
          <cell r="J9746" t="str">
            <v>Hospitality</v>
          </cell>
        </row>
        <row r="9747">
          <cell r="I9747" t="str">
            <v>1443</v>
          </cell>
          <cell r="J9747" t="str">
            <v>Community Development Programs</v>
          </cell>
        </row>
        <row r="9748">
          <cell r="I9748" t="str">
            <v>1476</v>
          </cell>
          <cell r="J9748" t="str">
            <v>Specialised Printing</v>
          </cell>
        </row>
        <row r="9749">
          <cell r="I9749" t="str">
            <v>1480</v>
          </cell>
          <cell r="J9749" t="str">
            <v>Consultants &amp; Technical Assistants Professional Fees</v>
          </cell>
        </row>
        <row r="9750">
          <cell r="I9750" t="str">
            <v>1506</v>
          </cell>
          <cell r="J9750" t="str">
            <v>Prizes and Awards</v>
          </cell>
        </row>
        <row r="9751">
          <cell r="I9751" t="str">
            <v>2003</v>
          </cell>
          <cell r="J9751" t="str">
            <v>New Office Equipment</v>
          </cell>
        </row>
        <row r="9752">
          <cell r="I9752" t="str">
            <v>1001</v>
          </cell>
          <cell r="J9752" t="str">
            <v>Salaries</v>
          </cell>
        </row>
        <row r="9753">
          <cell r="I9753" t="str">
            <v>1001</v>
          </cell>
          <cell r="J9753" t="str">
            <v>Salaries</v>
          </cell>
        </row>
        <row r="9754">
          <cell r="I9754" t="str">
            <v>1002</v>
          </cell>
          <cell r="J9754" t="str">
            <v>Overtime</v>
          </cell>
        </row>
        <row r="9755">
          <cell r="I9755" t="str">
            <v>1005</v>
          </cell>
          <cell r="J9755" t="str">
            <v>Government Contribution  to Retirement Fund</v>
          </cell>
        </row>
        <row r="9756">
          <cell r="I9756" t="str">
            <v>1005</v>
          </cell>
          <cell r="J9756" t="str">
            <v>Government Contribution  to Retirement Fund</v>
          </cell>
        </row>
        <row r="9757">
          <cell r="I9757" t="str">
            <v>1026</v>
          </cell>
          <cell r="J9757" t="str">
            <v>Acting Allowance</v>
          </cell>
        </row>
        <row r="9758">
          <cell r="I9758" t="str">
            <v>1101</v>
          </cell>
          <cell r="J9758" t="str">
            <v>Wages</v>
          </cell>
        </row>
        <row r="9759">
          <cell r="I9759" t="str">
            <v>1201</v>
          </cell>
          <cell r="J9759" t="str">
            <v>Domestic Travel</v>
          </cell>
        </row>
        <row r="9760">
          <cell r="I9760" t="str">
            <v>1202</v>
          </cell>
          <cell r="J9760" t="str">
            <v>Overseas Travel</v>
          </cell>
        </row>
        <row r="9761">
          <cell r="I9761" t="str">
            <v>1205</v>
          </cell>
          <cell r="J9761" t="str">
            <v>Broadcasting</v>
          </cell>
        </row>
        <row r="9762">
          <cell r="I9762" t="str">
            <v>1206</v>
          </cell>
          <cell r="J9762" t="str">
            <v>Advertising &amp; Publicity</v>
          </cell>
        </row>
        <row r="9763">
          <cell r="I9763" t="str">
            <v>1301</v>
          </cell>
          <cell r="J9763" t="str">
            <v>Fuel</v>
          </cell>
        </row>
        <row r="9764">
          <cell r="I9764" t="str">
            <v>1302</v>
          </cell>
          <cell r="J9764" t="str">
            <v>Freight</v>
          </cell>
        </row>
        <row r="9765">
          <cell r="I9765" t="str">
            <v>1406</v>
          </cell>
          <cell r="J9765" t="str">
            <v>Office Supplies</v>
          </cell>
        </row>
        <row r="9766">
          <cell r="I9766" t="str">
            <v>1407</v>
          </cell>
          <cell r="J9766" t="str">
            <v xml:space="preserve">Printing </v>
          </cell>
        </row>
        <row r="9767">
          <cell r="I9767" t="str">
            <v>1413</v>
          </cell>
          <cell r="J9767" t="str">
            <v>Rental</v>
          </cell>
        </row>
        <row r="9768">
          <cell r="I9768" t="str">
            <v>1418</v>
          </cell>
          <cell r="J9768" t="str">
            <v xml:space="preserve">Training &amp; Conferences </v>
          </cell>
        </row>
        <row r="9769">
          <cell r="I9769" t="str">
            <v>1422</v>
          </cell>
          <cell r="J9769" t="str">
            <v>Hospitality</v>
          </cell>
        </row>
        <row r="9770">
          <cell r="I9770" t="str">
            <v>1469</v>
          </cell>
          <cell r="J9770" t="str">
            <v>Contract Service</v>
          </cell>
        </row>
        <row r="9771">
          <cell r="I9771" t="str">
            <v>1476</v>
          </cell>
          <cell r="J9771" t="str">
            <v>Specialised Printing</v>
          </cell>
        </row>
        <row r="9772">
          <cell r="I9772" t="str">
            <v>1480</v>
          </cell>
          <cell r="J9772" t="str">
            <v>Consultants &amp; Technical Assistants Professional Fees</v>
          </cell>
        </row>
        <row r="9773">
          <cell r="I9773" t="str">
            <v>1001</v>
          </cell>
          <cell r="J9773" t="str">
            <v>Salaries</v>
          </cell>
        </row>
        <row r="9774">
          <cell r="I9774" t="str">
            <v>1002</v>
          </cell>
          <cell r="J9774" t="str">
            <v>Overtime</v>
          </cell>
        </row>
        <row r="9775">
          <cell r="I9775" t="str">
            <v>1005</v>
          </cell>
          <cell r="J9775" t="str">
            <v>Government Contribution  to Retirement Fund</v>
          </cell>
        </row>
        <row r="9776">
          <cell r="I9776" t="str">
            <v>1026</v>
          </cell>
          <cell r="J9776" t="str">
            <v>Acting Allowance</v>
          </cell>
        </row>
        <row r="9777">
          <cell r="I9777" t="str">
            <v>1101</v>
          </cell>
          <cell r="J9777" t="str">
            <v>Wages</v>
          </cell>
        </row>
        <row r="9778">
          <cell r="I9778" t="str">
            <v>1201</v>
          </cell>
          <cell r="J9778" t="str">
            <v>Domestic Travel</v>
          </cell>
        </row>
        <row r="9779">
          <cell r="I9779" t="str">
            <v>1202</v>
          </cell>
          <cell r="J9779" t="str">
            <v>Overseas Travel</v>
          </cell>
        </row>
        <row r="9780">
          <cell r="I9780" t="str">
            <v>1301</v>
          </cell>
          <cell r="J9780" t="str">
            <v>Fuel</v>
          </cell>
        </row>
        <row r="9781">
          <cell r="I9781" t="str">
            <v>1406</v>
          </cell>
          <cell r="J9781" t="str">
            <v>Office Supplies</v>
          </cell>
        </row>
        <row r="9782">
          <cell r="I9782" t="str">
            <v>1407</v>
          </cell>
          <cell r="J9782" t="str">
            <v xml:space="preserve">Printing </v>
          </cell>
        </row>
        <row r="9783">
          <cell r="I9783" t="str">
            <v>1413</v>
          </cell>
          <cell r="J9783" t="str">
            <v>Rental</v>
          </cell>
        </row>
        <row r="9784">
          <cell r="I9784" t="str">
            <v>1417</v>
          </cell>
          <cell r="J9784" t="str">
            <v>Technical Supplies</v>
          </cell>
        </row>
        <row r="9785">
          <cell r="I9785" t="str">
            <v>1418</v>
          </cell>
          <cell r="J9785" t="str">
            <v xml:space="preserve">Training &amp; Conferences </v>
          </cell>
        </row>
        <row r="9786">
          <cell r="I9786" t="str">
            <v>1422</v>
          </cell>
          <cell r="J9786" t="str">
            <v>Hospitality</v>
          </cell>
        </row>
        <row r="9787">
          <cell r="I9787" t="str">
            <v>1469</v>
          </cell>
          <cell r="J9787" t="str">
            <v>Contract Service</v>
          </cell>
        </row>
        <row r="9788">
          <cell r="I9788" t="str">
            <v>1476</v>
          </cell>
          <cell r="J9788" t="str">
            <v>Specialised Printing</v>
          </cell>
        </row>
        <row r="9789">
          <cell r="I9789" t="str">
            <v>1480</v>
          </cell>
          <cell r="J9789" t="str">
            <v>Consultants &amp; Technical Assistants Professional Fees</v>
          </cell>
        </row>
        <row r="9790">
          <cell r="I9790" t="str">
            <v>1516</v>
          </cell>
          <cell r="J9790" t="str">
            <v>Grant</v>
          </cell>
        </row>
        <row r="9791">
          <cell r="I9791" t="str">
            <v>1516</v>
          </cell>
          <cell r="J9791" t="str">
            <v>Grant</v>
          </cell>
        </row>
        <row r="9792">
          <cell r="I9792" t="str">
            <v>1001</v>
          </cell>
          <cell r="J9792" t="str">
            <v>Salaries</v>
          </cell>
        </row>
        <row r="9793">
          <cell r="I9793" t="str">
            <v>1005</v>
          </cell>
          <cell r="J9793" t="str">
            <v>Government Contribution  to Retirement Fund</v>
          </cell>
        </row>
        <row r="9794">
          <cell r="I9794" t="str">
            <v>1026</v>
          </cell>
          <cell r="J9794" t="str">
            <v>Acting Allowance</v>
          </cell>
        </row>
        <row r="9795">
          <cell r="I9795" t="str">
            <v>1101</v>
          </cell>
          <cell r="J9795" t="str">
            <v>Wages</v>
          </cell>
        </row>
        <row r="9796">
          <cell r="I9796" t="str">
            <v>1201</v>
          </cell>
          <cell r="J9796" t="str">
            <v>Domestic Travel</v>
          </cell>
        </row>
        <row r="9797">
          <cell r="I9797" t="str">
            <v>1202</v>
          </cell>
          <cell r="J9797" t="str">
            <v>Overseas Travel</v>
          </cell>
        </row>
        <row r="9798">
          <cell r="I9798" t="str">
            <v>1203</v>
          </cell>
          <cell r="J9798" t="str">
            <v>Telecommunication Charge</v>
          </cell>
        </row>
        <row r="9799">
          <cell r="I9799" t="str">
            <v>1206</v>
          </cell>
          <cell r="J9799" t="str">
            <v>Advertising &amp; Publicity</v>
          </cell>
        </row>
        <row r="9800">
          <cell r="I9800" t="str">
            <v>1210</v>
          </cell>
          <cell r="J9800" t="str">
            <v>Email &amp; Internet</v>
          </cell>
        </row>
        <row r="9801">
          <cell r="I9801" t="str">
            <v>1301</v>
          </cell>
          <cell r="J9801" t="str">
            <v>Fuel</v>
          </cell>
        </row>
        <row r="9802">
          <cell r="I9802" t="str">
            <v>1304</v>
          </cell>
          <cell r="J9802" t="str">
            <v>Maintenance of Computer System</v>
          </cell>
        </row>
        <row r="9803">
          <cell r="I9803" t="str">
            <v>1308</v>
          </cell>
          <cell r="J9803" t="str">
            <v>Maintenance of Office Equipment</v>
          </cell>
        </row>
        <row r="9804">
          <cell r="I9804" t="str">
            <v>1309</v>
          </cell>
          <cell r="J9804" t="str">
            <v>Maintenance of Vehicles</v>
          </cell>
        </row>
        <row r="9805">
          <cell r="I9805" t="str">
            <v>1318</v>
          </cell>
          <cell r="J9805" t="str">
            <v>Maintenance of Buildings &amp; Compounds</v>
          </cell>
        </row>
        <row r="9806">
          <cell r="I9806" t="str">
            <v>1402</v>
          </cell>
          <cell r="J9806" t="str">
            <v>Electricity</v>
          </cell>
        </row>
        <row r="9807">
          <cell r="I9807" t="str">
            <v>1406</v>
          </cell>
          <cell r="J9807" t="str">
            <v>Office Supplies</v>
          </cell>
        </row>
        <row r="9808">
          <cell r="I9808" t="str">
            <v>1407</v>
          </cell>
          <cell r="J9808" t="str">
            <v xml:space="preserve">Printing </v>
          </cell>
        </row>
        <row r="9809">
          <cell r="I9809" t="str">
            <v>1422</v>
          </cell>
          <cell r="J9809" t="str">
            <v>Hospitality</v>
          </cell>
        </row>
        <row r="9810">
          <cell r="I9810" t="str">
            <v>1471</v>
          </cell>
          <cell r="J9810" t="str">
            <v>Meeting Fees</v>
          </cell>
        </row>
        <row r="9811">
          <cell r="I9811" t="str">
            <v>1001</v>
          </cell>
          <cell r="J9811" t="str">
            <v>Salaries</v>
          </cell>
        </row>
        <row r="9812">
          <cell r="I9812" t="str">
            <v>1005</v>
          </cell>
          <cell r="J9812" t="str">
            <v>Government Contribution  to Retirement Fund</v>
          </cell>
        </row>
        <row r="9813">
          <cell r="I9813" t="str">
            <v>1101</v>
          </cell>
          <cell r="J9813" t="str">
            <v>Wages</v>
          </cell>
        </row>
        <row r="9814">
          <cell r="I9814" t="str">
            <v>1427</v>
          </cell>
          <cell r="J9814" t="str">
            <v>Catering/Refreshment</v>
          </cell>
        </row>
        <row r="9815">
          <cell r="I9815" t="str">
            <v>1418</v>
          </cell>
          <cell r="J9815" t="str">
            <v xml:space="preserve">Training &amp; Conferences </v>
          </cell>
        </row>
        <row r="9816">
          <cell r="I9816" t="str">
            <v>1490</v>
          </cell>
          <cell r="J9816" t="str">
            <v>National Celebration</v>
          </cell>
        </row>
        <row r="9817">
          <cell r="I9817" t="str">
            <v>2003</v>
          </cell>
          <cell r="J9817" t="str">
            <v>New Office Equipment</v>
          </cell>
        </row>
      </sheetData>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
      <sheetName val="Rev"/>
      <sheetName val="consolidated"/>
      <sheetName val="Discreoanicies"/>
    </sheetNames>
    <sheetDataSet>
      <sheetData sheetId="0" refreshError="1"/>
      <sheetData sheetId="1" refreshError="1">
        <row r="4">
          <cell r="Z4" t="str">
            <v>Row Labels</v>
          </cell>
          <cell r="AA4" t="str">
            <v>Sum of Actuals 2022/23</v>
          </cell>
          <cell r="AB4" t="str">
            <v>Sum of Estimates 2023/24</v>
          </cell>
          <cell r="AC4" t="str">
            <v>Outturn 2023/24</v>
          </cell>
          <cell r="AD4" t="str">
            <v>Sum of Estimates 2024/25</v>
          </cell>
          <cell r="AE4" t="str">
            <v>Sum of Estimates 2025/26</v>
          </cell>
          <cell r="AF4" t="str">
            <v>Sum of Estimates 2026/27</v>
          </cell>
        </row>
        <row r="5">
          <cell r="Z5" t="str">
            <v>0001</v>
          </cell>
          <cell r="AA5">
            <v>9519194.2799999993</v>
          </cell>
          <cell r="AB5">
            <v>9390600</v>
          </cell>
          <cell r="AC5">
            <v>9523523.8734342363</v>
          </cell>
          <cell r="AD5">
            <v>9793058.1889198124</v>
          </cell>
          <cell r="AE5">
            <v>9906795.3737134356</v>
          </cell>
          <cell r="AF5">
            <v>10261234.298821136</v>
          </cell>
        </row>
        <row r="6">
          <cell r="Z6" t="str">
            <v>0002</v>
          </cell>
          <cell r="AA6">
            <v>10887048.140000001</v>
          </cell>
          <cell r="AB6">
            <v>10921000</v>
          </cell>
          <cell r="AC6">
            <v>11732542.619815208</v>
          </cell>
          <cell r="AD6">
            <v>12354780.725053428</v>
          </cell>
          <cell r="AE6">
            <v>12869969.101128537</v>
          </cell>
          <cell r="AF6">
            <v>13477868.159172561</v>
          </cell>
        </row>
        <row r="7">
          <cell r="Z7" t="str">
            <v>0003</v>
          </cell>
          <cell r="AA7">
            <v>960801.08</v>
          </cell>
          <cell r="AB7">
            <v>1165500</v>
          </cell>
          <cell r="AC7">
            <v>1074253.8235403742</v>
          </cell>
          <cell r="AD7">
            <v>1097144.5924891063</v>
          </cell>
          <cell r="AE7">
            <v>1319426.2182609371</v>
          </cell>
          <cell r="AF7">
            <v>1366999.9808797431</v>
          </cell>
        </row>
        <row r="8">
          <cell r="Z8" t="str">
            <v>0004</v>
          </cell>
          <cell r="AA8">
            <v>23031577.77</v>
          </cell>
          <cell r="AB8">
            <v>19659200</v>
          </cell>
          <cell r="AC8">
            <v>24654717.23242113</v>
          </cell>
          <cell r="AD8">
            <v>25646722.698816467</v>
          </cell>
          <cell r="AE8">
            <v>26523897.43601466</v>
          </cell>
          <cell r="AF8">
            <v>27916856.51853288</v>
          </cell>
        </row>
        <row r="9">
          <cell r="Z9" t="str">
            <v>0005</v>
          </cell>
          <cell r="AA9">
            <v>594033.6</v>
          </cell>
          <cell r="AB9">
            <v>694200</v>
          </cell>
          <cell r="AC9">
            <v>618648.91214113426</v>
          </cell>
          <cell r="AD9">
            <v>689420.11989142559</v>
          </cell>
          <cell r="AE9">
            <v>759840.52994803386</v>
          </cell>
          <cell r="AF9">
            <v>844826.35518235003</v>
          </cell>
        </row>
        <row r="10">
          <cell r="Z10" t="str">
            <v>0006</v>
          </cell>
          <cell r="AA10">
            <v>9670562.7799999993</v>
          </cell>
          <cell r="AB10">
            <v>9542200</v>
          </cell>
          <cell r="AC10">
            <v>6982060.073307028</v>
          </cell>
          <cell r="AD10">
            <v>7087980.802263828</v>
          </cell>
          <cell r="AE10">
            <v>7289658.9157949742</v>
          </cell>
          <cell r="AF10">
            <v>7517493.9888123879</v>
          </cell>
        </row>
        <row r="11">
          <cell r="Z11" t="str">
            <v>0010</v>
          </cell>
          <cell r="AA11">
            <v>3316027.69</v>
          </cell>
          <cell r="AB11">
            <v>4011300</v>
          </cell>
          <cell r="AC11">
            <v>3676198.6267260527</v>
          </cell>
          <cell r="AD11">
            <v>3756742.5113712614</v>
          </cell>
          <cell r="AE11">
            <v>4015201.8502030564</v>
          </cell>
          <cell r="AF11">
            <v>4320213.2838064497</v>
          </cell>
        </row>
        <row r="12">
          <cell r="Z12" t="str">
            <v>0101</v>
          </cell>
          <cell r="AA12">
            <v>25428052.989999998</v>
          </cell>
          <cell r="AB12">
            <v>23860800</v>
          </cell>
          <cell r="AC12">
            <v>25751269.124653999</v>
          </cell>
          <cell r="AD12">
            <v>27540310.777153064</v>
          </cell>
          <cell r="AE12">
            <v>28313049.355806116</v>
          </cell>
          <cell r="AF12">
            <v>29262705.267486125</v>
          </cell>
        </row>
        <row r="13">
          <cell r="Z13" t="str">
            <v>0102</v>
          </cell>
          <cell r="AA13">
            <v>392182.24</v>
          </cell>
          <cell r="AB13">
            <v>464300</v>
          </cell>
          <cell r="AC13">
            <v>380042.15883143054</v>
          </cell>
          <cell r="AD13">
            <v>423517.61324295064</v>
          </cell>
          <cell r="AE13">
            <v>466777.56915410317</v>
          </cell>
          <cell r="AF13">
            <v>518985.20398261462</v>
          </cell>
        </row>
        <row r="14">
          <cell r="Z14" t="str">
            <v>0201</v>
          </cell>
          <cell r="AA14">
            <v>100974747.66</v>
          </cell>
          <cell r="AB14">
            <v>90829400</v>
          </cell>
          <cell r="AC14">
            <v>103335273.32107452</v>
          </cell>
          <cell r="AD14">
            <v>105186024.0617108</v>
          </cell>
          <cell r="AE14">
            <v>107973076.38790406</v>
          </cell>
          <cell r="AF14">
            <v>110404940.43672669</v>
          </cell>
        </row>
        <row r="15">
          <cell r="Z15" t="str">
            <v>0202</v>
          </cell>
          <cell r="AA15">
            <v>24253520.350000001</v>
          </cell>
          <cell r="AB15">
            <v>26239500</v>
          </cell>
          <cell r="AC15">
            <v>28605471.432961959</v>
          </cell>
          <cell r="AD15">
            <v>32100713.634345096</v>
          </cell>
          <cell r="AE15">
            <v>35379622.027091652</v>
          </cell>
          <cell r="AF15">
            <v>39336723.88720987</v>
          </cell>
        </row>
        <row r="16">
          <cell r="Z16" t="str">
            <v>0203</v>
          </cell>
          <cell r="AA16">
            <v>1916344.07</v>
          </cell>
          <cell r="AB16">
            <v>1688900</v>
          </cell>
          <cell r="AC16">
            <v>1931895.9389981274</v>
          </cell>
          <cell r="AD16">
            <v>2152897.8775250795</v>
          </cell>
          <cell r="AE16">
            <v>2372804.3568561347</v>
          </cell>
          <cell r="AF16">
            <v>2638195.2230169475</v>
          </cell>
        </row>
        <row r="17">
          <cell r="Z17" t="str">
            <v>0210</v>
          </cell>
          <cell r="AA17">
            <v>1212913.1499999999</v>
          </cell>
          <cell r="AB17">
            <v>2632900</v>
          </cell>
          <cell r="AC17">
            <v>1401832.3314159452</v>
          </cell>
          <cell r="AD17">
            <v>1562196.9020321788</v>
          </cell>
          <cell r="AE17">
            <v>1721766.579876211</v>
          </cell>
          <cell r="AF17">
            <v>1914340.873934536</v>
          </cell>
        </row>
        <row r="18">
          <cell r="Z18" t="str">
            <v>0301</v>
          </cell>
          <cell r="AA18">
            <v>60223832.229999997</v>
          </cell>
          <cell r="AB18">
            <v>68078700</v>
          </cell>
          <cell r="AC18">
            <v>64127604.543245882</v>
          </cell>
          <cell r="AD18">
            <v>66106760.771723434</v>
          </cell>
          <cell r="AE18">
            <v>69247853.070249587</v>
          </cell>
          <cell r="AF18">
            <v>72069391.742912963</v>
          </cell>
        </row>
        <row r="19">
          <cell r="Z19" t="str">
            <v>0302</v>
          </cell>
          <cell r="AA19">
            <v>1370.05</v>
          </cell>
          <cell r="AB19">
            <v>1800</v>
          </cell>
          <cell r="AC19">
            <v>1023.1073492144562</v>
          </cell>
          <cell r="AD19">
            <v>1025.7507467533849</v>
          </cell>
          <cell r="AE19">
            <v>1028.3810415378232</v>
          </cell>
          <cell r="AF19">
            <v>1031.5553737049509</v>
          </cell>
        </row>
        <row r="20">
          <cell r="Z20" t="str">
            <v>0304</v>
          </cell>
          <cell r="AA20">
            <v>5775879.4400000004</v>
          </cell>
          <cell r="AB20">
            <v>6247200</v>
          </cell>
          <cell r="AC20">
            <v>6299659.5385663304</v>
          </cell>
          <cell r="AD20">
            <v>7020317.9042570665</v>
          </cell>
          <cell r="AE20">
            <v>7737404.1210378986</v>
          </cell>
          <cell r="AF20">
            <v>7902808.9638708774</v>
          </cell>
        </row>
        <row r="21">
          <cell r="Z21" t="str">
            <v>0401</v>
          </cell>
          <cell r="AA21">
            <v>167000</v>
          </cell>
          <cell r="AB21">
            <v>159000</v>
          </cell>
          <cell r="AC21">
            <v>169000</v>
          </cell>
          <cell r="AD21">
            <v>179000</v>
          </cell>
          <cell r="AE21">
            <v>189000</v>
          </cell>
          <cell r="AF21">
            <v>199000</v>
          </cell>
        </row>
        <row r="22">
          <cell r="Z22" t="str">
            <v>0402</v>
          </cell>
          <cell r="AA22">
            <v>3057236.76</v>
          </cell>
          <cell r="AB22">
            <v>3068300</v>
          </cell>
          <cell r="AC22">
            <v>3088919.6202237373</v>
          </cell>
          <cell r="AD22">
            <v>3330841.2614655783</v>
          </cell>
          <cell r="AE22">
            <v>3671068.0704870727</v>
          </cell>
          <cell r="AF22">
            <v>4081665.7382411608</v>
          </cell>
        </row>
        <row r="23">
          <cell r="Z23" t="str">
            <v>0403</v>
          </cell>
          <cell r="AA23">
            <v>1109263.67</v>
          </cell>
          <cell r="AB23">
            <v>1454500</v>
          </cell>
          <cell r="AC23">
            <v>1333899.5525228549</v>
          </cell>
          <cell r="AD23">
            <v>1430773.0379180289</v>
          </cell>
          <cell r="AE23">
            <v>1576918.5029560875</v>
          </cell>
          <cell r="AF23">
            <v>1753291.9853105377</v>
          </cell>
        </row>
        <row r="24">
          <cell r="Z24" t="str">
            <v>0404</v>
          </cell>
          <cell r="AA24">
            <v>6590</v>
          </cell>
          <cell r="AB24">
            <v>15800</v>
          </cell>
          <cell r="AC24">
            <v>16445.059857727189</v>
          </cell>
          <cell r="AD24">
            <v>18326.315485623087</v>
          </cell>
          <cell r="AE24">
            <v>20198.246132972905</v>
          </cell>
          <cell r="AF24">
            <v>22457.357812648559</v>
          </cell>
        </row>
        <row r="25">
          <cell r="Z25" t="str">
            <v>0405</v>
          </cell>
          <cell r="AA25">
            <v>19608.62</v>
          </cell>
          <cell r="AB25">
            <v>13200</v>
          </cell>
          <cell r="AC25">
            <v>21560.510807041654</v>
          </cell>
          <cell r="AD25">
            <v>24026.955602437083</v>
          </cell>
          <cell r="AE25">
            <v>26481.174760128626</v>
          </cell>
          <cell r="AF25">
            <v>29443.012674088801</v>
          </cell>
        </row>
        <row r="26">
          <cell r="Z26" t="str">
            <v>0407</v>
          </cell>
          <cell r="AA26">
            <v>428570</v>
          </cell>
          <cell r="AB26">
            <v>414400</v>
          </cell>
          <cell r="AC26">
            <v>447687.35063411569</v>
          </cell>
          <cell r="AD26">
            <v>498901.17139272467</v>
          </cell>
          <cell r="AE26">
            <v>549861.13622915966</v>
          </cell>
          <cell r="AF26">
            <v>611361.41238567093</v>
          </cell>
        </row>
        <row r="27">
          <cell r="Z27" t="str">
            <v>0409</v>
          </cell>
          <cell r="AA27">
            <v>584451.27</v>
          </cell>
          <cell r="AB27">
            <v>694300</v>
          </cell>
          <cell r="AC27">
            <v>640948.4691820658</v>
          </cell>
          <cell r="AD27">
            <v>714270.66595555155</v>
          </cell>
          <cell r="AE27">
            <v>787229.4203300511</v>
          </cell>
          <cell r="AF27">
            <v>875278.60867758153</v>
          </cell>
        </row>
        <row r="28">
          <cell r="Z28" t="str">
            <v>0410</v>
          </cell>
          <cell r="AA28">
            <v>473913.58999999997</v>
          </cell>
          <cell r="AB28">
            <v>608100</v>
          </cell>
          <cell r="AC28">
            <v>304387.64996836521</v>
          </cell>
          <cell r="AD28">
            <v>339208.50100320816</v>
          </cell>
          <cell r="AE28">
            <v>373856.75254987786</v>
          </cell>
          <cell r="AF28">
            <v>415671.47995991213</v>
          </cell>
        </row>
        <row r="29">
          <cell r="Z29" t="str">
            <v>0411</v>
          </cell>
          <cell r="AA29">
            <v>1050032.02</v>
          </cell>
          <cell r="AB29">
            <v>941600</v>
          </cell>
          <cell r="AC29">
            <v>941599.68965434982</v>
          </cell>
          <cell r="AD29">
            <v>995996.28596092842</v>
          </cell>
          <cell r="AE29">
            <v>1027302.8554148827</v>
          </cell>
          <cell r="AF29">
            <v>1125426.4803193808</v>
          </cell>
        </row>
        <row r="30">
          <cell r="Z30" t="str">
            <v>0413</v>
          </cell>
          <cell r="AA30">
            <v>147361.65</v>
          </cell>
          <cell r="AB30">
            <v>141700</v>
          </cell>
          <cell r="AC30">
            <v>158805.28321487721</v>
          </cell>
          <cell r="AD30">
            <v>176972.0357455597</v>
          </cell>
          <cell r="AE30">
            <v>195048.73958141194</v>
          </cell>
          <cell r="AF30">
            <v>216864.34093578189</v>
          </cell>
        </row>
        <row r="31">
          <cell r="Z31" t="str">
            <v>0414</v>
          </cell>
          <cell r="AA31">
            <v>54694.84</v>
          </cell>
          <cell r="AB31">
            <v>56200</v>
          </cell>
          <cell r="AC31">
            <v>55830.336582157281</v>
          </cell>
          <cell r="AD31">
            <v>62217.126038150294</v>
          </cell>
          <cell r="AE31">
            <v>68572.257549020942</v>
          </cell>
          <cell r="AF31">
            <v>76241.853558044284</v>
          </cell>
        </row>
        <row r="32">
          <cell r="Z32" t="str">
            <v>0416</v>
          </cell>
          <cell r="AA32">
            <v>511109.67</v>
          </cell>
          <cell r="AB32">
            <v>721200</v>
          </cell>
          <cell r="AC32">
            <v>576014.59622279089</v>
          </cell>
          <cell r="AD32">
            <v>641908.59176122223</v>
          </cell>
          <cell r="AE32">
            <v>707475.9649005559</v>
          </cell>
          <cell r="AF32">
            <v>786604.97466084035</v>
          </cell>
        </row>
        <row r="33">
          <cell r="Z33" t="str">
            <v>0417</v>
          </cell>
          <cell r="AA33">
            <v>2359.15</v>
          </cell>
          <cell r="AB33">
            <v>6600</v>
          </cell>
          <cell r="AC33">
            <v>2639.8887602559062</v>
          </cell>
          <cell r="AD33">
            <v>2941.8825280023334</v>
          </cell>
          <cell r="AE33">
            <v>3242.379377431273</v>
          </cell>
          <cell r="AF33">
            <v>3605.0295339484187</v>
          </cell>
        </row>
        <row r="34">
          <cell r="Z34" t="str">
            <v>0418</v>
          </cell>
          <cell r="AA34">
            <v>10550.04</v>
          </cell>
          <cell r="AB34">
            <v>9500</v>
          </cell>
          <cell r="AC34">
            <v>10862.489430754838</v>
          </cell>
          <cell r="AD34">
            <v>12105.119105037555</v>
          </cell>
          <cell r="AE34">
            <v>13341.589330616516</v>
          </cell>
          <cell r="AF34">
            <v>14833.805044981396</v>
          </cell>
        </row>
        <row r="35">
          <cell r="Z35" t="str">
            <v>0419</v>
          </cell>
          <cell r="AA35">
            <v>4340</v>
          </cell>
          <cell r="AB35">
            <v>8400</v>
          </cell>
          <cell r="AC35">
            <v>3887.9398759867972</v>
          </cell>
          <cell r="AD35">
            <v>4332.7061970521636</v>
          </cell>
          <cell r="AE35">
            <v>4775.2679068834223</v>
          </cell>
          <cell r="AF35">
            <v>5309.3669286994718</v>
          </cell>
        </row>
        <row r="36">
          <cell r="Z36" t="str">
            <v>0420</v>
          </cell>
          <cell r="AA36">
            <v>39869.949999999997</v>
          </cell>
          <cell r="AB36">
            <v>71100</v>
          </cell>
          <cell r="AC36">
            <v>44941.455948137162</v>
          </cell>
          <cell r="AD36">
            <v>50082.596671230509</v>
          </cell>
          <cell r="AE36">
            <v>55198.253862731101</v>
          </cell>
          <cell r="AF36">
            <v>61372.008711446942</v>
          </cell>
        </row>
        <row r="37">
          <cell r="Z37" t="str">
            <v>0421</v>
          </cell>
          <cell r="AA37">
            <v>738140</v>
          </cell>
          <cell r="AB37">
            <v>840900</v>
          </cell>
          <cell r="AC37">
            <v>803197.77770044794</v>
          </cell>
          <cell r="AD37">
            <v>895180.71109715756</v>
          </cell>
          <cell r="AE37">
            <v>986608.2005054286</v>
          </cell>
          <cell r="AF37">
            <v>1096846.1072318677</v>
          </cell>
        </row>
        <row r="38">
          <cell r="Z38" t="str">
            <v>0422</v>
          </cell>
          <cell r="AA38">
            <v>714259.6399999999</v>
          </cell>
          <cell r="AB38">
            <v>846300</v>
          </cell>
          <cell r="AC38">
            <v>715950.31582391425</v>
          </cell>
          <cell r="AD38">
            <v>797852.45376625296</v>
          </cell>
          <cell r="AE38">
            <v>879348.62038195739</v>
          </cell>
          <cell r="AF38">
            <v>977701.05780317402</v>
          </cell>
        </row>
        <row r="39">
          <cell r="Z39" t="str">
            <v>0423</v>
          </cell>
          <cell r="AA39">
            <v>30610</v>
          </cell>
          <cell r="AB39">
            <v>45800</v>
          </cell>
          <cell r="AC39">
            <v>36515.059096909987</v>
          </cell>
          <cell r="AD39">
            <v>40692.250364276246</v>
          </cell>
          <cell r="AE39">
            <v>44848.736190697709</v>
          </cell>
          <cell r="AF39">
            <v>49864.929333413151</v>
          </cell>
        </row>
        <row r="40">
          <cell r="Z40" t="str">
            <v>0424</v>
          </cell>
          <cell r="AA40">
            <v>846078.40999999992</v>
          </cell>
          <cell r="AB40">
            <v>896200</v>
          </cell>
          <cell r="AC40">
            <v>991428.35623768764</v>
          </cell>
          <cell r="AD40">
            <v>1104844.1899873808</v>
          </cell>
          <cell r="AE40">
            <v>1217697.8457812171</v>
          </cell>
          <cell r="AF40">
            <v>1353893.6029578492</v>
          </cell>
        </row>
        <row r="41">
          <cell r="Z41" t="str">
            <v>0425</v>
          </cell>
          <cell r="AA41">
            <v>7208</v>
          </cell>
          <cell r="AB41">
            <v>22800</v>
          </cell>
          <cell r="AC41">
            <v>7192.191772972149</v>
          </cell>
          <cell r="AD41">
            <v>8014.9526122069692</v>
          </cell>
          <cell r="AE41">
            <v>8833.6352024754178</v>
          </cell>
          <cell r="AF41">
            <v>9821.6501186481892</v>
          </cell>
        </row>
        <row r="42">
          <cell r="Z42" t="str">
            <v>0426</v>
          </cell>
          <cell r="AA42">
            <v>402603.68</v>
          </cell>
          <cell r="AB42">
            <v>656100</v>
          </cell>
          <cell r="AC42">
            <v>334089.01038841833</v>
          </cell>
          <cell r="AD42">
            <v>372307.59009860782</v>
          </cell>
          <cell r="AE42">
            <v>410336.72850852332</v>
          </cell>
          <cell r="AF42">
            <v>456231.62898011494</v>
          </cell>
        </row>
        <row r="43">
          <cell r="Z43" t="str">
            <v>0427</v>
          </cell>
          <cell r="AA43">
            <v>3820</v>
          </cell>
          <cell r="AB43">
            <v>1600</v>
          </cell>
          <cell r="AC43">
            <v>4408.4198790300661</v>
          </cell>
          <cell r="AD43">
            <v>4912.7272381581397</v>
          </cell>
          <cell r="AE43">
            <v>5414.5348539002616</v>
          </cell>
          <cell r="AF43">
            <v>6020.1339167064434</v>
          </cell>
        </row>
        <row r="44">
          <cell r="Z44" t="str">
            <v>0428</v>
          </cell>
          <cell r="AA44">
            <v>175415</v>
          </cell>
          <cell r="AB44">
            <v>209400</v>
          </cell>
          <cell r="AC44">
            <v>171921.41051935733</v>
          </cell>
          <cell r="AD44">
            <v>191588.60078156673</v>
          </cell>
          <cell r="AE44">
            <v>211158.30500101202</v>
          </cell>
          <cell r="AF44">
            <v>234775.71167819703</v>
          </cell>
        </row>
        <row r="45">
          <cell r="Z45" t="str">
            <v>0429</v>
          </cell>
          <cell r="AA45">
            <v>252076</v>
          </cell>
          <cell r="AB45">
            <v>206900</v>
          </cell>
          <cell r="AC45">
            <v>286555.66160291678</v>
          </cell>
          <cell r="AD45">
            <v>319336.59738300863</v>
          </cell>
          <cell r="AE45">
            <v>351955.04509720497</v>
          </cell>
          <cell r="AF45">
            <v>391320.13392053032</v>
          </cell>
        </row>
        <row r="46">
          <cell r="Z46" t="str">
            <v>0430</v>
          </cell>
          <cell r="AA46">
            <v>76118.5</v>
          </cell>
          <cell r="AB46">
            <v>71700</v>
          </cell>
          <cell r="AC46">
            <v>86226.948206535584</v>
          </cell>
          <cell r="AD46">
            <v>91091.00057200095</v>
          </cell>
          <cell r="AE46">
            <v>100906.15894610781</v>
          </cell>
          <cell r="AF46">
            <v>112751.43694943727</v>
          </cell>
        </row>
        <row r="47">
          <cell r="Z47" t="str">
            <v>0431</v>
          </cell>
          <cell r="AA47">
            <v>47475</v>
          </cell>
          <cell r="AB47">
            <v>58100</v>
          </cell>
          <cell r="AC47">
            <v>55298.10954801843</v>
          </cell>
          <cell r="AD47">
            <v>61624.014147893293</v>
          </cell>
          <cell r="AE47">
            <v>67918.562595815427</v>
          </cell>
          <cell r="AF47">
            <v>75515.044835751614</v>
          </cell>
        </row>
        <row r="48">
          <cell r="Z48" t="str">
            <v>0432</v>
          </cell>
          <cell r="AA48">
            <v>405643.7</v>
          </cell>
          <cell r="AB48">
            <v>420000</v>
          </cell>
          <cell r="AC48">
            <v>386347.38755664427</v>
          </cell>
          <cell r="AD48">
            <v>439695.8493430728</v>
          </cell>
          <cell r="AE48">
            <v>492779.8742497146</v>
          </cell>
          <cell r="AF48">
            <v>556843.54073253449</v>
          </cell>
        </row>
        <row r="49">
          <cell r="Z49" t="str">
            <v>0433</v>
          </cell>
          <cell r="AA49">
            <v>2190099.6800000002</v>
          </cell>
          <cell r="AB49">
            <v>1750800</v>
          </cell>
          <cell r="AC49">
            <v>1629595.9676064136</v>
          </cell>
          <cell r="AD49">
            <v>1850334.797688514</v>
          </cell>
          <cell r="AE49">
            <v>2069979.4727468314</v>
          </cell>
          <cell r="AF49">
            <v>2335054.3843122288</v>
          </cell>
        </row>
        <row r="50">
          <cell r="Z50" t="str">
            <v>0434</v>
          </cell>
          <cell r="AA50">
            <v>5</v>
          </cell>
          <cell r="AB50">
            <v>0</v>
          </cell>
          <cell r="AC50">
            <v>0</v>
          </cell>
          <cell r="AD50">
            <v>0</v>
          </cell>
          <cell r="AE50">
            <v>0</v>
          </cell>
        </row>
        <row r="51">
          <cell r="Z51" t="str">
            <v>0435</v>
          </cell>
          <cell r="AA51">
            <v>250794.89</v>
          </cell>
          <cell r="AB51">
            <v>174200</v>
          </cell>
          <cell r="AC51">
            <v>270032.82310928707</v>
          </cell>
          <cell r="AD51">
            <v>299813.42561207234</v>
          </cell>
          <cell r="AE51">
            <v>343072.55721262796</v>
          </cell>
          <cell r="AF51">
            <v>387036.51324688009</v>
          </cell>
        </row>
        <row r="52">
          <cell r="Z52" t="str">
            <v>0436</v>
          </cell>
          <cell r="AA52">
            <v>276300</v>
          </cell>
          <cell r="AB52">
            <v>312700</v>
          </cell>
          <cell r="AC52">
            <v>276537.74116501032</v>
          </cell>
          <cell r="AD52">
            <v>308172.66292224842</v>
          </cell>
          <cell r="AE52">
            <v>339650.77715923835</v>
          </cell>
          <cell r="AF52">
            <v>377639.67147411365</v>
          </cell>
        </row>
        <row r="53">
          <cell r="Z53" t="str">
            <v>0437</v>
          </cell>
          <cell r="AA53">
            <v>36844.58</v>
          </cell>
          <cell r="AB53">
            <v>32600</v>
          </cell>
          <cell r="AC53">
            <v>40638.64063597926</v>
          </cell>
          <cell r="AD53">
            <v>45287.554782105159</v>
          </cell>
          <cell r="AE53">
            <v>49913.425258178882</v>
          </cell>
          <cell r="AF53">
            <v>55496.088288970102</v>
          </cell>
        </row>
        <row r="54">
          <cell r="Z54" t="str">
            <v>0438</v>
          </cell>
          <cell r="AA54">
            <v>10351.07</v>
          </cell>
          <cell r="AB54">
            <v>8100</v>
          </cell>
          <cell r="AC54">
            <v>8691.8649460185152</v>
          </cell>
          <cell r="AD54">
            <v>9686.1829958202725</v>
          </cell>
          <cell r="AE54">
            <v>10675.572424368471</v>
          </cell>
          <cell r="AF54">
            <v>11869.602351142335</v>
          </cell>
        </row>
        <row r="55">
          <cell r="Z55" t="str">
            <v>0439</v>
          </cell>
          <cell r="AA55">
            <v>285342.23</v>
          </cell>
          <cell r="AB55">
            <v>267400</v>
          </cell>
          <cell r="AC55">
            <v>326616.70667453547</v>
          </cell>
          <cell r="AD55">
            <v>363980.48174815299</v>
          </cell>
          <cell r="AE55">
            <v>401159.05260469171</v>
          </cell>
          <cell r="AF55">
            <v>446027.45826628205</v>
          </cell>
        </row>
        <row r="56">
          <cell r="Z56" t="str">
            <v>0440</v>
          </cell>
          <cell r="AA56">
            <v>10518.75</v>
          </cell>
          <cell r="AB56">
            <v>12000</v>
          </cell>
          <cell r="AC56">
            <v>10328.260978435814</v>
          </cell>
          <cell r="AD56">
            <v>11509.776841567818</v>
          </cell>
          <cell r="AE56">
            <v>12685.436184046688</v>
          </cell>
          <cell r="AF56">
            <v>14104.263187960518</v>
          </cell>
        </row>
        <row r="57">
          <cell r="Z57" t="str">
            <v>0441</v>
          </cell>
          <cell r="AA57">
            <v>614116.72</v>
          </cell>
          <cell r="AB57">
            <v>540300</v>
          </cell>
          <cell r="AC57">
            <v>721283.61570071033</v>
          </cell>
          <cell r="AD57">
            <v>803761.54502368427</v>
          </cell>
          <cell r="AE57">
            <v>885830.64894567942</v>
          </cell>
          <cell r="AF57">
            <v>984574.52723955654</v>
          </cell>
        </row>
        <row r="58">
          <cell r="Z58" t="str">
            <v>0442</v>
          </cell>
          <cell r="AA58">
            <v>266879.93</v>
          </cell>
          <cell r="AB58">
            <v>409900</v>
          </cell>
          <cell r="AC58">
            <v>285570.8323862587</v>
          </cell>
          <cell r="AD58">
            <v>318239.10725040478</v>
          </cell>
          <cell r="AE58">
            <v>350745.45248464559</v>
          </cell>
          <cell r="AF58">
            <v>389975.25209619023</v>
          </cell>
        </row>
        <row r="59">
          <cell r="Z59" t="str">
            <v>0443</v>
          </cell>
          <cell r="AA59">
            <v>93376.2</v>
          </cell>
          <cell r="AB59">
            <v>96800</v>
          </cell>
          <cell r="AC59">
            <v>110485.2118648623</v>
          </cell>
          <cell r="AD59">
            <v>123112.88259721769</v>
          </cell>
          <cell r="AE59">
            <v>135677.96067487184</v>
          </cell>
          <cell r="AF59">
            <v>150741.93840099772</v>
          </cell>
        </row>
        <row r="60">
          <cell r="Z60" t="str">
            <v>0444</v>
          </cell>
          <cell r="AA60">
            <v>25043.360000000001</v>
          </cell>
          <cell r="AB60">
            <v>29100</v>
          </cell>
          <cell r="AC60">
            <v>25023.646818050802</v>
          </cell>
          <cell r="AD60">
            <v>27886.261902107035</v>
          </cell>
          <cell r="AE60">
            <v>30734.687617332187</v>
          </cell>
          <cell r="AF60">
            <v>34172.267856249608</v>
          </cell>
        </row>
        <row r="61">
          <cell r="Z61" t="str">
            <v>0445</v>
          </cell>
          <cell r="AA61">
            <v>1378742.2900000003</v>
          </cell>
          <cell r="AB61">
            <v>859900</v>
          </cell>
          <cell r="AC61">
            <v>1410687.3882157821</v>
          </cell>
          <cell r="AD61">
            <v>1572064.945442229</v>
          </cell>
          <cell r="AE61">
            <v>1732642.5887391721</v>
          </cell>
          <cell r="AF61">
            <v>1926433.330923182</v>
          </cell>
        </row>
        <row r="62">
          <cell r="Z62" t="str">
            <v>0446</v>
          </cell>
          <cell r="AA62">
            <v>72515.42</v>
          </cell>
          <cell r="AB62">
            <v>96400</v>
          </cell>
          <cell r="AC62">
            <v>65527.553753551052</v>
          </cell>
          <cell r="AD62">
            <v>73023.669933583995</v>
          </cell>
          <cell r="AE62">
            <v>80482.629473916604</v>
          </cell>
          <cell r="AF62">
            <v>89484.363934351728</v>
          </cell>
        </row>
        <row r="63">
          <cell r="Z63" t="str">
            <v>0447</v>
          </cell>
          <cell r="AA63">
            <v>39554.17</v>
          </cell>
          <cell r="AB63">
            <v>20500</v>
          </cell>
          <cell r="AC63">
            <v>43775.315640087028</v>
          </cell>
          <cell r="AD63">
            <v>48783.054111293473</v>
          </cell>
          <cell r="AE63">
            <v>53765.970297249878</v>
          </cell>
          <cell r="AF63">
            <v>59779.528636324023</v>
          </cell>
        </row>
        <row r="64">
          <cell r="Z64" t="str">
            <v>0448</v>
          </cell>
          <cell r="AA64">
            <v>130931.28</v>
          </cell>
          <cell r="AB64">
            <v>141700</v>
          </cell>
          <cell r="AC64">
            <v>136429.09198553336</v>
          </cell>
          <cell r="AD64">
            <v>152036.08881783215</v>
          </cell>
          <cell r="AE64">
            <v>167565.72511513194</v>
          </cell>
          <cell r="AF64">
            <v>186307.4358670841</v>
          </cell>
        </row>
        <row r="65">
          <cell r="Z65" t="str">
            <v>0449</v>
          </cell>
          <cell r="AA65">
            <v>85768.400000000009</v>
          </cell>
          <cell r="AB65">
            <v>51100</v>
          </cell>
          <cell r="AC65">
            <v>76189.990025884937</v>
          </cell>
          <cell r="AD65">
            <v>84905.850519282874</v>
          </cell>
          <cell r="AE65">
            <v>93578.508362100984</v>
          </cell>
          <cell r="AF65">
            <v>104044.97657996957</v>
          </cell>
        </row>
        <row r="66">
          <cell r="Z66" t="str">
            <v>0451</v>
          </cell>
          <cell r="AA66">
            <v>10485.73</v>
          </cell>
          <cell r="AB66">
            <v>5200</v>
          </cell>
          <cell r="AC66">
            <v>9893.9256089738901</v>
          </cell>
          <cell r="AD66">
            <v>11025.755069911953</v>
          </cell>
          <cell r="AE66">
            <v>12151.97429503292</v>
          </cell>
          <cell r="AF66">
            <v>13511.135228130555</v>
          </cell>
        </row>
        <row r="67">
          <cell r="Z67" t="str">
            <v>0452</v>
          </cell>
          <cell r="AA67">
            <v>142.80000000000001</v>
          </cell>
          <cell r="AB67">
            <v>30000</v>
          </cell>
          <cell r="AC67">
            <v>106.08119639372649</v>
          </cell>
          <cell r="AD67">
            <v>118.21650325524921</v>
          </cell>
          <cell r="AE67">
            <v>130.29165800414754</v>
          </cell>
          <cell r="AF67">
            <v>144.86437904258315</v>
          </cell>
        </row>
        <row r="68">
          <cell r="Z68" t="str">
            <v>0453</v>
          </cell>
          <cell r="AA68">
            <v>415028.78</v>
          </cell>
          <cell r="AB68">
            <v>76100</v>
          </cell>
          <cell r="AC68">
            <v>550018.53324288735</v>
          </cell>
          <cell r="AD68">
            <v>635817.95257588697</v>
          </cell>
          <cell r="AE68">
            <v>721192.08259451471</v>
          </cell>
          <cell r="AF68">
            <v>824224.58251126378</v>
          </cell>
        </row>
        <row r="69">
          <cell r="Z69" t="str">
            <v>0454</v>
          </cell>
          <cell r="AA69">
            <v>0</v>
          </cell>
          <cell r="AB69">
            <v>400000</v>
          </cell>
          <cell r="AC69">
            <v>400000</v>
          </cell>
          <cell r="AD69">
            <v>500000</v>
          </cell>
          <cell r="AE69">
            <v>600000</v>
          </cell>
          <cell r="AF69">
            <v>700000</v>
          </cell>
        </row>
        <row r="70">
          <cell r="Z70" t="str">
            <v>0455</v>
          </cell>
          <cell r="AA70">
            <v>19923.52</v>
          </cell>
          <cell r="AB70">
            <v>18200</v>
          </cell>
          <cell r="AC70">
            <v>18848.095610940785</v>
          </cell>
          <cell r="AD70">
            <v>21004.249875501966</v>
          </cell>
          <cell r="AE70">
            <v>23149.716545951407</v>
          </cell>
          <cell r="AF70">
            <v>25738.941109601277</v>
          </cell>
        </row>
        <row r="71">
          <cell r="Z71" t="str">
            <v>0456</v>
          </cell>
          <cell r="AA71">
            <v>3686.3999999999996</v>
          </cell>
          <cell r="AB71">
            <v>4300</v>
          </cell>
          <cell r="AC71">
            <v>4273.8486805886178</v>
          </cell>
          <cell r="AD71">
            <v>4762.7615792154293</v>
          </cell>
          <cell r="AE71">
            <v>5249.2510414942926</v>
          </cell>
          <cell r="AF71">
            <v>5836.3636184635643</v>
          </cell>
        </row>
        <row r="72">
          <cell r="Z72" t="str">
            <v>0457</v>
          </cell>
          <cell r="AA72">
            <v>28827.800000000003</v>
          </cell>
          <cell r="AB72">
            <v>21900</v>
          </cell>
          <cell r="AC72">
            <v>33307.998969092696</v>
          </cell>
          <cell r="AD72">
            <v>37118.314106687867</v>
          </cell>
          <cell r="AE72">
            <v>40909.742329604531</v>
          </cell>
          <cell r="AF72">
            <v>45485.371129298146</v>
          </cell>
        </row>
        <row r="73">
          <cell r="Z73" t="str">
            <v>0458</v>
          </cell>
          <cell r="AA73">
            <v>10046.130000000001</v>
          </cell>
          <cell r="AB73">
            <v>11200</v>
          </cell>
          <cell r="AC73">
            <v>14193.506428665831</v>
          </cell>
          <cell r="AD73">
            <v>15817.192452280868</v>
          </cell>
          <cell r="AE73">
            <v>17432.83021261969</v>
          </cell>
          <cell r="AF73">
            <v>19382.638630828878</v>
          </cell>
        </row>
        <row r="74">
          <cell r="Z74" t="str">
            <v>0459</v>
          </cell>
          <cell r="AA74">
            <v>22046.54</v>
          </cell>
          <cell r="AB74">
            <v>45900</v>
          </cell>
          <cell r="AC74">
            <v>23846.471460940054</v>
          </cell>
          <cell r="AD74">
            <v>26574.421923234855</v>
          </cell>
          <cell r="AE74">
            <v>29288.850520337925</v>
          </cell>
          <cell r="AF74">
            <v>32564.71832881833</v>
          </cell>
        </row>
        <row r="75">
          <cell r="Z75" t="str">
            <v>0460</v>
          </cell>
          <cell r="AA75">
            <v>35569.67</v>
          </cell>
          <cell r="AB75">
            <v>35000</v>
          </cell>
          <cell r="AC75">
            <v>45120.102182761955</v>
          </cell>
          <cell r="AD75">
            <v>50281.679391778598</v>
          </cell>
          <cell r="AE75">
            <v>55417.671769926179</v>
          </cell>
          <cell r="AF75">
            <v>61615.967836409691</v>
          </cell>
        </row>
        <row r="76">
          <cell r="Z76" t="str">
            <v>0462</v>
          </cell>
          <cell r="AA76">
            <v>2859952.1199999996</v>
          </cell>
          <cell r="AB76">
            <v>3320900</v>
          </cell>
          <cell r="AC76">
            <v>3055978.0443347525</v>
          </cell>
          <cell r="AD76">
            <v>3405570.9278127472</v>
          </cell>
          <cell r="AE76">
            <v>3753430.9543684069</v>
          </cell>
          <cell r="AF76">
            <v>4173240.6572528291</v>
          </cell>
        </row>
        <row r="77">
          <cell r="Z77" t="str">
            <v>0463</v>
          </cell>
          <cell r="AA77">
            <v>1726062.66</v>
          </cell>
          <cell r="AB77">
            <v>1761300</v>
          </cell>
          <cell r="AC77">
            <v>1804983.388732251</v>
          </cell>
          <cell r="AD77">
            <v>2011466.9885298905</v>
          </cell>
          <cell r="AE77">
            <v>2216927.0934219752</v>
          </cell>
          <cell r="AF77">
            <v>2464883.5673042857</v>
          </cell>
        </row>
        <row r="78">
          <cell r="Z78" t="str">
            <v>0464</v>
          </cell>
          <cell r="AA78">
            <v>2293781.5</v>
          </cell>
          <cell r="AB78">
            <v>2121900</v>
          </cell>
          <cell r="AC78">
            <v>2519605.8033146481</v>
          </cell>
          <cell r="AD78">
            <v>2807839.6339344624</v>
          </cell>
          <cell r="AE78">
            <v>3094644.751293093</v>
          </cell>
          <cell r="AF78">
            <v>3340771.2444582786</v>
          </cell>
        </row>
        <row r="79">
          <cell r="Z79" t="str">
            <v>0467</v>
          </cell>
          <cell r="AA79">
            <v>66392.899999999994</v>
          </cell>
          <cell r="AB79">
            <v>70200</v>
          </cell>
          <cell r="AC79">
            <v>71214.902042771835</v>
          </cell>
          <cell r="AD79">
            <v>79361.630386546676</v>
          </cell>
          <cell r="AE79">
            <v>87467.977145706725</v>
          </cell>
          <cell r="AF79">
            <v>97251.0012492151</v>
          </cell>
        </row>
        <row r="80">
          <cell r="Z80" t="str">
            <v>0468</v>
          </cell>
          <cell r="AA80">
            <v>1199</v>
          </cell>
          <cell r="AB80">
            <v>1500</v>
          </cell>
          <cell r="AC80">
            <v>1337.5461657708347</v>
          </cell>
          <cell r="AD80">
            <v>1490.5566305363143</v>
          </cell>
          <cell r="AE80">
            <v>1642.8086552545572</v>
          </cell>
          <cell r="AF80">
            <v>1826.5517483986337</v>
          </cell>
        </row>
        <row r="81">
          <cell r="Z81" t="str">
            <v>0469</v>
          </cell>
          <cell r="AA81">
            <v>177039.05</v>
          </cell>
          <cell r="AB81">
            <v>147400</v>
          </cell>
          <cell r="AC81">
            <v>308627.85602917406</v>
          </cell>
          <cell r="AD81">
            <v>240334.3813800934</v>
          </cell>
          <cell r="AE81">
            <v>264883.19450459688</v>
          </cell>
          <cell r="AF81">
            <v>294509.56476049079</v>
          </cell>
        </row>
        <row r="82">
          <cell r="Z82" t="str">
            <v>0470</v>
          </cell>
          <cell r="AA82">
            <v>2498.1999999999998</v>
          </cell>
          <cell r="AB82">
            <v>1800</v>
          </cell>
          <cell r="AC82">
            <v>2505.3601263605037</v>
          </cell>
          <cell r="AD82">
            <v>2791.964302836459</v>
          </cell>
          <cell r="AE82">
            <v>3077.1478438971972</v>
          </cell>
          <cell r="AF82">
            <v>3421.3173618083911</v>
          </cell>
        </row>
        <row r="83">
          <cell r="Z83" t="str">
            <v>0471</v>
          </cell>
          <cell r="AA83">
            <v>5126.3</v>
          </cell>
          <cell r="AB83">
            <v>3800</v>
          </cell>
          <cell r="AC83">
            <v>4424.508539715961</v>
          </cell>
          <cell r="AD83">
            <v>4930.6563836900896</v>
          </cell>
          <cell r="AE83">
            <v>5434.2953613897425</v>
          </cell>
          <cell r="AF83">
            <v>6042.1045761552541</v>
          </cell>
        </row>
        <row r="84">
          <cell r="Z84" t="str">
            <v>0472</v>
          </cell>
          <cell r="AA84">
            <v>41553.69</v>
          </cell>
          <cell r="AB84">
            <v>32200</v>
          </cell>
          <cell r="AC84">
            <v>91861.726253402972</v>
          </cell>
          <cell r="AD84">
            <v>102370.37693619417</v>
          </cell>
          <cell r="AE84">
            <v>112826.93849205891</v>
          </cell>
          <cell r="AF84">
            <v>125446.28439226358</v>
          </cell>
        </row>
        <row r="85">
          <cell r="Z85" t="str">
            <v>0474</v>
          </cell>
          <cell r="AA85">
            <v>149599.79</v>
          </cell>
          <cell r="AB85">
            <v>129600</v>
          </cell>
          <cell r="AC85">
            <v>165130.5190727922</v>
          </cell>
          <cell r="AD85">
            <v>184020.85580799676</v>
          </cell>
          <cell r="AE85">
            <v>202817.55719670578</v>
          </cell>
          <cell r="AF85">
            <v>225502.07689658151</v>
          </cell>
        </row>
        <row r="86">
          <cell r="Z86" t="str">
            <v>0475</v>
          </cell>
          <cell r="AA86">
            <v>5653.86</v>
          </cell>
          <cell r="AB86">
            <v>12400</v>
          </cell>
          <cell r="AC86">
            <v>7585.1592191341697</v>
          </cell>
          <cell r="AD86">
            <v>8452.8741191062527</v>
          </cell>
          <cell r="AE86">
            <v>9316.2879424772564</v>
          </cell>
          <cell r="AF86">
            <v>10358.286082489727</v>
          </cell>
        </row>
        <row r="87">
          <cell r="Z87" t="str">
            <v>0476</v>
          </cell>
          <cell r="AA87">
            <v>1659</v>
          </cell>
          <cell r="AB87">
            <v>2200</v>
          </cell>
          <cell r="AC87">
            <v>4867.9424445554469</v>
          </cell>
          <cell r="AD87">
            <v>5424.8175304062406</v>
          </cell>
          <cell r="AE87">
            <v>5978.9323059275102</v>
          </cell>
          <cell r="AF87">
            <v>6647.6574870837649</v>
          </cell>
        </row>
        <row r="88">
          <cell r="Z88" t="str">
            <v>0479</v>
          </cell>
          <cell r="AA88">
            <v>36212.78</v>
          </cell>
          <cell r="AB88">
            <v>26100</v>
          </cell>
          <cell r="AC88">
            <v>40739.099708720736</v>
          </cell>
          <cell r="AD88">
            <v>45399.506011008008</v>
          </cell>
          <cell r="AE88">
            <v>50036.811679090504</v>
          </cell>
          <cell r="AF88">
            <v>55633.275101398889</v>
          </cell>
        </row>
        <row r="89">
          <cell r="Z89" t="str">
            <v>0480</v>
          </cell>
          <cell r="AA89">
            <v>84811.38</v>
          </cell>
          <cell r="AB89">
            <v>40000</v>
          </cell>
          <cell r="AC89">
            <v>146818.78219345471</v>
          </cell>
          <cell r="AD89">
            <v>163614.32217152766</v>
          </cell>
          <cell r="AE89">
            <v>180326.610261216</v>
          </cell>
          <cell r="AF89">
            <v>200495.58675132832</v>
          </cell>
        </row>
        <row r="90">
          <cell r="Z90" t="str">
            <v>0481</v>
          </cell>
          <cell r="AA90">
            <v>201570</v>
          </cell>
          <cell r="AB90">
            <v>257800</v>
          </cell>
          <cell r="AC90">
            <v>199901.04947095126</v>
          </cell>
          <cell r="AD90">
            <v>222769.00967255668</v>
          </cell>
          <cell r="AE90">
            <v>245523.6183014962</v>
          </cell>
          <cell r="AF90">
            <v>272984.67952877108</v>
          </cell>
        </row>
        <row r="91">
          <cell r="Z91" t="str">
            <v>0483</v>
          </cell>
          <cell r="AA91">
            <v>1055324.3999999999</v>
          </cell>
          <cell r="AB91">
            <v>1125000</v>
          </cell>
          <cell r="AC91">
            <v>1104711.83</v>
          </cell>
          <cell r="AD91">
            <v>1104711.83</v>
          </cell>
          <cell r="AE91">
            <v>1104711.83</v>
          </cell>
          <cell r="AF91">
            <v>1104711.83</v>
          </cell>
        </row>
        <row r="92">
          <cell r="Z92" t="str">
            <v>0484</v>
          </cell>
          <cell r="AA92">
            <v>0</v>
          </cell>
          <cell r="AB92">
            <v>0</v>
          </cell>
          <cell r="AC92">
            <v>0</v>
          </cell>
          <cell r="AD92">
            <v>0</v>
          </cell>
          <cell r="AE92">
            <v>0</v>
          </cell>
        </row>
        <row r="93">
          <cell r="Z93" t="str">
            <v>0485</v>
          </cell>
          <cell r="AA93">
            <v>0</v>
          </cell>
          <cell r="AB93">
            <v>0</v>
          </cell>
          <cell r="AC93">
            <v>0</v>
          </cell>
          <cell r="AD93">
            <v>0</v>
          </cell>
          <cell r="AE93">
            <v>0</v>
          </cell>
        </row>
        <row r="94">
          <cell r="Z94" t="str">
            <v>0486</v>
          </cell>
          <cell r="AA94">
            <v>0</v>
          </cell>
          <cell r="AB94">
            <v>0</v>
          </cell>
          <cell r="AC94">
            <v>0</v>
          </cell>
          <cell r="AD94">
            <v>0</v>
          </cell>
          <cell r="AE94">
            <v>0</v>
          </cell>
        </row>
        <row r="95">
          <cell r="Z95" t="str">
            <v>0489</v>
          </cell>
          <cell r="AA95">
            <v>499059.83</v>
          </cell>
          <cell r="AB95">
            <v>600000</v>
          </cell>
          <cell r="AC95">
            <v>1009033.6919116687</v>
          </cell>
          <cell r="AD95">
            <v>1124463.5126644014</v>
          </cell>
          <cell r="AE95">
            <v>1239321.172559781</v>
          </cell>
          <cell r="AF95">
            <v>1377935.4323013043</v>
          </cell>
        </row>
        <row r="96">
          <cell r="Z96" t="str">
            <v>0490</v>
          </cell>
          <cell r="AA96">
            <v>9155.73</v>
          </cell>
          <cell r="AB96">
            <v>45800</v>
          </cell>
          <cell r="AC96">
            <v>10162.791640776049</v>
          </cell>
          <cell r="AD96">
            <v>11325.37840754661</v>
          </cell>
          <cell r="AE96">
            <v>12482.202481133685</v>
          </cell>
          <cell r="AF96">
            <v>13878.298420729756</v>
          </cell>
        </row>
        <row r="97">
          <cell r="Z97" t="str">
            <v>0493</v>
          </cell>
          <cell r="AA97">
            <v>248950.15</v>
          </cell>
          <cell r="AB97">
            <v>281500</v>
          </cell>
          <cell r="AC97">
            <v>251443.47844946518</v>
          </cell>
          <cell r="AD97">
            <v>280207.70691826649</v>
          </cell>
          <cell r="AE97">
            <v>308829.35727757687</v>
          </cell>
          <cell r="AF97">
            <v>343370.97061664594</v>
          </cell>
        </row>
        <row r="98">
          <cell r="Z98" t="str">
            <v>0495</v>
          </cell>
          <cell r="AA98">
            <v>108643.56</v>
          </cell>
          <cell r="AB98">
            <v>112500</v>
          </cell>
          <cell r="AC98">
            <v>139017.71101134713</v>
          </cell>
          <cell r="AD98">
            <v>156064.80052768817</v>
          </cell>
          <cell r="AE98">
            <v>173027.39127855041</v>
          </cell>
          <cell r="AF98">
            <v>183498.44181510908</v>
          </cell>
        </row>
        <row r="99">
          <cell r="Z99" t="str">
            <v>0496</v>
          </cell>
          <cell r="AA99">
            <v>23123</v>
          </cell>
          <cell r="AB99">
            <v>41900</v>
          </cell>
          <cell r="AC99">
            <v>25815.136139401631</v>
          </cell>
          <cell r="AD99">
            <v>28211.096552146657</v>
          </cell>
          <cell r="AE99">
            <v>31092.702310420143</v>
          </cell>
          <cell r="AF99">
            <v>34570.325391143029</v>
          </cell>
        </row>
        <row r="100">
          <cell r="Z100" t="str">
            <v>0497</v>
          </cell>
          <cell r="AA100">
            <v>239884.5</v>
          </cell>
          <cell r="AB100">
            <v>481700</v>
          </cell>
          <cell r="AC100">
            <v>268430.74637458735</v>
          </cell>
          <cell r="AD100">
            <v>299138.25712166488</v>
          </cell>
          <cell r="AE100">
            <v>329693.55732590641</v>
          </cell>
          <cell r="AF100">
            <v>366568.76724093396</v>
          </cell>
        </row>
        <row r="101">
          <cell r="Z101" t="str">
            <v>0498</v>
          </cell>
          <cell r="AA101">
            <v>42500</v>
          </cell>
          <cell r="AB101">
            <v>199500</v>
          </cell>
          <cell r="AC101">
            <v>66438.498421304321</v>
          </cell>
          <cell r="AD101">
            <v>74038.823390951831</v>
          </cell>
          <cell r="AE101">
            <v>81601.475180285634</v>
          </cell>
          <cell r="AF101">
            <v>90728.349090273623</v>
          </cell>
        </row>
        <row r="102">
          <cell r="Z102" t="str">
            <v>0499</v>
          </cell>
          <cell r="AA102">
            <v>1245.96</v>
          </cell>
          <cell r="AB102">
            <v>100</v>
          </cell>
          <cell r="AC102">
            <v>1360.6591937438361</v>
          </cell>
          <cell r="AD102">
            <v>1516.3137056777725</v>
          </cell>
          <cell r="AE102">
            <v>1671.1966715899075</v>
          </cell>
          <cell r="AF102">
            <v>1858.1148770107534</v>
          </cell>
        </row>
        <row r="103">
          <cell r="Z103" t="str">
            <v>0501</v>
          </cell>
          <cell r="AA103">
            <v>881869.5</v>
          </cell>
          <cell r="AB103">
            <v>502600</v>
          </cell>
          <cell r="AC103">
            <v>911700.74199528305</v>
          </cell>
          <cell r="AD103">
            <v>927435.66367334442</v>
          </cell>
          <cell r="AE103">
            <v>942596.91217422171</v>
          </cell>
          <cell r="AF103">
            <v>981577.55331212166</v>
          </cell>
        </row>
        <row r="104">
          <cell r="Z104" t="str">
            <v>0502</v>
          </cell>
          <cell r="AA104">
            <v>55916.91</v>
          </cell>
          <cell r="AB104">
            <v>55700</v>
          </cell>
          <cell r="AC104">
            <v>60800.523748597749</v>
          </cell>
          <cell r="AD104">
            <v>67755.884718434711</v>
          </cell>
          <cell r="AE104">
            <v>74676.769456135531</v>
          </cell>
          <cell r="AF104">
            <v>83029.136338297627</v>
          </cell>
        </row>
        <row r="105">
          <cell r="Z105" t="str">
            <v>0504</v>
          </cell>
          <cell r="AA105">
            <v>109502.33</v>
          </cell>
          <cell r="AB105">
            <v>81000</v>
          </cell>
          <cell r="AC105">
            <v>119320.10413154044</v>
          </cell>
          <cell r="AD105">
            <v>132969.89436402239</v>
          </cell>
          <cell r="AE105">
            <v>146552.02551472481</v>
          </cell>
          <cell r="AF105">
            <v>162943.41862583099</v>
          </cell>
        </row>
        <row r="106">
          <cell r="Z106" t="str">
            <v>0511</v>
          </cell>
          <cell r="AA106">
            <v>0</v>
          </cell>
          <cell r="AB106">
            <v>1000000</v>
          </cell>
          <cell r="AC106">
            <v>1000000</v>
          </cell>
          <cell r="AD106">
            <v>1000000</v>
          </cell>
          <cell r="AE106">
            <v>2000000</v>
          </cell>
          <cell r="AF106">
            <v>2000000</v>
          </cell>
        </row>
        <row r="107">
          <cell r="Z107" t="str">
            <v>0512</v>
          </cell>
          <cell r="AA107">
            <v>5528653.6399999997</v>
          </cell>
          <cell r="AB107">
            <v>4000000</v>
          </cell>
          <cell r="AC107">
            <v>4309295.052845262</v>
          </cell>
          <cell r="AD107">
            <v>5031055.686671338</v>
          </cell>
          <cell r="AE107">
            <v>5749238.7078808416</v>
          </cell>
          <cell r="AF107">
            <v>6115967.2128370078</v>
          </cell>
        </row>
        <row r="108">
          <cell r="Z108" t="str">
            <v>0513</v>
          </cell>
          <cell r="AA108">
            <v>370674</v>
          </cell>
          <cell r="AB108">
            <v>13000000</v>
          </cell>
          <cell r="AC108">
            <v>14271165.191899242</v>
          </cell>
          <cell r="AD108">
            <v>303734.89430682582</v>
          </cell>
          <cell r="AE108">
            <v>428212.09947815415</v>
          </cell>
          <cell r="AF108">
            <v>588688.99130901799</v>
          </cell>
        </row>
        <row r="109">
          <cell r="Z109" t="str">
            <v>0515</v>
          </cell>
          <cell r="AA109">
            <v>0</v>
          </cell>
          <cell r="AB109">
            <v>0</v>
          </cell>
          <cell r="AC109">
            <v>0</v>
          </cell>
          <cell r="AD109">
            <v>0</v>
          </cell>
          <cell r="AE109">
            <v>0</v>
          </cell>
        </row>
        <row r="110">
          <cell r="Z110" t="str">
            <v>0521</v>
          </cell>
          <cell r="AA110">
            <v>617901.19999999995</v>
          </cell>
          <cell r="AB110">
            <v>625300</v>
          </cell>
          <cell r="AC110">
            <v>613821.01998959982</v>
          </cell>
          <cell r="AD110">
            <v>684039.93426333799</v>
          </cell>
          <cell r="AE110">
            <v>753910.78844366828</v>
          </cell>
          <cell r="AF110">
            <v>838233.39033662213</v>
          </cell>
        </row>
        <row r="111">
          <cell r="Z111" t="str">
            <v>0550</v>
          </cell>
          <cell r="AA111">
            <v>2287898.44</v>
          </cell>
          <cell r="AB111">
            <v>2424400</v>
          </cell>
          <cell r="AC111">
            <v>2360158.2673263764</v>
          </cell>
          <cell r="AD111">
            <v>2353031.1537968311</v>
          </cell>
          <cell r="AE111">
            <v>2444452.3322015051</v>
          </cell>
          <cell r="AF111">
            <v>2496149.6500326446</v>
          </cell>
        </row>
        <row r="112">
          <cell r="Z112" t="str">
            <v>0601</v>
          </cell>
          <cell r="AA112">
            <v>68581.38</v>
          </cell>
          <cell r="AB112">
            <v>57900</v>
          </cell>
          <cell r="AC112">
            <v>76496.381619474341</v>
          </cell>
          <cell r="AD112">
            <v>85247.292207841019</v>
          </cell>
          <cell r="AE112">
            <v>93954.82640982671</v>
          </cell>
          <cell r="AF112">
            <v>104463.38464339731</v>
          </cell>
        </row>
        <row r="113">
          <cell r="Z113" t="str">
            <v>0699</v>
          </cell>
          <cell r="AA113">
            <v>430043.59</v>
          </cell>
          <cell r="AB113">
            <v>362700</v>
          </cell>
          <cell r="AC113">
            <v>360398.37137383915</v>
          </cell>
          <cell r="AD113">
            <v>401626.64723888406</v>
          </cell>
          <cell r="AE113">
            <v>442650.56338551035</v>
          </cell>
          <cell r="AF113">
            <v>492159.66685795272</v>
          </cell>
        </row>
        <row r="114">
          <cell r="Z114" t="str">
            <v>0702</v>
          </cell>
          <cell r="AA114">
            <v>189443.54</v>
          </cell>
          <cell r="AB114">
            <v>262800</v>
          </cell>
          <cell r="AC114">
            <v>262800</v>
          </cell>
          <cell r="AD114">
            <v>262800</v>
          </cell>
          <cell r="AE114">
            <v>262800</v>
          </cell>
          <cell r="AF114">
            <v>262800</v>
          </cell>
        </row>
        <row r="115">
          <cell r="Z115" t="str">
            <v>0704</v>
          </cell>
          <cell r="AA115">
            <v>252918.72</v>
          </cell>
          <cell r="AB115">
            <v>81000</v>
          </cell>
          <cell r="AC115">
            <v>81000</v>
          </cell>
          <cell r="AD115">
            <v>81000</v>
          </cell>
          <cell r="AE115">
            <v>81000</v>
          </cell>
          <cell r="AF115">
            <v>81000</v>
          </cell>
        </row>
        <row r="116">
          <cell r="Z116" t="str">
            <v>0720</v>
          </cell>
          <cell r="AA116">
            <v>20951336.059999999</v>
          </cell>
          <cell r="AB116">
            <v>0</v>
          </cell>
          <cell r="AC116">
            <v>0</v>
          </cell>
          <cell r="AD116">
            <v>0</v>
          </cell>
          <cell r="AE116">
            <v>0</v>
          </cell>
        </row>
        <row r="117">
          <cell r="Z117" t="str">
            <v>0730</v>
          </cell>
          <cell r="AA117">
            <v>15100000</v>
          </cell>
          <cell r="AB117">
            <v>15026000</v>
          </cell>
          <cell r="AC117">
            <v>15026000</v>
          </cell>
          <cell r="AD117">
            <v>20000000</v>
          </cell>
          <cell r="AE117">
            <v>20000000</v>
          </cell>
          <cell r="AF117">
            <v>20000000</v>
          </cell>
        </row>
      </sheetData>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Inflows"/>
      <sheetName val="Total Outflows"/>
      <sheetName val="Consolidated Inflow(1)"/>
      <sheetName val="Consolidated Outflow (1)"/>
      <sheetName val="Detail1"/>
      <sheetName val="Detail2"/>
    </sheetNames>
    <sheetDataSet>
      <sheetData sheetId="0"/>
      <sheetData sheetId="1"/>
      <sheetData sheetId="2"/>
      <sheetData sheetId="3">
        <row r="5">
          <cell r="AN5" t="str">
            <v>1001</v>
          </cell>
          <cell r="AO5">
            <v>146851800</v>
          </cell>
          <cell r="AP5">
            <v>146851800</v>
          </cell>
          <cell r="AQ5">
            <v>146851800</v>
          </cell>
        </row>
        <row r="6">
          <cell r="AN6" t="str">
            <v>1002</v>
          </cell>
          <cell r="AO6">
            <v>11129500</v>
          </cell>
          <cell r="AP6">
            <v>7368700</v>
          </cell>
          <cell r="AQ6">
            <v>4548000</v>
          </cell>
        </row>
        <row r="7">
          <cell r="AN7" t="str">
            <v>1003</v>
          </cell>
          <cell r="AO7">
            <v>3334900</v>
          </cell>
          <cell r="AP7">
            <v>3314900</v>
          </cell>
          <cell r="AQ7">
            <v>3314900</v>
          </cell>
        </row>
        <row r="8">
          <cell r="AN8" t="str">
            <v>1005</v>
          </cell>
          <cell r="AO8">
            <v>15116000</v>
          </cell>
          <cell r="AP8">
            <v>15116000</v>
          </cell>
          <cell r="AQ8">
            <v>15116000</v>
          </cell>
        </row>
        <row r="9">
          <cell r="AN9" t="str">
            <v>1008</v>
          </cell>
          <cell r="AO9">
            <v>7200000</v>
          </cell>
          <cell r="AP9">
            <v>7200000</v>
          </cell>
          <cell r="AQ9">
            <v>7200000</v>
          </cell>
        </row>
        <row r="10">
          <cell r="AN10" t="str">
            <v>1015</v>
          </cell>
          <cell r="AO10">
            <v>2374800</v>
          </cell>
          <cell r="AP10">
            <v>2374800</v>
          </cell>
          <cell r="AQ10">
            <v>2374800</v>
          </cell>
        </row>
        <row r="11">
          <cell r="AN11" t="str">
            <v>1020</v>
          </cell>
          <cell r="AO11">
            <v>90000</v>
          </cell>
          <cell r="AP11">
            <v>90000</v>
          </cell>
          <cell r="AQ11">
            <v>90000</v>
          </cell>
        </row>
        <row r="12">
          <cell r="AN12" t="str">
            <v>1021</v>
          </cell>
          <cell r="AO12">
            <v>52500</v>
          </cell>
          <cell r="AP12">
            <v>52500</v>
          </cell>
          <cell r="AQ12">
            <v>52500</v>
          </cell>
        </row>
        <row r="13">
          <cell r="AN13" t="str">
            <v>1022</v>
          </cell>
          <cell r="AO13">
            <v>823300</v>
          </cell>
          <cell r="AP13">
            <v>823300</v>
          </cell>
          <cell r="AQ13">
            <v>823300</v>
          </cell>
        </row>
        <row r="14">
          <cell r="AN14" t="str">
            <v>1026</v>
          </cell>
          <cell r="AO14">
            <v>1213200</v>
          </cell>
          <cell r="AP14">
            <v>1213200</v>
          </cell>
          <cell r="AQ14">
            <v>1213200</v>
          </cell>
        </row>
        <row r="15">
          <cell r="AN15" t="str">
            <v>1027</v>
          </cell>
          <cell r="AO15">
            <v>530900</v>
          </cell>
          <cell r="AP15">
            <v>530900</v>
          </cell>
          <cell r="AQ15">
            <v>530900</v>
          </cell>
        </row>
        <row r="16">
          <cell r="AN16" t="str">
            <v>1028</v>
          </cell>
          <cell r="AO16">
            <v>524700</v>
          </cell>
          <cell r="AP16">
            <v>524700</v>
          </cell>
          <cell r="AQ16">
            <v>524700</v>
          </cell>
        </row>
        <row r="17">
          <cell r="AN17" t="str">
            <v>1030</v>
          </cell>
          <cell r="AO17">
            <v>1135200</v>
          </cell>
          <cell r="AP17">
            <v>1135200</v>
          </cell>
          <cell r="AQ17">
            <v>1135200</v>
          </cell>
        </row>
        <row r="18">
          <cell r="AN18" t="str">
            <v>1077</v>
          </cell>
          <cell r="AO18">
            <v>428900</v>
          </cell>
          <cell r="AP18">
            <v>428900</v>
          </cell>
          <cell r="AQ18">
            <v>428900</v>
          </cell>
        </row>
        <row r="19">
          <cell r="AN19" t="str">
            <v>1101</v>
          </cell>
          <cell r="AO19">
            <v>11740600</v>
          </cell>
          <cell r="AP19">
            <v>11740600</v>
          </cell>
          <cell r="AQ19">
            <v>11740600</v>
          </cell>
        </row>
        <row r="20">
          <cell r="AN20" t="str">
            <v>1199</v>
          </cell>
          <cell r="AO20">
            <v>7080600</v>
          </cell>
          <cell r="AP20">
            <v>7093600</v>
          </cell>
          <cell r="AQ20">
            <v>7097600</v>
          </cell>
        </row>
        <row r="21">
          <cell r="AN21" t="str">
            <v>1201</v>
          </cell>
          <cell r="AO21">
            <v>8995600</v>
          </cell>
          <cell r="AP21">
            <v>8158600</v>
          </cell>
          <cell r="AQ21">
            <v>8165200</v>
          </cell>
        </row>
        <row r="22">
          <cell r="AN22" t="str">
            <v>1202</v>
          </cell>
          <cell r="AO22">
            <v>5840900</v>
          </cell>
          <cell r="AP22">
            <v>6056400</v>
          </cell>
          <cell r="AQ22">
            <v>6218300</v>
          </cell>
        </row>
        <row r="23">
          <cell r="AN23" t="str">
            <v>1203</v>
          </cell>
          <cell r="AO23">
            <v>1163000</v>
          </cell>
          <cell r="AP23">
            <v>1158300</v>
          </cell>
          <cell r="AQ23">
            <v>1158300</v>
          </cell>
        </row>
        <row r="24">
          <cell r="AN24" t="str">
            <v>1204</v>
          </cell>
          <cell r="AO24">
            <v>71100</v>
          </cell>
          <cell r="AP24">
            <v>71100</v>
          </cell>
          <cell r="AQ24">
            <v>71100</v>
          </cell>
        </row>
        <row r="25">
          <cell r="AN25" t="str">
            <v>1205</v>
          </cell>
          <cell r="AO25">
            <v>877600</v>
          </cell>
          <cell r="AP25">
            <v>899800</v>
          </cell>
          <cell r="AQ25">
            <v>900300</v>
          </cell>
        </row>
        <row r="26">
          <cell r="AN26" t="str">
            <v>1206</v>
          </cell>
          <cell r="AO26">
            <v>494600</v>
          </cell>
          <cell r="AP26">
            <v>507300</v>
          </cell>
          <cell r="AQ26">
            <v>503300</v>
          </cell>
        </row>
        <row r="27">
          <cell r="AN27" t="str">
            <v>1210</v>
          </cell>
          <cell r="AO27">
            <v>934500</v>
          </cell>
          <cell r="AP27">
            <v>924000</v>
          </cell>
          <cell r="AQ27">
            <v>924000</v>
          </cell>
        </row>
        <row r="28">
          <cell r="AN28" t="str">
            <v>1301</v>
          </cell>
          <cell r="AO28">
            <v>6161300</v>
          </cell>
          <cell r="AP28">
            <v>6157100</v>
          </cell>
          <cell r="AQ28">
            <v>6161550</v>
          </cell>
        </row>
        <row r="29">
          <cell r="AN29" t="str">
            <v>1302</v>
          </cell>
          <cell r="AO29">
            <v>1597900</v>
          </cell>
          <cell r="AP29">
            <v>1569500</v>
          </cell>
          <cell r="AQ29">
            <v>1485700</v>
          </cell>
        </row>
        <row r="30">
          <cell r="AN30" t="str">
            <v>1303</v>
          </cell>
          <cell r="AO30">
            <v>128100</v>
          </cell>
          <cell r="AP30">
            <v>128100</v>
          </cell>
          <cell r="AQ30">
            <v>128100</v>
          </cell>
        </row>
        <row r="31">
          <cell r="AN31" t="str">
            <v>1304</v>
          </cell>
          <cell r="AO31">
            <v>931200</v>
          </cell>
          <cell r="AP31">
            <v>631200</v>
          </cell>
          <cell r="AQ31">
            <v>631200</v>
          </cell>
        </row>
        <row r="32">
          <cell r="AN32" t="str">
            <v>1308</v>
          </cell>
          <cell r="AO32">
            <v>498500</v>
          </cell>
          <cell r="AP32">
            <v>498300</v>
          </cell>
          <cell r="AQ32">
            <v>498300</v>
          </cell>
        </row>
        <row r="33">
          <cell r="AN33" t="str">
            <v>1309</v>
          </cell>
          <cell r="AO33">
            <v>2827300</v>
          </cell>
          <cell r="AP33">
            <v>2794600</v>
          </cell>
          <cell r="AQ33">
            <v>2780700</v>
          </cell>
        </row>
        <row r="34">
          <cell r="AN34" t="str">
            <v>1310</v>
          </cell>
          <cell r="AO34">
            <v>1228000</v>
          </cell>
          <cell r="AP34">
            <v>1228000</v>
          </cell>
          <cell r="AQ34">
            <v>1109100</v>
          </cell>
        </row>
        <row r="35">
          <cell r="AN35" t="str">
            <v>1312</v>
          </cell>
          <cell r="AO35">
            <v>365800</v>
          </cell>
          <cell r="AP35">
            <v>865800</v>
          </cell>
          <cell r="AQ35">
            <v>865800</v>
          </cell>
        </row>
        <row r="36">
          <cell r="AN36" t="str">
            <v>1313</v>
          </cell>
          <cell r="AO36">
            <v>12300</v>
          </cell>
          <cell r="AP36">
            <v>12300</v>
          </cell>
          <cell r="AQ36">
            <v>12300</v>
          </cell>
        </row>
        <row r="37">
          <cell r="AN37" t="str">
            <v>1314</v>
          </cell>
          <cell r="AO37">
            <v>1316000</v>
          </cell>
          <cell r="AP37">
            <v>1316000</v>
          </cell>
          <cell r="AQ37">
            <v>1316000</v>
          </cell>
        </row>
        <row r="38">
          <cell r="AN38" t="str">
            <v>1318</v>
          </cell>
          <cell r="AO38">
            <v>11296900</v>
          </cell>
          <cell r="AP38">
            <v>11158600</v>
          </cell>
          <cell r="AQ38">
            <v>11145700</v>
          </cell>
        </row>
        <row r="39">
          <cell r="AN39" t="str">
            <v>1325</v>
          </cell>
          <cell r="AO39">
            <v>19700</v>
          </cell>
          <cell r="AP39">
            <v>19700</v>
          </cell>
          <cell r="AQ39">
            <v>19700</v>
          </cell>
        </row>
        <row r="40">
          <cell r="AN40" t="str">
            <v>1327</v>
          </cell>
          <cell r="AO40">
            <v>19434700</v>
          </cell>
          <cell r="AP40">
            <v>13749300</v>
          </cell>
          <cell r="AQ40">
            <v>13749300</v>
          </cell>
        </row>
        <row r="41">
          <cell r="AN41" t="str">
            <v>1329</v>
          </cell>
          <cell r="AO41">
            <v>28400</v>
          </cell>
          <cell r="AP41">
            <v>28400</v>
          </cell>
          <cell r="AQ41">
            <v>28400</v>
          </cell>
        </row>
        <row r="42">
          <cell r="AN42" t="str">
            <v>1333</v>
          </cell>
          <cell r="AO42">
            <v>1615100</v>
          </cell>
          <cell r="AP42">
            <v>1615100</v>
          </cell>
          <cell r="AQ42">
            <v>1615100</v>
          </cell>
        </row>
        <row r="43">
          <cell r="AN43" t="str">
            <v>1346</v>
          </cell>
          <cell r="AO43">
            <v>4415000</v>
          </cell>
          <cell r="AP43">
            <v>105500</v>
          </cell>
          <cell r="AQ43">
            <v>105500</v>
          </cell>
        </row>
        <row r="44">
          <cell r="AN44" t="str">
            <v>1347</v>
          </cell>
          <cell r="AO44">
            <v>81200</v>
          </cell>
          <cell r="AP44">
            <v>81200</v>
          </cell>
          <cell r="AQ44">
            <v>81200</v>
          </cell>
        </row>
        <row r="45">
          <cell r="AN45" t="str">
            <v>1401</v>
          </cell>
          <cell r="AO45">
            <v>47600</v>
          </cell>
          <cell r="AP45">
            <v>47600</v>
          </cell>
          <cell r="AQ45">
            <v>47600</v>
          </cell>
        </row>
        <row r="46">
          <cell r="AN46" t="str">
            <v>1402</v>
          </cell>
          <cell r="AO46">
            <v>7949700</v>
          </cell>
          <cell r="AP46">
            <v>7949700</v>
          </cell>
          <cell r="AQ46">
            <v>7949700</v>
          </cell>
        </row>
        <row r="47">
          <cell r="AN47" t="str">
            <v>1403</v>
          </cell>
          <cell r="AO47">
            <v>2350000</v>
          </cell>
          <cell r="AP47">
            <v>2350000</v>
          </cell>
          <cell r="AQ47">
            <v>2350000</v>
          </cell>
        </row>
        <row r="48">
          <cell r="AN48" t="str">
            <v>1404</v>
          </cell>
          <cell r="AO48">
            <v>99500</v>
          </cell>
          <cell r="AP48">
            <v>99500</v>
          </cell>
          <cell r="AQ48">
            <v>99500</v>
          </cell>
        </row>
        <row r="49">
          <cell r="AN49" t="str">
            <v>1405</v>
          </cell>
          <cell r="AO49">
            <v>1455500</v>
          </cell>
          <cell r="AP49">
            <v>1455500</v>
          </cell>
          <cell r="AQ49">
            <v>1455500</v>
          </cell>
        </row>
        <row r="50">
          <cell r="AN50" t="str">
            <v>1406</v>
          </cell>
          <cell r="AO50">
            <v>6035600</v>
          </cell>
          <cell r="AP50">
            <v>5998500</v>
          </cell>
          <cell r="AQ50">
            <v>6028500</v>
          </cell>
        </row>
        <row r="51">
          <cell r="AN51" t="str">
            <v>1407</v>
          </cell>
          <cell r="AO51">
            <v>1644800</v>
          </cell>
          <cell r="AP51">
            <v>1557500</v>
          </cell>
          <cell r="AQ51">
            <v>1612500</v>
          </cell>
        </row>
        <row r="52">
          <cell r="AN52" t="str">
            <v>1408</v>
          </cell>
          <cell r="AO52">
            <v>1243000</v>
          </cell>
          <cell r="AP52">
            <v>1243000</v>
          </cell>
          <cell r="AQ52">
            <v>1243000</v>
          </cell>
        </row>
        <row r="53">
          <cell r="AN53" t="str">
            <v>1411</v>
          </cell>
          <cell r="AO53">
            <v>182400</v>
          </cell>
          <cell r="AP53">
            <v>182400</v>
          </cell>
          <cell r="AQ53">
            <v>182400</v>
          </cell>
        </row>
        <row r="54">
          <cell r="AN54" t="str">
            <v>1413</v>
          </cell>
          <cell r="AO54">
            <v>8162700</v>
          </cell>
          <cell r="AP54">
            <v>8075200</v>
          </cell>
          <cell r="AQ54">
            <v>8003700</v>
          </cell>
        </row>
        <row r="55">
          <cell r="AN55" t="str">
            <v>1416</v>
          </cell>
          <cell r="AO55">
            <v>6665000</v>
          </cell>
          <cell r="AP55">
            <v>6665000</v>
          </cell>
          <cell r="AQ55">
            <v>6665000</v>
          </cell>
        </row>
        <row r="56">
          <cell r="AN56" t="str">
            <v>1417</v>
          </cell>
          <cell r="AO56">
            <v>1712700</v>
          </cell>
          <cell r="AP56">
            <v>1712700</v>
          </cell>
          <cell r="AQ56">
            <v>1712700</v>
          </cell>
        </row>
        <row r="57">
          <cell r="AN57" t="str">
            <v>1418</v>
          </cell>
          <cell r="AO57">
            <v>16632100</v>
          </cell>
          <cell r="AP57">
            <v>13157700</v>
          </cell>
          <cell r="AQ57">
            <v>13645400</v>
          </cell>
        </row>
        <row r="58">
          <cell r="AN58" t="str">
            <v>1419</v>
          </cell>
          <cell r="AO58">
            <v>821700</v>
          </cell>
          <cell r="AP58">
            <v>789800</v>
          </cell>
          <cell r="AQ58">
            <v>802850</v>
          </cell>
        </row>
        <row r="59">
          <cell r="AN59" t="str">
            <v>1422</v>
          </cell>
          <cell r="AO59">
            <v>2012000</v>
          </cell>
          <cell r="AP59">
            <v>1995000</v>
          </cell>
          <cell r="AQ59">
            <v>1993350</v>
          </cell>
        </row>
        <row r="60">
          <cell r="AN60" t="str">
            <v>1424</v>
          </cell>
          <cell r="AO60">
            <v>87900</v>
          </cell>
          <cell r="AP60">
            <v>87900</v>
          </cell>
          <cell r="AQ60">
            <v>87900</v>
          </cell>
        </row>
        <row r="61">
          <cell r="AN61" t="str">
            <v>1425</v>
          </cell>
          <cell r="AO61">
            <v>4730700</v>
          </cell>
          <cell r="AP61">
            <v>4730700</v>
          </cell>
          <cell r="AQ61">
            <v>4730700</v>
          </cell>
        </row>
        <row r="62">
          <cell r="AN62" t="str">
            <v>1427</v>
          </cell>
          <cell r="AO62">
            <v>2193000</v>
          </cell>
          <cell r="AP62">
            <v>2026200</v>
          </cell>
          <cell r="AQ62">
            <v>2107050</v>
          </cell>
        </row>
        <row r="63">
          <cell r="AN63" t="str">
            <v>1428</v>
          </cell>
          <cell r="AO63">
            <v>132600</v>
          </cell>
          <cell r="AP63">
            <v>132600</v>
          </cell>
          <cell r="AQ63">
            <v>132600</v>
          </cell>
        </row>
        <row r="64">
          <cell r="AN64" t="str">
            <v>1431</v>
          </cell>
          <cell r="AO64">
            <v>2772600</v>
          </cell>
          <cell r="AP64">
            <v>2772100</v>
          </cell>
          <cell r="AQ64">
            <v>2772100</v>
          </cell>
        </row>
        <row r="65">
          <cell r="AN65" t="str">
            <v>1435</v>
          </cell>
          <cell r="AO65">
            <v>1721800</v>
          </cell>
          <cell r="AP65">
            <v>1724800</v>
          </cell>
          <cell r="AQ65">
            <v>1724800</v>
          </cell>
        </row>
        <row r="66">
          <cell r="AN66" t="str">
            <v>1437</v>
          </cell>
          <cell r="AO66">
            <v>63300</v>
          </cell>
          <cell r="AP66">
            <v>63300</v>
          </cell>
          <cell r="AQ66">
            <v>63300</v>
          </cell>
        </row>
        <row r="67">
          <cell r="AN67" t="str">
            <v>1438</v>
          </cell>
          <cell r="AO67">
            <v>31800</v>
          </cell>
          <cell r="AP67">
            <v>31800</v>
          </cell>
          <cell r="AQ67">
            <v>31800</v>
          </cell>
        </row>
        <row r="68">
          <cell r="AN68" t="str">
            <v>1441</v>
          </cell>
          <cell r="AO68">
            <v>4017600</v>
          </cell>
          <cell r="AP68">
            <v>4017600</v>
          </cell>
          <cell r="AQ68">
            <v>4017600</v>
          </cell>
        </row>
        <row r="69">
          <cell r="AN69" t="str">
            <v>1443</v>
          </cell>
          <cell r="AO69">
            <v>19063900</v>
          </cell>
          <cell r="AP69">
            <v>29062900</v>
          </cell>
          <cell r="AQ69">
            <v>29062900</v>
          </cell>
        </row>
        <row r="70">
          <cell r="AN70" t="str">
            <v>1444</v>
          </cell>
          <cell r="AO70">
            <v>6956000</v>
          </cell>
          <cell r="AP70">
            <v>4951000</v>
          </cell>
          <cell r="AQ70">
            <v>4951000</v>
          </cell>
        </row>
        <row r="71">
          <cell r="AN71" t="str">
            <v>1445</v>
          </cell>
          <cell r="AO71">
            <v>36800</v>
          </cell>
          <cell r="AP71">
            <v>36800</v>
          </cell>
          <cell r="AQ71">
            <v>36800</v>
          </cell>
        </row>
        <row r="72">
          <cell r="AN72" t="str">
            <v>1447</v>
          </cell>
          <cell r="AO72">
            <v>2393100</v>
          </cell>
          <cell r="AP72">
            <v>2393100</v>
          </cell>
          <cell r="AQ72">
            <v>2393100</v>
          </cell>
        </row>
        <row r="73">
          <cell r="AN73" t="str">
            <v>1448</v>
          </cell>
          <cell r="AO73">
            <v>436300</v>
          </cell>
          <cell r="AP73">
            <v>436300</v>
          </cell>
          <cell r="AQ73">
            <v>436300</v>
          </cell>
        </row>
        <row r="74">
          <cell r="AN74" t="str">
            <v>1449</v>
          </cell>
          <cell r="AO74">
            <v>444000</v>
          </cell>
          <cell r="AP74">
            <v>444000</v>
          </cell>
          <cell r="AQ74">
            <v>444000</v>
          </cell>
        </row>
        <row r="75">
          <cell r="AN75" t="str">
            <v>1450</v>
          </cell>
          <cell r="AO75">
            <v>348100</v>
          </cell>
          <cell r="AP75">
            <v>340100</v>
          </cell>
          <cell r="AQ75">
            <v>340100</v>
          </cell>
        </row>
        <row r="76">
          <cell r="AN76" t="str">
            <v>1451</v>
          </cell>
          <cell r="AO76">
            <v>101200</v>
          </cell>
          <cell r="AP76">
            <v>101200</v>
          </cell>
          <cell r="AQ76">
            <v>101200</v>
          </cell>
        </row>
        <row r="77">
          <cell r="AN77" t="str">
            <v>1453</v>
          </cell>
          <cell r="AO77">
            <v>4901300</v>
          </cell>
          <cell r="AP77">
            <v>4549400</v>
          </cell>
          <cell r="AQ77">
            <v>4549400</v>
          </cell>
        </row>
        <row r="78">
          <cell r="AN78" t="str">
            <v>1456</v>
          </cell>
          <cell r="AO78">
            <v>1200</v>
          </cell>
          <cell r="AP78">
            <v>1200</v>
          </cell>
          <cell r="AQ78">
            <v>1200</v>
          </cell>
        </row>
        <row r="79">
          <cell r="AN79" t="str">
            <v>1457</v>
          </cell>
          <cell r="AO79">
            <v>22000</v>
          </cell>
          <cell r="AP79">
            <v>22000</v>
          </cell>
          <cell r="AQ79">
            <v>22000</v>
          </cell>
        </row>
        <row r="80">
          <cell r="AN80" t="str">
            <v>1458</v>
          </cell>
          <cell r="AO80">
            <v>254000</v>
          </cell>
          <cell r="AP80">
            <v>254000</v>
          </cell>
          <cell r="AQ80">
            <v>254000</v>
          </cell>
        </row>
        <row r="81">
          <cell r="AN81" t="str">
            <v>1459</v>
          </cell>
          <cell r="AO81">
            <v>37400</v>
          </cell>
          <cell r="AP81">
            <v>37400</v>
          </cell>
          <cell r="AQ81">
            <v>37400</v>
          </cell>
        </row>
        <row r="82">
          <cell r="AN82" t="str">
            <v>1460</v>
          </cell>
          <cell r="AO82">
            <v>480800</v>
          </cell>
          <cell r="AP82">
            <v>480800</v>
          </cell>
          <cell r="AQ82">
            <v>480800</v>
          </cell>
        </row>
        <row r="83">
          <cell r="AN83" t="str">
            <v>1463</v>
          </cell>
          <cell r="AO83">
            <v>50000</v>
          </cell>
          <cell r="AP83">
            <v>50000</v>
          </cell>
          <cell r="AQ83">
            <v>50000</v>
          </cell>
        </row>
        <row r="84">
          <cell r="AN84" t="str">
            <v>1467</v>
          </cell>
          <cell r="AO84">
            <v>13000</v>
          </cell>
          <cell r="AP84">
            <v>13000</v>
          </cell>
          <cell r="AQ84">
            <v>13000</v>
          </cell>
        </row>
        <row r="85">
          <cell r="AN85" t="str">
            <v>1468</v>
          </cell>
          <cell r="AO85">
            <v>37400</v>
          </cell>
          <cell r="AP85">
            <v>37400</v>
          </cell>
          <cell r="AQ85">
            <v>37400</v>
          </cell>
        </row>
        <row r="86">
          <cell r="AN86" t="str">
            <v>1469</v>
          </cell>
          <cell r="AO86">
            <v>5450200</v>
          </cell>
          <cell r="AP86">
            <v>5514700</v>
          </cell>
          <cell r="AQ86">
            <v>5514700</v>
          </cell>
        </row>
        <row r="87">
          <cell r="AN87" t="str">
            <v>1470</v>
          </cell>
          <cell r="AO87">
            <v>1556300</v>
          </cell>
          <cell r="AP87">
            <v>1556300</v>
          </cell>
          <cell r="AQ87">
            <v>1556300</v>
          </cell>
        </row>
        <row r="88">
          <cell r="AN88" t="str">
            <v>1471</v>
          </cell>
          <cell r="AO88">
            <v>782900</v>
          </cell>
          <cell r="AP88">
            <v>782900</v>
          </cell>
          <cell r="AQ88">
            <v>782900</v>
          </cell>
        </row>
        <row r="89">
          <cell r="AN89" t="str">
            <v>1473</v>
          </cell>
          <cell r="AO89">
            <v>280400</v>
          </cell>
          <cell r="AP89">
            <v>280400</v>
          </cell>
          <cell r="AQ89">
            <v>280400</v>
          </cell>
        </row>
        <row r="90">
          <cell r="AN90" t="str">
            <v>1475</v>
          </cell>
          <cell r="AO90">
            <v>20000</v>
          </cell>
          <cell r="AP90">
            <v>20000</v>
          </cell>
          <cell r="AQ90">
            <v>20000</v>
          </cell>
        </row>
        <row r="91">
          <cell r="AN91" t="str">
            <v>1476</v>
          </cell>
          <cell r="AO91">
            <v>714500</v>
          </cell>
          <cell r="AP91">
            <v>654100</v>
          </cell>
          <cell r="AQ91">
            <v>653100</v>
          </cell>
        </row>
        <row r="92">
          <cell r="AN92" t="str">
            <v>1477</v>
          </cell>
          <cell r="AO92">
            <v>30000</v>
          </cell>
          <cell r="AP92">
            <v>30000</v>
          </cell>
          <cell r="AQ92">
            <v>30000</v>
          </cell>
        </row>
        <row r="93">
          <cell r="AN93" t="str">
            <v>1480</v>
          </cell>
          <cell r="AO93">
            <v>47321100</v>
          </cell>
          <cell r="AP93">
            <v>46100000</v>
          </cell>
          <cell r="AQ93">
            <v>44071850</v>
          </cell>
        </row>
        <row r="94">
          <cell r="AN94" t="str">
            <v>1483</v>
          </cell>
          <cell r="AO94">
            <v>36300</v>
          </cell>
          <cell r="AP94">
            <v>36300</v>
          </cell>
          <cell r="AQ94">
            <v>20000</v>
          </cell>
        </row>
        <row r="95">
          <cell r="AN95" t="str">
            <v>1484</v>
          </cell>
          <cell r="AO95">
            <v>98400</v>
          </cell>
          <cell r="AP95">
            <v>98400</v>
          </cell>
          <cell r="AQ95">
            <v>8500</v>
          </cell>
        </row>
        <row r="96">
          <cell r="AN96" t="str">
            <v>1490</v>
          </cell>
          <cell r="AO96">
            <v>1038200</v>
          </cell>
          <cell r="AP96">
            <v>50100</v>
          </cell>
          <cell r="AQ96">
            <v>50100</v>
          </cell>
        </row>
        <row r="97">
          <cell r="AN97" t="str">
            <v>1491</v>
          </cell>
          <cell r="AO97">
            <v>702000</v>
          </cell>
          <cell r="AP97">
            <v>651700</v>
          </cell>
          <cell r="AQ97">
            <v>651700</v>
          </cell>
        </row>
        <row r="98">
          <cell r="AN98" t="str">
            <v>1498</v>
          </cell>
          <cell r="AO98">
            <v>1300000</v>
          </cell>
          <cell r="AP98">
            <v>1300000</v>
          </cell>
          <cell r="AQ98">
            <v>1300000</v>
          </cell>
        </row>
        <row r="99">
          <cell r="AN99" t="str">
            <v>1501</v>
          </cell>
          <cell r="AO99">
            <v>18690100</v>
          </cell>
          <cell r="AP99">
            <v>18690100</v>
          </cell>
          <cell r="AQ99">
            <v>18690000</v>
          </cell>
        </row>
        <row r="100">
          <cell r="AN100" t="str">
            <v>1502</v>
          </cell>
          <cell r="AO100">
            <v>1940200</v>
          </cell>
          <cell r="AP100">
            <v>1599800</v>
          </cell>
          <cell r="AQ100">
            <v>1599800</v>
          </cell>
        </row>
        <row r="101">
          <cell r="AN101" t="str">
            <v>1503</v>
          </cell>
          <cell r="AO101">
            <v>4732000</v>
          </cell>
          <cell r="AP101">
            <v>4732000</v>
          </cell>
          <cell r="AQ101">
            <v>4732000</v>
          </cell>
        </row>
        <row r="102">
          <cell r="AN102" t="str">
            <v>1505</v>
          </cell>
          <cell r="AO102">
            <v>50000</v>
          </cell>
          <cell r="AP102">
            <v>50000</v>
          </cell>
          <cell r="AQ102">
            <v>50000</v>
          </cell>
        </row>
        <row r="103">
          <cell r="AN103" t="str">
            <v>1506</v>
          </cell>
          <cell r="AO103">
            <v>739000</v>
          </cell>
          <cell r="AP103">
            <v>726600</v>
          </cell>
          <cell r="AQ103">
            <v>726600</v>
          </cell>
        </row>
        <row r="104">
          <cell r="AN104" t="str">
            <v>1511</v>
          </cell>
          <cell r="AO104">
            <v>21260200</v>
          </cell>
          <cell r="AP104">
            <v>19836100</v>
          </cell>
          <cell r="AQ104">
            <v>19953300</v>
          </cell>
        </row>
        <row r="105">
          <cell r="AN105" t="str">
            <v>1514</v>
          </cell>
          <cell r="AO105">
            <v>137500</v>
          </cell>
          <cell r="AP105">
            <v>160000</v>
          </cell>
          <cell r="AQ105">
            <v>193750</v>
          </cell>
        </row>
        <row r="106">
          <cell r="AN106" t="str">
            <v>1515</v>
          </cell>
          <cell r="AO106">
            <v>6008100</v>
          </cell>
          <cell r="AP106">
            <v>5748100</v>
          </cell>
          <cell r="AQ106">
            <v>5748100</v>
          </cell>
        </row>
        <row r="107">
          <cell r="AN107" t="str">
            <v>1516</v>
          </cell>
          <cell r="AO107">
            <v>34596700</v>
          </cell>
          <cell r="AP107">
            <v>21510000</v>
          </cell>
          <cell r="AQ107">
            <v>21510000</v>
          </cell>
        </row>
        <row r="108">
          <cell r="AN108" t="str">
            <v>1517</v>
          </cell>
          <cell r="AO108">
            <v>200000</v>
          </cell>
          <cell r="AP108">
            <v>200000</v>
          </cell>
          <cell r="AQ108">
            <v>200000</v>
          </cell>
        </row>
        <row r="109">
          <cell r="AN109" t="str">
            <v>1518</v>
          </cell>
          <cell r="AO109">
            <v>7814800</v>
          </cell>
          <cell r="AP109">
            <v>7824000</v>
          </cell>
          <cell r="AQ109">
            <v>7824000</v>
          </cell>
        </row>
        <row r="110">
          <cell r="AN110" t="str">
            <v>1541</v>
          </cell>
          <cell r="AO110">
            <v>3473200</v>
          </cell>
          <cell r="AP110">
            <v>3473200</v>
          </cell>
          <cell r="AQ110">
            <v>3473200</v>
          </cell>
        </row>
        <row r="111">
          <cell r="AN111" t="str">
            <v>1542</v>
          </cell>
          <cell r="AO111">
            <v>7848000</v>
          </cell>
          <cell r="AP111">
            <v>7848000</v>
          </cell>
          <cell r="AQ111">
            <v>7848000</v>
          </cell>
        </row>
        <row r="112">
          <cell r="AN112" t="str">
            <v>1550</v>
          </cell>
          <cell r="AO112">
            <v>40590600</v>
          </cell>
          <cell r="AP112">
            <v>19224300</v>
          </cell>
          <cell r="AQ112">
            <v>19224300</v>
          </cell>
        </row>
        <row r="113">
          <cell r="AN113" t="str">
            <v>1552</v>
          </cell>
          <cell r="AO113">
            <v>40000</v>
          </cell>
          <cell r="AP113">
            <v>40000</v>
          </cell>
          <cell r="AQ113">
            <v>40000</v>
          </cell>
        </row>
        <row r="114">
          <cell r="AN114" t="str">
            <v>1670</v>
          </cell>
          <cell r="AO114">
            <v>4346200</v>
          </cell>
          <cell r="AP114">
            <v>4346200</v>
          </cell>
          <cell r="AQ114">
            <v>4346200</v>
          </cell>
        </row>
        <row r="115">
          <cell r="AN115" t="str">
            <v>1671</v>
          </cell>
          <cell r="AO115">
            <v>65000</v>
          </cell>
          <cell r="AP115">
            <v>65000</v>
          </cell>
          <cell r="AQ115">
            <v>65000</v>
          </cell>
        </row>
        <row r="116">
          <cell r="AN116" t="str">
            <v>1710</v>
          </cell>
          <cell r="AO116">
            <v>2736000</v>
          </cell>
          <cell r="AP116">
            <v>2736000</v>
          </cell>
          <cell r="AQ116">
            <v>2736000</v>
          </cell>
        </row>
        <row r="117">
          <cell r="AN117" t="str">
            <v>1711</v>
          </cell>
          <cell r="AO117">
            <v>3633000</v>
          </cell>
          <cell r="AP117">
            <v>3633000</v>
          </cell>
          <cell r="AQ117">
            <v>3633000</v>
          </cell>
        </row>
        <row r="118">
          <cell r="AN118" t="str">
            <v>1712</v>
          </cell>
          <cell r="AO118">
            <v>19872000</v>
          </cell>
          <cell r="AP118">
            <v>15100000</v>
          </cell>
          <cell r="AQ118">
            <v>5508000</v>
          </cell>
        </row>
        <row r="119">
          <cell r="AN119" t="str">
            <v>1713</v>
          </cell>
          <cell r="AO119">
            <v>50975700</v>
          </cell>
          <cell r="AP119">
            <v>50975700</v>
          </cell>
          <cell r="AQ119">
            <v>50975700</v>
          </cell>
        </row>
        <row r="120">
          <cell r="AN120" t="str">
            <v>1715</v>
          </cell>
          <cell r="AO120">
            <v>250000</v>
          </cell>
          <cell r="AP120">
            <v>250000</v>
          </cell>
          <cell r="AQ120">
            <v>250000</v>
          </cell>
        </row>
        <row r="121">
          <cell r="AN121" t="str">
            <v>1716</v>
          </cell>
          <cell r="AO121">
            <v>250000</v>
          </cell>
          <cell r="AP121">
            <v>250000</v>
          </cell>
          <cell r="AQ121">
            <v>250000</v>
          </cell>
        </row>
        <row r="122">
          <cell r="AN122" t="str">
            <v>1820</v>
          </cell>
          <cell r="AO122">
            <v>5000000</v>
          </cell>
          <cell r="AP122">
            <v>5000000</v>
          </cell>
          <cell r="AQ122">
            <v>5000000</v>
          </cell>
        </row>
        <row r="123">
          <cell r="AN123" t="str">
            <v>1910</v>
          </cell>
          <cell r="AO123">
            <v>3892300</v>
          </cell>
          <cell r="AP123">
            <v>3892300</v>
          </cell>
          <cell r="AQ123">
            <v>3892300</v>
          </cell>
        </row>
        <row r="124">
          <cell r="AN124" t="str">
            <v>2000</v>
          </cell>
          <cell r="AO124">
            <v>94940400</v>
          </cell>
          <cell r="AP124">
            <v>74443300</v>
          </cell>
          <cell r="AQ124">
            <v>29060800</v>
          </cell>
        </row>
        <row r="125">
          <cell r="AN125" t="str">
            <v>2001</v>
          </cell>
          <cell r="AO125">
            <v>7858000</v>
          </cell>
          <cell r="AP125">
            <v>12223900</v>
          </cell>
          <cell r="AQ125">
            <v>5598900</v>
          </cell>
        </row>
        <row r="126">
          <cell r="AN126" t="str">
            <v>2002</v>
          </cell>
          <cell r="AO126">
            <v>2642700</v>
          </cell>
          <cell r="AP126">
            <v>5794200</v>
          </cell>
          <cell r="AQ126">
            <v>3420700</v>
          </cell>
        </row>
        <row r="127">
          <cell r="AN127" t="str">
            <v>2003</v>
          </cell>
          <cell r="AO127">
            <v>951000</v>
          </cell>
          <cell r="AP127">
            <v>845200</v>
          </cell>
          <cell r="AQ127">
            <v>838200</v>
          </cell>
        </row>
        <row r="128">
          <cell r="AN128" t="str">
            <v>2004</v>
          </cell>
          <cell r="AO128">
            <v>1142800</v>
          </cell>
          <cell r="AP128">
            <v>1038400</v>
          </cell>
          <cell r="AQ128">
            <v>941800</v>
          </cell>
        </row>
        <row r="129">
          <cell r="AN129" t="str">
            <v>2005</v>
          </cell>
          <cell r="AO129">
            <v>2767200</v>
          </cell>
          <cell r="AP129">
            <v>2342200</v>
          </cell>
          <cell r="AQ129">
            <v>2342200</v>
          </cell>
        </row>
        <row r="130">
          <cell r="AN130" t="str">
            <v>2006</v>
          </cell>
          <cell r="AO130">
            <v>1186000</v>
          </cell>
          <cell r="AP130">
            <v>19539100</v>
          </cell>
          <cell r="AQ130">
            <v>19539100</v>
          </cell>
        </row>
        <row r="131">
          <cell r="AN131" t="str">
            <v>2008</v>
          </cell>
          <cell r="AO131">
            <v>5453500</v>
          </cell>
          <cell r="AP131">
            <v>3521500</v>
          </cell>
          <cell r="AQ131">
            <v>2314000</v>
          </cell>
        </row>
        <row r="132">
          <cell r="AN132" t="str">
            <v>2011</v>
          </cell>
          <cell r="AO132">
            <v>17792100</v>
          </cell>
          <cell r="AP132">
            <v>10567600</v>
          </cell>
          <cell r="AQ132">
            <v>6001400</v>
          </cell>
        </row>
        <row r="133">
          <cell r="AN133" t="str">
            <v>2012</v>
          </cell>
          <cell r="AO133">
            <v>1354300</v>
          </cell>
          <cell r="AP133">
            <v>854300</v>
          </cell>
          <cell r="AQ133">
            <v>354300</v>
          </cell>
        </row>
        <row r="134">
          <cell r="AN134" t="str">
            <v>2019</v>
          </cell>
          <cell r="AO134">
            <v>103000</v>
          </cell>
          <cell r="AP134">
            <v>103000</v>
          </cell>
          <cell r="AQ134">
            <v>103000</v>
          </cell>
        </row>
        <row r="135">
          <cell r="AN135" t="str">
            <v>2020</v>
          </cell>
          <cell r="AO135">
            <v>178800</v>
          </cell>
          <cell r="AP135">
            <v>178800</v>
          </cell>
          <cell r="AQ135">
            <v>178800</v>
          </cell>
        </row>
        <row r="136">
          <cell r="AN136" t="str">
            <v>2021</v>
          </cell>
          <cell r="AO136">
            <v>44000</v>
          </cell>
          <cell r="AP136">
            <v>44000</v>
          </cell>
          <cell r="AQ136">
            <v>44000</v>
          </cell>
        </row>
        <row r="137">
          <cell r="AN137" t="str">
            <v>2022</v>
          </cell>
          <cell r="AO137">
            <v>485700</v>
          </cell>
          <cell r="AP137">
            <v>404300</v>
          </cell>
          <cell r="AQ137">
            <v>404300</v>
          </cell>
        </row>
        <row r="138">
          <cell r="AN138" t="str">
            <v>2023</v>
          </cell>
          <cell r="AO138">
            <v>3187500</v>
          </cell>
          <cell r="AP138">
            <v>8761600</v>
          </cell>
          <cell r="AQ138">
            <v>6505600</v>
          </cell>
        </row>
        <row r="139">
          <cell r="AN139" t="str">
            <v>2024</v>
          </cell>
          <cell r="AO139">
            <v>1008600</v>
          </cell>
          <cell r="AP139">
            <v>3721900</v>
          </cell>
          <cell r="AQ139">
            <v>2014600</v>
          </cell>
        </row>
        <row r="140">
          <cell r="AN140" t="str">
            <v>2025</v>
          </cell>
          <cell r="AO140">
            <v>93859800</v>
          </cell>
          <cell r="AP140">
            <v>92203700</v>
          </cell>
          <cell r="AQ140">
            <v>28850500</v>
          </cell>
        </row>
        <row r="141">
          <cell r="AN141" t="str">
            <v>2026</v>
          </cell>
          <cell r="AO141">
            <v>11588200</v>
          </cell>
          <cell r="AP141">
            <v>1148400</v>
          </cell>
          <cell r="AQ141">
            <v>1148500</v>
          </cell>
        </row>
        <row r="142">
          <cell r="AN142" t="str">
            <v>2027</v>
          </cell>
          <cell r="AO142">
            <v>13490800</v>
          </cell>
          <cell r="AP142">
            <v>20490000</v>
          </cell>
          <cell r="AQ142">
            <v>15000000</v>
          </cell>
        </row>
        <row r="143">
          <cell r="AN143" t="str">
            <v>2028</v>
          </cell>
          <cell r="AO143">
            <v>6000000</v>
          </cell>
          <cell r="AP143">
            <v>310200</v>
          </cell>
          <cell r="AQ143">
            <v>0</v>
          </cell>
        </row>
        <row r="144">
          <cell r="AN144" t="str">
            <v>2102</v>
          </cell>
          <cell r="AO144">
            <v>100000</v>
          </cell>
          <cell r="AP144">
            <v>100000</v>
          </cell>
          <cell r="AQ144">
            <v>100000</v>
          </cell>
        </row>
        <row r="145">
          <cell r="AN145" t="str">
            <v>2202</v>
          </cell>
          <cell r="AO145">
            <v>400000</v>
          </cell>
          <cell r="AP145">
            <v>400000</v>
          </cell>
          <cell r="AQ145">
            <v>400000</v>
          </cell>
        </row>
        <row r="146">
          <cell r="AN146" t="str">
            <v>(blank)</v>
          </cell>
        </row>
      </sheetData>
      <sheetData sheetId="4"/>
      <sheetData sheetId="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low"/>
      <sheetName val="Outflow"/>
      <sheetName val="New Items"/>
      <sheetName val="Summary"/>
    </sheetNames>
    <sheetDataSet>
      <sheetData sheetId="0" refreshError="1">
        <row r="4">
          <cell r="Z4" t="str">
            <v>Row Labels</v>
          </cell>
        </row>
        <row r="49">
          <cell r="AA49">
            <v>106962995.65000001</v>
          </cell>
        </row>
      </sheetData>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Outflows"/>
      <sheetName val="Total Inflows"/>
      <sheetName val="Total Inflows (2)"/>
      <sheetName val="Total Outflows (2)"/>
    </sheetNames>
    <sheetDataSet>
      <sheetData sheetId="0"/>
      <sheetData sheetId="1"/>
      <sheetData sheetId="2"/>
      <sheetData sheetId="3">
        <row r="5">
          <cell r="AH5" t="str">
            <v>1001</v>
          </cell>
          <cell r="AI5">
            <v>143718500</v>
          </cell>
          <cell r="AJ5">
            <v>143718500</v>
          </cell>
          <cell r="AK5">
            <v>143718500</v>
          </cell>
        </row>
        <row r="6">
          <cell r="AH6" t="str">
            <v>1002</v>
          </cell>
          <cell r="AI6">
            <v>5298600</v>
          </cell>
          <cell r="AJ6">
            <v>5049400</v>
          </cell>
          <cell r="AK6">
            <v>5049400</v>
          </cell>
        </row>
        <row r="7">
          <cell r="AH7" t="str">
            <v>1003</v>
          </cell>
          <cell r="AI7">
            <v>2499500</v>
          </cell>
          <cell r="AJ7">
            <v>2491500</v>
          </cell>
          <cell r="AK7">
            <v>2491500</v>
          </cell>
        </row>
        <row r="8">
          <cell r="AH8" t="str">
            <v>1005</v>
          </cell>
          <cell r="AI8">
            <v>14821700</v>
          </cell>
          <cell r="AJ8">
            <v>14821700</v>
          </cell>
          <cell r="AK8">
            <v>14821700</v>
          </cell>
        </row>
        <row r="9">
          <cell r="AH9" t="str">
            <v>1008</v>
          </cell>
          <cell r="AI9">
            <v>0</v>
          </cell>
          <cell r="AJ9">
            <v>0</v>
          </cell>
          <cell r="AK9">
            <v>896100</v>
          </cell>
        </row>
        <row r="10">
          <cell r="AH10" t="str">
            <v>1015</v>
          </cell>
          <cell r="AI10">
            <v>1643700</v>
          </cell>
          <cell r="AJ10">
            <v>1643700</v>
          </cell>
          <cell r="AK10">
            <v>1643700</v>
          </cell>
        </row>
        <row r="11">
          <cell r="AH11" t="str">
            <v>1020</v>
          </cell>
          <cell r="AI11">
            <v>61000</v>
          </cell>
          <cell r="AJ11">
            <v>63400</v>
          </cell>
          <cell r="AK11">
            <v>63400</v>
          </cell>
        </row>
        <row r="12">
          <cell r="AH12" t="str">
            <v>1021</v>
          </cell>
          <cell r="AI12">
            <v>52500</v>
          </cell>
          <cell r="AJ12">
            <v>52500</v>
          </cell>
          <cell r="AK12">
            <v>52500</v>
          </cell>
        </row>
        <row r="13">
          <cell r="AH13" t="str">
            <v>1022</v>
          </cell>
          <cell r="AI13">
            <v>828700</v>
          </cell>
          <cell r="AJ13">
            <v>828700</v>
          </cell>
          <cell r="AK13">
            <v>828700</v>
          </cell>
        </row>
        <row r="14">
          <cell r="AH14" t="str">
            <v>1026</v>
          </cell>
          <cell r="AI14">
            <v>1026300</v>
          </cell>
          <cell r="AJ14">
            <v>1024300</v>
          </cell>
          <cell r="AK14">
            <v>1024300</v>
          </cell>
        </row>
        <row r="15">
          <cell r="AH15" t="str">
            <v>1027</v>
          </cell>
          <cell r="AI15">
            <v>482900</v>
          </cell>
          <cell r="AJ15">
            <v>482900</v>
          </cell>
          <cell r="AK15">
            <v>482900</v>
          </cell>
        </row>
        <row r="16">
          <cell r="AH16" t="str">
            <v>1028</v>
          </cell>
          <cell r="AI16">
            <v>464200</v>
          </cell>
          <cell r="AJ16">
            <v>466000</v>
          </cell>
          <cell r="AK16">
            <v>466000</v>
          </cell>
        </row>
        <row r="17">
          <cell r="AH17" t="str">
            <v>1030</v>
          </cell>
          <cell r="AI17">
            <v>1092400</v>
          </cell>
          <cell r="AJ17">
            <v>1089600</v>
          </cell>
          <cell r="AK17">
            <v>1089600</v>
          </cell>
        </row>
        <row r="18">
          <cell r="AH18" t="str">
            <v>1077</v>
          </cell>
          <cell r="AI18">
            <v>428900</v>
          </cell>
          <cell r="AJ18">
            <v>428900</v>
          </cell>
          <cell r="AK18">
            <v>428900</v>
          </cell>
        </row>
        <row r="19">
          <cell r="AH19" t="str">
            <v>1101</v>
          </cell>
          <cell r="AI19">
            <v>10136600</v>
          </cell>
          <cell r="AJ19">
            <v>10124700</v>
          </cell>
          <cell r="AK19">
            <v>10124700</v>
          </cell>
        </row>
        <row r="20">
          <cell r="AH20" t="str">
            <v>1199</v>
          </cell>
          <cell r="AI20">
            <v>6653000</v>
          </cell>
          <cell r="AJ20">
            <v>6540600</v>
          </cell>
          <cell r="AK20">
            <v>6540600</v>
          </cell>
        </row>
        <row r="21">
          <cell r="AH21" t="str">
            <v>1201</v>
          </cell>
          <cell r="AI21">
            <v>7114700</v>
          </cell>
          <cell r="AJ21">
            <v>6861200</v>
          </cell>
          <cell r="AK21">
            <v>6851200</v>
          </cell>
        </row>
        <row r="22">
          <cell r="AH22" t="str">
            <v>1202</v>
          </cell>
          <cell r="AI22">
            <v>4009100</v>
          </cell>
          <cell r="AJ22">
            <v>4024900</v>
          </cell>
          <cell r="AK22">
            <v>4024900</v>
          </cell>
        </row>
        <row r="23">
          <cell r="AH23" t="str">
            <v>1203</v>
          </cell>
          <cell r="AI23">
            <v>837900</v>
          </cell>
          <cell r="AJ23">
            <v>837900</v>
          </cell>
          <cell r="AK23">
            <v>837900</v>
          </cell>
        </row>
        <row r="24">
          <cell r="AH24" t="str">
            <v>1204</v>
          </cell>
          <cell r="AI24">
            <v>71800</v>
          </cell>
          <cell r="AJ24">
            <v>71800</v>
          </cell>
          <cell r="AK24">
            <v>71800</v>
          </cell>
        </row>
        <row r="25">
          <cell r="AH25" t="str">
            <v>1205</v>
          </cell>
          <cell r="AI25">
            <v>674300</v>
          </cell>
          <cell r="AJ25">
            <v>675200</v>
          </cell>
          <cell r="AK25">
            <v>675200</v>
          </cell>
        </row>
        <row r="26">
          <cell r="AH26" t="str">
            <v>1206</v>
          </cell>
          <cell r="AI26">
            <v>323000</v>
          </cell>
          <cell r="AJ26">
            <v>305700</v>
          </cell>
          <cell r="AK26">
            <v>305700</v>
          </cell>
        </row>
        <row r="27">
          <cell r="AH27" t="str">
            <v>1210</v>
          </cell>
          <cell r="AI27">
            <v>681000</v>
          </cell>
          <cell r="AJ27">
            <v>665000</v>
          </cell>
          <cell r="AK27">
            <v>665000</v>
          </cell>
        </row>
        <row r="28">
          <cell r="AH28" t="str">
            <v>1301</v>
          </cell>
          <cell r="AI28">
            <v>4163800</v>
          </cell>
          <cell r="AJ28">
            <v>3887100</v>
          </cell>
          <cell r="AK28">
            <v>3877100</v>
          </cell>
        </row>
        <row r="29">
          <cell r="AH29" t="str">
            <v>1302</v>
          </cell>
          <cell r="AI29">
            <v>1160600</v>
          </cell>
          <cell r="AJ29">
            <v>1085200</v>
          </cell>
          <cell r="AK29">
            <v>1085200</v>
          </cell>
        </row>
        <row r="30">
          <cell r="AH30" t="str">
            <v>1303</v>
          </cell>
          <cell r="AI30">
            <v>124800</v>
          </cell>
          <cell r="AJ30">
            <v>16300</v>
          </cell>
          <cell r="AK30">
            <v>16300</v>
          </cell>
        </row>
        <row r="31">
          <cell r="AH31" t="str">
            <v>1304</v>
          </cell>
          <cell r="AI31">
            <v>540000</v>
          </cell>
          <cell r="AJ31">
            <v>537400</v>
          </cell>
          <cell r="AK31">
            <v>537400</v>
          </cell>
        </row>
        <row r="32">
          <cell r="AH32" t="str">
            <v>1308</v>
          </cell>
          <cell r="AI32">
            <v>443600</v>
          </cell>
          <cell r="AJ32">
            <v>401200</v>
          </cell>
          <cell r="AK32">
            <v>401200</v>
          </cell>
        </row>
        <row r="33">
          <cell r="AH33" t="str">
            <v>1309</v>
          </cell>
          <cell r="AI33">
            <v>2413900</v>
          </cell>
          <cell r="AJ33">
            <v>2180900</v>
          </cell>
          <cell r="AK33">
            <v>2180900</v>
          </cell>
        </row>
        <row r="34">
          <cell r="AH34" t="str">
            <v>1310</v>
          </cell>
          <cell r="AI34">
            <v>1213700</v>
          </cell>
          <cell r="AJ34">
            <v>1162900</v>
          </cell>
          <cell r="AK34">
            <v>1162900</v>
          </cell>
        </row>
        <row r="35">
          <cell r="AH35" t="str">
            <v>1312</v>
          </cell>
          <cell r="AI35">
            <v>293600</v>
          </cell>
          <cell r="AJ35">
            <v>228600</v>
          </cell>
          <cell r="AK35">
            <v>228600</v>
          </cell>
        </row>
        <row r="36">
          <cell r="AH36" t="str">
            <v>1313</v>
          </cell>
          <cell r="AI36">
            <v>12300</v>
          </cell>
          <cell r="AJ36">
            <v>12300</v>
          </cell>
          <cell r="AK36">
            <v>12300</v>
          </cell>
        </row>
        <row r="37">
          <cell r="AH37" t="str">
            <v>1314</v>
          </cell>
          <cell r="AI37">
            <v>565100</v>
          </cell>
          <cell r="AJ37">
            <v>565100</v>
          </cell>
          <cell r="AK37">
            <v>565100</v>
          </cell>
        </row>
        <row r="38">
          <cell r="AH38" t="str">
            <v>1315</v>
          </cell>
          <cell r="AI38">
            <v>0</v>
          </cell>
          <cell r="AJ38">
            <v>0</v>
          </cell>
          <cell r="AK38">
            <v>0</v>
          </cell>
        </row>
        <row r="39">
          <cell r="AH39" t="str">
            <v>1318</v>
          </cell>
          <cell r="AI39">
            <v>7750800</v>
          </cell>
          <cell r="AJ39">
            <v>7474900</v>
          </cell>
          <cell r="AK39">
            <v>7474900</v>
          </cell>
        </row>
        <row r="40">
          <cell r="AH40" t="str">
            <v>1325</v>
          </cell>
          <cell r="AI40">
            <v>19700</v>
          </cell>
          <cell r="AJ40">
            <v>19700</v>
          </cell>
          <cell r="AK40">
            <v>19700</v>
          </cell>
        </row>
        <row r="41">
          <cell r="AH41" t="str">
            <v>1327</v>
          </cell>
          <cell r="AI41">
            <v>11257200</v>
          </cell>
          <cell r="AJ41">
            <v>10897000</v>
          </cell>
          <cell r="AK41">
            <v>11094400</v>
          </cell>
        </row>
        <row r="42">
          <cell r="AH42" t="str">
            <v>1329</v>
          </cell>
          <cell r="AI42">
            <v>24400</v>
          </cell>
          <cell r="AJ42">
            <v>14400</v>
          </cell>
          <cell r="AK42">
            <v>14400</v>
          </cell>
        </row>
        <row r="43">
          <cell r="AH43" t="str">
            <v>1333</v>
          </cell>
          <cell r="AI43">
            <v>4290200</v>
          </cell>
          <cell r="AJ43">
            <v>4193500</v>
          </cell>
          <cell r="AK43">
            <v>4193500</v>
          </cell>
        </row>
        <row r="44">
          <cell r="AH44" t="str">
            <v>1346</v>
          </cell>
          <cell r="AI44">
            <v>96400</v>
          </cell>
          <cell r="AJ44">
            <v>93400</v>
          </cell>
          <cell r="AK44">
            <v>93400</v>
          </cell>
        </row>
        <row r="45">
          <cell r="AH45" t="str">
            <v>1347</v>
          </cell>
          <cell r="AI45">
            <v>57500</v>
          </cell>
          <cell r="AJ45">
            <v>57500</v>
          </cell>
          <cell r="AK45">
            <v>57500</v>
          </cell>
        </row>
        <row r="46">
          <cell r="AH46" t="str">
            <v>1359</v>
          </cell>
          <cell r="AI46">
            <v>0</v>
          </cell>
          <cell r="AJ46">
            <v>0</v>
          </cell>
          <cell r="AK46">
            <v>0</v>
          </cell>
        </row>
        <row r="47">
          <cell r="AH47" t="str">
            <v>1401</v>
          </cell>
          <cell r="AI47">
            <v>47800</v>
          </cell>
          <cell r="AJ47">
            <v>47800</v>
          </cell>
          <cell r="AK47">
            <v>47800</v>
          </cell>
        </row>
        <row r="48">
          <cell r="AH48" t="str">
            <v>1402</v>
          </cell>
          <cell r="AI48">
            <v>7631500</v>
          </cell>
          <cell r="AJ48">
            <v>7690100</v>
          </cell>
          <cell r="AK48">
            <v>7690100</v>
          </cell>
        </row>
        <row r="49">
          <cell r="AH49" t="str">
            <v>1403</v>
          </cell>
          <cell r="AI49">
            <v>0</v>
          </cell>
          <cell r="AJ49">
            <v>0</v>
          </cell>
          <cell r="AK49">
            <v>0</v>
          </cell>
        </row>
        <row r="50">
          <cell r="AH50" t="str">
            <v>1404</v>
          </cell>
          <cell r="AI50">
            <v>100600</v>
          </cell>
          <cell r="AJ50">
            <v>96000</v>
          </cell>
          <cell r="AK50">
            <v>96000</v>
          </cell>
        </row>
        <row r="51">
          <cell r="AH51" t="str">
            <v>1405</v>
          </cell>
          <cell r="AI51">
            <v>1575000</v>
          </cell>
          <cell r="AJ51">
            <v>1566400</v>
          </cell>
          <cell r="AK51">
            <v>1566400</v>
          </cell>
        </row>
        <row r="52">
          <cell r="AH52" t="str">
            <v>1406</v>
          </cell>
          <cell r="AI52">
            <v>5466300</v>
          </cell>
          <cell r="AJ52">
            <v>5373500</v>
          </cell>
          <cell r="AK52">
            <v>5373500</v>
          </cell>
        </row>
        <row r="53">
          <cell r="AH53" t="str">
            <v>1407</v>
          </cell>
          <cell r="AI53">
            <v>1233200</v>
          </cell>
          <cell r="AJ53">
            <v>1228000</v>
          </cell>
          <cell r="AK53">
            <v>1228000</v>
          </cell>
        </row>
        <row r="54">
          <cell r="AH54" t="str">
            <v>1408</v>
          </cell>
          <cell r="AI54">
            <v>891300</v>
          </cell>
          <cell r="AJ54">
            <v>856900</v>
          </cell>
          <cell r="AK54">
            <v>856900</v>
          </cell>
        </row>
        <row r="55">
          <cell r="AH55" t="str">
            <v>1411</v>
          </cell>
          <cell r="AI55">
            <v>189300</v>
          </cell>
          <cell r="AJ55">
            <v>187800</v>
          </cell>
          <cell r="AK55">
            <v>187800</v>
          </cell>
        </row>
        <row r="56">
          <cell r="AH56" t="str">
            <v>1413</v>
          </cell>
          <cell r="AI56">
            <v>5770000</v>
          </cell>
          <cell r="AJ56">
            <v>6502800</v>
          </cell>
          <cell r="AK56">
            <v>5908800</v>
          </cell>
        </row>
        <row r="57">
          <cell r="AH57" t="str">
            <v>1416</v>
          </cell>
          <cell r="AI57">
            <v>4933900</v>
          </cell>
          <cell r="AJ57">
            <v>4903900</v>
          </cell>
          <cell r="AK57">
            <v>4903900</v>
          </cell>
        </row>
        <row r="58">
          <cell r="AH58" t="str">
            <v>1417</v>
          </cell>
          <cell r="AI58">
            <v>1906400</v>
          </cell>
          <cell r="AJ58">
            <v>1304200</v>
          </cell>
          <cell r="AK58">
            <v>1304200</v>
          </cell>
        </row>
        <row r="59">
          <cell r="AH59" t="str">
            <v>1418</v>
          </cell>
          <cell r="AI59">
            <v>2993600</v>
          </cell>
          <cell r="AJ59">
            <v>2906400</v>
          </cell>
          <cell r="AK59">
            <v>2906400</v>
          </cell>
        </row>
        <row r="60">
          <cell r="AH60" t="str">
            <v>1419</v>
          </cell>
          <cell r="AI60">
            <v>615800</v>
          </cell>
          <cell r="AJ60">
            <v>597400</v>
          </cell>
          <cell r="AK60">
            <v>597400</v>
          </cell>
        </row>
        <row r="61">
          <cell r="AH61" t="str">
            <v>1422</v>
          </cell>
          <cell r="AI61">
            <v>1376600</v>
          </cell>
          <cell r="AJ61">
            <v>1385400</v>
          </cell>
          <cell r="AK61">
            <v>1385400</v>
          </cell>
        </row>
        <row r="62">
          <cell r="AH62" t="str">
            <v>1424</v>
          </cell>
          <cell r="AI62">
            <v>79900</v>
          </cell>
          <cell r="AJ62">
            <v>79900</v>
          </cell>
          <cell r="AK62">
            <v>79900</v>
          </cell>
        </row>
        <row r="63">
          <cell r="AH63" t="str">
            <v>1425</v>
          </cell>
          <cell r="AI63">
            <v>879400</v>
          </cell>
          <cell r="AJ63">
            <v>863400</v>
          </cell>
          <cell r="AK63">
            <v>863400</v>
          </cell>
        </row>
        <row r="64">
          <cell r="AH64" t="str">
            <v>1427</v>
          </cell>
          <cell r="AI64">
            <v>535000</v>
          </cell>
          <cell r="AJ64">
            <v>781400</v>
          </cell>
          <cell r="AK64">
            <v>780900</v>
          </cell>
        </row>
        <row r="65">
          <cell r="AH65" t="str">
            <v>1428</v>
          </cell>
          <cell r="AI65">
            <v>103400</v>
          </cell>
          <cell r="AJ65">
            <v>115400</v>
          </cell>
          <cell r="AK65">
            <v>115400</v>
          </cell>
        </row>
        <row r="66">
          <cell r="AH66" t="str">
            <v>1429</v>
          </cell>
          <cell r="AI66">
            <v>0</v>
          </cell>
          <cell r="AJ66">
            <v>0</v>
          </cell>
          <cell r="AK66">
            <v>0</v>
          </cell>
        </row>
        <row r="67">
          <cell r="AH67" t="str">
            <v>1431</v>
          </cell>
          <cell r="AI67">
            <v>764400</v>
          </cell>
          <cell r="AJ67">
            <v>764400</v>
          </cell>
          <cell r="AK67">
            <v>764400</v>
          </cell>
        </row>
        <row r="68">
          <cell r="AH68" t="str">
            <v>1432</v>
          </cell>
          <cell r="AI68">
            <v>0</v>
          </cell>
          <cell r="AJ68">
            <v>0</v>
          </cell>
          <cell r="AK68">
            <v>0</v>
          </cell>
        </row>
        <row r="69">
          <cell r="AH69" t="str">
            <v>1435</v>
          </cell>
          <cell r="AI69">
            <v>1429700</v>
          </cell>
          <cell r="AJ69">
            <v>1388600</v>
          </cell>
          <cell r="AK69">
            <v>1388600</v>
          </cell>
        </row>
        <row r="70">
          <cell r="AH70" t="str">
            <v>1437</v>
          </cell>
          <cell r="AI70">
            <v>73300</v>
          </cell>
          <cell r="AJ70">
            <v>73300</v>
          </cell>
          <cell r="AK70">
            <v>73300</v>
          </cell>
        </row>
        <row r="71">
          <cell r="AH71" t="str">
            <v>1438</v>
          </cell>
          <cell r="AI71">
            <v>30800</v>
          </cell>
          <cell r="AJ71">
            <v>28800</v>
          </cell>
          <cell r="AK71">
            <v>28800</v>
          </cell>
        </row>
        <row r="72">
          <cell r="AH72" t="str">
            <v>1441</v>
          </cell>
          <cell r="AI72">
            <v>621000</v>
          </cell>
          <cell r="AJ72">
            <v>621000</v>
          </cell>
          <cell r="AK72">
            <v>621000</v>
          </cell>
        </row>
        <row r="73">
          <cell r="AH73" t="str">
            <v>1443</v>
          </cell>
          <cell r="AI73">
            <v>1149800</v>
          </cell>
          <cell r="AJ73">
            <v>1149800</v>
          </cell>
          <cell r="AK73">
            <v>1149800</v>
          </cell>
        </row>
        <row r="74">
          <cell r="AH74" t="str">
            <v>1444</v>
          </cell>
          <cell r="AI74">
            <v>28900</v>
          </cell>
          <cell r="AJ74">
            <v>28900</v>
          </cell>
          <cell r="AK74">
            <v>28900</v>
          </cell>
        </row>
        <row r="75">
          <cell r="AH75" t="str">
            <v>1445</v>
          </cell>
          <cell r="AI75">
            <v>6800</v>
          </cell>
          <cell r="AJ75">
            <v>6800</v>
          </cell>
          <cell r="AK75">
            <v>6800</v>
          </cell>
        </row>
        <row r="76">
          <cell r="AH76" t="str">
            <v>1447</v>
          </cell>
          <cell r="AI76">
            <v>2212800</v>
          </cell>
          <cell r="AJ76">
            <v>2212800</v>
          </cell>
          <cell r="AK76">
            <v>2212800</v>
          </cell>
        </row>
        <row r="77">
          <cell r="AH77" t="str">
            <v>1448</v>
          </cell>
          <cell r="AI77">
            <v>365500</v>
          </cell>
          <cell r="AJ77">
            <v>360500</v>
          </cell>
          <cell r="AK77">
            <v>360500</v>
          </cell>
        </row>
        <row r="78">
          <cell r="AH78" t="str">
            <v>1449</v>
          </cell>
          <cell r="AI78">
            <v>304600</v>
          </cell>
          <cell r="AJ78">
            <v>304600</v>
          </cell>
          <cell r="AK78">
            <v>304600</v>
          </cell>
        </row>
        <row r="79">
          <cell r="AH79" t="str">
            <v>1450</v>
          </cell>
          <cell r="AI79">
            <v>286800</v>
          </cell>
          <cell r="AJ79">
            <v>256200</v>
          </cell>
          <cell r="AK79">
            <v>256200</v>
          </cell>
        </row>
        <row r="80">
          <cell r="AH80" t="str">
            <v>1451</v>
          </cell>
          <cell r="AI80">
            <v>101200</v>
          </cell>
          <cell r="AJ80">
            <v>101200</v>
          </cell>
          <cell r="AK80">
            <v>101200</v>
          </cell>
        </row>
        <row r="81">
          <cell r="AH81" t="str">
            <v>1453</v>
          </cell>
          <cell r="AI81">
            <v>15000</v>
          </cell>
          <cell r="AJ81">
            <v>15000</v>
          </cell>
          <cell r="AK81">
            <v>15000</v>
          </cell>
        </row>
        <row r="82">
          <cell r="AH82" t="str">
            <v>1456</v>
          </cell>
          <cell r="AI82">
            <v>1200</v>
          </cell>
          <cell r="AJ82">
            <v>1200</v>
          </cell>
          <cell r="AK82">
            <v>1200</v>
          </cell>
        </row>
        <row r="83">
          <cell r="AH83" t="str">
            <v>1457</v>
          </cell>
          <cell r="AI83">
            <v>24000</v>
          </cell>
          <cell r="AJ83">
            <v>24000</v>
          </cell>
          <cell r="AK83">
            <v>24000</v>
          </cell>
        </row>
        <row r="84">
          <cell r="AH84" t="str">
            <v>1458</v>
          </cell>
          <cell r="AI84">
            <v>64100</v>
          </cell>
          <cell r="AJ84">
            <v>64100</v>
          </cell>
          <cell r="AK84">
            <v>64100</v>
          </cell>
        </row>
        <row r="85">
          <cell r="AH85" t="str">
            <v>1459</v>
          </cell>
          <cell r="AI85">
            <v>119000</v>
          </cell>
          <cell r="AJ85">
            <v>119000</v>
          </cell>
          <cell r="AK85">
            <v>119000</v>
          </cell>
        </row>
        <row r="86">
          <cell r="AH86" t="str">
            <v>1460</v>
          </cell>
          <cell r="AI86">
            <v>508400</v>
          </cell>
          <cell r="AJ86">
            <v>508400</v>
          </cell>
          <cell r="AK86">
            <v>508400</v>
          </cell>
        </row>
        <row r="87">
          <cell r="AH87" t="str">
            <v>1463</v>
          </cell>
          <cell r="AI87">
            <v>43500</v>
          </cell>
          <cell r="AJ87">
            <v>31500</v>
          </cell>
          <cell r="AK87">
            <v>31500</v>
          </cell>
        </row>
        <row r="88">
          <cell r="AH88" t="str">
            <v>1467</v>
          </cell>
          <cell r="AI88">
            <v>23000</v>
          </cell>
          <cell r="AJ88">
            <v>23000</v>
          </cell>
          <cell r="AK88">
            <v>23000</v>
          </cell>
        </row>
        <row r="89">
          <cell r="AH89" t="str">
            <v>1468</v>
          </cell>
          <cell r="AI89">
            <v>37400</v>
          </cell>
          <cell r="AJ89">
            <v>37400</v>
          </cell>
          <cell r="AK89">
            <v>37400</v>
          </cell>
        </row>
        <row r="90">
          <cell r="AH90" t="str">
            <v>1469</v>
          </cell>
          <cell r="AI90">
            <v>4906300</v>
          </cell>
          <cell r="AJ90">
            <v>4655000</v>
          </cell>
          <cell r="AK90">
            <v>4655000</v>
          </cell>
        </row>
        <row r="91">
          <cell r="AH91" t="str">
            <v>1470</v>
          </cell>
          <cell r="AI91">
            <v>799900</v>
          </cell>
          <cell r="AJ91">
            <v>799900</v>
          </cell>
          <cell r="AK91">
            <v>799900</v>
          </cell>
        </row>
        <row r="92">
          <cell r="AH92" t="str">
            <v>1471</v>
          </cell>
          <cell r="AI92">
            <v>646300</v>
          </cell>
          <cell r="AJ92">
            <v>646300</v>
          </cell>
          <cell r="AK92">
            <v>646300</v>
          </cell>
        </row>
        <row r="93">
          <cell r="AH93" t="str">
            <v>1473</v>
          </cell>
          <cell r="AI93">
            <v>225200</v>
          </cell>
          <cell r="AJ93">
            <v>225200</v>
          </cell>
          <cell r="AK93">
            <v>225200</v>
          </cell>
        </row>
        <row r="94">
          <cell r="AH94" t="str">
            <v>1475</v>
          </cell>
          <cell r="AI94">
            <v>20000</v>
          </cell>
          <cell r="AJ94">
            <v>20000</v>
          </cell>
          <cell r="AK94">
            <v>20000</v>
          </cell>
        </row>
        <row r="95">
          <cell r="AH95" t="str">
            <v>1476</v>
          </cell>
          <cell r="AI95">
            <v>721100</v>
          </cell>
          <cell r="AJ95">
            <v>721100</v>
          </cell>
          <cell r="AK95">
            <v>721100</v>
          </cell>
        </row>
        <row r="96">
          <cell r="AH96" t="str">
            <v>1477</v>
          </cell>
          <cell r="AI96">
            <v>30000</v>
          </cell>
          <cell r="AJ96">
            <v>30000</v>
          </cell>
          <cell r="AK96">
            <v>30000</v>
          </cell>
        </row>
        <row r="97">
          <cell r="AH97" t="str">
            <v>1480</v>
          </cell>
          <cell r="AI97">
            <v>1999300</v>
          </cell>
          <cell r="AJ97">
            <v>1957000</v>
          </cell>
          <cell r="AK97">
            <v>1957000</v>
          </cell>
        </row>
        <row r="98">
          <cell r="AH98" t="str">
            <v>1490</v>
          </cell>
          <cell r="AI98">
            <v>48100</v>
          </cell>
          <cell r="AJ98">
            <v>48100</v>
          </cell>
          <cell r="AK98">
            <v>48100</v>
          </cell>
        </row>
        <row r="99">
          <cell r="AH99" t="str">
            <v>1491</v>
          </cell>
          <cell r="AI99">
            <v>180000</v>
          </cell>
          <cell r="AJ99">
            <v>180000</v>
          </cell>
          <cell r="AK99">
            <v>180000</v>
          </cell>
        </row>
        <row r="100">
          <cell r="AH100" t="str">
            <v>1498</v>
          </cell>
          <cell r="AI100">
            <v>1300000</v>
          </cell>
          <cell r="AJ100">
            <v>1300000</v>
          </cell>
          <cell r="AK100">
            <v>1300000</v>
          </cell>
        </row>
        <row r="101">
          <cell r="AH101" t="str">
            <v>1501</v>
          </cell>
          <cell r="AI101">
            <v>10501300</v>
          </cell>
          <cell r="AJ101">
            <v>10501300</v>
          </cell>
          <cell r="AK101">
            <v>10501300</v>
          </cell>
        </row>
        <row r="102">
          <cell r="AH102" t="str">
            <v>1502</v>
          </cell>
          <cell r="AI102">
            <v>599800</v>
          </cell>
          <cell r="AJ102">
            <v>599800</v>
          </cell>
          <cell r="AK102">
            <v>599800</v>
          </cell>
        </row>
        <row r="103">
          <cell r="AH103" t="str">
            <v>1503</v>
          </cell>
          <cell r="AI103">
            <v>0</v>
          </cell>
          <cell r="AJ103">
            <v>0</v>
          </cell>
          <cell r="AK103">
            <v>0</v>
          </cell>
        </row>
        <row r="104">
          <cell r="AH104" t="str">
            <v>1505</v>
          </cell>
          <cell r="AI104">
            <v>50000</v>
          </cell>
          <cell r="AJ104">
            <v>50000</v>
          </cell>
          <cell r="AK104">
            <v>50000</v>
          </cell>
        </row>
        <row r="105">
          <cell r="AH105" t="str">
            <v>1506</v>
          </cell>
          <cell r="AI105">
            <v>911600</v>
          </cell>
          <cell r="AJ105">
            <v>911600</v>
          </cell>
          <cell r="AK105">
            <v>911600</v>
          </cell>
        </row>
        <row r="106">
          <cell r="AH106" t="str">
            <v>1511</v>
          </cell>
          <cell r="AI106">
            <v>717900</v>
          </cell>
          <cell r="AJ106">
            <v>732100</v>
          </cell>
          <cell r="AK106">
            <v>732100</v>
          </cell>
        </row>
        <row r="107">
          <cell r="AH107" t="str">
            <v>1514</v>
          </cell>
          <cell r="AI107">
            <v>77300</v>
          </cell>
          <cell r="AJ107">
            <v>77300</v>
          </cell>
          <cell r="AK107">
            <v>77300</v>
          </cell>
        </row>
        <row r="108">
          <cell r="AH108" t="str">
            <v>1515</v>
          </cell>
          <cell r="AI108">
            <v>6134400</v>
          </cell>
          <cell r="AJ108">
            <v>6634400</v>
          </cell>
          <cell r="AK108">
            <v>7134400</v>
          </cell>
        </row>
        <row r="109">
          <cell r="AH109" t="str">
            <v>1516</v>
          </cell>
          <cell r="AI109">
            <v>2957800</v>
          </cell>
          <cell r="AJ109">
            <v>2957800</v>
          </cell>
          <cell r="AK109">
            <v>2957800</v>
          </cell>
        </row>
        <row r="110">
          <cell r="AH110" t="str">
            <v>1517</v>
          </cell>
          <cell r="AI110">
            <v>335500</v>
          </cell>
          <cell r="AJ110">
            <v>335500</v>
          </cell>
          <cell r="AK110">
            <v>335500</v>
          </cell>
        </row>
        <row r="111">
          <cell r="AH111" t="str">
            <v>1518</v>
          </cell>
          <cell r="AI111">
            <v>6954000</v>
          </cell>
          <cell r="AJ111">
            <v>6954000</v>
          </cell>
          <cell r="AK111">
            <v>6954000</v>
          </cell>
        </row>
        <row r="112">
          <cell r="AH112" t="str">
            <v>1541</v>
          </cell>
          <cell r="AI112">
            <v>1604100</v>
          </cell>
          <cell r="AJ112">
            <v>1604100</v>
          </cell>
          <cell r="AK112">
            <v>1604100</v>
          </cell>
        </row>
        <row r="113">
          <cell r="AH113" t="str">
            <v>1542</v>
          </cell>
          <cell r="AI113">
            <v>1696300</v>
          </cell>
          <cell r="AJ113">
            <v>1696300</v>
          </cell>
          <cell r="AK113">
            <v>1696300</v>
          </cell>
        </row>
        <row r="114">
          <cell r="AH114" t="str">
            <v>1550</v>
          </cell>
          <cell r="AI114">
            <v>1481100</v>
          </cell>
          <cell r="AJ114">
            <v>1481100</v>
          </cell>
          <cell r="AK114">
            <v>1481100</v>
          </cell>
        </row>
        <row r="115">
          <cell r="AH115" t="str">
            <v>1552</v>
          </cell>
          <cell r="AI115">
            <v>90000</v>
          </cell>
          <cell r="AJ115">
            <v>90000</v>
          </cell>
          <cell r="AK115">
            <v>90000</v>
          </cell>
        </row>
        <row r="116">
          <cell r="AH116" t="str">
            <v>1570</v>
          </cell>
          <cell r="AI116">
            <v>0</v>
          </cell>
          <cell r="AJ116">
            <v>0</v>
          </cell>
          <cell r="AK116">
            <v>0</v>
          </cell>
        </row>
        <row r="117">
          <cell r="AH117" t="str">
            <v>1670</v>
          </cell>
          <cell r="AI117">
            <v>4394900</v>
          </cell>
          <cell r="AJ117">
            <v>4394900</v>
          </cell>
          <cell r="AK117">
            <v>4394900</v>
          </cell>
        </row>
        <row r="118">
          <cell r="AH118" t="str">
            <v>1671</v>
          </cell>
          <cell r="AI118">
            <v>80000</v>
          </cell>
          <cell r="AJ118">
            <v>80000</v>
          </cell>
          <cell r="AK118">
            <v>80000</v>
          </cell>
        </row>
        <row r="119">
          <cell r="AH119" t="str">
            <v>1710</v>
          </cell>
          <cell r="AI119">
            <v>1928400</v>
          </cell>
          <cell r="AJ119">
            <v>1928400</v>
          </cell>
          <cell r="AK119">
            <v>1928400</v>
          </cell>
        </row>
        <row r="120">
          <cell r="AH120" t="str">
            <v>1711</v>
          </cell>
          <cell r="AI120">
            <v>3980700</v>
          </cell>
          <cell r="AJ120">
            <v>3980700</v>
          </cell>
          <cell r="AK120">
            <v>3980700</v>
          </cell>
        </row>
        <row r="121">
          <cell r="AH121" t="str">
            <v>1712</v>
          </cell>
          <cell r="AI121">
            <v>13566000</v>
          </cell>
          <cell r="AJ121">
            <v>13566000</v>
          </cell>
          <cell r="AK121">
            <v>13566000</v>
          </cell>
        </row>
        <row r="122">
          <cell r="AH122" t="str">
            <v>1713</v>
          </cell>
          <cell r="AI122">
            <v>47907000</v>
          </cell>
          <cell r="AJ122">
            <v>47907000</v>
          </cell>
          <cell r="AK122">
            <v>47907000</v>
          </cell>
        </row>
        <row r="123">
          <cell r="AH123" t="str">
            <v>1715</v>
          </cell>
          <cell r="AI123">
            <v>500000</v>
          </cell>
          <cell r="AJ123">
            <v>500000</v>
          </cell>
          <cell r="AK123">
            <v>500000</v>
          </cell>
        </row>
        <row r="124">
          <cell r="AH124" t="str">
            <v>1716</v>
          </cell>
          <cell r="AI124">
            <v>500000</v>
          </cell>
          <cell r="AJ124">
            <v>500000</v>
          </cell>
          <cell r="AK124">
            <v>500000</v>
          </cell>
        </row>
        <row r="125">
          <cell r="AH125" t="str">
            <v>1750</v>
          </cell>
          <cell r="AI125">
            <v>0</v>
          </cell>
          <cell r="AJ125">
            <v>0</v>
          </cell>
          <cell r="AK125">
            <v>0</v>
          </cell>
        </row>
        <row r="126">
          <cell r="AH126" t="str">
            <v>1820</v>
          </cell>
          <cell r="AI126">
            <v>5000000</v>
          </cell>
          <cell r="AJ126">
            <v>5000000</v>
          </cell>
          <cell r="AK126">
            <v>5000000</v>
          </cell>
        </row>
        <row r="127">
          <cell r="AH127" t="str">
            <v>1910</v>
          </cell>
          <cell r="AI127">
            <v>305600</v>
          </cell>
          <cell r="AJ127">
            <v>305600</v>
          </cell>
          <cell r="AK127">
            <v>305600</v>
          </cell>
        </row>
        <row r="128">
          <cell r="AH128" t="str">
            <v>2000</v>
          </cell>
          <cell r="AI128">
            <v>2275600</v>
          </cell>
          <cell r="AJ128">
            <v>3884500</v>
          </cell>
          <cell r="AK128">
            <v>3684500</v>
          </cell>
        </row>
        <row r="129">
          <cell r="AH129" t="str">
            <v>2001</v>
          </cell>
          <cell r="AI129">
            <v>1182500</v>
          </cell>
          <cell r="AJ129">
            <v>882500</v>
          </cell>
          <cell r="AK129">
            <v>882500</v>
          </cell>
        </row>
        <row r="130">
          <cell r="AH130" t="str">
            <v>2002</v>
          </cell>
          <cell r="AI130">
            <v>635000</v>
          </cell>
          <cell r="AJ130">
            <v>55000</v>
          </cell>
          <cell r="AK130">
            <v>55000</v>
          </cell>
        </row>
        <row r="131">
          <cell r="AH131" t="str">
            <v>2003</v>
          </cell>
          <cell r="AI131">
            <v>303000</v>
          </cell>
          <cell r="AJ131">
            <v>288000</v>
          </cell>
          <cell r="AK131">
            <v>288000</v>
          </cell>
        </row>
        <row r="132">
          <cell r="AH132" t="str">
            <v>2004</v>
          </cell>
          <cell r="AI132">
            <v>363000</v>
          </cell>
          <cell r="AJ132">
            <v>293000</v>
          </cell>
          <cell r="AK132">
            <v>293000</v>
          </cell>
        </row>
        <row r="133">
          <cell r="AH133" t="str">
            <v>2005</v>
          </cell>
          <cell r="AI133">
            <v>410000</v>
          </cell>
          <cell r="AJ133">
            <v>50000</v>
          </cell>
          <cell r="AK133">
            <v>50000</v>
          </cell>
        </row>
        <row r="134">
          <cell r="AH134" t="str">
            <v>2006</v>
          </cell>
          <cell r="AI134">
            <v>1000</v>
          </cell>
          <cell r="AJ134">
            <v>1000</v>
          </cell>
          <cell r="AK134">
            <v>1000</v>
          </cell>
        </row>
        <row r="135">
          <cell r="AH135" t="str">
            <v>2008</v>
          </cell>
          <cell r="AI135">
            <v>387000</v>
          </cell>
          <cell r="AJ135">
            <v>387000</v>
          </cell>
          <cell r="AK135">
            <v>387000</v>
          </cell>
        </row>
        <row r="136">
          <cell r="AH136" t="str">
            <v>2011</v>
          </cell>
          <cell r="AI136">
            <v>3086600</v>
          </cell>
          <cell r="AJ136">
            <v>2916100</v>
          </cell>
          <cell r="AK136">
            <v>2916100</v>
          </cell>
        </row>
        <row r="137">
          <cell r="AH137" t="str">
            <v>2012</v>
          </cell>
          <cell r="AI137">
            <v>0</v>
          </cell>
          <cell r="AJ137">
            <v>0</v>
          </cell>
          <cell r="AK137">
            <v>0</v>
          </cell>
        </row>
        <row r="138">
          <cell r="AH138" t="str">
            <v>2019</v>
          </cell>
          <cell r="AI138">
            <v>103000</v>
          </cell>
          <cell r="AJ138">
            <v>103000</v>
          </cell>
          <cell r="AK138">
            <v>103000</v>
          </cell>
        </row>
        <row r="139">
          <cell r="AH139" t="str">
            <v>2020</v>
          </cell>
          <cell r="AI139">
            <v>318800</v>
          </cell>
          <cell r="AJ139">
            <v>318800</v>
          </cell>
          <cell r="AK139">
            <v>318800</v>
          </cell>
        </row>
        <row r="140">
          <cell r="AH140" t="str">
            <v>2021</v>
          </cell>
          <cell r="AI140">
            <v>72000</v>
          </cell>
          <cell r="AJ140">
            <v>72000</v>
          </cell>
          <cell r="AK140">
            <v>72000</v>
          </cell>
        </row>
        <row r="141">
          <cell r="AH141" t="str">
            <v>2022</v>
          </cell>
          <cell r="AI141">
            <v>454100</v>
          </cell>
          <cell r="AJ141">
            <v>454100</v>
          </cell>
          <cell r="AK141">
            <v>454100</v>
          </cell>
        </row>
        <row r="142">
          <cell r="AH142" t="str">
            <v>2023</v>
          </cell>
          <cell r="AI142">
            <v>830500</v>
          </cell>
          <cell r="AJ142">
            <v>759100</v>
          </cell>
          <cell r="AK142">
            <v>759100</v>
          </cell>
        </row>
        <row r="143">
          <cell r="AH143" t="str">
            <v>2025</v>
          </cell>
          <cell r="AI143">
            <v>20000000</v>
          </cell>
          <cell r="AJ143">
            <v>0</v>
          </cell>
          <cell r="AK143">
            <v>0</v>
          </cell>
        </row>
        <row r="144">
          <cell r="AH144" t="str">
            <v>2102</v>
          </cell>
          <cell r="AI144">
            <v>100000</v>
          </cell>
          <cell r="AJ144">
            <v>100000</v>
          </cell>
          <cell r="AK144">
            <v>100000</v>
          </cell>
        </row>
        <row r="145">
          <cell r="AH145" t="str">
            <v>2202</v>
          </cell>
          <cell r="AI145">
            <v>39508600</v>
          </cell>
          <cell r="AJ145">
            <v>13274900</v>
          </cell>
          <cell r="AK145">
            <v>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utflow"/>
      <sheetName val="Inflow"/>
    </sheetNames>
    <sheetDataSet>
      <sheetData sheetId="0" refreshError="1"/>
      <sheetData sheetId="1" refreshError="1">
        <row r="4">
          <cell r="R4" t="str">
            <v>Row Labels</v>
          </cell>
          <cell r="Z4" t="str">
            <v>Row Labels</v>
          </cell>
          <cell r="AA4" t="str">
            <v>Sum of Actuals 2022/23</v>
          </cell>
          <cell r="AB4" t="str">
            <v>Sum of Estimates 2023/24</v>
          </cell>
          <cell r="AC4" t="str">
            <v>Sum of Revised Estimates 2023/24</v>
          </cell>
          <cell r="AD4" t="str">
            <v>Sum of Estimates 2024/25</v>
          </cell>
          <cell r="AE4" t="str">
            <v>Sum of Estimates 2025/26</v>
          </cell>
          <cell r="AF4" t="str">
            <v>Sum of Estimates 2026/27</v>
          </cell>
        </row>
        <row r="5">
          <cell r="Z5" t="str">
            <v>0001</v>
          </cell>
          <cell r="AA5">
            <v>9519194.2799999993</v>
          </cell>
          <cell r="AB5">
            <v>9390600</v>
          </cell>
          <cell r="AC5">
            <v>9585500</v>
          </cell>
          <cell r="AD5">
            <v>9793100</v>
          </cell>
          <cell r="AE5">
            <v>9906800</v>
          </cell>
          <cell r="AF5">
            <v>10261200</v>
          </cell>
        </row>
        <row r="6">
          <cell r="Z6" t="str">
            <v>0002</v>
          </cell>
          <cell r="AA6">
            <v>10874559.949999999</v>
          </cell>
          <cell r="AB6">
            <v>10921000</v>
          </cell>
          <cell r="AC6">
            <v>12139000</v>
          </cell>
          <cell r="AD6">
            <v>12354800</v>
          </cell>
          <cell r="AE6">
            <v>12870000</v>
          </cell>
          <cell r="AF6">
            <v>13077900</v>
          </cell>
        </row>
        <row r="7">
          <cell r="Z7" t="str">
            <v>0003</v>
          </cell>
          <cell r="AA7">
            <v>960801.08</v>
          </cell>
          <cell r="AB7">
            <v>1165500</v>
          </cell>
          <cell r="AC7">
            <v>1783100</v>
          </cell>
          <cell r="AD7">
            <v>1097100</v>
          </cell>
          <cell r="AE7">
            <v>1319400</v>
          </cell>
          <cell r="AF7">
            <v>1367000</v>
          </cell>
        </row>
        <row r="8">
          <cell r="Z8" t="str">
            <v>0004</v>
          </cell>
          <cell r="AA8">
            <v>23031273.93</v>
          </cell>
          <cell r="AB8">
            <v>19659200</v>
          </cell>
          <cell r="AC8">
            <v>21239300</v>
          </cell>
          <cell r="AD8">
            <v>24646700</v>
          </cell>
          <cell r="AE8">
            <v>26523900</v>
          </cell>
          <cell r="AF8">
            <v>27016900</v>
          </cell>
        </row>
        <row r="9">
          <cell r="Z9" t="str">
            <v>0005</v>
          </cell>
          <cell r="AA9">
            <v>594033.6</v>
          </cell>
          <cell r="AB9">
            <v>694200</v>
          </cell>
          <cell r="AC9">
            <v>806800</v>
          </cell>
          <cell r="AD9">
            <v>689400</v>
          </cell>
          <cell r="AE9">
            <v>759800</v>
          </cell>
          <cell r="AF9">
            <v>844800</v>
          </cell>
        </row>
        <row r="10">
          <cell r="Z10" t="str">
            <v>0006</v>
          </cell>
          <cell r="AA10">
            <v>9670562.7799999993</v>
          </cell>
          <cell r="AB10">
            <v>9542200</v>
          </cell>
          <cell r="AC10">
            <v>10156900</v>
          </cell>
          <cell r="AD10">
            <v>11500000</v>
          </cell>
          <cell r="AE10">
            <v>12500000</v>
          </cell>
          <cell r="AF10">
            <v>13000000</v>
          </cell>
        </row>
        <row r="11">
          <cell r="Z11" t="str">
            <v>0010</v>
          </cell>
          <cell r="AA11">
            <v>3315934.66</v>
          </cell>
          <cell r="AB11">
            <v>4011300</v>
          </cell>
          <cell r="AC11">
            <v>3289400</v>
          </cell>
          <cell r="AD11">
            <v>3756700</v>
          </cell>
          <cell r="AE11">
            <v>4015200</v>
          </cell>
          <cell r="AF11">
            <v>4320200</v>
          </cell>
        </row>
        <row r="12">
          <cell r="Z12" t="str">
            <v>0101</v>
          </cell>
          <cell r="AA12">
            <v>25426886.050000001</v>
          </cell>
          <cell r="AB12">
            <v>23860800</v>
          </cell>
          <cell r="AC12">
            <v>25509400</v>
          </cell>
          <cell r="AD12">
            <v>27540300</v>
          </cell>
          <cell r="AE12">
            <v>28313000</v>
          </cell>
          <cell r="AF12">
            <v>29262700</v>
          </cell>
        </row>
        <row r="13">
          <cell r="Z13" t="str">
            <v>0102</v>
          </cell>
          <cell r="AA13">
            <v>392182.24</v>
          </cell>
          <cell r="AB13">
            <v>464300</v>
          </cell>
          <cell r="AC13">
            <v>468200</v>
          </cell>
          <cell r="AD13">
            <v>423500</v>
          </cell>
          <cell r="AE13">
            <v>466800</v>
          </cell>
          <cell r="AF13">
            <v>519000</v>
          </cell>
        </row>
        <row r="14">
          <cell r="Z14" t="str">
            <v>0201</v>
          </cell>
          <cell r="AA14">
            <v>100971044.87</v>
          </cell>
          <cell r="AB14">
            <v>90829400</v>
          </cell>
          <cell r="AC14">
            <v>102925800</v>
          </cell>
          <cell r="AD14">
            <v>104013600</v>
          </cell>
          <cell r="AE14">
            <v>106194000</v>
          </cell>
          <cell r="AF14">
            <v>108469800</v>
          </cell>
        </row>
        <row r="15">
          <cell r="Z15" t="str">
            <v>0202</v>
          </cell>
          <cell r="AA15">
            <v>24242723.739999998</v>
          </cell>
          <cell r="AB15">
            <v>26239500</v>
          </cell>
          <cell r="AC15">
            <v>26127700</v>
          </cell>
          <cell r="AD15">
            <v>28046900</v>
          </cell>
          <cell r="AE15">
            <v>30948300</v>
          </cell>
          <cell r="AF15">
            <v>32076700</v>
          </cell>
        </row>
        <row r="16">
          <cell r="Z16" t="str">
            <v>0203</v>
          </cell>
          <cell r="AA16">
            <v>1916344.07</v>
          </cell>
          <cell r="AB16">
            <v>1688900</v>
          </cell>
          <cell r="AC16">
            <v>1785400</v>
          </cell>
          <cell r="AD16">
            <v>2152900</v>
          </cell>
          <cell r="AE16">
            <v>2372800</v>
          </cell>
          <cell r="AF16">
            <v>2638200</v>
          </cell>
        </row>
        <row r="17">
          <cell r="Z17" t="str">
            <v>0210</v>
          </cell>
          <cell r="AA17">
            <v>1212913.1499999999</v>
          </cell>
          <cell r="AB17">
            <v>2632900</v>
          </cell>
          <cell r="AC17">
            <v>1079000</v>
          </cell>
          <cell r="AD17">
            <v>1562200</v>
          </cell>
          <cell r="AE17">
            <v>1721800</v>
          </cell>
          <cell r="AF17">
            <v>1914300</v>
          </cell>
        </row>
        <row r="18">
          <cell r="Z18" t="str">
            <v>0301</v>
          </cell>
          <cell r="AA18">
            <v>60222317.350000001</v>
          </cell>
          <cell r="AB18">
            <v>68078700</v>
          </cell>
          <cell r="AC18">
            <v>59735100</v>
          </cell>
          <cell r="AD18">
            <v>61497200</v>
          </cell>
          <cell r="AE18">
            <v>62312100</v>
          </cell>
          <cell r="AF18">
            <v>64181400</v>
          </cell>
        </row>
        <row r="19">
          <cell r="Z19" t="str">
            <v>0302</v>
          </cell>
          <cell r="AA19">
            <v>1370.05</v>
          </cell>
          <cell r="AB19">
            <v>1800</v>
          </cell>
          <cell r="AC19">
            <v>600</v>
          </cell>
          <cell r="AD19">
            <v>1000</v>
          </cell>
          <cell r="AE19">
            <v>1000</v>
          </cell>
          <cell r="AF19">
            <v>1000</v>
          </cell>
        </row>
        <row r="20">
          <cell r="Z20" t="str">
            <v>0304</v>
          </cell>
          <cell r="AA20">
            <v>5775879.4400000004</v>
          </cell>
          <cell r="AB20">
            <v>6247200</v>
          </cell>
          <cell r="AC20">
            <v>5422100</v>
          </cell>
          <cell r="AD20">
            <v>5584800</v>
          </cell>
          <cell r="AE20">
            <v>5752300</v>
          </cell>
          <cell r="AF20">
            <v>5924900</v>
          </cell>
        </row>
        <row r="21">
          <cell r="Z21" t="str">
            <v>0401</v>
          </cell>
          <cell r="AA21">
            <v>167000</v>
          </cell>
          <cell r="AB21">
            <v>159000</v>
          </cell>
          <cell r="AC21">
            <v>119000</v>
          </cell>
          <cell r="AD21">
            <v>179000</v>
          </cell>
          <cell r="AE21">
            <v>189000</v>
          </cell>
          <cell r="AF21">
            <v>199000</v>
          </cell>
        </row>
        <row r="22">
          <cell r="Z22" t="str">
            <v>0402</v>
          </cell>
          <cell r="AA22">
            <v>3063813.13</v>
          </cell>
          <cell r="AB22">
            <v>3068300</v>
          </cell>
          <cell r="AC22">
            <v>2229600</v>
          </cell>
          <cell r="AD22">
            <v>2530800</v>
          </cell>
          <cell r="AE22">
            <v>3671100</v>
          </cell>
          <cell r="AF22">
            <v>4081700</v>
          </cell>
        </row>
        <row r="23">
          <cell r="Z23" t="str">
            <v>0403</v>
          </cell>
          <cell r="AA23">
            <v>1109263.67</v>
          </cell>
          <cell r="AB23">
            <v>1454500</v>
          </cell>
          <cell r="AC23">
            <v>1038300</v>
          </cell>
          <cell r="AD23">
            <v>1430800</v>
          </cell>
          <cell r="AE23">
            <v>1576900</v>
          </cell>
          <cell r="AF23">
            <v>1753300</v>
          </cell>
        </row>
        <row r="24">
          <cell r="Z24" t="str">
            <v>0404</v>
          </cell>
          <cell r="AA24">
            <v>6590</v>
          </cell>
          <cell r="AB24">
            <v>15800</v>
          </cell>
          <cell r="AC24">
            <v>27400</v>
          </cell>
          <cell r="AD24">
            <v>18300</v>
          </cell>
          <cell r="AE24">
            <v>20200</v>
          </cell>
          <cell r="AF24">
            <v>22400</v>
          </cell>
        </row>
        <row r="25">
          <cell r="Z25" t="str">
            <v>0405</v>
          </cell>
          <cell r="AA25">
            <v>19608.62</v>
          </cell>
          <cell r="AB25">
            <v>13200</v>
          </cell>
          <cell r="AC25">
            <v>0</v>
          </cell>
          <cell r="AD25">
            <v>24000</v>
          </cell>
          <cell r="AE25">
            <v>26500</v>
          </cell>
          <cell r="AF25">
            <v>29400</v>
          </cell>
        </row>
        <row r="26">
          <cell r="Z26" t="str">
            <v>0407</v>
          </cell>
          <cell r="AA26">
            <v>428570</v>
          </cell>
          <cell r="AB26">
            <v>414400</v>
          </cell>
          <cell r="AC26">
            <v>254900</v>
          </cell>
          <cell r="AD26">
            <v>498900</v>
          </cell>
          <cell r="AE26">
            <v>549900</v>
          </cell>
          <cell r="AF26">
            <v>611400</v>
          </cell>
        </row>
        <row r="27">
          <cell r="Z27" t="str">
            <v>0409</v>
          </cell>
          <cell r="AA27">
            <v>584431.27</v>
          </cell>
          <cell r="AB27">
            <v>694300</v>
          </cell>
          <cell r="AC27">
            <v>334300</v>
          </cell>
          <cell r="AD27">
            <v>714300</v>
          </cell>
          <cell r="AE27">
            <v>787200</v>
          </cell>
          <cell r="AF27">
            <v>875300</v>
          </cell>
        </row>
        <row r="28">
          <cell r="Z28" t="str">
            <v>0410</v>
          </cell>
          <cell r="AA28">
            <v>473913.58999999997</v>
          </cell>
          <cell r="AB28">
            <v>608100</v>
          </cell>
          <cell r="AC28">
            <v>254600</v>
          </cell>
          <cell r="AD28">
            <v>339200</v>
          </cell>
          <cell r="AE28">
            <v>373900</v>
          </cell>
          <cell r="AF28">
            <v>415600</v>
          </cell>
        </row>
        <row r="29">
          <cell r="Z29" t="str">
            <v>0411</v>
          </cell>
          <cell r="AA29">
            <v>1050032.02</v>
          </cell>
          <cell r="AB29">
            <v>941600</v>
          </cell>
          <cell r="AC29">
            <v>899700</v>
          </cell>
          <cell r="AD29">
            <v>996000</v>
          </cell>
          <cell r="AE29">
            <v>1027300</v>
          </cell>
          <cell r="AF29">
            <v>1125400</v>
          </cell>
        </row>
        <row r="30">
          <cell r="Z30" t="str">
            <v>0413</v>
          </cell>
          <cell r="AA30">
            <v>147361.65</v>
          </cell>
          <cell r="AB30">
            <v>141700</v>
          </cell>
          <cell r="AC30">
            <v>122300</v>
          </cell>
          <cell r="AD30">
            <v>177000</v>
          </cell>
          <cell r="AE30">
            <v>195000</v>
          </cell>
          <cell r="AF30">
            <v>216900</v>
          </cell>
        </row>
        <row r="31">
          <cell r="Z31" t="str">
            <v>0414</v>
          </cell>
          <cell r="AA31">
            <v>54694.84</v>
          </cell>
          <cell r="AB31">
            <v>56200</v>
          </cell>
          <cell r="AC31">
            <v>48700</v>
          </cell>
          <cell r="AD31">
            <v>62200</v>
          </cell>
          <cell r="AE31">
            <v>68600</v>
          </cell>
          <cell r="AF31">
            <v>76200</v>
          </cell>
        </row>
        <row r="32">
          <cell r="Z32" t="str">
            <v>0416</v>
          </cell>
          <cell r="AA32">
            <v>511551.13</v>
          </cell>
          <cell r="AB32">
            <v>721200</v>
          </cell>
          <cell r="AC32">
            <v>487200</v>
          </cell>
          <cell r="AD32">
            <v>641900</v>
          </cell>
          <cell r="AE32">
            <v>707400</v>
          </cell>
          <cell r="AF32">
            <v>786700</v>
          </cell>
        </row>
        <row r="33">
          <cell r="Z33" t="str">
            <v>0417</v>
          </cell>
          <cell r="AA33">
            <v>2359.15</v>
          </cell>
          <cell r="AB33">
            <v>6600</v>
          </cell>
          <cell r="AC33">
            <v>4300</v>
          </cell>
          <cell r="AD33">
            <v>2900</v>
          </cell>
          <cell r="AE33">
            <v>3200</v>
          </cell>
          <cell r="AF33">
            <v>3600</v>
          </cell>
        </row>
        <row r="34">
          <cell r="Z34" t="str">
            <v>0418</v>
          </cell>
          <cell r="AA34">
            <v>10550.04</v>
          </cell>
          <cell r="AB34">
            <v>9500</v>
          </cell>
          <cell r="AC34">
            <v>18200</v>
          </cell>
          <cell r="AD34">
            <v>12100</v>
          </cell>
          <cell r="AE34">
            <v>13300</v>
          </cell>
          <cell r="AF34">
            <v>14800</v>
          </cell>
        </row>
        <row r="35">
          <cell r="Z35" t="str">
            <v>0419</v>
          </cell>
          <cell r="AA35">
            <v>4340</v>
          </cell>
          <cell r="AB35">
            <v>8400</v>
          </cell>
          <cell r="AC35">
            <v>2500</v>
          </cell>
          <cell r="AD35">
            <v>4300</v>
          </cell>
          <cell r="AE35">
            <v>4800</v>
          </cell>
          <cell r="AF35">
            <v>5300</v>
          </cell>
        </row>
        <row r="36">
          <cell r="Z36" t="str">
            <v>0420</v>
          </cell>
          <cell r="AA36">
            <v>39869.949999999997</v>
          </cell>
          <cell r="AB36">
            <v>71100</v>
          </cell>
          <cell r="AC36">
            <v>28500</v>
          </cell>
          <cell r="AD36">
            <v>50100</v>
          </cell>
          <cell r="AE36">
            <v>55200</v>
          </cell>
          <cell r="AF36">
            <v>61400</v>
          </cell>
        </row>
        <row r="37">
          <cell r="Z37" t="str">
            <v>0421</v>
          </cell>
          <cell r="AA37">
            <v>738140</v>
          </cell>
          <cell r="AB37">
            <v>840900</v>
          </cell>
          <cell r="AC37">
            <v>731000</v>
          </cell>
          <cell r="AD37">
            <v>895100</v>
          </cell>
          <cell r="AE37">
            <v>986600</v>
          </cell>
          <cell r="AF37">
            <v>1096800</v>
          </cell>
        </row>
        <row r="38">
          <cell r="Z38" t="str">
            <v>0422</v>
          </cell>
          <cell r="AA38">
            <v>714259.6399999999</v>
          </cell>
          <cell r="AB38">
            <v>846300</v>
          </cell>
          <cell r="AC38">
            <v>606400</v>
          </cell>
          <cell r="AD38">
            <v>797900</v>
          </cell>
          <cell r="AE38">
            <v>879500</v>
          </cell>
          <cell r="AF38">
            <v>977600</v>
          </cell>
        </row>
        <row r="39">
          <cell r="Z39" t="str">
            <v>0423</v>
          </cell>
          <cell r="AA39">
            <v>30610</v>
          </cell>
          <cell r="AB39">
            <v>45800</v>
          </cell>
          <cell r="AC39">
            <v>45900</v>
          </cell>
          <cell r="AD39">
            <v>40700</v>
          </cell>
          <cell r="AE39">
            <v>44800</v>
          </cell>
          <cell r="AF39">
            <v>49900</v>
          </cell>
        </row>
        <row r="40">
          <cell r="Z40" t="str">
            <v>0424</v>
          </cell>
          <cell r="AA40">
            <v>846078.40999999992</v>
          </cell>
          <cell r="AB40">
            <v>896200</v>
          </cell>
          <cell r="AC40">
            <v>866800</v>
          </cell>
          <cell r="AD40">
            <v>1104800</v>
          </cell>
          <cell r="AE40">
            <v>1217700</v>
          </cell>
          <cell r="AF40">
            <v>1354000</v>
          </cell>
        </row>
        <row r="41">
          <cell r="Z41" t="str">
            <v>0425</v>
          </cell>
          <cell r="AA41">
            <v>7208</v>
          </cell>
          <cell r="AB41">
            <v>22800</v>
          </cell>
          <cell r="AC41">
            <v>2300</v>
          </cell>
          <cell r="AD41">
            <v>8000</v>
          </cell>
          <cell r="AE41">
            <v>8800</v>
          </cell>
          <cell r="AF41">
            <v>9800</v>
          </cell>
        </row>
        <row r="42">
          <cell r="Z42" t="str">
            <v>0426</v>
          </cell>
          <cell r="AA42">
            <v>402603.68</v>
          </cell>
          <cell r="AB42">
            <v>656100</v>
          </cell>
          <cell r="AC42">
            <v>286000</v>
          </cell>
          <cell r="AD42">
            <v>372300</v>
          </cell>
          <cell r="AE42">
            <v>410400</v>
          </cell>
          <cell r="AF42">
            <v>456200</v>
          </cell>
        </row>
        <row r="43">
          <cell r="Z43" t="str">
            <v>0427</v>
          </cell>
          <cell r="AA43">
            <v>3820</v>
          </cell>
          <cell r="AB43">
            <v>1600</v>
          </cell>
          <cell r="AC43">
            <v>5100</v>
          </cell>
          <cell r="AD43">
            <v>4900</v>
          </cell>
          <cell r="AE43">
            <v>5400</v>
          </cell>
          <cell r="AF43">
            <v>6000</v>
          </cell>
        </row>
        <row r="44">
          <cell r="Z44" t="str">
            <v>0428</v>
          </cell>
          <cell r="AA44">
            <v>175415</v>
          </cell>
          <cell r="AB44">
            <v>209400</v>
          </cell>
          <cell r="AC44">
            <v>151400</v>
          </cell>
          <cell r="AD44">
            <v>191600</v>
          </cell>
          <cell r="AE44">
            <v>211200</v>
          </cell>
          <cell r="AF44">
            <v>234800</v>
          </cell>
        </row>
        <row r="45">
          <cell r="Z45" t="str">
            <v>0429</v>
          </cell>
          <cell r="AA45">
            <v>252076</v>
          </cell>
          <cell r="AB45">
            <v>206900</v>
          </cell>
          <cell r="AC45">
            <v>292300</v>
          </cell>
          <cell r="AD45">
            <v>319300</v>
          </cell>
          <cell r="AE45">
            <v>352000</v>
          </cell>
          <cell r="AF45">
            <v>391300</v>
          </cell>
        </row>
        <row r="46">
          <cell r="Z46" t="str">
            <v>0430</v>
          </cell>
          <cell r="AA46">
            <v>76118.5</v>
          </cell>
          <cell r="AB46">
            <v>71700</v>
          </cell>
          <cell r="AC46">
            <v>61400</v>
          </cell>
          <cell r="AD46">
            <v>91100</v>
          </cell>
          <cell r="AE46">
            <v>100900</v>
          </cell>
          <cell r="AF46">
            <v>112800</v>
          </cell>
        </row>
        <row r="47">
          <cell r="Z47" t="str">
            <v>0431</v>
          </cell>
          <cell r="AA47">
            <v>47475</v>
          </cell>
          <cell r="AB47">
            <v>58100</v>
          </cell>
          <cell r="AC47">
            <v>39300</v>
          </cell>
          <cell r="AD47">
            <v>61600</v>
          </cell>
          <cell r="AE47">
            <v>67900</v>
          </cell>
          <cell r="AF47">
            <v>75500</v>
          </cell>
        </row>
        <row r="48">
          <cell r="Z48" t="str">
            <v>0432</v>
          </cell>
          <cell r="AA48">
            <v>405643.7</v>
          </cell>
          <cell r="AB48">
            <v>420000</v>
          </cell>
          <cell r="AC48">
            <v>396500</v>
          </cell>
          <cell r="AD48">
            <v>439700</v>
          </cell>
          <cell r="AE48">
            <v>492800</v>
          </cell>
          <cell r="AF48">
            <v>556800</v>
          </cell>
        </row>
        <row r="49">
          <cell r="Z49" t="str">
            <v>0433</v>
          </cell>
          <cell r="AA49">
            <v>2189571.6800000002</v>
          </cell>
          <cell r="AB49">
            <v>1750800</v>
          </cell>
          <cell r="AC49">
            <v>1057400</v>
          </cell>
          <cell r="AD49">
            <v>1850300</v>
          </cell>
          <cell r="AE49">
            <v>2070100</v>
          </cell>
          <cell r="AF49">
            <v>2335000</v>
          </cell>
        </row>
        <row r="50">
          <cell r="Z50" t="str">
            <v>0434</v>
          </cell>
          <cell r="AA50">
            <v>5</v>
          </cell>
          <cell r="AB50">
            <v>0</v>
          </cell>
          <cell r="AC50">
            <v>0</v>
          </cell>
          <cell r="AD50">
            <v>0</v>
          </cell>
          <cell r="AE50">
            <v>0</v>
          </cell>
          <cell r="AF50">
            <v>0</v>
          </cell>
        </row>
        <row r="51">
          <cell r="Z51" t="str">
            <v>0435</v>
          </cell>
          <cell r="AA51">
            <v>250794.89</v>
          </cell>
          <cell r="AB51">
            <v>174200</v>
          </cell>
          <cell r="AC51">
            <v>344300</v>
          </cell>
          <cell r="AD51">
            <v>299800</v>
          </cell>
          <cell r="AE51">
            <v>343100</v>
          </cell>
          <cell r="AF51">
            <v>387000</v>
          </cell>
        </row>
        <row r="52">
          <cell r="Z52" t="str">
            <v>0436</v>
          </cell>
          <cell r="AA52">
            <v>276300</v>
          </cell>
          <cell r="AB52">
            <v>312700</v>
          </cell>
          <cell r="AC52">
            <v>492100</v>
          </cell>
          <cell r="AD52">
            <v>308200</v>
          </cell>
          <cell r="AE52">
            <v>339700</v>
          </cell>
          <cell r="AF52">
            <v>377600</v>
          </cell>
        </row>
        <row r="53">
          <cell r="Z53" t="str">
            <v>0437</v>
          </cell>
          <cell r="AA53">
            <v>36844.58</v>
          </cell>
          <cell r="AB53">
            <v>32600</v>
          </cell>
          <cell r="AC53">
            <v>32500</v>
          </cell>
          <cell r="AD53">
            <v>45300</v>
          </cell>
          <cell r="AE53">
            <v>49900</v>
          </cell>
          <cell r="AF53">
            <v>55500</v>
          </cell>
        </row>
        <row r="54">
          <cell r="Z54" t="str">
            <v>0438</v>
          </cell>
          <cell r="AA54">
            <v>10351.07</v>
          </cell>
          <cell r="AB54">
            <v>8100</v>
          </cell>
          <cell r="AC54">
            <v>9100</v>
          </cell>
          <cell r="AD54">
            <v>9700</v>
          </cell>
          <cell r="AE54">
            <v>10700</v>
          </cell>
          <cell r="AF54">
            <v>11900</v>
          </cell>
        </row>
        <row r="55">
          <cell r="Z55" t="str">
            <v>0439</v>
          </cell>
          <cell r="AA55">
            <v>285078.23</v>
          </cell>
          <cell r="AB55">
            <v>267400</v>
          </cell>
          <cell r="AC55">
            <v>258000</v>
          </cell>
          <cell r="AD55">
            <v>364000</v>
          </cell>
          <cell r="AE55">
            <v>401100</v>
          </cell>
          <cell r="AF55">
            <v>446000</v>
          </cell>
        </row>
        <row r="56">
          <cell r="Z56" t="str">
            <v>0440</v>
          </cell>
          <cell r="AA56">
            <v>10518.75</v>
          </cell>
          <cell r="AB56">
            <v>12000</v>
          </cell>
          <cell r="AC56">
            <v>6000</v>
          </cell>
          <cell r="AD56">
            <v>11500</v>
          </cell>
          <cell r="AE56">
            <v>12700</v>
          </cell>
          <cell r="AF56">
            <v>14100</v>
          </cell>
        </row>
        <row r="57">
          <cell r="Z57" t="str">
            <v>0441</v>
          </cell>
          <cell r="AA57">
            <v>614116.72</v>
          </cell>
          <cell r="AB57">
            <v>540300</v>
          </cell>
          <cell r="AC57">
            <v>586800</v>
          </cell>
          <cell r="AD57">
            <v>803800</v>
          </cell>
          <cell r="AE57">
            <v>885800</v>
          </cell>
          <cell r="AF57">
            <v>984600</v>
          </cell>
        </row>
        <row r="58">
          <cell r="Z58" t="str">
            <v>0442</v>
          </cell>
          <cell r="AA58">
            <v>266879.93</v>
          </cell>
          <cell r="AB58">
            <v>409900</v>
          </cell>
          <cell r="AC58">
            <v>353700</v>
          </cell>
          <cell r="AD58">
            <v>318200</v>
          </cell>
          <cell r="AE58">
            <v>350700</v>
          </cell>
          <cell r="AF58">
            <v>390000</v>
          </cell>
        </row>
        <row r="59">
          <cell r="Z59" t="str">
            <v>0443</v>
          </cell>
          <cell r="AA59">
            <v>93376.2</v>
          </cell>
          <cell r="AB59">
            <v>96800</v>
          </cell>
          <cell r="AC59">
            <v>104900</v>
          </cell>
          <cell r="AD59">
            <v>123100</v>
          </cell>
          <cell r="AE59">
            <v>135700</v>
          </cell>
          <cell r="AF59">
            <v>150700</v>
          </cell>
        </row>
        <row r="60">
          <cell r="Z60" t="str">
            <v>0444</v>
          </cell>
          <cell r="AA60">
            <v>25043.360000000001</v>
          </cell>
          <cell r="AB60">
            <v>29100</v>
          </cell>
          <cell r="AC60">
            <v>25800</v>
          </cell>
          <cell r="AD60">
            <v>27900</v>
          </cell>
          <cell r="AE60">
            <v>30700</v>
          </cell>
          <cell r="AF60">
            <v>34200</v>
          </cell>
        </row>
        <row r="61">
          <cell r="Z61" t="str">
            <v>0445</v>
          </cell>
          <cell r="AA61">
            <v>1380242.2900000003</v>
          </cell>
          <cell r="AB61">
            <v>859900</v>
          </cell>
          <cell r="AC61">
            <v>1133900</v>
          </cell>
          <cell r="AD61">
            <v>1371900</v>
          </cell>
          <cell r="AE61">
            <v>1732600</v>
          </cell>
          <cell r="AF61">
            <v>1926500</v>
          </cell>
        </row>
        <row r="62">
          <cell r="Z62" t="str">
            <v>0446</v>
          </cell>
          <cell r="AA62">
            <v>72365.42</v>
          </cell>
          <cell r="AB62">
            <v>96400</v>
          </cell>
          <cell r="AC62">
            <v>52000</v>
          </cell>
          <cell r="AD62">
            <v>73000</v>
          </cell>
          <cell r="AE62">
            <v>80600</v>
          </cell>
          <cell r="AF62">
            <v>89500</v>
          </cell>
        </row>
        <row r="63">
          <cell r="Z63" t="str">
            <v>0447</v>
          </cell>
          <cell r="AA63">
            <v>39554.17</v>
          </cell>
          <cell r="AB63">
            <v>20500</v>
          </cell>
          <cell r="AC63">
            <v>10200</v>
          </cell>
          <cell r="AD63">
            <v>48800</v>
          </cell>
          <cell r="AE63">
            <v>53800</v>
          </cell>
          <cell r="AF63">
            <v>59800</v>
          </cell>
        </row>
        <row r="64">
          <cell r="Z64" t="str">
            <v>0448</v>
          </cell>
          <cell r="AA64">
            <v>130931.28</v>
          </cell>
          <cell r="AB64">
            <v>141700</v>
          </cell>
          <cell r="AC64">
            <v>73700</v>
          </cell>
          <cell r="AD64">
            <v>152100</v>
          </cell>
          <cell r="AE64">
            <v>167600</v>
          </cell>
          <cell r="AF64">
            <v>186300</v>
          </cell>
        </row>
        <row r="65">
          <cell r="Z65" t="str">
            <v>0449</v>
          </cell>
          <cell r="AA65">
            <v>85768.400000000009</v>
          </cell>
          <cell r="AB65">
            <v>51100</v>
          </cell>
          <cell r="AC65">
            <v>129000</v>
          </cell>
          <cell r="AD65">
            <v>84900</v>
          </cell>
          <cell r="AE65">
            <v>93500</v>
          </cell>
          <cell r="AF65">
            <v>104100</v>
          </cell>
        </row>
        <row r="66">
          <cell r="Z66" t="str">
            <v>0451</v>
          </cell>
          <cell r="AA66">
            <v>10485.73</v>
          </cell>
          <cell r="AB66">
            <v>5200</v>
          </cell>
          <cell r="AC66">
            <v>4700</v>
          </cell>
          <cell r="AD66">
            <v>11000</v>
          </cell>
          <cell r="AE66">
            <v>12200</v>
          </cell>
          <cell r="AF66">
            <v>13500</v>
          </cell>
        </row>
        <row r="67">
          <cell r="Z67" t="str">
            <v>0452</v>
          </cell>
          <cell r="AA67">
            <v>142.80000000000001</v>
          </cell>
          <cell r="AB67">
            <v>30000</v>
          </cell>
          <cell r="AC67">
            <v>1000</v>
          </cell>
          <cell r="AD67">
            <v>100</v>
          </cell>
          <cell r="AE67">
            <v>100</v>
          </cell>
          <cell r="AF67">
            <v>100</v>
          </cell>
        </row>
        <row r="68">
          <cell r="Z68" t="str">
            <v>0453</v>
          </cell>
          <cell r="AA68">
            <v>415028.78</v>
          </cell>
          <cell r="AB68">
            <v>76100</v>
          </cell>
          <cell r="AC68">
            <v>309300</v>
          </cell>
          <cell r="AD68">
            <v>636000</v>
          </cell>
          <cell r="AE68">
            <v>721200</v>
          </cell>
          <cell r="AF68">
            <v>824200</v>
          </cell>
        </row>
        <row r="69">
          <cell r="Z69" t="str">
            <v>0454</v>
          </cell>
          <cell r="AA69">
            <v>0</v>
          </cell>
          <cell r="AB69">
            <v>400000</v>
          </cell>
          <cell r="AC69">
            <v>1166100</v>
          </cell>
          <cell r="AD69">
            <v>500000</v>
          </cell>
          <cell r="AE69">
            <v>600000</v>
          </cell>
          <cell r="AF69">
            <v>700000</v>
          </cell>
        </row>
        <row r="70">
          <cell r="Z70" t="str">
            <v>0455</v>
          </cell>
          <cell r="AA70">
            <v>19923.52</v>
          </cell>
          <cell r="AB70">
            <v>18200</v>
          </cell>
          <cell r="AC70">
            <v>42700</v>
          </cell>
          <cell r="AD70">
            <v>21000</v>
          </cell>
          <cell r="AE70">
            <v>23100</v>
          </cell>
          <cell r="AF70">
            <v>25700</v>
          </cell>
        </row>
        <row r="71">
          <cell r="Z71" t="str">
            <v>0456</v>
          </cell>
          <cell r="AA71">
            <v>3686.3999999999996</v>
          </cell>
          <cell r="AB71">
            <v>4300</v>
          </cell>
          <cell r="AC71">
            <v>200</v>
          </cell>
          <cell r="AD71">
            <v>4800</v>
          </cell>
          <cell r="AE71">
            <v>5200</v>
          </cell>
          <cell r="AF71">
            <v>5800</v>
          </cell>
        </row>
        <row r="72">
          <cell r="Z72" t="str">
            <v>0457</v>
          </cell>
          <cell r="AA72">
            <v>28827.800000000003</v>
          </cell>
          <cell r="AB72">
            <v>21900</v>
          </cell>
          <cell r="AC72">
            <v>29300</v>
          </cell>
          <cell r="AD72">
            <v>37100</v>
          </cell>
          <cell r="AE72">
            <v>40900</v>
          </cell>
          <cell r="AF72">
            <v>45500</v>
          </cell>
        </row>
        <row r="73">
          <cell r="Z73" t="str">
            <v>0458</v>
          </cell>
          <cell r="AA73">
            <v>10046.130000000001</v>
          </cell>
          <cell r="AB73">
            <v>11200</v>
          </cell>
          <cell r="AC73">
            <v>17200</v>
          </cell>
          <cell r="AD73">
            <v>15800</v>
          </cell>
          <cell r="AE73">
            <v>17400</v>
          </cell>
          <cell r="AF73">
            <v>19400</v>
          </cell>
        </row>
        <row r="74">
          <cell r="Z74" t="str">
            <v>0459</v>
          </cell>
          <cell r="AA74">
            <v>22046.54</v>
          </cell>
          <cell r="AB74">
            <v>45900</v>
          </cell>
          <cell r="AC74">
            <v>29400</v>
          </cell>
          <cell r="AD74">
            <v>26600</v>
          </cell>
          <cell r="AE74">
            <v>29200</v>
          </cell>
          <cell r="AF74">
            <v>32600</v>
          </cell>
        </row>
        <row r="75">
          <cell r="Z75" t="str">
            <v>0460</v>
          </cell>
          <cell r="AA75">
            <v>35569.67</v>
          </cell>
          <cell r="AB75">
            <v>35000</v>
          </cell>
          <cell r="AC75">
            <v>53200</v>
          </cell>
          <cell r="AD75">
            <v>50300</v>
          </cell>
          <cell r="AE75">
            <v>55400</v>
          </cell>
          <cell r="AF75">
            <v>61600</v>
          </cell>
        </row>
        <row r="76">
          <cell r="Z76" t="str">
            <v>0462</v>
          </cell>
          <cell r="AA76">
            <v>2859952.1199999996</v>
          </cell>
          <cell r="AB76">
            <v>3320900</v>
          </cell>
          <cell r="AC76">
            <v>2822400</v>
          </cell>
          <cell r="AD76">
            <v>3405600</v>
          </cell>
          <cell r="AE76">
            <v>3753400</v>
          </cell>
          <cell r="AF76">
            <v>4173200</v>
          </cell>
        </row>
        <row r="77">
          <cell r="Z77" t="str">
            <v>0463</v>
          </cell>
          <cell r="AA77">
            <v>1726062.66</v>
          </cell>
          <cell r="AB77">
            <v>1761300</v>
          </cell>
          <cell r="AC77">
            <v>1714300</v>
          </cell>
          <cell r="AD77">
            <v>2011500</v>
          </cell>
          <cell r="AE77">
            <v>2217100</v>
          </cell>
          <cell r="AF77">
            <v>2464900</v>
          </cell>
        </row>
        <row r="78">
          <cell r="Z78" t="str">
            <v>0464</v>
          </cell>
          <cell r="AA78">
            <v>2293781.5</v>
          </cell>
          <cell r="AB78">
            <v>2121900</v>
          </cell>
          <cell r="AC78">
            <v>2057200</v>
          </cell>
          <cell r="AD78">
            <v>2807900</v>
          </cell>
          <cell r="AE78">
            <v>3094600</v>
          </cell>
          <cell r="AF78">
            <v>3340800</v>
          </cell>
        </row>
        <row r="79">
          <cell r="Z79" t="str">
            <v>0467</v>
          </cell>
          <cell r="AA79">
            <v>66392.899999999994</v>
          </cell>
          <cell r="AB79">
            <v>70200</v>
          </cell>
          <cell r="AC79">
            <v>75600</v>
          </cell>
          <cell r="AD79">
            <v>79400</v>
          </cell>
          <cell r="AE79">
            <v>87500</v>
          </cell>
          <cell r="AF79">
            <v>97300</v>
          </cell>
        </row>
        <row r="80">
          <cell r="Z80" t="str">
            <v>0468</v>
          </cell>
          <cell r="AA80">
            <v>1199</v>
          </cell>
          <cell r="AB80">
            <v>1500</v>
          </cell>
          <cell r="AC80">
            <v>3800</v>
          </cell>
          <cell r="AD80">
            <v>1500</v>
          </cell>
          <cell r="AE80">
            <v>1600</v>
          </cell>
          <cell r="AF80">
            <v>1800</v>
          </cell>
        </row>
        <row r="81">
          <cell r="Z81" t="str">
            <v>0469</v>
          </cell>
          <cell r="AA81">
            <v>177039.05</v>
          </cell>
          <cell r="AB81">
            <v>147400</v>
          </cell>
          <cell r="AC81">
            <v>346000</v>
          </cell>
          <cell r="AD81">
            <v>240300</v>
          </cell>
          <cell r="AE81">
            <v>264900</v>
          </cell>
          <cell r="AF81">
            <v>294500</v>
          </cell>
        </row>
        <row r="82">
          <cell r="Z82" t="str">
            <v>0470</v>
          </cell>
          <cell r="AA82">
            <v>2498.1999999999998</v>
          </cell>
          <cell r="AB82">
            <v>1800</v>
          </cell>
          <cell r="AC82">
            <v>1600</v>
          </cell>
          <cell r="AD82">
            <v>2800</v>
          </cell>
          <cell r="AE82">
            <v>3100</v>
          </cell>
          <cell r="AF82">
            <v>3400</v>
          </cell>
        </row>
        <row r="83">
          <cell r="Z83" t="str">
            <v>0471</v>
          </cell>
          <cell r="AA83">
            <v>5126.3</v>
          </cell>
          <cell r="AB83">
            <v>3800</v>
          </cell>
          <cell r="AC83">
            <v>1600</v>
          </cell>
          <cell r="AD83">
            <v>4900</v>
          </cell>
          <cell r="AE83">
            <v>5400</v>
          </cell>
          <cell r="AF83">
            <v>6000</v>
          </cell>
        </row>
        <row r="84">
          <cell r="Z84" t="str">
            <v>0472</v>
          </cell>
          <cell r="AA84">
            <v>41553.69</v>
          </cell>
          <cell r="AB84">
            <v>32200</v>
          </cell>
          <cell r="AC84">
            <v>217700</v>
          </cell>
          <cell r="AD84">
            <v>102400</v>
          </cell>
          <cell r="AE84">
            <v>112800</v>
          </cell>
          <cell r="AF84">
            <v>125400</v>
          </cell>
        </row>
        <row r="85">
          <cell r="Z85" t="str">
            <v>0474</v>
          </cell>
          <cell r="AA85">
            <v>149599.79</v>
          </cell>
          <cell r="AB85">
            <v>129600</v>
          </cell>
          <cell r="AC85">
            <v>137300</v>
          </cell>
          <cell r="AD85">
            <v>184000</v>
          </cell>
          <cell r="AE85">
            <v>202800</v>
          </cell>
          <cell r="AF85">
            <v>225500</v>
          </cell>
        </row>
        <row r="86">
          <cell r="Z86" t="str">
            <v>0475</v>
          </cell>
          <cell r="AA86">
            <v>5653.86</v>
          </cell>
          <cell r="AB86">
            <v>12400</v>
          </cell>
          <cell r="AC86">
            <v>2900</v>
          </cell>
          <cell r="AD86">
            <v>8500</v>
          </cell>
          <cell r="AE86">
            <v>9300</v>
          </cell>
          <cell r="AF86">
            <v>10400</v>
          </cell>
        </row>
        <row r="87">
          <cell r="Z87" t="str">
            <v>0476</v>
          </cell>
          <cell r="AA87">
            <v>1659</v>
          </cell>
          <cell r="AB87">
            <v>2200</v>
          </cell>
          <cell r="AC87">
            <v>5500</v>
          </cell>
          <cell r="AD87">
            <v>5400</v>
          </cell>
          <cell r="AE87">
            <v>6000</v>
          </cell>
          <cell r="AF87">
            <v>6600</v>
          </cell>
        </row>
        <row r="88">
          <cell r="Z88" t="str">
            <v>0479</v>
          </cell>
          <cell r="AA88">
            <v>36212.78</v>
          </cell>
          <cell r="AB88">
            <v>26100</v>
          </cell>
          <cell r="AC88">
            <v>64400</v>
          </cell>
          <cell r="AD88">
            <v>45400</v>
          </cell>
          <cell r="AE88">
            <v>50000</v>
          </cell>
          <cell r="AF88">
            <v>55600</v>
          </cell>
        </row>
        <row r="89">
          <cell r="Z89" t="str">
            <v>0480</v>
          </cell>
          <cell r="AA89">
            <v>84811.38</v>
          </cell>
          <cell r="AB89">
            <v>40000</v>
          </cell>
          <cell r="AC89">
            <v>104200</v>
          </cell>
          <cell r="AD89">
            <v>163600</v>
          </cell>
          <cell r="AE89">
            <v>180300</v>
          </cell>
          <cell r="AF89">
            <v>200500</v>
          </cell>
        </row>
        <row r="90">
          <cell r="Z90" t="str">
            <v>0481</v>
          </cell>
          <cell r="AA90">
            <v>201570</v>
          </cell>
          <cell r="AB90">
            <v>257800</v>
          </cell>
          <cell r="AC90">
            <v>115500</v>
          </cell>
          <cell r="AD90">
            <v>222800</v>
          </cell>
          <cell r="AE90">
            <v>245500</v>
          </cell>
          <cell r="AF90">
            <v>273000</v>
          </cell>
        </row>
        <row r="91">
          <cell r="Z91" t="str">
            <v>0483</v>
          </cell>
          <cell r="AA91">
            <v>1055324.3999999999</v>
          </cell>
          <cell r="AB91">
            <v>1125000</v>
          </cell>
          <cell r="AC91">
            <v>1072200</v>
          </cell>
          <cell r="AD91">
            <v>1104700</v>
          </cell>
          <cell r="AE91">
            <v>1104700</v>
          </cell>
          <cell r="AF91">
            <v>1104700</v>
          </cell>
        </row>
        <row r="92">
          <cell r="Z92" t="str">
            <v>0484</v>
          </cell>
          <cell r="AA92">
            <v>0</v>
          </cell>
          <cell r="AB92">
            <v>0</v>
          </cell>
          <cell r="AC92">
            <v>0</v>
          </cell>
          <cell r="AD92">
            <v>0</v>
          </cell>
          <cell r="AE92">
            <v>0</v>
          </cell>
          <cell r="AF92">
            <v>0</v>
          </cell>
        </row>
        <row r="93">
          <cell r="Z93" t="str">
            <v>0485</v>
          </cell>
          <cell r="AA93">
            <v>0</v>
          </cell>
          <cell r="AB93">
            <v>0</v>
          </cell>
          <cell r="AC93">
            <v>0</v>
          </cell>
          <cell r="AD93">
            <v>0</v>
          </cell>
          <cell r="AE93">
            <v>0</v>
          </cell>
          <cell r="AF93">
            <v>0</v>
          </cell>
        </row>
        <row r="94">
          <cell r="Z94" t="str">
            <v>0486</v>
          </cell>
          <cell r="AA94">
            <v>0</v>
          </cell>
          <cell r="AB94">
            <v>0</v>
          </cell>
          <cell r="AC94">
            <v>0</v>
          </cell>
          <cell r="AD94">
            <v>0</v>
          </cell>
          <cell r="AE94">
            <v>0</v>
          </cell>
          <cell r="AF94">
            <v>0</v>
          </cell>
        </row>
        <row r="95">
          <cell r="Z95" t="str">
            <v>0489</v>
          </cell>
          <cell r="AA95">
            <v>499059.83</v>
          </cell>
          <cell r="AB95">
            <v>600000</v>
          </cell>
          <cell r="AC95">
            <v>454300</v>
          </cell>
          <cell r="AD95">
            <v>1124500</v>
          </cell>
          <cell r="AE95">
            <v>1239300</v>
          </cell>
          <cell r="AF95">
            <v>1377900</v>
          </cell>
        </row>
        <row r="96">
          <cell r="Z96" t="str">
            <v>0490</v>
          </cell>
          <cell r="AA96">
            <v>9155.73</v>
          </cell>
          <cell r="AB96">
            <v>45800</v>
          </cell>
          <cell r="AC96">
            <v>34400</v>
          </cell>
          <cell r="AD96">
            <v>11400</v>
          </cell>
          <cell r="AE96">
            <v>12500</v>
          </cell>
          <cell r="AF96">
            <v>13800</v>
          </cell>
        </row>
        <row r="97">
          <cell r="Z97" t="str">
            <v>0493</v>
          </cell>
          <cell r="AA97">
            <v>248950.15</v>
          </cell>
          <cell r="AB97">
            <v>281500</v>
          </cell>
          <cell r="AC97">
            <v>198200</v>
          </cell>
          <cell r="AD97">
            <v>280300</v>
          </cell>
          <cell r="AE97">
            <v>308800</v>
          </cell>
          <cell r="AF97">
            <v>343300</v>
          </cell>
        </row>
        <row r="98">
          <cell r="Z98" t="str">
            <v>0495</v>
          </cell>
          <cell r="AA98">
            <v>108643.56</v>
          </cell>
          <cell r="AB98">
            <v>112500</v>
          </cell>
          <cell r="AC98">
            <v>137000</v>
          </cell>
          <cell r="AD98">
            <v>156100</v>
          </cell>
          <cell r="AE98">
            <v>173000</v>
          </cell>
          <cell r="AF98">
            <v>183500</v>
          </cell>
        </row>
        <row r="99">
          <cell r="Z99" t="str">
            <v>0496</v>
          </cell>
          <cell r="AA99">
            <v>23123</v>
          </cell>
          <cell r="AB99">
            <v>41900</v>
          </cell>
          <cell r="AC99">
            <v>37200</v>
          </cell>
          <cell r="AD99">
            <v>28200</v>
          </cell>
          <cell r="AE99">
            <v>31100</v>
          </cell>
          <cell r="AF99">
            <v>34600</v>
          </cell>
        </row>
        <row r="100">
          <cell r="Z100" t="str">
            <v>0497</v>
          </cell>
          <cell r="AA100">
            <v>239884.5</v>
          </cell>
          <cell r="AB100">
            <v>481700</v>
          </cell>
          <cell r="AC100">
            <v>100</v>
          </cell>
          <cell r="AD100">
            <v>299100</v>
          </cell>
          <cell r="AE100">
            <v>329700</v>
          </cell>
          <cell r="AF100">
            <v>366600</v>
          </cell>
        </row>
        <row r="101">
          <cell r="Z101" t="str">
            <v>0498</v>
          </cell>
          <cell r="AA101">
            <v>42500</v>
          </cell>
          <cell r="AB101">
            <v>199500</v>
          </cell>
          <cell r="AC101">
            <v>15000</v>
          </cell>
          <cell r="AD101">
            <v>74000</v>
          </cell>
          <cell r="AE101">
            <v>81600</v>
          </cell>
          <cell r="AF101">
            <v>90700</v>
          </cell>
        </row>
        <row r="102">
          <cell r="Z102" t="str">
            <v>0499</v>
          </cell>
          <cell r="AA102">
            <v>1245.96</v>
          </cell>
          <cell r="AB102">
            <v>100</v>
          </cell>
          <cell r="AC102">
            <v>9900</v>
          </cell>
          <cell r="AD102">
            <v>1500</v>
          </cell>
          <cell r="AE102">
            <v>1700</v>
          </cell>
          <cell r="AF102">
            <v>1900</v>
          </cell>
        </row>
        <row r="103">
          <cell r="Z103" t="str">
            <v>0501</v>
          </cell>
          <cell r="AA103">
            <v>881869.5</v>
          </cell>
          <cell r="AB103">
            <v>502600</v>
          </cell>
          <cell r="AC103">
            <v>624900</v>
          </cell>
          <cell r="AD103">
            <v>927400</v>
          </cell>
          <cell r="AE103">
            <v>942600</v>
          </cell>
          <cell r="AF103">
            <v>981600</v>
          </cell>
        </row>
        <row r="104">
          <cell r="Z104" t="str">
            <v>0502</v>
          </cell>
          <cell r="AA104">
            <v>55916.91</v>
          </cell>
          <cell r="AB104">
            <v>55700</v>
          </cell>
          <cell r="AC104">
            <v>4100</v>
          </cell>
          <cell r="AD104">
            <v>67800</v>
          </cell>
          <cell r="AE104">
            <v>74700</v>
          </cell>
          <cell r="AF104">
            <v>83000</v>
          </cell>
        </row>
        <row r="105">
          <cell r="Z105" t="str">
            <v>0504</v>
          </cell>
          <cell r="AA105">
            <v>109502.33</v>
          </cell>
          <cell r="AB105">
            <v>81000</v>
          </cell>
          <cell r="AC105">
            <v>111500</v>
          </cell>
          <cell r="AD105">
            <v>133000</v>
          </cell>
          <cell r="AE105">
            <v>146600</v>
          </cell>
          <cell r="AF105">
            <v>162900</v>
          </cell>
        </row>
        <row r="106">
          <cell r="Z106" t="str">
            <v>0511</v>
          </cell>
          <cell r="AA106">
            <v>0</v>
          </cell>
          <cell r="AB106">
            <v>1000000</v>
          </cell>
          <cell r="AC106">
            <v>0</v>
          </cell>
          <cell r="AD106">
            <v>1000000</v>
          </cell>
          <cell r="AE106">
            <v>2000000</v>
          </cell>
          <cell r="AF106">
            <v>2000000</v>
          </cell>
        </row>
        <row r="107">
          <cell r="Z107" t="str">
            <v>0512</v>
          </cell>
          <cell r="AA107">
            <v>5528653.6399999997</v>
          </cell>
          <cell r="AB107">
            <v>4000000</v>
          </cell>
          <cell r="AC107">
            <v>3993500</v>
          </cell>
          <cell r="AD107">
            <v>5031100</v>
          </cell>
          <cell r="AE107">
            <v>5749200</v>
          </cell>
          <cell r="AF107">
            <v>6116000</v>
          </cell>
        </row>
        <row r="108">
          <cell r="Z108" t="str">
            <v>0513</v>
          </cell>
          <cell r="AA108">
            <v>370674</v>
          </cell>
          <cell r="AB108">
            <v>13000000</v>
          </cell>
          <cell r="AC108">
            <v>14271200</v>
          </cell>
          <cell r="AD108">
            <v>23000000</v>
          </cell>
          <cell r="AE108">
            <v>20000000</v>
          </cell>
          <cell r="AF108">
            <v>20000000</v>
          </cell>
        </row>
        <row r="109">
          <cell r="Z109" t="str">
            <v>0515</v>
          </cell>
          <cell r="AA109">
            <v>0</v>
          </cell>
          <cell r="AB109">
            <v>0</v>
          </cell>
          <cell r="AC109">
            <v>0</v>
          </cell>
          <cell r="AD109">
            <v>0</v>
          </cell>
          <cell r="AE109">
            <v>0</v>
          </cell>
          <cell r="AF109">
            <v>0</v>
          </cell>
        </row>
        <row r="110">
          <cell r="Z110" t="str">
            <v>0521</v>
          </cell>
          <cell r="AA110">
            <v>617901.19999999995</v>
          </cell>
          <cell r="AB110">
            <v>625300</v>
          </cell>
          <cell r="AC110">
            <v>487800</v>
          </cell>
          <cell r="AD110">
            <v>684000</v>
          </cell>
          <cell r="AE110">
            <v>753900</v>
          </cell>
          <cell r="AF110">
            <v>838200</v>
          </cell>
        </row>
        <row r="111">
          <cell r="Z111" t="str">
            <v>0550</v>
          </cell>
          <cell r="AA111">
            <v>2287898.44</v>
          </cell>
          <cell r="AB111">
            <v>2424400</v>
          </cell>
          <cell r="AC111">
            <v>2424400</v>
          </cell>
          <cell r="AD111">
            <v>2353000</v>
          </cell>
          <cell r="AE111">
            <v>2444500</v>
          </cell>
          <cell r="AF111">
            <v>2496100</v>
          </cell>
        </row>
        <row r="112">
          <cell r="Z112" t="str">
            <v>0601</v>
          </cell>
          <cell r="AA112">
            <v>68581.38</v>
          </cell>
          <cell r="AB112">
            <v>57900</v>
          </cell>
          <cell r="AC112">
            <v>136900</v>
          </cell>
          <cell r="AD112">
            <v>85200</v>
          </cell>
          <cell r="AE112">
            <v>94000</v>
          </cell>
          <cell r="AF112">
            <v>104500</v>
          </cell>
        </row>
        <row r="113">
          <cell r="Z113" t="str">
            <v>0699</v>
          </cell>
          <cell r="AA113">
            <v>442453.66</v>
          </cell>
          <cell r="AB113">
            <v>362700</v>
          </cell>
          <cell r="AC113">
            <v>237500</v>
          </cell>
          <cell r="AD113">
            <v>401700</v>
          </cell>
          <cell r="AE113">
            <v>442600</v>
          </cell>
          <cell r="AF113">
            <v>492200</v>
          </cell>
        </row>
        <row r="114">
          <cell r="Z114" t="str">
            <v>0702</v>
          </cell>
          <cell r="AA114">
            <v>189443.54</v>
          </cell>
          <cell r="AB114">
            <v>262800</v>
          </cell>
          <cell r="AC114">
            <v>144400</v>
          </cell>
          <cell r="AD114">
            <v>262800</v>
          </cell>
          <cell r="AE114">
            <v>262800</v>
          </cell>
          <cell r="AF114">
            <v>262800</v>
          </cell>
        </row>
        <row r="115">
          <cell r="Z115" t="str">
            <v>0704</v>
          </cell>
          <cell r="AA115">
            <v>252918.72</v>
          </cell>
          <cell r="AB115">
            <v>81000</v>
          </cell>
          <cell r="AC115">
            <v>7825200</v>
          </cell>
          <cell r="AD115">
            <v>10400000</v>
          </cell>
          <cell r="AE115">
            <v>81000</v>
          </cell>
          <cell r="AF115">
            <v>81000</v>
          </cell>
        </row>
        <row r="116">
          <cell r="Z116" t="str">
            <v>0720</v>
          </cell>
          <cell r="AA116">
            <v>20951336.059999999</v>
          </cell>
          <cell r="AB116">
            <v>0</v>
          </cell>
          <cell r="AC116">
            <v>0</v>
          </cell>
          <cell r="AD116">
            <v>0</v>
          </cell>
          <cell r="AE116">
            <v>0</v>
          </cell>
          <cell r="AF116">
            <v>0</v>
          </cell>
        </row>
        <row r="117">
          <cell r="Z117" t="str">
            <v>0730</v>
          </cell>
          <cell r="AA117">
            <v>15100000</v>
          </cell>
          <cell r="AB117">
            <v>15026000</v>
          </cell>
          <cell r="AC117">
            <v>15026000</v>
          </cell>
          <cell r="AD117">
            <v>20000000</v>
          </cell>
          <cell r="AE117">
            <v>20000000</v>
          </cell>
          <cell r="AF117">
            <v>20000000</v>
          </cell>
        </row>
        <row r="118">
          <cell r="Z118" t="str">
            <v>Grand Total</v>
          </cell>
          <cell r="AA118">
            <v>352553066.30999994</v>
          </cell>
          <cell r="AB118">
            <v>341835000</v>
          </cell>
          <cell r="AC118">
            <v>352645400</v>
          </cell>
          <cell r="AD118">
            <v>390576000</v>
          </cell>
          <cell r="AE118">
            <v>394796300</v>
          </cell>
          <cell r="AF118">
            <v>408171300</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Outflow"/>
      <sheetName val="Sheet3"/>
      <sheetName val="Inflow"/>
    </sheetNames>
    <sheetDataSet>
      <sheetData sheetId="0" refreshError="1"/>
      <sheetData sheetId="1" refreshError="1">
        <row r="4">
          <cell r="Y4" t="str">
            <v>Row Labels</v>
          </cell>
          <cell r="BE4" t="str">
            <v>Row Labels</v>
          </cell>
          <cell r="BF4" t="str">
            <v>Sum of 2022/23 Provisional Actual</v>
          </cell>
          <cell r="BG4" t="str">
            <v>Sum of Budget Estimate 2023/24</v>
          </cell>
          <cell r="BH4" t="str">
            <v>Sum of Revised Estimate 2023/24</v>
          </cell>
          <cell r="BI4" t="str">
            <v>Sum of Budget Estimate 2024/25</v>
          </cell>
          <cell r="BJ4" t="str">
            <v>Sum of Projection 2025/26</v>
          </cell>
          <cell r="BK4" t="str">
            <v>Sum of Projection 2026/27</v>
          </cell>
        </row>
        <row r="5">
          <cell r="BE5" t="str">
            <v>1028</v>
          </cell>
          <cell r="BF5">
            <v>0</v>
          </cell>
          <cell r="BG5">
            <v>43000</v>
          </cell>
          <cell r="BH5">
            <v>33171.428571428572</v>
          </cell>
        </row>
        <row r="6">
          <cell r="BE6" t="str">
            <v>1199</v>
          </cell>
          <cell r="BF6">
            <v>55000</v>
          </cell>
          <cell r="BG6">
            <v>15000</v>
          </cell>
          <cell r="BH6">
            <v>11571.428571428572</v>
          </cell>
        </row>
        <row r="7">
          <cell r="BE7" t="str">
            <v>1201</v>
          </cell>
          <cell r="BF7">
            <v>500000</v>
          </cell>
          <cell r="BG7">
            <v>500000</v>
          </cell>
          <cell r="BH7">
            <v>0</v>
          </cell>
        </row>
        <row r="8">
          <cell r="BE8" t="str">
            <v>1202</v>
          </cell>
          <cell r="BF8">
            <v>55000</v>
          </cell>
          <cell r="BG8">
            <v>15000</v>
          </cell>
          <cell r="BH8">
            <v>11571.428571428572</v>
          </cell>
        </row>
        <row r="9">
          <cell r="BE9" t="str">
            <v>1203</v>
          </cell>
          <cell r="BF9">
            <v>201800</v>
          </cell>
          <cell r="BG9">
            <v>201400</v>
          </cell>
          <cell r="BH9">
            <v>154285.71428571429</v>
          </cell>
          <cell r="BI9">
            <v>200000</v>
          </cell>
          <cell r="BJ9">
            <v>200000</v>
          </cell>
          <cell r="BK9">
            <v>200000</v>
          </cell>
        </row>
        <row r="10">
          <cell r="BE10" t="str">
            <v>1205</v>
          </cell>
          <cell r="BF10">
            <v>100000</v>
          </cell>
          <cell r="BG10">
            <v>100000</v>
          </cell>
          <cell r="BH10">
            <v>77142.857142857145</v>
          </cell>
          <cell r="BI10">
            <v>900000</v>
          </cell>
          <cell r="BJ10">
            <v>100000</v>
          </cell>
          <cell r="BK10">
            <v>100000</v>
          </cell>
        </row>
        <row r="11">
          <cell r="BE11" t="str">
            <v>1206</v>
          </cell>
          <cell r="BF11">
            <v>0</v>
          </cell>
          <cell r="BH11">
            <v>0</v>
          </cell>
        </row>
        <row r="12">
          <cell r="BE12" t="str">
            <v>1210</v>
          </cell>
          <cell r="BF12">
            <v>3000</v>
          </cell>
          <cell r="BG12">
            <v>3000</v>
          </cell>
          <cell r="BH12">
            <v>0</v>
          </cell>
        </row>
        <row r="13">
          <cell r="BE13" t="str">
            <v>1301</v>
          </cell>
          <cell r="BF13">
            <v>601200</v>
          </cell>
          <cell r="BG13">
            <v>614800</v>
          </cell>
          <cell r="BH13">
            <v>465017.14285714284</v>
          </cell>
          <cell r="BI13">
            <v>600000</v>
          </cell>
          <cell r="BJ13">
            <v>600000</v>
          </cell>
          <cell r="BK13">
            <v>600000</v>
          </cell>
        </row>
        <row r="14">
          <cell r="BE14" t="str">
            <v>1302</v>
          </cell>
          <cell r="BF14">
            <v>0</v>
          </cell>
          <cell r="BG14">
            <v>21100</v>
          </cell>
          <cell r="BH14">
            <v>16277.142857142859</v>
          </cell>
        </row>
        <row r="15">
          <cell r="BE15" t="str">
            <v>1304</v>
          </cell>
          <cell r="BF15">
            <v>0</v>
          </cell>
          <cell r="BH15">
            <v>0</v>
          </cell>
          <cell r="BI15">
            <v>0</v>
          </cell>
          <cell r="BJ15">
            <v>0</v>
          </cell>
          <cell r="BK15">
            <v>0</v>
          </cell>
        </row>
        <row r="16">
          <cell r="BE16" t="str">
            <v>1308</v>
          </cell>
          <cell r="BF16">
            <v>0</v>
          </cell>
          <cell r="BH16">
            <v>0</v>
          </cell>
        </row>
        <row r="17">
          <cell r="BE17" t="str">
            <v>1309</v>
          </cell>
          <cell r="BF17">
            <v>4000</v>
          </cell>
          <cell r="BG17">
            <v>1200</v>
          </cell>
          <cell r="BH17">
            <v>0</v>
          </cell>
        </row>
        <row r="18">
          <cell r="BE18" t="str">
            <v>1310</v>
          </cell>
          <cell r="BF18">
            <v>0</v>
          </cell>
          <cell r="BH18">
            <v>0</v>
          </cell>
          <cell r="BI18">
            <v>192200</v>
          </cell>
          <cell r="BJ18">
            <v>622200</v>
          </cell>
          <cell r="BK18">
            <v>1122200</v>
          </cell>
        </row>
        <row r="19">
          <cell r="BE19" t="str">
            <v>1312</v>
          </cell>
          <cell r="BF19">
            <v>200000</v>
          </cell>
          <cell r="BG19">
            <v>4000000</v>
          </cell>
          <cell r="BH19">
            <v>3085714.2857142859</v>
          </cell>
          <cell r="BI19">
            <v>200000</v>
          </cell>
          <cell r="BJ19">
            <v>4000000</v>
          </cell>
          <cell r="BK19">
            <v>4000000</v>
          </cell>
        </row>
        <row r="20">
          <cell r="BE20" t="str">
            <v>1318</v>
          </cell>
          <cell r="BF20">
            <v>1000</v>
          </cell>
          <cell r="BG20">
            <v>1435500</v>
          </cell>
          <cell r="BH20">
            <v>1107385.7142857143</v>
          </cell>
          <cell r="BI20">
            <v>1949300</v>
          </cell>
          <cell r="BJ20">
            <v>6912800</v>
          </cell>
          <cell r="BK20">
            <v>5100700</v>
          </cell>
        </row>
        <row r="21">
          <cell r="BE21" t="str">
            <v>1327</v>
          </cell>
          <cell r="BF21">
            <v>12000000</v>
          </cell>
          <cell r="BG21">
            <v>29223600</v>
          </cell>
          <cell r="BH21">
            <v>22543920</v>
          </cell>
          <cell r="BI21">
            <v>8471300</v>
          </cell>
          <cell r="BJ21">
            <v>11871300</v>
          </cell>
          <cell r="BK21">
            <v>21371300</v>
          </cell>
        </row>
        <row r="22">
          <cell r="BE22" t="str">
            <v>1333</v>
          </cell>
          <cell r="BF22">
            <v>0</v>
          </cell>
          <cell r="BG22">
            <v>283600</v>
          </cell>
          <cell r="BH22">
            <v>218777.14285714287</v>
          </cell>
          <cell r="BI22">
            <v>78600</v>
          </cell>
          <cell r="BJ22">
            <v>98800</v>
          </cell>
          <cell r="BK22">
            <v>90700</v>
          </cell>
        </row>
        <row r="23">
          <cell r="BE23" t="str">
            <v>1346</v>
          </cell>
          <cell r="BF23">
            <v>0</v>
          </cell>
          <cell r="BG23">
            <v>3796200</v>
          </cell>
          <cell r="BH23">
            <v>3699925.7142857113</v>
          </cell>
        </row>
        <row r="24">
          <cell r="BE24" t="str">
            <v>1402</v>
          </cell>
          <cell r="BF24">
            <v>200000</v>
          </cell>
          <cell r="BG24">
            <v>200000</v>
          </cell>
          <cell r="BH24">
            <v>154285.71428571429</v>
          </cell>
        </row>
        <row r="25">
          <cell r="BE25" t="str">
            <v>1406</v>
          </cell>
          <cell r="BF25">
            <v>16000</v>
          </cell>
          <cell r="BG25">
            <v>132083</v>
          </cell>
          <cell r="BH25">
            <v>101892.6</v>
          </cell>
        </row>
        <row r="26">
          <cell r="BE26" t="str">
            <v>1407</v>
          </cell>
          <cell r="BF26">
            <v>3000</v>
          </cell>
          <cell r="BG26">
            <v>1200</v>
          </cell>
          <cell r="BH26">
            <v>0</v>
          </cell>
        </row>
        <row r="27">
          <cell r="BE27" t="str">
            <v>1408</v>
          </cell>
          <cell r="BG27">
            <v>100000</v>
          </cell>
          <cell r="BH27">
            <v>77142.857142857145</v>
          </cell>
          <cell r="BI27">
            <v>100000</v>
          </cell>
          <cell r="BJ27">
            <v>100000</v>
          </cell>
          <cell r="BK27">
            <v>100000</v>
          </cell>
        </row>
        <row r="28">
          <cell r="BE28" t="str">
            <v>1413</v>
          </cell>
          <cell r="BF28">
            <v>30000</v>
          </cell>
          <cell r="BG28">
            <v>30000</v>
          </cell>
          <cell r="BH28">
            <v>23142.857142857145</v>
          </cell>
        </row>
        <row r="29">
          <cell r="BE29" t="str">
            <v>1417</v>
          </cell>
          <cell r="BF29">
            <v>0</v>
          </cell>
          <cell r="BG29">
            <v>2905000</v>
          </cell>
          <cell r="BH29">
            <v>2241000.0000000005</v>
          </cell>
          <cell r="BI29">
            <v>13750</v>
          </cell>
          <cell r="BJ29">
            <v>663750</v>
          </cell>
          <cell r="BK29">
            <v>663750</v>
          </cell>
        </row>
        <row r="30">
          <cell r="BE30" t="str">
            <v>1418</v>
          </cell>
          <cell r="BF30">
            <v>3312000</v>
          </cell>
          <cell r="BG30">
            <v>3847000</v>
          </cell>
          <cell r="BH30">
            <v>2967685.7142857141</v>
          </cell>
          <cell r="BI30">
            <v>6415650</v>
          </cell>
          <cell r="BJ30">
            <v>6443650</v>
          </cell>
          <cell r="BK30">
            <v>6343650</v>
          </cell>
        </row>
        <row r="31">
          <cell r="BE31" t="str">
            <v>1425</v>
          </cell>
          <cell r="BF31">
            <v>1000000</v>
          </cell>
          <cell r="BG31">
            <v>1000000</v>
          </cell>
          <cell r="BH31">
            <v>771428.57142857148</v>
          </cell>
          <cell r="BI31">
            <v>1000000</v>
          </cell>
          <cell r="BJ31">
            <v>1000000</v>
          </cell>
          <cell r="BK31">
            <v>1000000</v>
          </cell>
        </row>
        <row r="32">
          <cell r="BE32" t="str">
            <v>1427</v>
          </cell>
          <cell r="BF32">
            <v>40000</v>
          </cell>
          <cell r="BG32">
            <v>5000</v>
          </cell>
          <cell r="BH32">
            <v>3857.1428571428573</v>
          </cell>
        </row>
        <row r="33">
          <cell r="BE33" t="str">
            <v>1443</v>
          </cell>
          <cell r="BF33">
            <v>755000</v>
          </cell>
          <cell r="BG33">
            <v>8000000</v>
          </cell>
          <cell r="BH33">
            <v>0</v>
          </cell>
          <cell r="BI33">
            <v>8500000</v>
          </cell>
          <cell r="BJ33">
            <v>6500000</v>
          </cell>
          <cell r="BK33">
            <v>2500000</v>
          </cell>
        </row>
        <row r="34">
          <cell r="BE34" t="str">
            <v>1444</v>
          </cell>
          <cell r="BF34">
            <v>1631412</v>
          </cell>
          <cell r="BG34">
            <v>1663404</v>
          </cell>
          <cell r="BH34">
            <v>1283197.3714285716</v>
          </cell>
          <cell r="BI34">
            <v>1910000</v>
          </cell>
          <cell r="BJ34">
            <v>1824416</v>
          </cell>
          <cell r="BK34">
            <v>700000</v>
          </cell>
        </row>
        <row r="35">
          <cell r="BE35" t="str">
            <v>1447</v>
          </cell>
          <cell r="BF35">
            <v>683820.64</v>
          </cell>
          <cell r="BG35">
            <v>398444.04</v>
          </cell>
          <cell r="BH35">
            <v>306472.40228571434</v>
          </cell>
          <cell r="BI35">
            <v>159700</v>
          </cell>
          <cell r="BJ35">
            <v>117400</v>
          </cell>
          <cell r="BK35">
            <v>76900</v>
          </cell>
        </row>
        <row r="36">
          <cell r="BE36" t="str">
            <v>1453</v>
          </cell>
          <cell r="BF36">
            <v>2100000</v>
          </cell>
          <cell r="BG36">
            <v>1800000</v>
          </cell>
          <cell r="BH36">
            <v>1388571.4285714286</v>
          </cell>
          <cell r="BI36">
            <v>800000</v>
          </cell>
          <cell r="BJ36">
            <v>800000</v>
          </cell>
          <cell r="BK36">
            <v>800000</v>
          </cell>
        </row>
        <row r="37">
          <cell r="BE37" t="str">
            <v>1469</v>
          </cell>
          <cell r="BF37">
            <v>0</v>
          </cell>
          <cell r="BG37">
            <v>50000</v>
          </cell>
          <cell r="BH37">
            <v>38571.428571428572</v>
          </cell>
          <cell r="BI37">
            <v>12500</v>
          </cell>
          <cell r="BJ37">
            <v>12500</v>
          </cell>
          <cell r="BK37">
            <v>12500</v>
          </cell>
        </row>
        <row r="38">
          <cell r="BE38" t="str">
            <v>1480</v>
          </cell>
          <cell r="BF38">
            <v>14869503.449999999</v>
          </cell>
          <cell r="BG38">
            <v>21945159.199999999</v>
          </cell>
          <cell r="BH38">
            <v>16929045.668571431</v>
          </cell>
          <cell r="BI38">
            <v>12425600</v>
          </cell>
          <cell r="BJ38">
            <v>9674500</v>
          </cell>
          <cell r="BK38">
            <v>7943500</v>
          </cell>
        </row>
        <row r="39">
          <cell r="BE39" t="str">
            <v>1484</v>
          </cell>
          <cell r="BF39">
            <v>50000</v>
          </cell>
          <cell r="BG39">
            <v>20000</v>
          </cell>
          <cell r="BH39">
            <v>15428.571428571429</v>
          </cell>
          <cell r="BI39">
            <v>76100</v>
          </cell>
          <cell r="BJ39">
            <v>76100</v>
          </cell>
          <cell r="BK39">
            <v>101400</v>
          </cell>
        </row>
        <row r="40">
          <cell r="BE40" t="str">
            <v>1493</v>
          </cell>
          <cell r="BF40">
            <v>550000</v>
          </cell>
          <cell r="BG40">
            <v>270000</v>
          </cell>
          <cell r="BH40">
            <v>208285.71428571429</v>
          </cell>
          <cell r="BI40">
            <v>270000</v>
          </cell>
        </row>
        <row r="41">
          <cell r="BE41" t="str">
            <v>1502</v>
          </cell>
          <cell r="BF41">
            <v>400000</v>
          </cell>
          <cell r="BG41">
            <v>1000000</v>
          </cell>
          <cell r="BH41">
            <v>1284428.5714285714</v>
          </cell>
          <cell r="BI41">
            <v>1000000</v>
          </cell>
          <cell r="BJ41">
            <v>1000000</v>
          </cell>
          <cell r="BK41">
            <v>1000000</v>
          </cell>
        </row>
        <row r="42">
          <cell r="BE42" t="str">
            <v>1511</v>
          </cell>
          <cell r="BF42">
            <v>6700000</v>
          </cell>
          <cell r="BG42">
            <v>9000000</v>
          </cell>
          <cell r="BH42">
            <v>6942857.1428571437</v>
          </cell>
          <cell r="BI42">
            <v>9000000</v>
          </cell>
          <cell r="BJ42">
            <v>9000000</v>
          </cell>
          <cell r="BK42">
            <v>9000000</v>
          </cell>
        </row>
        <row r="43">
          <cell r="BE43" t="str">
            <v>1516</v>
          </cell>
          <cell r="BF43">
            <v>1215000</v>
          </cell>
          <cell r="BG43">
            <v>14125000</v>
          </cell>
          <cell r="BH43">
            <v>10896428.571428573</v>
          </cell>
          <cell r="BI43">
            <v>3600000</v>
          </cell>
          <cell r="BJ43">
            <v>3500000</v>
          </cell>
          <cell r="BK43">
            <v>2800000</v>
          </cell>
        </row>
        <row r="44">
          <cell r="BE44" t="str">
            <v>1550</v>
          </cell>
          <cell r="BF44">
            <v>5699011.2000000002</v>
          </cell>
          <cell r="BH44">
            <v>0</v>
          </cell>
          <cell r="BI44">
            <v>6000000</v>
          </cell>
          <cell r="BJ44">
            <v>1500000</v>
          </cell>
        </row>
        <row r="45">
          <cell r="BE45" t="str">
            <v>2000</v>
          </cell>
          <cell r="BF45">
            <v>19072100</v>
          </cell>
          <cell r="BG45">
            <v>59270100</v>
          </cell>
          <cell r="BH45">
            <v>45722571.428571433</v>
          </cell>
          <cell r="BI45">
            <v>66313400</v>
          </cell>
          <cell r="BJ45">
            <v>113300000</v>
          </cell>
          <cell r="BK45">
            <v>81300000</v>
          </cell>
        </row>
        <row r="46">
          <cell r="BE46" t="str">
            <v>2001</v>
          </cell>
          <cell r="BF46">
            <v>1258999.99</v>
          </cell>
          <cell r="BG46">
            <v>1000000</v>
          </cell>
          <cell r="BH46">
            <v>771428.57142857148</v>
          </cell>
        </row>
        <row r="47">
          <cell r="BE47" t="str">
            <v>2002</v>
          </cell>
          <cell r="BF47">
            <v>0</v>
          </cell>
          <cell r="BH47">
            <v>0</v>
          </cell>
        </row>
        <row r="48">
          <cell r="BE48" t="str">
            <v>2003</v>
          </cell>
          <cell r="BF48">
            <v>0</v>
          </cell>
          <cell r="BH48">
            <v>0</v>
          </cell>
        </row>
        <row r="49">
          <cell r="BE49" t="str">
            <v>2004</v>
          </cell>
          <cell r="BF49">
            <v>0</v>
          </cell>
          <cell r="BG49">
            <v>2100</v>
          </cell>
          <cell r="BH49">
            <v>1620</v>
          </cell>
        </row>
        <row r="50">
          <cell r="BE50" t="str">
            <v>2005</v>
          </cell>
          <cell r="BF50">
            <v>253915.01</v>
          </cell>
          <cell r="BG50">
            <v>2433915.0099999998</v>
          </cell>
          <cell r="BH50">
            <v>1877591.5791428573</v>
          </cell>
          <cell r="BI50">
            <v>2060000</v>
          </cell>
          <cell r="BJ50">
            <v>2000000</v>
          </cell>
          <cell r="BK50">
            <v>2000000</v>
          </cell>
        </row>
        <row r="51">
          <cell r="BE51" t="str">
            <v>2006</v>
          </cell>
          <cell r="BF51">
            <v>1635000</v>
          </cell>
          <cell r="BG51">
            <v>2000000</v>
          </cell>
          <cell r="BH51">
            <v>1542857.142857143</v>
          </cell>
        </row>
        <row r="52">
          <cell r="BE52" t="str">
            <v>2008</v>
          </cell>
          <cell r="BF52">
            <v>2773493.8</v>
          </cell>
          <cell r="BG52">
            <v>8036379</v>
          </cell>
          <cell r="BH52">
            <v>6199492.3714285716</v>
          </cell>
          <cell r="BI52">
            <v>30000000</v>
          </cell>
          <cell r="BJ52">
            <v>5000000</v>
          </cell>
          <cell r="BK52">
            <v>5000000</v>
          </cell>
        </row>
        <row r="53">
          <cell r="BE53" t="str">
            <v>2011</v>
          </cell>
          <cell r="BF53">
            <v>26005717.23</v>
          </cell>
          <cell r="BG53">
            <v>30836139</v>
          </cell>
          <cell r="BH53">
            <v>23787878.657142859</v>
          </cell>
          <cell r="BI53">
            <v>12678300</v>
          </cell>
          <cell r="BJ53">
            <v>18450000</v>
          </cell>
          <cell r="BK53">
            <v>11000000</v>
          </cell>
        </row>
        <row r="54">
          <cell r="BE54" t="str">
            <v>2012</v>
          </cell>
          <cell r="BF54">
            <v>5500000</v>
          </cell>
          <cell r="BG54">
            <v>11165300</v>
          </cell>
          <cell r="BH54">
            <v>8613231.4285714291</v>
          </cell>
          <cell r="BI54">
            <v>287200</v>
          </cell>
          <cell r="BJ54">
            <v>287200</v>
          </cell>
          <cell r="BK54">
            <v>687200</v>
          </cell>
        </row>
        <row r="55">
          <cell r="BE55" t="str">
            <v>2023</v>
          </cell>
          <cell r="BF55">
            <v>1003038.55</v>
          </cell>
          <cell r="BG55">
            <v>500000</v>
          </cell>
          <cell r="BH55">
            <v>385714.28571428574</v>
          </cell>
        </row>
        <row r="56">
          <cell r="BE56" t="str">
            <v>2025</v>
          </cell>
          <cell r="BF56">
            <v>0</v>
          </cell>
          <cell r="BH56">
            <v>0</v>
          </cell>
          <cell r="BI56">
            <v>2000000</v>
          </cell>
          <cell r="BJ56">
            <v>10000000</v>
          </cell>
          <cell r="BK56">
            <v>20000000</v>
          </cell>
        </row>
        <row r="57">
          <cell r="BE57" t="str">
            <v>2026</v>
          </cell>
          <cell r="BF57">
            <v>6269989.2616999997</v>
          </cell>
          <cell r="BG57">
            <v>46397200</v>
          </cell>
          <cell r="BH57">
            <v>35792125.714285709</v>
          </cell>
          <cell r="BI57">
            <v>42397200</v>
          </cell>
          <cell r="BJ57">
            <v>13000000</v>
          </cell>
          <cell r="BK57">
            <v>20000000</v>
          </cell>
        </row>
        <row r="58">
          <cell r="BE58" t="str">
            <v>Grand Total</v>
          </cell>
          <cell r="BF58">
            <v>116748001.13170001</v>
          </cell>
          <cell r="BG58">
            <v>268386823.25</v>
          </cell>
          <cell r="BH58">
            <v>201752993.50714287</v>
          </cell>
          <cell r="BI58">
            <v>219610800</v>
          </cell>
          <cell r="BJ58">
            <v>228654616</v>
          </cell>
          <cell r="BK58">
            <v>205613800</v>
          </cell>
        </row>
      </sheetData>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FS 201617-201718 monthly"/>
      <sheetName val="Sheet2"/>
      <sheetName val="Financing Table"/>
      <sheetName val="201718 CT domestic"/>
      <sheetName val="tmpscrapsheet"/>
      <sheetName val="201819 CT domestic"/>
      <sheetName val="Sheet1"/>
      <sheetName val="Ls_AgXLB_WorkbookFile"/>
      <sheetName val="GFS 201617-201718 monthly (2)"/>
    </sheetNames>
    <sheetDataSet>
      <sheetData sheetId="0">
        <row r="8">
          <cell r="AL8" t="str">
            <v>2016/17</v>
          </cell>
          <cell r="AM8" t="str">
            <v>2017/18</v>
          </cell>
          <cell r="AU8" t="str">
            <v>2018/19 (1st half)</v>
          </cell>
        </row>
        <row r="10">
          <cell r="Q10" t="str">
            <v>Jul</v>
          </cell>
          <cell r="R10" t="str">
            <v>Aug</v>
          </cell>
          <cell r="S10" t="str">
            <v>Sep</v>
          </cell>
          <cell r="T10" t="str">
            <v>Oct</v>
          </cell>
          <cell r="U10" t="str">
            <v>Nov</v>
          </cell>
          <cell r="V10" t="str">
            <v>Dec</v>
          </cell>
          <cell r="W10" t="str">
            <v>Jan</v>
          </cell>
          <cell r="X10" t="str">
            <v>Feb</v>
          </cell>
          <cell r="Y10" t="str">
            <v>Mar</v>
          </cell>
          <cell r="Z10" t="str">
            <v>Apr</v>
          </cell>
          <cell r="AA10" t="str">
            <v>May</v>
          </cell>
          <cell r="AB10" t="str">
            <v>Jun</v>
          </cell>
        </row>
        <row r="76">
          <cell r="E76">
            <v>1601719.41</v>
          </cell>
          <cell r="F76">
            <v>1182286.75</v>
          </cell>
          <cell r="G76">
            <v>1630640.88</v>
          </cell>
          <cell r="H76">
            <v>1469372.56</v>
          </cell>
          <cell r="I76">
            <v>1064783.44</v>
          </cell>
          <cell r="J76">
            <v>186041.89</v>
          </cell>
          <cell r="K76">
            <v>2169463.87</v>
          </cell>
          <cell r="L76">
            <v>398801.44</v>
          </cell>
          <cell r="M76">
            <v>2827459.82</v>
          </cell>
          <cell r="N76">
            <v>29539.61</v>
          </cell>
          <cell r="O76">
            <v>2619132.81</v>
          </cell>
          <cell r="P76">
            <v>539755.15</v>
          </cell>
          <cell r="Q76">
            <v>2359117.16</v>
          </cell>
          <cell r="R76">
            <v>1763604.1</v>
          </cell>
          <cell r="S76">
            <v>559209.37</v>
          </cell>
          <cell r="T76">
            <v>3324186.97</v>
          </cell>
          <cell r="U76">
            <v>2062230.69</v>
          </cell>
          <cell r="V76">
            <v>-729564.78</v>
          </cell>
          <cell r="W76">
            <v>2443922.77</v>
          </cell>
          <cell r="X76">
            <v>157095.60999999999</v>
          </cell>
          <cell r="Y76">
            <v>2541706.33</v>
          </cell>
          <cell r="Z76">
            <v>318164.90999999997</v>
          </cell>
          <cell r="AA76">
            <v>2450457.54</v>
          </cell>
          <cell r="AB76">
            <v>983099.43</v>
          </cell>
          <cell r="AC76">
            <v>1536444.4</v>
          </cell>
          <cell r="AD76">
            <v>1545445.13</v>
          </cell>
          <cell r="AE76">
            <v>500560.21</v>
          </cell>
          <cell r="AF76">
            <v>2944951.78</v>
          </cell>
          <cell r="AG76">
            <v>995386.98</v>
          </cell>
          <cell r="AH76">
            <v>221478.54</v>
          </cell>
        </row>
      </sheetData>
      <sheetData sheetId="1"/>
      <sheetData sheetId="2"/>
      <sheetData sheetId="3"/>
      <sheetData sheetId="4"/>
      <sheetData sheetId="5"/>
      <sheetData sheetId="6"/>
      <sheetData sheetId="7"/>
      <sheetData sheetId="8">
        <row r="8">
          <cell r="K8" t="str">
            <v>2016/17</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and Financing T1&amp;T5 (2)"/>
      <sheetName val="Summary"/>
      <sheetName val="Revenue T3"/>
      <sheetName val="Expenditure T13"/>
      <sheetName val="Balance and Financing T1&amp;T5"/>
      <sheetName val="relativity table"/>
      <sheetName val="Graphs 2011_12"/>
      <sheetName val="Reconciliation T7 T8 T9"/>
      <sheetName val="RawGFS"/>
      <sheetName val="Graphs_Table_2011_12"/>
      <sheetName val="Other Tables"/>
      <sheetName val="Summ COFOG"/>
      <sheetName val="Debts Tables"/>
      <sheetName val="Sheet2"/>
      <sheetName val="CBD reconstruction"/>
      <sheetName val="GOT Bank Balance"/>
      <sheetName val="Detail Notes of 0998"/>
      <sheetName val="Ls_XLB_WorkbookFile"/>
      <sheetName val="Ls_AgXLB_WorkbookFile"/>
      <sheetName val="Sheet1"/>
      <sheetName val="Sheet4"/>
    </sheetNames>
    <sheetDataSet>
      <sheetData sheetId="0" refreshError="1"/>
      <sheetData sheetId="1" refreshError="1"/>
      <sheetData sheetId="2" refreshError="1">
        <row r="6">
          <cell r="G6">
            <v>116.24162931000001</v>
          </cell>
          <cell r="H6">
            <v>112.65597400000001</v>
          </cell>
          <cell r="I6">
            <v>115.01859546176341</v>
          </cell>
          <cell r="M6">
            <v>115.874296</v>
          </cell>
          <cell r="N6">
            <v>118.35371999999998</v>
          </cell>
          <cell r="O6">
            <v>118.35369873046875</v>
          </cell>
        </row>
        <row r="12">
          <cell r="G12">
            <v>14.935478280000002</v>
          </cell>
          <cell r="H12">
            <v>14.579594999999999</v>
          </cell>
          <cell r="I12">
            <v>13.179244419432299</v>
          </cell>
          <cell r="M12">
            <v>12.72232</v>
          </cell>
          <cell r="N12">
            <v>12.918094</v>
          </cell>
          <cell r="O12">
            <v>12.9180908203125</v>
          </cell>
        </row>
        <row r="24">
          <cell r="G24">
            <v>39.164688549999987</v>
          </cell>
          <cell r="H24">
            <v>60.864746540029351</v>
          </cell>
          <cell r="I24">
            <v>47.700686713333333</v>
          </cell>
          <cell r="M24">
            <v>53.180303000000002</v>
          </cell>
          <cell r="N24">
            <v>42.798625000000001</v>
          </cell>
          <cell r="O24">
            <v>42.798614501953125</v>
          </cell>
        </row>
      </sheetData>
      <sheetData sheetId="3" refreshError="1">
        <row r="5">
          <cell r="G5">
            <v>183.83784141999999</v>
          </cell>
          <cell r="H5">
            <v>186.3351845924048</v>
          </cell>
          <cell r="I5">
            <v>168.94763127533554</v>
          </cell>
          <cell r="L5">
            <v>185.09721884660419</v>
          </cell>
          <cell r="M5">
            <v>177.79415647498186</v>
          </cell>
          <cell r="N5">
            <v>174.86360967363598</v>
          </cell>
        </row>
        <row r="6">
          <cell r="G6">
            <v>82.731044999999995</v>
          </cell>
          <cell r="H6">
            <v>81.694612851022526</v>
          </cell>
          <cell r="I6">
            <v>85.748415260127302</v>
          </cell>
          <cell r="L6">
            <v>85.487246677439174</v>
          </cell>
          <cell r="M6">
            <v>85.212324147987928</v>
          </cell>
          <cell r="N6">
            <v>85.21863007820339</v>
          </cell>
        </row>
        <row r="10">
          <cell r="G10">
            <v>85.2186279296875</v>
          </cell>
          <cell r="H10">
            <v>85.2186279296875</v>
          </cell>
          <cell r="I10">
            <v>85.2186279296875</v>
          </cell>
          <cell r="L10">
            <v>85.2186279296875</v>
          </cell>
          <cell r="M10">
            <v>85.2186279296875</v>
          </cell>
          <cell r="N10">
            <v>85.2186279296875</v>
          </cell>
        </row>
      </sheetData>
      <sheetData sheetId="4" refreshError="1">
        <row r="70">
          <cell r="N70">
            <v>16.2</v>
          </cell>
        </row>
        <row r="81">
          <cell r="H81">
            <v>36.282559999999997</v>
          </cell>
          <cell r="I81">
            <v>30.15</v>
          </cell>
          <cell r="R81">
            <v>15.35702</v>
          </cell>
          <cell r="S81">
            <v>11.737983</v>
          </cell>
        </row>
        <row r="83">
          <cell r="H83">
            <v>4.5789979599999997</v>
          </cell>
          <cell r="I83">
            <v>7.8304830000000001</v>
          </cell>
          <cell r="N83">
            <v>6.6479999999999997</v>
          </cell>
          <cell r="R83">
            <v>6.6479999999999997</v>
          </cell>
          <cell r="S83">
            <v>6.6479999999999997</v>
          </cell>
        </row>
        <row r="86">
          <cell r="H86">
            <v>14.603</v>
          </cell>
          <cell r="I86">
            <v>3.36</v>
          </cell>
          <cell r="J86">
            <v>10.36</v>
          </cell>
          <cell r="N86">
            <v>3</v>
          </cell>
          <cell r="R86">
            <v>7.1090879999999999</v>
          </cell>
          <cell r="S86">
            <v>6</v>
          </cell>
        </row>
        <row r="87">
          <cell r="H87">
            <v>6.8912549500000004</v>
          </cell>
          <cell r="I87">
            <v>6.96</v>
          </cell>
          <cell r="J87">
            <v>10.36</v>
          </cell>
          <cell r="N87">
            <v>3</v>
          </cell>
          <cell r="R87">
            <v>3</v>
          </cell>
          <cell r="S87">
            <v>3</v>
          </cell>
        </row>
      </sheetData>
      <sheetData sheetId="5" refreshError="1"/>
      <sheetData sheetId="6" refreshError="1"/>
      <sheetData sheetId="7" refreshError="1"/>
      <sheetData sheetId="8" refreshError="1">
        <row r="58">
          <cell r="AF58">
            <v>39524663.233293906</v>
          </cell>
        </row>
        <row r="850">
          <cell r="L850">
            <v>0</v>
          </cell>
          <cell r="O850">
            <v>0</v>
          </cell>
        </row>
        <row r="855">
          <cell r="L855">
            <v>5933052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persons/person.xml><?xml version="1.0" encoding="utf-8"?>
<personList xmlns="http://schemas.microsoft.com/office/spreadsheetml/2018/threadedcomments" xmlns:x="http://schemas.openxmlformats.org/spreadsheetml/2006/main">
  <person displayName="Semisi Faupula" id="{BA151088-7DBF-4B01-B052-C81250264F0F}" userId="S::sfaupula@finance.gov.to::180d59d2-de42-4b40-9625-313c2c156045" providerId="AD"/>
  <person displayName="Semisi Faupula" id="{A506AB33-51FE-4497-9503-7B4D9ACF615F}" userId="S::sfaupula@MinOfFinanceTonga.onmicrosoft.com::180d59d2-de42-4b40-9625-313c2c15604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7" dT="2024-03-14T22:00:36.94" personId="{BA151088-7DBF-4B01-B052-C81250264F0F}" id="{4A1EAD2C-F1AD-48AC-A50A-B0E4F125C3E9}">
    <text>Changes from CEO</text>
  </threadedComment>
  <threadedComment ref="D179" dT="2023-10-29T22:53:06.45" personId="{A506AB33-51FE-4497-9503-7B4D9ACF615F}" id="{2BC2142C-04FD-4352-B302-C075993A6E9E}">
    <text>Ammend 0819 (Indonesia) for 0845 (Saudi Arabia Government)</text>
  </threadedComment>
  <threadedComment ref="D401" dT="2025-10-23T22:14:10.26" personId="{BA151088-7DBF-4B01-B052-C81250264F0F}" id="{105077A2-ECB5-4DA9-B4EB-EB08544F08EB}">
    <text>To replace Voluntary transfer other than grants</text>
  </threadedComment>
  <threadedComment ref="D431" dT="2025-10-27T02:31:24.81" personId="{BA151088-7DBF-4B01-B052-C81250264F0F}" id="{4EAAE34E-9E83-46E8-84FB-9C02497893D6}">
    <text>Reclassify from social benefit</text>
  </threadedComment>
  <threadedComment ref="D432" dT="2025-10-27T02:31:46.07" personId="{BA151088-7DBF-4B01-B052-C81250264F0F}" id="{610A0339-8014-46D0-A6E7-BA23E9B70F5E}">
    <text>Reclassify from social benefit</text>
  </threadedComment>
  <threadedComment ref="D529" dT="2025-10-24T23:26:44.48" personId="{BA151088-7DBF-4B01-B052-C81250264F0F}" id="{2DAF06CF-54DC-46D0-BB41-1DB12C4EE5C5}">
    <text xml:space="preserve">For example, the biogas initiatives, which are currently included under community development programs as use of goods and services, should be treated as capital investment rather than operational expenditure. (Aid div to note for relevant actions)
</text>
  </threadedComment>
  <threadedComment ref="D777" dT="2025-10-27T03:07:17.18" personId="{BA151088-7DBF-4B01-B052-C81250264F0F}" id="{1EB71D00-8052-4A60-82AD-459D53719FD1}">
    <text>CHANGE FROM SUBSOIL ASSETS</text>
  </threadedComment>
  <threadedComment ref="D869" dT="2025-10-26T02:22:05.69" personId="{BA151088-7DBF-4B01-B052-C81250264F0F}" id="{85025F93-709A-48EF-A3A8-A9251CEB6070}">
    <text>Updated from security other than shares</text>
  </threadedComment>
  <threadedComment ref="D882" dT="2025-10-26T02:31:49.58" personId="{BA151088-7DBF-4B01-B052-C81250264F0F}" id="{B5BFEAFB-F036-4AAE-926E-77BF7B935718}">
    <text>Updated from Shares and Equity</text>
  </threadedComment>
  <threadedComment ref="D891" dT="2025-10-26T02:32:00.30" personId="{BA151088-7DBF-4B01-B052-C81250264F0F}" id="{51B2BB24-5A4D-485E-9EE1-5C58C322AD75}">
    <text>Updated from Insurance technical reserves</text>
  </threadedComment>
  <threadedComment ref="D896" dT="2025-10-26T02:32:11.63" personId="{BA151088-7DBF-4B01-B052-C81250264F0F}" id="{5F9E2081-C0E7-4716-B382-036CD4FD953C}">
    <text>Updated from Financial derivatives</text>
  </threadedComment>
  <threadedComment ref="D906" dT="2025-10-26T02:32:25.70" personId="{BA151088-7DBF-4B01-B052-C81250264F0F}" id="{807C65D4-036A-4107-AD80-2E9581763E83}">
    <text>Updated from Foreign</text>
  </threadedComment>
  <threadedComment ref="D912" dT="2025-10-26T02:32:35.97" personId="{BA151088-7DBF-4B01-B052-C81250264F0F}" id="{2FBE1771-8555-4E8D-8C4F-1AB27BE34F1B}">
    <text>Update from Securities other than shares</text>
  </threadedComment>
  <threadedComment ref="D922" dT="2025-10-26T02:32:47.45" personId="{BA151088-7DBF-4B01-B052-C81250264F0F}" id="{4BEC36A8-BDF7-4C88-842C-A6571FAC4DD1}">
    <text>Update from Shares and other equity</text>
  </threadedComment>
  <threadedComment ref="D927" dT="2025-10-26T02:33:20.80" personId="{BA151088-7DBF-4B01-B052-C81250264F0F}" id="{B77F6B7B-954B-46B2-80F9-34C7AE13B064}">
    <text>Update from Insurance technical reserves</text>
  </threadedComment>
  <threadedComment ref="D932" dT="2025-10-26T02:33:28.84" personId="{BA151088-7DBF-4B01-B052-C81250264F0F}" id="{88D2C8D0-B638-4647-8B17-9C0905073680}">
    <text>Update from Financial derivatives</text>
  </threadedComment>
  <threadedComment ref="D953" dT="2025-10-26T02:33:40.84" personId="{BA151088-7DBF-4B01-B052-C81250264F0F}" id="{DABEC553-94A1-4A60-A737-937D1F64EE15}">
    <text>Update from Securities other than shares</text>
  </threadedComment>
  <threadedComment ref="D954" dT="2025-10-26T02:34:06.67" personId="{BA151088-7DBF-4B01-B052-C81250264F0F}" id="{2056282F-093D-4C71-B4EF-10A3E1AF6232}">
    <text>Note</text>
  </threadedComment>
  <threadedComment ref="D955" dT="2025-10-26T02:34:15.55" personId="{BA151088-7DBF-4B01-B052-C81250264F0F}" id="{D08BC84B-89B6-4F83-A2F6-EF6C3150FA81}">
    <text>Note</text>
  </threadedComment>
  <threadedComment ref="D967" dT="2025-10-26T02:34:24.46" personId="{BA151088-7DBF-4B01-B052-C81250264F0F}" id="{CDDBC4E3-C573-4EE3-A0C0-D17A00AD7194}">
    <text>Update from Shares and other equity</text>
  </threadedComment>
  <threadedComment ref="D970" dT="2025-10-26T02:34:35.56" personId="{BA151088-7DBF-4B01-B052-C81250264F0F}" id="{DB785376-F036-463D-B457-E64BFCF21A3A}">
    <text>Update from Insurance and technical reserves</text>
  </threadedComment>
  <threadedComment ref="D973" dT="2025-10-26T02:34:47.70" personId="{BA151088-7DBF-4B01-B052-C81250264F0F}" id="{497A9209-31CD-4E62-8968-A6D3D2085559}">
    <text>Update from Financial dervatives</text>
  </threadedComment>
  <threadedComment ref="D979" dT="2025-10-26T02:34:57.93" personId="{BA151088-7DBF-4B01-B052-C81250264F0F}" id="{77E3F46C-D0FC-476D-8B7C-30BEDD3CFD86}">
    <text>Update from Foreign</text>
  </threadedComment>
  <threadedComment ref="D985" dT="2025-10-26T02:35:05.79" personId="{BA151088-7DBF-4B01-B052-C81250264F0F}" id="{74117B1D-4D5C-4779-BE01-73E22E06BD21}">
    <text>Update from Securities other than shares</text>
  </threadedComment>
  <threadedComment ref="D1004" dT="2025-10-26T02:35:20.52" personId="{BA151088-7DBF-4B01-B052-C81250264F0F}" id="{F7577588-C78E-41CF-912C-D49595D492F5}">
    <text>Update from Share and other equity</text>
  </threadedComment>
  <threadedComment ref="D1007" dT="2025-10-26T02:35:29.62" personId="{BA151088-7DBF-4B01-B052-C81250264F0F}" id="{7CC4F5B3-974B-487D-BE42-C727F1268B11}">
    <text>Update from Insurance technical reserves</text>
  </threadedComment>
  <threadedComment ref="D1010" dT="2025-10-26T02:35:38.56" personId="{BA151088-7DBF-4B01-B052-C81250264F0F}" id="{72C2D674-A726-4D35-A83A-5F70BE66A245}">
    <text>Update from Financial derivatives</text>
  </threadedComment>
</ThreadedComments>
</file>

<file path=xl/threadedComments/threadedComment2.xml><?xml version="1.0" encoding="utf-8"?>
<ThreadedComments xmlns="http://schemas.microsoft.com/office/spreadsheetml/2018/threadedcomments" xmlns:x="http://schemas.openxmlformats.org/spreadsheetml/2006/main">
  <threadedComment ref="B235" dT="2024-05-29T22:24:51.50" personId="{A506AB33-51FE-4497-9503-7B4D9ACF615F}" id="{4E1454AF-7117-455A-97EC-33AABFC6326E}">
    <text>Was 2.3m is the last budget and the revised is 3.5m</text>
  </threadedComment>
</ThreadedComments>
</file>

<file path=xl/threadedComments/threadedComment3.xml><?xml version="1.0" encoding="utf-8"?>
<ThreadedComments xmlns="http://schemas.microsoft.com/office/spreadsheetml/2018/threadedcomments" xmlns:x="http://schemas.openxmlformats.org/spreadsheetml/2006/main">
  <threadedComment ref="B235" dT="2024-05-29T22:24:51.50" personId="{A506AB33-51FE-4497-9503-7B4D9ACF615F}" id="{6E175A67-71F3-452E-9D45-8066072016BA}">
    <text>Was 2.3m is the last budget and the revised is 3.5m</text>
  </threadedComment>
</ThreadedComments>
</file>

<file path=xl/threadedComments/threadedComment4.xml><?xml version="1.0" encoding="utf-8"?>
<ThreadedComments xmlns="http://schemas.microsoft.com/office/spreadsheetml/2018/threadedcomments" xmlns:x="http://schemas.openxmlformats.org/spreadsheetml/2006/main">
  <threadedComment ref="B40" dT="2024-05-29T22:24:51.50" personId="{A506AB33-51FE-4497-9503-7B4D9ACF615F}" id="{BBBE4ED2-80E4-4854-9679-C0004C9DCDBB}">
    <text>Was 2.3m is the last budget and the revised is 3.5m</text>
  </threadedComment>
</ThreadedComments>
</file>

<file path=xl/threadedComments/threadedComment5.xml><?xml version="1.0" encoding="utf-8"?>
<ThreadedComments xmlns="http://schemas.microsoft.com/office/spreadsheetml/2018/threadedcomments" xmlns:x="http://schemas.openxmlformats.org/spreadsheetml/2006/main">
  <threadedComment ref="B62" dT="2024-05-29T22:24:51.50" personId="{A506AB33-51FE-4497-9503-7B4D9ACF615F}" id="{B984B21F-0729-41F7-9009-1C6338E86568}">
    <text>Was 2.3m is the last budget and the revised is 3.5m</text>
  </threadedComment>
  <threadedComment ref="L62" dT="2024-05-29T22:24:51.50" personId="{A506AB33-51FE-4497-9503-7B4D9ACF615F}" id="{55242F63-FE55-4576-83E7-98A40B5B4C9B}">
    <text>Was 2.3m is the last budget and the revised is 3.5m</text>
  </threadedComment>
  <threadedComment ref="L96" dT="2024-05-28T20:27:15.27" personId="{A506AB33-51FE-4497-9503-7B4D9ACF615F}" id="{868AFB58-9D09-4D00-923C-8B08BB742AE3}">
    <text>Bond receipts and principal repayment</text>
  </threadedComment>
  <threadedComment ref="L97" dT="2025-05-17T05:57:15.87" personId="{BA151088-7DBF-4B01-B052-C81250264F0F}" id="{8B93E136-B4CB-434D-B24E-1187AD1C0F12}">
    <text>$10.7m TDB, onlent from Pes $262,800</text>
  </threadedComment>
  <threadedComment ref="M111" dT="2025-05-14T00:15:45.57" personId="{BA151088-7DBF-4B01-B052-C81250264F0F}" id="{F10E27AE-1C37-435B-B3F6-9CB1DFDE2258}">
    <text>Equity payment to other enterprises</text>
  </threadedComment>
  <threadedComment ref="L113" dT="2024-05-28T20:31:59.08" personId="{A506AB33-51FE-4497-9503-7B4D9ACF615F}" id="{9C98CF6D-22DF-4C6A-98B6-DBD4B71F24B1}">
    <text>Public debt repayment</text>
  </threadedComment>
  <threadedComment ref="M113" dT="2025-05-09T09:04:00.41" personId="{BA151088-7DBF-4B01-B052-C81250264F0F}" id="{2A9D3F9A-8470-4911-88B2-75717AED743C}">
    <text>Public debt principal repayment $13.56m + Economic Growth $56.40m</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4.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2.xml"/><Relationship Id="rId1" Type="http://schemas.openxmlformats.org/officeDocument/2006/relationships/printerSettings" Target="../printerSettings/printerSettings6.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C6F5-2B8A-4AD8-ABC0-ECC62A3E3FD1}">
  <sheetPr codeName="Sheet1">
    <tabColor rgb="FF7030A0"/>
    <pageSetUpPr fitToPage="1"/>
  </sheetPr>
  <dimension ref="A1:XAQ1298"/>
  <sheetViews>
    <sheetView topLeftCell="F1" zoomScale="110" zoomScaleNormal="110" zoomScaleSheetLayoutView="96" workbookViewId="0">
      <pane ySplit="1" topLeftCell="A2" activePane="bottomLeft" state="frozen"/>
      <selection pane="bottomLeft" activeCell="M6" sqref="M6:N6"/>
    </sheetView>
  </sheetViews>
  <sheetFormatPr defaultColWidth="9.140625" defaultRowHeight="12" x14ac:dyDescent="0.25"/>
  <cols>
    <col min="1" max="1" width="5.7109375" style="340" customWidth="1"/>
    <col min="2" max="2" width="4.85546875" style="340" bestFit="1" customWidth="1"/>
    <col min="3" max="3" width="9.85546875" style="340" bestFit="1" customWidth="1"/>
    <col min="4" max="4" width="45.85546875" style="340" customWidth="1"/>
    <col min="5" max="5" width="17.42578125" style="340" customWidth="1"/>
    <col min="6" max="6" width="16.7109375" style="340" customWidth="1"/>
    <col min="7" max="7" width="13.42578125" style="340" customWidth="1"/>
    <col min="8" max="8" width="12" style="340" customWidth="1"/>
    <col min="9" max="9" width="13.140625" style="340" customWidth="1"/>
    <col min="10" max="10" width="12.85546875" style="340" customWidth="1"/>
    <col min="11" max="17" width="12" style="340" customWidth="1"/>
    <col min="18" max="19" width="12.85546875" style="340" customWidth="1"/>
    <col min="20" max="21" width="12.140625" style="340" customWidth="1"/>
    <col min="22" max="22" width="13" style="340" customWidth="1"/>
    <col min="23" max="35" width="10.85546875" style="340" customWidth="1"/>
    <col min="36" max="37" width="9.140625" style="340" customWidth="1"/>
    <col min="38" max="16384" width="9.140625" style="340"/>
  </cols>
  <sheetData>
    <row r="1" spans="1:35" ht="60.75" customHeight="1" x14ac:dyDescent="0.25">
      <c r="B1" s="415">
        <v>0</v>
      </c>
      <c r="C1" s="340">
        <f>1189-600</f>
        <v>589</v>
      </c>
      <c r="D1" s="340" t="s">
        <v>1</v>
      </c>
      <c r="E1" s="342" t="str">
        <f>Sum_Bud_data!N9</f>
        <v>Actual FY2025</v>
      </c>
      <c r="F1" s="343" t="s">
        <v>1202</v>
      </c>
      <c r="G1" s="529" t="str">
        <f>Sum_Bud_data!P9</f>
        <v>Budget Outturn FY2026</v>
      </c>
      <c r="H1" s="532" t="str">
        <f>Sum_Bud_data!Q9</f>
        <v>Budget Statement 2026/27 (Recurrent)</v>
      </c>
      <c r="I1" s="1132" t="str">
        <f>Sum_Bud_data!R9</f>
        <v>Budget Statement 2026/27 (Budget Support)</v>
      </c>
      <c r="J1" s="1132" t="str">
        <f>Sum_Bud_data!S9</f>
        <v>Budget Statement 2026/27 (Development Cash)</v>
      </c>
      <c r="K1" s="1132" t="str">
        <f>Sum_Bud_data!T9</f>
        <v>Budget Statement 2026/27 (In-kind)</v>
      </c>
      <c r="L1" s="1132" t="str">
        <f>Sum_Bud_data!U9</f>
        <v xml:space="preserve">Budget Estimate 2026/27 </v>
      </c>
      <c r="M1" s="343" t="str">
        <f>Sum_Bud_data!V9</f>
        <v>Budget Statement 2027/28 (Recurrent)</v>
      </c>
      <c r="N1" s="343" t="str">
        <f>Sum_Bud_data!W9</f>
        <v>Budget Statement 2027/28 (Budget Support)</v>
      </c>
      <c r="O1" s="343" t="str">
        <f>Sum_Bud_data!X9</f>
        <v>Budget Statement 2027/28 (Development Cash)</v>
      </c>
      <c r="P1" s="343" t="str">
        <f>Sum_Bud_data!Y9</f>
        <v>Budget Statement 2027/28 (In-kind)</v>
      </c>
      <c r="Q1" s="343" t="str">
        <f>Sum_Bud_data!Z9</f>
        <v>Budget Estimate 2027/28</v>
      </c>
      <c r="R1" s="1137" t="str">
        <f>Sum_Bud_data!AA9</f>
        <v>Budget Statement 2028/29 (Recurrent)</v>
      </c>
      <c r="S1" s="1137" t="str">
        <f>Sum_Bud_data!AB9</f>
        <v>Budget Statement 2028/29 (Budget Support)</v>
      </c>
      <c r="T1" s="1137" t="str">
        <f>Sum_Bud_data!AC9</f>
        <v>Budget Statement 2028/29 (Development Cash)</v>
      </c>
      <c r="U1" s="1137" t="str">
        <f>Sum_Bud_data!AD9</f>
        <v>Budget Statement 2028/29 (In-kind)</v>
      </c>
      <c r="V1" s="1137" t="str">
        <f>Sum_Bud_data!AE9</f>
        <v>Budget Estimate 2028/29</v>
      </c>
    </row>
    <row r="2" spans="1:35" x14ac:dyDescent="0.25">
      <c r="B2" s="361" t="str">
        <f t="shared" ref="B2:B65" si="0">IFERROR(LEFT(C2,1),"")</f>
        <v/>
      </c>
      <c r="D2" s="340" t="s">
        <v>2</v>
      </c>
      <c r="E2" s="347">
        <f t="shared" ref="E2:F2" si="1">SUMIFS(E$6:E$1018, $B6:$B1018,  "0")</f>
        <v>837540875.10000026</v>
      </c>
      <c r="F2" s="347">
        <f t="shared" si="1"/>
        <v>993780200</v>
      </c>
      <c r="G2" s="347">
        <f t="shared" ref="G2:V2" si="2">SUMIFS(G$6:G$1018, $B6:$B1018,  "0")</f>
        <v>825726700</v>
      </c>
      <c r="H2" s="347">
        <f t="shared" si="2"/>
        <v>481018400</v>
      </c>
      <c r="I2" s="347">
        <f t="shared" ref="I2:L2" si="3">SUMIFS(I$6:I$1018, $B6:$B1018,  "0")</f>
        <v>118010900</v>
      </c>
      <c r="J2" s="347">
        <f t="shared" si="3"/>
        <v>133083800</v>
      </c>
      <c r="K2" s="347">
        <f t="shared" si="3"/>
        <v>214157200</v>
      </c>
      <c r="L2" s="347">
        <f t="shared" si="3"/>
        <v>946270300</v>
      </c>
      <c r="M2" s="347">
        <f t="shared" si="2"/>
        <v>481121700</v>
      </c>
      <c r="N2" s="347">
        <f t="shared" si="2"/>
        <v>86953000</v>
      </c>
      <c r="O2" s="347">
        <f t="shared" si="2"/>
        <v>105835800</v>
      </c>
      <c r="P2" s="347">
        <f t="shared" si="2"/>
        <v>233839500</v>
      </c>
      <c r="Q2" s="347">
        <f t="shared" si="2"/>
        <v>907750000</v>
      </c>
      <c r="R2" s="347">
        <f t="shared" si="2"/>
        <v>489319400</v>
      </c>
      <c r="S2" s="347">
        <f t="shared" si="2"/>
        <v>47529100</v>
      </c>
      <c r="T2" s="347">
        <f t="shared" si="2"/>
        <v>79504600</v>
      </c>
      <c r="U2" s="347">
        <f t="shared" si="2"/>
        <v>143848800</v>
      </c>
      <c r="V2" s="347">
        <f t="shared" si="2"/>
        <v>760201900</v>
      </c>
      <c r="W2" s="341"/>
      <c r="X2" s="341"/>
      <c r="Y2" s="341"/>
      <c r="Z2" s="341"/>
      <c r="AA2" s="341"/>
      <c r="AB2" s="341"/>
      <c r="AC2" s="341"/>
      <c r="AD2" s="341"/>
      <c r="AE2" s="341"/>
      <c r="AF2" s="341"/>
      <c r="AG2" s="341"/>
      <c r="AH2" s="341"/>
      <c r="AI2" s="341"/>
    </row>
    <row r="3" spans="1:35" x14ac:dyDescent="0.25">
      <c r="B3" s="361" t="str">
        <f t="shared" si="0"/>
        <v/>
      </c>
      <c r="D3" s="340" t="s">
        <v>3</v>
      </c>
      <c r="E3" s="347">
        <f>SUMIFS(E$6:E$1000, $B6:$B1000,  "1")+SUMIFS(E$6:E$1000, $B6:$B1000,  "2")</f>
        <v>864336463.62</v>
      </c>
      <c r="F3" s="347">
        <f>SUMIFS(F$6:F$1000, $B6:$B1000,  "1")+SUMIFS(F$6:F$1000, $B6:$B1000,  "2")</f>
        <v>992831600</v>
      </c>
      <c r="G3" s="347">
        <f t="shared" ref="G3:V3" si="4">SUMIFS(G$6:G$1018, $B6:$B1018,  "1")+SUMIFS(G$6:G$1018, $B6:$B1018,  "2")</f>
        <v>824334500</v>
      </c>
      <c r="H3" s="347">
        <f t="shared" si="4"/>
        <v>484154600</v>
      </c>
      <c r="I3" s="347">
        <f t="shared" ref="I3:L3" si="5">SUMIFS(I$6:I$1018, $B6:$B1018,  "1")+SUMIFS(I$6:I$1018, $B6:$B1018,  "2")</f>
        <v>118010900</v>
      </c>
      <c r="J3" s="347">
        <f t="shared" si="5"/>
        <v>133083800</v>
      </c>
      <c r="K3" s="347">
        <f t="shared" si="5"/>
        <v>214157200</v>
      </c>
      <c r="L3" s="347">
        <f t="shared" si="5"/>
        <v>949406500</v>
      </c>
      <c r="M3" s="347">
        <f t="shared" si="4"/>
        <v>486046300</v>
      </c>
      <c r="N3" s="347">
        <f t="shared" si="4"/>
        <v>86953000</v>
      </c>
      <c r="O3" s="347">
        <f t="shared" si="4"/>
        <v>105835800</v>
      </c>
      <c r="P3" s="347">
        <f t="shared" si="4"/>
        <v>233839500</v>
      </c>
      <c r="Q3" s="347">
        <f t="shared" si="4"/>
        <v>912674600</v>
      </c>
      <c r="R3" s="347">
        <f t="shared" si="4"/>
        <v>490557400</v>
      </c>
      <c r="S3" s="347">
        <f t="shared" si="4"/>
        <v>47529100</v>
      </c>
      <c r="T3" s="347">
        <f t="shared" si="4"/>
        <v>79504600</v>
      </c>
      <c r="U3" s="347">
        <f t="shared" si="4"/>
        <v>143848800</v>
      </c>
      <c r="V3" s="347">
        <f t="shared" si="4"/>
        <v>761439900</v>
      </c>
      <c r="W3" s="341"/>
      <c r="X3" s="341"/>
      <c r="Y3" s="341"/>
      <c r="Z3" s="341"/>
      <c r="AA3" s="341"/>
      <c r="AB3" s="341"/>
      <c r="AC3" s="341"/>
      <c r="AD3" s="341"/>
      <c r="AE3" s="341"/>
      <c r="AF3" s="341"/>
      <c r="AG3" s="341"/>
      <c r="AH3" s="341"/>
      <c r="AI3" s="341"/>
    </row>
    <row r="4" spans="1:35" x14ac:dyDescent="0.25">
      <c r="B4" s="361" t="str">
        <f t="shared" si="0"/>
        <v/>
      </c>
      <c r="D4" s="348" t="s">
        <v>4</v>
      </c>
      <c r="E4" s="345">
        <f>E2-E3</f>
        <v>-26795588.519999743</v>
      </c>
      <c r="F4" s="345">
        <f>F2-F3</f>
        <v>948600</v>
      </c>
      <c r="G4" s="345">
        <f t="shared" ref="G4:Q4" si="6">G2-G3</f>
        <v>1392200</v>
      </c>
      <c r="H4" s="345">
        <f t="shared" si="6"/>
        <v>-3136200</v>
      </c>
      <c r="I4" s="345">
        <f t="shared" ref="I4:K4" si="7">I2-I3</f>
        <v>0</v>
      </c>
      <c r="J4" s="345">
        <f t="shared" si="7"/>
        <v>0</v>
      </c>
      <c r="K4" s="345">
        <f t="shared" si="7"/>
        <v>0</v>
      </c>
      <c r="L4" s="345">
        <f>L2-L3</f>
        <v>-3136200</v>
      </c>
      <c r="M4" s="345">
        <f t="shared" si="6"/>
        <v>-4924600</v>
      </c>
      <c r="N4" s="345">
        <f t="shared" si="6"/>
        <v>0</v>
      </c>
      <c r="O4" s="345">
        <f t="shared" si="6"/>
        <v>0</v>
      </c>
      <c r="P4" s="345">
        <f t="shared" si="6"/>
        <v>0</v>
      </c>
      <c r="Q4" s="345">
        <f t="shared" si="6"/>
        <v>-4924600</v>
      </c>
      <c r="R4" s="345">
        <f>R2-R3</f>
        <v>-1238000</v>
      </c>
      <c r="S4" s="345">
        <f>S2-S3</f>
        <v>0</v>
      </c>
      <c r="T4" s="345">
        <f>T2-T3</f>
        <v>0</v>
      </c>
      <c r="U4" s="345">
        <f>U2-U3</f>
        <v>0</v>
      </c>
      <c r="V4" s="345">
        <f>V2-V3</f>
        <v>-1238000</v>
      </c>
      <c r="W4" s="345"/>
      <c r="X4" s="345"/>
      <c r="Y4" s="345"/>
      <c r="Z4" s="345"/>
      <c r="AA4" s="345"/>
      <c r="AB4" s="345"/>
      <c r="AC4" s="345"/>
      <c r="AD4" s="345"/>
      <c r="AE4" s="345"/>
      <c r="AF4" s="345"/>
      <c r="AG4" s="345"/>
      <c r="AH4" s="345"/>
      <c r="AI4" s="345"/>
    </row>
    <row r="5" spans="1:35" ht="73.5" customHeight="1" x14ac:dyDescent="0.25">
      <c r="A5" s="349" t="s">
        <v>5</v>
      </c>
      <c r="B5" s="531" t="str">
        <f t="shared" si="0"/>
        <v>I</v>
      </c>
      <c r="C5" s="349" t="s">
        <v>6</v>
      </c>
      <c r="D5" s="350" t="s">
        <v>7</v>
      </c>
      <c r="E5" s="342" t="str">
        <f t="shared" ref="E5:V5" si="8">E1</f>
        <v>Actual FY2025</v>
      </c>
      <c r="F5" s="343" t="str">
        <f t="shared" ref="F5" si="9">F1</f>
        <v>Budget Estimate 2025/26</v>
      </c>
      <c r="G5" s="529" t="str">
        <f t="shared" si="8"/>
        <v>Budget Outturn FY2026</v>
      </c>
      <c r="H5" s="1139" t="str">
        <f t="shared" si="8"/>
        <v>Budget Statement 2026/27 (Recurrent)</v>
      </c>
      <c r="I5" s="1140" t="str">
        <f>I1</f>
        <v>Budget Statement 2026/27 (Budget Support)</v>
      </c>
      <c r="J5" s="1140" t="str">
        <f t="shared" ref="J5:L5" si="10">J1</f>
        <v>Budget Statement 2026/27 (Development Cash)</v>
      </c>
      <c r="K5" s="1140" t="str">
        <f t="shared" si="10"/>
        <v>Budget Statement 2026/27 (In-kind)</v>
      </c>
      <c r="L5" s="1140" t="str">
        <f t="shared" si="10"/>
        <v xml:space="preserve">Budget Estimate 2026/27 </v>
      </c>
      <c r="M5" s="343" t="str">
        <f t="shared" si="8"/>
        <v>Budget Statement 2027/28 (Recurrent)</v>
      </c>
      <c r="N5" s="343" t="str">
        <f t="shared" si="8"/>
        <v>Budget Statement 2027/28 (Budget Support)</v>
      </c>
      <c r="O5" s="343" t="str">
        <f t="shared" si="8"/>
        <v>Budget Statement 2027/28 (Development Cash)</v>
      </c>
      <c r="P5" s="343" t="str">
        <f t="shared" si="8"/>
        <v>Budget Statement 2027/28 (In-kind)</v>
      </c>
      <c r="Q5" s="343" t="str">
        <f t="shared" si="8"/>
        <v>Budget Estimate 2027/28</v>
      </c>
      <c r="R5" s="1137" t="str">
        <f t="shared" si="8"/>
        <v>Budget Statement 2028/29 (Recurrent)</v>
      </c>
      <c r="S5" s="1137" t="str">
        <f t="shared" si="8"/>
        <v>Budget Statement 2028/29 (Budget Support)</v>
      </c>
      <c r="T5" s="1137" t="str">
        <f t="shared" si="8"/>
        <v>Budget Statement 2028/29 (Development Cash)</v>
      </c>
      <c r="U5" s="1137" t="str">
        <f t="shared" si="8"/>
        <v>Budget Statement 2028/29 (In-kind)</v>
      </c>
      <c r="V5" s="1137" t="str">
        <f t="shared" si="8"/>
        <v>Budget Estimate 2028/29</v>
      </c>
      <c r="W5" s="351"/>
      <c r="X5" s="351"/>
      <c r="Y5" s="351"/>
      <c r="Z5" s="351"/>
      <c r="AA5" s="351"/>
      <c r="AB5" s="351"/>
      <c r="AC5" s="351"/>
      <c r="AD5" s="351"/>
      <c r="AE5" s="351"/>
      <c r="AF5" s="351"/>
      <c r="AG5" s="351"/>
      <c r="AH5" s="351"/>
      <c r="AI5" s="351"/>
    </row>
    <row r="6" spans="1:35" x14ac:dyDescent="0.25">
      <c r="A6" s="352">
        <v>1</v>
      </c>
      <c r="B6" s="361" t="str">
        <f t="shared" si="0"/>
        <v/>
      </c>
      <c r="C6" s="352"/>
      <c r="D6" s="353" t="s">
        <v>12</v>
      </c>
      <c r="E6" s="354">
        <f t="shared" ref="E6:F6" si="11">SUM(E7,E139,E156,E269)</f>
        <v>810962931.7099998</v>
      </c>
      <c r="F6" s="354">
        <f t="shared" si="11"/>
        <v>929756100</v>
      </c>
      <c r="G6" s="354">
        <f>SUM(G7,G139,G156,G269)</f>
        <v>791356900</v>
      </c>
      <c r="H6" s="354">
        <f t="shared" ref="H6:K6" si="12">SUM(H7,H139,H156,H269)</f>
        <v>412146400</v>
      </c>
      <c r="I6" s="354">
        <f t="shared" si="12"/>
        <v>118010900</v>
      </c>
      <c r="J6" s="354">
        <f t="shared" si="12"/>
        <v>133083800</v>
      </c>
      <c r="K6" s="354">
        <f t="shared" si="12"/>
        <v>214157200</v>
      </c>
      <c r="L6" s="354">
        <f>IFERROR(SUM(H6:K6),"")</f>
        <v>877398300</v>
      </c>
      <c r="M6" s="354">
        <f t="shared" ref="M6:P6" si="13">SUM(M7,M139,M156,M269)</f>
        <v>459512900</v>
      </c>
      <c r="N6" s="354">
        <f t="shared" si="13"/>
        <v>86953000</v>
      </c>
      <c r="O6" s="354">
        <f t="shared" si="13"/>
        <v>105835800</v>
      </c>
      <c r="P6" s="354">
        <f t="shared" si="13"/>
        <v>233839500</v>
      </c>
      <c r="Q6" s="354">
        <f>IFERROR(SUM(M6:P6),"")</f>
        <v>886141200</v>
      </c>
      <c r="R6" s="354">
        <f t="shared" ref="R6:U6" si="14">SUM(R7,R139,R156,R269)</f>
        <v>483292700</v>
      </c>
      <c r="S6" s="354">
        <f t="shared" si="14"/>
        <v>47529100</v>
      </c>
      <c r="T6" s="354">
        <f t="shared" si="14"/>
        <v>79504600</v>
      </c>
      <c r="U6" s="354">
        <f t="shared" si="14"/>
        <v>143848800</v>
      </c>
      <c r="V6" s="354">
        <f>IFERROR(SUM(R6:U6),"")</f>
        <v>754175200</v>
      </c>
      <c r="W6" s="354"/>
      <c r="X6" s="354"/>
      <c r="Y6" s="354"/>
      <c r="Z6" s="354"/>
      <c r="AA6" s="354"/>
      <c r="AB6" s="354"/>
      <c r="AC6" s="354"/>
      <c r="AD6" s="354"/>
      <c r="AE6" s="354"/>
      <c r="AF6" s="354"/>
      <c r="AG6" s="354"/>
      <c r="AH6" s="354"/>
      <c r="AI6" s="354"/>
    </row>
    <row r="7" spans="1:35" x14ac:dyDescent="0.25">
      <c r="A7" s="352">
        <v>11</v>
      </c>
      <c r="B7" s="361" t="str">
        <f t="shared" si="0"/>
        <v/>
      </c>
      <c r="C7" s="352"/>
      <c r="D7" s="353" t="s">
        <v>13</v>
      </c>
      <c r="E7" s="354">
        <f t="shared" ref="E7:F7" si="15">SUM(E8,E27,E30,E53,E111,E133)</f>
        <v>328472244.18999994</v>
      </c>
      <c r="F7" s="354">
        <f t="shared" si="15"/>
        <v>347077400</v>
      </c>
      <c r="G7" s="354">
        <f>SUM(G8,G27,G30,G53,G111,G133)</f>
        <v>342804700</v>
      </c>
      <c r="H7" s="354">
        <f t="shared" ref="H7:K7" si="16">SUM(H8,H27,H30,H53,H111,H133)</f>
        <v>351914600</v>
      </c>
      <c r="I7" s="354">
        <f t="shared" si="16"/>
        <v>0</v>
      </c>
      <c r="J7" s="354">
        <f t="shared" si="16"/>
        <v>0</v>
      </c>
      <c r="K7" s="354">
        <f t="shared" si="16"/>
        <v>0</v>
      </c>
      <c r="L7" s="354">
        <f t="shared" ref="L7:L8" si="17">IFERROR(SUM(H7:K7),"")</f>
        <v>351914600</v>
      </c>
      <c r="M7" s="354">
        <f t="shared" ref="M7:P7" si="18">SUM(M8,M27,M30,M53,M111,M133)</f>
        <v>394737300</v>
      </c>
      <c r="N7" s="354">
        <f t="shared" si="18"/>
        <v>0</v>
      </c>
      <c r="O7" s="354">
        <f t="shared" si="18"/>
        <v>0</v>
      </c>
      <c r="P7" s="354">
        <f t="shared" si="18"/>
        <v>0</v>
      </c>
      <c r="Q7" s="354">
        <f t="shared" ref="Q7:Q8" si="19">IFERROR(SUM(M7:P7),"")</f>
        <v>394737300</v>
      </c>
      <c r="R7" s="354">
        <f t="shared" ref="R7:U7" si="20">SUM(R8,R27,R30,R53,R111,R133)</f>
        <v>414770900</v>
      </c>
      <c r="S7" s="354">
        <f t="shared" si="20"/>
        <v>0</v>
      </c>
      <c r="T7" s="354">
        <f t="shared" si="20"/>
        <v>0</v>
      </c>
      <c r="U7" s="354">
        <f t="shared" si="20"/>
        <v>0</v>
      </c>
      <c r="V7" s="354">
        <f t="shared" ref="V7:V8" si="21">IFERROR(SUM(R7:U7),"")</f>
        <v>414770900</v>
      </c>
      <c r="W7" s="354"/>
      <c r="X7" s="354"/>
      <c r="Y7" s="354"/>
      <c r="Z7" s="354"/>
      <c r="AA7" s="354"/>
      <c r="AB7" s="354"/>
      <c r="AC7" s="354"/>
      <c r="AD7" s="354"/>
      <c r="AE7" s="354"/>
      <c r="AF7" s="354"/>
      <c r="AG7" s="354"/>
      <c r="AH7" s="354"/>
      <c r="AI7" s="354"/>
    </row>
    <row r="8" spans="1:35" x14ac:dyDescent="0.25">
      <c r="A8" s="352">
        <v>111</v>
      </c>
      <c r="B8" s="361" t="str">
        <f t="shared" si="0"/>
        <v/>
      </c>
      <c r="C8" s="352"/>
      <c r="D8" s="356" t="s">
        <v>14</v>
      </c>
      <c r="E8" s="354">
        <f t="shared" ref="E8:F8" si="22">SUM(E12,E21)</f>
        <v>76885796.870000005</v>
      </c>
      <c r="F8" s="354">
        <f t="shared" si="22"/>
        <v>78699500</v>
      </c>
      <c r="G8" s="354">
        <f>SUM(G12,G21)</f>
        <v>78663200</v>
      </c>
      <c r="H8" s="354">
        <f t="shared" ref="H8:K8" si="23">SUM(H12,H21)</f>
        <v>81751200</v>
      </c>
      <c r="I8" s="354">
        <f t="shared" si="23"/>
        <v>0</v>
      </c>
      <c r="J8" s="354">
        <f t="shared" si="23"/>
        <v>0</v>
      </c>
      <c r="K8" s="354">
        <f t="shared" si="23"/>
        <v>0</v>
      </c>
      <c r="L8" s="354">
        <f t="shared" si="17"/>
        <v>81751200</v>
      </c>
      <c r="M8" s="354">
        <f t="shared" ref="M8:P8" si="24">SUM(M12,M21)</f>
        <v>89777000</v>
      </c>
      <c r="N8" s="354">
        <f t="shared" si="24"/>
        <v>0</v>
      </c>
      <c r="O8" s="354">
        <f t="shared" si="24"/>
        <v>0</v>
      </c>
      <c r="P8" s="354">
        <f t="shared" si="24"/>
        <v>0</v>
      </c>
      <c r="Q8" s="354">
        <f t="shared" si="19"/>
        <v>89777000</v>
      </c>
      <c r="R8" s="354">
        <f t="shared" ref="R8:U8" si="25">SUM(R12,R21)</f>
        <v>94209800</v>
      </c>
      <c r="S8" s="354">
        <f t="shared" si="25"/>
        <v>0</v>
      </c>
      <c r="T8" s="354">
        <f t="shared" si="25"/>
        <v>0</v>
      </c>
      <c r="U8" s="354">
        <f t="shared" si="25"/>
        <v>0</v>
      </c>
      <c r="V8" s="354">
        <f t="shared" si="21"/>
        <v>94209800</v>
      </c>
      <c r="W8" s="354"/>
      <c r="X8" s="354"/>
      <c r="Y8" s="354"/>
      <c r="Z8" s="354"/>
      <c r="AA8" s="354"/>
      <c r="AB8" s="354"/>
      <c r="AC8" s="354"/>
      <c r="AD8" s="354"/>
      <c r="AE8" s="354"/>
      <c r="AF8" s="354"/>
      <c r="AG8" s="354"/>
      <c r="AH8" s="354"/>
      <c r="AI8" s="354"/>
    </row>
    <row r="9" spans="1:35" x14ac:dyDescent="0.25">
      <c r="A9" s="358">
        <v>1111</v>
      </c>
      <c r="B9" s="361" t="str">
        <f t="shared" si="0"/>
        <v/>
      </c>
      <c r="D9" s="359" t="s">
        <v>15</v>
      </c>
      <c r="E9" s="354"/>
      <c r="F9" s="354"/>
      <c r="G9" s="354"/>
      <c r="H9" s="354"/>
      <c r="I9" s="354"/>
      <c r="J9" s="354"/>
      <c r="K9" s="354"/>
      <c r="L9" s="354"/>
      <c r="M9" s="354"/>
      <c r="N9" s="354"/>
      <c r="O9" s="354"/>
      <c r="P9" s="354"/>
      <c r="Q9" s="354"/>
      <c r="R9" s="354"/>
      <c r="S9" s="354"/>
      <c r="T9" s="354"/>
      <c r="U9" s="354"/>
      <c r="V9" s="354"/>
      <c r="W9" s="354"/>
      <c r="X9" s="354"/>
      <c r="Y9" s="354"/>
      <c r="Z9" s="354"/>
      <c r="AA9" s="354"/>
      <c r="AB9" s="354"/>
      <c r="AC9" s="354"/>
      <c r="AD9" s="354"/>
      <c r="AE9" s="354"/>
      <c r="AF9" s="354"/>
      <c r="AG9" s="354"/>
      <c r="AH9" s="354"/>
      <c r="AI9" s="354"/>
    </row>
    <row r="10" spans="1:35" x14ac:dyDescent="0.2">
      <c r="A10" s="358">
        <v>1111</v>
      </c>
      <c r="B10" s="361" t="str">
        <f t="shared" si="0"/>
        <v>0</v>
      </c>
      <c r="C10" s="340" t="s">
        <v>16</v>
      </c>
      <c r="D10" s="359" t="s">
        <v>17</v>
      </c>
      <c r="E10" s="1157">
        <f>IFERROR(VLOOKUP($C10,'[8]Total Inflows'!$AE$4:$AH$165,2,0),"")</f>
        <v>12324076.209999997</v>
      </c>
      <c r="F10" s="1157">
        <f>IFERROR(VLOOKUP($C10,'[8]Total Inflows'!$AE$4:$AH$165,3,0),"")</f>
        <v>11681600</v>
      </c>
      <c r="G10" s="1157">
        <f>IFERROR(VLOOKUP($C10,'[8]Total Inflows'!$AE$4:$AH$165,4,0),"")</f>
        <v>13386200</v>
      </c>
      <c r="H10" s="1157">
        <f>IFERROR(VLOOKUP($C10,'[8]Total Inflows'!$AJ$4:$AM$110,2,0),"")</f>
        <v>14303000</v>
      </c>
      <c r="I10" s="1157">
        <f>IFERROR(VLOOKUP($C10,'[8]Total Inflows'!$AO$4:$AR$10,2,0),"")</f>
        <v>0</v>
      </c>
      <c r="J10" s="1157">
        <f>IFERROR(VLOOKUP($C10,'[8]Total Inflows'!$AU$4:$AX$54,2,0),"")</f>
        <v>0</v>
      </c>
      <c r="K10" s="1157" t="str">
        <f>IFERROR(VLOOKUP($C10,'[8]Total Inflows'!$AZ$4:$BC$30,2,0),"")</f>
        <v/>
      </c>
      <c r="L10" s="354">
        <f>IFERROR(SUM(H10:K10),"")</f>
        <v>14303000</v>
      </c>
      <c r="M10" s="1157">
        <f>IFERROR(VLOOKUP($C10,'[8]Total Inflows'!$AJ$4:$AM$110,3,0),"")</f>
        <v>15277400</v>
      </c>
      <c r="N10" s="1157">
        <f>IFERROR(VLOOKUP($C10,'[8]Total Inflows'!$AO$4:$AR$10,3,0),"")</f>
        <v>0</v>
      </c>
      <c r="O10" s="1157">
        <f>IFERROR(VLOOKUP($C10,'[8]Total Inflows'!$AU$4:$AX$54,3,0),"")</f>
        <v>0</v>
      </c>
      <c r="P10" s="1157" t="str">
        <f>IFERROR(VLOOKUP($C10,'[8]Total Inflows'!$AZ$4:$BC$30,3,0),"")</f>
        <v/>
      </c>
      <c r="Q10" s="354">
        <f>IFERROR(SUM(M10:P10),"")</f>
        <v>15277400</v>
      </c>
      <c r="R10" s="1157">
        <f>IFERROR(VLOOKUP($C10,'[8]Total Inflows'!$AJ$4:$AM$110,4,0),"")</f>
        <v>16372000</v>
      </c>
      <c r="S10" s="1157">
        <f>IFERROR(VLOOKUP($C10,'[8]Total Inflows'!$AO$4:$AR$10,4,0),"")</f>
        <v>0</v>
      </c>
      <c r="T10" s="1157">
        <f>IFERROR(VLOOKUP($C10,'[8]Total Inflows'!$AU$4:$AX$54,4,0),"")</f>
        <v>0</v>
      </c>
      <c r="U10" s="1157" t="str">
        <f>IFERROR(VLOOKUP($C10,'[8]Total Inflows'!$AZ$4:$BC$30,4,0),"")</f>
        <v/>
      </c>
      <c r="V10" s="354">
        <f>IFERROR(SUM(R10:U10),"")</f>
        <v>16372000</v>
      </c>
      <c r="W10" s="354"/>
      <c r="X10" s="354"/>
      <c r="Y10" s="354"/>
      <c r="Z10" s="354"/>
      <c r="AA10" s="354"/>
      <c r="AB10" s="354"/>
      <c r="AC10" s="354"/>
      <c r="AD10" s="354"/>
      <c r="AE10" s="354"/>
      <c r="AF10" s="354"/>
      <c r="AG10" s="354"/>
      <c r="AH10" s="354"/>
      <c r="AI10" s="354"/>
    </row>
    <row r="11" spans="1:35" x14ac:dyDescent="0.2">
      <c r="A11" s="358">
        <v>1111</v>
      </c>
      <c r="B11" s="361" t="str">
        <f t="shared" si="0"/>
        <v>0</v>
      </c>
      <c r="C11" s="340" t="s">
        <v>18</v>
      </c>
      <c r="D11" s="359" t="s">
        <v>19</v>
      </c>
      <c r="E11" s="1157">
        <f>IFERROR(VLOOKUP($C11,'[8]Total Inflows'!$AE$4:$AH$165,2,0),"")</f>
        <v>16454602.20999999</v>
      </c>
      <c r="F11" s="1157">
        <f>IFERROR(VLOOKUP($C11,'[8]Total Inflows'!$AE$4:$AH$165,3,0),"")</f>
        <v>17090300</v>
      </c>
      <c r="G11" s="1157">
        <f>IFERROR(VLOOKUP($C11,'[8]Total Inflows'!$AE$4:$AH$165,4,0),"")</f>
        <v>16802800</v>
      </c>
      <c r="H11" s="1157">
        <f>IFERROR(VLOOKUP($C11,'[8]Total Inflows'!$AJ$4:$AM$110,2,0),"")</f>
        <v>17953800</v>
      </c>
      <c r="I11" s="1157" t="str">
        <f>IFERROR(VLOOKUP($C11,'[8]Total Inflows'!$AO$4:$AR$10,2,0),"")</f>
        <v/>
      </c>
      <c r="J11" s="1157" t="str">
        <f>IFERROR(VLOOKUP($C11,'[8]Total Inflows'!$AU$4:$AX$54,2,0),"")</f>
        <v/>
      </c>
      <c r="K11" s="1157" t="str">
        <f>IFERROR(VLOOKUP($C11,'[8]Total Inflows'!$AZ$4:$BC$30,2,0),"")</f>
        <v/>
      </c>
      <c r="L11" s="354">
        <f t="shared" ref="L11:L12" si="26">IFERROR(SUM(H11:K11),"")</f>
        <v>17953800</v>
      </c>
      <c r="M11" s="1157">
        <f>IFERROR(VLOOKUP($C11,'[9]Total Inflows'!$AI$4:$AL$110,3,0),"")</f>
        <v>19176800</v>
      </c>
      <c r="N11" s="1157" t="str">
        <f>IFERROR(VLOOKUP($C11,'[8]Total Inflows'!$AO$4:$AR$10,3,0),"")</f>
        <v/>
      </c>
      <c r="O11" s="1157" t="str">
        <f>IFERROR(VLOOKUP($C11,'[8]Total Inflows'!$AU$4:$AX$54,3,0),"")</f>
        <v/>
      </c>
      <c r="P11" s="1157" t="str">
        <f>IFERROR(VLOOKUP($C11,'[8]Total Inflows'!$AZ$4:$BC$30,3,0),"")</f>
        <v/>
      </c>
      <c r="Q11" s="354">
        <f t="shared" ref="Q11:Q12" si="27">IFERROR(SUM(M11:P11),"")</f>
        <v>19176800</v>
      </c>
      <c r="R11" s="1157">
        <f>IFERROR(VLOOKUP($C11,'[9]Total Inflows'!$AI$4:$AL$110,4,0),"")</f>
        <v>19550900</v>
      </c>
      <c r="S11" s="1157" t="str">
        <f>IFERROR(VLOOKUP($C11,'[8]Total Inflows'!$AO$4:$AR$10,4,0),"")</f>
        <v/>
      </c>
      <c r="T11" s="1157" t="str">
        <f>IFERROR(VLOOKUP($C11,'[8]Total Inflows'!$AU$4:$AX$54,4,0),"")</f>
        <v/>
      </c>
      <c r="U11" s="1157" t="str">
        <f>IFERROR(VLOOKUP($C11,'[8]Total Inflows'!$AZ$4:$BC$30,4,0),"")</f>
        <v/>
      </c>
      <c r="V11" s="354">
        <f t="shared" ref="V11:V12" si="28">IFERROR(SUM(R11:U11),"")</f>
        <v>19550900</v>
      </c>
      <c r="W11" s="354"/>
      <c r="X11" s="354"/>
      <c r="Y11" s="354"/>
      <c r="Z11" s="354"/>
      <c r="AA11" s="354"/>
      <c r="AB11" s="354"/>
      <c r="AC11" s="354"/>
      <c r="AD11" s="354"/>
      <c r="AE11" s="354"/>
      <c r="AF11" s="354"/>
      <c r="AG11" s="354"/>
      <c r="AH11" s="354"/>
      <c r="AI11" s="354"/>
    </row>
    <row r="12" spans="1:35" x14ac:dyDescent="0.25">
      <c r="B12" s="361" t="str">
        <f t="shared" si="0"/>
        <v/>
      </c>
      <c r="C12" s="358"/>
      <c r="D12" s="359"/>
      <c r="E12" s="354">
        <f>SUM(E10:E11)</f>
        <v>28778678.419999987</v>
      </c>
      <c r="F12" s="354">
        <f t="shared" ref="F12" si="29">SUM(F10:F11)</f>
        <v>28771900</v>
      </c>
      <c r="G12" s="354">
        <f>SUM(G10:G11)</f>
        <v>30189000</v>
      </c>
      <c r="H12" s="354">
        <f t="shared" ref="H12:K12" si="30">SUM(H10:H11)</f>
        <v>32256800</v>
      </c>
      <c r="I12" s="354">
        <f t="shared" si="30"/>
        <v>0</v>
      </c>
      <c r="J12" s="354">
        <f t="shared" si="30"/>
        <v>0</v>
      </c>
      <c r="K12" s="354">
        <f t="shared" si="30"/>
        <v>0</v>
      </c>
      <c r="L12" s="354">
        <f t="shared" si="26"/>
        <v>32256800</v>
      </c>
      <c r="M12" s="354">
        <f t="shared" ref="M12:P12" si="31">SUM(M10:M11)</f>
        <v>34454200</v>
      </c>
      <c r="N12" s="354">
        <f t="shared" si="31"/>
        <v>0</v>
      </c>
      <c r="O12" s="354">
        <f t="shared" si="31"/>
        <v>0</v>
      </c>
      <c r="P12" s="354">
        <f t="shared" si="31"/>
        <v>0</v>
      </c>
      <c r="Q12" s="354">
        <f t="shared" si="27"/>
        <v>34454200</v>
      </c>
      <c r="R12" s="354">
        <f t="shared" ref="R12:U12" si="32">SUM(R10:R11)</f>
        <v>35922900</v>
      </c>
      <c r="S12" s="354">
        <f t="shared" si="32"/>
        <v>0</v>
      </c>
      <c r="T12" s="354">
        <f t="shared" si="32"/>
        <v>0</v>
      </c>
      <c r="U12" s="354">
        <f t="shared" si="32"/>
        <v>0</v>
      </c>
      <c r="V12" s="354">
        <f t="shared" si="28"/>
        <v>35922900</v>
      </c>
      <c r="W12" s="354"/>
      <c r="X12" s="354"/>
      <c r="Y12" s="354"/>
      <c r="Z12" s="354"/>
      <c r="AA12" s="354"/>
      <c r="AB12" s="354"/>
      <c r="AC12" s="354"/>
      <c r="AD12" s="354"/>
      <c r="AE12" s="354"/>
      <c r="AF12" s="354"/>
      <c r="AG12" s="354"/>
      <c r="AH12" s="354"/>
      <c r="AI12" s="354"/>
    </row>
    <row r="13" spans="1:35" x14ac:dyDescent="0.25">
      <c r="A13" s="358"/>
      <c r="B13" s="361" t="str">
        <f t="shared" si="0"/>
        <v/>
      </c>
      <c r="C13" s="358"/>
      <c r="D13" s="363"/>
      <c r="E13" s="354"/>
      <c r="F13" s="354"/>
      <c r="G13" s="354"/>
      <c r="H13" s="354"/>
      <c r="I13" s="354"/>
      <c r="J13" s="354"/>
      <c r="K13" s="354"/>
      <c r="L13" s="354"/>
      <c r="M13" s="354"/>
      <c r="N13" s="354"/>
      <c r="O13" s="354"/>
      <c r="P13" s="354"/>
      <c r="Q13" s="354"/>
      <c r="R13" s="354"/>
      <c r="S13" s="354"/>
      <c r="T13" s="354"/>
      <c r="U13" s="354"/>
      <c r="V13" s="354"/>
      <c r="W13" s="354"/>
      <c r="X13" s="354"/>
      <c r="Y13" s="354"/>
      <c r="Z13" s="354"/>
      <c r="AA13" s="354"/>
      <c r="AB13" s="354"/>
      <c r="AC13" s="354"/>
      <c r="AD13" s="354"/>
      <c r="AE13" s="354"/>
      <c r="AF13" s="354"/>
      <c r="AG13" s="354"/>
      <c r="AH13" s="354"/>
      <c r="AI13" s="354"/>
    </row>
    <row r="14" spans="1:35" x14ac:dyDescent="0.25">
      <c r="A14" s="358"/>
      <c r="B14" s="361" t="str">
        <f t="shared" si="0"/>
        <v/>
      </c>
      <c r="C14" s="358"/>
      <c r="D14" s="359"/>
      <c r="E14" s="354"/>
      <c r="F14" s="354"/>
      <c r="G14" s="354"/>
      <c r="H14" s="354"/>
      <c r="I14" s="354"/>
      <c r="J14" s="354"/>
      <c r="K14" s="354"/>
      <c r="L14" s="354"/>
      <c r="M14" s="354"/>
      <c r="N14" s="354"/>
      <c r="O14" s="354"/>
      <c r="P14" s="354"/>
      <c r="Q14" s="354"/>
      <c r="R14" s="354"/>
      <c r="S14" s="354"/>
      <c r="T14" s="354"/>
      <c r="U14" s="354"/>
      <c r="V14" s="354"/>
      <c r="W14" s="354"/>
      <c r="X14" s="354"/>
      <c r="Y14" s="354"/>
      <c r="Z14" s="354"/>
      <c r="AA14" s="354"/>
      <c r="AB14" s="354"/>
      <c r="AC14" s="354"/>
      <c r="AD14" s="354"/>
      <c r="AE14" s="354"/>
      <c r="AF14" s="354"/>
      <c r="AG14" s="354"/>
      <c r="AH14" s="354"/>
      <c r="AI14" s="354"/>
    </row>
    <row r="15" spans="1:35" x14ac:dyDescent="0.25">
      <c r="A15" s="358">
        <v>1112</v>
      </c>
      <c r="B15" s="361" t="str">
        <f t="shared" si="0"/>
        <v/>
      </c>
      <c r="C15" s="358"/>
      <c r="D15" s="359" t="s">
        <v>20</v>
      </c>
      <c r="E15" s="354"/>
      <c r="F15" s="354"/>
      <c r="G15" s="354"/>
      <c r="H15" s="354"/>
      <c r="I15" s="354"/>
      <c r="J15" s="354"/>
      <c r="K15" s="354"/>
      <c r="L15" s="354"/>
      <c r="M15" s="354"/>
      <c r="N15" s="354"/>
      <c r="O15" s="354"/>
      <c r="P15" s="354"/>
      <c r="Q15" s="354"/>
      <c r="R15" s="354"/>
      <c r="S15" s="354"/>
      <c r="T15" s="354"/>
      <c r="U15" s="354"/>
      <c r="V15" s="354"/>
      <c r="W15" s="354"/>
      <c r="X15" s="354"/>
      <c r="Y15" s="354"/>
      <c r="Z15" s="354"/>
      <c r="AA15" s="354"/>
      <c r="AB15" s="354"/>
      <c r="AC15" s="354"/>
      <c r="AD15" s="354"/>
      <c r="AE15" s="354"/>
      <c r="AF15" s="354"/>
      <c r="AG15" s="354"/>
      <c r="AH15" s="354"/>
      <c r="AI15" s="354"/>
    </row>
    <row r="16" spans="1:35" x14ac:dyDescent="0.2">
      <c r="A16" s="358">
        <v>1112</v>
      </c>
      <c r="B16" s="361" t="str">
        <f t="shared" si="0"/>
        <v>0</v>
      </c>
      <c r="C16" s="340" t="s">
        <v>21</v>
      </c>
      <c r="D16" s="359" t="s">
        <v>22</v>
      </c>
      <c r="E16" s="1157">
        <f>IFERROR(VLOOKUP($C16,'[8]Total Inflows'!$AE$4:$AH$165,2,0),"")</f>
        <v>1161421.6599999995</v>
      </c>
      <c r="F16" s="1157">
        <f>IFERROR(VLOOKUP($C16,'[8]Total Inflows'!$AE$4:$AH$165,3,0),"")</f>
        <v>1399400</v>
      </c>
      <c r="G16" s="1157">
        <f>IFERROR(VLOOKUP($C16,'[8]Total Inflows'!$AE$4:$AH$165,4,0),"")</f>
        <v>930400</v>
      </c>
      <c r="H16" s="1157">
        <f>IFERROR(VLOOKUP($C16,'[8]Total Inflows'!$AJ$4:$AM$110,2,0),"")</f>
        <v>894100</v>
      </c>
      <c r="I16" s="1157" t="str">
        <f>IFERROR(VLOOKUP($C16,'[8]Total Inflows'!$AO$4:$AR$10,2,0),"")</f>
        <v/>
      </c>
      <c r="J16" s="1157" t="str">
        <f>IFERROR(VLOOKUP($C16,'[8]Total Inflows'!$AU$4:$AX$54,2,0),"")</f>
        <v/>
      </c>
      <c r="K16" s="1157" t="str">
        <f>IFERROR(VLOOKUP($C16,'[8]Total Inflows'!$AZ$4:$BC$30,2,0),"")</f>
        <v/>
      </c>
      <c r="L16" s="354">
        <f t="shared" ref="L16:L21" si="33">IFERROR(SUM(H16:K16),"")</f>
        <v>894100</v>
      </c>
      <c r="M16" s="1157">
        <f>IFERROR(VLOOKUP($C16,'[9]Total Inflows'!$AI$4:$AL$110,3,0),"")</f>
        <v>1061800</v>
      </c>
      <c r="N16" s="1157" t="str">
        <f>IFERROR(VLOOKUP($C16,'[8]Total Inflows'!$AO$4:$AR$10,3,0),"")</f>
        <v/>
      </c>
      <c r="O16" s="1157" t="str">
        <f>IFERROR(VLOOKUP($C16,'[8]Total Inflows'!$AU$4:$AX$54,3,0),"")</f>
        <v/>
      </c>
      <c r="P16" s="1157" t="str">
        <f>IFERROR(VLOOKUP($C16,'[8]Total Inflows'!$AZ$4:$BC$30,3,0),"")</f>
        <v/>
      </c>
      <c r="Q16" s="354">
        <f t="shared" ref="Q16:Q21" si="34">IFERROR(SUM(M16:P16),"")</f>
        <v>1061800</v>
      </c>
      <c r="R16" s="1157">
        <f>IFERROR(VLOOKUP($C16,'[9]Total Inflows'!$AI$4:$AL$110,4,0),"")</f>
        <v>1137900</v>
      </c>
      <c r="S16" s="1157" t="str">
        <f>IFERROR(VLOOKUP($C16,'[8]Total Inflows'!$AO$4:$AR$10,4,0),"")</f>
        <v/>
      </c>
      <c r="T16" s="1157" t="str">
        <f>IFERROR(VLOOKUP($C16,'[8]Total Inflows'!$AU$4:$AX$54,4,0),"")</f>
        <v/>
      </c>
      <c r="U16" s="1157" t="str">
        <f>IFERROR(VLOOKUP($C16,'[8]Total Inflows'!$AZ$4:$BC$30,4,0),"")</f>
        <v/>
      </c>
      <c r="V16" s="354">
        <f t="shared" ref="V16:V21" si="35">IFERROR(SUM(R16:U16),"")</f>
        <v>1137900</v>
      </c>
      <c r="W16" s="354"/>
      <c r="X16" s="354"/>
      <c r="Y16" s="354"/>
      <c r="Z16" s="354"/>
      <c r="AA16" s="354"/>
      <c r="AB16" s="354"/>
      <c r="AC16" s="354"/>
      <c r="AD16" s="354"/>
      <c r="AE16" s="354"/>
      <c r="AF16" s="354"/>
      <c r="AG16" s="354"/>
      <c r="AH16" s="354"/>
      <c r="AI16" s="354"/>
    </row>
    <row r="17" spans="1:35" x14ac:dyDescent="0.2">
      <c r="A17" s="358">
        <v>1112</v>
      </c>
      <c r="B17" s="361" t="str">
        <f t="shared" si="0"/>
        <v>0</v>
      </c>
      <c r="C17" s="340" t="s">
        <v>23</v>
      </c>
      <c r="D17" s="359" t="s">
        <v>24</v>
      </c>
      <c r="E17" s="1157">
        <f>IFERROR(VLOOKUP($C17,'[8]Total Inflows'!$AE$4:$AH$165,2,0),"")</f>
        <v>25009987.690000005</v>
      </c>
      <c r="F17" s="1157">
        <f>IFERROR(VLOOKUP($C17,'[8]Total Inflows'!$AE$4:$AH$165,3,0),"")</f>
        <v>24262700</v>
      </c>
      <c r="G17" s="1157">
        <f>IFERROR(VLOOKUP($C17,'[8]Total Inflows'!$AE$4:$AH$165,4,0),"")</f>
        <v>24889900</v>
      </c>
      <c r="H17" s="1157">
        <f>IFERROR(VLOOKUP($C17,'[8]Total Inflows'!$AJ$4:$AM$110,2,0),"")</f>
        <v>25394800</v>
      </c>
      <c r="I17" s="1157" t="str">
        <f>IFERROR(VLOOKUP($C17,'[8]Total Inflows'!$AO$4:$AR$10,2,0),"")</f>
        <v/>
      </c>
      <c r="J17" s="1157" t="str">
        <f>IFERROR(VLOOKUP($C17,'[8]Total Inflows'!$AU$4:$AX$54,2,0),"")</f>
        <v/>
      </c>
      <c r="K17" s="1157" t="str">
        <f>IFERROR(VLOOKUP($C17,'[8]Total Inflows'!$AZ$4:$BC$30,2,0),"")</f>
        <v/>
      </c>
      <c r="L17" s="354">
        <f t="shared" si="33"/>
        <v>25394800</v>
      </c>
      <c r="M17" s="1157">
        <f>IFERROR(VLOOKUP($C17,'[9]Total Inflows'!$AI$4:$AL$110,3,0),"")</f>
        <v>28406500</v>
      </c>
      <c r="N17" s="1157" t="str">
        <f>IFERROR(VLOOKUP($C17,'[8]Total Inflows'!$AO$4:$AR$10,3,0),"")</f>
        <v/>
      </c>
      <c r="O17" s="1157" t="str">
        <f>IFERROR(VLOOKUP($C17,'[8]Total Inflows'!$AU$4:$AX$54,3,0),"")</f>
        <v/>
      </c>
      <c r="P17" s="1157" t="str">
        <f>IFERROR(VLOOKUP($C17,'[8]Total Inflows'!$AZ$4:$BC$30,3,0),"")</f>
        <v/>
      </c>
      <c r="Q17" s="354">
        <f t="shared" si="34"/>
        <v>28406500</v>
      </c>
      <c r="R17" s="1157">
        <f>IFERROR(VLOOKUP($C17,'[9]Total Inflows'!$AI$4:$AL$110,4,0),"")</f>
        <v>30441900</v>
      </c>
      <c r="S17" s="1157" t="str">
        <f>IFERROR(VLOOKUP($C17,'[8]Total Inflows'!$AO$4:$AR$10,4,0),"")</f>
        <v/>
      </c>
      <c r="T17" s="1157" t="str">
        <f>IFERROR(VLOOKUP($C17,'[8]Total Inflows'!$AU$4:$AX$54,4,0),"")</f>
        <v/>
      </c>
      <c r="U17" s="1157" t="str">
        <f>IFERROR(VLOOKUP($C17,'[8]Total Inflows'!$AZ$4:$BC$30,4,0),"")</f>
        <v/>
      </c>
      <c r="V17" s="354">
        <f t="shared" si="35"/>
        <v>30441900</v>
      </c>
      <c r="W17" s="354"/>
      <c r="X17" s="354"/>
      <c r="Y17" s="354"/>
      <c r="Z17" s="354"/>
      <c r="AA17" s="354"/>
      <c r="AB17" s="354"/>
      <c r="AC17" s="354"/>
      <c r="AD17" s="354"/>
      <c r="AE17" s="354"/>
      <c r="AF17" s="354"/>
      <c r="AG17" s="354"/>
      <c r="AH17" s="354"/>
      <c r="AI17" s="354"/>
    </row>
    <row r="18" spans="1:35" x14ac:dyDescent="0.2">
      <c r="A18" s="358">
        <v>1112</v>
      </c>
      <c r="B18" s="361" t="str">
        <f t="shared" si="0"/>
        <v>0</v>
      </c>
      <c r="C18" s="364" t="s">
        <v>25</v>
      </c>
      <c r="D18" s="359" t="s">
        <v>26</v>
      </c>
      <c r="E18" s="1157">
        <f>IFERROR(VLOOKUP($C18,'[8]Total Inflows'!$AE$4:$AH$165,2,0),"")</f>
        <v>637133.22999999986</v>
      </c>
      <c r="F18" s="1157">
        <f>IFERROR(VLOOKUP($C18,'[8]Total Inflows'!$AE$4:$AH$165,3,0),"")</f>
        <v>670500</v>
      </c>
      <c r="G18" s="1157">
        <f>IFERROR(VLOOKUP($C18,'[8]Total Inflows'!$AE$4:$AH$165,4,0),"")</f>
        <v>719200</v>
      </c>
      <c r="H18" s="1157">
        <f>IFERROR(VLOOKUP($C18,'[8]Total Inflows'!$AJ$4:$AM$110,2,0),"")</f>
        <v>668400</v>
      </c>
      <c r="I18" s="1157" t="str">
        <f>IFERROR(VLOOKUP($C18,'[8]Total Inflows'!$AO$4:$AR$10,2,0),"")</f>
        <v/>
      </c>
      <c r="J18" s="1157" t="str">
        <f>IFERROR(VLOOKUP($C18,'[8]Total Inflows'!$AU$4:$AX$54,2,0),"")</f>
        <v/>
      </c>
      <c r="K18" s="1157" t="str">
        <f>IFERROR(VLOOKUP($C18,'[8]Total Inflows'!$AZ$4:$BC$30,2,0),"")</f>
        <v/>
      </c>
      <c r="L18" s="354">
        <f t="shared" si="33"/>
        <v>668400</v>
      </c>
      <c r="M18" s="1157">
        <f>IFERROR(VLOOKUP($C18,'[9]Total Inflows'!$AI$4:$AL$110,3,0),"")</f>
        <v>820800</v>
      </c>
      <c r="N18" s="1157" t="str">
        <f>IFERROR(VLOOKUP($C18,'[8]Total Inflows'!$AO$4:$AR$10,3,0),"")</f>
        <v/>
      </c>
      <c r="O18" s="1157" t="str">
        <f>IFERROR(VLOOKUP($C18,'[8]Total Inflows'!$AU$4:$AX$54,3,0),"")</f>
        <v/>
      </c>
      <c r="P18" s="1157" t="str">
        <f>IFERROR(VLOOKUP($C18,'[8]Total Inflows'!$AZ$4:$BC$30,3,0),"")</f>
        <v/>
      </c>
      <c r="Q18" s="354">
        <f t="shared" si="34"/>
        <v>820800</v>
      </c>
      <c r="R18" s="1157">
        <f>IFERROR(VLOOKUP($C18,'[9]Total Inflows'!$AI$4:$AL$110,4,0),"")</f>
        <v>879600</v>
      </c>
      <c r="S18" s="1157" t="str">
        <f>IFERROR(VLOOKUP($C18,'[8]Total Inflows'!$AO$4:$AR$10,4,0),"")</f>
        <v/>
      </c>
      <c r="T18" s="1157" t="str">
        <f>IFERROR(VLOOKUP($C18,'[8]Total Inflows'!$AU$4:$AX$54,4,0),"")</f>
        <v/>
      </c>
      <c r="U18" s="1157" t="str">
        <f>IFERROR(VLOOKUP($C18,'[8]Total Inflows'!$AZ$4:$BC$30,4,0),"")</f>
        <v/>
      </c>
      <c r="V18" s="354">
        <f t="shared" si="35"/>
        <v>879600</v>
      </c>
      <c r="W18" s="354"/>
      <c r="X18" s="354"/>
      <c r="Y18" s="354"/>
      <c r="Z18" s="354"/>
      <c r="AA18" s="354"/>
      <c r="AB18" s="354"/>
      <c r="AC18" s="354"/>
      <c r="AD18" s="354"/>
      <c r="AE18" s="354"/>
      <c r="AF18" s="354"/>
      <c r="AG18" s="354"/>
      <c r="AH18" s="354"/>
      <c r="AI18" s="354"/>
    </row>
    <row r="19" spans="1:35" x14ac:dyDescent="0.2">
      <c r="A19" s="358">
        <v>1112</v>
      </c>
      <c r="B19" s="361" t="str">
        <f t="shared" si="0"/>
        <v>0</v>
      </c>
      <c r="C19" s="364" t="s">
        <v>27</v>
      </c>
      <c r="D19" s="359" t="s">
        <v>28</v>
      </c>
      <c r="E19" s="1157">
        <f>IFERROR(VLOOKUP($C19,'[8]Total Inflows'!$AE$4:$AH$165,2,0),"")</f>
        <v>16757773.670000013</v>
      </c>
      <c r="F19" s="1157">
        <f>IFERROR(VLOOKUP($C19,'[8]Total Inflows'!$AE$4:$AH$165,3,0),"")</f>
        <v>18375100</v>
      </c>
      <c r="G19" s="1157">
        <f>IFERROR(VLOOKUP($C19,'[8]Total Inflows'!$AE$4:$AH$165,4,0),"")</f>
        <v>18558300</v>
      </c>
      <c r="H19" s="1157">
        <f>IFERROR(VLOOKUP($C19,'[8]Total Inflows'!$AJ$4:$AM$110,2,0),"")</f>
        <v>18929400</v>
      </c>
      <c r="I19" s="1157" t="str">
        <f>IFERROR(VLOOKUP($C19,'[8]Total Inflows'!$AO$4:$AR$10,2,0),"")</f>
        <v/>
      </c>
      <c r="J19" s="1157" t="str">
        <f>IFERROR(VLOOKUP($C19,'[8]Total Inflows'!$AU$4:$AX$54,2,0),"")</f>
        <v/>
      </c>
      <c r="K19" s="1157" t="str">
        <f>IFERROR(VLOOKUP($C19,'[8]Total Inflows'!$AZ$4:$BC$30,2,0),"")</f>
        <v/>
      </c>
      <c r="L19" s="354">
        <f t="shared" si="33"/>
        <v>18929400</v>
      </c>
      <c r="M19" s="1157">
        <f>IFERROR(VLOOKUP($C19,'[9]Total Inflows'!$AI$4:$AL$110,3,0),"")</f>
        <v>21180200</v>
      </c>
      <c r="N19" s="1157" t="str">
        <f>IFERROR(VLOOKUP($C19,'[8]Total Inflows'!$AO$4:$AR$10,3,0),"")</f>
        <v/>
      </c>
      <c r="O19" s="1157" t="str">
        <f>IFERROR(VLOOKUP($C19,'[8]Total Inflows'!$AU$4:$AX$54,3,0),"")</f>
        <v/>
      </c>
      <c r="P19" s="1157" t="str">
        <f>IFERROR(VLOOKUP($C19,'[8]Total Inflows'!$AZ$4:$BC$30,3,0),"")</f>
        <v/>
      </c>
      <c r="Q19" s="354">
        <f t="shared" si="34"/>
        <v>21180200</v>
      </c>
      <c r="R19" s="1157">
        <f>IFERROR(VLOOKUP($C19,'[9]Total Inflows'!$AI$4:$AL$110,4,0),"")</f>
        <v>21697900</v>
      </c>
      <c r="S19" s="1157" t="str">
        <f>IFERROR(VLOOKUP($C19,'[8]Total Inflows'!$AO$4:$AR$10,4,0),"")</f>
        <v/>
      </c>
      <c r="T19" s="1157" t="str">
        <f>IFERROR(VLOOKUP($C19,'[8]Total Inflows'!$AU$4:$AX$54,4,0),"")</f>
        <v/>
      </c>
      <c r="U19" s="1157" t="str">
        <f>IFERROR(VLOOKUP($C19,'[8]Total Inflows'!$AZ$4:$BC$30,4,0),"")</f>
        <v/>
      </c>
      <c r="V19" s="354">
        <f t="shared" si="35"/>
        <v>21697900</v>
      </c>
      <c r="W19" s="354"/>
      <c r="X19" s="354"/>
      <c r="Y19" s="354"/>
      <c r="Z19" s="354"/>
      <c r="AA19" s="354"/>
      <c r="AB19" s="354"/>
      <c r="AC19" s="354"/>
      <c r="AD19" s="354"/>
      <c r="AE19" s="354"/>
      <c r="AF19" s="354"/>
      <c r="AG19" s="354"/>
      <c r="AH19" s="354"/>
      <c r="AI19" s="354"/>
    </row>
    <row r="20" spans="1:35" x14ac:dyDescent="0.2">
      <c r="A20" s="358">
        <v>1112</v>
      </c>
      <c r="B20" s="361" t="str">
        <f t="shared" si="0"/>
        <v>0</v>
      </c>
      <c r="C20" s="340" t="s">
        <v>29</v>
      </c>
      <c r="D20" s="374" t="s">
        <v>1260</v>
      </c>
      <c r="E20" s="1157">
        <f>IFERROR(VLOOKUP($C20,'[8]Total Inflows'!$AE$4:$AH$165,2,0),"")</f>
        <v>4540802.2000000039</v>
      </c>
      <c r="F20" s="1157">
        <f>IFERROR(VLOOKUP($C20,'[8]Total Inflows'!$AE$4:$AH$165,3,0),"")</f>
        <v>5219900</v>
      </c>
      <c r="G20" s="1157">
        <f>IFERROR(VLOOKUP($C20,'[8]Total Inflows'!$AE$4:$AH$165,4,0),"")</f>
        <v>3376400</v>
      </c>
      <c r="H20" s="1157">
        <f>IFERROR(VLOOKUP($C20,'[8]Total Inflows'!$AJ$4:$AM$110,2,0),"")</f>
        <v>3607700</v>
      </c>
      <c r="I20" s="1157" t="str">
        <f>IFERROR(VLOOKUP($C20,'[8]Total Inflows'!$AO$4:$AR$10,2,0),"")</f>
        <v/>
      </c>
      <c r="J20" s="1157" t="str">
        <f>IFERROR(VLOOKUP($C20,'[8]Total Inflows'!$AU$4:$AX$54,2,0),"")</f>
        <v/>
      </c>
      <c r="K20" s="1157" t="str">
        <f>IFERROR(VLOOKUP($C20,'[8]Total Inflows'!$AZ$4:$BC$30,2,0),"")</f>
        <v/>
      </c>
      <c r="L20" s="354">
        <f t="shared" si="33"/>
        <v>3607700</v>
      </c>
      <c r="M20" s="1157">
        <f>IFERROR(VLOOKUP($C20,'[9]Total Inflows'!$AI$4:$AL$110,3,0),"")</f>
        <v>3853500</v>
      </c>
      <c r="N20" s="1157" t="str">
        <f>IFERROR(VLOOKUP($C20,'[8]Total Inflows'!$AO$4:$AR$10,3,0),"")</f>
        <v/>
      </c>
      <c r="O20" s="1157" t="str">
        <f>IFERROR(VLOOKUP($C20,'[8]Total Inflows'!$AU$4:$AX$54,3,0),"")</f>
        <v/>
      </c>
      <c r="P20" s="1157" t="str">
        <f>IFERROR(VLOOKUP($C20,'[8]Total Inflows'!$AZ$4:$BC$30,3,0),"")</f>
        <v/>
      </c>
      <c r="Q20" s="354">
        <f t="shared" si="34"/>
        <v>3853500</v>
      </c>
      <c r="R20" s="1157">
        <f>IFERROR(VLOOKUP($C20,'[9]Total Inflows'!$AI$4:$AL$110,4,0),"")</f>
        <v>4129600</v>
      </c>
      <c r="S20" s="1157" t="str">
        <f>IFERROR(VLOOKUP($C20,'[8]Total Inflows'!$AO$4:$AR$10,4,0),"")</f>
        <v/>
      </c>
      <c r="T20" s="1157" t="str">
        <f>IFERROR(VLOOKUP($C20,'[8]Total Inflows'!$AU$4:$AX$54,4,0),"")</f>
        <v/>
      </c>
      <c r="U20" s="1157" t="str">
        <f>IFERROR(VLOOKUP($C20,'[8]Total Inflows'!$AZ$4:$BC$30,4,0),"")</f>
        <v/>
      </c>
      <c r="V20" s="354">
        <f t="shared" si="35"/>
        <v>4129600</v>
      </c>
      <c r="W20" s="354"/>
      <c r="X20" s="354"/>
      <c r="Y20" s="354"/>
      <c r="Z20" s="354"/>
      <c r="AA20" s="354"/>
      <c r="AB20" s="354"/>
      <c r="AC20" s="354"/>
      <c r="AD20" s="354"/>
      <c r="AE20" s="354"/>
      <c r="AF20" s="354"/>
      <c r="AG20" s="354"/>
      <c r="AH20" s="354"/>
      <c r="AI20" s="354"/>
    </row>
    <row r="21" spans="1:35" x14ac:dyDescent="0.25">
      <c r="B21" s="361" t="str">
        <f t="shared" si="0"/>
        <v/>
      </c>
      <c r="C21" s="358"/>
      <c r="D21" s="359"/>
      <c r="E21" s="354">
        <f>SUM(E16:E20)</f>
        <v>48107118.450000018</v>
      </c>
      <c r="F21" s="354">
        <f t="shared" ref="F21" si="36">SUM(F16:F20)</f>
        <v>49927600</v>
      </c>
      <c r="G21" s="354">
        <f>SUM(G16:G20)</f>
        <v>48474200</v>
      </c>
      <c r="H21" s="354">
        <f t="shared" ref="H21:K21" si="37">SUM(H16:H20)</f>
        <v>49494400</v>
      </c>
      <c r="I21" s="354">
        <f t="shared" si="37"/>
        <v>0</v>
      </c>
      <c r="J21" s="354">
        <f t="shared" si="37"/>
        <v>0</v>
      </c>
      <c r="K21" s="354">
        <f t="shared" si="37"/>
        <v>0</v>
      </c>
      <c r="L21" s="354">
        <f t="shared" si="33"/>
        <v>49494400</v>
      </c>
      <c r="M21" s="354">
        <f t="shared" ref="M21:P21" si="38">SUM(M16:M20)</f>
        <v>55322800</v>
      </c>
      <c r="N21" s="354">
        <f t="shared" si="38"/>
        <v>0</v>
      </c>
      <c r="O21" s="354">
        <f t="shared" si="38"/>
        <v>0</v>
      </c>
      <c r="P21" s="354">
        <f t="shared" si="38"/>
        <v>0</v>
      </c>
      <c r="Q21" s="354">
        <f t="shared" si="34"/>
        <v>55322800</v>
      </c>
      <c r="R21" s="354">
        <f t="shared" ref="R21:U21" si="39">SUM(R16:R20)</f>
        <v>58286900</v>
      </c>
      <c r="S21" s="354">
        <f t="shared" si="39"/>
        <v>0</v>
      </c>
      <c r="T21" s="354">
        <f t="shared" si="39"/>
        <v>0</v>
      </c>
      <c r="U21" s="354">
        <f t="shared" si="39"/>
        <v>0</v>
      </c>
      <c r="V21" s="354">
        <f t="shared" si="35"/>
        <v>58286900</v>
      </c>
      <c r="W21" s="354"/>
      <c r="X21" s="354"/>
      <c r="Y21" s="354"/>
      <c r="Z21" s="354"/>
      <c r="AA21" s="354"/>
      <c r="AB21" s="354"/>
      <c r="AC21" s="354"/>
      <c r="AD21" s="354"/>
      <c r="AE21" s="354"/>
      <c r="AF21" s="354"/>
      <c r="AG21" s="354"/>
      <c r="AH21" s="354"/>
      <c r="AI21" s="354"/>
    </row>
    <row r="22" spans="1:35" x14ac:dyDescent="0.25">
      <c r="A22" s="358"/>
      <c r="B22" s="361" t="str">
        <f t="shared" si="0"/>
        <v/>
      </c>
      <c r="C22" s="358"/>
      <c r="D22" s="359"/>
      <c r="E22" s="354" t="str">
        <f>IFERROR(SUM(#REF!),"")</f>
        <v/>
      </c>
      <c r="F22" s="354"/>
      <c r="G22" s="354"/>
      <c r="H22" s="354"/>
      <c r="I22" s="354"/>
      <c r="J22" s="354"/>
      <c r="K22" s="354"/>
      <c r="L22" s="354"/>
      <c r="M22" s="354"/>
      <c r="N22" s="354"/>
      <c r="O22" s="354"/>
      <c r="P22" s="354"/>
      <c r="Q22" s="354"/>
      <c r="R22" s="354"/>
      <c r="S22" s="354"/>
      <c r="T22" s="354"/>
      <c r="U22" s="354"/>
      <c r="V22" s="354"/>
      <c r="W22" s="354"/>
      <c r="X22" s="354"/>
      <c r="Y22" s="354"/>
      <c r="Z22" s="354"/>
      <c r="AA22" s="354"/>
      <c r="AB22" s="354"/>
      <c r="AC22" s="354"/>
      <c r="AD22" s="354"/>
      <c r="AE22" s="354"/>
      <c r="AF22" s="354"/>
      <c r="AG22" s="354"/>
      <c r="AH22" s="354"/>
      <c r="AI22" s="354"/>
    </row>
    <row r="23" spans="1:35" x14ac:dyDescent="0.25">
      <c r="A23" s="358"/>
      <c r="B23" s="361" t="str">
        <f t="shared" si="0"/>
        <v/>
      </c>
      <c r="C23" s="358"/>
      <c r="D23" s="359"/>
      <c r="E23" s="354" t="str">
        <f>IFERROR(SUM(#REF!),"")</f>
        <v/>
      </c>
      <c r="F23" s="354"/>
      <c r="G23" s="354"/>
      <c r="H23" s="354"/>
      <c r="I23" s="354"/>
      <c r="J23" s="354"/>
      <c r="K23" s="354"/>
      <c r="L23" s="354"/>
      <c r="M23" s="354"/>
      <c r="N23" s="354"/>
      <c r="O23" s="354"/>
      <c r="P23" s="354"/>
      <c r="Q23" s="354"/>
      <c r="R23" s="354"/>
      <c r="S23" s="354"/>
      <c r="T23" s="354"/>
      <c r="U23" s="354"/>
      <c r="V23" s="354"/>
      <c r="W23" s="354"/>
      <c r="X23" s="354"/>
      <c r="Y23" s="354"/>
      <c r="Z23" s="354"/>
      <c r="AA23" s="354"/>
      <c r="AB23" s="354"/>
      <c r="AC23" s="354"/>
      <c r="AD23" s="354"/>
      <c r="AE23" s="354"/>
      <c r="AF23" s="354"/>
      <c r="AG23" s="354"/>
      <c r="AH23" s="354"/>
      <c r="AI23" s="354"/>
    </row>
    <row r="24" spans="1:35" x14ac:dyDescent="0.25">
      <c r="A24" s="358">
        <v>1113</v>
      </c>
      <c r="B24" s="361" t="str">
        <f t="shared" si="0"/>
        <v/>
      </c>
      <c r="C24" s="358"/>
      <c r="D24" s="359" t="s">
        <v>30</v>
      </c>
      <c r="E24" s="354" t="str">
        <f>IFERROR(SUM(#REF!),"")</f>
        <v/>
      </c>
      <c r="F24" s="354"/>
      <c r="G24" s="354"/>
      <c r="H24" s="354"/>
      <c r="I24" s="354"/>
      <c r="J24" s="354"/>
      <c r="K24" s="354"/>
      <c r="L24" s="354"/>
      <c r="M24" s="354"/>
      <c r="N24" s="354"/>
      <c r="O24" s="354"/>
      <c r="P24" s="354"/>
      <c r="Q24" s="354"/>
      <c r="R24" s="354"/>
      <c r="S24" s="354"/>
      <c r="T24" s="354"/>
      <c r="U24" s="354"/>
      <c r="V24" s="354"/>
      <c r="W24" s="354"/>
      <c r="X24" s="354"/>
      <c r="Y24" s="354"/>
      <c r="Z24" s="354"/>
      <c r="AA24" s="354"/>
      <c r="AB24" s="354"/>
      <c r="AC24" s="354"/>
      <c r="AD24" s="354"/>
      <c r="AE24" s="354"/>
      <c r="AF24" s="354"/>
      <c r="AG24" s="354"/>
      <c r="AH24" s="354"/>
      <c r="AI24" s="354"/>
    </row>
    <row r="25" spans="1:35" x14ac:dyDescent="0.25">
      <c r="A25" s="358"/>
      <c r="B25" s="361" t="str">
        <f t="shared" si="0"/>
        <v/>
      </c>
      <c r="C25" s="358"/>
      <c r="D25" s="359"/>
      <c r="E25" s="354" t="str">
        <f>IFERROR(SUM(#REF!),"")</f>
        <v/>
      </c>
      <c r="F25" s="354"/>
      <c r="G25" s="354"/>
      <c r="H25" s="354"/>
      <c r="I25" s="354"/>
      <c r="J25" s="354"/>
      <c r="K25" s="354"/>
      <c r="L25" s="354"/>
      <c r="M25" s="354"/>
      <c r="N25" s="354"/>
      <c r="O25" s="354"/>
      <c r="P25" s="354"/>
      <c r="Q25" s="354"/>
      <c r="R25" s="354"/>
      <c r="S25" s="354"/>
      <c r="T25" s="354"/>
      <c r="U25" s="354"/>
      <c r="V25" s="354"/>
      <c r="W25" s="354"/>
      <c r="X25" s="354"/>
      <c r="Y25" s="354"/>
      <c r="Z25" s="354"/>
      <c r="AA25" s="354"/>
      <c r="AB25" s="354"/>
      <c r="AC25" s="354"/>
      <c r="AD25" s="354"/>
      <c r="AE25" s="354"/>
      <c r="AF25" s="354"/>
      <c r="AG25" s="354"/>
      <c r="AH25" s="354"/>
      <c r="AI25" s="354"/>
    </row>
    <row r="26" spans="1:35" x14ac:dyDescent="0.25">
      <c r="A26" s="358"/>
      <c r="B26" s="361" t="str">
        <f t="shared" si="0"/>
        <v/>
      </c>
      <c r="C26" s="358"/>
      <c r="D26" s="359"/>
      <c r="E26" s="354" t="str">
        <f>IFERROR(SUM(#REF!),"")</f>
        <v/>
      </c>
      <c r="F26" s="354"/>
      <c r="G26" s="354"/>
      <c r="H26" s="354"/>
      <c r="I26" s="354"/>
      <c r="J26" s="354"/>
      <c r="K26" s="354"/>
      <c r="L26" s="354"/>
      <c r="M26" s="354"/>
      <c r="N26" s="354"/>
      <c r="O26" s="354"/>
      <c r="P26" s="354"/>
      <c r="Q26" s="354"/>
      <c r="R26" s="354"/>
      <c r="S26" s="354"/>
      <c r="T26" s="354"/>
      <c r="U26" s="354"/>
      <c r="V26" s="354"/>
      <c r="W26" s="354"/>
      <c r="X26" s="354"/>
      <c r="Y26" s="354"/>
      <c r="Z26" s="354"/>
      <c r="AA26" s="354"/>
      <c r="AB26" s="354"/>
      <c r="AC26" s="354"/>
      <c r="AD26" s="354"/>
      <c r="AE26" s="354"/>
      <c r="AF26" s="354"/>
      <c r="AG26" s="354"/>
      <c r="AH26" s="354"/>
      <c r="AI26" s="354"/>
    </row>
    <row r="27" spans="1:35" x14ac:dyDescent="0.25">
      <c r="A27" s="352">
        <v>112</v>
      </c>
      <c r="B27" s="361" t="str">
        <f t="shared" si="0"/>
        <v/>
      </c>
      <c r="C27" s="352"/>
      <c r="D27" s="356" t="s">
        <v>31</v>
      </c>
      <c r="E27" s="354" t="str">
        <f>IFERROR(SUM(#REF!),"")</f>
        <v/>
      </c>
      <c r="F27" s="354"/>
      <c r="G27" s="354"/>
      <c r="H27" s="354"/>
      <c r="I27" s="354"/>
      <c r="J27" s="354"/>
      <c r="K27" s="354"/>
      <c r="L27" s="354"/>
      <c r="M27" s="354"/>
      <c r="N27" s="354"/>
      <c r="O27" s="354"/>
      <c r="P27" s="354"/>
      <c r="Q27" s="354"/>
      <c r="R27" s="354"/>
      <c r="S27" s="354"/>
      <c r="T27" s="354"/>
      <c r="U27" s="354"/>
      <c r="V27" s="354"/>
      <c r="W27" s="354"/>
      <c r="X27" s="354"/>
      <c r="Y27" s="354"/>
      <c r="Z27" s="354"/>
      <c r="AA27" s="354"/>
      <c r="AB27" s="354"/>
      <c r="AC27" s="354"/>
      <c r="AD27" s="354"/>
      <c r="AE27" s="354"/>
      <c r="AF27" s="354"/>
      <c r="AG27" s="354"/>
      <c r="AH27" s="354"/>
      <c r="AI27" s="354"/>
    </row>
    <row r="28" spans="1:35" x14ac:dyDescent="0.25">
      <c r="A28" s="352"/>
      <c r="B28" s="361" t="str">
        <f t="shared" si="0"/>
        <v/>
      </c>
      <c r="C28" s="352"/>
      <c r="D28" s="359"/>
      <c r="E28" s="354" t="str">
        <f>IFERROR(SUM(#REF!),"")</f>
        <v/>
      </c>
      <c r="F28" s="354"/>
      <c r="G28" s="354"/>
      <c r="H28" s="354"/>
      <c r="I28" s="354"/>
      <c r="J28" s="354"/>
      <c r="K28" s="354"/>
      <c r="L28" s="354"/>
      <c r="M28" s="354"/>
      <c r="N28" s="354"/>
      <c r="O28" s="354"/>
      <c r="P28" s="354"/>
      <c r="Q28" s="354"/>
      <c r="R28" s="354"/>
      <c r="S28" s="354"/>
      <c r="T28" s="354"/>
      <c r="U28" s="354"/>
      <c r="V28" s="354"/>
      <c r="W28" s="354"/>
      <c r="X28" s="354"/>
      <c r="Y28" s="354"/>
      <c r="Z28" s="354"/>
      <c r="AA28" s="354"/>
      <c r="AB28" s="354"/>
      <c r="AC28" s="354"/>
      <c r="AD28" s="354"/>
      <c r="AE28" s="354"/>
      <c r="AF28" s="354"/>
      <c r="AG28" s="354"/>
      <c r="AH28" s="354"/>
      <c r="AI28" s="354"/>
    </row>
    <row r="29" spans="1:35" x14ac:dyDescent="0.25">
      <c r="A29" s="352"/>
      <c r="B29" s="361" t="str">
        <f t="shared" si="0"/>
        <v/>
      </c>
      <c r="C29" s="352"/>
      <c r="D29" s="359"/>
      <c r="E29" s="354" t="str">
        <f>IFERROR(SUM(#REF!),"")</f>
        <v/>
      </c>
      <c r="F29" s="354"/>
      <c r="G29" s="354"/>
      <c r="H29" s="354"/>
      <c r="I29" s="354"/>
      <c r="J29" s="354"/>
      <c r="K29" s="354"/>
      <c r="L29" s="354"/>
      <c r="M29" s="354"/>
      <c r="N29" s="354"/>
      <c r="O29" s="354"/>
      <c r="P29" s="354"/>
      <c r="Q29" s="354"/>
      <c r="R29" s="354"/>
      <c r="S29" s="354"/>
      <c r="T29" s="354"/>
      <c r="U29" s="354"/>
      <c r="V29" s="354"/>
      <c r="W29" s="354"/>
      <c r="X29" s="354"/>
      <c r="Y29" s="354"/>
      <c r="Z29" s="354"/>
      <c r="AA29" s="354"/>
      <c r="AB29" s="354"/>
      <c r="AC29" s="354"/>
      <c r="AD29" s="354"/>
      <c r="AE29" s="354"/>
      <c r="AF29" s="354"/>
      <c r="AG29" s="354"/>
      <c r="AH29" s="354"/>
      <c r="AI29" s="354"/>
    </row>
    <row r="30" spans="1:35" x14ac:dyDescent="0.25">
      <c r="A30" s="352">
        <v>113</v>
      </c>
      <c r="B30" s="361" t="str">
        <f t="shared" si="0"/>
        <v/>
      </c>
      <c r="C30" s="352"/>
      <c r="D30" s="356" t="s">
        <v>32</v>
      </c>
      <c r="E30" s="354">
        <f t="shared" ref="E30:F30" si="40">SUM(E35,E38,E41,E44,E47,E50)</f>
        <v>345427.41000000003</v>
      </c>
      <c r="F30" s="354">
        <f t="shared" si="40"/>
        <v>392100</v>
      </c>
      <c r="G30" s="354">
        <f>SUM(G35,G38,G41,G44,G47,G50)</f>
        <v>402900</v>
      </c>
      <c r="H30" s="354">
        <f t="shared" ref="H30:K30" si="41">SUM(H35,H38,H41,H44,H47,H50)</f>
        <v>1630500</v>
      </c>
      <c r="I30" s="354">
        <f t="shared" si="41"/>
        <v>0</v>
      </c>
      <c r="J30" s="354">
        <f t="shared" si="41"/>
        <v>0</v>
      </c>
      <c r="K30" s="354">
        <f t="shared" si="41"/>
        <v>0</v>
      </c>
      <c r="L30" s="354">
        <f>IFERROR(SUM(H30:K30),"")</f>
        <v>1630500</v>
      </c>
      <c r="M30" s="354">
        <f t="shared" ref="M30:P30" si="42">SUM(M35,M38,M41,M44,M47,M50)</f>
        <v>1659800</v>
      </c>
      <c r="N30" s="354">
        <f t="shared" si="42"/>
        <v>0</v>
      </c>
      <c r="O30" s="354">
        <f t="shared" si="42"/>
        <v>0</v>
      </c>
      <c r="P30" s="354">
        <f t="shared" si="42"/>
        <v>0</v>
      </c>
      <c r="Q30" s="354">
        <f>IFERROR(SUM(M30:P30),"")</f>
        <v>1659800</v>
      </c>
      <c r="R30" s="354">
        <f t="shared" ref="R30:U30" si="43">SUM(R35,R38,R41,R44,R47,R50)</f>
        <v>1692700</v>
      </c>
      <c r="S30" s="354">
        <f t="shared" si="43"/>
        <v>0</v>
      </c>
      <c r="T30" s="354">
        <f t="shared" si="43"/>
        <v>0</v>
      </c>
      <c r="U30" s="354">
        <f t="shared" si="43"/>
        <v>0</v>
      </c>
      <c r="V30" s="354">
        <f>IFERROR(SUM(R30:U30),"")</f>
        <v>1692700</v>
      </c>
      <c r="W30" s="354"/>
      <c r="X30" s="354"/>
      <c r="Y30" s="354"/>
      <c r="Z30" s="354"/>
      <c r="AA30" s="354"/>
      <c r="AB30" s="354"/>
      <c r="AC30" s="354"/>
      <c r="AD30" s="354"/>
      <c r="AE30" s="354"/>
      <c r="AF30" s="354"/>
      <c r="AG30" s="354"/>
      <c r="AH30" s="354"/>
      <c r="AI30" s="354"/>
    </row>
    <row r="31" spans="1:35" x14ac:dyDescent="0.25">
      <c r="A31" s="358">
        <v>1131</v>
      </c>
      <c r="B31" s="361" t="str">
        <f t="shared" si="0"/>
        <v/>
      </c>
      <c r="C31" s="358"/>
      <c r="D31" s="359" t="s">
        <v>33</v>
      </c>
      <c r="E31" s="354" t="str">
        <f>IFERROR(SUM(#REF!),"")</f>
        <v/>
      </c>
      <c r="F31" s="354"/>
      <c r="G31" s="354"/>
      <c r="H31" s="354"/>
      <c r="I31" s="354"/>
      <c r="J31" s="354"/>
      <c r="K31" s="354"/>
      <c r="L31" s="354"/>
      <c r="M31" s="354"/>
      <c r="N31" s="354"/>
      <c r="O31" s="354"/>
      <c r="P31" s="354"/>
      <c r="Q31" s="354"/>
      <c r="R31" s="354"/>
      <c r="S31" s="354"/>
      <c r="T31" s="354"/>
      <c r="U31" s="354"/>
      <c r="V31" s="354"/>
      <c r="W31" s="354"/>
      <c r="X31" s="354"/>
      <c r="Y31" s="354"/>
      <c r="Z31" s="354"/>
      <c r="AA31" s="354"/>
      <c r="AB31" s="354"/>
      <c r="AC31" s="354"/>
      <c r="AD31" s="354"/>
      <c r="AE31" s="354"/>
      <c r="AF31" s="354"/>
      <c r="AG31" s="354"/>
      <c r="AH31" s="354"/>
      <c r="AI31" s="354"/>
    </row>
    <row r="32" spans="1:35" x14ac:dyDescent="0.2">
      <c r="A32" s="358">
        <v>1131</v>
      </c>
      <c r="B32" s="361" t="str">
        <f t="shared" si="0"/>
        <v>0</v>
      </c>
      <c r="C32" s="358" t="s">
        <v>34</v>
      </c>
      <c r="D32" s="359" t="s">
        <v>35</v>
      </c>
      <c r="E32" s="1157">
        <f>IFERROR(VLOOKUP($C32,'[8]Total Inflows'!$AE$4:$AH$165,2,0),"")</f>
        <v>171483.18000000002</v>
      </c>
      <c r="F32" s="1157">
        <f>IFERROR(VLOOKUP($C32,'[8]Total Inflows'!$AE$4:$AH$165,3,0),"")</f>
        <v>178500</v>
      </c>
      <c r="G32" s="1157">
        <f>IFERROR(VLOOKUP($C32,'[8]Total Inflows'!$AE$4:$AH$165,4,0),"")</f>
        <v>197800</v>
      </c>
      <c r="H32" s="1157">
        <f>IFERROR(VLOOKUP($C32,'[8]Total Inflows'!$AJ$4:$AM$110,2,0),"")</f>
        <v>1411300</v>
      </c>
      <c r="I32" s="1157" t="str">
        <f>IFERROR(VLOOKUP($C32,'[8]Total Inflows'!$AO$4:$AR$10,2,0),"")</f>
        <v/>
      </c>
      <c r="J32" s="1157" t="str">
        <f>IFERROR(VLOOKUP($C32,'[8]Total Inflows'!$AU$4:$AX$54,2,0),"")</f>
        <v/>
      </c>
      <c r="K32" s="1157" t="str">
        <f>IFERROR(VLOOKUP($C32,'[8]Total Inflows'!$AZ$4:$BC$30,2,0),"")</f>
        <v/>
      </c>
      <c r="L32" s="354">
        <f t="shared" ref="L32:L35" si="44">IFERROR(SUM(H32:K32),"")</f>
        <v>1411300</v>
      </c>
      <c r="M32" s="1157">
        <f>IFERROR(VLOOKUP($C32,'[9]Total Inflows'!$AI$4:$AL$110,3,0),"")</f>
        <v>1425700</v>
      </c>
      <c r="N32" s="1157" t="str">
        <f>IFERROR(VLOOKUP($C32,'[8]Total Inflows'!$AO$4:$AR$10,3,0),"")</f>
        <v/>
      </c>
      <c r="O32" s="1157" t="str">
        <f>IFERROR(VLOOKUP($C32,'[8]Total Inflows'!$AU$4:$AX$54,3,0),"")</f>
        <v/>
      </c>
      <c r="P32" s="1157" t="str">
        <f>IFERROR(VLOOKUP($C32,'[8]Total Inflows'!$AZ$4:$BC$30,3,0),"")</f>
        <v/>
      </c>
      <c r="Q32" s="354">
        <f t="shared" ref="Q32:Q35" si="45">IFERROR(SUM(M32:P32),"")</f>
        <v>1425700</v>
      </c>
      <c r="R32" s="1157">
        <f>IFERROR(VLOOKUP($C32,'[9]Total Inflows'!$AI$4:$AL$110,4,0),"")</f>
        <v>1441900</v>
      </c>
      <c r="S32" s="1157" t="str">
        <f>IFERROR(VLOOKUP($C32,'[8]Total Inflows'!$AO$4:$AR$10,4,0),"")</f>
        <v/>
      </c>
      <c r="T32" s="1157" t="str">
        <f>IFERROR(VLOOKUP($C32,'[8]Total Inflows'!$AU$4:$AX$54,4,0),"")</f>
        <v/>
      </c>
      <c r="U32" s="1157" t="str">
        <f>IFERROR(VLOOKUP($C32,'[8]Total Inflows'!$AZ$4:$BC$30,4,0),"")</f>
        <v/>
      </c>
      <c r="V32" s="354">
        <f t="shared" ref="V32:V35" si="46">IFERROR(SUM(R32:U32),"")</f>
        <v>1441900</v>
      </c>
      <c r="W32" s="354"/>
      <c r="X32" s="354"/>
      <c r="Y32" s="354"/>
      <c r="Z32" s="354"/>
      <c r="AA32" s="354"/>
      <c r="AB32" s="354"/>
      <c r="AC32" s="354"/>
      <c r="AD32" s="354"/>
      <c r="AE32" s="354"/>
      <c r="AF32" s="354"/>
      <c r="AG32" s="354"/>
      <c r="AH32" s="354"/>
      <c r="AI32" s="354"/>
    </row>
    <row r="33" spans="1:35" x14ac:dyDescent="0.2">
      <c r="A33" s="358">
        <v>1131</v>
      </c>
      <c r="B33" s="361" t="str">
        <f t="shared" si="0"/>
        <v>0</v>
      </c>
      <c r="C33" s="358" t="s">
        <v>36</v>
      </c>
      <c r="D33" s="359" t="s">
        <v>37</v>
      </c>
      <c r="E33" s="1157">
        <f>IFERROR(VLOOKUP($C33,'[8]Total Inflows'!$AE$4:$AH$165,2,0),"")</f>
        <v>3939.2299999999968</v>
      </c>
      <c r="F33" s="1157">
        <f>IFERROR(VLOOKUP($C33,'[8]Total Inflows'!$AE$4:$AH$165,3,0),"")</f>
        <v>2200</v>
      </c>
      <c r="G33" s="1157">
        <f>IFERROR(VLOOKUP($C33,'[8]Total Inflows'!$AE$4:$AH$165,4,0),"")</f>
        <v>6200</v>
      </c>
      <c r="H33" s="1157">
        <f>IFERROR(VLOOKUP($C33,'[8]Total Inflows'!$AJ$4:$AM$110,2,0),"")</f>
        <v>6700</v>
      </c>
      <c r="I33" s="1157" t="str">
        <f>IFERROR(VLOOKUP($C33,'[8]Total Inflows'!$AO$4:$AR$10,2,0),"")</f>
        <v/>
      </c>
      <c r="J33" s="1157" t="str">
        <f>IFERROR(VLOOKUP($C33,'[8]Total Inflows'!$AU$4:$AX$54,2,0),"")</f>
        <v/>
      </c>
      <c r="K33" s="1157" t="str">
        <f>IFERROR(VLOOKUP($C33,'[8]Total Inflows'!$AZ$4:$BC$30,2,0),"")</f>
        <v/>
      </c>
      <c r="L33" s="354">
        <f t="shared" si="44"/>
        <v>6700</v>
      </c>
      <c r="M33" s="1157">
        <f>IFERROR(VLOOKUP($C33,'[9]Total Inflows'!$AI$4:$AL$110,3,0),"")</f>
        <v>7100</v>
      </c>
      <c r="N33" s="1157" t="str">
        <f>IFERROR(VLOOKUP($C33,'[8]Total Inflows'!$AO$4:$AR$10,3,0),"")</f>
        <v/>
      </c>
      <c r="O33" s="1157" t="str">
        <f>IFERROR(VLOOKUP($C33,'[8]Total Inflows'!$AU$4:$AX$54,3,0),"")</f>
        <v/>
      </c>
      <c r="P33" s="1157" t="str">
        <f>IFERROR(VLOOKUP($C33,'[8]Total Inflows'!$AZ$4:$BC$30,3,0),"")</f>
        <v/>
      </c>
      <c r="Q33" s="354">
        <f t="shared" si="45"/>
        <v>7100</v>
      </c>
      <c r="R33" s="1157">
        <f>IFERROR(VLOOKUP($C33,'[9]Total Inflows'!$AI$4:$AL$110,4,0),"")</f>
        <v>7600</v>
      </c>
      <c r="S33" s="1157" t="str">
        <f>IFERROR(VLOOKUP($C33,'[8]Total Inflows'!$AO$4:$AR$10,4,0),"")</f>
        <v/>
      </c>
      <c r="T33" s="1157" t="str">
        <f>IFERROR(VLOOKUP($C33,'[8]Total Inflows'!$AU$4:$AX$54,4,0),"")</f>
        <v/>
      </c>
      <c r="U33" s="1157" t="str">
        <f>IFERROR(VLOOKUP($C33,'[8]Total Inflows'!$AZ$4:$BC$30,4,0),"")</f>
        <v/>
      </c>
      <c r="V33" s="354">
        <f t="shared" si="46"/>
        <v>7600</v>
      </c>
      <c r="W33" s="354"/>
      <c r="X33" s="354"/>
      <c r="Y33" s="354"/>
      <c r="Z33" s="354"/>
      <c r="AA33" s="354"/>
      <c r="AB33" s="354"/>
      <c r="AC33" s="354"/>
      <c r="AD33" s="354"/>
      <c r="AE33" s="354"/>
      <c r="AF33" s="354"/>
      <c r="AG33" s="354"/>
      <c r="AH33" s="354"/>
      <c r="AI33" s="354"/>
    </row>
    <row r="34" spans="1:35" x14ac:dyDescent="0.2">
      <c r="A34" s="358">
        <v>1131</v>
      </c>
      <c r="B34" s="361" t="str">
        <f t="shared" si="0"/>
        <v>0</v>
      </c>
      <c r="C34" s="368" t="s">
        <v>38</v>
      </c>
      <c r="D34" s="359" t="s">
        <v>39</v>
      </c>
      <c r="E34" s="1157">
        <f>IFERROR(VLOOKUP($C34,'[8]Total Inflows'!$AE$4:$AH$165,2,0),"")</f>
        <v>170005</v>
      </c>
      <c r="F34" s="1157">
        <f>IFERROR(VLOOKUP($C34,'[8]Total Inflows'!$AE$4:$AH$165,3,0),"")</f>
        <v>211400</v>
      </c>
      <c r="G34" s="1157">
        <f>IFERROR(VLOOKUP($C34,'[8]Total Inflows'!$AE$4:$AH$165,4,0),"")</f>
        <v>198900</v>
      </c>
      <c r="H34" s="1157">
        <f>IFERROR(VLOOKUP($C34,'[8]Total Inflows'!$AJ$4:$AM$110,2,0),"")</f>
        <v>212500</v>
      </c>
      <c r="I34" s="1157" t="str">
        <f>IFERROR(VLOOKUP($C34,'[8]Total Inflows'!$AO$4:$AR$10,2,0),"")</f>
        <v/>
      </c>
      <c r="J34" s="1157" t="str">
        <f>IFERROR(VLOOKUP($C34,'[8]Total Inflows'!$AU$4:$AX$54,2,0),"")</f>
        <v/>
      </c>
      <c r="K34" s="1157" t="str">
        <f>IFERROR(VLOOKUP($C34,'[8]Total Inflows'!$AZ$4:$BC$30,2,0),"")</f>
        <v/>
      </c>
      <c r="L34" s="354">
        <f t="shared" si="44"/>
        <v>212500</v>
      </c>
      <c r="M34" s="1157">
        <f>IFERROR(VLOOKUP($C34,'[9]Total Inflows'!$AI$4:$AL$110,3,0),"")</f>
        <v>227000</v>
      </c>
      <c r="N34" s="1157" t="str">
        <f>IFERROR(VLOOKUP($C34,'[8]Total Inflows'!$AO$4:$AR$10,3,0),"")</f>
        <v/>
      </c>
      <c r="O34" s="1157" t="str">
        <f>IFERROR(VLOOKUP($C34,'[8]Total Inflows'!$AU$4:$AX$54,3,0),"")</f>
        <v/>
      </c>
      <c r="P34" s="1157" t="str">
        <f>IFERROR(VLOOKUP($C34,'[8]Total Inflows'!$AZ$4:$BC$30,3,0),"")</f>
        <v/>
      </c>
      <c r="Q34" s="354">
        <f t="shared" si="45"/>
        <v>227000</v>
      </c>
      <c r="R34" s="1157">
        <f>IFERROR(VLOOKUP($C34,'[9]Total Inflows'!$AI$4:$AL$110,4,0),"")</f>
        <v>243200</v>
      </c>
      <c r="S34" s="1157" t="str">
        <f>IFERROR(VLOOKUP($C34,'[8]Total Inflows'!$AO$4:$AR$10,4,0),"")</f>
        <v/>
      </c>
      <c r="T34" s="1157" t="str">
        <f>IFERROR(VLOOKUP($C34,'[8]Total Inflows'!$AU$4:$AX$54,4,0),"")</f>
        <v/>
      </c>
      <c r="U34" s="1157" t="str">
        <f>IFERROR(VLOOKUP($C34,'[8]Total Inflows'!$AZ$4:$BC$30,4,0),"")</f>
        <v/>
      </c>
      <c r="V34" s="354">
        <f t="shared" si="46"/>
        <v>243200</v>
      </c>
      <c r="W34" s="354"/>
      <c r="X34" s="354"/>
      <c r="Y34" s="354"/>
      <c r="Z34" s="354"/>
      <c r="AA34" s="354"/>
      <c r="AB34" s="354"/>
      <c r="AC34" s="354"/>
      <c r="AD34" s="354"/>
      <c r="AE34" s="354"/>
      <c r="AF34" s="354"/>
      <c r="AG34" s="354"/>
      <c r="AH34" s="354"/>
      <c r="AI34" s="354"/>
    </row>
    <row r="35" spans="1:35" x14ac:dyDescent="0.25">
      <c r="B35" s="361" t="str">
        <f t="shared" si="0"/>
        <v/>
      </c>
      <c r="C35" s="358"/>
      <c r="D35" s="359"/>
      <c r="E35" s="354">
        <f t="shared" ref="E35:F35" si="47">SUM(E32:E34)</f>
        <v>345427.41000000003</v>
      </c>
      <c r="F35" s="354">
        <f t="shared" si="47"/>
        <v>392100</v>
      </c>
      <c r="G35" s="354">
        <f>SUM(G32:G34)</f>
        <v>402900</v>
      </c>
      <c r="H35" s="354">
        <f t="shared" ref="H35:K35" si="48">SUM(H32:H34)</f>
        <v>1630500</v>
      </c>
      <c r="I35" s="354">
        <f t="shared" si="48"/>
        <v>0</v>
      </c>
      <c r="J35" s="354">
        <f t="shared" si="48"/>
        <v>0</v>
      </c>
      <c r="K35" s="354">
        <f t="shared" si="48"/>
        <v>0</v>
      </c>
      <c r="L35" s="354">
        <f t="shared" si="44"/>
        <v>1630500</v>
      </c>
      <c r="M35" s="354">
        <f t="shared" ref="M35:P35" si="49">SUM(M32:M34)</f>
        <v>1659800</v>
      </c>
      <c r="N35" s="354">
        <f t="shared" si="49"/>
        <v>0</v>
      </c>
      <c r="O35" s="354">
        <f t="shared" si="49"/>
        <v>0</v>
      </c>
      <c r="P35" s="354">
        <f t="shared" si="49"/>
        <v>0</v>
      </c>
      <c r="Q35" s="354">
        <f t="shared" si="45"/>
        <v>1659800</v>
      </c>
      <c r="R35" s="354">
        <f t="shared" ref="R35:U35" si="50">SUM(R32:R34)</f>
        <v>1692700</v>
      </c>
      <c r="S35" s="354">
        <f t="shared" si="50"/>
        <v>0</v>
      </c>
      <c r="T35" s="354">
        <f t="shared" si="50"/>
        <v>0</v>
      </c>
      <c r="U35" s="354">
        <f t="shared" si="50"/>
        <v>0</v>
      </c>
      <c r="V35" s="354">
        <f t="shared" si="46"/>
        <v>1692700</v>
      </c>
      <c r="W35" s="354"/>
      <c r="X35" s="354"/>
      <c r="Y35" s="354"/>
      <c r="Z35" s="354"/>
      <c r="AA35" s="354"/>
      <c r="AB35" s="354"/>
      <c r="AC35" s="354"/>
      <c r="AD35" s="354"/>
      <c r="AE35" s="354"/>
      <c r="AF35" s="354"/>
      <c r="AG35" s="354"/>
      <c r="AH35" s="354"/>
      <c r="AI35" s="354"/>
    </row>
    <row r="36" spans="1:35" x14ac:dyDescent="0.25">
      <c r="A36" s="358"/>
      <c r="B36" s="361" t="str">
        <f t="shared" si="0"/>
        <v/>
      </c>
      <c r="C36" s="358"/>
      <c r="D36" s="359"/>
      <c r="E36" s="354" t="str">
        <f>IFERROR(SUM(#REF!),"")</f>
        <v/>
      </c>
      <c r="F36" s="354"/>
      <c r="G36" s="354"/>
      <c r="H36" s="354"/>
      <c r="I36" s="354"/>
      <c r="J36" s="354"/>
      <c r="K36" s="354"/>
      <c r="L36" s="354"/>
      <c r="M36" s="354"/>
      <c r="N36" s="354"/>
      <c r="O36" s="354"/>
      <c r="P36" s="354"/>
      <c r="Q36" s="354"/>
      <c r="R36" s="354"/>
      <c r="S36" s="354"/>
      <c r="T36" s="354"/>
      <c r="U36" s="354"/>
      <c r="V36" s="354"/>
      <c r="W36" s="354"/>
      <c r="X36" s="354"/>
      <c r="Y36" s="354"/>
      <c r="Z36" s="354"/>
      <c r="AA36" s="354"/>
      <c r="AB36" s="354"/>
      <c r="AC36" s="354"/>
      <c r="AD36" s="354"/>
      <c r="AE36" s="354"/>
      <c r="AF36" s="354"/>
      <c r="AG36" s="354"/>
      <c r="AH36" s="354"/>
      <c r="AI36" s="354"/>
    </row>
    <row r="37" spans="1:35" x14ac:dyDescent="0.25">
      <c r="A37" s="358"/>
      <c r="B37" s="361" t="str">
        <f t="shared" si="0"/>
        <v/>
      </c>
      <c r="C37" s="358"/>
      <c r="D37" s="359"/>
      <c r="E37" s="354" t="str">
        <f>IFERROR(SUM(#REF!),"")</f>
        <v/>
      </c>
      <c r="F37" s="354"/>
      <c r="G37" s="354"/>
      <c r="H37" s="354"/>
      <c r="I37" s="354"/>
      <c r="J37" s="354"/>
      <c r="K37" s="354"/>
      <c r="L37" s="354"/>
      <c r="M37" s="354"/>
      <c r="N37" s="354"/>
      <c r="O37" s="354"/>
      <c r="P37" s="354"/>
      <c r="Q37" s="354"/>
      <c r="R37" s="354"/>
      <c r="S37" s="354"/>
      <c r="T37" s="354"/>
      <c r="U37" s="354"/>
      <c r="V37" s="354"/>
      <c r="W37" s="354"/>
      <c r="X37" s="354"/>
      <c r="Y37" s="354"/>
      <c r="Z37" s="354"/>
      <c r="AA37" s="354"/>
      <c r="AB37" s="354"/>
      <c r="AC37" s="354"/>
      <c r="AD37" s="354"/>
      <c r="AE37" s="354"/>
      <c r="AF37" s="354"/>
      <c r="AG37" s="354"/>
      <c r="AH37" s="354"/>
      <c r="AI37" s="354"/>
    </row>
    <row r="38" spans="1:35" x14ac:dyDescent="0.25">
      <c r="A38" s="358">
        <v>1132</v>
      </c>
      <c r="B38" s="361" t="str">
        <f t="shared" si="0"/>
        <v/>
      </c>
      <c r="C38" s="358"/>
      <c r="D38" s="359" t="s">
        <v>40</v>
      </c>
      <c r="E38" s="354" t="str">
        <f>IFERROR(SUM(#REF!),"")</f>
        <v/>
      </c>
      <c r="F38" s="354"/>
      <c r="G38" s="354"/>
      <c r="H38" s="354"/>
      <c r="I38" s="354"/>
      <c r="J38" s="354"/>
      <c r="K38" s="354"/>
      <c r="L38" s="354"/>
      <c r="M38" s="354"/>
      <c r="N38" s="354"/>
      <c r="O38" s="354"/>
      <c r="P38" s="354"/>
      <c r="Q38" s="354"/>
      <c r="R38" s="354"/>
      <c r="S38" s="354"/>
      <c r="T38" s="354"/>
      <c r="U38" s="354"/>
      <c r="V38" s="354"/>
      <c r="W38" s="354"/>
      <c r="X38" s="354"/>
      <c r="Y38" s="354"/>
      <c r="Z38" s="354"/>
      <c r="AA38" s="354"/>
      <c r="AB38" s="354"/>
      <c r="AC38" s="354"/>
      <c r="AD38" s="354"/>
      <c r="AE38" s="354"/>
      <c r="AF38" s="354"/>
      <c r="AG38" s="354"/>
      <c r="AH38" s="354"/>
      <c r="AI38" s="354"/>
    </row>
    <row r="39" spans="1:35" x14ac:dyDescent="0.25">
      <c r="A39" s="358"/>
      <c r="B39" s="361" t="str">
        <f t="shared" si="0"/>
        <v/>
      </c>
      <c r="C39" s="358"/>
      <c r="D39" s="359"/>
      <c r="E39" s="354" t="str">
        <f>IFERROR(SUM(#REF!),"")</f>
        <v/>
      </c>
      <c r="F39" s="354"/>
      <c r="G39" s="354"/>
      <c r="H39" s="354"/>
      <c r="I39" s="354"/>
      <c r="J39" s="354"/>
      <c r="K39" s="354"/>
      <c r="L39" s="354"/>
      <c r="M39" s="354"/>
      <c r="N39" s="354"/>
      <c r="O39" s="354"/>
      <c r="P39" s="354"/>
      <c r="Q39" s="354"/>
      <c r="R39" s="354"/>
      <c r="S39" s="354"/>
      <c r="T39" s="354"/>
      <c r="U39" s="354"/>
      <c r="V39" s="354"/>
      <c r="W39" s="354"/>
      <c r="X39" s="354"/>
      <c r="Y39" s="354"/>
      <c r="Z39" s="354"/>
      <c r="AA39" s="354"/>
      <c r="AB39" s="354"/>
      <c r="AC39" s="354"/>
      <c r="AD39" s="354"/>
      <c r="AE39" s="354"/>
      <c r="AF39" s="354"/>
      <c r="AG39" s="354"/>
      <c r="AH39" s="354"/>
      <c r="AI39" s="354"/>
    </row>
    <row r="40" spans="1:35" x14ac:dyDescent="0.25">
      <c r="A40" s="358"/>
      <c r="B40" s="361" t="str">
        <f t="shared" si="0"/>
        <v/>
      </c>
      <c r="C40" s="358"/>
      <c r="D40" s="359"/>
      <c r="E40" s="354" t="str">
        <f>IFERROR(SUM(#REF!),"")</f>
        <v/>
      </c>
      <c r="F40" s="354"/>
      <c r="G40" s="354"/>
      <c r="H40" s="354"/>
      <c r="I40" s="354"/>
      <c r="J40" s="354"/>
      <c r="K40" s="354"/>
      <c r="L40" s="354"/>
      <c r="M40" s="354"/>
      <c r="N40" s="354"/>
      <c r="O40" s="354"/>
      <c r="P40" s="354"/>
      <c r="Q40" s="354"/>
      <c r="R40" s="354"/>
      <c r="S40" s="354"/>
      <c r="T40" s="354"/>
      <c r="U40" s="354"/>
      <c r="V40" s="354"/>
      <c r="W40" s="354"/>
      <c r="X40" s="354"/>
      <c r="Y40" s="354"/>
      <c r="Z40" s="354"/>
      <c r="AA40" s="354"/>
      <c r="AB40" s="354"/>
      <c r="AC40" s="354"/>
      <c r="AD40" s="354"/>
      <c r="AE40" s="354"/>
      <c r="AF40" s="354"/>
      <c r="AG40" s="354"/>
      <c r="AH40" s="354"/>
      <c r="AI40" s="354"/>
    </row>
    <row r="41" spans="1:35" x14ac:dyDescent="0.25">
      <c r="A41" s="358">
        <v>1133</v>
      </c>
      <c r="B41" s="361" t="str">
        <f t="shared" si="0"/>
        <v/>
      </c>
      <c r="C41" s="358"/>
      <c r="D41" s="359" t="s">
        <v>41</v>
      </c>
      <c r="E41" s="354" t="str">
        <f>IFERROR(SUM(#REF!),"")</f>
        <v/>
      </c>
      <c r="F41" s="354"/>
      <c r="G41" s="354"/>
      <c r="H41" s="354"/>
      <c r="I41" s="354"/>
      <c r="J41" s="354"/>
      <c r="K41" s="354"/>
      <c r="L41" s="354"/>
      <c r="M41" s="354"/>
      <c r="N41" s="354"/>
      <c r="O41" s="354"/>
      <c r="P41" s="354"/>
      <c r="Q41" s="354"/>
      <c r="R41" s="354"/>
      <c r="S41" s="354"/>
      <c r="T41" s="354"/>
      <c r="U41" s="354"/>
      <c r="V41" s="354"/>
      <c r="W41" s="354"/>
      <c r="X41" s="354"/>
      <c r="Y41" s="354"/>
      <c r="Z41" s="354"/>
      <c r="AA41" s="354"/>
      <c r="AB41" s="354"/>
      <c r="AC41" s="354"/>
      <c r="AD41" s="354"/>
      <c r="AE41" s="354"/>
      <c r="AF41" s="354"/>
      <c r="AG41" s="354"/>
      <c r="AH41" s="354"/>
      <c r="AI41" s="354"/>
    </row>
    <row r="42" spans="1:35" x14ac:dyDescent="0.25">
      <c r="A42" s="358"/>
      <c r="B42" s="361" t="str">
        <f t="shared" si="0"/>
        <v/>
      </c>
      <c r="C42" s="358"/>
      <c r="D42" s="359"/>
      <c r="E42" s="354" t="str">
        <f>IFERROR(SUM(#REF!),"")</f>
        <v/>
      </c>
      <c r="F42" s="354"/>
      <c r="G42" s="354"/>
      <c r="H42" s="354"/>
      <c r="I42" s="354"/>
      <c r="J42" s="354"/>
      <c r="K42" s="354"/>
      <c r="L42" s="354"/>
      <c r="M42" s="354"/>
      <c r="N42" s="354"/>
      <c r="O42" s="354"/>
      <c r="P42" s="354"/>
      <c r="Q42" s="354"/>
      <c r="R42" s="354"/>
      <c r="S42" s="354"/>
      <c r="T42" s="354"/>
      <c r="U42" s="354"/>
      <c r="V42" s="354"/>
      <c r="W42" s="354"/>
      <c r="X42" s="354"/>
      <c r="Y42" s="354"/>
      <c r="Z42" s="354"/>
      <c r="AA42" s="354"/>
      <c r="AB42" s="354"/>
      <c r="AC42" s="354"/>
      <c r="AD42" s="354"/>
      <c r="AE42" s="354"/>
      <c r="AF42" s="354"/>
      <c r="AG42" s="354"/>
      <c r="AH42" s="354"/>
      <c r="AI42" s="354"/>
    </row>
    <row r="43" spans="1:35" x14ac:dyDescent="0.25">
      <c r="A43" s="358"/>
      <c r="B43" s="361" t="str">
        <f t="shared" si="0"/>
        <v/>
      </c>
      <c r="C43" s="358"/>
      <c r="D43" s="359"/>
      <c r="E43" s="354" t="str">
        <f>IFERROR(SUM(#REF!),"")</f>
        <v/>
      </c>
      <c r="F43" s="354"/>
      <c r="G43" s="354"/>
      <c r="H43" s="354"/>
      <c r="I43" s="354"/>
      <c r="J43" s="354"/>
      <c r="K43" s="354"/>
      <c r="L43" s="354"/>
      <c r="M43" s="354"/>
      <c r="N43" s="354"/>
      <c r="O43" s="354"/>
      <c r="P43" s="354"/>
      <c r="Q43" s="354"/>
      <c r="R43" s="354"/>
      <c r="S43" s="354"/>
      <c r="T43" s="354"/>
      <c r="U43" s="354"/>
      <c r="V43" s="354"/>
      <c r="W43" s="354"/>
      <c r="X43" s="354"/>
      <c r="Y43" s="354"/>
      <c r="Z43" s="354"/>
      <c r="AA43" s="354"/>
      <c r="AB43" s="354"/>
      <c r="AC43" s="354"/>
      <c r="AD43" s="354"/>
      <c r="AE43" s="354"/>
      <c r="AF43" s="354"/>
      <c r="AG43" s="354"/>
      <c r="AH43" s="354"/>
      <c r="AI43" s="354"/>
    </row>
    <row r="44" spans="1:35" x14ac:dyDescent="0.25">
      <c r="A44" s="358">
        <v>1134</v>
      </c>
      <c r="B44" s="361" t="str">
        <f t="shared" si="0"/>
        <v/>
      </c>
      <c r="C44" s="358"/>
      <c r="D44" s="359" t="s">
        <v>42</v>
      </c>
      <c r="E44" s="354" t="str">
        <f>IFERROR(SUM(#REF!),"")</f>
        <v/>
      </c>
      <c r="F44" s="354"/>
      <c r="G44" s="354"/>
      <c r="H44" s="354"/>
      <c r="I44" s="354"/>
      <c r="J44" s="354"/>
      <c r="K44" s="354"/>
      <c r="L44" s="354"/>
      <c r="M44" s="354"/>
      <c r="N44" s="354"/>
      <c r="O44" s="354"/>
      <c r="P44" s="354"/>
      <c r="Q44" s="354"/>
      <c r="R44" s="354"/>
      <c r="S44" s="354"/>
      <c r="T44" s="354"/>
      <c r="U44" s="354"/>
      <c r="V44" s="354"/>
      <c r="W44" s="354"/>
      <c r="X44" s="354"/>
      <c r="Y44" s="354"/>
      <c r="Z44" s="354"/>
      <c r="AA44" s="354"/>
      <c r="AB44" s="354"/>
      <c r="AC44" s="354"/>
      <c r="AD44" s="354"/>
      <c r="AE44" s="354"/>
      <c r="AF44" s="354"/>
      <c r="AG44" s="354"/>
      <c r="AH44" s="354"/>
      <c r="AI44" s="354"/>
    </row>
    <row r="45" spans="1:35" x14ac:dyDescent="0.25">
      <c r="A45" s="358"/>
      <c r="B45" s="361" t="str">
        <f t="shared" si="0"/>
        <v/>
      </c>
      <c r="C45" s="358"/>
      <c r="D45" s="359"/>
      <c r="E45" s="354" t="str">
        <f>IFERROR(SUM(#REF!),"")</f>
        <v/>
      </c>
      <c r="F45" s="354"/>
      <c r="G45" s="354"/>
      <c r="H45" s="354"/>
      <c r="I45" s="354"/>
      <c r="J45" s="354"/>
      <c r="K45" s="354"/>
      <c r="L45" s="354"/>
      <c r="M45" s="354"/>
      <c r="N45" s="354"/>
      <c r="O45" s="354"/>
      <c r="P45" s="354"/>
      <c r="Q45" s="354"/>
      <c r="R45" s="354"/>
      <c r="S45" s="354"/>
      <c r="T45" s="354"/>
      <c r="U45" s="354"/>
      <c r="V45" s="354"/>
      <c r="W45" s="354"/>
      <c r="X45" s="354"/>
      <c r="Y45" s="354"/>
      <c r="Z45" s="354"/>
      <c r="AA45" s="354"/>
      <c r="AB45" s="354"/>
      <c r="AC45" s="354"/>
      <c r="AD45" s="354"/>
      <c r="AE45" s="354"/>
      <c r="AF45" s="354"/>
      <c r="AG45" s="354"/>
      <c r="AH45" s="354"/>
      <c r="AI45" s="354"/>
    </row>
    <row r="46" spans="1:35" x14ac:dyDescent="0.25">
      <c r="A46" s="358"/>
      <c r="B46" s="361" t="str">
        <f t="shared" si="0"/>
        <v/>
      </c>
      <c r="C46" s="358"/>
      <c r="D46" s="359"/>
      <c r="E46" s="354" t="str">
        <f>IFERROR(SUM(#REF!),"")</f>
        <v/>
      </c>
      <c r="F46" s="354"/>
      <c r="G46" s="354"/>
      <c r="H46" s="354"/>
      <c r="I46" s="354"/>
      <c r="J46" s="354"/>
      <c r="K46" s="354"/>
      <c r="L46" s="354"/>
      <c r="M46" s="354"/>
      <c r="N46" s="354"/>
      <c r="O46" s="354"/>
      <c r="P46" s="354"/>
      <c r="Q46" s="354"/>
      <c r="R46" s="354"/>
      <c r="S46" s="354"/>
      <c r="T46" s="354"/>
      <c r="U46" s="354"/>
      <c r="V46" s="354"/>
      <c r="W46" s="354"/>
      <c r="X46" s="354"/>
      <c r="Y46" s="354"/>
      <c r="Z46" s="354"/>
      <c r="AA46" s="354"/>
      <c r="AB46" s="354"/>
      <c r="AC46" s="354"/>
      <c r="AD46" s="354"/>
      <c r="AE46" s="354"/>
      <c r="AF46" s="354"/>
      <c r="AG46" s="354"/>
      <c r="AH46" s="354"/>
      <c r="AI46" s="354"/>
    </row>
    <row r="47" spans="1:35" x14ac:dyDescent="0.25">
      <c r="A47" s="358">
        <v>1135</v>
      </c>
      <c r="B47" s="361" t="str">
        <f t="shared" si="0"/>
        <v/>
      </c>
      <c r="C47" s="358"/>
      <c r="D47" s="359" t="s">
        <v>43</v>
      </c>
      <c r="E47" s="354" t="str">
        <f>IFERROR(SUM(#REF!),"")</f>
        <v/>
      </c>
      <c r="F47" s="354"/>
      <c r="G47" s="354"/>
      <c r="H47" s="354"/>
      <c r="I47" s="354"/>
      <c r="J47" s="354"/>
      <c r="K47" s="354"/>
      <c r="L47" s="354"/>
      <c r="M47" s="354"/>
      <c r="N47" s="354"/>
      <c r="O47" s="354"/>
      <c r="P47" s="354"/>
      <c r="Q47" s="354"/>
      <c r="R47" s="354"/>
      <c r="S47" s="354"/>
      <c r="T47" s="354"/>
      <c r="U47" s="354"/>
      <c r="V47" s="354"/>
      <c r="W47" s="354"/>
      <c r="X47" s="354"/>
      <c r="Y47" s="354"/>
      <c r="Z47" s="354"/>
      <c r="AA47" s="354"/>
      <c r="AB47" s="354"/>
      <c r="AC47" s="354"/>
      <c r="AD47" s="354"/>
      <c r="AE47" s="354"/>
      <c r="AF47" s="354"/>
      <c r="AG47" s="354"/>
      <c r="AH47" s="354"/>
      <c r="AI47" s="354"/>
    </row>
    <row r="48" spans="1:35" x14ac:dyDescent="0.25">
      <c r="A48" s="358"/>
      <c r="B48" s="361" t="str">
        <f t="shared" si="0"/>
        <v/>
      </c>
      <c r="C48" s="358"/>
      <c r="D48" s="359"/>
      <c r="E48" s="354" t="str">
        <f>IFERROR(SUM(#REF!),"")</f>
        <v/>
      </c>
      <c r="F48" s="354"/>
      <c r="G48" s="354"/>
      <c r="H48" s="354"/>
      <c r="I48" s="354"/>
      <c r="J48" s="354"/>
      <c r="K48" s="354"/>
      <c r="L48" s="354"/>
      <c r="M48" s="354"/>
      <c r="N48" s="354"/>
      <c r="O48" s="354"/>
      <c r="P48" s="354"/>
      <c r="Q48" s="354"/>
      <c r="R48" s="354"/>
      <c r="S48" s="354"/>
      <c r="T48" s="354"/>
      <c r="U48" s="354"/>
      <c r="V48" s="354"/>
      <c r="W48" s="354"/>
      <c r="X48" s="354"/>
      <c r="Y48" s="354"/>
      <c r="Z48" s="354"/>
      <c r="AA48" s="354"/>
      <c r="AB48" s="354"/>
      <c r="AC48" s="354"/>
      <c r="AD48" s="354"/>
      <c r="AE48" s="354"/>
      <c r="AF48" s="354"/>
      <c r="AG48" s="354"/>
      <c r="AH48" s="354"/>
      <c r="AI48" s="354"/>
    </row>
    <row r="49" spans="1:35" x14ac:dyDescent="0.25">
      <c r="A49" s="358"/>
      <c r="B49" s="361" t="str">
        <f t="shared" si="0"/>
        <v/>
      </c>
      <c r="C49" s="358"/>
      <c r="D49" s="359"/>
      <c r="E49" s="354" t="str">
        <f>IFERROR(SUM(#REF!),"")</f>
        <v/>
      </c>
      <c r="F49" s="354"/>
      <c r="G49" s="354"/>
      <c r="H49" s="354"/>
      <c r="I49" s="354"/>
      <c r="J49" s="354"/>
      <c r="K49" s="354"/>
      <c r="L49" s="354"/>
      <c r="M49" s="354"/>
      <c r="N49" s="354"/>
      <c r="O49" s="354"/>
      <c r="P49" s="354"/>
      <c r="Q49" s="354"/>
      <c r="R49" s="354"/>
      <c r="S49" s="354"/>
      <c r="T49" s="354"/>
      <c r="U49" s="354"/>
      <c r="V49" s="354"/>
      <c r="W49" s="354"/>
      <c r="X49" s="354"/>
      <c r="Y49" s="354"/>
      <c r="Z49" s="354"/>
      <c r="AA49" s="354"/>
      <c r="AB49" s="354"/>
      <c r="AC49" s="354"/>
      <c r="AD49" s="354"/>
      <c r="AE49" s="354"/>
      <c r="AF49" s="354"/>
      <c r="AG49" s="354"/>
      <c r="AH49" s="354"/>
      <c r="AI49" s="354"/>
    </row>
    <row r="50" spans="1:35" x14ac:dyDescent="0.25">
      <c r="A50" s="358">
        <v>1136</v>
      </c>
      <c r="B50" s="361" t="str">
        <f t="shared" si="0"/>
        <v/>
      </c>
      <c r="C50" s="358"/>
      <c r="D50" s="359" t="s">
        <v>44</v>
      </c>
      <c r="E50" s="354" t="str">
        <f>IFERROR(SUM(#REF!),"")</f>
        <v/>
      </c>
      <c r="F50" s="354"/>
      <c r="G50" s="354"/>
      <c r="H50" s="354"/>
      <c r="I50" s="354"/>
      <c r="J50" s="354"/>
      <c r="K50" s="354"/>
      <c r="L50" s="354"/>
      <c r="M50" s="354"/>
      <c r="N50" s="354"/>
      <c r="O50" s="354"/>
      <c r="P50" s="354"/>
      <c r="Q50" s="354"/>
      <c r="R50" s="354"/>
      <c r="S50" s="354"/>
      <c r="T50" s="354"/>
      <c r="U50" s="354"/>
      <c r="V50" s="354"/>
      <c r="W50" s="354"/>
      <c r="X50" s="354"/>
      <c r="Y50" s="354"/>
      <c r="Z50" s="354"/>
      <c r="AA50" s="354"/>
      <c r="AB50" s="354"/>
      <c r="AC50" s="354"/>
      <c r="AD50" s="354"/>
      <c r="AE50" s="354"/>
      <c r="AF50" s="354"/>
      <c r="AG50" s="354"/>
      <c r="AH50" s="354"/>
      <c r="AI50" s="354"/>
    </row>
    <row r="51" spans="1:35" x14ac:dyDescent="0.25">
      <c r="A51" s="358"/>
      <c r="B51" s="361" t="str">
        <f t="shared" si="0"/>
        <v/>
      </c>
      <c r="C51" s="358"/>
      <c r="D51" s="359"/>
      <c r="E51" s="354" t="str">
        <f>IFERROR(SUM(#REF!),"")</f>
        <v/>
      </c>
      <c r="F51" s="354"/>
      <c r="G51" s="354"/>
      <c r="H51" s="354"/>
      <c r="I51" s="354"/>
      <c r="J51" s="354"/>
      <c r="K51" s="354"/>
      <c r="L51" s="354"/>
      <c r="M51" s="354"/>
      <c r="N51" s="354"/>
      <c r="O51" s="354"/>
      <c r="P51" s="354"/>
      <c r="Q51" s="354"/>
      <c r="R51" s="354"/>
      <c r="S51" s="354"/>
      <c r="T51" s="354"/>
      <c r="U51" s="354"/>
      <c r="V51" s="354"/>
      <c r="W51" s="354"/>
      <c r="X51" s="354"/>
      <c r="Y51" s="354"/>
      <c r="Z51" s="354"/>
      <c r="AA51" s="354"/>
      <c r="AB51" s="354"/>
      <c r="AC51" s="354"/>
      <c r="AD51" s="354"/>
      <c r="AE51" s="354"/>
      <c r="AF51" s="354"/>
      <c r="AG51" s="354"/>
      <c r="AH51" s="354"/>
      <c r="AI51" s="354"/>
    </row>
    <row r="52" spans="1:35" x14ac:dyDescent="0.25">
      <c r="A52" s="358"/>
      <c r="B52" s="361" t="str">
        <f t="shared" si="0"/>
        <v/>
      </c>
      <c r="C52" s="358"/>
      <c r="D52" s="359"/>
      <c r="E52" s="354" t="str">
        <f>IFERROR(SUM(#REF!),"")</f>
        <v/>
      </c>
      <c r="F52" s="354"/>
      <c r="G52" s="354"/>
      <c r="H52" s="354"/>
      <c r="I52" s="354"/>
      <c r="J52" s="354"/>
      <c r="K52" s="354"/>
      <c r="L52" s="354"/>
      <c r="M52" s="354"/>
      <c r="N52" s="354"/>
      <c r="O52" s="354"/>
      <c r="P52" s="354"/>
      <c r="Q52" s="354"/>
      <c r="R52" s="354"/>
      <c r="S52" s="354"/>
      <c r="T52" s="354"/>
      <c r="U52" s="354"/>
      <c r="V52" s="354"/>
      <c r="W52" s="354"/>
      <c r="X52" s="354"/>
      <c r="Y52" s="354"/>
      <c r="Z52" s="354"/>
      <c r="AA52" s="354"/>
      <c r="AB52" s="354"/>
      <c r="AC52" s="354"/>
      <c r="AD52" s="354"/>
      <c r="AE52" s="354"/>
      <c r="AF52" s="354"/>
      <c r="AG52" s="354"/>
      <c r="AH52" s="354"/>
      <c r="AI52" s="354"/>
    </row>
    <row r="53" spans="1:35" x14ac:dyDescent="0.25">
      <c r="A53" s="352">
        <v>114</v>
      </c>
      <c r="B53" s="361" t="str">
        <f t="shared" si="0"/>
        <v/>
      </c>
      <c r="C53" s="352"/>
      <c r="D53" s="356" t="s">
        <v>45</v>
      </c>
      <c r="E53" s="354">
        <f t="shared" ref="E53:F53" si="51">SUM(E54,E71,E83,E104)</f>
        <v>218068654.85999992</v>
      </c>
      <c r="F53" s="354">
        <f t="shared" si="51"/>
        <v>228323300</v>
      </c>
      <c r="G53" s="354">
        <f>SUM(G54,G71,G83,G104)</f>
        <v>229595000</v>
      </c>
      <c r="H53" s="354">
        <f t="shared" ref="H53:K53" si="52">SUM(H54,H71,H83,H104)</f>
        <v>235250600</v>
      </c>
      <c r="I53" s="354">
        <f t="shared" si="52"/>
        <v>0</v>
      </c>
      <c r="J53" s="354">
        <f t="shared" si="52"/>
        <v>0</v>
      </c>
      <c r="K53" s="354">
        <f t="shared" si="52"/>
        <v>0</v>
      </c>
      <c r="L53" s="354">
        <f t="shared" ref="L53:L60" si="53">IFERROR(SUM(H53:K53),"")</f>
        <v>235250600</v>
      </c>
      <c r="M53" s="354">
        <f t="shared" ref="M53:P53" si="54">SUM(M54,M71,M83,M104)</f>
        <v>264333000</v>
      </c>
      <c r="N53" s="354">
        <f t="shared" si="54"/>
        <v>0</v>
      </c>
      <c r="O53" s="354">
        <f t="shared" si="54"/>
        <v>0</v>
      </c>
      <c r="P53" s="354">
        <f t="shared" si="54"/>
        <v>0</v>
      </c>
      <c r="Q53" s="354">
        <f t="shared" ref="Q53:Q60" si="55">IFERROR(SUM(M53:P53),"")</f>
        <v>264333000</v>
      </c>
      <c r="R53" s="354">
        <f t="shared" ref="R53:U53" si="56">SUM(R54,R71,R83,R104)</f>
        <v>278108800</v>
      </c>
      <c r="S53" s="354">
        <f t="shared" si="56"/>
        <v>0</v>
      </c>
      <c r="T53" s="354">
        <f t="shared" si="56"/>
        <v>0</v>
      </c>
      <c r="U53" s="354">
        <f t="shared" si="56"/>
        <v>0</v>
      </c>
      <c r="V53" s="354">
        <f t="shared" ref="V53:V60" si="57">IFERROR(SUM(R53:U53),"")</f>
        <v>278108800</v>
      </c>
      <c r="W53" s="354"/>
      <c r="X53" s="354"/>
      <c r="Y53" s="354"/>
      <c r="Z53" s="354"/>
      <c r="AA53" s="354"/>
      <c r="AB53" s="354"/>
      <c r="AC53" s="354"/>
      <c r="AD53" s="354"/>
      <c r="AE53" s="354"/>
      <c r="AF53" s="354"/>
      <c r="AG53" s="354"/>
      <c r="AH53" s="354"/>
      <c r="AI53" s="354"/>
    </row>
    <row r="54" spans="1:35" x14ac:dyDescent="0.25">
      <c r="A54" s="358">
        <v>1141</v>
      </c>
      <c r="B54" s="361" t="str">
        <f t="shared" si="0"/>
        <v/>
      </c>
      <c r="C54" s="358"/>
      <c r="D54" s="359" t="s">
        <v>46</v>
      </c>
      <c r="E54" s="360">
        <f>E60</f>
        <v>142939077.92999995</v>
      </c>
      <c r="F54" s="360">
        <f>F60</f>
        <v>145036800</v>
      </c>
      <c r="G54" s="360">
        <f>G60</f>
        <v>152011700</v>
      </c>
      <c r="H54" s="360">
        <f t="shared" ref="H54:K54" si="58">H60</f>
        <v>160853300</v>
      </c>
      <c r="I54" s="360">
        <f t="shared" si="58"/>
        <v>0</v>
      </c>
      <c r="J54" s="360">
        <f t="shared" si="58"/>
        <v>0</v>
      </c>
      <c r="K54" s="360">
        <f t="shared" si="58"/>
        <v>0</v>
      </c>
      <c r="L54" s="354">
        <f t="shared" si="53"/>
        <v>160853300</v>
      </c>
      <c r="M54" s="360">
        <f t="shared" ref="M54:P54" si="59">M60</f>
        <v>175288900</v>
      </c>
      <c r="N54" s="360">
        <f t="shared" si="59"/>
        <v>0</v>
      </c>
      <c r="O54" s="360">
        <f t="shared" si="59"/>
        <v>0</v>
      </c>
      <c r="P54" s="360">
        <f t="shared" si="59"/>
        <v>0</v>
      </c>
      <c r="Q54" s="354">
        <f t="shared" si="55"/>
        <v>175288900</v>
      </c>
      <c r="R54" s="360">
        <f t="shared" ref="R54:U54" si="60">R60</f>
        <v>184719900</v>
      </c>
      <c r="S54" s="360">
        <f t="shared" si="60"/>
        <v>0</v>
      </c>
      <c r="T54" s="360">
        <f t="shared" si="60"/>
        <v>0</v>
      </c>
      <c r="U54" s="360">
        <f t="shared" si="60"/>
        <v>0</v>
      </c>
      <c r="V54" s="354">
        <f t="shared" si="57"/>
        <v>184719900</v>
      </c>
      <c r="W54" s="354"/>
      <c r="X54" s="354"/>
      <c r="Y54" s="354"/>
      <c r="Z54" s="354"/>
      <c r="AA54" s="354"/>
      <c r="AB54" s="354"/>
      <c r="AC54" s="354"/>
      <c r="AD54" s="354"/>
      <c r="AE54" s="354"/>
      <c r="AF54" s="354"/>
      <c r="AG54" s="354"/>
      <c r="AH54" s="354"/>
      <c r="AI54" s="354"/>
    </row>
    <row r="55" spans="1:35" x14ac:dyDescent="0.25">
      <c r="A55" s="358">
        <v>11411</v>
      </c>
      <c r="B55" s="361" t="str">
        <f t="shared" si="0"/>
        <v/>
      </c>
      <c r="C55" s="358"/>
      <c r="D55" s="359" t="s">
        <v>47</v>
      </c>
      <c r="E55" s="354" t="str">
        <f>IFERROR(SUM(#REF!),"")</f>
        <v/>
      </c>
      <c r="F55" s="354"/>
      <c r="G55" s="354"/>
      <c r="H55" s="354"/>
      <c r="I55" s="354"/>
      <c r="J55" s="354"/>
      <c r="K55" s="354"/>
      <c r="L55" s="354">
        <f t="shared" si="53"/>
        <v>0</v>
      </c>
      <c r="M55" s="354"/>
      <c r="N55" s="354"/>
      <c r="O55" s="354"/>
      <c r="P55" s="354"/>
      <c r="Q55" s="354">
        <f t="shared" si="55"/>
        <v>0</v>
      </c>
      <c r="R55" s="354"/>
      <c r="S55" s="354"/>
      <c r="T55" s="354"/>
      <c r="U55" s="354"/>
      <c r="V55" s="354">
        <f t="shared" si="57"/>
        <v>0</v>
      </c>
      <c r="W55" s="354"/>
      <c r="X55" s="354"/>
      <c r="Y55" s="354"/>
      <c r="Z55" s="354"/>
      <c r="AA55" s="354"/>
      <c r="AB55" s="354"/>
      <c r="AC55" s="354"/>
      <c r="AD55" s="354"/>
      <c r="AE55" s="354"/>
      <c r="AF55" s="354"/>
      <c r="AG55" s="354"/>
      <c r="AH55" s="354"/>
      <c r="AI55" s="354"/>
    </row>
    <row r="56" spans="1:35" s="371" customFormat="1" x14ac:dyDescent="0.2">
      <c r="A56" s="358">
        <v>11411</v>
      </c>
      <c r="B56" s="361" t="str">
        <f t="shared" si="0"/>
        <v>0</v>
      </c>
      <c r="C56" s="384" t="s">
        <v>48</v>
      </c>
      <c r="D56" s="359" t="s">
        <v>49</v>
      </c>
      <c r="E56" s="1157">
        <f>IFERROR(VLOOKUP($C56,'[8]Total Inflows'!$AE$4:$AH$165,2,0),"")</f>
        <v>108434444.11999999</v>
      </c>
      <c r="F56" s="1157">
        <f>IFERROR(VLOOKUP($C56,'[8]Total Inflows'!$AE$4:$AH$165,3,0),"")</f>
        <v>111116600</v>
      </c>
      <c r="G56" s="1157">
        <f>IFERROR(VLOOKUP($C56,'[8]Total Inflows'!$AE$4:$AH$165,4,0),"")</f>
        <v>112147700</v>
      </c>
      <c r="H56" s="1157">
        <f>IFERROR(VLOOKUP($C56,'[8]Total Inflows'!$AJ$4:$AM$110,2,0),"")</f>
        <v>119829200</v>
      </c>
      <c r="I56" s="1157" t="str">
        <f>IFERROR(VLOOKUP($C56,'[8]Total Inflows'!$AO$4:$AR$10,2,0),"")</f>
        <v/>
      </c>
      <c r="J56" s="1157">
        <f>IFERROR(VLOOKUP($C56,'[8]Total Inflows'!$AU$4:$AX$54,2,0),"")</f>
        <v>0</v>
      </c>
      <c r="K56" s="1157" t="str">
        <f>IFERROR(VLOOKUP($C56,'[8]Total Inflows'!$AZ$4:$BC$30,2,0),"")</f>
        <v/>
      </c>
      <c r="L56" s="354">
        <f t="shared" si="53"/>
        <v>119829200</v>
      </c>
      <c r="M56" s="1157">
        <f>IFERROR(VLOOKUP($C56,'[9]Total Inflows'!$AI$4:$AL$110,3,0),"")</f>
        <v>127992200</v>
      </c>
      <c r="N56" s="1157" t="str">
        <f>IFERROR(VLOOKUP($C56,'[8]Total Inflows'!$AO$4:$AR$10,3,0),"")</f>
        <v/>
      </c>
      <c r="O56" s="1157">
        <f>IFERROR(VLOOKUP($C56,'[8]Total Inflows'!$AU$4:$AX$54,3,0),"")</f>
        <v>0</v>
      </c>
      <c r="P56" s="1157" t="str">
        <f>IFERROR(VLOOKUP($C56,'[8]Total Inflows'!$AZ$4:$BC$30,3,0),"")</f>
        <v/>
      </c>
      <c r="Q56" s="354">
        <f t="shared" si="55"/>
        <v>127992200</v>
      </c>
      <c r="R56" s="1157">
        <f>IFERROR(VLOOKUP($C56,'[9]Total Inflows'!$AI$4:$AL$110,4,0),"")</f>
        <v>135163300</v>
      </c>
      <c r="S56" s="1157" t="str">
        <f>IFERROR(VLOOKUP($C56,'[8]Total Inflows'!$AO$4:$AR$10,4,0),"")</f>
        <v/>
      </c>
      <c r="T56" s="1157">
        <f>IFERROR(VLOOKUP($C56,'[8]Total Inflows'!$AU$4:$AX$54,4,0),"")</f>
        <v>0</v>
      </c>
      <c r="U56" s="1157" t="str">
        <f>IFERROR(VLOOKUP($C56,'[8]Total Inflows'!$AZ$4:$BC$30,4,0),"")</f>
        <v/>
      </c>
      <c r="V56" s="354">
        <f t="shared" si="57"/>
        <v>135163300</v>
      </c>
      <c r="W56" s="357"/>
      <c r="X56" s="357"/>
      <c r="Y56" s="357"/>
      <c r="Z56" s="357"/>
      <c r="AA56" s="357"/>
      <c r="AB56" s="357"/>
      <c r="AC56" s="357"/>
      <c r="AD56" s="357"/>
      <c r="AE56" s="357"/>
      <c r="AF56" s="357"/>
      <c r="AG56" s="357"/>
      <c r="AH56" s="357"/>
      <c r="AI56" s="357"/>
    </row>
    <row r="57" spans="1:35" x14ac:dyDescent="0.2">
      <c r="A57" s="358">
        <v>11411</v>
      </c>
      <c r="B57" s="361" t="str">
        <f t="shared" si="0"/>
        <v>0</v>
      </c>
      <c r="C57" s="340" t="s">
        <v>50</v>
      </c>
      <c r="D57" s="359" t="s">
        <v>51</v>
      </c>
      <c r="E57" s="1157">
        <f>IFERROR(VLOOKUP($C57,'[8]Total Inflows'!$AE$4:$AH$165,2,0),"")</f>
        <v>29732782.179999966</v>
      </c>
      <c r="F57" s="1157">
        <f>IFERROR(VLOOKUP($C57,'[8]Total Inflows'!$AE$4:$AH$165,3,0),"")</f>
        <v>31086300</v>
      </c>
      <c r="G57" s="1157">
        <f>IFERROR(VLOOKUP($C57,'[8]Total Inflows'!$AE$4:$AH$165,4,0),"")</f>
        <v>37708000</v>
      </c>
      <c r="H57" s="1157">
        <f>IFERROR(VLOOKUP($C57,'[8]Total Inflows'!$AJ$4:$AM$110,2,0),"")</f>
        <v>38720500</v>
      </c>
      <c r="I57" s="1157" t="str">
        <f>IFERROR(VLOOKUP($C57,'[8]Total Inflows'!$AO$4:$AR$10,2,0),"")</f>
        <v/>
      </c>
      <c r="J57" s="1157">
        <f>IFERROR(VLOOKUP($C57,'[8]Total Inflows'!$AU$4:$AX$54,2,0),"")</f>
        <v>0</v>
      </c>
      <c r="K57" s="1157" t="str">
        <f>IFERROR(VLOOKUP($C57,'[8]Total Inflows'!$AZ$4:$BC$30,2,0),"")</f>
        <v/>
      </c>
      <c r="L57" s="354">
        <f t="shared" si="53"/>
        <v>38720500</v>
      </c>
      <c r="M57" s="1157">
        <f>IFERROR(VLOOKUP($C57,'[9]Total Inflows'!$AI$4:$AL$110,3,0),"")</f>
        <v>44836100</v>
      </c>
      <c r="N57" s="1157" t="str">
        <f>IFERROR(VLOOKUP($C57,'[8]Total Inflows'!$AO$4:$AR$10,3,0),"")</f>
        <v/>
      </c>
      <c r="O57" s="1157">
        <f>IFERROR(VLOOKUP($C57,'[8]Total Inflows'!$AU$4:$AX$54,3,0),"")</f>
        <v>0</v>
      </c>
      <c r="P57" s="1157" t="str">
        <f>IFERROR(VLOOKUP($C57,'[8]Total Inflows'!$AZ$4:$BC$30,3,0),"")</f>
        <v/>
      </c>
      <c r="Q57" s="354">
        <f t="shared" si="55"/>
        <v>44836100</v>
      </c>
      <c r="R57" s="1157">
        <f>IFERROR(VLOOKUP($C57,'[9]Total Inflows'!$AI$4:$AL$110,4,0),"")</f>
        <v>46919700</v>
      </c>
      <c r="S57" s="1157" t="str">
        <f>IFERROR(VLOOKUP($C57,'[8]Total Inflows'!$AO$4:$AR$10,4,0),"")</f>
        <v/>
      </c>
      <c r="T57" s="1157">
        <f>IFERROR(VLOOKUP($C57,'[8]Total Inflows'!$AU$4:$AX$54,4,0),"")</f>
        <v>0</v>
      </c>
      <c r="U57" s="1157" t="str">
        <f>IFERROR(VLOOKUP($C57,'[8]Total Inflows'!$AZ$4:$BC$30,4,0),"")</f>
        <v/>
      </c>
      <c r="V57" s="354">
        <f t="shared" si="57"/>
        <v>46919700</v>
      </c>
      <c r="W57" s="354"/>
      <c r="X57" s="354"/>
      <c r="Y57" s="354"/>
      <c r="Z57" s="354"/>
      <c r="AA57" s="354"/>
      <c r="AB57" s="354"/>
      <c r="AC57" s="354"/>
      <c r="AD57" s="354"/>
      <c r="AE57" s="354"/>
      <c r="AF57" s="354"/>
      <c r="AG57" s="354"/>
      <c r="AH57" s="354"/>
      <c r="AI57" s="354"/>
    </row>
    <row r="58" spans="1:35" x14ac:dyDescent="0.2">
      <c r="A58" s="358">
        <v>11411</v>
      </c>
      <c r="B58" s="361" t="str">
        <f t="shared" si="0"/>
        <v>0</v>
      </c>
      <c r="C58" s="340" t="s">
        <v>52</v>
      </c>
      <c r="D58" s="359" t="s">
        <v>53</v>
      </c>
      <c r="E58" s="1157">
        <f>IFERROR(VLOOKUP($C58,'[8]Total Inflows'!$AE$4:$AH$165,2,0),"")</f>
        <v>1716700.9699999993</v>
      </c>
      <c r="F58" s="1157">
        <f>IFERROR(VLOOKUP($C58,'[8]Total Inflows'!$AE$4:$AH$165,3,0),"")</f>
        <v>0</v>
      </c>
      <c r="G58" s="1157">
        <f>IFERROR(VLOOKUP($C58,'[8]Total Inflows'!$AE$4:$AH$165,4,0),"")</f>
        <v>0</v>
      </c>
      <c r="H58" s="1157">
        <f>IFERROR(VLOOKUP($C58,'[8]Total Inflows'!$AJ$4:$AM$110,2,0),"")</f>
        <v>0</v>
      </c>
      <c r="I58" s="1157" t="str">
        <f>IFERROR(VLOOKUP($C58,'[8]Total Inflows'!$AO$4:$AR$10,2,0),"")</f>
        <v/>
      </c>
      <c r="J58" s="1157" t="str">
        <f>IFERROR(VLOOKUP($C58,'[8]Total Inflows'!$AU$4:$AX$54,2,0),"")</f>
        <v/>
      </c>
      <c r="K58" s="1157" t="str">
        <f>IFERROR(VLOOKUP($C58,'[8]Total Inflows'!$AZ$4:$BC$30,2,0),"")</f>
        <v/>
      </c>
      <c r="L58" s="354">
        <f t="shared" si="53"/>
        <v>0</v>
      </c>
      <c r="M58" s="1157">
        <f>IFERROR(VLOOKUP($C58,'[9]Total Inflows'!$AI$4:$AL$110,3,0),"")</f>
        <v>0</v>
      </c>
      <c r="N58" s="1157" t="str">
        <f>IFERROR(VLOOKUP($C58,'[8]Total Inflows'!$AO$4:$AR$10,3,0),"")</f>
        <v/>
      </c>
      <c r="O58" s="1157" t="str">
        <f>IFERROR(VLOOKUP($C58,'[8]Total Inflows'!$AU$4:$AX$54,3,0),"")</f>
        <v/>
      </c>
      <c r="P58" s="1157" t="str">
        <f>IFERROR(VLOOKUP($C58,'[8]Total Inflows'!$AZ$4:$BC$30,3,0),"")</f>
        <v/>
      </c>
      <c r="Q58" s="354">
        <f t="shared" si="55"/>
        <v>0</v>
      </c>
      <c r="R58" s="1157">
        <f>IFERROR(VLOOKUP($C58,'[9]Total Inflows'!$AI$4:$AL$110,4,0),"")</f>
        <v>0</v>
      </c>
      <c r="S58" s="1157" t="str">
        <f>IFERROR(VLOOKUP($C58,'[8]Total Inflows'!$AO$4:$AR$10,4,0),"")</f>
        <v/>
      </c>
      <c r="T58" s="1157" t="str">
        <f>IFERROR(VLOOKUP($C58,'[8]Total Inflows'!$AU$4:$AX$54,4,0),"")</f>
        <v/>
      </c>
      <c r="U58" s="1157" t="str">
        <f>IFERROR(VLOOKUP($C58,'[8]Total Inflows'!$AZ$4:$BC$30,4,0),"")</f>
        <v/>
      </c>
      <c r="V58" s="354">
        <f t="shared" si="57"/>
        <v>0</v>
      </c>
      <c r="W58" s="354"/>
      <c r="X58" s="354"/>
      <c r="Y58" s="354"/>
      <c r="Z58" s="354"/>
      <c r="AA58" s="354"/>
      <c r="AB58" s="354"/>
      <c r="AC58" s="354"/>
      <c r="AD58" s="354"/>
      <c r="AE58" s="354"/>
      <c r="AF58" s="354"/>
      <c r="AG58" s="354"/>
      <c r="AH58" s="354"/>
      <c r="AI58" s="354"/>
    </row>
    <row r="59" spans="1:35" x14ac:dyDescent="0.2">
      <c r="A59" s="358">
        <v>11411</v>
      </c>
      <c r="B59" s="361" t="str">
        <f t="shared" si="0"/>
        <v>0</v>
      </c>
      <c r="C59" s="340" t="s">
        <v>54</v>
      </c>
      <c r="D59" s="374" t="s">
        <v>1261</v>
      </c>
      <c r="E59" s="1157">
        <f>IFERROR(VLOOKUP($C59,'[8]Total Inflows'!$AE$4:$AH$165,2,0),"")</f>
        <v>3055150.6599999997</v>
      </c>
      <c r="F59" s="1157">
        <f>IFERROR(VLOOKUP($C59,'[8]Total Inflows'!$AE$4:$AH$165,3,0),"")</f>
        <v>2833900</v>
      </c>
      <c r="G59" s="1157">
        <f>IFERROR(VLOOKUP($C59,'[8]Total Inflows'!$AE$4:$AH$165,4,0),"")</f>
        <v>2156000</v>
      </c>
      <c r="H59" s="1157">
        <f>IFERROR(VLOOKUP($C59,'[8]Total Inflows'!$AJ$4:$AM$110,2,0),"")</f>
        <v>2303600</v>
      </c>
      <c r="I59" s="1157" t="str">
        <f>IFERROR(VLOOKUP($C59,'[8]Total Inflows'!$AO$4:$AR$10,2,0),"")</f>
        <v/>
      </c>
      <c r="J59" s="1157" t="str">
        <f>IFERROR(VLOOKUP($C59,'[8]Total Inflows'!$AU$4:$AX$54,2,0),"")</f>
        <v/>
      </c>
      <c r="K59" s="1157" t="str">
        <f>IFERROR(VLOOKUP($C59,'[8]Total Inflows'!$AZ$4:$BC$30,2,0),"")</f>
        <v/>
      </c>
      <c r="L59" s="354">
        <f t="shared" si="53"/>
        <v>2303600</v>
      </c>
      <c r="M59" s="1157">
        <f>IFERROR(VLOOKUP($C59,'[9]Total Inflows'!$AI$4:$AL$110,3,0),"")</f>
        <v>2460600</v>
      </c>
      <c r="N59" s="1157" t="str">
        <f>IFERROR(VLOOKUP($C59,'[8]Total Inflows'!$AO$4:$AR$10,3,0),"")</f>
        <v/>
      </c>
      <c r="O59" s="1157" t="str">
        <f>IFERROR(VLOOKUP($C59,'[8]Total Inflows'!$AU$4:$AX$54,3,0),"")</f>
        <v/>
      </c>
      <c r="P59" s="1157" t="str">
        <f>IFERROR(VLOOKUP($C59,'[8]Total Inflows'!$AZ$4:$BC$30,3,0),"")</f>
        <v/>
      </c>
      <c r="Q59" s="354">
        <f t="shared" si="55"/>
        <v>2460600</v>
      </c>
      <c r="R59" s="1157">
        <f>IFERROR(VLOOKUP($C59,'[9]Total Inflows'!$AI$4:$AL$110,4,0),"")</f>
        <v>2636900</v>
      </c>
      <c r="S59" s="1157" t="str">
        <f>IFERROR(VLOOKUP($C59,'[8]Total Inflows'!$AO$4:$AR$10,4,0),"")</f>
        <v/>
      </c>
      <c r="T59" s="1157" t="str">
        <f>IFERROR(VLOOKUP($C59,'[8]Total Inflows'!$AU$4:$AX$54,4,0),"")</f>
        <v/>
      </c>
      <c r="U59" s="1157" t="str">
        <f>IFERROR(VLOOKUP($C59,'[8]Total Inflows'!$AZ$4:$BC$30,4,0),"")</f>
        <v/>
      </c>
      <c r="V59" s="354">
        <f t="shared" si="57"/>
        <v>2636900</v>
      </c>
      <c r="W59" s="354"/>
      <c r="X59" s="354"/>
      <c r="Y59" s="354"/>
      <c r="Z59" s="354"/>
      <c r="AA59" s="354"/>
      <c r="AB59" s="354"/>
      <c r="AC59" s="354"/>
      <c r="AD59" s="354"/>
      <c r="AE59" s="354"/>
      <c r="AF59" s="354"/>
      <c r="AG59" s="354"/>
      <c r="AH59" s="354"/>
      <c r="AI59" s="354"/>
    </row>
    <row r="60" spans="1:35" x14ac:dyDescent="0.25">
      <c r="B60" s="361" t="str">
        <f t="shared" si="0"/>
        <v/>
      </c>
      <c r="C60" s="358"/>
      <c r="D60" s="359"/>
      <c r="E60" s="354">
        <f>SUM(E56:E59)</f>
        <v>142939077.92999995</v>
      </c>
      <c r="F60" s="354">
        <f t="shared" ref="F60" si="61">SUM(F56:F59)</f>
        <v>145036800</v>
      </c>
      <c r="G60" s="354">
        <f>SUM(G56:G59)</f>
        <v>152011700</v>
      </c>
      <c r="H60" s="354">
        <f t="shared" ref="H60:K60" si="62">SUM(H56:H59)</f>
        <v>160853300</v>
      </c>
      <c r="I60" s="354">
        <f t="shared" si="62"/>
        <v>0</v>
      </c>
      <c r="J60" s="354">
        <f t="shared" si="62"/>
        <v>0</v>
      </c>
      <c r="K60" s="354">
        <f t="shared" si="62"/>
        <v>0</v>
      </c>
      <c r="L60" s="354">
        <f t="shared" si="53"/>
        <v>160853300</v>
      </c>
      <c r="M60" s="354">
        <f t="shared" ref="M60:P60" si="63">SUM(M56:M59)</f>
        <v>175288900</v>
      </c>
      <c r="N60" s="354">
        <f t="shared" si="63"/>
        <v>0</v>
      </c>
      <c r="O60" s="354">
        <f t="shared" si="63"/>
        <v>0</v>
      </c>
      <c r="P60" s="354">
        <f t="shared" si="63"/>
        <v>0</v>
      </c>
      <c r="Q60" s="354">
        <f t="shared" si="55"/>
        <v>175288900</v>
      </c>
      <c r="R60" s="354">
        <f t="shared" ref="R60:U60" si="64">SUM(R56:R59)</f>
        <v>184719900</v>
      </c>
      <c r="S60" s="354">
        <f t="shared" si="64"/>
        <v>0</v>
      </c>
      <c r="T60" s="354">
        <f t="shared" si="64"/>
        <v>0</v>
      </c>
      <c r="U60" s="354">
        <f t="shared" si="64"/>
        <v>0</v>
      </c>
      <c r="V60" s="354">
        <f t="shared" si="57"/>
        <v>184719900</v>
      </c>
      <c r="W60" s="354"/>
      <c r="X60" s="354"/>
      <c r="Y60" s="354"/>
      <c r="Z60" s="354"/>
      <c r="AA60" s="354"/>
      <c r="AB60" s="354"/>
      <c r="AC60" s="354"/>
      <c r="AD60" s="354"/>
      <c r="AE60" s="354"/>
      <c r="AF60" s="354"/>
      <c r="AG60" s="354"/>
      <c r="AH60" s="354"/>
      <c r="AI60" s="354"/>
    </row>
    <row r="61" spans="1:35" x14ac:dyDescent="0.25">
      <c r="A61" s="358"/>
      <c r="B61" s="361" t="str">
        <f t="shared" si="0"/>
        <v/>
      </c>
      <c r="C61" s="358"/>
      <c r="D61" s="359"/>
      <c r="E61" s="354" t="str">
        <f>IFERROR(SUM(#REF!),"")</f>
        <v/>
      </c>
      <c r="F61" s="354"/>
      <c r="G61" s="354"/>
      <c r="H61" s="354"/>
      <c r="I61" s="354"/>
      <c r="J61" s="354"/>
      <c r="K61" s="354"/>
      <c r="L61" s="354"/>
      <c r="M61" s="354"/>
      <c r="N61" s="354"/>
      <c r="O61" s="354"/>
      <c r="P61" s="354"/>
      <c r="Q61" s="354"/>
      <c r="R61" s="354"/>
      <c r="S61" s="354"/>
      <c r="T61" s="354"/>
      <c r="U61" s="354"/>
      <c r="V61" s="354"/>
      <c r="W61" s="354"/>
      <c r="X61" s="354"/>
      <c r="Y61" s="354"/>
      <c r="Z61" s="354"/>
      <c r="AA61" s="354"/>
      <c r="AB61" s="354"/>
      <c r="AC61" s="354"/>
      <c r="AD61" s="354"/>
      <c r="AE61" s="354"/>
      <c r="AF61" s="354"/>
      <c r="AG61" s="354"/>
      <c r="AH61" s="354"/>
      <c r="AI61" s="354"/>
    </row>
    <row r="62" spans="1:35" x14ac:dyDescent="0.25">
      <c r="A62" s="358"/>
      <c r="B62" s="361" t="str">
        <f t="shared" si="0"/>
        <v/>
      </c>
      <c r="C62" s="358"/>
      <c r="D62" s="359"/>
      <c r="E62" s="354" t="str">
        <f>IFERROR(SUM(#REF!),"")</f>
        <v/>
      </c>
      <c r="F62" s="354"/>
      <c r="G62" s="354"/>
      <c r="H62" s="354"/>
      <c r="I62" s="354"/>
      <c r="J62" s="354"/>
      <c r="K62" s="354"/>
      <c r="L62" s="354"/>
      <c r="M62" s="354"/>
      <c r="N62" s="354"/>
      <c r="O62" s="354"/>
      <c r="P62" s="354"/>
      <c r="Q62" s="354"/>
      <c r="R62" s="354"/>
      <c r="S62" s="354"/>
      <c r="T62" s="354"/>
      <c r="U62" s="354"/>
      <c r="V62" s="354"/>
      <c r="W62" s="354"/>
      <c r="X62" s="354"/>
      <c r="Y62" s="354"/>
      <c r="Z62" s="354"/>
      <c r="AA62" s="354"/>
      <c r="AB62" s="354"/>
      <c r="AC62" s="354"/>
      <c r="AD62" s="354"/>
      <c r="AE62" s="354"/>
      <c r="AF62" s="354"/>
      <c r="AG62" s="354"/>
      <c r="AH62" s="354"/>
      <c r="AI62" s="354"/>
    </row>
    <row r="63" spans="1:35" x14ac:dyDescent="0.25">
      <c r="A63" s="358">
        <v>11412</v>
      </c>
      <c r="B63" s="361" t="str">
        <f t="shared" si="0"/>
        <v/>
      </c>
      <c r="C63" s="358"/>
      <c r="D63" s="359" t="s">
        <v>55</v>
      </c>
      <c r="E63" s="354" t="str">
        <f>IFERROR(SUM(#REF!),"")</f>
        <v/>
      </c>
      <c r="F63" s="354"/>
      <c r="G63" s="354"/>
      <c r="H63" s="354"/>
      <c r="I63" s="354"/>
      <c r="J63" s="354"/>
      <c r="K63" s="354"/>
      <c r="L63" s="354"/>
      <c r="M63" s="354"/>
      <c r="N63" s="354"/>
      <c r="O63" s="354"/>
      <c r="P63" s="354"/>
      <c r="Q63" s="354"/>
      <c r="R63" s="354"/>
      <c r="S63" s="354"/>
      <c r="T63" s="354"/>
      <c r="U63" s="354"/>
      <c r="V63" s="354"/>
      <c r="W63" s="354"/>
      <c r="X63" s="354"/>
      <c r="Y63" s="354"/>
      <c r="Z63" s="354"/>
      <c r="AA63" s="354"/>
      <c r="AB63" s="354"/>
      <c r="AC63" s="354"/>
      <c r="AD63" s="354"/>
      <c r="AE63" s="354"/>
      <c r="AF63" s="354"/>
      <c r="AG63" s="354"/>
      <c r="AH63" s="354"/>
      <c r="AI63" s="354"/>
    </row>
    <row r="64" spans="1:35" x14ac:dyDescent="0.25">
      <c r="A64" s="358"/>
      <c r="B64" s="361" t="str">
        <f t="shared" si="0"/>
        <v/>
      </c>
      <c r="C64" s="358"/>
      <c r="D64" s="359"/>
      <c r="E64" s="354" t="str">
        <f>IFERROR(SUM(#REF!),"")</f>
        <v/>
      </c>
      <c r="F64" s="354"/>
      <c r="G64" s="354"/>
      <c r="H64" s="354"/>
      <c r="I64" s="354"/>
      <c r="J64" s="354"/>
      <c r="K64" s="354"/>
      <c r="L64" s="354"/>
      <c r="M64" s="354"/>
      <c r="N64" s="354"/>
      <c r="O64" s="354"/>
      <c r="P64" s="354"/>
      <c r="Q64" s="354"/>
      <c r="R64" s="354"/>
      <c r="S64" s="354"/>
      <c r="T64" s="354"/>
      <c r="U64" s="354"/>
      <c r="V64" s="354"/>
      <c r="W64" s="354"/>
      <c r="X64" s="354"/>
      <c r="Y64" s="354"/>
      <c r="Z64" s="354"/>
      <c r="AA64" s="354"/>
      <c r="AB64" s="354"/>
      <c r="AC64" s="354"/>
      <c r="AD64" s="354"/>
      <c r="AE64" s="354"/>
      <c r="AF64" s="354"/>
      <c r="AG64" s="354"/>
      <c r="AH64" s="354"/>
      <c r="AI64" s="354"/>
    </row>
    <row r="65" spans="1:35" x14ac:dyDescent="0.25">
      <c r="A65" s="358">
        <v>11413</v>
      </c>
      <c r="B65" s="361" t="str">
        <f t="shared" si="0"/>
        <v/>
      </c>
      <c r="C65" s="358"/>
      <c r="D65" s="359" t="s">
        <v>56</v>
      </c>
      <c r="E65" s="354" t="str">
        <f>IFERROR(SUM(#REF!),"")</f>
        <v/>
      </c>
      <c r="F65" s="354"/>
      <c r="G65" s="354"/>
      <c r="H65" s="354"/>
      <c r="I65" s="354"/>
      <c r="J65" s="354"/>
      <c r="K65" s="354"/>
      <c r="L65" s="354"/>
      <c r="M65" s="354"/>
      <c r="N65" s="354"/>
      <c r="O65" s="354"/>
      <c r="P65" s="354"/>
      <c r="Q65" s="354"/>
      <c r="R65" s="354"/>
      <c r="S65" s="354"/>
      <c r="T65" s="354"/>
      <c r="U65" s="354"/>
      <c r="V65" s="354"/>
      <c r="W65" s="354"/>
      <c r="X65" s="354"/>
      <c r="Y65" s="354"/>
      <c r="Z65" s="354"/>
      <c r="AA65" s="354"/>
      <c r="AB65" s="354"/>
      <c r="AC65" s="354"/>
      <c r="AD65" s="354"/>
      <c r="AE65" s="354"/>
      <c r="AF65" s="354"/>
      <c r="AG65" s="354"/>
      <c r="AH65" s="354"/>
      <c r="AI65" s="354"/>
    </row>
    <row r="66" spans="1:35" x14ac:dyDescent="0.25">
      <c r="A66" s="358"/>
      <c r="B66" s="361" t="str">
        <f t="shared" ref="B66:B129" si="65">IFERROR(LEFT(C66,1),"")</f>
        <v/>
      </c>
      <c r="C66" s="358"/>
      <c r="D66" s="359"/>
      <c r="E66" s="354" t="str">
        <f>IFERROR(SUM(#REF!),"")</f>
        <v/>
      </c>
      <c r="F66" s="354"/>
      <c r="G66" s="354"/>
      <c r="H66" s="354"/>
      <c r="I66" s="354"/>
      <c r="J66" s="354"/>
      <c r="K66" s="354"/>
      <c r="L66" s="354"/>
      <c r="M66" s="354"/>
      <c r="N66" s="354"/>
      <c r="O66" s="354"/>
      <c r="P66" s="354"/>
      <c r="Q66" s="354"/>
      <c r="R66" s="354"/>
      <c r="S66" s="354"/>
      <c r="T66" s="354"/>
      <c r="U66" s="354"/>
      <c r="V66" s="354"/>
      <c r="W66" s="354"/>
      <c r="X66" s="354"/>
      <c r="Y66" s="354"/>
      <c r="Z66" s="354"/>
      <c r="AA66" s="354"/>
      <c r="AB66" s="354"/>
      <c r="AC66" s="354"/>
      <c r="AD66" s="354"/>
      <c r="AE66" s="354"/>
      <c r="AF66" s="354"/>
      <c r="AG66" s="354"/>
      <c r="AH66" s="354"/>
      <c r="AI66" s="354"/>
    </row>
    <row r="67" spans="1:35" x14ac:dyDescent="0.25">
      <c r="A67" s="358">
        <v>1142</v>
      </c>
      <c r="B67" s="361" t="str">
        <f t="shared" si="65"/>
        <v/>
      </c>
      <c r="C67" s="358"/>
      <c r="D67" s="359" t="s">
        <v>57</v>
      </c>
      <c r="E67" s="354" t="str">
        <f>IFERROR(SUM(#REF!),"")</f>
        <v/>
      </c>
      <c r="F67" s="354"/>
      <c r="G67" s="354"/>
      <c r="H67" s="354"/>
      <c r="I67" s="354"/>
      <c r="J67" s="354"/>
      <c r="K67" s="354"/>
      <c r="L67" s="354"/>
      <c r="M67" s="354"/>
      <c r="N67" s="354"/>
      <c r="O67" s="354"/>
      <c r="P67" s="354"/>
      <c r="Q67" s="354"/>
      <c r="R67" s="354"/>
      <c r="S67" s="354"/>
      <c r="T67" s="354"/>
      <c r="U67" s="354"/>
      <c r="V67" s="354"/>
      <c r="W67" s="354"/>
      <c r="X67" s="354"/>
      <c r="Y67" s="354"/>
      <c r="Z67" s="354"/>
      <c r="AA67" s="354"/>
      <c r="AB67" s="354"/>
      <c r="AC67" s="354"/>
      <c r="AD67" s="354"/>
      <c r="AE67" s="354"/>
      <c r="AF67" s="354"/>
      <c r="AG67" s="354"/>
      <c r="AH67" s="354"/>
      <c r="AI67" s="354"/>
    </row>
    <row r="68" spans="1:35" x14ac:dyDescent="0.25">
      <c r="A68" s="358"/>
      <c r="B68" s="361" t="str">
        <f t="shared" si="65"/>
        <v/>
      </c>
      <c r="C68" s="358"/>
      <c r="D68" s="359"/>
      <c r="E68" s="354" t="str">
        <f>IFERROR(SUM(#REF!),"")</f>
        <v/>
      </c>
      <c r="F68" s="354"/>
      <c r="G68" s="354"/>
      <c r="H68" s="354"/>
      <c r="I68" s="354"/>
      <c r="J68" s="354"/>
      <c r="K68" s="354"/>
      <c r="L68" s="354"/>
      <c r="M68" s="354"/>
      <c r="N68" s="354"/>
      <c r="O68" s="354"/>
      <c r="P68" s="354"/>
      <c r="Q68" s="354"/>
      <c r="R68" s="354"/>
      <c r="S68" s="354"/>
      <c r="T68" s="354"/>
      <c r="U68" s="354"/>
      <c r="V68" s="354"/>
      <c r="W68" s="354"/>
      <c r="X68" s="354"/>
      <c r="Y68" s="354"/>
      <c r="Z68" s="354"/>
      <c r="AA68" s="354"/>
      <c r="AB68" s="354"/>
      <c r="AC68" s="354"/>
      <c r="AD68" s="354"/>
      <c r="AE68" s="354"/>
      <c r="AF68" s="354"/>
      <c r="AG68" s="354"/>
      <c r="AH68" s="354"/>
      <c r="AI68" s="354"/>
    </row>
    <row r="69" spans="1:35" s="371" customFormat="1" x14ac:dyDescent="0.2">
      <c r="A69" s="404">
        <v>1142</v>
      </c>
      <c r="B69" s="361" t="str">
        <f t="shared" si="65"/>
        <v>0</v>
      </c>
      <c r="C69" s="340" t="s">
        <v>58</v>
      </c>
      <c r="D69" s="348" t="s">
        <v>59</v>
      </c>
      <c r="E69" s="1157">
        <f>IFERROR(VLOOKUP($C69,'[8]Total Inflows'!$AE$4:$AH$165,2,0),"")</f>
        <v>67723323.890000001</v>
      </c>
      <c r="F69" s="1157">
        <f>IFERROR(VLOOKUP($C69,'[8]Total Inflows'!$AE$4:$AH$165,3,0),"")</f>
        <v>71114900</v>
      </c>
      <c r="G69" s="1157">
        <f>IFERROR(VLOOKUP($C69,'[8]Total Inflows'!$AE$4:$AH$165,4,0),"")</f>
        <v>69584400</v>
      </c>
      <c r="H69" s="1157">
        <f>IFERROR(VLOOKUP($C69,'[8]Total Inflows'!$AJ$4:$AM$110,2,0),"")</f>
        <v>65350600</v>
      </c>
      <c r="I69" s="1157" t="str">
        <f>IFERROR(VLOOKUP($C69,'[8]Total Inflows'!$AO$4:$AR$10,2,0),"")</f>
        <v/>
      </c>
      <c r="J69" s="1157">
        <f>IFERROR(VLOOKUP($C69,'[8]Total Inflows'!$AU$4:$AX$54,2,0),"")</f>
        <v>0</v>
      </c>
      <c r="K69" s="1157" t="str">
        <f>IFERROR(VLOOKUP($C69,'[8]Total Inflows'!$AZ$4:$BC$30,2,0),"")</f>
        <v/>
      </c>
      <c r="L69" s="354">
        <f t="shared" ref="L69:L76" si="66">IFERROR(SUM(H69:K69),"")</f>
        <v>65350600</v>
      </c>
      <c r="M69" s="1157">
        <f>IFERROR(VLOOKUP($C69,'[9]Total Inflows'!$AI$4:$AL$110,3,0),"")</f>
        <v>79415500</v>
      </c>
      <c r="N69" s="1157" t="str">
        <f>IFERROR(VLOOKUP($C69,'[8]Total Inflows'!$AO$4:$AR$10,3,0),"")</f>
        <v/>
      </c>
      <c r="O69" s="1157">
        <f>IFERROR(VLOOKUP($C69,'[8]Total Inflows'!$AU$4:$AX$54,3,0),"")</f>
        <v>0</v>
      </c>
      <c r="P69" s="1157" t="str">
        <f>IFERROR(VLOOKUP($C69,'[8]Total Inflows'!$AZ$4:$BC$30,3,0),"")</f>
        <v/>
      </c>
      <c r="Q69" s="354">
        <f t="shared" ref="Q69:Q76" si="67">IFERROR(SUM(M69:P69),"")</f>
        <v>79415500</v>
      </c>
      <c r="R69" s="1157">
        <f>IFERROR(VLOOKUP($C69,'[9]Total Inflows'!$AI$4:$AL$110,4,0),"")</f>
        <v>83105900</v>
      </c>
      <c r="S69" s="1157" t="str">
        <f>IFERROR(VLOOKUP($C69,'[8]Total Inflows'!$AO$4:$AR$10,4,0),"")</f>
        <v/>
      </c>
      <c r="T69" s="1157">
        <f>IFERROR(VLOOKUP($C69,'[8]Total Inflows'!$AU$4:$AX$54,4,0),"")</f>
        <v>0</v>
      </c>
      <c r="U69" s="1157" t="str">
        <f>IFERROR(VLOOKUP($C69,'[8]Total Inflows'!$AZ$4:$BC$30,4,0),"")</f>
        <v/>
      </c>
      <c r="V69" s="354">
        <f t="shared" ref="V69:V76" si="68">IFERROR(SUM(R69:U69),"")</f>
        <v>83105900</v>
      </c>
      <c r="W69" s="357"/>
      <c r="X69" s="357"/>
      <c r="Y69" s="357"/>
      <c r="Z69" s="357"/>
      <c r="AA69" s="357"/>
      <c r="AB69" s="357"/>
      <c r="AC69" s="357"/>
      <c r="AD69" s="357"/>
      <c r="AE69" s="357"/>
      <c r="AF69" s="357"/>
      <c r="AG69" s="357"/>
      <c r="AH69" s="357"/>
      <c r="AI69" s="357"/>
    </row>
    <row r="70" spans="1:35" x14ac:dyDescent="0.2">
      <c r="A70" s="358">
        <v>1142</v>
      </c>
      <c r="B70" s="361" t="str">
        <f t="shared" si="65"/>
        <v>0</v>
      </c>
      <c r="C70" s="340" t="s">
        <v>60</v>
      </c>
      <c r="D70" s="359" t="s">
        <v>61</v>
      </c>
      <c r="E70" s="1157">
        <f>IFERROR(VLOOKUP($C70,'[8]Total Inflows'!$AE$4:$AH$165,2,0),"")</f>
        <v>2245.5</v>
      </c>
      <c r="F70" s="1157">
        <f>IFERROR(VLOOKUP($C70,'[8]Total Inflows'!$AE$4:$AH$165,3,0),"")</f>
        <v>500</v>
      </c>
      <c r="G70" s="1157">
        <f>IFERROR(VLOOKUP($C70,'[8]Total Inflows'!$AE$4:$AH$165,4,0),"")</f>
        <v>2700</v>
      </c>
      <c r="H70" s="1157">
        <f>IFERROR(VLOOKUP($C70,'[8]Total Inflows'!$AJ$4:$AM$110,2,0),"")</f>
        <v>2800</v>
      </c>
      <c r="I70" s="1157" t="str">
        <f>IFERROR(VLOOKUP($C70,'[8]Total Inflows'!$AO$4:$AR$10,2,0),"")</f>
        <v/>
      </c>
      <c r="J70" s="1157" t="str">
        <f>IFERROR(VLOOKUP($C70,'[8]Total Inflows'!$AU$4:$AX$54,2,0),"")</f>
        <v/>
      </c>
      <c r="K70" s="1157" t="str">
        <f>IFERROR(VLOOKUP($C70,'[8]Total Inflows'!$AZ$4:$BC$30,2,0),"")</f>
        <v/>
      </c>
      <c r="L70" s="354">
        <f t="shared" si="66"/>
        <v>2800</v>
      </c>
      <c r="M70" s="1157">
        <f>IFERROR(VLOOKUP($C70,'[9]Total Inflows'!$AI$4:$AL$110,3,0),"")</f>
        <v>3000</v>
      </c>
      <c r="N70" s="1157" t="str">
        <f>IFERROR(VLOOKUP($C70,'[8]Total Inflows'!$AO$4:$AR$10,3,0),"")</f>
        <v/>
      </c>
      <c r="O70" s="1157" t="str">
        <f>IFERROR(VLOOKUP($C70,'[8]Total Inflows'!$AU$4:$AX$54,3,0),"")</f>
        <v/>
      </c>
      <c r="P70" s="1157" t="str">
        <f>IFERROR(VLOOKUP($C70,'[8]Total Inflows'!$AZ$4:$BC$30,3,0),"")</f>
        <v/>
      </c>
      <c r="Q70" s="354">
        <f t="shared" si="67"/>
        <v>3000</v>
      </c>
      <c r="R70" s="1157">
        <f>IFERROR(VLOOKUP($C70,'[9]Total Inflows'!$AI$4:$AL$110,4,0),"")</f>
        <v>3300</v>
      </c>
      <c r="S70" s="1157" t="str">
        <f>IFERROR(VLOOKUP($C70,'[8]Total Inflows'!$AO$4:$AR$10,4,0),"")</f>
        <v/>
      </c>
      <c r="T70" s="1157" t="str">
        <f>IFERROR(VLOOKUP($C70,'[8]Total Inflows'!$AU$4:$AX$54,4,0),"")</f>
        <v/>
      </c>
      <c r="U70" s="1157" t="str">
        <f>IFERROR(VLOOKUP($C70,'[8]Total Inflows'!$AZ$4:$BC$30,4,0),"")</f>
        <v/>
      </c>
      <c r="V70" s="354">
        <f t="shared" si="68"/>
        <v>3300</v>
      </c>
      <c r="W70" s="354"/>
      <c r="X70" s="354"/>
      <c r="Y70" s="354"/>
      <c r="Z70" s="354"/>
      <c r="AA70" s="354"/>
      <c r="AB70" s="354"/>
      <c r="AC70" s="354"/>
      <c r="AD70" s="354"/>
      <c r="AE70" s="354"/>
      <c r="AF70" s="354"/>
      <c r="AG70" s="354"/>
      <c r="AH70" s="354"/>
      <c r="AI70" s="354"/>
    </row>
    <row r="71" spans="1:35" x14ac:dyDescent="0.25">
      <c r="B71" s="361" t="str">
        <f t="shared" si="65"/>
        <v/>
      </c>
      <c r="C71" s="358"/>
      <c r="D71" s="359"/>
      <c r="E71" s="354">
        <f>SUM(E69:E70)</f>
        <v>67725569.390000001</v>
      </c>
      <c r="F71" s="354">
        <f t="shared" ref="F71" si="69">SUM(F69:F70)</f>
        <v>71115400</v>
      </c>
      <c r="G71" s="354">
        <f>SUM(G69:G70)</f>
        <v>69587100</v>
      </c>
      <c r="H71" s="354">
        <f t="shared" ref="H71:K71" si="70">SUM(H69:H70)</f>
        <v>65353400</v>
      </c>
      <c r="I71" s="354">
        <f t="shared" si="70"/>
        <v>0</v>
      </c>
      <c r="J71" s="354">
        <f t="shared" si="70"/>
        <v>0</v>
      </c>
      <c r="K71" s="354">
        <f t="shared" si="70"/>
        <v>0</v>
      </c>
      <c r="L71" s="354">
        <f t="shared" si="66"/>
        <v>65353400</v>
      </c>
      <c r="M71" s="354">
        <f t="shared" ref="M71:P71" si="71">SUM(M69:M70)</f>
        <v>79418500</v>
      </c>
      <c r="N71" s="354">
        <f t="shared" si="71"/>
        <v>0</v>
      </c>
      <c r="O71" s="354">
        <f t="shared" si="71"/>
        <v>0</v>
      </c>
      <c r="P71" s="354">
        <f t="shared" si="71"/>
        <v>0</v>
      </c>
      <c r="Q71" s="354">
        <f t="shared" si="67"/>
        <v>79418500</v>
      </c>
      <c r="R71" s="354">
        <f t="shared" ref="R71:U71" si="72">SUM(R69:R70)</f>
        <v>83109200</v>
      </c>
      <c r="S71" s="354">
        <f t="shared" si="72"/>
        <v>0</v>
      </c>
      <c r="T71" s="354">
        <f t="shared" si="72"/>
        <v>0</v>
      </c>
      <c r="U71" s="354">
        <f t="shared" si="72"/>
        <v>0</v>
      </c>
      <c r="V71" s="354">
        <f t="shared" si="68"/>
        <v>83109200</v>
      </c>
      <c r="W71" s="354"/>
      <c r="X71" s="354"/>
      <c r="Y71" s="354"/>
      <c r="Z71" s="354"/>
      <c r="AA71" s="354"/>
      <c r="AB71" s="354"/>
      <c r="AC71" s="354"/>
      <c r="AD71" s="354"/>
      <c r="AE71" s="354"/>
      <c r="AF71" s="354"/>
      <c r="AG71" s="354"/>
      <c r="AH71" s="354"/>
      <c r="AI71" s="354"/>
    </row>
    <row r="72" spans="1:35" x14ac:dyDescent="0.25">
      <c r="A72" s="358"/>
      <c r="B72" s="361" t="str">
        <f t="shared" si="65"/>
        <v/>
      </c>
      <c r="C72" s="358"/>
      <c r="D72" s="359"/>
      <c r="E72" s="354" t="str">
        <f>IFERROR(SUM(#REF!),"")</f>
        <v/>
      </c>
      <c r="F72" s="354"/>
      <c r="G72" s="354"/>
      <c r="H72" s="354"/>
      <c r="I72" s="354"/>
      <c r="J72" s="354"/>
      <c r="K72" s="354"/>
      <c r="L72" s="354">
        <f t="shared" si="66"/>
        <v>0</v>
      </c>
      <c r="M72" s="354"/>
      <c r="N72" s="354"/>
      <c r="O72" s="354"/>
      <c r="P72" s="354"/>
      <c r="Q72" s="354">
        <f t="shared" si="67"/>
        <v>0</v>
      </c>
      <c r="R72" s="354"/>
      <c r="S72" s="354"/>
      <c r="T72" s="354"/>
      <c r="U72" s="354"/>
      <c r="V72" s="354">
        <f t="shared" si="68"/>
        <v>0</v>
      </c>
      <c r="W72" s="354"/>
      <c r="X72" s="354"/>
      <c r="Y72" s="354"/>
      <c r="Z72" s="354"/>
      <c r="AA72" s="354"/>
      <c r="AB72" s="354"/>
      <c r="AC72" s="354"/>
      <c r="AD72" s="354"/>
      <c r="AE72" s="354"/>
      <c r="AF72" s="354"/>
      <c r="AG72" s="354"/>
      <c r="AH72" s="354"/>
      <c r="AI72" s="354"/>
    </row>
    <row r="73" spans="1:35" x14ac:dyDescent="0.25">
      <c r="A73" s="358"/>
      <c r="B73" s="361" t="str">
        <f t="shared" si="65"/>
        <v/>
      </c>
      <c r="C73" s="358"/>
      <c r="D73" s="359"/>
      <c r="E73" s="354" t="str">
        <f>IFERROR(SUM(#REF!),"")</f>
        <v/>
      </c>
      <c r="F73" s="354"/>
      <c r="G73" s="354"/>
      <c r="H73" s="354"/>
      <c r="I73" s="354"/>
      <c r="J73" s="354"/>
      <c r="K73" s="354"/>
      <c r="L73" s="354">
        <f t="shared" si="66"/>
        <v>0</v>
      </c>
      <c r="M73" s="354"/>
      <c r="N73" s="354"/>
      <c r="O73" s="354"/>
      <c r="P73" s="354"/>
      <c r="Q73" s="354">
        <f t="shared" si="67"/>
        <v>0</v>
      </c>
      <c r="R73" s="354"/>
      <c r="S73" s="354"/>
      <c r="T73" s="354"/>
      <c r="U73" s="354"/>
      <c r="V73" s="354">
        <f t="shared" si="68"/>
        <v>0</v>
      </c>
      <c r="W73" s="354"/>
      <c r="X73" s="354"/>
      <c r="Y73" s="354"/>
      <c r="Z73" s="354"/>
      <c r="AA73" s="354"/>
      <c r="AB73" s="354"/>
      <c r="AC73" s="354"/>
      <c r="AD73" s="354"/>
      <c r="AE73" s="354"/>
      <c r="AF73" s="354"/>
      <c r="AG73" s="354"/>
      <c r="AH73" s="354"/>
      <c r="AI73" s="354"/>
    </row>
    <row r="74" spans="1:35" x14ac:dyDescent="0.25">
      <c r="A74" s="358">
        <v>1143</v>
      </c>
      <c r="B74" s="361" t="str">
        <f t="shared" si="65"/>
        <v/>
      </c>
      <c r="C74" s="358"/>
      <c r="D74" s="359" t="s">
        <v>62</v>
      </c>
      <c r="E74" s="354" t="str">
        <f>IFERROR(SUM(#REF!),"")</f>
        <v/>
      </c>
      <c r="F74" s="354"/>
      <c r="G74" s="354"/>
      <c r="H74" s="354"/>
      <c r="I74" s="354"/>
      <c r="J74" s="354"/>
      <c r="K74" s="354"/>
      <c r="L74" s="354">
        <f t="shared" si="66"/>
        <v>0</v>
      </c>
      <c r="M74" s="354"/>
      <c r="N74" s="354"/>
      <c r="O74" s="354"/>
      <c r="P74" s="354"/>
      <c r="Q74" s="354">
        <f t="shared" si="67"/>
        <v>0</v>
      </c>
      <c r="R74" s="354"/>
      <c r="S74" s="354"/>
      <c r="T74" s="354"/>
      <c r="U74" s="354"/>
      <c r="V74" s="354">
        <f t="shared" si="68"/>
        <v>0</v>
      </c>
      <c r="W74" s="354"/>
      <c r="X74" s="354"/>
      <c r="Y74" s="354"/>
      <c r="Z74" s="354"/>
      <c r="AA74" s="354"/>
      <c r="AB74" s="354"/>
      <c r="AC74" s="354"/>
      <c r="AD74" s="354"/>
      <c r="AE74" s="354"/>
      <c r="AF74" s="354"/>
      <c r="AG74" s="354"/>
      <c r="AH74" s="354"/>
      <c r="AI74" s="354"/>
    </row>
    <row r="75" spans="1:35" x14ac:dyDescent="0.25">
      <c r="A75" s="358"/>
      <c r="B75" s="361" t="str">
        <f t="shared" si="65"/>
        <v/>
      </c>
      <c r="C75" s="358"/>
      <c r="D75" s="359"/>
      <c r="E75" s="354" t="str">
        <f>IFERROR(SUM(#REF!),"")</f>
        <v/>
      </c>
      <c r="F75" s="354"/>
      <c r="G75" s="354"/>
      <c r="H75" s="354"/>
      <c r="I75" s="354"/>
      <c r="J75" s="354"/>
      <c r="K75" s="354"/>
      <c r="L75" s="354">
        <f t="shared" si="66"/>
        <v>0</v>
      </c>
      <c r="M75" s="354"/>
      <c r="N75" s="354"/>
      <c r="O75" s="354"/>
      <c r="P75" s="354"/>
      <c r="Q75" s="354">
        <f t="shared" si="67"/>
        <v>0</v>
      </c>
      <c r="R75" s="354"/>
      <c r="S75" s="354"/>
      <c r="T75" s="354"/>
      <c r="U75" s="354"/>
      <c r="V75" s="354">
        <f t="shared" si="68"/>
        <v>0</v>
      </c>
      <c r="W75" s="354"/>
      <c r="X75" s="354"/>
      <c r="Y75" s="354"/>
      <c r="Z75" s="354"/>
      <c r="AA75" s="354"/>
      <c r="AB75" s="354"/>
      <c r="AC75" s="354"/>
      <c r="AD75" s="354"/>
      <c r="AE75" s="354"/>
      <c r="AF75" s="354"/>
      <c r="AG75" s="354"/>
      <c r="AH75" s="354"/>
      <c r="AI75" s="354"/>
    </row>
    <row r="76" spans="1:35" x14ac:dyDescent="0.25">
      <c r="A76" s="358"/>
      <c r="B76" s="361" t="str">
        <f t="shared" si="65"/>
        <v/>
      </c>
      <c r="C76" s="358"/>
      <c r="D76" s="359"/>
      <c r="E76" s="354" t="str">
        <f>IFERROR(SUM(#REF!),"")</f>
        <v/>
      </c>
      <c r="F76" s="354"/>
      <c r="G76" s="354"/>
      <c r="H76" s="354"/>
      <c r="I76" s="354"/>
      <c r="J76" s="354"/>
      <c r="K76" s="354"/>
      <c r="L76" s="354">
        <f t="shared" si="66"/>
        <v>0</v>
      </c>
      <c r="M76" s="354"/>
      <c r="N76" s="354"/>
      <c r="O76" s="354"/>
      <c r="P76" s="354"/>
      <c r="Q76" s="354">
        <f t="shared" si="67"/>
        <v>0</v>
      </c>
      <c r="R76" s="354"/>
      <c r="S76" s="354"/>
      <c r="T76" s="354"/>
      <c r="U76" s="354"/>
      <c r="V76" s="354">
        <f t="shared" si="68"/>
        <v>0</v>
      </c>
      <c r="W76" s="354"/>
      <c r="X76" s="354"/>
      <c r="Y76" s="354"/>
      <c r="Z76" s="354"/>
      <c r="AA76" s="354"/>
      <c r="AB76" s="354"/>
      <c r="AC76" s="354"/>
      <c r="AD76" s="354"/>
      <c r="AE76" s="354"/>
      <c r="AF76" s="354"/>
      <c r="AG76" s="354"/>
      <c r="AH76" s="354"/>
      <c r="AI76" s="354"/>
    </row>
    <row r="77" spans="1:35" x14ac:dyDescent="0.25">
      <c r="A77" s="358">
        <v>1144</v>
      </c>
      <c r="B77" s="361" t="str">
        <f t="shared" si="65"/>
        <v/>
      </c>
      <c r="C77" s="358"/>
      <c r="D77" s="359" t="s">
        <v>63</v>
      </c>
      <c r="E77" s="354" t="str">
        <f>IFERROR(SUM(#REF!),"")</f>
        <v/>
      </c>
      <c r="F77" s="354"/>
      <c r="G77" s="354"/>
      <c r="H77" s="354"/>
      <c r="I77" s="354"/>
      <c r="J77" s="354"/>
      <c r="K77" s="354"/>
      <c r="L77" s="354"/>
      <c r="M77" s="354"/>
      <c r="N77" s="354"/>
      <c r="O77" s="354"/>
      <c r="P77" s="354"/>
      <c r="Q77" s="354"/>
      <c r="R77" s="354"/>
      <c r="S77" s="354"/>
      <c r="T77" s="354"/>
      <c r="U77" s="354"/>
      <c r="V77" s="354"/>
      <c r="W77" s="354"/>
      <c r="X77" s="354"/>
      <c r="Y77" s="354"/>
      <c r="Z77" s="354"/>
      <c r="AA77" s="354"/>
      <c r="AB77" s="354"/>
      <c r="AC77" s="354"/>
      <c r="AD77" s="354"/>
      <c r="AE77" s="354"/>
      <c r="AF77" s="354"/>
      <c r="AG77" s="354"/>
      <c r="AH77" s="354"/>
      <c r="AI77" s="354"/>
    </row>
    <row r="78" spans="1:35" x14ac:dyDescent="0.25">
      <c r="A78" s="358"/>
      <c r="B78" s="361" t="str">
        <f t="shared" si="65"/>
        <v/>
      </c>
      <c r="C78" s="358"/>
      <c r="D78" s="359"/>
      <c r="E78" s="354" t="str">
        <f>IFERROR(SUM(#REF!),"")</f>
        <v/>
      </c>
      <c r="F78" s="354"/>
      <c r="G78" s="354"/>
      <c r="H78" s="354"/>
      <c r="I78" s="354"/>
      <c r="J78" s="354"/>
      <c r="K78" s="354"/>
      <c r="L78" s="354"/>
      <c r="M78" s="354"/>
      <c r="N78" s="354"/>
      <c r="O78" s="354"/>
      <c r="P78" s="354"/>
      <c r="Q78" s="354"/>
      <c r="R78" s="354"/>
      <c r="S78" s="354"/>
      <c r="T78" s="354"/>
      <c r="U78" s="354"/>
      <c r="V78" s="354"/>
      <c r="W78" s="354"/>
      <c r="X78" s="354"/>
      <c r="Y78" s="354"/>
      <c r="Z78" s="354"/>
      <c r="AA78" s="354"/>
      <c r="AB78" s="354"/>
      <c r="AC78" s="354"/>
      <c r="AD78" s="354"/>
      <c r="AE78" s="354"/>
      <c r="AF78" s="354"/>
      <c r="AG78" s="354"/>
      <c r="AH78" s="354"/>
      <c r="AI78" s="354"/>
    </row>
    <row r="79" spans="1:35" ht="24" x14ac:dyDescent="0.25">
      <c r="A79" s="358">
        <v>1145</v>
      </c>
      <c r="B79" s="361" t="str">
        <f t="shared" si="65"/>
        <v/>
      </c>
      <c r="C79" s="358"/>
      <c r="D79" s="374" t="s">
        <v>64</v>
      </c>
      <c r="E79" s="354">
        <f>SUM(E83,E104)</f>
        <v>7404007.54</v>
      </c>
      <c r="F79" s="354">
        <f t="shared" ref="F79" si="73">SUM(F83,F104)</f>
        <v>12171100</v>
      </c>
      <c r="G79" s="354">
        <f>SUM(G83,G104)</f>
        <v>7996200</v>
      </c>
      <c r="H79" s="354">
        <f t="shared" ref="H79:K79" si="74">SUM(H83,H104)</f>
        <v>9043900</v>
      </c>
      <c r="I79" s="354">
        <f t="shared" si="74"/>
        <v>0</v>
      </c>
      <c r="J79" s="354">
        <f t="shared" si="74"/>
        <v>0</v>
      </c>
      <c r="K79" s="354">
        <f t="shared" si="74"/>
        <v>0</v>
      </c>
      <c r="L79" s="354">
        <f t="shared" ref="L79:L83" si="75">IFERROR(SUM(H79:K79),"")</f>
        <v>9043900</v>
      </c>
      <c r="M79" s="354">
        <f t="shared" ref="M79:P79" si="76">SUM(M83,M104)</f>
        <v>9625600</v>
      </c>
      <c r="N79" s="354">
        <f t="shared" si="76"/>
        <v>0</v>
      </c>
      <c r="O79" s="354">
        <f t="shared" si="76"/>
        <v>0</v>
      </c>
      <c r="P79" s="354">
        <f t="shared" si="76"/>
        <v>0</v>
      </c>
      <c r="Q79" s="354">
        <f t="shared" ref="Q79:Q83" si="77">IFERROR(SUM(M79:P79),"")</f>
        <v>9625600</v>
      </c>
      <c r="R79" s="354">
        <f t="shared" ref="R79:U79" si="78">SUM(R83,R104)</f>
        <v>10279700</v>
      </c>
      <c r="S79" s="354">
        <f t="shared" si="78"/>
        <v>0</v>
      </c>
      <c r="T79" s="354">
        <f t="shared" si="78"/>
        <v>0</v>
      </c>
      <c r="U79" s="354">
        <f t="shared" si="78"/>
        <v>0</v>
      </c>
      <c r="V79" s="354">
        <f t="shared" ref="V79:V83" si="79">IFERROR(SUM(R79:U79),"")</f>
        <v>10279700</v>
      </c>
      <c r="W79" s="354"/>
      <c r="X79" s="354"/>
      <c r="Y79" s="354"/>
      <c r="Z79" s="354"/>
      <c r="AA79" s="354"/>
      <c r="AB79" s="354"/>
      <c r="AC79" s="354"/>
      <c r="AD79" s="354"/>
      <c r="AE79" s="354"/>
      <c r="AF79" s="354"/>
      <c r="AG79" s="354"/>
      <c r="AH79" s="354"/>
      <c r="AI79" s="354"/>
    </row>
    <row r="80" spans="1:35" x14ac:dyDescent="0.25">
      <c r="A80" s="358">
        <v>11451</v>
      </c>
      <c r="B80" s="361" t="str">
        <f t="shared" si="65"/>
        <v/>
      </c>
      <c r="C80" s="358"/>
      <c r="D80" s="359" t="s">
        <v>65</v>
      </c>
      <c r="E80" s="354" t="str">
        <f>IFERROR(SUM(#REF!),"")</f>
        <v/>
      </c>
      <c r="F80" s="354"/>
      <c r="G80" s="354"/>
      <c r="H80" s="354"/>
      <c r="I80" s="354"/>
      <c r="J80" s="354"/>
      <c r="K80" s="354"/>
      <c r="L80" s="354">
        <f t="shared" si="75"/>
        <v>0</v>
      </c>
      <c r="M80" s="354"/>
      <c r="N80" s="354"/>
      <c r="O80" s="354"/>
      <c r="P80" s="354"/>
      <c r="Q80" s="354">
        <f t="shared" si="77"/>
        <v>0</v>
      </c>
      <c r="R80" s="354"/>
      <c r="S80" s="354"/>
      <c r="T80" s="354"/>
      <c r="U80" s="354"/>
      <c r="V80" s="354">
        <f t="shared" si="79"/>
        <v>0</v>
      </c>
      <c r="W80" s="354"/>
      <c r="X80" s="354"/>
      <c r="Y80" s="354"/>
      <c r="Z80" s="354"/>
      <c r="AA80" s="354"/>
      <c r="AB80" s="354"/>
      <c r="AC80" s="354"/>
      <c r="AD80" s="354"/>
      <c r="AE80" s="354"/>
      <c r="AF80" s="354"/>
      <c r="AG80" s="354"/>
      <c r="AH80" s="354"/>
      <c r="AI80" s="354"/>
    </row>
    <row r="81" spans="1:35" x14ac:dyDescent="0.2">
      <c r="A81" s="358">
        <v>11451</v>
      </c>
      <c r="B81" s="361" t="str">
        <f t="shared" si="65"/>
        <v>0</v>
      </c>
      <c r="C81" s="340" t="s">
        <v>66</v>
      </c>
      <c r="D81" s="359" t="s">
        <v>67</v>
      </c>
      <c r="E81" s="1157">
        <f>IFERROR(VLOOKUP($C81,'[8]Total Inflows'!$AE$4:$AH$165,2,0),"")</f>
        <v>2915151.4000000004</v>
      </c>
      <c r="F81" s="1157">
        <f>IFERROR(VLOOKUP($C81,'[8]Total Inflows'!$AE$4:$AH$165,3,0),"")</f>
        <v>5518300</v>
      </c>
      <c r="G81" s="1157">
        <f>IFERROR(VLOOKUP($C81,'[8]Total Inflows'!$AE$4:$AH$165,4,0),"")</f>
        <v>2908200</v>
      </c>
      <c r="H81" s="1157">
        <f>IFERROR(VLOOKUP($C81,'[8]Total Inflows'!$AJ$4:$AM$110,2,0),"")</f>
        <v>3307400</v>
      </c>
      <c r="I81" s="1157" t="str">
        <f>IFERROR(VLOOKUP($C81,'[8]Total Inflows'!$AO$4:$AR$10,2,0),"")</f>
        <v/>
      </c>
      <c r="J81" s="1157">
        <f>IFERROR(VLOOKUP($C81,'[8]Total Inflows'!$AU$4:$AX$54,2,0),"")</f>
        <v>0</v>
      </c>
      <c r="K81" s="1157" t="str">
        <f>IFERROR(VLOOKUP($C81,'[8]Total Inflows'!$AZ$4:$BC$30,2,0),"")</f>
        <v/>
      </c>
      <c r="L81" s="354">
        <f t="shared" si="75"/>
        <v>3307400</v>
      </c>
      <c r="M81" s="1157">
        <f>IFERROR(VLOOKUP($C81,'[9]Total Inflows'!$AI$4:$AL$110,3,0),"")</f>
        <v>3519000</v>
      </c>
      <c r="N81" s="1157" t="str">
        <f>IFERROR(VLOOKUP($C81,'[8]Total Inflows'!$AO$4:$AR$10,3,0),"")</f>
        <v/>
      </c>
      <c r="O81" s="1157">
        <f>IFERROR(VLOOKUP($C81,'[8]Total Inflows'!$AU$4:$AX$54,3,0),"")</f>
        <v>0</v>
      </c>
      <c r="P81" s="1157" t="str">
        <f>IFERROR(VLOOKUP($C81,'[8]Total Inflows'!$AZ$4:$BC$30,3,0),"")</f>
        <v/>
      </c>
      <c r="Q81" s="354">
        <f t="shared" si="77"/>
        <v>3519000</v>
      </c>
      <c r="R81" s="1157">
        <f>IFERROR(VLOOKUP($C81,'[9]Total Inflows'!$AI$4:$AL$110,4,0),"")</f>
        <v>3757000</v>
      </c>
      <c r="S81" s="1157" t="str">
        <f>IFERROR(VLOOKUP($C81,'[8]Total Inflows'!$AO$4:$AR$10,4,0),"")</f>
        <v/>
      </c>
      <c r="T81" s="1157">
        <f>IFERROR(VLOOKUP($C81,'[8]Total Inflows'!$AU$4:$AX$54,4,0),"")</f>
        <v>0</v>
      </c>
      <c r="U81" s="1157" t="str">
        <f>IFERROR(VLOOKUP($C81,'[8]Total Inflows'!$AZ$4:$BC$30,4,0),"")</f>
        <v/>
      </c>
      <c r="V81" s="354">
        <f t="shared" si="79"/>
        <v>3757000</v>
      </c>
      <c r="W81" s="354"/>
      <c r="X81" s="354"/>
      <c r="Y81" s="354"/>
      <c r="Z81" s="354"/>
      <c r="AA81" s="354"/>
      <c r="AB81" s="354"/>
      <c r="AC81" s="354"/>
      <c r="AD81" s="354"/>
      <c r="AE81" s="354"/>
      <c r="AF81" s="354"/>
      <c r="AG81" s="354"/>
      <c r="AH81" s="354"/>
      <c r="AI81" s="354"/>
    </row>
    <row r="82" spans="1:35" x14ac:dyDescent="0.2">
      <c r="A82" s="358">
        <v>11451</v>
      </c>
      <c r="B82" s="361" t="str">
        <f t="shared" si="65"/>
        <v>0</v>
      </c>
      <c r="C82" s="340" t="s">
        <v>68</v>
      </c>
      <c r="D82" s="359" t="s">
        <v>69</v>
      </c>
      <c r="E82" s="1157">
        <f>IFERROR(VLOOKUP($C82,'[8]Total Inflows'!$AE$4:$AH$165,2,0),"")</f>
        <v>2363926.13</v>
      </c>
      <c r="F82" s="1157">
        <f>IFERROR(VLOOKUP($C82,'[8]Total Inflows'!$AE$4:$AH$165,3,0),"")</f>
        <v>3736500</v>
      </c>
      <c r="G82" s="1157">
        <f>IFERROR(VLOOKUP($C82,'[8]Total Inflows'!$AE$4:$AH$165,4,0),"")</f>
        <v>2535500</v>
      </c>
      <c r="H82" s="1157">
        <f>IFERROR(VLOOKUP($C82,'[8]Total Inflows'!$AJ$4:$AM$110,2,0),"")</f>
        <v>2909100</v>
      </c>
      <c r="I82" s="1157" t="str">
        <f>IFERROR(VLOOKUP($C82,'[8]Total Inflows'!$AO$4:$AR$10,2,0),"")</f>
        <v/>
      </c>
      <c r="J82" s="1157">
        <f>IFERROR(VLOOKUP($C82,'[8]Total Inflows'!$AU$4:$AX$54,2,0),"")</f>
        <v>0</v>
      </c>
      <c r="K82" s="1157" t="str">
        <f>IFERROR(VLOOKUP($C82,'[8]Total Inflows'!$AZ$4:$BC$30,2,0),"")</f>
        <v/>
      </c>
      <c r="L82" s="354">
        <f t="shared" si="75"/>
        <v>2909100</v>
      </c>
      <c r="M82" s="1157">
        <f>IFERROR(VLOOKUP($C82,'[9]Total Inflows'!$AI$4:$AL$110,3,0),"")</f>
        <v>3093700</v>
      </c>
      <c r="N82" s="1157" t="str">
        <f>IFERROR(VLOOKUP($C82,'[8]Total Inflows'!$AO$4:$AR$10,3,0),"")</f>
        <v/>
      </c>
      <c r="O82" s="1157">
        <f>IFERROR(VLOOKUP($C82,'[8]Total Inflows'!$AU$4:$AX$54,3,0),"")</f>
        <v>0</v>
      </c>
      <c r="P82" s="1157" t="str">
        <f>IFERROR(VLOOKUP($C82,'[8]Total Inflows'!$AZ$4:$BC$30,3,0),"")</f>
        <v/>
      </c>
      <c r="Q82" s="354">
        <f t="shared" si="77"/>
        <v>3093700</v>
      </c>
      <c r="R82" s="1157">
        <f>IFERROR(VLOOKUP($C82,'[9]Total Inflows'!$AI$4:$AL$110,4,0),"")</f>
        <v>3300900</v>
      </c>
      <c r="S82" s="1157" t="str">
        <f>IFERROR(VLOOKUP($C82,'[8]Total Inflows'!$AO$4:$AR$10,4,0),"")</f>
        <v/>
      </c>
      <c r="T82" s="1157">
        <f>IFERROR(VLOOKUP($C82,'[8]Total Inflows'!$AU$4:$AX$54,4,0),"")</f>
        <v>0</v>
      </c>
      <c r="U82" s="1157" t="str">
        <f>IFERROR(VLOOKUP($C82,'[8]Total Inflows'!$AZ$4:$BC$30,4,0),"")</f>
        <v/>
      </c>
      <c r="V82" s="354">
        <f t="shared" si="79"/>
        <v>3300900</v>
      </c>
      <c r="W82" s="354"/>
      <c r="X82" s="354"/>
      <c r="Y82" s="354"/>
      <c r="Z82" s="354"/>
      <c r="AA82" s="354"/>
      <c r="AB82" s="354"/>
      <c r="AC82" s="354"/>
      <c r="AD82" s="354"/>
      <c r="AE82" s="354"/>
      <c r="AF82" s="354"/>
      <c r="AG82" s="354"/>
      <c r="AH82" s="354"/>
      <c r="AI82" s="354"/>
    </row>
    <row r="83" spans="1:35" x14ac:dyDescent="0.25">
      <c r="B83" s="361" t="str">
        <f t="shared" si="65"/>
        <v/>
      </c>
      <c r="C83" s="358"/>
      <c r="D83" s="359"/>
      <c r="E83" s="354">
        <f>SUM(E81:E82)</f>
        <v>5279077.53</v>
      </c>
      <c r="F83" s="354">
        <f t="shared" ref="F83" si="80">SUM(F81:F82)</f>
        <v>9254800</v>
      </c>
      <c r="G83" s="354">
        <f>SUM(G81:G82)</f>
        <v>5443700</v>
      </c>
      <c r="H83" s="354">
        <f t="shared" ref="H83:K83" si="81">SUM(H81:H82)</f>
        <v>6216500</v>
      </c>
      <c r="I83" s="354">
        <f t="shared" si="81"/>
        <v>0</v>
      </c>
      <c r="J83" s="354">
        <f t="shared" si="81"/>
        <v>0</v>
      </c>
      <c r="K83" s="354">
        <f t="shared" si="81"/>
        <v>0</v>
      </c>
      <c r="L83" s="354">
        <f t="shared" si="75"/>
        <v>6216500</v>
      </c>
      <c r="M83" s="354">
        <f t="shared" ref="M83:P83" si="82">SUM(M81:M82)</f>
        <v>6612700</v>
      </c>
      <c r="N83" s="354">
        <f t="shared" si="82"/>
        <v>0</v>
      </c>
      <c r="O83" s="354">
        <f t="shared" si="82"/>
        <v>0</v>
      </c>
      <c r="P83" s="354">
        <f t="shared" si="82"/>
        <v>0</v>
      </c>
      <c r="Q83" s="354">
        <f t="shared" si="77"/>
        <v>6612700</v>
      </c>
      <c r="R83" s="354">
        <f t="shared" ref="R83:U83" si="83">SUM(R81:R82)</f>
        <v>7057900</v>
      </c>
      <c r="S83" s="354">
        <f t="shared" si="83"/>
        <v>0</v>
      </c>
      <c r="T83" s="354">
        <f t="shared" si="83"/>
        <v>0</v>
      </c>
      <c r="U83" s="354">
        <f t="shared" si="83"/>
        <v>0</v>
      </c>
      <c r="V83" s="354">
        <f t="shared" si="79"/>
        <v>7057900</v>
      </c>
      <c r="W83" s="354"/>
      <c r="X83" s="354"/>
      <c r="Y83" s="354"/>
      <c r="Z83" s="354"/>
      <c r="AA83" s="354"/>
      <c r="AB83" s="354"/>
      <c r="AC83" s="354"/>
      <c r="AD83" s="354"/>
      <c r="AE83" s="354"/>
      <c r="AF83" s="354"/>
      <c r="AG83" s="354"/>
      <c r="AH83" s="354"/>
      <c r="AI83" s="354"/>
    </row>
    <row r="84" spans="1:35" x14ac:dyDescent="0.25">
      <c r="A84" s="358"/>
      <c r="B84" s="361" t="str">
        <f t="shared" si="65"/>
        <v/>
      </c>
      <c r="C84" s="358"/>
      <c r="D84" s="359"/>
      <c r="E84" s="354" t="str">
        <f>IFERROR(SUM(#REF!),"")</f>
        <v/>
      </c>
      <c r="F84" s="354"/>
      <c r="G84" s="354"/>
      <c r="H84" s="354"/>
      <c r="I84" s="354"/>
      <c r="J84" s="354"/>
      <c r="K84" s="354"/>
      <c r="L84" s="354"/>
      <c r="M84" s="354"/>
      <c r="N84" s="354"/>
      <c r="O84" s="354"/>
      <c r="P84" s="354"/>
      <c r="Q84" s="354"/>
      <c r="R84" s="354"/>
      <c r="S84" s="354"/>
      <c r="T84" s="354"/>
      <c r="U84" s="354"/>
      <c r="V84" s="354"/>
      <c r="W84" s="354"/>
      <c r="X84" s="354"/>
      <c r="Y84" s="354"/>
      <c r="Z84" s="354"/>
      <c r="AA84" s="354"/>
      <c r="AB84" s="354"/>
      <c r="AC84" s="354"/>
      <c r="AD84" s="354"/>
      <c r="AE84" s="354"/>
      <c r="AF84" s="354"/>
      <c r="AG84" s="354"/>
      <c r="AH84" s="354"/>
      <c r="AI84" s="354"/>
    </row>
    <row r="85" spans="1:35" x14ac:dyDescent="0.25">
      <c r="A85" s="358"/>
      <c r="B85" s="361" t="str">
        <f t="shared" si="65"/>
        <v/>
      </c>
      <c r="C85" s="358"/>
      <c r="D85" s="359"/>
      <c r="E85" s="354" t="str">
        <f>IFERROR(SUM(#REF!),"")</f>
        <v/>
      </c>
      <c r="F85" s="354"/>
      <c r="G85" s="354"/>
      <c r="H85" s="354"/>
      <c r="I85" s="354"/>
      <c r="J85" s="354"/>
      <c r="K85" s="354"/>
      <c r="L85" s="354"/>
      <c r="M85" s="354"/>
      <c r="N85" s="354"/>
      <c r="O85" s="354"/>
      <c r="P85" s="354"/>
      <c r="Q85" s="354"/>
      <c r="R85" s="354"/>
      <c r="S85" s="354"/>
      <c r="T85" s="354"/>
      <c r="U85" s="354"/>
      <c r="V85" s="354"/>
      <c r="W85" s="354"/>
      <c r="X85" s="354"/>
      <c r="Y85" s="354"/>
      <c r="Z85" s="354"/>
      <c r="AA85" s="354"/>
      <c r="AB85" s="354"/>
      <c r="AC85" s="354"/>
      <c r="AD85" s="354"/>
      <c r="AE85" s="354"/>
      <c r="AF85" s="354"/>
      <c r="AG85" s="354"/>
      <c r="AH85" s="354"/>
      <c r="AI85" s="354"/>
    </row>
    <row r="86" spans="1:35" ht="24" x14ac:dyDescent="0.25">
      <c r="A86" s="358">
        <v>11452</v>
      </c>
      <c r="B86" s="361" t="str">
        <f t="shared" si="65"/>
        <v/>
      </c>
      <c r="C86" s="358"/>
      <c r="D86" s="374" t="s">
        <v>70</v>
      </c>
      <c r="E86" s="354" t="str">
        <f>IFERROR(SUM(#REF!),"")</f>
        <v/>
      </c>
      <c r="F86" s="354"/>
      <c r="G86" s="354"/>
      <c r="H86" s="354"/>
      <c r="I86" s="354"/>
      <c r="J86" s="354"/>
      <c r="K86" s="354"/>
      <c r="L86" s="354"/>
      <c r="M86" s="354"/>
      <c r="N86" s="354"/>
      <c r="O86" s="354"/>
      <c r="P86" s="354"/>
      <c r="Q86" s="354"/>
      <c r="R86" s="354"/>
      <c r="S86" s="354"/>
      <c r="T86" s="354"/>
      <c r="U86" s="354"/>
      <c r="V86" s="354"/>
      <c r="W86" s="354"/>
      <c r="X86" s="354"/>
      <c r="Y86" s="354"/>
      <c r="Z86" s="354"/>
      <c r="AA86" s="354"/>
      <c r="AB86" s="354"/>
      <c r="AC86" s="354"/>
      <c r="AD86" s="354"/>
      <c r="AE86" s="354"/>
      <c r="AF86" s="354"/>
      <c r="AG86" s="354"/>
      <c r="AH86" s="354"/>
      <c r="AI86" s="354"/>
    </row>
    <row r="87" spans="1:35" x14ac:dyDescent="0.2">
      <c r="A87" s="358">
        <v>11452</v>
      </c>
      <c r="B87" s="361" t="str">
        <f t="shared" si="65"/>
        <v>0</v>
      </c>
      <c r="C87" s="340" t="s">
        <v>71</v>
      </c>
      <c r="D87" s="359" t="s">
        <v>72</v>
      </c>
      <c r="E87" s="1157">
        <f>IFERROR(VLOOKUP($C87,'[8]Total Inflows'!$AE$4:$AH$165,2,0),"")</f>
        <v>1063246.8899999997</v>
      </c>
      <c r="F87" s="1157">
        <f>IFERROR(VLOOKUP($C87,'[8]Total Inflows'!$AE$4:$AH$165,3,0),"")</f>
        <v>1900800</v>
      </c>
      <c r="G87" s="1157">
        <f>IFERROR(VLOOKUP($C87,'[8]Total Inflows'!$AE$4:$AH$165,4,0),"")</f>
        <v>1410300</v>
      </c>
      <c r="H87" s="1157">
        <f>IFERROR(VLOOKUP($C87,'[8]Total Inflows'!$AJ$4:$AM$110,2,0),"")</f>
        <v>1606900</v>
      </c>
      <c r="I87" s="1157" t="str">
        <f>IFERROR(VLOOKUP($C87,'[8]Total Inflows'!$AO$4:$AR$10,2,0),"")</f>
        <v/>
      </c>
      <c r="J87" s="1157" t="str">
        <f>IFERROR(VLOOKUP($C87,'[8]Total Inflows'!$AU$4:$AX$54,2,0),"")</f>
        <v/>
      </c>
      <c r="K87" s="1157" t="str">
        <f>IFERROR(VLOOKUP($C87,'[8]Total Inflows'!$AZ$4:$BC$30,2,0),"")</f>
        <v/>
      </c>
      <c r="L87" s="354">
        <f t="shared" ref="L87:L103" si="84">IFERROR(SUM(H87:K87),"")</f>
        <v>1606900</v>
      </c>
      <c r="M87" s="1157">
        <f>IFERROR(VLOOKUP($C87,'[9]Total Inflows'!$AI$4:$AL$110,3,0),"")</f>
        <v>1709500</v>
      </c>
      <c r="N87" s="1157" t="str">
        <f>IFERROR(VLOOKUP($C87,'[8]Total Inflows'!$AO$4:$AR$10,3,0),"")</f>
        <v/>
      </c>
      <c r="O87" s="1157" t="str">
        <f>IFERROR(VLOOKUP($C87,'[8]Total Inflows'!$AU$4:$AX$54,3,0),"")</f>
        <v/>
      </c>
      <c r="P87" s="1157" t="str">
        <f>IFERROR(VLOOKUP($C87,'[8]Total Inflows'!$AZ$4:$BC$30,3,0),"")</f>
        <v/>
      </c>
      <c r="Q87" s="354">
        <f t="shared" ref="Q87:Q103" si="85">IFERROR(SUM(M87:P87),"")</f>
        <v>1709500</v>
      </c>
      <c r="R87" s="1157">
        <f>IFERROR(VLOOKUP($C87,'[9]Total Inflows'!$AI$4:$AL$110,4,0),"")</f>
        <v>1824900</v>
      </c>
      <c r="S87" s="1157" t="str">
        <f>IFERROR(VLOOKUP($C87,'[8]Total Inflows'!$AO$4:$AR$10,4,0),"")</f>
        <v/>
      </c>
      <c r="T87" s="1157" t="str">
        <f>IFERROR(VLOOKUP($C87,'[8]Total Inflows'!$AU$4:$AX$54,4,0),"")</f>
        <v/>
      </c>
      <c r="U87" s="1157" t="str">
        <f>IFERROR(VLOOKUP($C87,'[8]Total Inflows'!$AZ$4:$BC$30,4,0),"")</f>
        <v/>
      </c>
      <c r="V87" s="354">
        <f t="shared" ref="V87:V103" si="86">IFERROR(SUM(R87:U87),"")</f>
        <v>1824900</v>
      </c>
      <c r="W87" s="354"/>
      <c r="X87" s="354"/>
      <c r="Y87" s="354"/>
      <c r="Z87" s="354"/>
      <c r="AA87" s="354"/>
      <c r="AB87" s="354"/>
      <c r="AC87" s="354"/>
      <c r="AD87" s="354"/>
      <c r="AE87" s="354"/>
      <c r="AF87" s="354"/>
      <c r="AG87" s="354"/>
      <c r="AH87" s="354"/>
      <c r="AI87" s="354"/>
    </row>
    <row r="88" spans="1:35" x14ac:dyDescent="0.2">
      <c r="A88" s="358">
        <v>11452</v>
      </c>
      <c r="B88" s="361" t="str">
        <f t="shared" si="65"/>
        <v>0</v>
      </c>
      <c r="C88" s="340" t="s">
        <v>73</v>
      </c>
      <c r="D88" s="359" t="s">
        <v>74</v>
      </c>
      <c r="E88" s="1157">
        <f>IFERROR(VLOOKUP($C88,'[8]Total Inflows'!$AE$4:$AH$165,2,0),"")</f>
        <v>9233</v>
      </c>
      <c r="F88" s="1157">
        <f>IFERROR(VLOOKUP($C88,'[8]Total Inflows'!$AE$4:$AH$165,3,0),"")</f>
        <v>9700</v>
      </c>
      <c r="G88" s="1157">
        <f>IFERROR(VLOOKUP($C88,'[8]Total Inflows'!$AE$4:$AH$165,4,0),"")</f>
        <v>12200</v>
      </c>
      <c r="H88" s="1157">
        <f>IFERROR(VLOOKUP($C88,'[8]Total Inflows'!$AJ$4:$AM$110,2,0),"")</f>
        <v>13000</v>
      </c>
      <c r="I88" s="1157" t="str">
        <f>IFERROR(VLOOKUP($C88,'[8]Total Inflows'!$AO$4:$AR$10,2,0),"")</f>
        <v/>
      </c>
      <c r="J88" s="1157" t="str">
        <f>IFERROR(VLOOKUP($C88,'[8]Total Inflows'!$AU$4:$AX$54,2,0),"")</f>
        <v/>
      </c>
      <c r="K88" s="1157" t="str">
        <f>IFERROR(VLOOKUP($C88,'[8]Total Inflows'!$AZ$4:$BC$30,2,0),"")</f>
        <v/>
      </c>
      <c r="L88" s="354">
        <f t="shared" si="84"/>
        <v>13000</v>
      </c>
      <c r="M88" s="1157">
        <f>IFERROR(VLOOKUP($C88,'[9]Total Inflows'!$AI$4:$AL$110,3,0),"")</f>
        <v>13900</v>
      </c>
      <c r="N88" s="1157" t="str">
        <f>IFERROR(VLOOKUP($C88,'[8]Total Inflows'!$AO$4:$AR$10,3,0),"")</f>
        <v/>
      </c>
      <c r="O88" s="1157" t="str">
        <f>IFERROR(VLOOKUP($C88,'[8]Total Inflows'!$AU$4:$AX$54,3,0),"")</f>
        <v/>
      </c>
      <c r="P88" s="1157" t="str">
        <f>IFERROR(VLOOKUP($C88,'[8]Total Inflows'!$AZ$4:$BC$30,3,0),"")</f>
        <v/>
      </c>
      <c r="Q88" s="354">
        <f t="shared" si="85"/>
        <v>13900</v>
      </c>
      <c r="R88" s="1157">
        <f>IFERROR(VLOOKUP($C88,'[9]Total Inflows'!$AI$4:$AL$110,4,0),"")</f>
        <v>14900</v>
      </c>
      <c r="S88" s="1157" t="str">
        <f>IFERROR(VLOOKUP($C88,'[8]Total Inflows'!$AO$4:$AR$10,4,0),"")</f>
        <v/>
      </c>
      <c r="T88" s="1157" t="str">
        <f>IFERROR(VLOOKUP($C88,'[8]Total Inflows'!$AU$4:$AX$54,4,0),"")</f>
        <v/>
      </c>
      <c r="U88" s="1157" t="str">
        <f>IFERROR(VLOOKUP($C88,'[8]Total Inflows'!$AZ$4:$BC$30,4,0),"")</f>
        <v/>
      </c>
      <c r="V88" s="354">
        <f t="shared" si="86"/>
        <v>14900</v>
      </c>
      <c r="W88" s="354"/>
      <c r="X88" s="354"/>
      <c r="Y88" s="354"/>
      <c r="Z88" s="354"/>
      <c r="AA88" s="354"/>
      <c r="AB88" s="354"/>
      <c r="AC88" s="354"/>
      <c r="AD88" s="354"/>
      <c r="AE88" s="354"/>
      <c r="AF88" s="354"/>
      <c r="AG88" s="354"/>
      <c r="AH88" s="354"/>
      <c r="AI88" s="354"/>
    </row>
    <row r="89" spans="1:35" x14ac:dyDescent="0.2">
      <c r="A89" s="358">
        <v>11452</v>
      </c>
      <c r="B89" s="361" t="str">
        <f t="shared" si="65"/>
        <v>0</v>
      </c>
      <c r="C89" s="340" t="s">
        <v>75</v>
      </c>
      <c r="D89" s="359" t="s">
        <v>76</v>
      </c>
      <c r="E89" s="1157">
        <f>IFERROR(VLOOKUP($C89,'[8]Total Inflows'!$AE$4:$AH$165,2,0),"")</f>
        <v>61840.119999999995</v>
      </c>
      <c r="F89" s="1157">
        <f>IFERROR(VLOOKUP($C89,'[8]Total Inflows'!$AE$4:$AH$165,3,0),"")</f>
        <v>28300</v>
      </c>
      <c r="G89" s="1157">
        <f>IFERROR(VLOOKUP($C89,'[8]Total Inflows'!$AE$4:$AH$165,4,0),"")</f>
        <v>68200</v>
      </c>
      <c r="H89" s="1157">
        <f>IFERROR(VLOOKUP($C89,'[8]Total Inflows'!$AJ$4:$AM$110,2,0),"")</f>
        <v>72800</v>
      </c>
      <c r="I89" s="1157" t="str">
        <f>IFERROR(VLOOKUP($C89,'[8]Total Inflows'!$AO$4:$AR$10,2,0),"")</f>
        <v/>
      </c>
      <c r="J89" s="1157" t="str">
        <f>IFERROR(VLOOKUP($C89,'[8]Total Inflows'!$AU$4:$AX$54,2,0),"")</f>
        <v/>
      </c>
      <c r="K89" s="1157" t="str">
        <f>IFERROR(VLOOKUP($C89,'[8]Total Inflows'!$AZ$4:$BC$30,2,0),"")</f>
        <v/>
      </c>
      <c r="L89" s="354">
        <f t="shared" si="84"/>
        <v>72800</v>
      </c>
      <c r="M89" s="1157">
        <f>IFERROR(VLOOKUP($C89,'[9]Total Inflows'!$AI$4:$AL$110,3,0),"")</f>
        <v>77800</v>
      </c>
      <c r="N89" s="1157" t="str">
        <f>IFERROR(VLOOKUP($C89,'[8]Total Inflows'!$AO$4:$AR$10,3,0),"")</f>
        <v/>
      </c>
      <c r="O89" s="1157" t="str">
        <f>IFERROR(VLOOKUP($C89,'[8]Total Inflows'!$AU$4:$AX$54,3,0),"")</f>
        <v/>
      </c>
      <c r="P89" s="1157" t="str">
        <f>IFERROR(VLOOKUP($C89,'[8]Total Inflows'!$AZ$4:$BC$30,3,0),"")</f>
        <v/>
      </c>
      <c r="Q89" s="354">
        <f t="shared" si="85"/>
        <v>77800</v>
      </c>
      <c r="R89" s="1157">
        <f>IFERROR(VLOOKUP($C89,'[9]Total Inflows'!$AI$4:$AL$110,4,0),"")</f>
        <v>83400</v>
      </c>
      <c r="S89" s="1157" t="str">
        <f>IFERROR(VLOOKUP($C89,'[8]Total Inflows'!$AO$4:$AR$10,4,0),"")</f>
        <v/>
      </c>
      <c r="T89" s="1157" t="str">
        <f>IFERROR(VLOOKUP($C89,'[8]Total Inflows'!$AU$4:$AX$54,4,0),"")</f>
        <v/>
      </c>
      <c r="U89" s="1157" t="str">
        <f>IFERROR(VLOOKUP($C89,'[8]Total Inflows'!$AZ$4:$BC$30,4,0),"")</f>
        <v/>
      </c>
      <c r="V89" s="354">
        <f t="shared" si="86"/>
        <v>83400</v>
      </c>
      <c r="W89" s="354"/>
      <c r="X89" s="354"/>
      <c r="Y89" s="354"/>
      <c r="Z89" s="354"/>
      <c r="AA89" s="354"/>
      <c r="AB89" s="354"/>
      <c r="AC89" s="354"/>
      <c r="AD89" s="354"/>
      <c r="AE89" s="354"/>
      <c r="AF89" s="354"/>
      <c r="AG89" s="354"/>
      <c r="AH89" s="354"/>
      <c r="AI89" s="354"/>
    </row>
    <row r="90" spans="1:35" x14ac:dyDescent="0.2">
      <c r="A90" s="358">
        <v>11452</v>
      </c>
      <c r="B90" s="361" t="str">
        <f t="shared" si="65"/>
        <v>0</v>
      </c>
      <c r="C90" s="340" t="s">
        <v>77</v>
      </c>
      <c r="D90" s="359" t="s">
        <v>78</v>
      </c>
      <c r="E90" s="1157">
        <f>IFERROR(VLOOKUP($C90,'[8]Total Inflows'!$AE$4:$AH$165,2,0),"")</f>
        <v>289734.03000000009</v>
      </c>
      <c r="F90" s="1157">
        <f>IFERROR(VLOOKUP($C90,'[8]Total Inflows'!$AE$4:$AH$165,3,0),"")</f>
        <v>319500</v>
      </c>
      <c r="G90" s="1157">
        <f>IFERROR(VLOOKUP($C90,'[8]Total Inflows'!$AE$4:$AH$165,4,0),"")</f>
        <v>320200</v>
      </c>
      <c r="H90" s="1157">
        <f>IFERROR(VLOOKUP($C90,'[8]Total Inflows'!$AJ$4:$AM$110,2,0),"")</f>
        <v>342100</v>
      </c>
      <c r="I90" s="1157" t="str">
        <f>IFERROR(VLOOKUP($C90,'[8]Total Inflows'!$AO$4:$AR$10,2,0),"")</f>
        <v/>
      </c>
      <c r="J90" s="1157" t="str">
        <f>IFERROR(VLOOKUP($C90,'[8]Total Inflows'!$AU$4:$AX$54,2,0),"")</f>
        <v/>
      </c>
      <c r="K90" s="1157" t="str">
        <f>IFERROR(VLOOKUP($C90,'[8]Total Inflows'!$AZ$4:$BC$30,2,0),"")</f>
        <v/>
      </c>
      <c r="L90" s="354">
        <f t="shared" si="84"/>
        <v>342100</v>
      </c>
      <c r="M90" s="1157">
        <f>IFERROR(VLOOKUP($C90,'[9]Total Inflows'!$AI$4:$AL$110,3,0),"")</f>
        <v>365400</v>
      </c>
      <c r="N90" s="1157" t="str">
        <f>IFERROR(VLOOKUP($C90,'[8]Total Inflows'!$AO$4:$AR$10,3,0),"")</f>
        <v/>
      </c>
      <c r="O90" s="1157" t="str">
        <f>IFERROR(VLOOKUP($C90,'[8]Total Inflows'!$AU$4:$AX$54,3,0),"")</f>
        <v/>
      </c>
      <c r="P90" s="1157" t="str">
        <f>IFERROR(VLOOKUP($C90,'[8]Total Inflows'!$AZ$4:$BC$30,3,0),"")</f>
        <v/>
      </c>
      <c r="Q90" s="354">
        <f t="shared" si="85"/>
        <v>365400</v>
      </c>
      <c r="R90" s="1157">
        <f>IFERROR(VLOOKUP($C90,'[9]Total Inflows'!$AI$4:$AL$110,4,0),"")</f>
        <v>391600</v>
      </c>
      <c r="S90" s="1157" t="str">
        <f>IFERROR(VLOOKUP($C90,'[8]Total Inflows'!$AO$4:$AR$10,4,0),"")</f>
        <v/>
      </c>
      <c r="T90" s="1157" t="str">
        <f>IFERROR(VLOOKUP($C90,'[8]Total Inflows'!$AU$4:$AX$54,4,0),"")</f>
        <v/>
      </c>
      <c r="U90" s="1157" t="str">
        <f>IFERROR(VLOOKUP($C90,'[8]Total Inflows'!$AZ$4:$BC$30,4,0),"")</f>
        <v/>
      </c>
      <c r="V90" s="354">
        <f t="shared" si="86"/>
        <v>391600</v>
      </c>
      <c r="W90" s="354"/>
      <c r="X90" s="354"/>
      <c r="Y90" s="354"/>
      <c r="Z90" s="354"/>
      <c r="AA90" s="354"/>
      <c r="AB90" s="354"/>
      <c r="AC90" s="354"/>
      <c r="AD90" s="354"/>
      <c r="AE90" s="354"/>
      <c r="AF90" s="354"/>
      <c r="AG90" s="354"/>
      <c r="AH90" s="354"/>
      <c r="AI90" s="354"/>
    </row>
    <row r="91" spans="1:35" x14ac:dyDescent="0.2">
      <c r="A91" s="358">
        <v>11452</v>
      </c>
      <c r="B91" s="361" t="str">
        <f t="shared" si="65"/>
        <v>0</v>
      </c>
      <c r="C91" s="340" t="s">
        <v>79</v>
      </c>
      <c r="D91" s="359" t="s">
        <v>80</v>
      </c>
      <c r="E91" s="1157">
        <f>IFERROR(VLOOKUP($C91,'[8]Total Inflows'!$AE$4:$AH$165,2,0),"")</f>
        <v>273521.90999999997</v>
      </c>
      <c r="F91" s="1157">
        <f>IFERROR(VLOOKUP($C91,'[8]Total Inflows'!$AE$4:$AH$165,3,0),"")</f>
        <v>294900</v>
      </c>
      <c r="G91" s="1157">
        <f>IFERROR(VLOOKUP($C91,'[8]Total Inflows'!$AE$4:$AH$165,4,0),"")</f>
        <v>256200</v>
      </c>
      <c r="H91" s="1157">
        <f>IFERROR(VLOOKUP($C91,'[8]Total Inflows'!$AJ$4:$AM$110,2,0),"")</f>
        <v>273800</v>
      </c>
      <c r="I91" s="1157" t="str">
        <f>IFERROR(VLOOKUP($C91,'[8]Total Inflows'!$AO$4:$AR$10,2,0),"")</f>
        <v/>
      </c>
      <c r="J91" s="1157" t="str">
        <f>IFERROR(VLOOKUP($C91,'[8]Total Inflows'!$AU$4:$AX$54,2,0),"")</f>
        <v/>
      </c>
      <c r="K91" s="1157" t="str">
        <f>IFERROR(VLOOKUP($C91,'[8]Total Inflows'!$AZ$4:$BC$30,2,0),"")</f>
        <v/>
      </c>
      <c r="L91" s="354">
        <f t="shared" si="84"/>
        <v>273800</v>
      </c>
      <c r="M91" s="1157">
        <f>IFERROR(VLOOKUP($C91,'[9]Total Inflows'!$AI$4:$AL$110,3,0),"")</f>
        <v>292400</v>
      </c>
      <c r="N91" s="1157" t="str">
        <f>IFERROR(VLOOKUP($C91,'[8]Total Inflows'!$AO$4:$AR$10,3,0),"")</f>
        <v/>
      </c>
      <c r="O91" s="1157" t="str">
        <f>IFERROR(VLOOKUP($C91,'[8]Total Inflows'!$AU$4:$AX$54,3,0),"")</f>
        <v/>
      </c>
      <c r="P91" s="1157" t="str">
        <f>IFERROR(VLOOKUP($C91,'[8]Total Inflows'!$AZ$4:$BC$30,3,0),"")</f>
        <v/>
      </c>
      <c r="Q91" s="354">
        <f t="shared" si="85"/>
        <v>292400</v>
      </c>
      <c r="R91" s="1157">
        <f>IFERROR(VLOOKUP($C91,'[9]Total Inflows'!$AI$4:$AL$110,4,0),"")</f>
        <v>313400</v>
      </c>
      <c r="S91" s="1157" t="str">
        <f>IFERROR(VLOOKUP($C91,'[8]Total Inflows'!$AO$4:$AR$10,4,0),"")</f>
        <v/>
      </c>
      <c r="T91" s="1157" t="str">
        <f>IFERROR(VLOOKUP($C91,'[8]Total Inflows'!$AU$4:$AX$54,4,0),"")</f>
        <v/>
      </c>
      <c r="U91" s="1157" t="str">
        <f>IFERROR(VLOOKUP($C91,'[8]Total Inflows'!$AZ$4:$BC$30,4,0),"")</f>
        <v/>
      </c>
      <c r="V91" s="354">
        <f t="shared" si="86"/>
        <v>313400</v>
      </c>
      <c r="W91" s="354"/>
      <c r="X91" s="354"/>
      <c r="Y91" s="354"/>
      <c r="Z91" s="354"/>
      <c r="AA91" s="354"/>
      <c r="AB91" s="354"/>
      <c r="AC91" s="354"/>
      <c r="AD91" s="354"/>
      <c r="AE91" s="354"/>
      <c r="AF91" s="354"/>
      <c r="AG91" s="354"/>
      <c r="AH91" s="354"/>
      <c r="AI91" s="354"/>
    </row>
    <row r="92" spans="1:35" x14ac:dyDescent="0.2">
      <c r="A92" s="358">
        <v>11452</v>
      </c>
      <c r="B92" s="361" t="str">
        <f t="shared" si="65"/>
        <v>0</v>
      </c>
      <c r="C92" s="340" t="s">
        <v>81</v>
      </c>
      <c r="D92" s="359" t="s">
        <v>82</v>
      </c>
      <c r="E92" s="1157">
        <f>IFERROR(VLOOKUP($C92,'[8]Total Inflows'!$AE$4:$AH$165,2,0),"")</f>
        <v>13106.489999999996</v>
      </c>
      <c r="F92" s="1157">
        <f>IFERROR(VLOOKUP($C92,'[8]Total Inflows'!$AE$4:$AH$165,3,0),"")</f>
        <v>12300</v>
      </c>
      <c r="G92" s="1157">
        <f>IFERROR(VLOOKUP($C92,'[8]Total Inflows'!$AE$4:$AH$165,4,0),"")</f>
        <v>2100</v>
      </c>
      <c r="H92" s="1157">
        <f>IFERROR(VLOOKUP($C92,'[8]Total Inflows'!$AJ$4:$AM$110,2,0),"")</f>
        <v>2300</v>
      </c>
      <c r="I92" s="1157" t="str">
        <f>IFERROR(VLOOKUP($C92,'[8]Total Inflows'!$AO$4:$AR$10,2,0),"")</f>
        <v/>
      </c>
      <c r="J92" s="1157" t="str">
        <f>IFERROR(VLOOKUP($C92,'[8]Total Inflows'!$AU$4:$AX$54,2,0),"")</f>
        <v/>
      </c>
      <c r="K92" s="1157" t="str">
        <f>IFERROR(VLOOKUP($C92,'[8]Total Inflows'!$AZ$4:$BC$30,2,0),"")</f>
        <v/>
      </c>
      <c r="L92" s="354">
        <f t="shared" si="84"/>
        <v>2300</v>
      </c>
      <c r="M92" s="1157">
        <f>IFERROR(VLOOKUP($C92,'[9]Total Inflows'!$AI$4:$AL$110,3,0),"")</f>
        <v>2400</v>
      </c>
      <c r="N92" s="1157" t="str">
        <f>IFERROR(VLOOKUP($C92,'[8]Total Inflows'!$AO$4:$AR$10,3,0),"")</f>
        <v/>
      </c>
      <c r="O92" s="1157" t="str">
        <f>IFERROR(VLOOKUP($C92,'[8]Total Inflows'!$AU$4:$AX$54,3,0),"")</f>
        <v/>
      </c>
      <c r="P92" s="1157" t="str">
        <f>IFERROR(VLOOKUP($C92,'[8]Total Inflows'!$AZ$4:$BC$30,3,0),"")</f>
        <v/>
      </c>
      <c r="Q92" s="354">
        <f t="shared" si="85"/>
        <v>2400</v>
      </c>
      <c r="R92" s="1157">
        <f>IFERROR(VLOOKUP($C92,'[9]Total Inflows'!$AI$4:$AL$110,4,0),"")</f>
        <v>2600</v>
      </c>
      <c r="S92" s="1157" t="str">
        <f>IFERROR(VLOOKUP($C92,'[8]Total Inflows'!$AO$4:$AR$10,4,0),"")</f>
        <v/>
      </c>
      <c r="T92" s="1157" t="str">
        <f>IFERROR(VLOOKUP($C92,'[8]Total Inflows'!$AU$4:$AX$54,4,0),"")</f>
        <v/>
      </c>
      <c r="U92" s="1157" t="str">
        <f>IFERROR(VLOOKUP($C92,'[8]Total Inflows'!$AZ$4:$BC$30,4,0),"")</f>
        <v/>
      </c>
      <c r="V92" s="354">
        <f t="shared" si="86"/>
        <v>2600</v>
      </c>
      <c r="W92" s="354"/>
      <c r="X92" s="354"/>
      <c r="Y92" s="354"/>
      <c r="Z92" s="354"/>
      <c r="AA92" s="354"/>
      <c r="AB92" s="354"/>
      <c r="AC92" s="354"/>
      <c r="AD92" s="354"/>
      <c r="AE92" s="354"/>
      <c r="AF92" s="354"/>
      <c r="AG92" s="354"/>
      <c r="AH92" s="354"/>
      <c r="AI92" s="354"/>
    </row>
    <row r="93" spans="1:35" x14ac:dyDescent="0.2">
      <c r="A93" s="358">
        <v>11452</v>
      </c>
      <c r="B93" s="361" t="str">
        <f t="shared" si="65"/>
        <v>0</v>
      </c>
      <c r="C93" s="340" t="s">
        <v>83</v>
      </c>
      <c r="D93" s="359" t="s">
        <v>84</v>
      </c>
      <c r="E93" s="1157">
        <f>IFERROR(VLOOKUP($C93,'[8]Total Inflows'!$AE$4:$AH$165,2,0),"")</f>
        <v>50941.08</v>
      </c>
      <c r="F93" s="1157">
        <f>IFERROR(VLOOKUP($C93,'[8]Total Inflows'!$AE$4:$AH$165,3,0),"")</f>
        <v>41500</v>
      </c>
      <c r="G93" s="1157">
        <f>IFERROR(VLOOKUP($C93,'[8]Total Inflows'!$AE$4:$AH$165,4,0),"")</f>
        <v>56800</v>
      </c>
      <c r="H93" s="1157">
        <f>IFERROR(VLOOKUP($C93,'[8]Total Inflows'!$AJ$4:$AM$110,2,0),"")</f>
        <v>60700</v>
      </c>
      <c r="I93" s="1157" t="str">
        <f>IFERROR(VLOOKUP($C93,'[8]Total Inflows'!$AO$4:$AR$10,2,0),"")</f>
        <v/>
      </c>
      <c r="J93" s="1157" t="str">
        <f>IFERROR(VLOOKUP($C93,'[8]Total Inflows'!$AU$4:$AX$54,2,0),"")</f>
        <v/>
      </c>
      <c r="K93" s="1157" t="str">
        <f>IFERROR(VLOOKUP($C93,'[8]Total Inflows'!$AZ$4:$BC$30,2,0),"")</f>
        <v/>
      </c>
      <c r="L93" s="354">
        <f t="shared" si="84"/>
        <v>60700</v>
      </c>
      <c r="M93" s="1157">
        <f>IFERROR(VLOOKUP($C93,'[9]Total Inflows'!$AI$4:$AL$110,3,0),"")</f>
        <v>64800</v>
      </c>
      <c r="N93" s="1157" t="str">
        <f>IFERROR(VLOOKUP($C93,'[8]Total Inflows'!$AO$4:$AR$10,3,0),"")</f>
        <v/>
      </c>
      <c r="O93" s="1157" t="str">
        <f>IFERROR(VLOOKUP($C93,'[8]Total Inflows'!$AU$4:$AX$54,3,0),"")</f>
        <v/>
      </c>
      <c r="P93" s="1157" t="str">
        <f>IFERROR(VLOOKUP($C93,'[8]Total Inflows'!$AZ$4:$BC$30,3,0),"")</f>
        <v/>
      </c>
      <c r="Q93" s="354">
        <f t="shared" si="85"/>
        <v>64800</v>
      </c>
      <c r="R93" s="1157">
        <f>IFERROR(VLOOKUP($C93,'[9]Total Inflows'!$AI$4:$AL$110,4,0),"")</f>
        <v>69500</v>
      </c>
      <c r="S93" s="1157" t="str">
        <f>IFERROR(VLOOKUP($C93,'[8]Total Inflows'!$AO$4:$AR$10,4,0),"")</f>
        <v/>
      </c>
      <c r="T93" s="1157" t="str">
        <f>IFERROR(VLOOKUP($C93,'[8]Total Inflows'!$AU$4:$AX$54,4,0),"")</f>
        <v/>
      </c>
      <c r="U93" s="1157" t="str">
        <f>IFERROR(VLOOKUP($C93,'[8]Total Inflows'!$AZ$4:$BC$30,4,0),"")</f>
        <v/>
      </c>
      <c r="V93" s="354">
        <f t="shared" si="86"/>
        <v>69500</v>
      </c>
      <c r="W93" s="354"/>
      <c r="X93" s="354"/>
      <c r="Y93" s="354"/>
      <c r="Z93" s="354"/>
      <c r="AA93" s="354"/>
      <c r="AB93" s="354"/>
      <c r="AC93" s="354"/>
      <c r="AD93" s="354"/>
      <c r="AE93" s="354"/>
      <c r="AF93" s="354"/>
      <c r="AG93" s="354"/>
      <c r="AH93" s="354"/>
      <c r="AI93" s="354"/>
    </row>
    <row r="94" spans="1:35" x14ac:dyDescent="0.2">
      <c r="A94" s="358">
        <v>11452</v>
      </c>
      <c r="B94" s="361" t="str">
        <f t="shared" si="65"/>
        <v>0</v>
      </c>
      <c r="C94" s="340" t="s">
        <v>85</v>
      </c>
      <c r="D94" s="359" t="s">
        <v>86</v>
      </c>
      <c r="E94" s="1157">
        <f>IFERROR(VLOOKUP($C94,'[8]Total Inflows'!$AE$4:$AH$165,2,0),"")</f>
        <v>35169.990000000005</v>
      </c>
      <c r="F94" s="1157">
        <f>IFERROR(VLOOKUP($C94,'[8]Total Inflows'!$AE$4:$AH$165,3,0),"")</f>
        <v>20300</v>
      </c>
      <c r="G94" s="1157">
        <f>IFERROR(VLOOKUP($C94,'[8]Total Inflows'!$AE$4:$AH$165,4,0),"")</f>
        <v>28400</v>
      </c>
      <c r="H94" s="1157">
        <f>IFERROR(VLOOKUP($C94,'[8]Total Inflows'!$AJ$4:$AM$110,2,0),"")</f>
        <v>30400</v>
      </c>
      <c r="I94" s="1157" t="str">
        <f>IFERROR(VLOOKUP($C94,'[8]Total Inflows'!$AO$4:$AR$10,2,0),"")</f>
        <v/>
      </c>
      <c r="J94" s="1157" t="str">
        <f>IFERROR(VLOOKUP($C94,'[8]Total Inflows'!$AU$4:$AX$54,2,0),"")</f>
        <v/>
      </c>
      <c r="K94" s="1157" t="str">
        <f>IFERROR(VLOOKUP($C94,'[8]Total Inflows'!$AZ$4:$BC$30,2,0),"")</f>
        <v/>
      </c>
      <c r="L94" s="354">
        <f t="shared" si="84"/>
        <v>30400</v>
      </c>
      <c r="M94" s="1157">
        <f>IFERROR(VLOOKUP($C94,'[9]Total Inflows'!$AI$4:$AL$110,3,0),"")</f>
        <v>32400</v>
      </c>
      <c r="N94" s="1157" t="str">
        <f>IFERROR(VLOOKUP($C94,'[8]Total Inflows'!$AO$4:$AR$10,3,0),"")</f>
        <v/>
      </c>
      <c r="O94" s="1157" t="str">
        <f>IFERROR(VLOOKUP($C94,'[8]Total Inflows'!$AU$4:$AX$54,3,0),"")</f>
        <v/>
      </c>
      <c r="P94" s="1157" t="str">
        <f>IFERROR(VLOOKUP($C94,'[8]Total Inflows'!$AZ$4:$BC$30,3,0),"")</f>
        <v/>
      </c>
      <c r="Q94" s="354">
        <f t="shared" si="85"/>
        <v>32400</v>
      </c>
      <c r="R94" s="1157">
        <f>IFERROR(VLOOKUP($C94,'[9]Total Inflows'!$AI$4:$AL$110,4,0),"")</f>
        <v>34700</v>
      </c>
      <c r="S94" s="1157" t="str">
        <f>IFERROR(VLOOKUP($C94,'[8]Total Inflows'!$AO$4:$AR$10,4,0),"")</f>
        <v/>
      </c>
      <c r="T94" s="1157" t="str">
        <f>IFERROR(VLOOKUP($C94,'[8]Total Inflows'!$AU$4:$AX$54,4,0),"")</f>
        <v/>
      </c>
      <c r="U94" s="1157" t="str">
        <f>IFERROR(VLOOKUP($C94,'[8]Total Inflows'!$AZ$4:$BC$30,4,0),"")</f>
        <v/>
      </c>
      <c r="V94" s="354">
        <f t="shared" si="86"/>
        <v>34700</v>
      </c>
      <c r="W94" s="354"/>
      <c r="X94" s="354"/>
      <c r="Y94" s="354"/>
      <c r="Z94" s="354"/>
      <c r="AA94" s="354"/>
      <c r="AB94" s="354"/>
      <c r="AC94" s="354"/>
      <c r="AD94" s="354"/>
      <c r="AE94" s="354"/>
      <c r="AF94" s="354"/>
      <c r="AG94" s="354"/>
      <c r="AH94" s="354"/>
      <c r="AI94" s="354"/>
    </row>
    <row r="95" spans="1:35" x14ac:dyDescent="0.2">
      <c r="A95" s="358">
        <v>11452</v>
      </c>
      <c r="B95" s="361" t="str">
        <f t="shared" si="65"/>
        <v>0</v>
      </c>
      <c r="C95" s="340" t="s">
        <v>87</v>
      </c>
      <c r="D95" s="359" t="s">
        <v>88</v>
      </c>
      <c r="E95" s="1157">
        <f>IFERROR(VLOOKUP($C95,'[8]Total Inflows'!$AE$4:$AH$165,2,0),"")</f>
        <v>51082.370000000017</v>
      </c>
      <c r="F95" s="1157">
        <f>IFERROR(VLOOKUP($C95,'[8]Total Inflows'!$AE$4:$AH$165,3,0),"")</f>
        <v>42200</v>
      </c>
      <c r="G95" s="1157">
        <f>IFERROR(VLOOKUP($C95,'[8]Total Inflows'!$AE$4:$AH$165,4,0),"")</f>
        <v>59400</v>
      </c>
      <c r="H95" s="1157">
        <f>IFERROR(VLOOKUP($C95,'[8]Total Inflows'!$AJ$4:$AM$110,2,0),"")</f>
        <v>63400</v>
      </c>
      <c r="I95" s="1157" t="str">
        <f>IFERROR(VLOOKUP($C95,'[8]Total Inflows'!$AO$4:$AR$10,2,0),"")</f>
        <v/>
      </c>
      <c r="J95" s="1157" t="str">
        <f>IFERROR(VLOOKUP($C95,'[8]Total Inflows'!$AU$4:$AX$54,2,0),"")</f>
        <v/>
      </c>
      <c r="K95" s="1157" t="str">
        <f>IFERROR(VLOOKUP($C95,'[8]Total Inflows'!$AZ$4:$BC$30,2,0),"")</f>
        <v/>
      </c>
      <c r="L95" s="354">
        <f t="shared" si="84"/>
        <v>63400</v>
      </c>
      <c r="M95" s="1157">
        <f>IFERROR(VLOOKUP($C95,'[9]Total Inflows'!$AI$4:$AL$110,3,0),"")</f>
        <v>67700</v>
      </c>
      <c r="N95" s="1157" t="str">
        <f>IFERROR(VLOOKUP($C95,'[8]Total Inflows'!$AO$4:$AR$10,3,0),"")</f>
        <v/>
      </c>
      <c r="O95" s="1157" t="str">
        <f>IFERROR(VLOOKUP($C95,'[8]Total Inflows'!$AU$4:$AX$54,3,0),"")</f>
        <v/>
      </c>
      <c r="P95" s="1157" t="str">
        <f>IFERROR(VLOOKUP($C95,'[8]Total Inflows'!$AZ$4:$BC$30,3,0),"")</f>
        <v/>
      </c>
      <c r="Q95" s="354">
        <f t="shared" si="85"/>
        <v>67700</v>
      </c>
      <c r="R95" s="1157">
        <f>IFERROR(VLOOKUP($C95,'[9]Total Inflows'!$AI$4:$AL$110,4,0),"")</f>
        <v>72600</v>
      </c>
      <c r="S95" s="1157" t="str">
        <f>IFERROR(VLOOKUP($C95,'[8]Total Inflows'!$AO$4:$AR$10,4,0),"")</f>
        <v/>
      </c>
      <c r="T95" s="1157" t="str">
        <f>IFERROR(VLOOKUP($C95,'[8]Total Inflows'!$AU$4:$AX$54,4,0),"")</f>
        <v/>
      </c>
      <c r="U95" s="1157" t="str">
        <f>IFERROR(VLOOKUP($C95,'[8]Total Inflows'!$AZ$4:$BC$30,4,0),"")</f>
        <v/>
      </c>
      <c r="V95" s="354">
        <f t="shared" si="86"/>
        <v>72600</v>
      </c>
      <c r="W95" s="354"/>
      <c r="X95" s="354"/>
      <c r="Y95" s="354"/>
      <c r="Z95" s="354"/>
      <c r="AA95" s="354"/>
      <c r="AB95" s="354"/>
      <c r="AC95" s="354"/>
      <c r="AD95" s="354"/>
      <c r="AE95" s="354"/>
      <c r="AF95" s="354"/>
      <c r="AG95" s="354"/>
      <c r="AH95" s="354"/>
      <c r="AI95" s="354"/>
    </row>
    <row r="96" spans="1:35" x14ac:dyDescent="0.2">
      <c r="A96" s="358">
        <v>11452</v>
      </c>
      <c r="B96" s="361" t="str">
        <f t="shared" si="65"/>
        <v>0</v>
      </c>
      <c r="C96" s="340" t="s">
        <v>89</v>
      </c>
      <c r="D96" s="359" t="s">
        <v>90</v>
      </c>
      <c r="E96" s="1157">
        <f>IFERROR(VLOOKUP($C96,'[8]Total Inflows'!$AE$4:$AH$165,2,0),"")</f>
        <v>86769.010000000009</v>
      </c>
      <c r="F96" s="1157">
        <f>IFERROR(VLOOKUP($C96,'[8]Total Inflows'!$AE$4:$AH$165,3,0),"")</f>
        <v>66400</v>
      </c>
      <c r="G96" s="1157">
        <f>IFERROR(VLOOKUP($C96,'[8]Total Inflows'!$AE$4:$AH$165,4,0),"")</f>
        <v>135600</v>
      </c>
      <c r="H96" s="1157">
        <f>IFERROR(VLOOKUP($C96,'[8]Total Inflows'!$AJ$4:$AM$110,2,0),"")</f>
        <v>144900</v>
      </c>
      <c r="I96" s="1157" t="str">
        <f>IFERROR(VLOOKUP($C96,'[8]Total Inflows'!$AO$4:$AR$10,2,0),"")</f>
        <v/>
      </c>
      <c r="J96" s="1157" t="str">
        <f>IFERROR(VLOOKUP($C96,'[8]Total Inflows'!$AU$4:$AX$54,2,0),"")</f>
        <v/>
      </c>
      <c r="K96" s="1157" t="str">
        <f>IFERROR(VLOOKUP($C96,'[8]Total Inflows'!$AZ$4:$BC$30,2,0),"")</f>
        <v/>
      </c>
      <c r="L96" s="354">
        <f t="shared" si="84"/>
        <v>144900</v>
      </c>
      <c r="M96" s="1157">
        <f>IFERROR(VLOOKUP($C96,'[9]Total Inflows'!$AI$4:$AL$110,3,0),"")</f>
        <v>154800</v>
      </c>
      <c r="N96" s="1157" t="str">
        <f>IFERROR(VLOOKUP($C96,'[8]Total Inflows'!$AO$4:$AR$10,3,0),"")</f>
        <v/>
      </c>
      <c r="O96" s="1157" t="str">
        <f>IFERROR(VLOOKUP($C96,'[8]Total Inflows'!$AU$4:$AX$54,3,0),"")</f>
        <v/>
      </c>
      <c r="P96" s="1157" t="str">
        <f>IFERROR(VLOOKUP($C96,'[8]Total Inflows'!$AZ$4:$BC$30,3,0),"")</f>
        <v/>
      </c>
      <c r="Q96" s="354">
        <f t="shared" si="85"/>
        <v>154800</v>
      </c>
      <c r="R96" s="1157">
        <f>IFERROR(VLOOKUP($C96,'[9]Total Inflows'!$AI$4:$AL$110,4,0),"")</f>
        <v>165800</v>
      </c>
      <c r="S96" s="1157" t="str">
        <f>IFERROR(VLOOKUP($C96,'[8]Total Inflows'!$AO$4:$AR$10,4,0),"")</f>
        <v/>
      </c>
      <c r="T96" s="1157" t="str">
        <f>IFERROR(VLOOKUP($C96,'[8]Total Inflows'!$AU$4:$AX$54,4,0),"")</f>
        <v/>
      </c>
      <c r="U96" s="1157" t="str">
        <f>IFERROR(VLOOKUP($C96,'[8]Total Inflows'!$AZ$4:$BC$30,4,0),"")</f>
        <v/>
      </c>
      <c r="V96" s="354">
        <f t="shared" si="86"/>
        <v>165800</v>
      </c>
      <c r="W96" s="354"/>
      <c r="X96" s="354"/>
      <c r="Y96" s="354"/>
      <c r="Z96" s="354"/>
      <c r="AA96" s="354"/>
      <c r="AB96" s="354"/>
      <c r="AC96" s="354"/>
      <c r="AD96" s="354"/>
      <c r="AE96" s="354"/>
      <c r="AF96" s="354"/>
      <c r="AG96" s="354"/>
      <c r="AH96" s="354"/>
      <c r="AI96" s="354"/>
    </row>
    <row r="97" spans="1:35" x14ac:dyDescent="0.2">
      <c r="A97" s="358">
        <v>11452</v>
      </c>
      <c r="B97" s="361" t="str">
        <f t="shared" si="65"/>
        <v>0</v>
      </c>
      <c r="C97" s="340" t="s">
        <v>91</v>
      </c>
      <c r="D97" s="359" t="s">
        <v>92</v>
      </c>
      <c r="E97" s="1157" t="str">
        <f>IFERROR(VLOOKUP($C97,'[8]Total Inflows'!$AE$4:$AH$165,2,0),"")</f>
        <v/>
      </c>
      <c r="F97" s="1157" t="str">
        <f>IFERROR(VLOOKUP($C97,'[8]Total Inflows'!$AE$4:$AH$165,3,0),"")</f>
        <v/>
      </c>
      <c r="G97" s="1157" t="str">
        <f>IFERROR(VLOOKUP($C97,'[8]Total Inflows'!$AE$4:$AH$165,4,0),"")</f>
        <v/>
      </c>
      <c r="H97" s="1157" t="str">
        <f>IFERROR(VLOOKUP($C97,'[8]Total Inflows'!$AJ$4:$AM$110,2,0),"")</f>
        <v/>
      </c>
      <c r="I97" s="1157" t="str">
        <f>IFERROR(VLOOKUP($C97,'[8]Total Inflows'!$AO$4:$AR$10,2,0),"")</f>
        <v/>
      </c>
      <c r="J97" s="1157" t="str">
        <f>IFERROR(VLOOKUP($C97,'[8]Total Inflows'!$AU$4:$AX$54,2,0),"")</f>
        <v/>
      </c>
      <c r="K97" s="1157" t="str">
        <f>IFERROR(VLOOKUP($C97,'[8]Total Inflows'!$AZ$4:$BC$30,2,0),"")</f>
        <v/>
      </c>
      <c r="L97" s="354">
        <f t="shared" si="84"/>
        <v>0</v>
      </c>
      <c r="M97" s="1157" t="str">
        <f>IFERROR(VLOOKUP($C97,'[9]Total Inflows'!$AI$4:$AL$110,3,0),"")</f>
        <v/>
      </c>
      <c r="N97" s="1157" t="str">
        <f>IFERROR(VLOOKUP($C97,'[8]Total Inflows'!$AO$4:$AR$10,3,0),"")</f>
        <v/>
      </c>
      <c r="O97" s="1157" t="str">
        <f>IFERROR(VLOOKUP($C97,'[8]Total Inflows'!$AU$4:$AX$54,3,0),"")</f>
        <v/>
      </c>
      <c r="P97" s="1157" t="str">
        <f>IFERROR(VLOOKUP($C97,'[8]Total Inflows'!$AZ$4:$BC$30,3,0),"")</f>
        <v/>
      </c>
      <c r="Q97" s="354">
        <f t="shared" si="85"/>
        <v>0</v>
      </c>
      <c r="R97" s="1157" t="str">
        <f>IFERROR(VLOOKUP($C97,'[9]Total Inflows'!$AI$4:$AL$110,4,0),"")</f>
        <v/>
      </c>
      <c r="S97" s="1157" t="str">
        <f>IFERROR(VLOOKUP($C97,'[8]Total Inflows'!$AO$4:$AR$10,4,0),"")</f>
        <v/>
      </c>
      <c r="T97" s="1157" t="str">
        <f>IFERROR(VLOOKUP($C97,'[8]Total Inflows'!$AU$4:$AX$54,4,0),"")</f>
        <v/>
      </c>
      <c r="U97" s="1157" t="str">
        <f>IFERROR(VLOOKUP($C97,'[8]Total Inflows'!$AZ$4:$BC$30,4,0),"")</f>
        <v/>
      </c>
      <c r="V97" s="354">
        <f t="shared" si="86"/>
        <v>0</v>
      </c>
      <c r="W97" s="354"/>
      <c r="X97" s="354"/>
      <c r="Y97" s="354"/>
      <c r="Z97" s="354"/>
      <c r="AA97" s="354"/>
      <c r="AB97" s="354"/>
      <c r="AC97" s="354"/>
      <c r="AD97" s="354"/>
      <c r="AE97" s="354"/>
      <c r="AF97" s="354"/>
      <c r="AG97" s="354"/>
      <c r="AH97" s="354"/>
      <c r="AI97" s="354"/>
    </row>
    <row r="98" spans="1:35" x14ac:dyDescent="0.2">
      <c r="A98" s="358">
        <v>11452</v>
      </c>
      <c r="B98" s="361" t="str">
        <f t="shared" si="65"/>
        <v>0</v>
      </c>
      <c r="C98" s="340" t="s">
        <v>93</v>
      </c>
      <c r="D98" s="359" t="s">
        <v>94</v>
      </c>
      <c r="E98" s="1157" t="str">
        <f>IFERROR(VLOOKUP($C98,'[8]Total Inflows'!$AE$4:$AH$165,2,0),"")</f>
        <v/>
      </c>
      <c r="F98" s="1157" t="str">
        <f>IFERROR(VLOOKUP($C98,'[8]Total Inflows'!$AE$4:$AH$165,3,0),"")</f>
        <v/>
      </c>
      <c r="G98" s="1157" t="str">
        <f>IFERROR(VLOOKUP($C98,'[8]Total Inflows'!$AE$4:$AH$165,4,0),"")</f>
        <v/>
      </c>
      <c r="H98" s="1157" t="str">
        <f>IFERROR(VLOOKUP($C98,'[8]Total Inflows'!$AJ$4:$AM$110,2,0),"")</f>
        <v/>
      </c>
      <c r="I98" s="1157" t="str">
        <f>IFERROR(VLOOKUP($C98,'[8]Total Inflows'!$AO$4:$AR$10,2,0),"")</f>
        <v/>
      </c>
      <c r="J98" s="1157" t="str">
        <f>IFERROR(VLOOKUP($C98,'[8]Total Inflows'!$AU$4:$AX$54,2,0),"")</f>
        <v/>
      </c>
      <c r="K98" s="1157" t="str">
        <f>IFERROR(VLOOKUP($C98,'[8]Total Inflows'!$AZ$4:$BC$30,2,0),"")</f>
        <v/>
      </c>
      <c r="L98" s="354">
        <f t="shared" si="84"/>
        <v>0</v>
      </c>
      <c r="M98" s="1157" t="str">
        <f>IFERROR(VLOOKUP($C98,'[9]Total Inflows'!$AI$4:$AL$110,3,0),"")</f>
        <v/>
      </c>
      <c r="N98" s="1157" t="str">
        <f>IFERROR(VLOOKUP($C98,'[8]Total Inflows'!$AO$4:$AR$10,3,0),"")</f>
        <v/>
      </c>
      <c r="O98" s="1157" t="str">
        <f>IFERROR(VLOOKUP($C98,'[8]Total Inflows'!$AU$4:$AX$54,3,0),"")</f>
        <v/>
      </c>
      <c r="P98" s="1157" t="str">
        <f>IFERROR(VLOOKUP($C98,'[8]Total Inflows'!$AZ$4:$BC$30,3,0),"")</f>
        <v/>
      </c>
      <c r="Q98" s="354">
        <f t="shared" si="85"/>
        <v>0</v>
      </c>
      <c r="R98" s="1157" t="str">
        <f>IFERROR(VLOOKUP($C98,'[9]Total Inflows'!$AI$4:$AL$110,4,0),"")</f>
        <v/>
      </c>
      <c r="S98" s="1157" t="str">
        <f>IFERROR(VLOOKUP($C98,'[8]Total Inflows'!$AO$4:$AR$10,4,0),"")</f>
        <v/>
      </c>
      <c r="T98" s="1157" t="str">
        <f>IFERROR(VLOOKUP($C98,'[8]Total Inflows'!$AU$4:$AX$54,4,0),"")</f>
        <v/>
      </c>
      <c r="U98" s="1157" t="str">
        <f>IFERROR(VLOOKUP($C98,'[8]Total Inflows'!$AZ$4:$BC$30,4,0),"")</f>
        <v/>
      </c>
      <c r="V98" s="354">
        <f t="shared" si="86"/>
        <v>0</v>
      </c>
      <c r="W98" s="354"/>
      <c r="X98" s="354"/>
      <c r="Y98" s="354"/>
      <c r="Z98" s="354"/>
      <c r="AA98" s="354"/>
      <c r="AB98" s="354"/>
      <c r="AC98" s="354"/>
      <c r="AD98" s="354"/>
      <c r="AE98" s="354"/>
      <c r="AF98" s="354"/>
      <c r="AG98" s="354"/>
      <c r="AH98" s="354"/>
      <c r="AI98" s="354"/>
    </row>
    <row r="99" spans="1:35" x14ac:dyDescent="0.2">
      <c r="A99" s="358">
        <v>11452</v>
      </c>
      <c r="B99" s="361" t="str">
        <f t="shared" si="65"/>
        <v>0</v>
      </c>
      <c r="C99" s="340" t="s">
        <v>95</v>
      </c>
      <c r="D99" s="359" t="s">
        <v>96</v>
      </c>
      <c r="E99" s="1157">
        <f>IFERROR(VLOOKUP($C99,'[8]Total Inflows'!$AE$4:$AH$165,2,0),"")</f>
        <v>178141.36999999997</v>
      </c>
      <c r="F99" s="1157">
        <f>IFERROR(VLOOKUP($C99,'[8]Total Inflows'!$AE$4:$AH$165,3,0),"")</f>
        <v>164200</v>
      </c>
      <c r="G99" s="1157">
        <f>IFERROR(VLOOKUP($C99,'[8]Total Inflows'!$AE$4:$AH$165,4,0),"")</f>
        <v>195600</v>
      </c>
      <c r="H99" s="1157">
        <f>IFERROR(VLOOKUP($C99,'[8]Total Inflows'!$AJ$4:$AM$110,2,0),"")</f>
        <v>209000</v>
      </c>
      <c r="I99" s="1157" t="str">
        <f>IFERROR(VLOOKUP($C99,'[8]Total Inflows'!$AO$4:$AR$10,2,0),"")</f>
        <v/>
      </c>
      <c r="J99" s="1157" t="str">
        <f>IFERROR(VLOOKUP($C99,'[8]Total Inflows'!$AU$4:$AX$54,2,0),"")</f>
        <v/>
      </c>
      <c r="K99" s="1157" t="str">
        <f>IFERROR(VLOOKUP($C99,'[8]Total Inflows'!$AZ$4:$BC$30,2,0),"")</f>
        <v/>
      </c>
      <c r="L99" s="354">
        <f t="shared" si="84"/>
        <v>209000</v>
      </c>
      <c r="M99" s="1157">
        <f>IFERROR(VLOOKUP($C99,'[9]Total Inflows'!$AI$4:$AL$110,3,0),"")</f>
        <v>223200</v>
      </c>
      <c r="N99" s="1157" t="str">
        <f>IFERROR(VLOOKUP($C99,'[8]Total Inflows'!$AO$4:$AR$10,3,0),"")</f>
        <v/>
      </c>
      <c r="O99" s="1157" t="str">
        <f>IFERROR(VLOOKUP($C99,'[8]Total Inflows'!$AU$4:$AX$54,3,0),"")</f>
        <v/>
      </c>
      <c r="P99" s="1157" t="str">
        <f>IFERROR(VLOOKUP($C99,'[8]Total Inflows'!$AZ$4:$BC$30,3,0),"")</f>
        <v/>
      </c>
      <c r="Q99" s="354">
        <f t="shared" si="85"/>
        <v>223200</v>
      </c>
      <c r="R99" s="1157">
        <f>IFERROR(VLOOKUP($C99,'[9]Total Inflows'!$AI$4:$AL$110,4,0),"")</f>
        <v>239200</v>
      </c>
      <c r="S99" s="1157" t="str">
        <f>IFERROR(VLOOKUP($C99,'[8]Total Inflows'!$AO$4:$AR$10,4,0),"")</f>
        <v/>
      </c>
      <c r="T99" s="1157" t="str">
        <f>IFERROR(VLOOKUP($C99,'[8]Total Inflows'!$AU$4:$AX$54,4,0),"")</f>
        <v/>
      </c>
      <c r="U99" s="1157" t="str">
        <f>IFERROR(VLOOKUP($C99,'[8]Total Inflows'!$AZ$4:$BC$30,4,0),"")</f>
        <v/>
      </c>
      <c r="V99" s="354">
        <f t="shared" si="86"/>
        <v>239200</v>
      </c>
      <c r="W99" s="354"/>
      <c r="X99" s="354"/>
      <c r="Y99" s="354"/>
      <c r="Z99" s="354"/>
      <c r="AA99" s="354"/>
      <c r="AB99" s="354"/>
      <c r="AC99" s="354"/>
      <c r="AD99" s="354"/>
      <c r="AE99" s="354"/>
      <c r="AF99" s="354"/>
      <c r="AG99" s="354"/>
      <c r="AH99" s="354"/>
      <c r="AI99" s="354"/>
    </row>
    <row r="100" spans="1:35" x14ac:dyDescent="0.2">
      <c r="A100" s="358">
        <v>11452</v>
      </c>
      <c r="B100" s="361" t="str">
        <f t="shared" si="65"/>
        <v>0</v>
      </c>
      <c r="C100" s="340" t="s">
        <v>97</v>
      </c>
      <c r="D100" s="359" t="s">
        <v>98</v>
      </c>
      <c r="E100" s="1157">
        <f>IFERROR(VLOOKUP($C100,'[8]Total Inflows'!$AE$4:$AH$165,2,0),"")</f>
        <v>12143.75</v>
      </c>
      <c r="F100" s="1157">
        <f>IFERROR(VLOOKUP($C100,'[8]Total Inflows'!$AE$4:$AH$165,3,0),"")</f>
        <v>16200</v>
      </c>
      <c r="G100" s="1157">
        <f>IFERROR(VLOOKUP($C100,'[8]Total Inflows'!$AE$4:$AH$165,4,0),"")</f>
        <v>7500</v>
      </c>
      <c r="H100" s="1157">
        <f>IFERROR(VLOOKUP($C100,'[8]Total Inflows'!$AJ$4:$AM$110,2,0),"")</f>
        <v>8100</v>
      </c>
      <c r="I100" s="1157" t="str">
        <f>IFERROR(VLOOKUP($C100,'[8]Total Inflows'!$AO$4:$AR$10,2,0),"")</f>
        <v/>
      </c>
      <c r="J100" s="1157" t="str">
        <f>IFERROR(VLOOKUP($C100,'[8]Total Inflows'!$AU$4:$AX$54,2,0),"")</f>
        <v/>
      </c>
      <c r="K100" s="1157" t="str">
        <f>IFERROR(VLOOKUP($C100,'[8]Total Inflows'!$AZ$4:$BC$30,2,0),"")</f>
        <v/>
      </c>
      <c r="L100" s="354">
        <f t="shared" si="84"/>
        <v>8100</v>
      </c>
      <c r="M100" s="1157">
        <f>IFERROR(VLOOKUP($C100,'[9]Total Inflows'!$AI$4:$AL$110,3,0),"")</f>
        <v>8600</v>
      </c>
      <c r="N100" s="1157" t="str">
        <f>IFERROR(VLOOKUP($C100,'[8]Total Inflows'!$AO$4:$AR$10,3,0),"")</f>
        <v/>
      </c>
      <c r="O100" s="1157" t="str">
        <f>IFERROR(VLOOKUP($C100,'[8]Total Inflows'!$AU$4:$AX$54,3,0),"")</f>
        <v/>
      </c>
      <c r="P100" s="1157" t="str">
        <f>IFERROR(VLOOKUP($C100,'[8]Total Inflows'!$AZ$4:$BC$30,3,0),"")</f>
        <v/>
      </c>
      <c r="Q100" s="354">
        <f t="shared" si="85"/>
        <v>8600</v>
      </c>
      <c r="R100" s="1157">
        <f>IFERROR(VLOOKUP($C100,'[9]Total Inflows'!$AI$4:$AL$110,4,0),"")</f>
        <v>9200</v>
      </c>
      <c r="S100" s="1157" t="str">
        <f>IFERROR(VLOOKUP($C100,'[8]Total Inflows'!$AO$4:$AR$10,4,0),"")</f>
        <v/>
      </c>
      <c r="T100" s="1157" t="str">
        <f>IFERROR(VLOOKUP($C100,'[8]Total Inflows'!$AU$4:$AX$54,4,0),"")</f>
        <v/>
      </c>
      <c r="U100" s="1157" t="str">
        <f>IFERROR(VLOOKUP($C100,'[8]Total Inflows'!$AZ$4:$BC$30,4,0),"")</f>
        <v/>
      </c>
      <c r="V100" s="354">
        <f t="shared" si="86"/>
        <v>9200</v>
      </c>
      <c r="W100" s="354"/>
      <c r="X100" s="354"/>
      <c r="Y100" s="354"/>
      <c r="Z100" s="354"/>
      <c r="AA100" s="354"/>
      <c r="AB100" s="354"/>
      <c r="AC100" s="354"/>
      <c r="AD100" s="354"/>
      <c r="AE100" s="354"/>
      <c r="AF100" s="354"/>
      <c r="AG100" s="354"/>
      <c r="AH100" s="354"/>
      <c r="AI100" s="354"/>
    </row>
    <row r="101" spans="1:35" x14ac:dyDescent="0.2">
      <c r="A101" s="358">
        <v>11452</v>
      </c>
      <c r="B101" s="361" t="str">
        <f t="shared" si="65"/>
        <v>0</v>
      </c>
      <c r="C101" s="340" t="s">
        <v>99</v>
      </c>
      <c r="D101" s="359" t="s">
        <v>100</v>
      </c>
      <c r="E101" s="1157" t="str">
        <f>IFERROR(VLOOKUP($C101,'[8]Total Inflows'!$AE$4:$AH$165,2,0),"")</f>
        <v/>
      </c>
      <c r="F101" s="1157" t="str">
        <f>IFERROR(VLOOKUP($C101,'[8]Total Inflows'!$AE$4:$AH$165,3,0),"")</f>
        <v/>
      </c>
      <c r="G101" s="1157" t="str">
        <f>IFERROR(VLOOKUP($C101,'[8]Total Inflows'!$AE$4:$AH$165,4,0),"")</f>
        <v/>
      </c>
      <c r="H101" s="1157" t="str">
        <f>IFERROR(VLOOKUP($C101,'[8]Total Inflows'!$AJ$4:$AM$110,2,0),"")</f>
        <v/>
      </c>
      <c r="I101" s="1157" t="str">
        <f>IFERROR(VLOOKUP($C101,'[8]Total Inflows'!$AO$4:$AR$10,2,0),"")</f>
        <v/>
      </c>
      <c r="J101" s="1157" t="str">
        <f>IFERROR(VLOOKUP($C101,'[8]Total Inflows'!$AU$4:$AX$54,2,0),"")</f>
        <v/>
      </c>
      <c r="K101" s="1157" t="str">
        <f>IFERROR(VLOOKUP($C101,'[8]Total Inflows'!$AZ$4:$BC$30,2,0),"")</f>
        <v/>
      </c>
      <c r="L101" s="354">
        <f t="shared" si="84"/>
        <v>0</v>
      </c>
      <c r="M101" s="1157" t="str">
        <f>IFERROR(VLOOKUP($C101,'[9]Total Inflows'!$AI$4:$AL$110,3,0),"")</f>
        <v/>
      </c>
      <c r="N101" s="1157" t="str">
        <f>IFERROR(VLOOKUP($C101,'[8]Total Inflows'!$AO$4:$AR$10,3,0),"")</f>
        <v/>
      </c>
      <c r="O101" s="1157" t="str">
        <f>IFERROR(VLOOKUP($C101,'[8]Total Inflows'!$AU$4:$AX$54,3,0),"")</f>
        <v/>
      </c>
      <c r="P101" s="1157" t="str">
        <f>IFERROR(VLOOKUP($C101,'[8]Total Inflows'!$AZ$4:$BC$30,3,0),"")</f>
        <v/>
      </c>
      <c r="Q101" s="354">
        <f t="shared" si="85"/>
        <v>0</v>
      </c>
      <c r="R101" s="1157" t="str">
        <f>IFERROR(VLOOKUP($C101,'[9]Total Inflows'!$AI$4:$AL$110,4,0),"")</f>
        <v/>
      </c>
      <c r="S101" s="1157" t="str">
        <f>IFERROR(VLOOKUP($C101,'[8]Total Inflows'!$AO$4:$AR$10,4,0),"")</f>
        <v/>
      </c>
      <c r="T101" s="1157" t="str">
        <f>IFERROR(VLOOKUP($C101,'[8]Total Inflows'!$AU$4:$AX$54,4,0),"")</f>
        <v/>
      </c>
      <c r="U101" s="1157" t="str">
        <f>IFERROR(VLOOKUP($C101,'[8]Total Inflows'!$AZ$4:$BC$30,4,0),"")</f>
        <v/>
      </c>
      <c r="V101" s="354">
        <f t="shared" si="86"/>
        <v>0</v>
      </c>
      <c r="W101" s="354"/>
      <c r="X101" s="354"/>
      <c r="Y101" s="354"/>
      <c r="Z101" s="354"/>
      <c r="AA101" s="354"/>
      <c r="AB101" s="354"/>
      <c r="AC101" s="354"/>
      <c r="AD101" s="354"/>
      <c r="AE101" s="354"/>
      <c r="AF101" s="354"/>
      <c r="AG101" s="354"/>
      <c r="AH101" s="354"/>
      <c r="AI101" s="354"/>
    </row>
    <row r="102" spans="1:35" x14ac:dyDescent="0.2">
      <c r="A102" s="358">
        <v>11452</v>
      </c>
      <c r="B102" s="361" t="str">
        <f t="shared" si="65"/>
        <v>0</v>
      </c>
      <c r="C102" s="364" t="s">
        <v>101</v>
      </c>
      <c r="D102" s="359" t="s">
        <v>102</v>
      </c>
      <c r="E102" s="1157" t="str">
        <f>IFERROR(VLOOKUP($C102,'[8]Total Inflows'!$AE$4:$AH$165,2,0),"")</f>
        <v/>
      </c>
      <c r="F102" s="1157" t="str">
        <f>IFERROR(VLOOKUP($C102,'[8]Total Inflows'!$AE$4:$AH$165,3,0),"")</f>
        <v/>
      </c>
      <c r="G102" s="1157" t="str">
        <f>IFERROR(VLOOKUP($C102,'[8]Total Inflows'!$AE$4:$AH$165,4,0),"")</f>
        <v/>
      </c>
      <c r="H102" s="1157" t="str">
        <f>IFERROR(VLOOKUP($C102,'[8]Total Inflows'!$AJ$4:$AM$110,2,0),"")</f>
        <v/>
      </c>
      <c r="I102" s="1157" t="str">
        <f>IFERROR(VLOOKUP($C102,'[8]Total Inflows'!$AO$4:$AR$10,2,0),"")</f>
        <v/>
      </c>
      <c r="J102" s="1157" t="str">
        <f>IFERROR(VLOOKUP($C102,'[8]Total Inflows'!$AU$4:$AX$54,2,0),"")</f>
        <v/>
      </c>
      <c r="K102" s="1157" t="str">
        <f>IFERROR(VLOOKUP($C102,'[8]Total Inflows'!$AZ$4:$BC$30,2,0),"")</f>
        <v/>
      </c>
      <c r="L102" s="354">
        <f t="shared" si="84"/>
        <v>0</v>
      </c>
      <c r="M102" s="1157" t="str">
        <f>IFERROR(VLOOKUP($C102,'[9]Total Inflows'!$AI$4:$AL$110,3,0),"")</f>
        <v/>
      </c>
      <c r="N102" s="1157" t="str">
        <f>IFERROR(VLOOKUP($C102,'[8]Total Inflows'!$AO$4:$AR$10,3,0),"")</f>
        <v/>
      </c>
      <c r="O102" s="1157" t="str">
        <f>IFERROR(VLOOKUP($C102,'[8]Total Inflows'!$AU$4:$AX$54,3,0),"")</f>
        <v/>
      </c>
      <c r="P102" s="1157" t="str">
        <f>IFERROR(VLOOKUP($C102,'[8]Total Inflows'!$AZ$4:$BC$30,3,0),"")</f>
        <v/>
      </c>
      <c r="Q102" s="354">
        <f t="shared" si="85"/>
        <v>0</v>
      </c>
      <c r="R102" s="1157" t="str">
        <f>IFERROR(VLOOKUP($C102,'[9]Total Inflows'!$AI$4:$AL$110,4,0),"")</f>
        <v/>
      </c>
      <c r="S102" s="1157" t="str">
        <f>IFERROR(VLOOKUP($C102,'[8]Total Inflows'!$AO$4:$AR$10,4,0),"")</f>
        <v/>
      </c>
      <c r="T102" s="1157" t="str">
        <f>IFERROR(VLOOKUP($C102,'[8]Total Inflows'!$AU$4:$AX$54,4,0),"")</f>
        <v/>
      </c>
      <c r="U102" s="1157" t="str">
        <f>IFERROR(VLOOKUP($C102,'[8]Total Inflows'!$AZ$4:$BC$30,4,0),"")</f>
        <v/>
      </c>
      <c r="V102" s="354">
        <f t="shared" si="86"/>
        <v>0</v>
      </c>
      <c r="W102" s="354"/>
      <c r="X102" s="354"/>
      <c r="Y102" s="354"/>
      <c r="Z102" s="354"/>
      <c r="AA102" s="354"/>
      <c r="AB102" s="354"/>
      <c r="AC102" s="354"/>
      <c r="AD102" s="354"/>
      <c r="AE102" s="354"/>
      <c r="AF102" s="354"/>
      <c r="AG102" s="354"/>
      <c r="AH102" s="354"/>
      <c r="AI102" s="354"/>
    </row>
    <row r="103" spans="1:35" x14ac:dyDescent="0.2">
      <c r="A103" s="358">
        <v>11452</v>
      </c>
      <c r="B103" s="361" t="str">
        <f t="shared" si="65"/>
        <v>0</v>
      </c>
      <c r="C103" s="364" t="s">
        <v>103</v>
      </c>
      <c r="D103" s="359" t="s">
        <v>104</v>
      </c>
      <c r="E103" s="1157" t="str">
        <f>IFERROR(VLOOKUP($C103,'[8]Total Inflows'!$AE$4:$AH$165,2,0),"")</f>
        <v/>
      </c>
      <c r="F103" s="1157" t="str">
        <f>IFERROR(VLOOKUP($C103,'[8]Total Inflows'!$AE$4:$AH$165,3,0),"")</f>
        <v/>
      </c>
      <c r="G103" s="1157" t="str">
        <f>IFERROR(VLOOKUP($C103,'[8]Total Inflows'!$AE$4:$AH$165,4,0),"")</f>
        <v/>
      </c>
      <c r="H103" s="1157" t="str">
        <f>IFERROR(VLOOKUP($C103,'[8]Total Inflows'!$AJ$4:$AM$110,2,0),"")</f>
        <v/>
      </c>
      <c r="I103" s="1157" t="str">
        <f>IFERROR(VLOOKUP($C103,'[8]Total Inflows'!$AO$4:$AR$10,2,0),"")</f>
        <v/>
      </c>
      <c r="J103" s="1157" t="str">
        <f>IFERROR(VLOOKUP($C103,'[8]Total Inflows'!$AU$4:$AX$54,2,0),"")</f>
        <v/>
      </c>
      <c r="K103" s="1157" t="str">
        <f>IFERROR(VLOOKUP($C103,'[8]Total Inflows'!$AZ$4:$BC$30,2,0),"")</f>
        <v/>
      </c>
      <c r="L103" s="354">
        <f t="shared" si="84"/>
        <v>0</v>
      </c>
      <c r="M103" s="1157" t="str">
        <f>IFERROR(VLOOKUP($C103,'[9]Total Inflows'!$AI$4:$AL$110,3,0),"")</f>
        <v/>
      </c>
      <c r="N103" s="1157" t="str">
        <f>IFERROR(VLOOKUP($C103,'[8]Total Inflows'!$AO$4:$AR$10,3,0),"")</f>
        <v/>
      </c>
      <c r="O103" s="1157" t="str">
        <f>IFERROR(VLOOKUP($C103,'[8]Total Inflows'!$AU$4:$AX$54,3,0),"")</f>
        <v/>
      </c>
      <c r="P103" s="1157" t="str">
        <f>IFERROR(VLOOKUP($C103,'[8]Total Inflows'!$AZ$4:$BC$30,3,0),"")</f>
        <v/>
      </c>
      <c r="Q103" s="354">
        <f t="shared" si="85"/>
        <v>0</v>
      </c>
      <c r="R103" s="1157" t="str">
        <f>IFERROR(VLOOKUP($C103,'[9]Total Inflows'!$AI$4:$AL$110,4,0),"")</f>
        <v/>
      </c>
      <c r="S103" s="1157" t="str">
        <f>IFERROR(VLOOKUP($C103,'[8]Total Inflows'!$AO$4:$AR$10,4,0),"")</f>
        <v/>
      </c>
      <c r="T103" s="1157" t="str">
        <f>IFERROR(VLOOKUP($C103,'[8]Total Inflows'!$AU$4:$AX$54,4,0),"")</f>
        <v/>
      </c>
      <c r="U103" s="1157" t="str">
        <f>IFERROR(VLOOKUP($C103,'[8]Total Inflows'!$AZ$4:$BC$30,4,0),"")</f>
        <v/>
      </c>
      <c r="V103" s="354">
        <f t="shared" si="86"/>
        <v>0</v>
      </c>
      <c r="W103" s="354"/>
      <c r="X103" s="354"/>
      <c r="Y103" s="354"/>
      <c r="Z103" s="354"/>
      <c r="AA103" s="354"/>
      <c r="AB103" s="354"/>
      <c r="AC103" s="354"/>
      <c r="AD103" s="354"/>
      <c r="AE103" s="354"/>
      <c r="AF103" s="354"/>
      <c r="AG103" s="354"/>
      <c r="AH103" s="354"/>
      <c r="AI103" s="354"/>
    </row>
    <row r="104" spans="1:35" x14ac:dyDescent="0.25">
      <c r="B104" s="361" t="str">
        <f t="shared" si="65"/>
        <v/>
      </c>
      <c r="C104" s="358"/>
      <c r="D104" s="374"/>
      <c r="E104" s="354">
        <f>SUM(E87:E103)</f>
        <v>2124930.0099999998</v>
      </c>
      <c r="F104" s="354">
        <f t="shared" ref="F104" si="87">SUM(F87:F103)</f>
        <v>2916300</v>
      </c>
      <c r="G104" s="354">
        <f>SUM(G87:G103)</f>
        <v>2552500</v>
      </c>
      <c r="H104" s="354">
        <f t="shared" ref="H104:K104" si="88">SUM(H87:H103)</f>
        <v>2827400</v>
      </c>
      <c r="I104" s="354">
        <f t="shared" si="88"/>
        <v>0</v>
      </c>
      <c r="J104" s="354">
        <f t="shared" si="88"/>
        <v>0</v>
      </c>
      <c r="K104" s="354">
        <f t="shared" si="88"/>
        <v>0</v>
      </c>
      <c r="L104" s="354">
        <f>IFERROR(SUM(H104:K104),"")</f>
        <v>2827400</v>
      </c>
      <c r="M104" s="354">
        <f t="shared" ref="M104:P104" si="89">SUM(M87:M103)</f>
        <v>3012900</v>
      </c>
      <c r="N104" s="354">
        <f t="shared" si="89"/>
        <v>0</v>
      </c>
      <c r="O104" s="354">
        <f t="shared" si="89"/>
        <v>0</v>
      </c>
      <c r="P104" s="354">
        <f t="shared" si="89"/>
        <v>0</v>
      </c>
      <c r="Q104" s="354">
        <f>IFERROR(SUM(M104:P104),"")</f>
        <v>3012900</v>
      </c>
      <c r="R104" s="354">
        <f t="shared" ref="R104:U104" si="90">SUM(R87:R103)</f>
        <v>3221800</v>
      </c>
      <c r="S104" s="354">
        <f t="shared" si="90"/>
        <v>0</v>
      </c>
      <c r="T104" s="354">
        <f t="shared" si="90"/>
        <v>0</v>
      </c>
      <c r="U104" s="354">
        <f t="shared" si="90"/>
        <v>0</v>
      </c>
      <c r="V104" s="354">
        <f>IFERROR(SUM(R104:U104),"")</f>
        <v>3221800</v>
      </c>
      <c r="W104" s="354"/>
      <c r="X104" s="354"/>
      <c r="Y104" s="354"/>
      <c r="Z104" s="354"/>
      <c r="AA104" s="354"/>
      <c r="AB104" s="354"/>
      <c r="AC104" s="354"/>
      <c r="AD104" s="354"/>
      <c r="AE104" s="354"/>
      <c r="AF104" s="354"/>
      <c r="AG104" s="354"/>
      <c r="AH104" s="354"/>
      <c r="AI104" s="354"/>
    </row>
    <row r="105" spans="1:35" x14ac:dyDescent="0.25">
      <c r="A105" s="358"/>
      <c r="B105" s="361" t="str">
        <f t="shared" si="65"/>
        <v/>
      </c>
      <c r="D105" s="374"/>
      <c r="E105" s="354" t="str">
        <f>IFERROR(SUM(#REF!),"")</f>
        <v/>
      </c>
      <c r="F105" s="354"/>
      <c r="G105" s="354"/>
      <c r="H105" s="354"/>
      <c r="I105" s="354"/>
      <c r="J105" s="354"/>
      <c r="K105" s="354"/>
      <c r="L105" s="354"/>
      <c r="M105" s="354"/>
      <c r="N105" s="354"/>
      <c r="O105" s="354"/>
      <c r="P105" s="354"/>
      <c r="Q105" s="354"/>
      <c r="R105" s="354"/>
      <c r="S105" s="354"/>
      <c r="T105" s="354"/>
      <c r="U105" s="354"/>
      <c r="V105" s="354"/>
      <c r="W105" s="354"/>
      <c r="X105" s="354"/>
      <c r="Y105" s="354"/>
      <c r="Z105" s="354"/>
      <c r="AA105" s="354"/>
      <c r="AB105" s="354"/>
      <c r="AC105" s="354"/>
      <c r="AD105" s="354"/>
      <c r="AE105" s="354"/>
      <c r="AF105" s="354"/>
      <c r="AG105" s="354"/>
      <c r="AH105" s="354"/>
      <c r="AI105" s="354"/>
    </row>
    <row r="106" spans="1:35" x14ac:dyDescent="0.25">
      <c r="A106" s="358"/>
      <c r="B106" s="361" t="str">
        <f t="shared" si="65"/>
        <v/>
      </c>
      <c r="C106" s="358"/>
      <c r="D106" s="374"/>
      <c r="E106" s="354" t="str">
        <f>IFERROR(SUM(#REF!),"")</f>
        <v/>
      </c>
      <c r="F106" s="354"/>
      <c r="G106" s="354"/>
      <c r="H106" s="354"/>
      <c r="I106" s="354"/>
      <c r="J106" s="354"/>
      <c r="K106" s="354"/>
      <c r="L106" s="354"/>
      <c r="M106" s="354"/>
      <c r="N106" s="354"/>
      <c r="O106" s="354"/>
      <c r="P106" s="354"/>
      <c r="Q106" s="354"/>
      <c r="R106" s="354"/>
      <c r="S106" s="354"/>
      <c r="T106" s="354"/>
      <c r="U106" s="354"/>
      <c r="V106" s="354"/>
      <c r="W106" s="354"/>
      <c r="X106" s="354"/>
      <c r="Y106" s="354"/>
      <c r="Z106" s="354"/>
      <c r="AA106" s="354"/>
      <c r="AB106" s="354"/>
      <c r="AC106" s="354"/>
      <c r="AD106" s="354"/>
      <c r="AE106" s="354"/>
      <c r="AF106" s="354"/>
      <c r="AG106" s="354"/>
      <c r="AH106" s="354"/>
      <c r="AI106" s="354"/>
    </row>
    <row r="107" spans="1:35" x14ac:dyDescent="0.25">
      <c r="A107" s="358">
        <v>1146</v>
      </c>
      <c r="B107" s="361" t="str">
        <f t="shared" si="65"/>
        <v/>
      </c>
      <c r="C107" s="358"/>
      <c r="D107" s="359" t="s">
        <v>105</v>
      </c>
      <c r="E107" s="354" t="str">
        <f>IFERROR(SUM(#REF!),"")</f>
        <v/>
      </c>
      <c r="F107" s="354"/>
      <c r="G107" s="354"/>
      <c r="H107" s="354"/>
      <c r="I107" s="354"/>
      <c r="J107" s="354"/>
      <c r="K107" s="354"/>
      <c r="L107" s="354"/>
      <c r="M107" s="354"/>
      <c r="N107" s="354"/>
      <c r="O107" s="354"/>
      <c r="P107" s="354"/>
      <c r="Q107" s="354"/>
      <c r="R107" s="354"/>
      <c r="S107" s="354"/>
      <c r="T107" s="354"/>
      <c r="U107" s="354"/>
      <c r="V107" s="354"/>
      <c r="W107" s="354"/>
      <c r="X107" s="354"/>
      <c r="Y107" s="354"/>
      <c r="Z107" s="354"/>
      <c r="AA107" s="354"/>
      <c r="AB107" s="354"/>
      <c r="AC107" s="354"/>
      <c r="AD107" s="354"/>
      <c r="AE107" s="354"/>
      <c r="AF107" s="354"/>
      <c r="AG107" s="354"/>
      <c r="AH107" s="354"/>
      <c r="AI107" s="354"/>
    </row>
    <row r="108" spans="1:35" x14ac:dyDescent="0.2">
      <c r="A108" s="358">
        <v>1146</v>
      </c>
      <c r="B108" s="361" t="str">
        <f t="shared" si="65"/>
        <v>0</v>
      </c>
      <c r="C108" s="368" t="s">
        <v>106</v>
      </c>
      <c r="D108" s="359" t="s">
        <v>107</v>
      </c>
      <c r="E108" s="1157" t="str">
        <f>IFERROR(VLOOKUP($C108,'[8]Total Inflows'!$AE$4:$AH$165,2,0),"")</f>
        <v/>
      </c>
      <c r="F108" s="1157" t="str">
        <f>IFERROR(VLOOKUP($C108,'[8]Total Inflows'!$AE$4:$AH$165,3,0),"")</f>
        <v/>
      </c>
      <c r="G108" s="1157" t="str">
        <f>IFERROR(VLOOKUP($C108,'[8]Total Inflows'!$AE$4:$AH$165,4,0),"")</f>
        <v/>
      </c>
      <c r="H108" s="1157" t="str">
        <f>IFERROR(VLOOKUP($C108,'[8]Total Inflows'!$AJ$4:$AM$110,2,0),"")</f>
        <v/>
      </c>
      <c r="I108" s="1157" t="str">
        <f>IFERROR(VLOOKUP($C108,'[8]Total Inflows'!$AO$4:$AR$10,2,0),"")</f>
        <v/>
      </c>
      <c r="J108" s="1157" t="str">
        <f>IFERROR(VLOOKUP($C108,'[8]Total Inflows'!$AU$4:$AX$54,2,0),"")</f>
        <v/>
      </c>
      <c r="K108" s="1157" t="str">
        <f>IFERROR(VLOOKUP($C108,'[8]Total Inflows'!$AZ$4:$BC$30,2,0),"")</f>
        <v/>
      </c>
      <c r="L108" s="354">
        <f>IFERROR(SUM(H108:K108),"")</f>
        <v>0</v>
      </c>
      <c r="M108" s="1157" t="str">
        <f>IFERROR(VLOOKUP($C108,'[9]Total Inflows'!$AI$4:$AL$110,3,0),"")</f>
        <v/>
      </c>
      <c r="N108" s="1157" t="str">
        <f>IFERROR(VLOOKUP($C108,'[8]Total Inflows'!$AO$4:$AR$10,3,0),"")</f>
        <v/>
      </c>
      <c r="O108" s="1157" t="str">
        <f>IFERROR(VLOOKUP($C108,'[8]Total Inflows'!$AU$4:$AX$54,3,0),"")</f>
        <v/>
      </c>
      <c r="P108" s="1157" t="str">
        <f>IFERROR(VLOOKUP($C108,'[8]Total Inflows'!$AZ$4:$BC$30,3,0),"")</f>
        <v/>
      </c>
      <c r="Q108" s="354">
        <f>IFERROR(SUM(M108:P108),"")</f>
        <v>0</v>
      </c>
      <c r="R108" s="1157" t="str">
        <f>IFERROR(VLOOKUP($C108,'[9]Total Inflows'!$AI$4:$AL$110,4,0),"")</f>
        <v/>
      </c>
      <c r="S108" s="1157" t="str">
        <f>IFERROR(VLOOKUP($C108,'[8]Total Inflows'!$AO$4:$AR$10,4,0),"")</f>
        <v/>
      </c>
      <c r="T108" s="1157" t="str">
        <f>IFERROR(VLOOKUP($C108,'[8]Total Inflows'!$AU$4:$AX$54,4,0),"")</f>
        <v/>
      </c>
      <c r="U108" s="1157" t="str">
        <f>IFERROR(VLOOKUP($C108,'[8]Total Inflows'!$AZ$4:$BC$30,4,0),"")</f>
        <v/>
      </c>
      <c r="V108" s="354">
        <f>IFERROR(SUM(R108:U108),"")</f>
        <v>0</v>
      </c>
      <c r="W108" s="354"/>
      <c r="X108" s="354"/>
      <c r="Y108" s="354"/>
      <c r="Z108" s="354"/>
      <c r="AA108" s="354"/>
      <c r="AB108" s="354"/>
      <c r="AC108" s="354"/>
      <c r="AD108" s="354"/>
      <c r="AE108" s="354"/>
      <c r="AF108" s="354"/>
      <c r="AG108" s="354"/>
      <c r="AH108" s="354"/>
      <c r="AI108" s="354"/>
    </row>
    <row r="109" spans="1:35" x14ac:dyDescent="0.25">
      <c r="B109" s="361" t="str">
        <f t="shared" si="65"/>
        <v/>
      </c>
      <c r="C109" s="358"/>
      <c r="D109" s="359"/>
      <c r="E109" s="354" t="str">
        <f>IFERROR(SUM(#REF!),"")</f>
        <v/>
      </c>
      <c r="F109" s="354"/>
      <c r="G109" s="354"/>
      <c r="H109" s="354"/>
      <c r="I109" s="354"/>
      <c r="J109" s="354"/>
      <c r="K109" s="354"/>
      <c r="L109" s="354"/>
      <c r="M109" s="354"/>
      <c r="N109" s="354"/>
      <c r="O109" s="354"/>
      <c r="P109" s="354"/>
      <c r="Q109" s="354"/>
      <c r="R109" s="354"/>
      <c r="S109" s="354"/>
      <c r="T109" s="354"/>
      <c r="U109" s="354"/>
      <c r="V109" s="354"/>
      <c r="W109" s="354"/>
      <c r="X109" s="354"/>
      <c r="Y109" s="354"/>
      <c r="Z109" s="354"/>
      <c r="AA109" s="354"/>
      <c r="AB109" s="354"/>
      <c r="AC109" s="354"/>
      <c r="AD109" s="354"/>
      <c r="AE109" s="354"/>
      <c r="AF109" s="354"/>
      <c r="AG109" s="354"/>
      <c r="AH109" s="354"/>
      <c r="AI109" s="354"/>
    </row>
    <row r="110" spans="1:35" x14ac:dyDescent="0.25">
      <c r="A110" s="358"/>
      <c r="B110" s="361" t="str">
        <f t="shared" si="65"/>
        <v/>
      </c>
      <c r="C110" s="358"/>
      <c r="D110" s="359"/>
      <c r="E110" s="354" t="str">
        <f>IFERROR(SUM(#REF!),"")</f>
        <v/>
      </c>
      <c r="F110" s="354"/>
      <c r="G110" s="354"/>
      <c r="H110" s="354"/>
      <c r="I110" s="354"/>
      <c r="J110" s="354"/>
      <c r="K110" s="354"/>
      <c r="L110" s="354"/>
      <c r="M110" s="354"/>
      <c r="N110" s="354"/>
      <c r="O110" s="354"/>
      <c r="P110" s="354"/>
      <c r="Q110" s="354"/>
      <c r="R110" s="354"/>
      <c r="S110" s="354"/>
      <c r="T110" s="354"/>
      <c r="U110" s="354"/>
      <c r="V110" s="354"/>
      <c r="W110" s="354"/>
      <c r="X110" s="354"/>
      <c r="Y110" s="354"/>
      <c r="Z110" s="354"/>
      <c r="AA110" s="354"/>
      <c r="AB110" s="354"/>
      <c r="AC110" s="354"/>
      <c r="AD110" s="354"/>
      <c r="AE110" s="354"/>
      <c r="AF110" s="354"/>
      <c r="AG110" s="354"/>
      <c r="AH110" s="354"/>
      <c r="AI110" s="354"/>
    </row>
    <row r="111" spans="1:35" x14ac:dyDescent="0.25">
      <c r="A111" s="352">
        <v>115</v>
      </c>
      <c r="B111" s="361" t="str">
        <f t="shared" si="65"/>
        <v/>
      </c>
      <c r="C111" s="352"/>
      <c r="D111" s="356" t="s">
        <v>108</v>
      </c>
      <c r="E111" s="354">
        <f>SUM(E116,E123,E130)</f>
        <v>33172365.050000012</v>
      </c>
      <c r="F111" s="354">
        <f t="shared" ref="F111" si="91">SUM(F116,F123,F130)</f>
        <v>39662500</v>
      </c>
      <c r="G111" s="354">
        <f>SUM(G116,G123,G130)</f>
        <v>34143600</v>
      </c>
      <c r="H111" s="354">
        <f t="shared" ref="H111:K111" si="92">SUM(H116,H123,H131)</f>
        <v>33282300</v>
      </c>
      <c r="I111" s="354">
        <f t="shared" si="92"/>
        <v>0</v>
      </c>
      <c r="J111" s="354">
        <f t="shared" si="92"/>
        <v>0</v>
      </c>
      <c r="K111" s="354">
        <f t="shared" si="92"/>
        <v>0</v>
      </c>
      <c r="L111" s="354">
        <f t="shared" ref="L111:L116" si="93">IFERROR(SUM(H111:K111),"")</f>
        <v>33282300</v>
      </c>
      <c r="M111" s="354">
        <f t="shared" ref="M111:P111" si="94">SUM(M116,M123,M131)</f>
        <v>38967500</v>
      </c>
      <c r="N111" s="354">
        <f t="shared" si="94"/>
        <v>0</v>
      </c>
      <c r="O111" s="354">
        <f t="shared" si="94"/>
        <v>0</v>
      </c>
      <c r="P111" s="354">
        <f t="shared" si="94"/>
        <v>0</v>
      </c>
      <c r="Q111" s="354">
        <f t="shared" ref="Q111:Q116" si="95">IFERROR(SUM(M111:P111),"")</f>
        <v>38967500</v>
      </c>
      <c r="R111" s="354">
        <f t="shared" ref="R111:U111" si="96">SUM(R116,R123,R131)</f>
        <v>40759600</v>
      </c>
      <c r="S111" s="354">
        <f t="shared" si="96"/>
        <v>0</v>
      </c>
      <c r="T111" s="354">
        <f t="shared" si="96"/>
        <v>0</v>
      </c>
      <c r="U111" s="354">
        <f t="shared" si="96"/>
        <v>0</v>
      </c>
      <c r="V111" s="354">
        <f t="shared" ref="V111:V116" si="97">IFERROR(SUM(R111:U111),"")</f>
        <v>40759600</v>
      </c>
      <c r="W111" s="354"/>
      <c r="X111" s="354"/>
      <c r="Y111" s="354"/>
      <c r="Z111" s="354"/>
      <c r="AA111" s="354"/>
      <c r="AB111" s="354"/>
      <c r="AC111" s="354"/>
      <c r="AD111" s="354"/>
      <c r="AE111" s="354"/>
      <c r="AF111" s="354"/>
      <c r="AG111" s="354"/>
      <c r="AH111" s="354"/>
      <c r="AI111" s="354"/>
    </row>
    <row r="112" spans="1:35" x14ac:dyDescent="0.25">
      <c r="A112" s="358">
        <v>1151</v>
      </c>
      <c r="B112" s="361" t="str">
        <f t="shared" si="65"/>
        <v/>
      </c>
      <c r="C112" s="358"/>
      <c r="D112" s="359" t="s">
        <v>109</v>
      </c>
      <c r="E112" s="354" t="str">
        <f>IFERROR(SUM(#REF!),"")</f>
        <v/>
      </c>
      <c r="F112" s="354"/>
      <c r="G112" s="354"/>
      <c r="H112" s="354"/>
      <c r="I112" s="354"/>
      <c r="J112" s="354"/>
      <c r="K112" s="354"/>
      <c r="L112" s="354">
        <f t="shared" si="93"/>
        <v>0</v>
      </c>
      <c r="M112" s="354"/>
      <c r="N112" s="354"/>
      <c r="O112" s="354"/>
      <c r="P112" s="354"/>
      <c r="Q112" s="354">
        <f t="shared" si="95"/>
        <v>0</v>
      </c>
      <c r="R112" s="354"/>
      <c r="S112" s="354"/>
      <c r="T112" s="354"/>
      <c r="U112" s="354"/>
      <c r="V112" s="354">
        <f t="shared" si="97"/>
        <v>0</v>
      </c>
      <c r="W112" s="354"/>
      <c r="X112" s="354"/>
      <c r="Y112" s="354"/>
      <c r="Z112" s="354"/>
      <c r="AA112" s="354"/>
      <c r="AB112" s="354"/>
      <c r="AC112" s="354"/>
      <c r="AD112" s="354"/>
      <c r="AE112" s="354"/>
      <c r="AF112" s="354"/>
      <c r="AG112" s="354"/>
      <c r="AH112" s="354"/>
      <c r="AI112" s="354"/>
    </row>
    <row r="113" spans="1:35" x14ac:dyDescent="0.2">
      <c r="A113" s="358">
        <v>1151</v>
      </c>
      <c r="B113" s="361" t="str">
        <f t="shared" si="65"/>
        <v>0</v>
      </c>
      <c r="C113" s="340" t="s">
        <v>110</v>
      </c>
      <c r="D113" s="359" t="s">
        <v>111</v>
      </c>
      <c r="E113" s="1157">
        <f>IFERROR(VLOOKUP($C113,'[8]Total Inflows'!$AE$4:$AH$165,2,0),"")</f>
        <v>26901448.140000012</v>
      </c>
      <c r="F113" s="1157">
        <f>IFERROR(VLOOKUP($C113,'[8]Total Inflows'!$AE$4:$AH$165,3,0),"")</f>
        <v>32186700</v>
      </c>
      <c r="G113" s="1157">
        <f>IFERROR(VLOOKUP($C113,'[8]Total Inflows'!$AE$4:$AH$165,4,0),"")</f>
        <v>27489400</v>
      </c>
      <c r="H113" s="1157">
        <f>IFERROR(VLOOKUP($C113,'[8]Total Inflows'!$AJ$4:$AM$110,2,0),"")</f>
        <v>26172300</v>
      </c>
      <c r="I113" s="1157" t="str">
        <f>IFERROR(VLOOKUP($C113,'[8]Total Inflows'!$AO$4:$AR$10,2,0),"")</f>
        <v/>
      </c>
      <c r="J113" s="1157" t="str">
        <f>IFERROR(VLOOKUP($C113,'[8]Total Inflows'!$AU$4:$AX$54,2,0),"")</f>
        <v/>
      </c>
      <c r="K113" s="1157" t="str">
        <f>IFERROR(VLOOKUP($C113,'[8]Total Inflows'!$AZ$4:$BC$30,2,0),"")</f>
        <v/>
      </c>
      <c r="L113" s="354">
        <f t="shared" si="93"/>
        <v>26172300</v>
      </c>
      <c r="M113" s="1157">
        <f>IFERROR(VLOOKUP($C113,'[9]Total Inflows'!$AI$4:$AL$110,3,0),"")</f>
        <v>31373200</v>
      </c>
      <c r="N113" s="1157" t="str">
        <f>IFERROR(VLOOKUP($C113,'[8]Total Inflows'!$AO$4:$AR$10,3,0),"")</f>
        <v/>
      </c>
      <c r="O113" s="1157" t="str">
        <f>IFERROR(VLOOKUP($C113,'[8]Total Inflows'!$AU$4:$AX$54,3,0),"")</f>
        <v/>
      </c>
      <c r="P113" s="1157" t="str">
        <f>IFERROR(VLOOKUP($C113,'[8]Total Inflows'!$AZ$4:$BC$30,3,0),"")</f>
        <v/>
      </c>
      <c r="Q113" s="354">
        <f t="shared" si="95"/>
        <v>31373200</v>
      </c>
      <c r="R113" s="1157">
        <f>IFERROR(VLOOKUP($C113,'[9]Total Inflows'!$AI$4:$AL$110,4,0),"")</f>
        <v>32621200</v>
      </c>
      <c r="S113" s="1157" t="str">
        <f>IFERROR(VLOOKUP($C113,'[8]Total Inflows'!$AO$4:$AR$10,4,0),"")</f>
        <v/>
      </c>
      <c r="T113" s="1157" t="str">
        <f>IFERROR(VLOOKUP($C113,'[8]Total Inflows'!$AU$4:$AX$54,4,0),"")</f>
        <v/>
      </c>
      <c r="U113" s="1157" t="str">
        <f>IFERROR(VLOOKUP($C113,'[8]Total Inflows'!$AZ$4:$BC$30,4,0),"")</f>
        <v/>
      </c>
      <c r="V113" s="354">
        <f t="shared" si="97"/>
        <v>32621200</v>
      </c>
      <c r="W113" s="354"/>
      <c r="X113" s="354"/>
      <c r="Y113" s="354"/>
      <c r="Z113" s="354"/>
      <c r="AA113" s="354"/>
      <c r="AB113" s="354"/>
      <c r="AC113" s="354"/>
      <c r="AD113" s="354"/>
      <c r="AE113" s="354"/>
      <c r="AF113" s="354"/>
      <c r="AG113" s="354"/>
      <c r="AH113" s="354"/>
      <c r="AI113" s="354"/>
    </row>
    <row r="114" spans="1:35" x14ac:dyDescent="0.2">
      <c r="A114" s="358">
        <v>1151</v>
      </c>
      <c r="B114" s="361" t="str">
        <f t="shared" si="65"/>
        <v>0</v>
      </c>
      <c r="C114" s="340" t="s">
        <v>112</v>
      </c>
      <c r="D114" s="359" t="s">
        <v>113</v>
      </c>
      <c r="E114" s="1157">
        <f>IFERROR(VLOOKUP($C114,'[8]Total Inflows'!$AE$4:$AH$165,2,0),"")</f>
        <v>380621.99000000017</v>
      </c>
      <c r="F114" s="1157">
        <f>IFERROR(VLOOKUP($C114,'[8]Total Inflows'!$AE$4:$AH$165,3,0),"")</f>
        <v>975800</v>
      </c>
      <c r="G114" s="1157">
        <f>IFERROR(VLOOKUP($C114,'[8]Total Inflows'!$AE$4:$AH$165,4,0),"")</f>
        <v>371300</v>
      </c>
      <c r="H114" s="1157">
        <f>IFERROR(VLOOKUP($C114,'[8]Total Inflows'!$AJ$4:$AM$110,2,0),"")</f>
        <v>396800</v>
      </c>
      <c r="I114" s="1157" t="str">
        <f>IFERROR(VLOOKUP($C114,'[8]Total Inflows'!$AO$4:$AR$10,2,0),"")</f>
        <v/>
      </c>
      <c r="J114" s="1157" t="str">
        <f>IFERROR(VLOOKUP($C114,'[8]Total Inflows'!$AU$4:$AX$54,2,0),"")</f>
        <v/>
      </c>
      <c r="K114" s="1157" t="str">
        <f>IFERROR(VLOOKUP($C114,'[8]Total Inflows'!$AZ$4:$BC$30,2,0),"")</f>
        <v/>
      </c>
      <c r="L114" s="354">
        <f t="shared" si="93"/>
        <v>396800</v>
      </c>
      <c r="M114" s="1157">
        <f>IFERROR(VLOOKUP($C114,'[9]Total Inflows'!$AI$4:$AL$110,3,0),"")</f>
        <v>423800</v>
      </c>
      <c r="N114" s="1157" t="str">
        <f>IFERROR(VLOOKUP($C114,'[8]Total Inflows'!$AO$4:$AR$10,3,0),"")</f>
        <v/>
      </c>
      <c r="O114" s="1157" t="str">
        <f>IFERROR(VLOOKUP($C114,'[8]Total Inflows'!$AU$4:$AX$54,3,0),"")</f>
        <v/>
      </c>
      <c r="P114" s="1157" t="str">
        <f>IFERROR(VLOOKUP($C114,'[8]Total Inflows'!$AZ$4:$BC$30,3,0),"")</f>
        <v/>
      </c>
      <c r="Q114" s="354">
        <f t="shared" si="95"/>
        <v>423800</v>
      </c>
      <c r="R114" s="1157">
        <f>IFERROR(VLOOKUP($C114,'[9]Total Inflows'!$AI$4:$AL$110,4,0),"")</f>
        <v>454100</v>
      </c>
      <c r="S114" s="1157" t="str">
        <f>IFERROR(VLOOKUP($C114,'[8]Total Inflows'!$AO$4:$AR$10,4,0),"")</f>
        <v/>
      </c>
      <c r="T114" s="1157" t="str">
        <f>IFERROR(VLOOKUP($C114,'[8]Total Inflows'!$AU$4:$AX$54,4,0),"")</f>
        <v/>
      </c>
      <c r="U114" s="1157" t="str">
        <f>IFERROR(VLOOKUP($C114,'[8]Total Inflows'!$AZ$4:$BC$30,4,0),"")</f>
        <v/>
      </c>
      <c r="V114" s="354">
        <f t="shared" si="97"/>
        <v>454100</v>
      </c>
      <c r="W114" s="354"/>
      <c r="X114" s="354"/>
      <c r="Y114" s="354"/>
      <c r="Z114" s="354"/>
      <c r="AA114" s="354"/>
      <c r="AB114" s="354"/>
      <c r="AC114" s="354"/>
      <c r="AD114" s="354"/>
      <c r="AE114" s="354"/>
      <c r="AF114" s="354"/>
      <c r="AG114" s="354"/>
      <c r="AH114" s="354"/>
      <c r="AI114" s="354"/>
    </row>
    <row r="115" spans="1:35" x14ac:dyDescent="0.2">
      <c r="A115" s="358">
        <v>1151</v>
      </c>
      <c r="B115" s="361" t="str">
        <f t="shared" si="65"/>
        <v>0</v>
      </c>
      <c r="C115" s="340" t="s">
        <v>114</v>
      </c>
      <c r="D115" s="359" t="s">
        <v>115</v>
      </c>
      <c r="E115" s="1157" t="str">
        <f>IFERROR(VLOOKUP($C115,'[8]Total Inflows'!$AE$4:$AH$165,2,0),"")</f>
        <v/>
      </c>
      <c r="F115" s="1157" t="str">
        <f>IFERROR(VLOOKUP($C115,'[8]Total Inflows'!$AE$4:$AH$165,3,0),"")</f>
        <v/>
      </c>
      <c r="G115" s="1157" t="str">
        <f>IFERROR(VLOOKUP($C115,'[8]Total Inflows'!$AE$4:$AH$165,4,0),"")</f>
        <v/>
      </c>
      <c r="H115" s="1157" t="str">
        <f>IFERROR(VLOOKUP($C115,'[8]Total Inflows'!$AJ$4:$AM$110,2,0),"")</f>
        <v/>
      </c>
      <c r="I115" s="1157" t="str">
        <f>IFERROR(VLOOKUP($C115,'[8]Total Inflows'!$AO$4:$AR$10,2,0),"")</f>
        <v/>
      </c>
      <c r="J115" s="1157" t="str">
        <f>IFERROR(VLOOKUP($C115,'[8]Total Inflows'!$AU$4:$AX$54,2,0),"")</f>
        <v/>
      </c>
      <c r="K115" s="1157" t="str">
        <f>IFERROR(VLOOKUP($C115,'[8]Total Inflows'!$AZ$4:$BC$30,2,0),"")</f>
        <v/>
      </c>
      <c r="L115" s="354">
        <f t="shared" si="93"/>
        <v>0</v>
      </c>
      <c r="M115" s="1157" t="str">
        <f>IFERROR(VLOOKUP($C115,'[9]Total Inflows'!$AI$4:$AL$110,3,0),"")</f>
        <v/>
      </c>
      <c r="N115" s="1157" t="str">
        <f>IFERROR(VLOOKUP($C115,'[8]Total Inflows'!$AO$4:$AR$10,3,0),"")</f>
        <v/>
      </c>
      <c r="O115" s="1157" t="str">
        <f>IFERROR(VLOOKUP($C115,'[8]Total Inflows'!$AU$4:$AX$54,3,0),"")</f>
        <v/>
      </c>
      <c r="P115" s="1157" t="str">
        <f>IFERROR(VLOOKUP($C115,'[8]Total Inflows'!$AZ$4:$BC$30,3,0),"")</f>
        <v/>
      </c>
      <c r="Q115" s="354">
        <f t="shared" si="95"/>
        <v>0</v>
      </c>
      <c r="R115" s="1157" t="str">
        <f>IFERROR(VLOOKUP($C115,'[9]Total Inflows'!$AI$4:$AL$110,4,0),"")</f>
        <v/>
      </c>
      <c r="S115" s="1157" t="str">
        <f>IFERROR(VLOOKUP($C115,'[8]Total Inflows'!$AO$4:$AR$10,4,0),"")</f>
        <v/>
      </c>
      <c r="T115" s="1157" t="str">
        <f>IFERROR(VLOOKUP($C115,'[8]Total Inflows'!$AU$4:$AX$54,4,0),"")</f>
        <v/>
      </c>
      <c r="U115" s="1157" t="str">
        <f>IFERROR(VLOOKUP($C115,'[8]Total Inflows'!$AZ$4:$BC$30,4,0),"")</f>
        <v/>
      </c>
      <c r="V115" s="354">
        <f t="shared" si="97"/>
        <v>0</v>
      </c>
      <c r="W115" s="354"/>
      <c r="X115" s="354"/>
      <c r="Y115" s="354"/>
      <c r="Z115" s="354"/>
      <c r="AA115" s="354"/>
      <c r="AB115" s="354"/>
      <c r="AC115" s="354"/>
      <c r="AD115" s="354"/>
      <c r="AE115" s="354"/>
      <c r="AF115" s="354"/>
      <c r="AG115" s="354"/>
      <c r="AH115" s="354"/>
      <c r="AI115" s="354"/>
    </row>
    <row r="116" spans="1:35" x14ac:dyDescent="0.25">
      <c r="B116" s="361" t="str">
        <f t="shared" si="65"/>
        <v/>
      </c>
      <c r="C116" s="358"/>
      <c r="D116" s="359"/>
      <c r="E116" s="354">
        <f>SUM(E113:E115)</f>
        <v>27282070.13000001</v>
      </c>
      <c r="F116" s="354">
        <f t="shared" ref="F116" si="98">SUM(F113:F115)</f>
        <v>33162500</v>
      </c>
      <c r="G116" s="354">
        <f>SUM(G113:G115)</f>
        <v>27860700</v>
      </c>
      <c r="H116" s="354">
        <f t="shared" ref="H116:K116" si="99">SUM(H113:H115)</f>
        <v>26569100</v>
      </c>
      <c r="I116" s="354">
        <f t="shared" si="99"/>
        <v>0</v>
      </c>
      <c r="J116" s="354">
        <f t="shared" si="99"/>
        <v>0</v>
      </c>
      <c r="K116" s="354">
        <f t="shared" si="99"/>
        <v>0</v>
      </c>
      <c r="L116" s="354">
        <f t="shared" si="93"/>
        <v>26569100</v>
      </c>
      <c r="M116" s="354">
        <f t="shared" ref="M116:P116" si="100">SUM(M113:M115)</f>
        <v>31797000</v>
      </c>
      <c r="N116" s="354">
        <f t="shared" si="100"/>
        <v>0</v>
      </c>
      <c r="O116" s="354">
        <f t="shared" si="100"/>
        <v>0</v>
      </c>
      <c r="P116" s="354">
        <f t="shared" si="100"/>
        <v>0</v>
      </c>
      <c r="Q116" s="354">
        <f t="shared" si="95"/>
        <v>31797000</v>
      </c>
      <c r="R116" s="354">
        <f t="shared" ref="R116:U116" si="101">SUM(R113:R115)</f>
        <v>33075300</v>
      </c>
      <c r="S116" s="354">
        <f t="shared" si="101"/>
        <v>0</v>
      </c>
      <c r="T116" s="354">
        <f t="shared" si="101"/>
        <v>0</v>
      </c>
      <c r="U116" s="354">
        <f t="shared" si="101"/>
        <v>0</v>
      </c>
      <c r="V116" s="354">
        <f t="shared" si="97"/>
        <v>33075300</v>
      </c>
      <c r="W116" s="354"/>
      <c r="X116" s="354"/>
      <c r="Y116" s="354"/>
      <c r="Z116" s="354"/>
      <c r="AA116" s="354"/>
      <c r="AB116" s="354"/>
      <c r="AC116" s="354"/>
      <c r="AD116" s="354"/>
      <c r="AE116" s="354"/>
      <c r="AF116" s="354"/>
      <c r="AG116" s="354"/>
      <c r="AH116" s="354"/>
      <c r="AI116" s="354"/>
    </row>
    <row r="117" spans="1:35" x14ac:dyDescent="0.25">
      <c r="A117" s="358"/>
      <c r="B117" s="361" t="str">
        <f t="shared" si="65"/>
        <v/>
      </c>
      <c r="C117" s="358"/>
      <c r="D117" s="359"/>
      <c r="E117" s="354" t="str">
        <f>IFERROR(SUM(#REF!),"")</f>
        <v/>
      </c>
      <c r="F117" s="354"/>
      <c r="G117" s="354"/>
      <c r="H117" s="354"/>
      <c r="I117" s="354"/>
      <c r="J117" s="354"/>
      <c r="K117" s="354"/>
      <c r="L117" s="354"/>
      <c r="M117" s="354"/>
      <c r="N117" s="354"/>
      <c r="O117" s="354"/>
      <c r="P117" s="354"/>
      <c r="Q117" s="354"/>
      <c r="R117" s="354"/>
      <c r="S117" s="354"/>
      <c r="T117" s="354"/>
      <c r="U117" s="354"/>
      <c r="V117" s="354"/>
      <c r="W117" s="354"/>
      <c r="X117" s="354"/>
      <c r="Y117" s="354"/>
      <c r="Z117" s="354"/>
      <c r="AA117" s="354"/>
      <c r="AB117" s="354"/>
      <c r="AC117" s="354"/>
      <c r="AD117" s="354"/>
      <c r="AE117" s="354"/>
      <c r="AF117" s="354"/>
      <c r="AG117" s="354"/>
      <c r="AH117" s="354"/>
      <c r="AI117" s="354"/>
    </row>
    <row r="118" spans="1:35" x14ac:dyDescent="0.25">
      <c r="A118" s="358">
        <v>1152</v>
      </c>
      <c r="B118" s="361" t="str">
        <f t="shared" si="65"/>
        <v/>
      </c>
      <c r="C118" s="358"/>
      <c r="D118" s="359" t="s">
        <v>116</v>
      </c>
      <c r="E118" s="354" t="str">
        <f>IFERROR(SUM(#REF!),"")</f>
        <v/>
      </c>
      <c r="F118" s="354"/>
      <c r="G118" s="354"/>
      <c r="H118" s="354"/>
      <c r="I118" s="354"/>
      <c r="J118" s="354"/>
      <c r="K118" s="354"/>
      <c r="L118" s="354"/>
      <c r="M118" s="354"/>
      <c r="N118" s="354"/>
      <c r="O118" s="354"/>
      <c r="P118" s="354"/>
      <c r="Q118" s="354"/>
      <c r="R118" s="354"/>
      <c r="S118" s="354"/>
      <c r="T118" s="354"/>
      <c r="U118" s="354"/>
      <c r="V118" s="354"/>
      <c r="W118" s="354"/>
      <c r="X118" s="354"/>
      <c r="Y118" s="354"/>
      <c r="Z118" s="354"/>
      <c r="AA118" s="354"/>
      <c r="AB118" s="354"/>
      <c r="AC118" s="354"/>
      <c r="AD118" s="354"/>
      <c r="AE118" s="354"/>
      <c r="AF118" s="354"/>
      <c r="AG118" s="354"/>
      <c r="AH118" s="354"/>
      <c r="AI118" s="354"/>
    </row>
    <row r="119" spans="1:35" x14ac:dyDescent="0.25">
      <c r="A119" s="358"/>
      <c r="B119" s="361" t="str">
        <f t="shared" si="65"/>
        <v/>
      </c>
      <c r="C119" s="358"/>
      <c r="D119" s="359"/>
      <c r="E119" s="354" t="str">
        <f>IFERROR(SUM(#REF!),"")</f>
        <v/>
      </c>
      <c r="F119" s="354"/>
      <c r="G119" s="354"/>
      <c r="H119" s="354"/>
      <c r="I119" s="354"/>
      <c r="J119" s="354"/>
      <c r="K119" s="354"/>
      <c r="L119" s="354"/>
      <c r="M119" s="354"/>
      <c r="N119" s="354"/>
      <c r="O119" s="354"/>
      <c r="P119" s="354"/>
      <c r="Q119" s="354"/>
      <c r="R119" s="354"/>
      <c r="S119" s="354"/>
      <c r="T119" s="354"/>
      <c r="U119" s="354"/>
      <c r="V119" s="354"/>
      <c r="W119" s="354"/>
      <c r="X119" s="354"/>
      <c r="Y119" s="354"/>
      <c r="Z119" s="354"/>
      <c r="AA119" s="354"/>
      <c r="AB119" s="354"/>
      <c r="AC119" s="354"/>
      <c r="AD119" s="354"/>
      <c r="AE119" s="354"/>
      <c r="AF119" s="354"/>
      <c r="AG119" s="354"/>
      <c r="AH119" s="354"/>
      <c r="AI119" s="354"/>
    </row>
    <row r="120" spans="1:35" x14ac:dyDescent="0.25">
      <c r="A120" s="358">
        <v>1153</v>
      </c>
      <c r="B120" s="361" t="str">
        <f t="shared" si="65"/>
        <v/>
      </c>
      <c r="C120" s="358"/>
      <c r="D120" s="359" t="s">
        <v>117</v>
      </c>
      <c r="E120" s="354" t="str">
        <f>IFERROR(SUM(#REF!),"")</f>
        <v/>
      </c>
      <c r="F120" s="354"/>
      <c r="G120" s="354"/>
      <c r="H120" s="354"/>
      <c r="I120" s="354"/>
      <c r="J120" s="354"/>
      <c r="K120" s="354"/>
      <c r="L120" s="354"/>
      <c r="M120" s="354"/>
      <c r="N120" s="354"/>
      <c r="O120" s="354"/>
      <c r="P120" s="354"/>
      <c r="Q120" s="354"/>
      <c r="R120" s="354"/>
      <c r="S120" s="354"/>
      <c r="T120" s="354"/>
      <c r="U120" s="354"/>
      <c r="V120" s="354"/>
      <c r="W120" s="354"/>
      <c r="X120" s="354"/>
      <c r="Y120" s="354"/>
      <c r="Z120" s="354"/>
      <c r="AA120" s="354"/>
      <c r="AB120" s="354"/>
      <c r="AC120" s="354"/>
      <c r="AD120" s="354"/>
      <c r="AE120" s="354"/>
      <c r="AF120" s="354"/>
      <c r="AG120" s="354"/>
      <c r="AH120" s="354"/>
      <c r="AI120" s="354"/>
    </row>
    <row r="121" spans="1:35" x14ac:dyDescent="0.25">
      <c r="A121" s="358">
        <v>1153</v>
      </c>
      <c r="B121" s="361" t="str">
        <f t="shared" si="65"/>
        <v/>
      </c>
      <c r="C121" s="368"/>
      <c r="D121" s="359"/>
      <c r="E121" s="354" t="str">
        <f>IFERROR(SUM(#REF!),"")</f>
        <v/>
      </c>
      <c r="F121" s="354"/>
      <c r="G121" s="354"/>
      <c r="H121" s="354"/>
      <c r="I121" s="354"/>
      <c r="J121" s="354"/>
      <c r="K121" s="354"/>
      <c r="L121" s="354"/>
      <c r="M121" s="354"/>
      <c r="N121" s="354"/>
      <c r="O121" s="354"/>
      <c r="P121" s="354"/>
      <c r="Q121" s="354"/>
      <c r="R121" s="354"/>
      <c r="S121" s="354"/>
      <c r="T121" s="354"/>
      <c r="U121" s="354"/>
      <c r="V121" s="354"/>
      <c r="W121" s="354"/>
      <c r="X121" s="354"/>
      <c r="Y121" s="354"/>
      <c r="Z121" s="354"/>
      <c r="AA121" s="354"/>
      <c r="AB121" s="354"/>
      <c r="AC121" s="354"/>
      <c r="AD121" s="354"/>
      <c r="AE121" s="354"/>
      <c r="AF121" s="354"/>
      <c r="AG121" s="354"/>
      <c r="AH121" s="354"/>
      <c r="AI121" s="354"/>
    </row>
    <row r="122" spans="1:35" x14ac:dyDescent="0.2">
      <c r="A122" s="358">
        <v>1153</v>
      </c>
      <c r="B122" s="361" t="str">
        <f t="shared" si="65"/>
        <v>0</v>
      </c>
      <c r="C122" s="368" t="s">
        <v>118</v>
      </c>
      <c r="D122" s="359" t="s">
        <v>119</v>
      </c>
      <c r="E122" s="1157">
        <f>IFERROR(VLOOKUP($C122,'[8]Total Inflows'!$AE$4:$AH$165,2,0),"")</f>
        <v>5890294.9199999999</v>
      </c>
      <c r="F122" s="1157">
        <f>IFERROR(VLOOKUP($C122,'[8]Total Inflows'!$AE$4:$AH$165,3,0),"")</f>
        <v>6500000</v>
      </c>
      <c r="G122" s="1157">
        <f>IFERROR(VLOOKUP($C122,'[8]Total Inflows'!$AE$4:$AH$165,4,0),"")</f>
        <v>6282900</v>
      </c>
      <c r="H122" s="1157">
        <f>IFERROR(VLOOKUP($C122,'[8]Total Inflows'!$AJ$4:$AM$110,2,0),"")</f>
        <v>6713200</v>
      </c>
      <c r="I122" s="1157" t="str">
        <f>IFERROR(VLOOKUP($C122,'[8]Total Inflows'!$AO$4:$AR$10,2,0),"")</f>
        <v/>
      </c>
      <c r="J122" s="1157">
        <f>IFERROR(VLOOKUP($C122,'[8]Total Inflows'!$AU$4:$AX$54,2,0),"")</f>
        <v>0</v>
      </c>
      <c r="K122" s="1157" t="str">
        <f>IFERROR(VLOOKUP($C122,'[8]Total Inflows'!$AZ$4:$BC$30,2,0),"")</f>
        <v/>
      </c>
      <c r="L122" s="354">
        <f t="shared" ref="L122:L123" si="102">IFERROR(SUM(H122:K122),"")</f>
        <v>6713200</v>
      </c>
      <c r="M122" s="1157">
        <f>IFERROR(VLOOKUP($C122,'[9]Total Inflows'!$AI$4:$AL$110,3,0),"")</f>
        <v>7170500</v>
      </c>
      <c r="N122" s="1157" t="str">
        <f>IFERROR(VLOOKUP($C122,'[8]Total Inflows'!$AO$4:$AR$10,3,0),"")</f>
        <v/>
      </c>
      <c r="O122" s="1157">
        <f>IFERROR(VLOOKUP($C122,'[8]Total Inflows'!$AU$4:$AX$54,3,0),"")</f>
        <v>0</v>
      </c>
      <c r="P122" s="1157" t="str">
        <f>IFERROR(VLOOKUP($C122,'[8]Total Inflows'!$AZ$4:$BC$30,3,0),"")</f>
        <v/>
      </c>
      <c r="Q122" s="354">
        <f t="shared" ref="Q122:Q123" si="103">IFERROR(SUM(M122:P122),"")</f>
        <v>7170500</v>
      </c>
      <c r="R122" s="1157">
        <f>IFERROR(VLOOKUP($C122,'[9]Total Inflows'!$AI$4:$AL$110,4,0),"")</f>
        <v>7684300</v>
      </c>
      <c r="S122" s="1157" t="str">
        <f>IFERROR(VLOOKUP($C122,'[8]Total Inflows'!$AO$4:$AR$10,4,0),"")</f>
        <v/>
      </c>
      <c r="T122" s="1157">
        <f>IFERROR(VLOOKUP($C122,'[8]Total Inflows'!$AU$4:$AX$54,4,0),"")</f>
        <v>0</v>
      </c>
      <c r="U122" s="1157" t="str">
        <f>IFERROR(VLOOKUP($C122,'[8]Total Inflows'!$AZ$4:$BC$30,4,0),"")</f>
        <v/>
      </c>
      <c r="V122" s="354">
        <f t="shared" ref="V122:V123" si="104">IFERROR(SUM(R122:U122),"")</f>
        <v>7684300</v>
      </c>
      <c r="W122" s="354"/>
      <c r="X122" s="354"/>
      <c r="Y122" s="354"/>
      <c r="Z122" s="354"/>
      <c r="AA122" s="354"/>
      <c r="AB122" s="354"/>
      <c r="AC122" s="354"/>
      <c r="AD122" s="354"/>
      <c r="AE122" s="354"/>
      <c r="AF122" s="354"/>
      <c r="AG122" s="354"/>
      <c r="AH122" s="354"/>
      <c r="AI122" s="354"/>
    </row>
    <row r="123" spans="1:35" x14ac:dyDescent="0.25">
      <c r="B123" s="361" t="str">
        <f t="shared" si="65"/>
        <v/>
      </c>
      <c r="C123" s="358"/>
      <c r="D123" s="359"/>
      <c r="E123" s="354">
        <f>E122</f>
        <v>5890294.9199999999</v>
      </c>
      <c r="F123" s="354">
        <f t="shared" ref="F123" si="105">F122</f>
        <v>6500000</v>
      </c>
      <c r="G123" s="354">
        <f>G122</f>
        <v>6282900</v>
      </c>
      <c r="H123" s="354">
        <f t="shared" ref="H123:K123" si="106">H122</f>
        <v>6713200</v>
      </c>
      <c r="I123" s="354" t="str">
        <f t="shared" si="106"/>
        <v/>
      </c>
      <c r="J123" s="354">
        <f t="shared" si="106"/>
        <v>0</v>
      </c>
      <c r="K123" s="354" t="str">
        <f t="shared" si="106"/>
        <v/>
      </c>
      <c r="L123" s="354">
        <f t="shared" si="102"/>
        <v>6713200</v>
      </c>
      <c r="M123" s="354">
        <f t="shared" ref="M123:P123" si="107">M122</f>
        <v>7170500</v>
      </c>
      <c r="N123" s="354" t="str">
        <f t="shared" si="107"/>
        <v/>
      </c>
      <c r="O123" s="354">
        <f t="shared" si="107"/>
        <v>0</v>
      </c>
      <c r="P123" s="354" t="str">
        <f t="shared" si="107"/>
        <v/>
      </c>
      <c r="Q123" s="354">
        <f t="shared" si="103"/>
        <v>7170500</v>
      </c>
      <c r="R123" s="354">
        <f t="shared" ref="R123:U123" si="108">R122</f>
        <v>7684300</v>
      </c>
      <c r="S123" s="354" t="str">
        <f t="shared" si="108"/>
        <v/>
      </c>
      <c r="T123" s="354">
        <f t="shared" si="108"/>
        <v>0</v>
      </c>
      <c r="U123" s="354" t="str">
        <f t="shared" si="108"/>
        <v/>
      </c>
      <c r="V123" s="354">
        <f t="shared" si="104"/>
        <v>7684300</v>
      </c>
      <c r="W123" s="354"/>
      <c r="X123" s="354"/>
      <c r="Y123" s="354"/>
      <c r="Z123" s="354"/>
      <c r="AA123" s="354"/>
      <c r="AB123" s="354"/>
      <c r="AC123" s="354"/>
      <c r="AD123" s="354"/>
      <c r="AE123" s="354"/>
      <c r="AF123" s="354"/>
      <c r="AG123" s="354"/>
      <c r="AH123" s="354"/>
      <c r="AI123" s="354"/>
    </row>
    <row r="124" spans="1:35" x14ac:dyDescent="0.25">
      <c r="A124" s="358"/>
      <c r="B124" s="361" t="str">
        <f t="shared" si="65"/>
        <v/>
      </c>
      <c r="C124" s="358"/>
      <c r="D124" s="359"/>
      <c r="E124" s="354" t="str">
        <f>IFERROR(SUM(#REF!),"")</f>
        <v/>
      </c>
      <c r="F124" s="354"/>
      <c r="G124" s="354"/>
      <c r="H124" s="354"/>
      <c r="I124" s="354"/>
      <c r="J124" s="354"/>
      <c r="K124" s="354"/>
      <c r="L124" s="354"/>
      <c r="M124" s="354"/>
      <c r="N124" s="354"/>
      <c r="O124" s="354"/>
      <c r="P124" s="354"/>
      <c r="Q124" s="354"/>
      <c r="R124" s="354"/>
      <c r="S124" s="354"/>
      <c r="T124" s="354"/>
      <c r="U124" s="354"/>
      <c r="V124" s="354"/>
      <c r="W124" s="354"/>
      <c r="X124" s="354"/>
      <c r="Y124" s="354"/>
      <c r="Z124" s="354"/>
      <c r="AA124" s="354"/>
      <c r="AB124" s="354"/>
      <c r="AC124" s="354"/>
      <c r="AD124" s="354"/>
      <c r="AE124" s="354"/>
      <c r="AF124" s="354"/>
      <c r="AG124" s="354"/>
      <c r="AH124" s="354"/>
      <c r="AI124" s="354"/>
    </row>
    <row r="125" spans="1:35" x14ac:dyDescent="0.25">
      <c r="A125" s="358">
        <v>1154</v>
      </c>
      <c r="B125" s="361" t="str">
        <f t="shared" si="65"/>
        <v/>
      </c>
      <c r="C125" s="358"/>
      <c r="D125" s="359" t="s">
        <v>120</v>
      </c>
      <c r="E125" s="354" t="str">
        <f>IFERROR(SUM(#REF!),"")</f>
        <v/>
      </c>
      <c r="F125" s="354"/>
      <c r="G125" s="354"/>
      <c r="H125" s="354"/>
      <c r="I125" s="354"/>
      <c r="J125" s="354"/>
      <c r="K125" s="354"/>
      <c r="L125" s="354"/>
      <c r="M125" s="354"/>
      <c r="N125" s="354"/>
      <c r="O125" s="354"/>
      <c r="P125" s="354"/>
      <c r="Q125" s="354"/>
      <c r="R125" s="354"/>
      <c r="S125" s="354"/>
      <c r="T125" s="354"/>
      <c r="U125" s="354"/>
      <c r="V125" s="354"/>
      <c r="W125" s="354"/>
      <c r="X125" s="354"/>
      <c r="Y125" s="354"/>
      <c r="Z125" s="354"/>
      <c r="AA125" s="354"/>
      <c r="AB125" s="354"/>
      <c r="AC125" s="354"/>
      <c r="AD125" s="354"/>
      <c r="AE125" s="354"/>
      <c r="AF125" s="354"/>
      <c r="AG125" s="354"/>
      <c r="AH125" s="354"/>
      <c r="AI125" s="354"/>
    </row>
    <row r="126" spans="1:35" x14ac:dyDescent="0.25">
      <c r="A126" s="358"/>
      <c r="B126" s="361" t="str">
        <f t="shared" si="65"/>
        <v/>
      </c>
      <c r="C126" s="358"/>
      <c r="D126" s="359"/>
      <c r="E126" s="354" t="str">
        <f>IFERROR(SUM(#REF!),"")</f>
        <v/>
      </c>
      <c r="F126" s="354"/>
      <c r="G126" s="354"/>
      <c r="H126" s="354"/>
      <c r="I126" s="354"/>
      <c r="J126" s="354"/>
      <c r="K126" s="354"/>
      <c r="L126" s="354"/>
      <c r="M126" s="354"/>
      <c r="N126" s="354"/>
      <c r="O126" s="354"/>
      <c r="P126" s="354"/>
      <c r="Q126" s="354"/>
      <c r="R126" s="354"/>
      <c r="S126" s="354"/>
      <c r="T126" s="354"/>
      <c r="U126" s="354"/>
      <c r="V126" s="354"/>
      <c r="W126" s="354"/>
      <c r="X126" s="354"/>
      <c r="Y126" s="354"/>
      <c r="Z126" s="354"/>
      <c r="AA126" s="354"/>
      <c r="AB126" s="354"/>
      <c r="AC126" s="354"/>
      <c r="AD126" s="354"/>
      <c r="AE126" s="354"/>
      <c r="AF126" s="354"/>
      <c r="AG126" s="354"/>
      <c r="AH126" s="354"/>
      <c r="AI126" s="354"/>
    </row>
    <row r="127" spans="1:35" x14ac:dyDescent="0.25">
      <c r="A127" s="358">
        <v>1155</v>
      </c>
      <c r="B127" s="361" t="str">
        <f t="shared" si="65"/>
        <v/>
      </c>
      <c r="C127" s="358"/>
      <c r="D127" s="359" t="s">
        <v>121</v>
      </c>
      <c r="E127" s="354" t="str">
        <f>IFERROR(SUM(#REF!),"")</f>
        <v/>
      </c>
      <c r="F127" s="354"/>
      <c r="G127" s="354"/>
      <c r="H127" s="354"/>
      <c r="I127" s="354"/>
      <c r="J127" s="354"/>
      <c r="K127" s="354"/>
      <c r="L127" s="354"/>
      <c r="M127" s="354"/>
      <c r="N127" s="354"/>
      <c r="O127" s="354"/>
      <c r="P127" s="354"/>
      <c r="Q127" s="354"/>
      <c r="R127" s="354"/>
      <c r="S127" s="354"/>
      <c r="T127" s="354"/>
      <c r="U127" s="354"/>
      <c r="V127" s="354"/>
      <c r="W127" s="354"/>
      <c r="X127" s="354"/>
      <c r="Y127" s="354"/>
      <c r="Z127" s="354"/>
      <c r="AA127" s="354"/>
      <c r="AB127" s="354"/>
      <c r="AC127" s="354"/>
      <c r="AD127" s="354"/>
      <c r="AE127" s="354"/>
      <c r="AF127" s="354"/>
      <c r="AG127" s="354"/>
      <c r="AH127" s="354"/>
      <c r="AI127" s="354"/>
    </row>
    <row r="128" spans="1:35" x14ac:dyDescent="0.25">
      <c r="A128" s="358"/>
      <c r="B128" s="361" t="str">
        <f t="shared" si="65"/>
        <v/>
      </c>
      <c r="C128" s="358"/>
      <c r="D128" s="359"/>
      <c r="E128" s="354" t="str">
        <f>IFERROR(SUM(#REF!),"")</f>
        <v/>
      </c>
      <c r="F128" s="354"/>
      <c r="G128" s="354"/>
      <c r="H128" s="354"/>
      <c r="I128" s="354"/>
      <c r="J128" s="354"/>
      <c r="K128" s="354"/>
      <c r="L128" s="354"/>
      <c r="M128" s="354"/>
      <c r="N128" s="354"/>
      <c r="O128" s="354"/>
      <c r="P128" s="354"/>
      <c r="Q128" s="354"/>
      <c r="R128" s="354"/>
      <c r="S128" s="354"/>
      <c r="T128" s="354"/>
      <c r="U128" s="354"/>
      <c r="V128" s="354"/>
      <c r="W128" s="354"/>
      <c r="X128" s="354"/>
      <c r="Y128" s="354"/>
      <c r="Z128" s="354"/>
      <c r="AA128" s="354"/>
      <c r="AB128" s="354"/>
      <c r="AC128" s="354"/>
      <c r="AD128" s="354"/>
      <c r="AE128" s="354"/>
      <c r="AF128" s="354"/>
      <c r="AG128" s="354"/>
      <c r="AH128" s="354"/>
      <c r="AI128" s="354"/>
    </row>
    <row r="129" spans="1:35" x14ac:dyDescent="0.25">
      <c r="A129" s="358">
        <v>1156</v>
      </c>
      <c r="B129" s="361" t="str">
        <f t="shared" si="65"/>
        <v/>
      </c>
      <c r="C129" s="358"/>
      <c r="D129" s="359" t="s">
        <v>122</v>
      </c>
      <c r="E129" s="354" t="str">
        <f>IFERROR(SUM(#REF!),"")</f>
        <v/>
      </c>
      <c r="F129" s="354"/>
      <c r="G129" s="354"/>
      <c r="H129" s="354"/>
      <c r="I129" s="354"/>
      <c r="J129" s="354"/>
      <c r="K129" s="354"/>
      <c r="L129" s="354"/>
      <c r="M129" s="354"/>
      <c r="N129" s="354"/>
      <c r="O129" s="354"/>
      <c r="P129" s="354"/>
      <c r="Q129" s="354"/>
      <c r="R129" s="354"/>
      <c r="S129" s="354"/>
      <c r="T129" s="354"/>
      <c r="U129" s="354"/>
      <c r="V129" s="354"/>
      <c r="W129" s="354"/>
      <c r="X129" s="354"/>
      <c r="Y129" s="354"/>
      <c r="Z129" s="354"/>
      <c r="AA129" s="354"/>
      <c r="AB129" s="354"/>
      <c r="AC129" s="354"/>
      <c r="AD129" s="354"/>
      <c r="AE129" s="354"/>
      <c r="AF129" s="354"/>
      <c r="AG129" s="354"/>
      <c r="AH129" s="354"/>
      <c r="AI129" s="354"/>
    </row>
    <row r="130" spans="1:35" x14ac:dyDescent="0.2">
      <c r="A130" s="358">
        <v>1156</v>
      </c>
      <c r="B130" s="361" t="str">
        <f t="shared" ref="B130:B193" si="109">IFERROR(LEFT(C130,1),"")</f>
        <v>0</v>
      </c>
      <c r="C130" s="358" t="s">
        <v>123</v>
      </c>
      <c r="D130" s="374" t="s">
        <v>1262</v>
      </c>
      <c r="E130" s="1157" t="str">
        <f>IFERROR(VLOOKUP($C130,'[8]Total Inflows'!$AE$4:$AH$165,2,0),"")</f>
        <v/>
      </c>
      <c r="F130" s="1157" t="str">
        <f>IFERROR(VLOOKUP($C130,'[8]Total Inflows'!$AE$4:$AH$165,3,0),"")</f>
        <v/>
      </c>
      <c r="G130" s="1157" t="str">
        <f>IFERROR(VLOOKUP($C130,'[8]Total Inflows'!$AE$4:$AH$165,4,0),"")</f>
        <v/>
      </c>
      <c r="H130" s="1157" t="str">
        <f>IFERROR(VLOOKUP($C130,'[8]Total Inflows'!$AJ$4:$AM$110,2,0),"")</f>
        <v/>
      </c>
      <c r="I130" s="1157" t="str">
        <f>IFERROR(VLOOKUP($C130,'[8]Total Inflows'!$AO$4:$AR$10,2,0),"")</f>
        <v/>
      </c>
      <c r="J130" s="1157" t="str">
        <f>IFERROR(VLOOKUP($C130,'[8]Total Inflows'!$AU$4:$AX$54,2,0),"")</f>
        <v/>
      </c>
      <c r="K130" s="1157" t="str">
        <f>IFERROR(VLOOKUP($C130,'[8]Total Inflows'!$AZ$4:$BC$30,2,0),"")</f>
        <v/>
      </c>
      <c r="L130" s="354">
        <f t="shared" ref="L130" si="110">IFERROR(SUM(H130:K130),"")</f>
        <v>0</v>
      </c>
      <c r="M130" s="1157" t="str">
        <f>IFERROR(VLOOKUP($C130,'[9]Total Inflows'!$AI$4:$AL$110,3,0),"")</f>
        <v/>
      </c>
      <c r="N130" s="1157" t="str">
        <f>IFERROR(VLOOKUP($C130,'[8]Total Inflows'!$AO$4:$AR$10,3,0),"")</f>
        <v/>
      </c>
      <c r="O130" s="1157" t="str">
        <f>IFERROR(VLOOKUP($C130,'[8]Total Inflows'!$AU$4:$AX$54,3,0),"")</f>
        <v/>
      </c>
      <c r="P130" s="1157" t="str">
        <f>IFERROR(VLOOKUP($C130,'[8]Total Inflows'!$AZ$4:$BC$30,3,0),"")</f>
        <v/>
      </c>
      <c r="Q130" s="354">
        <f t="shared" ref="Q130" si="111">IFERROR(SUM(M130:P130),"")</f>
        <v>0</v>
      </c>
      <c r="R130" s="1157" t="str">
        <f>IFERROR(VLOOKUP($C130,'[9]Total Inflows'!$AI$4:$AL$110,4,0),"")</f>
        <v/>
      </c>
      <c r="S130" s="1157" t="str">
        <f>IFERROR(VLOOKUP($C130,'[8]Total Inflows'!$AO$4:$AR$10,4,0),"")</f>
        <v/>
      </c>
      <c r="T130" s="1157" t="str">
        <f>IFERROR(VLOOKUP($C130,'[8]Total Inflows'!$AU$4:$AX$54,4,0),"")</f>
        <v/>
      </c>
      <c r="U130" s="1157" t="str">
        <f>IFERROR(VLOOKUP($C130,'[8]Total Inflows'!$AZ$4:$BC$30,4,0),"")</f>
        <v/>
      </c>
      <c r="V130" s="354">
        <f t="shared" ref="V130" si="112">IFERROR(SUM(R130:U130),"")</f>
        <v>0</v>
      </c>
      <c r="W130" s="354"/>
      <c r="X130" s="354"/>
      <c r="Y130" s="354"/>
      <c r="Z130" s="354"/>
      <c r="AA130" s="354"/>
      <c r="AB130" s="354"/>
      <c r="AC130" s="354"/>
      <c r="AD130" s="354"/>
      <c r="AE130" s="354"/>
      <c r="AF130" s="354"/>
      <c r="AG130" s="354"/>
      <c r="AH130" s="354"/>
      <c r="AI130" s="354"/>
    </row>
    <row r="131" spans="1:35" x14ac:dyDescent="0.25">
      <c r="B131" s="361" t="str">
        <f t="shared" si="109"/>
        <v/>
      </c>
      <c r="C131" s="358"/>
      <c r="D131" s="359"/>
      <c r="E131" s="354" t="str">
        <f>IFERROR(SUM(#REF!),"")</f>
        <v/>
      </c>
      <c r="F131" s="354"/>
      <c r="G131" s="354"/>
      <c r="H131" s="354"/>
      <c r="I131" s="354"/>
      <c r="J131" s="354"/>
      <c r="K131" s="354"/>
      <c r="L131" s="354"/>
      <c r="M131" s="354"/>
      <c r="N131" s="354"/>
      <c r="O131" s="354"/>
      <c r="P131" s="354"/>
      <c r="Q131" s="354"/>
      <c r="R131" s="354"/>
      <c r="S131" s="354"/>
      <c r="T131" s="354"/>
      <c r="U131" s="354"/>
      <c r="V131" s="354"/>
      <c r="W131" s="354"/>
      <c r="X131" s="354"/>
      <c r="Y131" s="354"/>
      <c r="Z131" s="354"/>
      <c r="AA131" s="354"/>
      <c r="AB131" s="354"/>
      <c r="AC131" s="354"/>
      <c r="AD131" s="354"/>
      <c r="AE131" s="354"/>
      <c r="AF131" s="354"/>
      <c r="AG131" s="354"/>
      <c r="AH131" s="354"/>
      <c r="AI131" s="354"/>
    </row>
    <row r="132" spans="1:35" x14ac:dyDescent="0.25">
      <c r="A132" s="358"/>
      <c r="B132" s="361" t="str">
        <f t="shared" si="109"/>
        <v/>
      </c>
      <c r="C132" s="358"/>
      <c r="D132" s="359"/>
      <c r="E132" s="354" t="str">
        <f>IFERROR(SUM(#REF!),"")</f>
        <v/>
      </c>
      <c r="F132" s="354"/>
      <c r="G132" s="354"/>
      <c r="H132" s="354"/>
      <c r="I132" s="354"/>
      <c r="J132" s="354"/>
      <c r="K132" s="354"/>
      <c r="L132" s="354"/>
      <c r="M132" s="354"/>
      <c r="N132" s="354"/>
      <c r="O132" s="354"/>
      <c r="P132" s="354"/>
      <c r="Q132" s="354"/>
      <c r="R132" s="354"/>
      <c r="S132" s="354"/>
      <c r="T132" s="354"/>
      <c r="U132" s="354"/>
      <c r="V132" s="354"/>
      <c r="W132" s="354"/>
      <c r="X132" s="354"/>
      <c r="Y132" s="354"/>
      <c r="Z132" s="354"/>
      <c r="AA132" s="354"/>
      <c r="AB132" s="354"/>
      <c r="AC132" s="354"/>
      <c r="AD132" s="354"/>
      <c r="AE132" s="354"/>
      <c r="AF132" s="354"/>
      <c r="AG132" s="354"/>
      <c r="AH132" s="354"/>
      <c r="AI132" s="354"/>
    </row>
    <row r="133" spans="1:35" x14ac:dyDescent="0.25">
      <c r="A133" s="352">
        <v>116</v>
      </c>
      <c r="B133" s="361" t="str">
        <f t="shared" si="109"/>
        <v/>
      </c>
      <c r="C133" s="352"/>
      <c r="D133" s="406" t="s">
        <v>124</v>
      </c>
      <c r="E133" s="354">
        <f t="shared" ref="E133:F133" si="113">SUM(E134,E137)</f>
        <v>0</v>
      </c>
      <c r="F133" s="354">
        <f t="shared" si="113"/>
        <v>0</v>
      </c>
      <c r="G133" s="354">
        <f>SUM(G134,G137)</f>
        <v>0</v>
      </c>
      <c r="H133" s="354">
        <f t="shared" ref="H133:K133" si="114">SUM(H134,H137)</f>
        <v>0</v>
      </c>
      <c r="I133" s="354">
        <f t="shared" si="114"/>
        <v>0</v>
      </c>
      <c r="J133" s="354">
        <f t="shared" si="114"/>
        <v>0</v>
      </c>
      <c r="K133" s="354">
        <f t="shared" si="114"/>
        <v>0</v>
      </c>
      <c r="L133" s="354">
        <f t="shared" ref="L133" si="115">IFERROR(SUM(H133:K133),"")</f>
        <v>0</v>
      </c>
      <c r="M133" s="354">
        <f t="shared" ref="M133:P133" si="116">SUM(M134,M137)</f>
        <v>0</v>
      </c>
      <c r="N133" s="354">
        <f t="shared" si="116"/>
        <v>0</v>
      </c>
      <c r="O133" s="354">
        <f t="shared" si="116"/>
        <v>0</v>
      </c>
      <c r="P133" s="354">
        <f t="shared" si="116"/>
        <v>0</v>
      </c>
      <c r="Q133" s="354">
        <f t="shared" ref="Q133" si="117">IFERROR(SUM(M133:P133),"")</f>
        <v>0</v>
      </c>
      <c r="R133" s="354">
        <f t="shared" ref="R133:U133" si="118">SUM(R134,R137)</f>
        <v>0</v>
      </c>
      <c r="S133" s="354">
        <f t="shared" si="118"/>
        <v>0</v>
      </c>
      <c r="T133" s="354">
        <f t="shared" si="118"/>
        <v>0</v>
      </c>
      <c r="U133" s="354">
        <f t="shared" si="118"/>
        <v>0</v>
      </c>
      <c r="V133" s="354">
        <f t="shared" ref="V133" si="119">IFERROR(SUM(R133:U133),"")</f>
        <v>0</v>
      </c>
      <c r="W133" s="354"/>
      <c r="X133" s="354"/>
      <c r="Y133" s="354"/>
      <c r="Z133" s="354"/>
      <c r="AA133" s="354"/>
      <c r="AB133" s="354"/>
      <c r="AC133" s="354"/>
      <c r="AD133" s="354"/>
      <c r="AE133" s="354"/>
      <c r="AF133" s="354"/>
      <c r="AG133" s="354"/>
      <c r="AH133" s="354"/>
      <c r="AI133" s="354"/>
    </row>
    <row r="134" spans="1:35" x14ac:dyDescent="0.25">
      <c r="A134" s="358">
        <v>1161</v>
      </c>
      <c r="B134" s="361" t="str">
        <f t="shared" si="109"/>
        <v/>
      </c>
      <c r="C134" s="358"/>
      <c r="D134" s="359" t="s">
        <v>125</v>
      </c>
      <c r="E134" s="354" t="str">
        <f>IFERROR(SUM(#REF!),"")</f>
        <v/>
      </c>
      <c r="F134" s="354"/>
      <c r="G134" s="354"/>
      <c r="H134" s="354"/>
      <c r="I134" s="354"/>
      <c r="J134" s="354"/>
      <c r="K134" s="354"/>
      <c r="L134" s="354"/>
      <c r="M134" s="354"/>
      <c r="N134" s="354"/>
      <c r="O134" s="354"/>
      <c r="P134" s="354"/>
      <c r="Q134" s="354"/>
      <c r="R134" s="354"/>
      <c r="S134" s="354"/>
      <c r="T134" s="354"/>
      <c r="U134" s="354"/>
      <c r="V134" s="354"/>
      <c r="W134" s="354"/>
      <c r="X134" s="354"/>
      <c r="Y134" s="354"/>
      <c r="Z134" s="354"/>
      <c r="AA134" s="354"/>
      <c r="AB134" s="354"/>
      <c r="AC134" s="354"/>
      <c r="AD134" s="354"/>
      <c r="AE134" s="354"/>
      <c r="AF134" s="354"/>
      <c r="AG134" s="354"/>
      <c r="AH134" s="354"/>
      <c r="AI134" s="354"/>
    </row>
    <row r="135" spans="1:35" x14ac:dyDescent="0.25">
      <c r="A135" s="358"/>
      <c r="B135" s="361" t="str">
        <f t="shared" si="109"/>
        <v/>
      </c>
      <c r="C135" s="358"/>
      <c r="D135" s="359"/>
      <c r="E135" s="354" t="str">
        <f>IFERROR(SUM(#REF!),"")</f>
        <v/>
      </c>
      <c r="F135" s="354"/>
      <c r="G135" s="354"/>
      <c r="H135" s="354"/>
      <c r="I135" s="354"/>
      <c r="J135" s="354"/>
      <c r="K135" s="354"/>
      <c r="L135" s="354"/>
      <c r="M135" s="354"/>
      <c r="N135" s="354"/>
      <c r="O135" s="354"/>
      <c r="P135" s="354"/>
      <c r="Q135" s="354"/>
      <c r="R135" s="354"/>
      <c r="S135" s="354"/>
      <c r="T135" s="354"/>
      <c r="U135" s="354"/>
      <c r="V135" s="354"/>
      <c r="W135" s="354"/>
      <c r="X135" s="354"/>
      <c r="Y135" s="354"/>
      <c r="Z135" s="354"/>
      <c r="AA135" s="354"/>
      <c r="AB135" s="354"/>
      <c r="AC135" s="354"/>
      <c r="AD135" s="354"/>
      <c r="AE135" s="354"/>
      <c r="AF135" s="354"/>
      <c r="AG135" s="354"/>
      <c r="AH135" s="354"/>
      <c r="AI135" s="354"/>
    </row>
    <row r="136" spans="1:35" x14ac:dyDescent="0.25">
      <c r="A136" s="358">
        <v>1162</v>
      </c>
      <c r="B136" s="361" t="str">
        <f t="shared" si="109"/>
        <v/>
      </c>
      <c r="C136" s="358"/>
      <c r="D136" s="359" t="s">
        <v>126</v>
      </c>
      <c r="E136" s="354" t="str">
        <f>IFERROR(SUM(#REF!),"")</f>
        <v/>
      </c>
      <c r="F136" s="354"/>
      <c r="G136" s="354"/>
      <c r="H136" s="354"/>
      <c r="I136" s="354"/>
      <c r="J136" s="354"/>
      <c r="K136" s="354"/>
      <c r="L136" s="354"/>
      <c r="M136" s="354"/>
      <c r="N136" s="354"/>
      <c r="O136" s="354"/>
      <c r="P136" s="354"/>
      <c r="Q136" s="354"/>
      <c r="R136" s="354"/>
      <c r="S136" s="354"/>
      <c r="T136" s="354"/>
      <c r="U136" s="354"/>
      <c r="V136" s="354"/>
      <c r="W136" s="354"/>
      <c r="X136" s="354"/>
      <c r="Y136" s="354"/>
      <c r="Z136" s="354"/>
      <c r="AA136" s="354"/>
      <c r="AB136" s="354"/>
      <c r="AC136" s="354"/>
      <c r="AD136" s="354"/>
      <c r="AE136" s="354"/>
      <c r="AF136" s="354"/>
      <c r="AG136" s="354"/>
      <c r="AH136" s="354"/>
      <c r="AI136" s="354"/>
    </row>
    <row r="137" spans="1:35" x14ac:dyDescent="0.2">
      <c r="A137" s="358"/>
      <c r="B137" s="361" t="str">
        <f t="shared" si="109"/>
        <v>0</v>
      </c>
      <c r="C137" s="340" t="s">
        <v>127</v>
      </c>
      <c r="D137" s="359" t="s">
        <v>128</v>
      </c>
      <c r="E137" s="1157" t="str">
        <f>IFERROR(VLOOKUP($C137,'[8]Total Inflows'!$AE$4:$AH$165,2,0),"")</f>
        <v/>
      </c>
      <c r="F137" s="1157" t="str">
        <f>IFERROR(VLOOKUP($C137,'[8]Total Inflows'!$AE$4:$AH$165,3,0),"")</f>
        <v/>
      </c>
      <c r="G137" s="1157" t="str">
        <f>IFERROR(VLOOKUP($C137,'[8]Total Inflows'!$AE$4:$AH$165,4,0),"")</f>
        <v/>
      </c>
      <c r="H137" s="1157" t="str">
        <f>IFERROR(VLOOKUP($C137,'[8]Total Inflows'!$AJ$4:$AM$110,2,0),"")</f>
        <v/>
      </c>
      <c r="I137" s="1157" t="str">
        <f>IFERROR(VLOOKUP($C137,'[8]Total Inflows'!$AO$4:$AR$10,2,0),"")</f>
        <v/>
      </c>
      <c r="J137" s="1157" t="str">
        <f>IFERROR(VLOOKUP($C137,'[8]Total Inflows'!$AU$4:$AX$54,2,0),"")</f>
        <v/>
      </c>
      <c r="K137" s="1157" t="str">
        <f>IFERROR(VLOOKUP($C137,'[8]Total Inflows'!$AZ$4:$BC$30,2,0),"")</f>
        <v/>
      </c>
      <c r="L137" s="354">
        <f t="shared" ref="L137" si="120">IFERROR(SUM(H137:K137),"")</f>
        <v>0</v>
      </c>
      <c r="M137" s="1157" t="str">
        <f>IFERROR(VLOOKUP($C137,'[9]Total Inflows'!$AI$4:$AL$110,3,0),"")</f>
        <v/>
      </c>
      <c r="N137" s="1157" t="str">
        <f>IFERROR(VLOOKUP($C137,'[8]Total Inflows'!$AO$4:$AR$10,3,0),"")</f>
        <v/>
      </c>
      <c r="O137" s="1157" t="str">
        <f>IFERROR(VLOOKUP($C137,'[8]Total Inflows'!$AU$4:$AX$54,3,0),"")</f>
        <v/>
      </c>
      <c r="P137" s="1157" t="str">
        <f>IFERROR(VLOOKUP($C137,'[8]Total Inflows'!$AZ$4:$BC$30,3,0),"")</f>
        <v/>
      </c>
      <c r="Q137" s="354">
        <f t="shared" ref="Q137" si="121">IFERROR(SUM(M137:P137),"")</f>
        <v>0</v>
      </c>
      <c r="R137" s="1157" t="str">
        <f>IFERROR(VLOOKUP($C137,'[9]Total Inflows'!$AI$4:$AL$110,4,0),"")</f>
        <v/>
      </c>
      <c r="S137" s="1157" t="str">
        <f>IFERROR(VLOOKUP($C137,'[8]Total Inflows'!$AO$4:$AR$10,4,0),"")</f>
        <v/>
      </c>
      <c r="T137" s="1157" t="str">
        <f>IFERROR(VLOOKUP($C137,'[8]Total Inflows'!$AU$4:$AX$54,4,0),"")</f>
        <v/>
      </c>
      <c r="U137" s="1157" t="str">
        <f>IFERROR(VLOOKUP($C137,'[8]Total Inflows'!$AZ$4:$BC$30,4,0),"")</f>
        <v/>
      </c>
      <c r="V137" s="354">
        <f t="shared" ref="V137" si="122">IFERROR(SUM(R137:U137),"")</f>
        <v>0</v>
      </c>
      <c r="W137" s="354"/>
      <c r="X137" s="354"/>
      <c r="Y137" s="354"/>
      <c r="Z137" s="354"/>
      <c r="AA137" s="354"/>
      <c r="AB137" s="354"/>
      <c r="AC137" s="354"/>
      <c r="AD137" s="354"/>
      <c r="AE137" s="354"/>
      <c r="AF137" s="354"/>
      <c r="AG137" s="354"/>
      <c r="AH137" s="354"/>
      <c r="AI137" s="354"/>
    </row>
    <row r="138" spans="1:35" x14ac:dyDescent="0.25">
      <c r="A138" s="358"/>
      <c r="B138" s="361" t="str">
        <f t="shared" si="109"/>
        <v/>
      </c>
      <c r="C138" s="358"/>
      <c r="D138" s="359"/>
      <c r="E138" s="354" t="str">
        <f>IFERROR(SUM(#REF!),"")</f>
        <v/>
      </c>
      <c r="F138" s="354"/>
      <c r="G138" s="354"/>
      <c r="H138" s="354"/>
      <c r="I138" s="354"/>
      <c r="J138" s="354"/>
      <c r="K138" s="354"/>
      <c r="L138" s="354"/>
      <c r="M138" s="354"/>
      <c r="N138" s="354"/>
      <c r="O138" s="354"/>
      <c r="P138" s="354"/>
      <c r="Q138" s="354"/>
      <c r="R138" s="354"/>
      <c r="S138" s="354"/>
      <c r="T138" s="354"/>
      <c r="U138" s="354"/>
      <c r="V138" s="354"/>
      <c r="W138" s="354"/>
      <c r="X138" s="354"/>
      <c r="Y138" s="354"/>
      <c r="Z138" s="354"/>
      <c r="AA138" s="354"/>
      <c r="AB138" s="354"/>
      <c r="AC138" s="354"/>
      <c r="AD138" s="354"/>
      <c r="AE138" s="354"/>
      <c r="AF138" s="354"/>
      <c r="AG138" s="354"/>
      <c r="AH138" s="354"/>
      <c r="AI138" s="354"/>
    </row>
    <row r="139" spans="1:35" x14ac:dyDescent="0.25">
      <c r="A139" s="352">
        <v>12</v>
      </c>
      <c r="B139" s="361" t="str">
        <f t="shared" si="109"/>
        <v/>
      </c>
      <c r="C139" s="352"/>
      <c r="D139" s="353" t="s">
        <v>129</v>
      </c>
      <c r="E139" s="354">
        <v>0</v>
      </c>
      <c r="F139" s="354"/>
      <c r="G139" s="354"/>
      <c r="H139" s="354"/>
      <c r="I139" s="354"/>
      <c r="J139" s="354"/>
      <c r="K139" s="354"/>
      <c r="L139" s="354"/>
      <c r="M139" s="354"/>
      <c r="N139" s="354"/>
      <c r="O139" s="354"/>
      <c r="P139" s="354"/>
      <c r="Q139" s="354"/>
      <c r="R139" s="354"/>
      <c r="S139" s="354"/>
      <c r="T139" s="354"/>
      <c r="U139" s="354"/>
      <c r="V139" s="354"/>
      <c r="W139" s="354"/>
      <c r="X139" s="354"/>
      <c r="Y139" s="354"/>
      <c r="Z139" s="354"/>
      <c r="AA139" s="354"/>
      <c r="AB139" s="354"/>
      <c r="AC139" s="354"/>
      <c r="AD139" s="354"/>
      <c r="AE139" s="354"/>
      <c r="AF139" s="354"/>
      <c r="AG139" s="354"/>
      <c r="AH139" s="354"/>
      <c r="AI139" s="354"/>
    </row>
    <row r="140" spans="1:35" x14ac:dyDescent="0.25">
      <c r="A140" s="352">
        <v>121</v>
      </c>
      <c r="B140" s="361" t="str">
        <f t="shared" si="109"/>
        <v/>
      </c>
      <c r="C140" s="352"/>
      <c r="D140" s="356" t="s">
        <v>130</v>
      </c>
      <c r="E140" s="354" t="str">
        <f>IFERROR(SUM(#REF!),"")</f>
        <v/>
      </c>
      <c r="F140" s="354"/>
      <c r="G140" s="354"/>
      <c r="H140" s="354"/>
      <c r="I140" s="354"/>
      <c r="J140" s="354"/>
      <c r="K140" s="354"/>
      <c r="L140" s="354"/>
      <c r="M140" s="354"/>
      <c r="N140" s="354"/>
      <c r="O140" s="354"/>
      <c r="P140" s="354"/>
      <c r="Q140" s="354"/>
      <c r="R140" s="354"/>
      <c r="S140" s="354"/>
      <c r="T140" s="354"/>
      <c r="U140" s="354"/>
      <c r="V140" s="354"/>
      <c r="W140" s="354"/>
      <c r="X140" s="354"/>
      <c r="Y140" s="354"/>
      <c r="Z140" s="354"/>
      <c r="AA140" s="354"/>
      <c r="AB140" s="354"/>
      <c r="AC140" s="354"/>
      <c r="AD140" s="354"/>
      <c r="AE140" s="354"/>
      <c r="AF140" s="354"/>
      <c r="AG140" s="354"/>
      <c r="AH140" s="354"/>
      <c r="AI140" s="354"/>
    </row>
    <row r="141" spans="1:35" x14ac:dyDescent="0.25">
      <c r="A141" s="358">
        <v>1211</v>
      </c>
      <c r="B141" s="361" t="str">
        <f t="shared" si="109"/>
        <v/>
      </c>
      <c r="C141" s="358"/>
      <c r="D141" s="359" t="s">
        <v>131</v>
      </c>
      <c r="E141" s="354" t="str">
        <f>IFERROR(SUM(#REF!),"")</f>
        <v/>
      </c>
      <c r="F141" s="354"/>
      <c r="G141" s="354"/>
      <c r="H141" s="354"/>
      <c r="I141" s="354"/>
      <c r="J141" s="354"/>
      <c r="K141" s="354"/>
      <c r="L141" s="354"/>
      <c r="M141" s="354"/>
      <c r="N141" s="354"/>
      <c r="O141" s="354"/>
      <c r="P141" s="354"/>
      <c r="Q141" s="354"/>
      <c r="R141" s="354"/>
      <c r="S141" s="354"/>
      <c r="T141" s="354"/>
      <c r="U141" s="354"/>
      <c r="V141" s="354"/>
      <c r="W141" s="354"/>
      <c r="X141" s="354"/>
      <c r="Y141" s="354"/>
      <c r="Z141" s="354"/>
      <c r="AA141" s="354"/>
      <c r="AB141" s="354"/>
      <c r="AC141" s="354"/>
      <c r="AD141" s="354"/>
      <c r="AE141" s="354"/>
      <c r="AF141" s="354"/>
      <c r="AG141" s="354"/>
      <c r="AH141" s="354"/>
      <c r="AI141" s="354"/>
    </row>
    <row r="142" spans="1:35" x14ac:dyDescent="0.25">
      <c r="A142" s="358"/>
      <c r="B142" s="361" t="str">
        <f t="shared" si="109"/>
        <v/>
      </c>
      <c r="C142" s="358"/>
      <c r="D142" s="359"/>
      <c r="E142" s="354" t="str">
        <f>IFERROR(SUM(#REF!),"")</f>
        <v/>
      </c>
      <c r="F142" s="354"/>
      <c r="G142" s="354"/>
      <c r="H142" s="354"/>
      <c r="I142" s="354"/>
      <c r="J142" s="354"/>
      <c r="K142" s="354"/>
      <c r="L142" s="354"/>
      <c r="M142" s="354"/>
      <c r="N142" s="354"/>
      <c r="O142" s="354"/>
      <c r="P142" s="354"/>
      <c r="Q142" s="354"/>
      <c r="R142" s="354"/>
      <c r="S142" s="354"/>
      <c r="T142" s="354"/>
      <c r="U142" s="354"/>
      <c r="V142" s="354"/>
      <c r="W142" s="354"/>
      <c r="X142" s="354"/>
      <c r="Y142" s="354"/>
      <c r="Z142" s="354"/>
      <c r="AA142" s="354"/>
      <c r="AB142" s="354"/>
      <c r="AC142" s="354"/>
      <c r="AD142" s="354"/>
      <c r="AE142" s="354"/>
      <c r="AF142" s="354"/>
      <c r="AG142" s="354"/>
      <c r="AH142" s="354"/>
      <c r="AI142" s="354"/>
    </row>
    <row r="143" spans="1:35" x14ac:dyDescent="0.25">
      <c r="A143" s="358">
        <v>1212</v>
      </c>
      <c r="B143" s="361" t="str">
        <f t="shared" si="109"/>
        <v/>
      </c>
      <c r="C143" s="358"/>
      <c r="D143" s="359" t="s">
        <v>132</v>
      </c>
      <c r="E143" s="354" t="str">
        <f>IFERROR(SUM(#REF!),"")</f>
        <v/>
      </c>
      <c r="F143" s="354"/>
      <c r="G143" s="354"/>
      <c r="H143" s="354"/>
      <c r="I143" s="354"/>
      <c r="J143" s="354"/>
      <c r="K143" s="354"/>
      <c r="L143" s="354"/>
      <c r="M143" s="354"/>
      <c r="N143" s="354"/>
      <c r="O143" s="354"/>
      <c r="P143" s="354"/>
      <c r="Q143" s="354"/>
      <c r="R143" s="354"/>
      <c r="S143" s="354"/>
      <c r="T143" s="354"/>
      <c r="U143" s="354"/>
      <c r="V143" s="354"/>
      <c r="W143" s="354"/>
      <c r="X143" s="354"/>
      <c r="Y143" s="354"/>
      <c r="Z143" s="354"/>
      <c r="AA143" s="354"/>
      <c r="AB143" s="354"/>
      <c r="AC143" s="354"/>
      <c r="AD143" s="354"/>
      <c r="AE143" s="354"/>
      <c r="AF143" s="354"/>
      <c r="AG143" s="354"/>
      <c r="AH143" s="354"/>
      <c r="AI143" s="354"/>
    </row>
    <row r="144" spans="1:35" x14ac:dyDescent="0.25">
      <c r="A144" s="358"/>
      <c r="B144" s="361" t="str">
        <f t="shared" si="109"/>
        <v/>
      </c>
      <c r="C144" s="358"/>
      <c r="D144" s="359"/>
      <c r="E144" s="354" t="str">
        <f>IFERROR(SUM(#REF!),"")</f>
        <v/>
      </c>
      <c r="F144" s="354"/>
      <c r="G144" s="354"/>
      <c r="H144" s="354"/>
      <c r="I144" s="354"/>
      <c r="J144" s="354"/>
      <c r="K144" s="354"/>
      <c r="L144" s="354"/>
      <c r="M144" s="354"/>
      <c r="N144" s="354"/>
      <c r="O144" s="354"/>
      <c r="P144" s="354"/>
      <c r="Q144" s="354"/>
      <c r="R144" s="354"/>
      <c r="S144" s="354"/>
      <c r="T144" s="354"/>
      <c r="U144" s="354"/>
      <c r="V144" s="354"/>
      <c r="W144" s="354"/>
      <c r="X144" s="354"/>
      <c r="Y144" s="354"/>
      <c r="Z144" s="354"/>
      <c r="AA144" s="354"/>
      <c r="AB144" s="354"/>
      <c r="AC144" s="354"/>
      <c r="AD144" s="354"/>
      <c r="AE144" s="354"/>
      <c r="AF144" s="354"/>
      <c r="AG144" s="354"/>
      <c r="AH144" s="354"/>
      <c r="AI144" s="354"/>
    </row>
    <row r="145" spans="1:35" x14ac:dyDescent="0.25">
      <c r="A145" s="358">
        <v>1213</v>
      </c>
      <c r="B145" s="361" t="str">
        <f t="shared" si="109"/>
        <v/>
      </c>
      <c r="C145" s="358"/>
      <c r="D145" s="359" t="s">
        <v>133</v>
      </c>
      <c r="E145" s="354" t="str">
        <f>IFERROR(SUM(#REF!),"")</f>
        <v/>
      </c>
      <c r="F145" s="354"/>
      <c r="G145" s="354"/>
      <c r="H145" s="354"/>
      <c r="I145" s="354"/>
      <c r="J145" s="354"/>
      <c r="K145" s="354"/>
      <c r="L145" s="354"/>
      <c r="M145" s="354"/>
      <c r="N145" s="354"/>
      <c r="O145" s="354"/>
      <c r="P145" s="354"/>
      <c r="Q145" s="354"/>
      <c r="R145" s="354"/>
      <c r="S145" s="354"/>
      <c r="T145" s="354"/>
      <c r="U145" s="354"/>
      <c r="V145" s="354"/>
      <c r="W145" s="354"/>
      <c r="X145" s="354"/>
      <c r="Y145" s="354"/>
      <c r="Z145" s="354"/>
      <c r="AA145" s="354"/>
      <c r="AB145" s="354"/>
      <c r="AC145" s="354"/>
      <c r="AD145" s="354"/>
      <c r="AE145" s="354"/>
      <c r="AF145" s="354"/>
      <c r="AG145" s="354"/>
      <c r="AH145" s="354"/>
      <c r="AI145" s="354"/>
    </row>
    <row r="146" spans="1:35" x14ac:dyDescent="0.25">
      <c r="A146" s="358"/>
      <c r="B146" s="361" t="str">
        <f t="shared" si="109"/>
        <v/>
      </c>
      <c r="C146" s="358"/>
      <c r="D146" s="359"/>
      <c r="E146" s="354" t="str">
        <f>IFERROR(SUM(#REF!),"")</f>
        <v/>
      </c>
      <c r="F146" s="354"/>
      <c r="G146" s="354"/>
      <c r="H146" s="354"/>
      <c r="I146" s="354"/>
      <c r="J146" s="354"/>
      <c r="K146" s="354"/>
      <c r="L146" s="354"/>
      <c r="M146" s="354"/>
      <c r="N146" s="354"/>
      <c r="O146" s="354"/>
      <c r="P146" s="354"/>
      <c r="Q146" s="354"/>
      <c r="R146" s="354"/>
      <c r="S146" s="354"/>
      <c r="T146" s="354"/>
      <c r="U146" s="354"/>
      <c r="V146" s="354"/>
      <c r="W146" s="354"/>
      <c r="X146" s="354"/>
      <c r="Y146" s="354"/>
      <c r="Z146" s="354"/>
      <c r="AA146" s="354"/>
      <c r="AB146" s="354"/>
      <c r="AC146" s="354"/>
      <c r="AD146" s="354"/>
      <c r="AE146" s="354"/>
      <c r="AF146" s="354"/>
      <c r="AG146" s="354"/>
      <c r="AH146" s="354"/>
      <c r="AI146" s="354"/>
    </row>
    <row r="147" spans="1:35" x14ac:dyDescent="0.25">
      <c r="A147" s="358">
        <v>1214</v>
      </c>
      <c r="B147" s="361" t="str">
        <f t="shared" si="109"/>
        <v/>
      </c>
      <c r="C147" s="358"/>
      <c r="D147" s="359" t="s">
        <v>134</v>
      </c>
      <c r="E147" s="354" t="str">
        <f>IFERROR(SUM(#REF!),"")</f>
        <v/>
      </c>
      <c r="F147" s="354"/>
      <c r="G147" s="354"/>
      <c r="H147" s="354"/>
      <c r="I147" s="354"/>
      <c r="J147" s="354"/>
      <c r="K147" s="354"/>
      <c r="L147" s="354"/>
      <c r="M147" s="354"/>
      <c r="N147" s="354"/>
      <c r="O147" s="354"/>
      <c r="P147" s="354"/>
      <c r="Q147" s="354"/>
      <c r="R147" s="354"/>
      <c r="S147" s="354"/>
      <c r="T147" s="354"/>
      <c r="U147" s="354"/>
      <c r="V147" s="354"/>
      <c r="W147" s="354"/>
      <c r="X147" s="354"/>
      <c r="Y147" s="354"/>
      <c r="Z147" s="354"/>
      <c r="AA147" s="354"/>
      <c r="AB147" s="354"/>
      <c r="AC147" s="354"/>
      <c r="AD147" s="354"/>
      <c r="AE147" s="354"/>
      <c r="AF147" s="354"/>
      <c r="AG147" s="354"/>
      <c r="AH147" s="354"/>
      <c r="AI147" s="354"/>
    </row>
    <row r="148" spans="1:35" x14ac:dyDescent="0.25">
      <c r="A148" s="358"/>
      <c r="B148" s="361" t="str">
        <f t="shared" si="109"/>
        <v/>
      </c>
      <c r="C148" s="358"/>
      <c r="D148" s="359"/>
      <c r="E148" s="354" t="str">
        <f>IFERROR(SUM(#REF!),"")</f>
        <v/>
      </c>
      <c r="F148" s="354"/>
      <c r="G148" s="354"/>
      <c r="H148" s="354"/>
      <c r="I148" s="354"/>
      <c r="J148" s="354"/>
      <c r="K148" s="354"/>
      <c r="L148" s="354"/>
      <c r="M148" s="354"/>
      <c r="N148" s="354"/>
      <c r="O148" s="354"/>
      <c r="P148" s="354"/>
      <c r="Q148" s="354"/>
      <c r="R148" s="354"/>
      <c r="S148" s="354"/>
      <c r="T148" s="354"/>
      <c r="U148" s="354"/>
      <c r="V148" s="354"/>
      <c r="W148" s="354"/>
      <c r="X148" s="354"/>
      <c r="Y148" s="354"/>
      <c r="Z148" s="354"/>
      <c r="AA148" s="354"/>
      <c r="AB148" s="354"/>
      <c r="AC148" s="354"/>
      <c r="AD148" s="354"/>
      <c r="AE148" s="354"/>
      <c r="AF148" s="354"/>
      <c r="AG148" s="354"/>
      <c r="AH148" s="354"/>
      <c r="AI148" s="354"/>
    </row>
    <row r="149" spans="1:35" x14ac:dyDescent="0.25">
      <c r="A149" s="352">
        <v>122</v>
      </c>
      <c r="B149" s="361" t="str">
        <f t="shared" si="109"/>
        <v/>
      </c>
      <c r="C149" s="352"/>
      <c r="D149" s="356" t="s">
        <v>135</v>
      </c>
      <c r="E149" s="354" t="str">
        <f>IFERROR(SUM(#REF!),"")</f>
        <v/>
      </c>
      <c r="F149" s="354"/>
      <c r="G149" s="354"/>
      <c r="H149" s="354"/>
      <c r="I149" s="354"/>
      <c r="J149" s="354"/>
      <c r="K149" s="354"/>
      <c r="L149" s="354"/>
      <c r="M149" s="354"/>
      <c r="N149" s="354"/>
      <c r="O149" s="354"/>
      <c r="P149" s="354"/>
      <c r="Q149" s="354"/>
      <c r="R149" s="354"/>
      <c r="S149" s="354"/>
      <c r="T149" s="354"/>
      <c r="U149" s="354"/>
      <c r="V149" s="354"/>
      <c r="W149" s="354"/>
      <c r="X149" s="354"/>
      <c r="Y149" s="354"/>
      <c r="Z149" s="354"/>
      <c r="AA149" s="354"/>
      <c r="AB149" s="354"/>
      <c r="AC149" s="354"/>
      <c r="AD149" s="354"/>
      <c r="AE149" s="354"/>
      <c r="AF149" s="354"/>
      <c r="AG149" s="354"/>
      <c r="AH149" s="354"/>
      <c r="AI149" s="354"/>
    </row>
    <row r="150" spans="1:35" x14ac:dyDescent="0.25">
      <c r="A150" s="358">
        <v>1221</v>
      </c>
      <c r="B150" s="361" t="str">
        <f t="shared" si="109"/>
        <v/>
      </c>
      <c r="C150" s="358"/>
      <c r="D150" s="359" t="s">
        <v>131</v>
      </c>
      <c r="E150" s="354" t="str">
        <f>IFERROR(SUM(#REF!),"")</f>
        <v/>
      </c>
      <c r="F150" s="354"/>
      <c r="G150" s="354"/>
      <c r="H150" s="354"/>
      <c r="I150" s="354"/>
      <c r="J150" s="354"/>
      <c r="K150" s="354"/>
      <c r="L150" s="354"/>
      <c r="M150" s="354"/>
      <c r="N150" s="354"/>
      <c r="O150" s="354"/>
      <c r="P150" s="354"/>
      <c r="Q150" s="354"/>
      <c r="R150" s="354"/>
      <c r="S150" s="354"/>
      <c r="T150" s="354"/>
      <c r="U150" s="354"/>
      <c r="V150" s="354"/>
      <c r="W150" s="354"/>
      <c r="X150" s="354"/>
      <c r="Y150" s="354"/>
      <c r="Z150" s="354"/>
      <c r="AA150" s="354"/>
      <c r="AB150" s="354"/>
      <c r="AC150" s="354"/>
      <c r="AD150" s="354"/>
      <c r="AE150" s="354"/>
      <c r="AF150" s="354"/>
      <c r="AG150" s="354"/>
      <c r="AH150" s="354"/>
      <c r="AI150" s="354"/>
    </row>
    <row r="151" spans="1:35" x14ac:dyDescent="0.25">
      <c r="A151" s="358"/>
      <c r="B151" s="361" t="str">
        <f t="shared" si="109"/>
        <v/>
      </c>
      <c r="C151" s="358"/>
      <c r="D151" s="359"/>
      <c r="E151" s="354" t="str">
        <f>IFERROR(SUM(#REF!),"")</f>
        <v/>
      </c>
      <c r="F151" s="354"/>
      <c r="G151" s="354"/>
      <c r="H151" s="354"/>
      <c r="I151" s="354"/>
      <c r="J151" s="354"/>
      <c r="K151" s="354"/>
      <c r="L151" s="354"/>
      <c r="M151" s="354"/>
      <c r="N151" s="354"/>
      <c r="O151" s="354"/>
      <c r="P151" s="354"/>
      <c r="Q151" s="354"/>
      <c r="R151" s="354"/>
      <c r="S151" s="354"/>
      <c r="T151" s="354"/>
      <c r="U151" s="354"/>
      <c r="V151" s="354"/>
      <c r="W151" s="354"/>
      <c r="X151" s="354"/>
      <c r="Y151" s="354"/>
      <c r="Z151" s="354"/>
      <c r="AA151" s="354"/>
      <c r="AB151" s="354"/>
      <c r="AC151" s="354"/>
      <c r="AD151" s="354"/>
      <c r="AE151" s="354"/>
      <c r="AF151" s="354"/>
      <c r="AG151" s="354"/>
      <c r="AH151" s="354"/>
      <c r="AI151" s="354"/>
    </row>
    <row r="152" spans="1:35" x14ac:dyDescent="0.25">
      <c r="A152" s="358">
        <v>1222</v>
      </c>
      <c r="B152" s="361" t="str">
        <f t="shared" si="109"/>
        <v/>
      </c>
      <c r="C152" s="358"/>
      <c r="D152" s="359" t="s">
        <v>132</v>
      </c>
      <c r="E152" s="354" t="str">
        <f>IFERROR(SUM(#REF!),"")</f>
        <v/>
      </c>
      <c r="F152" s="354"/>
      <c r="G152" s="354"/>
      <c r="H152" s="354"/>
      <c r="I152" s="354"/>
      <c r="J152" s="354"/>
      <c r="K152" s="354"/>
      <c r="L152" s="354"/>
      <c r="M152" s="354"/>
      <c r="N152" s="354"/>
      <c r="O152" s="354"/>
      <c r="P152" s="354"/>
      <c r="Q152" s="354"/>
      <c r="R152" s="354"/>
      <c r="S152" s="354"/>
      <c r="T152" s="354"/>
      <c r="U152" s="354"/>
      <c r="V152" s="354"/>
      <c r="W152" s="354"/>
      <c r="X152" s="354"/>
      <c r="Y152" s="354"/>
      <c r="Z152" s="354"/>
      <c r="AA152" s="354"/>
      <c r="AB152" s="354"/>
      <c r="AC152" s="354"/>
      <c r="AD152" s="354"/>
      <c r="AE152" s="354"/>
      <c r="AF152" s="354"/>
      <c r="AG152" s="354"/>
      <c r="AH152" s="354"/>
      <c r="AI152" s="354"/>
    </row>
    <row r="153" spans="1:35" x14ac:dyDescent="0.25">
      <c r="A153" s="358"/>
      <c r="B153" s="361" t="str">
        <f t="shared" si="109"/>
        <v/>
      </c>
      <c r="C153" s="358"/>
      <c r="D153" s="359"/>
      <c r="E153" s="354" t="str">
        <f>IFERROR(SUM(#REF!),"")</f>
        <v/>
      </c>
      <c r="F153" s="354"/>
      <c r="G153" s="354"/>
      <c r="H153" s="354"/>
      <c r="I153" s="354"/>
      <c r="J153" s="354"/>
      <c r="K153" s="354"/>
      <c r="L153" s="354"/>
      <c r="M153" s="354"/>
      <c r="N153" s="354"/>
      <c r="O153" s="354"/>
      <c r="P153" s="354"/>
      <c r="Q153" s="354"/>
      <c r="R153" s="354"/>
      <c r="S153" s="354"/>
      <c r="T153" s="354"/>
      <c r="U153" s="354"/>
      <c r="V153" s="354"/>
      <c r="W153" s="354"/>
      <c r="X153" s="354"/>
      <c r="Y153" s="354"/>
      <c r="Z153" s="354"/>
      <c r="AA153" s="354"/>
      <c r="AB153" s="354"/>
      <c r="AC153" s="354"/>
      <c r="AD153" s="354"/>
      <c r="AE153" s="354"/>
      <c r="AF153" s="354"/>
      <c r="AG153" s="354"/>
      <c r="AH153" s="354"/>
      <c r="AI153" s="354"/>
    </row>
    <row r="154" spans="1:35" x14ac:dyDescent="0.25">
      <c r="A154" s="358">
        <v>1223</v>
      </c>
      <c r="B154" s="361" t="str">
        <f t="shared" si="109"/>
        <v/>
      </c>
      <c r="C154" s="358"/>
      <c r="D154" s="359" t="s">
        <v>136</v>
      </c>
      <c r="E154" s="354" t="str">
        <f>IFERROR(SUM(#REF!),"")</f>
        <v/>
      </c>
      <c r="F154" s="354"/>
      <c r="G154" s="354"/>
      <c r="H154" s="354"/>
      <c r="I154" s="354"/>
      <c r="J154" s="354"/>
      <c r="K154" s="354"/>
      <c r="L154" s="354"/>
      <c r="M154" s="354"/>
      <c r="N154" s="354"/>
      <c r="O154" s="354"/>
      <c r="P154" s="354"/>
      <c r="Q154" s="354"/>
      <c r="R154" s="354"/>
      <c r="S154" s="354"/>
      <c r="T154" s="354"/>
      <c r="U154" s="354"/>
      <c r="V154" s="354"/>
      <c r="W154" s="354"/>
      <c r="X154" s="354"/>
      <c r="Y154" s="354"/>
      <c r="Z154" s="354"/>
      <c r="AA154" s="354"/>
      <c r="AB154" s="354"/>
      <c r="AC154" s="354"/>
      <c r="AD154" s="354"/>
      <c r="AE154" s="354"/>
      <c r="AF154" s="354"/>
      <c r="AG154" s="354"/>
      <c r="AH154" s="354"/>
      <c r="AI154" s="354"/>
    </row>
    <row r="155" spans="1:35" x14ac:dyDescent="0.25">
      <c r="A155" s="358"/>
      <c r="B155" s="361" t="str">
        <f t="shared" si="109"/>
        <v/>
      </c>
      <c r="C155" s="358"/>
      <c r="D155" s="359"/>
      <c r="E155" s="354" t="str">
        <f>IFERROR(SUM(#REF!),"")</f>
        <v/>
      </c>
      <c r="F155" s="354"/>
      <c r="G155" s="354"/>
      <c r="H155" s="354"/>
      <c r="I155" s="354"/>
      <c r="J155" s="354"/>
      <c r="K155" s="354"/>
      <c r="L155" s="354"/>
      <c r="M155" s="354"/>
      <c r="N155" s="354"/>
      <c r="O155" s="354"/>
      <c r="P155" s="354"/>
      <c r="Q155" s="354"/>
      <c r="R155" s="354"/>
      <c r="S155" s="354"/>
      <c r="T155" s="354"/>
      <c r="U155" s="354"/>
      <c r="V155" s="354"/>
      <c r="W155" s="354"/>
      <c r="X155" s="354"/>
      <c r="Y155" s="354"/>
      <c r="Z155" s="354"/>
      <c r="AA155" s="354"/>
      <c r="AB155" s="354"/>
      <c r="AC155" s="354"/>
      <c r="AD155" s="354"/>
      <c r="AE155" s="354"/>
      <c r="AF155" s="354"/>
      <c r="AG155" s="354"/>
      <c r="AH155" s="354"/>
      <c r="AI155" s="354"/>
    </row>
    <row r="156" spans="1:35" x14ac:dyDescent="0.25">
      <c r="A156" s="352">
        <v>13</v>
      </c>
      <c r="B156" s="361" t="str">
        <f t="shared" si="109"/>
        <v/>
      </c>
      <c r="C156" s="352"/>
      <c r="D156" s="353" t="s">
        <v>137</v>
      </c>
      <c r="E156" s="354">
        <f t="shared" ref="E156:F156" si="123">SUM(E157,E206,E259)</f>
        <v>426621616.4799999</v>
      </c>
      <c r="F156" s="354">
        <f t="shared" si="123"/>
        <v>509268100</v>
      </c>
      <c r="G156" s="354">
        <f>SUM(G157,G206,G259)</f>
        <v>386836300</v>
      </c>
      <c r="H156" s="354">
        <f t="shared" ref="H156:K156" si="124">SUM(H157,H206,H259)</f>
        <v>0</v>
      </c>
      <c r="I156" s="354">
        <f t="shared" si="124"/>
        <v>118010900</v>
      </c>
      <c r="J156" s="354">
        <f t="shared" si="124"/>
        <v>133079300</v>
      </c>
      <c r="K156" s="354">
        <f t="shared" si="124"/>
        <v>212657200</v>
      </c>
      <c r="L156" s="354">
        <f t="shared" ref="L156:L167" si="125">IFERROR(SUM(H156:K156),"")</f>
        <v>463747400</v>
      </c>
      <c r="M156" s="354">
        <f t="shared" ref="M156:P156" si="126">SUM(M157,M206,M259)</f>
        <v>0</v>
      </c>
      <c r="N156" s="354">
        <f t="shared" si="126"/>
        <v>86953000</v>
      </c>
      <c r="O156" s="354">
        <f t="shared" si="126"/>
        <v>105835700</v>
      </c>
      <c r="P156" s="354">
        <f t="shared" si="126"/>
        <v>232339500</v>
      </c>
      <c r="Q156" s="354">
        <f t="shared" ref="Q156:Q167" si="127">IFERROR(SUM(M156:P156),"")</f>
        <v>425128200</v>
      </c>
      <c r="R156" s="354">
        <f t="shared" ref="R156:U156" si="128">SUM(R157,R206,R259)</f>
        <v>0</v>
      </c>
      <c r="S156" s="354">
        <f t="shared" si="128"/>
        <v>47529100</v>
      </c>
      <c r="T156" s="354">
        <f t="shared" si="128"/>
        <v>79504500</v>
      </c>
      <c r="U156" s="354">
        <f t="shared" si="128"/>
        <v>142348800</v>
      </c>
      <c r="V156" s="354">
        <f t="shared" ref="V156:V167" si="129">IFERROR(SUM(R156:U156),"")</f>
        <v>269382400</v>
      </c>
      <c r="W156" s="354"/>
      <c r="X156" s="354"/>
      <c r="Y156" s="354"/>
      <c r="Z156" s="354"/>
      <c r="AA156" s="354"/>
      <c r="AB156" s="354"/>
      <c r="AC156" s="354"/>
      <c r="AD156" s="354"/>
      <c r="AE156" s="354"/>
      <c r="AF156" s="354"/>
      <c r="AG156" s="354"/>
      <c r="AH156" s="354"/>
      <c r="AI156" s="354"/>
    </row>
    <row r="157" spans="1:35" x14ac:dyDescent="0.25">
      <c r="A157" s="352">
        <v>131</v>
      </c>
      <c r="B157" s="361" t="str">
        <f t="shared" si="109"/>
        <v/>
      </c>
      <c r="C157" s="352"/>
      <c r="D157" s="356" t="s">
        <v>138</v>
      </c>
      <c r="E157" s="360">
        <f t="shared" ref="E157:F157" si="130">SUM(E167,E203)</f>
        <v>234760380.49999994</v>
      </c>
      <c r="F157" s="360">
        <f t="shared" si="130"/>
        <v>289204800</v>
      </c>
      <c r="G157" s="360">
        <f>SUM(G167,G203)</f>
        <v>204041600</v>
      </c>
      <c r="H157" s="360">
        <f t="shared" ref="H157:K157" si="131">SUM(H167,H203)</f>
        <v>0</v>
      </c>
      <c r="I157" s="360">
        <f t="shared" si="131"/>
        <v>65772100</v>
      </c>
      <c r="J157" s="360">
        <f t="shared" si="131"/>
        <v>44660000</v>
      </c>
      <c r="K157" s="360">
        <f t="shared" si="131"/>
        <v>89210000</v>
      </c>
      <c r="L157" s="354">
        <f t="shared" si="125"/>
        <v>199642100</v>
      </c>
      <c r="M157" s="360">
        <f t="shared" ref="M157:P157" si="132">SUM(M167,M203)</f>
        <v>0</v>
      </c>
      <c r="N157" s="360">
        <f t="shared" si="132"/>
        <v>57222600</v>
      </c>
      <c r="O157" s="360">
        <f t="shared" si="132"/>
        <v>16961500</v>
      </c>
      <c r="P157" s="360">
        <f t="shared" si="132"/>
        <v>102851000</v>
      </c>
      <c r="Q157" s="354">
        <f t="shared" si="127"/>
        <v>177035100</v>
      </c>
      <c r="R157" s="360">
        <f t="shared" ref="R157:U157" si="133">SUM(R167,R203)</f>
        <v>0</v>
      </c>
      <c r="S157" s="360">
        <f t="shared" si="133"/>
        <v>17798700</v>
      </c>
      <c r="T157" s="360">
        <f t="shared" si="133"/>
        <v>16265500</v>
      </c>
      <c r="U157" s="360">
        <f t="shared" si="133"/>
        <v>79658300</v>
      </c>
      <c r="V157" s="354">
        <f t="shared" si="129"/>
        <v>113722500</v>
      </c>
      <c r="W157" s="354"/>
      <c r="X157" s="354"/>
      <c r="Y157" s="354"/>
      <c r="Z157" s="354"/>
      <c r="AA157" s="354"/>
      <c r="AB157" s="354"/>
      <c r="AC157" s="354"/>
      <c r="AD157" s="354"/>
      <c r="AE157" s="354"/>
      <c r="AF157" s="354"/>
      <c r="AG157" s="354"/>
      <c r="AH157" s="354"/>
      <c r="AI157" s="354"/>
    </row>
    <row r="158" spans="1:35" x14ac:dyDescent="0.25">
      <c r="A158" s="358">
        <v>1311</v>
      </c>
      <c r="B158" s="361" t="str">
        <f t="shared" si="109"/>
        <v/>
      </c>
      <c r="C158" s="358"/>
      <c r="D158" s="359" t="s">
        <v>139</v>
      </c>
      <c r="E158" s="354" t="str">
        <f>IFERROR(SUM(#REF!),"")</f>
        <v/>
      </c>
      <c r="F158" s="354"/>
      <c r="G158" s="354"/>
      <c r="H158" s="354"/>
      <c r="I158" s="354"/>
      <c r="J158" s="354"/>
      <c r="K158" s="354"/>
      <c r="L158" s="354">
        <f t="shared" si="125"/>
        <v>0</v>
      </c>
      <c r="M158" s="354"/>
      <c r="N158" s="354"/>
      <c r="O158" s="354"/>
      <c r="P158" s="354"/>
      <c r="Q158" s="354">
        <f t="shared" si="127"/>
        <v>0</v>
      </c>
      <c r="R158" s="354"/>
      <c r="S158" s="354"/>
      <c r="T158" s="354"/>
      <c r="U158" s="354"/>
      <c r="V158" s="354">
        <f t="shared" si="129"/>
        <v>0</v>
      </c>
      <c r="W158" s="354"/>
      <c r="X158" s="354"/>
      <c r="Y158" s="354"/>
      <c r="Z158" s="354"/>
      <c r="AA158" s="354"/>
      <c r="AB158" s="354"/>
      <c r="AC158" s="354"/>
      <c r="AD158" s="354"/>
      <c r="AE158" s="354"/>
      <c r="AF158" s="354"/>
      <c r="AG158" s="354"/>
      <c r="AH158" s="354"/>
      <c r="AI158" s="354"/>
    </row>
    <row r="159" spans="1:35" x14ac:dyDescent="0.2">
      <c r="A159" s="358">
        <v>1311</v>
      </c>
      <c r="B159" s="361" t="str">
        <f t="shared" si="109"/>
        <v>0</v>
      </c>
      <c r="C159" s="340" t="s">
        <v>140</v>
      </c>
      <c r="D159" s="359" t="s">
        <v>141</v>
      </c>
      <c r="E159" s="1157" t="str">
        <f>IFERROR(VLOOKUP($C159,'[8]Total Inflows'!$AE$4:$AH$165,2,0),"")</f>
        <v/>
      </c>
      <c r="F159" s="1157" t="str">
        <f>IFERROR(VLOOKUP($C159,'[8]Total Inflows'!$AE$4:$AH$165,3,0),"")</f>
        <v/>
      </c>
      <c r="G159" s="1157" t="str">
        <f>IFERROR(VLOOKUP($C159,'[8]Total Inflows'!$AE$4:$AH$165,4,0),"")</f>
        <v/>
      </c>
      <c r="H159" s="1157" t="str">
        <f>IFERROR(VLOOKUP($C159,'[8]Total Inflows'!$AJ$4:$AM$110,2,0),"")</f>
        <v/>
      </c>
      <c r="I159" s="1157" t="str">
        <f>IFERROR(VLOOKUP($C159,'[8]Total Inflows'!$AO$4:$AR$10,2,0),"")</f>
        <v/>
      </c>
      <c r="J159" s="1157" t="str">
        <f>IFERROR(VLOOKUP($C159,'[8]Total Inflows'!$AU$4:$AX$54,2,0),"")</f>
        <v/>
      </c>
      <c r="K159" s="1157" t="str">
        <f>IFERROR(VLOOKUP($C159,'[8]Total Inflows'!$AZ$4:$BC$30,2,0),"")</f>
        <v/>
      </c>
      <c r="L159" s="354">
        <f t="shared" si="125"/>
        <v>0</v>
      </c>
      <c r="M159" s="1157" t="str">
        <f>IFERROR(VLOOKUP($C159,'[9]Total Inflows'!$AI$4:$AL$110,3,0),"")</f>
        <v/>
      </c>
      <c r="N159" s="1157" t="str">
        <f>IFERROR(VLOOKUP($C159,'[8]Total Inflows'!$AO$4:$AR$10,3,0),"")</f>
        <v/>
      </c>
      <c r="O159" s="1157" t="str">
        <f>IFERROR(VLOOKUP($C159,'[8]Total Inflows'!$AU$4:$AX$54,3,0),"")</f>
        <v/>
      </c>
      <c r="P159" s="1157" t="str">
        <f>IFERROR(VLOOKUP($C159,'[8]Total Inflows'!$AZ$4:$BC$30,3,0),"")</f>
        <v/>
      </c>
      <c r="Q159" s="354">
        <f t="shared" si="127"/>
        <v>0</v>
      </c>
      <c r="R159" s="1157" t="str">
        <f>IFERROR(VLOOKUP($C159,'[9]Total Inflows'!$AI$4:$AL$110,4,0),"")</f>
        <v/>
      </c>
      <c r="S159" s="1157" t="str">
        <f>IFERROR(VLOOKUP($C159,'[8]Total Inflows'!$AO$4:$AR$10,4,0),"")</f>
        <v/>
      </c>
      <c r="T159" s="1157" t="str">
        <f>IFERROR(VLOOKUP($C159,'[8]Total Inflows'!$AU$4:$AX$54,4,0),"")</f>
        <v/>
      </c>
      <c r="U159" s="1157" t="str">
        <f>IFERROR(VLOOKUP($C159,'[8]Total Inflows'!$AZ$4:$BC$30,4,0),"")</f>
        <v/>
      </c>
      <c r="V159" s="354">
        <f t="shared" si="129"/>
        <v>0</v>
      </c>
      <c r="W159" s="354"/>
      <c r="X159" s="354"/>
      <c r="Y159" s="354"/>
      <c r="Z159" s="354"/>
      <c r="AA159" s="354"/>
      <c r="AB159" s="354"/>
      <c r="AC159" s="354"/>
      <c r="AD159" s="354"/>
      <c r="AE159" s="354"/>
      <c r="AF159" s="354"/>
      <c r="AG159" s="354"/>
      <c r="AH159" s="354"/>
      <c r="AI159" s="354"/>
    </row>
    <row r="160" spans="1:35" x14ac:dyDescent="0.2">
      <c r="A160" s="358">
        <v>1311</v>
      </c>
      <c r="B160" s="361" t="str">
        <f t="shared" si="109"/>
        <v>0</v>
      </c>
      <c r="C160" s="340" t="s">
        <v>142</v>
      </c>
      <c r="D160" s="359" t="s">
        <v>143</v>
      </c>
      <c r="E160" s="1157">
        <f>IFERROR(VLOOKUP($C160,'[8]Total Inflows'!$AE$4:$AH$165,2,0),"")</f>
        <v>34076977.68</v>
      </c>
      <c r="F160" s="1157">
        <f>IFERROR(VLOOKUP($C160,'[8]Total Inflows'!$AE$4:$AH$165,3,0),"")</f>
        <v>45963900</v>
      </c>
      <c r="G160" s="1157">
        <f>IFERROR(VLOOKUP($C160,'[8]Total Inflows'!$AE$4:$AH$165,4,0),"")</f>
        <v>44887000</v>
      </c>
      <c r="H160" s="1157" t="str">
        <f>IFERROR(VLOOKUP($C160,'[8]Total Inflows'!$AJ$4:$AM$110,2,0),"")</f>
        <v/>
      </c>
      <c r="I160" s="1157">
        <f>IFERROR(VLOOKUP($C160,'[8]Total Inflows'!$AO$4:$AR$10,2,0),"")</f>
        <v>40542900</v>
      </c>
      <c r="J160" s="1157" t="str">
        <f>IFERROR(VLOOKUP($C160,'[8]Total Inflows'!$AU$4:$AX$54,2,0),"")</f>
        <v/>
      </c>
      <c r="K160" s="1157" t="str">
        <f>IFERROR(VLOOKUP($C160,'[8]Total Inflows'!$AZ$4:$BC$30,2,0),"")</f>
        <v/>
      </c>
      <c r="L160" s="354">
        <f t="shared" si="125"/>
        <v>40542900</v>
      </c>
      <c r="M160" s="1157" t="str">
        <f>IFERROR(VLOOKUP($C160,'[9]Total Inflows'!$AI$4:$AL$110,3,0),"")</f>
        <v/>
      </c>
      <c r="N160" s="1157">
        <f>IFERROR(VLOOKUP($C160,'[8]Total Inflows'!$AO$4:$AR$10,3,0),"")</f>
        <v>43923900</v>
      </c>
      <c r="O160" s="1157" t="str">
        <f>IFERROR(VLOOKUP($C160,'[8]Total Inflows'!$AU$4:$AX$54,3,0),"")</f>
        <v/>
      </c>
      <c r="P160" s="1157" t="str">
        <f>IFERROR(VLOOKUP($C160,'[8]Total Inflows'!$AZ$4:$BC$30,3,0),"")</f>
        <v/>
      </c>
      <c r="Q160" s="354">
        <f t="shared" si="127"/>
        <v>43923900</v>
      </c>
      <c r="R160" s="1157" t="str">
        <f>IFERROR(VLOOKUP($C160,'[9]Total Inflows'!$AI$4:$AL$110,4,0),"")</f>
        <v/>
      </c>
      <c r="S160" s="1157">
        <f>IFERROR(VLOOKUP($C160,'[8]Total Inflows'!$AO$4:$AR$10,4,0),"")</f>
        <v>6000000</v>
      </c>
      <c r="T160" s="1157" t="str">
        <f>IFERROR(VLOOKUP($C160,'[8]Total Inflows'!$AU$4:$AX$54,4,0),"")</f>
        <v/>
      </c>
      <c r="U160" s="1157" t="str">
        <f>IFERROR(VLOOKUP($C160,'[8]Total Inflows'!$AZ$4:$BC$30,4,0),"")</f>
        <v/>
      </c>
      <c r="V160" s="354">
        <f t="shared" si="129"/>
        <v>6000000</v>
      </c>
      <c r="W160" s="354"/>
      <c r="X160" s="354"/>
      <c r="Y160" s="354"/>
      <c r="Z160" s="354"/>
      <c r="AA160" s="354"/>
      <c r="AB160" s="354"/>
      <c r="AC160" s="354"/>
      <c r="AD160" s="354"/>
      <c r="AE160" s="354"/>
      <c r="AF160" s="354"/>
      <c r="AG160" s="354"/>
      <c r="AH160" s="354"/>
      <c r="AI160" s="354"/>
    </row>
    <row r="161" spans="1:35" x14ac:dyDescent="0.2">
      <c r="A161" s="358">
        <v>1311</v>
      </c>
      <c r="B161" s="361" t="str">
        <f t="shared" si="109"/>
        <v>0</v>
      </c>
      <c r="C161" s="340" t="s">
        <v>144</v>
      </c>
      <c r="D161" s="359" t="s">
        <v>145</v>
      </c>
      <c r="E161" s="1157">
        <f>IFERROR(VLOOKUP($C161,'[8]Total Inflows'!$AE$4:$AH$165,2,0),"")</f>
        <v>25610560</v>
      </c>
      <c r="F161" s="1157">
        <f>IFERROR(VLOOKUP($C161,'[8]Total Inflows'!$AE$4:$AH$165,3,0),"")</f>
        <v>35709500</v>
      </c>
      <c r="G161" s="1157">
        <f>IFERROR(VLOOKUP($C161,'[8]Total Inflows'!$AE$4:$AH$165,4,0),"")</f>
        <v>37332500</v>
      </c>
      <c r="H161" s="1157" t="str">
        <f>IFERROR(VLOOKUP($C161,'[8]Total Inflows'!$AJ$4:$AM$110,2,0),"")</f>
        <v/>
      </c>
      <c r="I161" s="1157">
        <f>IFERROR(VLOOKUP($C161,'[8]Total Inflows'!$AO$4:$AR$10,2,0),"")</f>
        <v>25229200</v>
      </c>
      <c r="J161" s="1157" t="str">
        <f>IFERROR(VLOOKUP($C161,'[8]Total Inflows'!$AU$4:$AX$54,2,0),"")</f>
        <v/>
      </c>
      <c r="K161" s="1157" t="str">
        <f>IFERROR(VLOOKUP($C161,'[8]Total Inflows'!$AZ$4:$BC$30,2,0),"")</f>
        <v/>
      </c>
      <c r="L161" s="354">
        <f t="shared" si="125"/>
        <v>25229200</v>
      </c>
      <c r="M161" s="1157" t="str">
        <f>IFERROR(VLOOKUP($C161,'[9]Total Inflows'!$AI$4:$AL$110,3,0),"")</f>
        <v/>
      </c>
      <c r="N161" s="1157">
        <f>IFERROR(VLOOKUP($C161,'[8]Total Inflows'!$AO$4:$AR$10,3,0),"")</f>
        <v>13298700</v>
      </c>
      <c r="O161" s="1157" t="str">
        <f>IFERROR(VLOOKUP($C161,'[8]Total Inflows'!$AU$4:$AX$54,3,0),"")</f>
        <v/>
      </c>
      <c r="P161" s="1157" t="str">
        <f>IFERROR(VLOOKUP($C161,'[8]Total Inflows'!$AZ$4:$BC$30,3,0),"")</f>
        <v/>
      </c>
      <c r="Q161" s="354">
        <f t="shared" si="127"/>
        <v>13298700</v>
      </c>
      <c r="R161" s="1157" t="str">
        <f>IFERROR(VLOOKUP($C161,'[9]Total Inflows'!$AI$4:$AL$110,4,0),"")</f>
        <v/>
      </c>
      <c r="S161" s="1157">
        <f>IFERROR(VLOOKUP($C161,'[8]Total Inflows'!$AO$4:$AR$10,4,0),"")</f>
        <v>11798700</v>
      </c>
      <c r="T161" s="1157" t="str">
        <f>IFERROR(VLOOKUP($C161,'[8]Total Inflows'!$AU$4:$AX$54,4,0),"")</f>
        <v/>
      </c>
      <c r="U161" s="1157" t="str">
        <f>IFERROR(VLOOKUP($C161,'[8]Total Inflows'!$AZ$4:$BC$30,4,0),"")</f>
        <v/>
      </c>
      <c r="V161" s="354">
        <f t="shared" si="129"/>
        <v>11798700</v>
      </c>
      <c r="W161" s="354"/>
      <c r="X161" s="354"/>
      <c r="Y161" s="354"/>
      <c r="Z161" s="354"/>
      <c r="AA161" s="354"/>
      <c r="AB161" s="354"/>
      <c r="AC161" s="354"/>
      <c r="AD161" s="354"/>
      <c r="AE161" s="354"/>
      <c r="AF161" s="354"/>
      <c r="AG161" s="354"/>
      <c r="AH161" s="354"/>
      <c r="AI161" s="354"/>
    </row>
    <row r="162" spans="1:35" x14ac:dyDescent="0.2">
      <c r="A162" s="358">
        <v>1311</v>
      </c>
      <c r="B162" s="361" t="str">
        <f t="shared" si="109"/>
        <v>0</v>
      </c>
      <c r="C162" s="340" t="s">
        <v>146</v>
      </c>
      <c r="D162" s="359" t="s">
        <v>147</v>
      </c>
      <c r="E162" s="1157" t="str">
        <f>IFERROR(VLOOKUP($C162,'[8]Total Inflows'!$AE$4:$AH$165,2,0),"")</f>
        <v/>
      </c>
      <c r="F162" s="1157" t="str">
        <f>IFERROR(VLOOKUP($C162,'[8]Total Inflows'!$AE$4:$AH$165,3,0),"")</f>
        <v/>
      </c>
      <c r="G162" s="1157" t="str">
        <f>IFERROR(VLOOKUP($C162,'[8]Total Inflows'!$AE$4:$AH$165,4,0),"")</f>
        <v/>
      </c>
      <c r="H162" s="1157" t="str">
        <f>IFERROR(VLOOKUP($C162,'[8]Total Inflows'!$AJ$4:$AM$110,2,0),"")</f>
        <v/>
      </c>
      <c r="I162" s="1157" t="str">
        <f>IFERROR(VLOOKUP($C162,'[8]Total Inflows'!$AO$4:$AR$10,2,0),"")</f>
        <v/>
      </c>
      <c r="J162" s="1157" t="str">
        <f>IFERROR(VLOOKUP($C162,'[8]Total Inflows'!$AU$4:$AX$54,2,0),"")</f>
        <v/>
      </c>
      <c r="K162" s="1157" t="str">
        <f>IFERROR(VLOOKUP($C162,'[8]Total Inflows'!$AZ$4:$BC$30,2,0),"")</f>
        <v/>
      </c>
      <c r="L162" s="354">
        <f t="shared" si="125"/>
        <v>0</v>
      </c>
      <c r="M162" s="1157" t="str">
        <f>IFERROR(VLOOKUP($C162,'[9]Total Inflows'!$AI$4:$AL$110,3,0),"")</f>
        <v/>
      </c>
      <c r="N162" s="1157" t="str">
        <f>IFERROR(VLOOKUP($C162,'[8]Total Inflows'!$AO$4:$AR$10,3,0),"")</f>
        <v/>
      </c>
      <c r="O162" s="1157" t="str">
        <f>IFERROR(VLOOKUP($C162,'[8]Total Inflows'!$AU$4:$AX$54,3,0),"")</f>
        <v/>
      </c>
      <c r="P162" s="1157" t="str">
        <f>IFERROR(VLOOKUP($C162,'[8]Total Inflows'!$AZ$4:$BC$30,3,0),"")</f>
        <v/>
      </c>
      <c r="Q162" s="354">
        <f t="shared" si="127"/>
        <v>0</v>
      </c>
      <c r="R162" s="1157" t="str">
        <f>IFERROR(VLOOKUP($C162,'[9]Total Inflows'!$AI$4:$AL$110,4,0),"")</f>
        <v/>
      </c>
      <c r="S162" s="1157" t="str">
        <f>IFERROR(VLOOKUP($C162,'[8]Total Inflows'!$AO$4:$AR$10,4,0),"")</f>
        <v/>
      </c>
      <c r="T162" s="1157" t="str">
        <f>IFERROR(VLOOKUP($C162,'[8]Total Inflows'!$AU$4:$AX$54,4,0),"")</f>
        <v/>
      </c>
      <c r="U162" s="1157" t="str">
        <f>IFERROR(VLOOKUP($C162,'[8]Total Inflows'!$AZ$4:$BC$30,4,0),"")</f>
        <v/>
      </c>
      <c r="V162" s="354">
        <f t="shared" si="129"/>
        <v>0</v>
      </c>
      <c r="W162" s="354"/>
      <c r="X162" s="354"/>
      <c r="Y162" s="354"/>
      <c r="Z162" s="354"/>
      <c r="AA162" s="354"/>
      <c r="AB162" s="354"/>
      <c r="AC162" s="354"/>
      <c r="AD162" s="354"/>
      <c r="AE162" s="354"/>
      <c r="AF162" s="354"/>
      <c r="AG162" s="354"/>
      <c r="AH162" s="354"/>
      <c r="AI162" s="354"/>
    </row>
    <row r="163" spans="1:35" x14ac:dyDescent="0.2">
      <c r="A163" s="358">
        <v>1311</v>
      </c>
      <c r="B163" s="361" t="str">
        <f t="shared" si="109"/>
        <v>0</v>
      </c>
      <c r="C163" s="364" t="s">
        <v>148</v>
      </c>
      <c r="D163" s="359" t="s">
        <v>149</v>
      </c>
      <c r="E163" s="1157" t="str">
        <f>IFERROR(VLOOKUP($C163,'[8]Total Inflows'!$AE$4:$AH$165,2,0),"")</f>
        <v/>
      </c>
      <c r="F163" s="1157" t="str">
        <f>IFERROR(VLOOKUP($C163,'[8]Total Inflows'!$AE$4:$AH$165,3,0),"")</f>
        <v/>
      </c>
      <c r="G163" s="1157" t="str">
        <f>IFERROR(VLOOKUP($C163,'[8]Total Inflows'!$AE$4:$AH$165,4,0),"")</f>
        <v/>
      </c>
      <c r="H163" s="1157" t="str">
        <f>IFERROR(VLOOKUP($C163,'[8]Total Inflows'!$AJ$4:$AM$110,2,0),"")</f>
        <v/>
      </c>
      <c r="I163" s="1157" t="str">
        <f>IFERROR(VLOOKUP($C163,'[8]Total Inflows'!$AO$4:$AR$10,2,0),"")</f>
        <v/>
      </c>
      <c r="J163" s="1157" t="str">
        <f>IFERROR(VLOOKUP($C163,'[8]Total Inflows'!$AU$4:$AX$54,2,0),"")</f>
        <v/>
      </c>
      <c r="K163" s="1157" t="str">
        <f>IFERROR(VLOOKUP($C163,'[8]Total Inflows'!$AZ$4:$BC$30,2,0),"")</f>
        <v/>
      </c>
      <c r="L163" s="354">
        <f t="shared" si="125"/>
        <v>0</v>
      </c>
      <c r="M163" s="1157" t="str">
        <f>IFERROR(VLOOKUP($C163,'[9]Total Inflows'!$AI$4:$AL$110,3,0),"")</f>
        <v/>
      </c>
      <c r="N163" s="1157" t="str">
        <f>IFERROR(VLOOKUP($C163,'[8]Total Inflows'!$AO$4:$AR$10,3,0),"")</f>
        <v/>
      </c>
      <c r="O163" s="1157" t="str">
        <f>IFERROR(VLOOKUP($C163,'[8]Total Inflows'!$AU$4:$AX$54,3,0),"")</f>
        <v/>
      </c>
      <c r="P163" s="1157" t="str">
        <f>IFERROR(VLOOKUP($C163,'[8]Total Inflows'!$AZ$4:$BC$30,3,0),"")</f>
        <v/>
      </c>
      <c r="Q163" s="354">
        <f t="shared" si="127"/>
        <v>0</v>
      </c>
      <c r="R163" s="1157" t="str">
        <f>IFERROR(VLOOKUP($C163,'[9]Total Inflows'!$AI$4:$AL$110,4,0),"")</f>
        <v/>
      </c>
      <c r="S163" s="1157" t="str">
        <f>IFERROR(VLOOKUP($C163,'[8]Total Inflows'!$AO$4:$AR$10,4,0),"")</f>
        <v/>
      </c>
      <c r="T163" s="1157" t="str">
        <f>IFERROR(VLOOKUP($C163,'[8]Total Inflows'!$AU$4:$AX$54,4,0),"")</f>
        <v/>
      </c>
      <c r="U163" s="1157" t="str">
        <f>IFERROR(VLOOKUP($C163,'[8]Total Inflows'!$AZ$4:$BC$30,4,0),"")</f>
        <v/>
      </c>
      <c r="V163" s="354">
        <f t="shared" si="129"/>
        <v>0</v>
      </c>
      <c r="W163" s="354"/>
      <c r="X163" s="354"/>
      <c r="Y163" s="354"/>
      <c r="Z163" s="354"/>
      <c r="AA163" s="354"/>
      <c r="AB163" s="354"/>
      <c r="AC163" s="354"/>
      <c r="AD163" s="354"/>
      <c r="AE163" s="354"/>
      <c r="AF163" s="354"/>
      <c r="AG163" s="354"/>
      <c r="AH163" s="354"/>
      <c r="AI163" s="354"/>
    </row>
    <row r="164" spans="1:35" x14ac:dyDescent="0.2">
      <c r="A164" s="358">
        <v>1311</v>
      </c>
      <c r="B164" s="361" t="str">
        <f t="shared" si="109"/>
        <v>0</v>
      </c>
      <c r="C164" s="340" t="s">
        <v>150</v>
      </c>
      <c r="D164" s="359" t="s">
        <v>151</v>
      </c>
      <c r="E164" s="1157" t="str">
        <f>IFERROR(VLOOKUP($C164,'[8]Total Inflows'!$AE$4:$AH$165,2,0),"")</f>
        <v/>
      </c>
      <c r="F164" s="1157" t="str">
        <f>IFERROR(VLOOKUP($C164,'[8]Total Inflows'!$AE$4:$AH$165,3,0),"")</f>
        <v/>
      </c>
      <c r="G164" s="1157" t="str">
        <f>IFERROR(VLOOKUP($C164,'[8]Total Inflows'!$AE$4:$AH$165,4,0),"")</f>
        <v/>
      </c>
      <c r="H164" s="1157" t="str">
        <f>IFERROR(VLOOKUP($C164,'[8]Total Inflows'!$AJ$4:$AM$110,2,0),"")</f>
        <v/>
      </c>
      <c r="I164" s="1157" t="str">
        <f>IFERROR(VLOOKUP($C164,'[8]Total Inflows'!$AO$4:$AR$10,2,0),"")</f>
        <v/>
      </c>
      <c r="J164" s="1157" t="str">
        <f>IFERROR(VLOOKUP($C164,'[8]Total Inflows'!$AU$4:$AX$54,2,0),"")</f>
        <v/>
      </c>
      <c r="K164" s="1157" t="str">
        <f>IFERROR(VLOOKUP($C164,'[8]Total Inflows'!$AZ$4:$BC$30,2,0),"")</f>
        <v/>
      </c>
      <c r="L164" s="354">
        <f t="shared" si="125"/>
        <v>0</v>
      </c>
      <c r="M164" s="1157" t="str">
        <f>IFERROR(VLOOKUP($C164,'[9]Total Inflows'!$AI$4:$AL$110,3,0),"")</f>
        <v/>
      </c>
      <c r="N164" s="1157" t="str">
        <f>IFERROR(VLOOKUP($C164,'[8]Total Inflows'!$AO$4:$AR$10,3,0),"")</f>
        <v/>
      </c>
      <c r="O164" s="1157" t="str">
        <f>IFERROR(VLOOKUP($C164,'[8]Total Inflows'!$AU$4:$AX$54,3,0),"")</f>
        <v/>
      </c>
      <c r="P164" s="1157" t="str">
        <f>IFERROR(VLOOKUP($C164,'[8]Total Inflows'!$AZ$4:$BC$30,3,0),"")</f>
        <v/>
      </c>
      <c r="Q164" s="354">
        <f t="shared" si="127"/>
        <v>0</v>
      </c>
      <c r="R164" s="1157" t="str">
        <f>IFERROR(VLOOKUP($C164,'[9]Total Inflows'!$AI$4:$AL$110,4,0),"")</f>
        <v/>
      </c>
      <c r="S164" s="1157" t="str">
        <f>IFERROR(VLOOKUP($C164,'[8]Total Inflows'!$AO$4:$AR$10,4,0),"")</f>
        <v/>
      </c>
      <c r="T164" s="1157" t="str">
        <f>IFERROR(VLOOKUP($C164,'[8]Total Inflows'!$AU$4:$AX$54,4,0),"")</f>
        <v/>
      </c>
      <c r="U164" s="1157" t="str">
        <f>IFERROR(VLOOKUP($C164,'[8]Total Inflows'!$AZ$4:$BC$30,4,0),"")</f>
        <v/>
      </c>
      <c r="V164" s="354">
        <f t="shared" si="129"/>
        <v>0</v>
      </c>
      <c r="W164" s="354"/>
      <c r="X164" s="354"/>
      <c r="Y164" s="354"/>
      <c r="Z164" s="354"/>
      <c r="AA164" s="354"/>
      <c r="AB164" s="354"/>
      <c r="AC164" s="354"/>
      <c r="AD164" s="354"/>
      <c r="AE164" s="354"/>
      <c r="AF164" s="354"/>
      <c r="AG164" s="354"/>
      <c r="AH164" s="354"/>
      <c r="AI164" s="354"/>
    </row>
    <row r="165" spans="1:35" x14ac:dyDescent="0.2">
      <c r="A165" s="358">
        <v>1311</v>
      </c>
      <c r="B165" s="361" t="str">
        <f t="shared" si="109"/>
        <v>0</v>
      </c>
      <c r="C165" s="340" t="s">
        <v>152</v>
      </c>
      <c r="D165" s="359" t="s">
        <v>153</v>
      </c>
      <c r="E165" s="1157" t="str">
        <f>IFERROR(VLOOKUP($C165,'[8]Total Inflows'!$AE$4:$AH$165,2,0),"")</f>
        <v/>
      </c>
      <c r="F165" s="1157" t="str">
        <f>IFERROR(VLOOKUP($C165,'[8]Total Inflows'!$AE$4:$AH$165,3,0),"")</f>
        <v/>
      </c>
      <c r="G165" s="1157" t="str">
        <f>IFERROR(VLOOKUP($C165,'[8]Total Inflows'!$AE$4:$AH$165,4,0),"")</f>
        <v/>
      </c>
      <c r="H165" s="1157" t="str">
        <f>IFERROR(VLOOKUP($C165,'[8]Total Inflows'!$AJ$4:$AM$110,2,0),"")</f>
        <v/>
      </c>
      <c r="I165" s="1157" t="str">
        <f>IFERROR(VLOOKUP($C165,'[8]Total Inflows'!$AO$4:$AR$10,2,0),"")</f>
        <v/>
      </c>
      <c r="J165" s="1157" t="str">
        <f>IFERROR(VLOOKUP($C165,'[8]Total Inflows'!$AU$4:$AX$54,2,0),"")</f>
        <v/>
      </c>
      <c r="K165" s="1157" t="str">
        <f>IFERROR(VLOOKUP($C165,'[8]Total Inflows'!$AZ$4:$BC$30,2,0),"")</f>
        <v/>
      </c>
      <c r="L165" s="354">
        <f t="shared" si="125"/>
        <v>0</v>
      </c>
      <c r="M165" s="1157" t="str">
        <f>IFERROR(VLOOKUP($C165,'[9]Total Inflows'!$AI$4:$AL$110,3,0),"")</f>
        <v/>
      </c>
      <c r="N165" s="1157" t="str">
        <f>IFERROR(VLOOKUP($C165,'[8]Total Inflows'!$AO$4:$AR$10,3,0),"")</f>
        <v/>
      </c>
      <c r="O165" s="1157" t="str">
        <f>IFERROR(VLOOKUP($C165,'[8]Total Inflows'!$AU$4:$AX$54,3,0),"")</f>
        <v/>
      </c>
      <c r="P165" s="1157" t="str">
        <f>IFERROR(VLOOKUP($C165,'[8]Total Inflows'!$AZ$4:$BC$30,3,0),"")</f>
        <v/>
      </c>
      <c r="Q165" s="354">
        <f t="shared" si="127"/>
        <v>0</v>
      </c>
      <c r="R165" s="1157" t="str">
        <f>IFERROR(VLOOKUP($C165,'[9]Total Inflows'!$AI$4:$AL$110,4,0),"")</f>
        <v/>
      </c>
      <c r="S165" s="1157" t="str">
        <f>IFERROR(VLOOKUP($C165,'[8]Total Inflows'!$AO$4:$AR$10,4,0),"")</f>
        <v/>
      </c>
      <c r="T165" s="1157" t="str">
        <f>IFERROR(VLOOKUP($C165,'[8]Total Inflows'!$AU$4:$AX$54,4,0),"")</f>
        <v/>
      </c>
      <c r="U165" s="1157" t="str">
        <f>IFERROR(VLOOKUP($C165,'[8]Total Inflows'!$AZ$4:$BC$30,4,0),"")</f>
        <v/>
      </c>
      <c r="V165" s="354">
        <f t="shared" si="129"/>
        <v>0</v>
      </c>
      <c r="W165" s="354"/>
      <c r="X165" s="354"/>
      <c r="Y165" s="354"/>
      <c r="Z165" s="354"/>
      <c r="AA165" s="354"/>
      <c r="AB165" s="354"/>
      <c r="AC165" s="354"/>
      <c r="AD165" s="354"/>
      <c r="AE165" s="354"/>
      <c r="AF165" s="354"/>
      <c r="AG165" s="354"/>
      <c r="AH165" s="354"/>
      <c r="AI165" s="354"/>
    </row>
    <row r="166" spans="1:35" x14ac:dyDescent="0.25">
      <c r="A166" s="358">
        <v>1311</v>
      </c>
      <c r="B166" s="361" t="str">
        <f t="shared" si="109"/>
        <v/>
      </c>
      <c r="D166" s="377" t="s">
        <v>154</v>
      </c>
      <c r="E166" s="354" t="str">
        <f>IFERROR(SUM(#REF!),"")</f>
        <v/>
      </c>
      <c r="F166" s="354"/>
      <c r="G166" s="354"/>
      <c r="H166" s="354"/>
      <c r="I166" s="354"/>
      <c r="J166" s="354"/>
      <c r="K166" s="354"/>
      <c r="L166" s="354">
        <f t="shared" si="125"/>
        <v>0</v>
      </c>
      <c r="M166" s="354"/>
      <c r="N166" s="354"/>
      <c r="O166" s="354"/>
      <c r="P166" s="354"/>
      <c r="Q166" s="354">
        <f t="shared" si="127"/>
        <v>0</v>
      </c>
      <c r="R166" s="354"/>
      <c r="S166" s="354"/>
      <c r="T166" s="354"/>
      <c r="U166" s="354"/>
      <c r="V166" s="354">
        <f t="shared" si="129"/>
        <v>0</v>
      </c>
      <c r="W166" s="354"/>
      <c r="X166" s="354"/>
      <c r="Y166" s="354"/>
      <c r="Z166" s="354"/>
      <c r="AA166" s="354"/>
      <c r="AB166" s="354"/>
      <c r="AC166" s="354"/>
      <c r="AD166" s="354"/>
      <c r="AE166" s="354"/>
      <c r="AF166" s="354"/>
      <c r="AG166" s="354"/>
      <c r="AH166" s="354"/>
      <c r="AI166" s="354"/>
    </row>
    <row r="167" spans="1:35" x14ac:dyDescent="0.25">
      <c r="A167" s="358"/>
      <c r="B167" s="361" t="str">
        <f t="shared" si="109"/>
        <v/>
      </c>
      <c r="C167" s="358"/>
      <c r="D167" s="359" t="s">
        <v>139</v>
      </c>
      <c r="E167" s="354">
        <f>SUM(E159:E166)</f>
        <v>59687537.68</v>
      </c>
      <c r="F167" s="354">
        <f>SUM(F159:F166)</f>
        <v>81673400</v>
      </c>
      <c r="G167" s="354">
        <f>SUM(G159:G166)</f>
        <v>82219500</v>
      </c>
      <c r="H167" s="354">
        <f t="shared" ref="H167:K167" si="134">SUM(H159:H166)</f>
        <v>0</v>
      </c>
      <c r="I167" s="354">
        <f t="shared" si="134"/>
        <v>65772100</v>
      </c>
      <c r="J167" s="354">
        <f t="shared" si="134"/>
        <v>0</v>
      </c>
      <c r="K167" s="354">
        <f t="shared" si="134"/>
        <v>0</v>
      </c>
      <c r="L167" s="354">
        <f t="shared" si="125"/>
        <v>65772100</v>
      </c>
      <c r="M167" s="354">
        <f t="shared" ref="M167:P167" si="135">SUM(M159:M166)</f>
        <v>0</v>
      </c>
      <c r="N167" s="354">
        <f t="shared" si="135"/>
        <v>57222600</v>
      </c>
      <c r="O167" s="354">
        <f t="shared" si="135"/>
        <v>0</v>
      </c>
      <c r="P167" s="354">
        <f t="shared" si="135"/>
        <v>0</v>
      </c>
      <c r="Q167" s="354">
        <f t="shared" si="127"/>
        <v>57222600</v>
      </c>
      <c r="R167" s="354">
        <f t="shared" ref="R167:U167" si="136">SUM(R159:R166)</f>
        <v>0</v>
      </c>
      <c r="S167" s="354">
        <f t="shared" si="136"/>
        <v>17798700</v>
      </c>
      <c r="T167" s="354">
        <f t="shared" si="136"/>
        <v>0</v>
      </c>
      <c r="U167" s="354">
        <f t="shared" si="136"/>
        <v>0</v>
      </c>
      <c r="V167" s="354">
        <f t="shared" si="129"/>
        <v>17798700</v>
      </c>
      <c r="W167" s="354"/>
      <c r="X167" s="354"/>
      <c r="Y167" s="354"/>
      <c r="Z167" s="354"/>
      <c r="AA167" s="354"/>
      <c r="AB167" s="354"/>
      <c r="AC167" s="354"/>
      <c r="AD167" s="354"/>
      <c r="AE167" s="354"/>
      <c r="AF167" s="354"/>
      <c r="AG167" s="354"/>
      <c r="AH167" s="354"/>
      <c r="AI167" s="354"/>
    </row>
    <row r="168" spans="1:35" x14ac:dyDescent="0.25">
      <c r="A168" s="358"/>
      <c r="B168" s="361" t="str">
        <f t="shared" si="109"/>
        <v/>
      </c>
      <c r="C168" s="358"/>
      <c r="D168" s="359"/>
      <c r="E168" s="354" t="str">
        <f>IFERROR(SUM(#REF!),"")</f>
        <v/>
      </c>
      <c r="F168" s="354"/>
      <c r="G168" s="354"/>
      <c r="H168" s="354"/>
      <c r="I168" s="354"/>
      <c r="J168" s="354"/>
      <c r="K168" s="354"/>
      <c r="L168" s="354"/>
      <c r="M168" s="354"/>
      <c r="N168" s="354"/>
      <c r="O168" s="354"/>
      <c r="P168" s="354"/>
      <c r="Q168" s="354"/>
      <c r="R168" s="354"/>
      <c r="S168" s="354"/>
      <c r="T168" s="354"/>
      <c r="U168" s="354"/>
      <c r="V168" s="354"/>
      <c r="W168" s="354"/>
      <c r="X168" s="354"/>
      <c r="Y168" s="354"/>
      <c r="Z168" s="354"/>
      <c r="AA168" s="354"/>
      <c r="AB168" s="354"/>
      <c r="AC168" s="354"/>
      <c r="AD168" s="354"/>
      <c r="AE168" s="354"/>
      <c r="AF168" s="354"/>
      <c r="AG168" s="354"/>
      <c r="AH168" s="354"/>
      <c r="AI168" s="354"/>
    </row>
    <row r="169" spans="1:35" x14ac:dyDescent="0.25">
      <c r="A169" s="358"/>
      <c r="B169" s="361" t="str">
        <f t="shared" si="109"/>
        <v/>
      </c>
      <c r="C169" s="358"/>
      <c r="D169" s="359"/>
      <c r="E169" s="354" t="str">
        <f>IFERROR(SUM(#REF!),"")</f>
        <v/>
      </c>
      <c r="F169" s="354"/>
      <c r="G169" s="354"/>
      <c r="H169" s="354"/>
      <c r="I169" s="354"/>
      <c r="J169" s="354"/>
      <c r="K169" s="354"/>
      <c r="L169" s="354"/>
      <c r="M169" s="354"/>
      <c r="N169" s="354"/>
      <c r="O169" s="354"/>
      <c r="P169" s="354"/>
      <c r="Q169" s="354"/>
      <c r="R169" s="354"/>
      <c r="S169" s="354"/>
      <c r="T169" s="354"/>
      <c r="U169" s="354"/>
      <c r="V169" s="354"/>
      <c r="W169" s="354"/>
      <c r="X169" s="354"/>
      <c r="Y169" s="354"/>
      <c r="Z169" s="354"/>
      <c r="AA169" s="354"/>
      <c r="AB169" s="354"/>
      <c r="AC169" s="354"/>
      <c r="AD169" s="354"/>
      <c r="AE169" s="354"/>
      <c r="AF169" s="354"/>
      <c r="AG169" s="354"/>
      <c r="AH169" s="354"/>
      <c r="AI169" s="354"/>
    </row>
    <row r="170" spans="1:35" x14ac:dyDescent="0.25">
      <c r="A170" s="358">
        <v>1312</v>
      </c>
      <c r="B170" s="361" t="str">
        <f t="shared" si="109"/>
        <v/>
      </c>
      <c r="C170" s="358"/>
      <c r="D170" s="359" t="s">
        <v>155</v>
      </c>
      <c r="E170" s="354" t="str">
        <f>IFERROR(SUM(#REF!),"")</f>
        <v/>
      </c>
      <c r="F170" s="354"/>
      <c r="G170" s="354"/>
      <c r="H170" s="354"/>
      <c r="I170" s="354"/>
      <c r="J170" s="354"/>
      <c r="K170" s="354"/>
      <c r="L170" s="354"/>
      <c r="M170" s="354"/>
      <c r="N170" s="354"/>
      <c r="O170" s="354"/>
      <c r="P170" s="354"/>
      <c r="Q170" s="354"/>
      <c r="R170" s="354"/>
      <c r="S170" s="354"/>
      <c r="T170" s="354"/>
      <c r="U170" s="354"/>
      <c r="V170" s="354"/>
      <c r="W170" s="354"/>
      <c r="X170" s="354"/>
      <c r="Y170" s="354"/>
      <c r="Z170" s="354"/>
      <c r="AA170" s="354"/>
      <c r="AB170" s="354"/>
      <c r="AC170" s="354"/>
      <c r="AD170" s="354"/>
      <c r="AE170" s="354"/>
      <c r="AF170" s="354"/>
      <c r="AG170" s="354"/>
      <c r="AH170" s="354"/>
      <c r="AI170" s="354"/>
    </row>
    <row r="171" spans="1:35" x14ac:dyDescent="0.2">
      <c r="A171" s="358">
        <v>1312</v>
      </c>
      <c r="B171" s="361" t="str">
        <f t="shared" si="109"/>
        <v>0</v>
      </c>
      <c r="C171" s="340" t="s">
        <v>156</v>
      </c>
      <c r="D171" s="359" t="s">
        <v>157</v>
      </c>
      <c r="E171" s="1157">
        <f>IFERROR(VLOOKUP($C171,'[8]Total Inflows'!$AE$4:$AH$165,2,0),"")</f>
        <v>19951967.02</v>
      </c>
      <c r="F171" s="1157">
        <f>IFERROR(VLOOKUP($C171,'[8]Total Inflows'!$AE$4:$AH$165,3,0),"")</f>
        <v>32676500</v>
      </c>
      <c r="G171" s="1157">
        <f>IFERROR(VLOOKUP($C171,'[8]Total Inflows'!$AE$4:$AH$165,4,0),"")</f>
        <v>15271400</v>
      </c>
      <c r="H171" s="1157" t="str">
        <f>IFERROR(VLOOKUP($C171,'[8]Total Inflows'!$AJ$4:$AM$110,2,0),"")</f>
        <v/>
      </c>
      <c r="I171" s="1157" t="str">
        <f>IFERROR(VLOOKUP($C171,'[8]Total Inflows'!$AO$4:$AR$10,2,0),"")</f>
        <v/>
      </c>
      <c r="J171" s="1157">
        <f>IFERROR(VLOOKUP($C171,'[8]Total Inflows'!$AU$4:$AX$54,2,0),"")</f>
        <v>24954700</v>
      </c>
      <c r="K171" s="1157">
        <f>IFERROR(VLOOKUP($C171,'[8]Total Inflows'!$AZ$4:$BC$30,2,0),"")</f>
        <v>13377000</v>
      </c>
      <c r="L171" s="354">
        <f t="shared" ref="L171:L203" si="137">IFERROR(SUM(H171:K171),"")</f>
        <v>38331700</v>
      </c>
      <c r="M171" s="1157" t="str">
        <f>IFERROR(VLOOKUP($C171,'[9]Total Inflows'!$AI$4:$AL$110,3,0),"")</f>
        <v/>
      </c>
      <c r="N171" s="1157" t="str">
        <f>IFERROR(VLOOKUP($C171,'[8]Total Inflows'!$AO$4:$AR$10,3,0),"")</f>
        <v/>
      </c>
      <c r="O171" s="1157">
        <f>IFERROR(VLOOKUP($C171,'[8]Total Inflows'!$AU$4:$AX$54,3,0),"")</f>
        <v>4287600</v>
      </c>
      <c r="P171" s="1157">
        <f>IFERROR(VLOOKUP($C171,'[8]Total Inflows'!$AZ$4:$BC$30,3,0),"")</f>
        <v>13927000</v>
      </c>
      <c r="Q171" s="354">
        <f t="shared" ref="Q171:Q203" si="138">IFERROR(SUM(M171:P171),"")</f>
        <v>18214600</v>
      </c>
      <c r="R171" s="1157" t="str">
        <f>IFERROR(VLOOKUP($C171,'[9]Total Inflows'!$AI$4:$AL$110,4,0),"")</f>
        <v/>
      </c>
      <c r="S171" s="1157" t="str">
        <f>IFERROR(VLOOKUP($C171,'[8]Total Inflows'!$AO$4:$AR$10,4,0),"")</f>
        <v/>
      </c>
      <c r="T171" s="1157">
        <f>IFERROR(VLOOKUP($C171,'[8]Total Inflows'!$AU$4:$AX$54,4,0),"")</f>
        <v>3424000</v>
      </c>
      <c r="U171" s="1157">
        <f>IFERROR(VLOOKUP($C171,'[8]Total Inflows'!$AZ$4:$BC$30,4,0),"")</f>
        <v>13927000</v>
      </c>
      <c r="V171" s="354">
        <f t="shared" ref="V171:V203" si="139">IFERROR(SUM(R171:U171),"")</f>
        <v>17351000</v>
      </c>
      <c r="W171" s="354"/>
      <c r="X171" s="354"/>
      <c r="Y171" s="354"/>
      <c r="Z171" s="354"/>
      <c r="AA171" s="354"/>
      <c r="AB171" s="354"/>
      <c r="AC171" s="354"/>
      <c r="AD171" s="354"/>
      <c r="AE171" s="354"/>
      <c r="AF171" s="354"/>
      <c r="AG171" s="354"/>
      <c r="AH171" s="354"/>
      <c r="AI171" s="354"/>
    </row>
    <row r="172" spans="1:35" x14ac:dyDescent="0.2">
      <c r="A172" s="358">
        <v>1312</v>
      </c>
      <c r="B172" s="361" t="str">
        <f t="shared" si="109"/>
        <v>0</v>
      </c>
      <c r="C172" s="340" t="s">
        <v>158</v>
      </c>
      <c r="D172" s="359" t="s">
        <v>159</v>
      </c>
      <c r="E172" s="1157">
        <f>IFERROR(VLOOKUP($C172,'[8]Total Inflows'!$AE$4:$AH$165,2,0),"")</f>
        <v>1252700</v>
      </c>
      <c r="F172" s="1157">
        <f>IFERROR(VLOOKUP($C172,'[8]Total Inflows'!$AE$4:$AH$165,3,0),"")</f>
        <v>2420000</v>
      </c>
      <c r="G172" s="1157">
        <f>IFERROR(VLOOKUP($C172,'[8]Total Inflows'!$AE$4:$AH$165,4,0),"")</f>
        <v>2790000</v>
      </c>
      <c r="H172" s="1157" t="str">
        <f>IFERROR(VLOOKUP($C172,'[8]Total Inflows'!$AJ$4:$AM$110,2,0),"")</f>
        <v/>
      </c>
      <c r="I172" s="1157" t="str">
        <f>IFERROR(VLOOKUP($C172,'[8]Total Inflows'!$AO$4:$AR$10,2,0),"")</f>
        <v/>
      </c>
      <c r="J172" s="1157" t="str">
        <f>IFERROR(VLOOKUP($C172,'[8]Total Inflows'!$AU$4:$AX$54,2,0),"")</f>
        <v/>
      </c>
      <c r="K172" s="1157">
        <f>IFERROR(VLOOKUP($C172,'[8]Total Inflows'!$AZ$4:$BC$30,2,0),"")</f>
        <v>2470000</v>
      </c>
      <c r="L172" s="354">
        <f t="shared" si="137"/>
        <v>2470000</v>
      </c>
      <c r="M172" s="1157" t="str">
        <f>IFERROR(VLOOKUP($C172,'[9]Total Inflows'!$AI$4:$AL$110,3,0),"")</f>
        <v/>
      </c>
      <c r="N172" s="1157" t="str">
        <f>IFERROR(VLOOKUP($C172,'[8]Total Inflows'!$AO$4:$AR$10,3,0),"")</f>
        <v/>
      </c>
      <c r="O172" s="1157" t="str">
        <f>IFERROR(VLOOKUP($C172,'[8]Total Inflows'!$AU$4:$AX$54,3,0),"")</f>
        <v/>
      </c>
      <c r="P172" s="1157">
        <f>IFERROR(VLOOKUP($C172,'[8]Total Inflows'!$AZ$4:$BC$30,3,0),"")</f>
        <v>1870000</v>
      </c>
      <c r="Q172" s="354">
        <f t="shared" si="138"/>
        <v>1870000</v>
      </c>
      <c r="R172" s="1157" t="str">
        <f>IFERROR(VLOOKUP($C172,'[9]Total Inflows'!$AI$4:$AL$110,4,0),"")</f>
        <v/>
      </c>
      <c r="S172" s="1157" t="str">
        <f>IFERROR(VLOOKUP($C172,'[8]Total Inflows'!$AO$4:$AR$10,4,0),"")</f>
        <v/>
      </c>
      <c r="T172" s="1157" t="str">
        <f>IFERROR(VLOOKUP($C172,'[8]Total Inflows'!$AU$4:$AX$54,4,0),"")</f>
        <v/>
      </c>
      <c r="U172" s="1157">
        <f>IFERROR(VLOOKUP($C172,'[8]Total Inflows'!$AZ$4:$BC$30,4,0),"")</f>
        <v>1370100</v>
      </c>
      <c r="V172" s="354">
        <f t="shared" si="139"/>
        <v>1370100</v>
      </c>
      <c r="W172" s="354"/>
      <c r="X172" s="354"/>
      <c r="Y172" s="354"/>
      <c r="Z172" s="354"/>
      <c r="AA172" s="354"/>
      <c r="AB172" s="354"/>
      <c r="AC172" s="354"/>
      <c r="AD172" s="354"/>
      <c r="AE172" s="354"/>
      <c r="AF172" s="354"/>
      <c r="AG172" s="354"/>
      <c r="AH172" s="354"/>
      <c r="AI172" s="354"/>
    </row>
    <row r="173" spans="1:35" x14ac:dyDescent="0.2">
      <c r="A173" s="358">
        <v>1312</v>
      </c>
      <c r="B173" s="361" t="str">
        <f t="shared" si="109"/>
        <v>0</v>
      </c>
      <c r="C173" s="340" t="s">
        <v>160</v>
      </c>
      <c r="D173" s="359" t="s">
        <v>161</v>
      </c>
      <c r="E173" s="1157">
        <f>IFERROR(VLOOKUP($C173,'[8]Total Inflows'!$AE$4:$AH$165,2,0),"")</f>
        <v>4564820.2</v>
      </c>
      <c r="F173" s="1157">
        <f>IFERROR(VLOOKUP($C173,'[8]Total Inflows'!$AE$4:$AH$165,3,0),"")</f>
        <v>3542800</v>
      </c>
      <c r="G173" s="1157">
        <f>IFERROR(VLOOKUP($C173,'[8]Total Inflows'!$AE$4:$AH$165,4,0),"")</f>
        <v>4142200</v>
      </c>
      <c r="H173" s="1157" t="str">
        <f>IFERROR(VLOOKUP($C173,'[8]Total Inflows'!$AJ$4:$AM$110,2,0),"")</f>
        <v/>
      </c>
      <c r="I173" s="1157" t="str">
        <f>IFERROR(VLOOKUP($C173,'[8]Total Inflows'!$AO$4:$AR$10,2,0),"")</f>
        <v/>
      </c>
      <c r="J173" s="1157">
        <f>IFERROR(VLOOKUP($C173,'[8]Total Inflows'!$AU$4:$AX$54,2,0),"")</f>
        <v>1134100</v>
      </c>
      <c r="K173" s="1157">
        <f>IFERROR(VLOOKUP($C173,'[8]Total Inflows'!$AZ$4:$BC$30,2,0),"")</f>
        <v>2160000</v>
      </c>
      <c r="L173" s="354">
        <f t="shared" si="137"/>
        <v>3294100</v>
      </c>
      <c r="M173" s="1157" t="str">
        <f>IFERROR(VLOOKUP($C173,'[9]Total Inflows'!$AI$4:$AL$110,3,0),"")</f>
        <v/>
      </c>
      <c r="N173" s="1157" t="str">
        <f>IFERROR(VLOOKUP($C173,'[8]Total Inflows'!$AO$4:$AR$10,3,0),"")</f>
        <v/>
      </c>
      <c r="O173" s="1157">
        <f>IFERROR(VLOOKUP($C173,'[8]Total Inflows'!$AU$4:$AX$54,3,0),"")</f>
        <v>992500</v>
      </c>
      <c r="P173" s="1157">
        <f>IFERROR(VLOOKUP($C173,'[8]Total Inflows'!$AZ$4:$BC$30,3,0),"")</f>
        <v>2160000</v>
      </c>
      <c r="Q173" s="354">
        <f t="shared" si="138"/>
        <v>3152500</v>
      </c>
      <c r="R173" s="1157" t="str">
        <f>IFERROR(VLOOKUP($C173,'[9]Total Inflows'!$AI$4:$AL$110,4,0),"")</f>
        <v/>
      </c>
      <c r="S173" s="1157" t="str">
        <f>IFERROR(VLOOKUP($C173,'[8]Total Inflows'!$AO$4:$AR$10,4,0),"")</f>
        <v/>
      </c>
      <c r="T173" s="1157">
        <f>IFERROR(VLOOKUP($C173,'[8]Total Inflows'!$AU$4:$AX$54,4,0),"")</f>
        <v>1137700</v>
      </c>
      <c r="U173" s="1157">
        <f>IFERROR(VLOOKUP($C173,'[8]Total Inflows'!$AZ$4:$BC$30,4,0),"")</f>
        <v>2160000</v>
      </c>
      <c r="V173" s="354">
        <f t="shared" si="139"/>
        <v>3297700</v>
      </c>
      <c r="W173" s="354"/>
      <c r="X173" s="354"/>
      <c r="Y173" s="354"/>
      <c r="Z173" s="354"/>
      <c r="AA173" s="354"/>
      <c r="AB173" s="354"/>
      <c r="AC173" s="354"/>
      <c r="AD173" s="354"/>
      <c r="AE173" s="354"/>
      <c r="AF173" s="354"/>
      <c r="AG173" s="354"/>
      <c r="AH173" s="354"/>
      <c r="AI173" s="354"/>
    </row>
    <row r="174" spans="1:35" x14ac:dyDescent="0.2">
      <c r="A174" s="358">
        <v>1312</v>
      </c>
      <c r="B174" s="361" t="str">
        <f t="shared" si="109"/>
        <v>0</v>
      </c>
      <c r="C174" s="340" t="s">
        <v>162</v>
      </c>
      <c r="D174" s="359" t="s">
        <v>163</v>
      </c>
      <c r="E174" s="1157" t="str">
        <f>IFERROR(VLOOKUP($C174,'[8]Total Inflows'!$AE$4:$AH$165,2,0),"")</f>
        <v/>
      </c>
      <c r="F174" s="1157" t="str">
        <f>IFERROR(VLOOKUP($C174,'[8]Total Inflows'!$AE$4:$AH$165,3,0),"")</f>
        <v/>
      </c>
      <c r="G174" s="1157" t="str">
        <f>IFERROR(VLOOKUP($C174,'[8]Total Inflows'!$AE$4:$AH$165,4,0),"")</f>
        <v/>
      </c>
      <c r="H174" s="1157" t="str">
        <f>IFERROR(VLOOKUP($C174,'[8]Total Inflows'!$AJ$4:$AM$110,2,0),"")</f>
        <v/>
      </c>
      <c r="I174" s="1157" t="str">
        <f>IFERROR(VLOOKUP($C174,'[8]Total Inflows'!$AO$4:$AR$10,2,0),"")</f>
        <v/>
      </c>
      <c r="J174" s="1157" t="str">
        <f>IFERROR(VLOOKUP($C174,'[8]Total Inflows'!$AU$4:$AX$54,2,0),"")</f>
        <v/>
      </c>
      <c r="K174" s="1157" t="str">
        <f>IFERROR(VLOOKUP($C174,'[8]Total Inflows'!$AZ$4:$BC$30,2,0),"")</f>
        <v/>
      </c>
      <c r="L174" s="354">
        <f t="shared" si="137"/>
        <v>0</v>
      </c>
      <c r="M174" s="1157" t="str">
        <f>IFERROR(VLOOKUP($C174,'[9]Total Inflows'!$AI$4:$AL$110,3,0),"")</f>
        <v/>
      </c>
      <c r="N174" s="1157" t="str">
        <f>IFERROR(VLOOKUP($C174,'[8]Total Inflows'!$AO$4:$AR$10,3,0),"")</f>
        <v/>
      </c>
      <c r="O174" s="1157" t="str">
        <f>IFERROR(VLOOKUP($C174,'[8]Total Inflows'!$AU$4:$AX$54,3,0),"")</f>
        <v/>
      </c>
      <c r="P174" s="1157" t="str">
        <f>IFERROR(VLOOKUP($C174,'[8]Total Inflows'!$AZ$4:$BC$30,3,0),"")</f>
        <v/>
      </c>
      <c r="Q174" s="354">
        <f t="shared" si="138"/>
        <v>0</v>
      </c>
      <c r="R174" s="1157" t="str">
        <f>IFERROR(VLOOKUP($C174,'[9]Total Inflows'!$AI$4:$AL$110,4,0),"")</f>
        <v/>
      </c>
      <c r="S174" s="1157" t="str">
        <f>IFERROR(VLOOKUP($C174,'[8]Total Inflows'!$AO$4:$AR$10,4,0),"")</f>
        <v/>
      </c>
      <c r="T174" s="1157" t="str">
        <f>IFERROR(VLOOKUP($C174,'[8]Total Inflows'!$AU$4:$AX$54,4,0),"")</f>
        <v/>
      </c>
      <c r="U174" s="1157" t="str">
        <f>IFERROR(VLOOKUP($C174,'[8]Total Inflows'!$AZ$4:$BC$30,4,0),"")</f>
        <v/>
      </c>
      <c r="V174" s="354">
        <f t="shared" si="139"/>
        <v>0</v>
      </c>
      <c r="W174" s="354"/>
      <c r="X174" s="354"/>
      <c r="Y174" s="354"/>
      <c r="Z174" s="354"/>
      <c r="AA174" s="354"/>
      <c r="AB174" s="354"/>
      <c r="AC174" s="354"/>
      <c r="AD174" s="354"/>
      <c r="AE174" s="354"/>
      <c r="AF174" s="354"/>
      <c r="AG174" s="354"/>
      <c r="AH174" s="354"/>
      <c r="AI174" s="354"/>
    </row>
    <row r="175" spans="1:35" x14ac:dyDescent="0.2">
      <c r="A175" s="358">
        <v>1312</v>
      </c>
      <c r="B175" s="361" t="str">
        <f t="shared" si="109"/>
        <v>0</v>
      </c>
      <c r="C175" s="340" t="s">
        <v>164</v>
      </c>
      <c r="D175" s="359" t="s">
        <v>165</v>
      </c>
      <c r="E175" s="1157" t="str">
        <f>IFERROR(VLOOKUP($C175,'[8]Total Inflows'!$AE$4:$AH$165,2,0),"")</f>
        <v/>
      </c>
      <c r="F175" s="1157" t="str">
        <f>IFERROR(VLOOKUP($C175,'[8]Total Inflows'!$AE$4:$AH$165,3,0),"")</f>
        <v/>
      </c>
      <c r="G175" s="1157" t="str">
        <f>IFERROR(VLOOKUP($C175,'[8]Total Inflows'!$AE$4:$AH$165,4,0),"")</f>
        <v/>
      </c>
      <c r="H175" s="1157" t="str">
        <f>IFERROR(VLOOKUP($C175,'[8]Total Inflows'!$AJ$4:$AM$110,2,0),"")</f>
        <v/>
      </c>
      <c r="I175" s="1157" t="str">
        <f>IFERROR(VLOOKUP($C175,'[8]Total Inflows'!$AO$4:$AR$10,2,0),"")</f>
        <v/>
      </c>
      <c r="J175" s="1157" t="str">
        <f>IFERROR(VLOOKUP($C175,'[8]Total Inflows'!$AU$4:$AX$54,2,0),"")</f>
        <v/>
      </c>
      <c r="K175" s="1157" t="str">
        <f>IFERROR(VLOOKUP($C175,'[8]Total Inflows'!$AZ$4:$BC$30,2,0),"")</f>
        <v/>
      </c>
      <c r="L175" s="354">
        <f t="shared" si="137"/>
        <v>0</v>
      </c>
      <c r="M175" s="1157" t="str">
        <f>IFERROR(VLOOKUP($C175,'[9]Total Inflows'!$AI$4:$AL$110,3,0),"")</f>
        <v/>
      </c>
      <c r="N175" s="1157" t="str">
        <f>IFERROR(VLOOKUP($C175,'[8]Total Inflows'!$AO$4:$AR$10,3,0),"")</f>
        <v/>
      </c>
      <c r="O175" s="1157" t="str">
        <f>IFERROR(VLOOKUP($C175,'[8]Total Inflows'!$AU$4:$AX$54,3,0),"")</f>
        <v/>
      </c>
      <c r="P175" s="1157" t="str">
        <f>IFERROR(VLOOKUP($C175,'[8]Total Inflows'!$AZ$4:$BC$30,3,0),"")</f>
        <v/>
      </c>
      <c r="Q175" s="354">
        <f t="shared" si="138"/>
        <v>0</v>
      </c>
      <c r="R175" s="1157" t="str">
        <f>IFERROR(VLOOKUP($C175,'[9]Total Inflows'!$AI$4:$AL$110,4,0),"")</f>
        <v/>
      </c>
      <c r="S175" s="1157" t="str">
        <f>IFERROR(VLOOKUP($C175,'[8]Total Inflows'!$AO$4:$AR$10,4,0),"")</f>
        <v/>
      </c>
      <c r="T175" s="1157" t="str">
        <f>IFERROR(VLOOKUP($C175,'[8]Total Inflows'!$AU$4:$AX$54,4,0),"")</f>
        <v/>
      </c>
      <c r="U175" s="1157" t="str">
        <f>IFERROR(VLOOKUP($C175,'[8]Total Inflows'!$AZ$4:$BC$30,4,0),"")</f>
        <v/>
      </c>
      <c r="V175" s="354">
        <f t="shared" si="139"/>
        <v>0</v>
      </c>
      <c r="W175" s="354"/>
      <c r="X175" s="354"/>
      <c r="Y175" s="354"/>
      <c r="Z175" s="354"/>
      <c r="AA175" s="354"/>
      <c r="AB175" s="354"/>
      <c r="AC175" s="354"/>
      <c r="AD175" s="354"/>
      <c r="AE175" s="354"/>
      <c r="AF175" s="354"/>
      <c r="AG175" s="354"/>
      <c r="AH175" s="354"/>
      <c r="AI175" s="354"/>
    </row>
    <row r="176" spans="1:35" x14ac:dyDescent="0.2">
      <c r="A176" s="358">
        <v>1312</v>
      </c>
      <c r="B176" s="361" t="str">
        <f t="shared" si="109"/>
        <v>0</v>
      </c>
      <c r="C176" s="340" t="s">
        <v>166</v>
      </c>
      <c r="D176" s="359" t="s">
        <v>167</v>
      </c>
      <c r="E176" s="1157" t="str">
        <f>IFERROR(VLOOKUP($C176,'[8]Total Inflows'!$AE$4:$AH$165,2,0),"")</f>
        <v/>
      </c>
      <c r="F176" s="1157" t="str">
        <f>IFERROR(VLOOKUP($C176,'[8]Total Inflows'!$AE$4:$AH$165,3,0),"")</f>
        <v/>
      </c>
      <c r="G176" s="1157" t="str">
        <f>IFERROR(VLOOKUP($C176,'[8]Total Inflows'!$AE$4:$AH$165,4,0),"")</f>
        <v/>
      </c>
      <c r="H176" s="1157" t="str">
        <f>IFERROR(VLOOKUP($C176,'[8]Total Inflows'!$AJ$4:$AM$110,2,0),"")</f>
        <v/>
      </c>
      <c r="I176" s="1157" t="str">
        <f>IFERROR(VLOOKUP($C176,'[8]Total Inflows'!$AO$4:$AR$10,2,0),"")</f>
        <v/>
      </c>
      <c r="J176" s="1157" t="str">
        <f>IFERROR(VLOOKUP($C176,'[8]Total Inflows'!$AU$4:$AX$54,2,0),"")</f>
        <v/>
      </c>
      <c r="K176" s="1157" t="str">
        <f>IFERROR(VLOOKUP($C176,'[8]Total Inflows'!$AZ$4:$BC$30,2,0),"")</f>
        <v/>
      </c>
      <c r="L176" s="354">
        <f t="shared" si="137"/>
        <v>0</v>
      </c>
      <c r="M176" s="1157" t="str">
        <f>IFERROR(VLOOKUP($C176,'[9]Total Inflows'!$AI$4:$AL$110,3,0),"")</f>
        <v/>
      </c>
      <c r="N176" s="1157" t="str">
        <f>IFERROR(VLOOKUP($C176,'[8]Total Inflows'!$AO$4:$AR$10,3,0),"")</f>
        <v/>
      </c>
      <c r="O176" s="1157" t="str">
        <f>IFERROR(VLOOKUP($C176,'[8]Total Inflows'!$AU$4:$AX$54,3,0),"")</f>
        <v/>
      </c>
      <c r="P176" s="1157" t="str">
        <f>IFERROR(VLOOKUP($C176,'[8]Total Inflows'!$AZ$4:$BC$30,3,0),"")</f>
        <v/>
      </c>
      <c r="Q176" s="354">
        <f t="shared" si="138"/>
        <v>0</v>
      </c>
      <c r="R176" s="1157" t="str">
        <f>IFERROR(VLOOKUP($C176,'[9]Total Inflows'!$AI$4:$AL$110,4,0),"")</f>
        <v/>
      </c>
      <c r="S176" s="1157" t="str">
        <f>IFERROR(VLOOKUP($C176,'[8]Total Inflows'!$AO$4:$AR$10,4,0),"")</f>
        <v/>
      </c>
      <c r="T176" s="1157" t="str">
        <f>IFERROR(VLOOKUP($C176,'[8]Total Inflows'!$AU$4:$AX$54,4,0),"")</f>
        <v/>
      </c>
      <c r="U176" s="1157" t="str">
        <f>IFERROR(VLOOKUP($C176,'[8]Total Inflows'!$AZ$4:$BC$30,4,0),"")</f>
        <v/>
      </c>
      <c r="V176" s="354">
        <f t="shared" si="139"/>
        <v>0</v>
      </c>
      <c r="W176" s="354"/>
      <c r="X176" s="354"/>
      <c r="Y176" s="354"/>
      <c r="Z176" s="354"/>
      <c r="AA176" s="354"/>
      <c r="AB176" s="354"/>
      <c r="AC176" s="354"/>
      <c r="AD176" s="354"/>
      <c r="AE176" s="354"/>
      <c r="AF176" s="354"/>
      <c r="AG176" s="354"/>
      <c r="AH176" s="354"/>
      <c r="AI176" s="354"/>
    </row>
    <row r="177" spans="1:35" x14ac:dyDescent="0.2">
      <c r="A177" s="358">
        <v>1312</v>
      </c>
      <c r="B177" s="361" t="str">
        <f t="shared" si="109"/>
        <v>0</v>
      </c>
      <c r="C177" s="340" t="s">
        <v>168</v>
      </c>
      <c r="D177" s="359" t="s">
        <v>169</v>
      </c>
      <c r="E177" s="1157">
        <f>IFERROR(VLOOKUP($C177,'[8]Total Inflows'!$AE$4:$AH$165,2,0),"")</f>
        <v>20300000</v>
      </c>
      <c r="F177" s="1157">
        <f>IFERROR(VLOOKUP($C177,'[8]Total Inflows'!$AE$4:$AH$165,3,0),"")</f>
        <v>10300100</v>
      </c>
      <c r="G177" s="1157">
        <f>IFERROR(VLOOKUP($C177,'[8]Total Inflows'!$AE$4:$AH$165,4,0),"")</f>
        <v>7510000</v>
      </c>
      <c r="H177" s="1157" t="str">
        <f>IFERROR(VLOOKUP($C177,'[8]Total Inflows'!$AJ$4:$AM$110,2,0),"")</f>
        <v/>
      </c>
      <c r="I177" s="1157" t="str">
        <f>IFERROR(VLOOKUP($C177,'[8]Total Inflows'!$AO$4:$AR$10,2,0),"")</f>
        <v/>
      </c>
      <c r="J177" s="1157" t="str">
        <f>IFERROR(VLOOKUP($C177,'[8]Total Inflows'!$AU$4:$AX$54,2,0),"")</f>
        <v/>
      </c>
      <c r="K177" s="1157">
        <f>IFERROR(VLOOKUP($C177,'[8]Total Inflows'!$AZ$4:$BC$30,2,0),"")</f>
        <v>28268900</v>
      </c>
      <c r="L177" s="354">
        <f t="shared" si="137"/>
        <v>28268900</v>
      </c>
      <c r="M177" s="1157" t="str">
        <f>IFERROR(VLOOKUP($C177,'[9]Total Inflows'!$AI$4:$AL$110,3,0),"")</f>
        <v/>
      </c>
      <c r="N177" s="1157" t="str">
        <f>IFERROR(VLOOKUP($C177,'[8]Total Inflows'!$AO$4:$AR$10,3,0),"")</f>
        <v/>
      </c>
      <c r="O177" s="1157" t="str">
        <f>IFERROR(VLOOKUP($C177,'[8]Total Inflows'!$AU$4:$AX$54,3,0),"")</f>
        <v/>
      </c>
      <c r="P177" s="1157">
        <f>IFERROR(VLOOKUP($C177,'[8]Total Inflows'!$AZ$4:$BC$30,3,0),"")</f>
        <v>41788900</v>
      </c>
      <c r="Q177" s="354">
        <f t="shared" si="138"/>
        <v>41788900</v>
      </c>
      <c r="R177" s="1157" t="str">
        <f>IFERROR(VLOOKUP($C177,'[9]Total Inflows'!$AI$4:$AL$110,4,0),"")</f>
        <v/>
      </c>
      <c r="S177" s="1157" t="str">
        <f>IFERROR(VLOOKUP($C177,'[8]Total Inflows'!$AO$4:$AR$10,4,0),"")</f>
        <v/>
      </c>
      <c r="T177" s="1157" t="str">
        <f>IFERROR(VLOOKUP($C177,'[8]Total Inflows'!$AU$4:$AX$54,4,0),"")</f>
        <v/>
      </c>
      <c r="U177" s="1157">
        <f>IFERROR(VLOOKUP($C177,'[8]Total Inflows'!$AZ$4:$BC$30,4,0),"")</f>
        <v>30226800</v>
      </c>
      <c r="V177" s="354">
        <f t="shared" si="139"/>
        <v>30226800</v>
      </c>
      <c r="W177" s="354"/>
      <c r="X177" s="354"/>
      <c r="Y177" s="354"/>
      <c r="Z177" s="354"/>
      <c r="AA177" s="354"/>
      <c r="AB177" s="354"/>
      <c r="AC177" s="354"/>
      <c r="AD177" s="354"/>
      <c r="AE177" s="354"/>
      <c r="AF177" s="354"/>
      <c r="AG177" s="354"/>
      <c r="AH177" s="354"/>
      <c r="AI177" s="354"/>
    </row>
    <row r="178" spans="1:35" x14ac:dyDescent="0.2">
      <c r="A178" s="358">
        <v>1312</v>
      </c>
      <c r="B178" s="361" t="str">
        <f t="shared" si="109"/>
        <v>0</v>
      </c>
      <c r="C178" s="340" t="s">
        <v>170</v>
      </c>
      <c r="D178" s="359" t="s">
        <v>171</v>
      </c>
      <c r="E178" s="1157">
        <f>IFERROR(VLOOKUP($C178,'[8]Total Inflows'!$AE$4:$AH$165,2,0),"")</f>
        <v>0</v>
      </c>
      <c r="F178" s="1157">
        <f>IFERROR(VLOOKUP($C178,'[8]Total Inflows'!$AE$4:$AH$165,3,0),"")</f>
        <v>285300</v>
      </c>
      <c r="G178" s="1157">
        <f>IFERROR(VLOOKUP($C178,'[8]Total Inflows'!$AE$4:$AH$165,4,0),"")</f>
        <v>13800</v>
      </c>
      <c r="H178" s="1157" t="str">
        <f>IFERROR(VLOOKUP($C178,'[8]Total Inflows'!$AJ$4:$AM$110,2,0),"")</f>
        <v/>
      </c>
      <c r="I178" s="1157" t="str">
        <f>IFERROR(VLOOKUP($C178,'[8]Total Inflows'!$AO$4:$AR$10,2,0),"")</f>
        <v/>
      </c>
      <c r="J178" s="1157">
        <f>IFERROR(VLOOKUP($C178,'[8]Total Inflows'!$AU$4:$AX$54,2,0),"")</f>
        <v>256000</v>
      </c>
      <c r="K178" s="1157">
        <f>IFERROR(VLOOKUP($C178,'[8]Total Inflows'!$AZ$4:$BC$30,2,0),"")</f>
        <v>0</v>
      </c>
      <c r="L178" s="354">
        <f t="shared" si="137"/>
        <v>256000</v>
      </c>
      <c r="M178" s="1157" t="str">
        <f>IFERROR(VLOOKUP($C178,'[9]Total Inflows'!$AI$4:$AL$110,3,0),"")</f>
        <v/>
      </c>
      <c r="N178" s="1157" t="str">
        <f>IFERROR(VLOOKUP($C178,'[8]Total Inflows'!$AO$4:$AR$10,3,0),"")</f>
        <v/>
      </c>
      <c r="O178" s="1157">
        <f>IFERROR(VLOOKUP($C178,'[8]Total Inflows'!$AU$4:$AX$54,3,0),"")</f>
        <v>242800</v>
      </c>
      <c r="P178" s="1157">
        <f>IFERROR(VLOOKUP($C178,'[8]Total Inflows'!$AZ$4:$BC$30,3,0),"")</f>
        <v>0</v>
      </c>
      <c r="Q178" s="354">
        <f t="shared" si="138"/>
        <v>242800</v>
      </c>
      <c r="R178" s="1157" t="str">
        <f>IFERROR(VLOOKUP($C178,'[9]Total Inflows'!$AI$4:$AL$110,4,0),"")</f>
        <v/>
      </c>
      <c r="S178" s="1157" t="str">
        <f>IFERROR(VLOOKUP($C178,'[8]Total Inflows'!$AO$4:$AR$10,4,0),"")</f>
        <v/>
      </c>
      <c r="T178" s="1157">
        <f>IFERROR(VLOOKUP($C178,'[8]Total Inflows'!$AU$4:$AX$54,4,0),"")</f>
        <v>242800</v>
      </c>
      <c r="U178" s="1157">
        <f>IFERROR(VLOOKUP($C178,'[8]Total Inflows'!$AZ$4:$BC$30,4,0),"")</f>
        <v>0</v>
      </c>
      <c r="V178" s="354">
        <f t="shared" si="139"/>
        <v>242800</v>
      </c>
      <c r="W178" s="354"/>
      <c r="X178" s="354"/>
      <c r="Y178" s="354"/>
      <c r="Z178" s="354"/>
      <c r="AA178" s="354"/>
      <c r="AB178" s="354"/>
      <c r="AC178" s="354"/>
      <c r="AD178" s="354"/>
      <c r="AE178" s="354"/>
      <c r="AF178" s="354"/>
      <c r="AG178" s="354"/>
      <c r="AH178" s="354"/>
      <c r="AI178" s="354"/>
    </row>
    <row r="179" spans="1:35" s="384" customFormat="1" x14ac:dyDescent="0.2">
      <c r="A179" s="358">
        <v>1312</v>
      </c>
      <c r="B179" s="361" t="str">
        <f t="shared" si="109"/>
        <v>0</v>
      </c>
      <c r="C179" s="393" t="s">
        <v>1183</v>
      </c>
      <c r="D179" s="359" t="s">
        <v>1184</v>
      </c>
      <c r="E179" s="1157">
        <f>IFERROR(VLOOKUP($C179,'[8]Total Inflows'!$AE$4:$AH$165,2,0),"")</f>
        <v>364715.85</v>
      </c>
      <c r="F179" s="1157">
        <f>IFERROR(VLOOKUP($C179,'[8]Total Inflows'!$AE$4:$AH$165,3,0),"")</f>
        <v>6072600</v>
      </c>
      <c r="G179" s="1157">
        <f>IFERROR(VLOOKUP($C179,'[8]Total Inflows'!$AE$4:$AH$165,4,0),"")</f>
        <v>18000</v>
      </c>
      <c r="H179" s="1157" t="str">
        <f>IFERROR(VLOOKUP($C179,'[8]Total Inflows'!$AJ$4:$AM$110,2,0),"")</f>
        <v/>
      </c>
      <c r="I179" s="1157" t="str">
        <f>IFERROR(VLOOKUP($C179,'[8]Total Inflows'!$AO$4:$AR$10,2,0),"")</f>
        <v/>
      </c>
      <c r="J179" s="1157">
        <f>IFERROR(VLOOKUP($C179,'[8]Total Inflows'!$AU$4:$AX$54,2,0),"")</f>
        <v>5400400</v>
      </c>
      <c r="K179" s="1157" t="str">
        <f>IFERROR(VLOOKUP($C179,'[8]Total Inflows'!$AZ$4:$BC$30,2,0),"")</f>
        <v/>
      </c>
      <c r="L179" s="354">
        <f t="shared" si="137"/>
        <v>5400400</v>
      </c>
      <c r="M179" s="1157" t="str">
        <f>IFERROR(VLOOKUP($C179,'[9]Total Inflows'!$AI$4:$AL$110,3,0),"")</f>
        <v/>
      </c>
      <c r="N179" s="1157" t="str">
        <f>IFERROR(VLOOKUP($C179,'[8]Total Inflows'!$AO$4:$AR$10,3,0),"")</f>
        <v/>
      </c>
      <c r="O179" s="1157">
        <f>IFERROR(VLOOKUP($C179,'[8]Total Inflows'!$AU$4:$AX$54,3,0),"")</f>
        <v>0</v>
      </c>
      <c r="P179" s="1157" t="str">
        <f>IFERROR(VLOOKUP($C179,'[8]Total Inflows'!$AZ$4:$BC$30,3,0),"")</f>
        <v/>
      </c>
      <c r="Q179" s="354">
        <f t="shared" si="138"/>
        <v>0</v>
      </c>
      <c r="R179" s="1157" t="str">
        <f>IFERROR(VLOOKUP($C179,'[9]Total Inflows'!$AI$4:$AL$110,4,0),"")</f>
        <v/>
      </c>
      <c r="S179" s="1157" t="str">
        <f>IFERROR(VLOOKUP($C179,'[8]Total Inflows'!$AO$4:$AR$10,4,0),"")</f>
        <v/>
      </c>
      <c r="T179" s="1157">
        <f>IFERROR(VLOOKUP($C179,'[8]Total Inflows'!$AU$4:$AX$54,4,0),"")</f>
        <v>0</v>
      </c>
      <c r="U179" s="1157" t="str">
        <f>IFERROR(VLOOKUP($C179,'[8]Total Inflows'!$AZ$4:$BC$30,4,0),"")</f>
        <v/>
      </c>
      <c r="V179" s="354">
        <f t="shared" si="139"/>
        <v>0</v>
      </c>
      <c r="W179" s="386"/>
      <c r="X179" s="386"/>
      <c r="Y179" s="386"/>
      <c r="Z179" s="386"/>
      <c r="AA179" s="386"/>
      <c r="AB179" s="386"/>
      <c r="AC179" s="386"/>
      <c r="AD179" s="386"/>
      <c r="AE179" s="386"/>
      <c r="AF179" s="386"/>
      <c r="AG179" s="386"/>
      <c r="AH179" s="386"/>
      <c r="AI179" s="386"/>
    </row>
    <row r="180" spans="1:35" x14ac:dyDescent="0.2">
      <c r="A180" s="358">
        <v>1312</v>
      </c>
      <c r="B180" s="361" t="str">
        <f t="shared" si="109"/>
        <v>0</v>
      </c>
      <c r="C180" s="340" t="s">
        <v>172</v>
      </c>
      <c r="D180" s="359" t="s">
        <v>173</v>
      </c>
      <c r="E180" s="1157">
        <f>IFERROR(VLOOKUP($C180,'[8]Total Inflows'!$AE$4:$AH$165,2,0),"")</f>
        <v>41580415.460000001</v>
      </c>
      <c r="F180" s="1157">
        <f>IFERROR(VLOOKUP($C180,'[8]Total Inflows'!$AE$4:$AH$165,3,0),"")</f>
        <v>46043600</v>
      </c>
      <c r="G180" s="1157">
        <f>IFERROR(VLOOKUP($C180,'[8]Total Inflows'!$AE$4:$AH$165,4,0),"")</f>
        <v>46745000</v>
      </c>
      <c r="H180" s="1157" t="str">
        <f>IFERROR(VLOOKUP($C180,'[8]Total Inflows'!$AJ$4:$AM$110,2,0),"")</f>
        <v/>
      </c>
      <c r="I180" s="1157" t="str">
        <f>IFERROR(VLOOKUP($C180,'[8]Total Inflows'!$AO$4:$AR$10,2,0),"")</f>
        <v/>
      </c>
      <c r="J180" s="1157">
        <f>IFERROR(VLOOKUP($C180,'[8]Total Inflows'!$AU$4:$AX$54,2,0),"")</f>
        <v>400000</v>
      </c>
      <c r="K180" s="1157">
        <f>IFERROR(VLOOKUP($C180,'[8]Total Inflows'!$AZ$4:$BC$30,2,0),"")</f>
        <v>16680200</v>
      </c>
      <c r="L180" s="354">
        <f t="shared" si="137"/>
        <v>17080200</v>
      </c>
      <c r="M180" s="1157" t="str">
        <f>IFERROR(VLOOKUP($C180,'[9]Total Inflows'!$AI$4:$AL$110,3,0),"")</f>
        <v/>
      </c>
      <c r="N180" s="1157" t="str">
        <f>IFERROR(VLOOKUP($C180,'[8]Total Inflows'!$AO$4:$AR$10,3,0),"")</f>
        <v/>
      </c>
      <c r="O180" s="1157">
        <f>IFERROR(VLOOKUP($C180,'[8]Total Inflows'!$AU$4:$AX$54,3,0),"")</f>
        <v>400000</v>
      </c>
      <c r="P180" s="1157">
        <f>IFERROR(VLOOKUP($C180,'[8]Total Inflows'!$AZ$4:$BC$30,3,0),"")</f>
        <v>12055000</v>
      </c>
      <c r="Q180" s="354">
        <f t="shared" si="138"/>
        <v>12455000</v>
      </c>
      <c r="R180" s="1157" t="str">
        <f>IFERROR(VLOOKUP($C180,'[9]Total Inflows'!$AI$4:$AL$110,4,0),"")</f>
        <v/>
      </c>
      <c r="S180" s="1157" t="str">
        <f>IFERROR(VLOOKUP($C180,'[8]Total Inflows'!$AO$4:$AR$10,4,0),"")</f>
        <v/>
      </c>
      <c r="T180" s="1157">
        <f>IFERROR(VLOOKUP($C180,'[8]Total Inflows'!$AU$4:$AX$54,4,0),"")</f>
        <v>400000</v>
      </c>
      <c r="U180" s="1157">
        <f>IFERROR(VLOOKUP($C180,'[8]Total Inflows'!$AZ$4:$BC$30,4,0),"")</f>
        <v>555000</v>
      </c>
      <c r="V180" s="354">
        <f t="shared" si="139"/>
        <v>955000</v>
      </c>
      <c r="W180" s="354"/>
      <c r="X180" s="354"/>
      <c r="Y180" s="354"/>
      <c r="Z180" s="354"/>
      <c r="AA180" s="354"/>
      <c r="AB180" s="354"/>
      <c r="AC180" s="354"/>
      <c r="AD180" s="354"/>
      <c r="AE180" s="354"/>
      <c r="AF180" s="354"/>
      <c r="AG180" s="354"/>
      <c r="AH180" s="354"/>
      <c r="AI180" s="354"/>
    </row>
    <row r="181" spans="1:35" x14ac:dyDescent="0.2">
      <c r="A181" s="358">
        <v>1312</v>
      </c>
      <c r="B181" s="361" t="str">
        <f t="shared" si="109"/>
        <v>0</v>
      </c>
      <c r="C181" s="340" t="s">
        <v>174</v>
      </c>
      <c r="D181" s="359" t="s">
        <v>175</v>
      </c>
      <c r="E181" s="1157" t="str">
        <f>IFERROR(VLOOKUP($C181,'[8]Total Inflows'!$AE$4:$AH$165,2,0),"")</f>
        <v/>
      </c>
      <c r="F181" s="1157" t="str">
        <f>IFERROR(VLOOKUP($C181,'[8]Total Inflows'!$AE$4:$AH$165,3,0),"")</f>
        <v/>
      </c>
      <c r="G181" s="1157" t="str">
        <f>IFERROR(VLOOKUP($C181,'[8]Total Inflows'!$AE$4:$AH$165,4,0),"")</f>
        <v/>
      </c>
      <c r="H181" s="1157" t="str">
        <f>IFERROR(VLOOKUP($C181,'[8]Total Inflows'!$AJ$4:$AM$110,2,0),"")</f>
        <v/>
      </c>
      <c r="I181" s="1157" t="str">
        <f>IFERROR(VLOOKUP($C181,'[8]Total Inflows'!$AO$4:$AR$10,2,0),"")</f>
        <v/>
      </c>
      <c r="J181" s="1157" t="str">
        <f>IFERROR(VLOOKUP($C181,'[8]Total Inflows'!$AU$4:$AX$54,2,0),"")</f>
        <v/>
      </c>
      <c r="K181" s="1157" t="str">
        <f>IFERROR(VLOOKUP($C181,'[8]Total Inflows'!$AZ$4:$BC$30,2,0),"")</f>
        <v/>
      </c>
      <c r="L181" s="354">
        <f t="shared" si="137"/>
        <v>0</v>
      </c>
      <c r="M181" s="1157" t="str">
        <f>IFERROR(VLOOKUP($C181,'[9]Total Inflows'!$AI$4:$AL$110,3,0),"")</f>
        <v/>
      </c>
      <c r="N181" s="1157" t="str">
        <f>IFERROR(VLOOKUP($C181,'[8]Total Inflows'!$AO$4:$AR$10,3,0),"")</f>
        <v/>
      </c>
      <c r="O181" s="1157" t="str">
        <f>IFERROR(VLOOKUP($C181,'[8]Total Inflows'!$AU$4:$AX$54,3,0),"")</f>
        <v/>
      </c>
      <c r="P181" s="1157" t="str">
        <f>IFERROR(VLOOKUP($C181,'[8]Total Inflows'!$AZ$4:$BC$30,3,0),"")</f>
        <v/>
      </c>
      <c r="Q181" s="354">
        <f t="shared" si="138"/>
        <v>0</v>
      </c>
      <c r="R181" s="1157" t="str">
        <f>IFERROR(VLOOKUP($C181,'[9]Total Inflows'!$AI$4:$AL$110,4,0),"")</f>
        <v/>
      </c>
      <c r="S181" s="1157" t="str">
        <f>IFERROR(VLOOKUP($C181,'[8]Total Inflows'!$AO$4:$AR$10,4,0),"")</f>
        <v/>
      </c>
      <c r="T181" s="1157" t="str">
        <f>IFERROR(VLOOKUP($C181,'[8]Total Inflows'!$AU$4:$AX$54,4,0),"")</f>
        <v/>
      </c>
      <c r="U181" s="1157" t="str">
        <f>IFERROR(VLOOKUP($C181,'[8]Total Inflows'!$AZ$4:$BC$30,4,0),"")</f>
        <v/>
      </c>
      <c r="V181" s="354">
        <f t="shared" si="139"/>
        <v>0</v>
      </c>
      <c r="W181" s="354"/>
      <c r="X181" s="354"/>
      <c r="Y181" s="354"/>
      <c r="Z181" s="354"/>
      <c r="AA181" s="354"/>
      <c r="AB181" s="354"/>
      <c r="AC181" s="354"/>
      <c r="AD181" s="354"/>
      <c r="AE181" s="354"/>
      <c r="AF181" s="354"/>
      <c r="AG181" s="354"/>
      <c r="AH181" s="354"/>
      <c r="AI181" s="354"/>
    </row>
    <row r="182" spans="1:35" x14ac:dyDescent="0.2">
      <c r="A182" s="358">
        <v>1312</v>
      </c>
      <c r="B182" s="361" t="str">
        <f t="shared" si="109"/>
        <v>0</v>
      </c>
      <c r="C182" s="340" t="s">
        <v>176</v>
      </c>
      <c r="D182" s="359" t="s">
        <v>177</v>
      </c>
      <c r="E182" s="1157">
        <f>IFERROR(VLOOKUP($C182,'[8]Total Inflows'!$AE$4:$AH$165,2,0),"")</f>
        <v>6645658.8799999999</v>
      </c>
      <c r="F182" s="1157">
        <f>IFERROR(VLOOKUP($C182,'[8]Total Inflows'!$AE$4:$AH$165,3,0),"")</f>
        <v>26968300</v>
      </c>
      <c r="G182" s="1157">
        <f>IFERROR(VLOOKUP($C182,'[8]Total Inflows'!$AE$4:$AH$165,4,0),"")</f>
        <v>20790700</v>
      </c>
      <c r="H182" s="1157" t="str">
        <f>IFERROR(VLOOKUP($C182,'[8]Total Inflows'!$AJ$4:$AM$110,2,0),"")</f>
        <v/>
      </c>
      <c r="I182" s="1157" t="str">
        <f>IFERROR(VLOOKUP($C182,'[8]Total Inflows'!$AO$4:$AR$10,2,0),"")</f>
        <v/>
      </c>
      <c r="J182" s="1157">
        <f>IFERROR(VLOOKUP($C182,'[8]Total Inflows'!$AU$4:$AX$54,2,0),"")</f>
        <v>9579100</v>
      </c>
      <c r="K182" s="1157">
        <f>IFERROR(VLOOKUP($C182,'[8]Total Inflows'!$AZ$4:$BC$30,2,0),"")</f>
        <v>12783800</v>
      </c>
      <c r="L182" s="354">
        <f t="shared" si="137"/>
        <v>22362900</v>
      </c>
      <c r="M182" s="1157" t="str">
        <f>IFERROR(VLOOKUP($C182,'[9]Total Inflows'!$AI$4:$AL$110,3,0),"")</f>
        <v/>
      </c>
      <c r="N182" s="1157" t="str">
        <f>IFERROR(VLOOKUP($C182,'[8]Total Inflows'!$AO$4:$AR$10,3,0),"")</f>
        <v/>
      </c>
      <c r="O182" s="1157">
        <f>IFERROR(VLOOKUP($C182,'[8]Total Inflows'!$AU$4:$AX$54,3,0),"")</f>
        <v>9299000</v>
      </c>
      <c r="P182" s="1157">
        <f>IFERROR(VLOOKUP($C182,'[8]Total Inflows'!$AZ$4:$BC$30,3,0),"")</f>
        <v>8131900</v>
      </c>
      <c r="Q182" s="354">
        <f t="shared" si="138"/>
        <v>17430900</v>
      </c>
      <c r="R182" s="1157" t="str">
        <f>IFERROR(VLOOKUP($C182,'[9]Total Inflows'!$AI$4:$AL$110,4,0),"")</f>
        <v/>
      </c>
      <c r="S182" s="1157" t="str">
        <f>IFERROR(VLOOKUP($C182,'[8]Total Inflows'!$AO$4:$AR$10,4,0),"")</f>
        <v/>
      </c>
      <c r="T182" s="1157">
        <f>IFERROR(VLOOKUP($C182,'[8]Total Inflows'!$AU$4:$AX$54,4,0),"")</f>
        <v>9321400</v>
      </c>
      <c r="U182" s="1157">
        <f>IFERROR(VLOOKUP($C182,'[8]Total Inflows'!$AZ$4:$BC$30,4,0),"")</f>
        <v>8131900</v>
      </c>
      <c r="V182" s="354">
        <f t="shared" si="139"/>
        <v>17453300</v>
      </c>
      <c r="W182" s="354"/>
      <c r="X182" s="354"/>
      <c r="Y182" s="354"/>
      <c r="Z182" s="354"/>
      <c r="AA182" s="354"/>
      <c r="AB182" s="354"/>
      <c r="AC182" s="354"/>
      <c r="AD182" s="354"/>
      <c r="AE182" s="354"/>
      <c r="AF182" s="354"/>
      <c r="AG182" s="354"/>
      <c r="AH182" s="354"/>
      <c r="AI182" s="354"/>
    </row>
    <row r="183" spans="1:35" x14ac:dyDescent="0.2">
      <c r="A183" s="358">
        <v>1312</v>
      </c>
      <c r="B183" s="361" t="str">
        <f t="shared" si="109"/>
        <v>0</v>
      </c>
      <c r="C183" s="340" t="s">
        <v>178</v>
      </c>
      <c r="D183" s="359" t="s">
        <v>179</v>
      </c>
      <c r="E183" s="1157" t="str">
        <f>IFERROR(VLOOKUP($C183,'[8]Total Inflows'!$AE$4:$AH$165,2,0),"")</f>
        <v/>
      </c>
      <c r="F183" s="1157" t="str">
        <f>IFERROR(VLOOKUP($C183,'[8]Total Inflows'!$AE$4:$AH$165,3,0),"")</f>
        <v/>
      </c>
      <c r="G183" s="1157" t="str">
        <f>IFERROR(VLOOKUP($C183,'[8]Total Inflows'!$AE$4:$AH$165,4,0),"")</f>
        <v/>
      </c>
      <c r="H183" s="1157" t="str">
        <f>IFERROR(VLOOKUP($C183,'[8]Total Inflows'!$AJ$4:$AM$110,2,0),"")</f>
        <v/>
      </c>
      <c r="I183" s="1157" t="str">
        <f>IFERROR(VLOOKUP($C183,'[8]Total Inflows'!$AO$4:$AR$10,2,0),"")</f>
        <v/>
      </c>
      <c r="J183" s="1157" t="str">
        <f>IFERROR(VLOOKUP($C183,'[8]Total Inflows'!$AU$4:$AX$54,2,0),"")</f>
        <v/>
      </c>
      <c r="K183" s="1157" t="str">
        <f>IFERROR(VLOOKUP($C183,'[8]Total Inflows'!$AZ$4:$BC$30,2,0),"")</f>
        <v/>
      </c>
      <c r="L183" s="354">
        <f t="shared" si="137"/>
        <v>0</v>
      </c>
      <c r="M183" s="1157" t="str">
        <f>IFERROR(VLOOKUP($C183,'[9]Total Inflows'!$AI$4:$AL$110,3,0),"")</f>
        <v/>
      </c>
      <c r="N183" s="1157" t="str">
        <f>IFERROR(VLOOKUP($C183,'[8]Total Inflows'!$AO$4:$AR$10,3,0),"")</f>
        <v/>
      </c>
      <c r="O183" s="1157" t="str">
        <f>IFERROR(VLOOKUP($C183,'[8]Total Inflows'!$AU$4:$AX$54,3,0),"")</f>
        <v/>
      </c>
      <c r="P183" s="1157" t="str">
        <f>IFERROR(VLOOKUP($C183,'[8]Total Inflows'!$AZ$4:$BC$30,3,0),"")</f>
        <v/>
      </c>
      <c r="Q183" s="354">
        <f t="shared" si="138"/>
        <v>0</v>
      </c>
      <c r="R183" s="1157" t="str">
        <f>IFERROR(VLOOKUP($C183,'[9]Total Inflows'!$AI$4:$AL$110,4,0),"")</f>
        <v/>
      </c>
      <c r="S183" s="1157" t="str">
        <f>IFERROR(VLOOKUP($C183,'[8]Total Inflows'!$AO$4:$AR$10,4,0),"")</f>
        <v/>
      </c>
      <c r="T183" s="1157" t="str">
        <f>IFERROR(VLOOKUP($C183,'[8]Total Inflows'!$AU$4:$AX$54,4,0),"")</f>
        <v/>
      </c>
      <c r="U183" s="1157" t="str">
        <f>IFERROR(VLOOKUP($C183,'[8]Total Inflows'!$AZ$4:$BC$30,4,0),"")</f>
        <v/>
      </c>
      <c r="V183" s="354">
        <f t="shared" si="139"/>
        <v>0</v>
      </c>
      <c r="W183" s="354"/>
      <c r="X183" s="354"/>
      <c r="Y183" s="354"/>
      <c r="Z183" s="354"/>
      <c r="AA183" s="354"/>
      <c r="AB183" s="354"/>
      <c r="AC183" s="354"/>
      <c r="AD183" s="354"/>
      <c r="AE183" s="354"/>
      <c r="AF183" s="354"/>
      <c r="AG183" s="354"/>
      <c r="AH183" s="354"/>
      <c r="AI183" s="354"/>
    </row>
    <row r="184" spans="1:35" x14ac:dyDescent="0.2">
      <c r="A184" s="358">
        <v>1312</v>
      </c>
      <c r="B184" s="361" t="str">
        <f t="shared" si="109"/>
        <v>0</v>
      </c>
      <c r="C184" s="340" t="s">
        <v>180</v>
      </c>
      <c r="D184" s="359" t="s">
        <v>181</v>
      </c>
      <c r="E184" s="1157">
        <f>IFERROR(VLOOKUP($C184,'[8]Total Inflows'!$AE$4:$AH$165,2,0),"")</f>
        <v>2780067.74</v>
      </c>
      <c r="F184" s="1157">
        <f>IFERROR(VLOOKUP($C184,'[8]Total Inflows'!$AE$4:$AH$165,3,0),"")</f>
        <v>7316600</v>
      </c>
      <c r="G184" s="1157">
        <f>IFERROR(VLOOKUP($C184,'[8]Total Inflows'!$AE$4:$AH$165,4,0),"")</f>
        <v>4759400</v>
      </c>
      <c r="H184" s="1157" t="str">
        <f>IFERROR(VLOOKUP($C184,'[8]Total Inflows'!$AJ$4:$AM$110,2,0),"")</f>
        <v/>
      </c>
      <c r="I184" s="1157" t="str">
        <f>IFERROR(VLOOKUP($C184,'[8]Total Inflows'!$AO$4:$AR$10,2,0),"")</f>
        <v/>
      </c>
      <c r="J184" s="1157">
        <f>IFERROR(VLOOKUP($C184,'[8]Total Inflows'!$AU$4:$AX$54,2,0),"")</f>
        <v>56000</v>
      </c>
      <c r="K184" s="1157">
        <f>IFERROR(VLOOKUP($C184,'[8]Total Inflows'!$AZ$4:$BC$30,2,0),"")</f>
        <v>3527500</v>
      </c>
      <c r="L184" s="354">
        <f t="shared" si="137"/>
        <v>3583500</v>
      </c>
      <c r="M184" s="1157" t="str">
        <f>IFERROR(VLOOKUP($C184,'[9]Total Inflows'!$AI$4:$AL$110,3,0),"")</f>
        <v/>
      </c>
      <c r="N184" s="1157" t="str">
        <f>IFERROR(VLOOKUP($C184,'[8]Total Inflows'!$AO$4:$AR$10,3,0),"")</f>
        <v/>
      </c>
      <c r="O184" s="1157">
        <f>IFERROR(VLOOKUP($C184,'[8]Total Inflows'!$AU$4:$AX$54,3,0),"")</f>
        <v>50100</v>
      </c>
      <c r="P184" s="1157">
        <f>IFERROR(VLOOKUP($C184,'[8]Total Inflows'!$AZ$4:$BC$30,3,0),"")</f>
        <v>1977600</v>
      </c>
      <c r="Q184" s="354">
        <f t="shared" si="138"/>
        <v>2027700</v>
      </c>
      <c r="R184" s="1157" t="str">
        <f>IFERROR(VLOOKUP($C184,'[9]Total Inflows'!$AI$4:$AL$110,4,0),"")</f>
        <v/>
      </c>
      <c r="S184" s="1157" t="str">
        <f>IFERROR(VLOOKUP($C184,'[8]Total Inflows'!$AO$4:$AR$10,4,0),"")</f>
        <v/>
      </c>
      <c r="T184" s="1157">
        <f>IFERROR(VLOOKUP($C184,'[8]Total Inflows'!$AU$4:$AX$54,4,0),"")</f>
        <v>50100</v>
      </c>
      <c r="U184" s="1157">
        <f>IFERROR(VLOOKUP($C184,'[8]Total Inflows'!$AZ$4:$BC$30,4,0),"")</f>
        <v>2901500</v>
      </c>
      <c r="V184" s="354">
        <f t="shared" si="139"/>
        <v>2951600</v>
      </c>
      <c r="W184" s="354"/>
      <c r="X184" s="354"/>
      <c r="Y184" s="354"/>
      <c r="Z184" s="354"/>
      <c r="AA184" s="354"/>
      <c r="AB184" s="354"/>
      <c r="AC184" s="354"/>
      <c r="AD184" s="354"/>
      <c r="AE184" s="354"/>
      <c r="AF184" s="354"/>
      <c r="AG184" s="354"/>
      <c r="AH184" s="354"/>
      <c r="AI184" s="354"/>
    </row>
    <row r="185" spans="1:35" x14ac:dyDescent="0.2">
      <c r="A185" s="358">
        <v>1312</v>
      </c>
      <c r="B185" s="361" t="str">
        <f t="shared" si="109"/>
        <v>0</v>
      </c>
      <c r="C185" s="340" t="s">
        <v>182</v>
      </c>
      <c r="D185" s="359" t="s">
        <v>183</v>
      </c>
      <c r="E185" s="1157">
        <f>IFERROR(VLOOKUP($C185,'[8]Total Inflows'!$AE$4:$AH$165,2,0),"")</f>
        <v>50000</v>
      </c>
      <c r="F185" s="1157">
        <f>IFERROR(VLOOKUP($C185,'[8]Total Inflows'!$AE$4:$AH$165,3,0),"")</f>
        <v>60000</v>
      </c>
      <c r="G185" s="1157">
        <f>IFERROR(VLOOKUP($C185,'[8]Total Inflows'!$AE$4:$AH$165,4,0),"")</f>
        <v>60000</v>
      </c>
      <c r="H185" s="1157" t="str">
        <f>IFERROR(VLOOKUP($C185,'[8]Total Inflows'!$AJ$4:$AM$110,2,0),"")</f>
        <v/>
      </c>
      <c r="I185" s="1157" t="str">
        <f>IFERROR(VLOOKUP($C185,'[8]Total Inflows'!$AO$4:$AR$10,2,0),"")</f>
        <v/>
      </c>
      <c r="J185" s="1157" t="str">
        <f>IFERROR(VLOOKUP($C185,'[8]Total Inflows'!$AU$4:$AX$54,2,0),"")</f>
        <v/>
      </c>
      <c r="K185" s="1157">
        <f>IFERROR(VLOOKUP($C185,'[8]Total Inflows'!$AZ$4:$BC$30,2,0),"")</f>
        <v>60000</v>
      </c>
      <c r="L185" s="354">
        <f t="shared" si="137"/>
        <v>60000</v>
      </c>
      <c r="M185" s="1157" t="str">
        <f>IFERROR(VLOOKUP($C185,'[9]Total Inflows'!$AI$4:$AL$110,3,0),"")</f>
        <v/>
      </c>
      <c r="N185" s="1157" t="str">
        <f>IFERROR(VLOOKUP($C185,'[8]Total Inflows'!$AO$4:$AR$10,3,0),"")</f>
        <v/>
      </c>
      <c r="O185" s="1157" t="str">
        <f>IFERROR(VLOOKUP($C185,'[8]Total Inflows'!$AU$4:$AX$54,3,0),"")</f>
        <v/>
      </c>
      <c r="P185" s="1157">
        <f>IFERROR(VLOOKUP($C185,'[8]Total Inflows'!$AZ$4:$BC$30,3,0),"")</f>
        <v>60000</v>
      </c>
      <c r="Q185" s="354">
        <f t="shared" si="138"/>
        <v>60000</v>
      </c>
      <c r="R185" s="1157" t="str">
        <f>IFERROR(VLOOKUP($C185,'[9]Total Inflows'!$AI$4:$AL$110,4,0),"")</f>
        <v/>
      </c>
      <c r="S185" s="1157" t="str">
        <f>IFERROR(VLOOKUP($C185,'[8]Total Inflows'!$AO$4:$AR$10,4,0),"")</f>
        <v/>
      </c>
      <c r="T185" s="1157" t="str">
        <f>IFERROR(VLOOKUP($C185,'[8]Total Inflows'!$AU$4:$AX$54,4,0),"")</f>
        <v/>
      </c>
      <c r="U185" s="1157">
        <f>IFERROR(VLOOKUP($C185,'[8]Total Inflows'!$AZ$4:$BC$30,4,0),"")</f>
        <v>60000</v>
      </c>
      <c r="V185" s="354">
        <f t="shared" si="139"/>
        <v>60000</v>
      </c>
      <c r="W185" s="354"/>
      <c r="X185" s="354"/>
      <c r="Y185" s="354"/>
      <c r="Z185" s="354"/>
      <c r="AA185" s="354"/>
      <c r="AB185" s="354"/>
      <c r="AC185" s="354"/>
      <c r="AD185" s="354"/>
      <c r="AE185" s="354"/>
      <c r="AF185" s="354"/>
      <c r="AG185" s="354"/>
      <c r="AH185" s="354"/>
      <c r="AI185" s="354"/>
    </row>
    <row r="186" spans="1:35" x14ac:dyDescent="0.2">
      <c r="A186" s="358">
        <v>1312</v>
      </c>
      <c r="B186" s="361" t="str">
        <f t="shared" si="109"/>
        <v>0</v>
      </c>
      <c r="C186" s="340" t="s">
        <v>184</v>
      </c>
      <c r="D186" s="359" t="s">
        <v>185</v>
      </c>
      <c r="E186" s="1157" t="str">
        <f>IFERROR(VLOOKUP($C186,'[8]Total Inflows'!$AE$4:$AH$165,2,0),"")</f>
        <v/>
      </c>
      <c r="F186" s="1157" t="str">
        <f>IFERROR(VLOOKUP($C186,'[8]Total Inflows'!$AE$4:$AH$165,3,0),"")</f>
        <v/>
      </c>
      <c r="G186" s="1157" t="str">
        <f>IFERROR(VLOOKUP($C186,'[8]Total Inflows'!$AE$4:$AH$165,4,0),"")</f>
        <v/>
      </c>
      <c r="H186" s="1157" t="str">
        <f>IFERROR(VLOOKUP($C186,'[8]Total Inflows'!$AJ$4:$AM$110,2,0),"")</f>
        <v/>
      </c>
      <c r="I186" s="1157" t="str">
        <f>IFERROR(VLOOKUP($C186,'[8]Total Inflows'!$AO$4:$AR$10,2,0),"")</f>
        <v/>
      </c>
      <c r="J186" s="1157" t="str">
        <f>IFERROR(VLOOKUP($C186,'[8]Total Inflows'!$AU$4:$AX$54,2,0),"")</f>
        <v/>
      </c>
      <c r="K186" s="1157" t="str">
        <f>IFERROR(VLOOKUP($C186,'[8]Total Inflows'!$AZ$4:$BC$30,2,0),"")</f>
        <v/>
      </c>
      <c r="L186" s="354">
        <f t="shared" si="137"/>
        <v>0</v>
      </c>
      <c r="M186" s="1157" t="str">
        <f>IFERROR(VLOOKUP($C186,'[9]Total Inflows'!$AI$4:$AL$110,3,0),"")</f>
        <v/>
      </c>
      <c r="N186" s="1157" t="str">
        <f>IFERROR(VLOOKUP($C186,'[8]Total Inflows'!$AO$4:$AR$10,3,0),"")</f>
        <v/>
      </c>
      <c r="O186" s="1157" t="str">
        <f>IFERROR(VLOOKUP($C186,'[8]Total Inflows'!$AU$4:$AX$54,3,0),"")</f>
        <v/>
      </c>
      <c r="P186" s="1157" t="str">
        <f>IFERROR(VLOOKUP($C186,'[8]Total Inflows'!$AZ$4:$BC$30,3,0),"")</f>
        <v/>
      </c>
      <c r="Q186" s="354">
        <f t="shared" si="138"/>
        <v>0</v>
      </c>
      <c r="R186" s="1157" t="str">
        <f>IFERROR(VLOOKUP($C186,'[9]Total Inflows'!$AI$4:$AL$110,4,0),"")</f>
        <v/>
      </c>
      <c r="S186" s="1157" t="str">
        <f>IFERROR(VLOOKUP($C186,'[8]Total Inflows'!$AO$4:$AR$10,4,0),"")</f>
        <v/>
      </c>
      <c r="T186" s="1157" t="str">
        <f>IFERROR(VLOOKUP($C186,'[8]Total Inflows'!$AU$4:$AX$54,4,0),"")</f>
        <v/>
      </c>
      <c r="U186" s="1157" t="str">
        <f>IFERROR(VLOOKUP($C186,'[8]Total Inflows'!$AZ$4:$BC$30,4,0),"")</f>
        <v/>
      </c>
      <c r="V186" s="354">
        <f t="shared" si="139"/>
        <v>0</v>
      </c>
      <c r="W186" s="354"/>
      <c r="X186" s="354"/>
      <c r="Y186" s="354"/>
      <c r="Z186" s="354"/>
      <c r="AA186" s="354"/>
      <c r="AB186" s="354"/>
      <c r="AC186" s="354"/>
      <c r="AD186" s="354"/>
      <c r="AE186" s="354"/>
      <c r="AF186" s="354"/>
      <c r="AG186" s="354"/>
      <c r="AH186" s="354"/>
      <c r="AI186" s="354"/>
    </row>
    <row r="187" spans="1:35" x14ac:dyDescent="0.2">
      <c r="A187" s="358">
        <v>1312</v>
      </c>
      <c r="B187" s="361" t="str">
        <f t="shared" si="109"/>
        <v>0</v>
      </c>
      <c r="C187" s="340" t="s">
        <v>186</v>
      </c>
      <c r="D187" s="359" t="s">
        <v>187</v>
      </c>
      <c r="E187" s="1157">
        <f>IFERROR(VLOOKUP($C187,'[8]Total Inflows'!$AE$4:$AH$165,2,0),"")</f>
        <v>0</v>
      </c>
      <c r="F187" s="1157">
        <f>IFERROR(VLOOKUP($C187,'[8]Total Inflows'!$AE$4:$AH$165,3,0),"")</f>
        <v>281600</v>
      </c>
      <c r="G187" s="1157">
        <f>IFERROR(VLOOKUP($C187,'[8]Total Inflows'!$AE$4:$AH$165,4,0),"")</f>
        <v>56900</v>
      </c>
      <c r="H187" s="1157" t="str">
        <f>IFERROR(VLOOKUP($C187,'[8]Total Inflows'!$AJ$4:$AM$110,2,0),"")</f>
        <v/>
      </c>
      <c r="I187" s="1157" t="str">
        <f>IFERROR(VLOOKUP($C187,'[8]Total Inflows'!$AO$4:$AR$10,2,0),"")</f>
        <v/>
      </c>
      <c r="J187" s="1157">
        <f>IFERROR(VLOOKUP($C187,'[8]Total Inflows'!$AU$4:$AX$54,2,0),"")</f>
        <v>144700</v>
      </c>
      <c r="K187" s="1157">
        <f>IFERROR(VLOOKUP($C187,'[8]Total Inflows'!$AZ$4:$BC$30,2,0),"")</f>
        <v>1250000</v>
      </c>
      <c r="L187" s="354">
        <f t="shared" si="137"/>
        <v>1394700</v>
      </c>
      <c r="M187" s="1157" t="str">
        <f>IFERROR(VLOOKUP($C187,'[9]Total Inflows'!$AI$4:$AL$110,3,0),"")</f>
        <v/>
      </c>
      <c r="N187" s="1157" t="str">
        <f>IFERROR(VLOOKUP($C187,'[8]Total Inflows'!$AO$4:$AR$10,3,0),"")</f>
        <v/>
      </c>
      <c r="O187" s="1157">
        <f>IFERROR(VLOOKUP($C187,'[8]Total Inflows'!$AU$4:$AX$54,3,0),"")</f>
        <v>0</v>
      </c>
      <c r="P187" s="1157">
        <f>IFERROR(VLOOKUP($C187,'[8]Total Inflows'!$AZ$4:$BC$30,3,0),"")</f>
        <v>2250000</v>
      </c>
      <c r="Q187" s="354">
        <f t="shared" si="138"/>
        <v>2250000</v>
      </c>
      <c r="R187" s="1157" t="str">
        <f>IFERROR(VLOOKUP($C187,'[9]Total Inflows'!$AI$4:$AL$110,4,0),"")</f>
        <v/>
      </c>
      <c r="S187" s="1157" t="str">
        <f>IFERROR(VLOOKUP($C187,'[8]Total Inflows'!$AO$4:$AR$10,4,0),"")</f>
        <v/>
      </c>
      <c r="T187" s="1157">
        <f>IFERROR(VLOOKUP($C187,'[8]Total Inflows'!$AU$4:$AX$54,4,0),"")</f>
        <v>0</v>
      </c>
      <c r="U187" s="1157">
        <f>IFERROR(VLOOKUP($C187,'[8]Total Inflows'!$AZ$4:$BC$30,4,0),"")</f>
        <v>2250000</v>
      </c>
      <c r="V187" s="354">
        <f t="shared" si="139"/>
        <v>2250000</v>
      </c>
      <c r="W187" s="354"/>
      <c r="X187" s="354"/>
      <c r="Y187" s="354"/>
      <c r="Z187" s="354"/>
      <c r="AA187" s="354"/>
      <c r="AB187" s="354"/>
      <c r="AC187" s="354"/>
      <c r="AD187" s="354"/>
      <c r="AE187" s="354"/>
      <c r="AF187" s="354"/>
      <c r="AG187" s="354"/>
      <c r="AH187" s="354"/>
      <c r="AI187" s="354"/>
    </row>
    <row r="188" spans="1:35" x14ac:dyDescent="0.2">
      <c r="A188" s="358">
        <v>1312</v>
      </c>
      <c r="B188" s="361" t="str">
        <f t="shared" si="109"/>
        <v>0</v>
      </c>
      <c r="C188" s="340" t="s">
        <v>188</v>
      </c>
      <c r="D188" s="359" t="s">
        <v>189</v>
      </c>
      <c r="E188" s="1157">
        <f>IFERROR(VLOOKUP($C188,'[8]Total Inflows'!$AE$4:$AH$165,2,0),"")</f>
        <v>70713419.180000007</v>
      </c>
      <c r="F188" s="1157">
        <f>IFERROR(VLOOKUP($C188,'[8]Total Inflows'!$AE$4:$AH$165,3,0),"")</f>
        <v>58546400</v>
      </c>
      <c r="G188" s="1157">
        <f>IFERROR(VLOOKUP($C188,'[8]Total Inflows'!$AE$4:$AH$165,4,0),"")</f>
        <v>7937500</v>
      </c>
      <c r="H188" s="1157" t="str">
        <f>IFERROR(VLOOKUP($C188,'[8]Total Inflows'!$AJ$4:$AM$110,2,0),"")</f>
        <v/>
      </c>
      <c r="I188" s="1157" t="str">
        <f>IFERROR(VLOOKUP($C188,'[8]Total Inflows'!$AO$4:$AR$10,2,0),"")</f>
        <v/>
      </c>
      <c r="J188" s="1157">
        <f>IFERROR(VLOOKUP($C188,'[8]Total Inflows'!$AU$4:$AX$54,2,0),"")</f>
        <v>1026800</v>
      </c>
      <c r="K188" s="1157">
        <f>IFERROR(VLOOKUP($C188,'[8]Total Inflows'!$AZ$4:$BC$30,2,0),"")</f>
        <v>1600100</v>
      </c>
      <c r="L188" s="354">
        <f t="shared" si="137"/>
        <v>2626900</v>
      </c>
      <c r="M188" s="1157" t="str">
        <f>IFERROR(VLOOKUP($C188,'[9]Total Inflows'!$AI$4:$AL$110,3,0),"")</f>
        <v/>
      </c>
      <c r="N188" s="1157" t="str">
        <f>IFERROR(VLOOKUP($C188,'[8]Total Inflows'!$AO$4:$AR$10,3,0),"")</f>
        <v/>
      </c>
      <c r="O188" s="1157">
        <f>IFERROR(VLOOKUP($C188,'[8]Total Inflows'!$AU$4:$AX$54,3,0),"")</f>
        <v>7700</v>
      </c>
      <c r="P188" s="1157">
        <f>IFERROR(VLOOKUP($C188,'[8]Total Inflows'!$AZ$4:$BC$30,3,0),"")</f>
        <v>11600100</v>
      </c>
      <c r="Q188" s="354">
        <f t="shared" si="138"/>
        <v>11607800</v>
      </c>
      <c r="R188" s="1157" t="str">
        <f>IFERROR(VLOOKUP($C188,'[9]Total Inflows'!$AI$4:$AL$110,4,0),"")</f>
        <v/>
      </c>
      <c r="S188" s="1157" t="str">
        <f>IFERROR(VLOOKUP($C188,'[8]Total Inflows'!$AO$4:$AR$10,4,0),"")</f>
        <v/>
      </c>
      <c r="T188" s="1157">
        <f>IFERROR(VLOOKUP($C188,'[8]Total Inflows'!$AU$4:$AX$54,4,0),"")</f>
        <v>7700</v>
      </c>
      <c r="U188" s="1157">
        <f>IFERROR(VLOOKUP($C188,'[8]Total Inflows'!$AZ$4:$BC$30,4,0),"")</f>
        <v>11600100</v>
      </c>
      <c r="V188" s="354">
        <f t="shared" si="139"/>
        <v>11607800</v>
      </c>
      <c r="W188" s="354"/>
      <c r="X188" s="354"/>
      <c r="Y188" s="354"/>
      <c r="Z188" s="354"/>
      <c r="AA188" s="354"/>
      <c r="AB188" s="354"/>
      <c r="AC188" s="354"/>
      <c r="AD188" s="354"/>
      <c r="AE188" s="354"/>
      <c r="AF188" s="354"/>
      <c r="AG188" s="354"/>
      <c r="AH188" s="354"/>
      <c r="AI188" s="354"/>
    </row>
    <row r="189" spans="1:35" x14ac:dyDescent="0.2">
      <c r="A189" s="358">
        <v>1312</v>
      </c>
      <c r="B189" s="361" t="str">
        <f t="shared" si="109"/>
        <v>0</v>
      </c>
      <c r="C189" s="340" t="s">
        <v>190</v>
      </c>
      <c r="D189" s="359" t="s">
        <v>191</v>
      </c>
      <c r="E189" s="1157" t="str">
        <f>IFERROR(VLOOKUP($C189,'[8]Total Inflows'!$AE$4:$AH$165,2,0),"")</f>
        <v/>
      </c>
      <c r="F189" s="1157" t="str">
        <f>IFERROR(VLOOKUP($C189,'[8]Total Inflows'!$AE$4:$AH$165,3,0),"")</f>
        <v/>
      </c>
      <c r="G189" s="1157" t="str">
        <f>IFERROR(VLOOKUP($C189,'[8]Total Inflows'!$AE$4:$AH$165,4,0),"")</f>
        <v/>
      </c>
      <c r="H189" s="1157" t="str">
        <f>IFERROR(VLOOKUP($C189,'[8]Total Inflows'!$AJ$4:$AM$110,2,0),"")</f>
        <v/>
      </c>
      <c r="I189" s="1157" t="str">
        <f>IFERROR(VLOOKUP($C189,'[8]Total Inflows'!$AO$4:$AR$10,2,0),"")</f>
        <v/>
      </c>
      <c r="J189" s="1157" t="str">
        <f>IFERROR(VLOOKUP($C189,'[8]Total Inflows'!$AU$4:$AX$54,2,0),"")</f>
        <v/>
      </c>
      <c r="K189" s="1157" t="str">
        <f>IFERROR(VLOOKUP($C189,'[8]Total Inflows'!$AZ$4:$BC$30,2,0),"")</f>
        <v/>
      </c>
      <c r="L189" s="354">
        <f t="shared" si="137"/>
        <v>0</v>
      </c>
      <c r="M189" s="1157" t="str">
        <f>IFERROR(VLOOKUP($C189,'[9]Total Inflows'!$AI$4:$AL$110,3,0),"")</f>
        <v/>
      </c>
      <c r="N189" s="1157" t="str">
        <f>IFERROR(VLOOKUP($C189,'[8]Total Inflows'!$AO$4:$AR$10,3,0),"")</f>
        <v/>
      </c>
      <c r="O189" s="1157" t="str">
        <f>IFERROR(VLOOKUP($C189,'[8]Total Inflows'!$AU$4:$AX$54,3,0),"")</f>
        <v/>
      </c>
      <c r="P189" s="1157" t="str">
        <f>IFERROR(VLOOKUP($C189,'[8]Total Inflows'!$AZ$4:$BC$30,3,0),"")</f>
        <v/>
      </c>
      <c r="Q189" s="354">
        <f t="shared" si="138"/>
        <v>0</v>
      </c>
      <c r="R189" s="1157" t="str">
        <f>IFERROR(VLOOKUP($C189,'[9]Total Inflows'!$AI$4:$AL$110,4,0),"")</f>
        <v/>
      </c>
      <c r="S189" s="1157" t="str">
        <f>IFERROR(VLOOKUP($C189,'[8]Total Inflows'!$AO$4:$AR$10,4,0),"")</f>
        <v/>
      </c>
      <c r="T189" s="1157" t="str">
        <f>IFERROR(VLOOKUP($C189,'[8]Total Inflows'!$AU$4:$AX$54,4,0),"")</f>
        <v/>
      </c>
      <c r="U189" s="1157" t="str">
        <f>IFERROR(VLOOKUP($C189,'[8]Total Inflows'!$AZ$4:$BC$30,4,0),"")</f>
        <v/>
      </c>
      <c r="V189" s="354">
        <f t="shared" si="139"/>
        <v>0</v>
      </c>
      <c r="W189" s="354"/>
      <c r="X189" s="354"/>
      <c r="Y189" s="354"/>
      <c r="Z189" s="354"/>
      <c r="AA189" s="354"/>
      <c r="AB189" s="354"/>
      <c r="AC189" s="354"/>
      <c r="AD189" s="354"/>
      <c r="AE189" s="354"/>
      <c r="AF189" s="354"/>
      <c r="AG189" s="354"/>
      <c r="AH189" s="354"/>
      <c r="AI189" s="354"/>
    </row>
    <row r="190" spans="1:35" x14ac:dyDescent="0.2">
      <c r="A190" s="358">
        <v>1312</v>
      </c>
      <c r="B190" s="361" t="str">
        <f t="shared" si="109"/>
        <v>0</v>
      </c>
      <c r="C190" s="340" t="s">
        <v>192</v>
      </c>
      <c r="D190" s="359" t="s">
        <v>193</v>
      </c>
      <c r="E190" s="1157">
        <f>IFERROR(VLOOKUP($C190,'[8]Total Inflows'!$AE$4:$AH$165,2,0),"")</f>
        <v>0</v>
      </c>
      <c r="F190" s="1157">
        <f>IFERROR(VLOOKUP($C190,'[8]Total Inflows'!$AE$4:$AH$165,3,0),"")</f>
        <v>223400</v>
      </c>
      <c r="G190" s="1157">
        <f>IFERROR(VLOOKUP($C190,'[8]Total Inflows'!$AE$4:$AH$165,4,0),"")</f>
        <v>0</v>
      </c>
      <c r="H190" s="1157" t="str">
        <f>IFERROR(VLOOKUP($C190,'[8]Total Inflows'!$AJ$4:$AM$110,2,0),"")</f>
        <v/>
      </c>
      <c r="I190" s="1157" t="str">
        <f>IFERROR(VLOOKUP($C190,'[8]Total Inflows'!$AO$4:$AR$10,2,0),"")</f>
        <v/>
      </c>
      <c r="J190" s="1157">
        <f>IFERROR(VLOOKUP($C190,'[8]Total Inflows'!$AU$4:$AX$54,2,0),"")</f>
        <v>0</v>
      </c>
      <c r="K190" s="1157" t="str">
        <f>IFERROR(VLOOKUP($C190,'[8]Total Inflows'!$AZ$4:$BC$30,2,0),"")</f>
        <v/>
      </c>
      <c r="L190" s="354">
        <f t="shared" si="137"/>
        <v>0</v>
      </c>
      <c r="M190" s="1157" t="str">
        <f>IFERROR(VLOOKUP($C190,'[9]Total Inflows'!$AI$4:$AL$110,3,0),"")</f>
        <v/>
      </c>
      <c r="N190" s="1157" t="str">
        <f>IFERROR(VLOOKUP($C190,'[8]Total Inflows'!$AO$4:$AR$10,3,0),"")</f>
        <v/>
      </c>
      <c r="O190" s="1157">
        <f>IFERROR(VLOOKUP($C190,'[8]Total Inflows'!$AU$4:$AX$54,3,0),"")</f>
        <v>0</v>
      </c>
      <c r="P190" s="1157" t="str">
        <f>IFERROR(VLOOKUP($C190,'[8]Total Inflows'!$AZ$4:$BC$30,3,0),"")</f>
        <v/>
      </c>
      <c r="Q190" s="354">
        <f t="shared" si="138"/>
        <v>0</v>
      </c>
      <c r="R190" s="1157" t="str">
        <f>IFERROR(VLOOKUP($C190,'[9]Total Inflows'!$AI$4:$AL$110,4,0),"")</f>
        <v/>
      </c>
      <c r="S190" s="1157" t="str">
        <f>IFERROR(VLOOKUP($C190,'[8]Total Inflows'!$AO$4:$AR$10,4,0),"")</f>
        <v/>
      </c>
      <c r="T190" s="1157">
        <f>IFERROR(VLOOKUP($C190,'[8]Total Inflows'!$AU$4:$AX$54,4,0),"")</f>
        <v>0</v>
      </c>
      <c r="U190" s="1157" t="str">
        <f>IFERROR(VLOOKUP($C190,'[8]Total Inflows'!$AZ$4:$BC$30,4,0),"")</f>
        <v/>
      </c>
      <c r="V190" s="354">
        <f t="shared" si="139"/>
        <v>0</v>
      </c>
      <c r="W190" s="354"/>
      <c r="X190" s="354"/>
      <c r="Y190" s="354"/>
      <c r="Z190" s="354"/>
      <c r="AA190" s="354"/>
      <c r="AB190" s="354"/>
      <c r="AC190" s="354"/>
      <c r="AD190" s="354"/>
      <c r="AE190" s="354"/>
      <c r="AF190" s="354"/>
      <c r="AG190" s="354"/>
      <c r="AH190" s="354"/>
      <c r="AI190" s="354"/>
    </row>
    <row r="191" spans="1:35" x14ac:dyDescent="0.2">
      <c r="A191" s="358">
        <v>1312</v>
      </c>
      <c r="B191" s="361" t="str">
        <f t="shared" si="109"/>
        <v>0</v>
      </c>
      <c r="C191" s="340" t="s">
        <v>194</v>
      </c>
      <c r="D191" s="359" t="s">
        <v>195</v>
      </c>
      <c r="E191" s="1157" t="str">
        <f>IFERROR(VLOOKUP($C191,'[8]Total Inflows'!$AE$4:$AH$165,2,0),"")</f>
        <v/>
      </c>
      <c r="F191" s="1157" t="str">
        <f>IFERROR(VLOOKUP($C191,'[8]Total Inflows'!$AE$4:$AH$165,3,0),"")</f>
        <v/>
      </c>
      <c r="G191" s="1157" t="str">
        <f>IFERROR(VLOOKUP($C191,'[8]Total Inflows'!$AE$4:$AH$165,4,0),"")</f>
        <v/>
      </c>
      <c r="H191" s="1157" t="str">
        <f>IFERROR(VLOOKUP($C191,'[8]Total Inflows'!$AJ$4:$AM$110,2,0),"")</f>
        <v/>
      </c>
      <c r="I191" s="1157" t="str">
        <f>IFERROR(VLOOKUP($C191,'[8]Total Inflows'!$AO$4:$AR$10,2,0),"")</f>
        <v/>
      </c>
      <c r="J191" s="1157" t="str">
        <f>IFERROR(VLOOKUP($C191,'[8]Total Inflows'!$AU$4:$AX$54,2,0),"")</f>
        <v/>
      </c>
      <c r="K191" s="1157" t="str">
        <f>IFERROR(VLOOKUP($C191,'[8]Total Inflows'!$AZ$4:$BC$30,2,0),"")</f>
        <v/>
      </c>
      <c r="L191" s="354">
        <f t="shared" si="137"/>
        <v>0</v>
      </c>
      <c r="M191" s="1157" t="str">
        <f>IFERROR(VLOOKUP($C191,'[9]Total Inflows'!$AI$4:$AL$110,3,0),"")</f>
        <v/>
      </c>
      <c r="N191" s="1157" t="str">
        <f>IFERROR(VLOOKUP($C191,'[8]Total Inflows'!$AO$4:$AR$10,3,0),"")</f>
        <v/>
      </c>
      <c r="O191" s="1157" t="str">
        <f>IFERROR(VLOOKUP($C191,'[8]Total Inflows'!$AU$4:$AX$54,3,0),"")</f>
        <v/>
      </c>
      <c r="P191" s="1157" t="str">
        <f>IFERROR(VLOOKUP($C191,'[8]Total Inflows'!$AZ$4:$BC$30,3,0),"")</f>
        <v/>
      </c>
      <c r="Q191" s="354">
        <f t="shared" si="138"/>
        <v>0</v>
      </c>
      <c r="R191" s="1157" t="str">
        <f>IFERROR(VLOOKUP($C191,'[9]Total Inflows'!$AI$4:$AL$110,4,0),"")</f>
        <v/>
      </c>
      <c r="S191" s="1157" t="str">
        <f>IFERROR(VLOOKUP($C191,'[8]Total Inflows'!$AO$4:$AR$10,4,0),"")</f>
        <v/>
      </c>
      <c r="T191" s="1157" t="str">
        <f>IFERROR(VLOOKUP($C191,'[8]Total Inflows'!$AU$4:$AX$54,4,0),"")</f>
        <v/>
      </c>
      <c r="U191" s="1157" t="str">
        <f>IFERROR(VLOOKUP($C191,'[8]Total Inflows'!$AZ$4:$BC$30,4,0),"")</f>
        <v/>
      </c>
      <c r="V191" s="354">
        <f t="shared" si="139"/>
        <v>0</v>
      </c>
      <c r="W191" s="354"/>
      <c r="X191" s="354"/>
      <c r="Y191" s="354"/>
      <c r="Z191" s="354"/>
      <c r="AA191" s="354"/>
      <c r="AB191" s="354"/>
      <c r="AC191" s="354"/>
      <c r="AD191" s="354"/>
      <c r="AE191" s="354"/>
      <c r="AF191" s="354"/>
      <c r="AG191" s="354"/>
      <c r="AH191" s="354"/>
      <c r="AI191" s="354"/>
    </row>
    <row r="192" spans="1:35" x14ac:dyDescent="0.2">
      <c r="A192" s="358">
        <v>1312</v>
      </c>
      <c r="B192" s="361" t="str">
        <f t="shared" si="109"/>
        <v>0</v>
      </c>
      <c r="C192" s="340" t="s">
        <v>196</v>
      </c>
      <c r="D192" s="359" t="s">
        <v>197</v>
      </c>
      <c r="E192" s="1157">
        <f>IFERROR(VLOOKUP($C192,'[8]Total Inflows'!$AE$4:$AH$165,2,0),"")</f>
        <v>600000</v>
      </c>
      <c r="F192" s="1157">
        <f>IFERROR(VLOOKUP($C192,'[8]Total Inflows'!$AE$4:$AH$165,3,0),"")</f>
        <v>1000000</v>
      </c>
      <c r="G192" s="1157">
        <f>IFERROR(VLOOKUP($C192,'[8]Total Inflows'!$AE$4:$AH$165,4,0),"")</f>
        <v>1000000</v>
      </c>
      <c r="H192" s="1157" t="str">
        <f>IFERROR(VLOOKUP($C192,'[8]Total Inflows'!$AJ$4:$AM$110,2,0),"")</f>
        <v/>
      </c>
      <c r="I192" s="1157" t="str">
        <f>IFERROR(VLOOKUP($C192,'[8]Total Inflows'!$AO$4:$AR$10,2,0),"")</f>
        <v/>
      </c>
      <c r="J192" s="1157" t="str">
        <f>IFERROR(VLOOKUP($C192,'[8]Total Inflows'!$AU$4:$AX$54,2,0),"")</f>
        <v/>
      </c>
      <c r="K192" s="1157">
        <f>IFERROR(VLOOKUP($C192,'[8]Total Inflows'!$AZ$4:$BC$30,2,0),"")</f>
        <v>1000000</v>
      </c>
      <c r="L192" s="354">
        <f t="shared" si="137"/>
        <v>1000000</v>
      </c>
      <c r="M192" s="1157" t="str">
        <f>IFERROR(VLOOKUP($C192,'[9]Total Inflows'!$AI$4:$AL$110,3,0),"")</f>
        <v/>
      </c>
      <c r="N192" s="1157" t="str">
        <f>IFERROR(VLOOKUP($C192,'[8]Total Inflows'!$AO$4:$AR$10,3,0),"")</f>
        <v/>
      </c>
      <c r="O192" s="1157" t="str">
        <f>IFERROR(VLOOKUP($C192,'[8]Total Inflows'!$AU$4:$AX$54,3,0),"")</f>
        <v/>
      </c>
      <c r="P192" s="1157">
        <f>IFERROR(VLOOKUP($C192,'[8]Total Inflows'!$AZ$4:$BC$30,3,0),"")</f>
        <v>1000000</v>
      </c>
      <c r="Q192" s="354">
        <f t="shared" si="138"/>
        <v>1000000</v>
      </c>
      <c r="R192" s="1157" t="str">
        <f>IFERROR(VLOOKUP($C192,'[9]Total Inflows'!$AI$4:$AL$110,4,0),"")</f>
        <v/>
      </c>
      <c r="S192" s="1157" t="str">
        <f>IFERROR(VLOOKUP($C192,'[8]Total Inflows'!$AO$4:$AR$10,4,0),"")</f>
        <v/>
      </c>
      <c r="T192" s="1157" t="str">
        <f>IFERROR(VLOOKUP($C192,'[8]Total Inflows'!$AU$4:$AX$54,4,0),"")</f>
        <v/>
      </c>
      <c r="U192" s="1157">
        <f>IFERROR(VLOOKUP($C192,'[8]Total Inflows'!$AZ$4:$BC$30,4,0),"")</f>
        <v>1000000</v>
      </c>
      <c r="V192" s="354">
        <f t="shared" si="139"/>
        <v>1000000</v>
      </c>
      <c r="W192" s="354"/>
      <c r="X192" s="354"/>
      <c r="Y192" s="354"/>
      <c r="Z192" s="354"/>
      <c r="AA192" s="354"/>
      <c r="AB192" s="354"/>
      <c r="AC192" s="354"/>
      <c r="AD192" s="354"/>
      <c r="AE192" s="354"/>
      <c r="AF192" s="354"/>
      <c r="AG192" s="354"/>
      <c r="AH192" s="354"/>
      <c r="AI192" s="354"/>
    </row>
    <row r="193" spans="1:35" x14ac:dyDescent="0.2">
      <c r="A193" s="358">
        <v>1312</v>
      </c>
      <c r="B193" s="361" t="str">
        <f t="shared" si="109"/>
        <v>0</v>
      </c>
      <c r="C193" s="340" t="s">
        <v>198</v>
      </c>
      <c r="D193" s="359" t="s">
        <v>199</v>
      </c>
      <c r="E193" s="1157" t="str">
        <f>IFERROR(VLOOKUP($C193,'[8]Total Inflows'!$AE$4:$AH$165,2,0),"")</f>
        <v/>
      </c>
      <c r="F193" s="1157" t="str">
        <f>IFERROR(VLOOKUP($C193,'[8]Total Inflows'!$AE$4:$AH$165,3,0),"")</f>
        <v/>
      </c>
      <c r="G193" s="1157" t="str">
        <f>IFERROR(VLOOKUP($C193,'[8]Total Inflows'!$AE$4:$AH$165,4,0),"")</f>
        <v/>
      </c>
      <c r="H193" s="1157" t="str">
        <f>IFERROR(VLOOKUP($C193,'[8]Total Inflows'!$AJ$4:$AM$110,2,0),"")</f>
        <v/>
      </c>
      <c r="I193" s="1157" t="str">
        <f>IFERROR(VLOOKUP($C193,'[8]Total Inflows'!$AO$4:$AR$10,2,0),"")</f>
        <v/>
      </c>
      <c r="J193" s="1157" t="str">
        <f>IFERROR(VLOOKUP($C193,'[8]Total Inflows'!$AU$4:$AX$54,2,0),"")</f>
        <v/>
      </c>
      <c r="K193" s="1157" t="str">
        <f>IFERROR(VLOOKUP($C193,'[8]Total Inflows'!$AZ$4:$BC$30,2,0),"")</f>
        <v/>
      </c>
      <c r="L193" s="354">
        <f t="shared" si="137"/>
        <v>0</v>
      </c>
      <c r="M193" s="1157" t="str">
        <f>IFERROR(VLOOKUP($C193,'[9]Total Inflows'!$AI$4:$AL$110,3,0),"")</f>
        <v/>
      </c>
      <c r="N193" s="1157" t="str">
        <f>IFERROR(VLOOKUP($C193,'[8]Total Inflows'!$AO$4:$AR$10,3,0),"")</f>
        <v/>
      </c>
      <c r="O193" s="1157" t="str">
        <f>IFERROR(VLOOKUP($C193,'[8]Total Inflows'!$AU$4:$AX$54,3,0),"")</f>
        <v/>
      </c>
      <c r="P193" s="1157" t="str">
        <f>IFERROR(VLOOKUP($C193,'[8]Total Inflows'!$AZ$4:$BC$30,3,0),"")</f>
        <v/>
      </c>
      <c r="Q193" s="354">
        <f t="shared" si="138"/>
        <v>0</v>
      </c>
      <c r="R193" s="1157" t="str">
        <f>IFERROR(VLOOKUP($C193,'[9]Total Inflows'!$AI$4:$AL$110,4,0),"")</f>
        <v/>
      </c>
      <c r="S193" s="1157" t="str">
        <f>IFERROR(VLOOKUP($C193,'[8]Total Inflows'!$AO$4:$AR$10,4,0),"")</f>
        <v/>
      </c>
      <c r="T193" s="1157" t="str">
        <f>IFERROR(VLOOKUP($C193,'[8]Total Inflows'!$AU$4:$AX$54,4,0),"")</f>
        <v/>
      </c>
      <c r="U193" s="1157" t="str">
        <f>IFERROR(VLOOKUP($C193,'[8]Total Inflows'!$AZ$4:$BC$30,4,0),"")</f>
        <v/>
      </c>
      <c r="V193" s="354">
        <f t="shared" si="139"/>
        <v>0</v>
      </c>
      <c r="W193" s="354"/>
      <c r="X193" s="354"/>
      <c r="Y193" s="354"/>
      <c r="Z193" s="354"/>
      <c r="AA193" s="354"/>
      <c r="AB193" s="354"/>
      <c r="AC193" s="354"/>
      <c r="AD193" s="354"/>
      <c r="AE193" s="354"/>
      <c r="AF193" s="354"/>
      <c r="AG193" s="354"/>
      <c r="AH193" s="354"/>
      <c r="AI193" s="354"/>
    </row>
    <row r="194" spans="1:35" x14ac:dyDescent="0.2">
      <c r="A194" s="358">
        <v>1312</v>
      </c>
      <c r="B194" s="361" t="str">
        <f t="shared" ref="B194:B257" si="140">IFERROR(LEFT(C194,1),"")</f>
        <v>0</v>
      </c>
      <c r="C194" s="364" t="s">
        <v>200</v>
      </c>
      <c r="D194" s="359" t="s">
        <v>201</v>
      </c>
      <c r="E194" s="1157">
        <f>IFERROR(VLOOKUP($C194,'[8]Total Inflows'!$AE$4:$AH$165,2,0),"")</f>
        <v>43156.67</v>
      </c>
      <c r="F194" s="1157">
        <f>IFERROR(VLOOKUP($C194,'[8]Total Inflows'!$AE$4:$AH$165,3,0),"")</f>
        <v>28800</v>
      </c>
      <c r="G194" s="1157">
        <f>IFERROR(VLOOKUP($C194,'[8]Total Inflows'!$AE$4:$AH$165,4,0),"")</f>
        <v>57700</v>
      </c>
      <c r="H194" s="1157" t="str">
        <f>IFERROR(VLOOKUP($C194,'[8]Total Inflows'!$AJ$4:$AM$110,2,0),"")</f>
        <v/>
      </c>
      <c r="I194" s="1157" t="str">
        <f>IFERROR(VLOOKUP($C194,'[8]Total Inflows'!$AO$4:$AR$10,2,0),"")</f>
        <v/>
      </c>
      <c r="J194" s="1157">
        <f>IFERROR(VLOOKUP($C194,'[8]Total Inflows'!$AU$4:$AX$54,2,0),"")</f>
        <v>0</v>
      </c>
      <c r="K194" s="1157">
        <f>IFERROR(VLOOKUP($C194,'[8]Total Inflows'!$AZ$4:$BC$30,2,0),"")</f>
        <v>400000</v>
      </c>
      <c r="L194" s="354">
        <f t="shared" si="137"/>
        <v>400000</v>
      </c>
      <c r="M194" s="1157" t="str">
        <f>IFERROR(VLOOKUP($C194,'[9]Total Inflows'!$AI$4:$AL$110,3,0),"")</f>
        <v/>
      </c>
      <c r="N194" s="1157" t="str">
        <f>IFERROR(VLOOKUP($C194,'[8]Total Inflows'!$AO$4:$AR$10,3,0),"")</f>
        <v/>
      </c>
      <c r="O194" s="1157">
        <f>IFERROR(VLOOKUP($C194,'[8]Total Inflows'!$AU$4:$AX$54,3,0),"")</f>
        <v>0</v>
      </c>
      <c r="P194" s="1157">
        <f>IFERROR(VLOOKUP($C194,'[8]Total Inflows'!$AZ$4:$BC$30,3,0),"")</f>
        <v>600000</v>
      </c>
      <c r="Q194" s="354">
        <f t="shared" si="138"/>
        <v>600000</v>
      </c>
      <c r="R194" s="1157" t="str">
        <f>IFERROR(VLOOKUP($C194,'[9]Total Inflows'!$AI$4:$AL$110,4,0),"")</f>
        <v/>
      </c>
      <c r="S194" s="1157" t="str">
        <f>IFERROR(VLOOKUP($C194,'[8]Total Inflows'!$AO$4:$AR$10,4,0),"")</f>
        <v/>
      </c>
      <c r="T194" s="1157">
        <f>IFERROR(VLOOKUP($C194,'[8]Total Inflows'!$AU$4:$AX$54,4,0),"")</f>
        <v>0</v>
      </c>
      <c r="U194" s="1157">
        <f>IFERROR(VLOOKUP($C194,'[8]Total Inflows'!$AZ$4:$BC$30,4,0),"")</f>
        <v>600000</v>
      </c>
      <c r="V194" s="354">
        <f t="shared" si="139"/>
        <v>600000</v>
      </c>
      <c r="W194" s="354"/>
      <c r="X194" s="354"/>
      <c r="Y194" s="354"/>
      <c r="Z194" s="354"/>
      <c r="AA194" s="354"/>
      <c r="AB194" s="354"/>
      <c r="AC194" s="354"/>
      <c r="AD194" s="354"/>
      <c r="AE194" s="354"/>
      <c r="AF194" s="354"/>
      <c r="AG194" s="354"/>
      <c r="AH194" s="354"/>
      <c r="AI194" s="354"/>
    </row>
    <row r="195" spans="1:35" x14ac:dyDescent="0.2">
      <c r="A195" s="358">
        <v>1312</v>
      </c>
      <c r="B195" s="361" t="str">
        <f t="shared" si="140"/>
        <v>0</v>
      </c>
      <c r="C195" s="364" t="s">
        <v>202</v>
      </c>
      <c r="D195" s="359" t="s">
        <v>203</v>
      </c>
      <c r="E195" s="1157" t="str">
        <f>IFERROR(VLOOKUP($C195,'[8]Total Inflows'!$AE$4:$AH$165,2,0),"")</f>
        <v/>
      </c>
      <c r="F195" s="1157" t="str">
        <f>IFERROR(VLOOKUP($C195,'[8]Total Inflows'!$AE$4:$AH$165,3,0),"")</f>
        <v/>
      </c>
      <c r="G195" s="1157" t="str">
        <f>IFERROR(VLOOKUP($C195,'[8]Total Inflows'!$AE$4:$AH$165,4,0),"")</f>
        <v/>
      </c>
      <c r="H195" s="1157" t="str">
        <f>IFERROR(VLOOKUP($C195,'[8]Total Inflows'!$AJ$4:$AM$110,2,0),"")</f>
        <v/>
      </c>
      <c r="I195" s="1157" t="str">
        <f>IFERROR(VLOOKUP($C195,'[8]Total Inflows'!$AO$4:$AR$10,2,0),"")</f>
        <v/>
      </c>
      <c r="J195" s="1157" t="str">
        <f>IFERROR(VLOOKUP($C195,'[8]Total Inflows'!$AU$4:$AX$54,2,0),"")</f>
        <v/>
      </c>
      <c r="K195" s="1157" t="str">
        <f>IFERROR(VLOOKUP($C195,'[8]Total Inflows'!$AZ$4:$BC$30,2,0),"")</f>
        <v/>
      </c>
      <c r="L195" s="354">
        <f t="shared" si="137"/>
        <v>0</v>
      </c>
      <c r="M195" s="1157" t="str">
        <f>IFERROR(VLOOKUP($C195,'[9]Total Inflows'!$AI$4:$AL$110,3,0),"")</f>
        <v/>
      </c>
      <c r="N195" s="1157" t="str">
        <f>IFERROR(VLOOKUP($C195,'[8]Total Inflows'!$AO$4:$AR$10,3,0),"")</f>
        <v/>
      </c>
      <c r="O195" s="1157" t="str">
        <f>IFERROR(VLOOKUP($C195,'[8]Total Inflows'!$AU$4:$AX$54,3,0),"")</f>
        <v/>
      </c>
      <c r="P195" s="1157" t="str">
        <f>IFERROR(VLOOKUP($C195,'[8]Total Inflows'!$AZ$4:$BC$30,3,0),"")</f>
        <v/>
      </c>
      <c r="Q195" s="354">
        <f t="shared" si="138"/>
        <v>0</v>
      </c>
      <c r="R195" s="1157" t="str">
        <f>IFERROR(VLOOKUP($C195,'[9]Total Inflows'!$AI$4:$AL$110,4,0),"")</f>
        <v/>
      </c>
      <c r="S195" s="1157" t="str">
        <f>IFERROR(VLOOKUP($C195,'[8]Total Inflows'!$AO$4:$AR$10,4,0),"")</f>
        <v/>
      </c>
      <c r="T195" s="1157" t="str">
        <f>IFERROR(VLOOKUP($C195,'[8]Total Inflows'!$AU$4:$AX$54,4,0),"")</f>
        <v/>
      </c>
      <c r="U195" s="1157" t="str">
        <f>IFERROR(VLOOKUP($C195,'[8]Total Inflows'!$AZ$4:$BC$30,4,0),"")</f>
        <v/>
      </c>
      <c r="V195" s="354">
        <f t="shared" si="139"/>
        <v>0</v>
      </c>
      <c r="W195" s="354"/>
      <c r="X195" s="354"/>
      <c r="Y195" s="354"/>
      <c r="Z195" s="354"/>
      <c r="AA195" s="354"/>
      <c r="AB195" s="354"/>
      <c r="AC195" s="354"/>
      <c r="AD195" s="354"/>
      <c r="AE195" s="354"/>
      <c r="AF195" s="354"/>
      <c r="AG195" s="354"/>
      <c r="AH195" s="354"/>
      <c r="AI195" s="354"/>
    </row>
    <row r="196" spans="1:35" x14ac:dyDescent="0.2">
      <c r="A196" s="358">
        <v>1312</v>
      </c>
      <c r="B196" s="361" t="str">
        <f t="shared" si="140"/>
        <v>0</v>
      </c>
      <c r="C196" s="340" t="s">
        <v>204</v>
      </c>
      <c r="D196" s="359" t="s">
        <v>205</v>
      </c>
      <c r="E196" s="1157" t="str">
        <f>IFERROR(VLOOKUP($C196,'[8]Total Inflows'!$AE$4:$AH$165,2,0),"")</f>
        <v/>
      </c>
      <c r="F196" s="1157" t="str">
        <f>IFERROR(VLOOKUP($C196,'[8]Total Inflows'!$AE$4:$AH$165,3,0),"")</f>
        <v/>
      </c>
      <c r="G196" s="1157" t="str">
        <f>IFERROR(VLOOKUP($C196,'[8]Total Inflows'!$AE$4:$AH$165,4,0),"")</f>
        <v/>
      </c>
      <c r="H196" s="1157" t="str">
        <f>IFERROR(VLOOKUP($C196,'[8]Total Inflows'!$AJ$4:$AM$110,2,0),"")</f>
        <v/>
      </c>
      <c r="I196" s="1157" t="str">
        <f>IFERROR(VLOOKUP($C196,'[8]Total Inflows'!$AO$4:$AR$10,2,0),"")</f>
        <v/>
      </c>
      <c r="J196" s="1157" t="str">
        <f>IFERROR(VLOOKUP($C196,'[8]Total Inflows'!$AU$4:$AX$54,2,0),"")</f>
        <v/>
      </c>
      <c r="K196" s="1157" t="str">
        <f>IFERROR(VLOOKUP($C196,'[8]Total Inflows'!$AZ$4:$BC$30,2,0),"")</f>
        <v/>
      </c>
      <c r="L196" s="354">
        <f t="shared" si="137"/>
        <v>0</v>
      </c>
      <c r="M196" s="1157" t="str">
        <f>IFERROR(VLOOKUP($C196,'[9]Total Inflows'!$AI$4:$AL$110,3,0),"")</f>
        <v/>
      </c>
      <c r="N196" s="1157" t="str">
        <f>IFERROR(VLOOKUP($C196,'[8]Total Inflows'!$AO$4:$AR$10,3,0),"")</f>
        <v/>
      </c>
      <c r="O196" s="1157" t="str">
        <f>IFERROR(VLOOKUP($C196,'[8]Total Inflows'!$AU$4:$AX$54,3,0),"")</f>
        <v/>
      </c>
      <c r="P196" s="1157" t="str">
        <f>IFERROR(VLOOKUP($C196,'[8]Total Inflows'!$AZ$4:$BC$30,3,0),"")</f>
        <v/>
      </c>
      <c r="Q196" s="354">
        <f t="shared" si="138"/>
        <v>0</v>
      </c>
      <c r="R196" s="1157" t="str">
        <f>IFERROR(VLOOKUP($C196,'[9]Total Inflows'!$AI$4:$AL$110,4,0),"")</f>
        <v/>
      </c>
      <c r="S196" s="1157" t="str">
        <f>IFERROR(VLOOKUP($C196,'[8]Total Inflows'!$AO$4:$AR$10,4,0),"")</f>
        <v/>
      </c>
      <c r="T196" s="1157" t="str">
        <f>IFERROR(VLOOKUP($C196,'[8]Total Inflows'!$AU$4:$AX$54,4,0),"")</f>
        <v/>
      </c>
      <c r="U196" s="1157" t="str">
        <f>IFERROR(VLOOKUP($C196,'[8]Total Inflows'!$AZ$4:$BC$30,4,0),"")</f>
        <v/>
      </c>
      <c r="V196" s="354">
        <f t="shared" si="139"/>
        <v>0</v>
      </c>
      <c r="W196" s="354"/>
      <c r="X196" s="354"/>
      <c r="Y196" s="354"/>
      <c r="Z196" s="354"/>
      <c r="AA196" s="354"/>
      <c r="AB196" s="354"/>
      <c r="AC196" s="354"/>
      <c r="AD196" s="354"/>
      <c r="AE196" s="354"/>
      <c r="AF196" s="354"/>
      <c r="AG196" s="354"/>
      <c r="AH196" s="354"/>
      <c r="AI196" s="354"/>
    </row>
    <row r="197" spans="1:35" x14ac:dyDescent="0.2">
      <c r="A197" s="358">
        <v>1312</v>
      </c>
      <c r="B197" s="361" t="str">
        <f t="shared" si="140"/>
        <v>0</v>
      </c>
      <c r="C197" s="340" t="s">
        <v>206</v>
      </c>
      <c r="D197" s="359" t="s">
        <v>207</v>
      </c>
      <c r="E197" s="1157">
        <f>IFERROR(VLOOKUP($C197,'[8]Total Inflows'!$AE$4:$AH$165,2,0),"")</f>
        <v>321073.89</v>
      </c>
      <c r="F197" s="1157">
        <f>IFERROR(VLOOKUP($C197,'[8]Total Inflows'!$AE$4:$AH$165,3,0),"")</f>
        <v>0</v>
      </c>
      <c r="G197" s="1157">
        <f>IFERROR(VLOOKUP($C197,'[8]Total Inflows'!$AE$4:$AH$165,4,0),"")</f>
        <v>0</v>
      </c>
      <c r="H197" s="1157" t="str">
        <f>IFERROR(VLOOKUP($C197,'[8]Total Inflows'!$AJ$4:$AM$110,2,0),"")</f>
        <v/>
      </c>
      <c r="I197" s="1157" t="str">
        <f>IFERROR(VLOOKUP($C197,'[8]Total Inflows'!$AO$4:$AR$10,2,0),"")</f>
        <v/>
      </c>
      <c r="J197" s="1157">
        <f>IFERROR(VLOOKUP($C197,'[8]Total Inflows'!$AU$4:$AX$54,2,0),"")</f>
        <v>0</v>
      </c>
      <c r="K197" s="1157" t="str">
        <f>IFERROR(VLOOKUP($C197,'[8]Total Inflows'!$AZ$4:$BC$30,2,0),"")</f>
        <v/>
      </c>
      <c r="L197" s="354">
        <f t="shared" si="137"/>
        <v>0</v>
      </c>
      <c r="M197" s="1157" t="str">
        <f>IFERROR(VLOOKUP($C197,'[9]Total Inflows'!$AI$4:$AL$110,3,0),"")</f>
        <v/>
      </c>
      <c r="N197" s="1157" t="str">
        <f>IFERROR(VLOOKUP($C197,'[8]Total Inflows'!$AO$4:$AR$10,3,0),"")</f>
        <v/>
      </c>
      <c r="O197" s="1157">
        <f>IFERROR(VLOOKUP($C197,'[8]Total Inflows'!$AU$4:$AX$54,3,0),"")</f>
        <v>0</v>
      </c>
      <c r="P197" s="1157" t="str">
        <f>IFERROR(VLOOKUP($C197,'[8]Total Inflows'!$AZ$4:$BC$30,3,0),"")</f>
        <v/>
      </c>
      <c r="Q197" s="354">
        <f t="shared" si="138"/>
        <v>0</v>
      </c>
      <c r="R197" s="1157" t="str">
        <f>IFERROR(VLOOKUP($C197,'[9]Total Inflows'!$AI$4:$AL$110,4,0),"")</f>
        <v/>
      </c>
      <c r="S197" s="1157" t="str">
        <f>IFERROR(VLOOKUP($C197,'[8]Total Inflows'!$AO$4:$AR$10,4,0),"")</f>
        <v/>
      </c>
      <c r="T197" s="1157">
        <f>IFERROR(VLOOKUP($C197,'[8]Total Inflows'!$AU$4:$AX$54,4,0),"")</f>
        <v>0</v>
      </c>
      <c r="U197" s="1157" t="str">
        <f>IFERROR(VLOOKUP($C197,'[8]Total Inflows'!$AZ$4:$BC$30,4,0),"")</f>
        <v/>
      </c>
      <c r="V197" s="354">
        <f t="shared" si="139"/>
        <v>0</v>
      </c>
      <c r="W197" s="354"/>
      <c r="X197" s="354"/>
      <c r="Y197" s="354"/>
      <c r="Z197" s="354"/>
      <c r="AA197" s="354"/>
      <c r="AB197" s="354"/>
      <c r="AC197" s="354"/>
      <c r="AD197" s="354"/>
      <c r="AE197" s="354"/>
      <c r="AF197" s="354"/>
      <c r="AG197" s="354"/>
      <c r="AH197" s="354"/>
      <c r="AI197" s="354"/>
    </row>
    <row r="198" spans="1:35" x14ac:dyDescent="0.2">
      <c r="A198" s="358">
        <v>1312</v>
      </c>
      <c r="B198" s="361" t="str">
        <f t="shared" si="140"/>
        <v>0</v>
      </c>
      <c r="C198" s="340" t="s">
        <v>208</v>
      </c>
      <c r="D198" s="359" t="s">
        <v>209</v>
      </c>
      <c r="E198" s="1157" t="str">
        <f>IFERROR(VLOOKUP($C198,'[8]Total Inflows'!$AE$4:$AH$165,2,0),"")</f>
        <v/>
      </c>
      <c r="F198" s="1157" t="str">
        <f>IFERROR(VLOOKUP($C198,'[8]Total Inflows'!$AE$4:$AH$165,3,0),"")</f>
        <v/>
      </c>
      <c r="G198" s="1157" t="str">
        <f>IFERROR(VLOOKUP($C198,'[8]Total Inflows'!$AE$4:$AH$165,4,0),"")</f>
        <v/>
      </c>
      <c r="H198" s="1157" t="str">
        <f>IFERROR(VLOOKUP($C198,'[8]Total Inflows'!$AJ$4:$AM$110,2,0),"")</f>
        <v/>
      </c>
      <c r="I198" s="1157" t="str">
        <f>IFERROR(VLOOKUP($C198,'[8]Total Inflows'!$AO$4:$AR$10,2,0),"")</f>
        <v/>
      </c>
      <c r="J198" s="1157" t="str">
        <f>IFERROR(VLOOKUP($C198,'[8]Total Inflows'!$AU$4:$AX$54,2,0),"")</f>
        <v/>
      </c>
      <c r="K198" s="1157" t="str">
        <f>IFERROR(VLOOKUP($C198,'[8]Total Inflows'!$AZ$4:$BC$30,2,0),"")</f>
        <v/>
      </c>
      <c r="L198" s="354">
        <f t="shared" si="137"/>
        <v>0</v>
      </c>
      <c r="M198" s="1157" t="str">
        <f>IFERROR(VLOOKUP($C198,'[9]Total Inflows'!$AI$4:$AL$110,3,0),"")</f>
        <v/>
      </c>
      <c r="N198" s="1157" t="str">
        <f>IFERROR(VLOOKUP($C198,'[8]Total Inflows'!$AO$4:$AR$10,3,0),"")</f>
        <v/>
      </c>
      <c r="O198" s="1157" t="str">
        <f>IFERROR(VLOOKUP($C198,'[8]Total Inflows'!$AU$4:$AX$54,3,0),"")</f>
        <v/>
      </c>
      <c r="P198" s="1157" t="str">
        <f>IFERROR(VLOOKUP($C198,'[8]Total Inflows'!$AZ$4:$BC$30,3,0),"")</f>
        <v/>
      </c>
      <c r="Q198" s="354">
        <f t="shared" si="138"/>
        <v>0</v>
      </c>
      <c r="R198" s="1157" t="str">
        <f>IFERROR(VLOOKUP($C198,'[9]Total Inflows'!$AI$4:$AL$110,4,0),"")</f>
        <v/>
      </c>
      <c r="S198" s="1157" t="str">
        <f>IFERROR(VLOOKUP($C198,'[8]Total Inflows'!$AO$4:$AR$10,4,0),"")</f>
        <v/>
      </c>
      <c r="T198" s="1157" t="str">
        <f>IFERROR(VLOOKUP($C198,'[8]Total Inflows'!$AU$4:$AX$54,4,0),"")</f>
        <v/>
      </c>
      <c r="U198" s="1157" t="str">
        <f>IFERROR(VLOOKUP($C198,'[8]Total Inflows'!$AZ$4:$BC$30,4,0),"")</f>
        <v/>
      </c>
      <c r="V198" s="354">
        <f t="shared" si="139"/>
        <v>0</v>
      </c>
      <c r="W198" s="354"/>
      <c r="X198" s="354"/>
      <c r="Y198" s="354"/>
      <c r="Z198" s="354"/>
      <c r="AA198" s="354"/>
      <c r="AB198" s="354"/>
      <c r="AC198" s="354"/>
      <c r="AD198" s="354"/>
      <c r="AE198" s="354"/>
      <c r="AF198" s="354"/>
      <c r="AG198" s="354"/>
      <c r="AH198" s="354"/>
      <c r="AI198" s="354"/>
    </row>
    <row r="199" spans="1:35" x14ac:dyDescent="0.2">
      <c r="A199" s="358">
        <v>1312</v>
      </c>
      <c r="B199" s="361" t="str">
        <f t="shared" si="140"/>
        <v>0</v>
      </c>
      <c r="C199" s="364" t="s">
        <v>210</v>
      </c>
      <c r="D199" s="359" t="s">
        <v>211</v>
      </c>
      <c r="E199" s="1157">
        <f>IFERROR(VLOOKUP($C199,'[8]Total Inflows'!$AE$4:$AH$165,2,0),"")</f>
        <v>2987534.48</v>
      </c>
      <c r="F199" s="1157">
        <f>IFERROR(VLOOKUP($C199,'[8]Total Inflows'!$AE$4:$AH$165,3,0),"")</f>
        <v>1375300</v>
      </c>
      <c r="G199" s="1157">
        <f>IFERROR(VLOOKUP($C199,'[8]Total Inflows'!$AE$4:$AH$165,4,0),"")</f>
        <v>3717300</v>
      </c>
      <c r="H199" s="1157" t="str">
        <f>IFERROR(VLOOKUP($C199,'[8]Total Inflows'!$AJ$4:$AM$110,2,0),"")</f>
        <v/>
      </c>
      <c r="I199" s="1157" t="str">
        <f>IFERROR(VLOOKUP($C199,'[8]Total Inflows'!$AO$4:$AR$10,2,0),"")</f>
        <v/>
      </c>
      <c r="J199" s="1157">
        <f>IFERROR(VLOOKUP($C199,'[8]Total Inflows'!$AU$4:$AX$54,2,0),"")</f>
        <v>0</v>
      </c>
      <c r="K199" s="1157" t="str">
        <f>IFERROR(VLOOKUP($C199,'[8]Total Inflows'!$AZ$4:$BC$30,2,0),"")</f>
        <v/>
      </c>
      <c r="L199" s="354">
        <f t="shared" si="137"/>
        <v>0</v>
      </c>
      <c r="M199" s="1157" t="str">
        <f>IFERROR(VLOOKUP($C199,'[9]Total Inflows'!$AI$4:$AL$110,3,0),"")</f>
        <v/>
      </c>
      <c r="N199" s="1157" t="str">
        <f>IFERROR(VLOOKUP($C199,'[8]Total Inflows'!$AO$4:$AR$10,3,0),"")</f>
        <v/>
      </c>
      <c r="O199" s="1157">
        <f>IFERROR(VLOOKUP($C199,'[8]Total Inflows'!$AU$4:$AX$54,3,0),"")</f>
        <v>0</v>
      </c>
      <c r="P199" s="1157" t="str">
        <f>IFERROR(VLOOKUP($C199,'[8]Total Inflows'!$AZ$4:$BC$30,3,0),"")</f>
        <v/>
      </c>
      <c r="Q199" s="354">
        <f t="shared" si="138"/>
        <v>0</v>
      </c>
      <c r="R199" s="1157" t="str">
        <f>IFERROR(VLOOKUP($C199,'[9]Total Inflows'!$AI$4:$AL$110,4,0),"")</f>
        <v/>
      </c>
      <c r="S199" s="1157" t="str">
        <f>IFERROR(VLOOKUP($C199,'[8]Total Inflows'!$AO$4:$AR$10,4,0),"")</f>
        <v/>
      </c>
      <c r="T199" s="1157">
        <f>IFERROR(VLOOKUP($C199,'[8]Total Inflows'!$AU$4:$AX$54,4,0),"")</f>
        <v>0</v>
      </c>
      <c r="U199" s="1157" t="str">
        <f>IFERROR(VLOOKUP($C199,'[8]Total Inflows'!$AZ$4:$BC$30,4,0),"")</f>
        <v/>
      </c>
      <c r="V199" s="354">
        <f t="shared" si="139"/>
        <v>0</v>
      </c>
      <c r="W199" s="354"/>
      <c r="X199" s="354"/>
      <c r="Y199" s="354"/>
      <c r="Z199" s="354"/>
      <c r="AA199" s="354"/>
      <c r="AB199" s="354"/>
      <c r="AC199" s="354"/>
      <c r="AD199" s="354"/>
      <c r="AE199" s="354"/>
      <c r="AF199" s="354"/>
      <c r="AG199" s="354"/>
      <c r="AH199" s="354"/>
      <c r="AI199" s="354"/>
    </row>
    <row r="200" spans="1:35" x14ac:dyDescent="0.2">
      <c r="A200" s="358">
        <v>1312</v>
      </c>
      <c r="B200" s="361" t="str">
        <f t="shared" si="140"/>
        <v>0</v>
      </c>
      <c r="C200" s="364" t="s">
        <v>212</v>
      </c>
      <c r="D200" s="359" t="s">
        <v>213</v>
      </c>
      <c r="E200" s="1157">
        <f>IFERROR(VLOOKUP($C200,'[8]Total Inflows'!$AE$4:$AH$165,2,0),"")</f>
        <v>2752970.47</v>
      </c>
      <c r="F200" s="1157">
        <f>IFERROR(VLOOKUP($C200,'[8]Total Inflows'!$AE$4:$AH$165,3,0),"")</f>
        <v>10390100</v>
      </c>
      <c r="G200" s="1157">
        <f>IFERROR(VLOOKUP($C200,'[8]Total Inflows'!$AE$4:$AH$165,4,0),"")</f>
        <v>6485300</v>
      </c>
      <c r="H200" s="1157" t="str">
        <f>IFERROR(VLOOKUP($C200,'[8]Total Inflows'!$AJ$4:$AM$110,2,0),"")</f>
        <v/>
      </c>
      <c r="I200" s="1157" t="str">
        <f>IFERROR(VLOOKUP($C200,'[8]Total Inflows'!$AO$4:$AR$10,2,0),"")</f>
        <v/>
      </c>
      <c r="J200" s="1157">
        <f>IFERROR(VLOOKUP($C200,'[8]Total Inflows'!$AU$4:$AX$54,2,0),"")</f>
        <v>1455200</v>
      </c>
      <c r="K200" s="1157">
        <f>IFERROR(VLOOKUP($C200,'[8]Total Inflows'!$AZ$4:$BC$30,2,0),"")</f>
        <v>5632500</v>
      </c>
      <c r="L200" s="354">
        <f t="shared" si="137"/>
        <v>7087700</v>
      </c>
      <c r="M200" s="1157" t="str">
        <f>IFERROR(VLOOKUP($C200,'[9]Total Inflows'!$AI$4:$AL$110,3,0),"")</f>
        <v/>
      </c>
      <c r="N200" s="1157" t="str">
        <f>IFERROR(VLOOKUP($C200,'[8]Total Inflows'!$AO$4:$AR$10,3,0),"")</f>
        <v/>
      </c>
      <c r="O200" s="1157">
        <f>IFERROR(VLOOKUP($C200,'[8]Total Inflows'!$AU$4:$AX$54,3,0),"")</f>
        <v>1428800</v>
      </c>
      <c r="P200" s="1157">
        <f>IFERROR(VLOOKUP($C200,'[8]Total Inflows'!$AZ$4:$BC$30,3,0),"")</f>
        <v>5430500</v>
      </c>
      <c r="Q200" s="354">
        <f t="shared" si="138"/>
        <v>6859300</v>
      </c>
      <c r="R200" s="1157" t="str">
        <f>IFERROR(VLOOKUP($C200,'[9]Total Inflows'!$AI$4:$AL$110,4,0),"")</f>
        <v/>
      </c>
      <c r="S200" s="1157" t="str">
        <f>IFERROR(VLOOKUP($C200,'[8]Total Inflows'!$AO$4:$AR$10,4,0),"")</f>
        <v/>
      </c>
      <c r="T200" s="1157">
        <f>IFERROR(VLOOKUP($C200,'[8]Total Inflows'!$AU$4:$AX$54,4,0),"")</f>
        <v>1428800</v>
      </c>
      <c r="U200" s="1157">
        <f>IFERROR(VLOOKUP($C200,'[8]Total Inflows'!$AZ$4:$BC$30,4,0),"")</f>
        <v>4875900</v>
      </c>
      <c r="V200" s="354">
        <f t="shared" si="139"/>
        <v>6304700</v>
      </c>
      <c r="W200" s="354"/>
      <c r="X200" s="354"/>
      <c r="Y200" s="354"/>
      <c r="Z200" s="354"/>
      <c r="AA200" s="354"/>
      <c r="AB200" s="354"/>
      <c r="AC200" s="354"/>
      <c r="AD200" s="354"/>
      <c r="AE200" s="354"/>
      <c r="AF200" s="354"/>
      <c r="AG200" s="354"/>
      <c r="AH200" s="354"/>
      <c r="AI200" s="354"/>
    </row>
    <row r="201" spans="1:35" x14ac:dyDescent="0.2">
      <c r="A201" s="358">
        <v>1312</v>
      </c>
      <c r="B201" s="361" t="str">
        <f t="shared" si="140"/>
        <v>0</v>
      </c>
      <c r="C201" s="365" t="s">
        <v>214</v>
      </c>
      <c r="D201" s="359" t="s">
        <v>215</v>
      </c>
      <c r="E201" s="1157">
        <f>IFERROR(VLOOKUP($C201,'[8]Total Inflows'!$AE$4:$AH$165,2,0),"")</f>
        <v>164342.97999999998</v>
      </c>
      <c r="F201" s="1157">
        <f>IFERROR(VLOOKUP($C201,'[8]Total Inflows'!$AE$4:$AH$165,3,0),"")</f>
        <v>0</v>
      </c>
      <c r="G201" s="1157">
        <f>IFERROR(VLOOKUP($C201,'[8]Total Inflows'!$AE$4:$AH$165,4,0),"")</f>
        <v>466900</v>
      </c>
      <c r="H201" s="1157" t="str">
        <f>IFERROR(VLOOKUP($C201,'[8]Total Inflows'!$AJ$4:$AM$110,2,0),"")</f>
        <v/>
      </c>
      <c r="I201" s="1157" t="str">
        <f>IFERROR(VLOOKUP($C201,'[8]Total Inflows'!$AO$4:$AR$10,2,0),"")</f>
        <v/>
      </c>
      <c r="J201" s="1157">
        <f>IFERROR(VLOOKUP($C201,'[8]Total Inflows'!$AU$4:$AX$54,2,0),"")</f>
        <v>253000</v>
      </c>
      <c r="K201" s="1157" t="str">
        <f>IFERROR(VLOOKUP($C201,'[8]Total Inflows'!$AZ$4:$BC$30,2,0),"")</f>
        <v/>
      </c>
      <c r="L201" s="354">
        <f t="shared" si="137"/>
        <v>253000</v>
      </c>
      <c r="M201" s="1157" t="str">
        <f>IFERROR(VLOOKUP($C201,'[9]Total Inflows'!$AI$4:$AL$110,3,0),"")</f>
        <v/>
      </c>
      <c r="N201" s="1157" t="str">
        <f>IFERROR(VLOOKUP($C201,'[8]Total Inflows'!$AO$4:$AR$10,3,0),"")</f>
        <v/>
      </c>
      <c r="O201" s="1157">
        <f>IFERROR(VLOOKUP($C201,'[8]Total Inflows'!$AU$4:$AX$54,3,0),"")</f>
        <v>253000</v>
      </c>
      <c r="P201" s="1157" t="str">
        <f>IFERROR(VLOOKUP($C201,'[8]Total Inflows'!$AZ$4:$BC$30,3,0),"")</f>
        <v/>
      </c>
      <c r="Q201" s="354">
        <f t="shared" si="138"/>
        <v>253000</v>
      </c>
      <c r="R201" s="1157" t="str">
        <f>IFERROR(VLOOKUP($C201,'[9]Total Inflows'!$AI$4:$AL$110,4,0),"")</f>
        <v/>
      </c>
      <c r="S201" s="1157" t="str">
        <f>IFERROR(VLOOKUP($C201,'[8]Total Inflows'!$AO$4:$AR$10,4,0),"")</f>
        <v/>
      </c>
      <c r="T201" s="1157">
        <f>IFERROR(VLOOKUP($C201,'[8]Total Inflows'!$AU$4:$AX$54,4,0),"")</f>
        <v>253000</v>
      </c>
      <c r="U201" s="1157" t="str">
        <f>IFERROR(VLOOKUP($C201,'[8]Total Inflows'!$AZ$4:$BC$30,4,0),"")</f>
        <v/>
      </c>
      <c r="V201" s="354">
        <f t="shared" si="139"/>
        <v>253000</v>
      </c>
      <c r="W201" s="354"/>
      <c r="X201" s="354"/>
      <c r="Y201" s="354"/>
      <c r="Z201" s="354"/>
      <c r="AA201" s="354"/>
      <c r="AB201" s="354"/>
      <c r="AC201" s="354"/>
      <c r="AD201" s="354"/>
      <c r="AE201" s="354"/>
      <c r="AF201" s="354"/>
      <c r="AG201" s="354"/>
      <c r="AH201" s="354"/>
      <c r="AI201" s="354"/>
    </row>
    <row r="202" spans="1:35" x14ac:dyDescent="0.25">
      <c r="A202" s="358"/>
      <c r="B202" s="361" t="str">
        <f t="shared" si="140"/>
        <v/>
      </c>
      <c r="D202" s="377" t="s">
        <v>154</v>
      </c>
      <c r="E202" s="354" t="str">
        <f>IFERROR(SUM(#REF!),"")</f>
        <v/>
      </c>
      <c r="F202" s="354"/>
      <c r="G202" s="354"/>
      <c r="H202" s="354"/>
      <c r="I202" s="354"/>
      <c r="J202" s="354"/>
      <c r="K202" s="354"/>
      <c r="L202" s="354">
        <f t="shared" si="137"/>
        <v>0</v>
      </c>
      <c r="M202" s="354"/>
      <c r="N202" s="354"/>
      <c r="O202" s="354"/>
      <c r="P202" s="354"/>
      <c r="Q202" s="354">
        <f t="shared" si="138"/>
        <v>0</v>
      </c>
      <c r="R202" s="354"/>
      <c r="S202" s="354"/>
      <c r="T202" s="354"/>
      <c r="U202" s="354"/>
      <c r="V202" s="354">
        <f t="shared" si="139"/>
        <v>0</v>
      </c>
      <c r="W202" s="354"/>
      <c r="X202" s="354"/>
      <c r="Y202" s="354"/>
      <c r="Z202" s="354"/>
      <c r="AA202" s="354"/>
      <c r="AB202" s="354"/>
      <c r="AC202" s="354"/>
      <c r="AD202" s="354"/>
      <c r="AE202" s="354"/>
      <c r="AF202" s="354"/>
      <c r="AG202" s="354"/>
      <c r="AH202" s="354"/>
      <c r="AI202" s="354"/>
    </row>
    <row r="203" spans="1:35" x14ac:dyDescent="0.25">
      <c r="A203" s="358"/>
      <c r="B203" s="361" t="str">
        <f t="shared" si="140"/>
        <v/>
      </c>
      <c r="D203" s="359"/>
      <c r="E203" s="354">
        <f>SUM(E171:E202)</f>
        <v>175072842.81999993</v>
      </c>
      <c r="F203" s="354">
        <f>SUM(F171:F202)</f>
        <v>207531400</v>
      </c>
      <c r="G203" s="354">
        <f>SUM(G171:G202)</f>
        <v>121822100</v>
      </c>
      <c r="H203" s="354">
        <f t="shared" ref="H203:K203" si="141">SUM(H171:H202)</f>
        <v>0</v>
      </c>
      <c r="I203" s="354">
        <f t="shared" si="141"/>
        <v>0</v>
      </c>
      <c r="J203" s="354">
        <f t="shared" si="141"/>
        <v>44660000</v>
      </c>
      <c r="K203" s="354">
        <f t="shared" si="141"/>
        <v>89210000</v>
      </c>
      <c r="L203" s="354">
        <f t="shared" si="137"/>
        <v>133870000</v>
      </c>
      <c r="M203" s="354">
        <f t="shared" ref="M203:P203" si="142">SUM(M171:M202)</f>
        <v>0</v>
      </c>
      <c r="N203" s="354">
        <f t="shared" si="142"/>
        <v>0</v>
      </c>
      <c r="O203" s="354">
        <f t="shared" si="142"/>
        <v>16961500</v>
      </c>
      <c r="P203" s="354">
        <f t="shared" si="142"/>
        <v>102851000</v>
      </c>
      <c r="Q203" s="354">
        <f t="shared" si="138"/>
        <v>119812500</v>
      </c>
      <c r="R203" s="354">
        <f t="shared" ref="R203:U203" si="143">SUM(R171:R202)</f>
        <v>0</v>
      </c>
      <c r="S203" s="354">
        <f t="shared" si="143"/>
        <v>0</v>
      </c>
      <c r="T203" s="354">
        <f t="shared" si="143"/>
        <v>16265500</v>
      </c>
      <c r="U203" s="354">
        <f t="shared" si="143"/>
        <v>79658300</v>
      </c>
      <c r="V203" s="354">
        <f t="shared" si="139"/>
        <v>95923800</v>
      </c>
      <c r="W203" s="354"/>
      <c r="X203" s="354"/>
      <c r="Y203" s="354"/>
      <c r="Z203" s="354"/>
      <c r="AA203" s="354"/>
      <c r="AB203" s="354"/>
      <c r="AC203" s="354"/>
      <c r="AD203" s="354"/>
      <c r="AE203" s="354"/>
      <c r="AF203" s="354"/>
      <c r="AG203" s="354"/>
      <c r="AH203" s="354"/>
      <c r="AI203" s="354"/>
    </row>
    <row r="204" spans="1:35" x14ac:dyDescent="0.25">
      <c r="A204" s="358"/>
      <c r="B204" s="361" t="str">
        <f t="shared" si="140"/>
        <v/>
      </c>
      <c r="C204" s="358"/>
      <c r="D204" s="359"/>
      <c r="E204" s="354" t="str">
        <f>IFERROR(SUM(#REF!),"")</f>
        <v/>
      </c>
      <c r="F204" s="354"/>
      <c r="G204" s="354"/>
      <c r="H204" s="354"/>
      <c r="I204" s="354"/>
      <c r="J204" s="354"/>
      <c r="K204" s="354"/>
      <c r="L204" s="354"/>
      <c r="M204" s="354"/>
      <c r="N204" s="354"/>
      <c r="O204" s="354"/>
      <c r="P204" s="354"/>
      <c r="Q204" s="354"/>
      <c r="R204" s="354"/>
      <c r="S204" s="354"/>
      <c r="T204" s="354"/>
      <c r="U204" s="354"/>
      <c r="V204" s="354"/>
      <c r="W204" s="354"/>
      <c r="X204" s="354"/>
      <c r="Y204" s="354"/>
      <c r="Z204" s="354"/>
      <c r="AA204" s="354"/>
      <c r="AB204" s="354"/>
      <c r="AC204" s="354"/>
      <c r="AD204" s="354"/>
      <c r="AE204" s="354"/>
      <c r="AF204" s="354"/>
      <c r="AG204" s="354"/>
      <c r="AH204" s="354"/>
      <c r="AI204" s="354"/>
    </row>
    <row r="205" spans="1:35" x14ac:dyDescent="0.25">
      <c r="A205" s="358"/>
      <c r="B205" s="361" t="str">
        <f t="shared" si="140"/>
        <v/>
      </c>
      <c r="C205" s="358"/>
      <c r="D205" s="359"/>
      <c r="E205" s="354" t="str">
        <f>IFERROR(SUM(#REF!),"")</f>
        <v/>
      </c>
      <c r="F205" s="354"/>
      <c r="G205" s="354"/>
      <c r="H205" s="354"/>
      <c r="I205" s="354"/>
      <c r="J205" s="354"/>
      <c r="K205" s="354"/>
      <c r="L205" s="354"/>
      <c r="M205" s="354"/>
      <c r="N205" s="354"/>
      <c r="O205" s="354"/>
      <c r="P205" s="354"/>
      <c r="Q205" s="354"/>
      <c r="R205" s="354"/>
      <c r="S205" s="354"/>
      <c r="T205" s="354"/>
      <c r="U205" s="354"/>
      <c r="V205" s="354"/>
      <c r="W205" s="354"/>
      <c r="X205" s="354"/>
      <c r="Y205" s="354"/>
      <c r="Z205" s="354"/>
      <c r="AA205" s="354"/>
      <c r="AB205" s="354"/>
      <c r="AC205" s="354"/>
      <c r="AD205" s="354"/>
      <c r="AE205" s="354"/>
      <c r="AF205" s="354"/>
      <c r="AG205" s="354"/>
      <c r="AH205" s="354"/>
      <c r="AI205" s="354"/>
    </row>
    <row r="206" spans="1:35" x14ac:dyDescent="0.25">
      <c r="A206" s="352">
        <v>132</v>
      </c>
      <c r="B206" s="361" t="str">
        <f t="shared" si="140"/>
        <v/>
      </c>
      <c r="C206" s="352"/>
      <c r="D206" s="356" t="s">
        <v>216</v>
      </c>
      <c r="E206" s="354">
        <f t="shared" ref="E206:F206" si="144">SUM(E212,E257)</f>
        <v>191861235.97999996</v>
      </c>
      <c r="F206" s="354">
        <f t="shared" si="144"/>
        <v>220063300</v>
      </c>
      <c r="G206" s="354">
        <f>SUM(G212,G257)</f>
        <v>182794700</v>
      </c>
      <c r="H206" s="354">
        <f t="shared" ref="H206:K206" si="145">SUM(H212,H257)</f>
        <v>0</v>
      </c>
      <c r="I206" s="354">
        <f t="shared" si="145"/>
        <v>52238800</v>
      </c>
      <c r="J206" s="354">
        <f t="shared" si="145"/>
        <v>88419300</v>
      </c>
      <c r="K206" s="354">
        <f t="shared" si="145"/>
        <v>123447200</v>
      </c>
      <c r="L206" s="354">
        <f t="shared" ref="L206:L212" si="146">IFERROR(SUM(H206:K206),"")</f>
        <v>264105300</v>
      </c>
      <c r="M206" s="354">
        <f t="shared" ref="M206:P206" si="147">SUM(M212,M257)</f>
        <v>0</v>
      </c>
      <c r="N206" s="354">
        <f t="shared" si="147"/>
        <v>29730400</v>
      </c>
      <c r="O206" s="354">
        <f t="shared" si="147"/>
        <v>88874200</v>
      </c>
      <c r="P206" s="354">
        <f t="shared" si="147"/>
        <v>129488500</v>
      </c>
      <c r="Q206" s="354">
        <f t="shared" ref="Q206:Q212" si="148">IFERROR(SUM(M206:P206),"")</f>
        <v>248093100</v>
      </c>
      <c r="R206" s="354">
        <f t="shared" ref="R206:U206" si="149">SUM(R212,R257)</f>
        <v>0</v>
      </c>
      <c r="S206" s="354">
        <f t="shared" si="149"/>
        <v>29730400</v>
      </c>
      <c r="T206" s="354">
        <f t="shared" si="149"/>
        <v>63239000</v>
      </c>
      <c r="U206" s="354">
        <f t="shared" si="149"/>
        <v>62690500</v>
      </c>
      <c r="V206" s="354">
        <f t="shared" ref="V206:V212" si="150">IFERROR(SUM(R206:U206),"")</f>
        <v>155659900</v>
      </c>
      <c r="W206" s="354"/>
      <c r="X206" s="354"/>
      <c r="Y206" s="354"/>
      <c r="Z206" s="354"/>
      <c r="AA206" s="354"/>
      <c r="AB206" s="354"/>
      <c r="AC206" s="354"/>
      <c r="AD206" s="354"/>
      <c r="AE206" s="354"/>
      <c r="AF206" s="354"/>
      <c r="AG206" s="354"/>
      <c r="AH206" s="354"/>
      <c r="AI206" s="354"/>
    </row>
    <row r="207" spans="1:35" x14ac:dyDescent="0.25">
      <c r="A207" s="358">
        <v>1321</v>
      </c>
      <c r="B207" s="361" t="str">
        <f t="shared" si="140"/>
        <v/>
      </c>
      <c r="C207" s="358"/>
      <c r="D207" s="359" t="s">
        <v>217</v>
      </c>
      <c r="E207" s="354" t="str">
        <f>IFERROR(SUM(#REF!),"")</f>
        <v/>
      </c>
      <c r="F207" s="354"/>
      <c r="G207" s="354"/>
      <c r="H207" s="354"/>
      <c r="I207" s="354"/>
      <c r="J207" s="354"/>
      <c r="K207" s="354"/>
      <c r="L207" s="354">
        <f t="shared" si="146"/>
        <v>0</v>
      </c>
      <c r="M207" s="354"/>
      <c r="N207" s="354"/>
      <c r="O207" s="354"/>
      <c r="P207" s="354"/>
      <c r="Q207" s="354">
        <f t="shared" si="148"/>
        <v>0</v>
      </c>
      <c r="R207" s="354"/>
      <c r="S207" s="354"/>
      <c r="T207" s="354"/>
      <c r="U207" s="354"/>
      <c r="V207" s="354">
        <f t="shared" si="150"/>
        <v>0</v>
      </c>
      <c r="W207" s="354"/>
      <c r="X207" s="354"/>
      <c r="Y207" s="354"/>
      <c r="Z207" s="354"/>
      <c r="AA207" s="354"/>
      <c r="AB207" s="354"/>
      <c r="AC207" s="354"/>
      <c r="AD207" s="354"/>
      <c r="AE207" s="354"/>
      <c r="AF207" s="354"/>
      <c r="AG207" s="354"/>
      <c r="AH207" s="354"/>
      <c r="AI207" s="354"/>
    </row>
    <row r="208" spans="1:35" x14ac:dyDescent="0.2">
      <c r="A208" s="358">
        <v>1321</v>
      </c>
      <c r="B208" s="361" t="str">
        <f t="shared" si="140"/>
        <v>0</v>
      </c>
      <c r="C208" s="340" t="s">
        <v>218</v>
      </c>
      <c r="D208" s="359" t="s">
        <v>219</v>
      </c>
      <c r="E208" s="1157">
        <f>IFERROR(VLOOKUP($C208,'[8]Total Inflows'!$AE$4:$AH$165,2,0),"")</f>
        <v>0</v>
      </c>
      <c r="F208" s="1157">
        <f>IFERROR(VLOOKUP($C208,'[8]Total Inflows'!$AE$4:$AH$165,3,0),"")</f>
        <v>23730400</v>
      </c>
      <c r="G208" s="1157">
        <f>IFERROR(VLOOKUP($C208,'[8]Total Inflows'!$AE$4:$AH$165,4,0),"")</f>
        <v>23820900</v>
      </c>
      <c r="H208" s="1157" t="str">
        <f>IFERROR(VLOOKUP($C208,'[8]Total Inflows'!$AJ$4:$AM$110,2,0),"")</f>
        <v/>
      </c>
      <c r="I208" s="1157">
        <f>IFERROR(VLOOKUP($C208,'[8]Total Inflows'!$AO$4:$AR$10,2,0),"")</f>
        <v>11865200</v>
      </c>
      <c r="J208" s="1157" t="str">
        <f>IFERROR(VLOOKUP($C208,'[8]Total Inflows'!$AU$4:$AX$54,2,0),"")</f>
        <v/>
      </c>
      <c r="K208" s="1157" t="str">
        <f>IFERROR(VLOOKUP($C208,'[8]Total Inflows'!$AZ$4:$BC$30,2,0),"")</f>
        <v/>
      </c>
      <c r="L208" s="354">
        <f t="shared" si="146"/>
        <v>11865200</v>
      </c>
      <c r="M208" s="1157" t="str">
        <f>IFERROR(VLOOKUP($C208,'[9]Total Inflows'!$AI$4:$AL$110,3,0),"")</f>
        <v/>
      </c>
      <c r="N208" s="1157">
        <f>IFERROR(VLOOKUP($C208,'[8]Total Inflows'!$AO$4:$AR$10,3,0),"")</f>
        <v>11865200</v>
      </c>
      <c r="O208" s="1157" t="str">
        <f>IFERROR(VLOOKUP($C208,'[8]Total Inflows'!$AU$4:$AX$54,3,0),"")</f>
        <v/>
      </c>
      <c r="P208" s="1157" t="str">
        <f>IFERROR(VLOOKUP($C208,'[8]Total Inflows'!$AZ$4:$BC$30,3,0),"")</f>
        <v/>
      </c>
      <c r="Q208" s="354">
        <f t="shared" si="148"/>
        <v>11865200</v>
      </c>
      <c r="R208" s="1157" t="str">
        <f>IFERROR(VLOOKUP($C208,'[9]Total Inflows'!$AI$4:$AL$110,4,0),"")</f>
        <v/>
      </c>
      <c r="S208" s="1157">
        <f>IFERROR(VLOOKUP($C208,'[8]Total Inflows'!$AO$4:$AR$10,4,0),"")</f>
        <v>11865200</v>
      </c>
      <c r="T208" s="1157" t="str">
        <f>IFERROR(VLOOKUP($C208,'[8]Total Inflows'!$AU$4:$AX$54,4,0),"")</f>
        <v/>
      </c>
      <c r="U208" s="1157" t="str">
        <f>IFERROR(VLOOKUP($C208,'[8]Total Inflows'!$AZ$4:$BC$30,4,0),"")</f>
        <v/>
      </c>
      <c r="V208" s="354">
        <f t="shared" si="150"/>
        <v>11865200</v>
      </c>
      <c r="W208" s="354"/>
      <c r="X208" s="354"/>
      <c r="Y208" s="354"/>
      <c r="Z208" s="354"/>
      <c r="AA208" s="354"/>
      <c r="AB208" s="354"/>
      <c r="AC208" s="354"/>
      <c r="AD208" s="354"/>
      <c r="AE208" s="354"/>
      <c r="AF208" s="354"/>
      <c r="AG208" s="354"/>
      <c r="AH208" s="354"/>
      <c r="AI208" s="354"/>
    </row>
    <row r="209" spans="1:35" x14ac:dyDescent="0.2">
      <c r="A209" s="358">
        <v>1321</v>
      </c>
      <c r="B209" s="361" t="str">
        <f t="shared" si="140"/>
        <v>0</v>
      </c>
      <c r="C209" s="340" t="s">
        <v>220</v>
      </c>
      <c r="D209" s="359" t="s">
        <v>221</v>
      </c>
      <c r="E209" s="1157">
        <f>IFERROR(VLOOKUP($C209,'[8]Total Inflows'!$AE$4:$AH$165,2,0),"")</f>
        <v>29228788.02</v>
      </c>
      <c r="F209" s="1157">
        <f>IFERROR(VLOOKUP($C209,'[8]Total Inflows'!$AE$4:$AH$165,3,0),"")</f>
        <v>11865200</v>
      </c>
      <c r="G209" s="1157">
        <f>IFERROR(VLOOKUP($C209,'[8]Total Inflows'!$AE$4:$AH$165,4,0),"")</f>
        <v>0</v>
      </c>
      <c r="H209" s="1157" t="str">
        <f>IFERROR(VLOOKUP($C209,'[8]Total Inflows'!$AJ$4:$AM$110,2,0),"")</f>
        <v/>
      </c>
      <c r="I209" s="1157">
        <f>IFERROR(VLOOKUP($C209,'[8]Total Inflows'!$AO$4:$AR$10,2,0),"")</f>
        <v>35000000</v>
      </c>
      <c r="J209" s="1157" t="str">
        <f>IFERROR(VLOOKUP($C209,'[8]Total Inflows'!$AU$4:$AX$54,2,0),"")</f>
        <v/>
      </c>
      <c r="K209" s="1157" t="str">
        <f>IFERROR(VLOOKUP($C209,'[8]Total Inflows'!$AZ$4:$BC$30,2,0),"")</f>
        <v/>
      </c>
      <c r="L209" s="354">
        <f t="shared" si="146"/>
        <v>35000000</v>
      </c>
      <c r="M209" s="1157" t="str">
        <f>IFERROR(VLOOKUP($C209,'[9]Total Inflows'!$AI$4:$AL$110,3,0),"")</f>
        <v/>
      </c>
      <c r="N209" s="1157">
        <f>IFERROR(VLOOKUP($C209,'[8]Total Inflows'!$AO$4:$AR$10,3,0),"")</f>
        <v>11865200</v>
      </c>
      <c r="O209" s="1157" t="str">
        <f>IFERROR(VLOOKUP($C209,'[8]Total Inflows'!$AU$4:$AX$54,3,0),"")</f>
        <v/>
      </c>
      <c r="P209" s="1157" t="str">
        <f>IFERROR(VLOOKUP($C209,'[8]Total Inflows'!$AZ$4:$BC$30,3,0),"")</f>
        <v/>
      </c>
      <c r="Q209" s="354">
        <f t="shared" si="148"/>
        <v>11865200</v>
      </c>
      <c r="R209" s="1157" t="str">
        <f>IFERROR(VLOOKUP($C209,'[9]Total Inflows'!$AI$4:$AL$110,4,0),"")</f>
        <v/>
      </c>
      <c r="S209" s="1157">
        <f>IFERROR(VLOOKUP($C209,'[8]Total Inflows'!$AO$4:$AR$10,4,0),"")</f>
        <v>11865200</v>
      </c>
      <c r="T209" s="1157" t="str">
        <f>IFERROR(VLOOKUP($C209,'[8]Total Inflows'!$AU$4:$AX$54,4,0),"")</f>
        <v/>
      </c>
      <c r="U209" s="1157" t="str">
        <f>IFERROR(VLOOKUP($C209,'[8]Total Inflows'!$AZ$4:$BC$30,4,0),"")</f>
        <v/>
      </c>
      <c r="V209" s="354">
        <f t="shared" si="150"/>
        <v>11865200</v>
      </c>
      <c r="W209" s="354"/>
      <c r="X209" s="354"/>
      <c r="Y209" s="354"/>
      <c r="Z209" s="354"/>
      <c r="AA209" s="354"/>
      <c r="AB209" s="354"/>
      <c r="AC209" s="354"/>
      <c r="AD209" s="354"/>
      <c r="AE209" s="354"/>
      <c r="AF209" s="354"/>
      <c r="AG209" s="354"/>
      <c r="AH209" s="354"/>
      <c r="AI209" s="354"/>
    </row>
    <row r="210" spans="1:35" x14ac:dyDescent="0.2">
      <c r="A210" s="358">
        <v>1321</v>
      </c>
      <c r="B210" s="361" t="str">
        <f t="shared" si="140"/>
        <v>0</v>
      </c>
      <c r="C210" s="340" t="s">
        <v>222</v>
      </c>
      <c r="D210" s="359" t="s">
        <v>223</v>
      </c>
      <c r="E210" s="1157">
        <f>IFERROR(VLOOKUP($C210,'[8]Total Inflows'!$AE$4:$AH$165,2,0),"")</f>
        <v>2661698.16</v>
      </c>
      <c r="F210" s="1157">
        <f>IFERROR(VLOOKUP($C210,'[8]Total Inflows'!$AE$4:$AH$165,3,0),"")</f>
        <v>2967000</v>
      </c>
      <c r="G210" s="1157">
        <f>IFERROR(VLOOKUP($C210,'[8]Total Inflows'!$AE$4:$AH$165,4,0),"")</f>
        <v>3495500</v>
      </c>
      <c r="H210" s="1157" t="str">
        <f>IFERROR(VLOOKUP($C210,'[8]Total Inflows'!$AJ$4:$AM$110,2,0),"")</f>
        <v/>
      </c>
      <c r="I210" s="1157">
        <f>IFERROR(VLOOKUP($C210,'[8]Total Inflows'!$AO$4:$AR$10,2,0),"")</f>
        <v>2373600</v>
      </c>
      <c r="J210" s="1157" t="str">
        <f>IFERROR(VLOOKUP($C210,'[8]Total Inflows'!$AU$4:$AX$54,2,0),"")</f>
        <v/>
      </c>
      <c r="K210" s="1157" t="str">
        <f>IFERROR(VLOOKUP($C210,'[8]Total Inflows'!$AZ$4:$BC$30,2,0),"")</f>
        <v/>
      </c>
      <c r="L210" s="354">
        <f t="shared" si="146"/>
        <v>2373600</v>
      </c>
      <c r="M210" s="1157" t="str">
        <f>IFERROR(VLOOKUP($C210,'[9]Total Inflows'!$AI$4:$AL$110,3,0),"")</f>
        <v/>
      </c>
      <c r="N210" s="1157">
        <f>IFERROR(VLOOKUP($C210,'[8]Total Inflows'!$AO$4:$AR$10,3,0),"")</f>
        <v>3000000</v>
      </c>
      <c r="O210" s="1157" t="str">
        <f>IFERROR(VLOOKUP($C210,'[8]Total Inflows'!$AU$4:$AX$54,3,0),"")</f>
        <v/>
      </c>
      <c r="P210" s="1157" t="str">
        <f>IFERROR(VLOOKUP($C210,'[8]Total Inflows'!$AZ$4:$BC$30,3,0),"")</f>
        <v/>
      </c>
      <c r="Q210" s="354">
        <f t="shared" si="148"/>
        <v>3000000</v>
      </c>
      <c r="R210" s="1157" t="str">
        <f>IFERROR(VLOOKUP($C210,'[9]Total Inflows'!$AI$4:$AL$110,4,0),"")</f>
        <v/>
      </c>
      <c r="S210" s="1157">
        <f>IFERROR(VLOOKUP($C210,'[8]Total Inflows'!$AO$4:$AR$10,4,0),"")</f>
        <v>3000000</v>
      </c>
      <c r="T210" s="1157" t="str">
        <f>IFERROR(VLOOKUP($C210,'[8]Total Inflows'!$AU$4:$AX$54,4,0),"")</f>
        <v/>
      </c>
      <c r="U210" s="1157" t="str">
        <f>IFERROR(VLOOKUP($C210,'[8]Total Inflows'!$AZ$4:$BC$30,4,0),"")</f>
        <v/>
      </c>
      <c r="V210" s="354">
        <f t="shared" si="150"/>
        <v>3000000</v>
      </c>
      <c r="W210" s="354"/>
      <c r="X210" s="354"/>
      <c r="Y210" s="354"/>
      <c r="Z210" s="354"/>
      <c r="AA210" s="354"/>
      <c r="AB210" s="354"/>
      <c r="AC210" s="354"/>
      <c r="AD210" s="354"/>
      <c r="AE210" s="354"/>
      <c r="AF210" s="354"/>
      <c r="AG210" s="354"/>
      <c r="AH210" s="354"/>
      <c r="AI210" s="354"/>
    </row>
    <row r="211" spans="1:35" x14ac:dyDescent="0.25">
      <c r="A211" s="358"/>
      <c r="B211" s="361" t="str">
        <f t="shared" si="140"/>
        <v/>
      </c>
      <c r="D211" s="377" t="s">
        <v>154</v>
      </c>
      <c r="E211" s="354" t="str">
        <f>IFERROR(SUM(#REF!),"")</f>
        <v/>
      </c>
      <c r="F211" s="354"/>
      <c r="G211" s="354"/>
      <c r="H211" s="354"/>
      <c r="I211" s="354"/>
      <c r="J211" s="354"/>
      <c r="K211" s="354"/>
      <c r="L211" s="354">
        <f t="shared" si="146"/>
        <v>0</v>
      </c>
      <c r="M211" s="354"/>
      <c r="N211" s="354"/>
      <c r="O211" s="354"/>
      <c r="P211" s="354"/>
      <c r="Q211" s="354">
        <f t="shared" si="148"/>
        <v>0</v>
      </c>
      <c r="R211" s="354"/>
      <c r="S211" s="354"/>
      <c r="T211" s="354"/>
      <c r="U211" s="354"/>
      <c r="V211" s="354">
        <f t="shared" si="150"/>
        <v>0</v>
      </c>
      <c r="W211" s="354"/>
      <c r="X211" s="354"/>
      <c r="Y211" s="354"/>
      <c r="Z211" s="354"/>
      <c r="AA211" s="354"/>
      <c r="AB211" s="354"/>
      <c r="AC211" s="354"/>
      <c r="AD211" s="354"/>
      <c r="AE211" s="354"/>
      <c r="AF211" s="354"/>
      <c r="AG211" s="354"/>
      <c r="AH211" s="354"/>
      <c r="AI211" s="354"/>
    </row>
    <row r="212" spans="1:35" x14ac:dyDescent="0.25">
      <c r="A212" s="358"/>
      <c r="B212" s="361" t="str">
        <f t="shared" si="140"/>
        <v/>
      </c>
      <c r="D212" s="359"/>
      <c r="E212" s="354">
        <f>SUM(E208:E211)</f>
        <v>31890486.18</v>
      </c>
      <c r="F212" s="354">
        <f>SUM(F208:F211)</f>
        <v>38562600</v>
      </c>
      <c r="G212" s="354">
        <f>SUM(G208:G211)</f>
        <v>27316400</v>
      </c>
      <c r="H212" s="354">
        <f t="shared" ref="H212:K212" si="151">SUM(H208:H211)</f>
        <v>0</v>
      </c>
      <c r="I212" s="354">
        <f t="shared" si="151"/>
        <v>49238800</v>
      </c>
      <c r="J212" s="354">
        <f t="shared" si="151"/>
        <v>0</v>
      </c>
      <c r="K212" s="354">
        <f t="shared" si="151"/>
        <v>0</v>
      </c>
      <c r="L212" s="354">
        <f t="shared" si="146"/>
        <v>49238800</v>
      </c>
      <c r="M212" s="354">
        <f t="shared" ref="M212:P212" si="152">SUM(M208:M211)</f>
        <v>0</v>
      </c>
      <c r="N212" s="354">
        <f t="shared" si="152"/>
        <v>26730400</v>
      </c>
      <c r="O212" s="354">
        <f t="shared" si="152"/>
        <v>0</v>
      </c>
      <c r="P212" s="354">
        <f t="shared" si="152"/>
        <v>0</v>
      </c>
      <c r="Q212" s="354">
        <f t="shared" si="148"/>
        <v>26730400</v>
      </c>
      <c r="R212" s="354">
        <f t="shared" ref="R212:U212" si="153">SUM(R208:R211)</f>
        <v>0</v>
      </c>
      <c r="S212" s="354">
        <f t="shared" si="153"/>
        <v>26730400</v>
      </c>
      <c r="T212" s="354">
        <f t="shared" si="153"/>
        <v>0</v>
      </c>
      <c r="U212" s="354">
        <f t="shared" si="153"/>
        <v>0</v>
      </c>
      <c r="V212" s="354">
        <f t="shared" si="150"/>
        <v>26730400</v>
      </c>
      <c r="W212" s="354"/>
      <c r="X212" s="354"/>
      <c r="Y212" s="354"/>
      <c r="Z212" s="354"/>
      <c r="AA212" s="354"/>
      <c r="AB212" s="354"/>
      <c r="AC212" s="354"/>
      <c r="AD212" s="354"/>
      <c r="AE212" s="354"/>
      <c r="AF212" s="354"/>
      <c r="AG212" s="354"/>
      <c r="AH212" s="354"/>
      <c r="AI212" s="354"/>
    </row>
    <row r="213" spans="1:35" x14ac:dyDescent="0.25">
      <c r="A213" s="358"/>
      <c r="B213" s="361" t="str">
        <f t="shared" si="140"/>
        <v/>
      </c>
      <c r="C213" s="358"/>
      <c r="D213" s="359"/>
      <c r="E213" s="354" t="str">
        <f>IFERROR(SUM(#REF!),"")</f>
        <v/>
      </c>
      <c r="F213" s="354"/>
      <c r="G213" s="354"/>
      <c r="H213" s="354"/>
      <c r="I213" s="354"/>
      <c r="J213" s="354"/>
      <c r="K213" s="354"/>
      <c r="L213" s="354"/>
      <c r="M213" s="354"/>
      <c r="N213" s="354"/>
      <c r="O213" s="354"/>
      <c r="P213" s="354"/>
      <c r="Q213" s="354"/>
      <c r="R213" s="354"/>
      <c r="S213" s="354"/>
      <c r="T213" s="354"/>
      <c r="U213" s="354"/>
      <c r="V213" s="354"/>
      <c r="W213" s="354"/>
      <c r="X213" s="354"/>
      <c r="Y213" s="354"/>
      <c r="Z213" s="354"/>
      <c r="AA213" s="354"/>
      <c r="AB213" s="354"/>
      <c r="AC213" s="354"/>
      <c r="AD213" s="354"/>
      <c r="AE213" s="354"/>
      <c r="AF213" s="354"/>
      <c r="AG213" s="354"/>
      <c r="AH213" s="354"/>
      <c r="AI213" s="354"/>
    </row>
    <row r="214" spans="1:35" x14ac:dyDescent="0.25">
      <c r="A214" s="358"/>
      <c r="B214" s="361" t="str">
        <f t="shared" si="140"/>
        <v/>
      </c>
      <c r="C214" s="358"/>
      <c r="D214" s="359"/>
      <c r="E214" s="354" t="str">
        <f>IFERROR(SUM(#REF!),"")</f>
        <v/>
      </c>
      <c r="F214" s="354"/>
      <c r="G214" s="354"/>
      <c r="H214" s="354"/>
      <c r="I214" s="354"/>
      <c r="J214" s="354"/>
      <c r="K214" s="354"/>
      <c r="L214" s="354"/>
      <c r="M214" s="354"/>
      <c r="N214" s="354"/>
      <c r="O214" s="354"/>
      <c r="P214" s="354"/>
      <c r="Q214" s="354"/>
      <c r="R214" s="354"/>
      <c r="S214" s="354"/>
      <c r="T214" s="354"/>
      <c r="U214" s="354"/>
      <c r="V214" s="354"/>
      <c r="W214" s="354"/>
      <c r="X214" s="354"/>
      <c r="Y214" s="354"/>
      <c r="Z214" s="354"/>
      <c r="AA214" s="354"/>
      <c r="AB214" s="354"/>
      <c r="AC214" s="354"/>
      <c r="AD214" s="354"/>
      <c r="AE214" s="354"/>
      <c r="AF214" s="354"/>
      <c r="AG214" s="354"/>
      <c r="AH214" s="354"/>
      <c r="AI214" s="354"/>
    </row>
    <row r="215" spans="1:35" x14ac:dyDescent="0.25">
      <c r="A215" s="358"/>
      <c r="B215" s="361" t="str">
        <f t="shared" si="140"/>
        <v/>
      </c>
      <c r="C215" s="358"/>
      <c r="D215" s="359"/>
      <c r="E215" s="354" t="str">
        <f>IFERROR(SUM(#REF!),"")</f>
        <v/>
      </c>
      <c r="F215" s="354"/>
      <c r="G215" s="354"/>
      <c r="H215" s="354"/>
      <c r="I215" s="354"/>
      <c r="J215" s="354"/>
      <c r="K215" s="354"/>
      <c r="L215" s="354"/>
      <c r="M215" s="354"/>
      <c r="N215" s="354"/>
      <c r="O215" s="354"/>
      <c r="P215" s="354"/>
      <c r="Q215" s="354"/>
      <c r="R215" s="354"/>
      <c r="S215" s="354"/>
      <c r="T215" s="354"/>
      <c r="U215" s="354"/>
      <c r="V215" s="354"/>
      <c r="W215" s="354"/>
      <c r="X215" s="354"/>
      <c r="Y215" s="354"/>
      <c r="Z215" s="354"/>
      <c r="AA215" s="354"/>
      <c r="AB215" s="354"/>
      <c r="AC215" s="354"/>
      <c r="AD215" s="354"/>
      <c r="AE215" s="354"/>
      <c r="AF215" s="354"/>
      <c r="AG215" s="354"/>
      <c r="AH215" s="354"/>
      <c r="AI215" s="354"/>
    </row>
    <row r="216" spans="1:35" x14ac:dyDescent="0.25">
      <c r="A216" s="358">
        <v>1322</v>
      </c>
      <c r="B216" s="361" t="str">
        <f t="shared" si="140"/>
        <v/>
      </c>
      <c r="C216" s="358"/>
      <c r="D216" s="359" t="s">
        <v>224</v>
      </c>
      <c r="E216" s="354" t="str">
        <f>IFERROR(SUM(#REF!),"")</f>
        <v/>
      </c>
      <c r="F216" s="354"/>
      <c r="G216" s="354"/>
      <c r="H216" s="354"/>
      <c r="I216" s="354"/>
      <c r="J216" s="354"/>
      <c r="K216" s="354"/>
      <c r="L216" s="354"/>
      <c r="M216" s="354"/>
      <c r="N216" s="354"/>
      <c r="O216" s="354"/>
      <c r="P216" s="354"/>
      <c r="Q216" s="354"/>
      <c r="R216" s="354"/>
      <c r="S216" s="354"/>
      <c r="T216" s="354"/>
      <c r="U216" s="354"/>
      <c r="V216" s="354"/>
      <c r="W216" s="354"/>
      <c r="X216" s="354"/>
      <c r="Y216" s="354"/>
      <c r="Z216" s="354"/>
      <c r="AA216" s="354"/>
      <c r="AB216" s="354"/>
      <c r="AC216" s="354"/>
      <c r="AD216" s="354"/>
      <c r="AE216" s="354"/>
      <c r="AF216" s="354"/>
      <c r="AG216" s="354"/>
      <c r="AH216" s="354"/>
      <c r="AI216" s="354"/>
    </row>
    <row r="217" spans="1:35" x14ac:dyDescent="0.2">
      <c r="A217" s="358">
        <v>1322</v>
      </c>
      <c r="B217" s="361" t="str">
        <f t="shared" si="140"/>
        <v>0</v>
      </c>
      <c r="C217" s="340" t="s">
        <v>225</v>
      </c>
      <c r="D217" s="359" t="s">
        <v>226</v>
      </c>
      <c r="E217" s="1157" t="str">
        <f>IFERROR(VLOOKUP($C217,'[8]Total Inflows'!$AE$4:$AH$165,2,0),"")</f>
        <v/>
      </c>
      <c r="F217" s="1157" t="str">
        <f>IFERROR(VLOOKUP($C217,'[8]Total Inflows'!$AE$4:$AH$165,3,0),"")</f>
        <v/>
      </c>
      <c r="G217" s="1157" t="str">
        <f>IFERROR(VLOOKUP($C217,'[8]Total Inflows'!$AE$4:$AH$165,4,0),"")</f>
        <v/>
      </c>
      <c r="H217" s="1157" t="str">
        <f>IFERROR(VLOOKUP($C217,'[8]Total Inflows'!$AJ$4:$AM$110,2,0),"")</f>
        <v/>
      </c>
      <c r="I217" s="1157" t="str">
        <f>IFERROR(VLOOKUP($C217,'[8]Total Inflows'!$AO$4:$AR$10,2,0),"")</f>
        <v/>
      </c>
      <c r="J217" s="1157" t="str">
        <f>IFERROR(VLOOKUP($C217,'[8]Total Inflows'!$AU$4:$AX$54,2,0),"")</f>
        <v/>
      </c>
      <c r="K217" s="1157" t="str">
        <f>IFERROR(VLOOKUP($C217,'[8]Total Inflows'!$AZ$4:$BC$30,2,0),"")</f>
        <v/>
      </c>
      <c r="L217" s="354">
        <f t="shared" ref="L217:L257" si="154">IFERROR(SUM(H217:K217),"")</f>
        <v>0</v>
      </c>
      <c r="M217" s="1157" t="str">
        <f>IFERROR(VLOOKUP($C217,'[9]Total Inflows'!$AI$4:$AL$110,3,0),"")</f>
        <v/>
      </c>
      <c r="N217" s="1157" t="str">
        <f>IFERROR(VLOOKUP($C217,'[8]Total Inflows'!$AO$4:$AR$10,3,0),"")</f>
        <v/>
      </c>
      <c r="O217" s="1157" t="str">
        <f>IFERROR(VLOOKUP($C217,'[8]Total Inflows'!$AU$4:$AX$54,3,0),"")</f>
        <v/>
      </c>
      <c r="P217" s="1157" t="str">
        <f>IFERROR(VLOOKUP($C217,'[8]Total Inflows'!$AZ$4:$BC$30,3,0),"")</f>
        <v/>
      </c>
      <c r="Q217" s="354">
        <f t="shared" ref="Q217:Q257" si="155">IFERROR(SUM(M217:P217),"")</f>
        <v>0</v>
      </c>
      <c r="R217" s="1157" t="str">
        <f>IFERROR(VLOOKUP($C217,'[9]Total Inflows'!$AI$4:$AL$110,4,0),"")</f>
        <v/>
      </c>
      <c r="S217" s="1157" t="str">
        <f>IFERROR(VLOOKUP($C217,'[8]Total Inflows'!$AO$4:$AR$10,4,0),"")</f>
        <v/>
      </c>
      <c r="T217" s="1157" t="str">
        <f>IFERROR(VLOOKUP($C217,'[8]Total Inflows'!$AU$4:$AX$54,4,0),"")</f>
        <v/>
      </c>
      <c r="U217" s="1157" t="str">
        <f>IFERROR(VLOOKUP($C217,'[8]Total Inflows'!$AZ$4:$BC$30,4,0),"")</f>
        <v/>
      </c>
      <c r="V217" s="354">
        <f t="shared" ref="V217:V257" si="156">IFERROR(SUM(R217:U217),"")</f>
        <v>0</v>
      </c>
      <c r="W217" s="354"/>
      <c r="X217" s="354"/>
      <c r="Y217" s="354"/>
      <c r="Z217" s="354"/>
      <c r="AA217" s="354"/>
      <c r="AB217" s="354"/>
      <c r="AC217" s="354"/>
      <c r="AD217" s="354"/>
      <c r="AE217" s="354"/>
      <c r="AF217" s="354"/>
      <c r="AG217" s="354"/>
      <c r="AH217" s="354"/>
      <c r="AI217" s="354"/>
    </row>
    <row r="218" spans="1:35" x14ac:dyDescent="0.2">
      <c r="A218" s="358">
        <v>1322</v>
      </c>
      <c r="B218" s="361" t="str">
        <f t="shared" si="140"/>
        <v>0</v>
      </c>
      <c r="C218" s="364" t="s">
        <v>227</v>
      </c>
      <c r="D218" s="359" t="s">
        <v>228</v>
      </c>
      <c r="E218" s="1157">
        <f>IFERROR(VLOOKUP($C218,'[8]Total Inflows'!$AE$4:$AH$165,2,0),"")</f>
        <v>2853823.66</v>
      </c>
      <c r="F218" s="1157">
        <f>IFERROR(VLOOKUP($C218,'[8]Total Inflows'!$AE$4:$AH$165,3,0),"")</f>
        <v>2000000</v>
      </c>
      <c r="G218" s="1157">
        <f>IFERROR(VLOOKUP($C218,'[8]Total Inflows'!$AE$4:$AH$165,4,0),"")</f>
        <v>0</v>
      </c>
      <c r="H218" s="1157" t="str">
        <f>IFERROR(VLOOKUP($C218,'[8]Total Inflows'!$AJ$4:$AM$110,2,0),"")</f>
        <v/>
      </c>
      <c r="I218" s="1157" t="str">
        <f>IFERROR(VLOOKUP($C218,'[8]Total Inflows'!$AO$4:$AR$10,2,0),"")</f>
        <v/>
      </c>
      <c r="J218" s="1157">
        <f>IFERROR(VLOOKUP($C218,'[8]Total Inflows'!$AU$4:$AX$54,2,0),"")</f>
        <v>2000000</v>
      </c>
      <c r="K218" s="1157" t="str">
        <f>IFERROR(VLOOKUP($C218,'[8]Total Inflows'!$AZ$4:$BC$30,2,0),"")</f>
        <v/>
      </c>
      <c r="L218" s="354">
        <f t="shared" si="154"/>
        <v>2000000</v>
      </c>
      <c r="M218" s="1157" t="str">
        <f>IFERROR(VLOOKUP($C218,'[9]Total Inflows'!$AI$4:$AL$110,3,0),"")</f>
        <v/>
      </c>
      <c r="N218" s="1157" t="str">
        <f>IFERROR(VLOOKUP($C218,'[8]Total Inflows'!$AO$4:$AR$10,3,0),"")</f>
        <v/>
      </c>
      <c r="O218" s="1157">
        <f>IFERROR(VLOOKUP($C218,'[8]Total Inflows'!$AU$4:$AX$54,3,0),"")</f>
        <v>4000000</v>
      </c>
      <c r="P218" s="1157" t="str">
        <f>IFERROR(VLOOKUP($C218,'[8]Total Inflows'!$AZ$4:$BC$30,3,0),"")</f>
        <v/>
      </c>
      <c r="Q218" s="354">
        <f t="shared" si="155"/>
        <v>4000000</v>
      </c>
      <c r="R218" s="1157" t="str">
        <f>IFERROR(VLOOKUP($C218,'[9]Total Inflows'!$AI$4:$AL$110,4,0),"")</f>
        <v/>
      </c>
      <c r="S218" s="1157" t="str">
        <f>IFERROR(VLOOKUP($C218,'[8]Total Inflows'!$AO$4:$AR$10,4,0),"")</f>
        <v/>
      </c>
      <c r="T218" s="1157">
        <f>IFERROR(VLOOKUP($C218,'[8]Total Inflows'!$AU$4:$AX$54,4,0),"")</f>
        <v>4000000</v>
      </c>
      <c r="U218" s="1157" t="str">
        <f>IFERROR(VLOOKUP($C218,'[8]Total Inflows'!$AZ$4:$BC$30,4,0),"")</f>
        <v/>
      </c>
      <c r="V218" s="354">
        <f t="shared" si="156"/>
        <v>4000000</v>
      </c>
      <c r="W218" s="354"/>
      <c r="X218" s="354"/>
      <c r="Y218" s="354"/>
      <c r="Z218" s="354"/>
      <c r="AA218" s="354"/>
      <c r="AB218" s="354"/>
      <c r="AC218" s="354"/>
      <c r="AD218" s="354"/>
      <c r="AE218" s="354"/>
      <c r="AF218" s="354"/>
      <c r="AG218" s="354"/>
      <c r="AH218" s="354"/>
      <c r="AI218" s="354"/>
    </row>
    <row r="219" spans="1:35" x14ac:dyDescent="0.2">
      <c r="A219" s="358">
        <v>1322</v>
      </c>
      <c r="B219" s="361" t="str">
        <f t="shared" si="140"/>
        <v>0</v>
      </c>
      <c r="C219" s="340" t="s">
        <v>229</v>
      </c>
      <c r="D219" s="359" t="s">
        <v>230</v>
      </c>
      <c r="E219" s="1157">
        <f>IFERROR(VLOOKUP($C219,'[8]Total Inflows'!$AE$4:$AH$165,2,0),"")</f>
        <v>76012665.979999974</v>
      </c>
      <c r="F219" s="1157">
        <f>IFERROR(VLOOKUP($C219,'[8]Total Inflows'!$AE$4:$AH$165,3,0),"")</f>
        <v>90581900</v>
      </c>
      <c r="G219" s="1157">
        <f>IFERROR(VLOOKUP($C219,'[8]Total Inflows'!$AE$4:$AH$165,4,0),"")</f>
        <v>75443600</v>
      </c>
      <c r="H219" s="1157" t="str">
        <f>IFERROR(VLOOKUP($C219,'[8]Total Inflows'!$AJ$4:$AM$110,2,0),"")</f>
        <v/>
      </c>
      <c r="I219" s="1157" t="str">
        <f>IFERROR(VLOOKUP($C219,'[8]Total Inflows'!$AO$4:$AR$10,2,0),"")</f>
        <v/>
      </c>
      <c r="J219" s="1157">
        <f>IFERROR(VLOOKUP($C219,'[8]Total Inflows'!$AU$4:$AX$54,2,0),"")</f>
        <v>1738300</v>
      </c>
      <c r="K219" s="1157">
        <f>IFERROR(VLOOKUP($C219,'[8]Total Inflows'!$AZ$4:$BC$30,2,0),"")</f>
        <v>103196100</v>
      </c>
      <c r="L219" s="354">
        <f t="shared" si="154"/>
        <v>104934400</v>
      </c>
      <c r="M219" s="1157" t="str">
        <f>IFERROR(VLOOKUP($C219,'[9]Total Inflows'!$AI$4:$AL$110,3,0),"")</f>
        <v/>
      </c>
      <c r="N219" s="1157" t="str">
        <f>IFERROR(VLOOKUP($C219,'[8]Total Inflows'!$AO$4:$AR$10,3,0),"")</f>
        <v/>
      </c>
      <c r="O219" s="1157">
        <f>IFERROR(VLOOKUP($C219,'[8]Total Inflows'!$AU$4:$AX$54,3,0),"")</f>
        <v>1317000</v>
      </c>
      <c r="P219" s="1157">
        <f>IFERROR(VLOOKUP($C219,'[8]Total Inflows'!$AZ$4:$BC$30,3,0),"")</f>
        <v>95286600</v>
      </c>
      <c r="Q219" s="354">
        <f t="shared" si="155"/>
        <v>96603600</v>
      </c>
      <c r="R219" s="1157" t="str">
        <f>IFERROR(VLOOKUP($C219,'[9]Total Inflows'!$AI$4:$AL$110,4,0),"")</f>
        <v/>
      </c>
      <c r="S219" s="1157" t="str">
        <f>IFERROR(VLOOKUP($C219,'[8]Total Inflows'!$AO$4:$AR$10,4,0),"")</f>
        <v/>
      </c>
      <c r="T219" s="1157">
        <f>IFERROR(VLOOKUP($C219,'[8]Total Inflows'!$AU$4:$AX$54,4,0),"")</f>
        <v>1317000</v>
      </c>
      <c r="U219" s="1157">
        <f>IFERROR(VLOOKUP($C219,'[8]Total Inflows'!$AZ$4:$BC$30,4,0),"")</f>
        <v>39608100</v>
      </c>
      <c r="V219" s="354">
        <f t="shared" si="156"/>
        <v>40925100</v>
      </c>
      <c r="W219" s="354"/>
      <c r="X219" s="354"/>
      <c r="Y219" s="354"/>
      <c r="Z219" s="354"/>
      <c r="AA219" s="354"/>
      <c r="AB219" s="354"/>
      <c r="AC219" s="354"/>
      <c r="AD219" s="354"/>
      <c r="AE219" s="354"/>
      <c r="AF219" s="354"/>
      <c r="AG219" s="354"/>
      <c r="AH219" s="354"/>
      <c r="AI219" s="354"/>
    </row>
    <row r="220" spans="1:35" x14ac:dyDescent="0.2">
      <c r="A220" s="358">
        <v>1322</v>
      </c>
      <c r="B220" s="361" t="str">
        <f t="shared" si="140"/>
        <v>0</v>
      </c>
      <c r="C220" s="340" t="s">
        <v>231</v>
      </c>
      <c r="D220" s="359" t="s">
        <v>232</v>
      </c>
      <c r="E220" s="1157" t="str">
        <f>IFERROR(VLOOKUP($C220,'[8]Total Inflows'!$AE$4:$AH$165,2,0),"")</f>
        <v/>
      </c>
      <c r="F220" s="1157" t="str">
        <f>IFERROR(VLOOKUP($C220,'[8]Total Inflows'!$AE$4:$AH$165,3,0),"")</f>
        <v/>
      </c>
      <c r="G220" s="1157" t="str">
        <f>IFERROR(VLOOKUP($C220,'[8]Total Inflows'!$AE$4:$AH$165,4,0),"")</f>
        <v/>
      </c>
      <c r="H220" s="1157" t="str">
        <f>IFERROR(VLOOKUP($C220,'[8]Total Inflows'!$AJ$4:$AM$110,2,0),"")</f>
        <v/>
      </c>
      <c r="I220" s="1157" t="str">
        <f>IFERROR(VLOOKUP($C220,'[8]Total Inflows'!$AO$4:$AR$10,2,0),"")</f>
        <v/>
      </c>
      <c r="J220" s="1157" t="str">
        <f>IFERROR(VLOOKUP($C220,'[8]Total Inflows'!$AU$4:$AX$54,2,0),"")</f>
        <v/>
      </c>
      <c r="K220" s="1157" t="str">
        <f>IFERROR(VLOOKUP($C220,'[8]Total Inflows'!$AZ$4:$BC$30,2,0),"")</f>
        <v/>
      </c>
      <c r="L220" s="354">
        <f t="shared" si="154"/>
        <v>0</v>
      </c>
      <c r="M220" s="1157" t="str">
        <f>IFERROR(VLOOKUP($C220,'[9]Total Inflows'!$AI$4:$AL$110,3,0),"")</f>
        <v/>
      </c>
      <c r="N220" s="1157" t="str">
        <f>IFERROR(VLOOKUP($C220,'[8]Total Inflows'!$AO$4:$AR$10,3,0),"")</f>
        <v/>
      </c>
      <c r="O220" s="1157" t="str">
        <f>IFERROR(VLOOKUP($C220,'[8]Total Inflows'!$AU$4:$AX$54,3,0),"")</f>
        <v/>
      </c>
      <c r="P220" s="1157" t="str">
        <f>IFERROR(VLOOKUP($C220,'[8]Total Inflows'!$AZ$4:$BC$30,3,0),"")</f>
        <v/>
      </c>
      <c r="Q220" s="354">
        <f t="shared" si="155"/>
        <v>0</v>
      </c>
      <c r="R220" s="1157" t="str">
        <f>IFERROR(VLOOKUP($C220,'[9]Total Inflows'!$AI$4:$AL$110,4,0),"")</f>
        <v/>
      </c>
      <c r="S220" s="1157" t="str">
        <f>IFERROR(VLOOKUP($C220,'[8]Total Inflows'!$AO$4:$AR$10,4,0),"")</f>
        <v/>
      </c>
      <c r="T220" s="1157" t="str">
        <f>IFERROR(VLOOKUP($C220,'[8]Total Inflows'!$AU$4:$AX$54,4,0),"")</f>
        <v/>
      </c>
      <c r="U220" s="1157" t="str">
        <f>IFERROR(VLOOKUP($C220,'[8]Total Inflows'!$AZ$4:$BC$30,4,0),"")</f>
        <v/>
      </c>
      <c r="V220" s="354">
        <f t="shared" si="156"/>
        <v>0</v>
      </c>
      <c r="W220" s="354"/>
      <c r="X220" s="354"/>
      <c r="Y220" s="354"/>
      <c r="Z220" s="354"/>
      <c r="AA220" s="354"/>
      <c r="AB220" s="354"/>
      <c r="AC220" s="354"/>
      <c r="AD220" s="354"/>
      <c r="AE220" s="354"/>
      <c r="AF220" s="354"/>
      <c r="AG220" s="354"/>
      <c r="AH220" s="354"/>
      <c r="AI220" s="354"/>
    </row>
    <row r="221" spans="1:35" x14ac:dyDescent="0.2">
      <c r="A221" s="358">
        <v>1322</v>
      </c>
      <c r="B221" s="361" t="str">
        <f t="shared" si="140"/>
        <v>0</v>
      </c>
      <c r="C221" s="340" t="s">
        <v>233</v>
      </c>
      <c r="D221" s="359" t="s">
        <v>234</v>
      </c>
      <c r="E221" s="1157">
        <f>IFERROR(VLOOKUP($C221,'[8]Total Inflows'!$AE$4:$AH$165,2,0),"")</f>
        <v>57028246.149999991</v>
      </c>
      <c r="F221" s="1157">
        <f>IFERROR(VLOOKUP($C221,'[8]Total Inflows'!$AE$4:$AH$165,3,0),"")</f>
        <v>71324300</v>
      </c>
      <c r="G221" s="1157">
        <f>IFERROR(VLOOKUP($C221,'[8]Total Inflows'!$AE$4:$AH$165,4,0),"")</f>
        <v>66234500</v>
      </c>
      <c r="H221" s="1157" t="str">
        <f>IFERROR(VLOOKUP($C221,'[8]Total Inflows'!$AJ$4:$AM$110,2,0),"")</f>
        <v/>
      </c>
      <c r="I221" s="1157" t="str">
        <f>IFERROR(VLOOKUP($C221,'[8]Total Inflows'!$AO$4:$AR$10,2,0),"")</f>
        <v/>
      </c>
      <c r="J221" s="1157">
        <f>IFERROR(VLOOKUP($C221,'[8]Total Inflows'!$AU$4:$AX$54,2,0),"")</f>
        <v>77023500</v>
      </c>
      <c r="K221" s="1157">
        <f>IFERROR(VLOOKUP($C221,'[8]Total Inflows'!$AZ$4:$BC$30,2,0),"")</f>
        <v>3851700</v>
      </c>
      <c r="L221" s="354">
        <f t="shared" si="154"/>
        <v>80875200</v>
      </c>
      <c r="M221" s="1157" t="str">
        <f>IFERROR(VLOOKUP($C221,'[9]Total Inflows'!$AI$4:$AL$110,3,0),"")</f>
        <v/>
      </c>
      <c r="N221" s="1157" t="str">
        <f>IFERROR(VLOOKUP($C221,'[8]Total Inflows'!$AO$4:$AR$10,3,0),"")</f>
        <v/>
      </c>
      <c r="O221" s="1157">
        <f>IFERROR(VLOOKUP($C221,'[8]Total Inflows'!$AU$4:$AX$54,3,0),"")</f>
        <v>77026800</v>
      </c>
      <c r="P221" s="1157">
        <f>IFERROR(VLOOKUP($C221,'[8]Total Inflows'!$AZ$4:$BC$30,3,0),"")</f>
        <v>13003300</v>
      </c>
      <c r="Q221" s="354">
        <f t="shared" si="155"/>
        <v>90030100</v>
      </c>
      <c r="R221" s="1157" t="str">
        <f>IFERROR(VLOOKUP($C221,'[9]Total Inflows'!$AI$4:$AL$110,4,0),"")</f>
        <v/>
      </c>
      <c r="S221" s="1157" t="str">
        <f>IFERROR(VLOOKUP($C221,'[8]Total Inflows'!$AO$4:$AR$10,4,0),"")</f>
        <v/>
      </c>
      <c r="T221" s="1157">
        <f>IFERROR(VLOOKUP($C221,'[8]Total Inflows'!$AU$4:$AX$54,4,0),"")</f>
        <v>51878500</v>
      </c>
      <c r="U221" s="1157">
        <f>IFERROR(VLOOKUP($C221,'[8]Total Inflows'!$AZ$4:$BC$30,4,0),"")</f>
        <v>8373800</v>
      </c>
      <c r="V221" s="354">
        <f t="shared" si="156"/>
        <v>60252300</v>
      </c>
      <c r="W221" s="354"/>
      <c r="X221" s="354"/>
      <c r="Y221" s="354"/>
      <c r="Z221" s="354"/>
      <c r="AA221" s="354"/>
      <c r="AB221" s="354"/>
      <c r="AC221" s="354"/>
      <c r="AD221" s="354"/>
      <c r="AE221" s="354"/>
      <c r="AF221" s="354"/>
      <c r="AG221" s="354"/>
      <c r="AH221" s="354"/>
      <c r="AI221" s="354"/>
    </row>
    <row r="222" spans="1:35" x14ac:dyDescent="0.2">
      <c r="A222" s="358">
        <v>1322</v>
      </c>
      <c r="B222" s="361" t="str">
        <f t="shared" si="140"/>
        <v>0</v>
      </c>
      <c r="C222" s="340" t="s">
        <v>235</v>
      </c>
      <c r="D222" s="359" t="s">
        <v>236</v>
      </c>
      <c r="E222" s="1157" t="str">
        <f>IFERROR(VLOOKUP($C222,'[8]Total Inflows'!$AE$4:$AH$165,2,0),"")</f>
        <v/>
      </c>
      <c r="F222" s="1157" t="str">
        <f>IFERROR(VLOOKUP($C222,'[8]Total Inflows'!$AE$4:$AH$165,3,0),"")</f>
        <v/>
      </c>
      <c r="G222" s="1157" t="str">
        <f>IFERROR(VLOOKUP($C222,'[8]Total Inflows'!$AE$4:$AH$165,4,0),"")</f>
        <v/>
      </c>
      <c r="H222" s="1157" t="str">
        <f>IFERROR(VLOOKUP($C222,'[8]Total Inflows'!$AJ$4:$AM$110,2,0),"")</f>
        <v/>
      </c>
      <c r="I222" s="1157" t="str">
        <f>IFERROR(VLOOKUP($C222,'[8]Total Inflows'!$AO$4:$AR$10,2,0),"")</f>
        <v/>
      </c>
      <c r="J222" s="1157" t="str">
        <f>IFERROR(VLOOKUP($C222,'[8]Total Inflows'!$AU$4:$AX$54,2,0),"")</f>
        <v/>
      </c>
      <c r="K222" s="1157" t="str">
        <f>IFERROR(VLOOKUP($C222,'[8]Total Inflows'!$AZ$4:$BC$30,2,0),"")</f>
        <v/>
      </c>
      <c r="L222" s="354">
        <f t="shared" si="154"/>
        <v>0</v>
      </c>
      <c r="M222" s="1157" t="str">
        <f>IFERROR(VLOOKUP($C222,'[9]Total Inflows'!$AI$4:$AL$110,3,0),"")</f>
        <v/>
      </c>
      <c r="N222" s="1157" t="str">
        <f>IFERROR(VLOOKUP($C222,'[8]Total Inflows'!$AO$4:$AR$10,3,0),"")</f>
        <v/>
      </c>
      <c r="O222" s="1157" t="str">
        <f>IFERROR(VLOOKUP($C222,'[8]Total Inflows'!$AU$4:$AX$54,3,0),"")</f>
        <v/>
      </c>
      <c r="P222" s="1157" t="str">
        <f>IFERROR(VLOOKUP($C222,'[8]Total Inflows'!$AZ$4:$BC$30,3,0),"")</f>
        <v/>
      </c>
      <c r="Q222" s="354">
        <f t="shared" si="155"/>
        <v>0</v>
      </c>
      <c r="R222" s="1157" t="str">
        <f>IFERROR(VLOOKUP($C222,'[9]Total Inflows'!$AI$4:$AL$110,4,0),"")</f>
        <v/>
      </c>
      <c r="S222" s="1157" t="str">
        <f>IFERROR(VLOOKUP($C222,'[8]Total Inflows'!$AO$4:$AR$10,4,0),"")</f>
        <v/>
      </c>
      <c r="T222" s="1157" t="str">
        <f>IFERROR(VLOOKUP($C222,'[8]Total Inflows'!$AU$4:$AX$54,4,0),"")</f>
        <v/>
      </c>
      <c r="U222" s="1157" t="str">
        <f>IFERROR(VLOOKUP($C222,'[8]Total Inflows'!$AZ$4:$BC$30,4,0),"")</f>
        <v/>
      </c>
      <c r="V222" s="354">
        <f t="shared" si="156"/>
        <v>0</v>
      </c>
      <c r="W222" s="354"/>
      <c r="X222" s="354"/>
      <c r="Y222" s="354"/>
      <c r="Z222" s="354"/>
      <c r="AA222" s="354"/>
      <c r="AB222" s="354"/>
      <c r="AC222" s="354"/>
      <c r="AD222" s="354"/>
      <c r="AE222" s="354"/>
      <c r="AF222" s="354"/>
      <c r="AG222" s="354"/>
      <c r="AH222" s="354"/>
      <c r="AI222" s="354"/>
    </row>
    <row r="223" spans="1:35" x14ac:dyDescent="0.2">
      <c r="A223" s="358">
        <v>1322</v>
      </c>
      <c r="B223" s="361" t="str">
        <f t="shared" si="140"/>
        <v>0</v>
      </c>
      <c r="C223" s="340" t="s">
        <v>237</v>
      </c>
      <c r="D223" s="359" t="s">
        <v>238</v>
      </c>
      <c r="E223" s="1157" t="str">
        <f>IFERROR(VLOOKUP($C223,'[8]Total Inflows'!$AE$4:$AH$165,2,0),"")</f>
        <v/>
      </c>
      <c r="F223" s="1157" t="str">
        <f>IFERROR(VLOOKUP($C223,'[8]Total Inflows'!$AE$4:$AH$165,3,0),"")</f>
        <v/>
      </c>
      <c r="G223" s="1157" t="str">
        <f>IFERROR(VLOOKUP($C223,'[8]Total Inflows'!$AE$4:$AH$165,4,0),"")</f>
        <v/>
      </c>
      <c r="H223" s="1157" t="str">
        <f>IFERROR(VLOOKUP($C223,'[8]Total Inflows'!$AJ$4:$AM$110,2,0),"")</f>
        <v/>
      </c>
      <c r="I223" s="1157" t="str">
        <f>IFERROR(VLOOKUP($C223,'[8]Total Inflows'!$AO$4:$AR$10,2,0),"")</f>
        <v/>
      </c>
      <c r="J223" s="1157" t="str">
        <f>IFERROR(VLOOKUP($C223,'[8]Total Inflows'!$AU$4:$AX$54,2,0),"")</f>
        <v/>
      </c>
      <c r="K223" s="1157" t="str">
        <f>IFERROR(VLOOKUP($C223,'[8]Total Inflows'!$AZ$4:$BC$30,2,0),"")</f>
        <v/>
      </c>
      <c r="L223" s="354">
        <f t="shared" si="154"/>
        <v>0</v>
      </c>
      <c r="M223" s="1157" t="str">
        <f>IFERROR(VLOOKUP($C223,'[9]Total Inflows'!$AI$4:$AL$110,3,0),"")</f>
        <v/>
      </c>
      <c r="N223" s="1157" t="str">
        <f>IFERROR(VLOOKUP($C223,'[8]Total Inflows'!$AO$4:$AR$10,3,0),"")</f>
        <v/>
      </c>
      <c r="O223" s="1157" t="str">
        <f>IFERROR(VLOOKUP($C223,'[8]Total Inflows'!$AU$4:$AX$54,3,0),"")</f>
        <v/>
      </c>
      <c r="P223" s="1157" t="str">
        <f>IFERROR(VLOOKUP($C223,'[8]Total Inflows'!$AZ$4:$BC$30,3,0),"")</f>
        <v/>
      </c>
      <c r="Q223" s="354">
        <f t="shared" si="155"/>
        <v>0</v>
      </c>
      <c r="R223" s="1157" t="str">
        <f>IFERROR(VLOOKUP($C223,'[9]Total Inflows'!$AI$4:$AL$110,4,0),"")</f>
        <v/>
      </c>
      <c r="S223" s="1157" t="str">
        <f>IFERROR(VLOOKUP($C223,'[8]Total Inflows'!$AO$4:$AR$10,4,0),"")</f>
        <v/>
      </c>
      <c r="T223" s="1157" t="str">
        <f>IFERROR(VLOOKUP($C223,'[8]Total Inflows'!$AU$4:$AX$54,4,0),"")</f>
        <v/>
      </c>
      <c r="U223" s="1157" t="str">
        <f>IFERROR(VLOOKUP($C223,'[8]Total Inflows'!$AZ$4:$BC$30,4,0),"")</f>
        <v/>
      </c>
      <c r="V223" s="354">
        <f t="shared" si="156"/>
        <v>0</v>
      </c>
      <c r="W223" s="354"/>
      <c r="X223" s="354"/>
      <c r="Y223" s="354"/>
      <c r="Z223" s="354"/>
      <c r="AA223" s="354"/>
      <c r="AB223" s="354"/>
      <c r="AC223" s="354"/>
      <c r="AD223" s="354"/>
      <c r="AE223" s="354"/>
      <c r="AF223" s="354"/>
      <c r="AG223" s="354"/>
      <c r="AH223" s="354"/>
      <c r="AI223" s="354"/>
    </row>
    <row r="224" spans="1:35" x14ac:dyDescent="0.2">
      <c r="A224" s="358">
        <v>1322</v>
      </c>
      <c r="B224" s="361" t="str">
        <f t="shared" si="140"/>
        <v>0</v>
      </c>
      <c r="C224" s="364" t="s">
        <v>239</v>
      </c>
      <c r="D224" s="359" t="s">
        <v>240</v>
      </c>
      <c r="E224" s="1157">
        <f>IFERROR(VLOOKUP($C224,'[8]Total Inflows'!$AE$4:$AH$165,2,0),"")</f>
        <v>0</v>
      </c>
      <c r="F224" s="1157">
        <f>IFERROR(VLOOKUP($C224,'[8]Total Inflows'!$AE$4:$AH$165,3,0),"")</f>
        <v>0</v>
      </c>
      <c r="G224" s="1157">
        <f>IFERROR(VLOOKUP($C224,'[8]Total Inflows'!$AE$4:$AH$165,4,0),"")</f>
        <v>0</v>
      </c>
      <c r="H224" s="1157" t="str">
        <f>IFERROR(VLOOKUP($C224,'[8]Total Inflows'!$AJ$4:$AM$110,2,0),"")</f>
        <v/>
      </c>
      <c r="I224" s="1157">
        <f>IFERROR(VLOOKUP($C224,'[8]Total Inflows'!$AO$4:$AR$10,2,0),"")</f>
        <v>3000000</v>
      </c>
      <c r="J224" s="1157" t="str">
        <f>IFERROR(VLOOKUP($C224,'[8]Total Inflows'!$AU$4:$AX$54,2,0),"")</f>
        <v/>
      </c>
      <c r="K224" s="1157" t="str">
        <f>IFERROR(VLOOKUP($C224,'[8]Total Inflows'!$AZ$4:$BC$30,2,0),"")</f>
        <v/>
      </c>
      <c r="L224" s="354">
        <f t="shared" si="154"/>
        <v>3000000</v>
      </c>
      <c r="M224" s="1157" t="str">
        <f>IFERROR(VLOOKUP($C224,'[9]Total Inflows'!$AI$4:$AL$110,3,0),"")</f>
        <v/>
      </c>
      <c r="N224" s="1157">
        <f>IFERROR(VLOOKUP($C224,'[8]Total Inflows'!$AO$4:$AR$10,3,0),"")</f>
        <v>3000000</v>
      </c>
      <c r="O224" s="1157" t="str">
        <f>IFERROR(VLOOKUP($C224,'[8]Total Inflows'!$AU$4:$AX$54,3,0),"")</f>
        <v/>
      </c>
      <c r="P224" s="1157" t="str">
        <f>IFERROR(VLOOKUP($C224,'[8]Total Inflows'!$AZ$4:$BC$30,3,0),"")</f>
        <v/>
      </c>
      <c r="Q224" s="354">
        <f t="shared" si="155"/>
        <v>3000000</v>
      </c>
      <c r="R224" s="1157" t="str">
        <f>IFERROR(VLOOKUP($C224,'[9]Total Inflows'!$AI$4:$AL$110,4,0),"")</f>
        <v/>
      </c>
      <c r="S224" s="1157">
        <f>IFERROR(VLOOKUP($C224,'[8]Total Inflows'!$AO$4:$AR$10,4,0),"")</f>
        <v>3000000</v>
      </c>
      <c r="T224" s="1157" t="str">
        <f>IFERROR(VLOOKUP($C224,'[8]Total Inflows'!$AU$4:$AX$54,4,0),"")</f>
        <v/>
      </c>
      <c r="U224" s="1157" t="str">
        <f>IFERROR(VLOOKUP($C224,'[8]Total Inflows'!$AZ$4:$BC$30,4,0),"")</f>
        <v/>
      </c>
      <c r="V224" s="354">
        <f t="shared" si="156"/>
        <v>3000000</v>
      </c>
      <c r="W224" s="354"/>
      <c r="X224" s="354"/>
      <c r="Y224" s="354"/>
      <c r="Z224" s="354"/>
      <c r="AA224" s="354"/>
      <c r="AB224" s="354"/>
      <c r="AC224" s="354"/>
      <c r="AD224" s="354"/>
      <c r="AE224" s="354"/>
      <c r="AF224" s="354"/>
      <c r="AG224" s="354"/>
      <c r="AH224" s="354"/>
      <c r="AI224" s="354"/>
    </row>
    <row r="225" spans="1:35" x14ac:dyDescent="0.2">
      <c r="A225" s="358">
        <v>1322</v>
      </c>
      <c r="B225" s="361" t="str">
        <f t="shared" si="140"/>
        <v>0</v>
      </c>
      <c r="C225" s="340" t="s">
        <v>241</v>
      </c>
      <c r="D225" s="359" t="s">
        <v>242</v>
      </c>
      <c r="E225" s="1157" t="str">
        <f>IFERROR(VLOOKUP($C225,'[8]Total Inflows'!$AE$4:$AH$165,2,0),"")</f>
        <v/>
      </c>
      <c r="F225" s="1157" t="str">
        <f>IFERROR(VLOOKUP($C225,'[8]Total Inflows'!$AE$4:$AH$165,3,0),"")</f>
        <v/>
      </c>
      <c r="G225" s="1157" t="str">
        <f>IFERROR(VLOOKUP($C225,'[8]Total Inflows'!$AE$4:$AH$165,4,0),"")</f>
        <v/>
      </c>
      <c r="H225" s="1157" t="str">
        <f>IFERROR(VLOOKUP($C225,'[8]Total Inflows'!$AJ$4:$AM$110,2,0),"")</f>
        <v/>
      </c>
      <c r="I225" s="1157" t="str">
        <f>IFERROR(VLOOKUP($C225,'[8]Total Inflows'!$AO$4:$AR$10,2,0),"")</f>
        <v/>
      </c>
      <c r="J225" s="1157" t="str">
        <f>IFERROR(VLOOKUP($C225,'[8]Total Inflows'!$AU$4:$AX$54,2,0),"")</f>
        <v/>
      </c>
      <c r="K225" s="1157" t="str">
        <f>IFERROR(VLOOKUP($C225,'[8]Total Inflows'!$AZ$4:$BC$30,2,0),"")</f>
        <v/>
      </c>
      <c r="L225" s="354">
        <f t="shared" si="154"/>
        <v>0</v>
      </c>
      <c r="M225" s="1157" t="str">
        <f>IFERROR(VLOOKUP($C225,'[9]Total Inflows'!$AI$4:$AL$110,3,0),"")</f>
        <v/>
      </c>
      <c r="N225" s="1157" t="str">
        <f>IFERROR(VLOOKUP($C225,'[8]Total Inflows'!$AO$4:$AR$10,3,0),"")</f>
        <v/>
      </c>
      <c r="O225" s="1157" t="str">
        <f>IFERROR(VLOOKUP($C225,'[8]Total Inflows'!$AU$4:$AX$54,3,0),"")</f>
        <v/>
      </c>
      <c r="P225" s="1157" t="str">
        <f>IFERROR(VLOOKUP($C225,'[8]Total Inflows'!$AZ$4:$BC$30,3,0),"")</f>
        <v/>
      </c>
      <c r="Q225" s="354">
        <f t="shared" si="155"/>
        <v>0</v>
      </c>
      <c r="R225" s="1157" t="str">
        <f>IFERROR(VLOOKUP($C225,'[9]Total Inflows'!$AI$4:$AL$110,4,0),"")</f>
        <v/>
      </c>
      <c r="S225" s="1157" t="str">
        <f>IFERROR(VLOOKUP($C225,'[8]Total Inflows'!$AO$4:$AR$10,4,0),"")</f>
        <v/>
      </c>
      <c r="T225" s="1157" t="str">
        <f>IFERROR(VLOOKUP($C225,'[8]Total Inflows'!$AU$4:$AX$54,4,0),"")</f>
        <v/>
      </c>
      <c r="U225" s="1157" t="str">
        <f>IFERROR(VLOOKUP($C225,'[8]Total Inflows'!$AZ$4:$BC$30,4,0),"")</f>
        <v/>
      </c>
      <c r="V225" s="354">
        <f t="shared" si="156"/>
        <v>0</v>
      </c>
      <c r="W225" s="354"/>
      <c r="X225" s="354"/>
      <c r="Y225" s="354"/>
      <c r="Z225" s="354"/>
      <c r="AA225" s="354"/>
      <c r="AB225" s="354"/>
      <c r="AC225" s="354"/>
      <c r="AD225" s="354"/>
      <c r="AE225" s="354"/>
      <c r="AF225" s="354"/>
      <c r="AG225" s="354"/>
      <c r="AH225" s="354"/>
      <c r="AI225" s="354"/>
    </row>
    <row r="226" spans="1:35" x14ac:dyDescent="0.2">
      <c r="A226" s="358">
        <v>1322</v>
      </c>
      <c r="B226" s="361" t="str">
        <f t="shared" si="140"/>
        <v>0</v>
      </c>
      <c r="C226" s="340" t="s">
        <v>243</v>
      </c>
      <c r="D226" s="359" t="s">
        <v>244</v>
      </c>
      <c r="E226" s="1157" t="str">
        <f>IFERROR(VLOOKUP($C226,'[8]Total Inflows'!$AE$4:$AH$165,2,0),"")</f>
        <v/>
      </c>
      <c r="F226" s="1157" t="str">
        <f>IFERROR(VLOOKUP($C226,'[8]Total Inflows'!$AE$4:$AH$165,3,0),"")</f>
        <v/>
      </c>
      <c r="G226" s="1157" t="str">
        <f>IFERROR(VLOOKUP($C226,'[8]Total Inflows'!$AE$4:$AH$165,4,0),"")</f>
        <v/>
      </c>
      <c r="H226" s="1157" t="str">
        <f>IFERROR(VLOOKUP($C226,'[8]Total Inflows'!$AJ$4:$AM$110,2,0),"")</f>
        <v/>
      </c>
      <c r="I226" s="1157" t="str">
        <f>IFERROR(VLOOKUP($C226,'[8]Total Inflows'!$AO$4:$AR$10,2,0),"")</f>
        <v/>
      </c>
      <c r="J226" s="1157" t="str">
        <f>IFERROR(VLOOKUP($C226,'[8]Total Inflows'!$AU$4:$AX$54,2,0),"")</f>
        <v/>
      </c>
      <c r="K226" s="1157" t="str">
        <f>IFERROR(VLOOKUP($C226,'[8]Total Inflows'!$AZ$4:$BC$30,2,0),"")</f>
        <v/>
      </c>
      <c r="L226" s="354">
        <f t="shared" si="154"/>
        <v>0</v>
      </c>
      <c r="M226" s="1157" t="str">
        <f>IFERROR(VLOOKUP($C226,'[9]Total Inflows'!$AI$4:$AL$110,3,0),"")</f>
        <v/>
      </c>
      <c r="N226" s="1157" t="str">
        <f>IFERROR(VLOOKUP($C226,'[8]Total Inflows'!$AO$4:$AR$10,3,0),"")</f>
        <v/>
      </c>
      <c r="O226" s="1157" t="str">
        <f>IFERROR(VLOOKUP($C226,'[8]Total Inflows'!$AU$4:$AX$54,3,0),"")</f>
        <v/>
      </c>
      <c r="P226" s="1157" t="str">
        <f>IFERROR(VLOOKUP($C226,'[8]Total Inflows'!$AZ$4:$BC$30,3,0),"")</f>
        <v/>
      </c>
      <c r="Q226" s="354">
        <f t="shared" si="155"/>
        <v>0</v>
      </c>
      <c r="R226" s="1157" t="str">
        <f>IFERROR(VLOOKUP($C226,'[9]Total Inflows'!$AI$4:$AL$110,4,0),"")</f>
        <v/>
      </c>
      <c r="S226" s="1157" t="str">
        <f>IFERROR(VLOOKUP($C226,'[8]Total Inflows'!$AO$4:$AR$10,4,0),"")</f>
        <v/>
      </c>
      <c r="T226" s="1157" t="str">
        <f>IFERROR(VLOOKUP($C226,'[8]Total Inflows'!$AU$4:$AX$54,4,0),"")</f>
        <v/>
      </c>
      <c r="U226" s="1157" t="str">
        <f>IFERROR(VLOOKUP($C226,'[8]Total Inflows'!$AZ$4:$BC$30,4,0),"")</f>
        <v/>
      </c>
      <c r="V226" s="354">
        <f t="shared" si="156"/>
        <v>0</v>
      </c>
      <c r="W226" s="354"/>
      <c r="X226" s="354"/>
      <c r="Y226" s="354"/>
      <c r="Z226" s="354"/>
      <c r="AA226" s="354"/>
      <c r="AB226" s="354"/>
      <c r="AC226" s="354"/>
      <c r="AD226" s="354"/>
      <c r="AE226" s="354"/>
      <c r="AF226" s="354"/>
      <c r="AG226" s="354"/>
      <c r="AH226" s="354"/>
      <c r="AI226" s="354"/>
    </row>
    <row r="227" spans="1:35" x14ac:dyDescent="0.2">
      <c r="A227" s="358">
        <v>1322</v>
      </c>
      <c r="B227" s="361" t="str">
        <f t="shared" si="140"/>
        <v>0</v>
      </c>
      <c r="C227" s="340" t="s">
        <v>245</v>
      </c>
      <c r="D227" s="359" t="s">
        <v>246</v>
      </c>
      <c r="E227" s="1157">
        <f>IFERROR(VLOOKUP($C227,'[8]Total Inflows'!$AE$4:$AH$165,2,0),"")</f>
        <v>1709</v>
      </c>
      <c r="F227" s="1157">
        <f>IFERROR(VLOOKUP($C227,'[8]Total Inflows'!$AE$4:$AH$165,3,0),"")</f>
        <v>12200</v>
      </c>
      <c r="G227" s="1157">
        <f>IFERROR(VLOOKUP($C227,'[8]Total Inflows'!$AE$4:$AH$165,4,0),"")</f>
        <v>37000</v>
      </c>
      <c r="H227" s="1157" t="str">
        <f>IFERROR(VLOOKUP($C227,'[8]Total Inflows'!$AJ$4:$AM$110,2,0),"")</f>
        <v/>
      </c>
      <c r="I227" s="1157" t="str">
        <f>IFERROR(VLOOKUP($C227,'[8]Total Inflows'!$AO$4:$AR$10,2,0),"")</f>
        <v/>
      </c>
      <c r="J227" s="1157">
        <f>IFERROR(VLOOKUP($C227,'[8]Total Inflows'!$AU$4:$AX$54,2,0),"")</f>
        <v>21800</v>
      </c>
      <c r="K227" s="1157" t="str">
        <f>IFERROR(VLOOKUP($C227,'[8]Total Inflows'!$AZ$4:$BC$30,2,0),"")</f>
        <v/>
      </c>
      <c r="L227" s="354">
        <f t="shared" si="154"/>
        <v>21800</v>
      </c>
      <c r="M227" s="1157" t="str">
        <f>IFERROR(VLOOKUP($C227,'[9]Total Inflows'!$AI$4:$AL$110,3,0),"")</f>
        <v/>
      </c>
      <c r="N227" s="1157" t="str">
        <f>IFERROR(VLOOKUP($C227,'[8]Total Inflows'!$AO$4:$AR$10,3,0),"")</f>
        <v/>
      </c>
      <c r="O227" s="1157">
        <f>IFERROR(VLOOKUP($C227,'[8]Total Inflows'!$AU$4:$AX$54,3,0),"")</f>
        <v>0</v>
      </c>
      <c r="P227" s="1157" t="str">
        <f>IFERROR(VLOOKUP($C227,'[8]Total Inflows'!$AZ$4:$BC$30,3,0),"")</f>
        <v/>
      </c>
      <c r="Q227" s="354">
        <f t="shared" si="155"/>
        <v>0</v>
      </c>
      <c r="R227" s="1157" t="str">
        <f>IFERROR(VLOOKUP($C227,'[9]Total Inflows'!$AI$4:$AL$110,4,0),"")</f>
        <v/>
      </c>
      <c r="S227" s="1157" t="str">
        <f>IFERROR(VLOOKUP($C227,'[8]Total Inflows'!$AO$4:$AR$10,4,0),"")</f>
        <v/>
      </c>
      <c r="T227" s="1157">
        <f>IFERROR(VLOOKUP($C227,'[8]Total Inflows'!$AU$4:$AX$54,4,0),"")</f>
        <v>0</v>
      </c>
      <c r="U227" s="1157" t="str">
        <f>IFERROR(VLOOKUP($C227,'[8]Total Inflows'!$AZ$4:$BC$30,4,0),"")</f>
        <v/>
      </c>
      <c r="V227" s="354">
        <f t="shared" si="156"/>
        <v>0</v>
      </c>
      <c r="W227" s="354"/>
      <c r="X227" s="354"/>
      <c r="Y227" s="354"/>
      <c r="Z227" s="354"/>
      <c r="AA227" s="354"/>
      <c r="AB227" s="354"/>
      <c r="AC227" s="354"/>
      <c r="AD227" s="354"/>
      <c r="AE227" s="354"/>
      <c r="AF227" s="354"/>
      <c r="AG227" s="354"/>
      <c r="AH227" s="354"/>
      <c r="AI227" s="354"/>
    </row>
    <row r="228" spans="1:35" x14ac:dyDescent="0.2">
      <c r="A228" s="358">
        <v>1322</v>
      </c>
      <c r="B228" s="361" t="str">
        <f t="shared" si="140"/>
        <v>0</v>
      </c>
      <c r="C228" s="340" t="s">
        <v>247</v>
      </c>
      <c r="D228" s="359" t="s">
        <v>248</v>
      </c>
      <c r="E228" s="1157">
        <f>IFERROR(VLOOKUP($C228,'[8]Total Inflows'!$AE$4:$AH$165,2,0),"")</f>
        <v>0</v>
      </c>
      <c r="F228" s="1157">
        <f>IFERROR(VLOOKUP($C228,'[8]Total Inflows'!$AE$4:$AH$165,3,0),"")</f>
        <v>300000</v>
      </c>
      <c r="G228" s="1157">
        <f>IFERROR(VLOOKUP($C228,'[8]Total Inflows'!$AE$4:$AH$165,4,0),"")</f>
        <v>0</v>
      </c>
      <c r="H228" s="1157" t="str">
        <f>IFERROR(VLOOKUP($C228,'[8]Total Inflows'!$AJ$4:$AM$110,2,0),"")</f>
        <v/>
      </c>
      <c r="I228" s="1157" t="str">
        <f>IFERROR(VLOOKUP($C228,'[8]Total Inflows'!$AO$4:$AR$10,2,0),"")</f>
        <v/>
      </c>
      <c r="J228" s="1157">
        <f>IFERROR(VLOOKUP($C228,'[8]Total Inflows'!$AU$4:$AX$54,2,0),"")</f>
        <v>0</v>
      </c>
      <c r="K228" s="1157">
        <f>IFERROR(VLOOKUP($C228,'[8]Total Inflows'!$AZ$4:$BC$30,2,0),"")</f>
        <v>300000</v>
      </c>
      <c r="L228" s="354">
        <f t="shared" si="154"/>
        <v>300000</v>
      </c>
      <c r="M228" s="1157" t="str">
        <f>IFERROR(VLOOKUP($C228,'[9]Total Inflows'!$AI$4:$AL$110,3,0),"")</f>
        <v/>
      </c>
      <c r="N228" s="1157" t="str">
        <f>IFERROR(VLOOKUP($C228,'[8]Total Inflows'!$AO$4:$AR$10,3,0),"")</f>
        <v/>
      </c>
      <c r="O228" s="1157">
        <f>IFERROR(VLOOKUP($C228,'[8]Total Inflows'!$AU$4:$AX$54,3,0),"")</f>
        <v>0</v>
      </c>
      <c r="P228" s="1157">
        <f>IFERROR(VLOOKUP($C228,'[8]Total Inflows'!$AZ$4:$BC$30,3,0),"")</f>
        <v>300000</v>
      </c>
      <c r="Q228" s="354">
        <f t="shared" si="155"/>
        <v>300000</v>
      </c>
      <c r="R228" s="1157" t="str">
        <f>IFERROR(VLOOKUP($C228,'[9]Total Inflows'!$AI$4:$AL$110,4,0),"")</f>
        <v/>
      </c>
      <c r="S228" s="1157" t="str">
        <f>IFERROR(VLOOKUP($C228,'[8]Total Inflows'!$AO$4:$AR$10,4,0),"")</f>
        <v/>
      </c>
      <c r="T228" s="1157">
        <f>IFERROR(VLOOKUP($C228,'[8]Total Inflows'!$AU$4:$AX$54,4,0),"")</f>
        <v>0</v>
      </c>
      <c r="U228" s="1157">
        <f>IFERROR(VLOOKUP($C228,'[8]Total Inflows'!$AZ$4:$BC$30,4,0),"")</f>
        <v>300000</v>
      </c>
      <c r="V228" s="354">
        <f t="shared" si="156"/>
        <v>300000</v>
      </c>
      <c r="W228" s="354"/>
      <c r="X228" s="354"/>
      <c r="Y228" s="354"/>
      <c r="Z228" s="354"/>
      <c r="AA228" s="354"/>
      <c r="AB228" s="354"/>
      <c r="AC228" s="354"/>
      <c r="AD228" s="354"/>
      <c r="AE228" s="354"/>
      <c r="AF228" s="354"/>
      <c r="AG228" s="354"/>
      <c r="AH228" s="354"/>
      <c r="AI228" s="354"/>
    </row>
    <row r="229" spans="1:35" x14ac:dyDescent="0.2">
      <c r="A229" s="358">
        <v>1322</v>
      </c>
      <c r="B229" s="361" t="str">
        <f t="shared" si="140"/>
        <v>0</v>
      </c>
      <c r="C229" s="340" t="s">
        <v>249</v>
      </c>
      <c r="D229" s="359" t="s">
        <v>250</v>
      </c>
      <c r="E229" s="1157">
        <f>IFERROR(VLOOKUP($C229,'[8]Total Inflows'!$AE$4:$AH$165,2,0),"")</f>
        <v>14902.5</v>
      </c>
      <c r="F229" s="1157">
        <f>IFERROR(VLOOKUP($C229,'[8]Total Inflows'!$AE$4:$AH$165,3,0),"")</f>
        <v>38800</v>
      </c>
      <c r="G229" s="1157">
        <f>IFERROR(VLOOKUP($C229,'[8]Total Inflows'!$AE$4:$AH$165,4,0),"")</f>
        <v>0</v>
      </c>
      <c r="H229" s="1157" t="str">
        <f>IFERROR(VLOOKUP($C229,'[8]Total Inflows'!$AJ$4:$AM$110,2,0),"")</f>
        <v/>
      </c>
      <c r="I229" s="1157" t="str">
        <f>IFERROR(VLOOKUP($C229,'[8]Total Inflows'!$AO$4:$AR$10,2,0),"")</f>
        <v/>
      </c>
      <c r="J229" s="1157">
        <f>IFERROR(VLOOKUP($C229,'[8]Total Inflows'!$AU$4:$AX$54,2,0),"")</f>
        <v>0</v>
      </c>
      <c r="K229" s="1157" t="str">
        <f>IFERROR(VLOOKUP($C229,'[8]Total Inflows'!$AZ$4:$BC$30,2,0),"")</f>
        <v/>
      </c>
      <c r="L229" s="354">
        <f t="shared" si="154"/>
        <v>0</v>
      </c>
      <c r="M229" s="1157" t="str">
        <f>IFERROR(VLOOKUP($C229,'[9]Total Inflows'!$AI$4:$AL$110,3,0),"")</f>
        <v/>
      </c>
      <c r="N229" s="1157" t="str">
        <f>IFERROR(VLOOKUP($C229,'[8]Total Inflows'!$AO$4:$AR$10,3,0),"")</f>
        <v/>
      </c>
      <c r="O229" s="1157">
        <f>IFERROR(VLOOKUP($C229,'[8]Total Inflows'!$AU$4:$AX$54,3,0),"")</f>
        <v>0</v>
      </c>
      <c r="P229" s="1157" t="str">
        <f>IFERROR(VLOOKUP($C229,'[8]Total Inflows'!$AZ$4:$BC$30,3,0),"")</f>
        <v/>
      </c>
      <c r="Q229" s="354">
        <f t="shared" si="155"/>
        <v>0</v>
      </c>
      <c r="R229" s="1157" t="str">
        <f>IFERROR(VLOOKUP($C229,'[9]Total Inflows'!$AI$4:$AL$110,4,0),"")</f>
        <v/>
      </c>
      <c r="S229" s="1157" t="str">
        <f>IFERROR(VLOOKUP($C229,'[8]Total Inflows'!$AO$4:$AR$10,4,0),"")</f>
        <v/>
      </c>
      <c r="T229" s="1157">
        <f>IFERROR(VLOOKUP($C229,'[8]Total Inflows'!$AU$4:$AX$54,4,0),"")</f>
        <v>0</v>
      </c>
      <c r="U229" s="1157" t="str">
        <f>IFERROR(VLOOKUP($C229,'[8]Total Inflows'!$AZ$4:$BC$30,4,0),"")</f>
        <v/>
      </c>
      <c r="V229" s="354">
        <f t="shared" si="156"/>
        <v>0</v>
      </c>
      <c r="W229" s="354"/>
      <c r="X229" s="354"/>
      <c r="Y229" s="354"/>
      <c r="Z229" s="354"/>
      <c r="AA229" s="354"/>
      <c r="AB229" s="354"/>
      <c r="AC229" s="354"/>
      <c r="AD229" s="354"/>
      <c r="AE229" s="354"/>
      <c r="AF229" s="354"/>
      <c r="AG229" s="354"/>
      <c r="AH229" s="354"/>
      <c r="AI229" s="354"/>
    </row>
    <row r="230" spans="1:35" x14ac:dyDescent="0.2">
      <c r="A230" s="358">
        <v>1322</v>
      </c>
      <c r="B230" s="361" t="str">
        <f t="shared" si="140"/>
        <v>0</v>
      </c>
      <c r="C230" s="340" t="s">
        <v>251</v>
      </c>
      <c r="D230" s="359" t="s">
        <v>252</v>
      </c>
      <c r="E230" s="1157">
        <f>IFERROR(VLOOKUP($C230,'[8]Total Inflows'!$AE$4:$AH$165,2,0),"")</f>
        <v>592247.80000000005</v>
      </c>
      <c r="F230" s="1157">
        <f>IFERROR(VLOOKUP($C230,'[8]Total Inflows'!$AE$4:$AH$165,3,0),"")</f>
        <v>1642400</v>
      </c>
      <c r="G230" s="1157">
        <f>IFERROR(VLOOKUP($C230,'[8]Total Inflows'!$AE$4:$AH$165,4,0),"")</f>
        <v>782600</v>
      </c>
      <c r="H230" s="1157" t="str">
        <f>IFERROR(VLOOKUP($C230,'[8]Total Inflows'!$AJ$4:$AM$110,2,0),"")</f>
        <v/>
      </c>
      <c r="I230" s="1157" t="str">
        <f>IFERROR(VLOOKUP($C230,'[8]Total Inflows'!$AO$4:$AR$10,2,0),"")</f>
        <v/>
      </c>
      <c r="J230" s="1157">
        <f>IFERROR(VLOOKUP($C230,'[8]Total Inflows'!$AU$4:$AX$54,2,0),"")</f>
        <v>1132100</v>
      </c>
      <c r="K230" s="1157">
        <f>IFERROR(VLOOKUP($C230,'[8]Total Inflows'!$AZ$4:$BC$30,2,0),"")</f>
        <v>1049900</v>
      </c>
      <c r="L230" s="354">
        <f t="shared" si="154"/>
        <v>2182000</v>
      </c>
      <c r="M230" s="1157" t="str">
        <f>IFERROR(VLOOKUP($C230,'[9]Total Inflows'!$AI$4:$AL$110,3,0),"")</f>
        <v/>
      </c>
      <c r="N230" s="1157" t="str">
        <f>IFERROR(VLOOKUP($C230,'[8]Total Inflows'!$AO$4:$AR$10,3,0),"")</f>
        <v/>
      </c>
      <c r="O230" s="1157">
        <f>IFERROR(VLOOKUP($C230,'[8]Total Inflows'!$AU$4:$AX$54,3,0),"")</f>
        <v>1152200</v>
      </c>
      <c r="P230" s="1157">
        <f>IFERROR(VLOOKUP($C230,'[8]Total Inflows'!$AZ$4:$BC$30,3,0),"")</f>
        <v>949900</v>
      </c>
      <c r="Q230" s="354">
        <f t="shared" si="155"/>
        <v>2102100</v>
      </c>
      <c r="R230" s="1157" t="str">
        <f>IFERROR(VLOOKUP($C230,'[9]Total Inflows'!$AI$4:$AL$110,4,0),"")</f>
        <v/>
      </c>
      <c r="S230" s="1157" t="str">
        <f>IFERROR(VLOOKUP($C230,'[8]Total Inflows'!$AO$4:$AR$10,4,0),"")</f>
        <v/>
      </c>
      <c r="T230" s="1157">
        <f>IFERROR(VLOOKUP($C230,'[8]Total Inflows'!$AU$4:$AX$54,4,0),"")</f>
        <v>1255800</v>
      </c>
      <c r="U230" s="1157">
        <f>IFERROR(VLOOKUP($C230,'[8]Total Inflows'!$AZ$4:$BC$30,4,0),"")</f>
        <v>849900</v>
      </c>
      <c r="V230" s="354">
        <f t="shared" si="156"/>
        <v>2105700</v>
      </c>
      <c r="W230" s="354"/>
      <c r="X230" s="354"/>
      <c r="Y230" s="354"/>
      <c r="Z230" s="354"/>
      <c r="AA230" s="354"/>
      <c r="AB230" s="354"/>
      <c r="AC230" s="354"/>
      <c r="AD230" s="354"/>
      <c r="AE230" s="354"/>
      <c r="AF230" s="354"/>
      <c r="AG230" s="354"/>
      <c r="AH230" s="354"/>
      <c r="AI230" s="354"/>
    </row>
    <row r="231" spans="1:35" x14ac:dyDescent="0.2">
      <c r="A231" s="358">
        <v>1322</v>
      </c>
      <c r="B231" s="361" t="str">
        <f t="shared" si="140"/>
        <v>0</v>
      </c>
      <c r="C231" s="340" t="s">
        <v>253</v>
      </c>
      <c r="D231" s="359" t="s">
        <v>254</v>
      </c>
      <c r="E231" s="1157">
        <f>IFERROR(VLOOKUP($C231,'[8]Total Inflows'!$AE$4:$AH$165,2,0),"")</f>
        <v>342296.26</v>
      </c>
      <c r="F231" s="1157">
        <f>IFERROR(VLOOKUP($C231,'[8]Total Inflows'!$AE$4:$AH$165,3,0),"")</f>
        <v>1405600</v>
      </c>
      <c r="G231" s="1157">
        <f>IFERROR(VLOOKUP($C231,'[8]Total Inflows'!$AE$4:$AH$165,4,0),"")</f>
        <v>115900</v>
      </c>
      <c r="H231" s="1157" t="str">
        <f>IFERROR(VLOOKUP($C231,'[8]Total Inflows'!$AJ$4:$AM$110,2,0),"")</f>
        <v/>
      </c>
      <c r="I231" s="1157" t="str">
        <f>IFERROR(VLOOKUP($C231,'[8]Total Inflows'!$AO$4:$AR$10,2,0),"")</f>
        <v/>
      </c>
      <c r="J231" s="1157">
        <f>IFERROR(VLOOKUP($C231,'[8]Total Inflows'!$AU$4:$AX$54,2,0),"")</f>
        <v>949700</v>
      </c>
      <c r="K231" s="1157">
        <f>IFERROR(VLOOKUP($C231,'[8]Total Inflows'!$AZ$4:$BC$30,2,0),"")</f>
        <v>0</v>
      </c>
      <c r="L231" s="354">
        <f t="shared" si="154"/>
        <v>949700</v>
      </c>
      <c r="M231" s="1157" t="str">
        <f>IFERROR(VLOOKUP($C231,'[9]Total Inflows'!$AI$4:$AL$110,3,0),"")</f>
        <v/>
      </c>
      <c r="N231" s="1157" t="str">
        <f>IFERROR(VLOOKUP($C231,'[8]Total Inflows'!$AO$4:$AR$10,3,0),"")</f>
        <v/>
      </c>
      <c r="O231" s="1157">
        <f>IFERROR(VLOOKUP($C231,'[8]Total Inflows'!$AU$4:$AX$54,3,0),"")</f>
        <v>702300</v>
      </c>
      <c r="P231" s="1157">
        <f>IFERROR(VLOOKUP($C231,'[8]Total Inflows'!$AZ$4:$BC$30,3,0),"")</f>
        <v>0</v>
      </c>
      <c r="Q231" s="354">
        <f t="shared" si="155"/>
        <v>702300</v>
      </c>
      <c r="R231" s="1157" t="str">
        <f>IFERROR(VLOOKUP($C231,'[9]Total Inflows'!$AI$4:$AL$110,4,0),"")</f>
        <v/>
      </c>
      <c r="S231" s="1157" t="str">
        <f>IFERROR(VLOOKUP($C231,'[8]Total Inflows'!$AO$4:$AR$10,4,0),"")</f>
        <v/>
      </c>
      <c r="T231" s="1157">
        <f>IFERROR(VLOOKUP($C231,'[8]Total Inflows'!$AU$4:$AX$54,4,0),"")</f>
        <v>207200</v>
      </c>
      <c r="U231" s="1157">
        <f>IFERROR(VLOOKUP($C231,'[8]Total Inflows'!$AZ$4:$BC$30,4,0),"")</f>
        <v>0</v>
      </c>
      <c r="V231" s="354">
        <f t="shared" si="156"/>
        <v>207200</v>
      </c>
      <c r="W231" s="354"/>
      <c r="X231" s="354"/>
      <c r="Y231" s="354"/>
      <c r="Z231" s="354"/>
      <c r="AA231" s="354"/>
      <c r="AB231" s="354"/>
      <c r="AC231" s="354"/>
      <c r="AD231" s="354"/>
      <c r="AE231" s="354"/>
      <c r="AF231" s="354"/>
      <c r="AG231" s="354"/>
      <c r="AH231" s="354"/>
      <c r="AI231" s="354"/>
    </row>
    <row r="232" spans="1:35" x14ac:dyDescent="0.2">
      <c r="A232" s="358">
        <v>1322</v>
      </c>
      <c r="B232" s="361" t="str">
        <f t="shared" si="140"/>
        <v>0</v>
      </c>
      <c r="C232" s="340" t="s">
        <v>255</v>
      </c>
      <c r="D232" s="359" t="s">
        <v>256</v>
      </c>
      <c r="E232" s="1157">
        <f>IFERROR(VLOOKUP($C232,'[8]Total Inflows'!$AE$4:$AH$165,2,0),"")</f>
        <v>2600950.02</v>
      </c>
      <c r="F232" s="1157">
        <f>IFERROR(VLOOKUP($C232,'[8]Total Inflows'!$AE$4:$AH$165,3,0),"")</f>
        <v>2316800</v>
      </c>
      <c r="G232" s="1157">
        <f>IFERROR(VLOOKUP($C232,'[8]Total Inflows'!$AE$4:$AH$165,4,0),"")</f>
        <v>1857300</v>
      </c>
      <c r="H232" s="1157" t="str">
        <f>IFERROR(VLOOKUP($C232,'[8]Total Inflows'!$AJ$4:$AM$110,2,0),"")</f>
        <v/>
      </c>
      <c r="I232" s="1157" t="str">
        <f>IFERROR(VLOOKUP($C232,'[8]Total Inflows'!$AO$4:$AR$10,2,0),"")</f>
        <v/>
      </c>
      <c r="J232" s="1157">
        <f>IFERROR(VLOOKUP($C232,'[8]Total Inflows'!$AU$4:$AX$54,2,0),"")</f>
        <v>1197200</v>
      </c>
      <c r="K232" s="1157">
        <f>IFERROR(VLOOKUP($C232,'[8]Total Inflows'!$AZ$4:$BC$30,2,0),"")</f>
        <v>11490800</v>
      </c>
      <c r="L232" s="354">
        <f t="shared" si="154"/>
        <v>12688000</v>
      </c>
      <c r="M232" s="1157" t="str">
        <f>IFERROR(VLOOKUP($C232,'[9]Total Inflows'!$AI$4:$AL$110,3,0),"")</f>
        <v/>
      </c>
      <c r="N232" s="1157" t="str">
        <f>IFERROR(VLOOKUP($C232,'[8]Total Inflows'!$AO$4:$AR$10,3,0),"")</f>
        <v/>
      </c>
      <c r="O232" s="1157">
        <f>IFERROR(VLOOKUP($C232,'[8]Total Inflows'!$AU$4:$AX$54,3,0),"")</f>
        <v>1290400</v>
      </c>
      <c r="P232" s="1157">
        <f>IFERROR(VLOOKUP($C232,'[8]Total Inflows'!$AZ$4:$BC$30,3,0),"")</f>
        <v>15490000</v>
      </c>
      <c r="Q232" s="354">
        <f t="shared" si="155"/>
        <v>16780400</v>
      </c>
      <c r="R232" s="1157" t="str">
        <f>IFERROR(VLOOKUP($C232,'[9]Total Inflows'!$AI$4:$AL$110,4,0),"")</f>
        <v/>
      </c>
      <c r="S232" s="1157" t="str">
        <f>IFERROR(VLOOKUP($C232,'[8]Total Inflows'!$AO$4:$AR$10,4,0),"")</f>
        <v/>
      </c>
      <c r="T232" s="1157">
        <f>IFERROR(VLOOKUP($C232,'[8]Total Inflows'!$AU$4:$AX$54,4,0),"")</f>
        <v>1160600</v>
      </c>
      <c r="U232" s="1157">
        <f>IFERROR(VLOOKUP($C232,'[8]Total Inflows'!$AZ$4:$BC$30,4,0),"")</f>
        <v>10000000</v>
      </c>
      <c r="V232" s="354">
        <f t="shared" si="156"/>
        <v>11160600</v>
      </c>
      <c r="W232" s="354"/>
      <c r="X232" s="354"/>
      <c r="Y232" s="354"/>
      <c r="Z232" s="354"/>
      <c r="AA232" s="354"/>
      <c r="AB232" s="354"/>
      <c r="AC232" s="354"/>
      <c r="AD232" s="354"/>
      <c r="AE232" s="354"/>
      <c r="AF232" s="354"/>
      <c r="AG232" s="354"/>
      <c r="AH232" s="354"/>
      <c r="AI232" s="354"/>
    </row>
    <row r="233" spans="1:35" x14ac:dyDescent="0.2">
      <c r="A233" s="358">
        <v>1322</v>
      </c>
      <c r="B233" s="361" t="str">
        <f t="shared" si="140"/>
        <v>0</v>
      </c>
      <c r="C233" s="340" t="s">
        <v>257</v>
      </c>
      <c r="D233" s="359" t="s">
        <v>258</v>
      </c>
      <c r="E233" s="1157">
        <f>IFERROR(VLOOKUP($C233,'[8]Total Inflows'!$AE$4:$AH$165,2,0),"")</f>
        <v>0</v>
      </c>
      <c r="F233" s="1157">
        <f>IFERROR(VLOOKUP($C233,'[8]Total Inflows'!$AE$4:$AH$165,3,0),"")</f>
        <v>91900</v>
      </c>
      <c r="G233" s="1157">
        <f>IFERROR(VLOOKUP($C233,'[8]Total Inflows'!$AE$4:$AH$165,4,0),"")</f>
        <v>15700</v>
      </c>
      <c r="H233" s="1157" t="str">
        <f>IFERROR(VLOOKUP($C233,'[8]Total Inflows'!$AJ$4:$AM$110,2,0),"")</f>
        <v/>
      </c>
      <c r="I233" s="1157" t="str">
        <f>IFERROR(VLOOKUP($C233,'[8]Total Inflows'!$AO$4:$AR$10,2,0),"")</f>
        <v/>
      </c>
      <c r="J233" s="1157">
        <f>IFERROR(VLOOKUP($C233,'[8]Total Inflows'!$AU$4:$AX$54,2,0),"")</f>
        <v>54500</v>
      </c>
      <c r="K233" s="1157" t="str">
        <f>IFERROR(VLOOKUP($C233,'[8]Total Inflows'!$AZ$4:$BC$30,2,0),"")</f>
        <v/>
      </c>
      <c r="L233" s="354">
        <f t="shared" si="154"/>
        <v>54500</v>
      </c>
      <c r="M233" s="1157" t="str">
        <f>IFERROR(VLOOKUP($C233,'[9]Total Inflows'!$AI$4:$AL$110,3,0),"")</f>
        <v/>
      </c>
      <c r="N233" s="1157" t="str">
        <f>IFERROR(VLOOKUP($C233,'[8]Total Inflows'!$AO$4:$AR$10,3,0),"")</f>
        <v/>
      </c>
      <c r="O233" s="1157">
        <f>IFERROR(VLOOKUP($C233,'[8]Total Inflows'!$AU$4:$AX$54,3,0),"")</f>
        <v>52000</v>
      </c>
      <c r="P233" s="1157" t="str">
        <f>IFERROR(VLOOKUP($C233,'[8]Total Inflows'!$AZ$4:$BC$30,3,0),"")</f>
        <v/>
      </c>
      <c r="Q233" s="354">
        <f t="shared" si="155"/>
        <v>52000</v>
      </c>
      <c r="R233" s="1157" t="str">
        <f>IFERROR(VLOOKUP($C233,'[9]Total Inflows'!$AI$4:$AL$110,4,0),"")</f>
        <v/>
      </c>
      <c r="S233" s="1157" t="str">
        <f>IFERROR(VLOOKUP($C233,'[8]Total Inflows'!$AO$4:$AR$10,4,0),"")</f>
        <v/>
      </c>
      <c r="T233" s="1157">
        <f>IFERROR(VLOOKUP($C233,'[8]Total Inflows'!$AU$4:$AX$54,4,0),"")</f>
        <v>52000</v>
      </c>
      <c r="U233" s="1157" t="str">
        <f>IFERROR(VLOOKUP($C233,'[8]Total Inflows'!$AZ$4:$BC$30,4,0),"")</f>
        <v/>
      </c>
      <c r="V233" s="354">
        <f t="shared" si="156"/>
        <v>52000</v>
      </c>
      <c r="W233" s="354"/>
      <c r="X233" s="354"/>
      <c r="Y233" s="354"/>
      <c r="Z233" s="354"/>
      <c r="AA233" s="354"/>
      <c r="AB233" s="354"/>
      <c r="AC233" s="354"/>
      <c r="AD233" s="354"/>
      <c r="AE233" s="354"/>
      <c r="AF233" s="354"/>
      <c r="AG233" s="354"/>
      <c r="AH233" s="354"/>
      <c r="AI233" s="354"/>
    </row>
    <row r="234" spans="1:35" x14ac:dyDescent="0.2">
      <c r="A234" s="358">
        <v>1322</v>
      </c>
      <c r="B234" s="361" t="str">
        <f t="shared" si="140"/>
        <v>0</v>
      </c>
      <c r="C234" s="340" t="s">
        <v>259</v>
      </c>
      <c r="D234" s="359" t="s">
        <v>260</v>
      </c>
      <c r="E234" s="1157">
        <f>IFERROR(VLOOKUP($C234,'[8]Total Inflows'!$AE$4:$AH$165,2,0),"")</f>
        <v>181231.15</v>
      </c>
      <c r="F234" s="1157">
        <f>IFERROR(VLOOKUP($C234,'[8]Total Inflows'!$AE$4:$AH$165,3,0),"")</f>
        <v>142400</v>
      </c>
      <c r="G234" s="1157">
        <f>IFERROR(VLOOKUP($C234,'[8]Total Inflows'!$AE$4:$AH$165,4,0),"")</f>
        <v>167500</v>
      </c>
      <c r="H234" s="1157" t="str">
        <f>IFERROR(VLOOKUP($C234,'[8]Total Inflows'!$AJ$4:$AM$110,2,0),"")</f>
        <v/>
      </c>
      <c r="I234" s="1157" t="str">
        <f>IFERROR(VLOOKUP($C234,'[8]Total Inflows'!$AO$4:$AR$10,2,0),"")</f>
        <v/>
      </c>
      <c r="J234" s="1157">
        <f>IFERROR(VLOOKUP($C234,'[8]Total Inflows'!$AU$4:$AX$54,2,0),"")</f>
        <v>142400</v>
      </c>
      <c r="K234" s="1157" t="str">
        <f>IFERROR(VLOOKUP($C234,'[8]Total Inflows'!$AZ$4:$BC$30,2,0),"")</f>
        <v/>
      </c>
      <c r="L234" s="354">
        <f t="shared" si="154"/>
        <v>142400</v>
      </c>
      <c r="M234" s="1157" t="str">
        <f>IFERROR(VLOOKUP($C234,'[9]Total Inflows'!$AI$4:$AL$110,3,0),"")</f>
        <v/>
      </c>
      <c r="N234" s="1157" t="str">
        <f>IFERROR(VLOOKUP($C234,'[8]Total Inflows'!$AO$4:$AR$10,3,0),"")</f>
        <v/>
      </c>
      <c r="O234" s="1157">
        <f>IFERROR(VLOOKUP($C234,'[8]Total Inflows'!$AU$4:$AX$54,3,0),"")</f>
        <v>142400</v>
      </c>
      <c r="P234" s="1157" t="str">
        <f>IFERROR(VLOOKUP($C234,'[8]Total Inflows'!$AZ$4:$BC$30,3,0),"")</f>
        <v/>
      </c>
      <c r="Q234" s="354">
        <f t="shared" si="155"/>
        <v>142400</v>
      </c>
      <c r="R234" s="1157" t="str">
        <f>IFERROR(VLOOKUP($C234,'[9]Total Inflows'!$AI$4:$AL$110,4,0),"")</f>
        <v/>
      </c>
      <c r="S234" s="1157" t="str">
        <f>IFERROR(VLOOKUP($C234,'[8]Total Inflows'!$AO$4:$AR$10,4,0),"")</f>
        <v/>
      </c>
      <c r="T234" s="1157">
        <f>IFERROR(VLOOKUP($C234,'[8]Total Inflows'!$AU$4:$AX$54,4,0),"")</f>
        <v>142400</v>
      </c>
      <c r="U234" s="1157" t="str">
        <f>IFERROR(VLOOKUP($C234,'[8]Total Inflows'!$AZ$4:$BC$30,4,0),"")</f>
        <v/>
      </c>
      <c r="V234" s="354">
        <f t="shared" si="156"/>
        <v>142400</v>
      </c>
      <c r="W234" s="354"/>
      <c r="X234" s="354"/>
      <c r="Y234" s="354"/>
      <c r="Z234" s="354"/>
      <c r="AA234" s="354"/>
      <c r="AB234" s="354"/>
      <c r="AC234" s="354"/>
      <c r="AD234" s="354"/>
      <c r="AE234" s="354"/>
      <c r="AF234" s="354"/>
      <c r="AG234" s="354"/>
      <c r="AH234" s="354"/>
      <c r="AI234" s="354"/>
    </row>
    <row r="235" spans="1:35" x14ac:dyDescent="0.2">
      <c r="A235" s="358">
        <v>1322</v>
      </c>
      <c r="B235" s="361" t="str">
        <f t="shared" si="140"/>
        <v>0</v>
      </c>
      <c r="C235" s="340" t="s">
        <v>261</v>
      </c>
      <c r="D235" s="359" t="s">
        <v>262</v>
      </c>
      <c r="E235" s="1157">
        <f>IFERROR(VLOOKUP($C235,'[8]Total Inflows'!$AE$4:$AH$165,2,0),"")</f>
        <v>1100171.97</v>
      </c>
      <c r="F235" s="1157">
        <f>IFERROR(VLOOKUP($C235,'[8]Total Inflows'!$AE$4:$AH$165,3,0),"")</f>
        <v>474700</v>
      </c>
      <c r="G235" s="1157">
        <f>IFERROR(VLOOKUP($C235,'[8]Total Inflows'!$AE$4:$AH$165,4,0),"")</f>
        <v>990700</v>
      </c>
      <c r="H235" s="1157" t="str">
        <f>IFERROR(VLOOKUP($C235,'[8]Total Inflows'!$AJ$4:$AM$110,2,0),"")</f>
        <v/>
      </c>
      <c r="I235" s="1157" t="str">
        <f>IFERROR(VLOOKUP($C235,'[8]Total Inflows'!$AO$4:$AR$10,2,0),"")</f>
        <v/>
      </c>
      <c r="J235" s="1157">
        <f>IFERROR(VLOOKUP($C235,'[8]Total Inflows'!$AU$4:$AX$54,2,0),"")</f>
        <v>125900</v>
      </c>
      <c r="K235" s="1157" t="str">
        <f>IFERROR(VLOOKUP($C235,'[8]Total Inflows'!$AZ$4:$BC$30,2,0),"")</f>
        <v/>
      </c>
      <c r="L235" s="354">
        <f t="shared" si="154"/>
        <v>125900</v>
      </c>
      <c r="M235" s="1157" t="str">
        <f>IFERROR(VLOOKUP($C235,'[9]Total Inflows'!$AI$4:$AL$110,3,0),"")</f>
        <v/>
      </c>
      <c r="N235" s="1157" t="str">
        <f>IFERROR(VLOOKUP($C235,'[8]Total Inflows'!$AO$4:$AR$10,3,0),"")</f>
        <v/>
      </c>
      <c r="O235" s="1157">
        <f>IFERROR(VLOOKUP($C235,'[8]Total Inflows'!$AU$4:$AX$54,3,0),"")</f>
        <v>73000</v>
      </c>
      <c r="P235" s="1157" t="str">
        <f>IFERROR(VLOOKUP($C235,'[8]Total Inflows'!$AZ$4:$BC$30,3,0),"")</f>
        <v/>
      </c>
      <c r="Q235" s="354">
        <f t="shared" si="155"/>
        <v>73000</v>
      </c>
      <c r="R235" s="1157" t="str">
        <f>IFERROR(VLOOKUP($C235,'[9]Total Inflows'!$AI$4:$AL$110,4,0),"")</f>
        <v/>
      </c>
      <c r="S235" s="1157" t="str">
        <f>IFERROR(VLOOKUP($C235,'[8]Total Inflows'!$AO$4:$AR$10,4,0),"")</f>
        <v/>
      </c>
      <c r="T235" s="1157">
        <f>IFERROR(VLOOKUP($C235,'[8]Total Inflows'!$AU$4:$AX$54,4,0),"")</f>
        <v>107500</v>
      </c>
      <c r="U235" s="1157" t="str">
        <f>IFERROR(VLOOKUP($C235,'[8]Total Inflows'!$AZ$4:$BC$30,4,0),"")</f>
        <v/>
      </c>
      <c r="V235" s="354">
        <f t="shared" si="156"/>
        <v>107500</v>
      </c>
      <c r="W235" s="354"/>
      <c r="X235" s="354"/>
      <c r="Y235" s="354"/>
      <c r="Z235" s="354"/>
      <c r="AA235" s="354"/>
      <c r="AB235" s="354"/>
      <c r="AC235" s="354"/>
      <c r="AD235" s="354"/>
      <c r="AE235" s="354"/>
      <c r="AF235" s="354"/>
      <c r="AG235" s="354"/>
      <c r="AH235" s="354"/>
      <c r="AI235" s="354"/>
    </row>
    <row r="236" spans="1:35" x14ac:dyDescent="0.2">
      <c r="A236" s="358">
        <v>1322</v>
      </c>
      <c r="B236" s="361" t="str">
        <f t="shared" si="140"/>
        <v>0</v>
      </c>
      <c r="C236" s="340" t="s">
        <v>263</v>
      </c>
      <c r="D236" s="359" t="s">
        <v>264</v>
      </c>
      <c r="E236" s="1157">
        <f>IFERROR(VLOOKUP($C236,'[8]Total Inflows'!$AE$4:$AH$165,2,0),"")</f>
        <v>530600</v>
      </c>
      <c r="F236" s="1157">
        <f>IFERROR(VLOOKUP($C236,'[8]Total Inflows'!$AE$4:$AH$165,3,0),"")</f>
        <v>1368300</v>
      </c>
      <c r="G236" s="1157">
        <f>IFERROR(VLOOKUP($C236,'[8]Total Inflows'!$AE$4:$AH$165,4,0),"")</f>
        <v>1219300</v>
      </c>
      <c r="H236" s="1157" t="str">
        <f>IFERROR(VLOOKUP($C236,'[8]Total Inflows'!$AJ$4:$AM$110,2,0),"")</f>
        <v/>
      </c>
      <c r="I236" s="1157" t="str">
        <f>IFERROR(VLOOKUP($C236,'[8]Total Inflows'!$AO$4:$AR$10,2,0),"")</f>
        <v/>
      </c>
      <c r="J236" s="1157" t="str">
        <f>IFERROR(VLOOKUP($C236,'[8]Total Inflows'!$AU$4:$AX$54,2,0),"")</f>
        <v/>
      </c>
      <c r="K236" s="1157">
        <f>IFERROR(VLOOKUP($C236,'[8]Total Inflows'!$AZ$4:$BC$30,2,0),"")</f>
        <v>1345000</v>
      </c>
      <c r="L236" s="354">
        <f t="shared" si="154"/>
        <v>1345000</v>
      </c>
      <c r="M236" s="1157" t="str">
        <f>IFERROR(VLOOKUP($C236,'[9]Total Inflows'!$AI$4:$AL$110,3,0),"")</f>
        <v/>
      </c>
      <c r="N236" s="1157" t="str">
        <f>IFERROR(VLOOKUP($C236,'[8]Total Inflows'!$AO$4:$AR$10,3,0),"")</f>
        <v/>
      </c>
      <c r="O236" s="1157" t="str">
        <f>IFERROR(VLOOKUP($C236,'[8]Total Inflows'!$AU$4:$AX$54,3,0),"")</f>
        <v/>
      </c>
      <c r="P236" s="1157">
        <f>IFERROR(VLOOKUP($C236,'[8]Total Inflows'!$AZ$4:$BC$30,3,0),"")</f>
        <v>1345000</v>
      </c>
      <c r="Q236" s="354">
        <f t="shared" si="155"/>
        <v>1345000</v>
      </c>
      <c r="R236" s="1157" t="str">
        <f>IFERROR(VLOOKUP($C236,'[9]Total Inflows'!$AI$4:$AL$110,4,0),"")</f>
        <v/>
      </c>
      <c r="S236" s="1157" t="str">
        <f>IFERROR(VLOOKUP($C236,'[8]Total Inflows'!$AO$4:$AR$10,4,0),"")</f>
        <v/>
      </c>
      <c r="T236" s="1157" t="str">
        <f>IFERROR(VLOOKUP($C236,'[8]Total Inflows'!$AU$4:$AX$54,4,0),"")</f>
        <v/>
      </c>
      <c r="U236" s="1157">
        <f>IFERROR(VLOOKUP($C236,'[8]Total Inflows'!$AZ$4:$BC$30,4,0),"")</f>
        <v>1345000</v>
      </c>
      <c r="V236" s="354">
        <f t="shared" si="156"/>
        <v>1345000</v>
      </c>
      <c r="W236" s="354"/>
      <c r="X236" s="354"/>
      <c r="Y236" s="354"/>
      <c r="Z236" s="354"/>
      <c r="AA236" s="354"/>
      <c r="AB236" s="354"/>
      <c r="AC236" s="354"/>
      <c r="AD236" s="354"/>
      <c r="AE236" s="354"/>
      <c r="AF236" s="354"/>
      <c r="AG236" s="354"/>
      <c r="AH236" s="354"/>
      <c r="AI236" s="354"/>
    </row>
    <row r="237" spans="1:35" x14ac:dyDescent="0.2">
      <c r="A237" s="358">
        <v>1322</v>
      </c>
      <c r="B237" s="361" t="str">
        <f t="shared" si="140"/>
        <v>0</v>
      </c>
      <c r="C237" s="340" t="s">
        <v>265</v>
      </c>
      <c r="D237" s="359" t="s">
        <v>266</v>
      </c>
      <c r="E237" s="1157">
        <f>IFERROR(VLOOKUP($C237,'[8]Total Inflows'!$AE$4:$AH$165,2,0),"")</f>
        <v>27418.45</v>
      </c>
      <c r="F237" s="1157">
        <f>IFERROR(VLOOKUP($C237,'[8]Total Inflows'!$AE$4:$AH$165,3,0),"")</f>
        <v>30400</v>
      </c>
      <c r="G237" s="1157">
        <f>IFERROR(VLOOKUP($C237,'[8]Total Inflows'!$AE$4:$AH$165,4,0),"")</f>
        <v>6400</v>
      </c>
      <c r="H237" s="1157" t="str">
        <f>IFERROR(VLOOKUP($C237,'[8]Total Inflows'!$AJ$4:$AM$110,2,0),"")</f>
        <v/>
      </c>
      <c r="I237" s="1157" t="str">
        <f>IFERROR(VLOOKUP($C237,'[8]Total Inflows'!$AO$4:$AR$10,2,0),"")</f>
        <v/>
      </c>
      <c r="J237" s="1157">
        <f>IFERROR(VLOOKUP($C237,'[8]Total Inflows'!$AU$4:$AX$54,2,0),"")</f>
        <v>35300</v>
      </c>
      <c r="K237" s="1157" t="str">
        <f>IFERROR(VLOOKUP($C237,'[8]Total Inflows'!$AZ$4:$BC$30,2,0),"")</f>
        <v/>
      </c>
      <c r="L237" s="354">
        <f t="shared" si="154"/>
        <v>35300</v>
      </c>
      <c r="M237" s="1157" t="str">
        <f>IFERROR(VLOOKUP($C237,'[9]Total Inflows'!$AI$4:$AL$110,3,0),"")</f>
        <v/>
      </c>
      <c r="N237" s="1157" t="str">
        <f>IFERROR(VLOOKUP($C237,'[8]Total Inflows'!$AO$4:$AR$10,3,0),"")</f>
        <v/>
      </c>
      <c r="O237" s="1157">
        <f>IFERROR(VLOOKUP($C237,'[8]Total Inflows'!$AU$4:$AX$54,3,0),"")</f>
        <v>0</v>
      </c>
      <c r="P237" s="1157" t="str">
        <f>IFERROR(VLOOKUP($C237,'[8]Total Inflows'!$AZ$4:$BC$30,3,0),"")</f>
        <v/>
      </c>
      <c r="Q237" s="354">
        <f t="shared" si="155"/>
        <v>0</v>
      </c>
      <c r="R237" s="1157" t="str">
        <f>IFERROR(VLOOKUP($C237,'[9]Total Inflows'!$AI$4:$AL$110,4,0),"")</f>
        <v/>
      </c>
      <c r="S237" s="1157" t="str">
        <f>IFERROR(VLOOKUP($C237,'[8]Total Inflows'!$AO$4:$AR$10,4,0),"")</f>
        <v/>
      </c>
      <c r="T237" s="1157">
        <f>IFERROR(VLOOKUP($C237,'[8]Total Inflows'!$AU$4:$AX$54,4,0),"")</f>
        <v>0</v>
      </c>
      <c r="U237" s="1157" t="str">
        <f>IFERROR(VLOOKUP($C237,'[8]Total Inflows'!$AZ$4:$BC$30,4,0),"")</f>
        <v/>
      </c>
      <c r="V237" s="354">
        <f t="shared" si="156"/>
        <v>0</v>
      </c>
      <c r="W237" s="354"/>
      <c r="X237" s="354"/>
      <c r="Y237" s="354"/>
      <c r="Z237" s="354"/>
      <c r="AA237" s="354"/>
      <c r="AB237" s="354"/>
      <c r="AC237" s="354"/>
      <c r="AD237" s="354"/>
      <c r="AE237" s="354"/>
      <c r="AF237" s="354"/>
      <c r="AG237" s="354"/>
      <c r="AH237" s="354"/>
      <c r="AI237" s="354"/>
    </row>
    <row r="238" spans="1:35" x14ac:dyDescent="0.2">
      <c r="A238" s="358">
        <v>1322</v>
      </c>
      <c r="B238" s="361" t="str">
        <f t="shared" si="140"/>
        <v>0</v>
      </c>
      <c r="C238" s="340" t="s">
        <v>267</v>
      </c>
      <c r="D238" s="359" t="s">
        <v>268</v>
      </c>
      <c r="E238" s="1157">
        <f>IFERROR(VLOOKUP($C238,'[8]Total Inflows'!$AE$4:$AH$165,2,0),"")</f>
        <v>454446.45</v>
      </c>
      <c r="F238" s="1157">
        <f>IFERROR(VLOOKUP($C238,'[8]Total Inflows'!$AE$4:$AH$165,3,0),"")</f>
        <v>315500</v>
      </c>
      <c r="G238" s="1157">
        <f>IFERROR(VLOOKUP($C238,'[8]Total Inflows'!$AE$4:$AH$165,4,0),"")</f>
        <v>885800</v>
      </c>
      <c r="H238" s="1157" t="str">
        <f>IFERROR(VLOOKUP($C238,'[8]Total Inflows'!$AJ$4:$AM$110,2,0),"")</f>
        <v/>
      </c>
      <c r="I238" s="1157" t="str">
        <f>IFERROR(VLOOKUP($C238,'[8]Total Inflows'!$AO$4:$AR$10,2,0),"")</f>
        <v/>
      </c>
      <c r="J238" s="1157">
        <f>IFERROR(VLOOKUP($C238,'[8]Total Inflows'!$AU$4:$AX$54,2,0),"")</f>
        <v>315500</v>
      </c>
      <c r="K238" s="1157" t="str">
        <f>IFERROR(VLOOKUP($C238,'[8]Total Inflows'!$AZ$4:$BC$30,2,0),"")</f>
        <v/>
      </c>
      <c r="L238" s="354">
        <f t="shared" si="154"/>
        <v>315500</v>
      </c>
      <c r="M238" s="1157" t="str">
        <f>IFERROR(VLOOKUP($C238,'[9]Total Inflows'!$AI$4:$AL$110,3,0),"")</f>
        <v/>
      </c>
      <c r="N238" s="1157" t="str">
        <f>IFERROR(VLOOKUP($C238,'[8]Total Inflows'!$AO$4:$AR$10,3,0),"")</f>
        <v/>
      </c>
      <c r="O238" s="1157">
        <f>IFERROR(VLOOKUP($C238,'[8]Total Inflows'!$AU$4:$AX$54,3,0),"")</f>
        <v>315500</v>
      </c>
      <c r="P238" s="1157" t="str">
        <f>IFERROR(VLOOKUP($C238,'[8]Total Inflows'!$AZ$4:$BC$30,3,0),"")</f>
        <v/>
      </c>
      <c r="Q238" s="354">
        <f t="shared" si="155"/>
        <v>315500</v>
      </c>
      <c r="R238" s="1157" t="str">
        <f>IFERROR(VLOOKUP($C238,'[9]Total Inflows'!$AI$4:$AL$110,4,0),"")</f>
        <v/>
      </c>
      <c r="S238" s="1157" t="str">
        <f>IFERROR(VLOOKUP($C238,'[8]Total Inflows'!$AO$4:$AR$10,4,0),"")</f>
        <v/>
      </c>
      <c r="T238" s="1157">
        <f>IFERROR(VLOOKUP($C238,'[8]Total Inflows'!$AU$4:$AX$54,4,0),"")</f>
        <v>315500</v>
      </c>
      <c r="U238" s="1157" t="str">
        <f>IFERROR(VLOOKUP($C238,'[8]Total Inflows'!$AZ$4:$BC$30,4,0),"")</f>
        <v/>
      </c>
      <c r="V238" s="354">
        <f t="shared" si="156"/>
        <v>315500</v>
      </c>
      <c r="W238" s="354"/>
      <c r="X238" s="354"/>
      <c r="Y238" s="354"/>
      <c r="Z238" s="354"/>
      <c r="AA238" s="354"/>
      <c r="AB238" s="354"/>
      <c r="AC238" s="354"/>
      <c r="AD238" s="354"/>
      <c r="AE238" s="354"/>
      <c r="AF238" s="354"/>
      <c r="AG238" s="354"/>
      <c r="AH238" s="354"/>
      <c r="AI238" s="354"/>
    </row>
    <row r="239" spans="1:35" x14ac:dyDescent="0.2">
      <c r="A239" s="358">
        <v>1322</v>
      </c>
      <c r="B239" s="361" t="str">
        <f t="shared" si="140"/>
        <v>0</v>
      </c>
      <c r="C239" s="340" t="s">
        <v>269</v>
      </c>
      <c r="D239" s="359" t="s">
        <v>270</v>
      </c>
      <c r="E239" s="1157" t="str">
        <f>IFERROR(VLOOKUP($C239,'[8]Total Inflows'!$AE$4:$AH$165,2,0),"")</f>
        <v/>
      </c>
      <c r="F239" s="1157" t="str">
        <f>IFERROR(VLOOKUP($C239,'[8]Total Inflows'!$AE$4:$AH$165,3,0),"")</f>
        <v/>
      </c>
      <c r="G239" s="1157" t="str">
        <f>IFERROR(VLOOKUP($C239,'[8]Total Inflows'!$AE$4:$AH$165,4,0),"")</f>
        <v/>
      </c>
      <c r="H239" s="1157" t="str">
        <f>IFERROR(VLOOKUP($C239,'[8]Total Inflows'!$AJ$4:$AM$110,2,0),"")</f>
        <v/>
      </c>
      <c r="I239" s="1157" t="str">
        <f>IFERROR(VLOOKUP($C239,'[8]Total Inflows'!$AO$4:$AR$10,2,0),"")</f>
        <v/>
      </c>
      <c r="J239" s="1157" t="str">
        <f>IFERROR(VLOOKUP($C239,'[8]Total Inflows'!$AU$4:$AX$54,2,0),"")</f>
        <v/>
      </c>
      <c r="K239" s="1157" t="str">
        <f>IFERROR(VLOOKUP($C239,'[8]Total Inflows'!$AZ$4:$BC$30,2,0),"")</f>
        <v/>
      </c>
      <c r="L239" s="354">
        <f t="shared" si="154"/>
        <v>0</v>
      </c>
      <c r="M239" s="1157" t="str">
        <f>IFERROR(VLOOKUP($C239,'[9]Total Inflows'!$AI$4:$AL$110,3,0),"")</f>
        <v/>
      </c>
      <c r="N239" s="1157" t="str">
        <f>IFERROR(VLOOKUP($C239,'[8]Total Inflows'!$AO$4:$AR$10,3,0),"")</f>
        <v/>
      </c>
      <c r="O239" s="1157" t="str">
        <f>IFERROR(VLOOKUP($C239,'[8]Total Inflows'!$AU$4:$AX$54,3,0),"")</f>
        <v/>
      </c>
      <c r="P239" s="1157" t="str">
        <f>IFERROR(VLOOKUP($C239,'[8]Total Inflows'!$AZ$4:$BC$30,3,0),"")</f>
        <v/>
      </c>
      <c r="Q239" s="354">
        <f t="shared" si="155"/>
        <v>0</v>
      </c>
      <c r="R239" s="1157" t="str">
        <f>IFERROR(VLOOKUP($C239,'[9]Total Inflows'!$AI$4:$AL$110,4,0),"")</f>
        <v/>
      </c>
      <c r="S239" s="1157" t="str">
        <f>IFERROR(VLOOKUP($C239,'[8]Total Inflows'!$AO$4:$AR$10,4,0),"")</f>
        <v/>
      </c>
      <c r="T239" s="1157" t="str">
        <f>IFERROR(VLOOKUP($C239,'[8]Total Inflows'!$AU$4:$AX$54,4,0),"")</f>
        <v/>
      </c>
      <c r="U239" s="1157" t="str">
        <f>IFERROR(VLOOKUP($C239,'[8]Total Inflows'!$AZ$4:$BC$30,4,0),"")</f>
        <v/>
      </c>
      <c r="V239" s="354">
        <f t="shared" si="156"/>
        <v>0</v>
      </c>
      <c r="W239" s="354"/>
      <c r="X239" s="354"/>
      <c r="Y239" s="354"/>
      <c r="Z239" s="354"/>
      <c r="AA239" s="354"/>
      <c r="AB239" s="354"/>
      <c r="AC239" s="354"/>
      <c r="AD239" s="354"/>
      <c r="AE239" s="354"/>
      <c r="AF239" s="354"/>
      <c r="AG239" s="354"/>
      <c r="AH239" s="354"/>
      <c r="AI239" s="354"/>
    </row>
    <row r="240" spans="1:35" x14ac:dyDescent="0.2">
      <c r="A240" s="358">
        <v>1322</v>
      </c>
      <c r="B240" s="361" t="str">
        <f t="shared" si="140"/>
        <v>0</v>
      </c>
      <c r="C240" s="340" t="s">
        <v>271</v>
      </c>
      <c r="D240" s="359" t="s">
        <v>272</v>
      </c>
      <c r="E240" s="1157">
        <f>IFERROR(VLOOKUP($C240,'[8]Total Inflows'!$AE$4:$AH$165,2,0),"")</f>
        <v>299418.12</v>
      </c>
      <c r="F240" s="1157">
        <f>IFERROR(VLOOKUP($C240,'[8]Total Inflows'!$AE$4:$AH$165,3,0),"")</f>
        <v>969900</v>
      </c>
      <c r="G240" s="1157">
        <f>IFERROR(VLOOKUP($C240,'[8]Total Inflows'!$AE$4:$AH$165,4,0),"")</f>
        <v>540700</v>
      </c>
      <c r="H240" s="1157" t="str">
        <f>IFERROR(VLOOKUP($C240,'[8]Total Inflows'!$AJ$4:$AM$110,2,0),"")</f>
        <v/>
      </c>
      <c r="I240" s="1157" t="str">
        <f>IFERROR(VLOOKUP($C240,'[8]Total Inflows'!$AO$4:$AR$10,2,0),"")</f>
        <v/>
      </c>
      <c r="J240" s="1157">
        <f>IFERROR(VLOOKUP($C240,'[8]Total Inflows'!$AU$4:$AX$54,2,0),"")</f>
        <v>1058200</v>
      </c>
      <c r="K240" s="1157" t="str">
        <f>IFERROR(VLOOKUP($C240,'[8]Total Inflows'!$AZ$4:$BC$30,2,0),"")</f>
        <v/>
      </c>
      <c r="L240" s="354">
        <f t="shared" si="154"/>
        <v>1058200</v>
      </c>
      <c r="M240" s="1157" t="str">
        <f>IFERROR(VLOOKUP($C240,'[9]Total Inflows'!$AI$4:$AL$110,3,0),"")</f>
        <v/>
      </c>
      <c r="N240" s="1157" t="str">
        <f>IFERROR(VLOOKUP($C240,'[8]Total Inflows'!$AO$4:$AR$10,3,0),"")</f>
        <v/>
      </c>
      <c r="O240" s="1157">
        <f>IFERROR(VLOOKUP($C240,'[8]Total Inflows'!$AU$4:$AX$54,3,0),"")</f>
        <v>621000</v>
      </c>
      <c r="P240" s="1157" t="str">
        <f>IFERROR(VLOOKUP($C240,'[8]Total Inflows'!$AZ$4:$BC$30,3,0),"")</f>
        <v/>
      </c>
      <c r="Q240" s="354">
        <f t="shared" si="155"/>
        <v>621000</v>
      </c>
      <c r="R240" s="1157" t="str">
        <f>IFERROR(VLOOKUP($C240,'[9]Total Inflows'!$AI$4:$AL$110,4,0),"")</f>
        <v/>
      </c>
      <c r="S240" s="1157" t="str">
        <f>IFERROR(VLOOKUP($C240,'[8]Total Inflows'!$AO$4:$AR$10,4,0),"")</f>
        <v/>
      </c>
      <c r="T240" s="1157">
        <f>IFERROR(VLOOKUP($C240,'[8]Total Inflows'!$AU$4:$AX$54,4,0),"")</f>
        <v>620900</v>
      </c>
      <c r="U240" s="1157" t="str">
        <f>IFERROR(VLOOKUP($C240,'[8]Total Inflows'!$AZ$4:$BC$30,4,0),"")</f>
        <v/>
      </c>
      <c r="V240" s="354">
        <f t="shared" si="156"/>
        <v>620900</v>
      </c>
      <c r="W240" s="354"/>
      <c r="X240" s="354"/>
      <c r="Y240" s="354"/>
      <c r="Z240" s="354"/>
      <c r="AA240" s="354"/>
      <c r="AB240" s="354"/>
      <c r="AC240" s="354"/>
      <c r="AD240" s="354"/>
      <c r="AE240" s="354"/>
      <c r="AF240" s="354"/>
      <c r="AG240" s="354"/>
      <c r="AH240" s="354"/>
      <c r="AI240" s="354"/>
    </row>
    <row r="241" spans="1:16267" x14ac:dyDescent="0.2">
      <c r="A241" s="358">
        <v>1322</v>
      </c>
      <c r="B241" s="361" t="str">
        <f t="shared" si="140"/>
        <v>0</v>
      </c>
      <c r="C241" s="340" t="s">
        <v>273</v>
      </c>
      <c r="D241" s="359" t="s">
        <v>274</v>
      </c>
      <c r="E241" s="1157">
        <f>IFERROR(VLOOKUP($C241,'[8]Total Inflows'!$AE$4:$AH$165,2,0),"")</f>
        <v>0</v>
      </c>
      <c r="F241" s="1157">
        <f>IFERROR(VLOOKUP($C241,'[8]Total Inflows'!$AE$4:$AH$165,3,0),"")</f>
        <v>369400</v>
      </c>
      <c r="G241" s="1157">
        <f>IFERROR(VLOOKUP($C241,'[8]Total Inflows'!$AE$4:$AH$165,4,0),"")</f>
        <v>0</v>
      </c>
      <c r="H241" s="1157" t="str">
        <f>IFERROR(VLOOKUP($C241,'[8]Total Inflows'!$AJ$4:$AM$110,2,0),"")</f>
        <v/>
      </c>
      <c r="I241" s="1157" t="str">
        <f>IFERROR(VLOOKUP($C241,'[8]Total Inflows'!$AO$4:$AR$10,2,0),"")</f>
        <v/>
      </c>
      <c r="J241" s="1157">
        <f>IFERROR(VLOOKUP($C241,'[8]Total Inflows'!$AU$4:$AX$54,2,0),"")</f>
        <v>418000</v>
      </c>
      <c r="K241" s="1157">
        <f>IFERROR(VLOOKUP($C241,'[8]Total Inflows'!$AZ$4:$BC$30,2,0),"")</f>
        <v>0</v>
      </c>
      <c r="L241" s="354">
        <f t="shared" si="154"/>
        <v>418000</v>
      </c>
      <c r="M241" s="1157" t="str">
        <f>IFERROR(VLOOKUP($C241,'[9]Total Inflows'!$AI$4:$AL$110,3,0),"")</f>
        <v/>
      </c>
      <c r="N241" s="1157" t="str">
        <f>IFERROR(VLOOKUP($C241,'[8]Total Inflows'!$AO$4:$AR$10,3,0),"")</f>
        <v/>
      </c>
      <c r="O241" s="1157">
        <f>IFERROR(VLOOKUP($C241,'[8]Total Inflows'!$AU$4:$AX$54,3,0),"")</f>
        <v>298900</v>
      </c>
      <c r="P241" s="1157">
        <f>IFERROR(VLOOKUP($C241,'[8]Total Inflows'!$AZ$4:$BC$30,3,0),"")</f>
        <v>0</v>
      </c>
      <c r="Q241" s="354">
        <f t="shared" si="155"/>
        <v>298900</v>
      </c>
      <c r="R241" s="1157" t="str">
        <f>IFERROR(VLOOKUP($C241,'[9]Total Inflows'!$AI$4:$AL$110,4,0),"")</f>
        <v/>
      </c>
      <c r="S241" s="1157" t="str">
        <f>IFERROR(VLOOKUP($C241,'[8]Total Inflows'!$AO$4:$AR$10,4,0),"")</f>
        <v/>
      </c>
      <c r="T241" s="1157">
        <f>IFERROR(VLOOKUP($C241,'[8]Total Inflows'!$AU$4:$AX$54,4,0),"")</f>
        <v>298900</v>
      </c>
      <c r="U241" s="1157">
        <f>IFERROR(VLOOKUP($C241,'[8]Total Inflows'!$AZ$4:$BC$30,4,0),"")</f>
        <v>0</v>
      </c>
      <c r="V241" s="354">
        <f t="shared" si="156"/>
        <v>298900</v>
      </c>
      <c r="W241" s="354"/>
      <c r="X241" s="354"/>
      <c r="Y241" s="354"/>
      <c r="Z241" s="354"/>
      <c r="AA241" s="354"/>
      <c r="AB241" s="354"/>
      <c r="AC241" s="354"/>
      <c r="AD241" s="354"/>
      <c r="AE241" s="354"/>
      <c r="AF241" s="354"/>
      <c r="AG241" s="354"/>
      <c r="AH241" s="354"/>
      <c r="AI241" s="354"/>
    </row>
    <row r="242" spans="1:16267" x14ac:dyDescent="0.2">
      <c r="A242" s="358">
        <v>1322</v>
      </c>
      <c r="B242" s="361" t="str">
        <f t="shared" si="140"/>
        <v>0</v>
      </c>
      <c r="C242" s="340" t="s">
        <v>275</v>
      </c>
      <c r="D242" s="359" t="s">
        <v>276</v>
      </c>
      <c r="E242" s="1157" t="str">
        <f>IFERROR(VLOOKUP($C242,'[8]Total Inflows'!$AE$4:$AH$165,2,0),"")</f>
        <v/>
      </c>
      <c r="F242" s="1157" t="str">
        <f>IFERROR(VLOOKUP($C242,'[8]Total Inflows'!$AE$4:$AH$165,3,0),"")</f>
        <v/>
      </c>
      <c r="G242" s="1157" t="str">
        <f>IFERROR(VLOOKUP($C242,'[8]Total Inflows'!$AE$4:$AH$165,4,0),"")</f>
        <v/>
      </c>
      <c r="H242" s="1157" t="str">
        <f>IFERROR(VLOOKUP($C242,'[8]Total Inflows'!$AJ$4:$AM$110,2,0),"")</f>
        <v/>
      </c>
      <c r="I242" s="1157" t="str">
        <f>IFERROR(VLOOKUP($C242,'[8]Total Inflows'!$AO$4:$AR$10,2,0),"")</f>
        <v/>
      </c>
      <c r="J242" s="1157" t="str">
        <f>IFERROR(VLOOKUP($C242,'[8]Total Inflows'!$AU$4:$AX$54,2,0),"")</f>
        <v/>
      </c>
      <c r="K242" s="1157" t="str">
        <f>IFERROR(VLOOKUP($C242,'[8]Total Inflows'!$AZ$4:$BC$30,2,0),"")</f>
        <v/>
      </c>
      <c r="L242" s="354">
        <f t="shared" si="154"/>
        <v>0</v>
      </c>
      <c r="M242" s="1157" t="str">
        <f>IFERROR(VLOOKUP($C242,'[9]Total Inflows'!$AI$4:$AL$110,3,0),"")</f>
        <v/>
      </c>
      <c r="N242" s="1157" t="str">
        <f>IFERROR(VLOOKUP($C242,'[8]Total Inflows'!$AO$4:$AR$10,3,0),"")</f>
        <v/>
      </c>
      <c r="O242" s="1157" t="str">
        <f>IFERROR(VLOOKUP($C242,'[8]Total Inflows'!$AU$4:$AX$54,3,0),"")</f>
        <v/>
      </c>
      <c r="P242" s="1157" t="str">
        <f>IFERROR(VLOOKUP($C242,'[8]Total Inflows'!$AZ$4:$BC$30,3,0),"")</f>
        <v/>
      </c>
      <c r="Q242" s="354">
        <f t="shared" si="155"/>
        <v>0</v>
      </c>
      <c r="R242" s="1157" t="str">
        <f>IFERROR(VLOOKUP($C242,'[9]Total Inflows'!$AI$4:$AL$110,4,0),"")</f>
        <v/>
      </c>
      <c r="S242" s="1157" t="str">
        <f>IFERROR(VLOOKUP($C242,'[8]Total Inflows'!$AO$4:$AR$10,4,0),"")</f>
        <v/>
      </c>
      <c r="T242" s="1157" t="str">
        <f>IFERROR(VLOOKUP($C242,'[8]Total Inflows'!$AU$4:$AX$54,4,0),"")</f>
        <v/>
      </c>
      <c r="U242" s="1157" t="str">
        <f>IFERROR(VLOOKUP($C242,'[8]Total Inflows'!$AZ$4:$BC$30,4,0),"")</f>
        <v/>
      </c>
      <c r="V242" s="354">
        <f t="shared" si="156"/>
        <v>0</v>
      </c>
      <c r="W242" s="354"/>
      <c r="X242" s="354"/>
      <c r="Y242" s="354"/>
      <c r="Z242" s="354"/>
      <c r="AA242" s="354"/>
      <c r="AB242" s="354"/>
      <c r="AC242" s="354"/>
      <c r="AD242" s="354"/>
      <c r="AE242" s="354"/>
      <c r="AF242" s="354"/>
      <c r="AG242" s="354"/>
      <c r="AH242" s="354"/>
      <c r="AI242" s="354"/>
    </row>
    <row r="243" spans="1:16267" x14ac:dyDescent="0.2">
      <c r="A243" s="358">
        <v>1322</v>
      </c>
      <c r="B243" s="361" t="str">
        <f t="shared" si="140"/>
        <v>0</v>
      </c>
      <c r="C243" s="340" t="s">
        <v>277</v>
      </c>
      <c r="D243" s="359" t="s">
        <v>278</v>
      </c>
      <c r="E243" s="1157">
        <f>IFERROR(VLOOKUP($C243,'[8]Total Inflows'!$AE$4:$AH$165,2,0),"")</f>
        <v>0</v>
      </c>
      <c r="F243" s="1157">
        <f>IFERROR(VLOOKUP($C243,'[8]Total Inflows'!$AE$4:$AH$165,3,0),"")</f>
        <v>69300</v>
      </c>
      <c r="G243" s="1157">
        <f>IFERROR(VLOOKUP($C243,'[8]Total Inflows'!$AE$4:$AH$165,4,0),"")</f>
        <v>0</v>
      </c>
      <c r="H243" s="1157" t="str">
        <f>IFERROR(VLOOKUP($C243,'[8]Total Inflows'!$AJ$4:$AM$110,2,0),"")</f>
        <v/>
      </c>
      <c r="I243" s="1157" t="str">
        <f>IFERROR(VLOOKUP($C243,'[8]Total Inflows'!$AO$4:$AR$10,2,0),"")</f>
        <v/>
      </c>
      <c r="J243" s="1157">
        <f>IFERROR(VLOOKUP($C243,'[8]Total Inflows'!$AU$4:$AX$54,2,0),"")</f>
        <v>69300</v>
      </c>
      <c r="K243" s="1157" t="str">
        <f>IFERROR(VLOOKUP($C243,'[8]Total Inflows'!$AZ$4:$BC$30,2,0),"")</f>
        <v/>
      </c>
      <c r="L243" s="354">
        <f t="shared" si="154"/>
        <v>69300</v>
      </c>
      <c r="M243" s="1157" t="str">
        <f>IFERROR(VLOOKUP($C243,'[9]Total Inflows'!$AI$4:$AL$110,3,0),"")</f>
        <v/>
      </c>
      <c r="N243" s="1157" t="str">
        <f>IFERROR(VLOOKUP($C243,'[8]Total Inflows'!$AO$4:$AR$10,3,0),"")</f>
        <v/>
      </c>
      <c r="O243" s="1157">
        <f>IFERROR(VLOOKUP($C243,'[8]Total Inflows'!$AU$4:$AX$54,3,0),"")</f>
        <v>0</v>
      </c>
      <c r="P243" s="1157" t="str">
        <f>IFERROR(VLOOKUP($C243,'[8]Total Inflows'!$AZ$4:$BC$30,3,0),"")</f>
        <v/>
      </c>
      <c r="Q243" s="354">
        <f t="shared" si="155"/>
        <v>0</v>
      </c>
      <c r="R243" s="1157" t="str">
        <f>IFERROR(VLOOKUP($C243,'[9]Total Inflows'!$AI$4:$AL$110,4,0),"")</f>
        <v/>
      </c>
      <c r="S243" s="1157" t="str">
        <f>IFERROR(VLOOKUP($C243,'[8]Total Inflows'!$AO$4:$AR$10,4,0),"")</f>
        <v/>
      </c>
      <c r="T243" s="1157">
        <f>IFERROR(VLOOKUP($C243,'[8]Total Inflows'!$AU$4:$AX$54,4,0),"")</f>
        <v>0</v>
      </c>
      <c r="U243" s="1157" t="str">
        <f>IFERROR(VLOOKUP($C243,'[8]Total Inflows'!$AZ$4:$BC$30,4,0),"")</f>
        <v/>
      </c>
      <c r="V243" s="354">
        <f t="shared" si="156"/>
        <v>0</v>
      </c>
      <c r="W243" s="354"/>
      <c r="X243" s="354"/>
      <c r="Y243" s="354"/>
      <c r="Z243" s="354"/>
      <c r="AA243" s="354"/>
      <c r="AB243" s="354"/>
      <c r="AC243" s="354"/>
      <c r="AD243" s="354"/>
      <c r="AE243" s="354"/>
      <c r="AF243" s="354"/>
      <c r="AG243" s="354"/>
      <c r="AH243" s="354"/>
      <c r="AI243" s="354"/>
    </row>
    <row r="244" spans="1:16267" x14ac:dyDescent="0.2">
      <c r="A244" s="358">
        <v>1322</v>
      </c>
      <c r="B244" s="361" t="str">
        <f t="shared" si="140"/>
        <v>0</v>
      </c>
      <c r="C244" s="364" t="s">
        <v>279</v>
      </c>
      <c r="D244" s="359" t="s">
        <v>280</v>
      </c>
      <c r="E244" s="1157" t="str">
        <f>IFERROR(VLOOKUP($C244,'[8]Total Inflows'!$AE$4:$AH$165,2,0),"")</f>
        <v/>
      </c>
      <c r="F244" s="1157" t="str">
        <f>IFERROR(VLOOKUP($C244,'[8]Total Inflows'!$AE$4:$AH$165,3,0),"")</f>
        <v/>
      </c>
      <c r="G244" s="1157" t="str">
        <f>IFERROR(VLOOKUP($C244,'[8]Total Inflows'!$AE$4:$AH$165,4,0),"")</f>
        <v/>
      </c>
      <c r="H244" s="1157" t="str">
        <f>IFERROR(VLOOKUP($C244,'[8]Total Inflows'!$AJ$4:$AM$110,2,0),"")</f>
        <v/>
      </c>
      <c r="I244" s="1157" t="str">
        <f>IFERROR(VLOOKUP($C244,'[8]Total Inflows'!$AO$4:$AR$10,2,0),"")</f>
        <v/>
      </c>
      <c r="J244" s="1157" t="str">
        <f>IFERROR(VLOOKUP($C244,'[8]Total Inflows'!$AU$4:$AX$54,2,0),"")</f>
        <v/>
      </c>
      <c r="K244" s="1157" t="str">
        <f>IFERROR(VLOOKUP($C244,'[8]Total Inflows'!$AZ$4:$BC$30,2,0),"")</f>
        <v/>
      </c>
      <c r="L244" s="354">
        <f t="shared" si="154"/>
        <v>0</v>
      </c>
      <c r="M244" s="1157" t="str">
        <f>IFERROR(VLOOKUP($C244,'[9]Total Inflows'!$AI$4:$AL$110,3,0),"")</f>
        <v/>
      </c>
      <c r="N244" s="1157" t="str">
        <f>IFERROR(VLOOKUP($C244,'[8]Total Inflows'!$AO$4:$AR$10,3,0),"")</f>
        <v/>
      </c>
      <c r="O244" s="1157" t="str">
        <f>IFERROR(VLOOKUP($C244,'[8]Total Inflows'!$AU$4:$AX$54,3,0),"")</f>
        <v/>
      </c>
      <c r="P244" s="1157" t="str">
        <f>IFERROR(VLOOKUP($C244,'[8]Total Inflows'!$AZ$4:$BC$30,3,0),"")</f>
        <v/>
      </c>
      <c r="Q244" s="354">
        <f t="shared" si="155"/>
        <v>0</v>
      </c>
      <c r="R244" s="1157" t="str">
        <f>IFERROR(VLOOKUP($C244,'[9]Total Inflows'!$AI$4:$AL$110,4,0),"")</f>
        <v/>
      </c>
      <c r="S244" s="1157" t="str">
        <f>IFERROR(VLOOKUP($C244,'[8]Total Inflows'!$AO$4:$AR$10,4,0),"")</f>
        <v/>
      </c>
      <c r="T244" s="1157" t="str">
        <f>IFERROR(VLOOKUP($C244,'[8]Total Inflows'!$AU$4:$AX$54,4,0),"")</f>
        <v/>
      </c>
      <c r="U244" s="1157" t="str">
        <f>IFERROR(VLOOKUP($C244,'[8]Total Inflows'!$AZ$4:$BC$30,4,0),"")</f>
        <v/>
      </c>
      <c r="V244" s="354">
        <f t="shared" si="156"/>
        <v>0</v>
      </c>
      <c r="W244" s="354"/>
      <c r="X244" s="354"/>
      <c r="Y244" s="354"/>
      <c r="Z244" s="354"/>
      <c r="AA244" s="354"/>
      <c r="AB244" s="354"/>
      <c r="AC244" s="354"/>
      <c r="AD244" s="354"/>
      <c r="AE244" s="354"/>
      <c r="AF244" s="354"/>
      <c r="AG244" s="354"/>
      <c r="AH244" s="354"/>
      <c r="AI244" s="354"/>
    </row>
    <row r="245" spans="1:16267" x14ac:dyDescent="0.2">
      <c r="A245" s="358">
        <v>1322</v>
      </c>
      <c r="B245" s="361" t="str">
        <f t="shared" si="140"/>
        <v>0</v>
      </c>
      <c r="C245" s="364" t="s">
        <v>281</v>
      </c>
      <c r="D245" s="359" t="s">
        <v>282</v>
      </c>
      <c r="E245" s="1157">
        <f>IFERROR(VLOOKUP($C245,'[8]Total Inflows'!$AE$4:$AH$165,2,0),"")</f>
        <v>0</v>
      </c>
      <c r="F245" s="1157">
        <f>IFERROR(VLOOKUP($C245,'[8]Total Inflows'!$AE$4:$AH$165,3,0),"")</f>
        <v>183900</v>
      </c>
      <c r="G245" s="1157">
        <f>IFERROR(VLOOKUP($C245,'[8]Total Inflows'!$AE$4:$AH$165,4,0),"")</f>
        <v>367500</v>
      </c>
      <c r="H245" s="1157" t="str">
        <f>IFERROR(VLOOKUP($C245,'[8]Total Inflows'!$AJ$4:$AM$110,2,0),"")</f>
        <v/>
      </c>
      <c r="I245" s="1157" t="str">
        <f>IFERROR(VLOOKUP($C245,'[8]Total Inflows'!$AO$4:$AR$10,2,0),"")</f>
        <v/>
      </c>
      <c r="J245" s="1157">
        <f>IFERROR(VLOOKUP($C245,'[8]Total Inflows'!$AU$4:$AX$54,2,0),"")</f>
        <v>208700</v>
      </c>
      <c r="K245" s="1157">
        <f>IFERROR(VLOOKUP($C245,'[8]Total Inflows'!$AZ$4:$BC$30,2,0),"")</f>
        <v>150000</v>
      </c>
      <c r="L245" s="354">
        <f t="shared" si="154"/>
        <v>358700</v>
      </c>
      <c r="M245" s="1157" t="str">
        <f>IFERROR(VLOOKUP($C245,'[9]Total Inflows'!$AI$4:$AL$110,3,0),"")</f>
        <v/>
      </c>
      <c r="N245" s="1157" t="str">
        <f>IFERROR(VLOOKUP($C245,'[8]Total Inflows'!$AO$4:$AR$10,3,0),"")</f>
        <v/>
      </c>
      <c r="O245" s="1157">
        <f>IFERROR(VLOOKUP($C245,'[8]Total Inflows'!$AU$4:$AX$54,3,0),"")</f>
        <v>0</v>
      </c>
      <c r="P245" s="1157">
        <f>IFERROR(VLOOKUP($C245,'[8]Total Inflows'!$AZ$4:$BC$30,3,0),"")</f>
        <v>150000</v>
      </c>
      <c r="Q245" s="354">
        <f t="shared" si="155"/>
        <v>150000</v>
      </c>
      <c r="R245" s="1157" t="str">
        <f>IFERROR(VLOOKUP($C245,'[9]Total Inflows'!$AI$4:$AL$110,4,0),"")</f>
        <v/>
      </c>
      <c r="S245" s="1157" t="str">
        <f>IFERROR(VLOOKUP($C245,'[8]Total Inflows'!$AO$4:$AR$10,4,0),"")</f>
        <v/>
      </c>
      <c r="T245" s="1157">
        <f>IFERROR(VLOOKUP($C245,'[8]Total Inflows'!$AU$4:$AX$54,4,0),"")</f>
        <v>0</v>
      </c>
      <c r="U245" s="1157">
        <f>IFERROR(VLOOKUP($C245,'[8]Total Inflows'!$AZ$4:$BC$30,4,0),"")</f>
        <v>150000</v>
      </c>
      <c r="V245" s="354">
        <f t="shared" si="156"/>
        <v>150000</v>
      </c>
      <c r="W245" s="354"/>
      <c r="X245" s="354"/>
      <c r="Y245" s="354"/>
      <c r="Z245" s="354"/>
      <c r="AA245" s="354"/>
      <c r="AB245" s="354"/>
      <c r="AC245" s="354"/>
      <c r="AD245" s="354"/>
      <c r="AE245" s="354"/>
      <c r="AF245" s="354"/>
      <c r="AG245" s="354"/>
      <c r="AH245" s="354"/>
      <c r="AI245" s="354"/>
    </row>
    <row r="246" spans="1:16267" x14ac:dyDescent="0.2">
      <c r="A246" s="358">
        <v>1322</v>
      </c>
      <c r="B246" s="361" t="str">
        <f t="shared" si="140"/>
        <v>0</v>
      </c>
      <c r="C246" s="364" t="s">
        <v>283</v>
      </c>
      <c r="D246" s="359" t="s">
        <v>284</v>
      </c>
      <c r="E246" s="1157">
        <f>IFERROR(VLOOKUP($C246,'[8]Total Inflows'!$AE$4:$AH$165,2,0),"")</f>
        <v>0</v>
      </c>
      <c r="F246" s="1157">
        <f>IFERROR(VLOOKUP($C246,'[8]Total Inflows'!$AE$4:$AH$165,3,0),"")</f>
        <v>500000</v>
      </c>
      <c r="G246" s="1157">
        <f>IFERROR(VLOOKUP($C246,'[8]Total Inflows'!$AE$4:$AH$165,4,0),"")</f>
        <v>0</v>
      </c>
      <c r="H246" s="1157" t="str">
        <f>IFERROR(VLOOKUP($C246,'[8]Total Inflows'!$AJ$4:$AM$110,2,0),"")</f>
        <v/>
      </c>
      <c r="I246" s="1157" t="str">
        <f>IFERROR(VLOOKUP($C246,'[8]Total Inflows'!$AO$4:$AR$10,2,0),"")</f>
        <v/>
      </c>
      <c r="J246" s="1157" t="str">
        <f>IFERROR(VLOOKUP($C246,'[8]Total Inflows'!$AU$4:$AX$54,2,0),"")</f>
        <v/>
      </c>
      <c r="K246" s="1157">
        <f>IFERROR(VLOOKUP($C246,'[8]Total Inflows'!$AZ$4:$BC$30,2,0),"")</f>
        <v>0</v>
      </c>
      <c r="L246" s="354">
        <f t="shared" si="154"/>
        <v>0</v>
      </c>
      <c r="M246" s="1157" t="str">
        <f>IFERROR(VLOOKUP($C246,'[9]Total Inflows'!$AI$4:$AL$110,3,0),"")</f>
        <v/>
      </c>
      <c r="N246" s="1157" t="str">
        <f>IFERROR(VLOOKUP($C246,'[8]Total Inflows'!$AO$4:$AR$10,3,0),"")</f>
        <v/>
      </c>
      <c r="O246" s="1157" t="str">
        <f>IFERROR(VLOOKUP($C246,'[8]Total Inflows'!$AU$4:$AX$54,3,0),"")</f>
        <v/>
      </c>
      <c r="P246" s="1157">
        <f>IFERROR(VLOOKUP($C246,'[8]Total Inflows'!$AZ$4:$BC$30,3,0),"")</f>
        <v>0</v>
      </c>
      <c r="Q246" s="354">
        <f t="shared" si="155"/>
        <v>0</v>
      </c>
      <c r="R246" s="1157" t="str">
        <f>IFERROR(VLOOKUP($C246,'[9]Total Inflows'!$AI$4:$AL$110,4,0),"")</f>
        <v/>
      </c>
      <c r="S246" s="1157" t="str">
        <f>IFERROR(VLOOKUP($C246,'[8]Total Inflows'!$AO$4:$AR$10,4,0),"")</f>
        <v/>
      </c>
      <c r="T246" s="1157" t="str">
        <f>IFERROR(VLOOKUP($C246,'[8]Total Inflows'!$AU$4:$AX$54,4,0),"")</f>
        <v/>
      </c>
      <c r="U246" s="1157">
        <f>IFERROR(VLOOKUP($C246,'[8]Total Inflows'!$AZ$4:$BC$30,4,0),"")</f>
        <v>0</v>
      </c>
      <c r="V246" s="354">
        <f t="shared" si="156"/>
        <v>0</v>
      </c>
      <c r="W246" s="354"/>
      <c r="X246" s="354"/>
      <c r="Y246" s="354"/>
      <c r="Z246" s="354"/>
      <c r="AA246" s="354"/>
      <c r="AB246" s="354"/>
      <c r="AC246" s="354"/>
      <c r="AD246" s="354"/>
      <c r="AE246" s="354"/>
      <c r="AF246" s="354"/>
      <c r="AG246" s="354"/>
      <c r="AH246" s="354"/>
      <c r="AI246" s="354"/>
    </row>
    <row r="247" spans="1:16267" x14ac:dyDescent="0.2">
      <c r="A247" s="358">
        <v>1322</v>
      </c>
      <c r="B247" s="361" t="str">
        <f t="shared" si="140"/>
        <v>0</v>
      </c>
      <c r="C247" s="364" t="s">
        <v>285</v>
      </c>
      <c r="D247" s="359" t="s">
        <v>286</v>
      </c>
      <c r="E247" s="1157" t="str">
        <f>IFERROR(VLOOKUP($C247,'[8]Total Inflows'!$AE$4:$AH$165,2,0),"")</f>
        <v/>
      </c>
      <c r="F247" s="1157" t="str">
        <f>IFERROR(VLOOKUP($C247,'[8]Total Inflows'!$AE$4:$AH$165,3,0),"")</f>
        <v/>
      </c>
      <c r="G247" s="1157" t="str">
        <f>IFERROR(VLOOKUP($C247,'[8]Total Inflows'!$AE$4:$AH$165,4,0),"")</f>
        <v/>
      </c>
      <c r="H247" s="1157" t="str">
        <f>IFERROR(VLOOKUP($C247,'[8]Total Inflows'!$AJ$4:$AM$110,2,0),"")</f>
        <v/>
      </c>
      <c r="I247" s="1157" t="str">
        <f>IFERROR(VLOOKUP($C247,'[8]Total Inflows'!$AO$4:$AR$10,2,0),"")</f>
        <v/>
      </c>
      <c r="J247" s="1157" t="str">
        <f>IFERROR(VLOOKUP($C247,'[8]Total Inflows'!$AU$4:$AX$54,2,0),"")</f>
        <v/>
      </c>
      <c r="K247" s="1157" t="str">
        <f>IFERROR(VLOOKUP($C247,'[8]Total Inflows'!$AZ$4:$BC$30,2,0),"")</f>
        <v/>
      </c>
      <c r="L247" s="354">
        <f t="shared" si="154"/>
        <v>0</v>
      </c>
      <c r="M247" s="1157" t="str">
        <f>IFERROR(VLOOKUP($C247,'[9]Total Inflows'!$AI$4:$AL$110,3,0),"")</f>
        <v/>
      </c>
      <c r="N247" s="1157" t="str">
        <f>IFERROR(VLOOKUP($C247,'[8]Total Inflows'!$AO$4:$AR$10,3,0),"")</f>
        <v/>
      </c>
      <c r="O247" s="1157" t="str">
        <f>IFERROR(VLOOKUP($C247,'[8]Total Inflows'!$AU$4:$AX$54,3,0),"")</f>
        <v/>
      </c>
      <c r="P247" s="1157" t="str">
        <f>IFERROR(VLOOKUP($C247,'[8]Total Inflows'!$AZ$4:$BC$30,3,0),"")</f>
        <v/>
      </c>
      <c r="Q247" s="354">
        <f t="shared" si="155"/>
        <v>0</v>
      </c>
      <c r="R247" s="1157" t="str">
        <f>IFERROR(VLOOKUP($C247,'[9]Total Inflows'!$AI$4:$AL$110,4,0),"")</f>
        <v/>
      </c>
      <c r="S247" s="1157" t="str">
        <f>IFERROR(VLOOKUP($C247,'[8]Total Inflows'!$AO$4:$AR$10,4,0),"")</f>
        <v/>
      </c>
      <c r="T247" s="1157" t="str">
        <f>IFERROR(VLOOKUP($C247,'[8]Total Inflows'!$AU$4:$AX$54,4,0),"")</f>
        <v/>
      </c>
      <c r="U247" s="1157" t="str">
        <f>IFERROR(VLOOKUP($C247,'[8]Total Inflows'!$AZ$4:$BC$30,4,0),"")</f>
        <v/>
      </c>
      <c r="V247" s="354">
        <f t="shared" si="156"/>
        <v>0</v>
      </c>
      <c r="W247" s="354"/>
      <c r="X247" s="354"/>
      <c r="Y247" s="354"/>
      <c r="Z247" s="354"/>
      <c r="AA247" s="354"/>
      <c r="AB247" s="354"/>
      <c r="AC247" s="354"/>
      <c r="AD247" s="354"/>
      <c r="AE247" s="354"/>
      <c r="AF247" s="354"/>
      <c r="AG247" s="354"/>
      <c r="AH247" s="354"/>
      <c r="AI247" s="354"/>
    </row>
    <row r="248" spans="1:16267" s="379" customFormat="1" x14ac:dyDescent="0.2">
      <c r="A248" s="358"/>
      <c r="B248" s="361" t="str">
        <f t="shared" si="140"/>
        <v>0</v>
      </c>
      <c r="C248" s="364" t="s">
        <v>287</v>
      </c>
      <c r="D248" s="359" t="s">
        <v>288</v>
      </c>
      <c r="E248" s="1157">
        <f>IFERROR(VLOOKUP($C248,'[8]Total Inflows'!$AE$4:$AH$165,2,0),"")</f>
        <v>0</v>
      </c>
      <c r="F248" s="1157">
        <f>IFERROR(VLOOKUP($C248,'[8]Total Inflows'!$AE$4:$AH$165,3,0),"")</f>
        <v>4600</v>
      </c>
      <c r="G248" s="1157">
        <f>IFERROR(VLOOKUP($C248,'[8]Total Inflows'!$AE$4:$AH$165,4,0),"")</f>
        <v>0</v>
      </c>
      <c r="H248" s="1157" t="str">
        <f>IFERROR(VLOOKUP($C248,'[8]Total Inflows'!$AJ$4:$AM$110,2,0),"")</f>
        <v/>
      </c>
      <c r="I248" s="1157" t="str">
        <f>IFERROR(VLOOKUP($C248,'[8]Total Inflows'!$AO$4:$AR$10,2,0),"")</f>
        <v/>
      </c>
      <c r="J248" s="1157">
        <f>IFERROR(VLOOKUP($C248,'[8]Total Inflows'!$AU$4:$AX$54,2,0),"")</f>
        <v>0</v>
      </c>
      <c r="K248" s="1157" t="str">
        <f>IFERROR(VLOOKUP($C248,'[8]Total Inflows'!$AZ$4:$BC$30,2,0),"")</f>
        <v/>
      </c>
      <c r="L248" s="354">
        <f t="shared" si="154"/>
        <v>0</v>
      </c>
      <c r="M248" s="1157" t="str">
        <f>IFERROR(VLOOKUP($C248,'[9]Total Inflows'!$AI$4:$AL$110,3,0),"")</f>
        <v/>
      </c>
      <c r="N248" s="1157" t="str">
        <f>IFERROR(VLOOKUP($C248,'[8]Total Inflows'!$AO$4:$AR$10,3,0),"")</f>
        <v/>
      </c>
      <c r="O248" s="1157">
        <f>IFERROR(VLOOKUP($C248,'[8]Total Inflows'!$AU$4:$AX$54,3,0),"")</f>
        <v>0</v>
      </c>
      <c r="P248" s="1157" t="str">
        <f>IFERROR(VLOOKUP($C248,'[8]Total Inflows'!$AZ$4:$BC$30,3,0),"")</f>
        <v/>
      </c>
      <c r="Q248" s="354">
        <f t="shared" si="155"/>
        <v>0</v>
      </c>
      <c r="R248" s="1157" t="str">
        <f>IFERROR(VLOOKUP($C248,'[9]Total Inflows'!$AI$4:$AL$110,4,0),"")</f>
        <v/>
      </c>
      <c r="S248" s="1157" t="str">
        <f>IFERROR(VLOOKUP($C248,'[8]Total Inflows'!$AO$4:$AR$10,4,0),"")</f>
        <v/>
      </c>
      <c r="T248" s="1157">
        <f>IFERROR(VLOOKUP($C248,'[8]Total Inflows'!$AU$4:$AX$54,4,0),"")</f>
        <v>0</v>
      </c>
      <c r="U248" s="1157" t="str">
        <f>IFERROR(VLOOKUP($C248,'[8]Total Inflows'!$AZ$4:$BC$30,4,0),"")</f>
        <v/>
      </c>
      <c r="V248" s="354">
        <f t="shared" si="156"/>
        <v>0</v>
      </c>
      <c r="W248" s="354"/>
      <c r="X248" s="354"/>
      <c r="Y248" s="354"/>
      <c r="Z248" s="354"/>
      <c r="AA248" s="354"/>
      <c r="AB248" s="354"/>
      <c r="AC248" s="354"/>
      <c r="AD248" s="354"/>
      <c r="AE248" s="354"/>
      <c r="AF248" s="354"/>
      <c r="AG248" s="354"/>
      <c r="AH248" s="354"/>
      <c r="AI248" s="354"/>
      <c r="AJ248" s="340"/>
    </row>
    <row r="249" spans="1:16267" s="379" customFormat="1" x14ac:dyDescent="0.2">
      <c r="A249" s="358"/>
      <c r="B249" s="361" t="str">
        <f t="shared" si="140"/>
        <v>0</v>
      </c>
      <c r="C249" s="364" t="s">
        <v>289</v>
      </c>
      <c r="D249" s="359" t="str">
        <f>VLOOKUP(C249,'[10]Total Inflows'!$I$473:$J$1493,2,0)</f>
        <v>Green Climate Fund</v>
      </c>
      <c r="E249" s="1157">
        <f>IFERROR(VLOOKUP($C249,'[8]Total Inflows'!$AE$4:$AH$165,2,0),"")</f>
        <v>15359576.759999998</v>
      </c>
      <c r="F249" s="1157">
        <f>IFERROR(VLOOKUP($C249,'[8]Total Inflows'!$AE$4:$AH$165,3,0),"")</f>
        <v>2000100</v>
      </c>
      <c r="G249" s="1157">
        <f>IFERROR(VLOOKUP($C249,'[8]Total Inflows'!$AE$4:$AH$165,4,0),"")</f>
        <v>3163000</v>
      </c>
      <c r="H249" s="1157" t="str">
        <f>IFERROR(VLOOKUP($C249,'[8]Total Inflows'!$AJ$4:$AM$110,2,0),"")</f>
        <v/>
      </c>
      <c r="I249" s="1157" t="str">
        <f>IFERROR(VLOOKUP($C249,'[8]Total Inflows'!$AO$4:$AR$10,2,0),"")</f>
        <v/>
      </c>
      <c r="J249" s="1157" t="str">
        <f>IFERROR(VLOOKUP($C249,'[8]Total Inflows'!$AU$4:$AX$54,2,0),"")</f>
        <v/>
      </c>
      <c r="K249" s="1157">
        <f>IFERROR(VLOOKUP($C249,'[8]Total Inflows'!$AZ$4:$BC$30,2,0),"")</f>
        <v>1463700</v>
      </c>
      <c r="L249" s="354">
        <f t="shared" si="154"/>
        <v>1463700</v>
      </c>
      <c r="M249" s="1157" t="str">
        <f>IFERROR(VLOOKUP($C249,'[9]Total Inflows'!$AI$4:$AL$110,3,0),"")</f>
        <v/>
      </c>
      <c r="N249" s="1157" t="str">
        <f>IFERROR(VLOOKUP($C249,'[8]Total Inflows'!$AO$4:$AR$10,3,0),"")</f>
        <v/>
      </c>
      <c r="O249" s="1157" t="str">
        <f>IFERROR(VLOOKUP($C249,'[8]Total Inflows'!$AU$4:$AX$54,3,0),"")</f>
        <v/>
      </c>
      <c r="P249" s="1157">
        <f>IFERROR(VLOOKUP($C249,'[8]Total Inflows'!$AZ$4:$BC$30,3,0),"")</f>
        <v>1463700</v>
      </c>
      <c r="Q249" s="354">
        <f t="shared" si="155"/>
        <v>1463700</v>
      </c>
      <c r="R249" s="1157" t="str">
        <f>IFERROR(VLOOKUP($C249,'[9]Total Inflows'!$AI$4:$AL$110,4,0),"")</f>
        <v/>
      </c>
      <c r="S249" s="1157" t="str">
        <f>IFERROR(VLOOKUP($C249,'[8]Total Inflows'!$AO$4:$AR$10,4,0),"")</f>
        <v/>
      </c>
      <c r="T249" s="1157" t="str">
        <f>IFERROR(VLOOKUP($C249,'[8]Total Inflows'!$AU$4:$AX$54,4,0),"")</f>
        <v/>
      </c>
      <c r="U249" s="1157">
        <f>IFERROR(VLOOKUP($C249,'[8]Total Inflows'!$AZ$4:$BC$30,4,0),"")</f>
        <v>1463700</v>
      </c>
      <c r="V249" s="354">
        <f t="shared" si="156"/>
        <v>1463700</v>
      </c>
      <c r="W249" s="354"/>
      <c r="X249" s="354"/>
      <c r="Y249" s="354"/>
      <c r="Z249" s="354"/>
      <c r="AA249" s="354"/>
      <c r="AB249" s="354"/>
      <c r="AC249" s="354"/>
      <c r="AD249" s="354"/>
      <c r="AE249" s="354"/>
      <c r="AF249" s="354"/>
      <c r="AG249" s="354"/>
      <c r="AH249" s="354"/>
      <c r="AI249" s="354"/>
      <c r="AJ249" s="340"/>
    </row>
    <row r="250" spans="1:16267" ht="15" x14ac:dyDescent="0.2">
      <c r="A250" s="380"/>
      <c r="B250" s="361" t="str">
        <f t="shared" si="140"/>
        <v>0</v>
      </c>
      <c r="C250" s="364" t="s">
        <v>290</v>
      </c>
      <c r="D250" s="359" t="str">
        <f>VLOOKUP(C250,'[10]Total Inflows'!$I$473:$J$1493,2,0)</f>
        <v>UN Economic &amp; Social Commision for Asia &amp; Pacific</v>
      </c>
      <c r="E250" s="1157" t="str">
        <f>IFERROR(VLOOKUP($C250,'[8]Total Inflows'!$AE$4:$AH$165,2,0),"")</f>
        <v/>
      </c>
      <c r="F250" s="1157" t="str">
        <f>IFERROR(VLOOKUP($C250,'[8]Total Inflows'!$AE$4:$AH$165,3,0),"")</f>
        <v/>
      </c>
      <c r="G250" s="1157" t="str">
        <f>IFERROR(VLOOKUP($C250,'[8]Total Inflows'!$AE$4:$AH$165,4,0),"")</f>
        <v/>
      </c>
      <c r="H250" s="1157" t="str">
        <f>IFERROR(VLOOKUP($C250,'[8]Total Inflows'!$AJ$4:$AM$110,2,0),"")</f>
        <v/>
      </c>
      <c r="I250" s="1157" t="str">
        <f>IFERROR(VLOOKUP($C250,'[8]Total Inflows'!$AO$4:$AR$10,2,0),"")</f>
        <v/>
      </c>
      <c r="J250" s="1157" t="str">
        <f>IFERROR(VLOOKUP($C250,'[8]Total Inflows'!$AU$4:$AX$54,2,0),"")</f>
        <v/>
      </c>
      <c r="K250" s="1157" t="str">
        <f>IFERROR(VLOOKUP($C250,'[8]Total Inflows'!$AZ$4:$BC$30,2,0),"")</f>
        <v/>
      </c>
      <c r="L250" s="354">
        <f t="shared" si="154"/>
        <v>0</v>
      </c>
      <c r="M250" s="1157" t="str">
        <f>IFERROR(VLOOKUP($C250,'[9]Total Inflows'!$AI$4:$AL$110,3,0),"")</f>
        <v/>
      </c>
      <c r="N250" s="1157" t="str">
        <f>IFERROR(VLOOKUP($C250,'[8]Total Inflows'!$AO$4:$AR$10,3,0),"")</f>
        <v/>
      </c>
      <c r="O250" s="1157" t="str">
        <f>IFERROR(VLOOKUP($C250,'[8]Total Inflows'!$AU$4:$AX$54,3,0),"")</f>
        <v/>
      </c>
      <c r="P250" s="1157" t="str">
        <f>IFERROR(VLOOKUP($C250,'[8]Total Inflows'!$AZ$4:$BC$30,3,0),"")</f>
        <v/>
      </c>
      <c r="Q250" s="354">
        <f t="shared" si="155"/>
        <v>0</v>
      </c>
      <c r="R250" s="1157" t="str">
        <f>IFERROR(VLOOKUP($C250,'[9]Total Inflows'!$AI$4:$AL$110,4,0),"")</f>
        <v/>
      </c>
      <c r="S250" s="1157" t="str">
        <f>IFERROR(VLOOKUP($C250,'[8]Total Inflows'!$AO$4:$AR$10,4,0),"")</f>
        <v/>
      </c>
      <c r="T250" s="1157" t="str">
        <f>IFERROR(VLOOKUP($C250,'[8]Total Inflows'!$AU$4:$AX$54,4,0),"")</f>
        <v/>
      </c>
      <c r="U250" s="1157" t="str">
        <f>IFERROR(VLOOKUP($C250,'[8]Total Inflows'!$AZ$4:$BC$30,4,0),"")</f>
        <v/>
      </c>
      <c r="V250" s="354">
        <f t="shared" si="156"/>
        <v>0</v>
      </c>
      <c r="W250" s="354"/>
      <c r="X250" s="354"/>
      <c r="Y250" s="354"/>
      <c r="Z250" s="354"/>
      <c r="AA250" s="354"/>
      <c r="AB250" s="354"/>
      <c r="AC250" s="354"/>
      <c r="AD250" s="354"/>
      <c r="AE250" s="354"/>
      <c r="AF250" s="354"/>
      <c r="AG250" s="354"/>
      <c r="AH250" s="354"/>
      <c r="AI250" s="354"/>
      <c r="AK250" s="380"/>
      <c r="AL250" s="359"/>
      <c r="AM250" s="380"/>
      <c r="AN250" s="359"/>
      <c r="AO250" s="380"/>
      <c r="AP250" s="359"/>
      <c r="AQ250" s="380"/>
      <c r="AR250" s="359"/>
      <c r="AS250" s="380"/>
      <c r="AT250" s="359"/>
      <c r="AU250" s="380"/>
      <c r="AV250" s="359"/>
      <c r="AW250" s="380"/>
      <c r="AX250" s="359"/>
      <c r="AY250" s="380"/>
      <c r="AZ250" s="359"/>
      <c r="BA250" s="380"/>
      <c r="BB250" s="359"/>
      <c r="BC250" s="380"/>
      <c r="BD250" s="359"/>
      <c r="BE250" s="380"/>
      <c r="BF250" s="359"/>
      <c r="BG250" s="380"/>
      <c r="BH250" s="359"/>
      <c r="BI250" s="380"/>
      <c r="BJ250" s="359"/>
      <c r="BK250" s="380"/>
      <c r="BL250" s="359"/>
      <c r="BM250" s="380"/>
      <c r="BN250" s="359"/>
      <c r="BO250" s="380"/>
      <c r="BP250" s="359"/>
      <c r="BQ250" s="380"/>
      <c r="BR250" s="359"/>
      <c r="BS250" s="380"/>
      <c r="BT250" s="359"/>
      <c r="BU250" s="380"/>
      <c r="BV250" s="359"/>
      <c r="BW250" s="380"/>
      <c r="BX250" s="359"/>
      <c r="BY250" s="380"/>
      <c r="BZ250" s="359"/>
      <c r="CA250" s="380"/>
      <c r="CB250" s="359"/>
      <c r="CC250" s="380"/>
      <c r="CD250" s="359"/>
      <c r="CE250" s="380"/>
      <c r="CF250" s="359"/>
      <c r="CG250" s="380"/>
      <c r="CH250" s="359"/>
      <c r="CI250" s="380"/>
      <c r="CJ250" s="359"/>
      <c r="CK250" s="380"/>
      <c r="CL250" s="359"/>
      <c r="CM250" s="380"/>
      <c r="CN250" s="359"/>
      <c r="CO250" s="380"/>
      <c r="CP250" s="359"/>
      <c r="CQ250" s="380"/>
      <c r="CR250" s="359"/>
      <c r="CS250" s="380"/>
      <c r="CT250" s="359"/>
      <c r="CU250" s="380"/>
      <c r="CV250" s="359"/>
      <c r="CW250" s="380"/>
      <c r="CX250" s="359"/>
      <c r="CY250" s="380"/>
      <c r="CZ250" s="359"/>
      <c r="DA250" s="380"/>
      <c r="DB250" s="359"/>
      <c r="DC250" s="380"/>
      <c r="DD250" s="359"/>
      <c r="DE250" s="380"/>
      <c r="DF250" s="359"/>
      <c r="DG250" s="380"/>
      <c r="DH250" s="359"/>
      <c r="DI250" s="380"/>
      <c r="DJ250" s="359"/>
      <c r="DK250" s="380"/>
      <c r="DL250" s="359"/>
      <c r="DM250" s="380"/>
      <c r="DN250" s="359"/>
      <c r="DO250" s="380"/>
      <c r="DP250" s="359"/>
      <c r="DQ250" s="380"/>
      <c r="DR250" s="359"/>
      <c r="DS250" s="380"/>
      <c r="DT250" s="359"/>
      <c r="DU250" s="380"/>
      <c r="DV250" s="359"/>
      <c r="DW250" s="380"/>
      <c r="DX250" s="359"/>
      <c r="DY250" s="380"/>
      <c r="DZ250" s="359"/>
      <c r="EA250" s="380"/>
      <c r="EB250" s="359"/>
      <c r="EC250" s="380"/>
      <c r="ED250" s="359"/>
      <c r="EE250" s="380"/>
      <c r="EF250" s="359"/>
      <c r="EG250" s="380"/>
      <c r="EH250" s="359"/>
      <c r="EI250" s="380"/>
      <c r="EJ250" s="359"/>
      <c r="EK250" s="380"/>
      <c r="EL250" s="359"/>
      <c r="EM250" s="380"/>
      <c r="EN250" s="359"/>
      <c r="EO250" s="380"/>
      <c r="EP250" s="359"/>
      <c r="EQ250" s="380"/>
      <c r="ER250" s="359"/>
      <c r="ES250" s="380"/>
      <c r="ET250" s="359"/>
      <c r="EU250" s="380"/>
      <c r="EV250" s="359"/>
      <c r="EW250" s="380"/>
      <c r="EX250" s="359"/>
      <c r="EY250" s="380"/>
      <c r="EZ250" s="359"/>
      <c r="FA250" s="380"/>
      <c r="FB250" s="359"/>
      <c r="FC250" s="380"/>
      <c r="FD250" s="359"/>
      <c r="FE250" s="380"/>
      <c r="FF250" s="359"/>
      <c r="FG250" s="380"/>
      <c r="FH250" s="359"/>
      <c r="FI250" s="380"/>
      <c r="FJ250" s="359"/>
      <c r="FK250" s="380"/>
      <c r="FL250" s="359"/>
      <c r="FM250" s="380"/>
      <c r="FN250" s="359"/>
      <c r="FO250" s="380"/>
      <c r="FP250" s="359"/>
      <c r="FQ250" s="380"/>
      <c r="FR250" s="359"/>
      <c r="FS250" s="380"/>
      <c r="FT250" s="359"/>
      <c r="FU250" s="380"/>
      <c r="FV250" s="359"/>
      <c r="FW250" s="380"/>
      <c r="FX250" s="359"/>
      <c r="FY250" s="380"/>
      <c r="FZ250" s="359"/>
      <c r="GA250" s="380"/>
      <c r="GB250" s="359"/>
      <c r="GC250" s="380"/>
      <c r="GD250" s="359"/>
      <c r="GE250" s="380"/>
      <c r="GF250" s="359"/>
      <c r="GG250" s="380"/>
      <c r="GH250" s="359"/>
      <c r="GI250" s="380"/>
      <c r="GJ250" s="359"/>
      <c r="GK250" s="380"/>
      <c r="GL250" s="359"/>
      <c r="GM250" s="380"/>
      <c r="GN250" s="359"/>
      <c r="GO250" s="380"/>
      <c r="GP250" s="359"/>
      <c r="GQ250" s="380"/>
      <c r="GR250" s="359"/>
      <c r="GS250" s="380"/>
      <c r="GT250" s="359"/>
      <c r="GU250" s="380"/>
      <c r="GV250" s="359"/>
      <c r="GW250" s="380"/>
      <c r="GX250" s="359"/>
      <c r="GY250" s="380"/>
      <c r="GZ250" s="359"/>
      <c r="HA250" s="380"/>
      <c r="HB250" s="359"/>
      <c r="HC250" s="380"/>
      <c r="HD250" s="359"/>
      <c r="HE250" s="380"/>
      <c r="HF250" s="359"/>
      <c r="HG250" s="380"/>
      <c r="HH250" s="359"/>
      <c r="HI250" s="380"/>
      <c r="HJ250" s="359"/>
      <c r="HK250" s="380"/>
      <c r="HL250" s="359"/>
      <c r="HM250" s="380"/>
      <c r="HN250" s="359"/>
      <c r="HO250" s="380"/>
      <c r="HP250" s="359"/>
      <c r="HQ250" s="380"/>
      <c r="HR250" s="359"/>
      <c r="HS250" s="380"/>
      <c r="HT250" s="359"/>
      <c r="HU250" s="380"/>
      <c r="HV250" s="359"/>
      <c r="HW250" s="380"/>
      <c r="HX250" s="359"/>
      <c r="HY250" s="380"/>
      <c r="HZ250" s="359"/>
      <c r="IA250" s="380"/>
      <c r="IB250" s="359"/>
      <c r="IC250" s="380"/>
      <c r="ID250" s="359"/>
      <c r="IE250" s="380"/>
      <c r="IF250" s="359"/>
      <c r="IG250" s="380"/>
      <c r="IH250" s="359"/>
      <c r="II250" s="380"/>
      <c r="IJ250" s="359"/>
      <c r="IK250" s="380"/>
      <c r="IL250" s="359"/>
      <c r="IM250" s="380"/>
      <c r="IN250" s="359"/>
      <c r="IO250" s="380"/>
      <c r="IP250" s="359"/>
      <c r="IQ250" s="380"/>
      <c r="IR250" s="359"/>
      <c r="IS250" s="380"/>
      <c r="IT250" s="359"/>
      <c r="IU250" s="380"/>
      <c r="IV250" s="359"/>
      <c r="IW250" s="380"/>
      <c r="IX250" s="359"/>
      <c r="IY250" s="380"/>
      <c r="IZ250" s="359"/>
      <c r="JA250" s="380"/>
      <c r="JB250" s="359"/>
      <c r="JC250" s="380"/>
      <c r="JD250" s="359"/>
      <c r="JE250" s="380"/>
      <c r="JF250" s="359"/>
      <c r="JG250" s="380"/>
      <c r="JH250" s="359"/>
      <c r="JI250" s="380"/>
      <c r="JJ250" s="359"/>
      <c r="JK250" s="380"/>
      <c r="JL250" s="359"/>
      <c r="JM250" s="380"/>
      <c r="JN250" s="359"/>
      <c r="JO250" s="380"/>
      <c r="JP250" s="359"/>
      <c r="JQ250" s="380"/>
      <c r="JR250" s="359"/>
      <c r="JS250" s="380"/>
      <c r="JT250" s="359"/>
      <c r="JU250" s="380"/>
      <c r="JV250" s="359"/>
      <c r="JW250" s="380"/>
      <c r="JX250" s="359"/>
      <c r="JY250" s="380"/>
      <c r="JZ250" s="359"/>
      <c r="KA250" s="380"/>
      <c r="KB250" s="359"/>
      <c r="KC250" s="380"/>
      <c r="KD250" s="359"/>
      <c r="KE250" s="380"/>
      <c r="KF250" s="359"/>
      <c r="KG250" s="380"/>
      <c r="KH250" s="359"/>
      <c r="KI250" s="380"/>
      <c r="KJ250" s="359"/>
      <c r="KK250" s="380"/>
      <c r="KL250" s="359"/>
      <c r="KM250" s="380"/>
      <c r="KN250" s="359"/>
      <c r="KO250" s="380"/>
      <c r="KP250" s="359"/>
      <c r="KQ250" s="380"/>
      <c r="KR250" s="359"/>
      <c r="KS250" s="380"/>
      <c r="KT250" s="359"/>
      <c r="KU250" s="380"/>
      <c r="KV250" s="359"/>
      <c r="KW250" s="380"/>
      <c r="KX250" s="359"/>
      <c r="KY250" s="380"/>
      <c r="KZ250" s="359"/>
      <c r="LA250" s="380"/>
      <c r="LB250" s="359"/>
      <c r="LC250" s="380"/>
      <c r="LD250" s="359"/>
      <c r="LE250" s="380"/>
      <c r="LF250" s="359"/>
      <c r="LG250" s="380"/>
      <c r="LH250" s="359"/>
      <c r="LI250" s="380"/>
      <c r="LJ250" s="359"/>
      <c r="LK250" s="380"/>
      <c r="LL250" s="359"/>
      <c r="LM250" s="380"/>
      <c r="LN250" s="359"/>
      <c r="LO250" s="380"/>
      <c r="LP250" s="359"/>
      <c r="LQ250" s="380"/>
      <c r="LR250" s="359"/>
      <c r="LS250" s="380"/>
      <c r="LT250" s="359"/>
      <c r="LU250" s="380"/>
      <c r="LV250" s="359"/>
      <c r="LW250" s="380"/>
      <c r="LX250" s="359"/>
      <c r="LY250" s="380"/>
      <c r="LZ250" s="359"/>
      <c r="MA250" s="380"/>
      <c r="MB250" s="359"/>
      <c r="MC250" s="380"/>
      <c r="MD250" s="359"/>
      <c r="ME250" s="380"/>
      <c r="MF250" s="359"/>
      <c r="MG250" s="380"/>
      <c r="MH250" s="359"/>
      <c r="MI250" s="380"/>
      <c r="MJ250" s="359"/>
      <c r="MK250" s="380"/>
      <c r="ML250" s="359"/>
      <c r="MM250" s="380"/>
      <c r="MN250" s="359"/>
      <c r="MO250" s="380"/>
      <c r="MP250" s="359"/>
      <c r="MQ250" s="380"/>
      <c r="MR250" s="359"/>
      <c r="MS250" s="380"/>
      <c r="MT250" s="359"/>
      <c r="MU250" s="380"/>
      <c r="MV250" s="359"/>
      <c r="MW250" s="380"/>
      <c r="MX250" s="359"/>
      <c r="MY250" s="380"/>
      <c r="MZ250" s="359"/>
      <c r="NA250" s="380"/>
      <c r="NB250" s="359"/>
      <c r="NC250" s="380"/>
      <c r="ND250" s="359"/>
      <c r="NE250" s="380"/>
      <c r="NF250" s="359"/>
      <c r="NG250" s="380"/>
      <c r="NH250" s="359"/>
      <c r="NI250" s="380"/>
      <c r="NJ250" s="359"/>
      <c r="NK250" s="380"/>
      <c r="NL250" s="359"/>
      <c r="NM250" s="380"/>
      <c r="NN250" s="359"/>
      <c r="NO250" s="380"/>
      <c r="NP250" s="359"/>
      <c r="NQ250" s="380"/>
      <c r="NR250" s="359"/>
      <c r="NS250" s="380"/>
      <c r="NT250" s="359"/>
      <c r="NU250" s="380"/>
      <c r="NV250" s="359"/>
      <c r="NW250" s="380"/>
      <c r="NX250" s="359"/>
      <c r="NY250" s="380"/>
      <c r="NZ250" s="359"/>
      <c r="OA250" s="380"/>
      <c r="OB250" s="359"/>
      <c r="OC250" s="380"/>
      <c r="OD250" s="359"/>
      <c r="OE250" s="380"/>
      <c r="OF250" s="359"/>
      <c r="OG250" s="380"/>
      <c r="OH250" s="359"/>
      <c r="OI250" s="380"/>
      <c r="OJ250" s="359"/>
      <c r="OK250" s="380"/>
      <c r="OL250" s="359"/>
      <c r="OM250" s="380"/>
      <c r="ON250" s="359"/>
      <c r="OO250" s="380"/>
      <c r="OP250" s="359"/>
      <c r="OQ250" s="380"/>
      <c r="OR250" s="359"/>
      <c r="OS250" s="380"/>
      <c r="OT250" s="359"/>
      <c r="OU250" s="380"/>
      <c r="OV250" s="359"/>
      <c r="OW250" s="380"/>
      <c r="OX250" s="359"/>
      <c r="OY250" s="380"/>
      <c r="OZ250" s="359"/>
      <c r="PA250" s="380"/>
      <c r="PB250" s="359"/>
      <c r="PC250" s="380"/>
      <c r="PD250" s="359"/>
      <c r="PE250" s="380"/>
      <c r="PF250" s="359"/>
      <c r="PG250" s="380"/>
      <c r="PH250" s="359"/>
      <c r="PI250" s="380"/>
      <c r="PJ250" s="359"/>
      <c r="PK250" s="380"/>
      <c r="PL250" s="359"/>
      <c r="PM250" s="380"/>
      <c r="PN250" s="359"/>
      <c r="PO250" s="380"/>
      <c r="PP250" s="359"/>
      <c r="PQ250" s="380"/>
      <c r="PR250" s="359"/>
      <c r="PS250" s="380"/>
      <c r="PT250" s="359"/>
      <c r="PU250" s="380"/>
      <c r="PV250" s="359"/>
      <c r="PW250" s="380"/>
      <c r="PX250" s="359"/>
      <c r="PY250" s="380"/>
      <c r="PZ250" s="359"/>
      <c r="QA250" s="380"/>
      <c r="QB250" s="359"/>
      <c r="QC250" s="380"/>
      <c r="QD250" s="359"/>
      <c r="QE250" s="380"/>
      <c r="QF250" s="359"/>
      <c r="QG250" s="380"/>
      <c r="QH250" s="359"/>
      <c r="QI250" s="380"/>
      <c r="QJ250" s="359"/>
      <c r="QK250" s="380"/>
      <c r="QL250" s="359"/>
      <c r="QM250" s="380"/>
      <c r="QN250" s="359"/>
      <c r="QO250" s="380"/>
      <c r="QP250" s="359"/>
      <c r="QQ250" s="380"/>
      <c r="QR250" s="359"/>
      <c r="QS250" s="380"/>
      <c r="QT250" s="359"/>
      <c r="QU250" s="380"/>
      <c r="QV250" s="359"/>
      <c r="QW250" s="380"/>
      <c r="QX250" s="359"/>
      <c r="QY250" s="380"/>
      <c r="QZ250" s="359"/>
      <c r="RA250" s="380"/>
      <c r="RB250" s="359"/>
      <c r="RC250" s="380"/>
      <c r="RD250" s="359"/>
      <c r="RE250" s="380"/>
      <c r="RF250" s="359"/>
      <c r="RG250" s="380"/>
      <c r="RH250" s="359"/>
      <c r="RI250" s="380"/>
      <c r="RJ250" s="359"/>
      <c r="RK250" s="380"/>
      <c r="RL250" s="359"/>
      <c r="RM250" s="380"/>
      <c r="RN250" s="359"/>
      <c r="RO250" s="380"/>
      <c r="RP250" s="359"/>
      <c r="RQ250" s="380"/>
      <c r="RR250" s="359"/>
      <c r="RS250" s="380"/>
      <c r="RT250" s="359"/>
      <c r="RU250" s="380"/>
      <c r="RV250" s="359"/>
      <c r="RW250" s="380"/>
      <c r="RX250" s="359"/>
      <c r="RY250" s="380"/>
      <c r="RZ250" s="359"/>
      <c r="SA250" s="380"/>
      <c r="SB250" s="359"/>
      <c r="SC250" s="380"/>
      <c r="SD250" s="359"/>
      <c r="SE250" s="380"/>
      <c r="SF250" s="359"/>
      <c r="SG250" s="380"/>
      <c r="SH250" s="359"/>
      <c r="SI250" s="380"/>
      <c r="SJ250" s="359"/>
      <c r="SK250" s="380"/>
      <c r="SL250" s="359"/>
      <c r="SM250" s="380"/>
      <c r="SN250" s="359"/>
      <c r="SO250" s="380"/>
      <c r="SP250" s="359"/>
      <c r="SQ250" s="380"/>
      <c r="SR250" s="359"/>
      <c r="SS250" s="380"/>
      <c r="ST250" s="359"/>
      <c r="SU250" s="380"/>
      <c r="SV250" s="359"/>
      <c r="SW250" s="380"/>
      <c r="SX250" s="359"/>
      <c r="SY250" s="380"/>
      <c r="SZ250" s="359"/>
      <c r="TA250" s="380"/>
      <c r="TB250" s="359"/>
      <c r="TC250" s="380"/>
      <c r="TD250" s="359"/>
      <c r="TE250" s="380"/>
      <c r="TF250" s="359"/>
      <c r="TG250" s="380"/>
      <c r="TH250" s="359"/>
      <c r="TI250" s="380"/>
      <c r="TJ250" s="359"/>
      <c r="TK250" s="380"/>
      <c r="TL250" s="359"/>
      <c r="TM250" s="380"/>
      <c r="TN250" s="359"/>
      <c r="TO250" s="380"/>
      <c r="TP250" s="359"/>
      <c r="TQ250" s="380"/>
      <c r="TR250" s="359"/>
      <c r="TS250" s="380"/>
      <c r="TT250" s="359"/>
      <c r="TU250" s="380"/>
      <c r="TV250" s="359"/>
      <c r="TW250" s="380"/>
      <c r="TX250" s="359"/>
      <c r="TY250" s="380"/>
      <c r="TZ250" s="359"/>
      <c r="UA250" s="380"/>
      <c r="UB250" s="359"/>
      <c r="UC250" s="380"/>
      <c r="UD250" s="359"/>
      <c r="UE250" s="380"/>
      <c r="UF250" s="359"/>
      <c r="UG250" s="380"/>
      <c r="UH250" s="359"/>
      <c r="UI250" s="380"/>
      <c r="UJ250" s="359"/>
      <c r="UK250" s="380"/>
      <c r="UL250" s="359"/>
      <c r="UM250" s="380"/>
      <c r="UN250" s="359"/>
      <c r="UO250" s="380"/>
      <c r="UP250" s="359"/>
      <c r="UQ250" s="380"/>
      <c r="UR250" s="359"/>
      <c r="US250" s="380"/>
      <c r="UT250" s="359"/>
      <c r="UU250" s="380"/>
      <c r="UV250" s="359"/>
      <c r="UW250" s="380"/>
      <c r="UX250" s="359"/>
      <c r="UY250" s="380"/>
      <c r="UZ250" s="359"/>
      <c r="VA250" s="380"/>
      <c r="VB250" s="359"/>
      <c r="VC250" s="380"/>
      <c r="VD250" s="359"/>
      <c r="VE250" s="380"/>
      <c r="VF250" s="359"/>
      <c r="VG250" s="380"/>
      <c r="VH250" s="359"/>
      <c r="VI250" s="380"/>
      <c r="VJ250" s="359"/>
      <c r="VK250" s="380"/>
      <c r="VL250" s="359"/>
      <c r="VM250" s="380"/>
      <c r="VN250" s="359"/>
      <c r="VO250" s="380"/>
      <c r="VP250" s="359"/>
      <c r="VQ250" s="380"/>
      <c r="VR250" s="359"/>
      <c r="VS250" s="380"/>
      <c r="VT250" s="359"/>
      <c r="VU250" s="380"/>
      <c r="VV250" s="359"/>
      <c r="VW250" s="380"/>
      <c r="VX250" s="359"/>
      <c r="VY250" s="380"/>
      <c r="VZ250" s="359"/>
      <c r="WA250" s="380"/>
      <c r="WB250" s="359"/>
      <c r="WC250" s="380"/>
      <c r="WD250" s="359"/>
      <c r="WE250" s="380"/>
      <c r="WF250" s="359"/>
      <c r="WG250" s="380"/>
      <c r="WH250" s="359"/>
      <c r="WI250" s="380"/>
      <c r="WJ250" s="359"/>
      <c r="WK250" s="380"/>
      <c r="WL250" s="359"/>
      <c r="WM250" s="380"/>
      <c r="WN250" s="359"/>
      <c r="WO250" s="380"/>
      <c r="WP250" s="359"/>
      <c r="WQ250" s="380"/>
      <c r="WR250" s="359"/>
      <c r="WS250" s="380"/>
      <c r="WT250" s="359"/>
      <c r="WU250" s="380"/>
      <c r="WV250" s="359"/>
      <c r="WW250" s="380"/>
      <c r="WX250" s="359"/>
      <c r="WY250" s="380"/>
      <c r="WZ250" s="359"/>
      <c r="XA250" s="380"/>
      <c r="XB250" s="359"/>
      <c r="XC250" s="380"/>
      <c r="XD250" s="359"/>
      <c r="XE250" s="380"/>
      <c r="XF250" s="359"/>
      <c r="XG250" s="380"/>
      <c r="XH250" s="359"/>
      <c r="XI250" s="380"/>
      <c r="XJ250" s="359"/>
      <c r="XK250" s="380"/>
      <c r="XL250" s="359"/>
      <c r="XM250" s="380"/>
      <c r="XN250" s="359"/>
      <c r="XO250" s="380"/>
      <c r="XP250" s="359"/>
      <c r="XQ250" s="380"/>
      <c r="XR250" s="359"/>
      <c r="XS250" s="380"/>
      <c r="XT250" s="359"/>
      <c r="XU250" s="380"/>
      <c r="XV250" s="359"/>
      <c r="XW250" s="380"/>
      <c r="XX250" s="359"/>
      <c r="XY250" s="380"/>
      <c r="XZ250" s="359"/>
      <c r="YA250" s="380"/>
      <c r="YB250" s="359"/>
      <c r="YC250" s="380"/>
      <c r="YD250" s="359"/>
      <c r="YE250" s="380"/>
      <c r="YF250" s="359"/>
      <c r="YG250" s="380"/>
      <c r="YH250" s="359"/>
      <c r="YI250" s="380"/>
      <c r="YJ250" s="359"/>
      <c r="YK250" s="380"/>
      <c r="YL250" s="359"/>
      <c r="YM250" s="380"/>
      <c r="YN250" s="359"/>
      <c r="YO250" s="380"/>
      <c r="YP250" s="359"/>
      <c r="YQ250" s="380"/>
      <c r="YR250" s="359"/>
      <c r="YS250" s="380"/>
      <c r="YT250" s="359"/>
      <c r="YU250" s="380"/>
      <c r="YV250" s="359"/>
      <c r="YW250" s="380"/>
      <c r="YX250" s="359"/>
      <c r="YY250" s="380"/>
      <c r="YZ250" s="359"/>
      <c r="ZA250" s="380"/>
      <c r="ZB250" s="359"/>
      <c r="ZC250" s="380"/>
      <c r="ZD250" s="359"/>
      <c r="ZE250" s="380"/>
      <c r="ZF250" s="359"/>
      <c r="ZG250" s="380"/>
      <c r="ZH250" s="359"/>
      <c r="ZI250" s="380"/>
      <c r="ZJ250" s="359"/>
      <c r="ZK250" s="380"/>
      <c r="ZL250" s="359"/>
      <c r="ZM250" s="380"/>
      <c r="ZN250" s="359"/>
      <c r="ZO250" s="380"/>
      <c r="ZP250" s="359"/>
      <c r="ZQ250" s="380"/>
      <c r="ZR250" s="359"/>
      <c r="ZS250" s="380"/>
      <c r="ZT250" s="359"/>
      <c r="ZU250" s="380"/>
      <c r="ZV250" s="359"/>
      <c r="ZW250" s="380"/>
      <c r="ZX250" s="359"/>
      <c r="ZY250" s="380"/>
      <c r="ZZ250" s="359"/>
      <c r="AAA250" s="380"/>
      <c r="AAB250" s="359"/>
      <c r="AAC250" s="380"/>
      <c r="AAD250" s="359"/>
      <c r="AAE250" s="380"/>
      <c r="AAF250" s="359"/>
      <c r="AAG250" s="380"/>
      <c r="AAH250" s="359"/>
      <c r="AAI250" s="380"/>
      <c r="AAJ250" s="359"/>
      <c r="AAK250" s="380"/>
      <c r="AAL250" s="359"/>
      <c r="AAM250" s="380"/>
      <c r="AAN250" s="359"/>
      <c r="AAO250" s="380"/>
      <c r="AAP250" s="359"/>
      <c r="AAQ250" s="380"/>
      <c r="AAR250" s="359"/>
      <c r="AAS250" s="380"/>
      <c r="AAT250" s="359"/>
      <c r="AAU250" s="380"/>
      <c r="AAV250" s="359"/>
      <c r="AAW250" s="380"/>
      <c r="AAX250" s="359"/>
      <c r="AAY250" s="380"/>
      <c r="AAZ250" s="359"/>
      <c r="ABA250" s="380"/>
      <c r="ABB250" s="359"/>
      <c r="ABC250" s="380"/>
      <c r="ABD250" s="359"/>
      <c r="ABE250" s="380"/>
      <c r="ABF250" s="359"/>
      <c r="ABG250" s="380"/>
      <c r="ABH250" s="359"/>
      <c r="ABI250" s="380"/>
      <c r="ABJ250" s="359"/>
      <c r="ABK250" s="380"/>
      <c r="ABL250" s="359"/>
      <c r="ABM250" s="380"/>
      <c r="ABN250" s="359"/>
      <c r="ABO250" s="380"/>
      <c r="ABP250" s="359"/>
      <c r="ABQ250" s="380"/>
      <c r="ABR250" s="359"/>
      <c r="ABS250" s="380"/>
      <c r="ABT250" s="359"/>
      <c r="ABU250" s="380"/>
      <c r="ABV250" s="359"/>
      <c r="ABW250" s="380"/>
      <c r="ABX250" s="359"/>
      <c r="ABY250" s="380"/>
      <c r="ABZ250" s="359"/>
      <c r="ACA250" s="380"/>
      <c r="ACB250" s="359"/>
      <c r="ACC250" s="380"/>
      <c r="ACD250" s="359"/>
      <c r="ACE250" s="380"/>
      <c r="ACF250" s="359"/>
      <c r="ACG250" s="380"/>
      <c r="ACH250" s="359"/>
      <c r="ACI250" s="380"/>
      <c r="ACJ250" s="359"/>
      <c r="ACK250" s="380"/>
      <c r="ACL250" s="359"/>
      <c r="ACM250" s="380"/>
      <c r="ACN250" s="359"/>
      <c r="ACO250" s="380"/>
      <c r="ACP250" s="359"/>
      <c r="ACQ250" s="380"/>
      <c r="ACR250" s="359"/>
      <c r="ACS250" s="380"/>
      <c r="ACT250" s="359"/>
      <c r="ACU250" s="380"/>
      <c r="ACV250" s="359"/>
      <c r="ACW250" s="380"/>
      <c r="ACX250" s="359"/>
      <c r="ACY250" s="380"/>
      <c r="ACZ250" s="359"/>
      <c r="ADA250" s="380"/>
      <c r="ADB250" s="359"/>
      <c r="ADC250" s="380"/>
      <c r="ADD250" s="359"/>
      <c r="ADE250" s="380"/>
      <c r="ADF250" s="359"/>
      <c r="ADG250" s="380"/>
      <c r="ADH250" s="359"/>
      <c r="ADI250" s="380"/>
      <c r="ADJ250" s="359"/>
      <c r="ADK250" s="380"/>
      <c r="ADL250" s="359"/>
      <c r="ADM250" s="380"/>
      <c r="ADN250" s="359"/>
      <c r="ADO250" s="380"/>
      <c r="ADP250" s="359"/>
      <c r="ADQ250" s="380"/>
      <c r="ADR250" s="359"/>
      <c r="ADS250" s="380"/>
      <c r="ADT250" s="359"/>
      <c r="ADU250" s="380"/>
      <c r="ADV250" s="359"/>
      <c r="ADW250" s="380"/>
      <c r="ADX250" s="359"/>
      <c r="ADY250" s="380"/>
      <c r="ADZ250" s="359"/>
      <c r="AEA250" s="380"/>
      <c r="AEB250" s="359"/>
      <c r="AEC250" s="380"/>
      <c r="AED250" s="359"/>
      <c r="AEE250" s="380"/>
      <c r="AEF250" s="359"/>
      <c r="AEG250" s="380"/>
      <c r="AEH250" s="359"/>
      <c r="AEI250" s="380"/>
      <c r="AEJ250" s="359"/>
      <c r="AEK250" s="380"/>
      <c r="AEL250" s="359"/>
      <c r="AEM250" s="380"/>
      <c r="AEN250" s="359"/>
      <c r="AEO250" s="380"/>
      <c r="AEP250" s="359"/>
      <c r="AEQ250" s="380"/>
      <c r="AER250" s="359"/>
      <c r="AES250" s="380"/>
      <c r="AET250" s="359"/>
      <c r="AEU250" s="380"/>
      <c r="AEV250" s="359"/>
      <c r="AEW250" s="380"/>
      <c r="AEX250" s="359"/>
      <c r="AEY250" s="380"/>
      <c r="AEZ250" s="359"/>
      <c r="AFA250" s="380"/>
      <c r="AFB250" s="359"/>
      <c r="AFC250" s="380"/>
      <c r="AFD250" s="359"/>
      <c r="AFE250" s="380"/>
      <c r="AFF250" s="359"/>
      <c r="AFG250" s="380"/>
      <c r="AFH250" s="359"/>
      <c r="AFI250" s="380"/>
      <c r="AFJ250" s="359"/>
      <c r="AFK250" s="380"/>
      <c r="AFL250" s="359"/>
      <c r="AFM250" s="380"/>
      <c r="AFN250" s="359"/>
      <c r="AFO250" s="380"/>
      <c r="AFP250" s="359"/>
      <c r="AFQ250" s="380"/>
      <c r="AFR250" s="359"/>
      <c r="AFS250" s="380"/>
      <c r="AFT250" s="359"/>
      <c r="AFU250" s="380"/>
      <c r="AFV250" s="359"/>
      <c r="AFW250" s="380"/>
      <c r="AFX250" s="359"/>
      <c r="AFY250" s="380"/>
      <c r="AFZ250" s="359"/>
      <c r="AGA250" s="380"/>
      <c r="AGB250" s="359"/>
      <c r="AGC250" s="380"/>
      <c r="AGD250" s="359"/>
      <c r="AGE250" s="380"/>
      <c r="AGF250" s="359"/>
      <c r="AGG250" s="380"/>
      <c r="AGH250" s="359"/>
      <c r="AGI250" s="380"/>
      <c r="AGJ250" s="359"/>
      <c r="AGK250" s="380"/>
      <c r="AGL250" s="359"/>
      <c r="AGM250" s="380"/>
      <c r="AGN250" s="359"/>
      <c r="AGO250" s="380"/>
      <c r="AGP250" s="359"/>
      <c r="AGQ250" s="380"/>
      <c r="AGR250" s="359"/>
      <c r="AGS250" s="380"/>
      <c r="AGT250" s="359"/>
      <c r="AGU250" s="380"/>
      <c r="AGV250" s="359"/>
      <c r="AGW250" s="380"/>
      <c r="AGX250" s="359"/>
      <c r="AGY250" s="380"/>
      <c r="AGZ250" s="359"/>
      <c r="AHA250" s="380"/>
      <c r="AHB250" s="359"/>
      <c r="AHC250" s="380"/>
      <c r="AHD250" s="359"/>
      <c r="AHE250" s="380"/>
      <c r="AHF250" s="359"/>
      <c r="AHG250" s="380"/>
      <c r="AHH250" s="359"/>
      <c r="AHI250" s="380"/>
      <c r="AHJ250" s="359"/>
      <c r="AHK250" s="380"/>
      <c r="AHL250" s="359"/>
      <c r="AHM250" s="380"/>
      <c r="AHN250" s="359"/>
      <c r="AHO250" s="380"/>
      <c r="AHP250" s="359"/>
      <c r="AHQ250" s="380"/>
      <c r="AHR250" s="359"/>
      <c r="AHS250" s="380"/>
      <c r="AHT250" s="359"/>
      <c r="AHU250" s="380"/>
      <c r="AHV250" s="359"/>
      <c r="AHW250" s="380"/>
      <c r="AHX250" s="359"/>
      <c r="AHY250" s="380"/>
      <c r="AHZ250" s="359"/>
      <c r="AIA250" s="380"/>
      <c r="AIB250" s="359"/>
      <c r="AIC250" s="380"/>
      <c r="AID250" s="359"/>
      <c r="AIE250" s="380"/>
      <c r="AIF250" s="359"/>
      <c r="AIG250" s="380"/>
      <c r="AIH250" s="359"/>
      <c r="AII250" s="380"/>
      <c r="AIJ250" s="359"/>
      <c r="AIK250" s="380"/>
      <c r="AIL250" s="359"/>
      <c r="AIM250" s="380"/>
      <c r="AIN250" s="359"/>
      <c r="AIO250" s="380"/>
      <c r="AIP250" s="359"/>
      <c r="AIQ250" s="380"/>
      <c r="AIR250" s="359"/>
      <c r="AIS250" s="380"/>
      <c r="AIT250" s="359"/>
      <c r="AIU250" s="380"/>
      <c r="AIV250" s="359"/>
      <c r="AIW250" s="380"/>
      <c r="AIX250" s="359"/>
      <c r="AIY250" s="380"/>
      <c r="AIZ250" s="359"/>
      <c r="AJA250" s="380"/>
      <c r="AJB250" s="359"/>
      <c r="AJC250" s="380"/>
      <c r="AJD250" s="359"/>
      <c r="AJE250" s="380"/>
      <c r="AJF250" s="359"/>
      <c r="AJG250" s="380"/>
      <c r="AJH250" s="359"/>
      <c r="AJI250" s="380"/>
      <c r="AJJ250" s="359"/>
      <c r="AJK250" s="380"/>
      <c r="AJL250" s="359"/>
      <c r="AJM250" s="380"/>
      <c r="AJN250" s="359"/>
      <c r="AJO250" s="380"/>
      <c r="AJP250" s="359"/>
      <c r="AJQ250" s="380"/>
      <c r="AJR250" s="359"/>
      <c r="AJS250" s="380"/>
      <c r="AJT250" s="359"/>
      <c r="AJU250" s="380"/>
      <c r="AJV250" s="359"/>
      <c r="AJW250" s="380"/>
      <c r="AJX250" s="359"/>
      <c r="AJY250" s="380"/>
      <c r="AJZ250" s="359"/>
      <c r="AKA250" s="380"/>
      <c r="AKB250" s="359"/>
      <c r="AKC250" s="380"/>
      <c r="AKD250" s="359"/>
      <c r="AKE250" s="380"/>
      <c r="AKF250" s="359"/>
      <c r="AKG250" s="380"/>
      <c r="AKH250" s="359"/>
      <c r="AKI250" s="380"/>
      <c r="AKJ250" s="359"/>
      <c r="AKK250" s="380"/>
      <c r="AKL250" s="359"/>
      <c r="AKM250" s="380"/>
      <c r="AKN250" s="359"/>
      <c r="AKO250" s="380"/>
      <c r="AKP250" s="359"/>
      <c r="AKQ250" s="380"/>
      <c r="AKR250" s="359"/>
      <c r="AKS250" s="380"/>
      <c r="AKT250" s="359"/>
      <c r="AKU250" s="380"/>
      <c r="AKV250" s="359"/>
      <c r="AKW250" s="380"/>
      <c r="AKX250" s="359"/>
      <c r="AKY250" s="380"/>
      <c r="AKZ250" s="359"/>
      <c r="ALA250" s="380"/>
      <c r="ALB250" s="359"/>
      <c r="ALC250" s="380"/>
      <c r="ALD250" s="359"/>
      <c r="ALE250" s="380"/>
      <c r="ALF250" s="359"/>
      <c r="ALG250" s="380"/>
      <c r="ALH250" s="359"/>
      <c r="ALI250" s="380"/>
      <c r="ALJ250" s="359"/>
      <c r="ALK250" s="380"/>
      <c r="ALL250" s="359"/>
      <c r="ALM250" s="380"/>
      <c r="ALN250" s="359"/>
      <c r="ALO250" s="380"/>
      <c r="ALP250" s="359"/>
      <c r="ALQ250" s="380"/>
      <c r="ALR250" s="359"/>
      <c r="ALS250" s="380"/>
      <c r="ALT250" s="359"/>
      <c r="ALU250" s="380"/>
      <c r="ALV250" s="359"/>
      <c r="ALW250" s="380"/>
      <c r="ALX250" s="359"/>
      <c r="ALY250" s="380"/>
      <c r="ALZ250" s="359"/>
      <c r="AMA250" s="380"/>
      <c r="AMB250" s="359"/>
      <c r="AMC250" s="380"/>
      <c r="AMD250" s="359"/>
      <c r="AME250" s="380"/>
      <c r="AMF250" s="359"/>
      <c r="AMG250" s="380"/>
      <c r="AMH250" s="359"/>
      <c r="AMI250" s="380"/>
      <c r="AMJ250" s="359"/>
      <c r="AMK250" s="380"/>
      <c r="AML250" s="359"/>
      <c r="AMM250" s="380"/>
      <c r="AMN250" s="359"/>
      <c r="AMO250" s="380"/>
      <c r="AMP250" s="359"/>
      <c r="AMQ250" s="380"/>
      <c r="AMR250" s="359"/>
      <c r="AMS250" s="380"/>
      <c r="AMT250" s="359"/>
      <c r="AMU250" s="380"/>
      <c r="AMV250" s="359"/>
      <c r="AMW250" s="380"/>
      <c r="AMX250" s="359"/>
      <c r="AMY250" s="380"/>
      <c r="AMZ250" s="359"/>
      <c r="ANA250" s="380"/>
      <c r="ANB250" s="359"/>
      <c r="ANC250" s="380"/>
      <c r="AND250" s="359"/>
      <c r="ANE250" s="380"/>
      <c r="ANF250" s="359"/>
      <c r="ANG250" s="380"/>
      <c r="ANH250" s="359"/>
      <c r="ANI250" s="380"/>
      <c r="ANJ250" s="359"/>
      <c r="ANK250" s="380"/>
      <c r="ANL250" s="359"/>
      <c r="ANM250" s="380"/>
      <c r="ANN250" s="359"/>
      <c r="ANO250" s="380"/>
      <c r="ANP250" s="359"/>
      <c r="ANQ250" s="380"/>
      <c r="ANR250" s="359"/>
      <c r="ANS250" s="380"/>
      <c r="ANT250" s="359"/>
      <c r="ANU250" s="380"/>
      <c r="ANV250" s="359"/>
      <c r="ANW250" s="380"/>
      <c r="ANX250" s="359"/>
      <c r="ANY250" s="380"/>
      <c r="ANZ250" s="359"/>
      <c r="AOA250" s="380"/>
      <c r="AOB250" s="359"/>
      <c r="AOC250" s="380"/>
      <c r="AOD250" s="359"/>
      <c r="AOE250" s="380"/>
      <c r="AOF250" s="359"/>
      <c r="AOG250" s="380"/>
      <c r="AOH250" s="359"/>
      <c r="AOI250" s="380"/>
      <c r="AOJ250" s="359"/>
      <c r="AOK250" s="380"/>
      <c r="AOL250" s="359"/>
      <c r="AOM250" s="380"/>
      <c r="AON250" s="359"/>
      <c r="AOO250" s="380"/>
      <c r="AOP250" s="359"/>
      <c r="AOQ250" s="380"/>
      <c r="AOR250" s="359"/>
      <c r="AOS250" s="380"/>
      <c r="AOT250" s="359"/>
      <c r="AOU250" s="380"/>
      <c r="AOV250" s="359"/>
      <c r="AOW250" s="380"/>
      <c r="AOX250" s="359"/>
      <c r="AOY250" s="380"/>
      <c r="AOZ250" s="359"/>
      <c r="APA250" s="380"/>
      <c r="APB250" s="359"/>
      <c r="APC250" s="380"/>
      <c r="APD250" s="359"/>
      <c r="APE250" s="380"/>
      <c r="APF250" s="359"/>
      <c r="APG250" s="380"/>
      <c r="APH250" s="359"/>
      <c r="API250" s="380"/>
      <c r="APJ250" s="359"/>
      <c r="APK250" s="380"/>
      <c r="APL250" s="359"/>
      <c r="APM250" s="380"/>
      <c r="APN250" s="359"/>
      <c r="APO250" s="380"/>
      <c r="APP250" s="359"/>
      <c r="APQ250" s="380"/>
      <c r="APR250" s="359"/>
      <c r="APS250" s="380"/>
      <c r="APT250" s="359"/>
      <c r="APU250" s="380"/>
      <c r="APV250" s="359"/>
      <c r="APW250" s="380"/>
      <c r="APX250" s="359"/>
      <c r="APY250" s="380"/>
      <c r="APZ250" s="359"/>
      <c r="AQA250" s="380"/>
      <c r="AQB250" s="359"/>
      <c r="AQC250" s="380"/>
      <c r="AQD250" s="359"/>
      <c r="AQE250" s="380"/>
      <c r="AQF250" s="359"/>
      <c r="AQG250" s="380"/>
      <c r="AQH250" s="359"/>
      <c r="AQI250" s="380"/>
      <c r="AQJ250" s="359"/>
      <c r="AQK250" s="380"/>
      <c r="AQL250" s="359"/>
      <c r="AQM250" s="380"/>
      <c r="AQN250" s="359"/>
      <c r="AQO250" s="380"/>
      <c r="AQP250" s="359"/>
      <c r="AQQ250" s="380"/>
      <c r="AQR250" s="359"/>
      <c r="AQS250" s="380"/>
      <c r="AQT250" s="359"/>
      <c r="AQU250" s="380"/>
      <c r="AQV250" s="359"/>
      <c r="AQW250" s="380"/>
      <c r="AQX250" s="359"/>
      <c r="AQY250" s="380"/>
      <c r="AQZ250" s="359"/>
      <c r="ARA250" s="380"/>
      <c r="ARB250" s="359"/>
      <c r="ARC250" s="380"/>
      <c r="ARD250" s="359"/>
      <c r="ARE250" s="380"/>
      <c r="ARF250" s="359"/>
      <c r="ARG250" s="380"/>
      <c r="ARH250" s="359"/>
      <c r="ARI250" s="380"/>
      <c r="ARJ250" s="359"/>
      <c r="ARK250" s="380"/>
      <c r="ARL250" s="359"/>
      <c r="ARM250" s="380"/>
      <c r="ARN250" s="359"/>
      <c r="ARO250" s="380"/>
      <c r="ARP250" s="359"/>
      <c r="ARQ250" s="380"/>
      <c r="ARR250" s="359"/>
      <c r="ARS250" s="380"/>
      <c r="ART250" s="359"/>
      <c r="ARU250" s="380"/>
      <c r="ARV250" s="359"/>
      <c r="ARW250" s="380"/>
      <c r="ARX250" s="359"/>
      <c r="ARY250" s="380"/>
      <c r="ARZ250" s="359"/>
      <c r="ASA250" s="380"/>
      <c r="ASB250" s="359"/>
      <c r="ASC250" s="380"/>
      <c r="ASD250" s="359"/>
      <c r="ASE250" s="380"/>
      <c r="ASF250" s="359"/>
      <c r="ASG250" s="380"/>
      <c r="ASH250" s="359"/>
      <c r="ASI250" s="380"/>
      <c r="ASJ250" s="359"/>
      <c r="ASK250" s="380"/>
      <c r="ASL250" s="359"/>
      <c r="ASM250" s="380"/>
      <c r="ASN250" s="359"/>
      <c r="ASO250" s="380"/>
      <c r="ASP250" s="359"/>
      <c r="ASQ250" s="380"/>
      <c r="ASR250" s="359"/>
      <c r="ASS250" s="380"/>
      <c r="AST250" s="359"/>
      <c r="ASU250" s="380"/>
      <c r="ASV250" s="359"/>
      <c r="ASW250" s="380"/>
      <c r="ASX250" s="359"/>
      <c r="ASY250" s="380"/>
      <c r="ASZ250" s="359"/>
      <c r="ATA250" s="380"/>
      <c r="ATB250" s="359"/>
      <c r="ATC250" s="380"/>
      <c r="ATD250" s="359"/>
      <c r="ATE250" s="380"/>
      <c r="ATF250" s="359"/>
      <c r="ATG250" s="380"/>
      <c r="ATH250" s="359"/>
      <c r="ATI250" s="380"/>
      <c r="ATJ250" s="359"/>
      <c r="ATK250" s="380"/>
      <c r="ATL250" s="359"/>
      <c r="ATM250" s="380"/>
      <c r="ATN250" s="359"/>
      <c r="ATO250" s="380"/>
      <c r="ATP250" s="359"/>
      <c r="ATQ250" s="380"/>
      <c r="ATR250" s="359"/>
      <c r="ATS250" s="380"/>
      <c r="ATT250" s="359"/>
      <c r="ATU250" s="380"/>
      <c r="ATV250" s="359"/>
      <c r="ATW250" s="380"/>
      <c r="ATX250" s="359"/>
      <c r="ATY250" s="380"/>
      <c r="ATZ250" s="359"/>
      <c r="AUA250" s="380"/>
      <c r="AUB250" s="359"/>
      <c r="AUC250" s="380"/>
      <c r="AUD250" s="359"/>
      <c r="AUE250" s="380"/>
      <c r="AUF250" s="359"/>
      <c r="AUG250" s="380"/>
      <c r="AUH250" s="359"/>
      <c r="AUI250" s="380"/>
      <c r="AUJ250" s="359"/>
      <c r="AUK250" s="380"/>
      <c r="AUL250" s="359"/>
      <c r="AUM250" s="380"/>
      <c r="AUN250" s="359"/>
      <c r="AUO250" s="380"/>
      <c r="AUP250" s="359"/>
      <c r="AUQ250" s="380"/>
      <c r="AUR250" s="359"/>
      <c r="AUS250" s="380"/>
      <c r="AUT250" s="359"/>
      <c r="AUU250" s="380"/>
      <c r="AUV250" s="359"/>
      <c r="AUW250" s="380"/>
      <c r="AUX250" s="359"/>
      <c r="AUY250" s="380"/>
      <c r="AUZ250" s="359"/>
      <c r="AVA250" s="380"/>
      <c r="AVB250" s="359"/>
      <c r="AVC250" s="380"/>
      <c r="AVD250" s="359"/>
      <c r="AVE250" s="380"/>
      <c r="AVF250" s="359"/>
      <c r="AVG250" s="380"/>
      <c r="AVH250" s="359"/>
      <c r="AVI250" s="380"/>
      <c r="AVJ250" s="359"/>
      <c r="AVK250" s="380"/>
      <c r="AVL250" s="359"/>
      <c r="AVM250" s="380"/>
      <c r="AVN250" s="359"/>
      <c r="AVO250" s="380"/>
      <c r="AVP250" s="359"/>
      <c r="AVQ250" s="380"/>
      <c r="AVR250" s="359"/>
      <c r="AVS250" s="380"/>
      <c r="AVT250" s="359"/>
      <c r="AVU250" s="380"/>
      <c r="AVV250" s="359"/>
      <c r="AVW250" s="380"/>
      <c r="AVX250" s="359"/>
      <c r="AVY250" s="380"/>
      <c r="AVZ250" s="359"/>
      <c r="AWA250" s="380"/>
      <c r="AWB250" s="359"/>
      <c r="AWC250" s="380"/>
      <c r="AWD250" s="359"/>
      <c r="AWE250" s="380"/>
      <c r="AWF250" s="359"/>
      <c r="AWG250" s="380"/>
      <c r="AWH250" s="359"/>
      <c r="AWI250" s="380"/>
      <c r="AWJ250" s="359"/>
      <c r="AWK250" s="380"/>
      <c r="AWL250" s="359"/>
      <c r="AWM250" s="380"/>
      <c r="AWN250" s="359"/>
      <c r="AWO250" s="380"/>
      <c r="AWP250" s="359"/>
      <c r="AWQ250" s="380"/>
      <c r="AWR250" s="359"/>
      <c r="AWS250" s="380"/>
      <c r="AWT250" s="359"/>
      <c r="AWU250" s="380"/>
      <c r="AWV250" s="359"/>
      <c r="AWW250" s="380"/>
      <c r="AWX250" s="359"/>
      <c r="AWY250" s="380"/>
      <c r="AWZ250" s="359"/>
      <c r="AXA250" s="380"/>
      <c r="AXB250" s="359"/>
      <c r="AXC250" s="380"/>
      <c r="AXD250" s="359"/>
      <c r="AXE250" s="380"/>
      <c r="AXF250" s="359"/>
      <c r="AXG250" s="380"/>
      <c r="AXH250" s="359"/>
      <c r="AXI250" s="380"/>
      <c r="AXJ250" s="359"/>
      <c r="AXK250" s="380"/>
      <c r="AXL250" s="359"/>
      <c r="AXM250" s="380"/>
      <c r="AXN250" s="359"/>
      <c r="AXO250" s="380"/>
      <c r="AXP250" s="359"/>
      <c r="AXQ250" s="380"/>
      <c r="AXR250" s="359"/>
      <c r="AXS250" s="380"/>
      <c r="AXT250" s="359"/>
      <c r="AXU250" s="380"/>
      <c r="AXV250" s="359"/>
      <c r="AXW250" s="380"/>
      <c r="AXX250" s="359"/>
      <c r="AXY250" s="380"/>
      <c r="AXZ250" s="359"/>
      <c r="AYA250" s="380"/>
      <c r="AYB250" s="359"/>
      <c r="AYC250" s="380"/>
      <c r="AYD250" s="359"/>
      <c r="AYE250" s="380"/>
      <c r="AYF250" s="359"/>
      <c r="AYG250" s="380"/>
      <c r="AYH250" s="359"/>
      <c r="AYI250" s="380"/>
      <c r="AYJ250" s="359"/>
      <c r="AYK250" s="380"/>
      <c r="AYL250" s="359"/>
      <c r="AYM250" s="380"/>
      <c r="AYN250" s="359"/>
      <c r="AYO250" s="380"/>
      <c r="AYP250" s="359"/>
      <c r="AYQ250" s="380"/>
      <c r="AYR250" s="359"/>
      <c r="AYS250" s="380"/>
      <c r="AYT250" s="359"/>
      <c r="AYU250" s="380"/>
      <c r="AYV250" s="359"/>
      <c r="AYW250" s="380"/>
      <c r="AYX250" s="359"/>
      <c r="AYY250" s="380"/>
      <c r="AYZ250" s="359"/>
      <c r="AZA250" s="380"/>
      <c r="AZB250" s="359"/>
      <c r="AZC250" s="380"/>
      <c r="AZD250" s="359"/>
      <c r="AZE250" s="380"/>
      <c r="AZF250" s="359"/>
      <c r="AZG250" s="380"/>
      <c r="AZH250" s="359"/>
      <c r="AZI250" s="380"/>
      <c r="AZJ250" s="359"/>
      <c r="AZK250" s="380"/>
      <c r="AZL250" s="359"/>
      <c r="AZM250" s="380"/>
      <c r="AZN250" s="359"/>
      <c r="AZO250" s="380"/>
      <c r="AZP250" s="359"/>
      <c r="AZQ250" s="380"/>
      <c r="AZR250" s="359"/>
      <c r="AZS250" s="380"/>
      <c r="AZT250" s="359"/>
      <c r="AZU250" s="380"/>
      <c r="AZV250" s="359"/>
      <c r="AZW250" s="380"/>
      <c r="AZX250" s="359"/>
      <c r="AZY250" s="380"/>
      <c r="AZZ250" s="359"/>
      <c r="BAA250" s="380"/>
      <c r="BAB250" s="359"/>
      <c r="BAC250" s="380"/>
      <c r="BAD250" s="359"/>
      <c r="BAE250" s="380"/>
      <c r="BAF250" s="359"/>
      <c r="BAG250" s="380"/>
      <c r="BAH250" s="359"/>
      <c r="BAI250" s="380"/>
      <c r="BAJ250" s="359"/>
      <c r="BAK250" s="380"/>
      <c r="BAL250" s="359"/>
      <c r="BAM250" s="380"/>
      <c r="BAN250" s="359"/>
      <c r="BAO250" s="380"/>
      <c r="BAP250" s="359"/>
      <c r="BAQ250" s="380"/>
      <c r="BAR250" s="359"/>
      <c r="BAS250" s="380"/>
      <c r="BAT250" s="359"/>
      <c r="BAU250" s="380"/>
      <c r="BAV250" s="359"/>
      <c r="BAW250" s="380"/>
      <c r="BAX250" s="359"/>
      <c r="BAY250" s="380"/>
      <c r="BAZ250" s="359"/>
      <c r="BBA250" s="380"/>
      <c r="BBB250" s="359"/>
      <c r="BBC250" s="380"/>
      <c r="BBD250" s="359"/>
      <c r="BBE250" s="380"/>
      <c r="BBF250" s="359"/>
      <c r="BBG250" s="380"/>
      <c r="BBH250" s="359"/>
      <c r="BBI250" s="380"/>
      <c r="BBJ250" s="359"/>
      <c r="BBK250" s="380"/>
      <c r="BBL250" s="359"/>
      <c r="BBM250" s="380"/>
      <c r="BBN250" s="359"/>
      <c r="BBO250" s="380"/>
      <c r="BBP250" s="359"/>
      <c r="BBQ250" s="380"/>
      <c r="BBR250" s="359"/>
      <c r="BBS250" s="380"/>
      <c r="BBT250" s="359"/>
      <c r="BBU250" s="380"/>
      <c r="BBV250" s="359"/>
      <c r="BBW250" s="380"/>
      <c r="BBX250" s="359"/>
      <c r="BBY250" s="380"/>
      <c r="BBZ250" s="359"/>
      <c r="BCA250" s="380"/>
      <c r="BCB250" s="359"/>
      <c r="BCC250" s="380"/>
      <c r="BCD250" s="359"/>
      <c r="BCE250" s="380"/>
      <c r="BCF250" s="359"/>
      <c r="BCG250" s="380"/>
      <c r="BCH250" s="359"/>
      <c r="BCI250" s="380"/>
      <c r="BCJ250" s="359"/>
      <c r="BCK250" s="380"/>
      <c r="BCL250" s="359"/>
      <c r="BCM250" s="380"/>
      <c r="BCN250" s="359"/>
      <c r="BCO250" s="380"/>
      <c r="BCP250" s="359"/>
      <c r="BCQ250" s="380"/>
      <c r="BCR250" s="359"/>
      <c r="BCS250" s="380"/>
      <c r="BCT250" s="359"/>
      <c r="BCU250" s="380"/>
      <c r="BCV250" s="359"/>
      <c r="BCW250" s="380"/>
      <c r="BCX250" s="359"/>
      <c r="BCY250" s="380"/>
      <c r="BCZ250" s="359"/>
      <c r="BDA250" s="380"/>
      <c r="BDB250" s="359"/>
      <c r="BDC250" s="380"/>
      <c r="BDD250" s="359"/>
      <c r="BDE250" s="380"/>
      <c r="BDF250" s="359"/>
      <c r="BDG250" s="380"/>
      <c r="BDH250" s="359"/>
      <c r="BDI250" s="380"/>
      <c r="BDJ250" s="359"/>
      <c r="BDK250" s="380"/>
      <c r="BDL250" s="359"/>
      <c r="BDM250" s="380"/>
      <c r="BDN250" s="359"/>
      <c r="BDO250" s="380"/>
      <c r="BDP250" s="359"/>
      <c r="BDQ250" s="380"/>
      <c r="BDR250" s="359"/>
      <c r="BDS250" s="380"/>
      <c r="BDT250" s="359"/>
      <c r="BDU250" s="380"/>
      <c r="BDV250" s="359"/>
      <c r="BDW250" s="380"/>
      <c r="BDX250" s="359"/>
      <c r="BDY250" s="380"/>
      <c r="BDZ250" s="359"/>
      <c r="BEA250" s="380"/>
      <c r="BEB250" s="359"/>
      <c r="BEC250" s="380"/>
      <c r="BED250" s="359"/>
      <c r="BEE250" s="380"/>
      <c r="BEF250" s="359"/>
      <c r="BEG250" s="380"/>
      <c r="BEH250" s="359"/>
      <c r="BEI250" s="380"/>
      <c r="BEJ250" s="359"/>
      <c r="BEK250" s="380"/>
      <c r="BEL250" s="359"/>
      <c r="BEM250" s="380"/>
      <c r="BEN250" s="359"/>
      <c r="BEO250" s="380"/>
      <c r="BEP250" s="359"/>
      <c r="BEQ250" s="380"/>
      <c r="BER250" s="359"/>
      <c r="BES250" s="380"/>
      <c r="BET250" s="359"/>
      <c r="BEU250" s="380"/>
      <c r="BEV250" s="359"/>
      <c r="BEW250" s="380"/>
      <c r="BEX250" s="359"/>
      <c r="BEY250" s="380"/>
      <c r="BEZ250" s="359"/>
      <c r="BFA250" s="380"/>
      <c r="BFB250" s="359"/>
      <c r="BFC250" s="380"/>
      <c r="BFD250" s="359"/>
      <c r="BFE250" s="380"/>
      <c r="BFF250" s="359"/>
      <c r="BFG250" s="380"/>
      <c r="BFH250" s="359"/>
      <c r="BFI250" s="380"/>
      <c r="BFJ250" s="359"/>
      <c r="BFK250" s="380"/>
      <c r="BFL250" s="359"/>
      <c r="BFM250" s="380"/>
      <c r="BFN250" s="359"/>
      <c r="BFO250" s="380"/>
      <c r="BFP250" s="359"/>
      <c r="BFQ250" s="380"/>
      <c r="BFR250" s="359"/>
      <c r="BFS250" s="380"/>
      <c r="BFT250" s="359"/>
      <c r="BFU250" s="380"/>
      <c r="BFV250" s="359"/>
      <c r="BFW250" s="380"/>
      <c r="BFX250" s="359"/>
      <c r="BFY250" s="380"/>
      <c r="BFZ250" s="359"/>
      <c r="BGA250" s="380"/>
      <c r="BGB250" s="359"/>
      <c r="BGC250" s="380"/>
      <c r="BGD250" s="359"/>
      <c r="BGE250" s="380"/>
      <c r="BGF250" s="359"/>
      <c r="BGG250" s="380"/>
      <c r="BGH250" s="359"/>
      <c r="BGI250" s="380"/>
      <c r="BGJ250" s="359"/>
      <c r="BGK250" s="380"/>
      <c r="BGL250" s="359"/>
      <c r="BGM250" s="380"/>
      <c r="BGN250" s="359"/>
      <c r="BGO250" s="380"/>
      <c r="BGP250" s="359"/>
      <c r="BGQ250" s="380"/>
      <c r="BGR250" s="359"/>
      <c r="BGS250" s="380"/>
      <c r="BGT250" s="359"/>
      <c r="BGU250" s="380"/>
      <c r="BGV250" s="359"/>
      <c r="BGW250" s="380"/>
      <c r="BGX250" s="359"/>
      <c r="BGY250" s="380"/>
      <c r="BGZ250" s="359"/>
      <c r="BHA250" s="380"/>
      <c r="BHB250" s="359"/>
      <c r="BHC250" s="380"/>
      <c r="BHD250" s="359"/>
      <c r="BHE250" s="380"/>
      <c r="BHF250" s="359"/>
      <c r="BHG250" s="380"/>
      <c r="BHH250" s="359"/>
      <c r="BHI250" s="380"/>
      <c r="BHJ250" s="359"/>
      <c r="BHK250" s="380"/>
      <c r="BHL250" s="359"/>
      <c r="BHM250" s="380"/>
      <c r="BHN250" s="359"/>
      <c r="BHO250" s="380"/>
      <c r="BHP250" s="359"/>
      <c r="BHQ250" s="380"/>
      <c r="BHR250" s="359"/>
      <c r="BHS250" s="380"/>
      <c r="BHT250" s="359"/>
      <c r="BHU250" s="380"/>
      <c r="BHV250" s="359"/>
      <c r="BHW250" s="380"/>
      <c r="BHX250" s="359"/>
      <c r="BHY250" s="380"/>
      <c r="BHZ250" s="359"/>
      <c r="BIA250" s="380"/>
      <c r="BIB250" s="359"/>
      <c r="BIC250" s="380"/>
      <c r="BID250" s="359"/>
      <c r="BIE250" s="380"/>
      <c r="BIF250" s="359"/>
      <c r="BIG250" s="380"/>
      <c r="BIH250" s="359"/>
      <c r="BII250" s="380"/>
      <c r="BIJ250" s="359"/>
      <c r="BIK250" s="380"/>
      <c r="BIL250" s="359"/>
      <c r="BIM250" s="380"/>
      <c r="BIN250" s="359"/>
      <c r="BIO250" s="380"/>
      <c r="BIP250" s="359"/>
      <c r="BIQ250" s="380"/>
      <c r="BIR250" s="359"/>
      <c r="BIS250" s="380"/>
      <c r="BIT250" s="359"/>
      <c r="BIU250" s="380"/>
      <c r="BIV250" s="359"/>
      <c r="BIW250" s="380"/>
      <c r="BIX250" s="359"/>
      <c r="BIY250" s="380"/>
      <c r="BIZ250" s="359"/>
      <c r="BJA250" s="380"/>
      <c r="BJB250" s="359"/>
      <c r="BJC250" s="380"/>
      <c r="BJD250" s="359"/>
      <c r="BJE250" s="380"/>
      <c r="BJF250" s="359"/>
      <c r="BJG250" s="380"/>
      <c r="BJH250" s="359"/>
      <c r="BJI250" s="380"/>
      <c r="BJJ250" s="359"/>
      <c r="BJK250" s="380"/>
      <c r="BJL250" s="359"/>
      <c r="BJM250" s="380"/>
      <c r="BJN250" s="359"/>
      <c r="BJO250" s="380"/>
      <c r="BJP250" s="359"/>
      <c r="BJQ250" s="380"/>
      <c r="BJR250" s="359"/>
      <c r="BJS250" s="380"/>
      <c r="BJT250" s="359"/>
      <c r="BJU250" s="380"/>
      <c r="BJV250" s="359"/>
      <c r="BJW250" s="380"/>
      <c r="BJX250" s="359"/>
      <c r="BJY250" s="380"/>
      <c r="BJZ250" s="359"/>
      <c r="BKA250" s="380"/>
      <c r="BKB250" s="359"/>
      <c r="BKC250" s="380"/>
      <c r="BKD250" s="359"/>
      <c r="BKE250" s="380"/>
      <c r="BKF250" s="359"/>
      <c r="BKG250" s="380"/>
      <c r="BKH250" s="359"/>
      <c r="BKI250" s="380"/>
      <c r="BKJ250" s="359"/>
      <c r="BKK250" s="380"/>
      <c r="BKL250" s="359"/>
      <c r="BKM250" s="380"/>
      <c r="BKN250" s="359"/>
      <c r="BKO250" s="380"/>
      <c r="BKP250" s="359"/>
      <c r="BKQ250" s="380"/>
      <c r="BKR250" s="359"/>
      <c r="BKS250" s="380"/>
      <c r="BKT250" s="359"/>
      <c r="BKU250" s="380"/>
      <c r="BKV250" s="359"/>
      <c r="BKW250" s="380"/>
      <c r="BKX250" s="359"/>
      <c r="BKY250" s="380"/>
      <c r="BKZ250" s="359"/>
      <c r="BLA250" s="380"/>
      <c r="BLB250" s="359"/>
      <c r="BLC250" s="380"/>
      <c r="BLD250" s="359"/>
      <c r="BLE250" s="380"/>
      <c r="BLF250" s="359"/>
      <c r="BLG250" s="380"/>
      <c r="BLH250" s="359"/>
      <c r="BLI250" s="380"/>
      <c r="BLJ250" s="359"/>
      <c r="BLK250" s="380"/>
      <c r="BLL250" s="359"/>
      <c r="BLM250" s="380"/>
      <c r="BLN250" s="359"/>
      <c r="BLO250" s="380"/>
      <c r="BLP250" s="359"/>
      <c r="BLQ250" s="380"/>
      <c r="BLR250" s="359"/>
      <c r="BLS250" s="380"/>
      <c r="BLT250" s="359"/>
      <c r="BLU250" s="380"/>
      <c r="BLV250" s="359"/>
      <c r="BLW250" s="380"/>
      <c r="BLX250" s="359"/>
      <c r="BLY250" s="380"/>
      <c r="BLZ250" s="359"/>
      <c r="BMA250" s="380"/>
      <c r="BMB250" s="359"/>
      <c r="BMC250" s="380"/>
      <c r="BMD250" s="359"/>
      <c r="BME250" s="380"/>
      <c r="BMF250" s="359"/>
      <c r="BMG250" s="380"/>
      <c r="BMH250" s="359"/>
      <c r="BMI250" s="380"/>
      <c r="BMJ250" s="359"/>
      <c r="BMK250" s="380"/>
      <c r="BML250" s="359"/>
      <c r="BMM250" s="380"/>
      <c r="BMN250" s="359"/>
      <c r="BMO250" s="380"/>
      <c r="BMP250" s="359"/>
      <c r="BMQ250" s="380"/>
      <c r="BMR250" s="359"/>
      <c r="BMS250" s="380"/>
      <c r="BMT250" s="359"/>
      <c r="BMU250" s="380"/>
      <c r="BMV250" s="359"/>
      <c r="BMW250" s="380"/>
      <c r="BMX250" s="359"/>
      <c r="BMY250" s="380"/>
      <c r="BMZ250" s="359"/>
      <c r="BNA250" s="380"/>
      <c r="BNB250" s="359"/>
      <c r="BNC250" s="380"/>
      <c r="BND250" s="359"/>
      <c r="BNE250" s="380"/>
      <c r="BNF250" s="359"/>
      <c r="BNG250" s="380"/>
      <c r="BNH250" s="359"/>
      <c r="BNI250" s="380"/>
      <c r="BNJ250" s="359"/>
      <c r="BNK250" s="380"/>
      <c r="BNL250" s="359"/>
      <c r="BNM250" s="380"/>
      <c r="BNN250" s="359"/>
      <c r="BNO250" s="380"/>
      <c r="BNP250" s="359"/>
      <c r="BNQ250" s="380"/>
      <c r="BNR250" s="359"/>
      <c r="BNS250" s="380"/>
      <c r="BNT250" s="359"/>
      <c r="BNU250" s="380"/>
      <c r="BNV250" s="359"/>
      <c r="BNW250" s="380"/>
      <c r="BNX250" s="359"/>
      <c r="BNY250" s="380"/>
      <c r="BNZ250" s="359"/>
      <c r="BOA250" s="380"/>
      <c r="BOB250" s="359"/>
      <c r="BOC250" s="380"/>
      <c r="BOD250" s="359"/>
      <c r="BOE250" s="380"/>
      <c r="BOF250" s="359"/>
      <c r="BOG250" s="380"/>
      <c r="BOH250" s="359"/>
      <c r="BOI250" s="380"/>
      <c r="BOJ250" s="359"/>
      <c r="BOK250" s="380"/>
      <c r="BOL250" s="359"/>
      <c r="BOM250" s="380"/>
      <c r="BON250" s="359"/>
      <c r="BOO250" s="380"/>
      <c r="BOP250" s="359"/>
      <c r="BOQ250" s="380"/>
      <c r="BOR250" s="359"/>
      <c r="BOS250" s="380"/>
      <c r="BOT250" s="359"/>
      <c r="BOU250" s="380"/>
      <c r="BOV250" s="359"/>
      <c r="BOW250" s="380"/>
      <c r="BOX250" s="359"/>
      <c r="BOY250" s="380"/>
      <c r="BOZ250" s="359"/>
      <c r="BPA250" s="380"/>
      <c r="BPB250" s="359"/>
      <c r="BPC250" s="380"/>
      <c r="BPD250" s="359"/>
      <c r="BPE250" s="380"/>
      <c r="BPF250" s="359"/>
      <c r="BPG250" s="380"/>
      <c r="BPH250" s="359"/>
      <c r="BPI250" s="380"/>
      <c r="BPJ250" s="359"/>
      <c r="BPK250" s="380"/>
      <c r="BPL250" s="359"/>
      <c r="BPM250" s="380"/>
      <c r="BPN250" s="359"/>
      <c r="BPO250" s="380"/>
      <c r="BPP250" s="359"/>
      <c r="BPQ250" s="380"/>
      <c r="BPR250" s="359"/>
      <c r="BPS250" s="380"/>
      <c r="BPT250" s="359"/>
      <c r="BPU250" s="380"/>
      <c r="BPV250" s="359"/>
      <c r="BPW250" s="380"/>
      <c r="BPX250" s="359"/>
      <c r="BPY250" s="380"/>
      <c r="BPZ250" s="359"/>
      <c r="BQA250" s="380"/>
      <c r="BQB250" s="359"/>
      <c r="BQC250" s="380"/>
      <c r="BQD250" s="359"/>
      <c r="BQE250" s="380"/>
      <c r="BQF250" s="359"/>
      <c r="BQG250" s="380"/>
      <c r="BQH250" s="359"/>
      <c r="BQI250" s="380"/>
      <c r="BQJ250" s="359"/>
      <c r="BQK250" s="380"/>
      <c r="BQL250" s="359"/>
      <c r="BQM250" s="380"/>
      <c r="BQN250" s="359"/>
      <c r="BQO250" s="380"/>
      <c r="BQP250" s="359"/>
      <c r="BQQ250" s="380"/>
      <c r="BQR250" s="359"/>
      <c r="BQS250" s="380"/>
      <c r="BQT250" s="359"/>
      <c r="BQU250" s="380"/>
      <c r="BQV250" s="359"/>
      <c r="BQW250" s="380"/>
      <c r="BQX250" s="359"/>
      <c r="BQY250" s="380"/>
      <c r="BQZ250" s="359"/>
      <c r="BRA250" s="380"/>
      <c r="BRB250" s="359"/>
      <c r="BRC250" s="380"/>
      <c r="BRD250" s="359"/>
      <c r="BRE250" s="380"/>
      <c r="BRF250" s="359"/>
      <c r="BRG250" s="380"/>
      <c r="BRH250" s="359"/>
      <c r="BRI250" s="380"/>
      <c r="BRJ250" s="359"/>
      <c r="BRK250" s="380"/>
      <c r="BRL250" s="359"/>
      <c r="BRM250" s="380"/>
      <c r="BRN250" s="359"/>
      <c r="BRO250" s="380"/>
      <c r="BRP250" s="359"/>
      <c r="BRQ250" s="380"/>
      <c r="BRR250" s="359"/>
      <c r="BRS250" s="380"/>
      <c r="BRT250" s="359"/>
      <c r="BRU250" s="380"/>
      <c r="BRV250" s="359"/>
      <c r="BRW250" s="380"/>
      <c r="BRX250" s="359"/>
      <c r="BRY250" s="380"/>
      <c r="BRZ250" s="359"/>
      <c r="BSA250" s="380"/>
      <c r="BSB250" s="359"/>
      <c r="BSC250" s="380"/>
      <c r="BSD250" s="359"/>
      <c r="BSE250" s="380"/>
      <c r="BSF250" s="359"/>
      <c r="BSG250" s="380"/>
      <c r="BSH250" s="359"/>
      <c r="BSI250" s="380"/>
      <c r="BSJ250" s="359"/>
      <c r="BSK250" s="380"/>
      <c r="BSL250" s="359"/>
      <c r="BSM250" s="380"/>
      <c r="BSN250" s="359"/>
      <c r="BSO250" s="380"/>
      <c r="BSP250" s="359"/>
      <c r="BSQ250" s="380"/>
      <c r="BSR250" s="359"/>
      <c r="BSS250" s="380"/>
      <c r="BST250" s="359"/>
      <c r="BSU250" s="380"/>
      <c r="BSV250" s="359"/>
      <c r="BSW250" s="380"/>
      <c r="BSX250" s="359"/>
      <c r="BSY250" s="380"/>
      <c r="BSZ250" s="359"/>
      <c r="BTA250" s="380"/>
      <c r="BTB250" s="359"/>
      <c r="BTC250" s="380"/>
      <c r="BTD250" s="359"/>
      <c r="BTE250" s="380"/>
      <c r="BTF250" s="359"/>
      <c r="BTG250" s="380"/>
      <c r="BTH250" s="359"/>
      <c r="BTI250" s="380"/>
      <c r="BTJ250" s="359"/>
      <c r="BTK250" s="380"/>
      <c r="BTL250" s="359"/>
      <c r="BTM250" s="380"/>
      <c r="BTN250" s="359"/>
      <c r="BTO250" s="380"/>
      <c r="BTP250" s="359"/>
      <c r="BTQ250" s="380"/>
      <c r="BTR250" s="359"/>
      <c r="BTS250" s="380"/>
      <c r="BTT250" s="359"/>
      <c r="BTU250" s="380"/>
      <c r="BTV250" s="359"/>
      <c r="BTW250" s="380"/>
      <c r="BTX250" s="359"/>
      <c r="BTY250" s="380"/>
      <c r="BTZ250" s="359"/>
      <c r="BUA250" s="380"/>
      <c r="BUB250" s="359"/>
      <c r="BUC250" s="380"/>
      <c r="BUD250" s="359"/>
      <c r="BUE250" s="380"/>
      <c r="BUF250" s="359"/>
      <c r="BUG250" s="380"/>
      <c r="BUH250" s="359"/>
      <c r="BUI250" s="380"/>
      <c r="BUJ250" s="359"/>
      <c r="BUK250" s="380"/>
      <c r="BUL250" s="359"/>
      <c r="BUM250" s="380"/>
      <c r="BUN250" s="359"/>
      <c r="BUO250" s="380"/>
      <c r="BUP250" s="359"/>
      <c r="BUQ250" s="380"/>
      <c r="BUR250" s="359"/>
      <c r="BUS250" s="380"/>
      <c r="BUT250" s="359"/>
      <c r="BUU250" s="380"/>
      <c r="BUV250" s="359"/>
      <c r="BUW250" s="380"/>
      <c r="BUX250" s="359"/>
      <c r="BUY250" s="380"/>
      <c r="BUZ250" s="359"/>
      <c r="BVA250" s="380"/>
      <c r="BVB250" s="359"/>
      <c r="BVC250" s="380"/>
      <c r="BVD250" s="359"/>
      <c r="BVE250" s="380"/>
      <c r="BVF250" s="359"/>
      <c r="BVG250" s="380"/>
      <c r="BVH250" s="359"/>
      <c r="BVI250" s="380"/>
      <c r="BVJ250" s="359"/>
      <c r="BVK250" s="380"/>
      <c r="BVL250" s="359"/>
      <c r="BVM250" s="380"/>
      <c r="BVN250" s="359"/>
      <c r="BVO250" s="380"/>
      <c r="BVP250" s="359"/>
      <c r="BVQ250" s="380"/>
      <c r="BVR250" s="359"/>
      <c r="BVS250" s="380"/>
      <c r="BVT250" s="359"/>
      <c r="BVU250" s="380"/>
      <c r="BVV250" s="359"/>
      <c r="BVW250" s="380"/>
      <c r="BVX250" s="359"/>
      <c r="BVY250" s="380"/>
      <c r="BVZ250" s="359"/>
      <c r="BWA250" s="380"/>
      <c r="BWB250" s="359"/>
      <c r="BWC250" s="380"/>
      <c r="BWD250" s="359"/>
      <c r="BWE250" s="380"/>
      <c r="BWF250" s="359"/>
      <c r="BWG250" s="380"/>
      <c r="BWH250" s="359"/>
      <c r="BWI250" s="380"/>
      <c r="BWJ250" s="359"/>
      <c r="BWK250" s="380"/>
      <c r="BWL250" s="359"/>
      <c r="BWM250" s="380"/>
      <c r="BWN250" s="359"/>
      <c r="BWO250" s="380"/>
      <c r="BWP250" s="359"/>
      <c r="BWQ250" s="380"/>
      <c r="BWR250" s="359"/>
      <c r="BWS250" s="380"/>
      <c r="BWT250" s="359"/>
      <c r="BWU250" s="380"/>
      <c r="BWV250" s="359"/>
      <c r="BWW250" s="380"/>
      <c r="BWX250" s="359"/>
      <c r="BWY250" s="380"/>
      <c r="BWZ250" s="359"/>
      <c r="BXA250" s="380"/>
      <c r="BXB250" s="359"/>
      <c r="BXC250" s="380"/>
      <c r="BXD250" s="359"/>
      <c r="BXE250" s="380"/>
      <c r="BXF250" s="359"/>
      <c r="BXG250" s="380"/>
      <c r="BXH250" s="359"/>
      <c r="BXI250" s="380"/>
      <c r="BXJ250" s="359"/>
      <c r="BXK250" s="380"/>
      <c r="BXL250" s="359"/>
      <c r="BXM250" s="380"/>
      <c r="BXN250" s="359"/>
      <c r="BXO250" s="380"/>
      <c r="BXP250" s="359"/>
      <c r="BXQ250" s="380"/>
      <c r="BXR250" s="359"/>
      <c r="BXS250" s="380"/>
      <c r="BXT250" s="359"/>
      <c r="BXU250" s="380"/>
      <c r="BXV250" s="359"/>
      <c r="BXW250" s="380"/>
      <c r="BXX250" s="359"/>
      <c r="BXY250" s="380"/>
      <c r="BXZ250" s="359"/>
      <c r="BYA250" s="380"/>
      <c r="BYB250" s="359"/>
      <c r="BYC250" s="380"/>
      <c r="BYD250" s="359"/>
      <c r="BYE250" s="380"/>
      <c r="BYF250" s="359"/>
      <c r="BYG250" s="380"/>
      <c r="BYH250" s="359"/>
      <c r="BYI250" s="380"/>
      <c r="BYJ250" s="359"/>
      <c r="BYK250" s="380"/>
      <c r="BYL250" s="359"/>
      <c r="BYM250" s="380"/>
      <c r="BYN250" s="359"/>
      <c r="BYO250" s="380"/>
      <c r="BYP250" s="359"/>
      <c r="BYQ250" s="380"/>
      <c r="BYR250" s="359"/>
      <c r="BYS250" s="380"/>
      <c r="BYT250" s="359"/>
      <c r="BYU250" s="380"/>
      <c r="BYV250" s="359"/>
      <c r="BYW250" s="380"/>
      <c r="BYX250" s="359"/>
      <c r="BYY250" s="380"/>
      <c r="BYZ250" s="359"/>
      <c r="BZA250" s="380"/>
      <c r="BZB250" s="359"/>
      <c r="BZC250" s="380"/>
      <c r="BZD250" s="359"/>
      <c r="BZE250" s="380"/>
      <c r="BZF250" s="359"/>
      <c r="BZG250" s="380"/>
      <c r="BZH250" s="359"/>
      <c r="BZI250" s="380"/>
      <c r="BZJ250" s="359"/>
      <c r="BZK250" s="380"/>
      <c r="BZL250" s="359"/>
      <c r="BZM250" s="380"/>
      <c r="BZN250" s="359"/>
      <c r="BZO250" s="380"/>
      <c r="BZP250" s="359"/>
      <c r="BZQ250" s="380"/>
      <c r="BZR250" s="359"/>
      <c r="BZS250" s="380"/>
      <c r="BZT250" s="359"/>
      <c r="BZU250" s="380"/>
      <c r="BZV250" s="359"/>
      <c r="BZW250" s="380"/>
      <c r="BZX250" s="359"/>
      <c r="BZY250" s="380"/>
      <c r="BZZ250" s="359"/>
      <c r="CAA250" s="380"/>
      <c r="CAB250" s="359"/>
      <c r="CAC250" s="380"/>
      <c r="CAD250" s="359"/>
      <c r="CAE250" s="380"/>
      <c r="CAF250" s="359"/>
      <c r="CAG250" s="380"/>
      <c r="CAH250" s="359"/>
      <c r="CAI250" s="380"/>
      <c r="CAJ250" s="359"/>
      <c r="CAK250" s="380"/>
      <c r="CAL250" s="359"/>
      <c r="CAM250" s="380"/>
      <c r="CAN250" s="359"/>
      <c r="CAO250" s="380"/>
      <c r="CAP250" s="359"/>
      <c r="CAQ250" s="380"/>
      <c r="CAR250" s="359"/>
      <c r="CAS250" s="380"/>
      <c r="CAT250" s="359"/>
      <c r="CAU250" s="380"/>
      <c r="CAV250" s="359"/>
      <c r="CAW250" s="380"/>
      <c r="CAX250" s="359"/>
      <c r="CAY250" s="380"/>
      <c r="CAZ250" s="359"/>
      <c r="CBA250" s="380"/>
      <c r="CBB250" s="359"/>
      <c r="CBC250" s="380"/>
      <c r="CBD250" s="359"/>
      <c r="CBE250" s="380"/>
      <c r="CBF250" s="359"/>
      <c r="CBG250" s="380"/>
      <c r="CBH250" s="359"/>
      <c r="CBI250" s="380"/>
      <c r="CBJ250" s="359"/>
      <c r="CBK250" s="380"/>
      <c r="CBL250" s="359"/>
      <c r="CBM250" s="380"/>
      <c r="CBN250" s="359"/>
      <c r="CBO250" s="380"/>
      <c r="CBP250" s="359"/>
      <c r="CBQ250" s="380"/>
      <c r="CBR250" s="359"/>
      <c r="CBS250" s="380"/>
      <c r="CBT250" s="359"/>
      <c r="CBU250" s="380"/>
      <c r="CBV250" s="359"/>
      <c r="CBW250" s="380"/>
      <c r="CBX250" s="359"/>
      <c r="CBY250" s="380"/>
      <c r="CBZ250" s="359"/>
      <c r="CCA250" s="380"/>
      <c r="CCB250" s="359"/>
      <c r="CCC250" s="380"/>
      <c r="CCD250" s="359"/>
      <c r="CCE250" s="380"/>
      <c r="CCF250" s="359"/>
      <c r="CCG250" s="380"/>
      <c r="CCH250" s="359"/>
      <c r="CCI250" s="380"/>
      <c r="CCJ250" s="359"/>
      <c r="CCK250" s="380"/>
      <c r="CCL250" s="359"/>
      <c r="CCM250" s="380"/>
      <c r="CCN250" s="359"/>
      <c r="CCO250" s="380"/>
      <c r="CCP250" s="359"/>
      <c r="CCQ250" s="380"/>
      <c r="CCR250" s="359"/>
      <c r="CCS250" s="380"/>
      <c r="CCT250" s="359"/>
      <c r="CCU250" s="380"/>
      <c r="CCV250" s="359"/>
      <c r="CCW250" s="380"/>
      <c r="CCX250" s="359"/>
      <c r="CCY250" s="380"/>
      <c r="CCZ250" s="359"/>
      <c r="CDA250" s="380"/>
      <c r="CDB250" s="359"/>
      <c r="CDC250" s="380"/>
      <c r="CDD250" s="359"/>
      <c r="CDE250" s="380"/>
      <c r="CDF250" s="359"/>
      <c r="CDG250" s="380"/>
      <c r="CDH250" s="359"/>
      <c r="CDI250" s="380"/>
      <c r="CDJ250" s="359"/>
      <c r="CDK250" s="380"/>
      <c r="CDL250" s="359"/>
      <c r="CDM250" s="380"/>
      <c r="CDN250" s="359"/>
      <c r="CDO250" s="380"/>
      <c r="CDP250" s="359"/>
      <c r="CDQ250" s="380"/>
      <c r="CDR250" s="359"/>
      <c r="CDS250" s="380"/>
      <c r="CDT250" s="359"/>
      <c r="CDU250" s="380"/>
      <c r="CDV250" s="359"/>
      <c r="CDW250" s="380"/>
      <c r="CDX250" s="359"/>
      <c r="CDY250" s="380"/>
      <c r="CDZ250" s="359"/>
      <c r="CEA250" s="380"/>
      <c r="CEB250" s="359"/>
      <c r="CEC250" s="380"/>
      <c r="CED250" s="359"/>
      <c r="CEE250" s="380"/>
      <c r="CEF250" s="359"/>
      <c r="CEG250" s="380"/>
      <c r="CEH250" s="359"/>
      <c r="CEI250" s="380"/>
      <c r="CEJ250" s="359"/>
      <c r="CEK250" s="380"/>
      <c r="CEL250" s="359"/>
      <c r="CEM250" s="380"/>
      <c r="CEN250" s="359"/>
      <c r="CEO250" s="380"/>
      <c r="CEP250" s="359"/>
      <c r="CEQ250" s="380"/>
      <c r="CER250" s="359"/>
      <c r="CES250" s="380"/>
      <c r="CET250" s="359"/>
      <c r="CEU250" s="380"/>
      <c r="CEV250" s="359"/>
      <c r="CEW250" s="380"/>
      <c r="CEX250" s="359"/>
      <c r="CEY250" s="380"/>
      <c r="CEZ250" s="359"/>
      <c r="CFA250" s="380"/>
      <c r="CFB250" s="359"/>
      <c r="CFC250" s="380"/>
      <c r="CFD250" s="359"/>
      <c r="CFE250" s="380"/>
      <c r="CFF250" s="359"/>
      <c r="CFG250" s="380"/>
      <c r="CFH250" s="359"/>
      <c r="CFI250" s="380"/>
      <c r="CFJ250" s="359"/>
      <c r="CFK250" s="380"/>
      <c r="CFL250" s="359"/>
      <c r="CFM250" s="380"/>
      <c r="CFN250" s="359"/>
      <c r="CFO250" s="380"/>
      <c r="CFP250" s="359"/>
      <c r="CFQ250" s="380"/>
      <c r="CFR250" s="359"/>
      <c r="CFS250" s="380"/>
      <c r="CFT250" s="359"/>
      <c r="CFU250" s="380"/>
      <c r="CFV250" s="359"/>
      <c r="CFW250" s="380"/>
      <c r="CFX250" s="359"/>
      <c r="CFY250" s="380"/>
      <c r="CFZ250" s="359"/>
      <c r="CGA250" s="380"/>
      <c r="CGB250" s="359"/>
      <c r="CGC250" s="380"/>
      <c r="CGD250" s="359"/>
      <c r="CGE250" s="380"/>
      <c r="CGF250" s="359"/>
      <c r="CGG250" s="380"/>
      <c r="CGH250" s="359"/>
      <c r="CGI250" s="380"/>
      <c r="CGJ250" s="359"/>
      <c r="CGK250" s="380"/>
      <c r="CGL250" s="359"/>
      <c r="CGM250" s="380"/>
      <c r="CGN250" s="359"/>
      <c r="CGO250" s="380"/>
      <c r="CGP250" s="359"/>
      <c r="CGQ250" s="380"/>
      <c r="CGR250" s="359"/>
      <c r="CGS250" s="380"/>
      <c r="CGT250" s="359"/>
      <c r="CGU250" s="380"/>
      <c r="CGV250" s="359"/>
      <c r="CGW250" s="380"/>
      <c r="CGX250" s="359"/>
      <c r="CGY250" s="380"/>
      <c r="CGZ250" s="359"/>
      <c r="CHA250" s="380"/>
      <c r="CHB250" s="359"/>
      <c r="CHC250" s="380"/>
      <c r="CHD250" s="359"/>
      <c r="CHE250" s="380"/>
      <c r="CHF250" s="359"/>
      <c r="CHG250" s="380"/>
      <c r="CHH250" s="359"/>
      <c r="CHI250" s="380"/>
      <c r="CHJ250" s="359"/>
      <c r="CHK250" s="380"/>
      <c r="CHL250" s="359"/>
      <c r="CHM250" s="380"/>
      <c r="CHN250" s="359"/>
      <c r="CHO250" s="380"/>
      <c r="CHP250" s="359"/>
      <c r="CHQ250" s="380"/>
      <c r="CHR250" s="359"/>
      <c r="CHS250" s="380"/>
      <c r="CHT250" s="359"/>
      <c r="CHU250" s="380"/>
      <c r="CHV250" s="359"/>
      <c r="CHW250" s="380"/>
      <c r="CHX250" s="359"/>
      <c r="CHY250" s="380"/>
      <c r="CHZ250" s="359"/>
      <c r="CIA250" s="380"/>
      <c r="CIB250" s="359"/>
      <c r="CIC250" s="380"/>
      <c r="CID250" s="359"/>
      <c r="CIE250" s="380"/>
      <c r="CIF250" s="359"/>
      <c r="CIG250" s="380"/>
      <c r="CIH250" s="359"/>
      <c r="CII250" s="380"/>
      <c r="CIJ250" s="359"/>
      <c r="CIK250" s="380"/>
      <c r="CIL250" s="359"/>
      <c r="CIM250" s="380"/>
      <c r="CIN250" s="359"/>
      <c r="CIO250" s="380"/>
      <c r="CIP250" s="359"/>
      <c r="CIQ250" s="380"/>
      <c r="CIR250" s="359"/>
      <c r="CIS250" s="380"/>
      <c r="CIT250" s="359"/>
      <c r="CIU250" s="380"/>
      <c r="CIV250" s="359"/>
      <c r="CIW250" s="380"/>
      <c r="CIX250" s="359"/>
      <c r="CIY250" s="380"/>
      <c r="CIZ250" s="359"/>
      <c r="CJA250" s="380"/>
      <c r="CJB250" s="359"/>
      <c r="CJC250" s="380"/>
      <c r="CJD250" s="359"/>
      <c r="CJE250" s="380"/>
      <c r="CJF250" s="359"/>
      <c r="CJG250" s="380"/>
      <c r="CJH250" s="359"/>
      <c r="CJI250" s="380"/>
      <c r="CJJ250" s="359"/>
      <c r="CJK250" s="380"/>
      <c r="CJL250" s="359"/>
      <c r="CJM250" s="380"/>
      <c r="CJN250" s="359"/>
      <c r="CJO250" s="380"/>
      <c r="CJP250" s="359"/>
      <c r="CJQ250" s="380"/>
      <c r="CJR250" s="359"/>
      <c r="CJS250" s="380"/>
      <c r="CJT250" s="359"/>
      <c r="CJU250" s="380"/>
      <c r="CJV250" s="359"/>
      <c r="CJW250" s="380"/>
      <c r="CJX250" s="359"/>
      <c r="CJY250" s="380"/>
      <c r="CJZ250" s="359"/>
      <c r="CKA250" s="380"/>
      <c r="CKB250" s="359"/>
      <c r="CKC250" s="380"/>
      <c r="CKD250" s="359"/>
      <c r="CKE250" s="380"/>
      <c r="CKF250" s="359"/>
      <c r="CKG250" s="380"/>
      <c r="CKH250" s="359"/>
      <c r="CKI250" s="380"/>
      <c r="CKJ250" s="359"/>
      <c r="CKK250" s="380"/>
      <c r="CKL250" s="359"/>
      <c r="CKM250" s="380"/>
      <c r="CKN250" s="359"/>
      <c r="CKO250" s="380"/>
      <c r="CKP250" s="359"/>
      <c r="CKQ250" s="380"/>
      <c r="CKR250" s="359"/>
      <c r="CKS250" s="380"/>
      <c r="CKT250" s="359"/>
      <c r="CKU250" s="380"/>
      <c r="CKV250" s="359"/>
      <c r="CKW250" s="380"/>
      <c r="CKX250" s="359"/>
      <c r="CKY250" s="380"/>
      <c r="CKZ250" s="359"/>
      <c r="CLA250" s="380"/>
      <c r="CLB250" s="359"/>
      <c r="CLC250" s="380"/>
      <c r="CLD250" s="359"/>
      <c r="CLE250" s="380"/>
      <c r="CLF250" s="359"/>
      <c r="CLG250" s="380"/>
      <c r="CLH250" s="359"/>
      <c r="CLI250" s="380"/>
      <c r="CLJ250" s="359"/>
      <c r="CLK250" s="380"/>
      <c r="CLL250" s="359"/>
      <c r="CLM250" s="380"/>
      <c r="CLN250" s="359"/>
      <c r="CLO250" s="380"/>
      <c r="CLP250" s="359"/>
      <c r="CLQ250" s="380"/>
      <c r="CLR250" s="359"/>
      <c r="CLS250" s="380"/>
      <c r="CLT250" s="359"/>
      <c r="CLU250" s="380"/>
      <c r="CLV250" s="359"/>
      <c r="CLW250" s="380"/>
      <c r="CLX250" s="359"/>
      <c r="CLY250" s="380"/>
      <c r="CLZ250" s="359"/>
      <c r="CMA250" s="380"/>
      <c r="CMB250" s="359"/>
      <c r="CMC250" s="380"/>
      <c r="CMD250" s="359"/>
      <c r="CME250" s="380"/>
      <c r="CMF250" s="359"/>
      <c r="CMG250" s="380"/>
      <c r="CMH250" s="359"/>
      <c r="CMI250" s="380"/>
      <c r="CMJ250" s="359"/>
      <c r="CMK250" s="380"/>
      <c r="CML250" s="359"/>
      <c r="CMM250" s="380"/>
      <c r="CMN250" s="359"/>
      <c r="CMO250" s="380"/>
      <c r="CMP250" s="359"/>
      <c r="CMQ250" s="380"/>
      <c r="CMR250" s="359"/>
      <c r="CMS250" s="380"/>
      <c r="CMT250" s="359"/>
      <c r="CMU250" s="380"/>
      <c r="CMV250" s="359"/>
      <c r="CMW250" s="380"/>
      <c r="CMX250" s="359"/>
      <c r="CMY250" s="380"/>
      <c r="CMZ250" s="359"/>
      <c r="CNA250" s="380"/>
      <c r="CNB250" s="359"/>
      <c r="CNC250" s="380"/>
      <c r="CND250" s="359"/>
      <c r="CNE250" s="380"/>
      <c r="CNF250" s="359"/>
      <c r="CNG250" s="380"/>
      <c r="CNH250" s="359"/>
      <c r="CNI250" s="380"/>
      <c r="CNJ250" s="359"/>
      <c r="CNK250" s="380"/>
      <c r="CNL250" s="359"/>
      <c r="CNM250" s="380"/>
      <c r="CNN250" s="359"/>
      <c r="CNO250" s="380"/>
      <c r="CNP250" s="359"/>
      <c r="CNQ250" s="380"/>
      <c r="CNR250" s="359"/>
      <c r="CNS250" s="380"/>
      <c r="CNT250" s="359"/>
      <c r="CNU250" s="380"/>
      <c r="CNV250" s="359"/>
      <c r="CNW250" s="380"/>
      <c r="CNX250" s="359"/>
      <c r="CNY250" s="380"/>
      <c r="CNZ250" s="359"/>
      <c r="COA250" s="380"/>
      <c r="COB250" s="359"/>
      <c r="COC250" s="380"/>
      <c r="COD250" s="359"/>
      <c r="COE250" s="380"/>
      <c r="COF250" s="359"/>
      <c r="COG250" s="380"/>
      <c r="COH250" s="359"/>
      <c r="COI250" s="380"/>
      <c r="COJ250" s="359"/>
      <c r="COK250" s="380"/>
      <c r="COL250" s="359"/>
      <c r="COM250" s="380"/>
      <c r="CON250" s="359"/>
      <c r="COO250" s="380"/>
      <c r="COP250" s="359"/>
      <c r="COQ250" s="380"/>
      <c r="COR250" s="359"/>
      <c r="COS250" s="380"/>
      <c r="COT250" s="359"/>
      <c r="COU250" s="380"/>
      <c r="COV250" s="359"/>
      <c r="COW250" s="380"/>
      <c r="COX250" s="359"/>
      <c r="COY250" s="380"/>
      <c r="COZ250" s="359"/>
      <c r="CPA250" s="380"/>
      <c r="CPB250" s="359"/>
      <c r="CPC250" s="380"/>
      <c r="CPD250" s="359"/>
      <c r="CPE250" s="380"/>
      <c r="CPF250" s="359"/>
      <c r="CPG250" s="380"/>
      <c r="CPH250" s="359"/>
      <c r="CPI250" s="380"/>
      <c r="CPJ250" s="359"/>
      <c r="CPK250" s="380"/>
      <c r="CPL250" s="359"/>
      <c r="CPM250" s="380"/>
      <c r="CPN250" s="359"/>
      <c r="CPO250" s="380"/>
      <c r="CPP250" s="359"/>
      <c r="CPQ250" s="380"/>
      <c r="CPR250" s="359"/>
      <c r="CPS250" s="380"/>
      <c r="CPT250" s="359"/>
      <c r="CPU250" s="380"/>
      <c r="CPV250" s="359"/>
      <c r="CPW250" s="380"/>
      <c r="CPX250" s="359"/>
      <c r="CPY250" s="380"/>
      <c r="CPZ250" s="359"/>
      <c r="CQA250" s="380"/>
      <c r="CQB250" s="359"/>
      <c r="CQC250" s="380"/>
      <c r="CQD250" s="359"/>
      <c r="CQE250" s="380"/>
      <c r="CQF250" s="359"/>
      <c r="CQG250" s="380"/>
      <c r="CQH250" s="359"/>
      <c r="CQI250" s="380"/>
      <c r="CQJ250" s="359"/>
      <c r="CQK250" s="380"/>
      <c r="CQL250" s="359"/>
      <c r="CQM250" s="380"/>
      <c r="CQN250" s="359"/>
      <c r="CQO250" s="380"/>
      <c r="CQP250" s="359"/>
      <c r="CQQ250" s="380"/>
      <c r="CQR250" s="359"/>
      <c r="CQS250" s="380"/>
      <c r="CQT250" s="359"/>
      <c r="CQU250" s="380"/>
      <c r="CQV250" s="359"/>
      <c r="CQW250" s="380"/>
      <c r="CQX250" s="359"/>
      <c r="CQY250" s="380"/>
      <c r="CQZ250" s="359"/>
      <c r="CRA250" s="380"/>
      <c r="CRB250" s="359"/>
      <c r="CRC250" s="380"/>
      <c r="CRD250" s="359"/>
      <c r="CRE250" s="380"/>
      <c r="CRF250" s="359"/>
      <c r="CRG250" s="380"/>
      <c r="CRH250" s="359"/>
      <c r="CRI250" s="380"/>
      <c r="CRJ250" s="359"/>
      <c r="CRK250" s="380"/>
      <c r="CRL250" s="359"/>
      <c r="CRM250" s="380"/>
      <c r="CRN250" s="359"/>
      <c r="CRO250" s="380"/>
      <c r="CRP250" s="359"/>
      <c r="CRQ250" s="380"/>
      <c r="CRR250" s="359"/>
      <c r="CRS250" s="380"/>
      <c r="CRT250" s="359"/>
      <c r="CRU250" s="380"/>
      <c r="CRV250" s="359"/>
      <c r="CRW250" s="380"/>
      <c r="CRX250" s="359"/>
      <c r="CRY250" s="380"/>
      <c r="CRZ250" s="359"/>
      <c r="CSA250" s="380"/>
      <c r="CSB250" s="359"/>
      <c r="CSC250" s="380"/>
      <c r="CSD250" s="359"/>
      <c r="CSE250" s="380"/>
      <c r="CSF250" s="359"/>
      <c r="CSG250" s="380"/>
      <c r="CSH250" s="359"/>
      <c r="CSI250" s="380"/>
      <c r="CSJ250" s="359"/>
      <c r="CSK250" s="380"/>
      <c r="CSL250" s="359"/>
      <c r="CSM250" s="380"/>
      <c r="CSN250" s="359"/>
      <c r="CSO250" s="380"/>
      <c r="CSP250" s="359"/>
      <c r="CSQ250" s="380"/>
      <c r="CSR250" s="359"/>
      <c r="CSS250" s="380"/>
      <c r="CST250" s="359"/>
      <c r="CSU250" s="380"/>
      <c r="CSV250" s="359"/>
      <c r="CSW250" s="380"/>
      <c r="CSX250" s="359"/>
      <c r="CSY250" s="380"/>
      <c r="CSZ250" s="359"/>
      <c r="CTA250" s="380"/>
      <c r="CTB250" s="359"/>
      <c r="CTC250" s="380"/>
      <c r="CTD250" s="359"/>
      <c r="CTE250" s="380"/>
      <c r="CTF250" s="359"/>
      <c r="CTG250" s="380"/>
      <c r="CTH250" s="359"/>
      <c r="CTI250" s="380"/>
      <c r="CTJ250" s="359"/>
      <c r="CTK250" s="380"/>
      <c r="CTL250" s="359"/>
      <c r="CTM250" s="380"/>
      <c r="CTN250" s="359"/>
      <c r="CTO250" s="380"/>
      <c r="CTP250" s="359"/>
      <c r="CTQ250" s="380"/>
      <c r="CTR250" s="359"/>
      <c r="CTS250" s="380"/>
      <c r="CTT250" s="359"/>
      <c r="CTU250" s="380"/>
      <c r="CTV250" s="359"/>
      <c r="CTW250" s="380"/>
      <c r="CTX250" s="359"/>
      <c r="CTY250" s="380"/>
      <c r="CTZ250" s="359"/>
      <c r="CUA250" s="380"/>
      <c r="CUB250" s="359"/>
      <c r="CUC250" s="380"/>
      <c r="CUD250" s="359"/>
      <c r="CUE250" s="380"/>
      <c r="CUF250" s="359"/>
      <c r="CUG250" s="380"/>
      <c r="CUH250" s="359"/>
      <c r="CUI250" s="380"/>
      <c r="CUJ250" s="359"/>
      <c r="CUK250" s="380"/>
      <c r="CUL250" s="359"/>
      <c r="CUM250" s="380"/>
      <c r="CUN250" s="359"/>
      <c r="CUO250" s="380"/>
      <c r="CUP250" s="359"/>
      <c r="CUQ250" s="380"/>
      <c r="CUR250" s="359"/>
      <c r="CUS250" s="380"/>
      <c r="CUT250" s="359"/>
      <c r="CUU250" s="380"/>
      <c r="CUV250" s="359"/>
      <c r="CUW250" s="380"/>
      <c r="CUX250" s="359"/>
      <c r="CUY250" s="380"/>
      <c r="CUZ250" s="359"/>
      <c r="CVA250" s="380"/>
      <c r="CVB250" s="359"/>
      <c r="CVC250" s="380"/>
      <c r="CVD250" s="359"/>
      <c r="CVE250" s="380"/>
      <c r="CVF250" s="359"/>
      <c r="CVG250" s="380"/>
      <c r="CVH250" s="359"/>
      <c r="CVI250" s="380"/>
      <c r="CVJ250" s="359"/>
      <c r="CVK250" s="380"/>
      <c r="CVL250" s="359"/>
      <c r="CVM250" s="380"/>
      <c r="CVN250" s="359"/>
      <c r="CVO250" s="380"/>
      <c r="CVP250" s="359"/>
      <c r="CVQ250" s="380"/>
      <c r="CVR250" s="359"/>
      <c r="CVS250" s="380"/>
      <c r="CVT250" s="359"/>
      <c r="CVU250" s="380"/>
      <c r="CVV250" s="359"/>
      <c r="CVW250" s="380"/>
      <c r="CVX250" s="359"/>
      <c r="CVY250" s="380"/>
      <c r="CVZ250" s="359"/>
      <c r="CWA250" s="380"/>
      <c r="CWB250" s="359"/>
      <c r="CWC250" s="380"/>
      <c r="CWD250" s="359"/>
      <c r="CWE250" s="380"/>
      <c r="CWF250" s="359"/>
      <c r="CWG250" s="380"/>
      <c r="CWH250" s="359"/>
      <c r="CWI250" s="380"/>
      <c r="CWJ250" s="359"/>
      <c r="CWK250" s="380"/>
      <c r="CWL250" s="359"/>
      <c r="CWM250" s="380"/>
      <c r="CWN250" s="359"/>
      <c r="CWO250" s="380"/>
      <c r="CWP250" s="359"/>
      <c r="CWQ250" s="380"/>
      <c r="CWR250" s="359"/>
      <c r="CWS250" s="380"/>
      <c r="CWT250" s="359"/>
      <c r="CWU250" s="380"/>
      <c r="CWV250" s="359"/>
      <c r="CWW250" s="380"/>
      <c r="CWX250" s="359"/>
      <c r="CWY250" s="380"/>
      <c r="CWZ250" s="359"/>
      <c r="CXA250" s="380"/>
      <c r="CXB250" s="359"/>
      <c r="CXC250" s="380"/>
      <c r="CXD250" s="359"/>
      <c r="CXE250" s="380"/>
      <c r="CXF250" s="359"/>
      <c r="CXG250" s="380"/>
      <c r="CXH250" s="359"/>
      <c r="CXI250" s="380"/>
      <c r="CXJ250" s="359"/>
      <c r="CXK250" s="380"/>
      <c r="CXL250" s="359"/>
      <c r="CXM250" s="380"/>
      <c r="CXN250" s="359"/>
      <c r="CXO250" s="380"/>
      <c r="CXP250" s="359"/>
      <c r="CXQ250" s="380"/>
      <c r="CXR250" s="359"/>
      <c r="CXS250" s="380"/>
      <c r="CXT250" s="359"/>
      <c r="CXU250" s="380"/>
      <c r="CXV250" s="359"/>
      <c r="CXW250" s="380"/>
      <c r="CXX250" s="359"/>
      <c r="CXY250" s="380"/>
      <c r="CXZ250" s="359"/>
      <c r="CYA250" s="380"/>
      <c r="CYB250" s="359"/>
      <c r="CYC250" s="380"/>
      <c r="CYD250" s="359"/>
      <c r="CYE250" s="380"/>
      <c r="CYF250" s="359"/>
      <c r="CYG250" s="380"/>
      <c r="CYH250" s="359"/>
      <c r="CYI250" s="380"/>
      <c r="CYJ250" s="359"/>
      <c r="CYK250" s="380"/>
      <c r="CYL250" s="359"/>
      <c r="CYM250" s="380"/>
      <c r="CYN250" s="359"/>
      <c r="CYO250" s="380"/>
      <c r="CYP250" s="359"/>
      <c r="CYQ250" s="380"/>
      <c r="CYR250" s="359"/>
      <c r="CYS250" s="380"/>
      <c r="CYT250" s="359"/>
      <c r="CYU250" s="380"/>
      <c r="CYV250" s="359"/>
      <c r="CYW250" s="380"/>
      <c r="CYX250" s="359"/>
      <c r="CYY250" s="380"/>
      <c r="CYZ250" s="359"/>
      <c r="CZA250" s="380"/>
      <c r="CZB250" s="359"/>
      <c r="CZC250" s="380"/>
      <c r="CZD250" s="359"/>
      <c r="CZE250" s="380"/>
      <c r="CZF250" s="359"/>
      <c r="CZG250" s="380"/>
      <c r="CZH250" s="359"/>
      <c r="CZI250" s="380"/>
      <c r="CZJ250" s="359"/>
      <c r="CZK250" s="380"/>
      <c r="CZL250" s="359"/>
      <c r="CZM250" s="380"/>
      <c r="CZN250" s="359"/>
      <c r="CZO250" s="380"/>
      <c r="CZP250" s="359"/>
      <c r="CZQ250" s="380"/>
      <c r="CZR250" s="359"/>
      <c r="CZS250" s="380"/>
      <c r="CZT250" s="359"/>
      <c r="CZU250" s="380"/>
      <c r="CZV250" s="359"/>
      <c r="CZW250" s="380"/>
      <c r="CZX250" s="359"/>
      <c r="CZY250" s="380"/>
      <c r="CZZ250" s="359"/>
      <c r="DAA250" s="380"/>
      <c r="DAB250" s="359"/>
      <c r="DAC250" s="380"/>
      <c r="DAD250" s="359"/>
      <c r="DAE250" s="380"/>
      <c r="DAF250" s="359"/>
      <c r="DAG250" s="380"/>
      <c r="DAH250" s="359"/>
      <c r="DAI250" s="380"/>
      <c r="DAJ250" s="359"/>
      <c r="DAK250" s="380"/>
      <c r="DAL250" s="359"/>
      <c r="DAM250" s="380"/>
      <c r="DAN250" s="359"/>
      <c r="DAO250" s="380"/>
      <c r="DAP250" s="359"/>
      <c r="DAQ250" s="380"/>
      <c r="DAR250" s="359"/>
      <c r="DAS250" s="380"/>
      <c r="DAT250" s="359"/>
      <c r="DAU250" s="380"/>
      <c r="DAV250" s="359"/>
      <c r="DAW250" s="380"/>
      <c r="DAX250" s="359"/>
      <c r="DAY250" s="380"/>
      <c r="DAZ250" s="359"/>
      <c r="DBA250" s="380"/>
      <c r="DBB250" s="359"/>
      <c r="DBC250" s="380"/>
      <c r="DBD250" s="359"/>
      <c r="DBE250" s="380"/>
      <c r="DBF250" s="359"/>
      <c r="DBG250" s="380"/>
      <c r="DBH250" s="359"/>
      <c r="DBI250" s="380"/>
      <c r="DBJ250" s="359"/>
      <c r="DBK250" s="380"/>
      <c r="DBL250" s="359"/>
      <c r="DBM250" s="380"/>
      <c r="DBN250" s="359"/>
      <c r="DBO250" s="380"/>
      <c r="DBP250" s="359"/>
      <c r="DBQ250" s="380"/>
      <c r="DBR250" s="359"/>
      <c r="DBS250" s="380"/>
      <c r="DBT250" s="359"/>
      <c r="DBU250" s="380"/>
      <c r="DBV250" s="359"/>
      <c r="DBW250" s="380"/>
      <c r="DBX250" s="359"/>
      <c r="DBY250" s="380"/>
      <c r="DBZ250" s="359"/>
      <c r="DCA250" s="380"/>
      <c r="DCB250" s="359"/>
      <c r="DCC250" s="380"/>
      <c r="DCD250" s="359"/>
      <c r="DCE250" s="380"/>
      <c r="DCF250" s="359"/>
      <c r="DCG250" s="380"/>
      <c r="DCH250" s="359"/>
      <c r="DCI250" s="380"/>
      <c r="DCJ250" s="359"/>
      <c r="DCK250" s="380"/>
      <c r="DCL250" s="359"/>
      <c r="DCM250" s="380"/>
      <c r="DCN250" s="359"/>
      <c r="DCO250" s="380"/>
      <c r="DCP250" s="359"/>
      <c r="DCQ250" s="380"/>
      <c r="DCR250" s="359"/>
      <c r="DCS250" s="380"/>
      <c r="DCT250" s="359"/>
      <c r="DCU250" s="380"/>
      <c r="DCV250" s="359"/>
      <c r="DCW250" s="380"/>
      <c r="DCX250" s="359"/>
      <c r="DCY250" s="380"/>
      <c r="DCZ250" s="359"/>
      <c r="DDA250" s="380"/>
      <c r="DDB250" s="359"/>
      <c r="DDC250" s="380"/>
      <c r="DDD250" s="359"/>
      <c r="DDE250" s="380"/>
      <c r="DDF250" s="359"/>
      <c r="DDG250" s="380"/>
      <c r="DDH250" s="359"/>
      <c r="DDI250" s="380"/>
      <c r="DDJ250" s="359"/>
      <c r="DDK250" s="380"/>
      <c r="DDL250" s="359"/>
      <c r="DDM250" s="380"/>
      <c r="DDN250" s="359"/>
      <c r="DDO250" s="380"/>
      <c r="DDP250" s="359"/>
      <c r="DDQ250" s="380"/>
      <c r="DDR250" s="359"/>
      <c r="DDS250" s="380"/>
      <c r="DDT250" s="359"/>
      <c r="DDU250" s="380"/>
      <c r="DDV250" s="359"/>
      <c r="DDW250" s="380"/>
      <c r="DDX250" s="359"/>
      <c r="DDY250" s="380"/>
      <c r="DDZ250" s="359"/>
      <c r="DEA250" s="380"/>
      <c r="DEB250" s="359"/>
      <c r="DEC250" s="380"/>
      <c r="DED250" s="359"/>
      <c r="DEE250" s="380"/>
      <c r="DEF250" s="359"/>
      <c r="DEG250" s="380"/>
      <c r="DEH250" s="359"/>
      <c r="DEI250" s="380"/>
      <c r="DEJ250" s="359"/>
      <c r="DEK250" s="380"/>
      <c r="DEL250" s="359"/>
      <c r="DEM250" s="380"/>
      <c r="DEN250" s="359"/>
      <c r="DEO250" s="380"/>
      <c r="DEP250" s="359"/>
      <c r="DEQ250" s="380"/>
      <c r="DER250" s="359"/>
      <c r="DES250" s="380"/>
      <c r="DET250" s="359"/>
      <c r="DEU250" s="380"/>
      <c r="DEV250" s="359"/>
      <c r="DEW250" s="380"/>
      <c r="DEX250" s="359"/>
      <c r="DEY250" s="380"/>
      <c r="DEZ250" s="359"/>
      <c r="DFA250" s="380"/>
      <c r="DFB250" s="359"/>
      <c r="DFC250" s="380"/>
      <c r="DFD250" s="359"/>
      <c r="DFE250" s="380"/>
      <c r="DFF250" s="359"/>
      <c r="DFG250" s="380"/>
      <c r="DFH250" s="359"/>
      <c r="DFI250" s="380"/>
      <c r="DFJ250" s="359"/>
      <c r="DFK250" s="380"/>
      <c r="DFL250" s="359"/>
      <c r="DFM250" s="380"/>
      <c r="DFN250" s="359"/>
      <c r="DFO250" s="380"/>
      <c r="DFP250" s="359"/>
      <c r="DFQ250" s="380"/>
      <c r="DFR250" s="359"/>
      <c r="DFS250" s="380"/>
      <c r="DFT250" s="359"/>
      <c r="DFU250" s="380"/>
      <c r="DFV250" s="359"/>
      <c r="DFW250" s="380"/>
      <c r="DFX250" s="359"/>
      <c r="DFY250" s="380"/>
      <c r="DFZ250" s="359"/>
      <c r="DGA250" s="380"/>
      <c r="DGB250" s="359"/>
      <c r="DGC250" s="380"/>
      <c r="DGD250" s="359"/>
      <c r="DGE250" s="380"/>
      <c r="DGF250" s="359"/>
      <c r="DGG250" s="380"/>
      <c r="DGH250" s="359"/>
      <c r="DGI250" s="380"/>
      <c r="DGJ250" s="359"/>
      <c r="DGK250" s="380"/>
      <c r="DGL250" s="359"/>
      <c r="DGM250" s="380"/>
      <c r="DGN250" s="359"/>
      <c r="DGO250" s="380"/>
      <c r="DGP250" s="359"/>
      <c r="DGQ250" s="380"/>
      <c r="DGR250" s="359"/>
      <c r="DGS250" s="380"/>
      <c r="DGT250" s="359"/>
      <c r="DGU250" s="380"/>
      <c r="DGV250" s="359"/>
      <c r="DGW250" s="380"/>
      <c r="DGX250" s="359"/>
      <c r="DGY250" s="380"/>
      <c r="DGZ250" s="359"/>
      <c r="DHA250" s="380"/>
      <c r="DHB250" s="359"/>
      <c r="DHC250" s="380"/>
      <c r="DHD250" s="359"/>
      <c r="DHE250" s="380"/>
      <c r="DHF250" s="359"/>
      <c r="DHG250" s="380"/>
      <c r="DHH250" s="359"/>
      <c r="DHI250" s="380"/>
      <c r="DHJ250" s="359"/>
      <c r="DHK250" s="380"/>
      <c r="DHL250" s="359"/>
      <c r="DHM250" s="380"/>
      <c r="DHN250" s="359"/>
      <c r="DHO250" s="380"/>
      <c r="DHP250" s="359"/>
      <c r="DHQ250" s="380"/>
      <c r="DHR250" s="359"/>
      <c r="DHS250" s="380"/>
      <c r="DHT250" s="359"/>
      <c r="DHU250" s="380"/>
      <c r="DHV250" s="359"/>
      <c r="DHW250" s="380"/>
      <c r="DHX250" s="359"/>
      <c r="DHY250" s="380"/>
      <c r="DHZ250" s="359"/>
      <c r="DIA250" s="380"/>
      <c r="DIB250" s="359"/>
      <c r="DIC250" s="380"/>
      <c r="DID250" s="359"/>
      <c r="DIE250" s="380"/>
      <c r="DIF250" s="359"/>
      <c r="DIG250" s="380"/>
      <c r="DIH250" s="359"/>
      <c r="DII250" s="380"/>
      <c r="DIJ250" s="359"/>
      <c r="DIK250" s="380"/>
      <c r="DIL250" s="359"/>
      <c r="DIM250" s="380"/>
      <c r="DIN250" s="359"/>
      <c r="DIO250" s="380"/>
      <c r="DIP250" s="359"/>
      <c r="DIQ250" s="380"/>
      <c r="DIR250" s="359"/>
      <c r="DIS250" s="380"/>
      <c r="DIT250" s="359"/>
      <c r="DIU250" s="380"/>
      <c r="DIV250" s="359"/>
      <c r="DIW250" s="380"/>
      <c r="DIX250" s="359"/>
      <c r="DIY250" s="380"/>
      <c r="DIZ250" s="359"/>
      <c r="DJA250" s="380"/>
      <c r="DJB250" s="359"/>
      <c r="DJC250" s="380"/>
      <c r="DJD250" s="359"/>
      <c r="DJE250" s="380"/>
      <c r="DJF250" s="359"/>
      <c r="DJG250" s="380"/>
      <c r="DJH250" s="359"/>
      <c r="DJI250" s="380"/>
      <c r="DJJ250" s="359"/>
      <c r="DJK250" s="380"/>
      <c r="DJL250" s="359"/>
      <c r="DJM250" s="380"/>
      <c r="DJN250" s="359"/>
      <c r="DJO250" s="380"/>
      <c r="DJP250" s="359"/>
      <c r="DJQ250" s="380"/>
      <c r="DJR250" s="359"/>
      <c r="DJS250" s="380"/>
      <c r="DJT250" s="359"/>
      <c r="DJU250" s="380"/>
      <c r="DJV250" s="359"/>
      <c r="DJW250" s="380"/>
      <c r="DJX250" s="359"/>
      <c r="DJY250" s="380"/>
      <c r="DJZ250" s="359"/>
      <c r="DKA250" s="380"/>
      <c r="DKB250" s="359"/>
      <c r="DKC250" s="380"/>
      <c r="DKD250" s="359"/>
      <c r="DKE250" s="380"/>
      <c r="DKF250" s="359"/>
      <c r="DKG250" s="380"/>
      <c r="DKH250" s="359"/>
      <c r="DKI250" s="380"/>
      <c r="DKJ250" s="359"/>
      <c r="DKK250" s="380"/>
      <c r="DKL250" s="359"/>
      <c r="DKM250" s="380"/>
      <c r="DKN250" s="359"/>
      <c r="DKO250" s="380"/>
      <c r="DKP250" s="359"/>
      <c r="DKQ250" s="380"/>
      <c r="DKR250" s="359"/>
      <c r="DKS250" s="380"/>
      <c r="DKT250" s="359"/>
      <c r="DKU250" s="380"/>
      <c r="DKV250" s="359"/>
      <c r="DKW250" s="380"/>
      <c r="DKX250" s="359"/>
      <c r="DKY250" s="380"/>
      <c r="DKZ250" s="359"/>
      <c r="DLA250" s="380"/>
      <c r="DLB250" s="359"/>
      <c r="DLC250" s="380"/>
      <c r="DLD250" s="359"/>
      <c r="DLE250" s="380"/>
      <c r="DLF250" s="359"/>
      <c r="DLG250" s="380"/>
      <c r="DLH250" s="359"/>
      <c r="DLI250" s="380"/>
      <c r="DLJ250" s="359"/>
      <c r="DLK250" s="380"/>
      <c r="DLL250" s="359"/>
      <c r="DLM250" s="380"/>
      <c r="DLN250" s="359"/>
      <c r="DLO250" s="380"/>
      <c r="DLP250" s="359"/>
      <c r="DLQ250" s="380"/>
      <c r="DLR250" s="359"/>
      <c r="DLS250" s="380"/>
      <c r="DLT250" s="359"/>
      <c r="DLU250" s="380"/>
      <c r="DLV250" s="359"/>
      <c r="DLW250" s="380"/>
      <c r="DLX250" s="359"/>
      <c r="DLY250" s="380"/>
      <c r="DLZ250" s="359"/>
      <c r="DMA250" s="380"/>
      <c r="DMB250" s="359"/>
      <c r="DMC250" s="380"/>
      <c r="DMD250" s="359"/>
      <c r="DME250" s="380"/>
      <c r="DMF250" s="359"/>
      <c r="DMG250" s="380"/>
      <c r="DMH250" s="359"/>
      <c r="DMI250" s="380"/>
      <c r="DMJ250" s="359"/>
      <c r="DMK250" s="380"/>
      <c r="DML250" s="359"/>
      <c r="DMM250" s="380"/>
      <c r="DMN250" s="359"/>
      <c r="DMO250" s="380"/>
      <c r="DMP250" s="359"/>
      <c r="DMQ250" s="380"/>
      <c r="DMR250" s="359"/>
      <c r="DMS250" s="380"/>
      <c r="DMT250" s="359"/>
      <c r="DMU250" s="380"/>
      <c r="DMV250" s="359"/>
      <c r="DMW250" s="380"/>
      <c r="DMX250" s="359"/>
      <c r="DMY250" s="380"/>
      <c r="DMZ250" s="359"/>
      <c r="DNA250" s="380"/>
      <c r="DNB250" s="359"/>
      <c r="DNC250" s="380"/>
      <c r="DND250" s="359"/>
      <c r="DNE250" s="380"/>
      <c r="DNF250" s="359"/>
      <c r="DNG250" s="380"/>
      <c r="DNH250" s="359"/>
      <c r="DNI250" s="380"/>
      <c r="DNJ250" s="359"/>
      <c r="DNK250" s="380"/>
      <c r="DNL250" s="359"/>
      <c r="DNM250" s="380"/>
      <c r="DNN250" s="359"/>
      <c r="DNO250" s="380"/>
      <c r="DNP250" s="359"/>
      <c r="DNQ250" s="380"/>
      <c r="DNR250" s="359"/>
      <c r="DNS250" s="380"/>
      <c r="DNT250" s="359"/>
      <c r="DNU250" s="380"/>
      <c r="DNV250" s="359"/>
      <c r="DNW250" s="380"/>
      <c r="DNX250" s="359"/>
      <c r="DNY250" s="380"/>
      <c r="DNZ250" s="359"/>
      <c r="DOA250" s="380"/>
      <c r="DOB250" s="359"/>
      <c r="DOC250" s="380"/>
      <c r="DOD250" s="359"/>
      <c r="DOE250" s="380"/>
      <c r="DOF250" s="359"/>
      <c r="DOG250" s="380"/>
      <c r="DOH250" s="359"/>
      <c r="DOI250" s="380"/>
      <c r="DOJ250" s="359"/>
      <c r="DOK250" s="380"/>
      <c r="DOL250" s="359"/>
      <c r="DOM250" s="380"/>
      <c r="DON250" s="359"/>
      <c r="DOO250" s="380"/>
      <c r="DOP250" s="359"/>
      <c r="DOQ250" s="380"/>
      <c r="DOR250" s="359"/>
      <c r="DOS250" s="380"/>
      <c r="DOT250" s="359"/>
      <c r="DOU250" s="380"/>
      <c r="DOV250" s="359"/>
      <c r="DOW250" s="380"/>
      <c r="DOX250" s="359"/>
      <c r="DOY250" s="380"/>
      <c r="DOZ250" s="359"/>
      <c r="DPA250" s="380"/>
      <c r="DPB250" s="359"/>
      <c r="DPC250" s="380"/>
      <c r="DPD250" s="359"/>
      <c r="DPE250" s="380"/>
      <c r="DPF250" s="359"/>
      <c r="DPG250" s="380"/>
      <c r="DPH250" s="359"/>
      <c r="DPI250" s="380"/>
      <c r="DPJ250" s="359"/>
      <c r="DPK250" s="380"/>
      <c r="DPL250" s="359"/>
      <c r="DPM250" s="380"/>
      <c r="DPN250" s="359"/>
      <c r="DPO250" s="380"/>
      <c r="DPP250" s="359"/>
      <c r="DPQ250" s="380"/>
      <c r="DPR250" s="359"/>
      <c r="DPS250" s="380"/>
      <c r="DPT250" s="359"/>
      <c r="DPU250" s="380"/>
      <c r="DPV250" s="359"/>
      <c r="DPW250" s="380"/>
      <c r="DPX250" s="359"/>
      <c r="DPY250" s="380"/>
      <c r="DPZ250" s="359"/>
      <c r="DQA250" s="380"/>
      <c r="DQB250" s="359"/>
      <c r="DQC250" s="380"/>
      <c r="DQD250" s="359"/>
      <c r="DQE250" s="380"/>
      <c r="DQF250" s="359"/>
      <c r="DQG250" s="380"/>
      <c r="DQH250" s="359"/>
      <c r="DQI250" s="380"/>
      <c r="DQJ250" s="359"/>
      <c r="DQK250" s="380"/>
      <c r="DQL250" s="359"/>
      <c r="DQM250" s="380"/>
      <c r="DQN250" s="359"/>
      <c r="DQO250" s="380"/>
      <c r="DQP250" s="359"/>
      <c r="DQQ250" s="380"/>
      <c r="DQR250" s="359"/>
      <c r="DQS250" s="380"/>
      <c r="DQT250" s="359"/>
      <c r="DQU250" s="380"/>
      <c r="DQV250" s="359"/>
      <c r="DQW250" s="380"/>
      <c r="DQX250" s="359"/>
      <c r="DQY250" s="380"/>
      <c r="DQZ250" s="359"/>
      <c r="DRA250" s="380"/>
      <c r="DRB250" s="359"/>
      <c r="DRC250" s="380"/>
      <c r="DRD250" s="359"/>
      <c r="DRE250" s="380"/>
      <c r="DRF250" s="359"/>
      <c r="DRG250" s="380"/>
      <c r="DRH250" s="359"/>
      <c r="DRI250" s="380"/>
      <c r="DRJ250" s="359"/>
      <c r="DRK250" s="380"/>
      <c r="DRL250" s="359"/>
      <c r="DRM250" s="380"/>
      <c r="DRN250" s="359"/>
      <c r="DRO250" s="380"/>
      <c r="DRP250" s="359"/>
      <c r="DRQ250" s="380"/>
      <c r="DRR250" s="359"/>
      <c r="DRS250" s="380"/>
      <c r="DRT250" s="359"/>
      <c r="DRU250" s="380"/>
      <c r="DRV250" s="359"/>
      <c r="DRW250" s="380"/>
      <c r="DRX250" s="359"/>
      <c r="DRY250" s="380"/>
      <c r="DRZ250" s="359"/>
      <c r="DSA250" s="380"/>
      <c r="DSB250" s="359"/>
      <c r="DSC250" s="380"/>
      <c r="DSD250" s="359"/>
      <c r="DSE250" s="380"/>
      <c r="DSF250" s="359"/>
      <c r="DSG250" s="380"/>
      <c r="DSH250" s="359"/>
      <c r="DSI250" s="380"/>
      <c r="DSJ250" s="359"/>
      <c r="DSK250" s="380"/>
      <c r="DSL250" s="359"/>
      <c r="DSM250" s="380"/>
      <c r="DSN250" s="359"/>
      <c r="DSO250" s="380"/>
      <c r="DSP250" s="359"/>
      <c r="DSQ250" s="380"/>
      <c r="DSR250" s="359"/>
      <c r="DSS250" s="380"/>
      <c r="DST250" s="359"/>
      <c r="DSU250" s="380"/>
      <c r="DSV250" s="359"/>
      <c r="DSW250" s="380"/>
      <c r="DSX250" s="359"/>
      <c r="DSY250" s="380"/>
      <c r="DSZ250" s="359"/>
      <c r="DTA250" s="380"/>
      <c r="DTB250" s="359"/>
      <c r="DTC250" s="380"/>
      <c r="DTD250" s="359"/>
      <c r="DTE250" s="380"/>
      <c r="DTF250" s="359"/>
      <c r="DTG250" s="380"/>
      <c r="DTH250" s="359"/>
      <c r="DTI250" s="380"/>
      <c r="DTJ250" s="359"/>
      <c r="DTK250" s="380"/>
      <c r="DTL250" s="359"/>
      <c r="DTM250" s="380"/>
      <c r="DTN250" s="359"/>
      <c r="DTO250" s="380"/>
      <c r="DTP250" s="359"/>
      <c r="DTQ250" s="380"/>
      <c r="DTR250" s="359"/>
      <c r="DTS250" s="380"/>
      <c r="DTT250" s="359"/>
      <c r="DTU250" s="380"/>
      <c r="DTV250" s="359"/>
      <c r="DTW250" s="380"/>
      <c r="DTX250" s="359"/>
      <c r="DTY250" s="380"/>
      <c r="DTZ250" s="359"/>
      <c r="DUA250" s="380"/>
      <c r="DUB250" s="359"/>
      <c r="DUC250" s="380"/>
      <c r="DUD250" s="359"/>
      <c r="DUE250" s="380"/>
      <c r="DUF250" s="359"/>
      <c r="DUG250" s="380"/>
      <c r="DUH250" s="359"/>
      <c r="DUI250" s="380"/>
      <c r="DUJ250" s="359"/>
      <c r="DUK250" s="380"/>
      <c r="DUL250" s="359"/>
      <c r="DUM250" s="380"/>
      <c r="DUN250" s="359"/>
      <c r="DUO250" s="380"/>
      <c r="DUP250" s="359"/>
      <c r="DUQ250" s="380"/>
      <c r="DUR250" s="359"/>
      <c r="DUS250" s="380"/>
      <c r="DUT250" s="359"/>
      <c r="DUU250" s="380"/>
      <c r="DUV250" s="359"/>
      <c r="DUW250" s="380"/>
      <c r="DUX250" s="359"/>
      <c r="DUY250" s="380"/>
      <c r="DUZ250" s="359"/>
      <c r="DVA250" s="380"/>
      <c r="DVB250" s="359"/>
      <c r="DVC250" s="380"/>
      <c r="DVD250" s="359"/>
      <c r="DVE250" s="380"/>
      <c r="DVF250" s="359"/>
      <c r="DVG250" s="380"/>
      <c r="DVH250" s="359"/>
      <c r="DVI250" s="380"/>
      <c r="DVJ250" s="359"/>
      <c r="DVK250" s="380"/>
      <c r="DVL250" s="359"/>
      <c r="DVM250" s="380"/>
      <c r="DVN250" s="359"/>
      <c r="DVO250" s="380"/>
      <c r="DVP250" s="359"/>
      <c r="DVQ250" s="380"/>
      <c r="DVR250" s="359"/>
      <c r="DVS250" s="380"/>
      <c r="DVT250" s="359"/>
      <c r="DVU250" s="380"/>
      <c r="DVV250" s="359"/>
      <c r="DVW250" s="380"/>
      <c r="DVX250" s="359"/>
      <c r="DVY250" s="380"/>
      <c r="DVZ250" s="359"/>
      <c r="DWA250" s="380"/>
      <c r="DWB250" s="359"/>
      <c r="DWC250" s="380"/>
      <c r="DWD250" s="359"/>
      <c r="DWE250" s="380"/>
      <c r="DWF250" s="359"/>
      <c r="DWG250" s="380"/>
      <c r="DWH250" s="359"/>
      <c r="DWI250" s="380"/>
      <c r="DWJ250" s="359"/>
      <c r="DWK250" s="380"/>
      <c r="DWL250" s="359"/>
      <c r="DWM250" s="380"/>
      <c r="DWN250" s="359"/>
      <c r="DWO250" s="380"/>
      <c r="DWP250" s="359"/>
      <c r="DWQ250" s="380"/>
      <c r="DWR250" s="359"/>
      <c r="DWS250" s="380"/>
      <c r="DWT250" s="359"/>
      <c r="DWU250" s="380"/>
      <c r="DWV250" s="359"/>
      <c r="DWW250" s="380"/>
      <c r="DWX250" s="359"/>
      <c r="DWY250" s="380"/>
      <c r="DWZ250" s="359"/>
      <c r="DXA250" s="380"/>
      <c r="DXB250" s="359"/>
      <c r="DXC250" s="380"/>
      <c r="DXD250" s="359"/>
      <c r="DXE250" s="380"/>
      <c r="DXF250" s="359"/>
      <c r="DXG250" s="380"/>
      <c r="DXH250" s="359"/>
      <c r="DXI250" s="380"/>
      <c r="DXJ250" s="359"/>
      <c r="DXK250" s="380"/>
      <c r="DXL250" s="359"/>
      <c r="DXM250" s="380"/>
      <c r="DXN250" s="359"/>
      <c r="DXO250" s="380"/>
      <c r="DXP250" s="359"/>
      <c r="DXQ250" s="380"/>
      <c r="DXR250" s="359"/>
      <c r="DXS250" s="380"/>
      <c r="DXT250" s="359"/>
      <c r="DXU250" s="380"/>
      <c r="DXV250" s="359"/>
      <c r="DXW250" s="380"/>
      <c r="DXX250" s="359"/>
      <c r="DXY250" s="380"/>
      <c r="DXZ250" s="359"/>
      <c r="DYA250" s="380"/>
      <c r="DYB250" s="359"/>
      <c r="DYC250" s="380"/>
      <c r="DYD250" s="359"/>
      <c r="DYE250" s="380"/>
      <c r="DYF250" s="359"/>
      <c r="DYG250" s="380"/>
      <c r="DYH250" s="359"/>
      <c r="DYI250" s="380"/>
      <c r="DYJ250" s="359"/>
      <c r="DYK250" s="380"/>
      <c r="DYL250" s="359"/>
      <c r="DYM250" s="380"/>
      <c r="DYN250" s="359"/>
      <c r="DYO250" s="380"/>
      <c r="DYP250" s="359"/>
      <c r="DYQ250" s="380"/>
      <c r="DYR250" s="359"/>
      <c r="DYS250" s="380"/>
      <c r="DYT250" s="359"/>
      <c r="DYU250" s="380"/>
      <c r="DYV250" s="359"/>
      <c r="DYW250" s="380"/>
      <c r="DYX250" s="359"/>
      <c r="DYY250" s="380"/>
      <c r="DYZ250" s="359"/>
      <c r="DZA250" s="380"/>
      <c r="DZB250" s="359"/>
      <c r="DZC250" s="380"/>
      <c r="DZD250" s="359"/>
      <c r="DZE250" s="380"/>
      <c r="DZF250" s="359"/>
      <c r="DZG250" s="380"/>
      <c r="DZH250" s="359"/>
      <c r="DZI250" s="380"/>
      <c r="DZJ250" s="359"/>
      <c r="DZK250" s="380"/>
      <c r="DZL250" s="359"/>
      <c r="DZM250" s="380"/>
      <c r="DZN250" s="359"/>
      <c r="DZO250" s="380"/>
      <c r="DZP250" s="359"/>
      <c r="DZQ250" s="380"/>
      <c r="DZR250" s="359"/>
      <c r="DZS250" s="380"/>
      <c r="DZT250" s="359"/>
      <c r="DZU250" s="380"/>
      <c r="DZV250" s="359"/>
      <c r="DZW250" s="380"/>
      <c r="DZX250" s="359"/>
      <c r="DZY250" s="380"/>
      <c r="DZZ250" s="359"/>
      <c r="EAA250" s="380"/>
      <c r="EAB250" s="359"/>
      <c r="EAC250" s="380"/>
      <c r="EAD250" s="359"/>
      <c r="EAE250" s="380"/>
      <c r="EAF250" s="359"/>
      <c r="EAG250" s="380"/>
      <c r="EAH250" s="359"/>
      <c r="EAI250" s="380"/>
      <c r="EAJ250" s="359"/>
      <c r="EAK250" s="380"/>
      <c r="EAL250" s="359"/>
      <c r="EAM250" s="380"/>
      <c r="EAN250" s="359"/>
      <c r="EAO250" s="380"/>
      <c r="EAP250" s="359"/>
      <c r="EAQ250" s="380"/>
      <c r="EAR250" s="359"/>
      <c r="EAS250" s="380"/>
      <c r="EAT250" s="359"/>
      <c r="EAU250" s="380"/>
      <c r="EAV250" s="359"/>
      <c r="EAW250" s="380"/>
      <c r="EAX250" s="359"/>
      <c r="EAY250" s="380"/>
      <c r="EAZ250" s="359"/>
      <c r="EBA250" s="380"/>
      <c r="EBB250" s="359"/>
      <c r="EBC250" s="380"/>
      <c r="EBD250" s="359"/>
      <c r="EBE250" s="380"/>
      <c r="EBF250" s="359"/>
      <c r="EBG250" s="380"/>
      <c r="EBH250" s="359"/>
      <c r="EBI250" s="380"/>
      <c r="EBJ250" s="359"/>
      <c r="EBK250" s="380"/>
      <c r="EBL250" s="359"/>
      <c r="EBM250" s="380"/>
      <c r="EBN250" s="359"/>
      <c r="EBO250" s="380"/>
      <c r="EBP250" s="359"/>
      <c r="EBQ250" s="380"/>
      <c r="EBR250" s="359"/>
      <c r="EBS250" s="380"/>
      <c r="EBT250" s="359"/>
      <c r="EBU250" s="380"/>
      <c r="EBV250" s="359"/>
      <c r="EBW250" s="380"/>
      <c r="EBX250" s="359"/>
      <c r="EBY250" s="380"/>
      <c r="EBZ250" s="359"/>
      <c r="ECA250" s="380"/>
      <c r="ECB250" s="359"/>
      <c r="ECC250" s="380"/>
      <c r="ECD250" s="359"/>
      <c r="ECE250" s="380"/>
      <c r="ECF250" s="359"/>
      <c r="ECG250" s="380"/>
      <c r="ECH250" s="359"/>
      <c r="ECI250" s="380"/>
      <c r="ECJ250" s="359"/>
      <c r="ECK250" s="380"/>
      <c r="ECL250" s="359"/>
      <c r="ECM250" s="380"/>
      <c r="ECN250" s="359"/>
      <c r="ECO250" s="380"/>
      <c r="ECP250" s="359"/>
      <c r="ECQ250" s="380"/>
      <c r="ECR250" s="359"/>
      <c r="ECS250" s="380"/>
      <c r="ECT250" s="359"/>
      <c r="ECU250" s="380"/>
      <c r="ECV250" s="359"/>
      <c r="ECW250" s="380"/>
      <c r="ECX250" s="359"/>
      <c r="ECY250" s="380"/>
      <c r="ECZ250" s="359"/>
      <c r="EDA250" s="380"/>
      <c r="EDB250" s="359"/>
      <c r="EDC250" s="380"/>
      <c r="EDD250" s="359"/>
      <c r="EDE250" s="380"/>
      <c r="EDF250" s="359"/>
      <c r="EDG250" s="380"/>
      <c r="EDH250" s="359"/>
      <c r="EDI250" s="380"/>
      <c r="EDJ250" s="359"/>
      <c r="EDK250" s="380"/>
      <c r="EDL250" s="359"/>
      <c r="EDM250" s="380"/>
      <c r="EDN250" s="359"/>
      <c r="EDO250" s="380"/>
      <c r="EDP250" s="359"/>
      <c r="EDQ250" s="380"/>
      <c r="EDR250" s="359"/>
      <c r="EDS250" s="380"/>
      <c r="EDT250" s="359"/>
      <c r="EDU250" s="380"/>
      <c r="EDV250" s="359"/>
      <c r="EDW250" s="380"/>
      <c r="EDX250" s="359"/>
      <c r="EDY250" s="380"/>
      <c r="EDZ250" s="359"/>
      <c r="EEA250" s="380"/>
      <c r="EEB250" s="359"/>
      <c r="EEC250" s="380"/>
      <c r="EED250" s="359"/>
      <c r="EEE250" s="380"/>
      <c r="EEF250" s="359"/>
      <c r="EEG250" s="380"/>
      <c r="EEH250" s="359"/>
      <c r="EEI250" s="380"/>
      <c r="EEJ250" s="359"/>
      <c r="EEK250" s="380"/>
      <c r="EEL250" s="359"/>
      <c r="EEM250" s="380"/>
      <c r="EEN250" s="359"/>
      <c r="EEO250" s="380"/>
      <c r="EEP250" s="359"/>
      <c r="EEQ250" s="380"/>
      <c r="EER250" s="359"/>
      <c r="EES250" s="380"/>
      <c r="EET250" s="359"/>
      <c r="EEU250" s="380"/>
      <c r="EEV250" s="359"/>
      <c r="EEW250" s="380"/>
      <c r="EEX250" s="359"/>
      <c r="EEY250" s="380"/>
      <c r="EEZ250" s="359"/>
      <c r="EFA250" s="380"/>
      <c r="EFB250" s="359"/>
      <c r="EFC250" s="380"/>
      <c r="EFD250" s="359"/>
      <c r="EFE250" s="380"/>
      <c r="EFF250" s="359"/>
      <c r="EFG250" s="380"/>
      <c r="EFH250" s="359"/>
      <c r="EFI250" s="380"/>
      <c r="EFJ250" s="359"/>
      <c r="EFK250" s="380"/>
      <c r="EFL250" s="359"/>
      <c r="EFM250" s="380"/>
      <c r="EFN250" s="359"/>
      <c r="EFO250" s="380"/>
      <c r="EFP250" s="359"/>
      <c r="EFQ250" s="380"/>
      <c r="EFR250" s="359"/>
      <c r="EFS250" s="380"/>
      <c r="EFT250" s="359"/>
      <c r="EFU250" s="380"/>
      <c r="EFV250" s="359"/>
      <c r="EFW250" s="380"/>
      <c r="EFX250" s="359"/>
      <c r="EFY250" s="380"/>
      <c r="EFZ250" s="359"/>
      <c r="EGA250" s="380"/>
      <c r="EGB250" s="359"/>
      <c r="EGC250" s="380"/>
      <c r="EGD250" s="359"/>
      <c r="EGE250" s="380"/>
      <c r="EGF250" s="359"/>
      <c r="EGG250" s="380"/>
      <c r="EGH250" s="359"/>
      <c r="EGI250" s="380"/>
      <c r="EGJ250" s="359"/>
      <c r="EGK250" s="380"/>
      <c r="EGL250" s="359"/>
      <c r="EGM250" s="380"/>
      <c r="EGN250" s="359"/>
      <c r="EGO250" s="380"/>
      <c r="EGP250" s="359"/>
      <c r="EGQ250" s="380"/>
      <c r="EGR250" s="359"/>
      <c r="EGS250" s="380"/>
      <c r="EGT250" s="359"/>
      <c r="EGU250" s="380"/>
      <c r="EGV250" s="359"/>
      <c r="EGW250" s="380"/>
      <c r="EGX250" s="359"/>
      <c r="EGY250" s="380"/>
      <c r="EGZ250" s="359"/>
      <c r="EHA250" s="380"/>
      <c r="EHB250" s="359"/>
      <c r="EHC250" s="380"/>
      <c r="EHD250" s="359"/>
      <c r="EHE250" s="380"/>
      <c r="EHF250" s="359"/>
      <c r="EHG250" s="380"/>
      <c r="EHH250" s="359"/>
      <c r="EHI250" s="380"/>
      <c r="EHJ250" s="359"/>
      <c r="EHK250" s="380"/>
      <c r="EHL250" s="359"/>
      <c r="EHM250" s="380"/>
      <c r="EHN250" s="359"/>
      <c r="EHO250" s="380"/>
      <c r="EHP250" s="359"/>
      <c r="EHQ250" s="380"/>
      <c r="EHR250" s="359"/>
      <c r="EHS250" s="380"/>
      <c r="EHT250" s="359"/>
      <c r="EHU250" s="380"/>
      <c r="EHV250" s="359"/>
      <c r="EHW250" s="380"/>
      <c r="EHX250" s="359"/>
      <c r="EHY250" s="380"/>
      <c r="EHZ250" s="359"/>
      <c r="EIA250" s="380"/>
      <c r="EIB250" s="359"/>
      <c r="EIC250" s="380"/>
      <c r="EID250" s="359"/>
      <c r="EIE250" s="380"/>
      <c r="EIF250" s="359"/>
      <c r="EIG250" s="380"/>
      <c r="EIH250" s="359"/>
      <c r="EII250" s="380"/>
      <c r="EIJ250" s="359"/>
      <c r="EIK250" s="380"/>
      <c r="EIL250" s="359"/>
      <c r="EIM250" s="380"/>
      <c r="EIN250" s="359"/>
      <c r="EIO250" s="380"/>
      <c r="EIP250" s="359"/>
      <c r="EIQ250" s="380"/>
      <c r="EIR250" s="359"/>
      <c r="EIS250" s="380"/>
      <c r="EIT250" s="359"/>
      <c r="EIU250" s="380"/>
      <c r="EIV250" s="359"/>
      <c r="EIW250" s="380"/>
      <c r="EIX250" s="359"/>
      <c r="EIY250" s="380"/>
      <c r="EIZ250" s="359"/>
      <c r="EJA250" s="380"/>
      <c r="EJB250" s="359"/>
      <c r="EJC250" s="380"/>
      <c r="EJD250" s="359"/>
      <c r="EJE250" s="380"/>
      <c r="EJF250" s="359"/>
      <c r="EJG250" s="380"/>
      <c r="EJH250" s="359"/>
      <c r="EJI250" s="380"/>
      <c r="EJJ250" s="359"/>
      <c r="EJK250" s="380"/>
      <c r="EJL250" s="359"/>
      <c r="EJM250" s="380"/>
      <c r="EJN250" s="359"/>
      <c r="EJO250" s="380"/>
      <c r="EJP250" s="359"/>
      <c r="EJQ250" s="380"/>
      <c r="EJR250" s="359"/>
      <c r="EJS250" s="380"/>
      <c r="EJT250" s="359"/>
      <c r="EJU250" s="380"/>
      <c r="EJV250" s="359"/>
      <c r="EJW250" s="380"/>
      <c r="EJX250" s="359"/>
      <c r="EJY250" s="380"/>
      <c r="EJZ250" s="359"/>
      <c r="EKA250" s="380"/>
      <c r="EKB250" s="359"/>
      <c r="EKC250" s="380"/>
      <c r="EKD250" s="359"/>
      <c r="EKE250" s="380"/>
      <c r="EKF250" s="359"/>
      <c r="EKG250" s="380"/>
      <c r="EKH250" s="359"/>
      <c r="EKI250" s="380"/>
      <c r="EKJ250" s="359"/>
      <c r="EKK250" s="380"/>
      <c r="EKL250" s="359"/>
      <c r="EKM250" s="380"/>
      <c r="EKN250" s="359"/>
      <c r="EKO250" s="380"/>
      <c r="EKP250" s="359"/>
      <c r="EKQ250" s="380"/>
      <c r="EKR250" s="359"/>
      <c r="EKS250" s="380"/>
      <c r="EKT250" s="359"/>
      <c r="EKU250" s="380"/>
      <c r="EKV250" s="359"/>
      <c r="EKW250" s="380"/>
      <c r="EKX250" s="359"/>
      <c r="EKY250" s="380"/>
      <c r="EKZ250" s="359"/>
      <c r="ELA250" s="380"/>
      <c r="ELB250" s="359"/>
      <c r="ELC250" s="380"/>
      <c r="ELD250" s="359"/>
      <c r="ELE250" s="380"/>
      <c r="ELF250" s="359"/>
      <c r="ELG250" s="380"/>
      <c r="ELH250" s="359"/>
      <c r="ELI250" s="380"/>
      <c r="ELJ250" s="359"/>
      <c r="ELK250" s="380"/>
      <c r="ELL250" s="359"/>
      <c r="ELM250" s="380"/>
      <c r="ELN250" s="359"/>
      <c r="ELO250" s="380"/>
      <c r="ELP250" s="359"/>
      <c r="ELQ250" s="380"/>
      <c r="ELR250" s="359"/>
      <c r="ELS250" s="380"/>
      <c r="ELT250" s="359"/>
      <c r="ELU250" s="380"/>
      <c r="ELV250" s="359"/>
      <c r="ELW250" s="380"/>
      <c r="ELX250" s="359"/>
      <c r="ELY250" s="380"/>
      <c r="ELZ250" s="359"/>
      <c r="EMA250" s="380"/>
      <c r="EMB250" s="359"/>
      <c r="EMC250" s="380"/>
      <c r="EMD250" s="359"/>
      <c r="EME250" s="380"/>
      <c r="EMF250" s="359"/>
      <c r="EMG250" s="380"/>
      <c r="EMH250" s="359"/>
      <c r="EMI250" s="380"/>
      <c r="EMJ250" s="359"/>
      <c r="EMK250" s="380"/>
      <c r="EML250" s="359"/>
      <c r="EMM250" s="380"/>
      <c r="EMN250" s="359"/>
      <c r="EMO250" s="380"/>
      <c r="EMP250" s="359"/>
      <c r="EMQ250" s="380"/>
      <c r="EMR250" s="359"/>
      <c r="EMS250" s="380"/>
      <c r="EMT250" s="359"/>
      <c r="EMU250" s="380"/>
      <c r="EMV250" s="359"/>
      <c r="EMW250" s="380"/>
      <c r="EMX250" s="359"/>
      <c r="EMY250" s="380"/>
      <c r="EMZ250" s="359"/>
      <c r="ENA250" s="380"/>
      <c r="ENB250" s="359"/>
      <c r="ENC250" s="380"/>
      <c r="END250" s="359"/>
      <c r="ENE250" s="380"/>
      <c r="ENF250" s="359"/>
      <c r="ENG250" s="380"/>
      <c r="ENH250" s="359"/>
      <c r="ENI250" s="380"/>
      <c r="ENJ250" s="359"/>
      <c r="ENK250" s="380"/>
      <c r="ENL250" s="359"/>
      <c r="ENM250" s="380"/>
      <c r="ENN250" s="359"/>
      <c r="ENO250" s="380"/>
      <c r="ENP250" s="359"/>
      <c r="ENQ250" s="380"/>
      <c r="ENR250" s="359"/>
      <c r="ENS250" s="380"/>
      <c r="ENT250" s="359"/>
      <c r="ENU250" s="380"/>
      <c r="ENV250" s="359"/>
      <c r="ENW250" s="380"/>
      <c r="ENX250" s="359"/>
      <c r="ENY250" s="380"/>
      <c r="ENZ250" s="359"/>
      <c r="EOA250" s="380"/>
      <c r="EOB250" s="359"/>
      <c r="EOC250" s="380"/>
      <c r="EOD250" s="359"/>
      <c r="EOE250" s="380"/>
      <c r="EOF250" s="359"/>
      <c r="EOG250" s="380"/>
      <c r="EOH250" s="359"/>
      <c r="EOI250" s="380"/>
      <c r="EOJ250" s="359"/>
      <c r="EOK250" s="380"/>
      <c r="EOL250" s="359"/>
      <c r="EOM250" s="380"/>
      <c r="EON250" s="359"/>
      <c r="EOO250" s="380"/>
      <c r="EOP250" s="359"/>
      <c r="EOQ250" s="380"/>
      <c r="EOR250" s="359"/>
      <c r="EOS250" s="380"/>
      <c r="EOT250" s="359"/>
      <c r="EOU250" s="380"/>
      <c r="EOV250" s="359"/>
      <c r="EOW250" s="380"/>
      <c r="EOX250" s="359"/>
      <c r="EOY250" s="380"/>
      <c r="EOZ250" s="359"/>
      <c r="EPA250" s="380"/>
      <c r="EPB250" s="359"/>
      <c r="EPC250" s="380"/>
      <c r="EPD250" s="359"/>
      <c r="EPE250" s="380"/>
      <c r="EPF250" s="359"/>
      <c r="EPG250" s="380"/>
      <c r="EPH250" s="359"/>
      <c r="EPI250" s="380"/>
      <c r="EPJ250" s="359"/>
      <c r="EPK250" s="380"/>
      <c r="EPL250" s="359"/>
      <c r="EPM250" s="380"/>
      <c r="EPN250" s="359"/>
      <c r="EPO250" s="380"/>
      <c r="EPP250" s="359"/>
      <c r="EPQ250" s="380"/>
      <c r="EPR250" s="359"/>
      <c r="EPS250" s="380"/>
      <c r="EPT250" s="359"/>
      <c r="EPU250" s="380"/>
      <c r="EPV250" s="359"/>
      <c r="EPW250" s="380"/>
      <c r="EPX250" s="359"/>
      <c r="EPY250" s="380"/>
      <c r="EPZ250" s="359"/>
      <c r="EQA250" s="380"/>
      <c r="EQB250" s="359"/>
      <c r="EQC250" s="380"/>
      <c r="EQD250" s="359"/>
      <c r="EQE250" s="380"/>
      <c r="EQF250" s="359"/>
      <c r="EQG250" s="380"/>
      <c r="EQH250" s="359"/>
      <c r="EQI250" s="380"/>
      <c r="EQJ250" s="359"/>
      <c r="EQK250" s="380"/>
      <c r="EQL250" s="359"/>
      <c r="EQM250" s="380"/>
      <c r="EQN250" s="359"/>
      <c r="EQO250" s="380"/>
      <c r="EQP250" s="359"/>
      <c r="EQQ250" s="380"/>
      <c r="EQR250" s="359"/>
      <c r="EQS250" s="380"/>
      <c r="EQT250" s="359"/>
      <c r="EQU250" s="380"/>
      <c r="EQV250" s="359"/>
      <c r="EQW250" s="380"/>
      <c r="EQX250" s="359"/>
      <c r="EQY250" s="380"/>
      <c r="EQZ250" s="359"/>
      <c r="ERA250" s="380"/>
      <c r="ERB250" s="359"/>
      <c r="ERC250" s="380"/>
      <c r="ERD250" s="359"/>
      <c r="ERE250" s="380"/>
      <c r="ERF250" s="359"/>
      <c r="ERG250" s="380"/>
      <c r="ERH250" s="359"/>
      <c r="ERI250" s="380"/>
      <c r="ERJ250" s="359"/>
      <c r="ERK250" s="380"/>
      <c r="ERL250" s="359"/>
      <c r="ERM250" s="380"/>
      <c r="ERN250" s="359"/>
      <c r="ERO250" s="380"/>
      <c r="ERP250" s="359"/>
      <c r="ERQ250" s="380"/>
      <c r="ERR250" s="359"/>
      <c r="ERS250" s="380"/>
      <c r="ERT250" s="359"/>
      <c r="ERU250" s="380"/>
      <c r="ERV250" s="359"/>
      <c r="ERW250" s="380"/>
      <c r="ERX250" s="359"/>
      <c r="ERY250" s="380"/>
      <c r="ERZ250" s="359"/>
      <c r="ESA250" s="380"/>
      <c r="ESB250" s="359"/>
      <c r="ESC250" s="380"/>
      <c r="ESD250" s="359"/>
      <c r="ESE250" s="380"/>
      <c r="ESF250" s="359"/>
      <c r="ESG250" s="380"/>
      <c r="ESH250" s="359"/>
      <c r="ESI250" s="380"/>
      <c r="ESJ250" s="359"/>
      <c r="ESK250" s="380"/>
      <c r="ESL250" s="359"/>
      <c r="ESM250" s="380"/>
      <c r="ESN250" s="359"/>
      <c r="ESO250" s="380"/>
      <c r="ESP250" s="359"/>
      <c r="ESQ250" s="380"/>
      <c r="ESR250" s="359"/>
      <c r="ESS250" s="380"/>
      <c r="EST250" s="359"/>
      <c r="ESU250" s="380"/>
      <c r="ESV250" s="359"/>
      <c r="ESW250" s="380"/>
      <c r="ESX250" s="359"/>
      <c r="ESY250" s="380"/>
      <c r="ESZ250" s="359"/>
      <c r="ETA250" s="380"/>
      <c r="ETB250" s="359"/>
      <c r="ETC250" s="380"/>
      <c r="ETD250" s="359"/>
      <c r="ETE250" s="380"/>
      <c r="ETF250" s="359"/>
      <c r="ETG250" s="380"/>
      <c r="ETH250" s="359"/>
      <c r="ETI250" s="380"/>
      <c r="ETJ250" s="359"/>
      <c r="ETK250" s="380"/>
      <c r="ETL250" s="359"/>
      <c r="ETM250" s="380"/>
      <c r="ETN250" s="359"/>
      <c r="ETO250" s="380"/>
      <c r="ETP250" s="359"/>
      <c r="ETQ250" s="380"/>
      <c r="ETR250" s="359"/>
      <c r="ETS250" s="380"/>
      <c r="ETT250" s="359"/>
      <c r="ETU250" s="380"/>
      <c r="ETV250" s="359"/>
      <c r="ETW250" s="380"/>
      <c r="ETX250" s="359"/>
      <c r="ETY250" s="380"/>
      <c r="ETZ250" s="359"/>
      <c r="EUA250" s="380"/>
      <c r="EUB250" s="359"/>
      <c r="EUC250" s="380"/>
      <c r="EUD250" s="359"/>
      <c r="EUE250" s="380"/>
      <c r="EUF250" s="359"/>
      <c r="EUG250" s="380"/>
      <c r="EUH250" s="359"/>
      <c r="EUI250" s="380"/>
      <c r="EUJ250" s="359"/>
      <c r="EUK250" s="380"/>
      <c r="EUL250" s="359"/>
      <c r="EUM250" s="380"/>
      <c r="EUN250" s="359"/>
      <c r="EUO250" s="380"/>
      <c r="EUP250" s="359"/>
      <c r="EUQ250" s="380"/>
      <c r="EUR250" s="359"/>
      <c r="EUS250" s="380"/>
      <c r="EUT250" s="359"/>
      <c r="EUU250" s="380"/>
      <c r="EUV250" s="359"/>
      <c r="EUW250" s="380"/>
      <c r="EUX250" s="359"/>
      <c r="EUY250" s="380"/>
      <c r="EUZ250" s="359"/>
      <c r="EVA250" s="380"/>
      <c r="EVB250" s="359"/>
      <c r="EVC250" s="380"/>
      <c r="EVD250" s="359"/>
      <c r="EVE250" s="380"/>
      <c r="EVF250" s="359"/>
      <c r="EVG250" s="380"/>
      <c r="EVH250" s="359"/>
      <c r="EVI250" s="380"/>
      <c r="EVJ250" s="359"/>
      <c r="EVK250" s="380"/>
      <c r="EVL250" s="359"/>
      <c r="EVM250" s="380"/>
      <c r="EVN250" s="359"/>
      <c r="EVO250" s="380"/>
      <c r="EVP250" s="359"/>
      <c r="EVQ250" s="380"/>
      <c r="EVR250" s="359"/>
      <c r="EVS250" s="380"/>
      <c r="EVT250" s="359"/>
      <c r="EVU250" s="380"/>
      <c r="EVV250" s="359"/>
      <c r="EVW250" s="380"/>
      <c r="EVX250" s="359"/>
      <c r="EVY250" s="380"/>
      <c r="EVZ250" s="359"/>
      <c r="EWA250" s="380"/>
      <c r="EWB250" s="359"/>
      <c r="EWC250" s="380"/>
      <c r="EWD250" s="359"/>
      <c r="EWE250" s="380"/>
      <c r="EWF250" s="359"/>
      <c r="EWG250" s="380"/>
      <c r="EWH250" s="359"/>
      <c r="EWI250" s="380"/>
      <c r="EWJ250" s="359"/>
      <c r="EWK250" s="380"/>
      <c r="EWL250" s="359"/>
      <c r="EWM250" s="380"/>
      <c r="EWN250" s="359"/>
      <c r="EWO250" s="380"/>
      <c r="EWP250" s="359"/>
      <c r="EWQ250" s="380"/>
      <c r="EWR250" s="359"/>
      <c r="EWS250" s="380"/>
      <c r="EWT250" s="359"/>
      <c r="EWU250" s="380"/>
      <c r="EWV250" s="359"/>
      <c r="EWW250" s="380"/>
      <c r="EWX250" s="359"/>
      <c r="EWY250" s="380"/>
      <c r="EWZ250" s="359"/>
      <c r="EXA250" s="380"/>
      <c r="EXB250" s="359"/>
      <c r="EXC250" s="380"/>
      <c r="EXD250" s="359"/>
      <c r="EXE250" s="380"/>
      <c r="EXF250" s="359"/>
      <c r="EXG250" s="380"/>
      <c r="EXH250" s="359"/>
      <c r="EXI250" s="380"/>
      <c r="EXJ250" s="359"/>
      <c r="EXK250" s="380"/>
      <c r="EXL250" s="359"/>
      <c r="EXM250" s="380"/>
      <c r="EXN250" s="359"/>
      <c r="EXO250" s="380"/>
      <c r="EXP250" s="359"/>
      <c r="EXQ250" s="380"/>
      <c r="EXR250" s="359"/>
      <c r="EXS250" s="380"/>
      <c r="EXT250" s="359"/>
      <c r="EXU250" s="380"/>
      <c r="EXV250" s="359"/>
      <c r="EXW250" s="380"/>
      <c r="EXX250" s="359"/>
      <c r="EXY250" s="380"/>
      <c r="EXZ250" s="359"/>
      <c r="EYA250" s="380"/>
      <c r="EYB250" s="359"/>
      <c r="EYC250" s="380"/>
      <c r="EYD250" s="359"/>
      <c r="EYE250" s="380"/>
      <c r="EYF250" s="359"/>
      <c r="EYG250" s="380"/>
      <c r="EYH250" s="359"/>
      <c r="EYI250" s="380"/>
      <c r="EYJ250" s="359"/>
      <c r="EYK250" s="380"/>
      <c r="EYL250" s="359"/>
      <c r="EYM250" s="380"/>
      <c r="EYN250" s="359"/>
      <c r="EYO250" s="380"/>
      <c r="EYP250" s="359"/>
      <c r="EYQ250" s="380"/>
      <c r="EYR250" s="359"/>
      <c r="EYS250" s="380"/>
      <c r="EYT250" s="359"/>
      <c r="EYU250" s="380"/>
      <c r="EYV250" s="359"/>
      <c r="EYW250" s="380"/>
      <c r="EYX250" s="359"/>
      <c r="EYY250" s="380"/>
      <c r="EYZ250" s="359"/>
      <c r="EZA250" s="380"/>
      <c r="EZB250" s="359"/>
      <c r="EZC250" s="380"/>
      <c r="EZD250" s="359"/>
      <c r="EZE250" s="380"/>
      <c r="EZF250" s="359"/>
      <c r="EZG250" s="380"/>
      <c r="EZH250" s="359"/>
      <c r="EZI250" s="380"/>
      <c r="EZJ250" s="359"/>
      <c r="EZK250" s="380"/>
      <c r="EZL250" s="359"/>
      <c r="EZM250" s="380"/>
      <c r="EZN250" s="359"/>
      <c r="EZO250" s="380"/>
      <c r="EZP250" s="359"/>
      <c r="EZQ250" s="380"/>
      <c r="EZR250" s="359"/>
      <c r="EZS250" s="380"/>
      <c r="EZT250" s="359"/>
      <c r="EZU250" s="380"/>
      <c r="EZV250" s="359"/>
      <c r="EZW250" s="380"/>
      <c r="EZX250" s="359"/>
      <c r="EZY250" s="380"/>
      <c r="EZZ250" s="359"/>
      <c r="FAA250" s="380"/>
      <c r="FAB250" s="359"/>
      <c r="FAC250" s="380"/>
      <c r="FAD250" s="359"/>
      <c r="FAE250" s="380"/>
      <c r="FAF250" s="359"/>
      <c r="FAG250" s="380"/>
      <c r="FAH250" s="359"/>
      <c r="FAI250" s="380"/>
      <c r="FAJ250" s="359"/>
      <c r="FAK250" s="380"/>
      <c r="FAL250" s="359"/>
      <c r="FAM250" s="380"/>
      <c r="FAN250" s="359"/>
      <c r="FAO250" s="380"/>
      <c r="FAP250" s="359"/>
      <c r="FAQ250" s="380"/>
      <c r="FAR250" s="359"/>
      <c r="FAS250" s="380"/>
      <c r="FAT250" s="359"/>
      <c r="FAU250" s="380"/>
      <c r="FAV250" s="359"/>
      <c r="FAW250" s="380"/>
      <c r="FAX250" s="359"/>
      <c r="FAY250" s="380"/>
      <c r="FAZ250" s="359"/>
      <c r="FBA250" s="380"/>
      <c r="FBB250" s="359"/>
      <c r="FBC250" s="380"/>
      <c r="FBD250" s="359"/>
      <c r="FBE250" s="380"/>
      <c r="FBF250" s="359"/>
      <c r="FBG250" s="380"/>
      <c r="FBH250" s="359"/>
      <c r="FBI250" s="380"/>
      <c r="FBJ250" s="359"/>
      <c r="FBK250" s="380"/>
      <c r="FBL250" s="359"/>
      <c r="FBM250" s="380"/>
      <c r="FBN250" s="359"/>
      <c r="FBO250" s="380"/>
      <c r="FBP250" s="359"/>
      <c r="FBQ250" s="380"/>
      <c r="FBR250" s="359"/>
      <c r="FBS250" s="380"/>
      <c r="FBT250" s="359"/>
      <c r="FBU250" s="380"/>
      <c r="FBV250" s="359"/>
      <c r="FBW250" s="380"/>
      <c r="FBX250" s="359"/>
      <c r="FBY250" s="380"/>
      <c r="FBZ250" s="359"/>
      <c r="FCA250" s="380"/>
      <c r="FCB250" s="359"/>
      <c r="FCC250" s="380"/>
      <c r="FCD250" s="359"/>
      <c r="FCE250" s="380"/>
      <c r="FCF250" s="359"/>
      <c r="FCG250" s="380"/>
      <c r="FCH250" s="359"/>
      <c r="FCI250" s="380"/>
      <c r="FCJ250" s="359"/>
      <c r="FCK250" s="380"/>
      <c r="FCL250" s="359"/>
      <c r="FCM250" s="380"/>
      <c r="FCN250" s="359"/>
      <c r="FCO250" s="380"/>
      <c r="FCP250" s="359"/>
      <c r="FCQ250" s="380"/>
      <c r="FCR250" s="359"/>
      <c r="FCS250" s="380"/>
      <c r="FCT250" s="359"/>
      <c r="FCU250" s="380"/>
      <c r="FCV250" s="359"/>
      <c r="FCW250" s="380"/>
      <c r="FCX250" s="359"/>
      <c r="FCY250" s="380"/>
      <c r="FCZ250" s="359"/>
      <c r="FDA250" s="380"/>
      <c r="FDB250" s="359"/>
      <c r="FDC250" s="380"/>
      <c r="FDD250" s="359"/>
      <c r="FDE250" s="380"/>
      <c r="FDF250" s="359"/>
      <c r="FDG250" s="380"/>
      <c r="FDH250" s="359"/>
      <c r="FDI250" s="380"/>
      <c r="FDJ250" s="359"/>
      <c r="FDK250" s="380"/>
      <c r="FDL250" s="359"/>
      <c r="FDM250" s="380"/>
      <c r="FDN250" s="359"/>
      <c r="FDO250" s="380"/>
      <c r="FDP250" s="359"/>
      <c r="FDQ250" s="380"/>
      <c r="FDR250" s="359"/>
      <c r="FDS250" s="380"/>
      <c r="FDT250" s="359"/>
      <c r="FDU250" s="380"/>
      <c r="FDV250" s="359"/>
      <c r="FDW250" s="380"/>
      <c r="FDX250" s="359"/>
      <c r="FDY250" s="380"/>
      <c r="FDZ250" s="359"/>
      <c r="FEA250" s="380"/>
      <c r="FEB250" s="359"/>
      <c r="FEC250" s="380"/>
      <c r="FED250" s="359"/>
      <c r="FEE250" s="380"/>
      <c r="FEF250" s="359"/>
      <c r="FEG250" s="380"/>
      <c r="FEH250" s="359"/>
      <c r="FEI250" s="380"/>
      <c r="FEJ250" s="359"/>
      <c r="FEK250" s="380"/>
      <c r="FEL250" s="359"/>
      <c r="FEM250" s="380"/>
      <c r="FEN250" s="359"/>
      <c r="FEO250" s="380"/>
      <c r="FEP250" s="359"/>
      <c r="FEQ250" s="380"/>
      <c r="FER250" s="359"/>
      <c r="FES250" s="380"/>
      <c r="FET250" s="359"/>
      <c r="FEU250" s="380"/>
      <c r="FEV250" s="359"/>
      <c r="FEW250" s="380"/>
      <c r="FEX250" s="359"/>
      <c r="FEY250" s="380"/>
      <c r="FEZ250" s="359"/>
      <c r="FFA250" s="380"/>
      <c r="FFB250" s="359"/>
      <c r="FFC250" s="380"/>
      <c r="FFD250" s="359"/>
      <c r="FFE250" s="380"/>
      <c r="FFF250" s="359"/>
      <c r="FFG250" s="380"/>
      <c r="FFH250" s="359"/>
      <c r="FFI250" s="380"/>
      <c r="FFJ250" s="359"/>
      <c r="FFK250" s="380"/>
      <c r="FFL250" s="359"/>
      <c r="FFM250" s="380"/>
      <c r="FFN250" s="359"/>
      <c r="FFO250" s="380"/>
      <c r="FFP250" s="359"/>
      <c r="FFQ250" s="380"/>
      <c r="FFR250" s="359"/>
      <c r="FFS250" s="380"/>
      <c r="FFT250" s="359"/>
      <c r="FFU250" s="380"/>
      <c r="FFV250" s="359"/>
      <c r="FFW250" s="380"/>
      <c r="FFX250" s="359"/>
      <c r="FFY250" s="380"/>
      <c r="FFZ250" s="359"/>
      <c r="FGA250" s="380"/>
      <c r="FGB250" s="359"/>
      <c r="FGC250" s="380"/>
      <c r="FGD250" s="359"/>
      <c r="FGE250" s="380"/>
      <c r="FGF250" s="359"/>
      <c r="FGG250" s="380"/>
      <c r="FGH250" s="359"/>
      <c r="FGI250" s="380"/>
      <c r="FGJ250" s="359"/>
      <c r="FGK250" s="380"/>
      <c r="FGL250" s="359"/>
      <c r="FGM250" s="380"/>
      <c r="FGN250" s="359"/>
      <c r="FGO250" s="380"/>
      <c r="FGP250" s="359"/>
      <c r="FGQ250" s="380"/>
      <c r="FGR250" s="359"/>
      <c r="FGS250" s="380"/>
      <c r="FGT250" s="359"/>
      <c r="FGU250" s="380"/>
      <c r="FGV250" s="359"/>
      <c r="FGW250" s="380"/>
      <c r="FGX250" s="359"/>
      <c r="FGY250" s="380"/>
      <c r="FGZ250" s="359"/>
      <c r="FHA250" s="380"/>
      <c r="FHB250" s="359"/>
      <c r="FHC250" s="380"/>
      <c r="FHD250" s="359"/>
      <c r="FHE250" s="380"/>
      <c r="FHF250" s="359"/>
      <c r="FHG250" s="380"/>
      <c r="FHH250" s="359"/>
      <c r="FHI250" s="380"/>
      <c r="FHJ250" s="359"/>
      <c r="FHK250" s="380"/>
      <c r="FHL250" s="359"/>
      <c r="FHM250" s="380"/>
      <c r="FHN250" s="359"/>
      <c r="FHO250" s="380"/>
      <c r="FHP250" s="359"/>
      <c r="FHQ250" s="380"/>
      <c r="FHR250" s="359"/>
      <c r="FHS250" s="380"/>
      <c r="FHT250" s="359"/>
      <c r="FHU250" s="380"/>
      <c r="FHV250" s="359"/>
      <c r="FHW250" s="380"/>
      <c r="FHX250" s="359"/>
      <c r="FHY250" s="380"/>
      <c r="FHZ250" s="359"/>
      <c r="FIA250" s="380"/>
      <c r="FIB250" s="359"/>
      <c r="FIC250" s="380"/>
      <c r="FID250" s="359"/>
      <c r="FIE250" s="380"/>
      <c r="FIF250" s="359"/>
      <c r="FIG250" s="380"/>
      <c r="FIH250" s="359"/>
      <c r="FII250" s="380"/>
      <c r="FIJ250" s="359"/>
      <c r="FIK250" s="380"/>
      <c r="FIL250" s="359"/>
      <c r="FIM250" s="380"/>
      <c r="FIN250" s="359"/>
      <c r="FIO250" s="380"/>
      <c r="FIP250" s="359"/>
      <c r="FIQ250" s="380"/>
      <c r="FIR250" s="359"/>
      <c r="FIS250" s="380"/>
      <c r="FIT250" s="359"/>
      <c r="FIU250" s="380"/>
      <c r="FIV250" s="359"/>
      <c r="FIW250" s="380"/>
      <c r="FIX250" s="359"/>
      <c r="FIY250" s="380"/>
      <c r="FIZ250" s="359"/>
      <c r="FJA250" s="380"/>
      <c r="FJB250" s="359"/>
      <c r="FJC250" s="380"/>
      <c r="FJD250" s="359"/>
      <c r="FJE250" s="380"/>
      <c r="FJF250" s="359"/>
      <c r="FJG250" s="380"/>
      <c r="FJH250" s="359"/>
      <c r="FJI250" s="380"/>
      <c r="FJJ250" s="359"/>
      <c r="FJK250" s="380"/>
      <c r="FJL250" s="359"/>
      <c r="FJM250" s="380"/>
      <c r="FJN250" s="359"/>
      <c r="FJO250" s="380"/>
      <c r="FJP250" s="359"/>
      <c r="FJQ250" s="380"/>
      <c r="FJR250" s="359"/>
      <c r="FJS250" s="380"/>
      <c r="FJT250" s="359"/>
      <c r="FJU250" s="380"/>
      <c r="FJV250" s="359"/>
      <c r="FJW250" s="380"/>
      <c r="FJX250" s="359"/>
      <c r="FJY250" s="380"/>
      <c r="FJZ250" s="359"/>
      <c r="FKA250" s="380"/>
      <c r="FKB250" s="359"/>
      <c r="FKC250" s="380"/>
      <c r="FKD250" s="359"/>
      <c r="FKE250" s="380"/>
      <c r="FKF250" s="359"/>
      <c r="FKG250" s="380"/>
      <c r="FKH250" s="359"/>
      <c r="FKI250" s="380"/>
      <c r="FKJ250" s="359"/>
      <c r="FKK250" s="380"/>
      <c r="FKL250" s="359"/>
      <c r="FKM250" s="380"/>
      <c r="FKN250" s="359"/>
      <c r="FKO250" s="380"/>
      <c r="FKP250" s="359"/>
      <c r="FKQ250" s="380"/>
      <c r="FKR250" s="359"/>
      <c r="FKS250" s="380"/>
      <c r="FKT250" s="359"/>
      <c r="FKU250" s="380"/>
      <c r="FKV250" s="359"/>
      <c r="FKW250" s="380"/>
      <c r="FKX250" s="359"/>
      <c r="FKY250" s="380"/>
      <c r="FKZ250" s="359"/>
      <c r="FLA250" s="380"/>
      <c r="FLB250" s="359"/>
      <c r="FLC250" s="380"/>
      <c r="FLD250" s="359"/>
      <c r="FLE250" s="380"/>
      <c r="FLF250" s="359"/>
      <c r="FLG250" s="380"/>
      <c r="FLH250" s="359"/>
      <c r="FLI250" s="380"/>
      <c r="FLJ250" s="359"/>
      <c r="FLK250" s="380"/>
      <c r="FLL250" s="359"/>
      <c r="FLM250" s="380"/>
      <c r="FLN250" s="359"/>
      <c r="FLO250" s="380"/>
      <c r="FLP250" s="359"/>
      <c r="FLQ250" s="380"/>
      <c r="FLR250" s="359"/>
      <c r="FLS250" s="380"/>
      <c r="FLT250" s="359"/>
      <c r="FLU250" s="380"/>
      <c r="FLV250" s="359"/>
      <c r="FLW250" s="380"/>
      <c r="FLX250" s="359"/>
      <c r="FLY250" s="380"/>
      <c r="FLZ250" s="359"/>
      <c r="FMA250" s="380"/>
      <c r="FMB250" s="359"/>
      <c r="FMC250" s="380"/>
      <c r="FMD250" s="359"/>
      <c r="FME250" s="380"/>
      <c r="FMF250" s="359"/>
      <c r="FMG250" s="380"/>
      <c r="FMH250" s="359"/>
      <c r="FMI250" s="380"/>
      <c r="FMJ250" s="359"/>
      <c r="FMK250" s="380"/>
      <c r="FML250" s="359"/>
      <c r="FMM250" s="380"/>
      <c r="FMN250" s="359"/>
      <c r="FMO250" s="380"/>
      <c r="FMP250" s="359"/>
      <c r="FMQ250" s="380"/>
      <c r="FMR250" s="359"/>
      <c r="FMS250" s="380"/>
      <c r="FMT250" s="359"/>
      <c r="FMU250" s="380"/>
      <c r="FMV250" s="359"/>
      <c r="FMW250" s="380"/>
      <c r="FMX250" s="359"/>
      <c r="FMY250" s="380"/>
      <c r="FMZ250" s="359"/>
      <c r="FNA250" s="380"/>
      <c r="FNB250" s="359"/>
      <c r="FNC250" s="380"/>
      <c r="FND250" s="359"/>
      <c r="FNE250" s="380"/>
      <c r="FNF250" s="359"/>
      <c r="FNG250" s="380"/>
      <c r="FNH250" s="359"/>
      <c r="FNI250" s="380"/>
      <c r="FNJ250" s="359"/>
      <c r="FNK250" s="380"/>
      <c r="FNL250" s="359"/>
      <c r="FNM250" s="380"/>
      <c r="FNN250" s="359"/>
      <c r="FNO250" s="380"/>
      <c r="FNP250" s="359"/>
      <c r="FNQ250" s="380"/>
      <c r="FNR250" s="359"/>
      <c r="FNS250" s="380"/>
      <c r="FNT250" s="359"/>
      <c r="FNU250" s="380"/>
      <c r="FNV250" s="359"/>
      <c r="FNW250" s="380"/>
      <c r="FNX250" s="359"/>
      <c r="FNY250" s="380"/>
      <c r="FNZ250" s="359"/>
      <c r="FOA250" s="380"/>
      <c r="FOB250" s="359"/>
      <c r="FOC250" s="380"/>
      <c r="FOD250" s="359"/>
      <c r="FOE250" s="380"/>
      <c r="FOF250" s="359"/>
      <c r="FOG250" s="380"/>
      <c r="FOH250" s="359"/>
      <c r="FOI250" s="380"/>
      <c r="FOJ250" s="359"/>
      <c r="FOK250" s="380"/>
      <c r="FOL250" s="359"/>
      <c r="FOM250" s="380"/>
      <c r="FON250" s="359"/>
      <c r="FOO250" s="380"/>
      <c r="FOP250" s="359"/>
      <c r="FOQ250" s="380"/>
      <c r="FOR250" s="359"/>
      <c r="FOS250" s="380"/>
      <c r="FOT250" s="359"/>
      <c r="FOU250" s="380"/>
      <c r="FOV250" s="359"/>
      <c r="FOW250" s="380"/>
      <c r="FOX250" s="359"/>
      <c r="FOY250" s="380"/>
      <c r="FOZ250" s="359"/>
      <c r="FPA250" s="380"/>
      <c r="FPB250" s="359"/>
      <c r="FPC250" s="380"/>
      <c r="FPD250" s="359"/>
      <c r="FPE250" s="380"/>
      <c r="FPF250" s="359"/>
      <c r="FPG250" s="380"/>
      <c r="FPH250" s="359"/>
      <c r="FPI250" s="380"/>
      <c r="FPJ250" s="359"/>
      <c r="FPK250" s="380"/>
      <c r="FPL250" s="359"/>
      <c r="FPM250" s="380"/>
      <c r="FPN250" s="359"/>
      <c r="FPO250" s="380"/>
      <c r="FPP250" s="359"/>
      <c r="FPQ250" s="380"/>
      <c r="FPR250" s="359"/>
      <c r="FPS250" s="380"/>
      <c r="FPT250" s="359"/>
      <c r="FPU250" s="380"/>
      <c r="FPV250" s="359"/>
      <c r="FPW250" s="380"/>
      <c r="FPX250" s="359"/>
      <c r="FPY250" s="380"/>
      <c r="FPZ250" s="359"/>
      <c r="FQA250" s="380"/>
      <c r="FQB250" s="359"/>
      <c r="FQC250" s="380"/>
      <c r="FQD250" s="359"/>
      <c r="FQE250" s="380"/>
      <c r="FQF250" s="359"/>
      <c r="FQG250" s="380"/>
      <c r="FQH250" s="359"/>
      <c r="FQI250" s="380"/>
      <c r="FQJ250" s="359"/>
      <c r="FQK250" s="380"/>
      <c r="FQL250" s="359"/>
      <c r="FQM250" s="380"/>
      <c r="FQN250" s="359"/>
      <c r="FQO250" s="380"/>
      <c r="FQP250" s="359"/>
      <c r="FQQ250" s="380"/>
      <c r="FQR250" s="359"/>
      <c r="FQS250" s="380"/>
      <c r="FQT250" s="359"/>
      <c r="FQU250" s="380"/>
      <c r="FQV250" s="359"/>
      <c r="FQW250" s="380"/>
      <c r="FQX250" s="359"/>
      <c r="FQY250" s="380"/>
      <c r="FQZ250" s="359"/>
      <c r="FRA250" s="380"/>
      <c r="FRB250" s="359"/>
      <c r="FRC250" s="380"/>
      <c r="FRD250" s="359"/>
      <c r="FRE250" s="380"/>
      <c r="FRF250" s="359"/>
      <c r="FRG250" s="380"/>
      <c r="FRH250" s="359"/>
      <c r="FRI250" s="380"/>
      <c r="FRJ250" s="359"/>
      <c r="FRK250" s="380"/>
      <c r="FRL250" s="359"/>
      <c r="FRM250" s="380"/>
      <c r="FRN250" s="359"/>
      <c r="FRO250" s="380"/>
      <c r="FRP250" s="359"/>
      <c r="FRQ250" s="380"/>
      <c r="FRR250" s="359"/>
      <c r="FRS250" s="380"/>
      <c r="FRT250" s="359"/>
      <c r="FRU250" s="380"/>
      <c r="FRV250" s="359"/>
      <c r="FRW250" s="380"/>
      <c r="FRX250" s="359"/>
      <c r="FRY250" s="380"/>
      <c r="FRZ250" s="359"/>
      <c r="FSA250" s="380"/>
      <c r="FSB250" s="359"/>
      <c r="FSC250" s="380"/>
      <c r="FSD250" s="359"/>
      <c r="FSE250" s="380"/>
      <c r="FSF250" s="359"/>
      <c r="FSG250" s="380"/>
      <c r="FSH250" s="359"/>
      <c r="FSI250" s="380"/>
      <c r="FSJ250" s="359"/>
      <c r="FSK250" s="380"/>
      <c r="FSL250" s="359"/>
      <c r="FSM250" s="380"/>
      <c r="FSN250" s="359"/>
      <c r="FSO250" s="380"/>
      <c r="FSP250" s="359"/>
      <c r="FSQ250" s="380"/>
      <c r="FSR250" s="359"/>
      <c r="FSS250" s="380"/>
      <c r="FST250" s="359"/>
      <c r="FSU250" s="380"/>
      <c r="FSV250" s="359"/>
      <c r="FSW250" s="380"/>
      <c r="FSX250" s="359"/>
      <c r="FSY250" s="380"/>
      <c r="FSZ250" s="359"/>
      <c r="FTA250" s="380"/>
      <c r="FTB250" s="359"/>
      <c r="FTC250" s="380"/>
      <c r="FTD250" s="359"/>
      <c r="FTE250" s="380"/>
      <c r="FTF250" s="359"/>
      <c r="FTG250" s="380"/>
      <c r="FTH250" s="359"/>
      <c r="FTI250" s="380"/>
      <c r="FTJ250" s="359"/>
      <c r="FTK250" s="380"/>
      <c r="FTL250" s="359"/>
      <c r="FTM250" s="380"/>
      <c r="FTN250" s="359"/>
      <c r="FTO250" s="380"/>
      <c r="FTP250" s="359"/>
      <c r="FTQ250" s="380"/>
      <c r="FTR250" s="359"/>
      <c r="FTS250" s="380"/>
      <c r="FTT250" s="359"/>
      <c r="FTU250" s="380"/>
      <c r="FTV250" s="359"/>
      <c r="FTW250" s="380"/>
      <c r="FTX250" s="359"/>
      <c r="FTY250" s="380"/>
      <c r="FTZ250" s="359"/>
      <c r="FUA250" s="380"/>
      <c r="FUB250" s="359"/>
      <c r="FUC250" s="380"/>
      <c r="FUD250" s="359"/>
      <c r="FUE250" s="380"/>
      <c r="FUF250" s="359"/>
      <c r="FUG250" s="380"/>
      <c r="FUH250" s="359"/>
      <c r="FUI250" s="380"/>
      <c r="FUJ250" s="359"/>
      <c r="FUK250" s="380"/>
      <c r="FUL250" s="359"/>
      <c r="FUM250" s="380"/>
      <c r="FUN250" s="359"/>
      <c r="FUO250" s="380"/>
      <c r="FUP250" s="359"/>
      <c r="FUQ250" s="380"/>
      <c r="FUR250" s="359"/>
      <c r="FUS250" s="380"/>
      <c r="FUT250" s="359"/>
      <c r="FUU250" s="380"/>
      <c r="FUV250" s="359"/>
      <c r="FUW250" s="380"/>
      <c r="FUX250" s="359"/>
      <c r="FUY250" s="380"/>
      <c r="FUZ250" s="359"/>
      <c r="FVA250" s="380"/>
      <c r="FVB250" s="359"/>
      <c r="FVC250" s="380"/>
      <c r="FVD250" s="359"/>
      <c r="FVE250" s="380"/>
      <c r="FVF250" s="359"/>
      <c r="FVG250" s="380"/>
      <c r="FVH250" s="359"/>
      <c r="FVI250" s="380"/>
      <c r="FVJ250" s="359"/>
      <c r="FVK250" s="380"/>
      <c r="FVL250" s="359"/>
      <c r="FVM250" s="380"/>
      <c r="FVN250" s="359"/>
      <c r="FVO250" s="380"/>
      <c r="FVP250" s="359"/>
      <c r="FVQ250" s="380"/>
      <c r="FVR250" s="359"/>
      <c r="FVS250" s="380"/>
      <c r="FVT250" s="359"/>
      <c r="FVU250" s="380"/>
      <c r="FVV250" s="359"/>
      <c r="FVW250" s="380"/>
      <c r="FVX250" s="359"/>
      <c r="FVY250" s="380"/>
      <c r="FVZ250" s="359"/>
      <c r="FWA250" s="380"/>
      <c r="FWB250" s="359"/>
      <c r="FWC250" s="380"/>
      <c r="FWD250" s="359"/>
      <c r="FWE250" s="380"/>
      <c r="FWF250" s="359"/>
      <c r="FWG250" s="380"/>
      <c r="FWH250" s="359"/>
      <c r="FWI250" s="380"/>
      <c r="FWJ250" s="359"/>
      <c r="FWK250" s="380"/>
      <c r="FWL250" s="359"/>
      <c r="FWM250" s="380"/>
      <c r="FWN250" s="359"/>
      <c r="FWO250" s="380"/>
      <c r="FWP250" s="359"/>
      <c r="FWQ250" s="380"/>
      <c r="FWR250" s="359"/>
      <c r="FWS250" s="380"/>
      <c r="FWT250" s="359"/>
      <c r="FWU250" s="380"/>
      <c r="FWV250" s="359"/>
      <c r="FWW250" s="380"/>
      <c r="FWX250" s="359"/>
      <c r="FWY250" s="380"/>
      <c r="FWZ250" s="359"/>
      <c r="FXA250" s="380"/>
      <c r="FXB250" s="359"/>
      <c r="FXC250" s="380"/>
      <c r="FXD250" s="359"/>
      <c r="FXE250" s="380"/>
      <c r="FXF250" s="359"/>
      <c r="FXG250" s="380"/>
      <c r="FXH250" s="359"/>
      <c r="FXI250" s="380"/>
      <c r="FXJ250" s="359"/>
      <c r="FXK250" s="380"/>
      <c r="FXL250" s="359"/>
      <c r="FXM250" s="380"/>
      <c r="FXN250" s="359"/>
      <c r="FXO250" s="380"/>
      <c r="FXP250" s="359"/>
      <c r="FXQ250" s="380"/>
      <c r="FXR250" s="359"/>
      <c r="FXS250" s="380"/>
      <c r="FXT250" s="359"/>
      <c r="FXU250" s="380"/>
      <c r="FXV250" s="359"/>
      <c r="FXW250" s="380"/>
      <c r="FXX250" s="359"/>
      <c r="FXY250" s="380"/>
      <c r="FXZ250" s="359"/>
      <c r="FYA250" s="380"/>
      <c r="FYB250" s="359"/>
      <c r="FYC250" s="380"/>
      <c r="FYD250" s="359"/>
      <c r="FYE250" s="380"/>
      <c r="FYF250" s="359"/>
      <c r="FYG250" s="380"/>
      <c r="FYH250" s="359"/>
      <c r="FYI250" s="380"/>
      <c r="FYJ250" s="359"/>
      <c r="FYK250" s="380"/>
      <c r="FYL250" s="359"/>
      <c r="FYM250" s="380"/>
      <c r="FYN250" s="359"/>
      <c r="FYO250" s="380"/>
      <c r="FYP250" s="359"/>
      <c r="FYQ250" s="380"/>
      <c r="FYR250" s="359"/>
      <c r="FYS250" s="380"/>
      <c r="FYT250" s="359"/>
      <c r="FYU250" s="380"/>
      <c r="FYV250" s="359"/>
      <c r="FYW250" s="380"/>
      <c r="FYX250" s="359"/>
      <c r="FYY250" s="380"/>
      <c r="FYZ250" s="359"/>
      <c r="FZA250" s="380"/>
      <c r="FZB250" s="359"/>
      <c r="FZC250" s="380"/>
      <c r="FZD250" s="359"/>
      <c r="FZE250" s="380"/>
      <c r="FZF250" s="359"/>
      <c r="FZG250" s="380"/>
      <c r="FZH250" s="359"/>
      <c r="FZI250" s="380"/>
      <c r="FZJ250" s="359"/>
      <c r="FZK250" s="380"/>
      <c r="FZL250" s="359"/>
      <c r="FZM250" s="380"/>
      <c r="FZN250" s="359"/>
      <c r="FZO250" s="380"/>
      <c r="FZP250" s="359"/>
      <c r="FZQ250" s="380"/>
      <c r="FZR250" s="359"/>
      <c r="FZS250" s="380"/>
      <c r="FZT250" s="359"/>
      <c r="FZU250" s="380"/>
      <c r="FZV250" s="359"/>
      <c r="FZW250" s="380"/>
      <c r="FZX250" s="359"/>
      <c r="FZY250" s="380"/>
      <c r="FZZ250" s="359"/>
      <c r="GAA250" s="380"/>
      <c r="GAB250" s="359"/>
      <c r="GAC250" s="380"/>
      <c r="GAD250" s="359"/>
      <c r="GAE250" s="380"/>
      <c r="GAF250" s="359"/>
      <c r="GAG250" s="380"/>
      <c r="GAH250" s="359"/>
      <c r="GAI250" s="380"/>
      <c r="GAJ250" s="359"/>
      <c r="GAK250" s="380"/>
      <c r="GAL250" s="359"/>
      <c r="GAM250" s="380"/>
      <c r="GAN250" s="359"/>
      <c r="GAO250" s="380"/>
      <c r="GAP250" s="359"/>
      <c r="GAQ250" s="380"/>
      <c r="GAR250" s="359"/>
      <c r="GAS250" s="380"/>
      <c r="GAT250" s="359"/>
      <c r="GAU250" s="380"/>
      <c r="GAV250" s="359"/>
      <c r="GAW250" s="380"/>
      <c r="GAX250" s="359"/>
      <c r="GAY250" s="380"/>
      <c r="GAZ250" s="359"/>
      <c r="GBA250" s="380"/>
      <c r="GBB250" s="359"/>
      <c r="GBC250" s="380"/>
      <c r="GBD250" s="359"/>
      <c r="GBE250" s="380"/>
      <c r="GBF250" s="359"/>
      <c r="GBG250" s="380"/>
      <c r="GBH250" s="359"/>
      <c r="GBI250" s="380"/>
      <c r="GBJ250" s="359"/>
      <c r="GBK250" s="380"/>
      <c r="GBL250" s="359"/>
      <c r="GBM250" s="380"/>
      <c r="GBN250" s="359"/>
      <c r="GBO250" s="380"/>
      <c r="GBP250" s="359"/>
      <c r="GBQ250" s="380"/>
      <c r="GBR250" s="359"/>
      <c r="GBS250" s="380"/>
      <c r="GBT250" s="359"/>
      <c r="GBU250" s="380"/>
      <c r="GBV250" s="359"/>
      <c r="GBW250" s="380"/>
      <c r="GBX250" s="359"/>
      <c r="GBY250" s="380"/>
      <c r="GBZ250" s="359"/>
      <c r="GCA250" s="380"/>
      <c r="GCB250" s="359"/>
      <c r="GCC250" s="380"/>
      <c r="GCD250" s="359"/>
      <c r="GCE250" s="380"/>
      <c r="GCF250" s="359"/>
      <c r="GCG250" s="380"/>
      <c r="GCH250" s="359"/>
      <c r="GCI250" s="380"/>
      <c r="GCJ250" s="359"/>
      <c r="GCK250" s="380"/>
      <c r="GCL250" s="359"/>
      <c r="GCM250" s="380"/>
      <c r="GCN250" s="359"/>
      <c r="GCO250" s="380"/>
      <c r="GCP250" s="359"/>
      <c r="GCQ250" s="380"/>
      <c r="GCR250" s="359"/>
      <c r="GCS250" s="380"/>
      <c r="GCT250" s="359"/>
      <c r="GCU250" s="380"/>
      <c r="GCV250" s="359"/>
      <c r="GCW250" s="380"/>
      <c r="GCX250" s="359"/>
      <c r="GCY250" s="380"/>
      <c r="GCZ250" s="359"/>
      <c r="GDA250" s="380"/>
      <c r="GDB250" s="359"/>
      <c r="GDC250" s="380"/>
      <c r="GDD250" s="359"/>
      <c r="GDE250" s="380"/>
      <c r="GDF250" s="359"/>
      <c r="GDG250" s="380"/>
      <c r="GDH250" s="359"/>
      <c r="GDI250" s="380"/>
      <c r="GDJ250" s="359"/>
      <c r="GDK250" s="380"/>
      <c r="GDL250" s="359"/>
      <c r="GDM250" s="380"/>
      <c r="GDN250" s="359"/>
      <c r="GDO250" s="380"/>
      <c r="GDP250" s="359"/>
      <c r="GDQ250" s="380"/>
      <c r="GDR250" s="359"/>
      <c r="GDS250" s="380"/>
      <c r="GDT250" s="359"/>
      <c r="GDU250" s="380"/>
      <c r="GDV250" s="359"/>
      <c r="GDW250" s="380"/>
      <c r="GDX250" s="359"/>
      <c r="GDY250" s="380"/>
      <c r="GDZ250" s="359"/>
      <c r="GEA250" s="380"/>
      <c r="GEB250" s="359"/>
      <c r="GEC250" s="380"/>
      <c r="GED250" s="359"/>
      <c r="GEE250" s="380"/>
      <c r="GEF250" s="359"/>
      <c r="GEG250" s="380"/>
      <c r="GEH250" s="359"/>
      <c r="GEI250" s="380"/>
      <c r="GEJ250" s="359"/>
      <c r="GEK250" s="380"/>
      <c r="GEL250" s="359"/>
      <c r="GEM250" s="380"/>
      <c r="GEN250" s="359"/>
      <c r="GEO250" s="380"/>
      <c r="GEP250" s="359"/>
      <c r="GEQ250" s="380"/>
      <c r="GER250" s="359"/>
      <c r="GES250" s="380"/>
      <c r="GET250" s="359"/>
      <c r="GEU250" s="380"/>
      <c r="GEV250" s="359"/>
      <c r="GEW250" s="380"/>
      <c r="GEX250" s="359"/>
      <c r="GEY250" s="380"/>
      <c r="GEZ250" s="359"/>
      <c r="GFA250" s="380"/>
      <c r="GFB250" s="359"/>
      <c r="GFC250" s="380"/>
      <c r="GFD250" s="359"/>
      <c r="GFE250" s="380"/>
      <c r="GFF250" s="359"/>
      <c r="GFG250" s="380"/>
      <c r="GFH250" s="359"/>
      <c r="GFI250" s="380"/>
      <c r="GFJ250" s="359"/>
      <c r="GFK250" s="380"/>
      <c r="GFL250" s="359"/>
      <c r="GFM250" s="380"/>
      <c r="GFN250" s="359"/>
      <c r="GFO250" s="380"/>
      <c r="GFP250" s="359"/>
      <c r="GFQ250" s="380"/>
      <c r="GFR250" s="359"/>
      <c r="GFS250" s="380"/>
      <c r="GFT250" s="359"/>
      <c r="GFU250" s="380"/>
      <c r="GFV250" s="359"/>
      <c r="GFW250" s="380"/>
      <c r="GFX250" s="359"/>
      <c r="GFY250" s="380"/>
      <c r="GFZ250" s="359"/>
      <c r="GGA250" s="380"/>
      <c r="GGB250" s="359"/>
      <c r="GGC250" s="380"/>
      <c r="GGD250" s="359"/>
      <c r="GGE250" s="380"/>
      <c r="GGF250" s="359"/>
      <c r="GGG250" s="380"/>
      <c r="GGH250" s="359"/>
      <c r="GGI250" s="380"/>
      <c r="GGJ250" s="359"/>
      <c r="GGK250" s="380"/>
      <c r="GGL250" s="359"/>
      <c r="GGM250" s="380"/>
      <c r="GGN250" s="359"/>
      <c r="GGO250" s="380"/>
      <c r="GGP250" s="359"/>
      <c r="GGQ250" s="380"/>
      <c r="GGR250" s="359"/>
      <c r="GGS250" s="380"/>
      <c r="GGT250" s="359"/>
      <c r="GGU250" s="380"/>
      <c r="GGV250" s="359"/>
      <c r="GGW250" s="380"/>
      <c r="GGX250" s="359"/>
      <c r="GGY250" s="380"/>
      <c r="GGZ250" s="359"/>
      <c r="GHA250" s="380"/>
      <c r="GHB250" s="359"/>
      <c r="GHC250" s="380"/>
      <c r="GHD250" s="359"/>
      <c r="GHE250" s="380"/>
      <c r="GHF250" s="359"/>
      <c r="GHG250" s="380"/>
      <c r="GHH250" s="359"/>
      <c r="GHI250" s="380"/>
      <c r="GHJ250" s="359"/>
      <c r="GHK250" s="380"/>
      <c r="GHL250" s="359"/>
      <c r="GHM250" s="380"/>
      <c r="GHN250" s="359"/>
      <c r="GHO250" s="380"/>
      <c r="GHP250" s="359"/>
      <c r="GHQ250" s="380"/>
      <c r="GHR250" s="359"/>
      <c r="GHS250" s="380"/>
      <c r="GHT250" s="359"/>
      <c r="GHU250" s="380"/>
      <c r="GHV250" s="359"/>
      <c r="GHW250" s="380"/>
      <c r="GHX250" s="359"/>
      <c r="GHY250" s="380"/>
      <c r="GHZ250" s="359"/>
      <c r="GIA250" s="380"/>
      <c r="GIB250" s="359"/>
      <c r="GIC250" s="380"/>
      <c r="GID250" s="359"/>
      <c r="GIE250" s="380"/>
      <c r="GIF250" s="359"/>
      <c r="GIG250" s="380"/>
      <c r="GIH250" s="359"/>
      <c r="GII250" s="380"/>
      <c r="GIJ250" s="359"/>
      <c r="GIK250" s="380"/>
      <c r="GIL250" s="359"/>
      <c r="GIM250" s="380"/>
      <c r="GIN250" s="359"/>
      <c r="GIO250" s="380"/>
      <c r="GIP250" s="359"/>
      <c r="GIQ250" s="380"/>
      <c r="GIR250" s="359"/>
      <c r="GIS250" s="380"/>
      <c r="GIT250" s="359"/>
      <c r="GIU250" s="380"/>
      <c r="GIV250" s="359"/>
      <c r="GIW250" s="380"/>
      <c r="GIX250" s="359"/>
      <c r="GIY250" s="380"/>
      <c r="GIZ250" s="359"/>
      <c r="GJA250" s="380"/>
      <c r="GJB250" s="359"/>
      <c r="GJC250" s="380"/>
      <c r="GJD250" s="359"/>
      <c r="GJE250" s="380"/>
      <c r="GJF250" s="359"/>
      <c r="GJG250" s="380"/>
      <c r="GJH250" s="359"/>
      <c r="GJI250" s="380"/>
      <c r="GJJ250" s="359"/>
      <c r="GJK250" s="380"/>
      <c r="GJL250" s="359"/>
      <c r="GJM250" s="380"/>
      <c r="GJN250" s="359"/>
      <c r="GJO250" s="380"/>
      <c r="GJP250" s="359"/>
      <c r="GJQ250" s="380"/>
      <c r="GJR250" s="359"/>
      <c r="GJS250" s="380"/>
      <c r="GJT250" s="359"/>
      <c r="GJU250" s="380"/>
      <c r="GJV250" s="359"/>
      <c r="GJW250" s="380"/>
      <c r="GJX250" s="359"/>
      <c r="GJY250" s="380"/>
      <c r="GJZ250" s="359"/>
      <c r="GKA250" s="380"/>
      <c r="GKB250" s="359"/>
      <c r="GKC250" s="380"/>
      <c r="GKD250" s="359"/>
      <c r="GKE250" s="380"/>
      <c r="GKF250" s="359"/>
      <c r="GKG250" s="380"/>
      <c r="GKH250" s="359"/>
      <c r="GKI250" s="380"/>
      <c r="GKJ250" s="359"/>
      <c r="GKK250" s="380"/>
      <c r="GKL250" s="359"/>
      <c r="GKM250" s="380"/>
      <c r="GKN250" s="359"/>
      <c r="GKO250" s="380"/>
      <c r="GKP250" s="359"/>
      <c r="GKQ250" s="380"/>
      <c r="GKR250" s="359"/>
      <c r="GKS250" s="380"/>
      <c r="GKT250" s="359"/>
      <c r="GKU250" s="380"/>
      <c r="GKV250" s="359"/>
      <c r="GKW250" s="380"/>
      <c r="GKX250" s="359"/>
      <c r="GKY250" s="380"/>
      <c r="GKZ250" s="359"/>
      <c r="GLA250" s="380"/>
      <c r="GLB250" s="359"/>
      <c r="GLC250" s="380"/>
      <c r="GLD250" s="359"/>
      <c r="GLE250" s="380"/>
      <c r="GLF250" s="359"/>
      <c r="GLG250" s="380"/>
      <c r="GLH250" s="359"/>
      <c r="GLI250" s="380"/>
      <c r="GLJ250" s="359"/>
      <c r="GLK250" s="380"/>
      <c r="GLL250" s="359"/>
      <c r="GLM250" s="380"/>
      <c r="GLN250" s="359"/>
      <c r="GLO250" s="380"/>
      <c r="GLP250" s="359"/>
      <c r="GLQ250" s="380"/>
      <c r="GLR250" s="359"/>
      <c r="GLS250" s="380"/>
      <c r="GLT250" s="359"/>
      <c r="GLU250" s="380"/>
      <c r="GLV250" s="359"/>
      <c r="GLW250" s="380"/>
      <c r="GLX250" s="359"/>
      <c r="GLY250" s="380"/>
      <c r="GLZ250" s="359"/>
      <c r="GMA250" s="380"/>
      <c r="GMB250" s="359"/>
      <c r="GMC250" s="380"/>
      <c r="GMD250" s="359"/>
      <c r="GME250" s="380"/>
      <c r="GMF250" s="359"/>
      <c r="GMG250" s="380"/>
      <c r="GMH250" s="359"/>
      <c r="GMI250" s="380"/>
      <c r="GMJ250" s="359"/>
      <c r="GMK250" s="380"/>
      <c r="GML250" s="359"/>
      <c r="GMM250" s="380"/>
      <c r="GMN250" s="359"/>
      <c r="GMO250" s="380"/>
      <c r="GMP250" s="359"/>
      <c r="GMQ250" s="380"/>
      <c r="GMR250" s="359"/>
      <c r="GMS250" s="380"/>
      <c r="GMT250" s="359"/>
      <c r="GMU250" s="380"/>
      <c r="GMV250" s="359"/>
      <c r="GMW250" s="380"/>
      <c r="GMX250" s="359"/>
      <c r="GMY250" s="380"/>
      <c r="GMZ250" s="359"/>
      <c r="GNA250" s="380"/>
      <c r="GNB250" s="359"/>
      <c r="GNC250" s="380"/>
      <c r="GND250" s="359"/>
      <c r="GNE250" s="380"/>
      <c r="GNF250" s="359"/>
      <c r="GNG250" s="380"/>
      <c r="GNH250" s="359"/>
      <c r="GNI250" s="380"/>
      <c r="GNJ250" s="359"/>
      <c r="GNK250" s="380"/>
      <c r="GNL250" s="359"/>
      <c r="GNM250" s="380"/>
      <c r="GNN250" s="359"/>
      <c r="GNO250" s="380"/>
      <c r="GNP250" s="359"/>
      <c r="GNQ250" s="380"/>
      <c r="GNR250" s="359"/>
      <c r="GNS250" s="380"/>
      <c r="GNT250" s="359"/>
      <c r="GNU250" s="380"/>
      <c r="GNV250" s="359"/>
      <c r="GNW250" s="380"/>
      <c r="GNX250" s="359"/>
      <c r="GNY250" s="380"/>
      <c r="GNZ250" s="359"/>
      <c r="GOA250" s="380"/>
      <c r="GOB250" s="359"/>
      <c r="GOC250" s="380"/>
      <c r="GOD250" s="359"/>
      <c r="GOE250" s="380"/>
      <c r="GOF250" s="359"/>
      <c r="GOG250" s="380"/>
      <c r="GOH250" s="359"/>
      <c r="GOI250" s="380"/>
      <c r="GOJ250" s="359"/>
      <c r="GOK250" s="380"/>
      <c r="GOL250" s="359"/>
      <c r="GOM250" s="380"/>
      <c r="GON250" s="359"/>
      <c r="GOO250" s="380"/>
      <c r="GOP250" s="359"/>
      <c r="GOQ250" s="380"/>
      <c r="GOR250" s="359"/>
      <c r="GOS250" s="380"/>
      <c r="GOT250" s="359"/>
      <c r="GOU250" s="380"/>
      <c r="GOV250" s="359"/>
      <c r="GOW250" s="380"/>
      <c r="GOX250" s="359"/>
      <c r="GOY250" s="380"/>
      <c r="GOZ250" s="359"/>
      <c r="GPA250" s="380"/>
      <c r="GPB250" s="359"/>
      <c r="GPC250" s="380"/>
      <c r="GPD250" s="359"/>
      <c r="GPE250" s="380"/>
      <c r="GPF250" s="359"/>
      <c r="GPG250" s="380"/>
      <c r="GPH250" s="359"/>
      <c r="GPI250" s="380"/>
      <c r="GPJ250" s="359"/>
      <c r="GPK250" s="380"/>
      <c r="GPL250" s="359"/>
      <c r="GPM250" s="380"/>
      <c r="GPN250" s="359"/>
      <c r="GPO250" s="380"/>
      <c r="GPP250" s="359"/>
      <c r="GPQ250" s="380"/>
      <c r="GPR250" s="359"/>
      <c r="GPS250" s="380"/>
      <c r="GPT250" s="359"/>
      <c r="GPU250" s="380"/>
      <c r="GPV250" s="359"/>
      <c r="GPW250" s="380"/>
      <c r="GPX250" s="359"/>
      <c r="GPY250" s="380"/>
      <c r="GPZ250" s="359"/>
      <c r="GQA250" s="380"/>
      <c r="GQB250" s="359"/>
      <c r="GQC250" s="380"/>
      <c r="GQD250" s="359"/>
      <c r="GQE250" s="380"/>
      <c r="GQF250" s="359"/>
      <c r="GQG250" s="380"/>
      <c r="GQH250" s="359"/>
      <c r="GQI250" s="380"/>
      <c r="GQJ250" s="359"/>
      <c r="GQK250" s="380"/>
      <c r="GQL250" s="359"/>
      <c r="GQM250" s="380"/>
      <c r="GQN250" s="359"/>
      <c r="GQO250" s="380"/>
      <c r="GQP250" s="359"/>
      <c r="GQQ250" s="380"/>
      <c r="GQR250" s="359"/>
      <c r="GQS250" s="380"/>
      <c r="GQT250" s="359"/>
      <c r="GQU250" s="380"/>
      <c r="GQV250" s="359"/>
      <c r="GQW250" s="380"/>
      <c r="GQX250" s="359"/>
      <c r="GQY250" s="380"/>
      <c r="GQZ250" s="359"/>
      <c r="GRA250" s="380"/>
      <c r="GRB250" s="359"/>
      <c r="GRC250" s="380"/>
      <c r="GRD250" s="359"/>
      <c r="GRE250" s="380"/>
      <c r="GRF250" s="359"/>
      <c r="GRG250" s="380"/>
      <c r="GRH250" s="359"/>
      <c r="GRI250" s="380"/>
      <c r="GRJ250" s="359"/>
      <c r="GRK250" s="380"/>
      <c r="GRL250" s="359"/>
      <c r="GRM250" s="380"/>
      <c r="GRN250" s="359"/>
      <c r="GRO250" s="380"/>
      <c r="GRP250" s="359"/>
      <c r="GRQ250" s="380"/>
      <c r="GRR250" s="359"/>
      <c r="GRS250" s="380"/>
      <c r="GRT250" s="359"/>
      <c r="GRU250" s="380"/>
      <c r="GRV250" s="359"/>
      <c r="GRW250" s="380"/>
      <c r="GRX250" s="359"/>
      <c r="GRY250" s="380"/>
      <c r="GRZ250" s="359"/>
      <c r="GSA250" s="380"/>
      <c r="GSB250" s="359"/>
      <c r="GSC250" s="380"/>
      <c r="GSD250" s="359"/>
      <c r="GSE250" s="380"/>
      <c r="GSF250" s="359"/>
      <c r="GSG250" s="380"/>
      <c r="GSH250" s="359"/>
      <c r="GSI250" s="380"/>
      <c r="GSJ250" s="359"/>
      <c r="GSK250" s="380"/>
      <c r="GSL250" s="359"/>
      <c r="GSM250" s="380"/>
      <c r="GSN250" s="359"/>
      <c r="GSO250" s="380"/>
      <c r="GSP250" s="359"/>
      <c r="GSQ250" s="380"/>
      <c r="GSR250" s="359"/>
      <c r="GSS250" s="380"/>
      <c r="GST250" s="359"/>
      <c r="GSU250" s="380"/>
      <c r="GSV250" s="359"/>
      <c r="GSW250" s="380"/>
      <c r="GSX250" s="359"/>
      <c r="GSY250" s="380"/>
      <c r="GSZ250" s="359"/>
      <c r="GTA250" s="380"/>
      <c r="GTB250" s="359"/>
      <c r="GTC250" s="380"/>
      <c r="GTD250" s="359"/>
      <c r="GTE250" s="380"/>
      <c r="GTF250" s="359"/>
      <c r="GTG250" s="380"/>
      <c r="GTH250" s="359"/>
      <c r="GTI250" s="380"/>
      <c r="GTJ250" s="359"/>
      <c r="GTK250" s="380"/>
      <c r="GTL250" s="359"/>
      <c r="GTM250" s="380"/>
      <c r="GTN250" s="359"/>
      <c r="GTO250" s="380"/>
      <c r="GTP250" s="359"/>
      <c r="GTQ250" s="380"/>
      <c r="GTR250" s="359"/>
      <c r="GTS250" s="380"/>
      <c r="GTT250" s="359"/>
      <c r="GTU250" s="380"/>
      <c r="GTV250" s="359"/>
      <c r="GTW250" s="380"/>
      <c r="GTX250" s="359"/>
      <c r="GTY250" s="380"/>
      <c r="GTZ250" s="359"/>
      <c r="GUA250" s="380"/>
      <c r="GUB250" s="359"/>
      <c r="GUC250" s="380"/>
      <c r="GUD250" s="359"/>
      <c r="GUE250" s="380"/>
      <c r="GUF250" s="359"/>
      <c r="GUG250" s="380"/>
      <c r="GUH250" s="359"/>
      <c r="GUI250" s="380"/>
      <c r="GUJ250" s="359"/>
      <c r="GUK250" s="380"/>
      <c r="GUL250" s="359"/>
      <c r="GUM250" s="380"/>
      <c r="GUN250" s="359"/>
      <c r="GUO250" s="380"/>
      <c r="GUP250" s="359"/>
      <c r="GUQ250" s="380"/>
      <c r="GUR250" s="359"/>
      <c r="GUS250" s="380"/>
      <c r="GUT250" s="359"/>
      <c r="GUU250" s="380"/>
      <c r="GUV250" s="359"/>
      <c r="GUW250" s="380"/>
      <c r="GUX250" s="359"/>
      <c r="GUY250" s="380"/>
      <c r="GUZ250" s="359"/>
      <c r="GVA250" s="380"/>
      <c r="GVB250" s="359"/>
      <c r="GVC250" s="380"/>
      <c r="GVD250" s="359"/>
      <c r="GVE250" s="380"/>
      <c r="GVF250" s="359"/>
      <c r="GVG250" s="380"/>
      <c r="GVH250" s="359"/>
      <c r="GVI250" s="380"/>
      <c r="GVJ250" s="359"/>
      <c r="GVK250" s="380"/>
      <c r="GVL250" s="359"/>
      <c r="GVM250" s="380"/>
      <c r="GVN250" s="359"/>
      <c r="GVO250" s="380"/>
      <c r="GVP250" s="359"/>
      <c r="GVQ250" s="380"/>
      <c r="GVR250" s="359"/>
      <c r="GVS250" s="380"/>
      <c r="GVT250" s="359"/>
      <c r="GVU250" s="380"/>
      <c r="GVV250" s="359"/>
      <c r="GVW250" s="380"/>
      <c r="GVX250" s="359"/>
      <c r="GVY250" s="380"/>
      <c r="GVZ250" s="359"/>
      <c r="GWA250" s="380"/>
      <c r="GWB250" s="359"/>
      <c r="GWC250" s="380"/>
      <c r="GWD250" s="359"/>
      <c r="GWE250" s="380"/>
      <c r="GWF250" s="359"/>
      <c r="GWG250" s="380"/>
      <c r="GWH250" s="359"/>
      <c r="GWI250" s="380"/>
      <c r="GWJ250" s="359"/>
      <c r="GWK250" s="380"/>
      <c r="GWL250" s="359"/>
      <c r="GWM250" s="380"/>
      <c r="GWN250" s="359"/>
      <c r="GWO250" s="380"/>
      <c r="GWP250" s="359"/>
      <c r="GWQ250" s="380"/>
      <c r="GWR250" s="359"/>
      <c r="GWS250" s="380"/>
      <c r="GWT250" s="359"/>
      <c r="GWU250" s="380"/>
      <c r="GWV250" s="359"/>
      <c r="GWW250" s="380"/>
      <c r="GWX250" s="359"/>
      <c r="GWY250" s="380"/>
      <c r="GWZ250" s="359"/>
      <c r="GXA250" s="380"/>
      <c r="GXB250" s="359"/>
      <c r="GXC250" s="380"/>
      <c r="GXD250" s="359"/>
      <c r="GXE250" s="380"/>
      <c r="GXF250" s="359"/>
      <c r="GXG250" s="380"/>
      <c r="GXH250" s="359"/>
      <c r="GXI250" s="380"/>
      <c r="GXJ250" s="359"/>
      <c r="GXK250" s="380"/>
      <c r="GXL250" s="359"/>
      <c r="GXM250" s="380"/>
      <c r="GXN250" s="359"/>
      <c r="GXO250" s="380"/>
      <c r="GXP250" s="359"/>
      <c r="GXQ250" s="380"/>
      <c r="GXR250" s="359"/>
      <c r="GXS250" s="380"/>
      <c r="GXT250" s="359"/>
      <c r="GXU250" s="380"/>
      <c r="GXV250" s="359"/>
      <c r="GXW250" s="380"/>
      <c r="GXX250" s="359"/>
      <c r="GXY250" s="380"/>
      <c r="GXZ250" s="359"/>
      <c r="GYA250" s="380"/>
      <c r="GYB250" s="359"/>
      <c r="GYC250" s="380"/>
      <c r="GYD250" s="359"/>
      <c r="GYE250" s="380"/>
      <c r="GYF250" s="359"/>
      <c r="GYG250" s="380"/>
      <c r="GYH250" s="359"/>
      <c r="GYI250" s="380"/>
      <c r="GYJ250" s="359"/>
      <c r="GYK250" s="380"/>
      <c r="GYL250" s="359"/>
      <c r="GYM250" s="380"/>
      <c r="GYN250" s="359"/>
      <c r="GYO250" s="380"/>
      <c r="GYP250" s="359"/>
      <c r="GYQ250" s="380"/>
      <c r="GYR250" s="359"/>
      <c r="GYS250" s="380"/>
      <c r="GYT250" s="359"/>
      <c r="GYU250" s="380"/>
      <c r="GYV250" s="359"/>
      <c r="GYW250" s="380"/>
      <c r="GYX250" s="359"/>
      <c r="GYY250" s="380"/>
      <c r="GYZ250" s="359"/>
      <c r="GZA250" s="380"/>
      <c r="GZB250" s="359"/>
      <c r="GZC250" s="380"/>
      <c r="GZD250" s="359"/>
      <c r="GZE250" s="380"/>
      <c r="GZF250" s="359"/>
      <c r="GZG250" s="380"/>
      <c r="GZH250" s="359"/>
      <c r="GZI250" s="380"/>
      <c r="GZJ250" s="359"/>
      <c r="GZK250" s="380"/>
      <c r="GZL250" s="359"/>
      <c r="GZM250" s="380"/>
      <c r="GZN250" s="359"/>
      <c r="GZO250" s="380"/>
      <c r="GZP250" s="359"/>
      <c r="GZQ250" s="380"/>
      <c r="GZR250" s="359"/>
      <c r="GZS250" s="380"/>
      <c r="GZT250" s="359"/>
      <c r="GZU250" s="380"/>
      <c r="GZV250" s="359"/>
      <c r="GZW250" s="380"/>
      <c r="GZX250" s="359"/>
      <c r="GZY250" s="380"/>
      <c r="GZZ250" s="359"/>
      <c r="HAA250" s="380"/>
      <c r="HAB250" s="359"/>
      <c r="HAC250" s="380"/>
      <c r="HAD250" s="359"/>
      <c r="HAE250" s="380"/>
      <c r="HAF250" s="359"/>
      <c r="HAG250" s="380"/>
      <c r="HAH250" s="359"/>
      <c r="HAI250" s="380"/>
      <c r="HAJ250" s="359"/>
      <c r="HAK250" s="380"/>
      <c r="HAL250" s="359"/>
      <c r="HAM250" s="380"/>
      <c r="HAN250" s="359"/>
      <c r="HAO250" s="380"/>
      <c r="HAP250" s="359"/>
      <c r="HAQ250" s="380"/>
      <c r="HAR250" s="359"/>
      <c r="HAS250" s="380"/>
      <c r="HAT250" s="359"/>
      <c r="HAU250" s="380"/>
      <c r="HAV250" s="359"/>
      <c r="HAW250" s="380"/>
      <c r="HAX250" s="359"/>
      <c r="HAY250" s="380"/>
      <c r="HAZ250" s="359"/>
      <c r="HBA250" s="380"/>
      <c r="HBB250" s="359"/>
      <c r="HBC250" s="380"/>
      <c r="HBD250" s="359"/>
      <c r="HBE250" s="380"/>
      <c r="HBF250" s="359"/>
      <c r="HBG250" s="380"/>
      <c r="HBH250" s="359"/>
      <c r="HBI250" s="380"/>
      <c r="HBJ250" s="359"/>
      <c r="HBK250" s="380"/>
      <c r="HBL250" s="359"/>
      <c r="HBM250" s="380"/>
      <c r="HBN250" s="359"/>
      <c r="HBO250" s="380"/>
      <c r="HBP250" s="359"/>
      <c r="HBQ250" s="380"/>
      <c r="HBR250" s="359"/>
      <c r="HBS250" s="380"/>
      <c r="HBT250" s="359"/>
      <c r="HBU250" s="380"/>
      <c r="HBV250" s="359"/>
      <c r="HBW250" s="380"/>
      <c r="HBX250" s="359"/>
      <c r="HBY250" s="380"/>
      <c r="HBZ250" s="359"/>
      <c r="HCA250" s="380"/>
      <c r="HCB250" s="359"/>
      <c r="HCC250" s="380"/>
      <c r="HCD250" s="359"/>
      <c r="HCE250" s="380"/>
      <c r="HCF250" s="359"/>
      <c r="HCG250" s="380"/>
      <c r="HCH250" s="359"/>
      <c r="HCI250" s="380"/>
      <c r="HCJ250" s="359"/>
      <c r="HCK250" s="380"/>
      <c r="HCL250" s="359"/>
      <c r="HCM250" s="380"/>
      <c r="HCN250" s="359"/>
      <c r="HCO250" s="380"/>
      <c r="HCP250" s="359"/>
      <c r="HCQ250" s="380"/>
      <c r="HCR250" s="359"/>
      <c r="HCS250" s="380"/>
      <c r="HCT250" s="359"/>
      <c r="HCU250" s="380"/>
      <c r="HCV250" s="359"/>
      <c r="HCW250" s="380"/>
      <c r="HCX250" s="359"/>
      <c r="HCY250" s="380"/>
      <c r="HCZ250" s="359"/>
      <c r="HDA250" s="380"/>
      <c r="HDB250" s="359"/>
      <c r="HDC250" s="380"/>
      <c r="HDD250" s="359"/>
      <c r="HDE250" s="380"/>
      <c r="HDF250" s="359"/>
      <c r="HDG250" s="380"/>
      <c r="HDH250" s="359"/>
      <c r="HDI250" s="380"/>
      <c r="HDJ250" s="359"/>
      <c r="HDK250" s="380"/>
      <c r="HDL250" s="359"/>
      <c r="HDM250" s="380"/>
      <c r="HDN250" s="359"/>
      <c r="HDO250" s="380"/>
      <c r="HDP250" s="359"/>
      <c r="HDQ250" s="380"/>
      <c r="HDR250" s="359"/>
      <c r="HDS250" s="380"/>
      <c r="HDT250" s="359"/>
      <c r="HDU250" s="380"/>
      <c r="HDV250" s="359"/>
      <c r="HDW250" s="380"/>
      <c r="HDX250" s="359"/>
      <c r="HDY250" s="380"/>
      <c r="HDZ250" s="359"/>
      <c r="HEA250" s="380"/>
      <c r="HEB250" s="359"/>
      <c r="HEC250" s="380"/>
      <c r="HED250" s="359"/>
      <c r="HEE250" s="380"/>
      <c r="HEF250" s="359"/>
      <c r="HEG250" s="380"/>
      <c r="HEH250" s="359"/>
      <c r="HEI250" s="380"/>
      <c r="HEJ250" s="359"/>
      <c r="HEK250" s="380"/>
      <c r="HEL250" s="359"/>
      <c r="HEM250" s="380"/>
      <c r="HEN250" s="359"/>
      <c r="HEO250" s="380"/>
      <c r="HEP250" s="359"/>
      <c r="HEQ250" s="380"/>
      <c r="HER250" s="359"/>
      <c r="HES250" s="380"/>
      <c r="HET250" s="359"/>
      <c r="HEU250" s="380"/>
      <c r="HEV250" s="359"/>
      <c r="HEW250" s="380"/>
      <c r="HEX250" s="359"/>
      <c r="HEY250" s="380"/>
      <c r="HEZ250" s="359"/>
      <c r="HFA250" s="380"/>
      <c r="HFB250" s="359"/>
      <c r="HFC250" s="380"/>
      <c r="HFD250" s="359"/>
      <c r="HFE250" s="380"/>
      <c r="HFF250" s="359"/>
      <c r="HFG250" s="380"/>
      <c r="HFH250" s="359"/>
      <c r="HFI250" s="380"/>
      <c r="HFJ250" s="359"/>
      <c r="HFK250" s="380"/>
      <c r="HFL250" s="359"/>
      <c r="HFM250" s="380"/>
      <c r="HFN250" s="359"/>
      <c r="HFO250" s="380"/>
      <c r="HFP250" s="359"/>
      <c r="HFQ250" s="380"/>
      <c r="HFR250" s="359"/>
      <c r="HFS250" s="380"/>
      <c r="HFT250" s="359"/>
      <c r="HFU250" s="380"/>
      <c r="HFV250" s="359"/>
      <c r="HFW250" s="380"/>
      <c r="HFX250" s="359"/>
      <c r="HFY250" s="380"/>
      <c r="HFZ250" s="359"/>
      <c r="HGA250" s="380"/>
      <c r="HGB250" s="359"/>
      <c r="HGC250" s="380"/>
      <c r="HGD250" s="359"/>
      <c r="HGE250" s="380"/>
      <c r="HGF250" s="359"/>
      <c r="HGG250" s="380"/>
      <c r="HGH250" s="359"/>
      <c r="HGI250" s="380"/>
      <c r="HGJ250" s="359"/>
      <c r="HGK250" s="380"/>
      <c r="HGL250" s="359"/>
      <c r="HGM250" s="380"/>
      <c r="HGN250" s="359"/>
      <c r="HGO250" s="380"/>
      <c r="HGP250" s="359"/>
      <c r="HGQ250" s="380"/>
      <c r="HGR250" s="359"/>
      <c r="HGS250" s="380"/>
      <c r="HGT250" s="359"/>
      <c r="HGU250" s="380"/>
      <c r="HGV250" s="359"/>
      <c r="HGW250" s="380"/>
      <c r="HGX250" s="359"/>
      <c r="HGY250" s="380"/>
      <c r="HGZ250" s="359"/>
      <c r="HHA250" s="380"/>
      <c r="HHB250" s="359"/>
      <c r="HHC250" s="380"/>
      <c r="HHD250" s="359"/>
      <c r="HHE250" s="380"/>
      <c r="HHF250" s="359"/>
      <c r="HHG250" s="380"/>
      <c r="HHH250" s="359"/>
      <c r="HHI250" s="380"/>
      <c r="HHJ250" s="359"/>
      <c r="HHK250" s="380"/>
      <c r="HHL250" s="359"/>
      <c r="HHM250" s="380"/>
      <c r="HHN250" s="359"/>
      <c r="HHO250" s="380"/>
      <c r="HHP250" s="359"/>
      <c r="HHQ250" s="380"/>
      <c r="HHR250" s="359"/>
      <c r="HHS250" s="380"/>
      <c r="HHT250" s="359"/>
      <c r="HHU250" s="380"/>
      <c r="HHV250" s="359"/>
      <c r="HHW250" s="380"/>
      <c r="HHX250" s="359"/>
      <c r="HHY250" s="380"/>
      <c r="HHZ250" s="359"/>
      <c r="HIA250" s="380"/>
      <c r="HIB250" s="359"/>
      <c r="HIC250" s="380"/>
      <c r="HID250" s="359"/>
      <c r="HIE250" s="380"/>
      <c r="HIF250" s="359"/>
      <c r="HIG250" s="380"/>
      <c r="HIH250" s="359"/>
      <c r="HII250" s="380"/>
      <c r="HIJ250" s="359"/>
      <c r="HIK250" s="380"/>
      <c r="HIL250" s="359"/>
      <c r="HIM250" s="380"/>
      <c r="HIN250" s="359"/>
      <c r="HIO250" s="380"/>
      <c r="HIP250" s="359"/>
      <c r="HIQ250" s="380"/>
      <c r="HIR250" s="359"/>
      <c r="HIS250" s="380"/>
      <c r="HIT250" s="359"/>
      <c r="HIU250" s="380"/>
      <c r="HIV250" s="359"/>
      <c r="HIW250" s="380"/>
      <c r="HIX250" s="359"/>
      <c r="HIY250" s="380"/>
      <c r="HIZ250" s="359"/>
      <c r="HJA250" s="380"/>
      <c r="HJB250" s="359"/>
      <c r="HJC250" s="380"/>
      <c r="HJD250" s="359"/>
      <c r="HJE250" s="380"/>
      <c r="HJF250" s="359"/>
      <c r="HJG250" s="380"/>
      <c r="HJH250" s="359"/>
      <c r="HJI250" s="380"/>
      <c r="HJJ250" s="359"/>
      <c r="HJK250" s="380"/>
      <c r="HJL250" s="359"/>
      <c r="HJM250" s="380"/>
      <c r="HJN250" s="359"/>
      <c r="HJO250" s="380"/>
      <c r="HJP250" s="359"/>
      <c r="HJQ250" s="380"/>
      <c r="HJR250" s="359"/>
      <c r="HJS250" s="380"/>
      <c r="HJT250" s="359"/>
      <c r="HJU250" s="380"/>
      <c r="HJV250" s="359"/>
      <c r="HJW250" s="380"/>
      <c r="HJX250" s="359"/>
      <c r="HJY250" s="380"/>
      <c r="HJZ250" s="359"/>
      <c r="HKA250" s="380"/>
      <c r="HKB250" s="359"/>
      <c r="HKC250" s="380"/>
      <c r="HKD250" s="359"/>
      <c r="HKE250" s="380"/>
      <c r="HKF250" s="359"/>
      <c r="HKG250" s="380"/>
      <c r="HKH250" s="359"/>
      <c r="HKI250" s="380"/>
      <c r="HKJ250" s="359"/>
      <c r="HKK250" s="380"/>
      <c r="HKL250" s="359"/>
      <c r="HKM250" s="380"/>
      <c r="HKN250" s="359"/>
      <c r="HKO250" s="380"/>
      <c r="HKP250" s="359"/>
      <c r="HKQ250" s="380"/>
      <c r="HKR250" s="359"/>
      <c r="HKS250" s="380"/>
      <c r="HKT250" s="359"/>
      <c r="HKU250" s="380"/>
      <c r="HKV250" s="359"/>
      <c r="HKW250" s="380"/>
      <c r="HKX250" s="359"/>
      <c r="HKY250" s="380"/>
      <c r="HKZ250" s="359"/>
      <c r="HLA250" s="380"/>
      <c r="HLB250" s="359"/>
      <c r="HLC250" s="380"/>
      <c r="HLD250" s="359"/>
      <c r="HLE250" s="380"/>
      <c r="HLF250" s="359"/>
      <c r="HLG250" s="380"/>
      <c r="HLH250" s="359"/>
      <c r="HLI250" s="380"/>
      <c r="HLJ250" s="359"/>
      <c r="HLK250" s="380"/>
      <c r="HLL250" s="359"/>
      <c r="HLM250" s="380"/>
      <c r="HLN250" s="359"/>
      <c r="HLO250" s="380"/>
      <c r="HLP250" s="359"/>
      <c r="HLQ250" s="380"/>
      <c r="HLR250" s="359"/>
      <c r="HLS250" s="380"/>
      <c r="HLT250" s="359"/>
      <c r="HLU250" s="380"/>
      <c r="HLV250" s="359"/>
      <c r="HLW250" s="380"/>
      <c r="HLX250" s="359"/>
      <c r="HLY250" s="380"/>
      <c r="HLZ250" s="359"/>
      <c r="HMA250" s="380"/>
      <c r="HMB250" s="359"/>
      <c r="HMC250" s="380"/>
      <c r="HMD250" s="359"/>
      <c r="HME250" s="380"/>
      <c r="HMF250" s="359"/>
      <c r="HMG250" s="380"/>
      <c r="HMH250" s="359"/>
      <c r="HMI250" s="380"/>
      <c r="HMJ250" s="359"/>
      <c r="HMK250" s="380"/>
      <c r="HML250" s="359"/>
      <c r="HMM250" s="380"/>
      <c r="HMN250" s="359"/>
      <c r="HMO250" s="380"/>
      <c r="HMP250" s="359"/>
      <c r="HMQ250" s="380"/>
      <c r="HMR250" s="359"/>
      <c r="HMS250" s="380"/>
      <c r="HMT250" s="359"/>
      <c r="HMU250" s="380"/>
      <c r="HMV250" s="359"/>
      <c r="HMW250" s="380"/>
      <c r="HMX250" s="359"/>
      <c r="HMY250" s="380"/>
      <c r="HMZ250" s="359"/>
      <c r="HNA250" s="380"/>
      <c r="HNB250" s="359"/>
      <c r="HNC250" s="380"/>
      <c r="HND250" s="359"/>
      <c r="HNE250" s="380"/>
      <c r="HNF250" s="359"/>
      <c r="HNG250" s="380"/>
      <c r="HNH250" s="359"/>
      <c r="HNI250" s="380"/>
      <c r="HNJ250" s="359"/>
      <c r="HNK250" s="380"/>
      <c r="HNL250" s="359"/>
      <c r="HNM250" s="380"/>
      <c r="HNN250" s="359"/>
      <c r="HNO250" s="380"/>
      <c r="HNP250" s="359"/>
      <c r="HNQ250" s="380"/>
      <c r="HNR250" s="359"/>
      <c r="HNS250" s="380"/>
      <c r="HNT250" s="359"/>
      <c r="HNU250" s="380"/>
      <c r="HNV250" s="359"/>
      <c r="HNW250" s="380"/>
      <c r="HNX250" s="359"/>
      <c r="HNY250" s="380"/>
      <c r="HNZ250" s="359"/>
      <c r="HOA250" s="380"/>
      <c r="HOB250" s="359"/>
      <c r="HOC250" s="380"/>
      <c r="HOD250" s="359"/>
      <c r="HOE250" s="380"/>
      <c r="HOF250" s="359"/>
      <c r="HOG250" s="380"/>
      <c r="HOH250" s="359"/>
      <c r="HOI250" s="380"/>
      <c r="HOJ250" s="359"/>
      <c r="HOK250" s="380"/>
      <c r="HOL250" s="359"/>
      <c r="HOM250" s="380"/>
      <c r="HON250" s="359"/>
      <c r="HOO250" s="380"/>
      <c r="HOP250" s="359"/>
      <c r="HOQ250" s="380"/>
      <c r="HOR250" s="359"/>
      <c r="HOS250" s="380"/>
      <c r="HOT250" s="359"/>
      <c r="HOU250" s="380"/>
      <c r="HOV250" s="359"/>
      <c r="HOW250" s="380"/>
      <c r="HOX250" s="359"/>
      <c r="HOY250" s="380"/>
      <c r="HOZ250" s="359"/>
      <c r="HPA250" s="380"/>
      <c r="HPB250" s="359"/>
      <c r="HPC250" s="380"/>
      <c r="HPD250" s="359"/>
      <c r="HPE250" s="380"/>
      <c r="HPF250" s="359"/>
      <c r="HPG250" s="380"/>
      <c r="HPH250" s="359"/>
      <c r="HPI250" s="380"/>
      <c r="HPJ250" s="359"/>
      <c r="HPK250" s="380"/>
      <c r="HPL250" s="359"/>
      <c r="HPM250" s="380"/>
      <c r="HPN250" s="359"/>
      <c r="HPO250" s="380"/>
      <c r="HPP250" s="359"/>
      <c r="HPQ250" s="380"/>
      <c r="HPR250" s="359"/>
      <c r="HPS250" s="380"/>
      <c r="HPT250" s="359"/>
      <c r="HPU250" s="380"/>
      <c r="HPV250" s="359"/>
      <c r="HPW250" s="380"/>
      <c r="HPX250" s="359"/>
      <c r="HPY250" s="380"/>
      <c r="HPZ250" s="359"/>
      <c r="HQA250" s="380"/>
      <c r="HQB250" s="359"/>
      <c r="HQC250" s="380"/>
      <c r="HQD250" s="359"/>
      <c r="HQE250" s="380"/>
      <c r="HQF250" s="359"/>
      <c r="HQG250" s="380"/>
      <c r="HQH250" s="359"/>
      <c r="HQI250" s="380"/>
      <c r="HQJ250" s="359"/>
      <c r="HQK250" s="380"/>
      <c r="HQL250" s="359"/>
      <c r="HQM250" s="380"/>
      <c r="HQN250" s="359"/>
      <c r="HQO250" s="380"/>
      <c r="HQP250" s="359"/>
      <c r="HQQ250" s="380"/>
      <c r="HQR250" s="359"/>
      <c r="HQS250" s="380"/>
      <c r="HQT250" s="359"/>
      <c r="HQU250" s="380"/>
      <c r="HQV250" s="359"/>
      <c r="HQW250" s="380"/>
      <c r="HQX250" s="359"/>
      <c r="HQY250" s="380"/>
      <c r="HQZ250" s="359"/>
      <c r="HRA250" s="380"/>
      <c r="HRB250" s="359"/>
      <c r="HRC250" s="380"/>
      <c r="HRD250" s="359"/>
      <c r="HRE250" s="380"/>
      <c r="HRF250" s="359"/>
      <c r="HRG250" s="380"/>
      <c r="HRH250" s="359"/>
      <c r="HRI250" s="380"/>
      <c r="HRJ250" s="359"/>
      <c r="HRK250" s="380"/>
      <c r="HRL250" s="359"/>
      <c r="HRM250" s="380"/>
      <c r="HRN250" s="359"/>
      <c r="HRO250" s="380"/>
      <c r="HRP250" s="359"/>
      <c r="HRQ250" s="380"/>
      <c r="HRR250" s="359"/>
      <c r="HRS250" s="380"/>
      <c r="HRT250" s="359"/>
      <c r="HRU250" s="380"/>
      <c r="HRV250" s="359"/>
      <c r="HRW250" s="380"/>
      <c r="HRX250" s="359"/>
      <c r="HRY250" s="380"/>
      <c r="HRZ250" s="359"/>
      <c r="HSA250" s="380"/>
      <c r="HSB250" s="359"/>
      <c r="HSC250" s="380"/>
      <c r="HSD250" s="359"/>
      <c r="HSE250" s="380"/>
      <c r="HSF250" s="359"/>
      <c r="HSG250" s="380"/>
      <c r="HSH250" s="359"/>
      <c r="HSI250" s="380"/>
      <c r="HSJ250" s="359"/>
      <c r="HSK250" s="380"/>
      <c r="HSL250" s="359"/>
      <c r="HSM250" s="380"/>
      <c r="HSN250" s="359"/>
      <c r="HSO250" s="380"/>
      <c r="HSP250" s="359"/>
      <c r="HSQ250" s="380"/>
      <c r="HSR250" s="359"/>
      <c r="HSS250" s="380"/>
      <c r="HST250" s="359"/>
      <c r="HSU250" s="380"/>
      <c r="HSV250" s="359"/>
      <c r="HSW250" s="380"/>
      <c r="HSX250" s="359"/>
      <c r="HSY250" s="380"/>
      <c r="HSZ250" s="359"/>
      <c r="HTA250" s="380"/>
      <c r="HTB250" s="359"/>
      <c r="HTC250" s="380"/>
      <c r="HTD250" s="359"/>
      <c r="HTE250" s="380"/>
      <c r="HTF250" s="359"/>
      <c r="HTG250" s="380"/>
      <c r="HTH250" s="359"/>
      <c r="HTI250" s="380"/>
      <c r="HTJ250" s="359"/>
      <c r="HTK250" s="380"/>
      <c r="HTL250" s="359"/>
      <c r="HTM250" s="380"/>
      <c r="HTN250" s="359"/>
      <c r="HTO250" s="380"/>
      <c r="HTP250" s="359"/>
      <c r="HTQ250" s="380"/>
      <c r="HTR250" s="359"/>
      <c r="HTS250" s="380"/>
      <c r="HTT250" s="359"/>
      <c r="HTU250" s="380"/>
      <c r="HTV250" s="359"/>
      <c r="HTW250" s="380"/>
      <c r="HTX250" s="359"/>
      <c r="HTY250" s="380"/>
      <c r="HTZ250" s="359"/>
      <c r="HUA250" s="380"/>
      <c r="HUB250" s="359"/>
      <c r="HUC250" s="380"/>
      <c r="HUD250" s="359"/>
      <c r="HUE250" s="380"/>
      <c r="HUF250" s="359"/>
      <c r="HUG250" s="380"/>
      <c r="HUH250" s="359"/>
      <c r="HUI250" s="380"/>
      <c r="HUJ250" s="359"/>
      <c r="HUK250" s="380"/>
      <c r="HUL250" s="359"/>
      <c r="HUM250" s="380"/>
      <c r="HUN250" s="359"/>
      <c r="HUO250" s="380"/>
      <c r="HUP250" s="359"/>
      <c r="HUQ250" s="380"/>
      <c r="HUR250" s="359"/>
      <c r="HUS250" s="380"/>
      <c r="HUT250" s="359"/>
      <c r="HUU250" s="380"/>
      <c r="HUV250" s="359"/>
      <c r="HUW250" s="380"/>
      <c r="HUX250" s="359"/>
      <c r="HUY250" s="380"/>
      <c r="HUZ250" s="359"/>
      <c r="HVA250" s="380"/>
      <c r="HVB250" s="359"/>
      <c r="HVC250" s="380"/>
      <c r="HVD250" s="359"/>
      <c r="HVE250" s="380"/>
      <c r="HVF250" s="359"/>
      <c r="HVG250" s="380"/>
      <c r="HVH250" s="359"/>
      <c r="HVI250" s="380"/>
      <c r="HVJ250" s="359"/>
      <c r="HVK250" s="380"/>
      <c r="HVL250" s="359"/>
      <c r="HVM250" s="380"/>
      <c r="HVN250" s="359"/>
      <c r="HVO250" s="380"/>
      <c r="HVP250" s="359"/>
      <c r="HVQ250" s="380"/>
      <c r="HVR250" s="359"/>
      <c r="HVS250" s="380"/>
      <c r="HVT250" s="359"/>
      <c r="HVU250" s="380"/>
      <c r="HVV250" s="359"/>
      <c r="HVW250" s="380"/>
      <c r="HVX250" s="359"/>
      <c r="HVY250" s="380"/>
      <c r="HVZ250" s="359"/>
      <c r="HWA250" s="380"/>
      <c r="HWB250" s="359"/>
      <c r="HWC250" s="380"/>
      <c r="HWD250" s="359"/>
      <c r="HWE250" s="380"/>
      <c r="HWF250" s="359"/>
      <c r="HWG250" s="380"/>
      <c r="HWH250" s="359"/>
      <c r="HWI250" s="380"/>
      <c r="HWJ250" s="359"/>
      <c r="HWK250" s="380"/>
      <c r="HWL250" s="359"/>
      <c r="HWM250" s="380"/>
      <c r="HWN250" s="359"/>
      <c r="HWO250" s="380"/>
      <c r="HWP250" s="359"/>
      <c r="HWQ250" s="380"/>
      <c r="HWR250" s="359"/>
      <c r="HWS250" s="380"/>
      <c r="HWT250" s="359"/>
      <c r="HWU250" s="380"/>
      <c r="HWV250" s="359"/>
      <c r="HWW250" s="380"/>
      <c r="HWX250" s="359"/>
      <c r="HWY250" s="380"/>
      <c r="HWZ250" s="359"/>
      <c r="HXA250" s="380"/>
      <c r="HXB250" s="359"/>
      <c r="HXC250" s="380"/>
      <c r="HXD250" s="359"/>
      <c r="HXE250" s="380"/>
      <c r="HXF250" s="359"/>
      <c r="HXG250" s="380"/>
      <c r="HXH250" s="359"/>
      <c r="HXI250" s="380"/>
      <c r="HXJ250" s="359"/>
      <c r="HXK250" s="380"/>
      <c r="HXL250" s="359"/>
      <c r="HXM250" s="380"/>
      <c r="HXN250" s="359"/>
      <c r="HXO250" s="380"/>
      <c r="HXP250" s="359"/>
      <c r="HXQ250" s="380"/>
      <c r="HXR250" s="359"/>
      <c r="HXS250" s="380"/>
      <c r="HXT250" s="359"/>
      <c r="HXU250" s="380"/>
      <c r="HXV250" s="359"/>
      <c r="HXW250" s="380"/>
      <c r="HXX250" s="359"/>
      <c r="HXY250" s="380"/>
      <c r="HXZ250" s="359"/>
      <c r="HYA250" s="380"/>
      <c r="HYB250" s="359"/>
      <c r="HYC250" s="380"/>
      <c r="HYD250" s="359"/>
      <c r="HYE250" s="380"/>
      <c r="HYF250" s="359"/>
      <c r="HYG250" s="380"/>
      <c r="HYH250" s="359"/>
      <c r="HYI250" s="380"/>
      <c r="HYJ250" s="359"/>
      <c r="HYK250" s="380"/>
      <c r="HYL250" s="359"/>
      <c r="HYM250" s="380"/>
      <c r="HYN250" s="359"/>
      <c r="HYO250" s="380"/>
      <c r="HYP250" s="359"/>
      <c r="HYQ250" s="380"/>
      <c r="HYR250" s="359"/>
      <c r="HYS250" s="380"/>
      <c r="HYT250" s="359"/>
      <c r="HYU250" s="380"/>
      <c r="HYV250" s="359"/>
      <c r="HYW250" s="380"/>
      <c r="HYX250" s="359"/>
      <c r="HYY250" s="380"/>
      <c r="HYZ250" s="359"/>
      <c r="HZA250" s="380"/>
      <c r="HZB250" s="359"/>
      <c r="HZC250" s="380"/>
      <c r="HZD250" s="359"/>
      <c r="HZE250" s="380"/>
      <c r="HZF250" s="359"/>
      <c r="HZG250" s="380"/>
      <c r="HZH250" s="359"/>
      <c r="HZI250" s="380"/>
      <c r="HZJ250" s="359"/>
      <c r="HZK250" s="380"/>
      <c r="HZL250" s="359"/>
      <c r="HZM250" s="380"/>
      <c r="HZN250" s="359"/>
      <c r="HZO250" s="380"/>
      <c r="HZP250" s="359"/>
      <c r="HZQ250" s="380"/>
      <c r="HZR250" s="359"/>
      <c r="HZS250" s="380"/>
      <c r="HZT250" s="359"/>
      <c r="HZU250" s="380"/>
      <c r="HZV250" s="359"/>
      <c r="HZW250" s="380"/>
      <c r="HZX250" s="359"/>
      <c r="HZY250" s="380"/>
      <c r="HZZ250" s="359"/>
      <c r="IAA250" s="380"/>
      <c r="IAB250" s="359"/>
      <c r="IAC250" s="380"/>
      <c r="IAD250" s="359"/>
      <c r="IAE250" s="380"/>
      <c r="IAF250" s="359"/>
      <c r="IAG250" s="380"/>
      <c r="IAH250" s="359"/>
      <c r="IAI250" s="380"/>
      <c r="IAJ250" s="359"/>
      <c r="IAK250" s="380"/>
      <c r="IAL250" s="359"/>
      <c r="IAM250" s="380"/>
      <c r="IAN250" s="359"/>
      <c r="IAO250" s="380"/>
      <c r="IAP250" s="359"/>
      <c r="IAQ250" s="380"/>
      <c r="IAR250" s="359"/>
      <c r="IAS250" s="380"/>
      <c r="IAT250" s="359"/>
      <c r="IAU250" s="380"/>
      <c r="IAV250" s="359"/>
      <c r="IAW250" s="380"/>
      <c r="IAX250" s="359"/>
      <c r="IAY250" s="380"/>
      <c r="IAZ250" s="359"/>
      <c r="IBA250" s="380"/>
      <c r="IBB250" s="359"/>
      <c r="IBC250" s="380"/>
      <c r="IBD250" s="359"/>
      <c r="IBE250" s="380"/>
      <c r="IBF250" s="359"/>
      <c r="IBG250" s="380"/>
      <c r="IBH250" s="359"/>
      <c r="IBI250" s="380"/>
      <c r="IBJ250" s="359"/>
      <c r="IBK250" s="380"/>
      <c r="IBL250" s="359"/>
      <c r="IBM250" s="380"/>
      <c r="IBN250" s="359"/>
      <c r="IBO250" s="380"/>
      <c r="IBP250" s="359"/>
      <c r="IBQ250" s="380"/>
      <c r="IBR250" s="359"/>
      <c r="IBS250" s="380"/>
      <c r="IBT250" s="359"/>
      <c r="IBU250" s="380"/>
      <c r="IBV250" s="359"/>
      <c r="IBW250" s="380"/>
      <c r="IBX250" s="359"/>
      <c r="IBY250" s="380"/>
      <c r="IBZ250" s="359"/>
      <c r="ICA250" s="380"/>
      <c r="ICB250" s="359"/>
      <c r="ICC250" s="380"/>
      <c r="ICD250" s="359"/>
      <c r="ICE250" s="380"/>
      <c r="ICF250" s="359"/>
      <c r="ICG250" s="380"/>
      <c r="ICH250" s="359"/>
      <c r="ICI250" s="380"/>
      <c r="ICJ250" s="359"/>
      <c r="ICK250" s="380"/>
      <c r="ICL250" s="359"/>
      <c r="ICM250" s="380"/>
      <c r="ICN250" s="359"/>
      <c r="ICO250" s="380"/>
      <c r="ICP250" s="359"/>
      <c r="ICQ250" s="380"/>
      <c r="ICR250" s="359"/>
      <c r="ICS250" s="380"/>
      <c r="ICT250" s="359"/>
      <c r="ICU250" s="380"/>
      <c r="ICV250" s="359"/>
      <c r="ICW250" s="380"/>
      <c r="ICX250" s="359"/>
      <c r="ICY250" s="380"/>
      <c r="ICZ250" s="359"/>
      <c r="IDA250" s="380"/>
      <c r="IDB250" s="359"/>
      <c r="IDC250" s="380"/>
      <c r="IDD250" s="359"/>
      <c r="IDE250" s="380"/>
      <c r="IDF250" s="359"/>
      <c r="IDG250" s="380"/>
      <c r="IDH250" s="359"/>
      <c r="IDI250" s="380"/>
      <c r="IDJ250" s="359"/>
      <c r="IDK250" s="380"/>
      <c r="IDL250" s="359"/>
      <c r="IDM250" s="380"/>
      <c r="IDN250" s="359"/>
      <c r="IDO250" s="380"/>
      <c r="IDP250" s="359"/>
      <c r="IDQ250" s="380"/>
      <c r="IDR250" s="359"/>
      <c r="IDS250" s="380"/>
      <c r="IDT250" s="359"/>
      <c r="IDU250" s="380"/>
      <c r="IDV250" s="359"/>
      <c r="IDW250" s="380"/>
      <c r="IDX250" s="359"/>
      <c r="IDY250" s="380"/>
      <c r="IDZ250" s="359"/>
      <c r="IEA250" s="380"/>
      <c r="IEB250" s="359"/>
      <c r="IEC250" s="380"/>
      <c r="IED250" s="359"/>
      <c r="IEE250" s="380"/>
      <c r="IEF250" s="359"/>
      <c r="IEG250" s="380"/>
      <c r="IEH250" s="359"/>
      <c r="IEI250" s="380"/>
      <c r="IEJ250" s="359"/>
      <c r="IEK250" s="380"/>
      <c r="IEL250" s="359"/>
      <c r="IEM250" s="380"/>
      <c r="IEN250" s="359"/>
      <c r="IEO250" s="380"/>
      <c r="IEP250" s="359"/>
      <c r="IEQ250" s="380"/>
      <c r="IER250" s="359"/>
      <c r="IES250" s="380"/>
      <c r="IET250" s="359"/>
      <c r="IEU250" s="380"/>
      <c r="IEV250" s="359"/>
      <c r="IEW250" s="380"/>
      <c r="IEX250" s="359"/>
      <c r="IEY250" s="380"/>
      <c r="IEZ250" s="359"/>
      <c r="IFA250" s="380"/>
      <c r="IFB250" s="359"/>
      <c r="IFC250" s="380"/>
      <c r="IFD250" s="359"/>
      <c r="IFE250" s="380"/>
      <c r="IFF250" s="359"/>
      <c r="IFG250" s="380"/>
      <c r="IFH250" s="359"/>
      <c r="IFI250" s="380"/>
      <c r="IFJ250" s="359"/>
      <c r="IFK250" s="380"/>
      <c r="IFL250" s="359"/>
      <c r="IFM250" s="380"/>
      <c r="IFN250" s="359"/>
      <c r="IFO250" s="380"/>
      <c r="IFP250" s="359"/>
      <c r="IFQ250" s="380"/>
      <c r="IFR250" s="359"/>
      <c r="IFS250" s="380"/>
      <c r="IFT250" s="359"/>
      <c r="IFU250" s="380"/>
      <c r="IFV250" s="359"/>
      <c r="IFW250" s="380"/>
      <c r="IFX250" s="359"/>
      <c r="IFY250" s="380"/>
      <c r="IFZ250" s="359"/>
      <c r="IGA250" s="380"/>
      <c r="IGB250" s="359"/>
      <c r="IGC250" s="380"/>
      <c r="IGD250" s="359"/>
      <c r="IGE250" s="380"/>
      <c r="IGF250" s="359"/>
      <c r="IGG250" s="380"/>
      <c r="IGH250" s="359"/>
      <c r="IGI250" s="380"/>
      <c r="IGJ250" s="359"/>
      <c r="IGK250" s="380"/>
      <c r="IGL250" s="359"/>
      <c r="IGM250" s="380"/>
      <c r="IGN250" s="359"/>
      <c r="IGO250" s="380"/>
      <c r="IGP250" s="359"/>
      <c r="IGQ250" s="380"/>
      <c r="IGR250" s="359"/>
      <c r="IGS250" s="380"/>
      <c r="IGT250" s="359"/>
      <c r="IGU250" s="380"/>
      <c r="IGV250" s="359"/>
      <c r="IGW250" s="380"/>
      <c r="IGX250" s="359"/>
      <c r="IGY250" s="380"/>
      <c r="IGZ250" s="359"/>
      <c r="IHA250" s="380"/>
      <c r="IHB250" s="359"/>
      <c r="IHC250" s="380"/>
      <c r="IHD250" s="359"/>
      <c r="IHE250" s="380"/>
      <c r="IHF250" s="359"/>
      <c r="IHG250" s="380"/>
      <c r="IHH250" s="359"/>
      <c r="IHI250" s="380"/>
      <c r="IHJ250" s="359"/>
      <c r="IHK250" s="380"/>
      <c r="IHL250" s="359"/>
      <c r="IHM250" s="380"/>
      <c r="IHN250" s="359"/>
      <c r="IHO250" s="380"/>
      <c r="IHP250" s="359"/>
      <c r="IHQ250" s="380"/>
      <c r="IHR250" s="359"/>
      <c r="IHS250" s="380"/>
      <c r="IHT250" s="359"/>
      <c r="IHU250" s="380"/>
      <c r="IHV250" s="359"/>
      <c r="IHW250" s="380"/>
      <c r="IHX250" s="359"/>
      <c r="IHY250" s="380"/>
      <c r="IHZ250" s="359"/>
      <c r="IIA250" s="380"/>
      <c r="IIB250" s="359"/>
      <c r="IIC250" s="380"/>
      <c r="IID250" s="359"/>
      <c r="IIE250" s="380"/>
      <c r="IIF250" s="359"/>
      <c r="IIG250" s="380"/>
      <c r="IIH250" s="359"/>
      <c r="III250" s="380"/>
      <c r="IIJ250" s="359"/>
      <c r="IIK250" s="380"/>
      <c r="IIL250" s="359"/>
      <c r="IIM250" s="380"/>
      <c r="IIN250" s="359"/>
      <c r="IIO250" s="380"/>
      <c r="IIP250" s="359"/>
      <c r="IIQ250" s="380"/>
      <c r="IIR250" s="359"/>
      <c r="IIS250" s="380"/>
      <c r="IIT250" s="359"/>
      <c r="IIU250" s="380"/>
      <c r="IIV250" s="359"/>
      <c r="IIW250" s="380"/>
      <c r="IIX250" s="359"/>
      <c r="IIY250" s="380"/>
      <c r="IIZ250" s="359"/>
      <c r="IJA250" s="380"/>
      <c r="IJB250" s="359"/>
      <c r="IJC250" s="380"/>
      <c r="IJD250" s="359"/>
      <c r="IJE250" s="380"/>
      <c r="IJF250" s="359"/>
      <c r="IJG250" s="380"/>
      <c r="IJH250" s="359"/>
      <c r="IJI250" s="380"/>
      <c r="IJJ250" s="359"/>
      <c r="IJK250" s="380"/>
      <c r="IJL250" s="359"/>
      <c r="IJM250" s="380"/>
      <c r="IJN250" s="359"/>
      <c r="IJO250" s="380"/>
      <c r="IJP250" s="359"/>
      <c r="IJQ250" s="380"/>
      <c r="IJR250" s="359"/>
      <c r="IJS250" s="380"/>
      <c r="IJT250" s="359"/>
      <c r="IJU250" s="380"/>
      <c r="IJV250" s="359"/>
      <c r="IJW250" s="380"/>
      <c r="IJX250" s="359"/>
      <c r="IJY250" s="380"/>
      <c r="IJZ250" s="359"/>
      <c r="IKA250" s="380"/>
      <c r="IKB250" s="359"/>
      <c r="IKC250" s="380"/>
      <c r="IKD250" s="359"/>
      <c r="IKE250" s="380"/>
      <c r="IKF250" s="359"/>
      <c r="IKG250" s="380"/>
      <c r="IKH250" s="359"/>
      <c r="IKI250" s="380"/>
      <c r="IKJ250" s="359"/>
      <c r="IKK250" s="380"/>
      <c r="IKL250" s="359"/>
      <c r="IKM250" s="380"/>
      <c r="IKN250" s="359"/>
      <c r="IKO250" s="380"/>
      <c r="IKP250" s="359"/>
      <c r="IKQ250" s="380"/>
      <c r="IKR250" s="359"/>
      <c r="IKS250" s="380"/>
      <c r="IKT250" s="359"/>
      <c r="IKU250" s="380"/>
      <c r="IKV250" s="359"/>
      <c r="IKW250" s="380"/>
      <c r="IKX250" s="359"/>
      <c r="IKY250" s="380"/>
      <c r="IKZ250" s="359"/>
      <c r="ILA250" s="380"/>
      <c r="ILB250" s="359"/>
      <c r="ILC250" s="380"/>
      <c r="ILD250" s="359"/>
      <c r="ILE250" s="380"/>
      <c r="ILF250" s="359"/>
      <c r="ILG250" s="380"/>
      <c r="ILH250" s="359"/>
      <c r="ILI250" s="380"/>
      <c r="ILJ250" s="359"/>
      <c r="ILK250" s="380"/>
      <c r="ILL250" s="359"/>
      <c r="ILM250" s="380"/>
      <c r="ILN250" s="359"/>
      <c r="ILO250" s="380"/>
      <c r="ILP250" s="359"/>
      <c r="ILQ250" s="380"/>
      <c r="ILR250" s="359"/>
      <c r="ILS250" s="380"/>
      <c r="ILT250" s="359"/>
      <c r="ILU250" s="380"/>
      <c r="ILV250" s="359"/>
      <c r="ILW250" s="380"/>
      <c r="ILX250" s="359"/>
      <c r="ILY250" s="380"/>
      <c r="ILZ250" s="359"/>
      <c r="IMA250" s="380"/>
      <c r="IMB250" s="359"/>
      <c r="IMC250" s="380"/>
      <c r="IMD250" s="359"/>
      <c r="IME250" s="380"/>
      <c r="IMF250" s="359"/>
      <c r="IMG250" s="380"/>
      <c r="IMH250" s="359"/>
      <c r="IMI250" s="380"/>
      <c r="IMJ250" s="359"/>
      <c r="IMK250" s="380"/>
      <c r="IML250" s="359"/>
      <c r="IMM250" s="380"/>
      <c r="IMN250" s="359"/>
      <c r="IMO250" s="380"/>
      <c r="IMP250" s="359"/>
      <c r="IMQ250" s="380"/>
      <c r="IMR250" s="359"/>
      <c r="IMS250" s="380"/>
      <c r="IMT250" s="359"/>
      <c r="IMU250" s="380"/>
      <c r="IMV250" s="359"/>
      <c r="IMW250" s="380"/>
      <c r="IMX250" s="359"/>
      <c r="IMY250" s="380"/>
      <c r="IMZ250" s="359"/>
      <c r="INA250" s="380"/>
      <c r="INB250" s="359"/>
      <c r="INC250" s="380"/>
      <c r="IND250" s="359"/>
      <c r="INE250" s="380"/>
      <c r="INF250" s="359"/>
      <c r="ING250" s="380"/>
      <c r="INH250" s="359"/>
      <c r="INI250" s="380"/>
      <c r="INJ250" s="359"/>
      <c r="INK250" s="380"/>
      <c r="INL250" s="359"/>
      <c r="INM250" s="380"/>
      <c r="INN250" s="359"/>
      <c r="INO250" s="380"/>
      <c r="INP250" s="359"/>
      <c r="INQ250" s="380"/>
      <c r="INR250" s="359"/>
      <c r="INS250" s="380"/>
      <c r="INT250" s="359"/>
      <c r="INU250" s="380"/>
      <c r="INV250" s="359"/>
      <c r="INW250" s="380"/>
      <c r="INX250" s="359"/>
      <c r="INY250" s="380"/>
      <c r="INZ250" s="359"/>
      <c r="IOA250" s="380"/>
      <c r="IOB250" s="359"/>
      <c r="IOC250" s="380"/>
      <c r="IOD250" s="359"/>
      <c r="IOE250" s="380"/>
      <c r="IOF250" s="359"/>
      <c r="IOG250" s="380"/>
      <c r="IOH250" s="359"/>
      <c r="IOI250" s="380"/>
      <c r="IOJ250" s="359"/>
      <c r="IOK250" s="380"/>
      <c r="IOL250" s="359"/>
      <c r="IOM250" s="380"/>
      <c r="ION250" s="359"/>
      <c r="IOO250" s="380"/>
      <c r="IOP250" s="359"/>
      <c r="IOQ250" s="380"/>
      <c r="IOR250" s="359"/>
      <c r="IOS250" s="380"/>
      <c r="IOT250" s="359"/>
      <c r="IOU250" s="380"/>
      <c r="IOV250" s="359"/>
      <c r="IOW250" s="380"/>
      <c r="IOX250" s="359"/>
      <c r="IOY250" s="380"/>
      <c r="IOZ250" s="359"/>
      <c r="IPA250" s="380"/>
      <c r="IPB250" s="359"/>
      <c r="IPC250" s="380"/>
      <c r="IPD250" s="359"/>
      <c r="IPE250" s="380"/>
      <c r="IPF250" s="359"/>
      <c r="IPG250" s="380"/>
      <c r="IPH250" s="359"/>
      <c r="IPI250" s="380"/>
      <c r="IPJ250" s="359"/>
      <c r="IPK250" s="380"/>
      <c r="IPL250" s="359"/>
      <c r="IPM250" s="380"/>
      <c r="IPN250" s="359"/>
      <c r="IPO250" s="380"/>
      <c r="IPP250" s="359"/>
      <c r="IPQ250" s="380"/>
      <c r="IPR250" s="359"/>
      <c r="IPS250" s="380"/>
      <c r="IPT250" s="359"/>
      <c r="IPU250" s="380"/>
      <c r="IPV250" s="359"/>
      <c r="IPW250" s="380"/>
      <c r="IPX250" s="359"/>
      <c r="IPY250" s="380"/>
      <c r="IPZ250" s="359"/>
      <c r="IQA250" s="380"/>
      <c r="IQB250" s="359"/>
      <c r="IQC250" s="380"/>
      <c r="IQD250" s="359"/>
      <c r="IQE250" s="380"/>
      <c r="IQF250" s="359"/>
      <c r="IQG250" s="380"/>
      <c r="IQH250" s="359"/>
      <c r="IQI250" s="380"/>
      <c r="IQJ250" s="359"/>
      <c r="IQK250" s="380"/>
      <c r="IQL250" s="359"/>
      <c r="IQM250" s="380"/>
      <c r="IQN250" s="359"/>
      <c r="IQO250" s="380"/>
      <c r="IQP250" s="359"/>
      <c r="IQQ250" s="380"/>
      <c r="IQR250" s="359"/>
      <c r="IQS250" s="380"/>
      <c r="IQT250" s="359"/>
      <c r="IQU250" s="380"/>
      <c r="IQV250" s="359"/>
      <c r="IQW250" s="380"/>
      <c r="IQX250" s="359"/>
      <c r="IQY250" s="380"/>
      <c r="IQZ250" s="359"/>
      <c r="IRA250" s="380"/>
      <c r="IRB250" s="359"/>
      <c r="IRC250" s="380"/>
      <c r="IRD250" s="359"/>
      <c r="IRE250" s="380"/>
      <c r="IRF250" s="359"/>
      <c r="IRG250" s="380"/>
      <c r="IRH250" s="359"/>
      <c r="IRI250" s="380"/>
      <c r="IRJ250" s="359"/>
      <c r="IRK250" s="380"/>
      <c r="IRL250" s="359"/>
      <c r="IRM250" s="380"/>
      <c r="IRN250" s="359"/>
      <c r="IRO250" s="380"/>
      <c r="IRP250" s="359"/>
      <c r="IRQ250" s="380"/>
      <c r="IRR250" s="359"/>
      <c r="IRS250" s="380"/>
      <c r="IRT250" s="359"/>
      <c r="IRU250" s="380"/>
      <c r="IRV250" s="359"/>
      <c r="IRW250" s="380"/>
      <c r="IRX250" s="359"/>
      <c r="IRY250" s="380"/>
      <c r="IRZ250" s="359"/>
      <c r="ISA250" s="380"/>
      <c r="ISB250" s="359"/>
      <c r="ISC250" s="380"/>
      <c r="ISD250" s="359"/>
      <c r="ISE250" s="380"/>
      <c r="ISF250" s="359"/>
      <c r="ISG250" s="380"/>
      <c r="ISH250" s="359"/>
      <c r="ISI250" s="380"/>
      <c r="ISJ250" s="359"/>
      <c r="ISK250" s="380"/>
      <c r="ISL250" s="359"/>
      <c r="ISM250" s="380"/>
      <c r="ISN250" s="359"/>
      <c r="ISO250" s="380"/>
      <c r="ISP250" s="359"/>
      <c r="ISQ250" s="380"/>
      <c r="ISR250" s="359"/>
      <c r="ISS250" s="380"/>
      <c r="IST250" s="359"/>
      <c r="ISU250" s="380"/>
      <c r="ISV250" s="359"/>
      <c r="ISW250" s="380"/>
      <c r="ISX250" s="359"/>
      <c r="ISY250" s="380"/>
      <c r="ISZ250" s="359"/>
      <c r="ITA250" s="380"/>
      <c r="ITB250" s="359"/>
      <c r="ITC250" s="380"/>
      <c r="ITD250" s="359"/>
      <c r="ITE250" s="380"/>
      <c r="ITF250" s="359"/>
      <c r="ITG250" s="380"/>
      <c r="ITH250" s="359"/>
      <c r="ITI250" s="380"/>
      <c r="ITJ250" s="359"/>
      <c r="ITK250" s="380"/>
      <c r="ITL250" s="359"/>
      <c r="ITM250" s="380"/>
      <c r="ITN250" s="359"/>
      <c r="ITO250" s="380"/>
      <c r="ITP250" s="359"/>
      <c r="ITQ250" s="380"/>
      <c r="ITR250" s="359"/>
      <c r="ITS250" s="380"/>
      <c r="ITT250" s="359"/>
      <c r="ITU250" s="380"/>
      <c r="ITV250" s="359"/>
      <c r="ITW250" s="380"/>
      <c r="ITX250" s="359"/>
      <c r="ITY250" s="380"/>
      <c r="ITZ250" s="359"/>
      <c r="IUA250" s="380"/>
      <c r="IUB250" s="359"/>
      <c r="IUC250" s="380"/>
      <c r="IUD250" s="359"/>
      <c r="IUE250" s="380"/>
      <c r="IUF250" s="359"/>
      <c r="IUG250" s="380"/>
      <c r="IUH250" s="359"/>
      <c r="IUI250" s="380"/>
      <c r="IUJ250" s="359"/>
      <c r="IUK250" s="380"/>
      <c r="IUL250" s="359"/>
      <c r="IUM250" s="380"/>
      <c r="IUN250" s="359"/>
      <c r="IUO250" s="380"/>
      <c r="IUP250" s="359"/>
      <c r="IUQ250" s="380"/>
      <c r="IUR250" s="359"/>
      <c r="IUS250" s="380"/>
      <c r="IUT250" s="359"/>
      <c r="IUU250" s="380"/>
      <c r="IUV250" s="359"/>
      <c r="IUW250" s="380"/>
      <c r="IUX250" s="359"/>
      <c r="IUY250" s="380"/>
      <c r="IUZ250" s="359"/>
      <c r="IVA250" s="380"/>
      <c r="IVB250" s="359"/>
      <c r="IVC250" s="380"/>
      <c r="IVD250" s="359"/>
      <c r="IVE250" s="380"/>
      <c r="IVF250" s="359"/>
      <c r="IVG250" s="380"/>
      <c r="IVH250" s="359"/>
      <c r="IVI250" s="380"/>
      <c r="IVJ250" s="359"/>
      <c r="IVK250" s="380"/>
      <c r="IVL250" s="359"/>
      <c r="IVM250" s="380"/>
      <c r="IVN250" s="359"/>
      <c r="IVO250" s="380"/>
      <c r="IVP250" s="359"/>
      <c r="IVQ250" s="380"/>
      <c r="IVR250" s="359"/>
      <c r="IVS250" s="380"/>
      <c r="IVT250" s="359"/>
      <c r="IVU250" s="380"/>
      <c r="IVV250" s="359"/>
      <c r="IVW250" s="380"/>
      <c r="IVX250" s="359"/>
      <c r="IVY250" s="380"/>
      <c r="IVZ250" s="359"/>
      <c r="IWA250" s="380"/>
      <c r="IWB250" s="359"/>
      <c r="IWC250" s="380"/>
      <c r="IWD250" s="359"/>
      <c r="IWE250" s="380"/>
      <c r="IWF250" s="359"/>
      <c r="IWG250" s="380"/>
      <c r="IWH250" s="359"/>
      <c r="IWI250" s="380"/>
      <c r="IWJ250" s="359"/>
      <c r="IWK250" s="380"/>
      <c r="IWL250" s="359"/>
      <c r="IWM250" s="380"/>
      <c r="IWN250" s="359"/>
      <c r="IWO250" s="380"/>
      <c r="IWP250" s="359"/>
      <c r="IWQ250" s="380"/>
      <c r="IWR250" s="359"/>
      <c r="IWS250" s="380"/>
      <c r="IWT250" s="359"/>
      <c r="IWU250" s="380"/>
      <c r="IWV250" s="359"/>
      <c r="IWW250" s="380"/>
      <c r="IWX250" s="359"/>
      <c r="IWY250" s="380"/>
      <c r="IWZ250" s="359"/>
      <c r="IXA250" s="380"/>
      <c r="IXB250" s="359"/>
      <c r="IXC250" s="380"/>
      <c r="IXD250" s="359"/>
      <c r="IXE250" s="380"/>
      <c r="IXF250" s="359"/>
      <c r="IXG250" s="380"/>
      <c r="IXH250" s="359"/>
      <c r="IXI250" s="380"/>
      <c r="IXJ250" s="359"/>
      <c r="IXK250" s="380"/>
      <c r="IXL250" s="359"/>
      <c r="IXM250" s="380"/>
      <c r="IXN250" s="359"/>
      <c r="IXO250" s="380"/>
      <c r="IXP250" s="359"/>
      <c r="IXQ250" s="380"/>
      <c r="IXR250" s="359"/>
      <c r="IXS250" s="380"/>
      <c r="IXT250" s="359"/>
      <c r="IXU250" s="380"/>
      <c r="IXV250" s="359"/>
      <c r="IXW250" s="380"/>
      <c r="IXX250" s="359"/>
      <c r="IXY250" s="380"/>
      <c r="IXZ250" s="359"/>
      <c r="IYA250" s="380"/>
      <c r="IYB250" s="359"/>
      <c r="IYC250" s="380"/>
      <c r="IYD250" s="359"/>
      <c r="IYE250" s="380"/>
      <c r="IYF250" s="359"/>
      <c r="IYG250" s="380"/>
      <c r="IYH250" s="359"/>
      <c r="IYI250" s="380"/>
      <c r="IYJ250" s="359"/>
      <c r="IYK250" s="380"/>
      <c r="IYL250" s="359"/>
      <c r="IYM250" s="380"/>
      <c r="IYN250" s="359"/>
      <c r="IYO250" s="380"/>
      <c r="IYP250" s="359"/>
      <c r="IYQ250" s="380"/>
      <c r="IYR250" s="359"/>
      <c r="IYS250" s="380"/>
      <c r="IYT250" s="359"/>
      <c r="IYU250" s="380"/>
      <c r="IYV250" s="359"/>
      <c r="IYW250" s="380"/>
      <c r="IYX250" s="359"/>
      <c r="IYY250" s="380"/>
      <c r="IYZ250" s="359"/>
      <c r="IZA250" s="380"/>
      <c r="IZB250" s="359"/>
      <c r="IZC250" s="380"/>
      <c r="IZD250" s="359"/>
      <c r="IZE250" s="380"/>
      <c r="IZF250" s="359"/>
      <c r="IZG250" s="380"/>
      <c r="IZH250" s="359"/>
      <c r="IZI250" s="380"/>
      <c r="IZJ250" s="359"/>
      <c r="IZK250" s="380"/>
      <c r="IZL250" s="359"/>
      <c r="IZM250" s="380"/>
      <c r="IZN250" s="359"/>
      <c r="IZO250" s="380"/>
      <c r="IZP250" s="359"/>
      <c r="IZQ250" s="380"/>
      <c r="IZR250" s="359"/>
      <c r="IZS250" s="380"/>
      <c r="IZT250" s="359"/>
      <c r="IZU250" s="380"/>
      <c r="IZV250" s="359"/>
      <c r="IZW250" s="380"/>
      <c r="IZX250" s="359"/>
      <c r="IZY250" s="380"/>
      <c r="IZZ250" s="359"/>
      <c r="JAA250" s="380"/>
      <c r="JAB250" s="359"/>
      <c r="JAC250" s="380"/>
      <c r="JAD250" s="359"/>
      <c r="JAE250" s="380"/>
      <c r="JAF250" s="359"/>
      <c r="JAG250" s="380"/>
      <c r="JAH250" s="359"/>
      <c r="JAI250" s="380"/>
      <c r="JAJ250" s="359"/>
      <c r="JAK250" s="380"/>
      <c r="JAL250" s="359"/>
      <c r="JAM250" s="380"/>
      <c r="JAN250" s="359"/>
      <c r="JAO250" s="380"/>
      <c r="JAP250" s="359"/>
      <c r="JAQ250" s="380"/>
      <c r="JAR250" s="359"/>
      <c r="JAS250" s="380"/>
      <c r="JAT250" s="359"/>
      <c r="JAU250" s="380"/>
      <c r="JAV250" s="359"/>
      <c r="JAW250" s="380"/>
      <c r="JAX250" s="359"/>
      <c r="JAY250" s="380"/>
      <c r="JAZ250" s="359"/>
      <c r="JBA250" s="380"/>
      <c r="JBB250" s="359"/>
      <c r="JBC250" s="380"/>
      <c r="JBD250" s="359"/>
      <c r="JBE250" s="380"/>
      <c r="JBF250" s="359"/>
      <c r="JBG250" s="380"/>
      <c r="JBH250" s="359"/>
      <c r="JBI250" s="380"/>
      <c r="JBJ250" s="359"/>
      <c r="JBK250" s="380"/>
      <c r="JBL250" s="359"/>
      <c r="JBM250" s="380"/>
      <c r="JBN250" s="359"/>
      <c r="JBO250" s="380"/>
      <c r="JBP250" s="359"/>
      <c r="JBQ250" s="380"/>
      <c r="JBR250" s="359"/>
      <c r="JBS250" s="380"/>
      <c r="JBT250" s="359"/>
      <c r="JBU250" s="380"/>
      <c r="JBV250" s="359"/>
      <c r="JBW250" s="380"/>
      <c r="JBX250" s="359"/>
      <c r="JBY250" s="380"/>
      <c r="JBZ250" s="359"/>
      <c r="JCA250" s="380"/>
      <c r="JCB250" s="359"/>
      <c r="JCC250" s="380"/>
      <c r="JCD250" s="359"/>
      <c r="JCE250" s="380"/>
      <c r="JCF250" s="359"/>
      <c r="JCG250" s="380"/>
      <c r="JCH250" s="359"/>
      <c r="JCI250" s="380"/>
      <c r="JCJ250" s="359"/>
      <c r="JCK250" s="380"/>
      <c r="JCL250" s="359"/>
      <c r="JCM250" s="380"/>
      <c r="JCN250" s="359"/>
      <c r="JCO250" s="380"/>
      <c r="JCP250" s="359"/>
      <c r="JCQ250" s="380"/>
      <c r="JCR250" s="359"/>
      <c r="JCS250" s="380"/>
      <c r="JCT250" s="359"/>
      <c r="JCU250" s="380"/>
      <c r="JCV250" s="359"/>
      <c r="JCW250" s="380"/>
      <c r="JCX250" s="359"/>
      <c r="JCY250" s="380"/>
      <c r="JCZ250" s="359"/>
      <c r="JDA250" s="380"/>
      <c r="JDB250" s="359"/>
      <c r="JDC250" s="380"/>
      <c r="JDD250" s="359"/>
      <c r="JDE250" s="380"/>
      <c r="JDF250" s="359"/>
      <c r="JDG250" s="380"/>
      <c r="JDH250" s="359"/>
      <c r="JDI250" s="380"/>
      <c r="JDJ250" s="359"/>
      <c r="JDK250" s="380"/>
      <c r="JDL250" s="359"/>
      <c r="JDM250" s="380"/>
      <c r="JDN250" s="359"/>
      <c r="JDO250" s="380"/>
      <c r="JDP250" s="359"/>
      <c r="JDQ250" s="380"/>
      <c r="JDR250" s="359"/>
      <c r="JDS250" s="380"/>
      <c r="JDT250" s="359"/>
      <c r="JDU250" s="380"/>
      <c r="JDV250" s="359"/>
      <c r="JDW250" s="380"/>
      <c r="JDX250" s="359"/>
      <c r="JDY250" s="380"/>
      <c r="JDZ250" s="359"/>
      <c r="JEA250" s="380"/>
      <c r="JEB250" s="359"/>
      <c r="JEC250" s="380"/>
      <c r="JED250" s="359"/>
      <c r="JEE250" s="380"/>
      <c r="JEF250" s="359"/>
      <c r="JEG250" s="380"/>
      <c r="JEH250" s="359"/>
      <c r="JEI250" s="380"/>
      <c r="JEJ250" s="359"/>
      <c r="JEK250" s="380"/>
      <c r="JEL250" s="359"/>
      <c r="JEM250" s="380"/>
      <c r="JEN250" s="359"/>
      <c r="JEO250" s="380"/>
      <c r="JEP250" s="359"/>
      <c r="JEQ250" s="380"/>
      <c r="JER250" s="359"/>
      <c r="JES250" s="380"/>
      <c r="JET250" s="359"/>
      <c r="JEU250" s="380"/>
      <c r="JEV250" s="359"/>
      <c r="JEW250" s="380"/>
      <c r="JEX250" s="359"/>
      <c r="JEY250" s="380"/>
      <c r="JEZ250" s="359"/>
      <c r="JFA250" s="380"/>
      <c r="JFB250" s="359"/>
      <c r="JFC250" s="380"/>
      <c r="JFD250" s="359"/>
      <c r="JFE250" s="380"/>
      <c r="JFF250" s="359"/>
      <c r="JFG250" s="380"/>
      <c r="JFH250" s="359"/>
      <c r="JFI250" s="380"/>
      <c r="JFJ250" s="359"/>
      <c r="JFK250" s="380"/>
      <c r="JFL250" s="359"/>
      <c r="JFM250" s="380"/>
      <c r="JFN250" s="359"/>
      <c r="JFO250" s="380"/>
      <c r="JFP250" s="359"/>
      <c r="JFQ250" s="380"/>
      <c r="JFR250" s="359"/>
      <c r="JFS250" s="380"/>
      <c r="JFT250" s="359"/>
      <c r="JFU250" s="380"/>
      <c r="JFV250" s="359"/>
      <c r="JFW250" s="380"/>
      <c r="JFX250" s="359"/>
      <c r="JFY250" s="380"/>
      <c r="JFZ250" s="359"/>
      <c r="JGA250" s="380"/>
      <c r="JGB250" s="359"/>
      <c r="JGC250" s="380"/>
      <c r="JGD250" s="359"/>
      <c r="JGE250" s="380"/>
      <c r="JGF250" s="359"/>
      <c r="JGG250" s="380"/>
      <c r="JGH250" s="359"/>
      <c r="JGI250" s="380"/>
      <c r="JGJ250" s="359"/>
      <c r="JGK250" s="380"/>
      <c r="JGL250" s="359"/>
      <c r="JGM250" s="380"/>
      <c r="JGN250" s="359"/>
      <c r="JGO250" s="380"/>
      <c r="JGP250" s="359"/>
      <c r="JGQ250" s="380"/>
      <c r="JGR250" s="359"/>
      <c r="JGS250" s="380"/>
      <c r="JGT250" s="359"/>
      <c r="JGU250" s="380"/>
      <c r="JGV250" s="359"/>
      <c r="JGW250" s="380"/>
      <c r="JGX250" s="359"/>
      <c r="JGY250" s="380"/>
      <c r="JGZ250" s="359"/>
      <c r="JHA250" s="380"/>
      <c r="JHB250" s="359"/>
      <c r="JHC250" s="380"/>
      <c r="JHD250" s="359"/>
      <c r="JHE250" s="380"/>
      <c r="JHF250" s="359"/>
      <c r="JHG250" s="380"/>
      <c r="JHH250" s="359"/>
      <c r="JHI250" s="380"/>
      <c r="JHJ250" s="359"/>
      <c r="JHK250" s="380"/>
      <c r="JHL250" s="359"/>
      <c r="JHM250" s="380"/>
      <c r="JHN250" s="359"/>
      <c r="JHO250" s="380"/>
      <c r="JHP250" s="359"/>
      <c r="JHQ250" s="380"/>
      <c r="JHR250" s="359"/>
      <c r="JHS250" s="380"/>
      <c r="JHT250" s="359"/>
      <c r="JHU250" s="380"/>
      <c r="JHV250" s="359"/>
      <c r="JHW250" s="380"/>
      <c r="JHX250" s="359"/>
      <c r="JHY250" s="380"/>
      <c r="JHZ250" s="359"/>
      <c r="JIA250" s="380"/>
      <c r="JIB250" s="359"/>
      <c r="JIC250" s="380"/>
      <c r="JID250" s="359"/>
      <c r="JIE250" s="380"/>
      <c r="JIF250" s="359"/>
      <c r="JIG250" s="380"/>
      <c r="JIH250" s="359"/>
      <c r="JII250" s="380"/>
      <c r="JIJ250" s="359"/>
      <c r="JIK250" s="380"/>
      <c r="JIL250" s="359"/>
      <c r="JIM250" s="380"/>
      <c r="JIN250" s="359"/>
      <c r="JIO250" s="380"/>
      <c r="JIP250" s="359"/>
      <c r="JIQ250" s="380"/>
      <c r="JIR250" s="359"/>
      <c r="JIS250" s="380"/>
      <c r="JIT250" s="359"/>
      <c r="JIU250" s="380"/>
      <c r="JIV250" s="359"/>
      <c r="JIW250" s="380"/>
      <c r="JIX250" s="359"/>
      <c r="JIY250" s="380"/>
      <c r="JIZ250" s="359"/>
      <c r="JJA250" s="380"/>
      <c r="JJB250" s="359"/>
      <c r="JJC250" s="380"/>
      <c r="JJD250" s="359"/>
      <c r="JJE250" s="380"/>
      <c r="JJF250" s="359"/>
      <c r="JJG250" s="380"/>
      <c r="JJH250" s="359"/>
      <c r="JJI250" s="380"/>
      <c r="JJJ250" s="359"/>
      <c r="JJK250" s="380"/>
      <c r="JJL250" s="359"/>
      <c r="JJM250" s="380"/>
      <c r="JJN250" s="359"/>
      <c r="JJO250" s="380"/>
      <c r="JJP250" s="359"/>
      <c r="JJQ250" s="380"/>
      <c r="JJR250" s="359"/>
      <c r="JJS250" s="380"/>
      <c r="JJT250" s="359"/>
      <c r="JJU250" s="380"/>
      <c r="JJV250" s="359"/>
      <c r="JJW250" s="380"/>
      <c r="JJX250" s="359"/>
      <c r="JJY250" s="380"/>
      <c r="JJZ250" s="359"/>
      <c r="JKA250" s="380"/>
      <c r="JKB250" s="359"/>
      <c r="JKC250" s="380"/>
      <c r="JKD250" s="359"/>
      <c r="JKE250" s="380"/>
      <c r="JKF250" s="359"/>
      <c r="JKG250" s="380"/>
      <c r="JKH250" s="359"/>
      <c r="JKI250" s="380"/>
      <c r="JKJ250" s="359"/>
      <c r="JKK250" s="380"/>
      <c r="JKL250" s="359"/>
      <c r="JKM250" s="380"/>
      <c r="JKN250" s="359"/>
      <c r="JKO250" s="380"/>
      <c r="JKP250" s="359"/>
      <c r="JKQ250" s="380"/>
      <c r="JKR250" s="359"/>
      <c r="JKS250" s="380"/>
      <c r="JKT250" s="359"/>
      <c r="JKU250" s="380"/>
      <c r="JKV250" s="359"/>
      <c r="JKW250" s="380"/>
      <c r="JKX250" s="359"/>
      <c r="JKY250" s="380"/>
      <c r="JKZ250" s="359"/>
      <c r="JLA250" s="380"/>
      <c r="JLB250" s="359"/>
      <c r="JLC250" s="380"/>
      <c r="JLD250" s="359"/>
      <c r="JLE250" s="380"/>
      <c r="JLF250" s="359"/>
      <c r="JLG250" s="380"/>
      <c r="JLH250" s="359"/>
      <c r="JLI250" s="380"/>
      <c r="JLJ250" s="359"/>
      <c r="JLK250" s="380"/>
      <c r="JLL250" s="359"/>
      <c r="JLM250" s="380"/>
      <c r="JLN250" s="359"/>
      <c r="JLO250" s="380"/>
      <c r="JLP250" s="359"/>
      <c r="JLQ250" s="380"/>
      <c r="JLR250" s="359"/>
      <c r="JLS250" s="380"/>
      <c r="JLT250" s="359"/>
      <c r="JLU250" s="380"/>
      <c r="JLV250" s="359"/>
      <c r="JLW250" s="380"/>
      <c r="JLX250" s="359"/>
      <c r="JLY250" s="380"/>
      <c r="JLZ250" s="359"/>
      <c r="JMA250" s="380"/>
      <c r="JMB250" s="359"/>
      <c r="JMC250" s="380"/>
      <c r="JMD250" s="359"/>
      <c r="JME250" s="380"/>
      <c r="JMF250" s="359"/>
      <c r="JMG250" s="380"/>
      <c r="JMH250" s="359"/>
      <c r="JMI250" s="380"/>
      <c r="JMJ250" s="359"/>
      <c r="JMK250" s="380"/>
      <c r="JML250" s="359"/>
      <c r="JMM250" s="380"/>
      <c r="JMN250" s="359"/>
      <c r="JMO250" s="380"/>
      <c r="JMP250" s="359"/>
      <c r="JMQ250" s="380"/>
      <c r="JMR250" s="359"/>
      <c r="JMS250" s="380"/>
      <c r="JMT250" s="359"/>
      <c r="JMU250" s="380"/>
      <c r="JMV250" s="359"/>
      <c r="JMW250" s="380"/>
      <c r="JMX250" s="359"/>
      <c r="JMY250" s="380"/>
      <c r="JMZ250" s="359"/>
      <c r="JNA250" s="380"/>
      <c r="JNB250" s="359"/>
      <c r="JNC250" s="380"/>
      <c r="JND250" s="359"/>
      <c r="JNE250" s="380"/>
      <c r="JNF250" s="359"/>
      <c r="JNG250" s="380"/>
      <c r="JNH250" s="359"/>
      <c r="JNI250" s="380"/>
      <c r="JNJ250" s="359"/>
      <c r="JNK250" s="380"/>
      <c r="JNL250" s="359"/>
      <c r="JNM250" s="380"/>
      <c r="JNN250" s="359"/>
      <c r="JNO250" s="380"/>
      <c r="JNP250" s="359"/>
      <c r="JNQ250" s="380"/>
      <c r="JNR250" s="359"/>
      <c r="JNS250" s="380"/>
      <c r="JNT250" s="359"/>
      <c r="JNU250" s="380"/>
      <c r="JNV250" s="359"/>
      <c r="JNW250" s="380"/>
      <c r="JNX250" s="359"/>
      <c r="JNY250" s="380"/>
      <c r="JNZ250" s="359"/>
      <c r="JOA250" s="380"/>
      <c r="JOB250" s="359"/>
      <c r="JOC250" s="380"/>
      <c r="JOD250" s="359"/>
      <c r="JOE250" s="380"/>
      <c r="JOF250" s="359"/>
      <c r="JOG250" s="380"/>
      <c r="JOH250" s="359"/>
      <c r="JOI250" s="380"/>
      <c r="JOJ250" s="359"/>
      <c r="JOK250" s="380"/>
      <c r="JOL250" s="359"/>
      <c r="JOM250" s="380"/>
      <c r="JON250" s="359"/>
      <c r="JOO250" s="380"/>
      <c r="JOP250" s="359"/>
      <c r="JOQ250" s="380"/>
      <c r="JOR250" s="359"/>
      <c r="JOS250" s="380"/>
      <c r="JOT250" s="359"/>
      <c r="JOU250" s="380"/>
      <c r="JOV250" s="359"/>
      <c r="JOW250" s="380"/>
      <c r="JOX250" s="359"/>
      <c r="JOY250" s="380"/>
      <c r="JOZ250" s="359"/>
      <c r="JPA250" s="380"/>
      <c r="JPB250" s="359"/>
      <c r="JPC250" s="380"/>
      <c r="JPD250" s="359"/>
      <c r="JPE250" s="380"/>
      <c r="JPF250" s="359"/>
      <c r="JPG250" s="380"/>
      <c r="JPH250" s="359"/>
      <c r="JPI250" s="380"/>
      <c r="JPJ250" s="359"/>
      <c r="JPK250" s="380"/>
      <c r="JPL250" s="359"/>
      <c r="JPM250" s="380"/>
      <c r="JPN250" s="359"/>
      <c r="JPO250" s="380"/>
      <c r="JPP250" s="359"/>
      <c r="JPQ250" s="380"/>
      <c r="JPR250" s="359"/>
      <c r="JPS250" s="380"/>
      <c r="JPT250" s="359"/>
      <c r="JPU250" s="380"/>
      <c r="JPV250" s="359"/>
      <c r="JPW250" s="380"/>
      <c r="JPX250" s="359"/>
      <c r="JPY250" s="380"/>
      <c r="JPZ250" s="359"/>
      <c r="JQA250" s="380"/>
      <c r="JQB250" s="359"/>
      <c r="JQC250" s="380"/>
      <c r="JQD250" s="359"/>
      <c r="JQE250" s="380"/>
      <c r="JQF250" s="359"/>
      <c r="JQG250" s="380"/>
      <c r="JQH250" s="359"/>
      <c r="JQI250" s="380"/>
      <c r="JQJ250" s="359"/>
      <c r="JQK250" s="380"/>
      <c r="JQL250" s="359"/>
      <c r="JQM250" s="380"/>
      <c r="JQN250" s="359"/>
      <c r="JQO250" s="380"/>
      <c r="JQP250" s="359"/>
      <c r="JQQ250" s="380"/>
      <c r="JQR250" s="359"/>
      <c r="JQS250" s="380"/>
      <c r="JQT250" s="359"/>
      <c r="JQU250" s="380"/>
      <c r="JQV250" s="359"/>
      <c r="JQW250" s="380"/>
      <c r="JQX250" s="359"/>
      <c r="JQY250" s="380"/>
      <c r="JQZ250" s="359"/>
      <c r="JRA250" s="380"/>
      <c r="JRB250" s="359"/>
      <c r="JRC250" s="380"/>
      <c r="JRD250" s="359"/>
      <c r="JRE250" s="380"/>
      <c r="JRF250" s="359"/>
      <c r="JRG250" s="380"/>
      <c r="JRH250" s="359"/>
      <c r="JRI250" s="380"/>
      <c r="JRJ250" s="359"/>
      <c r="JRK250" s="380"/>
      <c r="JRL250" s="359"/>
      <c r="JRM250" s="380"/>
      <c r="JRN250" s="359"/>
      <c r="JRO250" s="380"/>
      <c r="JRP250" s="359"/>
      <c r="JRQ250" s="380"/>
      <c r="JRR250" s="359"/>
      <c r="JRS250" s="380"/>
      <c r="JRT250" s="359"/>
      <c r="JRU250" s="380"/>
      <c r="JRV250" s="359"/>
      <c r="JRW250" s="380"/>
      <c r="JRX250" s="359"/>
      <c r="JRY250" s="380"/>
      <c r="JRZ250" s="359"/>
      <c r="JSA250" s="380"/>
      <c r="JSB250" s="359"/>
      <c r="JSC250" s="380"/>
      <c r="JSD250" s="359"/>
      <c r="JSE250" s="380"/>
      <c r="JSF250" s="359"/>
      <c r="JSG250" s="380"/>
      <c r="JSH250" s="359"/>
      <c r="JSI250" s="380"/>
      <c r="JSJ250" s="359"/>
      <c r="JSK250" s="380"/>
      <c r="JSL250" s="359"/>
      <c r="JSM250" s="380"/>
      <c r="JSN250" s="359"/>
      <c r="JSO250" s="380"/>
      <c r="JSP250" s="359"/>
      <c r="JSQ250" s="380"/>
      <c r="JSR250" s="359"/>
      <c r="JSS250" s="380"/>
      <c r="JST250" s="359"/>
      <c r="JSU250" s="380"/>
      <c r="JSV250" s="359"/>
      <c r="JSW250" s="380"/>
      <c r="JSX250" s="359"/>
      <c r="JSY250" s="380"/>
      <c r="JSZ250" s="359"/>
      <c r="JTA250" s="380"/>
      <c r="JTB250" s="359"/>
      <c r="JTC250" s="380"/>
      <c r="JTD250" s="359"/>
      <c r="JTE250" s="380"/>
      <c r="JTF250" s="359"/>
      <c r="JTG250" s="380"/>
      <c r="JTH250" s="359"/>
      <c r="JTI250" s="380"/>
      <c r="JTJ250" s="359"/>
      <c r="JTK250" s="380"/>
      <c r="JTL250" s="359"/>
      <c r="JTM250" s="380"/>
      <c r="JTN250" s="359"/>
      <c r="JTO250" s="380"/>
      <c r="JTP250" s="359"/>
      <c r="JTQ250" s="380"/>
      <c r="JTR250" s="359"/>
      <c r="JTS250" s="380"/>
      <c r="JTT250" s="359"/>
      <c r="JTU250" s="380"/>
      <c r="JTV250" s="359"/>
      <c r="JTW250" s="380"/>
      <c r="JTX250" s="359"/>
      <c r="JTY250" s="380"/>
      <c r="JTZ250" s="359"/>
      <c r="JUA250" s="380"/>
      <c r="JUB250" s="359"/>
      <c r="JUC250" s="380"/>
      <c r="JUD250" s="359"/>
      <c r="JUE250" s="380"/>
      <c r="JUF250" s="359"/>
      <c r="JUG250" s="380"/>
      <c r="JUH250" s="359"/>
      <c r="JUI250" s="380"/>
      <c r="JUJ250" s="359"/>
      <c r="JUK250" s="380"/>
      <c r="JUL250" s="359"/>
      <c r="JUM250" s="380"/>
      <c r="JUN250" s="359"/>
      <c r="JUO250" s="380"/>
      <c r="JUP250" s="359"/>
      <c r="JUQ250" s="380"/>
      <c r="JUR250" s="359"/>
      <c r="JUS250" s="380"/>
      <c r="JUT250" s="359"/>
      <c r="JUU250" s="380"/>
      <c r="JUV250" s="359"/>
      <c r="JUW250" s="380"/>
      <c r="JUX250" s="359"/>
      <c r="JUY250" s="380"/>
      <c r="JUZ250" s="359"/>
      <c r="JVA250" s="380"/>
      <c r="JVB250" s="359"/>
      <c r="JVC250" s="380"/>
      <c r="JVD250" s="359"/>
      <c r="JVE250" s="380"/>
      <c r="JVF250" s="359"/>
      <c r="JVG250" s="380"/>
      <c r="JVH250" s="359"/>
      <c r="JVI250" s="380"/>
      <c r="JVJ250" s="359"/>
      <c r="JVK250" s="380"/>
      <c r="JVL250" s="359"/>
      <c r="JVM250" s="380"/>
      <c r="JVN250" s="359"/>
      <c r="JVO250" s="380"/>
      <c r="JVP250" s="359"/>
      <c r="JVQ250" s="380"/>
      <c r="JVR250" s="359"/>
      <c r="JVS250" s="380"/>
      <c r="JVT250" s="359"/>
      <c r="JVU250" s="380"/>
      <c r="JVV250" s="359"/>
      <c r="JVW250" s="380"/>
      <c r="JVX250" s="359"/>
      <c r="JVY250" s="380"/>
      <c r="JVZ250" s="359"/>
      <c r="JWA250" s="380"/>
      <c r="JWB250" s="359"/>
      <c r="JWC250" s="380"/>
      <c r="JWD250" s="359"/>
      <c r="JWE250" s="380"/>
      <c r="JWF250" s="359"/>
      <c r="JWG250" s="380"/>
      <c r="JWH250" s="359"/>
      <c r="JWI250" s="380"/>
      <c r="JWJ250" s="359"/>
      <c r="JWK250" s="380"/>
      <c r="JWL250" s="359"/>
      <c r="JWM250" s="380"/>
      <c r="JWN250" s="359"/>
      <c r="JWO250" s="380"/>
      <c r="JWP250" s="359"/>
      <c r="JWQ250" s="380"/>
      <c r="JWR250" s="359"/>
      <c r="JWS250" s="380"/>
      <c r="JWT250" s="359"/>
      <c r="JWU250" s="380"/>
      <c r="JWV250" s="359"/>
      <c r="JWW250" s="380"/>
      <c r="JWX250" s="359"/>
      <c r="JWY250" s="380"/>
      <c r="JWZ250" s="359"/>
      <c r="JXA250" s="380"/>
      <c r="JXB250" s="359"/>
      <c r="JXC250" s="380"/>
      <c r="JXD250" s="359"/>
      <c r="JXE250" s="380"/>
      <c r="JXF250" s="359"/>
      <c r="JXG250" s="380"/>
      <c r="JXH250" s="359"/>
      <c r="JXI250" s="380"/>
      <c r="JXJ250" s="359"/>
      <c r="JXK250" s="380"/>
      <c r="JXL250" s="359"/>
      <c r="JXM250" s="380"/>
      <c r="JXN250" s="359"/>
      <c r="JXO250" s="380"/>
      <c r="JXP250" s="359"/>
      <c r="JXQ250" s="380"/>
      <c r="JXR250" s="359"/>
      <c r="JXS250" s="380"/>
      <c r="JXT250" s="359"/>
      <c r="JXU250" s="380"/>
      <c r="JXV250" s="359"/>
      <c r="JXW250" s="380"/>
      <c r="JXX250" s="359"/>
      <c r="JXY250" s="380"/>
      <c r="JXZ250" s="359"/>
      <c r="JYA250" s="380"/>
      <c r="JYB250" s="359"/>
      <c r="JYC250" s="380"/>
      <c r="JYD250" s="359"/>
      <c r="JYE250" s="380"/>
      <c r="JYF250" s="359"/>
      <c r="JYG250" s="380"/>
      <c r="JYH250" s="359"/>
      <c r="JYI250" s="380"/>
      <c r="JYJ250" s="359"/>
      <c r="JYK250" s="380"/>
      <c r="JYL250" s="359"/>
      <c r="JYM250" s="380"/>
      <c r="JYN250" s="359"/>
      <c r="JYO250" s="380"/>
      <c r="JYP250" s="359"/>
      <c r="JYQ250" s="380"/>
      <c r="JYR250" s="359"/>
      <c r="JYS250" s="380"/>
      <c r="JYT250" s="359"/>
      <c r="JYU250" s="380"/>
      <c r="JYV250" s="359"/>
      <c r="JYW250" s="380"/>
      <c r="JYX250" s="359"/>
      <c r="JYY250" s="380"/>
      <c r="JYZ250" s="359"/>
      <c r="JZA250" s="380"/>
      <c r="JZB250" s="359"/>
      <c r="JZC250" s="380"/>
      <c r="JZD250" s="359"/>
      <c r="JZE250" s="380"/>
      <c r="JZF250" s="359"/>
      <c r="JZG250" s="380"/>
      <c r="JZH250" s="359"/>
      <c r="JZI250" s="380"/>
      <c r="JZJ250" s="359"/>
      <c r="JZK250" s="380"/>
      <c r="JZL250" s="359"/>
      <c r="JZM250" s="380"/>
      <c r="JZN250" s="359"/>
      <c r="JZO250" s="380"/>
      <c r="JZP250" s="359"/>
      <c r="JZQ250" s="380"/>
      <c r="JZR250" s="359"/>
      <c r="JZS250" s="380"/>
      <c r="JZT250" s="359"/>
      <c r="JZU250" s="380"/>
      <c r="JZV250" s="359"/>
      <c r="JZW250" s="380"/>
      <c r="JZX250" s="359"/>
      <c r="JZY250" s="380"/>
      <c r="JZZ250" s="359"/>
      <c r="KAA250" s="380"/>
      <c r="KAB250" s="359"/>
      <c r="KAC250" s="380"/>
      <c r="KAD250" s="359"/>
      <c r="KAE250" s="380"/>
      <c r="KAF250" s="359"/>
      <c r="KAG250" s="380"/>
      <c r="KAH250" s="359"/>
      <c r="KAI250" s="380"/>
      <c r="KAJ250" s="359"/>
      <c r="KAK250" s="380"/>
      <c r="KAL250" s="359"/>
      <c r="KAM250" s="380"/>
      <c r="KAN250" s="359"/>
      <c r="KAO250" s="380"/>
      <c r="KAP250" s="359"/>
      <c r="KAQ250" s="380"/>
      <c r="KAR250" s="359"/>
      <c r="KAS250" s="380"/>
      <c r="KAT250" s="359"/>
      <c r="KAU250" s="380"/>
      <c r="KAV250" s="359"/>
      <c r="KAW250" s="380"/>
      <c r="KAX250" s="359"/>
      <c r="KAY250" s="380"/>
      <c r="KAZ250" s="359"/>
      <c r="KBA250" s="380"/>
      <c r="KBB250" s="359"/>
      <c r="KBC250" s="380"/>
      <c r="KBD250" s="359"/>
      <c r="KBE250" s="380"/>
      <c r="KBF250" s="359"/>
      <c r="KBG250" s="380"/>
      <c r="KBH250" s="359"/>
      <c r="KBI250" s="380"/>
      <c r="KBJ250" s="359"/>
      <c r="KBK250" s="380"/>
      <c r="KBL250" s="359"/>
      <c r="KBM250" s="380"/>
      <c r="KBN250" s="359"/>
      <c r="KBO250" s="380"/>
      <c r="KBP250" s="359"/>
      <c r="KBQ250" s="380"/>
      <c r="KBR250" s="359"/>
      <c r="KBS250" s="380"/>
      <c r="KBT250" s="359"/>
      <c r="KBU250" s="380"/>
      <c r="KBV250" s="359"/>
      <c r="KBW250" s="380"/>
      <c r="KBX250" s="359"/>
      <c r="KBY250" s="380"/>
      <c r="KBZ250" s="359"/>
      <c r="KCA250" s="380"/>
      <c r="KCB250" s="359"/>
      <c r="KCC250" s="380"/>
      <c r="KCD250" s="359"/>
      <c r="KCE250" s="380"/>
      <c r="KCF250" s="359"/>
      <c r="KCG250" s="380"/>
      <c r="KCH250" s="359"/>
      <c r="KCI250" s="380"/>
      <c r="KCJ250" s="359"/>
      <c r="KCK250" s="380"/>
      <c r="KCL250" s="359"/>
      <c r="KCM250" s="380"/>
      <c r="KCN250" s="359"/>
      <c r="KCO250" s="380"/>
      <c r="KCP250" s="359"/>
      <c r="KCQ250" s="380"/>
      <c r="KCR250" s="359"/>
      <c r="KCS250" s="380"/>
      <c r="KCT250" s="359"/>
      <c r="KCU250" s="380"/>
      <c r="KCV250" s="359"/>
      <c r="KCW250" s="380"/>
      <c r="KCX250" s="359"/>
      <c r="KCY250" s="380"/>
      <c r="KCZ250" s="359"/>
      <c r="KDA250" s="380"/>
      <c r="KDB250" s="359"/>
      <c r="KDC250" s="380"/>
      <c r="KDD250" s="359"/>
      <c r="KDE250" s="380"/>
      <c r="KDF250" s="359"/>
      <c r="KDG250" s="380"/>
      <c r="KDH250" s="359"/>
      <c r="KDI250" s="380"/>
      <c r="KDJ250" s="359"/>
      <c r="KDK250" s="380"/>
      <c r="KDL250" s="359"/>
      <c r="KDM250" s="380"/>
      <c r="KDN250" s="359"/>
      <c r="KDO250" s="380"/>
      <c r="KDP250" s="359"/>
      <c r="KDQ250" s="380"/>
      <c r="KDR250" s="359"/>
      <c r="KDS250" s="380"/>
      <c r="KDT250" s="359"/>
      <c r="KDU250" s="380"/>
      <c r="KDV250" s="359"/>
      <c r="KDW250" s="380"/>
      <c r="KDX250" s="359"/>
      <c r="KDY250" s="380"/>
      <c r="KDZ250" s="359"/>
      <c r="KEA250" s="380"/>
      <c r="KEB250" s="359"/>
      <c r="KEC250" s="380"/>
      <c r="KED250" s="359"/>
      <c r="KEE250" s="380"/>
      <c r="KEF250" s="359"/>
      <c r="KEG250" s="380"/>
      <c r="KEH250" s="359"/>
      <c r="KEI250" s="380"/>
      <c r="KEJ250" s="359"/>
      <c r="KEK250" s="380"/>
      <c r="KEL250" s="359"/>
      <c r="KEM250" s="380"/>
      <c r="KEN250" s="359"/>
      <c r="KEO250" s="380"/>
      <c r="KEP250" s="359"/>
      <c r="KEQ250" s="380"/>
      <c r="KER250" s="359"/>
      <c r="KES250" s="380"/>
      <c r="KET250" s="359"/>
      <c r="KEU250" s="380"/>
      <c r="KEV250" s="359"/>
      <c r="KEW250" s="380"/>
      <c r="KEX250" s="359"/>
      <c r="KEY250" s="380"/>
      <c r="KEZ250" s="359"/>
      <c r="KFA250" s="380"/>
      <c r="KFB250" s="359"/>
      <c r="KFC250" s="380"/>
      <c r="KFD250" s="359"/>
      <c r="KFE250" s="380"/>
      <c r="KFF250" s="359"/>
      <c r="KFG250" s="380"/>
      <c r="KFH250" s="359"/>
      <c r="KFI250" s="380"/>
      <c r="KFJ250" s="359"/>
      <c r="KFK250" s="380"/>
      <c r="KFL250" s="359"/>
      <c r="KFM250" s="380"/>
      <c r="KFN250" s="359"/>
      <c r="KFO250" s="380"/>
      <c r="KFP250" s="359"/>
      <c r="KFQ250" s="380"/>
      <c r="KFR250" s="359"/>
      <c r="KFS250" s="380"/>
      <c r="KFT250" s="359"/>
      <c r="KFU250" s="380"/>
      <c r="KFV250" s="359"/>
      <c r="KFW250" s="380"/>
      <c r="KFX250" s="359"/>
      <c r="KFY250" s="380"/>
      <c r="KFZ250" s="359"/>
      <c r="KGA250" s="380"/>
      <c r="KGB250" s="359"/>
      <c r="KGC250" s="380"/>
      <c r="KGD250" s="359"/>
      <c r="KGE250" s="380"/>
      <c r="KGF250" s="359"/>
      <c r="KGG250" s="380"/>
      <c r="KGH250" s="359"/>
      <c r="KGI250" s="380"/>
      <c r="KGJ250" s="359"/>
      <c r="KGK250" s="380"/>
      <c r="KGL250" s="359"/>
      <c r="KGM250" s="380"/>
      <c r="KGN250" s="359"/>
      <c r="KGO250" s="380"/>
      <c r="KGP250" s="359"/>
      <c r="KGQ250" s="380"/>
      <c r="KGR250" s="359"/>
      <c r="KGS250" s="380"/>
      <c r="KGT250" s="359"/>
      <c r="KGU250" s="380"/>
      <c r="KGV250" s="359"/>
      <c r="KGW250" s="380"/>
      <c r="KGX250" s="359"/>
      <c r="KGY250" s="380"/>
      <c r="KGZ250" s="359"/>
      <c r="KHA250" s="380"/>
      <c r="KHB250" s="359"/>
      <c r="KHC250" s="380"/>
      <c r="KHD250" s="359"/>
      <c r="KHE250" s="380"/>
      <c r="KHF250" s="359"/>
      <c r="KHG250" s="380"/>
      <c r="KHH250" s="359"/>
      <c r="KHI250" s="380"/>
      <c r="KHJ250" s="359"/>
      <c r="KHK250" s="380"/>
      <c r="KHL250" s="359"/>
      <c r="KHM250" s="380"/>
      <c r="KHN250" s="359"/>
      <c r="KHO250" s="380"/>
      <c r="KHP250" s="359"/>
      <c r="KHQ250" s="380"/>
      <c r="KHR250" s="359"/>
      <c r="KHS250" s="380"/>
      <c r="KHT250" s="359"/>
      <c r="KHU250" s="380"/>
      <c r="KHV250" s="359"/>
      <c r="KHW250" s="380"/>
      <c r="KHX250" s="359"/>
      <c r="KHY250" s="380"/>
      <c r="KHZ250" s="359"/>
      <c r="KIA250" s="380"/>
      <c r="KIB250" s="359"/>
      <c r="KIC250" s="380"/>
      <c r="KID250" s="359"/>
      <c r="KIE250" s="380"/>
      <c r="KIF250" s="359"/>
      <c r="KIG250" s="380"/>
      <c r="KIH250" s="359"/>
      <c r="KII250" s="380"/>
      <c r="KIJ250" s="359"/>
      <c r="KIK250" s="380"/>
      <c r="KIL250" s="359"/>
      <c r="KIM250" s="380"/>
      <c r="KIN250" s="359"/>
      <c r="KIO250" s="380"/>
      <c r="KIP250" s="359"/>
      <c r="KIQ250" s="380"/>
      <c r="KIR250" s="359"/>
      <c r="KIS250" s="380"/>
      <c r="KIT250" s="359"/>
      <c r="KIU250" s="380"/>
      <c r="KIV250" s="359"/>
      <c r="KIW250" s="380"/>
      <c r="KIX250" s="359"/>
      <c r="KIY250" s="380"/>
      <c r="KIZ250" s="359"/>
      <c r="KJA250" s="380"/>
      <c r="KJB250" s="359"/>
      <c r="KJC250" s="380"/>
      <c r="KJD250" s="359"/>
      <c r="KJE250" s="380"/>
      <c r="KJF250" s="359"/>
      <c r="KJG250" s="380"/>
      <c r="KJH250" s="359"/>
      <c r="KJI250" s="380"/>
      <c r="KJJ250" s="359"/>
      <c r="KJK250" s="380"/>
      <c r="KJL250" s="359"/>
      <c r="KJM250" s="380"/>
      <c r="KJN250" s="359"/>
      <c r="KJO250" s="380"/>
      <c r="KJP250" s="359"/>
      <c r="KJQ250" s="380"/>
      <c r="KJR250" s="359"/>
      <c r="KJS250" s="380"/>
      <c r="KJT250" s="359"/>
      <c r="KJU250" s="380"/>
      <c r="KJV250" s="359"/>
      <c r="KJW250" s="380"/>
      <c r="KJX250" s="359"/>
      <c r="KJY250" s="380"/>
      <c r="KJZ250" s="359"/>
      <c r="KKA250" s="380"/>
      <c r="KKB250" s="359"/>
      <c r="KKC250" s="380"/>
      <c r="KKD250" s="359"/>
      <c r="KKE250" s="380"/>
      <c r="KKF250" s="359"/>
      <c r="KKG250" s="380"/>
      <c r="KKH250" s="359"/>
      <c r="KKI250" s="380"/>
      <c r="KKJ250" s="359"/>
      <c r="KKK250" s="380"/>
      <c r="KKL250" s="359"/>
      <c r="KKM250" s="380"/>
      <c r="KKN250" s="359"/>
      <c r="KKO250" s="380"/>
      <c r="KKP250" s="359"/>
      <c r="KKQ250" s="380"/>
      <c r="KKR250" s="359"/>
      <c r="KKS250" s="380"/>
      <c r="KKT250" s="359"/>
      <c r="KKU250" s="380"/>
      <c r="KKV250" s="359"/>
      <c r="KKW250" s="380"/>
      <c r="KKX250" s="359"/>
      <c r="KKY250" s="380"/>
      <c r="KKZ250" s="359"/>
      <c r="KLA250" s="380"/>
      <c r="KLB250" s="359"/>
      <c r="KLC250" s="380"/>
      <c r="KLD250" s="359"/>
      <c r="KLE250" s="380"/>
      <c r="KLF250" s="359"/>
      <c r="KLG250" s="380"/>
      <c r="KLH250" s="359"/>
      <c r="KLI250" s="380"/>
      <c r="KLJ250" s="359"/>
      <c r="KLK250" s="380"/>
      <c r="KLL250" s="359"/>
      <c r="KLM250" s="380"/>
      <c r="KLN250" s="359"/>
      <c r="KLO250" s="380"/>
      <c r="KLP250" s="359"/>
      <c r="KLQ250" s="380"/>
      <c r="KLR250" s="359"/>
      <c r="KLS250" s="380"/>
      <c r="KLT250" s="359"/>
      <c r="KLU250" s="380"/>
      <c r="KLV250" s="359"/>
      <c r="KLW250" s="380"/>
      <c r="KLX250" s="359"/>
      <c r="KLY250" s="380"/>
      <c r="KLZ250" s="359"/>
      <c r="KMA250" s="380"/>
      <c r="KMB250" s="359"/>
      <c r="KMC250" s="380"/>
      <c r="KMD250" s="359"/>
      <c r="KME250" s="380"/>
      <c r="KMF250" s="359"/>
      <c r="KMG250" s="380"/>
      <c r="KMH250" s="359"/>
      <c r="KMI250" s="380"/>
      <c r="KMJ250" s="359"/>
      <c r="KMK250" s="380"/>
      <c r="KML250" s="359"/>
      <c r="KMM250" s="380"/>
      <c r="KMN250" s="359"/>
      <c r="KMO250" s="380"/>
      <c r="KMP250" s="359"/>
      <c r="KMQ250" s="380"/>
      <c r="KMR250" s="359"/>
      <c r="KMS250" s="380"/>
      <c r="KMT250" s="359"/>
      <c r="KMU250" s="380"/>
      <c r="KMV250" s="359"/>
      <c r="KMW250" s="380"/>
      <c r="KMX250" s="359"/>
      <c r="KMY250" s="380"/>
      <c r="KMZ250" s="359"/>
      <c r="KNA250" s="380"/>
      <c r="KNB250" s="359"/>
      <c r="KNC250" s="380"/>
      <c r="KND250" s="359"/>
      <c r="KNE250" s="380"/>
      <c r="KNF250" s="359"/>
      <c r="KNG250" s="380"/>
      <c r="KNH250" s="359"/>
      <c r="KNI250" s="380"/>
      <c r="KNJ250" s="359"/>
      <c r="KNK250" s="380"/>
      <c r="KNL250" s="359"/>
      <c r="KNM250" s="380"/>
      <c r="KNN250" s="359"/>
      <c r="KNO250" s="380"/>
      <c r="KNP250" s="359"/>
      <c r="KNQ250" s="380"/>
      <c r="KNR250" s="359"/>
      <c r="KNS250" s="380"/>
      <c r="KNT250" s="359"/>
      <c r="KNU250" s="380"/>
      <c r="KNV250" s="359"/>
      <c r="KNW250" s="380"/>
      <c r="KNX250" s="359"/>
      <c r="KNY250" s="380"/>
      <c r="KNZ250" s="359"/>
      <c r="KOA250" s="380"/>
      <c r="KOB250" s="359"/>
      <c r="KOC250" s="380"/>
      <c r="KOD250" s="359"/>
      <c r="KOE250" s="380"/>
      <c r="KOF250" s="359"/>
      <c r="KOG250" s="380"/>
      <c r="KOH250" s="359"/>
      <c r="KOI250" s="380"/>
      <c r="KOJ250" s="359"/>
      <c r="KOK250" s="380"/>
      <c r="KOL250" s="359"/>
      <c r="KOM250" s="380"/>
      <c r="KON250" s="359"/>
      <c r="KOO250" s="380"/>
      <c r="KOP250" s="359"/>
      <c r="KOQ250" s="380"/>
      <c r="KOR250" s="359"/>
      <c r="KOS250" s="380"/>
      <c r="KOT250" s="359"/>
      <c r="KOU250" s="380"/>
      <c r="KOV250" s="359"/>
      <c r="KOW250" s="380"/>
      <c r="KOX250" s="359"/>
      <c r="KOY250" s="380"/>
      <c r="KOZ250" s="359"/>
      <c r="KPA250" s="380"/>
      <c r="KPB250" s="359"/>
      <c r="KPC250" s="380"/>
      <c r="KPD250" s="359"/>
      <c r="KPE250" s="380"/>
      <c r="KPF250" s="359"/>
      <c r="KPG250" s="380"/>
      <c r="KPH250" s="359"/>
      <c r="KPI250" s="380"/>
      <c r="KPJ250" s="359"/>
      <c r="KPK250" s="380"/>
      <c r="KPL250" s="359"/>
      <c r="KPM250" s="380"/>
      <c r="KPN250" s="359"/>
      <c r="KPO250" s="380"/>
      <c r="KPP250" s="359"/>
      <c r="KPQ250" s="380"/>
      <c r="KPR250" s="359"/>
      <c r="KPS250" s="380"/>
      <c r="KPT250" s="359"/>
      <c r="KPU250" s="380"/>
      <c r="KPV250" s="359"/>
      <c r="KPW250" s="380"/>
      <c r="KPX250" s="359"/>
      <c r="KPY250" s="380"/>
      <c r="KPZ250" s="359"/>
      <c r="KQA250" s="380"/>
      <c r="KQB250" s="359"/>
      <c r="KQC250" s="380"/>
      <c r="KQD250" s="359"/>
      <c r="KQE250" s="380"/>
      <c r="KQF250" s="359"/>
      <c r="KQG250" s="380"/>
      <c r="KQH250" s="359"/>
      <c r="KQI250" s="380"/>
      <c r="KQJ250" s="359"/>
      <c r="KQK250" s="380"/>
      <c r="KQL250" s="359"/>
      <c r="KQM250" s="380"/>
      <c r="KQN250" s="359"/>
      <c r="KQO250" s="380"/>
      <c r="KQP250" s="359"/>
      <c r="KQQ250" s="380"/>
      <c r="KQR250" s="359"/>
      <c r="KQS250" s="380"/>
      <c r="KQT250" s="359"/>
      <c r="KQU250" s="380"/>
      <c r="KQV250" s="359"/>
      <c r="KQW250" s="380"/>
      <c r="KQX250" s="359"/>
      <c r="KQY250" s="380"/>
      <c r="KQZ250" s="359"/>
      <c r="KRA250" s="380"/>
      <c r="KRB250" s="359"/>
      <c r="KRC250" s="380"/>
      <c r="KRD250" s="359"/>
      <c r="KRE250" s="380"/>
      <c r="KRF250" s="359"/>
      <c r="KRG250" s="380"/>
      <c r="KRH250" s="359"/>
      <c r="KRI250" s="380"/>
      <c r="KRJ250" s="359"/>
      <c r="KRK250" s="380"/>
      <c r="KRL250" s="359"/>
      <c r="KRM250" s="380"/>
      <c r="KRN250" s="359"/>
      <c r="KRO250" s="380"/>
      <c r="KRP250" s="359"/>
      <c r="KRQ250" s="380"/>
      <c r="KRR250" s="359"/>
      <c r="KRS250" s="380"/>
      <c r="KRT250" s="359"/>
      <c r="KRU250" s="380"/>
      <c r="KRV250" s="359"/>
      <c r="KRW250" s="380"/>
      <c r="KRX250" s="359"/>
      <c r="KRY250" s="380"/>
      <c r="KRZ250" s="359"/>
      <c r="KSA250" s="380"/>
      <c r="KSB250" s="359"/>
      <c r="KSC250" s="380"/>
      <c r="KSD250" s="359"/>
      <c r="KSE250" s="380"/>
      <c r="KSF250" s="359"/>
      <c r="KSG250" s="380"/>
      <c r="KSH250" s="359"/>
      <c r="KSI250" s="380"/>
      <c r="KSJ250" s="359"/>
      <c r="KSK250" s="380"/>
      <c r="KSL250" s="359"/>
      <c r="KSM250" s="380"/>
      <c r="KSN250" s="359"/>
      <c r="KSO250" s="380"/>
      <c r="KSP250" s="359"/>
      <c r="KSQ250" s="380"/>
      <c r="KSR250" s="359"/>
      <c r="KSS250" s="380"/>
      <c r="KST250" s="359"/>
      <c r="KSU250" s="380"/>
      <c r="KSV250" s="359"/>
      <c r="KSW250" s="380"/>
      <c r="KSX250" s="359"/>
      <c r="KSY250" s="380"/>
      <c r="KSZ250" s="359"/>
      <c r="KTA250" s="380"/>
      <c r="KTB250" s="359"/>
      <c r="KTC250" s="380"/>
      <c r="KTD250" s="359"/>
      <c r="KTE250" s="380"/>
      <c r="KTF250" s="359"/>
      <c r="KTG250" s="380"/>
      <c r="KTH250" s="359"/>
      <c r="KTI250" s="380"/>
      <c r="KTJ250" s="359"/>
      <c r="KTK250" s="380"/>
      <c r="KTL250" s="359"/>
      <c r="KTM250" s="380"/>
      <c r="KTN250" s="359"/>
      <c r="KTO250" s="380"/>
      <c r="KTP250" s="359"/>
      <c r="KTQ250" s="380"/>
      <c r="KTR250" s="359"/>
      <c r="KTS250" s="380"/>
      <c r="KTT250" s="359"/>
      <c r="KTU250" s="380"/>
      <c r="KTV250" s="359"/>
      <c r="KTW250" s="380"/>
      <c r="KTX250" s="359"/>
      <c r="KTY250" s="380"/>
      <c r="KTZ250" s="359"/>
      <c r="KUA250" s="380"/>
      <c r="KUB250" s="359"/>
      <c r="KUC250" s="380"/>
      <c r="KUD250" s="359"/>
      <c r="KUE250" s="380"/>
      <c r="KUF250" s="359"/>
      <c r="KUG250" s="380"/>
      <c r="KUH250" s="359"/>
      <c r="KUI250" s="380"/>
      <c r="KUJ250" s="359"/>
      <c r="KUK250" s="380"/>
      <c r="KUL250" s="359"/>
      <c r="KUM250" s="380"/>
      <c r="KUN250" s="359"/>
      <c r="KUO250" s="380"/>
      <c r="KUP250" s="359"/>
      <c r="KUQ250" s="380"/>
      <c r="KUR250" s="359"/>
      <c r="KUS250" s="380"/>
      <c r="KUT250" s="359"/>
      <c r="KUU250" s="380"/>
      <c r="KUV250" s="359"/>
      <c r="KUW250" s="380"/>
      <c r="KUX250" s="359"/>
      <c r="KUY250" s="380"/>
      <c r="KUZ250" s="359"/>
      <c r="KVA250" s="380"/>
      <c r="KVB250" s="359"/>
      <c r="KVC250" s="380"/>
      <c r="KVD250" s="359"/>
      <c r="KVE250" s="380"/>
      <c r="KVF250" s="359"/>
      <c r="KVG250" s="380"/>
      <c r="KVH250" s="359"/>
      <c r="KVI250" s="380"/>
      <c r="KVJ250" s="359"/>
      <c r="KVK250" s="380"/>
      <c r="KVL250" s="359"/>
      <c r="KVM250" s="380"/>
      <c r="KVN250" s="359"/>
      <c r="KVO250" s="380"/>
      <c r="KVP250" s="359"/>
      <c r="KVQ250" s="380"/>
      <c r="KVR250" s="359"/>
      <c r="KVS250" s="380"/>
      <c r="KVT250" s="359"/>
      <c r="KVU250" s="380"/>
      <c r="KVV250" s="359"/>
      <c r="KVW250" s="380"/>
      <c r="KVX250" s="359"/>
      <c r="KVY250" s="380"/>
      <c r="KVZ250" s="359"/>
      <c r="KWA250" s="380"/>
      <c r="KWB250" s="359"/>
      <c r="KWC250" s="380"/>
      <c r="KWD250" s="359"/>
      <c r="KWE250" s="380"/>
      <c r="KWF250" s="359"/>
      <c r="KWG250" s="380"/>
      <c r="KWH250" s="359"/>
      <c r="KWI250" s="380"/>
      <c r="KWJ250" s="359"/>
      <c r="KWK250" s="380"/>
      <c r="KWL250" s="359"/>
      <c r="KWM250" s="380"/>
      <c r="KWN250" s="359"/>
      <c r="KWO250" s="380"/>
      <c r="KWP250" s="359"/>
      <c r="KWQ250" s="380"/>
      <c r="KWR250" s="359"/>
      <c r="KWS250" s="380"/>
      <c r="KWT250" s="359"/>
      <c r="KWU250" s="380"/>
      <c r="KWV250" s="359"/>
      <c r="KWW250" s="380"/>
      <c r="KWX250" s="359"/>
      <c r="KWY250" s="380"/>
      <c r="KWZ250" s="359"/>
      <c r="KXA250" s="380"/>
      <c r="KXB250" s="359"/>
      <c r="KXC250" s="380"/>
      <c r="KXD250" s="359"/>
      <c r="KXE250" s="380"/>
      <c r="KXF250" s="359"/>
      <c r="KXG250" s="380"/>
      <c r="KXH250" s="359"/>
      <c r="KXI250" s="380"/>
      <c r="KXJ250" s="359"/>
      <c r="KXK250" s="380"/>
      <c r="KXL250" s="359"/>
      <c r="KXM250" s="380"/>
      <c r="KXN250" s="359"/>
      <c r="KXO250" s="380"/>
      <c r="KXP250" s="359"/>
      <c r="KXQ250" s="380"/>
      <c r="KXR250" s="359"/>
      <c r="KXS250" s="380"/>
      <c r="KXT250" s="359"/>
      <c r="KXU250" s="380"/>
      <c r="KXV250" s="359"/>
      <c r="KXW250" s="380"/>
      <c r="KXX250" s="359"/>
      <c r="KXY250" s="380"/>
      <c r="KXZ250" s="359"/>
      <c r="KYA250" s="380"/>
      <c r="KYB250" s="359"/>
      <c r="KYC250" s="380"/>
      <c r="KYD250" s="359"/>
      <c r="KYE250" s="380"/>
      <c r="KYF250" s="359"/>
      <c r="KYG250" s="380"/>
      <c r="KYH250" s="359"/>
      <c r="KYI250" s="380"/>
      <c r="KYJ250" s="359"/>
      <c r="KYK250" s="380"/>
      <c r="KYL250" s="359"/>
      <c r="KYM250" s="380"/>
      <c r="KYN250" s="359"/>
      <c r="KYO250" s="380"/>
      <c r="KYP250" s="359"/>
      <c r="KYQ250" s="380"/>
      <c r="KYR250" s="359"/>
      <c r="KYS250" s="380"/>
      <c r="KYT250" s="359"/>
      <c r="KYU250" s="380"/>
      <c r="KYV250" s="359"/>
      <c r="KYW250" s="380"/>
      <c r="KYX250" s="359"/>
      <c r="KYY250" s="380"/>
      <c r="KYZ250" s="359"/>
      <c r="KZA250" s="380"/>
      <c r="KZB250" s="359"/>
      <c r="KZC250" s="380"/>
      <c r="KZD250" s="359"/>
      <c r="KZE250" s="380"/>
      <c r="KZF250" s="359"/>
      <c r="KZG250" s="380"/>
      <c r="KZH250" s="359"/>
      <c r="KZI250" s="380"/>
      <c r="KZJ250" s="359"/>
      <c r="KZK250" s="380"/>
      <c r="KZL250" s="359"/>
      <c r="KZM250" s="380"/>
      <c r="KZN250" s="359"/>
      <c r="KZO250" s="380"/>
      <c r="KZP250" s="359"/>
      <c r="KZQ250" s="380"/>
      <c r="KZR250" s="359"/>
      <c r="KZS250" s="380"/>
      <c r="KZT250" s="359"/>
      <c r="KZU250" s="380"/>
      <c r="KZV250" s="359"/>
      <c r="KZW250" s="380"/>
      <c r="KZX250" s="359"/>
      <c r="KZY250" s="380"/>
      <c r="KZZ250" s="359"/>
      <c r="LAA250" s="380"/>
      <c r="LAB250" s="359"/>
      <c r="LAC250" s="380"/>
      <c r="LAD250" s="359"/>
      <c r="LAE250" s="380"/>
      <c r="LAF250" s="359"/>
      <c r="LAG250" s="380"/>
      <c r="LAH250" s="359"/>
      <c r="LAI250" s="380"/>
      <c r="LAJ250" s="359"/>
      <c r="LAK250" s="380"/>
      <c r="LAL250" s="359"/>
      <c r="LAM250" s="380"/>
      <c r="LAN250" s="359"/>
      <c r="LAO250" s="380"/>
      <c r="LAP250" s="359"/>
      <c r="LAQ250" s="380"/>
      <c r="LAR250" s="359"/>
      <c r="LAS250" s="380"/>
      <c r="LAT250" s="359"/>
      <c r="LAU250" s="380"/>
      <c r="LAV250" s="359"/>
      <c r="LAW250" s="380"/>
      <c r="LAX250" s="359"/>
      <c r="LAY250" s="380"/>
      <c r="LAZ250" s="359"/>
      <c r="LBA250" s="380"/>
      <c r="LBB250" s="359"/>
      <c r="LBC250" s="380"/>
      <c r="LBD250" s="359"/>
      <c r="LBE250" s="380"/>
      <c r="LBF250" s="359"/>
      <c r="LBG250" s="380"/>
      <c r="LBH250" s="359"/>
      <c r="LBI250" s="380"/>
      <c r="LBJ250" s="359"/>
      <c r="LBK250" s="380"/>
      <c r="LBL250" s="359"/>
      <c r="LBM250" s="380"/>
      <c r="LBN250" s="359"/>
      <c r="LBO250" s="380"/>
      <c r="LBP250" s="359"/>
      <c r="LBQ250" s="380"/>
      <c r="LBR250" s="359"/>
      <c r="LBS250" s="380"/>
      <c r="LBT250" s="359"/>
      <c r="LBU250" s="380"/>
      <c r="LBV250" s="359"/>
      <c r="LBW250" s="380"/>
      <c r="LBX250" s="359"/>
      <c r="LBY250" s="380"/>
      <c r="LBZ250" s="359"/>
      <c r="LCA250" s="380"/>
      <c r="LCB250" s="359"/>
      <c r="LCC250" s="380"/>
      <c r="LCD250" s="359"/>
      <c r="LCE250" s="380"/>
      <c r="LCF250" s="359"/>
      <c r="LCG250" s="380"/>
      <c r="LCH250" s="359"/>
      <c r="LCI250" s="380"/>
      <c r="LCJ250" s="359"/>
      <c r="LCK250" s="380"/>
      <c r="LCL250" s="359"/>
      <c r="LCM250" s="380"/>
      <c r="LCN250" s="359"/>
      <c r="LCO250" s="380"/>
      <c r="LCP250" s="359"/>
      <c r="LCQ250" s="380"/>
      <c r="LCR250" s="359"/>
      <c r="LCS250" s="380"/>
      <c r="LCT250" s="359"/>
      <c r="LCU250" s="380"/>
      <c r="LCV250" s="359"/>
      <c r="LCW250" s="380"/>
      <c r="LCX250" s="359"/>
      <c r="LCY250" s="380"/>
      <c r="LCZ250" s="359"/>
      <c r="LDA250" s="380"/>
      <c r="LDB250" s="359"/>
      <c r="LDC250" s="380"/>
      <c r="LDD250" s="359"/>
      <c r="LDE250" s="380"/>
      <c r="LDF250" s="359"/>
      <c r="LDG250" s="380"/>
      <c r="LDH250" s="359"/>
      <c r="LDI250" s="380"/>
      <c r="LDJ250" s="359"/>
      <c r="LDK250" s="380"/>
      <c r="LDL250" s="359"/>
      <c r="LDM250" s="380"/>
      <c r="LDN250" s="359"/>
      <c r="LDO250" s="380"/>
      <c r="LDP250" s="359"/>
      <c r="LDQ250" s="380"/>
      <c r="LDR250" s="359"/>
      <c r="LDS250" s="380"/>
      <c r="LDT250" s="359"/>
      <c r="LDU250" s="380"/>
      <c r="LDV250" s="359"/>
      <c r="LDW250" s="380"/>
      <c r="LDX250" s="359"/>
      <c r="LDY250" s="380"/>
      <c r="LDZ250" s="359"/>
      <c r="LEA250" s="380"/>
      <c r="LEB250" s="359"/>
      <c r="LEC250" s="380"/>
      <c r="LED250" s="359"/>
      <c r="LEE250" s="380"/>
      <c r="LEF250" s="359"/>
      <c r="LEG250" s="380"/>
      <c r="LEH250" s="359"/>
      <c r="LEI250" s="380"/>
      <c r="LEJ250" s="359"/>
      <c r="LEK250" s="380"/>
      <c r="LEL250" s="359"/>
      <c r="LEM250" s="380"/>
      <c r="LEN250" s="359"/>
      <c r="LEO250" s="380"/>
      <c r="LEP250" s="359"/>
      <c r="LEQ250" s="380"/>
      <c r="LER250" s="359"/>
      <c r="LES250" s="380"/>
      <c r="LET250" s="359"/>
      <c r="LEU250" s="380"/>
      <c r="LEV250" s="359"/>
      <c r="LEW250" s="380"/>
      <c r="LEX250" s="359"/>
      <c r="LEY250" s="380"/>
      <c r="LEZ250" s="359"/>
      <c r="LFA250" s="380"/>
      <c r="LFB250" s="359"/>
      <c r="LFC250" s="380"/>
      <c r="LFD250" s="359"/>
      <c r="LFE250" s="380"/>
      <c r="LFF250" s="359"/>
      <c r="LFG250" s="380"/>
      <c r="LFH250" s="359"/>
      <c r="LFI250" s="380"/>
      <c r="LFJ250" s="359"/>
      <c r="LFK250" s="380"/>
      <c r="LFL250" s="359"/>
      <c r="LFM250" s="380"/>
      <c r="LFN250" s="359"/>
      <c r="LFO250" s="380"/>
      <c r="LFP250" s="359"/>
      <c r="LFQ250" s="380"/>
      <c r="LFR250" s="359"/>
      <c r="LFS250" s="380"/>
      <c r="LFT250" s="359"/>
      <c r="LFU250" s="380"/>
      <c r="LFV250" s="359"/>
      <c r="LFW250" s="380"/>
      <c r="LFX250" s="359"/>
      <c r="LFY250" s="380"/>
      <c r="LFZ250" s="359"/>
      <c r="LGA250" s="380"/>
      <c r="LGB250" s="359"/>
      <c r="LGC250" s="380"/>
      <c r="LGD250" s="359"/>
      <c r="LGE250" s="380"/>
      <c r="LGF250" s="359"/>
      <c r="LGG250" s="380"/>
      <c r="LGH250" s="359"/>
      <c r="LGI250" s="380"/>
      <c r="LGJ250" s="359"/>
      <c r="LGK250" s="380"/>
      <c r="LGL250" s="359"/>
      <c r="LGM250" s="380"/>
      <c r="LGN250" s="359"/>
      <c r="LGO250" s="380"/>
      <c r="LGP250" s="359"/>
      <c r="LGQ250" s="380"/>
      <c r="LGR250" s="359"/>
      <c r="LGS250" s="380"/>
      <c r="LGT250" s="359"/>
      <c r="LGU250" s="380"/>
      <c r="LGV250" s="359"/>
      <c r="LGW250" s="380"/>
      <c r="LGX250" s="359"/>
      <c r="LGY250" s="380"/>
      <c r="LGZ250" s="359"/>
      <c r="LHA250" s="380"/>
      <c r="LHB250" s="359"/>
      <c r="LHC250" s="380"/>
      <c r="LHD250" s="359"/>
      <c r="LHE250" s="380"/>
      <c r="LHF250" s="359"/>
      <c r="LHG250" s="380"/>
      <c r="LHH250" s="359"/>
      <c r="LHI250" s="380"/>
      <c r="LHJ250" s="359"/>
      <c r="LHK250" s="380"/>
      <c r="LHL250" s="359"/>
      <c r="LHM250" s="380"/>
      <c r="LHN250" s="359"/>
      <c r="LHO250" s="380"/>
      <c r="LHP250" s="359"/>
      <c r="LHQ250" s="380"/>
      <c r="LHR250" s="359"/>
      <c r="LHS250" s="380"/>
      <c r="LHT250" s="359"/>
      <c r="LHU250" s="380"/>
      <c r="LHV250" s="359"/>
      <c r="LHW250" s="380"/>
      <c r="LHX250" s="359"/>
      <c r="LHY250" s="380"/>
      <c r="LHZ250" s="359"/>
      <c r="LIA250" s="380"/>
      <c r="LIB250" s="359"/>
      <c r="LIC250" s="380"/>
      <c r="LID250" s="359"/>
      <c r="LIE250" s="380"/>
      <c r="LIF250" s="359"/>
      <c r="LIG250" s="380"/>
      <c r="LIH250" s="359"/>
      <c r="LII250" s="380"/>
      <c r="LIJ250" s="359"/>
      <c r="LIK250" s="380"/>
      <c r="LIL250" s="359"/>
      <c r="LIM250" s="380"/>
      <c r="LIN250" s="359"/>
      <c r="LIO250" s="380"/>
      <c r="LIP250" s="359"/>
      <c r="LIQ250" s="380"/>
      <c r="LIR250" s="359"/>
      <c r="LIS250" s="380"/>
      <c r="LIT250" s="359"/>
      <c r="LIU250" s="380"/>
      <c r="LIV250" s="359"/>
      <c r="LIW250" s="380"/>
      <c r="LIX250" s="359"/>
      <c r="LIY250" s="380"/>
      <c r="LIZ250" s="359"/>
      <c r="LJA250" s="380"/>
      <c r="LJB250" s="359"/>
      <c r="LJC250" s="380"/>
      <c r="LJD250" s="359"/>
      <c r="LJE250" s="380"/>
      <c r="LJF250" s="359"/>
      <c r="LJG250" s="380"/>
      <c r="LJH250" s="359"/>
      <c r="LJI250" s="380"/>
      <c r="LJJ250" s="359"/>
      <c r="LJK250" s="380"/>
      <c r="LJL250" s="359"/>
      <c r="LJM250" s="380"/>
      <c r="LJN250" s="359"/>
      <c r="LJO250" s="380"/>
      <c r="LJP250" s="359"/>
      <c r="LJQ250" s="380"/>
      <c r="LJR250" s="359"/>
      <c r="LJS250" s="380"/>
      <c r="LJT250" s="359"/>
      <c r="LJU250" s="380"/>
      <c r="LJV250" s="359"/>
      <c r="LJW250" s="380"/>
      <c r="LJX250" s="359"/>
      <c r="LJY250" s="380"/>
      <c r="LJZ250" s="359"/>
      <c r="LKA250" s="380"/>
      <c r="LKB250" s="359"/>
      <c r="LKC250" s="380"/>
      <c r="LKD250" s="359"/>
      <c r="LKE250" s="380"/>
      <c r="LKF250" s="359"/>
      <c r="LKG250" s="380"/>
      <c r="LKH250" s="359"/>
      <c r="LKI250" s="380"/>
      <c r="LKJ250" s="359"/>
      <c r="LKK250" s="380"/>
      <c r="LKL250" s="359"/>
      <c r="LKM250" s="380"/>
      <c r="LKN250" s="359"/>
      <c r="LKO250" s="380"/>
      <c r="LKP250" s="359"/>
      <c r="LKQ250" s="380"/>
      <c r="LKR250" s="359"/>
      <c r="LKS250" s="380"/>
      <c r="LKT250" s="359"/>
      <c r="LKU250" s="380"/>
      <c r="LKV250" s="359"/>
      <c r="LKW250" s="380"/>
      <c r="LKX250" s="359"/>
      <c r="LKY250" s="380"/>
      <c r="LKZ250" s="359"/>
      <c r="LLA250" s="380"/>
      <c r="LLB250" s="359"/>
      <c r="LLC250" s="380"/>
      <c r="LLD250" s="359"/>
      <c r="LLE250" s="380"/>
      <c r="LLF250" s="359"/>
      <c r="LLG250" s="380"/>
      <c r="LLH250" s="359"/>
      <c r="LLI250" s="380"/>
      <c r="LLJ250" s="359"/>
      <c r="LLK250" s="380"/>
      <c r="LLL250" s="359"/>
      <c r="LLM250" s="380"/>
      <c r="LLN250" s="359"/>
      <c r="LLO250" s="380"/>
      <c r="LLP250" s="359"/>
      <c r="LLQ250" s="380"/>
      <c r="LLR250" s="359"/>
      <c r="LLS250" s="380"/>
      <c r="LLT250" s="359"/>
      <c r="LLU250" s="380"/>
      <c r="LLV250" s="359"/>
      <c r="LLW250" s="380"/>
      <c r="LLX250" s="359"/>
      <c r="LLY250" s="380"/>
      <c r="LLZ250" s="359"/>
      <c r="LMA250" s="380"/>
      <c r="LMB250" s="359"/>
      <c r="LMC250" s="380"/>
      <c r="LMD250" s="359"/>
      <c r="LME250" s="380"/>
      <c r="LMF250" s="359"/>
      <c r="LMG250" s="380"/>
      <c r="LMH250" s="359"/>
      <c r="LMI250" s="380"/>
      <c r="LMJ250" s="359"/>
      <c r="LMK250" s="380"/>
      <c r="LML250" s="359"/>
      <c r="LMM250" s="380"/>
      <c r="LMN250" s="359"/>
      <c r="LMO250" s="380"/>
      <c r="LMP250" s="359"/>
      <c r="LMQ250" s="380"/>
      <c r="LMR250" s="359"/>
      <c r="LMS250" s="380"/>
      <c r="LMT250" s="359"/>
      <c r="LMU250" s="380"/>
      <c r="LMV250" s="359"/>
      <c r="LMW250" s="380"/>
      <c r="LMX250" s="359"/>
      <c r="LMY250" s="380"/>
      <c r="LMZ250" s="359"/>
      <c r="LNA250" s="380"/>
      <c r="LNB250" s="359"/>
      <c r="LNC250" s="380"/>
      <c r="LND250" s="359"/>
      <c r="LNE250" s="380"/>
      <c r="LNF250" s="359"/>
      <c r="LNG250" s="380"/>
      <c r="LNH250" s="359"/>
      <c r="LNI250" s="380"/>
      <c r="LNJ250" s="359"/>
      <c r="LNK250" s="380"/>
      <c r="LNL250" s="359"/>
      <c r="LNM250" s="380"/>
      <c r="LNN250" s="359"/>
      <c r="LNO250" s="380"/>
      <c r="LNP250" s="359"/>
      <c r="LNQ250" s="380"/>
      <c r="LNR250" s="359"/>
      <c r="LNS250" s="380"/>
      <c r="LNT250" s="359"/>
      <c r="LNU250" s="380"/>
      <c r="LNV250" s="359"/>
      <c r="LNW250" s="380"/>
      <c r="LNX250" s="359"/>
      <c r="LNY250" s="380"/>
      <c r="LNZ250" s="359"/>
      <c r="LOA250" s="380"/>
      <c r="LOB250" s="359"/>
      <c r="LOC250" s="380"/>
      <c r="LOD250" s="359"/>
      <c r="LOE250" s="380"/>
      <c r="LOF250" s="359"/>
      <c r="LOG250" s="380"/>
      <c r="LOH250" s="359"/>
      <c r="LOI250" s="380"/>
      <c r="LOJ250" s="359"/>
      <c r="LOK250" s="380"/>
      <c r="LOL250" s="359"/>
      <c r="LOM250" s="380"/>
      <c r="LON250" s="359"/>
      <c r="LOO250" s="380"/>
      <c r="LOP250" s="359"/>
      <c r="LOQ250" s="380"/>
      <c r="LOR250" s="359"/>
      <c r="LOS250" s="380"/>
      <c r="LOT250" s="359"/>
      <c r="LOU250" s="380"/>
      <c r="LOV250" s="359"/>
      <c r="LOW250" s="380"/>
      <c r="LOX250" s="359"/>
      <c r="LOY250" s="380"/>
      <c r="LOZ250" s="359"/>
      <c r="LPA250" s="380"/>
      <c r="LPB250" s="359"/>
      <c r="LPC250" s="380"/>
      <c r="LPD250" s="359"/>
      <c r="LPE250" s="380"/>
      <c r="LPF250" s="359"/>
      <c r="LPG250" s="380"/>
      <c r="LPH250" s="359"/>
      <c r="LPI250" s="380"/>
      <c r="LPJ250" s="359"/>
      <c r="LPK250" s="380"/>
      <c r="LPL250" s="359"/>
      <c r="LPM250" s="380"/>
      <c r="LPN250" s="359"/>
      <c r="LPO250" s="380"/>
      <c r="LPP250" s="359"/>
      <c r="LPQ250" s="380"/>
      <c r="LPR250" s="359"/>
      <c r="LPS250" s="380"/>
      <c r="LPT250" s="359"/>
      <c r="LPU250" s="380"/>
      <c r="LPV250" s="359"/>
      <c r="LPW250" s="380"/>
      <c r="LPX250" s="359"/>
      <c r="LPY250" s="380"/>
      <c r="LPZ250" s="359"/>
      <c r="LQA250" s="380"/>
      <c r="LQB250" s="359"/>
      <c r="LQC250" s="380"/>
      <c r="LQD250" s="359"/>
      <c r="LQE250" s="380"/>
      <c r="LQF250" s="359"/>
      <c r="LQG250" s="380"/>
      <c r="LQH250" s="359"/>
      <c r="LQI250" s="380"/>
      <c r="LQJ250" s="359"/>
      <c r="LQK250" s="380"/>
      <c r="LQL250" s="359"/>
      <c r="LQM250" s="380"/>
      <c r="LQN250" s="359"/>
      <c r="LQO250" s="380"/>
      <c r="LQP250" s="359"/>
      <c r="LQQ250" s="380"/>
      <c r="LQR250" s="359"/>
      <c r="LQS250" s="380"/>
      <c r="LQT250" s="359"/>
      <c r="LQU250" s="380"/>
      <c r="LQV250" s="359"/>
      <c r="LQW250" s="380"/>
      <c r="LQX250" s="359"/>
      <c r="LQY250" s="380"/>
      <c r="LQZ250" s="359"/>
      <c r="LRA250" s="380"/>
      <c r="LRB250" s="359"/>
      <c r="LRC250" s="380"/>
      <c r="LRD250" s="359"/>
      <c r="LRE250" s="380"/>
      <c r="LRF250" s="359"/>
      <c r="LRG250" s="380"/>
      <c r="LRH250" s="359"/>
      <c r="LRI250" s="380"/>
      <c r="LRJ250" s="359"/>
      <c r="LRK250" s="380"/>
      <c r="LRL250" s="359"/>
      <c r="LRM250" s="380"/>
      <c r="LRN250" s="359"/>
      <c r="LRO250" s="380"/>
      <c r="LRP250" s="359"/>
      <c r="LRQ250" s="380"/>
      <c r="LRR250" s="359"/>
      <c r="LRS250" s="380"/>
      <c r="LRT250" s="359"/>
      <c r="LRU250" s="380"/>
      <c r="LRV250" s="359"/>
      <c r="LRW250" s="380"/>
      <c r="LRX250" s="359"/>
      <c r="LRY250" s="380"/>
      <c r="LRZ250" s="359"/>
      <c r="LSA250" s="380"/>
      <c r="LSB250" s="359"/>
      <c r="LSC250" s="380"/>
      <c r="LSD250" s="359"/>
      <c r="LSE250" s="380"/>
      <c r="LSF250" s="359"/>
      <c r="LSG250" s="380"/>
      <c r="LSH250" s="359"/>
      <c r="LSI250" s="380"/>
      <c r="LSJ250" s="359"/>
      <c r="LSK250" s="380"/>
      <c r="LSL250" s="359"/>
      <c r="LSM250" s="380"/>
      <c r="LSN250" s="359"/>
      <c r="LSO250" s="380"/>
      <c r="LSP250" s="359"/>
      <c r="LSQ250" s="380"/>
      <c r="LSR250" s="359"/>
      <c r="LSS250" s="380"/>
      <c r="LST250" s="359"/>
      <c r="LSU250" s="380"/>
      <c r="LSV250" s="359"/>
      <c r="LSW250" s="380"/>
      <c r="LSX250" s="359"/>
      <c r="LSY250" s="380"/>
      <c r="LSZ250" s="359"/>
      <c r="LTA250" s="380"/>
      <c r="LTB250" s="359"/>
      <c r="LTC250" s="380"/>
      <c r="LTD250" s="359"/>
      <c r="LTE250" s="380"/>
      <c r="LTF250" s="359"/>
      <c r="LTG250" s="380"/>
      <c r="LTH250" s="359"/>
      <c r="LTI250" s="380"/>
      <c r="LTJ250" s="359"/>
      <c r="LTK250" s="380"/>
      <c r="LTL250" s="359"/>
      <c r="LTM250" s="380"/>
      <c r="LTN250" s="359"/>
      <c r="LTO250" s="380"/>
      <c r="LTP250" s="359"/>
      <c r="LTQ250" s="380"/>
      <c r="LTR250" s="359"/>
      <c r="LTS250" s="380"/>
      <c r="LTT250" s="359"/>
      <c r="LTU250" s="380"/>
      <c r="LTV250" s="359"/>
      <c r="LTW250" s="380"/>
      <c r="LTX250" s="359"/>
      <c r="LTY250" s="380"/>
      <c r="LTZ250" s="359"/>
      <c r="LUA250" s="380"/>
      <c r="LUB250" s="359"/>
      <c r="LUC250" s="380"/>
      <c r="LUD250" s="359"/>
      <c r="LUE250" s="380"/>
      <c r="LUF250" s="359"/>
      <c r="LUG250" s="380"/>
      <c r="LUH250" s="359"/>
      <c r="LUI250" s="380"/>
      <c r="LUJ250" s="359"/>
      <c r="LUK250" s="380"/>
      <c r="LUL250" s="359"/>
      <c r="LUM250" s="380"/>
      <c r="LUN250" s="359"/>
      <c r="LUO250" s="380"/>
      <c r="LUP250" s="359"/>
      <c r="LUQ250" s="380"/>
      <c r="LUR250" s="359"/>
      <c r="LUS250" s="380"/>
      <c r="LUT250" s="359"/>
      <c r="LUU250" s="380"/>
      <c r="LUV250" s="359"/>
      <c r="LUW250" s="380"/>
      <c r="LUX250" s="359"/>
      <c r="LUY250" s="380"/>
      <c r="LUZ250" s="359"/>
      <c r="LVA250" s="380"/>
      <c r="LVB250" s="359"/>
      <c r="LVC250" s="380"/>
      <c r="LVD250" s="359"/>
      <c r="LVE250" s="380"/>
      <c r="LVF250" s="359"/>
      <c r="LVG250" s="380"/>
      <c r="LVH250" s="359"/>
      <c r="LVI250" s="380"/>
      <c r="LVJ250" s="359"/>
      <c r="LVK250" s="380"/>
      <c r="LVL250" s="359"/>
      <c r="LVM250" s="380"/>
      <c r="LVN250" s="359"/>
      <c r="LVO250" s="380"/>
      <c r="LVP250" s="359"/>
      <c r="LVQ250" s="380"/>
      <c r="LVR250" s="359"/>
      <c r="LVS250" s="380"/>
      <c r="LVT250" s="359"/>
      <c r="LVU250" s="380"/>
      <c r="LVV250" s="359"/>
      <c r="LVW250" s="380"/>
      <c r="LVX250" s="359"/>
      <c r="LVY250" s="380"/>
      <c r="LVZ250" s="359"/>
      <c r="LWA250" s="380"/>
      <c r="LWB250" s="359"/>
      <c r="LWC250" s="380"/>
      <c r="LWD250" s="359"/>
      <c r="LWE250" s="380"/>
      <c r="LWF250" s="359"/>
      <c r="LWG250" s="380"/>
      <c r="LWH250" s="359"/>
      <c r="LWI250" s="380"/>
      <c r="LWJ250" s="359"/>
      <c r="LWK250" s="380"/>
      <c r="LWL250" s="359"/>
      <c r="LWM250" s="380"/>
      <c r="LWN250" s="359"/>
      <c r="LWO250" s="380"/>
      <c r="LWP250" s="359"/>
      <c r="LWQ250" s="380"/>
      <c r="LWR250" s="359"/>
      <c r="LWS250" s="380"/>
      <c r="LWT250" s="359"/>
      <c r="LWU250" s="380"/>
      <c r="LWV250" s="359"/>
      <c r="LWW250" s="380"/>
      <c r="LWX250" s="359"/>
      <c r="LWY250" s="380"/>
      <c r="LWZ250" s="359"/>
      <c r="LXA250" s="380"/>
      <c r="LXB250" s="359"/>
      <c r="LXC250" s="380"/>
      <c r="LXD250" s="359"/>
      <c r="LXE250" s="380"/>
      <c r="LXF250" s="359"/>
      <c r="LXG250" s="380"/>
      <c r="LXH250" s="359"/>
      <c r="LXI250" s="380"/>
      <c r="LXJ250" s="359"/>
      <c r="LXK250" s="380"/>
      <c r="LXL250" s="359"/>
      <c r="LXM250" s="380"/>
      <c r="LXN250" s="359"/>
      <c r="LXO250" s="380"/>
      <c r="LXP250" s="359"/>
      <c r="LXQ250" s="380"/>
      <c r="LXR250" s="359"/>
      <c r="LXS250" s="380"/>
      <c r="LXT250" s="359"/>
      <c r="LXU250" s="380"/>
      <c r="LXV250" s="359"/>
      <c r="LXW250" s="380"/>
      <c r="LXX250" s="359"/>
      <c r="LXY250" s="380"/>
      <c r="LXZ250" s="359"/>
      <c r="LYA250" s="380"/>
      <c r="LYB250" s="359"/>
      <c r="LYC250" s="380"/>
      <c r="LYD250" s="359"/>
      <c r="LYE250" s="380"/>
      <c r="LYF250" s="359"/>
      <c r="LYG250" s="380"/>
      <c r="LYH250" s="359"/>
      <c r="LYI250" s="380"/>
      <c r="LYJ250" s="359"/>
      <c r="LYK250" s="380"/>
      <c r="LYL250" s="359"/>
      <c r="LYM250" s="380"/>
      <c r="LYN250" s="359"/>
      <c r="LYO250" s="380"/>
      <c r="LYP250" s="359"/>
      <c r="LYQ250" s="380"/>
      <c r="LYR250" s="359"/>
      <c r="LYS250" s="380"/>
      <c r="LYT250" s="359"/>
      <c r="LYU250" s="380"/>
      <c r="LYV250" s="359"/>
      <c r="LYW250" s="380"/>
      <c r="LYX250" s="359"/>
      <c r="LYY250" s="380"/>
      <c r="LYZ250" s="359"/>
      <c r="LZA250" s="380"/>
      <c r="LZB250" s="359"/>
      <c r="LZC250" s="380"/>
      <c r="LZD250" s="359"/>
      <c r="LZE250" s="380"/>
      <c r="LZF250" s="359"/>
      <c r="LZG250" s="380"/>
      <c r="LZH250" s="359"/>
      <c r="LZI250" s="380"/>
      <c r="LZJ250" s="359"/>
      <c r="LZK250" s="380"/>
      <c r="LZL250" s="359"/>
      <c r="LZM250" s="380"/>
      <c r="LZN250" s="359"/>
      <c r="LZO250" s="380"/>
      <c r="LZP250" s="359"/>
      <c r="LZQ250" s="380"/>
      <c r="LZR250" s="359"/>
      <c r="LZS250" s="380"/>
      <c r="LZT250" s="359"/>
      <c r="LZU250" s="380"/>
      <c r="LZV250" s="359"/>
      <c r="LZW250" s="380"/>
      <c r="LZX250" s="359"/>
      <c r="LZY250" s="380"/>
      <c r="LZZ250" s="359"/>
      <c r="MAA250" s="380"/>
      <c r="MAB250" s="359"/>
      <c r="MAC250" s="380"/>
      <c r="MAD250" s="359"/>
      <c r="MAE250" s="380"/>
      <c r="MAF250" s="359"/>
      <c r="MAG250" s="380"/>
      <c r="MAH250" s="359"/>
      <c r="MAI250" s="380"/>
      <c r="MAJ250" s="359"/>
      <c r="MAK250" s="380"/>
      <c r="MAL250" s="359"/>
      <c r="MAM250" s="380"/>
      <c r="MAN250" s="359"/>
      <c r="MAO250" s="380"/>
      <c r="MAP250" s="359"/>
      <c r="MAQ250" s="380"/>
      <c r="MAR250" s="359"/>
      <c r="MAS250" s="380"/>
      <c r="MAT250" s="359"/>
      <c r="MAU250" s="380"/>
      <c r="MAV250" s="359"/>
      <c r="MAW250" s="380"/>
      <c r="MAX250" s="359"/>
      <c r="MAY250" s="380"/>
      <c r="MAZ250" s="359"/>
      <c r="MBA250" s="380"/>
      <c r="MBB250" s="359"/>
      <c r="MBC250" s="380"/>
      <c r="MBD250" s="359"/>
      <c r="MBE250" s="380"/>
      <c r="MBF250" s="359"/>
      <c r="MBG250" s="380"/>
      <c r="MBH250" s="359"/>
      <c r="MBI250" s="380"/>
      <c r="MBJ250" s="359"/>
      <c r="MBK250" s="380"/>
      <c r="MBL250" s="359"/>
      <c r="MBM250" s="380"/>
      <c r="MBN250" s="359"/>
      <c r="MBO250" s="380"/>
      <c r="MBP250" s="359"/>
      <c r="MBQ250" s="380"/>
      <c r="MBR250" s="359"/>
      <c r="MBS250" s="380"/>
      <c r="MBT250" s="359"/>
      <c r="MBU250" s="380"/>
      <c r="MBV250" s="359"/>
      <c r="MBW250" s="380"/>
      <c r="MBX250" s="359"/>
      <c r="MBY250" s="380"/>
      <c r="MBZ250" s="359"/>
      <c r="MCA250" s="380"/>
      <c r="MCB250" s="359"/>
      <c r="MCC250" s="380"/>
      <c r="MCD250" s="359"/>
      <c r="MCE250" s="380"/>
      <c r="MCF250" s="359"/>
      <c r="MCG250" s="380"/>
      <c r="MCH250" s="359"/>
      <c r="MCI250" s="380"/>
      <c r="MCJ250" s="359"/>
      <c r="MCK250" s="380"/>
      <c r="MCL250" s="359"/>
      <c r="MCM250" s="380"/>
      <c r="MCN250" s="359"/>
      <c r="MCO250" s="380"/>
      <c r="MCP250" s="359"/>
      <c r="MCQ250" s="380"/>
      <c r="MCR250" s="359"/>
      <c r="MCS250" s="380"/>
      <c r="MCT250" s="359"/>
      <c r="MCU250" s="380"/>
      <c r="MCV250" s="359"/>
      <c r="MCW250" s="380"/>
      <c r="MCX250" s="359"/>
      <c r="MCY250" s="380"/>
      <c r="MCZ250" s="359"/>
      <c r="MDA250" s="380"/>
      <c r="MDB250" s="359"/>
      <c r="MDC250" s="380"/>
      <c r="MDD250" s="359"/>
      <c r="MDE250" s="380"/>
      <c r="MDF250" s="359"/>
      <c r="MDG250" s="380"/>
      <c r="MDH250" s="359"/>
      <c r="MDI250" s="380"/>
      <c r="MDJ250" s="359"/>
      <c r="MDK250" s="380"/>
      <c r="MDL250" s="359"/>
      <c r="MDM250" s="380"/>
      <c r="MDN250" s="359"/>
      <c r="MDO250" s="380"/>
      <c r="MDP250" s="359"/>
      <c r="MDQ250" s="380"/>
      <c r="MDR250" s="359"/>
      <c r="MDS250" s="380"/>
      <c r="MDT250" s="359"/>
      <c r="MDU250" s="380"/>
      <c r="MDV250" s="359"/>
      <c r="MDW250" s="380"/>
      <c r="MDX250" s="359"/>
      <c r="MDY250" s="380"/>
      <c r="MDZ250" s="359"/>
      <c r="MEA250" s="380"/>
      <c r="MEB250" s="359"/>
      <c r="MEC250" s="380"/>
      <c r="MED250" s="359"/>
      <c r="MEE250" s="380"/>
      <c r="MEF250" s="359"/>
      <c r="MEG250" s="380"/>
      <c r="MEH250" s="359"/>
      <c r="MEI250" s="380"/>
      <c r="MEJ250" s="359"/>
      <c r="MEK250" s="380"/>
      <c r="MEL250" s="359"/>
      <c r="MEM250" s="380"/>
      <c r="MEN250" s="359"/>
      <c r="MEO250" s="380"/>
      <c r="MEP250" s="359"/>
      <c r="MEQ250" s="380"/>
      <c r="MER250" s="359"/>
      <c r="MES250" s="380"/>
      <c r="MET250" s="359"/>
      <c r="MEU250" s="380"/>
      <c r="MEV250" s="359"/>
      <c r="MEW250" s="380"/>
      <c r="MEX250" s="359"/>
      <c r="MEY250" s="380"/>
      <c r="MEZ250" s="359"/>
      <c r="MFA250" s="380"/>
      <c r="MFB250" s="359"/>
      <c r="MFC250" s="380"/>
      <c r="MFD250" s="359"/>
      <c r="MFE250" s="380"/>
      <c r="MFF250" s="359"/>
      <c r="MFG250" s="380"/>
      <c r="MFH250" s="359"/>
      <c r="MFI250" s="380"/>
      <c r="MFJ250" s="359"/>
      <c r="MFK250" s="380"/>
      <c r="MFL250" s="359"/>
      <c r="MFM250" s="380"/>
      <c r="MFN250" s="359"/>
      <c r="MFO250" s="380"/>
      <c r="MFP250" s="359"/>
      <c r="MFQ250" s="380"/>
      <c r="MFR250" s="359"/>
      <c r="MFS250" s="380"/>
      <c r="MFT250" s="359"/>
      <c r="MFU250" s="380"/>
      <c r="MFV250" s="359"/>
      <c r="MFW250" s="380"/>
      <c r="MFX250" s="359"/>
      <c r="MFY250" s="380"/>
      <c r="MFZ250" s="359"/>
      <c r="MGA250" s="380"/>
      <c r="MGB250" s="359"/>
      <c r="MGC250" s="380"/>
      <c r="MGD250" s="359"/>
      <c r="MGE250" s="380"/>
      <c r="MGF250" s="359"/>
      <c r="MGG250" s="380"/>
      <c r="MGH250" s="359"/>
      <c r="MGI250" s="380"/>
      <c r="MGJ250" s="359"/>
      <c r="MGK250" s="380"/>
      <c r="MGL250" s="359"/>
      <c r="MGM250" s="380"/>
      <c r="MGN250" s="359"/>
      <c r="MGO250" s="380"/>
      <c r="MGP250" s="359"/>
      <c r="MGQ250" s="380"/>
      <c r="MGR250" s="359"/>
      <c r="MGS250" s="380"/>
      <c r="MGT250" s="359"/>
      <c r="MGU250" s="380"/>
      <c r="MGV250" s="359"/>
      <c r="MGW250" s="380"/>
      <c r="MGX250" s="359"/>
      <c r="MGY250" s="380"/>
      <c r="MGZ250" s="359"/>
      <c r="MHA250" s="380"/>
      <c r="MHB250" s="359"/>
      <c r="MHC250" s="380"/>
      <c r="MHD250" s="359"/>
      <c r="MHE250" s="380"/>
      <c r="MHF250" s="359"/>
      <c r="MHG250" s="380"/>
      <c r="MHH250" s="359"/>
      <c r="MHI250" s="380"/>
      <c r="MHJ250" s="359"/>
      <c r="MHK250" s="380"/>
      <c r="MHL250" s="359"/>
      <c r="MHM250" s="380"/>
      <c r="MHN250" s="359"/>
      <c r="MHO250" s="380"/>
      <c r="MHP250" s="359"/>
      <c r="MHQ250" s="380"/>
      <c r="MHR250" s="359"/>
      <c r="MHS250" s="380"/>
      <c r="MHT250" s="359"/>
      <c r="MHU250" s="380"/>
      <c r="MHV250" s="359"/>
      <c r="MHW250" s="380"/>
      <c r="MHX250" s="359"/>
      <c r="MHY250" s="380"/>
      <c r="MHZ250" s="359"/>
      <c r="MIA250" s="380"/>
      <c r="MIB250" s="359"/>
      <c r="MIC250" s="380"/>
      <c r="MID250" s="359"/>
      <c r="MIE250" s="380"/>
      <c r="MIF250" s="359"/>
      <c r="MIG250" s="380"/>
      <c r="MIH250" s="359"/>
      <c r="MII250" s="380"/>
      <c r="MIJ250" s="359"/>
      <c r="MIK250" s="380"/>
      <c r="MIL250" s="359"/>
      <c r="MIM250" s="380"/>
      <c r="MIN250" s="359"/>
      <c r="MIO250" s="380"/>
      <c r="MIP250" s="359"/>
      <c r="MIQ250" s="380"/>
      <c r="MIR250" s="359"/>
      <c r="MIS250" s="380"/>
      <c r="MIT250" s="359"/>
      <c r="MIU250" s="380"/>
      <c r="MIV250" s="359"/>
      <c r="MIW250" s="380"/>
      <c r="MIX250" s="359"/>
      <c r="MIY250" s="380"/>
      <c r="MIZ250" s="359"/>
      <c r="MJA250" s="380"/>
      <c r="MJB250" s="359"/>
      <c r="MJC250" s="380"/>
      <c r="MJD250" s="359"/>
      <c r="MJE250" s="380"/>
      <c r="MJF250" s="359"/>
      <c r="MJG250" s="380"/>
      <c r="MJH250" s="359"/>
      <c r="MJI250" s="380"/>
      <c r="MJJ250" s="359"/>
      <c r="MJK250" s="380"/>
      <c r="MJL250" s="359"/>
      <c r="MJM250" s="380"/>
      <c r="MJN250" s="359"/>
      <c r="MJO250" s="380"/>
      <c r="MJP250" s="359"/>
      <c r="MJQ250" s="380"/>
      <c r="MJR250" s="359"/>
      <c r="MJS250" s="380"/>
      <c r="MJT250" s="359"/>
      <c r="MJU250" s="380"/>
      <c r="MJV250" s="359"/>
      <c r="MJW250" s="380"/>
      <c r="MJX250" s="359"/>
      <c r="MJY250" s="380"/>
      <c r="MJZ250" s="359"/>
      <c r="MKA250" s="380"/>
      <c r="MKB250" s="359"/>
      <c r="MKC250" s="380"/>
      <c r="MKD250" s="359"/>
      <c r="MKE250" s="380"/>
      <c r="MKF250" s="359"/>
      <c r="MKG250" s="380"/>
      <c r="MKH250" s="359"/>
      <c r="MKI250" s="380"/>
      <c r="MKJ250" s="359"/>
      <c r="MKK250" s="380"/>
      <c r="MKL250" s="359"/>
      <c r="MKM250" s="380"/>
      <c r="MKN250" s="359"/>
      <c r="MKO250" s="380"/>
      <c r="MKP250" s="359"/>
      <c r="MKQ250" s="380"/>
      <c r="MKR250" s="359"/>
      <c r="MKS250" s="380"/>
      <c r="MKT250" s="359"/>
      <c r="MKU250" s="380"/>
      <c r="MKV250" s="359"/>
      <c r="MKW250" s="380"/>
      <c r="MKX250" s="359"/>
      <c r="MKY250" s="380"/>
      <c r="MKZ250" s="359"/>
      <c r="MLA250" s="380"/>
      <c r="MLB250" s="359"/>
      <c r="MLC250" s="380"/>
      <c r="MLD250" s="359"/>
      <c r="MLE250" s="380"/>
      <c r="MLF250" s="359"/>
      <c r="MLG250" s="380"/>
      <c r="MLH250" s="359"/>
      <c r="MLI250" s="380"/>
      <c r="MLJ250" s="359"/>
      <c r="MLK250" s="380"/>
      <c r="MLL250" s="359"/>
      <c r="MLM250" s="380"/>
      <c r="MLN250" s="359"/>
      <c r="MLO250" s="380"/>
      <c r="MLP250" s="359"/>
      <c r="MLQ250" s="380"/>
      <c r="MLR250" s="359"/>
      <c r="MLS250" s="380"/>
      <c r="MLT250" s="359"/>
      <c r="MLU250" s="380"/>
      <c r="MLV250" s="359"/>
      <c r="MLW250" s="380"/>
      <c r="MLX250" s="359"/>
      <c r="MLY250" s="380"/>
      <c r="MLZ250" s="359"/>
      <c r="MMA250" s="380"/>
      <c r="MMB250" s="359"/>
      <c r="MMC250" s="380"/>
      <c r="MMD250" s="359"/>
      <c r="MME250" s="380"/>
      <c r="MMF250" s="359"/>
      <c r="MMG250" s="380"/>
      <c r="MMH250" s="359"/>
      <c r="MMI250" s="380"/>
      <c r="MMJ250" s="359"/>
      <c r="MMK250" s="380"/>
      <c r="MML250" s="359"/>
      <c r="MMM250" s="380"/>
      <c r="MMN250" s="359"/>
      <c r="MMO250" s="380"/>
      <c r="MMP250" s="359"/>
      <c r="MMQ250" s="380"/>
      <c r="MMR250" s="359"/>
      <c r="MMS250" s="380"/>
      <c r="MMT250" s="359"/>
      <c r="MMU250" s="380"/>
      <c r="MMV250" s="359"/>
      <c r="MMW250" s="380"/>
      <c r="MMX250" s="359"/>
      <c r="MMY250" s="380"/>
      <c r="MMZ250" s="359"/>
      <c r="MNA250" s="380"/>
      <c r="MNB250" s="359"/>
      <c r="MNC250" s="380"/>
      <c r="MND250" s="359"/>
      <c r="MNE250" s="380"/>
      <c r="MNF250" s="359"/>
      <c r="MNG250" s="380"/>
      <c r="MNH250" s="359"/>
      <c r="MNI250" s="380"/>
      <c r="MNJ250" s="359"/>
      <c r="MNK250" s="380"/>
      <c r="MNL250" s="359"/>
      <c r="MNM250" s="380"/>
      <c r="MNN250" s="359"/>
      <c r="MNO250" s="380"/>
      <c r="MNP250" s="359"/>
      <c r="MNQ250" s="380"/>
      <c r="MNR250" s="359"/>
      <c r="MNS250" s="380"/>
      <c r="MNT250" s="359"/>
      <c r="MNU250" s="380"/>
      <c r="MNV250" s="359"/>
      <c r="MNW250" s="380"/>
      <c r="MNX250" s="359"/>
      <c r="MNY250" s="380"/>
      <c r="MNZ250" s="359"/>
      <c r="MOA250" s="380"/>
      <c r="MOB250" s="359"/>
      <c r="MOC250" s="380"/>
      <c r="MOD250" s="359"/>
      <c r="MOE250" s="380"/>
      <c r="MOF250" s="359"/>
      <c r="MOG250" s="380"/>
      <c r="MOH250" s="359"/>
      <c r="MOI250" s="380"/>
      <c r="MOJ250" s="359"/>
      <c r="MOK250" s="380"/>
      <c r="MOL250" s="359"/>
      <c r="MOM250" s="380"/>
      <c r="MON250" s="359"/>
      <c r="MOO250" s="380"/>
      <c r="MOP250" s="359"/>
      <c r="MOQ250" s="380"/>
      <c r="MOR250" s="359"/>
      <c r="MOS250" s="380"/>
      <c r="MOT250" s="359"/>
      <c r="MOU250" s="380"/>
      <c r="MOV250" s="359"/>
      <c r="MOW250" s="380"/>
      <c r="MOX250" s="359"/>
      <c r="MOY250" s="380"/>
      <c r="MOZ250" s="359"/>
      <c r="MPA250" s="380"/>
      <c r="MPB250" s="359"/>
      <c r="MPC250" s="380"/>
      <c r="MPD250" s="359"/>
      <c r="MPE250" s="380"/>
      <c r="MPF250" s="359"/>
      <c r="MPG250" s="380"/>
      <c r="MPH250" s="359"/>
      <c r="MPI250" s="380"/>
      <c r="MPJ250" s="359"/>
      <c r="MPK250" s="380"/>
      <c r="MPL250" s="359"/>
      <c r="MPM250" s="380"/>
      <c r="MPN250" s="359"/>
      <c r="MPO250" s="380"/>
      <c r="MPP250" s="359"/>
      <c r="MPQ250" s="380"/>
      <c r="MPR250" s="359"/>
      <c r="MPS250" s="380"/>
      <c r="MPT250" s="359"/>
      <c r="MPU250" s="380"/>
      <c r="MPV250" s="359"/>
      <c r="MPW250" s="380"/>
      <c r="MPX250" s="359"/>
      <c r="MPY250" s="380"/>
      <c r="MPZ250" s="359"/>
      <c r="MQA250" s="380"/>
      <c r="MQB250" s="359"/>
      <c r="MQC250" s="380"/>
      <c r="MQD250" s="359"/>
      <c r="MQE250" s="380"/>
      <c r="MQF250" s="359"/>
      <c r="MQG250" s="380"/>
      <c r="MQH250" s="359"/>
      <c r="MQI250" s="380"/>
      <c r="MQJ250" s="359"/>
      <c r="MQK250" s="380"/>
      <c r="MQL250" s="359"/>
      <c r="MQM250" s="380"/>
      <c r="MQN250" s="359"/>
      <c r="MQO250" s="380"/>
      <c r="MQP250" s="359"/>
      <c r="MQQ250" s="380"/>
      <c r="MQR250" s="359"/>
      <c r="MQS250" s="380"/>
      <c r="MQT250" s="359"/>
      <c r="MQU250" s="380"/>
      <c r="MQV250" s="359"/>
      <c r="MQW250" s="380"/>
      <c r="MQX250" s="359"/>
      <c r="MQY250" s="380"/>
      <c r="MQZ250" s="359"/>
      <c r="MRA250" s="380"/>
      <c r="MRB250" s="359"/>
      <c r="MRC250" s="380"/>
      <c r="MRD250" s="359"/>
      <c r="MRE250" s="380"/>
      <c r="MRF250" s="359"/>
      <c r="MRG250" s="380"/>
      <c r="MRH250" s="359"/>
      <c r="MRI250" s="380"/>
      <c r="MRJ250" s="359"/>
      <c r="MRK250" s="380"/>
      <c r="MRL250" s="359"/>
      <c r="MRM250" s="380"/>
      <c r="MRN250" s="359"/>
      <c r="MRO250" s="380"/>
      <c r="MRP250" s="359"/>
      <c r="MRQ250" s="380"/>
      <c r="MRR250" s="359"/>
      <c r="MRS250" s="380"/>
      <c r="MRT250" s="359"/>
      <c r="MRU250" s="380"/>
      <c r="MRV250" s="359"/>
      <c r="MRW250" s="380"/>
      <c r="MRX250" s="359"/>
      <c r="MRY250" s="380"/>
      <c r="MRZ250" s="359"/>
      <c r="MSA250" s="380"/>
      <c r="MSB250" s="359"/>
      <c r="MSC250" s="380"/>
      <c r="MSD250" s="359"/>
      <c r="MSE250" s="380"/>
      <c r="MSF250" s="359"/>
      <c r="MSG250" s="380"/>
      <c r="MSH250" s="359"/>
      <c r="MSI250" s="380"/>
      <c r="MSJ250" s="359"/>
      <c r="MSK250" s="380"/>
      <c r="MSL250" s="359"/>
      <c r="MSM250" s="380"/>
      <c r="MSN250" s="359"/>
      <c r="MSO250" s="380"/>
      <c r="MSP250" s="359"/>
      <c r="MSQ250" s="380"/>
      <c r="MSR250" s="359"/>
      <c r="MSS250" s="380"/>
      <c r="MST250" s="359"/>
      <c r="MSU250" s="380"/>
      <c r="MSV250" s="359"/>
      <c r="MSW250" s="380"/>
      <c r="MSX250" s="359"/>
      <c r="MSY250" s="380"/>
      <c r="MSZ250" s="359"/>
      <c r="MTA250" s="380"/>
      <c r="MTB250" s="359"/>
      <c r="MTC250" s="380"/>
      <c r="MTD250" s="359"/>
      <c r="MTE250" s="380"/>
      <c r="MTF250" s="359"/>
      <c r="MTG250" s="380"/>
      <c r="MTH250" s="359"/>
      <c r="MTI250" s="380"/>
      <c r="MTJ250" s="359"/>
      <c r="MTK250" s="380"/>
      <c r="MTL250" s="359"/>
      <c r="MTM250" s="380"/>
      <c r="MTN250" s="359"/>
      <c r="MTO250" s="380"/>
      <c r="MTP250" s="359"/>
      <c r="MTQ250" s="380"/>
      <c r="MTR250" s="359"/>
      <c r="MTS250" s="380"/>
      <c r="MTT250" s="359"/>
      <c r="MTU250" s="380"/>
      <c r="MTV250" s="359"/>
      <c r="MTW250" s="380"/>
      <c r="MTX250" s="359"/>
      <c r="MTY250" s="380"/>
      <c r="MTZ250" s="359"/>
      <c r="MUA250" s="380"/>
      <c r="MUB250" s="359"/>
      <c r="MUC250" s="380"/>
      <c r="MUD250" s="359"/>
      <c r="MUE250" s="380"/>
      <c r="MUF250" s="359"/>
      <c r="MUG250" s="380"/>
      <c r="MUH250" s="359"/>
      <c r="MUI250" s="380"/>
      <c r="MUJ250" s="359"/>
      <c r="MUK250" s="380"/>
      <c r="MUL250" s="359"/>
      <c r="MUM250" s="380"/>
      <c r="MUN250" s="359"/>
      <c r="MUO250" s="380"/>
      <c r="MUP250" s="359"/>
      <c r="MUQ250" s="380"/>
      <c r="MUR250" s="359"/>
      <c r="MUS250" s="380"/>
      <c r="MUT250" s="359"/>
      <c r="MUU250" s="380"/>
      <c r="MUV250" s="359"/>
      <c r="MUW250" s="380"/>
      <c r="MUX250" s="359"/>
      <c r="MUY250" s="380"/>
      <c r="MUZ250" s="359"/>
      <c r="MVA250" s="380"/>
      <c r="MVB250" s="359"/>
      <c r="MVC250" s="380"/>
      <c r="MVD250" s="359"/>
      <c r="MVE250" s="380"/>
      <c r="MVF250" s="359"/>
      <c r="MVG250" s="380"/>
      <c r="MVH250" s="359"/>
      <c r="MVI250" s="380"/>
      <c r="MVJ250" s="359"/>
      <c r="MVK250" s="380"/>
      <c r="MVL250" s="359"/>
      <c r="MVM250" s="380"/>
      <c r="MVN250" s="359"/>
      <c r="MVO250" s="380"/>
      <c r="MVP250" s="359"/>
      <c r="MVQ250" s="380"/>
      <c r="MVR250" s="359"/>
      <c r="MVS250" s="380"/>
      <c r="MVT250" s="359"/>
      <c r="MVU250" s="380"/>
      <c r="MVV250" s="359"/>
      <c r="MVW250" s="380"/>
      <c r="MVX250" s="359"/>
      <c r="MVY250" s="380"/>
      <c r="MVZ250" s="359"/>
      <c r="MWA250" s="380"/>
      <c r="MWB250" s="359"/>
      <c r="MWC250" s="380"/>
      <c r="MWD250" s="359"/>
      <c r="MWE250" s="380"/>
      <c r="MWF250" s="359"/>
      <c r="MWG250" s="380"/>
      <c r="MWH250" s="359"/>
      <c r="MWI250" s="380"/>
      <c r="MWJ250" s="359"/>
      <c r="MWK250" s="380"/>
      <c r="MWL250" s="359"/>
      <c r="MWM250" s="380"/>
      <c r="MWN250" s="359"/>
      <c r="MWO250" s="380"/>
      <c r="MWP250" s="359"/>
      <c r="MWQ250" s="380"/>
      <c r="MWR250" s="359"/>
      <c r="MWS250" s="380"/>
      <c r="MWT250" s="359"/>
      <c r="MWU250" s="380"/>
      <c r="MWV250" s="359"/>
      <c r="MWW250" s="380"/>
      <c r="MWX250" s="359"/>
      <c r="MWY250" s="380"/>
      <c r="MWZ250" s="359"/>
      <c r="MXA250" s="380"/>
      <c r="MXB250" s="359"/>
      <c r="MXC250" s="380"/>
      <c r="MXD250" s="359"/>
      <c r="MXE250" s="380"/>
      <c r="MXF250" s="359"/>
      <c r="MXG250" s="380"/>
      <c r="MXH250" s="359"/>
      <c r="MXI250" s="380"/>
      <c r="MXJ250" s="359"/>
      <c r="MXK250" s="380"/>
      <c r="MXL250" s="359"/>
      <c r="MXM250" s="380"/>
      <c r="MXN250" s="359"/>
      <c r="MXO250" s="380"/>
      <c r="MXP250" s="359"/>
      <c r="MXQ250" s="380"/>
      <c r="MXR250" s="359"/>
      <c r="MXS250" s="380"/>
      <c r="MXT250" s="359"/>
      <c r="MXU250" s="380"/>
      <c r="MXV250" s="359"/>
      <c r="MXW250" s="380"/>
      <c r="MXX250" s="359"/>
      <c r="MXY250" s="380"/>
      <c r="MXZ250" s="359"/>
      <c r="MYA250" s="380"/>
      <c r="MYB250" s="359"/>
      <c r="MYC250" s="380"/>
      <c r="MYD250" s="359"/>
      <c r="MYE250" s="380"/>
      <c r="MYF250" s="359"/>
      <c r="MYG250" s="380"/>
      <c r="MYH250" s="359"/>
      <c r="MYI250" s="380"/>
      <c r="MYJ250" s="359"/>
      <c r="MYK250" s="380"/>
      <c r="MYL250" s="359"/>
      <c r="MYM250" s="380"/>
      <c r="MYN250" s="359"/>
      <c r="MYO250" s="380"/>
      <c r="MYP250" s="359"/>
      <c r="MYQ250" s="380"/>
      <c r="MYR250" s="359"/>
      <c r="MYS250" s="380"/>
      <c r="MYT250" s="359"/>
      <c r="MYU250" s="380"/>
      <c r="MYV250" s="359"/>
      <c r="MYW250" s="380"/>
      <c r="MYX250" s="359"/>
      <c r="MYY250" s="380"/>
      <c r="MYZ250" s="359"/>
      <c r="MZA250" s="380"/>
      <c r="MZB250" s="359"/>
      <c r="MZC250" s="380"/>
      <c r="MZD250" s="359"/>
      <c r="MZE250" s="380"/>
      <c r="MZF250" s="359"/>
      <c r="MZG250" s="380"/>
      <c r="MZH250" s="359"/>
      <c r="MZI250" s="380"/>
      <c r="MZJ250" s="359"/>
      <c r="MZK250" s="380"/>
      <c r="MZL250" s="359"/>
      <c r="MZM250" s="380"/>
      <c r="MZN250" s="359"/>
      <c r="MZO250" s="380"/>
      <c r="MZP250" s="359"/>
      <c r="MZQ250" s="380"/>
      <c r="MZR250" s="359"/>
      <c r="MZS250" s="380"/>
      <c r="MZT250" s="359"/>
      <c r="MZU250" s="380"/>
      <c r="MZV250" s="359"/>
      <c r="MZW250" s="380"/>
      <c r="MZX250" s="359"/>
      <c r="MZY250" s="380"/>
      <c r="MZZ250" s="359"/>
      <c r="NAA250" s="380"/>
      <c r="NAB250" s="359"/>
      <c r="NAC250" s="380"/>
      <c r="NAD250" s="359"/>
      <c r="NAE250" s="380"/>
      <c r="NAF250" s="359"/>
      <c r="NAG250" s="380"/>
      <c r="NAH250" s="359"/>
      <c r="NAI250" s="380"/>
      <c r="NAJ250" s="359"/>
      <c r="NAK250" s="380"/>
      <c r="NAL250" s="359"/>
      <c r="NAM250" s="380"/>
      <c r="NAN250" s="359"/>
      <c r="NAO250" s="380"/>
      <c r="NAP250" s="359"/>
      <c r="NAQ250" s="380"/>
      <c r="NAR250" s="359"/>
      <c r="NAS250" s="380"/>
      <c r="NAT250" s="359"/>
      <c r="NAU250" s="380"/>
      <c r="NAV250" s="359"/>
      <c r="NAW250" s="380"/>
      <c r="NAX250" s="359"/>
      <c r="NAY250" s="380"/>
      <c r="NAZ250" s="359"/>
      <c r="NBA250" s="380"/>
      <c r="NBB250" s="359"/>
      <c r="NBC250" s="380"/>
      <c r="NBD250" s="359"/>
      <c r="NBE250" s="380"/>
      <c r="NBF250" s="359"/>
      <c r="NBG250" s="380"/>
      <c r="NBH250" s="359"/>
      <c r="NBI250" s="380"/>
      <c r="NBJ250" s="359"/>
      <c r="NBK250" s="380"/>
      <c r="NBL250" s="359"/>
      <c r="NBM250" s="380"/>
      <c r="NBN250" s="359"/>
      <c r="NBO250" s="380"/>
      <c r="NBP250" s="359"/>
      <c r="NBQ250" s="380"/>
      <c r="NBR250" s="359"/>
      <c r="NBS250" s="380"/>
      <c r="NBT250" s="359"/>
      <c r="NBU250" s="380"/>
      <c r="NBV250" s="359"/>
      <c r="NBW250" s="380"/>
      <c r="NBX250" s="359"/>
      <c r="NBY250" s="380"/>
      <c r="NBZ250" s="359"/>
      <c r="NCA250" s="380"/>
      <c r="NCB250" s="359"/>
      <c r="NCC250" s="380"/>
      <c r="NCD250" s="359"/>
      <c r="NCE250" s="380"/>
      <c r="NCF250" s="359"/>
      <c r="NCG250" s="380"/>
      <c r="NCH250" s="359"/>
      <c r="NCI250" s="380"/>
      <c r="NCJ250" s="359"/>
      <c r="NCK250" s="380"/>
      <c r="NCL250" s="359"/>
      <c r="NCM250" s="380"/>
      <c r="NCN250" s="359"/>
      <c r="NCO250" s="380"/>
      <c r="NCP250" s="359"/>
      <c r="NCQ250" s="380"/>
      <c r="NCR250" s="359"/>
      <c r="NCS250" s="380"/>
      <c r="NCT250" s="359"/>
      <c r="NCU250" s="380"/>
      <c r="NCV250" s="359"/>
      <c r="NCW250" s="380"/>
      <c r="NCX250" s="359"/>
      <c r="NCY250" s="380"/>
      <c r="NCZ250" s="359"/>
      <c r="NDA250" s="380"/>
      <c r="NDB250" s="359"/>
      <c r="NDC250" s="380"/>
      <c r="NDD250" s="359"/>
      <c r="NDE250" s="380"/>
      <c r="NDF250" s="359"/>
      <c r="NDG250" s="380"/>
      <c r="NDH250" s="359"/>
      <c r="NDI250" s="380"/>
      <c r="NDJ250" s="359"/>
      <c r="NDK250" s="380"/>
      <c r="NDL250" s="359"/>
      <c r="NDM250" s="380"/>
      <c r="NDN250" s="359"/>
      <c r="NDO250" s="380"/>
      <c r="NDP250" s="359"/>
      <c r="NDQ250" s="380"/>
      <c r="NDR250" s="359"/>
      <c r="NDS250" s="380"/>
      <c r="NDT250" s="359"/>
      <c r="NDU250" s="380"/>
      <c r="NDV250" s="359"/>
      <c r="NDW250" s="380"/>
      <c r="NDX250" s="359"/>
      <c r="NDY250" s="380"/>
      <c r="NDZ250" s="359"/>
      <c r="NEA250" s="380"/>
      <c r="NEB250" s="359"/>
      <c r="NEC250" s="380"/>
      <c r="NED250" s="359"/>
      <c r="NEE250" s="380"/>
      <c r="NEF250" s="359"/>
      <c r="NEG250" s="380"/>
      <c r="NEH250" s="359"/>
      <c r="NEI250" s="380"/>
      <c r="NEJ250" s="359"/>
      <c r="NEK250" s="380"/>
      <c r="NEL250" s="359"/>
      <c r="NEM250" s="380"/>
      <c r="NEN250" s="359"/>
      <c r="NEO250" s="380"/>
      <c r="NEP250" s="359"/>
      <c r="NEQ250" s="380"/>
      <c r="NER250" s="359"/>
      <c r="NES250" s="380"/>
      <c r="NET250" s="359"/>
      <c r="NEU250" s="380"/>
      <c r="NEV250" s="359"/>
      <c r="NEW250" s="380"/>
      <c r="NEX250" s="359"/>
      <c r="NEY250" s="380"/>
      <c r="NEZ250" s="359"/>
      <c r="NFA250" s="380"/>
      <c r="NFB250" s="359"/>
      <c r="NFC250" s="380"/>
      <c r="NFD250" s="359"/>
      <c r="NFE250" s="380"/>
      <c r="NFF250" s="359"/>
      <c r="NFG250" s="380"/>
      <c r="NFH250" s="359"/>
      <c r="NFI250" s="380"/>
      <c r="NFJ250" s="359"/>
      <c r="NFK250" s="380"/>
      <c r="NFL250" s="359"/>
      <c r="NFM250" s="380"/>
      <c r="NFN250" s="359"/>
      <c r="NFO250" s="380"/>
      <c r="NFP250" s="359"/>
      <c r="NFQ250" s="380"/>
      <c r="NFR250" s="359"/>
      <c r="NFS250" s="380"/>
      <c r="NFT250" s="359"/>
      <c r="NFU250" s="380"/>
      <c r="NFV250" s="359"/>
      <c r="NFW250" s="380"/>
      <c r="NFX250" s="359"/>
      <c r="NFY250" s="380"/>
      <c r="NFZ250" s="359"/>
      <c r="NGA250" s="380"/>
      <c r="NGB250" s="359"/>
      <c r="NGC250" s="380"/>
      <c r="NGD250" s="359"/>
      <c r="NGE250" s="380"/>
      <c r="NGF250" s="359"/>
      <c r="NGG250" s="380"/>
      <c r="NGH250" s="359"/>
      <c r="NGI250" s="380"/>
      <c r="NGJ250" s="359"/>
      <c r="NGK250" s="380"/>
      <c r="NGL250" s="359"/>
      <c r="NGM250" s="380"/>
      <c r="NGN250" s="359"/>
      <c r="NGO250" s="380"/>
      <c r="NGP250" s="359"/>
      <c r="NGQ250" s="380"/>
      <c r="NGR250" s="359"/>
      <c r="NGS250" s="380"/>
      <c r="NGT250" s="359"/>
      <c r="NGU250" s="380"/>
      <c r="NGV250" s="359"/>
      <c r="NGW250" s="380"/>
      <c r="NGX250" s="359"/>
      <c r="NGY250" s="380"/>
      <c r="NGZ250" s="359"/>
      <c r="NHA250" s="380"/>
      <c r="NHB250" s="359"/>
      <c r="NHC250" s="380"/>
      <c r="NHD250" s="359"/>
      <c r="NHE250" s="380"/>
      <c r="NHF250" s="359"/>
      <c r="NHG250" s="380"/>
      <c r="NHH250" s="359"/>
      <c r="NHI250" s="380"/>
      <c r="NHJ250" s="359"/>
      <c r="NHK250" s="380"/>
      <c r="NHL250" s="359"/>
      <c r="NHM250" s="380"/>
      <c r="NHN250" s="359"/>
      <c r="NHO250" s="380"/>
      <c r="NHP250" s="359"/>
      <c r="NHQ250" s="380"/>
      <c r="NHR250" s="359"/>
      <c r="NHS250" s="380"/>
      <c r="NHT250" s="359"/>
      <c r="NHU250" s="380"/>
      <c r="NHV250" s="359"/>
      <c r="NHW250" s="380"/>
      <c r="NHX250" s="359"/>
      <c r="NHY250" s="380"/>
      <c r="NHZ250" s="359"/>
      <c r="NIA250" s="380"/>
      <c r="NIB250" s="359"/>
      <c r="NIC250" s="380"/>
      <c r="NID250" s="359"/>
      <c r="NIE250" s="380"/>
      <c r="NIF250" s="359"/>
      <c r="NIG250" s="380"/>
      <c r="NIH250" s="359"/>
      <c r="NII250" s="380"/>
      <c r="NIJ250" s="359"/>
      <c r="NIK250" s="380"/>
      <c r="NIL250" s="359"/>
      <c r="NIM250" s="380"/>
      <c r="NIN250" s="359"/>
      <c r="NIO250" s="380"/>
      <c r="NIP250" s="359"/>
      <c r="NIQ250" s="380"/>
      <c r="NIR250" s="359"/>
      <c r="NIS250" s="380"/>
      <c r="NIT250" s="359"/>
      <c r="NIU250" s="380"/>
      <c r="NIV250" s="359"/>
      <c r="NIW250" s="380"/>
      <c r="NIX250" s="359"/>
      <c r="NIY250" s="380"/>
      <c r="NIZ250" s="359"/>
      <c r="NJA250" s="380"/>
      <c r="NJB250" s="359"/>
      <c r="NJC250" s="380"/>
      <c r="NJD250" s="359"/>
      <c r="NJE250" s="380"/>
      <c r="NJF250" s="359"/>
      <c r="NJG250" s="380"/>
      <c r="NJH250" s="359"/>
      <c r="NJI250" s="380"/>
      <c r="NJJ250" s="359"/>
      <c r="NJK250" s="380"/>
      <c r="NJL250" s="359"/>
      <c r="NJM250" s="380"/>
      <c r="NJN250" s="359"/>
      <c r="NJO250" s="380"/>
      <c r="NJP250" s="359"/>
      <c r="NJQ250" s="380"/>
      <c r="NJR250" s="359"/>
      <c r="NJS250" s="380"/>
      <c r="NJT250" s="359"/>
      <c r="NJU250" s="380"/>
      <c r="NJV250" s="359"/>
      <c r="NJW250" s="380"/>
      <c r="NJX250" s="359"/>
      <c r="NJY250" s="380"/>
      <c r="NJZ250" s="359"/>
      <c r="NKA250" s="380"/>
      <c r="NKB250" s="359"/>
      <c r="NKC250" s="380"/>
      <c r="NKD250" s="359"/>
      <c r="NKE250" s="380"/>
      <c r="NKF250" s="359"/>
      <c r="NKG250" s="380"/>
      <c r="NKH250" s="359"/>
      <c r="NKI250" s="380"/>
      <c r="NKJ250" s="359"/>
      <c r="NKK250" s="380"/>
      <c r="NKL250" s="359"/>
      <c r="NKM250" s="380"/>
      <c r="NKN250" s="359"/>
      <c r="NKO250" s="380"/>
      <c r="NKP250" s="359"/>
      <c r="NKQ250" s="380"/>
      <c r="NKR250" s="359"/>
      <c r="NKS250" s="380"/>
      <c r="NKT250" s="359"/>
      <c r="NKU250" s="380"/>
      <c r="NKV250" s="359"/>
      <c r="NKW250" s="380"/>
      <c r="NKX250" s="359"/>
      <c r="NKY250" s="380"/>
      <c r="NKZ250" s="359"/>
      <c r="NLA250" s="380"/>
      <c r="NLB250" s="359"/>
      <c r="NLC250" s="380"/>
      <c r="NLD250" s="359"/>
      <c r="NLE250" s="380"/>
      <c r="NLF250" s="359"/>
      <c r="NLG250" s="380"/>
      <c r="NLH250" s="359"/>
      <c r="NLI250" s="380"/>
      <c r="NLJ250" s="359"/>
      <c r="NLK250" s="380"/>
      <c r="NLL250" s="359"/>
      <c r="NLM250" s="380"/>
      <c r="NLN250" s="359"/>
      <c r="NLO250" s="380"/>
      <c r="NLP250" s="359"/>
      <c r="NLQ250" s="380"/>
      <c r="NLR250" s="359"/>
      <c r="NLS250" s="380"/>
      <c r="NLT250" s="359"/>
      <c r="NLU250" s="380"/>
      <c r="NLV250" s="359"/>
      <c r="NLW250" s="380"/>
      <c r="NLX250" s="359"/>
      <c r="NLY250" s="380"/>
      <c r="NLZ250" s="359"/>
      <c r="NMA250" s="380"/>
      <c r="NMB250" s="359"/>
      <c r="NMC250" s="380"/>
      <c r="NMD250" s="359"/>
      <c r="NME250" s="380"/>
      <c r="NMF250" s="359"/>
      <c r="NMG250" s="380"/>
      <c r="NMH250" s="359"/>
      <c r="NMI250" s="380"/>
      <c r="NMJ250" s="359"/>
      <c r="NMK250" s="380"/>
      <c r="NML250" s="359"/>
      <c r="NMM250" s="380"/>
      <c r="NMN250" s="359"/>
      <c r="NMO250" s="380"/>
      <c r="NMP250" s="359"/>
      <c r="NMQ250" s="380"/>
      <c r="NMR250" s="359"/>
      <c r="NMS250" s="380"/>
      <c r="NMT250" s="359"/>
      <c r="NMU250" s="380"/>
      <c r="NMV250" s="359"/>
      <c r="NMW250" s="380"/>
      <c r="NMX250" s="359"/>
      <c r="NMY250" s="380"/>
      <c r="NMZ250" s="359"/>
      <c r="NNA250" s="380"/>
      <c r="NNB250" s="359"/>
      <c r="NNC250" s="380"/>
      <c r="NND250" s="359"/>
      <c r="NNE250" s="380"/>
      <c r="NNF250" s="359"/>
      <c r="NNG250" s="380"/>
      <c r="NNH250" s="359"/>
      <c r="NNI250" s="380"/>
      <c r="NNJ250" s="359"/>
      <c r="NNK250" s="380"/>
      <c r="NNL250" s="359"/>
      <c r="NNM250" s="380"/>
      <c r="NNN250" s="359"/>
      <c r="NNO250" s="380"/>
      <c r="NNP250" s="359"/>
      <c r="NNQ250" s="380"/>
      <c r="NNR250" s="359"/>
      <c r="NNS250" s="380"/>
      <c r="NNT250" s="359"/>
      <c r="NNU250" s="380"/>
      <c r="NNV250" s="359"/>
      <c r="NNW250" s="380"/>
      <c r="NNX250" s="359"/>
      <c r="NNY250" s="380"/>
      <c r="NNZ250" s="359"/>
      <c r="NOA250" s="380"/>
      <c r="NOB250" s="359"/>
      <c r="NOC250" s="380"/>
      <c r="NOD250" s="359"/>
      <c r="NOE250" s="380"/>
      <c r="NOF250" s="359"/>
      <c r="NOG250" s="380"/>
      <c r="NOH250" s="359"/>
      <c r="NOI250" s="380"/>
      <c r="NOJ250" s="359"/>
      <c r="NOK250" s="380"/>
      <c r="NOL250" s="359"/>
      <c r="NOM250" s="380"/>
      <c r="NON250" s="359"/>
      <c r="NOO250" s="380"/>
      <c r="NOP250" s="359"/>
      <c r="NOQ250" s="380"/>
      <c r="NOR250" s="359"/>
      <c r="NOS250" s="380"/>
      <c r="NOT250" s="359"/>
      <c r="NOU250" s="380"/>
      <c r="NOV250" s="359"/>
      <c r="NOW250" s="380"/>
      <c r="NOX250" s="359"/>
      <c r="NOY250" s="380"/>
      <c r="NOZ250" s="359"/>
      <c r="NPA250" s="380"/>
      <c r="NPB250" s="359"/>
      <c r="NPC250" s="380"/>
      <c r="NPD250" s="359"/>
      <c r="NPE250" s="380"/>
      <c r="NPF250" s="359"/>
      <c r="NPG250" s="380"/>
      <c r="NPH250" s="359"/>
      <c r="NPI250" s="380"/>
      <c r="NPJ250" s="359"/>
      <c r="NPK250" s="380"/>
      <c r="NPL250" s="359"/>
      <c r="NPM250" s="380"/>
      <c r="NPN250" s="359"/>
      <c r="NPO250" s="380"/>
      <c r="NPP250" s="359"/>
      <c r="NPQ250" s="380"/>
      <c r="NPR250" s="359"/>
      <c r="NPS250" s="380"/>
      <c r="NPT250" s="359"/>
      <c r="NPU250" s="380"/>
      <c r="NPV250" s="359"/>
      <c r="NPW250" s="380"/>
      <c r="NPX250" s="359"/>
      <c r="NPY250" s="380"/>
      <c r="NPZ250" s="359"/>
      <c r="NQA250" s="380"/>
      <c r="NQB250" s="359"/>
      <c r="NQC250" s="380"/>
      <c r="NQD250" s="359"/>
      <c r="NQE250" s="380"/>
      <c r="NQF250" s="359"/>
      <c r="NQG250" s="380"/>
      <c r="NQH250" s="359"/>
      <c r="NQI250" s="380"/>
      <c r="NQJ250" s="359"/>
      <c r="NQK250" s="380"/>
      <c r="NQL250" s="359"/>
      <c r="NQM250" s="380"/>
      <c r="NQN250" s="359"/>
      <c r="NQO250" s="380"/>
      <c r="NQP250" s="359"/>
      <c r="NQQ250" s="380"/>
      <c r="NQR250" s="359"/>
      <c r="NQS250" s="380"/>
      <c r="NQT250" s="359"/>
      <c r="NQU250" s="380"/>
      <c r="NQV250" s="359"/>
      <c r="NQW250" s="380"/>
      <c r="NQX250" s="359"/>
      <c r="NQY250" s="380"/>
      <c r="NQZ250" s="359"/>
      <c r="NRA250" s="380"/>
      <c r="NRB250" s="359"/>
      <c r="NRC250" s="380"/>
      <c r="NRD250" s="359"/>
      <c r="NRE250" s="380"/>
      <c r="NRF250" s="359"/>
      <c r="NRG250" s="380"/>
      <c r="NRH250" s="359"/>
      <c r="NRI250" s="380"/>
      <c r="NRJ250" s="359"/>
      <c r="NRK250" s="380"/>
      <c r="NRL250" s="359"/>
      <c r="NRM250" s="380"/>
      <c r="NRN250" s="359"/>
      <c r="NRO250" s="380"/>
      <c r="NRP250" s="359"/>
      <c r="NRQ250" s="380"/>
      <c r="NRR250" s="359"/>
      <c r="NRS250" s="380"/>
      <c r="NRT250" s="359"/>
      <c r="NRU250" s="380"/>
      <c r="NRV250" s="359"/>
      <c r="NRW250" s="380"/>
      <c r="NRX250" s="359"/>
      <c r="NRY250" s="380"/>
      <c r="NRZ250" s="359"/>
      <c r="NSA250" s="380"/>
      <c r="NSB250" s="359"/>
      <c r="NSC250" s="380"/>
      <c r="NSD250" s="359"/>
      <c r="NSE250" s="380"/>
      <c r="NSF250" s="359"/>
      <c r="NSG250" s="380"/>
      <c r="NSH250" s="359"/>
      <c r="NSI250" s="380"/>
      <c r="NSJ250" s="359"/>
      <c r="NSK250" s="380"/>
      <c r="NSL250" s="359"/>
      <c r="NSM250" s="380"/>
      <c r="NSN250" s="359"/>
      <c r="NSO250" s="380"/>
      <c r="NSP250" s="359"/>
      <c r="NSQ250" s="380"/>
      <c r="NSR250" s="359"/>
      <c r="NSS250" s="380"/>
      <c r="NST250" s="359"/>
      <c r="NSU250" s="380"/>
      <c r="NSV250" s="359"/>
      <c r="NSW250" s="380"/>
      <c r="NSX250" s="359"/>
      <c r="NSY250" s="380"/>
      <c r="NSZ250" s="359"/>
      <c r="NTA250" s="380"/>
      <c r="NTB250" s="359"/>
      <c r="NTC250" s="380"/>
      <c r="NTD250" s="359"/>
      <c r="NTE250" s="380"/>
      <c r="NTF250" s="359"/>
      <c r="NTG250" s="380"/>
      <c r="NTH250" s="359"/>
      <c r="NTI250" s="380"/>
      <c r="NTJ250" s="359"/>
      <c r="NTK250" s="380"/>
      <c r="NTL250" s="359"/>
      <c r="NTM250" s="380"/>
      <c r="NTN250" s="359"/>
      <c r="NTO250" s="380"/>
      <c r="NTP250" s="359"/>
      <c r="NTQ250" s="380"/>
      <c r="NTR250" s="359"/>
      <c r="NTS250" s="380"/>
      <c r="NTT250" s="359"/>
      <c r="NTU250" s="380"/>
      <c r="NTV250" s="359"/>
      <c r="NTW250" s="380"/>
      <c r="NTX250" s="359"/>
      <c r="NTY250" s="380"/>
      <c r="NTZ250" s="359"/>
      <c r="NUA250" s="380"/>
      <c r="NUB250" s="359"/>
      <c r="NUC250" s="380"/>
      <c r="NUD250" s="359"/>
      <c r="NUE250" s="380"/>
      <c r="NUF250" s="359"/>
      <c r="NUG250" s="380"/>
      <c r="NUH250" s="359"/>
      <c r="NUI250" s="380"/>
      <c r="NUJ250" s="359"/>
      <c r="NUK250" s="380"/>
      <c r="NUL250" s="359"/>
      <c r="NUM250" s="380"/>
      <c r="NUN250" s="359"/>
      <c r="NUO250" s="380"/>
      <c r="NUP250" s="359"/>
      <c r="NUQ250" s="380"/>
      <c r="NUR250" s="359"/>
      <c r="NUS250" s="380"/>
      <c r="NUT250" s="359"/>
      <c r="NUU250" s="380"/>
      <c r="NUV250" s="359"/>
      <c r="NUW250" s="380"/>
      <c r="NUX250" s="359"/>
      <c r="NUY250" s="380"/>
      <c r="NUZ250" s="359"/>
      <c r="NVA250" s="380"/>
      <c r="NVB250" s="359"/>
      <c r="NVC250" s="380"/>
      <c r="NVD250" s="359"/>
      <c r="NVE250" s="380"/>
      <c r="NVF250" s="359"/>
      <c r="NVG250" s="380"/>
      <c r="NVH250" s="359"/>
      <c r="NVI250" s="380"/>
      <c r="NVJ250" s="359"/>
      <c r="NVK250" s="380"/>
      <c r="NVL250" s="359"/>
      <c r="NVM250" s="380"/>
      <c r="NVN250" s="359"/>
      <c r="NVO250" s="380"/>
      <c r="NVP250" s="359"/>
      <c r="NVQ250" s="380"/>
      <c r="NVR250" s="359"/>
      <c r="NVS250" s="380"/>
      <c r="NVT250" s="359"/>
      <c r="NVU250" s="380"/>
      <c r="NVV250" s="359"/>
      <c r="NVW250" s="380"/>
      <c r="NVX250" s="359"/>
      <c r="NVY250" s="380"/>
      <c r="NVZ250" s="359"/>
      <c r="NWA250" s="380"/>
      <c r="NWB250" s="359"/>
      <c r="NWC250" s="380"/>
      <c r="NWD250" s="359"/>
      <c r="NWE250" s="380"/>
      <c r="NWF250" s="359"/>
      <c r="NWG250" s="380"/>
      <c r="NWH250" s="359"/>
      <c r="NWI250" s="380"/>
      <c r="NWJ250" s="359"/>
      <c r="NWK250" s="380"/>
      <c r="NWL250" s="359"/>
      <c r="NWM250" s="380"/>
      <c r="NWN250" s="359"/>
      <c r="NWO250" s="380"/>
      <c r="NWP250" s="359"/>
      <c r="NWQ250" s="380"/>
      <c r="NWR250" s="359"/>
      <c r="NWS250" s="380"/>
      <c r="NWT250" s="359"/>
      <c r="NWU250" s="380"/>
      <c r="NWV250" s="359"/>
      <c r="NWW250" s="380"/>
      <c r="NWX250" s="359"/>
      <c r="NWY250" s="380"/>
      <c r="NWZ250" s="359"/>
      <c r="NXA250" s="380"/>
      <c r="NXB250" s="359"/>
      <c r="NXC250" s="380"/>
      <c r="NXD250" s="359"/>
      <c r="NXE250" s="380"/>
      <c r="NXF250" s="359"/>
      <c r="NXG250" s="380"/>
      <c r="NXH250" s="359"/>
      <c r="NXI250" s="380"/>
      <c r="NXJ250" s="359"/>
      <c r="NXK250" s="380"/>
      <c r="NXL250" s="359"/>
      <c r="NXM250" s="380"/>
      <c r="NXN250" s="359"/>
      <c r="NXO250" s="380"/>
      <c r="NXP250" s="359"/>
      <c r="NXQ250" s="380"/>
      <c r="NXR250" s="359"/>
      <c r="NXS250" s="380"/>
      <c r="NXT250" s="359"/>
      <c r="NXU250" s="380"/>
      <c r="NXV250" s="359"/>
      <c r="NXW250" s="380"/>
      <c r="NXX250" s="359"/>
      <c r="NXY250" s="380"/>
      <c r="NXZ250" s="359"/>
      <c r="NYA250" s="380"/>
      <c r="NYB250" s="359"/>
      <c r="NYC250" s="380"/>
      <c r="NYD250" s="359"/>
      <c r="NYE250" s="380"/>
      <c r="NYF250" s="359"/>
      <c r="NYG250" s="380"/>
      <c r="NYH250" s="359"/>
      <c r="NYI250" s="380"/>
      <c r="NYJ250" s="359"/>
      <c r="NYK250" s="380"/>
      <c r="NYL250" s="359"/>
      <c r="NYM250" s="380"/>
      <c r="NYN250" s="359"/>
      <c r="NYO250" s="380"/>
      <c r="NYP250" s="359"/>
      <c r="NYQ250" s="380"/>
      <c r="NYR250" s="359"/>
      <c r="NYS250" s="380"/>
      <c r="NYT250" s="359"/>
      <c r="NYU250" s="380"/>
      <c r="NYV250" s="359"/>
      <c r="NYW250" s="380"/>
      <c r="NYX250" s="359"/>
      <c r="NYY250" s="380"/>
      <c r="NYZ250" s="359"/>
      <c r="NZA250" s="380"/>
      <c r="NZB250" s="359"/>
      <c r="NZC250" s="380"/>
      <c r="NZD250" s="359"/>
      <c r="NZE250" s="380"/>
      <c r="NZF250" s="359"/>
      <c r="NZG250" s="380"/>
      <c r="NZH250" s="359"/>
      <c r="NZI250" s="380"/>
      <c r="NZJ250" s="359"/>
      <c r="NZK250" s="380"/>
      <c r="NZL250" s="359"/>
      <c r="NZM250" s="380"/>
      <c r="NZN250" s="359"/>
      <c r="NZO250" s="380"/>
      <c r="NZP250" s="359"/>
      <c r="NZQ250" s="380"/>
      <c r="NZR250" s="359"/>
      <c r="NZS250" s="380"/>
      <c r="NZT250" s="359"/>
      <c r="NZU250" s="380"/>
      <c r="NZV250" s="359"/>
      <c r="NZW250" s="380"/>
      <c r="NZX250" s="359"/>
      <c r="NZY250" s="380"/>
      <c r="NZZ250" s="359"/>
      <c r="OAA250" s="380"/>
      <c r="OAB250" s="359"/>
      <c r="OAC250" s="380"/>
      <c r="OAD250" s="359"/>
      <c r="OAE250" s="380"/>
      <c r="OAF250" s="359"/>
      <c r="OAG250" s="380"/>
      <c r="OAH250" s="359"/>
      <c r="OAI250" s="380"/>
      <c r="OAJ250" s="359"/>
      <c r="OAK250" s="380"/>
      <c r="OAL250" s="359"/>
      <c r="OAM250" s="380"/>
      <c r="OAN250" s="359"/>
      <c r="OAO250" s="380"/>
      <c r="OAP250" s="359"/>
      <c r="OAQ250" s="380"/>
      <c r="OAR250" s="359"/>
      <c r="OAS250" s="380"/>
      <c r="OAT250" s="359"/>
      <c r="OAU250" s="380"/>
      <c r="OAV250" s="359"/>
      <c r="OAW250" s="380"/>
      <c r="OAX250" s="359"/>
      <c r="OAY250" s="380"/>
      <c r="OAZ250" s="359"/>
      <c r="OBA250" s="380"/>
      <c r="OBB250" s="359"/>
      <c r="OBC250" s="380"/>
      <c r="OBD250" s="359"/>
      <c r="OBE250" s="380"/>
      <c r="OBF250" s="359"/>
      <c r="OBG250" s="380"/>
      <c r="OBH250" s="359"/>
      <c r="OBI250" s="380"/>
      <c r="OBJ250" s="359"/>
      <c r="OBK250" s="380"/>
      <c r="OBL250" s="359"/>
      <c r="OBM250" s="380"/>
      <c r="OBN250" s="359"/>
      <c r="OBO250" s="380"/>
      <c r="OBP250" s="359"/>
      <c r="OBQ250" s="380"/>
      <c r="OBR250" s="359"/>
      <c r="OBS250" s="380"/>
      <c r="OBT250" s="359"/>
      <c r="OBU250" s="380"/>
      <c r="OBV250" s="359"/>
      <c r="OBW250" s="380"/>
      <c r="OBX250" s="359"/>
      <c r="OBY250" s="380"/>
      <c r="OBZ250" s="359"/>
      <c r="OCA250" s="380"/>
      <c r="OCB250" s="359"/>
      <c r="OCC250" s="380"/>
      <c r="OCD250" s="359"/>
      <c r="OCE250" s="380"/>
      <c r="OCF250" s="359"/>
      <c r="OCG250" s="380"/>
      <c r="OCH250" s="359"/>
      <c r="OCI250" s="380"/>
      <c r="OCJ250" s="359"/>
      <c r="OCK250" s="380"/>
      <c r="OCL250" s="359"/>
      <c r="OCM250" s="380"/>
      <c r="OCN250" s="359"/>
      <c r="OCO250" s="380"/>
      <c r="OCP250" s="359"/>
      <c r="OCQ250" s="380"/>
      <c r="OCR250" s="359"/>
      <c r="OCS250" s="380"/>
      <c r="OCT250" s="359"/>
      <c r="OCU250" s="380"/>
      <c r="OCV250" s="359"/>
      <c r="OCW250" s="380"/>
      <c r="OCX250" s="359"/>
      <c r="OCY250" s="380"/>
      <c r="OCZ250" s="359"/>
      <c r="ODA250" s="380"/>
      <c r="ODB250" s="359"/>
      <c r="ODC250" s="380"/>
      <c r="ODD250" s="359"/>
      <c r="ODE250" s="380"/>
      <c r="ODF250" s="359"/>
      <c r="ODG250" s="380"/>
      <c r="ODH250" s="359"/>
      <c r="ODI250" s="380"/>
      <c r="ODJ250" s="359"/>
      <c r="ODK250" s="380"/>
      <c r="ODL250" s="359"/>
      <c r="ODM250" s="380"/>
      <c r="ODN250" s="359"/>
      <c r="ODO250" s="380"/>
      <c r="ODP250" s="359"/>
      <c r="ODQ250" s="380"/>
      <c r="ODR250" s="359"/>
      <c r="ODS250" s="380"/>
      <c r="ODT250" s="359"/>
      <c r="ODU250" s="380"/>
      <c r="ODV250" s="359"/>
      <c r="ODW250" s="380"/>
      <c r="ODX250" s="359"/>
      <c r="ODY250" s="380"/>
      <c r="ODZ250" s="359"/>
      <c r="OEA250" s="380"/>
      <c r="OEB250" s="359"/>
      <c r="OEC250" s="380"/>
      <c r="OED250" s="359"/>
      <c r="OEE250" s="380"/>
      <c r="OEF250" s="359"/>
      <c r="OEG250" s="380"/>
      <c r="OEH250" s="359"/>
      <c r="OEI250" s="380"/>
      <c r="OEJ250" s="359"/>
      <c r="OEK250" s="380"/>
      <c r="OEL250" s="359"/>
      <c r="OEM250" s="380"/>
      <c r="OEN250" s="359"/>
      <c r="OEO250" s="380"/>
      <c r="OEP250" s="359"/>
      <c r="OEQ250" s="380"/>
      <c r="OER250" s="359"/>
      <c r="OES250" s="380"/>
      <c r="OET250" s="359"/>
      <c r="OEU250" s="380"/>
      <c r="OEV250" s="359"/>
      <c r="OEW250" s="380"/>
      <c r="OEX250" s="359"/>
      <c r="OEY250" s="380"/>
      <c r="OEZ250" s="359"/>
      <c r="OFA250" s="380"/>
      <c r="OFB250" s="359"/>
      <c r="OFC250" s="380"/>
      <c r="OFD250" s="359"/>
      <c r="OFE250" s="380"/>
      <c r="OFF250" s="359"/>
      <c r="OFG250" s="380"/>
      <c r="OFH250" s="359"/>
      <c r="OFI250" s="380"/>
      <c r="OFJ250" s="359"/>
      <c r="OFK250" s="380"/>
      <c r="OFL250" s="359"/>
      <c r="OFM250" s="380"/>
      <c r="OFN250" s="359"/>
      <c r="OFO250" s="380"/>
      <c r="OFP250" s="359"/>
      <c r="OFQ250" s="380"/>
      <c r="OFR250" s="359"/>
      <c r="OFS250" s="380"/>
      <c r="OFT250" s="359"/>
      <c r="OFU250" s="380"/>
      <c r="OFV250" s="359"/>
      <c r="OFW250" s="380"/>
      <c r="OFX250" s="359"/>
      <c r="OFY250" s="380"/>
      <c r="OFZ250" s="359"/>
      <c r="OGA250" s="380"/>
      <c r="OGB250" s="359"/>
      <c r="OGC250" s="380"/>
      <c r="OGD250" s="359"/>
      <c r="OGE250" s="380"/>
      <c r="OGF250" s="359"/>
      <c r="OGG250" s="380"/>
      <c r="OGH250" s="359"/>
      <c r="OGI250" s="380"/>
      <c r="OGJ250" s="359"/>
      <c r="OGK250" s="380"/>
      <c r="OGL250" s="359"/>
      <c r="OGM250" s="380"/>
      <c r="OGN250" s="359"/>
      <c r="OGO250" s="380"/>
      <c r="OGP250" s="359"/>
      <c r="OGQ250" s="380"/>
      <c r="OGR250" s="359"/>
      <c r="OGS250" s="380"/>
      <c r="OGT250" s="359"/>
      <c r="OGU250" s="380"/>
      <c r="OGV250" s="359"/>
      <c r="OGW250" s="380"/>
      <c r="OGX250" s="359"/>
      <c r="OGY250" s="380"/>
      <c r="OGZ250" s="359"/>
      <c r="OHA250" s="380"/>
      <c r="OHB250" s="359"/>
      <c r="OHC250" s="380"/>
      <c r="OHD250" s="359"/>
      <c r="OHE250" s="380"/>
      <c r="OHF250" s="359"/>
      <c r="OHG250" s="380"/>
      <c r="OHH250" s="359"/>
      <c r="OHI250" s="380"/>
      <c r="OHJ250" s="359"/>
      <c r="OHK250" s="380"/>
      <c r="OHL250" s="359"/>
      <c r="OHM250" s="380"/>
      <c r="OHN250" s="359"/>
      <c r="OHO250" s="380"/>
      <c r="OHP250" s="359"/>
      <c r="OHQ250" s="380"/>
      <c r="OHR250" s="359"/>
      <c r="OHS250" s="380"/>
      <c r="OHT250" s="359"/>
      <c r="OHU250" s="380"/>
      <c r="OHV250" s="359"/>
      <c r="OHW250" s="380"/>
      <c r="OHX250" s="359"/>
      <c r="OHY250" s="380"/>
      <c r="OHZ250" s="359"/>
      <c r="OIA250" s="380"/>
      <c r="OIB250" s="359"/>
      <c r="OIC250" s="380"/>
      <c r="OID250" s="359"/>
      <c r="OIE250" s="380"/>
      <c r="OIF250" s="359"/>
      <c r="OIG250" s="380"/>
      <c r="OIH250" s="359"/>
      <c r="OII250" s="380"/>
      <c r="OIJ250" s="359"/>
      <c r="OIK250" s="380"/>
      <c r="OIL250" s="359"/>
      <c r="OIM250" s="380"/>
      <c r="OIN250" s="359"/>
      <c r="OIO250" s="380"/>
      <c r="OIP250" s="359"/>
      <c r="OIQ250" s="380"/>
      <c r="OIR250" s="359"/>
      <c r="OIS250" s="380"/>
      <c r="OIT250" s="359"/>
      <c r="OIU250" s="380"/>
      <c r="OIV250" s="359"/>
      <c r="OIW250" s="380"/>
      <c r="OIX250" s="359"/>
      <c r="OIY250" s="380"/>
      <c r="OIZ250" s="359"/>
      <c r="OJA250" s="380"/>
      <c r="OJB250" s="359"/>
      <c r="OJC250" s="380"/>
      <c r="OJD250" s="359"/>
      <c r="OJE250" s="380"/>
      <c r="OJF250" s="359"/>
      <c r="OJG250" s="380"/>
      <c r="OJH250" s="359"/>
      <c r="OJI250" s="380"/>
      <c r="OJJ250" s="359"/>
      <c r="OJK250" s="380"/>
      <c r="OJL250" s="359"/>
      <c r="OJM250" s="380"/>
      <c r="OJN250" s="359"/>
      <c r="OJO250" s="380"/>
      <c r="OJP250" s="359"/>
      <c r="OJQ250" s="380"/>
      <c r="OJR250" s="359"/>
      <c r="OJS250" s="380"/>
      <c r="OJT250" s="359"/>
      <c r="OJU250" s="380"/>
      <c r="OJV250" s="359"/>
      <c r="OJW250" s="380"/>
      <c r="OJX250" s="359"/>
      <c r="OJY250" s="380"/>
      <c r="OJZ250" s="359"/>
      <c r="OKA250" s="380"/>
      <c r="OKB250" s="359"/>
      <c r="OKC250" s="380"/>
      <c r="OKD250" s="359"/>
      <c r="OKE250" s="380"/>
      <c r="OKF250" s="359"/>
      <c r="OKG250" s="380"/>
      <c r="OKH250" s="359"/>
      <c r="OKI250" s="380"/>
      <c r="OKJ250" s="359"/>
      <c r="OKK250" s="380"/>
      <c r="OKL250" s="359"/>
      <c r="OKM250" s="380"/>
      <c r="OKN250" s="359"/>
      <c r="OKO250" s="380"/>
      <c r="OKP250" s="359"/>
      <c r="OKQ250" s="380"/>
      <c r="OKR250" s="359"/>
      <c r="OKS250" s="380"/>
      <c r="OKT250" s="359"/>
      <c r="OKU250" s="380"/>
      <c r="OKV250" s="359"/>
      <c r="OKW250" s="380"/>
      <c r="OKX250" s="359"/>
      <c r="OKY250" s="380"/>
      <c r="OKZ250" s="359"/>
      <c r="OLA250" s="380"/>
      <c r="OLB250" s="359"/>
      <c r="OLC250" s="380"/>
      <c r="OLD250" s="359"/>
      <c r="OLE250" s="380"/>
      <c r="OLF250" s="359"/>
      <c r="OLG250" s="380"/>
      <c r="OLH250" s="359"/>
      <c r="OLI250" s="380"/>
      <c r="OLJ250" s="359"/>
      <c r="OLK250" s="380"/>
      <c r="OLL250" s="359"/>
      <c r="OLM250" s="380"/>
      <c r="OLN250" s="359"/>
      <c r="OLO250" s="380"/>
      <c r="OLP250" s="359"/>
      <c r="OLQ250" s="380"/>
      <c r="OLR250" s="359"/>
      <c r="OLS250" s="380"/>
      <c r="OLT250" s="359"/>
      <c r="OLU250" s="380"/>
      <c r="OLV250" s="359"/>
      <c r="OLW250" s="380"/>
      <c r="OLX250" s="359"/>
      <c r="OLY250" s="380"/>
      <c r="OLZ250" s="359"/>
      <c r="OMA250" s="380"/>
      <c r="OMB250" s="359"/>
      <c r="OMC250" s="380"/>
      <c r="OMD250" s="359"/>
      <c r="OME250" s="380"/>
      <c r="OMF250" s="359"/>
      <c r="OMG250" s="380"/>
      <c r="OMH250" s="359"/>
      <c r="OMI250" s="380"/>
      <c r="OMJ250" s="359"/>
      <c r="OMK250" s="380"/>
      <c r="OML250" s="359"/>
      <c r="OMM250" s="380"/>
      <c r="OMN250" s="359"/>
      <c r="OMO250" s="380"/>
      <c r="OMP250" s="359"/>
      <c r="OMQ250" s="380"/>
      <c r="OMR250" s="359"/>
      <c r="OMS250" s="380"/>
      <c r="OMT250" s="359"/>
      <c r="OMU250" s="380"/>
      <c r="OMV250" s="359"/>
      <c r="OMW250" s="380"/>
      <c r="OMX250" s="359"/>
      <c r="OMY250" s="380"/>
      <c r="OMZ250" s="359"/>
      <c r="ONA250" s="380"/>
      <c r="ONB250" s="359"/>
      <c r="ONC250" s="380"/>
      <c r="OND250" s="359"/>
      <c r="ONE250" s="380"/>
      <c r="ONF250" s="359"/>
      <c r="ONG250" s="380"/>
      <c r="ONH250" s="359"/>
      <c r="ONI250" s="380"/>
      <c r="ONJ250" s="359"/>
      <c r="ONK250" s="380"/>
      <c r="ONL250" s="359"/>
      <c r="ONM250" s="380"/>
      <c r="ONN250" s="359"/>
      <c r="ONO250" s="380"/>
      <c r="ONP250" s="359"/>
      <c r="ONQ250" s="380"/>
      <c r="ONR250" s="359"/>
      <c r="ONS250" s="380"/>
      <c r="ONT250" s="359"/>
      <c r="ONU250" s="380"/>
      <c r="ONV250" s="359"/>
      <c r="ONW250" s="380"/>
      <c r="ONX250" s="359"/>
      <c r="ONY250" s="380"/>
      <c r="ONZ250" s="359"/>
      <c r="OOA250" s="380"/>
      <c r="OOB250" s="359"/>
      <c r="OOC250" s="380"/>
      <c r="OOD250" s="359"/>
      <c r="OOE250" s="380"/>
      <c r="OOF250" s="359"/>
      <c r="OOG250" s="380"/>
      <c r="OOH250" s="359"/>
      <c r="OOI250" s="380"/>
      <c r="OOJ250" s="359"/>
      <c r="OOK250" s="380"/>
      <c r="OOL250" s="359"/>
      <c r="OOM250" s="380"/>
      <c r="OON250" s="359"/>
      <c r="OOO250" s="380"/>
      <c r="OOP250" s="359"/>
      <c r="OOQ250" s="380"/>
      <c r="OOR250" s="359"/>
      <c r="OOS250" s="380"/>
      <c r="OOT250" s="359"/>
      <c r="OOU250" s="380"/>
      <c r="OOV250" s="359"/>
      <c r="OOW250" s="380"/>
      <c r="OOX250" s="359"/>
      <c r="OOY250" s="380"/>
      <c r="OOZ250" s="359"/>
      <c r="OPA250" s="380"/>
      <c r="OPB250" s="359"/>
      <c r="OPC250" s="380"/>
      <c r="OPD250" s="359"/>
      <c r="OPE250" s="380"/>
      <c r="OPF250" s="359"/>
      <c r="OPG250" s="380"/>
      <c r="OPH250" s="359"/>
      <c r="OPI250" s="380"/>
      <c r="OPJ250" s="359"/>
      <c r="OPK250" s="380"/>
      <c r="OPL250" s="359"/>
      <c r="OPM250" s="380"/>
      <c r="OPN250" s="359"/>
      <c r="OPO250" s="380"/>
      <c r="OPP250" s="359"/>
      <c r="OPQ250" s="380"/>
      <c r="OPR250" s="359"/>
      <c r="OPS250" s="380"/>
      <c r="OPT250" s="359"/>
      <c r="OPU250" s="380"/>
      <c r="OPV250" s="359"/>
      <c r="OPW250" s="380"/>
      <c r="OPX250" s="359"/>
      <c r="OPY250" s="380"/>
      <c r="OPZ250" s="359"/>
      <c r="OQA250" s="380"/>
      <c r="OQB250" s="359"/>
      <c r="OQC250" s="380"/>
      <c r="OQD250" s="359"/>
      <c r="OQE250" s="380"/>
      <c r="OQF250" s="359"/>
      <c r="OQG250" s="380"/>
      <c r="OQH250" s="359"/>
      <c r="OQI250" s="380"/>
      <c r="OQJ250" s="359"/>
      <c r="OQK250" s="380"/>
      <c r="OQL250" s="359"/>
      <c r="OQM250" s="380"/>
      <c r="OQN250" s="359"/>
      <c r="OQO250" s="380"/>
      <c r="OQP250" s="359"/>
      <c r="OQQ250" s="380"/>
      <c r="OQR250" s="359"/>
      <c r="OQS250" s="380"/>
      <c r="OQT250" s="359"/>
      <c r="OQU250" s="380"/>
      <c r="OQV250" s="359"/>
      <c r="OQW250" s="380"/>
      <c r="OQX250" s="359"/>
      <c r="OQY250" s="380"/>
      <c r="OQZ250" s="359"/>
      <c r="ORA250" s="380"/>
      <c r="ORB250" s="359"/>
      <c r="ORC250" s="380"/>
      <c r="ORD250" s="359"/>
      <c r="ORE250" s="380"/>
      <c r="ORF250" s="359"/>
      <c r="ORG250" s="380"/>
      <c r="ORH250" s="359"/>
      <c r="ORI250" s="380"/>
      <c r="ORJ250" s="359"/>
      <c r="ORK250" s="380"/>
      <c r="ORL250" s="359"/>
      <c r="ORM250" s="380"/>
      <c r="ORN250" s="359"/>
      <c r="ORO250" s="380"/>
      <c r="ORP250" s="359"/>
      <c r="ORQ250" s="380"/>
      <c r="ORR250" s="359"/>
      <c r="ORS250" s="380"/>
      <c r="ORT250" s="359"/>
      <c r="ORU250" s="380"/>
      <c r="ORV250" s="359"/>
      <c r="ORW250" s="380"/>
      <c r="ORX250" s="359"/>
      <c r="ORY250" s="380"/>
      <c r="ORZ250" s="359"/>
      <c r="OSA250" s="380"/>
      <c r="OSB250" s="359"/>
      <c r="OSC250" s="380"/>
      <c r="OSD250" s="359"/>
      <c r="OSE250" s="380"/>
      <c r="OSF250" s="359"/>
      <c r="OSG250" s="380"/>
      <c r="OSH250" s="359"/>
      <c r="OSI250" s="380"/>
      <c r="OSJ250" s="359"/>
      <c r="OSK250" s="380"/>
      <c r="OSL250" s="359"/>
      <c r="OSM250" s="380"/>
      <c r="OSN250" s="359"/>
      <c r="OSO250" s="380"/>
      <c r="OSP250" s="359"/>
      <c r="OSQ250" s="380"/>
      <c r="OSR250" s="359"/>
      <c r="OSS250" s="380"/>
      <c r="OST250" s="359"/>
      <c r="OSU250" s="380"/>
      <c r="OSV250" s="359"/>
      <c r="OSW250" s="380"/>
      <c r="OSX250" s="359"/>
      <c r="OSY250" s="380"/>
      <c r="OSZ250" s="359"/>
      <c r="OTA250" s="380"/>
      <c r="OTB250" s="359"/>
      <c r="OTC250" s="380"/>
      <c r="OTD250" s="359"/>
      <c r="OTE250" s="380"/>
      <c r="OTF250" s="359"/>
      <c r="OTG250" s="380"/>
      <c r="OTH250" s="359"/>
      <c r="OTI250" s="380"/>
      <c r="OTJ250" s="359"/>
      <c r="OTK250" s="380"/>
      <c r="OTL250" s="359"/>
      <c r="OTM250" s="380"/>
      <c r="OTN250" s="359"/>
      <c r="OTO250" s="380"/>
      <c r="OTP250" s="359"/>
      <c r="OTQ250" s="380"/>
      <c r="OTR250" s="359"/>
      <c r="OTS250" s="380"/>
      <c r="OTT250" s="359"/>
      <c r="OTU250" s="380"/>
      <c r="OTV250" s="359"/>
      <c r="OTW250" s="380"/>
      <c r="OTX250" s="359"/>
      <c r="OTY250" s="380"/>
      <c r="OTZ250" s="359"/>
      <c r="OUA250" s="380"/>
      <c r="OUB250" s="359"/>
      <c r="OUC250" s="380"/>
      <c r="OUD250" s="359"/>
      <c r="OUE250" s="380"/>
      <c r="OUF250" s="359"/>
      <c r="OUG250" s="380"/>
      <c r="OUH250" s="359"/>
      <c r="OUI250" s="380"/>
      <c r="OUJ250" s="359"/>
      <c r="OUK250" s="380"/>
      <c r="OUL250" s="359"/>
      <c r="OUM250" s="380"/>
      <c r="OUN250" s="359"/>
      <c r="OUO250" s="380"/>
      <c r="OUP250" s="359"/>
      <c r="OUQ250" s="380"/>
      <c r="OUR250" s="359"/>
      <c r="OUS250" s="380"/>
      <c r="OUT250" s="359"/>
      <c r="OUU250" s="380"/>
      <c r="OUV250" s="359"/>
      <c r="OUW250" s="380"/>
      <c r="OUX250" s="359"/>
      <c r="OUY250" s="380"/>
      <c r="OUZ250" s="359"/>
      <c r="OVA250" s="380"/>
      <c r="OVB250" s="359"/>
      <c r="OVC250" s="380"/>
      <c r="OVD250" s="359"/>
      <c r="OVE250" s="380"/>
      <c r="OVF250" s="359"/>
      <c r="OVG250" s="380"/>
      <c r="OVH250" s="359"/>
      <c r="OVI250" s="380"/>
      <c r="OVJ250" s="359"/>
      <c r="OVK250" s="380"/>
      <c r="OVL250" s="359"/>
      <c r="OVM250" s="380"/>
      <c r="OVN250" s="359"/>
      <c r="OVO250" s="380"/>
      <c r="OVP250" s="359"/>
      <c r="OVQ250" s="380"/>
      <c r="OVR250" s="359"/>
      <c r="OVS250" s="380"/>
      <c r="OVT250" s="359"/>
      <c r="OVU250" s="380"/>
      <c r="OVV250" s="359"/>
      <c r="OVW250" s="380"/>
      <c r="OVX250" s="359"/>
      <c r="OVY250" s="380"/>
      <c r="OVZ250" s="359"/>
      <c r="OWA250" s="380"/>
      <c r="OWB250" s="359"/>
      <c r="OWC250" s="380"/>
      <c r="OWD250" s="359"/>
      <c r="OWE250" s="380"/>
      <c r="OWF250" s="359"/>
      <c r="OWG250" s="380"/>
      <c r="OWH250" s="359"/>
      <c r="OWI250" s="380"/>
      <c r="OWJ250" s="359"/>
      <c r="OWK250" s="380"/>
      <c r="OWL250" s="359"/>
      <c r="OWM250" s="380"/>
      <c r="OWN250" s="359"/>
      <c r="OWO250" s="380"/>
      <c r="OWP250" s="359"/>
      <c r="OWQ250" s="380"/>
      <c r="OWR250" s="359"/>
      <c r="OWS250" s="380"/>
      <c r="OWT250" s="359"/>
      <c r="OWU250" s="380"/>
      <c r="OWV250" s="359"/>
      <c r="OWW250" s="380"/>
      <c r="OWX250" s="359"/>
      <c r="OWY250" s="380"/>
      <c r="OWZ250" s="359"/>
      <c r="OXA250" s="380"/>
      <c r="OXB250" s="359"/>
      <c r="OXC250" s="380"/>
      <c r="OXD250" s="359"/>
      <c r="OXE250" s="380"/>
      <c r="OXF250" s="359"/>
      <c r="OXG250" s="380"/>
      <c r="OXH250" s="359"/>
      <c r="OXI250" s="380"/>
      <c r="OXJ250" s="359"/>
      <c r="OXK250" s="380"/>
      <c r="OXL250" s="359"/>
      <c r="OXM250" s="380"/>
      <c r="OXN250" s="359"/>
      <c r="OXO250" s="380"/>
      <c r="OXP250" s="359"/>
      <c r="OXQ250" s="380"/>
      <c r="OXR250" s="359"/>
      <c r="OXS250" s="380"/>
      <c r="OXT250" s="359"/>
      <c r="OXU250" s="380"/>
      <c r="OXV250" s="359"/>
      <c r="OXW250" s="380"/>
      <c r="OXX250" s="359"/>
      <c r="OXY250" s="380"/>
      <c r="OXZ250" s="359"/>
      <c r="OYA250" s="380"/>
      <c r="OYB250" s="359"/>
      <c r="OYC250" s="380"/>
      <c r="OYD250" s="359"/>
      <c r="OYE250" s="380"/>
      <c r="OYF250" s="359"/>
      <c r="OYG250" s="380"/>
      <c r="OYH250" s="359"/>
      <c r="OYI250" s="380"/>
      <c r="OYJ250" s="359"/>
      <c r="OYK250" s="380"/>
      <c r="OYL250" s="359"/>
      <c r="OYM250" s="380"/>
      <c r="OYN250" s="359"/>
      <c r="OYO250" s="380"/>
      <c r="OYP250" s="359"/>
      <c r="OYQ250" s="380"/>
      <c r="OYR250" s="359"/>
      <c r="OYS250" s="380"/>
      <c r="OYT250" s="359"/>
      <c r="OYU250" s="380"/>
      <c r="OYV250" s="359"/>
      <c r="OYW250" s="380"/>
      <c r="OYX250" s="359"/>
      <c r="OYY250" s="380"/>
      <c r="OYZ250" s="359"/>
      <c r="OZA250" s="380"/>
      <c r="OZB250" s="359"/>
      <c r="OZC250" s="380"/>
      <c r="OZD250" s="359"/>
      <c r="OZE250" s="380"/>
      <c r="OZF250" s="359"/>
      <c r="OZG250" s="380"/>
      <c r="OZH250" s="359"/>
      <c r="OZI250" s="380"/>
      <c r="OZJ250" s="359"/>
      <c r="OZK250" s="380"/>
      <c r="OZL250" s="359"/>
      <c r="OZM250" s="380"/>
      <c r="OZN250" s="359"/>
      <c r="OZO250" s="380"/>
      <c r="OZP250" s="359"/>
      <c r="OZQ250" s="380"/>
      <c r="OZR250" s="359"/>
      <c r="OZS250" s="380"/>
      <c r="OZT250" s="359"/>
      <c r="OZU250" s="380"/>
      <c r="OZV250" s="359"/>
      <c r="OZW250" s="380"/>
      <c r="OZX250" s="359"/>
      <c r="OZY250" s="380"/>
      <c r="OZZ250" s="359"/>
      <c r="PAA250" s="380"/>
      <c r="PAB250" s="359"/>
      <c r="PAC250" s="380"/>
      <c r="PAD250" s="359"/>
      <c r="PAE250" s="380"/>
      <c r="PAF250" s="359"/>
      <c r="PAG250" s="380"/>
      <c r="PAH250" s="359"/>
      <c r="PAI250" s="380"/>
      <c r="PAJ250" s="359"/>
      <c r="PAK250" s="380"/>
      <c r="PAL250" s="359"/>
      <c r="PAM250" s="380"/>
      <c r="PAN250" s="359"/>
      <c r="PAO250" s="380"/>
      <c r="PAP250" s="359"/>
      <c r="PAQ250" s="380"/>
      <c r="PAR250" s="359"/>
      <c r="PAS250" s="380"/>
      <c r="PAT250" s="359"/>
      <c r="PAU250" s="380"/>
      <c r="PAV250" s="359"/>
      <c r="PAW250" s="380"/>
      <c r="PAX250" s="359"/>
      <c r="PAY250" s="380"/>
      <c r="PAZ250" s="359"/>
      <c r="PBA250" s="380"/>
      <c r="PBB250" s="359"/>
      <c r="PBC250" s="380"/>
      <c r="PBD250" s="359"/>
      <c r="PBE250" s="380"/>
      <c r="PBF250" s="359"/>
      <c r="PBG250" s="380"/>
      <c r="PBH250" s="359"/>
      <c r="PBI250" s="380"/>
      <c r="PBJ250" s="359"/>
      <c r="PBK250" s="380"/>
      <c r="PBL250" s="359"/>
      <c r="PBM250" s="380"/>
      <c r="PBN250" s="359"/>
      <c r="PBO250" s="380"/>
      <c r="PBP250" s="359"/>
      <c r="PBQ250" s="380"/>
      <c r="PBR250" s="359"/>
      <c r="PBS250" s="380"/>
      <c r="PBT250" s="359"/>
      <c r="PBU250" s="380"/>
      <c r="PBV250" s="359"/>
      <c r="PBW250" s="380"/>
      <c r="PBX250" s="359"/>
      <c r="PBY250" s="380"/>
      <c r="PBZ250" s="359"/>
      <c r="PCA250" s="380"/>
      <c r="PCB250" s="359"/>
      <c r="PCC250" s="380"/>
      <c r="PCD250" s="359"/>
      <c r="PCE250" s="380"/>
      <c r="PCF250" s="359"/>
      <c r="PCG250" s="380"/>
      <c r="PCH250" s="359"/>
      <c r="PCI250" s="380"/>
      <c r="PCJ250" s="359"/>
      <c r="PCK250" s="380"/>
      <c r="PCL250" s="359"/>
      <c r="PCM250" s="380"/>
      <c r="PCN250" s="359"/>
      <c r="PCO250" s="380"/>
      <c r="PCP250" s="359"/>
      <c r="PCQ250" s="380"/>
      <c r="PCR250" s="359"/>
      <c r="PCS250" s="380"/>
      <c r="PCT250" s="359"/>
      <c r="PCU250" s="380"/>
      <c r="PCV250" s="359"/>
      <c r="PCW250" s="380"/>
      <c r="PCX250" s="359"/>
      <c r="PCY250" s="380"/>
      <c r="PCZ250" s="359"/>
      <c r="PDA250" s="380"/>
      <c r="PDB250" s="359"/>
      <c r="PDC250" s="380"/>
      <c r="PDD250" s="359"/>
      <c r="PDE250" s="380"/>
      <c r="PDF250" s="359"/>
      <c r="PDG250" s="380"/>
      <c r="PDH250" s="359"/>
      <c r="PDI250" s="380"/>
      <c r="PDJ250" s="359"/>
      <c r="PDK250" s="380"/>
      <c r="PDL250" s="359"/>
      <c r="PDM250" s="380"/>
      <c r="PDN250" s="359"/>
      <c r="PDO250" s="380"/>
      <c r="PDP250" s="359"/>
      <c r="PDQ250" s="380"/>
      <c r="PDR250" s="359"/>
      <c r="PDS250" s="380"/>
      <c r="PDT250" s="359"/>
      <c r="PDU250" s="380"/>
      <c r="PDV250" s="359"/>
      <c r="PDW250" s="380"/>
      <c r="PDX250" s="359"/>
      <c r="PDY250" s="380"/>
      <c r="PDZ250" s="359"/>
      <c r="PEA250" s="380"/>
      <c r="PEB250" s="359"/>
      <c r="PEC250" s="380"/>
      <c r="PED250" s="359"/>
      <c r="PEE250" s="380"/>
      <c r="PEF250" s="359"/>
      <c r="PEG250" s="380"/>
      <c r="PEH250" s="359"/>
      <c r="PEI250" s="380"/>
      <c r="PEJ250" s="359"/>
      <c r="PEK250" s="380"/>
      <c r="PEL250" s="359"/>
      <c r="PEM250" s="380"/>
      <c r="PEN250" s="359"/>
      <c r="PEO250" s="380"/>
      <c r="PEP250" s="359"/>
      <c r="PEQ250" s="380"/>
      <c r="PER250" s="359"/>
      <c r="PES250" s="380"/>
      <c r="PET250" s="359"/>
      <c r="PEU250" s="380"/>
      <c r="PEV250" s="359"/>
      <c r="PEW250" s="380"/>
      <c r="PEX250" s="359"/>
      <c r="PEY250" s="380"/>
      <c r="PEZ250" s="359"/>
      <c r="PFA250" s="380"/>
      <c r="PFB250" s="359"/>
      <c r="PFC250" s="380"/>
      <c r="PFD250" s="359"/>
      <c r="PFE250" s="380"/>
      <c r="PFF250" s="359"/>
      <c r="PFG250" s="380"/>
      <c r="PFH250" s="359"/>
      <c r="PFI250" s="380"/>
      <c r="PFJ250" s="359"/>
      <c r="PFK250" s="380"/>
      <c r="PFL250" s="359"/>
      <c r="PFM250" s="380"/>
      <c r="PFN250" s="359"/>
      <c r="PFO250" s="380"/>
      <c r="PFP250" s="359"/>
      <c r="PFQ250" s="380"/>
      <c r="PFR250" s="359"/>
      <c r="PFS250" s="380"/>
      <c r="PFT250" s="359"/>
      <c r="PFU250" s="380"/>
      <c r="PFV250" s="359"/>
      <c r="PFW250" s="380"/>
      <c r="PFX250" s="359"/>
      <c r="PFY250" s="380"/>
      <c r="PFZ250" s="359"/>
      <c r="PGA250" s="380"/>
      <c r="PGB250" s="359"/>
      <c r="PGC250" s="380"/>
      <c r="PGD250" s="359"/>
      <c r="PGE250" s="380"/>
      <c r="PGF250" s="359"/>
      <c r="PGG250" s="380"/>
      <c r="PGH250" s="359"/>
      <c r="PGI250" s="380"/>
      <c r="PGJ250" s="359"/>
      <c r="PGK250" s="380"/>
      <c r="PGL250" s="359"/>
      <c r="PGM250" s="380"/>
      <c r="PGN250" s="359"/>
      <c r="PGO250" s="380"/>
      <c r="PGP250" s="359"/>
      <c r="PGQ250" s="380"/>
      <c r="PGR250" s="359"/>
      <c r="PGS250" s="380"/>
      <c r="PGT250" s="359"/>
      <c r="PGU250" s="380"/>
      <c r="PGV250" s="359"/>
      <c r="PGW250" s="380"/>
      <c r="PGX250" s="359"/>
      <c r="PGY250" s="380"/>
      <c r="PGZ250" s="359"/>
      <c r="PHA250" s="380"/>
      <c r="PHB250" s="359"/>
      <c r="PHC250" s="380"/>
      <c r="PHD250" s="359"/>
      <c r="PHE250" s="380"/>
      <c r="PHF250" s="359"/>
      <c r="PHG250" s="380"/>
      <c r="PHH250" s="359"/>
      <c r="PHI250" s="380"/>
      <c r="PHJ250" s="359"/>
      <c r="PHK250" s="380"/>
      <c r="PHL250" s="359"/>
      <c r="PHM250" s="380"/>
      <c r="PHN250" s="359"/>
      <c r="PHO250" s="380"/>
      <c r="PHP250" s="359"/>
      <c r="PHQ250" s="380"/>
      <c r="PHR250" s="359"/>
      <c r="PHS250" s="380"/>
      <c r="PHT250" s="359"/>
      <c r="PHU250" s="380"/>
      <c r="PHV250" s="359"/>
      <c r="PHW250" s="380"/>
      <c r="PHX250" s="359"/>
      <c r="PHY250" s="380"/>
      <c r="PHZ250" s="359"/>
      <c r="PIA250" s="380"/>
      <c r="PIB250" s="359"/>
      <c r="PIC250" s="380"/>
      <c r="PID250" s="359"/>
      <c r="PIE250" s="380"/>
      <c r="PIF250" s="359"/>
      <c r="PIG250" s="380"/>
      <c r="PIH250" s="359"/>
      <c r="PII250" s="380"/>
      <c r="PIJ250" s="359"/>
      <c r="PIK250" s="380"/>
      <c r="PIL250" s="359"/>
      <c r="PIM250" s="380"/>
      <c r="PIN250" s="359"/>
      <c r="PIO250" s="380"/>
      <c r="PIP250" s="359"/>
      <c r="PIQ250" s="380"/>
      <c r="PIR250" s="359"/>
      <c r="PIS250" s="380"/>
      <c r="PIT250" s="359"/>
      <c r="PIU250" s="380"/>
      <c r="PIV250" s="359"/>
      <c r="PIW250" s="380"/>
      <c r="PIX250" s="359"/>
      <c r="PIY250" s="380"/>
      <c r="PIZ250" s="359"/>
      <c r="PJA250" s="380"/>
      <c r="PJB250" s="359"/>
      <c r="PJC250" s="380"/>
      <c r="PJD250" s="359"/>
      <c r="PJE250" s="380"/>
      <c r="PJF250" s="359"/>
      <c r="PJG250" s="380"/>
      <c r="PJH250" s="359"/>
      <c r="PJI250" s="380"/>
      <c r="PJJ250" s="359"/>
      <c r="PJK250" s="380"/>
      <c r="PJL250" s="359"/>
      <c r="PJM250" s="380"/>
      <c r="PJN250" s="359"/>
      <c r="PJO250" s="380"/>
      <c r="PJP250" s="359"/>
      <c r="PJQ250" s="380"/>
      <c r="PJR250" s="359"/>
      <c r="PJS250" s="380"/>
      <c r="PJT250" s="359"/>
      <c r="PJU250" s="380"/>
      <c r="PJV250" s="359"/>
      <c r="PJW250" s="380"/>
      <c r="PJX250" s="359"/>
      <c r="PJY250" s="380"/>
      <c r="PJZ250" s="359"/>
      <c r="PKA250" s="380"/>
      <c r="PKB250" s="359"/>
      <c r="PKC250" s="380"/>
      <c r="PKD250" s="359"/>
      <c r="PKE250" s="380"/>
      <c r="PKF250" s="359"/>
      <c r="PKG250" s="380"/>
      <c r="PKH250" s="359"/>
      <c r="PKI250" s="380"/>
      <c r="PKJ250" s="359"/>
      <c r="PKK250" s="380"/>
      <c r="PKL250" s="359"/>
      <c r="PKM250" s="380"/>
      <c r="PKN250" s="359"/>
      <c r="PKO250" s="380"/>
      <c r="PKP250" s="359"/>
      <c r="PKQ250" s="380"/>
      <c r="PKR250" s="359"/>
      <c r="PKS250" s="380"/>
      <c r="PKT250" s="359"/>
      <c r="PKU250" s="380"/>
      <c r="PKV250" s="359"/>
      <c r="PKW250" s="380"/>
      <c r="PKX250" s="359"/>
      <c r="PKY250" s="380"/>
      <c r="PKZ250" s="359"/>
      <c r="PLA250" s="380"/>
      <c r="PLB250" s="359"/>
      <c r="PLC250" s="380"/>
      <c r="PLD250" s="359"/>
      <c r="PLE250" s="380"/>
      <c r="PLF250" s="359"/>
      <c r="PLG250" s="380"/>
      <c r="PLH250" s="359"/>
      <c r="PLI250" s="380"/>
      <c r="PLJ250" s="359"/>
      <c r="PLK250" s="380"/>
      <c r="PLL250" s="359"/>
      <c r="PLM250" s="380"/>
      <c r="PLN250" s="359"/>
      <c r="PLO250" s="380"/>
      <c r="PLP250" s="359"/>
      <c r="PLQ250" s="380"/>
      <c r="PLR250" s="359"/>
      <c r="PLS250" s="380"/>
      <c r="PLT250" s="359"/>
      <c r="PLU250" s="380"/>
      <c r="PLV250" s="359"/>
      <c r="PLW250" s="380"/>
      <c r="PLX250" s="359"/>
      <c r="PLY250" s="380"/>
      <c r="PLZ250" s="359"/>
      <c r="PMA250" s="380"/>
      <c r="PMB250" s="359"/>
      <c r="PMC250" s="380"/>
      <c r="PMD250" s="359"/>
      <c r="PME250" s="380"/>
      <c r="PMF250" s="359"/>
      <c r="PMG250" s="380"/>
      <c r="PMH250" s="359"/>
      <c r="PMI250" s="380"/>
      <c r="PMJ250" s="359"/>
      <c r="PMK250" s="380"/>
      <c r="PML250" s="359"/>
      <c r="PMM250" s="380"/>
      <c r="PMN250" s="359"/>
      <c r="PMO250" s="380"/>
      <c r="PMP250" s="359"/>
      <c r="PMQ250" s="380"/>
      <c r="PMR250" s="359"/>
      <c r="PMS250" s="380"/>
      <c r="PMT250" s="359"/>
      <c r="PMU250" s="380"/>
      <c r="PMV250" s="359"/>
      <c r="PMW250" s="380"/>
      <c r="PMX250" s="359"/>
      <c r="PMY250" s="380"/>
      <c r="PMZ250" s="359"/>
      <c r="PNA250" s="380"/>
      <c r="PNB250" s="359"/>
      <c r="PNC250" s="380"/>
      <c r="PND250" s="359"/>
      <c r="PNE250" s="380"/>
      <c r="PNF250" s="359"/>
      <c r="PNG250" s="380"/>
      <c r="PNH250" s="359"/>
      <c r="PNI250" s="380"/>
      <c r="PNJ250" s="359"/>
      <c r="PNK250" s="380"/>
      <c r="PNL250" s="359"/>
      <c r="PNM250" s="380"/>
      <c r="PNN250" s="359"/>
      <c r="PNO250" s="380"/>
      <c r="PNP250" s="359"/>
      <c r="PNQ250" s="380"/>
      <c r="PNR250" s="359"/>
      <c r="PNS250" s="380"/>
      <c r="PNT250" s="359"/>
      <c r="PNU250" s="380"/>
      <c r="PNV250" s="359"/>
      <c r="PNW250" s="380"/>
      <c r="PNX250" s="359"/>
      <c r="PNY250" s="380"/>
      <c r="PNZ250" s="359"/>
      <c r="POA250" s="380"/>
      <c r="POB250" s="359"/>
      <c r="POC250" s="380"/>
      <c r="POD250" s="359"/>
      <c r="POE250" s="380"/>
      <c r="POF250" s="359"/>
      <c r="POG250" s="380"/>
      <c r="POH250" s="359"/>
      <c r="POI250" s="380"/>
      <c r="POJ250" s="359"/>
      <c r="POK250" s="380"/>
      <c r="POL250" s="359"/>
      <c r="POM250" s="380"/>
      <c r="PON250" s="359"/>
      <c r="POO250" s="380"/>
      <c r="POP250" s="359"/>
      <c r="POQ250" s="380"/>
      <c r="POR250" s="359"/>
      <c r="POS250" s="380"/>
      <c r="POT250" s="359"/>
      <c r="POU250" s="380"/>
      <c r="POV250" s="359"/>
      <c r="POW250" s="380"/>
      <c r="POX250" s="359"/>
      <c r="POY250" s="380"/>
      <c r="POZ250" s="359"/>
      <c r="PPA250" s="380"/>
      <c r="PPB250" s="359"/>
      <c r="PPC250" s="380"/>
      <c r="PPD250" s="359"/>
      <c r="PPE250" s="380"/>
      <c r="PPF250" s="359"/>
      <c r="PPG250" s="380"/>
      <c r="PPH250" s="359"/>
      <c r="PPI250" s="380"/>
      <c r="PPJ250" s="359"/>
      <c r="PPK250" s="380"/>
      <c r="PPL250" s="359"/>
      <c r="PPM250" s="380"/>
      <c r="PPN250" s="359"/>
      <c r="PPO250" s="380"/>
      <c r="PPP250" s="359"/>
      <c r="PPQ250" s="380"/>
      <c r="PPR250" s="359"/>
      <c r="PPS250" s="380"/>
      <c r="PPT250" s="359"/>
      <c r="PPU250" s="380"/>
      <c r="PPV250" s="359"/>
      <c r="PPW250" s="380"/>
      <c r="PPX250" s="359"/>
      <c r="PPY250" s="380"/>
      <c r="PPZ250" s="359"/>
      <c r="PQA250" s="380"/>
      <c r="PQB250" s="359"/>
      <c r="PQC250" s="380"/>
      <c r="PQD250" s="359"/>
      <c r="PQE250" s="380"/>
      <c r="PQF250" s="359"/>
      <c r="PQG250" s="380"/>
      <c r="PQH250" s="359"/>
      <c r="PQI250" s="380"/>
      <c r="PQJ250" s="359"/>
      <c r="PQK250" s="380"/>
      <c r="PQL250" s="359"/>
      <c r="PQM250" s="380"/>
      <c r="PQN250" s="359"/>
      <c r="PQO250" s="380"/>
      <c r="PQP250" s="359"/>
      <c r="PQQ250" s="380"/>
      <c r="PQR250" s="359"/>
      <c r="PQS250" s="380"/>
      <c r="PQT250" s="359"/>
      <c r="PQU250" s="380"/>
      <c r="PQV250" s="359"/>
      <c r="PQW250" s="380"/>
      <c r="PQX250" s="359"/>
      <c r="PQY250" s="380"/>
      <c r="PQZ250" s="359"/>
      <c r="PRA250" s="380"/>
      <c r="PRB250" s="359"/>
      <c r="PRC250" s="380"/>
      <c r="PRD250" s="359"/>
      <c r="PRE250" s="380"/>
      <c r="PRF250" s="359"/>
      <c r="PRG250" s="380"/>
      <c r="PRH250" s="359"/>
      <c r="PRI250" s="380"/>
      <c r="PRJ250" s="359"/>
      <c r="PRK250" s="380"/>
      <c r="PRL250" s="359"/>
      <c r="PRM250" s="380"/>
      <c r="PRN250" s="359"/>
      <c r="PRO250" s="380"/>
      <c r="PRP250" s="359"/>
      <c r="PRQ250" s="380"/>
      <c r="PRR250" s="359"/>
      <c r="PRS250" s="380"/>
      <c r="PRT250" s="359"/>
      <c r="PRU250" s="380"/>
      <c r="PRV250" s="359"/>
      <c r="PRW250" s="380"/>
      <c r="PRX250" s="359"/>
      <c r="PRY250" s="380"/>
      <c r="PRZ250" s="359"/>
      <c r="PSA250" s="380"/>
      <c r="PSB250" s="359"/>
      <c r="PSC250" s="380"/>
      <c r="PSD250" s="359"/>
      <c r="PSE250" s="380"/>
      <c r="PSF250" s="359"/>
      <c r="PSG250" s="380"/>
      <c r="PSH250" s="359"/>
      <c r="PSI250" s="380"/>
      <c r="PSJ250" s="359"/>
      <c r="PSK250" s="380"/>
      <c r="PSL250" s="359"/>
      <c r="PSM250" s="380"/>
      <c r="PSN250" s="359"/>
      <c r="PSO250" s="380"/>
      <c r="PSP250" s="359"/>
      <c r="PSQ250" s="380"/>
      <c r="PSR250" s="359"/>
      <c r="PSS250" s="380"/>
      <c r="PST250" s="359"/>
      <c r="PSU250" s="380"/>
      <c r="PSV250" s="359"/>
      <c r="PSW250" s="380"/>
      <c r="PSX250" s="359"/>
      <c r="PSY250" s="380"/>
      <c r="PSZ250" s="359"/>
      <c r="PTA250" s="380"/>
      <c r="PTB250" s="359"/>
      <c r="PTC250" s="380"/>
      <c r="PTD250" s="359"/>
      <c r="PTE250" s="380"/>
      <c r="PTF250" s="359"/>
      <c r="PTG250" s="380"/>
      <c r="PTH250" s="359"/>
      <c r="PTI250" s="380"/>
      <c r="PTJ250" s="359"/>
      <c r="PTK250" s="380"/>
      <c r="PTL250" s="359"/>
      <c r="PTM250" s="380"/>
      <c r="PTN250" s="359"/>
      <c r="PTO250" s="380"/>
      <c r="PTP250" s="359"/>
      <c r="PTQ250" s="380"/>
      <c r="PTR250" s="359"/>
      <c r="PTS250" s="380"/>
      <c r="PTT250" s="359"/>
      <c r="PTU250" s="380"/>
      <c r="PTV250" s="359"/>
      <c r="PTW250" s="380"/>
      <c r="PTX250" s="359"/>
      <c r="PTY250" s="380"/>
      <c r="PTZ250" s="359"/>
      <c r="PUA250" s="380"/>
      <c r="PUB250" s="359"/>
      <c r="PUC250" s="380"/>
      <c r="PUD250" s="359"/>
      <c r="PUE250" s="380"/>
      <c r="PUF250" s="359"/>
      <c r="PUG250" s="380"/>
      <c r="PUH250" s="359"/>
      <c r="PUI250" s="380"/>
      <c r="PUJ250" s="359"/>
      <c r="PUK250" s="380"/>
      <c r="PUL250" s="359"/>
      <c r="PUM250" s="380"/>
      <c r="PUN250" s="359"/>
      <c r="PUO250" s="380"/>
      <c r="PUP250" s="359"/>
      <c r="PUQ250" s="380"/>
      <c r="PUR250" s="359"/>
      <c r="PUS250" s="380"/>
      <c r="PUT250" s="359"/>
      <c r="PUU250" s="380"/>
      <c r="PUV250" s="359"/>
      <c r="PUW250" s="380"/>
      <c r="PUX250" s="359"/>
      <c r="PUY250" s="380"/>
      <c r="PUZ250" s="359"/>
      <c r="PVA250" s="380"/>
      <c r="PVB250" s="359"/>
      <c r="PVC250" s="380"/>
      <c r="PVD250" s="359"/>
      <c r="PVE250" s="380"/>
      <c r="PVF250" s="359"/>
      <c r="PVG250" s="380"/>
      <c r="PVH250" s="359"/>
      <c r="PVI250" s="380"/>
      <c r="PVJ250" s="359"/>
      <c r="PVK250" s="380"/>
      <c r="PVL250" s="359"/>
      <c r="PVM250" s="380"/>
      <c r="PVN250" s="359"/>
      <c r="PVO250" s="380"/>
      <c r="PVP250" s="359"/>
      <c r="PVQ250" s="380"/>
      <c r="PVR250" s="359"/>
      <c r="PVS250" s="380"/>
      <c r="PVT250" s="359"/>
      <c r="PVU250" s="380"/>
      <c r="PVV250" s="359"/>
      <c r="PVW250" s="380"/>
      <c r="PVX250" s="359"/>
      <c r="PVY250" s="380"/>
      <c r="PVZ250" s="359"/>
      <c r="PWA250" s="380"/>
      <c r="PWB250" s="359"/>
      <c r="PWC250" s="380"/>
      <c r="PWD250" s="359"/>
      <c r="PWE250" s="380"/>
      <c r="PWF250" s="359"/>
      <c r="PWG250" s="380"/>
      <c r="PWH250" s="359"/>
      <c r="PWI250" s="380"/>
      <c r="PWJ250" s="359"/>
      <c r="PWK250" s="380"/>
      <c r="PWL250" s="359"/>
      <c r="PWM250" s="380"/>
      <c r="PWN250" s="359"/>
      <c r="PWO250" s="380"/>
      <c r="PWP250" s="359"/>
      <c r="PWQ250" s="380"/>
      <c r="PWR250" s="359"/>
      <c r="PWS250" s="380"/>
      <c r="PWT250" s="359"/>
      <c r="PWU250" s="380"/>
      <c r="PWV250" s="359"/>
      <c r="PWW250" s="380"/>
      <c r="PWX250" s="359"/>
      <c r="PWY250" s="380"/>
      <c r="PWZ250" s="359"/>
      <c r="PXA250" s="380"/>
      <c r="PXB250" s="359"/>
      <c r="PXC250" s="380"/>
      <c r="PXD250" s="359"/>
      <c r="PXE250" s="380"/>
      <c r="PXF250" s="359"/>
      <c r="PXG250" s="380"/>
      <c r="PXH250" s="359"/>
      <c r="PXI250" s="380"/>
      <c r="PXJ250" s="359"/>
      <c r="PXK250" s="380"/>
      <c r="PXL250" s="359"/>
      <c r="PXM250" s="380"/>
      <c r="PXN250" s="359"/>
      <c r="PXO250" s="380"/>
      <c r="PXP250" s="359"/>
      <c r="PXQ250" s="380"/>
      <c r="PXR250" s="359"/>
      <c r="PXS250" s="380"/>
      <c r="PXT250" s="359"/>
      <c r="PXU250" s="380"/>
      <c r="PXV250" s="359"/>
      <c r="PXW250" s="380"/>
      <c r="PXX250" s="359"/>
      <c r="PXY250" s="380"/>
      <c r="PXZ250" s="359"/>
      <c r="PYA250" s="380"/>
      <c r="PYB250" s="359"/>
      <c r="PYC250" s="380"/>
      <c r="PYD250" s="359"/>
      <c r="PYE250" s="380"/>
      <c r="PYF250" s="359"/>
      <c r="PYG250" s="380"/>
      <c r="PYH250" s="359"/>
      <c r="PYI250" s="380"/>
      <c r="PYJ250" s="359"/>
      <c r="PYK250" s="380"/>
      <c r="PYL250" s="359"/>
      <c r="PYM250" s="380"/>
      <c r="PYN250" s="359"/>
      <c r="PYO250" s="380"/>
      <c r="PYP250" s="359"/>
      <c r="PYQ250" s="380"/>
      <c r="PYR250" s="359"/>
      <c r="PYS250" s="380"/>
      <c r="PYT250" s="359"/>
      <c r="PYU250" s="380"/>
      <c r="PYV250" s="359"/>
      <c r="PYW250" s="380"/>
      <c r="PYX250" s="359"/>
      <c r="PYY250" s="380"/>
      <c r="PYZ250" s="359"/>
      <c r="PZA250" s="380"/>
      <c r="PZB250" s="359"/>
      <c r="PZC250" s="380"/>
      <c r="PZD250" s="359"/>
      <c r="PZE250" s="380"/>
      <c r="PZF250" s="359"/>
      <c r="PZG250" s="380"/>
      <c r="PZH250" s="359"/>
      <c r="PZI250" s="380"/>
      <c r="PZJ250" s="359"/>
      <c r="PZK250" s="380"/>
      <c r="PZL250" s="359"/>
      <c r="PZM250" s="380"/>
      <c r="PZN250" s="359"/>
      <c r="PZO250" s="380"/>
      <c r="PZP250" s="359"/>
      <c r="PZQ250" s="380"/>
      <c r="PZR250" s="359"/>
      <c r="PZS250" s="380"/>
      <c r="PZT250" s="359"/>
      <c r="PZU250" s="380"/>
      <c r="PZV250" s="359"/>
      <c r="PZW250" s="380"/>
      <c r="PZX250" s="359"/>
      <c r="PZY250" s="380"/>
      <c r="PZZ250" s="359"/>
      <c r="QAA250" s="380"/>
      <c r="QAB250" s="359"/>
      <c r="QAC250" s="380"/>
      <c r="QAD250" s="359"/>
      <c r="QAE250" s="380"/>
      <c r="QAF250" s="359"/>
      <c r="QAG250" s="380"/>
      <c r="QAH250" s="359"/>
      <c r="QAI250" s="380"/>
      <c r="QAJ250" s="359"/>
      <c r="QAK250" s="380"/>
      <c r="QAL250" s="359"/>
      <c r="QAM250" s="380"/>
      <c r="QAN250" s="359"/>
      <c r="QAO250" s="380"/>
      <c r="QAP250" s="359"/>
      <c r="QAQ250" s="380"/>
      <c r="QAR250" s="359"/>
      <c r="QAS250" s="380"/>
      <c r="QAT250" s="359"/>
      <c r="QAU250" s="380"/>
      <c r="QAV250" s="359"/>
      <c r="QAW250" s="380"/>
      <c r="QAX250" s="359"/>
      <c r="QAY250" s="380"/>
      <c r="QAZ250" s="359"/>
      <c r="QBA250" s="380"/>
      <c r="QBB250" s="359"/>
      <c r="QBC250" s="380"/>
      <c r="QBD250" s="359"/>
      <c r="QBE250" s="380"/>
      <c r="QBF250" s="359"/>
      <c r="QBG250" s="380"/>
      <c r="QBH250" s="359"/>
      <c r="QBI250" s="380"/>
      <c r="QBJ250" s="359"/>
      <c r="QBK250" s="380"/>
      <c r="QBL250" s="359"/>
      <c r="QBM250" s="380"/>
      <c r="QBN250" s="359"/>
      <c r="QBO250" s="380"/>
      <c r="QBP250" s="359"/>
      <c r="QBQ250" s="380"/>
      <c r="QBR250" s="359"/>
      <c r="QBS250" s="380"/>
      <c r="QBT250" s="359"/>
      <c r="QBU250" s="380"/>
      <c r="QBV250" s="359"/>
      <c r="QBW250" s="380"/>
      <c r="QBX250" s="359"/>
      <c r="QBY250" s="380"/>
      <c r="QBZ250" s="359"/>
      <c r="QCA250" s="380"/>
      <c r="QCB250" s="359"/>
      <c r="QCC250" s="380"/>
      <c r="QCD250" s="359"/>
      <c r="QCE250" s="380"/>
      <c r="QCF250" s="359"/>
      <c r="QCG250" s="380"/>
      <c r="QCH250" s="359"/>
      <c r="QCI250" s="380"/>
      <c r="QCJ250" s="359"/>
      <c r="QCK250" s="380"/>
      <c r="QCL250" s="359"/>
      <c r="QCM250" s="380"/>
      <c r="QCN250" s="359"/>
      <c r="QCO250" s="380"/>
      <c r="QCP250" s="359"/>
      <c r="QCQ250" s="380"/>
      <c r="QCR250" s="359"/>
      <c r="QCS250" s="380"/>
      <c r="QCT250" s="359"/>
      <c r="QCU250" s="380"/>
      <c r="QCV250" s="359"/>
      <c r="QCW250" s="380"/>
      <c r="QCX250" s="359"/>
      <c r="QCY250" s="380"/>
      <c r="QCZ250" s="359"/>
      <c r="QDA250" s="380"/>
      <c r="QDB250" s="359"/>
      <c r="QDC250" s="380"/>
      <c r="QDD250" s="359"/>
      <c r="QDE250" s="380"/>
      <c r="QDF250" s="359"/>
      <c r="QDG250" s="380"/>
      <c r="QDH250" s="359"/>
      <c r="QDI250" s="380"/>
      <c r="QDJ250" s="359"/>
      <c r="QDK250" s="380"/>
      <c r="QDL250" s="359"/>
      <c r="QDM250" s="380"/>
      <c r="QDN250" s="359"/>
      <c r="QDO250" s="380"/>
      <c r="QDP250" s="359"/>
      <c r="QDQ250" s="380"/>
      <c r="QDR250" s="359"/>
      <c r="QDS250" s="380"/>
      <c r="QDT250" s="359"/>
      <c r="QDU250" s="380"/>
      <c r="QDV250" s="359"/>
      <c r="QDW250" s="380"/>
      <c r="QDX250" s="359"/>
      <c r="QDY250" s="380"/>
      <c r="QDZ250" s="359"/>
      <c r="QEA250" s="380"/>
      <c r="QEB250" s="359"/>
      <c r="QEC250" s="380"/>
      <c r="QED250" s="359"/>
      <c r="QEE250" s="380"/>
      <c r="QEF250" s="359"/>
      <c r="QEG250" s="380"/>
      <c r="QEH250" s="359"/>
      <c r="QEI250" s="380"/>
      <c r="QEJ250" s="359"/>
      <c r="QEK250" s="380"/>
      <c r="QEL250" s="359"/>
      <c r="QEM250" s="380"/>
      <c r="QEN250" s="359"/>
      <c r="QEO250" s="380"/>
      <c r="QEP250" s="359"/>
      <c r="QEQ250" s="380"/>
      <c r="QER250" s="359"/>
      <c r="QES250" s="380"/>
      <c r="QET250" s="359"/>
      <c r="QEU250" s="380"/>
      <c r="QEV250" s="359"/>
      <c r="QEW250" s="380"/>
      <c r="QEX250" s="359"/>
      <c r="QEY250" s="380"/>
      <c r="QEZ250" s="359"/>
      <c r="QFA250" s="380"/>
      <c r="QFB250" s="359"/>
      <c r="QFC250" s="380"/>
      <c r="QFD250" s="359"/>
      <c r="QFE250" s="380"/>
      <c r="QFF250" s="359"/>
      <c r="QFG250" s="380"/>
      <c r="QFH250" s="359"/>
      <c r="QFI250" s="380"/>
      <c r="QFJ250" s="359"/>
      <c r="QFK250" s="380"/>
      <c r="QFL250" s="359"/>
      <c r="QFM250" s="380"/>
      <c r="QFN250" s="359"/>
      <c r="QFO250" s="380"/>
      <c r="QFP250" s="359"/>
      <c r="QFQ250" s="380"/>
      <c r="QFR250" s="359"/>
      <c r="QFS250" s="380"/>
      <c r="QFT250" s="359"/>
      <c r="QFU250" s="380"/>
      <c r="QFV250" s="359"/>
      <c r="QFW250" s="380"/>
      <c r="QFX250" s="359"/>
      <c r="QFY250" s="380"/>
      <c r="QFZ250" s="359"/>
      <c r="QGA250" s="380"/>
      <c r="QGB250" s="359"/>
      <c r="QGC250" s="380"/>
      <c r="QGD250" s="359"/>
      <c r="QGE250" s="380"/>
      <c r="QGF250" s="359"/>
      <c r="QGG250" s="380"/>
      <c r="QGH250" s="359"/>
      <c r="QGI250" s="380"/>
      <c r="QGJ250" s="359"/>
      <c r="QGK250" s="380"/>
      <c r="QGL250" s="359"/>
      <c r="QGM250" s="380"/>
      <c r="QGN250" s="359"/>
      <c r="QGO250" s="380"/>
      <c r="QGP250" s="359"/>
      <c r="QGQ250" s="380"/>
      <c r="QGR250" s="359"/>
      <c r="QGS250" s="380"/>
      <c r="QGT250" s="359"/>
      <c r="QGU250" s="380"/>
      <c r="QGV250" s="359"/>
      <c r="QGW250" s="380"/>
      <c r="QGX250" s="359"/>
      <c r="QGY250" s="380"/>
      <c r="QGZ250" s="359"/>
      <c r="QHA250" s="380"/>
      <c r="QHB250" s="359"/>
      <c r="QHC250" s="380"/>
      <c r="QHD250" s="359"/>
      <c r="QHE250" s="380"/>
      <c r="QHF250" s="359"/>
      <c r="QHG250" s="380"/>
      <c r="QHH250" s="359"/>
      <c r="QHI250" s="380"/>
      <c r="QHJ250" s="359"/>
      <c r="QHK250" s="380"/>
      <c r="QHL250" s="359"/>
      <c r="QHM250" s="380"/>
      <c r="QHN250" s="359"/>
      <c r="QHO250" s="380"/>
      <c r="QHP250" s="359"/>
      <c r="QHQ250" s="380"/>
      <c r="QHR250" s="359"/>
      <c r="QHS250" s="380"/>
      <c r="QHT250" s="359"/>
      <c r="QHU250" s="380"/>
      <c r="QHV250" s="359"/>
      <c r="QHW250" s="380"/>
      <c r="QHX250" s="359"/>
      <c r="QHY250" s="380"/>
      <c r="QHZ250" s="359"/>
      <c r="QIA250" s="380"/>
      <c r="QIB250" s="359"/>
      <c r="QIC250" s="380"/>
      <c r="QID250" s="359"/>
      <c r="QIE250" s="380"/>
      <c r="QIF250" s="359"/>
      <c r="QIG250" s="380"/>
      <c r="QIH250" s="359"/>
      <c r="QII250" s="380"/>
      <c r="QIJ250" s="359"/>
      <c r="QIK250" s="380"/>
      <c r="QIL250" s="359"/>
      <c r="QIM250" s="380"/>
      <c r="QIN250" s="359"/>
      <c r="QIO250" s="380"/>
      <c r="QIP250" s="359"/>
      <c r="QIQ250" s="380"/>
      <c r="QIR250" s="359"/>
      <c r="QIS250" s="380"/>
      <c r="QIT250" s="359"/>
      <c r="QIU250" s="380"/>
      <c r="QIV250" s="359"/>
      <c r="QIW250" s="380"/>
      <c r="QIX250" s="359"/>
      <c r="QIY250" s="380"/>
      <c r="QIZ250" s="359"/>
      <c r="QJA250" s="380"/>
      <c r="QJB250" s="359"/>
      <c r="QJC250" s="380"/>
      <c r="QJD250" s="359"/>
      <c r="QJE250" s="380"/>
      <c r="QJF250" s="359"/>
      <c r="QJG250" s="380"/>
      <c r="QJH250" s="359"/>
      <c r="QJI250" s="380"/>
      <c r="QJJ250" s="359"/>
      <c r="QJK250" s="380"/>
      <c r="QJL250" s="359"/>
      <c r="QJM250" s="380"/>
      <c r="QJN250" s="359"/>
      <c r="QJO250" s="380"/>
      <c r="QJP250" s="359"/>
      <c r="QJQ250" s="380"/>
      <c r="QJR250" s="359"/>
      <c r="QJS250" s="380"/>
      <c r="QJT250" s="359"/>
      <c r="QJU250" s="380"/>
      <c r="QJV250" s="359"/>
      <c r="QJW250" s="380"/>
      <c r="QJX250" s="359"/>
      <c r="QJY250" s="380"/>
      <c r="QJZ250" s="359"/>
      <c r="QKA250" s="380"/>
      <c r="QKB250" s="359"/>
      <c r="QKC250" s="380"/>
      <c r="QKD250" s="359"/>
      <c r="QKE250" s="380"/>
      <c r="QKF250" s="359"/>
      <c r="QKG250" s="380"/>
      <c r="QKH250" s="359"/>
      <c r="QKI250" s="380"/>
      <c r="QKJ250" s="359"/>
      <c r="QKK250" s="380"/>
      <c r="QKL250" s="359"/>
      <c r="QKM250" s="380"/>
      <c r="QKN250" s="359"/>
      <c r="QKO250" s="380"/>
      <c r="QKP250" s="359"/>
      <c r="QKQ250" s="380"/>
      <c r="QKR250" s="359"/>
      <c r="QKS250" s="380"/>
      <c r="QKT250" s="359"/>
      <c r="QKU250" s="380"/>
      <c r="QKV250" s="359"/>
      <c r="QKW250" s="380"/>
      <c r="QKX250" s="359"/>
      <c r="QKY250" s="380"/>
      <c r="QKZ250" s="359"/>
      <c r="QLA250" s="380"/>
      <c r="QLB250" s="359"/>
      <c r="QLC250" s="380"/>
      <c r="QLD250" s="359"/>
      <c r="QLE250" s="380"/>
      <c r="QLF250" s="359"/>
      <c r="QLG250" s="380"/>
      <c r="QLH250" s="359"/>
      <c r="QLI250" s="380"/>
      <c r="QLJ250" s="359"/>
      <c r="QLK250" s="380"/>
      <c r="QLL250" s="359"/>
      <c r="QLM250" s="380"/>
      <c r="QLN250" s="359"/>
      <c r="QLO250" s="380"/>
      <c r="QLP250" s="359"/>
      <c r="QLQ250" s="380"/>
      <c r="QLR250" s="359"/>
      <c r="QLS250" s="380"/>
      <c r="QLT250" s="359"/>
      <c r="QLU250" s="380"/>
      <c r="QLV250" s="359"/>
      <c r="QLW250" s="380"/>
      <c r="QLX250" s="359"/>
      <c r="QLY250" s="380"/>
      <c r="QLZ250" s="359"/>
      <c r="QMA250" s="380"/>
      <c r="QMB250" s="359"/>
      <c r="QMC250" s="380"/>
      <c r="QMD250" s="359"/>
      <c r="QME250" s="380"/>
      <c r="QMF250" s="359"/>
      <c r="QMG250" s="380"/>
      <c r="QMH250" s="359"/>
      <c r="QMI250" s="380"/>
      <c r="QMJ250" s="359"/>
      <c r="QMK250" s="380"/>
      <c r="QML250" s="359"/>
      <c r="QMM250" s="380"/>
      <c r="QMN250" s="359"/>
      <c r="QMO250" s="380"/>
      <c r="QMP250" s="359"/>
      <c r="QMQ250" s="380"/>
      <c r="QMR250" s="359"/>
      <c r="QMS250" s="380"/>
      <c r="QMT250" s="359"/>
      <c r="QMU250" s="380"/>
      <c r="QMV250" s="359"/>
      <c r="QMW250" s="380"/>
      <c r="QMX250" s="359"/>
      <c r="QMY250" s="380"/>
      <c r="QMZ250" s="359"/>
      <c r="QNA250" s="380"/>
      <c r="QNB250" s="359"/>
      <c r="QNC250" s="380"/>
      <c r="QND250" s="359"/>
      <c r="QNE250" s="380"/>
      <c r="QNF250" s="359"/>
      <c r="QNG250" s="380"/>
      <c r="QNH250" s="359"/>
      <c r="QNI250" s="380"/>
      <c r="QNJ250" s="359"/>
      <c r="QNK250" s="380"/>
      <c r="QNL250" s="359"/>
      <c r="QNM250" s="380"/>
      <c r="QNN250" s="359"/>
      <c r="QNO250" s="380"/>
      <c r="QNP250" s="359"/>
      <c r="QNQ250" s="380"/>
      <c r="QNR250" s="359"/>
      <c r="QNS250" s="380"/>
      <c r="QNT250" s="359"/>
      <c r="QNU250" s="380"/>
      <c r="QNV250" s="359"/>
      <c r="QNW250" s="380"/>
      <c r="QNX250" s="359"/>
      <c r="QNY250" s="380"/>
      <c r="QNZ250" s="359"/>
      <c r="QOA250" s="380"/>
      <c r="QOB250" s="359"/>
      <c r="QOC250" s="380"/>
      <c r="QOD250" s="359"/>
      <c r="QOE250" s="380"/>
      <c r="QOF250" s="359"/>
      <c r="QOG250" s="380"/>
      <c r="QOH250" s="359"/>
      <c r="QOI250" s="380"/>
      <c r="QOJ250" s="359"/>
      <c r="QOK250" s="380"/>
      <c r="QOL250" s="359"/>
      <c r="QOM250" s="380"/>
      <c r="QON250" s="359"/>
      <c r="QOO250" s="380"/>
      <c r="QOP250" s="359"/>
      <c r="QOQ250" s="380"/>
      <c r="QOR250" s="359"/>
      <c r="QOS250" s="380"/>
      <c r="QOT250" s="359"/>
      <c r="QOU250" s="380"/>
      <c r="QOV250" s="359"/>
      <c r="QOW250" s="380"/>
      <c r="QOX250" s="359"/>
      <c r="QOY250" s="380"/>
      <c r="QOZ250" s="359"/>
      <c r="QPA250" s="380"/>
      <c r="QPB250" s="359"/>
      <c r="QPC250" s="380"/>
      <c r="QPD250" s="359"/>
      <c r="QPE250" s="380"/>
      <c r="QPF250" s="359"/>
      <c r="QPG250" s="380"/>
      <c r="QPH250" s="359"/>
      <c r="QPI250" s="380"/>
      <c r="QPJ250" s="359"/>
      <c r="QPK250" s="380"/>
      <c r="QPL250" s="359"/>
      <c r="QPM250" s="380"/>
      <c r="QPN250" s="359"/>
      <c r="QPO250" s="380"/>
      <c r="QPP250" s="359"/>
      <c r="QPQ250" s="380"/>
      <c r="QPR250" s="359"/>
      <c r="QPS250" s="380"/>
      <c r="QPT250" s="359"/>
      <c r="QPU250" s="380"/>
      <c r="QPV250" s="359"/>
      <c r="QPW250" s="380"/>
      <c r="QPX250" s="359"/>
      <c r="QPY250" s="380"/>
      <c r="QPZ250" s="359"/>
      <c r="QQA250" s="380"/>
      <c r="QQB250" s="359"/>
      <c r="QQC250" s="380"/>
      <c r="QQD250" s="359"/>
      <c r="QQE250" s="380"/>
      <c r="QQF250" s="359"/>
      <c r="QQG250" s="380"/>
      <c r="QQH250" s="359"/>
      <c r="QQI250" s="380"/>
      <c r="QQJ250" s="359"/>
      <c r="QQK250" s="380"/>
      <c r="QQL250" s="359"/>
      <c r="QQM250" s="380"/>
      <c r="QQN250" s="359"/>
      <c r="QQO250" s="380"/>
      <c r="QQP250" s="359"/>
      <c r="QQQ250" s="380"/>
      <c r="QQR250" s="359"/>
      <c r="QQS250" s="380"/>
      <c r="QQT250" s="359"/>
      <c r="QQU250" s="380"/>
      <c r="QQV250" s="359"/>
      <c r="QQW250" s="380"/>
      <c r="QQX250" s="359"/>
      <c r="QQY250" s="380"/>
      <c r="QQZ250" s="359"/>
      <c r="QRA250" s="380"/>
      <c r="QRB250" s="359"/>
      <c r="QRC250" s="380"/>
      <c r="QRD250" s="359"/>
      <c r="QRE250" s="380"/>
      <c r="QRF250" s="359"/>
      <c r="QRG250" s="380"/>
      <c r="QRH250" s="359"/>
      <c r="QRI250" s="380"/>
      <c r="QRJ250" s="359"/>
      <c r="QRK250" s="380"/>
      <c r="QRL250" s="359"/>
      <c r="QRM250" s="380"/>
      <c r="QRN250" s="359"/>
      <c r="QRO250" s="380"/>
      <c r="QRP250" s="359"/>
      <c r="QRQ250" s="380"/>
      <c r="QRR250" s="359"/>
      <c r="QRS250" s="380"/>
      <c r="QRT250" s="359"/>
      <c r="QRU250" s="380"/>
      <c r="QRV250" s="359"/>
      <c r="QRW250" s="380"/>
      <c r="QRX250" s="359"/>
      <c r="QRY250" s="380"/>
      <c r="QRZ250" s="359"/>
      <c r="QSA250" s="380"/>
      <c r="QSB250" s="359"/>
      <c r="QSC250" s="380"/>
      <c r="QSD250" s="359"/>
      <c r="QSE250" s="380"/>
      <c r="QSF250" s="359"/>
      <c r="QSG250" s="380"/>
      <c r="QSH250" s="359"/>
      <c r="QSI250" s="380"/>
      <c r="QSJ250" s="359"/>
      <c r="QSK250" s="380"/>
      <c r="QSL250" s="359"/>
      <c r="QSM250" s="380"/>
      <c r="QSN250" s="359"/>
      <c r="QSO250" s="380"/>
      <c r="QSP250" s="359"/>
      <c r="QSQ250" s="380"/>
      <c r="QSR250" s="359"/>
      <c r="QSS250" s="380"/>
      <c r="QST250" s="359"/>
      <c r="QSU250" s="380"/>
      <c r="QSV250" s="359"/>
      <c r="QSW250" s="380"/>
      <c r="QSX250" s="359"/>
      <c r="QSY250" s="380"/>
      <c r="QSZ250" s="359"/>
      <c r="QTA250" s="380"/>
      <c r="QTB250" s="359"/>
      <c r="QTC250" s="380"/>
      <c r="QTD250" s="359"/>
      <c r="QTE250" s="380"/>
      <c r="QTF250" s="359"/>
      <c r="QTG250" s="380"/>
      <c r="QTH250" s="359"/>
      <c r="QTI250" s="380"/>
      <c r="QTJ250" s="359"/>
      <c r="QTK250" s="380"/>
      <c r="QTL250" s="359"/>
      <c r="QTM250" s="380"/>
      <c r="QTN250" s="359"/>
      <c r="QTO250" s="380"/>
      <c r="QTP250" s="359"/>
      <c r="QTQ250" s="380"/>
      <c r="QTR250" s="359"/>
      <c r="QTS250" s="380"/>
      <c r="QTT250" s="359"/>
      <c r="QTU250" s="380"/>
      <c r="QTV250" s="359"/>
      <c r="QTW250" s="380"/>
      <c r="QTX250" s="359"/>
      <c r="QTY250" s="380"/>
      <c r="QTZ250" s="359"/>
      <c r="QUA250" s="380"/>
      <c r="QUB250" s="359"/>
      <c r="QUC250" s="380"/>
      <c r="QUD250" s="359"/>
      <c r="QUE250" s="380"/>
      <c r="QUF250" s="359"/>
      <c r="QUG250" s="380"/>
      <c r="QUH250" s="359"/>
      <c r="QUI250" s="380"/>
      <c r="QUJ250" s="359"/>
      <c r="QUK250" s="380"/>
      <c r="QUL250" s="359"/>
      <c r="QUM250" s="380"/>
      <c r="QUN250" s="359"/>
      <c r="QUO250" s="380"/>
      <c r="QUP250" s="359"/>
      <c r="QUQ250" s="380"/>
      <c r="QUR250" s="359"/>
      <c r="QUS250" s="380"/>
      <c r="QUT250" s="359"/>
      <c r="QUU250" s="380"/>
      <c r="QUV250" s="359"/>
      <c r="QUW250" s="380"/>
      <c r="QUX250" s="359"/>
      <c r="QUY250" s="380"/>
      <c r="QUZ250" s="359"/>
      <c r="QVA250" s="380"/>
      <c r="QVB250" s="359"/>
      <c r="QVC250" s="380"/>
      <c r="QVD250" s="359"/>
      <c r="QVE250" s="380"/>
      <c r="QVF250" s="359"/>
      <c r="QVG250" s="380"/>
      <c r="QVH250" s="359"/>
      <c r="QVI250" s="380"/>
      <c r="QVJ250" s="359"/>
      <c r="QVK250" s="380"/>
      <c r="QVL250" s="359"/>
      <c r="QVM250" s="380"/>
      <c r="QVN250" s="359"/>
      <c r="QVO250" s="380"/>
      <c r="QVP250" s="359"/>
      <c r="QVQ250" s="380"/>
      <c r="QVR250" s="359"/>
      <c r="QVS250" s="380"/>
      <c r="QVT250" s="359"/>
      <c r="QVU250" s="380"/>
      <c r="QVV250" s="359"/>
      <c r="QVW250" s="380"/>
      <c r="QVX250" s="359"/>
      <c r="QVY250" s="380"/>
      <c r="QVZ250" s="359"/>
      <c r="QWA250" s="380"/>
      <c r="QWB250" s="359"/>
      <c r="QWC250" s="380"/>
      <c r="QWD250" s="359"/>
      <c r="QWE250" s="380"/>
      <c r="QWF250" s="359"/>
      <c r="QWG250" s="380"/>
      <c r="QWH250" s="359"/>
      <c r="QWI250" s="380"/>
      <c r="QWJ250" s="359"/>
      <c r="QWK250" s="380"/>
      <c r="QWL250" s="359"/>
      <c r="QWM250" s="380"/>
      <c r="QWN250" s="359"/>
      <c r="QWO250" s="380"/>
      <c r="QWP250" s="359"/>
      <c r="QWQ250" s="380"/>
      <c r="QWR250" s="359"/>
      <c r="QWS250" s="380"/>
      <c r="QWT250" s="359"/>
      <c r="QWU250" s="380"/>
      <c r="QWV250" s="359"/>
      <c r="QWW250" s="380"/>
      <c r="QWX250" s="359"/>
      <c r="QWY250" s="380"/>
      <c r="QWZ250" s="359"/>
      <c r="QXA250" s="380"/>
      <c r="QXB250" s="359"/>
      <c r="QXC250" s="380"/>
      <c r="QXD250" s="359"/>
      <c r="QXE250" s="380"/>
      <c r="QXF250" s="359"/>
      <c r="QXG250" s="380"/>
      <c r="QXH250" s="359"/>
      <c r="QXI250" s="380"/>
      <c r="QXJ250" s="359"/>
      <c r="QXK250" s="380"/>
      <c r="QXL250" s="359"/>
      <c r="QXM250" s="380"/>
      <c r="QXN250" s="359"/>
      <c r="QXO250" s="380"/>
      <c r="QXP250" s="359"/>
      <c r="QXQ250" s="380"/>
      <c r="QXR250" s="359"/>
      <c r="QXS250" s="380"/>
      <c r="QXT250" s="359"/>
      <c r="QXU250" s="380"/>
      <c r="QXV250" s="359"/>
      <c r="QXW250" s="380"/>
      <c r="QXX250" s="359"/>
      <c r="QXY250" s="380"/>
      <c r="QXZ250" s="359"/>
      <c r="QYA250" s="380"/>
      <c r="QYB250" s="359"/>
      <c r="QYC250" s="380"/>
      <c r="QYD250" s="359"/>
      <c r="QYE250" s="380"/>
      <c r="QYF250" s="359"/>
      <c r="QYG250" s="380"/>
      <c r="QYH250" s="359"/>
      <c r="QYI250" s="380"/>
      <c r="QYJ250" s="359"/>
      <c r="QYK250" s="380"/>
      <c r="QYL250" s="359"/>
      <c r="QYM250" s="380"/>
      <c r="QYN250" s="359"/>
      <c r="QYO250" s="380"/>
      <c r="QYP250" s="359"/>
      <c r="QYQ250" s="380"/>
      <c r="QYR250" s="359"/>
      <c r="QYS250" s="380"/>
      <c r="QYT250" s="359"/>
      <c r="QYU250" s="380"/>
      <c r="QYV250" s="359"/>
      <c r="QYW250" s="380"/>
      <c r="QYX250" s="359"/>
      <c r="QYY250" s="380"/>
      <c r="QYZ250" s="359"/>
      <c r="QZA250" s="380"/>
      <c r="QZB250" s="359"/>
      <c r="QZC250" s="380"/>
      <c r="QZD250" s="359"/>
      <c r="QZE250" s="380"/>
      <c r="QZF250" s="359"/>
      <c r="QZG250" s="380"/>
      <c r="QZH250" s="359"/>
      <c r="QZI250" s="380"/>
      <c r="QZJ250" s="359"/>
      <c r="QZK250" s="380"/>
      <c r="QZL250" s="359"/>
      <c r="QZM250" s="380"/>
      <c r="QZN250" s="359"/>
      <c r="QZO250" s="380"/>
      <c r="QZP250" s="359"/>
      <c r="QZQ250" s="380"/>
      <c r="QZR250" s="359"/>
      <c r="QZS250" s="380"/>
      <c r="QZT250" s="359"/>
      <c r="QZU250" s="380"/>
      <c r="QZV250" s="359"/>
      <c r="QZW250" s="380"/>
      <c r="QZX250" s="359"/>
      <c r="QZY250" s="380"/>
      <c r="QZZ250" s="359"/>
      <c r="RAA250" s="380"/>
      <c r="RAB250" s="359"/>
      <c r="RAC250" s="380"/>
      <c r="RAD250" s="359"/>
      <c r="RAE250" s="380"/>
      <c r="RAF250" s="359"/>
      <c r="RAG250" s="380"/>
      <c r="RAH250" s="359"/>
      <c r="RAI250" s="380"/>
      <c r="RAJ250" s="359"/>
      <c r="RAK250" s="380"/>
      <c r="RAL250" s="359"/>
      <c r="RAM250" s="380"/>
      <c r="RAN250" s="359"/>
      <c r="RAO250" s="380"/>
      <c r="RAP250" s="359"/>
      <c r="RAQ250" s="380"/>
      <c r="RAR250" s="359"/>
      <c r="RAS250" s="380"/>
      <c r="RAT250" s="359"/>
      <c r="RAU250" s="380"/>
      <c r="RAV250" s="359"/>
      <c r="RAW250" s="380"/>
      <c r="RAX250" s="359"/>
      <c r="RAY250" s="380"/>
      <c r="RAZ250" s="359"/>
      <c r="RBA250" s="380"/>
      <c r="RBB250" s="359"/>
      <c r="RBC250" s="380"/>
      <c r="RBD250" s="359"/>
      <c r="RBE250" s="380"/>
      <c r="RBF250" s="359"/>
      <c r="RBG250" s="380"/>
      <c r="RBH250" s="359"/>
      <c r="RBI250" s="380"/>
      <c r="RBJ250" s="359"/>
      <c r="RBK250" s="380"/>
      <c r="RBL250" s="359"/>
      <c r="RBM250" s="380"/>
      <c r="RBN250" s="359"/>
      <c r="RBO250" s="380"/>
      <c r="RBP250" s="359"/>
      <c r="RBQ250" s="380"/>
      <c r="RBR250" s="359"/>
      <c r="RBS250" s="380"/>
      <c r="RBT250" s="359"/>
      <c r="RBU250" s="380"/>
      <c r="RBV250" s="359"/>
      <c r="RBW250" s="380"/>
      <c r="RBX250" s="359"/>
      <c r="RBY250" s="380"/>
      <c r="RBZ250" s="359"/>
      <c r="RCA250" s="380"/>
      <c r="RCB250" s="359"/>
      <c r="RCC250" s="380"/>
      <c r="RCD250" s="359"/>
      <c r="RCE250" s="380"/>
      <c r="RCF250" s="359"/>
      <c r="RCG250" s="380"/>
      <c r="RCH250" s="359"/>
      <c r="RCI250" s="380"/>
      <c r="RCJ250" s="359"/>
      <c r="RCK250" s="380"/>
      <c r="RCL250" s="359"/>
      <c r="RCM250" s="380"/>
      <c r="RCN250" s="359"/>
      <c r="RCO250" s="380"/>
      <c r="RCP250" s="359"/>
      <c r="RCQ250" s="380"/>
      <c r="RCR250" s="359"/>
      <c r="RCS250" s="380"/>
      <c r="RCT250" s="359"/>
      <c r="RCU250" s="380"/>
      <c r="RCV250" s="359"/>
      <c r="RCW250" s="380"/>
      <c r="RCX250" s="359"/>
      <c r="RCY250" s="380"/>
      <c r="RCZ250" s="359"/>
      <c r="RDA250" s="380"/>
      <c r="RDB250" s="359"/>
      <c r="RDC250" s="380"/>
      <c r="RDD250" s="359"/>
      <c r="RDE250" s="380"/>
      <c r="RDF250" s="359"/>
      <c r="RDG250" s="380"/>
      <c r="RDH250" s="359"/>
      <c r="RDI250" s="380"/>
      <c r="RDJ250" s="359"/>
      <c r="RDK250" s="380"/>
      <c r="RDL250" s="359"/>
      <c r="RDM250" s="380"/>
      <c r="RDN250" s="359"/>
      <c r="RDO250" s="380"/>
      <c r="RDP250" s="359"/>
      <c r="RDQ250" s="380"/>
      <c r="RDR250" s="359"/>
      <c r="RDS250" s="380"/>
      <c r="RDT250" s="359"/>
      <c r="RDU250" s="380"/>
      <c r="RDV250" s="359"/>
      <c r="RDW250" s="380"/>
      <c r="RDX250" s="359"/>
      <c r="RDY250" s="380"/>
      <c r="RDZ250" s="359"/>
      <c r="REA250" s="380"/>
      <c r="REB250" s="359"/>
      <c r="REC250" s="380"/>
      <c r="RED250" s="359"/>
      <c r="REE250" s="380"/>
      <c r="REF250" s="359"/>
      <c r="REG250" s="380"/>
      <c r="REH250" s="359"/>
      <c r="REI250" s="380"/>
      <c r="REJ250" s="359"/>
      <c r="REK250" s="380"/>
      <c r="REL250" s="359"/>
      <c r="REM250" s="380"/>
      <c r="REN250" s="359"/>
      <c r="REO250" s="380"/>
      <c r="REP250" s="359"/>
      <c r="REQ250" s="380"/>
      <c r="RER250" s="359"/>
      <c r="RES250" s="380"/>
      <c r="RET250" s="359"/>
      <c r="REU250" s="380"/>
      <c r="REV250" s="359"/>
      <c r="REW250" s="380"/>
      <c r="REX250" s="359"/>
      <c r="REY250" s="380"/>
      <c r="REZ250" s="359"/>
      <c r="RFA250" s="380"/>
      <c r="RFB250" s="359"/>
      <c r="RFC250" s="380"/>
      <c r="RFD250" s="359"/>
      <c r="RFE250" s="380"/>
      <c r="RFF250" s="359"/>
      <c r="RFG250" s="380"/>
      <c r="RFH250" s="359"/>
      <c r="RFI250" s="380"/>
      <c r="RFJ250" s="359"/>
      <c r="RFK250" s="380"/>
      <c r="RFL250" s="359"/>
      <c r="RFM250" s="380"/>
      <c r="RFN250" s="359"/>
      <c r="RFO250" s="380"/>
      <c r="RFP250" s="359"/>
      <c r="RFQ250" s="380"/>
      <c r="RFR250" s="359"/>
      <c r="RFS250" s="380"/>
      <c r="RFT250" s="359"/>
      <c r="RFU250" s="380"/>
      <c r="RFV250" s="359"/>
      <c r="RFW250" s="380"/>
      <c r="RFX250" s="359"/>
      <c r="RFY250" s="380"/>
      <c r="RFZ250" s="359"/>
      <c r="RGA250" s="380"/>
      <c r="RGB250" s="359"/>
      <c r="RGC250" s="380"/>
      <c r="RGD250" s="359"/>
      <c r="RGE250" s="380"/>
      <c r="RGF250" s="359"/>
      <c r="RGG250" s="380"/>
      <c r="RGH250" s="359"/>
      <c r="RGI250" s="380"/>
      <c r="RGJ250" s="359"/>
      <c r="RGK250" s="380"/>
      <c r="RGL250" s="359"/>
      <c r="RGM250" s="380"/>
      <c r="RGN250" s="359"/>
      <c r="RGO250" s="380"/>
      <c r="RGP250" s="359"/>
      <c r="RGQ250" s="380"/>
      <c r="RGR250" s="359"/>
      <c r="RGS250" s="380"/>
      <c r="RGT250" s="359"/>
      <c r="RGU250" s="380"/>
      <c r="RGV250" s="359"/>
      <c r="RGW250" s="380"/>
      <c r="RGX250" s="359"/>
      <c r="RGY250" s="380"/>
      <c r="RGZ250" s="359"/>
      <c r="RHA250" s="380"/>
      <c r="RHB250" s="359"/>
      <c r="RHC250" s="380"/>
      <c r="RHD250" s="359"/>
      <c r="RHE250" s="380"/>
      <c r="RHF250" s="359"/>
      <c r="RHG250" s="380"/>
      <c r="RHH250" s="359"/>
      <c r="RHI250" s="380"/>
      <c r="RHJ250" s="359"/>
      <c r="RHK250" s="380"/>
      <c r="RHL250" s="359"/>
      <c r="RHM250" s="380"/>
      <c r="RHN250" s="359"/>
      <c r="RHO250" s="380"/>
      <c r="RHP250" s="359"/>
      <c r="RHQ250" s="380"/>
      <c r="RHR250" s="359"/>
      <c r="RHS250" s="380"/>
      <c r="RHT250" s="359"/>
      <c r="RHU250" s="380"/>
      <c r="RHV250" s="359"/>
      <c r="RHW250" s="380"/>
      <c r="RHX250" s="359"/>
      <c r="RHY250" s="380"/>
      <c r="RHZ250" s="359"/>
      <c r="RIA250" s="380"/>
      <c r="RIB250" s="359"/>
      <c r="RIC250" s="380"/>
      <c r="RID250" s="359"/>
      <c r="RIE250" s="380"/>
      <c r="RIF250" s="359"/>
      <c r="RIG250" s="380"/>
      <c r="RIH250" s="359"/>
      <c r="RII250" s="380"/>
      <c r="RIJ250" s="359"/>
      <c r="RIK250" s="380"/>
      <c r="RIL250" s="359"/>
      <c r="RIM250" s="380"/>
      <c r="RIN250" s="359"/>
      <c r="RIO250" s="380"/>
      <c r="RIP250" s="359"/>
      <c r="RIQ250" s="380"/>
      <c r="RIR250" s="359"/>
      <c r="RIS250" s="380"/>
      <c r="RIT250" s="359"/>
      <c r="RIU250" s="380"/>
      <c r="RIV250" s="359"/>
      <c r="RIW250" s="380"/>
      <c r="RIX250" s="359"/>
      <c r="RIY250" s="380"/>
      <c r="RIZ250" s="359"/>
      <c r="RJA250" s="380"/>
      <c r="RJB250" s="359"/>
      <c r="RJC250" s="380"/>
      <c r="RJD250" s="359"/>
      <c r="RJE250" s="380"/>
      <c r="RJF250" s="359"/>
      <c r="RJG250" s="380"/>
      <c r="RJH250" s="359"/>
      <c r="RJI250" s="380"/>
      <c r="RJJ250" s="359"/>
      <c r="RJK250" s="380"/>
      <c r="RJL250" s="359"/>
      <c r="RJM250" s="380"/>
      <c r="RJN250" s="359"/>
      <c r="RJO250" s="380"/>
      <c r="RJP250" s="359"/>
      <c r="RJQ250" s="380"/>
      <c r="RJR250" s="359"/>
      <c r="RJS250" s="380"/>
      <c r="RJT250" s="359"/>
      <c r="RJU250" s="380"/>
      <c r="RJV250" s="359"/>
      <c r="RJW250" s="380"/>
      <c r="RJX250" s="359"/>
      <c r="RJY250" s="380"/>
      <c r="RJZ250" s="359"/>
      <c r="RKA250" s="380"/>
      <c r="RKB250" s="359"/>
      <c r="RKC250" s="380"/>
      <c r="RKD250" s="359"/>
      <c r="RKE250" s="380"/>
      <c r="RKF250" s="359"/>
      <c r="RKG250" s="380"/>
      <c r="RKH250" s="359"/>
      <c r="RKI250" s="380"/>
      <c r="RKJ250" s="359"/>
      <c r="RKK250" s="380"/>
      <c r="RKL250" s="359"/>
      <c r="RKM250" s="380"/>
      <c r="RKN250" s="359"/>
      <c r="RKO250" s="380"/>
      <c r="RKP250" s="359"/>
      <c r="RKQ250" s="380"/>
      <c r="RKR250" s="359"/>
      <c r="RKS250" s="380"/>
      <c r="RKT250" s="359"/>
      <c r="RKU250" s="380"/>
      <c r="RKV250" s="359"/>
      <c r="RKW250" s="380"/>
      <c r="RKX250" s="359"/>
      <c r="RKY250" s="380"/>
      <c r="RKZ250" s="359"/>
      <c r="RLA250" s="380"/>
      <c r="RLB250" s="359"/>
      <c r="RLC250" s="380"/>
      <c r="RLD250" s="359"/>
      <c r="RLE250" s="380"/>
      <c r="RLF250" s="359"/>
      <c r="RLG250" s="380"/>
      <c r="RLH250" s="359"/>
      <c r="RLI250" s="380"/>
      <c r="RLJ250" s="359"/>
      <c r="RLK250" s="380"/>
      <c r="RLL250" s="359"/>
      <c r="RLM250" s="380"/>
      <c r="RLN250" s="359"/>
      <c r="RLO250" s="380"/>
      <c r="RLP250" s="359"/>
      <c r="RLQ250" s="380"/>
      <c r="RLR250" s="359"/>
      <c r="RLS250" s="380"/>
      <c r="RLT250" s="359"/>
      <c r="RLU250" s="380"/>
      <c r="RLV250" s="359"/>
      <c r="RLW250" s="380"/>
      <c r="RLX250" s="359"/>
      <c r="RLY250" s="380"/>
      <c r="RLZ250" s="359"/>
      <c r="RMA250" s="380"/>
      <c r="RMB250" s="359"/>
      <c r="RMC250" s="380"/>
      <c r="RMD250" s="359"/>
      <c r="RME250" s="380"/>
      <c r="RMF250" s="359"/>
      <c r="RMG250" s="380"/>
      <c r="RMH250" s="359"/>
      <c r="RMI250" s="380"/>
      <c r="RMJ250" s="359"/>
      <c r="RMK250" s="380"/>
      <c r="RML250" s="359"/>
      <c r="RMM250" s="380"/>
      <c r="RMN250" s="359"/>
      <c r="RMO250" s="380"/>
      <c r="RMP250" s="359"/>
      <c r="RMQ250" s="380"/>
      <c r="RMR250" s="359"/>
      <c r="RMS250" s="380"/>
      <c r="RMT250" s="359"/>
      <c r="RMU250" s="380"/>
      <c r="RMV250" s="359"/>
      <c r="RMW250" s="380"/>
      <c r="RMX250" s="359"/>
      <c r="RMY250" s="380"/>
      <c r="RMZ250" s="359"/>
      <c r="RNA250" s="380"/>
      <c r="RNB250" s="359"/>
      <c r="RNC250" s="380"/>
      <c r="RND250" s="359"/>
      <c r="RNE250" s="380"/>
      <c r="RNF250" s="359"/>
      <c r="RNG250" s="380"/>
      <c r="RNH250" s="359"/>
      <c r="RNI250" s="380"/>
      <c r="RNJ250" s="359"/>
      <c r="RNK250" s="380"/>
      <c r="RNL250" s="359"/>
      <c r="RNM250" s="380"/>
      <c r="RNN250" s="359"/>
      <c r="RNO250" s="380"/>
      <c r="RNP250" s="359"/>
      <c r="RNQ250" s="380"/>
      <c r="RNR250" s="359"/>
      <c r="RNS250" s="380"/>
      <c r="RNT250" s="359"/>
      <c r="RNU250" s="380"/>
      <c r="RNV250" s="359"/>
      <c r="RNW250" s="380"/>
      <c r="RNX250" s="359"/>
      <c r="RNY250" s="380"/>
      <c r="RNZ250" s="359"/>
      <c r="ROA250" s="380"/>
      <c r="ROB250" s="359"/>
      <c r="ROC250" s="380"/>
      <c r="ROD250" s="359"/>
      <c r="ROE250" s="380"/>
      <c r="ROF250" s="359"/>
      <c r="ROG250" s="380"/>
      <c r="ROH250" s="359"/>
      <c r="ROI250" s="380"/>
      <c r="ROJ250" s="359"/>
      <c r="ROK250" s="380"/>
      <c r="ROL250" s="359"/>
      <c r="ROM250" s="380"/>
      <c r="RON250" s="359"/>
      <c r="ROO250" s="380"/>
      <c r="ROP250" s="359"/>
      <c r="ROQ250" s="380"/>
      <c r="ROR250" s="359"/>
      <c r="ROS250" s="380"/>
      <c r="ROT250" s="359"/>
      <c r="ROU250" s="380"/>
      <c r="ROV250" s="359"/>
      <c r="ROW250" s="380"/>
      <c r="ROX250" s="359"/>
      <c r="ROY250" s="380"/>
      <c r="ROZ250" s="359"/>
      <c r="RPA250" s="380"/>
      <c r="RPB250" s="359"/>
      <c r="RPC250" s="380"/>
      <c r="RPD250" s="359"/>
      <c r="RPE250" s="380"/>
      <c r="RPF250" s="359"/>
      <c r="RPG250" s="380"/>
      <c r="RPH250" s="359"/>
      <c r="RPI250" s="380"/>
      <c r="RPJ250" s="359"/>
      <c r="RPK250" s="380"/>
      <c r="RPL250" s="359"/>
      <c r="RPM250" s="380"/>
      <c r="RPN250" s="359"/>
      <c r="RPO250" s="380"/>
      <c r="RPP250" s="359"/>
      <c r="RPQ250" s="380"/>
      <c r="RPR250" s="359"/>
      <c r="RPS250" s="380"/>
      <c r="RPT250" s="359"/>
      <c r="RPU250" s="380"/>
      <c r="RPV250" s="359"/>
      <c r="RPW250" s="380"/>
      <c r="RPX250" s="359"/>
      <c r="RPY250" s="380"/>
      <c r="RPZ250" s="359"/>
      <c r="RQA250" s="380"/>
      <c r="RQB250" s="359"/>
      <c r="RQC250" s="380"/>
      <c r="RQD250" s="359"/>
      <c r="RQE250" s="380"/>
      <c r="RQF250" s="359"/>
      <c r="RQG250" s="380"/>
      <c r="RQH250" s="359"/>
      <c r="RQI250" s="380"/>
      <c r="RQJ250" s="359"/>
      <c r="RQK250" s="380"/>
      <c r="RQL250" s="359"/>
      <c r="RQM250" s="380"/>
      <c r="RQN250" s="359"/>
      <c r="RQO250" s="380"/>
      <c r="RQP250" s="359"/>
      <c r="RQQ250" s="380"/>
      <c r="RQR250" s="359"/>
      <c r="RQS250" s="380"/>
      <c r="RQT250" s="359"/>
      <c r="RQU250" s="380"/>
      <c r="RQV250" s="359"/>
      <c r="RQW250" s="380"/>
      <c r="RQX250" s="359"/>
      <c r="RQY250" s="380"/>
      <c r="RQZ250" s="359"/>
      <c r="RRA250" s="380"/>
      <c r="RRB250" s="359"/>
      <c r="RRC250" s="380"/>
      <c r="RRD250" s="359"/>
      <c r="RRE250" s="380"/>
      <c r="RRF250" s="359"/>
      <c r="RRG250" s="380"/>
      <c r="RRH250" s="359"/>
      <c r="RRI250" s="380"/>
      <c r="RRJ250" s="359"/>
      <c r="RRK250" s="380"/>
      <c r="RRL250" s="359"/>
      <c r="RRM250" s="380"/>
      <c r="RRN250" s="359"/>
      <c r="RRO250" s="380"/>
      <c r="RRP250" s="359"/>
      <c r="RRQ250" s="380"/>
      <c r="RRR250" s="359"/>
      <c r="RRS250" s="380"/>
      <c r="RRT250" s="359"/>
      <c r="RRU250" s="380"/>
      <c r="RRV250" s="359"/>
      <c r="RRW250" s="380"/>
      <c r="RRX250" s="359"/>
      <c r="RRY250" s="380"/>
      <c r="RRZ250" s="359"/>
      <c r="RSA250" s="380"/>
      <c r="RSB250" s="359"/>
      <c r="RSC250" s="380"/>
      <c r="RSD250" s="359"/>
      <c r="RSE250" s="380"/>
      <c r="RSF250" s="359"/>
      <c r="RSG250" s="380"/>
      <c r="RSH250" s="359"/>
      <c r="RSI250" s="380"/>
      <c r="RSJ250" s="359"/>
      <c r="RSK250" s="380"/>
      <c r="RSL250" s="359"/>
      <c r="RSM250" s="380"/>
      <c r="RSN250" s="359"/>
      <c r="RSO250" s="380"/>
      <c r="RSP250" s="359"/>
      <c r="RSQ250" s="380"/>
      <c r="RSR250" s="359"/>
      <c r="RSS250" s="380"/>
      <c r="RST250" s="359"/>
      <c r="RSU250" s="380"/>
      <c r="RSV250" s="359"/>
      <c r="RSW250" s="380"/>
      <c r="RSX250" s="359"/>
      <c r="RSY250" s="380"/>
      <c r="RSZ250" s="359"/>
      <c r="RTA250" s="380"/>
      <c r="RTB250" s="359"/>
      <c r="RTC250" s="380"/>
      <c r="RTD250" s="359"/>
      <c r="RTE250" s="380"/>
      <c r="RTF250" s="359"/>
      <c r="RTG250" s="380"/>
      <c r="RTH250" s="359"/>
      <c r="RTI250" s="380"/>
      <c r="RTJ250" s="359"/>
      <c r="RTK250" s="380"/>
      <c r="RTL250" s="359"/>
      <c r="RTM250" s="380"/>
      <c r="RTN250" s="359"/>
      <c r="RTO250" s="380"/>
      <c r="RTP250" s="359"/>
      <c r="RTQ250" s="380"/>
      <c r="RTR250" s="359"/>
      <c r="RTS250" s="380"/>
      <c r="RTT250" s="359"/>
      <c r="RTU250" s="380"/>
      <c r="RTV250" s="359"/>
      <c r="RTW250" s="380"/>
      <c r="RTX250" s="359"/>
      <c r="RTY250" s="380"/>
      <c r="RTZ250" s="359"/>
      <c r="RUA250" s="380"/>
      <c r="RUB250" s="359"/>
      <c r="RUC250" s="380"/>
      <c r="RUD250" s="359"/>
      <c r="RUE250" s="380"/>
      <c r="RUF250" s="359"/>
      <c r="RUG250" s="380"/>
      <c r="RUH250" s="359"/>
      <c r="RUI250" s="380"/>
      <c r="RUJ250" s="359"/>
      <c r="RUK250" s="380"/>
      <c r="RUL250" s="359"/>
      <c r="RUM250" s="380"/>
      <c r="RUN250" s="359"/>
      <c r="RUO250" s="380"/>
      <c r="RUP250" s="359"/>
      <c r="RUQ250" s="380"/>
      <c r="RUR250" s="359"/>
      <c r="RUS250" s="380"/>
      <c r="RUT250" s="359"/>
      <c r="RUU250" s="380"/>
      <c r="RUV250" s="359"/>
      <c r="RUW250" s="380"/>
      <c r="RUX250" s="359"/>
      <c r="RUY250" s="380"/>
      <c r="RUZ250" s="359"/>
      <c r="RVA250" s="380"/>
      <c r="RVB250" s="359"/>
      <c r="RVC250" s="380"/>
      <c r="RVD250" s="359"/>
      <c r="RVE250" s="380"/>
      <c r="RVF250" s="359"/>
      <c r="RVG250" s="380"/>
      <c r="RVH250" s="359"/>
      <c r="RVI250" s="380"/>
      <c r="RVJ250" s="359"/>
      <c r="RVK250" s="380"/>
      <c r="RVL250" s="359"/>
      <c r="RVM250" s="380"/>
      <c r="RVN250" s="359"/>
      <c r="RVO250" s="380"/>
      <c r="RVP250" s="359"/>
      <c r="RVQ250" s="380"/>
      <c r="RVR250" s="359"/>
      <c r="RVS250" s="380"/>
      <c r="RVT250" s="359"/>
      <c r="RVU250" s="380"/>
      <c r="RVV250" s="359"/>
      <c r="RVW250" s="380"/>
      <c r="RVX250" s="359"/>
      <c r="RVY250" s="380"/>
      <c r="RVZ250" s="359"/>
      <c r="RWA250" s="380"/>
      <c r="RWB250" s="359"/>
      <c r="RWC250" s="380"/>
      <c r="RWD250" s="359"/>
      <c r="RWE250" s="380"/>
      <c r="RWF250" s="359"/>
      <c r="RWG250" s="380"/>
      <c r="RWH250" s="359"/>
      <c r="RWI250" s="380"/>
      <c r="RWJ250" s="359"/>
      <c r="RWK250" s="380"/>
      <c r="RWL250" s="359"/>
      <c r="RWM250" s="380"/>
      <c r="RWN250" s="359"/>
      <c r="RWO250" s="380"/>
      <c r="RWP250" s="359"/>
      <c r="RWQ250" s="380"/>
      <c r="RWR250" s="359"/>
      <c r="RWS250" s="380"/>
      <c r="RWT250" s="359"/>
      <c r="RWU250" s="380"/>
      <c r="RWV250" s="359"/>
      <c r="RWW250" s="380"/>
      <c r="RWX250" s="359"/>
      <c r="RWY250" s="380"/>
      <c r="RWZ250" s="359"/>
      <c r="RXA250" s="380"/>
      <c r="RXB250" s="359"/>
      <c r="RXC250" s="380"/>
      <c r="RXD250" s="359"/>
      <c r="RXE250" s="380"/>
      <c r="RXF250" s="359"/>
      <c r="RXG250" s="380"/>
      <c r="RXH250" s="359"/>
      <c r="RXI250" s="380"/>
      <c r="RXJ250" s="359"/>
      <c r="RXK250" s="380"/>
      <c r="RXL250" s="359"/>
      <c r="RXM250" s="380"/>
      <c r="RXN250" s="359"/>
      <c r="RXO250" s="380"/>
      <c r="RXP250" s="359"/>
      <c r="RXQ250" s="380"/>
      <c r="RXR250" s="359"/>
      <c r="RXS250" s="380"/>
      <c r="RXT250" s="359"/>
      <c r="RXU250" s="380"/>
      <c r="RXV250" s="359"/>
      <c r="RXW250" s="380"/>
      <c r="RXX250" s="359"/>
      <c r="RXY250" s="380"/>
      <c r="RXZ250" s="359"/>
      <c r="RYA250" s="380"/>
      <c r="RYB250" s="359"/>
      <c r="RYC250" s="380"/>
      <c r="RYD250" s="359"/>
      <c r="RYE250" s="380"/>
      <c r="RYF250" s="359"/>
      <c r="RYG250" s="380"/>
      <c r="RYH250" s="359"/>
      <c r="RYI250" s="380"/>
      <c r="RYJ250" s="359"/>
      <c r="RYK250" s="380"/>
      <c r="RYL250" s="359"/>
      <c r="RYM250" s="380"/>
      <c r="RYN250" s="359"/>
      <c r="RYO250" s="380"/>
      <c r="RYP250" s="359"/>
      <c r="RYQ250" s="380"/>
      <c r="RYR250" s="359"/>
      <c r="RYS250" s="380"/>
      <c r="RYT250" s="359"/>
      <c r="RYU250" s="380"/>
      <c r="RYV250" s="359"/>
      <c r="RYW250" s="380"/>
      <c r="RYX250" s="359"/>
      <c r="RYY250" s="380"/>
      <c r="RYZ250" s="359"/>
      <c r="RZA250" s="380"/>
      <c r="RZB250" s="359"/>
      <c r="RZC250" s="380"/>
      <c r="RZD250" s="359"/>
      <c r="RZE250" s="380"/>
      <c r="RZF250" s="359"/>
      <c r="RZG250" s="380"/>
      <c r="RZH250" s="359"/>
      <c r="RZI250" s="380"/>
      <c r="RZJ250" s="359"/>
      <c r="RZK250" s="380"/>
      <c r="RZL250" s="359"/>
      <c r="RZM250" s="380"/>
      <c r="RZN250" s="359"/>
      <c r="RZO250" s="380"/>
      <c r="RZP250" s="359"/>
      <c r="RZQ250" s="380"/>
      <c r="RZR250" s="359"/>
      <c r="RZS250" s="380"/>
      <c r="RZT250" s="359"/>
      <c r="RZU250" s="380"/>
      <c r="RZV250" s="359"/>
      <c r="RZW250" s="380"/>
      <c r="RZX250" s="359"/>
      <c r="RZY250" s="380"/>
      <c r="RZZ250" s="359"/>
      <c r="SAA250" s="380"/>
      <c r="SAB250" s="359"/>
      <c r="SAC250" s="380"/>
      <c r="SAD250" s="359"/>
      <c r="SAE250" s="380"/>
      <c r="SAF250" s="359"/>
      <c r="SAG250" s="380"/>
      <c r="SAH250" s="359"/>
      <c r="SAI250" s="380"/>
      <c r="SAJ250" s="359"/>
      <c r="SAK250" s="380"/>
      <c r="SAL250" s="359"/>
      <c r="SAM250" s="380"/>
      <c r="SAN250" s="359"/>
      <c r="SAO250" s="380"/>
      <c r="SAP250" s="359"/>
      <c r="SAQ250" s="380"/>
      <c r="SAR250" s="359"/>
      <c r="SAS250" s="380"/>
      <c r="SAT250" s="359"/>
      <c r="SAU250" s="380"/>
      <c r="SAV250" s="359"/>
      <c r="SAW250" s="380"/>
      <c r="SAX250" s="359"/>
      <c r="SAY250" s="380"/>
      <c r="SAZ250" s="359"/>
      <c r="SBA250" s="380"/>
      <c r="SBB250" s="359"/>
      <c r="SBC250" s="380"/>
      <c r="SBD250" s="359"/>
      <c r="SBE250" s="380"/>
      <c r="SBF250" s="359"/>
      <c r="SBG250" s="380"/>
      <c r="SBH250" s="359"/>
      <c r="SBI250" s="380"/>
      <c r="SBJ250" s="359"/>
      <c r="SBK250" s="380"/>
      <c r="SBL250" s="359"/>
      <c r="SBM250" s="380"/>
      <c r="SBN250" s="359"/>
      <c r="SBO250" s="380"/>
      <c r="SBP250" s="359"/>
      <c r="SBQ250" s="380"/>
      <c r="SBR250" s="359"/>
      <c r="SBS250" s="380"/>
      <c r="SBT250" s="359"/>
      <c r="SBU250" s="380"/>
      <c r="SBV250" s="359"/>
      <c r="SBW250" s="380"/>
      <c r="SBX250" s="359"/>
      <c r="SBY250" s="380"/>
      <c r="SBZ250" s="359"/>
      <c r="SCA250" s="380"/>
      <c r="SCB250" s="359"/>
      <c r="SCC250" s="380"/>
      <c r="SCD250" s="359"/>
      <c r="SCE250" s="380"/>
      <c r="SCF250" s="359"/>
      <c r="SCG250" s="380"/>
      <c r="SCH250" s="359"/>
      <c r="SCI250" s="380"/>
      <c r="SCJ250" s="359"/>
      <c r="SCK250" s="380"/>
      <c r="SCL250" s="359"/>
      <c r="SCM250" s="380"/>
      <c r="SCN250" s="359"/>
      <c r="SCO250" s="380"/>
      <c r="SCP250" s="359"/>
      <c r="SCQ250" s="380"/>
      <c r="SCR250" s="359"/>
      <c r="SCS250" s="380"/>
      <c r="SCT250" s="359"/>
      <c r="SCU250" s="380"/>
      <c r="SCV250" s="359"/>
      <c r="SCW250" s="380"/>
      <c r="SCX250" s="359"/>
      <c r="SCY250" s="380"/>
      <c r="SCZ250" s="359"/>
      <c r="SDA250" s="380"/>
      <c r="SDB250" s="359"/>
      <c r="SDC250" s="380"/>
      <c r="SDD250" s="359"/>
      <c r="SDE250" s="380"/>
      <c r="SDF250" s="359"/>
      <c r="SDG250" s="380"/>
      <c r="SDH250" s="359"/>
      <c r="SDI250" s="380"/>
      <c r="SDJ250" s="359"/>
      <c r="SDK250" s="380"/>
      <c r="SDL250" s="359"/>
      <c r="SDM250" s="380"/>
      <c r="SDN250" s="359"/>
      <c r="SDO250" s="380"/>
      <c r="SDP250" s="359"/>
      <c r="SDQ250" s="380"/>
      <c r="SDR250" s="359"/>
      <c r="SDS250" s="380"/>
      <c r="SDT250" s="359"/>
      <c r="SDU250" s="380"/>
      <c r="SDV250" s="359"/>
      <c r="SDW250" s="380"/>
      <c r="SDX250" s="359"/>
      <c r="SDY250" s="380"/>
      <c r="SDZ250" s="359"/>
      <c r="SEA250" s="380"/>
      <c r="SEB250" s="359"/>
      <c r="SEC250" s="380"/>
      <c r="SED250" s="359"/>
      <c r="SEE250" s="380"/>
      <c r="SEF250" s="359"/>
      <c r="SEG250" s="380"/>
      <c r="SEH250" s="359"/>
      <c r="SEI250" s="380"/>
      <c r="SEJ250" s="359"/>
      <c r="SEK250" s="380"/>
      <c r="SEL250" s="359"/>
      <c r="SEM250" s="380"/>
      <c r="SEN250" s="359"/>
      <c r="SEO250" s="380"/>
      <c r="SEP250" s="359"/>
      <c r="SEQ250" s="380"/>
      <c r="SER250" s="359"/>
      <c r="SES250" s="380"/>
      <c r="SET250" s="359"/>
      <c r="SEU250" s="380"/>
      <c r="SEV250" s="359"/>
      <c r="SEW250" s="380"/>
      <c r="SEX250" s="359"/>
      <c r="SEY250" s="380"/>
      <c r="SEZ250" s="359"/>
      <c r="SFA250" s="380"/>
      <c r="SFB250" s="359"/>
      <c r="SFC250" s="380"/>
      <c r="SFD250" s="359"/>
      <c r="SFE250" s="380"/>
      <c r="SFF250" s="359"/>
      <c r="SFG250" s="380"/>
      <c r="SFH250" s="359"/>
      <c r="SFI250" s="380"/>
      <c r="SFJ250" s="359"/>
      <c r="SFK250" s="380"/>
      <c r="SFL250" s="359"/>
      <c r="SFM250" s="380"/>
      <c r="SFN250" s="359"/>
      <c r="SFO250" s="380"/>
      <c r="SFP250" s="359"/>
      <c r="SFQ250" s="380"/>
      <c r="SFR250" s="359"/>
      <c r="SFS250" s="380"/>
      <c r="SFT250" s="359"/>
      <c r="SFU250" s="380"/>
      <c r="SFV250" s="359"/>
      <c r="SFW250" s="380"/>
      <c r="SFX250" s="359"/>
      <c r="SFY250" s="380"/>
      <c r="SFZ250" s="359"/>
      <c r="SGA250" s="380"/>
      <c r="SGB250" s="359"/>
      <c r="SGC250" s="380"/>
      <c r="SGD250" s="359"/>
      <c r="SGE250" s="380"/>
      <c r="SGF250" s="359"/>
      <c r="SGG250" s="380"/>
      <c r="SGH250" s="359"/>
      <c r="SGI250" s="380"/>
      <c r="SGJ250" s="359"/>
      <c r="SGK250" s="380"/>
      <c r="SGL250" s="359"/>
      <c r="SGM250" s="380"/>
      <c r="SGN250" s="359"/>
      <c r="SGO250" s="380"/>
      <c r="SGP250" s="359"/>
      <c r="SGQ250" s="380"/>
      <c r="SGR250" s="359"/>
      <c r="SGS250" s="380"/>
      <c r="SGT250" s="359"/>
      <c r="SGU250" s="380"/>
      <c r="SGV250" s="359"/>
      <c r="SGW250" s="380"/>
      <c r="SGX250" s="359"/>
      <c r="SGY250" s="380"/>
      <c r="SGZ250" s="359"/>
      <c r="SHA250" s="380"/>
      <c r="SHB250" s="359"/>
      <c r="SHC250" s="380"/>
      <c r="SHD250" s="359"/>
      <c r="SHE250" s="380"/>
      <c r="SHF250" s="359"/>
      <c r="SHG250" s="380"/>
      <c r="SHH250" s="359"/>
      <c r="SHI250" s="380"/>
      <c r="SHJ250" s="359"/>
      <c r="SHK250" s="380"/>
      <c r="SHL250" s="359"/>
      <c r="SHM250" s="380"/>
      <c r="SHN250" s="359"/>
      <c r="SHO250" s="380"/>
      <c r="SHP250" s="359"/>
      <c r="SHQ250" s="380"/>
      <c r="SHR250" s="359"/>
      <c r="SHS250" s="380"/>
      <c r="SHT250" s="359"/>
      <c r="SHU250" s="380"/>
      <c r="SHV250" s="359"/>
      <c r="SHW250" s="380"/>
      <c r="SHX250" s="359"/>
      <c r="SHY250" s="380"/>
      <c r="SHZ250" s="359"/>
      <c r="SIA250" s="380"/>
      <c r="SIB250" s="359"/>
      <c r="SIC250" s="380"/>
      <c r="SID250" s="359"/>
      <c r="SIE250" s="380"/>
      <c r="SIF250" s="359"/>
      <c r="SIG250" s="380"/>
      <c r="SIH250" s="359"/>
      <c r="SII250" s="380"/>
      <c r="SIJ250" s="359"/>
      <c r="SIK250" s="380"/>
      <c r="SIL250" s="359"/>
      <c r="SIM250" s="380"/>
      <c r="SIN250" s="359"/>
      <c r="SIO250" s="380"/>
      <c r="SIP250" s="359"/>
      <c r="SIQ250" s="380"/>
      <c r="SIR250" s="359"/>
      <c r="SIS250" s="380"/>
      <c r="SIT250" s="359"/>
      <c r="SIU250" s="380"/>
      <c r="SIV250" s="359"/>
      <c r="SIW250" s="380"/>
      <c r="SIX250" s="359"/>
      <c r="SIY250" s="380"/>
      <c r="SIZ250" s="359"/>
      <c r="SJA250" s="380"/>
      <c r="SJB250" s="359"/>
      <c r="SJC250" s="380"/>
      <c r="SJD250" s="359"/>
      <c r="SJE250" s="380"/>
      <c r="SJF250" s="359"/>
      <c r="SJG250" s="380"/>
      <c r="SJH250" s="359"/>
      <c r="SJI250" s="380"/>
      <c r="SJJ250" s="359"/>
      <c r="SJK250" s="380"/>
      <c r="SJL250" s="359"/>
      <c r="SJM250" s="380"/>
      <c r="SJN250" s="359"/>
      <c r="SJO250" s="380"/>
      <c r="SJP250" s="359"/>
      <c r="SJQ250" s="380"/>
      <c r="SJR250" s="359"/>
      <c r="SJS250" s="380"/>
      <c r="SJT250" s="359"/>
      <c r="SJU250" s="380"/>
      <c r="SJV250" s="359"/>
      <c r="SJW250" s="380"/>
      <c r="SJX250" s="359"/>
      <c r="SJY250" s="380"/>
      <c r="SJZ250" s="359"/>
      <c r="SKA250" s="380"/>
      <c r="SKB250" s="359"/>
      <c r="SKC250" s="380"/>
      <c r="SKD250" s="359"/>
      <c r="SKE250" s="380"/>
      <c r="SKF250" s="359"/>
      <c r="SKG250" s="380"/>
      <c r="SKH250" s="359"/>
      <c r="SKI250" s="380"/>
      <c r="SKJ250" s="359"/>
      <c r="SKK250" s="380"/>
      <c r="SKL250" s="359"/>
      <c r="SKM250" s="380"/>
      <c r="SKN250" s="359"/>
      <c r="SKO250" s="380"/>
      <c r="SKP250" s="359"/>
      <c r="SKQ250" s="380"/>
      <c r="SKR250" s="359"/>
      <c r="SKS250" s="380"/>
      <c r="SKT250" s="359"/>
      <c r="SKU250" s="380"/>
      <c r="SKV250" s="359"/>
      <c r="SKW250" s="380"/>
      <c r="SKX250" s="359"/>
      <c r="SKY250" s="380"/>
      <c r="SKZ250" s="359"/>
      <c r="SLA250" s="380"/>
      <c r="SLB250" s="359"/>
      <c r="SLC250" s="380"/>
      <c r="SLD250" s="359"/>
      <c r="SLE250" s="380"/>
      <c r="SLF250" s="359"/>
      <c r="SLG250" s="380"/>
      <c r="SLH250" s="359"/>
      <c r="SLI250" s="380"/>
      <c r="SLJ250" s="359"/>
      <c r="SLK250" s="380"/>
      <c r="SLL250" s="359"/>
      <c r="SLM250" s="380"/>
      <c r="SLN250" s="359"/>
      <c r="SLO250" s="380"/>
      <c r="SLP250" s="359"/>
      <c r="SLQ250" s="380"/>
      <c r="SLR250" s="359"/>
      <c r="SLS250" s="380"/>
      <c r="SLT250" s="359"/>
      <c r="SLU250" s="380"/>
      <c r="SLV250" s="359"/>
      <c r="SLW250" s="380"/>
      <c r="SLX250" s="359"/>
      <c r="SLY250" s="380"/>
      <c r="SLZ250" s="359"/>
      <c r="SMA250" s="380"/>
      <c r="SMB250" s="359"/>
      <c r="SMC250" s="380"/>
      <c r="SMD250" s="359"/>
      <c r="SME250" s="380"/>
      <c r="SMF250" s="359"/>
      <c r="SMG250" s="380"/>
      <c r="SMH250" s="359"/>
      <c r="SMI250" s="380"/>
      <c r="SMJ250" s="359"/>
      <c r="SMK250" s="380"/>
      <c r="SML250" s="359"/>
      <c r="SMM250" s="380"/>
      <c r="SMN250" s="359"/>
      <c r="SMO250" s="380"/>
      <c r="SMP250" s="359"/>
      <c r="SMQ250" s="380"/>
      <c r="SMR250" s="359"/>
      <c r="SMS250" s="380"/>
      <c r="SMT250" s="359"/>
      <c r="SMU250" s="380"/>
      <c r="SMV250" s="359"/>
      <c r="SMW250" s="380"/>
      <c r="SMX250" s="359"/>
      <c r="SMY250" s="380"/>
      <c r="SMZ250" s="359"/>
      <c r="SNA250" s="380"/>
      <c r="SNB250" s="359"/>
      <c r="SNC250" s="380"/>
      <c r="SND250" s="359"/>
      <c r="SNE250" s="380"/>
      <c r="SNF250" s="359"/>
      <c r="SNG250" s="380"/>
      <c r="SNH250" s="359"/>
      <c r="SNI250" s="380"/>
      <c r="SNJ250" s="359"/>
      <c r="SNK250" s="380"/>
      <c r="SNL250" s="359"/>
      <c r="SNM250" s="380"/>
      <c r="SNN250" s="359"/>
      <c r="SNO250" s="380"/>
      <c r="SNP250" s="359"/>
      <c r="SNQ250" s="380"/>
      <c r="SNR250" s="359"/>
      <c r="SNS250" s="380"/>
      <c r="SNT250" s="359"/>
      <c r="SNU250" s="380"/>
      <c r="SNV250" s="359"/>
      <c r="SNW250" s="380"/>
      <c r="SNX250" s="359"/>
      <c r="SNY250" s="380"/>
      <c r="SNZ250" s="359"/>
      <c r="SOA250" s="380"/>
      <c r="SOB250" s="359"/>
      <c r="SOC250" s="380"/>
      <c r="SOD250" s="359"/>
      <c r="SOE250" s="380"/>
      <c r="SOF250" s="359"/>
      <c r="SOG250" s="380"/>
      <c r="SOH250" s="359"/>
      <c r="SOI250" s="380"/>
      <c r="SOJ250" s="359"/>
      <c r="SOK250" s="380"/>
      <c r="SOL250" s="359"/>
      <c r="SOM250" s="380"/>
      <c r="SON250" s="359"/>
      <c r="SOO250" s="380"/>
      <c r="SOP250" s="359"/>
      <c r="SOQ250" s="380"/>
      <c r="SOR250" s="359"/>
      <c r="SOS250" s="380"/>
      <c r="SOT250" s="359"/>
      <c r="SOU250" s="380"/>
      <c r="SOV250" s="359"/>
      <c r="SOW250" s="380"/>
      <c r="SOX250" s="359"/>
      <c r="SOY250" s="380"/>
      <c r="SOZ250" s="359"/>
      <c r="SPA250" s="380"/>
      <c r="SPB250" s="359"/>
      <c r="SPC250" s="380"/>
      <c r="SPD250" s="359"/>
      <c r="SPE250" s="380"/>
      <c r="SPF250" s="359"/>
      <c r="SPG250" s="380"/>
      <c r="SPH250" s="359"/>
      <c r="SPI250" s="380"/>
      <c r="SPJ250" s="359"/>
      <c r="SPK250" s="380"/>
      <c r="SPL250" s="359"/>
      <c r="SPM250" s="380"/>
      <c r="SPN250" s="359"/>
      <c r="SPO250" s="380"/>
      <c r="SPP250" s="359"/>
      <c r="SPQ250" s="380"/>
      <c r="SPR250" s="359"/>
      <c r="SPS250" s="380"/>
      <c r="SPT250" s="359"/>
      <c r="SPU250" s="380"/>
      <c r="SPV250" s="359"/>
      <c r="SPW250" s="380"/>
      <c r="SPX250" s="359"/>
      <c r="SPY250" s="380"/>
      <c r="SPZ250" s="359"/>
      <c r="SQA250" s="380"/>
      <c r="SQB250" s="359"/>
      <c r="SQC250" s="380"/>
      <c r="SQD250" s="359"/>
      <c r="SQE250" s="380"/>
      <c r="SQF250" s="359"/>
      <c r="SQG250" s="380"/>
      <c r="SQH250" s="359"/>
      <c r="SQI250" s="380"/>
      <c r="SQJ250" s="359"/>
      <c r="SQK250" s="380"/>
      <c r="SQL250" s="359"/>
      <c r="SQM250" s="380"/>
      <c r="SQN250" s="359"/>
      <c r="SQO250" s="380"/>
      <c r="SQP250" s="359"/>
      <c r="SQQ250" s="380"/>
      <c r="SQR250" s="359"/>
      <c r="SQS250" s="380"/>
      <c r="SQT250" s="359"/>
      <c r="SQU250" s="380"/>
      <c r="SQV250" s="359"/>
      <c r="SQW250" s="380"/>
      <c r="SQX250" s="359"/>
      <c r="SQY250" s="380"/>
      <c r="SQZ250" s="359"/>
      <c r="SRA250" s="380"/>
      <c r="SRB250" s="359"/>
      <c r="SRC250" s="380"/>
      <c r="SRD250" s="359"/>
      <c r="SRE250" s="380"/>
      <c r="SRF250" s="359"/>
      <c r="SRG250" s="380"/>
      <c r="SRH250" s="359"/>
      <c r="SRI250" s="380"/>
      <c r="SRJ250" s="359"/>
      <c r="SRK250" s="380"/>
      <c r="SRL250" s="359"/>
      <c r="SRM250" s="380"/>
      <c r="SRN250" s="359"/>
      <c r="SRO250" s="380"/>
      <c r="SRP250" s="359"/>
      <c r="SRQ250" s="380"/>
      <c r="SRR250" s="359"/>
      <c r="SRS250" s="380"/>
      <c r="SRT250" s="359"/>
      <c r="SRU250" s="380"/>
      <c r="SRV250" s="359"/>
      <c r="SRW250" s="380"/>
      <c r="SRX250" s="359"/>
      <c r="SRY250" s="380"/>
      <c r="SRZ250" s="359"/>
      <c r="SSA250" s="380"/>
      <c r="SSB250" s="359"/>
      <c r="SSC250" s="380"/>
      <c r="SSD250" s="359"/>
      <c r="SSE250" s="380"/>
      <c r="SSF250" s="359"/>
      <c r="SSG250" s="380"/>
      <c r="SSH250" s="359"/>
      <c r="SSI250" s="380"/>
      <c r="SSJ250" s="359"/>
      <c r="SSK250" s="380"/>
      <c r="SSL250" s="359"/>
      <c r="SSM250" s="380"/>
      <c r="SSN250" s="359"/>
      <c r="SSO250" s="380"/>
      <c r="SSP250" s="359"/>
      <c r="SSQ250" s="380"/>
      <c r="SSR250" s="359"/>
      <c r="SSS250" s="380"/>
      <c r="SST250" s="359"/>
      <c r="SSU250" s="380"/>
      <c r="SSV250" s="359"/>
      <c r="SSW250" s="380"/>
      <c r="SSX250" s="359"/>
      <c r="SSY250" s="380"/>
      <c r="SSZ250" s="359"/>
      <c r="STA250" s="380"/>
      <c r="STB250" s="359"/>
      <c r="STC250" s="380"/>
      <c r="STD250" s="359"/>
      <c r="STE250" s="380"/>
      <c r="STF250" s="359"/>
      <c r="STG250" s="380"/>
      <c r="STH250" s="359"/>
      <c r="STI250" s="380"/>
      <c r="STJ250" s="359"/>
      <c r="STK250" s="380"/>
      <c r="STL250" s="359"/>
      <c r="STM250" s="380"/>
      <c r="STN250" s="359"/>
      <c r="STO250" s="380"/>
      <c r="STP250" s="359"/>
      <c r="STQ250" s="380"/>
      <c r="STR250" s="359"/>
      <c r="STS250" s="380"/>
      <c r="STT250" s="359"/>
      <c r="STU250" s="380"/>
      <c r="STV250" s="359"/>
      <c r="STW250" s="380"/>
      <c r="STX250" s="359"/>
      <c r="STY250" s="380"/>
      <c r="STZ250" s="359"/>
      <c r="SUA250" s="380"/>
      <c r="SUB250" s="359"/>
      <c r="SUC250" s="380"/>
      <c r="SUD250" s="359"/>
      <c r="SUE250" s="380"/>
      <c r="SUF250" s="359"/>
      <c r="SUG250" s="380"/>
      <c r="SUH250" s="359"/>
      <c r="SUI250" s="380"/>
      <c r="SUJ250" s="359"/>
      <c r="SUK250" s="380"/>
      <c r="SUL250" s="359"/>
      <c r="SUM250" s="380"/>
      <c r="SUN250" s="359"/>
      <c r="SUO250" s="380"/>
      <c r="SUP250" s="359"/>
      <c r="SUQ250" s="380"/>
      <c r="SUR250" s="359"/>
      <c r="SUS250" s="380"/>
      <c r="SUT250" s="359"/>
      <c r="SUU250" s="380"/>
      <c r="SUV250" s="359"/>
      <c r="SUW250" s="380"/>
      <c r="SUX250" s="359"/>
      <c r="SUY250" s="380"/>
      <c r="SUZ250" s="359"/>
      <c r="SVA250" s="380"/>
      <c r="SVB250" s="359"/>
      <c r="SVC250" s="380"/>
      <c r="SVD250" s="359"/>
      <c r="SVE250" s="380"/>
      <c r="SVF250" s="359"/>
      <c r="SVG250" s="380"/>
      <c r="SVH250" s="359"/>
      <c r="SVI250" s="380"/>
      <c r="SVJ250" s="359"/>
      <c r="SVK250" s="380"/>
      <c r="SVL250" s="359"/>
      <c r="SVM250" s="380"/>
      <c r="SVN250" s="359"/>
      <c r="SVO250" s="380"/>
      <c r="SVP250" s="359"/>
      <c r="SVQ250" s="380"/>
      <c r="SVR250" s="359"/>
      <c r="SVS250" s="380"/>
      <c r="SVT250" s="359"/>
      <c r="SVU250" s="380"/>
      <c r="SVV250" s="359"/>
      <c r="SVW250" s="380"/>
      <c r="SVX250" s="359"/>
      <c r="SVY250" s="380"/>
      <c r="SVZ250" s="359"/>
      <c r="SWA250" s="380"/>
      <c r="SWB250" s="359"/>
      <c r="SWC250" s="380"/>
      <c r="SWD250" s="359"/>
      <c r="SWE250" s="380"/>
      <c r="SWF250" s="359"/>
      <c r="SWG250" s="380"/>
      <c r="SWH250" s="359"/>
      <c r="SWI250" s="380"/>
      <c r="SWJ250" s="359"/>
      <c r="SWK250" s="380"/>
      <c r="SWL250" s="359"/>
      <c r="SWM250" s="380"/>
      <c r="SWN250" s="359"/>
      <c r="SWO250" s="380"/>
      <c r="SWP250" s="359"/>
      <c r="SWQ250" s="380"/>
      <c r="SWR250" s="359"/>
      <c r="SWS250" s="380"/>
      <c r="SWT250" s="359"/>
      <c r="SWU250" s="380"/>
      <c r="SWV250" s="359"/>
      <c r="SWW250" s="380"/>
      <c r="SWX250" s="359"/>
      <c r="SWY250" s="380"/>
      <c r="SWZ250" s="359"/>
      <c r="SXA250" s="380"/>
      <c r="SXB250" s="359"/>
      <c r="SXC250" s="380"/>
      <c r="SXD250" s="359"/>
      <c r="SXE250" s="380"/>
      <c r="SXF250" s="359"/>
      <c r="SXG250" s="380"/>
      <c r="SXH250" s="359"/>
      <c r="SXI250" s="380"/>
      <c r="SXJ250" s="359"/>
      <c r="SXK250" s="380"/>
      <c r="SXL250" s="359"/>
      <c r="SXM250" s="380"/>
      <c r="SXN250" s="359"/>
      <c r="SXO250" s="380"/>
      <c r="SXP250" s="359"/>
      <c r="SXQ250" s="380"/>
      <c r="SXR250" s="359"/>
      <c r="SXS250" s="380"/>
      <c r="SXT250" s="359"/>
      <c r="SXU250" s="380"/>
      <c r="SXV250" s="359"/>
      <c r="SXW250" s="380"/>
      <c r="SXX250" s="359"/>
      <c r="SXY250" s="380"/>
      <c r="SXZ250" s="359"/>
      <c r="SYA250" s="380"/>
      <c r="SYB250" s="359"/>
      <c r="SYC250" s="380"/>
      <c r="SYD250" s="359"/>
      <c r="SYE250" s="380"/>
      <c r="SYF250" s="359"/>
      <c r="SYG250" s="380"/>
      <c r="SYH250" s="359"/>
      <c r="SYI250" s="380"/>
      <c r="SYJ250" s="359"/>
      <c r="SYK250" s="380"/>
      <c r="SYL250" s="359"/>
      <c r="SYM250" s="380"/>
      <c r="SYN250" s="359"/>
      <c r="SYO250" s="380"/>
      <c r="SYP250" s="359"/>
      <c r="SYQ250" s="380"/>
      <c r="SYR250" s="359"/>
      <c r="SYS250" s="380"/>
      <c r="SYT250" s="359"/>
      <c r="SYU250" s="380"/>
      <c r="SYV250" s="359"/>
      <c r="SYW250" s="380"/>
      <c r="SYX250" s="359"/>
      <c r="SYY250" s="380"/>
      <c r="SYZ250" s="359"/>
      <c r="SZA250" s="380"/>
      <c r="SZB250" s="359"/>
      <c r="SZC250" s="380"/>
      <c r="SZD250" s="359"/>
      <c r="SZE250" s="380"/>
      <c r="SZF250" s="359"/>
      <c r="SZG250" s="380"/>
      <c r="SZH250" s="359"/>
      <c r="SZI250" s="380"/>
      <c r="SZJ250" s="359"/>
      <c r="SZK250" s="380"/>
      <c r="SZL250" s="359"/>
      <c r="SZM250" s="380"/>
      <c r="SZN250" s="359"/>
      <c r="SZO250" s="380"/>
      <c r="SZP250" s="359"/>
      <c r="SZQ250" s="380"/>
      <c r="SZR250" s="359"/>
      <c r="SZS250" s="380"/>
      <c r="SZT250" s="359"/>
      <c r="SZU250" s="380"/>
      <c r="SZV250" s="359"/>
      <c r="SZW250" s="380"/>
      <c r="SZX250" s="359"/>
      <c r="SZY250" s="380"/>
      <c r="SZZ250" s="359"/>
      <c r="TAA250" s="380"/>
      <c r="TAB250" s="359"/>
      <c r="TAC250" s="380"/>
      <c r="TAD250" s="359"/>
      <c r="TAE250" s="380"/>
      <c r="TAF250" s="359"/>
      <c r="TAG250" s="380"/>
      <c r="TAH250" s="359"/>
      <c r="TAI250" s="380"/>
      <c r="TAJ250" s="359"/>
      <c r="TAK250" s="380"/>
      <c r="TAL250" s="359"/>
      <c r="TAM250" s="380"/>
      <c r="TAN250" s="359"/>
      <c r="TAO250" s="380"/>
      <c r="TAP250" s="359"/>
      <c r="TAQ250" s="380"/>
      <c r="TAR250" s="359"/>
      <c r="TAS250" s="380"/>
      <c r="TAT250" s="359"/>
      <c r="TAU250" s="380"/>
      <c r="TAV250" s="359"/>
      <c r="TAW250" s="380"/>
      <c r="TAX250" s="359"/>
      <c r="TAY250" s="380"/>
      <c r="TAZ250" s="359"/>
      <c r="TBA250" s="380"/>
      <c r="TBB250" s="359"/>
      <c r="TBC250" s="380"/>
      <c r="TBD250" s="359"/>
      <c r="TBE250" s="380"/>
      <c r="TBF250" s="359"/>
      <c r="TBG250" s="380"/>
      <c r="TBH250" s="359"/>
      <c r="TBI250" s="380"/>
      <c r="TBJ250" s="359"/>
      <c r="TBK250" s="380"/>
      <c r="TBL250" s="359"/>
      <c r="TBM250" s="380"/>
      <c r="TBN250" s="359"/>
      <c r="TBO250" s="380"/>
      <c r="TBP250" s="359"/>
      <c r="TBQ250" s="380"/>
      <c r="TBR250" s="359"/>
      <c r="TBS250" s="380"/>
      <c r="TBT250" s="359"/>
      <c r="TBU250" s="380"/>
      <c r="TBV250" s="359"/>
      <c r="TBW250" s="380"/>
      <c r="TBX250" s="359"/>
      <c r="TBY250" s="380"/>
      <c r="TBZ250" s="359"/>
      <c r="TCA250" s="380"/>
      <c r="TCB250" s="359"/>
      <c r="TCC250" s="380"/>
      <c r="TCD250" s="359"/>
      <c r="TCE250" s="380"/>
      <c r="TCF250" s="359"/>
      <c r="TCG250" s="380"/>
      <c r="TCH250" s="359"/>
      <c r="TCI250" s="380"/>
      <c r="TCJ250" s="359"/>
      <c r="TCK250" s="380"/>
      <c r="TCL250" s="359"/>
      <c r="TCM250" s="380"/>
      <c r="TCN250" s="359"/>
      <c r="TCO250" s="380"/>
      <c r="TCP250" s="359"/>
      <c r="TCQ250" s="380"/>
      <c r="TCR250" s="359"/>
      <c r="TCS250" s="380"/>
      <c r="TCT250" s="359"/>
      <c r="TCU250" s="380"/>
      <c r="TCV250" s="359"/>
      <c r="TCW250" s="380"/>
      <c r="TCX250" s="359"/>
      <c r="TCY250" s="380"/>
      <c r="TCZ250" s="359"/>
      <c r="TDA250" s="380"/>
      <c r="TDB250" s="359"/>
      <c r="TDC250" s="380"/>
      <c r="TDD250" s="359"/>
      <c r="TDE250" s="380"/>
      <c r="TDF250" s="359"/>
      <c r="TDG250" s="380"/>
      <c r="TDH250" s="359"/>
      <c r="TDI250" s="380"/>
      <c r="TDJ250" s="359"/>
      <c r="TDK250" s="380"/>
      <c r="TDL250" s="359"/>
      <c r="TDM250" s="380"/>
      <c r="TDN250" s="359"/>
      <c r="TDO250" s="380"/>
      <c r="TDP250" s="359"/>
      <c r="TDQ250" s="380"/>
      <c r="TDR250" s="359"/>
      <c r="TDS250" s="380"/>
      <c r="TDT250" s="359"/>
      <c r="TDU250" s="380"/>
      <c r="TDV250" s="359"/>
      <c r="TDW250" s="380"/>
      <c r="TDX250" s="359"/>
      <c r="TDY250" s="380"/>
      <c r="TDZ250" s="359"/>
      <c r="TEA250" s="380"/>
      <c r="TEB250" s="359"/>
      <c r="TEC250" s="380"/>
      <c r="TED250" s="359"/>
      <c r="TEE250" s="380"/>
      <c r="TEF250" s="359"/>
      <c r="TEG250" s="380"/>
      <c r="TEH250" s="359"/>
      <c r="TEI250" s="380"/>
      <c r="TEJ250" s="359"/>
      <c r="TEK250" s="380"/>
      <c r="TEL250" s="359"/>
      <c r="TEM250" s="380"/>
      <c r="TEN250" s="359"/>
      <c r="TEO250" s="380"/>
      <c r="TEP250" s="359"/>
      <c r="TEQ250" s="380"/>
      <c r="TER250" s="359"/>
      <c r="TES250" s="380"/>
      <c r="TET250" s="359"/>
      <c r="TEU250" s="380"/>
      <c r="TEV250" s="359"/>
      <c r="TEW250" s="380"/>
      <c r="TEX250" s="359"/>
      <c r="TEY250" s="380"/>
      <c r="TEZ250" s="359"/>
      <c r="TFA250" s="380"/>
      <c r="TFB250" s="359"/>
      <c r="TFC250" s="380"/>
      <c r="TFD250" s="359"/>
      <c r="TFE250" s="380"/>
      <c r="TFF250" s="359"/>
      <c r="TFG250" s="380"/>
      <c r="TFH250" s="359"/>
      <c r="TFI250" s="380"/>
      <c r="TFJ250" s="359"/>
      <c r="TFK250" s="380"/>
      <c r="TFL250" s="359"/>
      <c r="TFM250" s="380"/>
      <c r="TFN250" s="359"/>
      <c r="TFO250" s="380"/>
      <c r="TFP250" s="359"/>
      <c r="TFQ250" s="380"/>
      <c r="TFR250" s="359"/>
      <c r="TFS250" s="380"/>
      <c r="TFT250" s="359"/>
      <c r="TFU250" s="380"/>
      <c r="TFV250" s="359"/>
      <c r="TFW250" s="380"/>
      <c r="TFX250" s="359"/>
      <c r="TFY250" s="380"/>
      <c r="TFZ250" s="359"/>
      <c r="TGA250" s="380"/>
      <c r="TGB250" s="359"/>
      <c r="TGC250" s="380"/>
      <c r="TGD250" s="359"/>
      <c r="TGE250" s="380"/>
      <c r="TGF250" s="359"/>
      <c r="TGG250" s="380"/>
      <c r="TGH250" s="359"/>
      <c r="TGI250" s="380"/>
      <c r="TGJ250" s="359"/>
      <c r="TGK250" s="380"/>
      <c r="TGL250" s="359"/>
      <c r="TGM250" s="380"/>
      <c r="TGN250" s="359"/>
      <c r="TGO250" s="380"/>
      <c r="TGP250" s="359"/>
      <c r="TGQ250" s="380"/>
      <c r="TGR250" s="359"/>
      <c r="TGS250" s="380"/>
      <c r="TGT250" s="359"/>
      <c r="TGU250" s="380"/>
      <c r="TGV250" s="359"/>
      <c r="TGW250" s="380"/>
      <c r="TGX250" s="359"/>
      <c r="TGY250" s="380"/>
      <c r="TGZ250" s="359"/>
      <c r="THA250" s="380"/>
      <c r="THB250" s="359"/>
      <c r="THC250" s="380"/>
      <c r="THD250" s="359"/>
      <c r="THE250" s="380"/>
      <c r="THF250" s="359"/>
      <c r="THG250" s="380"/>
      <c r="THH250" s="359"/>
      <c r="THI250" s="380"/>
      <c r="THJ250" s="359"/>
      <c r="THK250" s="380"/>
      <c r="THL250" s="359"/>
      <c r="THM250" s="380"/>
      <c r="THN250" s="359"/>
      <c r="THO250" s="380"/>
      <c r="THP250" s="359"/>
      <c r="THQ250" s="380"/>
      <c r="THR250" s="359"/>
      <c r="THS250" s="380"/>
      <c r="THT250" s="359"/>
      <c r="THU250" s="380"/>
      <c r="THV250" s="359"/>
      <c r="THW250" s="380"/>
      <c r="THX250" s="359"/>
      <c r="THY250" s="380"/>
      <c r="THZ250" s="359"/>
      <c r="TIA250" s="380"/>
      <c r="TIB250" s="359"/>
      <c r="TIC250" s="380"/>
      <c r="TID250" s="359"/>
      <c r="TIE250" s="380"/>
      <c r="TIF250" s="359"/>
      <c r="TIG250" s="380"/>
      <c r="TIH250" s="359"/>
      <c r="TII250" s="380"/>
      <c r="TIJ250" s="359"/>
      <c r="TIK250" s="380"/>
      <c r="TIL250" s="359"/>
      <c r="TIM250" s="380"/>
      <c r="TIN250" s="359"/>
      <c r="TIO250" s="380"/>
      <c r="TIP250" s="359"/>
      <c r="TIQ250" s="380"/>
      <c r="TIR250" s="359"/>
      <c r="TIS250" s="380"/>
      <c r="TIT250" s="359"/>
      <c r="TIU250" s="380"/>
      <c r="TIV250" s="359"/>
      <c r="TIW250" s="380"/>
      <c r="TIX250" s="359"/>
      <c r="TIY250" s="380"/>
      <c r="TIZ250" s="359"/>
      <c r="TJA250" s="380"/>
      <c r="TJB250" s="359"/>
      <c r="TJC250" s="380"/>
      <c r="TJD250" s="359"/>
      <c r="TJE250" s="380"/>
      <c r="TJF250" s="359"/>
      <c r="TJG250" s="380"/>
      <c r="TJH250" s="359"/>
      <c r="TJI250" s="380"/>
      <c r="TJJ250" s="359"/>
      <c r="TJK250" s="380"/>
      <c r="TJL250" s="359"/>
      <c r="TJM250" s="380"/>
      <c r="TJN250" s="359"/>
      <c r="TJO250" s="380"/>
      <c r="TJP250" s="359"/>
      <c r="TJQ250" s="380"/>
      <c r="TJR250" s="359"/>
      <c r="TJS250" s="380"/>
      <c r="TJT250" s="359"/>
      <c r="TJU250" s="380"/>
      <c r="TJV250" s="359"/>
      <c r="TJW250" s="380"/>
      <c r="TJX250" s="359"/>
      <c r="TJY250" s="380"/>
      <c r="TJZ250" s="359"/>
      <c r="TKA250" s="380"/>
      <c r="TKB250" s="359"/>
      <c r="TKC250" s="380"/>
      <c r="TKD250" s="359"/>
      <c r="TKE250" s="380"/>
      <c r="TKF250" s="359"/>
      <c r="TKG250" s="380"/>
      <c r="TKH250" s="359"/>
      <c r="TKI250" s="380"/>
      <c r="TKJ250" s="359"/>
      <c r="TKK250" s="380"/>
      <c r="TKL250" s="359"/>
      <c r="TKM250" s="380"/>
      <c r="TKN250" s="359"/>
      <c r="TKO250" s="380"/>
      <c r="TKP250" s="359"/>
      <c r="TKQ250" s="380"/>
      <c r="TKR250" s="359"/>
      <c r="TKS250" s="380"/>
      <c r="TKT250" s="359"/>
      <c r="TKU250" s="380"/>
      <c r="TKV250" s="359"/>
      <c r="TKW250" s="380"/>
      <c r="TKX250" s="359"/>
      <c r="TKY250" s="380"/>
      <c r="TKZ250" s="359"/>
      <c r="TLA250" s="380"/>
      <c r="TLB250" s="359"/>
      <c r="TLC250" s="380"/>
      <c r="TLD250" s="359"/>
      <c r="TLE250" s="380"/>
      <c r="TLF250" s="359"/>
      <c r="TLG250" s="380"/>
      <c r="TLH250" s="359"/>
      <c r="TLI250" s="380"/>
      <c r="TLJ250" s="359"/>
      <c r="TLK250" s="380"/>
      <c r="TLL250" s="359"/>
      <c r="TLM250" s="380"/>
      <c r="TLN250" s="359"/>
      <c r="TLO250" s="380"/>
      <c r="TLP250" s="359"/>
      <c r="TLQ250" s="380"/>
      <c r="TLR250" s="359"/>
      <c r="TLS250" s="380"/>
      <c r="TLT250" s="359"/>
      <c r="TLU250" s="380"/>
      <c r="TLV250" s="359"/>
      <c r="TLW250" s="380"/>
      <c r="TLX250" s="359"/>
      <c r="TLY250" s="380"/>
      <c r="TLZ250" s="359"/>
      <c r="TMA250" s="380"/>
      <c r="TMB250" s="359"/>
      <c r="TMC250" s="380"/>
      <c r="TMD250" s="359"/>
      <c r="TME250" s="380"/>
      <c r="TMF250" s="359"/>
      <c r="TMG250" s="380"/>
      <c r="TMH250" s="359"/>
      <c r="TMI250" s="380"/>
      <c r="TMJ250" s="359"/>
      <c r="TMK250" s="380"/>
      <c r="TML250" s="359"/>
      <c r="TMM250" s="380"/>
      <c r="TMN250" s="359"/>
      <c r="TMO250" s="380"/>
      <c r="TMP250" s="359"/>
      <c r="TMQ250" s="380"/>
      <c r="TMR250" s="359"/>
      <c r="TMS250" s="380"/>
      <c r="TMT250" s="359"/>
      <c r="TMU250" s="380"/>
      <c r="TMV250" s="359"/>
      <c r="TMW250" s="380"/>
      <c r="TMX250" s="359"/>
      <c r="TMY250" s="380"/>
      <c r="TMZ250" s="359"/>
      <c r="TNA250" s="380"/>
      <c r="TNB250" s="359"/>
      <c r="TNC250" s="380"/>
      <c r="TND250" s="359"/>
      <c r="TNE250" s="380"/>
      <c r="TNF250" s="359"/>
      <c r="TNG250" s="380"/>
      <c r="TNH250" s="359"/>
      <c r="TNI250" s="380"/>
      <c r="TNJ250" s="359"/>
      <c r="TNK250" s="380"/>
      <c r="TNL250" s="359"/>
      <c r="TNM250" s="380"/>
      <c r="TNN250" s="359"/>
      <c r="TNO250" s="380"/>
      <c r="TNP250" s="359"/>
      <c r="TNQ250" s="380"/>
      <c r="TNR250" s="359"/>
      <c r="TNS250" s="380"/>
      <c r="TNT250" s="359"/>
      <c r="TNU250" s="380"/>
      <c r="TNV250" s="359"/>
      <c r="TNW250" s="380"/>
      <c r="TNX250" s="359"/>
      <c r="TNY250" s="380"/>
      <c r="TNZ250" s="359"/>
      <c r="TOA250" s="380"/>
      <c r="TOB250" s="359"/>
      <c r="TOC250" s="380"/>
      <c r="TOD250" s="359"/>
      <c r="TOE250" s="380"/>
      <c r="TOF250" s="359"/>
      <c r="TOG250" s="380"/>
      <c r="TOH250" s="359"/>
      <c r="TOI250" s="380"/>
      <c r="TOJ250" s="359"/>
      <c r="TOK250" s="380"/>
      <c r="TOL250" s="359"/>
      <c r="TOM250" s="380"/>
      <c r="TON250" s="359"/>
      <c r="TOO250" s="380"/>
      <c r="TOP250" s="359"/>
      <c r="TOQ250" s="380"/>
      <c r="TOR250" s="359"/>
      <c r="TOS250" s="380"/>
      <c r="TOT250" s="359"/>
      <c r="TOU250" s="380"/>
      <c r="TOV250" s="359"/>
      <c r="TOW250" s="380"/>
      <c r="TOX250" s="359"/>
      <c r="TOY250" s="380"/>
      <c r="TOZ250" s="359"/>
      <c r="TPA250" s="380"/>
      <c r="TPB250" s="359"/>
      <c r="TPC250" s="380"/>
      <c r="TPD250" s="359"/>
      <c r="TPE250" s="380"/>
      <c r="TPF250" s="359"/>
      <c r="TPG250" s="380"/>
      <c r="TPH250" s="359"/>
      <c r="TPI250" s="380"/>
      <c r="TPJ250" s="359"/>
      <c r="TPK250" s="380"/>
      <c r="TPL250" s="359"/>
      <c r="TPM250" s="380"/>
      <c r="TPN250" s="359"/>
      <c r="TPO250" s="380"/>
      <c r="TPP250" s="359"/>
      <c r="TPQ250" s="380"/>
      <c r="TPR250" s="359"/>
      <c r="TPS250" s="380"/>
      <c r="TPT250" s="359"/>
      <c r="TPU250" s="380"/>
      <c r="TPV250" s="359"/>
      <c r="TPW250" s="380"/>
      <c r="TPX250" s="359"/>
      <c r="TPY250" s="380"/>
      <c r="TPZ250" s="359"/>
      <c r="TQA250" s="380"/>
      <c r="TQB250" s="359"/>
      <c r="TQC250" s="380"/>
      <c r="TQD250" s="359"/>
      <c r="TQE250" s="380"/>
      <c r="TQF250" s="359"/>
      <c r="TQG250" s="380"/>
      <c r="TQH250" s="359"/>
      <c r="TQI250" s="380"/>
      <c r="TQJ250" s="359"/>
      <c r="TQK250" s="380"/>
      <c r="TQL250" s="359"/>
      <c r="TQM250" s="380"/>
      <c r="TQN250" s="359"/>
      <c r="TQO250" s="380"/>
      <c r="TQP250" s="359"/>
      <c r="TQQ250" s="380"/>
      <c r="TQR250" s="359"/>
      <c r="TQS250" s="380"/>
      <c r="TQT250" s="359"/>
      <c r="TQU250" s="380"/>
      <c r="TQV250" s="359"/>
      <c r="TQW250" s="380"/>
      <c r="TQX250" s="359"/>
      <c r="TQY250" s="380"/>
      <c r="TQZ250" s="359"/>
      <c r="TRA250" s="380"/>
      <c r="TRB250" s="359"/>
      <c r="TRC250" s="380"/>
      <c r="TRD250" s="359"/>
      <c r="TRE250" s="380"/>
      <c r="TRF250" s="359"/>
      <c r="TRG250" s="380"/>
      <c r="TRH250" s="359"/>
      <c r="TRI250" s="380"/>
      <c r="TRJ250" s="359"/>
      <c r="TRK250" s="380"/>
      <c r="TRL250" s="359"/>
      <c r="TRM250" s="380"/>
      <c r="TRN250" s="359"/>
      <c r="TRO250" s="380"/>
      <c r="TRP250" s="359"/>
      <c r="TRQ250" s="380"/>
      <c r="TRR250" s="359"/>
      <c r="TRS250" s="380"/>
      <c r="TRT250" s="359"/>
      <c r="TRU250" s="380"/>
      <c r="TRV250" s="359"/>
      <c r="TRW250" s="380"/>
      <c r="TRX250" s="359"/>
      <c r="TRY250" s="380"/>
      <c r="TRZ250" s="359"/>
      <c r="TSA250" s="380"/>
      <c r="TSB250" s="359"/>
      <c r="TSC250" s="380"/>
      <c r="TSD250" s="359"/>
      <c r="TSE250" s="380"/>
      <c r="TSF250" s="359"/>
      <c r="TSG250" s="380"/>
      <c r="TSH250" s="359"/>
      <c r="TSI250" s="380"/>
      <c r="TSJ250" s="359"/>
      <c r="TSK250" s="380"/>
      <c r="TSL250" s="359"/>
      <c r="TSM250" s="380"/>
      <c r="TSN250" s="359"/>
      <c r="TSO250" s="380"/>
      <c r="TSP250" s="359"/>
      <c r="TSQ250" s="380"/>
      <c r="TSR250" s="359"/>
      <c r="TSS250" s="380"/>
      <c r="TST250" s="359"/>
      <c r="TSU250" s="380"/>
      <c r="TSV250" s="359"/>
      <c r="TSW250" s="380"/>
      <c r="TSX250" s="359"/>
      <c r="TSY250" s="380"/>
      <c r="TSZ250" s="359"/>
      <c r="TTA250" s="380"/>
      <c r="TTB250" s="359"/>
      <c r="TTC250" s="380"/>
      <c r="TTD250" s="359"/>
      <c r="TTE250" s="380"/>
      <c r="TTF250" s="359"/>
      <c r="TTG250" s="380"/>
      <c r="TTH250" s="359"/>
      <c r="TTI250" s="380"/>
      <c r="TTJ250" s="359"/>
      <c r="TTK250" s="380"/>
      <c r="TTL250" s="359"/>
      <c r="TTM250" s="380"/>
      <c r="TTN250" s="359"/>
      <c r="TTO250" s="380"/>
      <c r="TTP250" s="359"/>
      <c r="TTQ250" s="380"/>
      <c r="TTR250" s="359"/>
      <c r="TTS250" s="380"/>
      <c r="TTT250" s="359"/>
      <c r="TTU250" s="380"/>
      <c r="TTV250" s="359"/>
      <c r="TTW250" s="380"/>
      <c r="TTX250" s="359"/>
      <c r="TTY250" s="380"/>
      <c r="TTZ250" s="359"/>
      <c r="TUA250" s="380"/>
      <c r="TUB250" s="359"/>
      <c r="TUC250" s="380"/>
      <c r="TUD250" s="359"/>
      <c r="TUE250" s="380"/>
      <c r="TUF250" s="359"/>
      <c r="TUG250" s="380"/>
      <c r="TUH250" s="359"/>
      <c r="TUI250" s="380"/>
      <c r="TUJ250" s="359"/>
      <c r="TUK250" s="380"/>
      <c r="TUL250" s="359"/>
      <c r="TUM250" s="380"/>
      <c r="TUN250" s="359"/>
      <c r="TUO250" s="380"/>
      <c r="TUP250" s="359"/>
      <c r="TUQ250" s="380"/>
      <c r="TUR250" s="359"/>
      <c r="TUS250" s="380"/>
      <c r="TUT250" s="359"/>
      <c r="TUU250" s="380"/>
      <c r="TUV250" s="359"/>
      <c r="TUW250" s="380"/>
      <c r="TUX250" s="359"/>
      <c r="TUY250" s="380"/>
      <c r="TUZ250" s="359"/>
      <c r="TVA250" s="380"/>
      <c r="TVB250" s="359"/>
      <c r="TVC250" s="380"/>
      <c r="TVD250" s="359"/>
      <c r="TVE250" s="380"/>
      <c r="TVF250" s="359"/>
      <c r="TVG250" s="380"/>
      <c r="TVH250" s="359"/>
      <c r="TVI250" s="380"/>
      <c r="TVJ250" s="359"/>
      <c r="TVK250" s="380"/>
      <c r="TVL250" s="359"/>
      <c r="TVM250" s="380"/>
      <c r="TVN250" s="359"/>
      <c r="TVO250" s="380"/>
      <c r="TVP250" s="359"/>
      <c r="TVQ250" s="380"/>
      <c r="TVR250" s="359"/>
      <c r="TVS250" s="380"/>
      <c r="TVT250" s="359"/>
      <c r="TVU250" s="380"/>
      <c r="TVV250" s="359"/>
      <c r="TVW250" s="380"/>
      <c r="TVX250" s="359"/>
      <c r="TVY250" s="380"/>
      <c r="TVZ250" s="359"/>
      <c r="TWA250" s="380"/>
      <c r="TWB250" s="359"/>
      <c r="TWC250" s="380"/>
      <c r="TWD250" s="359"/>
      <c r="TWE250" s="380"/>
      <c r="TWF250" s="359"/>
      <c r="TWG250" s="380"/>
      <c r="TWH250" s="359"/>
      <c r="TWI250" s="380"/>
      <c r="TWJ250" s="359"/>
      <c r="TWK250" s="380"/>
      <c r="TWL250" s="359"/>
      <c r="TWM250" s="380"/>
      <c r="TWN250" s="359"/>
      <c r="TWO250" s="380"/>
      <c r="TWP250" s="359"/>
      <c r="TWQ250" s="380"/>
      <c r="TWR250" s="359"/>
      <c r="TWS250" s="380"/>
      <c r="TWT250" s="359"/>
      <c r="TWU250" s="380"/>
      <c r="TWV250" s="359"/>
      <c r="TWW250" s="380"/>
      <c r="TWX250" s="359"/>
      <c r="TWY250" s="380"/>
      <c r="TWZ250" s="359"/>
      <c r="TXA250" s="380"/>
      <c r="TXB250" s="359"/>
      <c r="TXC250" s="380"/>
      <c r="TXD250" s="359"/>
      <c r="TXE250" s="380"/>
      <c r="TXF250" s="359"/>
      <c r="TXG250" s="380"/>
      <c r="TXH250" s="359"/>
      <c r="TXI250" s="380"/>
      <c r="TXJ250" s="359"/>
      <c r="TXK250" s="380"/>
      <c r="TXL250" s="359"/>
      <c r="TXM250" s="380"/>
      <c r="TXN250" s="359"/>
      <c r="TXO250" s="380"/>
      <c r="TXP250" s="359"/>
      <c r="TXQ250" s="380"/>
      <c r="TXR250" s="359"/>
      <c r="TXS250" s="380"/>
      <c r="TXT250" s="359"/>
      <c r="TXU250" s="380"/>
      <c r="TXV250" s="359"/>
      <c r="TXW250" s="380"/>
      <c r="TXX250" s="359"/>
      <c r="TXY250" s="380"/>
      <c r="TXZ250" s="359"/>
      <c r="TYA250" s="380"/>
      <c r="TYB250" s="359"/>
      <c r="TYC250" s="380"/>
      <c r="TYD250" s="359"/>
      <c r="TYE250" s="380"/>
      <c r="TYF250" s="359"/>
      <c r="TYG250" s="380"/>
      <c r="TYH250" s="359"/>
      <c r="TYI250" s="380"/>
      <c r="TYJ250" s="359"/>
      <c r="TYK250" s="380"/>
      <c r="TYL250" s="359"/>
      <c r="TYM250" s="380"/>
      <c r="TYN250" s="359"/>
      <c r="TYO250" s="380"/>
      <c r="TYP250" s="359"/>
      <c r="TYQ250" s="380"/>
      <c r="TYR250" s="359"/>
      <c r="TYS250" s="380"/>
      <c r="TYT250" s="359"/>
      <c r="TYU250" s="380"/>
      <c r="TYV250" s="359"/>
      <c r="TYW250" s="380"/>
      <c r="TYX250" s="359"/>
      <c r="TYY250" s="380"/>
      <c r="TYZ250" s="359"/>
      <c r="TZA250" s="380"/>
      <c r="TZB250" s="359"/>
      <c r="TZC250" s="380"/>
      <c r="TZD250" s="359"/>
      <c r="TZE250" s="380"/>
      <c r="TZF250" s="359"/>
      <c r="TZG250" s="380"/>
      <c r="TZH250" s="359"/>
      <c r="TZI250" s="380"/>
      <c r="TZJ250" s="359"/>
      <c r="TZK250" s="380"/>
      <c r="TZL250" s="359"/>
      <c r="TZM250" s="380"/>
      <c r="TZN250" s="359"/>
      <c r="TZO250" s="380"/>
      <c r="TZP250" s="359"/>
      <c r="TZQ250" s="380"/>
      <c r="TZR250" s="359"/>
      <c r="TZS250" s="380"/>
      <c r="TZT250" s="359"/>
      <c r="TZU250" s="380"/>
      <c r="TZV250" s="359"/>
      <c r="TZW250" s="380"/>
      <c r="TZX250" s="359"/>
      <c r="TZY250" s="380"/>
      <c r="TZZ250" s="359"/>
      <c r="UAA250" s="380"/>
      <c r="UAB250" s="359"/>
      <c r="UAC250" s="380"/>
      <c r="UAD250" s="359"/>
      <c r="UAE250" s="380"/>
      <c r="UAF250" s="359"/>
      <c r="UAG250" s="380"/>
      <c r="UAH250" s="359"/>
      <c r="UAI250" s="380"/>
      <c r="UAJ250" s="359"/>
      <c r="UAK250" s="380"/>
      <c r="UAL250" s="359"/>
      <c r="UAM250" s="380"/>
      <c r="UAN250" s="359"/>
      <c r="UAO250" s="380"/>
      <c r="UAP250" s="359"/>
      <c r="UAQ250" s="380"/>
      <c r="UAR250" s="359"/>
      <c r="UAS250" s="380"/>
      <c r="UAT250" s="359"/>
      <c r="UAU250" s="380"/>
      <c r="UAV250" s="359"/>
      <c r="UAW250" s="380"/>
      <c r="UAX250" s="359"/>
      <c r="UAY250" s="380"/>
      <c r="UAZ250" s="359"/>
      <c r="UBA250" s="380"/>
      <c r="UBB250" s="359"/>
      <c r="UBC250" s="380"/>
      <c r="UBD250" s="359"/>
      <c r="UBE250" s="380"/>
      <c r="UBF250" s="359"/>
      <c r="UBG250" s="380"/>
      <c r="UBH250" s="359"/>
      <c r="UBI250" s="380"/>
      <c r="UBJ250" s="359"/>
      <c r="UBK250" s="380"/>
      <c r="UBL250" s="359"/>
      <c r="UBM250" s="380"/>
      <c r="UBN250" s="359"/>
      <c r="UBO250" s="380"/>
      <c r="UBP250" s="359"/>
      <c r="UBQ250" s="380"/>
      <c r="UBR250" s="359"/>
      <c r="UBS250" s="380"/>
      <c r="UBT250" s="359"/>
      <c r="UBU250" s="380"/>
      <c r="UBV250" s="359"/>
      <c r="UBW250" s="380"/>
      <c r="UBX250" s="359"/>
      <c r="UBY250" s="380"/>
      <c r="UBZ250" s="359"/>
      <c r="UCA250" s="380"/>
      <c r="UCB250" s="359"/>
      <c r="UCC250" s="380"/>
      <c r="UCD250" s="359"/>
      <c r="UCE250" s="380"/>
      <c r="UCF250" s="359"/>
      <c r="UCG250" s="380"/>
      <c r="UCH250" s="359"/>
      <c r="UCI250" s="380"/>
      <c r="UCJ250" s="359"/>
      <c r="UCK250" s="380"/>
      <c r="UCL250" s="359"/>
      <c r="UCM250" s="380"/>
      <c r="UCN250" s="359"/>
      <c r="UCO250" s="380"/>
      <c r="UCP250" s="359"/>
      <c r="UCQ250" s="380"/>
      <c r="UCR250" s="359"/>
      <c r="UCS250" s="380"/>
      <c r="UCT250" s="359"/>
      <c r="UCU250" s="380"/>
      <c r="UCV250" s="359"/>
      <c r="UCW250" s="380"/>
      <c r="UCX250" s="359"/>
      <c r="UCY250" s="380"/>
      <c r="UCZ250" s="359"/>
      <c r="UDA250" s="380"/>
      <c r="UDB250" s="359"/>
      <c r="UDC250" s="380"/>
      <c r="UDD250" s="359"/>
      <c r="UDE250" s="380"/>
      <c r="UDF250" s="359"/>
      <c r="UDG250" s="380"/>
      <c r="UDH250" s="359"/>
      <c r="UDI250" s="380"/>
      <c r="UDJ250" s="359"/>
      <c r="UDK250" s="380"/>
      <c r="UDL250" s="359"/>
      <c r="UDM250" s="380"/>
      <c r="UDN250" s="359"/>
      <c r="UDO250" s="380"/>
      <c r="UDP250" s="359"/>
      <c r="UDQ250" s="380"/>
      <c r="UDR250" s="359"/>
      <c r="UDS250" s="380"/>
      <c r="UDT250" s="359"/>
      <c r="UDU250" s="380"/>
      <c r="UDV250" s="359"/>
      <c r="UDW250" s="380"/>
      <c r="UDX250" s="359"/>
      <c r="UDY250" s="380"/>
      <c r="UDZ250" s="359"/>
      <c r="UEA250" s="380"/>
      <c r="UEB250" s="359"/>
      <c r="UEC250" s="380"/>
      <c r="UED250" s="359"/>
      <c r="UEE250" s="380"/>
      <c r="UEF250" s="359"/>
      <c r="UEG250" s="380"/>
      <c r="UEH250" s="359"/>
      <c r="UEI250" s="380"/>
      <c r="UEJ250" s="359"/>
      <c r="UEK250" s="380"/>
      <c r="UEL250" s="359"/>
      <c r="UEM250" s="380"/>
      <c r="UEN250" s="359"/>
      <c r="UEO250" s="380"/>
      <c r="UEP250" s="359"/>
      <c r="UEQ250" s="380"/>
      <c r="UER250" s="359"/>
      <c r="UES250" s="380"/>
      <c r="UET250" s="359"/>
      <c r="UEU250" s="380"/>
      <c r="UEV250" s="359"/>
      <c r="UEW250" s="380"/>
      <c r="UEX250" s="359"/>
      <c r="UEY250" s="380"/>
      <c r="UEZ250" s="359"/>
      <c r="UFA250" s="380"/>
      <c r="UFB250" s="359"/>
      <c r="UFC250" s="380"/>
      <c r="UFD250" s="359"/>
      <c r="UFE250" s="380"/>
      <c r="UFF250" s="359"/>
      <c r="UFG250" s="380"/>
      <c r="UFH250" s="359"/>
      <c r="UFI250" s="380"/>
      <c r="UFJ250" s="359"/>
      <c r="UFK250" s="380"/>
      <c r="UFL250" s="359"/>
      <c r="UFM250" s="380"/>
      <c r="UFN250" s="359"/>
      <c r="UFO250" s="380"/>
      <c r="UFP250" s="359"/>
      <c r="UFQ250" s="380"/>
      <c r="UFR250" s="359"/>
      <c r="UFS250" s="380"/>
      <c r="UFT250" s="359"/>
      <c r="UFU250" s="380"/>
      <c r="UFV250" s="359"/>
      <c r="UFW250" s="380"/>
      <c r="UFX250" s="359"/>
      <c r="UFY250" s="380"/>
      <c r="UFZ250" s="359"/>
      <c r="UGA250" s="380"/>
      <c r="UGB250" s="359"/>
      <c r="UGC250" s="380"/>
      <c r="UGD250" s="359"/>
      <c r="UGE250" s="380"/>
      <c r="UGF250" s="359"/>
      <c r="UGG250" s="380"/>
      <c r="UGH250" s="359"/>
      <c r="UGI250" s="380"/>
      <c r="UGJ250" s="359"/>
      <c r="UGK250" s="380"/>
      <c r="UGL250" s="359"/>
      <c r="UGM250" s="380"/>
      <c r="UGN250" s="359"/>
      <c r="UGO250" s="380"/>
      <c r="UGP250" s="359"/>
      <c r="UGQ250" s="380"/>
      <c r="UGR250" s="359"/>
      <c r="UGS250" s="380"/>
      <c r="UGT250" s="359"/>
      <c r="UGU250" s="380"/>
      <c r="UGV250" s="359"/>
      <c r="UGW250" s="380"/>
      <c r="UGX250" s="359"/>
      <c r="UGY250" s="380"/>
      <c r="UGZ250" s="359"/>
      <c r="UHA250" s="380"/>
      <c r="UHB250" s="359"/>
      <c r="UHC250" s="380"/>
      <c r="UHD250" s="359"/>
      <c r="UHE250" s="380"/>
      <c r="UHF250" s="359"/>
      <c r="UHG250" s="380"/>
      <c r="UHH250" s="359"/>
      <c r="UHI250" s="380"/>
      <c r="UHJ250" s="359"/>
      <c r="UHK250" s="380"/>
      <c r="UHL250" s="359"/>
      <c r="UHM250" s="380"/>
      <c r="UHN250" s="359"/>
      <c r="UHO250" s="380"/>
      <c r="UHP250" s="359"/>
      <c r="UHQ250" s="380"/>
      <c r="UHR250" s="359"/>
      <c r="UHS250" s="380"/>
      <c r="UHT250" s="359"/>
      <c r="UHU250" s="380"/>
      <c r="UHV250" s="359"/>
      <c r="UHW250" s="380"/>
      <c r="UHX250" s="359"/>
      <c r="UHY250" s="380"/>
      <c r="UHZ250" s="359"/>
      <c r="UIA250" s="380"/>
      <c r="UIB250" s="359"/>
      <c r="UIC250" s="380"/>
      <c r="UID250" s="359"/>
      <c r="UIE250" s="380"/>
      <c r="UIF250" s="359"/>
      <c r="UIG250" s="380"/>
      <c r="UIH250" s="359"/>
      <c r="UII250" s="380"/>
      <c r="UIJ250" s="359"/>
      <c r="UIK250" s="380"/>
      <c r="UIL250" s="359"/>
      <c r="UIM250" s="380"/>
      <c r="UIN250" s="359"/>
      <c r="UIO250" s="380"/>
      <c r="UIP250" s="359"/>
      <c r="UIQ250" s="380"/>
      <c r="UIR250" s="359"/>
      <c r="UIS250" s="380"/>
      <c r="UIT250" s="359"/>
      <c r="UIU250" s="380"/>
      <c r="UIV250" s="359"/>
      <c r="UIW250" s="380"/>
      <c r="UIX250" s="359"/>
      <c r="UIY250" s="380"/>
      <c r="UIZ250" s="359"/>
      <c r="UJA250" s="380"/>
      <c r="UJB250" s="359"/>
      <c r="UJC250" s="380"/>
      <c r="UJD250" s="359"/>
      <c r="UJE250" s="380"/>
      <c r="UJF250" s="359"/>
      <c r="UJG250" s="380"/>
      <c r="UJH250" s="359"/>
      <c r="UJI250" s="380"/>
      <c r="UJJ250" s="359"/>
      <c r="UJK250" s="380"/>
      <c r="UJL250" s="359"/>
      <c r="UJM250" s="380"/>
      <c r="UJN250" s="359"/>
      <c r="UJO250" s="380"/>
      <c r="UJP250" s="359"/>
      <c r="UJQ250" s="380"/>
      <c r="UJR250" s="359"/>
      <c r="UJS250" s="380"/>
      <c r="UJT250" s="359"/>
      <c r="UJU250" s="380"/>
      <c r="UJV250" s="359"/>
      <c r="UJW250" s="380"/>
      <c r="UJX250" s="359"/>
      <c r="UJY250" s="380"/>
      <c r="UJZ250" s="359"/>
      <c r="UKA250" s="380"/>
      <c r="UKB250" s="359"/>
      <c r="UKC250" s="380"/>
      <c r="UKD250" s="359"/>
      <c r="UKE250" s="380"/>
      <c r="UKF250" s="359"/>
      <c r="UKG250" s="380"/>
      <c r="UKH250" s="359"/>
      <c r="UKI250" s="380"/>
      <c r="UKJ250" s="359"/>
      <c r="UKK250" s="380"/>
      <c r="UKL250" s="359"/>
      <c r="UKM250" s="380"/>
      <c r="UKN250" s="359"/>
      <c r="UKO250" s="380"/>
      <c r="UKP250" s="359"/>
      <c r="UKQ250" s="380"/>
      <c r="UKR250" s="359"/>
      <c r="UKS250" s="380"/>
      <c r="UKT250" s="359"/>
      <c r="UKU250" s="380"/>
      <c r="UKV250" s="359"/>
      <c r="UKW250" s="380"/>
      <c r="UKX250" s="359"/>
      <c r="UKY250" s="380"/>
      <c r="UKZ250" s="359"/>
      <c r="ULA250" s="380"/>
      <c r="ULB250" s="359"/>
      <c r="ULC250" s="380"/>
      <c r="ULD250" s="359"/>
      <c r="ULE250" s="380"/>
      <c r="ULF250" s="359"/>
      <c r="ULG250" s="380"/>
      <c r="ULH250" s="359"/>
      <c r="ULI250" s="380"/>
      <c r="ULJ250" s="359"/>
      <c r="ULK250" s="380"/>
      <c r="ULL250" s="359"/>
      <c r="ULM250" s="380"/>
      <c r="ULN250" s="359"/>
      <c r="ULO250" s="380"/>
      <c r="ULP250" s="359"/>
      <c r="ULQ250" s="380"/>
      <c r="ULR250" s="359"/>
      <c r="ULS250" s="380"/>
      <c r="ULT250" s="359"/>
      <c r="ULU250" s="380"/>
      <c r="ULV250" s="359"/>
      <c r="ULW250" s="380"/>
      <c r="ULX250" s="359"/>
      <c r="ULY250" s="380"/>
      <c r="ULZ250" s="359"/>
      <c r="UMA250" s="380"/>
      <c r="UMB250" s="359"/>
      <c r="UMC250" s="380"/>
      <c r="UMD250" s="359"/>
      <c r="UME250" s="380"/>
      <c r="UMF250" s="359"/>
      <c r="UMG250" s="380"/>
      <c r="UMH250" s="359"/>
      <c r="UMI250" s="380"/>
      <c r="UMJ250" s="359"/>
      <c r="UMK250" s="380"/>
      <c r="UML250" s="359"/>
      <c r="UMM250" s="380"/>
      <c r="UMN250" s="359"/>
      <c r="UMO250" s="380"/>
      <c r="UMP250" s="359"/>
      <c r="UMQ250" s="380"/>
      <c r="UMR250" s="359"/>
      <c r="UMS250" s="380"/>
      <c r="UMT250" s="359"/>
      <c r="UMU250" s="380"/>
      <c r="UMV250" s="359"/>
      <c r="UMW250" s="380"/>
      <c r="UMX250" s="359"/>
      <c r="UMY250" s="380"/>
      <c r="UMZ250" s="359"/>
      <c r="UNA250" s="380"/>
      <c r="UNB250" s="359"/>
      <c r="UNC250" s="380"/>
      <c r="UND250" s="359"/>
      <c r="UNE250" s="380"/>
      <c r="UNF250" s="359"/>
      <c r="UNG250" s="380"/>
      <c r="UNH250" s="359"/>
      <c r="UNI250" s="380"/>
      <c r="UNJ250" s="359"/>
      <c r="UNK250" s="380"/>
      <c r="UNL250" s="359"/>
      <c r="UNM250" s="380"/>
      <c r="UNN250" s="359"/>
      <c r="UNO250" s="380"/>
      <c r="UNP250" s="359"/>
      <c r="UNQ250" s="380"/>
      <c r="UNR250" s="359"/>
      <c r="UNS250" s="380"/>
      <c r="UNT250" s="359"/>
      <c r="UNU250" s="380"/>
      <c r="UNV250" s="359"/>
      <c r="UNW250" s="380"/>
      <c r="UNX250" s="359"/>
      <c r="UNY250" s="380"/>
      <c r="UNZ250" s="359"/>
      <c r="UOA250" s="380"/>
      <c r="UOB250" s="359"/>
      <c r="UOC250" s="380"/>
      <c r="UOD250" s="359"/>
      <c r="UOE250" s="380"/>
      <c r="UOF250" s="359"/>
      <c r="UOG250" s="380"/>
      <c r="UOH250" s="359"/>
      <c r="UOI250" s="380"/>
      <c r="UOJ250" s="359"/>
      <c r="UOK250" s="380"/>
      <c r="UOL250" s="359"/>
      <c r="UOM250" s="380"/>
      <c r="UON250" s="359"/>
      <c r="UOO250" s="380"/>
      <c r="UOP250" s="359"/>
      <c r="UOQ250" s="380"/>
      <c r="UOR250" s="359"/>
      <c r="UOS250" s="380"/>
      <c r="UOT250" s="359"/>
      <c r="UOU250" s="380"/>
      <c r="UOV250" s="359"/>
      <c r="UOW250" s="380"/>
      <c r="UOX250" s="359"/>
      <c r="UOY250" s="380"/>
      <c r="UOZ250" s="359"/>
      <c r="UPA250" s="380"/>
      <c r="UPB250" s="359"/>
      <c r="UPC250" s="380"/>
      <c r="UPD250" s="359"/>
      <c r="UPE250" s="380"/>
      <c r="UPF250" s="359"/>
      <c r="UPG250" s="380"/>
      <c r="UPH250" s="359"/>
      <c r="UPI250" s="380"/>
      <c r="UPJ250" s="359"/>
      <c r="UPK250" s="380"/>
      <c r="UPL250" s="359"/>
      <c r="UPM250" s="380"/>
      <c r="UPN250" s="359"/>
      <c r="UPO250" s="380"/>
      <c r="UPP250" s="359"/>
      <c r="UPQ250" s="380"/>
      <c r="UPR250" s="359"/>
      <c r="UPS250" s="380"/>
      <c r="UPT250" s="359"/>
      <c r="UPU250" s="380"/>
      <c r="UPV250" s="359"/>
      <c r="UPW250" s="380"/>
      <c r="UPX250" s="359"/>
      <c r="UPY250" s="380"/>
      <c r="UPZ250" s="359"/>
      <c r="UQA250" s="380"/>
      <c r="UQB250" s="359"/>
      <c r="UQC250" s="380"/>
      <c r="UQD250" s="359"/>
      <c r="UQE250" s="380"/>
      <c r="UQF250" s="359"/>
      <c r="UQG250" s="380"/>
      <c r="UQH250" s="359"/>
      <c r="UQI250" s="380"/>
      <c r="UQJ250" s="359"/>
      <c r="UQK250" s="380"/>
      <c r="UQL250" s="359"/>
      <c r="UQM250" s="380"/>
      <c r="UQN250" s="359"/>
      <c r="UQO250" s="380"/>
      <c r="UQP250" s="359"/>
      <c r="UQQ250" s="380"/>
      <c r="UQR250" s="359"/>
      <c r="UQS250" s="380"/>
      <c r="UQT250" s="359"/>
      <c r="UQU250" s="380"/>
      <c r="UQV250" s="359"/>
      <c r="UQW250" s="380"/>
      <c r="UQX250" s="359"/>
      <c r="UQY250" s="380"/>
      <c r="UQZ250" s="359"/>
      <c r="URA250" s="380"/>
      <c r="URB250" s="359"/>
      <c r="URC250" s="380"/>
      <c r="URD250" s="359"/>
      <c r="URE250" s="380"/>
      <c r="URF250" s="359"/>
      <c r="URG250" s="380"/>
      <c r="URH250" s="359"/>
      <c r="URI250" s="380"/>
      <c r="URJ250" s="359"/>
      <c r="URK250" s="380"/>
      <c r="URL250" s="359"/>
      <c r="URM250" s="380"/>
      <c r="URN250" s="359"/>
      <c r="URO250" s="380"/>
      <c r="URP250" s="359"/>
      <c r="URQ250" s="380"/>
      <c r="URR250" s="359"/>
      <c r="URS250" s="380"/>
      <c r="URT250" s="359"/>
      <c r="URU250" s="380"/>
      <c r="URV250" s="359"/>
      <c r="URW250" s="380"/>
      <c r="URX250" s="359"/>
      <c r="URY250" s="380"/>
      <c r="URZ250" s="359"/>
      <c r="USA250" s="380"/>
      <c r="USB250" s="359"/>
      <c r="USC250" s="380"/>
      <c r="USD250" s="359"/>
      <c r="USE250" s="380"/>
      <c r="USF250" s="359"/>
      <c r="USG250" s="380"/>
      <c r="USH250" s="359"/>
      <c r="USI250" s="380"/>
      <c r="USJ250" s="359"/>
      <c r="USK250" s="380"/>
      <c r="USL250" s="359"/>
      <c r="USM250" s="380"/>
      <c r="USN250" s="359"/>
      <c r="USO250" s="380"/>
      <c r="USP250" s="359"/>
      <c r="USQ250" s="380"/>
      <c r="USR250" s="359"/>
      <c r="USS250" s="380"/>
      <c r="UST250" s="359"/>
      <c r="USU250" s="380"/>
      <c r="USV250" s="359"/>
      <c r="USW250" s="380"/>
      <c r="USX250" s="359"/>
      <c r="USY250" s="380"/>
      <c r="USZ250" s="359"/>
      <c r="UTA250" s="380"/>
      <c r="UTB250" s="359"/>
      <c r="UTC250" s="380"/>
      <c r="UTD250" s="359"/>
      <c r="UTE250" s="380"/>
      <c r="UTF250" s="359"/>
      <c r="UTG250" s="380"/>
      <c r="UTH250" s="359"/>
      <c r="UTI250" s="380"/>
      <c r="UTJ250" s="359"/>
      <c r="UTK250" s="380"/>
      <c r="UTL250" s="359"/>
      <c r="UTM250" s="380"/>
      <c r="UTN250" s="359"/>
      <c r="UTO250" s="380"/>
      <c r="UTP250" s="359"/>
      <c r="UTQ250" s="380"/>
      <c r="UTR250" s="359"/>
      <c r="UTS250" s="380"/>
      <c r="UTT250" s="359"/>
      <c r="UTU250" s="380"/>
      <c r="UTV250" s="359"/>
      <c r="UTW250" s="380"/>
      <c r="UTX250" s="359"/>
      <c r="UTY250" s="380"/>
      <c r="UTZ250" s="359"/>
      <c r="UUA250" s="380"/>
      <c r="UUB250" s="359"/>
      <c r="UUC250" s="380"/>
      <c r="UUD250" s="359"/>
      <c r="UUE250" s="380"/>
      <c r="UUF250" s="359"/>
      <c r="UUG250" s="380"/>
      <c r="UUH250" s="359"/>
      <c r="UUI250" s="380"/>
      <c r="UUJ250" s="359"/>
      <c r="UUK250" s="380"/>
      <c r="UUL250" s="359"/>
      <c r="UUM250" s="380"/>
      <c r="UUN250" s="359"/>
      <c r="UUO250" s="380"/>
      <c r="UUP250" s="359"/>
      <c r="UUQ250" s="380"/>
      <c r="UUR250" s="359"/>
      <c r="UUS250" s="380"/>
      <c r="UUT250" s="359"/>
      <c r="UUU250" s="380"/>
      <c r="UUV250" s="359"/>
      <c r="UUW250" s="380"/>
      <c r="UUX250" s="359"/>
      <c r="UUY250" s="380"/>
      <c r="UUZ250" s="359"/>
      <c r="UVA250" s="380"/>
      <c r="UVB250" s="359"/>
      <c r="UVC250" s="380"/>
      <c r="UVD250" s="359"/>
      <c r="UVE250" s="380"/>
      <c r="UVF250" s="359"/>
      <c r="UVG250" s="380"/>
      <c r="UVH250" s="359"/>
      <c r="UVI250" s="380"/>
      <c r="UVJ250" s="359"/>
      <c r="UVK250" s="380"/>
      <c r="UVL250" s="359"/>
      <c r="UVM250" s="380"/>
      <c r="UVN250" s="359"/>
      <c r="UVO250" s="380"/>
      <c r="UVP250" s="359"/>
      <c r="UVQ250" s="380"/>
      <c r="UVR250" s="359"/>
      <c r="UVS250" s="380"/>
      <c r="UVT250" s="359"/>
      <c r="UVU250" s="380"/>
      <c r="UVV250" s="359"/>
      <c r="UVW250" s="380"/>
      <c r="UVX250" s="359"/>
      <c r="UVY250" s="380"/>
      <c r="UVZ250" s="359"/>
      <c r="UWA250" s="380"/>
      <c r="UWB250" s="359"/>
      <c r="UWC250" s="380"/>
      <c r="UWD250" s="359"/>
      <c r="UWE250" s="380"/>
      <c r="UWF250" s="359"/>
      <c r="UWG250" s="380"/>
      <c r="UWH250" s="359"/>
      <c r="UWI250" s="380"/>
      <c r="UWJ250" s="359"/>
      <c r="UWK250" s="380"/>
      <c r="UWL250" s="359"/>
      <c r="UWM250" s="380"/>
      <c r="UWN250" s="359"/>
      <c r="UWO250" s="380"/>
      <c r="UWP250" s="359"/>
      <c r="UWQ250" s="380"/>
      <c r="UWR250" s="359"/>
      <c r="UWS250" s="380"/>
      <c r="UWT250" s="359"/>
      <c r="UWU250" s="380"/>
      <c r="UWV250" s="359"/>
      <c r="UWW250" s="380"/>
      <c r="UWX250" s="359"/>
      <c r="UWY250" s="380"/>
      <c r="UWZ250" s="359"/>
      <c r="UXA250" s="380"/>
      <c r="UXB250" s="359"/>
      <c r="UXC250" s="380"/>
      <c r="UXD250" s="359"/>
      <c r="UXE250" s="380"/>
      <c r="UXF250" s="359"/>
      <c r="UXG250" s="380"/>
      <c r="UXH250" s="359"/>
      <c r="UXI250" s="380"/>
      <c r="UXJ250" s="359"/>
      <c r="UXK250" s="380"/>
      <c r="UXL250" s="359"/>
      <c r="UXM250" s="380"/>
      <c r="UXN250" s="359"/>
      <c r="UXO250" s="380"/>
      <c r="UXP250" s="359"/>
      <c r="UXQ250" s="380"/>
      <c r="UXR250" s="359"/>
      <c r="UXS250" s="380"/>
      <c r="UXT250" s="359"/>
      <c r="UXU250" s="380"/>
      <c r="UXV250" s="359"/>
      <c r="UXW250" s="380"/>
      <c r="UXX250" s="359"/>
      <c r="UXY250" s="380"/>
      <c r="UXZ250" s="359"/>
      <c r="UYA250" s="380"/>
      <c r="UYB250" s="359"/>
      <c r="UYC250" s="380"/>
      <c r="UYD250" s="359"/>
      <c r="UYE250" s="380"/>
      <c r="UYF250" s="359"/>
      <c r="UYG250" s="380"/>
      <c r="UYH250" s="359"/>
      <c r="UYI250" s="380"/>
      <c r="UYJ250" s="359"/>
      <c r="UYK250" s="380"/>
      <c r="UYL250" s="359"/>
      <c r="UYM250" s="380"/>
      <c r="UYN250" s="359"/>
      <c r="UYO250" s="380"/>
      <c r="UYP250" s="359"/>
      <c r="UYQ250" s="380"/>
      <c r="UYR250" s="359"/>
      <c r="UYS250" s="380"/>
      <c r="UYT250" s="359"/>
      <c r="UYU250" s="380"/>
      <c r="UYV250" s="359"/>
      <c r="UYW250" s="380"/>
      <c r="UYX250" s="359"/>
      <c r="UYY250" s="380"/>
      <c r="UYZ250" s="359"/>
      <c r="UZA250" s="380"/>
      <c r="UZB250" s="359"/>
      <c r="UZC250" s="380"/>
      <c r="UZD250" s="359"/>
      <c r="UZE250" s="380"/>
      <c r="UZF250" s="359"/>
      <c r="UZG250" s="380"/>
      <c r="UZH250" s="359"/>
      <c r="UZI250" s="380"/>
      <c r="UZJ250" s="359"/>
      <c r="UZK250" s="380"/>
      <c r="UZL250" s="359"/>
      <c r="UZM250" s="380"/>
      <c r="UZN250" s="359"/>
      <c r="UZO250" s="380"/>
      <c r="UZP250" s="359"/>
      <c r="UZQ250" s="380"/>
      <c r="UZR250" s="359"/>
      <c r="UZS250" s="380"/>
      <c r="UZT250" s="359"/>
      <c r="UZU250" s="380"/>
      <c r="UZV250" s="359"/>
      <c r="UZW250" s="380"/>
      <c r="UZX250" s="359"/>
      <c r="UZY250" s="380"/>
      <c r="UZZ250" s="359"/>
      <c r="VAA250" s="380"/>
      <c r="VAB250" s="359"/>
      <c r="VAC250" s="380"/>
      <c r="VAD250" s="359"/>
      <c r="VAE250" s="380"/>
      <c r="VAF250" s="359"/>
      <c r="VAG250" s="380"/>
      <c r="VAH250" s="359"/>
      <c r="VAI250" s="380"/>
      <c r="VAJ250" s="359"/>
      <c r="VAK250" s="380"/>
      <c r="VAL250" s="359"/>
      <c r="VAM250" s="380"/>
      <c r="VAN250" s="359"/>
      <c r="VAO250" s="380"/>
      <c r="VAP250" s="359"/>
      <c r="VAQ250" s="380"/>
      <c r="VAR250" s="359"/>
      <c r="VAS250" s="380"/>
      <c r="VAT250" s="359"/>
      <c r="VAU250" s="380"/>
      <c r="VAV250" s="359"/>
      <c r="VAW250" s="380"/>
      <c r="VAX250" s="359"/>
      <c r="VAY250" s="380"/>
      <c r="VAZ250" s="359"/>
      <c r="VBA250" s="380"/>
      <c r="VBB250" s="359"/>
      <c r="VBC250" s="380"/>
      <c r="VBD250" s="359"/>
      <c r="VBE250" s="380"/>
      <c r="VBF250" s="359"/>
      <c r="VBG250" s="380"/>
      <c r="VBH250" s="359"/>
      <c r="VBI250" s="380"/>
      <c r="VBJ250" s="359"/>
      <c r="VBK250" s="380"/>
      <c r="VBL250" s="359"/>
      <c r="VBM250" s="380"/>
      <c r="VBN250" s="359"/>
      <c r="VBO250" s="380"/>
      <c r="VBP250" s="359"/>
      <c r="VBQ250" s="380"/>
      <c r="VBR250" s="359"/>
      <c r="VBS250" s="380"/>
      <c r="VBT250" s="359"/>
      <c r="VBU250" s="380"/>
      <c r="VBV250" s="359"/>
      <c r="VBW250" s="380"/>
      <c r="VBX250" s="359"/>
      <c r="VBY250" s="380"/>
      <c r="VBZ250" s="359"/>
      <c r="VCA250" s="380"/>
      <c r="VCB250" s="359"/>
      <c r="VCC250" s="380"/>
      <c r="VCD250" s="359"/>
      <c r="VCE250" s="380"/>
      <c r="VCF250" s="359"/>
      <c r="VCG250" s="380"/>
      <c r="VCH250" s="359"/>
      <c r="VCI250" s="380"/>
      <c r="VCJ250" s="359"/>
      <c r="VCK250" s="380"/>
      <c r="VCL250" s="359"/>
      <c r="VCM250" s="380"/>
      <c r="VCN250" s="359"/>
      <c r="VCO250" s="380"/>
      <c r="VCP250" s="359"/>
      <c r="VCQ250" s="380"/>
      <c r="VCR250" s="359"/>
      <c r="VCS250" s="380"/>
      <c r="VCT250" s="359"/>
      <c r="VCU250" s="380"/>
      <c r="VCV250" s="359"/>
      <c r="VCW250" s="380"/>
      <c r="VCX250" s="359"/>
      <c r="VCY250" s="380"/>
      <c r="VCZ250" s="359"/>
      <c r="VDA250" s="380"/>
      <c r="VDB250" s="359"/>
      <c r="VDC250" s="380"/>
      <c r="VDD250" s="359"/>
      <c r="VDE250" s="380"/>
      <c r="VDF250" s="359"/>
      <c r="VDG250" s="380"/>
      <c r="VDH250" s="359"/>
      <c r="VDI250" s="380"/>
      <c r="VDJ250" s="359"/>
      <c r="VDK250" s="380"/>
      <c r="VDL250" s="359"/>
      <c r="VDM250" s="380"/>
      <c r="VDN250" s="359"/>
      <c r="VDO250" s="380"/>
      <c r="VDP250" s="359"/>
      <c r="VDQ250" s="380"/>
      <c r="VDR250" s="359"/>
      <c r="VDS250" s="380"/>
      <c r="VDT250" s="359"/>
      <c r="VDU250" s="380"/>
      <c r="VDV250" s="359"/>
      <c r="VDW250" s="380"/>
      <c r="VDX250" s="359"/>
      <c r="VDY250" s="380"/>
      <c r="VDZ250" s="359"/>
      <c r="VEA250" s="380"/>
      <c r="VEB250" s="359"/>
      <c r="VEC250" s="380"/>
      <c r="VED250" s="359"/>
      <c r="VEE250" s="380"/>
      <c r="VEF250" s="359"/>
      <c r="VEG250" s="380"/>
      <c r="VEH250" s="359"/>
      <c r="VEI250" s="380"/>
      <c r="VEJ250" s="359"/>
      <c r="VEK250" s="380"/>
      <c r="VEL250" s="359"/>
      <c r="VEM250" s="380"/>
      <c r="VEN250" s="359"/>
      <c r="VEO250" s="380"/>
      <c r="VEP250" s="359"/>
      <c r="VEQ250" s="380"/>
      <c r="VER250" s="359"/>
      <c r="VES250" s="380"/>
      <c r="VET250" s="359"/>
      <c r="VEU250" s="380"/>
      <c r="VEV250" s="359"/>
      <c r="VEW250" s="380"/>
      <c r="VEX250" s="359"/>
      <c r="VEY250" s="380"/>
      <c r="VEZ250" s="359"/>
      <c r="VFA250" s="380"/>
      <c r="VFB250" s="359"/>
      <c r="VFC250" s="380"/>
      <c r="VFD250" s="359"/>
      <c r="VFE250" s="380"/>
      <c r="VFF250" s="359"/>
      <c r="VFG250" s="380"/>
      <c r="VFH250" s="359"/>
      <c r="VFI250" s="380"/>
      <c r="VFJ250" s="359"/>
      <c r="VFK250" s="380"/>
      <c r="VFL250" s="359"/>
      <c r="VFM250" s="380"/>
      <c r="VFN250" s="359"/>
      <c r="VFO250" s="380"/>
      <c r="VFP250" s="359"/>
      <c r="VFQ250" s="380"/>
      <c r="VFR250" s="359"/>
      <c r="VFS250" s="380"/>
      <c r="VFT250" s="359"/>
      <c r="VFU250" s="380"/>
      <c r="VFV250" s="359"/>
      <c r="VFW250" s="380"/>
      <c r="VFX250" s="359"/>
      <c r="VFY250" s="380"/>
      <c r="VFZ250" s="359"/>
      <c r="VGA250" s="380"/>
      <c r="VGB250" s="359"/>
      <c r="VGC250" s="380"/>
      <c r="VGD250" s="359"/>
      <c r="VGE250" s="380"/>
      <c r="VGF250" s="359"/>
      <c r="VGG250" s="380"/>
      <c r="VGH250" s="359"/>
      <c r="VGI250" s="380"/>
      <c r="VGJ250" s="359"/>
      <c r="VGK250" s="380"/>
      <c r="VGL250" s="359"/>
      <c r="VGM250" s="380"/>
      <c r="VGN250" s="359"/>
      <c r="VGO250" s="380"/>
      <c r="VGP250" s="359"/>
      <c r="VGQ250" s="380"/>
      <c r="VGR250" s="359"/>
      <c r="VGS250" s="380"/>
      <c r="VGT250" s="359"/>
      <c r="VGU250" s="380"/>
      <c r="VGV250" s="359"/>
      <c r="VGW250" s="380"/>
      <c r="VGX250" s="359"/>
      <c r="VGY250" s="380"/>
      <c r="VGZ250" s="359"/>
      <c r="VHA250" s="380"/>
      <c r="VHB250" s="359"/>
      <c r="VHC250" s="380"/>
      <c r="VHD250" s="359"/>
      <c r="VHE250" s="380"/>
      <c r="VHF250" s="359"/>
      <c r="VHG250" s="380"/>
      <c r="VHH250" s="359"/>
      <c r="VHI250" s="380"/>
      <c r="VHJ250" s="359"/>
      <c r="VHK250" s="380"/>
      <c r="VHL250" s="359"/>
      <c r="VHM250" s="380"/>
      <c r="VHN250" s="359"/>
      <c r="VHO250" s="380"/>
      <c r="VHP250" s="359"/>
      <c r="VHQ250" s="380"/>
      <c r="VHR250" s="359"/>
      <c r="VHS250" s="380"/>
      <c r="VHT250" s="359"/>
      <c r="VHU250" s="380"/>
      <c r="VHV250" s="359"/>
      <c r="VHW250" s="380"/>
      <c r="VHX250" s="359"/>
      <c r="VHY250" s="380"/>
      <c r="VHZ250" s="359"/>
      <c r="VIA250" s="380"/>
      <c r="VIB250" s="359"/>
      <c r="VIC250" s="380"/>
      <c r="VID250" s="359"/>
      <c r="VIE250" s="380"/>
      <c r="VIF250" s="359"/>
      <c r="VIG250" s="380"/>
      <c r="VIH250" s="359"/>
      <c r="VII250" s="380"/>
      <c r="VIJ250" s="359"/>
      <c r="VIK250" s="380"/>
      <c r="VIL250" s="359"/>
      <c r="VIM250" s="380"/>
      <c r="VIN250" s="359"/>
      <c r="VIO250" s="380"/>
      <c r="VIP250" s="359"/>
      <c r="VIQ250" s="380"/>
      <c r="VIR250" s="359"/>
      <c r="VIS250" s="380"/>
      <c r="VIT250" s="359"/>
      <c r="VIU250" s="380"/>
      <c r="VIV250" s="359"/>
      <c r="VIW250" s="380"/>
      <c r="VIX250" s="359"/>
      <c r="VIY250" s="380"/>
      <c r="VIZ250" s="359"/>
      <c r="VJA250" s="380"/>
      <c r="VJB250" s="359"/>
      <c r="VJC250" s="380"/>
      <c r="VJD250" s="359"/>
      <c r="VJE250" s="380"/>
      <c r="VJF250" s="359"/>
      <c r="VJG250" s="380"/>
      <c r="VJH250" s="359"/>
      <c r="VJI250" s="380"/>
      <c r="VJJ250" s="359"/>
      <c r="VJK250" s="380"/>
      <c r="VJL250" s="359"/>
      <c r="VJM250" s="380"/>
      <c r="VJN250" s="359"/>
      <c r="VJO250" s="380"/>
      <c r="VJP250" s="359"/>
      <c r="VJQ250" s="380"/>
      <c r="VJR250" s="359"/>
      <c r="VJS250" s="380"/>
      <c r="VJT250" s="359"/>
      <c r="VJU250" s="380"/>
      <c r="VJV250" s="359"/>
      <c r="VJW250" s="380"/>
      <c r="VJX250" s="359"/>
      <c r="VJY250" s="380"/>
      <c r="VJZ250" s="359"/>
      <c r="VKA250" s="380"/>
      <c r="VKB250" s="359"/>
      <c r="VKC250" s="380"/>
      <c r="VKD250" s="359"/>
      <c r="VKE250" s="380"/>
      <c r="VKF250" s="359"/>
      <c r="VKG250" s="380"/>
      <c r="VKH250" s="359"/>
      <c r="VKI250" s="380"/>
      <c r="VKJ250" s="359"/>
      <c r="VKK250" s="380"/>
      <c r="VKL250" s="359"/>
      <c r="VKM250" s="380"/>
      <c r="VKN250" s="359"/>
      <c r="VKO250" s="380"/>
      <c r="VKP250" s="359"/>
      <c r="VKQ250" s="380"/>
      <c r="VKR250" s="359"/>
      <c r="VKS250" s="380"/>
      <c r="VKT250" s="359"/>
      <c r="VKU250" s="380"/>
      <c r="VKV250" s="359"/>
      <c r="VKW250" s="380"/>
      <c r="VKX250" s="359"/>
      <c r="VKY250" s="380"/>
      <c r="VKZ250" s="359"/>
      <c r="VLA250" s="380"/>
      <c r="VLB250" s="359"/>
      <c r="VLC250" s="380"/>
      <c r="VLD250" s="359"/>
      <c r="VLE250" s="380"/>
      <c r="VLF250" s="359"/>
      <c r="VLG250" s="380"/>
      <c r="VLH250" s="359"/>
      <c r="VLI250" s="380"/>
      <c r="VLJ250" s="359"/>
      <c r="VLK250" s="380"/>
      <c r="VLL250" s="359"/>
      <c r="VLM250" s="380"/>
      <c r="VLN250" s="359"/>
      <c r="VLO250" s="380"/>
      <c r="VLP250" s="359"/>
      <c r="VLQ250" s="380"/>
      <c r="VLR250" s="359"/>
      <c r="VLS250" s="380"/>
      <c r="VLT250" s="359"/>
      <c r="VLU250" s="380"/>
      <c r="VLV250" s="359"/>
      <c r="VLW250" s="380"/>
      <c r="VLX250" s="359"/>
      <c r="VLY250" s="380"/>
      <c r="VLZ250" s="359"/>
      <c r="VMA250" s="380"/>
      <c r="VMB250" s="359"/>
      <c r="VMC250" s="380"/>
      <c r="VMD250" s="359"/>
      <c r="VME250" s="380"/>
      <c r="VMF250" s="359"/>
      <c r="VMG250" s="380"/>
      <c r="VMH250" s="359"/>
      <c r="VMI250" s="380"/>
      <c r="VMJ250" s="359"/>
      <c r="VMK250" s="380"/>
      <c r="VML250" s="359"/>
      <c r="VMM250" s="380"/>
      <c r="VMN250" s="359"/>
      <c r="VMO250" s="380"/>
      <c r="VMP250" s="359"/>
      <c r="VMQ250" s="380"/>
      <c r="VMR250" s="359"/>
      <c r="VMS250" s="380"/>
      <c r="VMT250" s="359"/>
      <c r="VMU250" s="380"/>
      <c r="VMV250" s="359"/>
      <c r="VMW250" s="380"/>
      <c r="VMX250" s="359"/>
      <c r="VMY250" s="380"/>
      <c r="VMZ250" s="359"/>
      <c r="VNA250" s="380"/>
      <c r="VNB250" s="359"/>
      <c r="VNC250" s="380"/>
      <c r="VND250" s="359"/>
      <c r="VNE250" s="380"/>
      <c r="VNF250" s="359"/>
      <c r="VNG250" s="380"/>
      <c r="VNH250" s="359"/>
      <c r="VNI250" s="380"/>
      <c r="VNJ250" s="359"/>
      <c r="VNK250" s="380"/>
      <c r="VNL250" s="359"/>
      <c r="VNM250" s="380"/>
      <c r="VNN250" s="359"/>
      <c r="VNO250" s="380"/>
      <c r="VNP250" s="359"/>
      <c r="VNQ250" s="380"/>
      <c r="VNR250" s="359"/>
      <c r="VNS250" s="380"/>
      <c r="VNT250" s="359"/>
      <c r="VNU250" s="380"/>
      <c r="VNV250" s="359"/>
      <c r="VNW250" s="380"/>
      <c r="VNX250" s="359"/>
      <c r="VNY250" s="380"/>
      <c r="VNZ250" s="359"/>
      <c r="VOA250" s="380"/>
      <c r="VOB250" s="359"/>
      <c r="VOC250" s="380"/>
      <c r="VOD250" s="359"/>
      <c r="VOE250" s="380"/>
      <c r="VOF250" s="359"/>
      <c r="VOG250" s="380"/>
      <c r="VOH250" s="359"/>
      <c r="VOI250" s="380"/>
      <c r="VOJ250" s="359"/>
      <c r="VOK250" s="380"/>
      <c r="VOL250" s="359"/>
      <c r="VOM250" s="380"/>
      <c r="VON250" s="359"/>
      <c r="VOO250" s="380"/>
      <c r="VOP250" s="359"/>
      <c r="VOQ250" s="380"/>
      <c r="VOR250" s="359"/>
      <c r="VOS250" s="380"/>
      <c r="VOT250" s="359"/>
      <c r="VOU250" s="380"/>
      <c r="VOV250" s="359"/>
      <c r="VOW250" s="380"/>
      <c r="VOX250" s="359"/>
      <c r="VOY250" s="380"/>
      <c r="VOZ250" s="359"/>
      <c r="VPA250" s="380"/>
      <c r="VPB250" s="359"/>
      <c r="VPC250" s="380"/>
      <c r="VPD250" s="359"/>
      <c r="VPE250" s="380"/>
      <c r="VPF250" s="359"/>
      <c r="VPG250" s="380"/>
      <c r="VPH250" s="359"/>
      <c r="VPI250" s="380"/>
      <c r="VPJ250" s="359"/>
      <c r="VPK250" s="380"/>
      <c r="VPL250" s="359"/>
      <c r="VPM250" s="380"/>
      <c r="VPN250" s="359"/>
      <c r="VPO250" s="380"/>
      <c r="VPP250" s="359"/>
      <c r="VPQ250" s="380"/>
      <c r="VPR250" s="359"/>
      <c r="VPS250" s="380"/>
      <c r="VPT250" s="359"/>
      <c r="VPU250" s="380"/>
      <c r="VPV250" s="359"/>
      <c r="VPW250" s="380"/>
      <c r="VPX250" s="359"/>
      <c r="VPY250" s="380"/>
      <c r="VPZ250" s="359"/>
      <c r="VQA250" s="380"/>
      <c r="VQB250" s="359"/>
      <c r="VQC250" s="380"/>
      <c r="VQD250" s="359"/>
      <c r="VQE250" s="380"/>
      <c r="VQF250" s="359"/>
      <c r="VQG250" s="380"/>
      <c r="VQH250" s="359"/>
      <c r="VQI250" s="380"/>
      <c r="VQJ250" s="359"/>
      <c r="VQK250" s="380"/>
      <c r="VQL250" s="359"/>
      <c r="VQM250" s="380"/>
      <c r="VQN250" s="359"/>
      <c r="VQO250" s="380"/>
      <c r="VQP250" s="359"/>
      <c r="VQQ250" s="380"/>
      <c r="VQR250" s="359"/>
      <c r="VQS250" s="380"/>
      <c r="VQT250" s="359"/>
      <c r="VQU250" s="380"/>
      <c r="VQV250" s="359"/>
      <c r="VQW250" s="380"/>
      <c r="VQX250" s="359"/>
      <c r="VQY250" s="380"/>
      <c r="VQZ250" s="359"/>
      <c r="VRA250" s="380"/>
      <c r="VRB250" s="359"/>
      <c r="VRC250" s="380"/>
      <c r="VRD250" s="359"/>
      <c r="VRE250" s="380"/>
      <c r="VRF250" s="359"/>
      <c r="VRG250" s="380"/>
      <c r="VRH250" s="359"/>
      <c r="VRI250" s="380"/>
      <c r="VRJ250" s="359"/>
      <c r="VRK250" s="380"/>
      <c r="VRL250" s="359"/>
      <c r="VRM250" s="380"/>
      <c r="VRN250" s="359"/>
      <c r="VRO250" s="380"/>
      <c r="VRP250" s="359"/>
      <c r="VRQ250" s="380"/>
      <c r="VRR250" s="359"/>
      <c r="VRS250" s="380"/>
      <c r="VRT250" s="359"/>
      <c r="VRU250" s="380"/>
      <c r="VRV250" s="359"/>
      <c r="VRW250" s="380"/>
      <c r="VRX250" s="359"/>
      <c r="VRY250" s="380"/>
      <c r="VRZ250" s="359"/>
      <c r="VSA250" s="380"/>
      <c r="VSB250" s="359"/>
      <c r="VSC250" s="380"/>
      <c r="VSD250" s="359"/>
      <c r="VSE250" s="380"/>
      <c r="VSF250" s="359"/>
      <c r="VSG250" s="380"/>
      <c r="VSH250" s="359"/>
      <c r="VSI250" s="380"/>
      <c r="VSJ250" s="359"/>
      <c r="VSK250" s="380"/>
      <c r="VSL250" s="359"/>
      <c r="VSM250" s="380"/>
      <c r="VSN250" s="359"/>
      <c r="VSO250" s="380"/>
      <c r="VSP250" s="359"/>
      <c r="VSQ250" s="380"/>
      <c r="VSR250" s="359"/>
      <c r="VSS250" s="380"/>
      <c r="VST250" s="359"/>
      <c r="VSU250" s="380"/>
      <c r="VSV250" s="359"/>
      <c r="VSW250" s="380"/>
      <c r="VSX250" s="359"/>
      <c r="VSY250" s="380"/>
      <c r="VSZ250" s="359"/>
      <c r="VTA250" s="380"/>
      <c r="VTB250" s="359"/>
      <c r="VTC250" s="380"/>
      <c r="VTD250" s="359"/>
      <c r="VTE250" s="380"/>
      <c r="VTF250" s="359"/>
      <c r="VTG250" s="380"/>
      <c r="VTH250" s="359"/>
      <c r="VTI250" s="380"/>
      <c r="VTJ250" s="359"/>
      <c r="VTK250" s="380"/>
      <c r="VTL250" s="359"/>
      <c r="VTM250" s="380"/>
      <c r="VTN250" s="359"/>
      <c r="VTO250" s="380"/>
      <c r="VTP250" s="359"/>
      <c r="VTQ250" s="380"/>
      <c r="VTR250" s="359"/>
      <c r="VTS250" s="380"/>
      <c r="VTT250" s="359"/>
      <c r="VTU250" s="380"/>
      <c r="VTV250" s="359"/>
      <c r="VTW250" s="380"/>
      <c r="VTX250" s="359"/>
      <c r="VTY250" s="380"/>
      <c r="VTZ250" s="359"/>
      <c r="VUA250" s="380"/>
      <c r="VUB250" s="359"/>
      <c r="VUC250" s="380"/>
      <c r="VUD250" s="359"/>
      <c r="VUE250" s="380"/>
      <c r="VUF250" s="359"/>
      <c r="VUG250" s="380"/>
      <c r="VUH250" s="359"/>
      <c r="VUI250" s="380"/>
      <c r="VUJ250" s="359"/>
      <c r="VUK250" s="380"/>
      <c r="VUL250" s="359"/>
      <c r="VUM250" s="380"/>
      <c r="VUN250" s="359"/>
      <c r="VUO250" s="380"/>
      <c r="VUP250" s="359"/>
      <c r="VUQ250" s="380"/>
      <c r="VUR250" s="359"/>
      <c r="VUS250" s="380"/>
      <c r="VUT250" s="359"/>
      <c r="VUU250" s="380"/>
      <c r="VUV250" s="359"/>
      <c r="VUW250" s="380"/>
      <c r="VUX250" s="359"/>
      <c r="VUY250" s="380"/>
      <c r="VUZ250" s="359"/>
      <c r="VVA250" s="380"/>
      <c r="VVB250" s="359"/>
      <c r="VVC250" s="380"/>
      <c r="VVD250" s="359"/>
      <c r="VVE250" s="380"/>
      <c r="VVF250" s="359"/>
      <c r="VVG250" s="380"/>
      <c r="VVH250" s="359"/>
      <c r="VVI250" s="380"/>
      <c r="VVJ250" s="359"/>
      <c r="VVK250" s="380"/>
      <c r="VVL250" s="359"/>
      <c r="VVM250" s="380"/>
      <c r="VVN250" s="359"/>
      <c r="VVO250" s="380"/>
      <c r="VVP250" s="359"/>
      <c r="VVQ250" s="380"/>
      <c r="VVR250" s="359"/>
      <c r="VVS250" s="380"/>
      <c r="VVT250" s="359"/>
      <c r="VVU250" s="380"/>
      <c r="VVV250" s="359"/>
      <c r="VVW250" s="380"/>
      <c r="VVX250" s="359"/>
      <c r="VVY250" s="380"/>
      <c r="VVZ250" s="359"/>
      <c r="VWA250" s="380"/>
      <c r="VWB250" s="359"/>
      <c r="VWC250" s="380"/>
      <c r="VWD250" s="359"/>
      <c r="VWE250" s="380"/>
      <c r="VWF250" s="359"/>
      <c r="VWG250" s="380"/>
      <c r="VWH250" s="359"/>
      <c r="VWI250" s="380"/>
      <c r="VWJ250" s="359"/>
      <c r="VWK250" s="380"/>
      <c r="VWL250" s="359"/>
      <c r="VWM250" s="380"/>
      <c r="VWN250" s="359"/>
      <c r="VWO250" s="380"/>
      <c r="VWP250" s="359"/>
      <c r="VWQ250" s="380"/>
      <c r="VWR250" s="359"/>
      <c r="VWS250" s="380"/>
      <c r="VWT250" s="359"/>
      <c r="VWU250" s="380"/>
      <c r="VWV250" s="359"/>
      <c r="VWW250" s="380"/>
      <c r="VWX250" s="359"/>
      <c r="VWY250" s="380"/>
      <c r="VWZ250" s="359"/>
      <c r="VXA250" s="380"/>
      <c r="VXB250" s="359"/>
      <c r="VXC250" s="380"/>
      <c r="VXD250" s="359"/>
      <c r="VXE250" s="380"/>
      <c r="VXF250" s="359"/>
      <c r="VXG250" s="380"/>
      <c r="VXH250" s="359"/>
      <c r="VXI250" s="380"/>
      <c r="VXJ250" s="359"/>
      <c r="VXK250" s="380"/>
      <c r="VXL250" s="359"/>
      <c r="VXM250" s="380"/>
      <c r="VXN250" s="359"/>
      <c r="VXO250" s="380"/>
      <c r="VXP250" s="359"/>
      <c r="VXQ250" s="380"/>
      <c r="VXR250" s="359"/>
      <c r="VXS250" s="380"/>
      <c r="VXT250" s="359"/>
      <c r="VXU250" s="380"/>
      <c r="VXV250" s="359"/>
      <c r="VXW250" s="380"/>
      <c r="VXX250" s="359"/>
      <c r="VXY250" s="380"/>
      <c r="VXZ250" s="359"/>
      <c r="VYA250" s="380"/>
      <c r="VYB250" s="359"/>
      <c r="VYC250" s="380"/>
      <c r="VYD250" s="359"/>
      <c r="VYE250" s="380"/>
      <c r="VYF250" s="359"/>
      <c r="VYG250" s="380"/>
      <c r="VYH250" s="359"/>
      <c r="VYI250" s="380"/>
      <c r="VYJ250" s="359"/>
      <c r="VYK250" s="380"/>
      <c r="VYL250" s="359"/>
      <c r="VYM250" s="380"/>
      <c r="VYN250" s="359"/>
      <c r="VYO250" s="380"/>
      <c r="VYP250" s="359"/>
      <c r="VYQ250" s="380"/>
      <c r="VYR250" s="359"/>
      <c r="VYS250" s="380"/>
      <c r="VYT250" s="359"/>
      <c r="VYU250" s="380"/>
      <c r="VYV250" s="359"/>
      <c r="VYW250" s="380"/>
      <c r="VYX250" s="359"/>
      <c r="VYY250" s="380"/>
      <c r="VYZ250" s="359"/>
      <c r="VZA250" s="380"/>
      <c r="VZB250" s="359"/>
      <c r="VZC250" s="380"/>
      <c r="VZD250" s="359"/>
      <c r="VZE250" s="380"/>
      <c r="VZF250" s="359"/>
      <c r="VZG250" s="380"/>
      <c r="VZH250" s="359"/>
      <c r="VZI250" s="380"/>
      <c r="VZJ250" s="359"/>
      <c r="VZK250" s="380"/>
      <c r="VZL250" s="359"/>
      <c r="VZM250" s="380"/>
      <c r="VZN250" s="359"/>
      <c r="VZO250" s="380"/>
      <c r="VZP250" s="359"/>
      <c r="VZQ250" s="380"/>
      <c r="VZR250" s="359"/>
      <c r="VZS250" s="380"/>
      <c r="VZT250" s="359"/>
      <c r="VZU250" s="380"/>
      <c r="VZV250" s="359"/>
      <c r="VZW250" s="380"/>
      <c r="VZX250" s="359"/>
      <c r="VZY250" s="380"/>
      <c r="VZZ250" s="359"/>
      <c r="WAA250" s="380"/>
      <c r="WAB250" s="359"/>
      <c r="WAC250" s="380"/>
      <c r="WAD250" s="359"/>
      <c r="WAE250" s="380"/>
      <c r="WAF250" s="359"/>
      <c r="WAG250" s="380"/>
      <c r="WAH250" s="359"/>
      <c r="WAI250" s="380"/>
      <c r="WAJ250" s="359"/>
      <c r="WAK250" s="380"/>
      <c r="WAL250" s="359"/>
      <c r="WAM250" s="380"/>
      <c r="WAN250" s="359"/>
      <c r="WAO250" s="380"/>
      <c r="WAP250" s="359"/>
      <c r="WAQ250" s="380"/>
      <c r="WAR250" s="359"/>
      <c r="WAS250" s="380"/>
      <c r="WAT250" s="359"/>
      <c r="WAU250" s="380"/>
      <c r="WAV250" s="359"/>
      <c r="WAW250" s="380"/>
      <c r="WAX250" s="359"/>
      <c r="WAY250" s="380"/>
      <c r="WAZ250" s="359"/>
      <c r="WBA250" s="380"/>
      <c r="WBB250" s="359"/>
      <c r="WBC250" s="380"/>
      <c r="WBD250" s="359"/>
      <c r="WBE250" s="380"/>
      <c r="WBF250" s="359"/>
      <c r="WBG250" s="380"/>
      <c r="WBH250" s="359"/>
      <c r="WBI250" s="380"/>
      <c r="WBJ250" s="359"/>
      <c r="WBK250" s="380"/>
      <c r="WBL250" s="359"/>
      <c r="WBM250" s="380"/>
      <c r="WBN250" s="359"/>
      <c r="WBO250" s="380"/>
      <c r="WBP250" s="359"/>
      <c r="WBQ250" s="380"/>
      <c r="WBR250" s="359"/>
      <c r="WBS250" s="380"/>
      <c r="WBT250" s="359"/>
      <c r="WBU250" s="380"/>
      <c r="WBV250" s="359"/>
      <c r="WBW250" s="380"/>
      <c r="WBX250" s="359"/>
      <c r="WBY250" s="380"/>
      <c r="WBZ250" s="359"/>
      <c r="WCA250" s="380"/>
      <c r="WCB250" s="359"/>
      <c r="WCC250" s="380"/>
      <c r="WCD250" s="359"/>
      <c r="WCE250" s="380"/>
      <c r="WCF250" s="359"/>
      <c r="WCG250" s="380"/>
      <c r="WCH250" s="359"/>
      <c r="WCI250" s="380"/>
      <c r="WCJ250" s="359"/>
      <c r="WCK250" s="380"/>
      <c r="WCL250" s="359"/>
      <c r="WCM250" s="380"/>
      <c r="WCN250" s="359"/>
      <c r="WCO250" s="380"/>
      <c r="WCP250" s="359"/>
      <c r="WCQ250" s="380"/>
      <c r="WCR250" s="359"/>
      <c r="WCS250" s="380"/>
      <c r="WCT250" s="359"/>
      <c r="WCU250" s="380"/>
      <c r="WCV250" s="359"/>
      <c r="WCW250" s="380"/>
      <c r="WCX250" s="359"/>
      <c r="WCY250" s="380"/>
      <c r="WCZ250" s="359"/>
      <c r="WDA250" s="380"/>
      <c r="WDB250" s="359"/>
      <c r="WDC250" s="380"/>
      <c r="WDD250" s="359"/>
      <c r="WDE250" s="380"/>
      <c r="WDF250" s="359"/>
      <c r="WDG250" s="380"/>
      <c r="WDH250" s="359"/>
      <c r="WDI250" s="380"/>
      <c r="WDJ250" s="359"/>
      <c r="WDK250" s="380"/>
      <c r="WDL250" s="359"/>
      <c r="WDM250" s="380"/>
      <c r="WDN250" s="359"/>
      <c r="WDO250" s="380"/>
      <c r="WDP250" s="359"/>
      <c r="WDQ250" s="380"/>
      <c r="WDR250" s="359"/>
      <c r="WDS250" s="380"/>
      <c r="WDT250" s="359"/>
      <c r="WDU250" s="380"/>
      <c r="WDV250" s="359"/>
      <c r="WDW250" s="380"/>
      <c r="WDX250" s="359"/>
      <c r="WDY250" s="380"/>
      <c r="WDZ250" s="359"/>
      <c r="WEA250" s="380"/>
      <c r="WEB250" s="359"/>
      <c r="WEC250" s="380"/>
      <c r="WED250" s="359"/>
      <c r="WEE250" s="380"/>
      <c r="WEF250" s="359"/>
      <c r="WEG250" s="380"/>
      <c r="WEH250" s="359"/>
      <c r="WEI250" s="380"/>
      <c r="WEJ250" s="359"/>
      <c r="WEK250" s="380"/>
      <c r="WEL250" s="359"/>
      <c r="WEM250" s="380"/>
      <c r="WEN250" s="359"/>
      <c r="WEO250" s="380"/>
      <c r="WEP250" s="359"/>
      <c r="WEQ250" s="380"/>
      <c r="WER250" s="359"/>
      <c r="WES250" s="380"/>
      <c r="WET250" s="359"/>
      <c r="WEU250" s="380"/>
      <c r="WEV250" s="359"/>
      <c r="WEW250" s="380"/>
      <c r="WEX250" s="359"/>
      <c r="WEY250" s="380"/>
      <c r="WEZ250" s="359"/>
      <c r="WFA250" s="380"/>
      <c r="WFB250" s="359"/>
      <c r="WFC250" s="380"/>
      <c r="WFD250" s="359"/>
      <c r="WFE250" s="380"/>
      <c r="WFF250" s="359"/>
      <c r="WFG250" s="380"/>
      <c r="WFH250" s="359"/>
      <c r="WFI250" s="380"/>
      <c r="WFJ250" s="359"/>
      <c r="WFK250" s="380"/>
      <c r="WFL250" s="359"/>
      <c r="WFM250" s="380"/>
      <c r="WFN250" s="359"/>
      <c r="WFO250" s="380"/>
      <c r="WFP250" s="359"/>
      <c r="WFQ250" s="380"/>
      <c r="WFR250" s="359"/>
      <c r="WFS250" s="380"/>
      <c r="WFT250" s="359"/>
      <c r="WFU250" s="380"/>
      <c r="WFV250" s="359"/>
      <c r="WFW250" s="380"/>
      <c r="WFX250" s="359"/>
      <c r="WFY250" s="380"/>
      <c r="WFZ250" s="359"/>
      <c r="WGA250" s="380"/>
      <c r="WGB250" s="359"/>
      <c r="WGC250" s="380"/>
      <c r="WGD250" s="359"/>
      <c r="WGE250" s="380"/>
      <c r="WGF250" s="359"/>
      <c r="WGG250" s="380"/>
      <c r="WGH250" s="359"/>
      <c r="WGI250" s="380"/>
      <c r="WGJ250" s="359"/>
      <c r="WGK250" s="380"/>
      <c r="WGL250" s="359"/>
      <c r="WGM250" s="380"/>
      <c r="WGN250" s="359"/>
      <c r="WGO250" s="380"/>
      <c r="WGP250" s="359"/>
      <c r="WGQ250" s="380"/>
      <c r="WGR250" s="359"/>
      <c r="WGS250" s="380"/>
      <c r="WGT250" s="359"/>
      <c r="WGU250" s="380"/>
      <c r="WGV250" s="359"/>
      <c r="WGW250" s="380"/>
      <c r="WGX250" s="359"/>
      <c r="WGY250" s="380"/>
      <c r="WGZ250" s="359"/>
      <c r="WHA250" s="380"/>
      <c r="WHB250" s="359"/>
      <c r="WHC250" s="380"/>
      <c r="WHD250" s="359"/>
      <c r="WHE250" s="380"/>
      <c r="WHF250" s="359"/>
      <c r="WHG250" s="380"/>
      <c r="WHH250" s="359"/>
      <c r="WHI250" s="380"/>
      <c r="WHJ250" s="359"/>
      <c r="WHK250" s="380"/>
      <c r="WHL250" s="359"/>
      <c r="WHM250" s="380"/>
      <c r="WHN250" s="359"/>
      <c r="WHO250" s="380"/>
      <c r="WHP250" s="359"/>
      <c r="WHQ250" s="380"/>
      <c r="WHR250" s="359"/>
      <c r="WHS250" s="380"/>
      <c r="WHT250" s="359"/>
      <c r="WHU250" s="380"/>
      <c r="WHV250" s="359"/>
      <c r="WHW250" s="380"/>
      <c r="WHX250" s="359"/>
      <c r="WHY250" s="380"/>
      <c r="WHZ250" s="359"/>
      <c r="WIA250" s="380"/>
      <c r="WIB250" s="359"/>
      <c r="WIC250" s="380"/>
      <c r="WID250" s="359"/>
      <c r="WIE250" s="380"/>
      <c r="WIF250" s="359"/>
      <c r="WIG250" s="380"/>
      <c r="WIH250" s="359"/>
      <c r="WII250" s="380"/>
      <c r="WIJ250" s="359"/>
      <c r="WIK250" s="380"/>
      <c r="WIL250" s="359"/>
      <c r="WIM250" s="380"/>
      <c r="WIN250" s="359"/>
      <c r="WIO250" s="380"/>
      <c r="WIP250" s="359"/>
      <c r="WIQ250" s="380"/>
      <c r="WIR250" s="359"/>
      <c r="WIS250" s="380"/>
      <c r="WIT250" s="359"/>
      <c r="WIU250" s="380"/>
      <c r="WIV250" s="359"/>
      <c r="WIW250" s="380"/>
      <c r="WIX250" s="359"/>
      <c r="WIY250" s="380"/>
      <c r="WIZ250" s="359"/>
      <c r="WJA250" s="380"/>
      <c r="WJB250" s="359"/>
      <c r="WJC250" s="380"/>
      <c r="WJD250" s="359"/>
      <c r="WJE250" s="380"/>
      <c r="WJF250" s="359"/>
      <c r="WJG250" s="380"/>
      <c r="WJH250" s="359"/>
      <c r="WJI250" s="380"/>
      <c r="WJJ250" s="359"/>
      <c r="WJK250" s="380"/>
      <c r="WJL250" s="359"/>
      <c r="WJM250" s="380"/>
      <c r="WJN250" s="359"/>
      <c r="WJO250" s="380"/>
      <c r="WJP250" s="359"/>
      <c r="WJQ250" s="380"/>
      <c r="WJR250" s="359"/>
      <c r="WJS250" s="380"/>
      <c r="WJT250" s="359"/>
      <c r="WJU250" s="380"/>
      <c r="WJV250" s="359"/>
      <c r="WJW250" s="380"/>
      <c r="WJX250" s="359"/>
      <c r="WJY250" s="380"/>
      <c r="WJZ250" s="359"/>
      <c r="WKA250" s="380"/>
      <c r="WKB250" s="359"/>
      <c r="WKC250" s="380"/>
      <c r="WKD250" s="359"/>
      <c r="WKE250" s="380"/>
      <c r="WKF250" s="359"/>
      <c r="WKG250" s="380"/>
      <c r="WKH250" s="359"/>
      <c r="WKI250" s="380"/>
      <c r="WKJ250" s="359"/>
      <c r="WKK250" s="380"/>
      <c r="WKL250" s="359"/>
      <c r="WKM250" s="380"/>
      <c r="WKN250" s="359"/>
      <c r="WKO250" s="380"/>
      <c r="WKP250" s="359"/>
      <c r="WKQ250" s="380"/>
      <c r="WKR250" s="359"/>
      <c r="WKS250" s="380"/>
      <c r="WKT250" s="359"/>
      <c r="WKU250" s="380"/>
      <c r="WKV250" s="359"/>
      <c r="WKW250" s="380"/>
      <c r="WKX250" s="359"/>
      <c r="WKY250" s="380"/>
      <c r="WKZ250" s="359"/>
      <c r="WLA250" s="380"/>
      <c r="WLB250" s="359"/>
      <c r="WLC250" s="380"/>
      <c r="WLD250" s="359"/>
      <c r="WLE250" s="380"/>
      <c r="WLF250" s="359"/>
      <c r="WLG250" s="380"/>
      <c r="WLH250" s="359"/>
      <c r="WLI250" s="380"/>
      <c r="WLJ250" s="359"/>
      <c r="WLK250" s="380"/>
      <c r="WLL250" s="359"/>
      <c r="WLM250" s="380"/>
      <c r="WLN250" s="359"/>
      <c r="WLO250" s="380"/>
      <c r="WLP250" s="359"/>
      <c r="WLQ250" s="380"/>
      <c r="WLR250" s="359"/>
      <c r="WLS250" s="380"/>
      <c r="WLT250" s="359"/>
      <c r="WLU250" s="380"/>
      <c r="WLV250" s="359"/>
      <c r="WLW250" s="380"/>
      <c r="WLX250" s="359"/>
      <c r="WLY250" s="380"/>
      <c r="WLZ250" s="359"/>
      <c r="WMA250" s="380"/>
      <c r="WMB250" s="359"/>
      <c r="WMC250" s="380"/>
      <c r="WMD250" s="359"/>
      <c r="WME250" s="380"/>
      <c r="WMF250" s="359"/>
      <c r="WMG250" s="380"/>
      <c r="WMH250" s="359"/>
      <c r="WMI250" s="380"/>
      <c r="WMJ250" s="359"/>
      <c r="WMK250" s="380"/>
      <c r="WML250" s="359"/>
      <c r="WMM250" s="380"/>
      <c r="WMN250" s="359"/>
      <c r="WMO250" s="380"/>
      <c r="WMP250" s="359"/>
      <c r="WMQ250" s="380"/>
      <c r="WMR250" s="359"/>
      <c r="WMS250" s="380"/>
      <c r="WMT250" s="359"/>
      <c r="WMU250" s="380"/>
      <c r="WMV250" s="359"/>
      <c r="WMW250" s="380"/>
      <c r="WMX250" s="359"/>
      <c r="WMY250" s="380"/>
      <c r="WMZ250" s="359"/>
      <c r="WNA250" s="380"/>
      <c r="WNB250" s="359"/>
      <c r="WNC250" s="380"/>
      <c r="WND250" s="359"/>
      <c r="WNE250" s="380"/>
      <c r="WNF250" s="359"/>
      <c r="WNG250" s="380"/>
      <c r="WNH250" s="359"/>
      <c r="WNI250" s="380"/>
      <c r="WNJ250" s="359"/>
      <c r="WNK250" s="380"/>
      <c r="WNL250" s="359"/>
      <c r="WNM250" s="380"/>
      <c r="WNN250" s="359"/>
      <c r="WNO250" s="380"/>
      <c r="WNP250" s="359"/>
      <c r="WNQ250" s="380"/>
      <c r="WNR250" s="359"/>
      <c r="WNS250" s="380"/>
      <c r="WNT250" s="359"/>
      <c r="WNU250" s="380"/>
      <c r="WNV250" s="359"/>
      <c r="WNW250" s="380"/>
      <c r="WNX250" s="359"/>
      <c r="WNY250" s="380"/>
      <c r="WNZ250" s="359"/>
      <c r="WOA250" s="380"/>
      <c r="WOB250" s="359"/>
      <c r="WOC250" s="380"/>
      <c r="WOD250" s="359"/>
      <c r="WOE250" s="380"/>
      <c r="WOF250" s="359"/>
      <c r="WOG250" s="380"/>
      <c r="WOH250" s="359"/>
      <c r="WOI250" s="380"/>
      <c r="WOJ250" s="359"/>
      <c r="WOK250" s="380"/>
      <c r="WOL250" s="359"/>
      <c r="WOM250" s="380"/>
      <c r="WON250" s="359"/>
      <c r="WOO250" s="380"/>
      <c r="WOP250" s="359"/>
      <c r="WOQ250" s="380"/>
      <c r="WOR250" s="359"/>
      <c r="WOS250" s="380"/>
      <c r="WOT250" s="359"/>
      <c r="WOU250" s="380"/>
      <c r="WOV250" s="359"/>
      <c r="WOW250" s="380"/>
      <c r="WOX250" s="359"/>
      <c r="WOY250" s="380"/>
      <c r="WOZ250" s="359"/>
      <c r="WPA250" s="380"/>
      <c r="WPB250" s="359"/>
      <c r="WPC250" s="380"/>
      <c r="WPD250" s="359"/>
      <c r="WPE250" s="380"/>
      <c r="WPF250" s="359"/>
      <c r="WPG250" s="380"/>
      <c r="WPH250" s="359"/>
      <c r="WPI250" s="380"/>
      <c r="WPJ250" s="359"/>
      <c r="WPK250" s="380"/>
      <c r="WPL250" s="359"/>
      <c r="WPM250" s="380"/>
      <c r="WPN250" s="359"/>
      <c r="WPO250" s="380"/>
      <c r="WPP250" s="359"/>
      <c r="WPQ250" s="380"/>
      <c r="WPR250" s="359"/>
      <c r="WPS250" s="380"/>
      <c r="WPT250" s="359"/>
      <c r="WPU250" s="380"/>
      <c r="WPV250" s="359"/>
      <c r="WPW250" s="380"/>
      <c r="WPX250" s="359"/>
      <c r="WPY250" s="380"/>
      <c r="WPZ250" s="359"/>
      <c r="WQA250" s="380"/>
      <c r="WQB250" s="359"/>
      <c r="WQC250" s="380"/>
      <c r="WQD250" s="359"/>
      <c r="WQE250" s="380"/>
      <c r="WQF250" s="359"/>
      <c r="WQG250" s="380"/>
      <c r="WQH250" s="359"/>
      <c r="WQI250" s="380"/>
      <c r="WQJ250" s="359"/>
      <c r="WQK250" s="380"/>
      <c r="WQL250" s="359"/>
      <c r="WQM250" s="380"/>
      <c r="WQN250" s="359"/>
      <c r="WQO250" s="380"/>
      <c r="WQP250" s="359"/>
      <c r="WQQ250" s="380"/>
      <c r="WQR250" s="359"/>
      <c r="WQS250" s="380"/>
      <c r="WQT250" s="359"/>
      <c r="WQU250" s="380"/>
      <c r="WQV250" s="359"/>
      <c r="WQW250" s="380"/>
      <c r="WQX250" s="359"/>
      <c r="WQY250" s="380"/>
      <c r="WQZ250" s="359"/>
      <c r="WRA250" s="380"/>
      <c r="WRB250" s="359"/>
      <c r="WRC250" s="380"/>
      <c r="WRD250" s="359"/>
      <c r="WRE250" s="380"/>
      <c r="WRF250" s="359"/>
      <c r="WRG250" s="380"/>
      <c r="WRH250" s="359"/>
      <c r="WRI250" s="380"/>
      <c r="WRJ250" s="359"/>
      <c r="WRK250" s="380"/>
      <c r="WRL250" s="359"/>
      <c r="WRM250" s="380"/>
      <c r="WRN250" s="359"/>
      <c r="WRO250" s="380"/>
      <c r="WRP250" s="359"/>
      <c r="WRQ250" s="380"/>
      <c r="WRR250" s="359"/>
      <c r="WRS250" s="380"/>
      <c r="WRT250" s="359"/>
      <c r="WRU250" s="380"/>
      <c r="WRV250" s="359"/>
      <c r="WRW250" s="380"/>
      <c r="WRX250" s="359"/>
      <c r="WRY250" s="380"/>
      <c r="WRZ250" s="359"/>
      <c r="WSA250" s="380"/>
      <c r="WSB250" s="359"/>
      <c r="WSC250" s="380"/>
      <c r="WSD250" s="359"/>
      <c r="WSE250" s="380"/>
      <c r="WSF250" s="359"/>
      <c r="WSG250" s="380"/>
      <c r="WSH250" s="359"/>
      <c r="WSI250" s="380"/>
      <c r="WSJ250" s="359"/>
      <c r="WSK250" s="380"/>
      <c r="WSL250" s="359"/>
      <c r="WSM250" s="380"/>
      <c r="WSN250" s="359"/>
      <c r="WSO250" s="380"/>
      <c r="WSP250" s="359"/>
      <c r="WSQ250" s="380"/>
      <c r="WSR250" s="359"/>
      <c r="WSS250" s="380"/>
      <c r="WST250" s="359"/>
      <c r="WSU250" s="380"/>
      <c r="WSV250" s="359"/>
      <c r="WSW250" s="380"/>
      <c r="WSX250" s="359"/>
      <c r="WSY250" s="380"/>
      <c r="WSZ250" s="359"/>
      <c r="WTA250" s="380"/>
      <c r="WTB250" s="359"/>
      <c r="WTC250" s="380"/>
      <c r="WTD250" s="359"/>
      <c r="WTE250" s="380"/>
      <c r="WTF250" s="359"/>
      <c r="WTG250" s="380"/>
      <c r="WTH250" s="359"/>
      <c r="WTI250" s="380"/>
      <c r="WTJ250" s="359"/>
      <c r="WTK250" s="380"/>
      <c r="WTL250" s="359"/>
      <c r="WTM250" s="380"/>
      <c r="WTN250" s="359"/>
      <c r="WTO250" s="380"/>
      <c r="WTP250" s="359"/>
      <c r="WTQ250" s="380"/>
      <c r="WTR250" s="359"/>
      <c r="WTS250" s="380"/>
      <c r="WTT250" s="359"/>
      <c r="WTU250" s="380"/>
      <c r="WTV250" s="359"/>
      <c r="WTW250" s="380"/>
      <c r="WTX250" s="359"/>
      <c r="WTY250" s="380"/>
      <c r="WTZ250" s="359"/>
      <c r="WUA250" s="380"/>
      <c r="WUB250" s="359"/>
      <c r="WUC250" s="380"/>
      <c r="WUD250" s="359"/>
      <c r="WUE250" s="380"/>
      <c r="WUF250" s="359"/>
      <c r="WUG250" s="380"/>
      <c r="WUH250" s="359"/>
      <c r="WUI250" s="380"/>
      <c r="WUJ250" s="359"/>
      <c r="WUK250" s="380"/>
      <c r="WUL250" s="359"/>
      <c r="WUM250" s="380"/>
      <c r="WUN250" s="359"/>
      <c r="WUO250" s="380"/>
      <c r="WUP250" s="359"/>
      <c r="WUQ250" s="380"/>
      <c r="WUR250" s="359"/>
      <c r="WUS250" s="380"/>
      <c r="WUT250" s="359"/>
      <c r="WUU250" s="380"/>
      <c r="WUV250" s="359"/>
      <c r="WUW250" s="380"/>
      <c r="WUX250" s="359"/>
      <c r="WUY250" s="380"/>
      <c r="WUZ250" s="359"/>
      <c r="WVA250" s="380"/>
      <c r="WVB250" s="359"/>
      <c r="WVC250" s="380"/>
      <c r="WVD250" s="359"/>
      <c r="WVE250" s="380"/>
      <c r="WVF250" s="359"/>
      <c r="WVG250" s="380"/>
      <c r="WVH250" s="359"/>
      <c r="WVI250" s="380"/>
      <c r="WVJ250" s="359"/>
      <c r="WVK250" s="380"/>
      <c r="WVL250" s="359"/>
      <c r="WVM250" s="380"/>
      <c r="WVN250" s="359"/>
      <c r="WVO250" s="380"/>
      <c r="WVP250" s="359"/>
      <c r="WVQ250" s="380"/>
      <c r="WVR250" s="359"/>
      <c r="WVS250" s="380"/>
      <c r="WVT250" s="359"/>
      <c r="WVU250" s="380"/>
      <c r="WVV250" s="359"/>
      <c r="WVW250" s="380"/>
      <c r="WVX250" s="359"/>
      <c r="WVY250" s="380"/>
      <c r="WVZ250" s="359"/>
      <c r="WWA250" s="380"/>
      <c r="WWB250" s="359"/>
      <c r="WWC250" s="380"/>
      <c r="WWD250" s="359"/>
      <c r="WWE250" s="380"/>
      <c r="WWF250" s="359"/>
      <c r="WWG250" s="380"/>
      <c r="WWH250" s="359"/>
      <c r="WWI250" s="380"/>
      <c r="WWJ250" s="359"/>
      <c r="WWK250" s="380"/>
      <c r="WWL250" s="359"/>
      <c r="WWM250" s="380"/>
      <c r="WWN250" s="359"/>
      <c r="WWO250" s="380"/>
      <c r="WWP250" s="359"/>
      <c r="WWQ250" s="380"/>
      <c r="WWR250" s="359"/>
      <c r="WWS250" s="380"/>
      <c r="WWT250" s="359"/>
      <c r="WWU250" s="380"/>
      <c r="WWV250" s="359"/>
      <c r="WWW250" s="380"/>
      <c r="WWX250" s="359"/>
      <c r="WWY250" s="380"/>
      <c r="WWZ250" s="359"/>
      <c r="WXA250" s="380"/>
      <c r="WXB250" s="359"/>
      <c r="WXC250" s="380"/>
      <c r="WXD250" s="359"/>
      <c r="WXE250" s="380"/>
      <c r="WXF250" s="359"/>
      <c r="WXG250" s="380"/>
      <c r="WXH250" s="359"/>
      <c r="WXI250" s="380"/>
      <c r="WXJ250" s="359"/>
      <c r="WXK250" s="380"/>
      <c r="WXL250" s="359"/>
      <c r="WXM250" s="380"/>
      <c r="WXN250" s="359"/>
      <c r="WXO250" s="380"/>
      <c r="WXP250" s="359"/>
      <c r="WXQ250" s="380"/>
      <c r="WXR250" s="359"/>
      <c r="WXS250" s="380"/>
      <c r="WXT250" s="359"/>
      <c r="WXU250" s="380"/>
      <c r="WXV250" s="359"/>
      <c r="WXW250" s="380"/>
      <c r="WXX250" s="359"/>
      <c r="WXY250" s="380"/>
      <c r="WXZ250" s="359"/>
      <c r="WYA250" s="380"/>
      <c r="WYB250" s="359"/>
      <c r="WYC250" s="380"/>
      <c r="WYD250" s="359"/>
      <c r="WYE250" s="380"/>
      <c r="WYF250" s="359"/>
      <c r="WYG250" s="380"/>
      <c r="WYH250" s="359"/>
      <c r="WYI250" s="380"/>
      <c r="WYJ250" s="359"/>
      <c r="WYK250" s="380"/>
      <c r="WYL250" s="359"/>
      <c r="WYM250" s="380"/>
      <c r="WYN250" s="359"/>
      <c r="WYO250" s="380"/>
      <c r="WYP250" s="359"/>
      <c r="WYQ250" s="380"/>
      <c r="WYR250" s="359"/>
      <c r="WYS250" s="380"/>
      <c r="WYT250" s="359"/>
      <c r="WYU250" s="380"/>
      <c r="WYV250" s="359"/>
      <c r="WYW250" s="380"/>
      <c r="WYX250" s="359"/>
      <c r="WYY250" s="380"/>
      <c r="WYZ250" s="359"/>
      <c r="WZA250" s="380"/>
      <c r="WZB250" s="359"/>
      <c r="WZC250" s="380"/>
      <c r="WZD250" s="359"/>
      <c r="WZE250" s="380"/>
      <c r="WZF250" s="359"/>
      <c r="WZG250" s="380"/>
      <c r="WZH250" s="359"/>
      <c r="WZI250" s="380"/>
      <c r="WZJ250" s="359"/>
      <c r="WZK250" s="380"/>
      <c r="WZL250" s="359"/>
      <c r="WZM250" s="380"/>
      <c r="WZN250" s="359"/>
      <c r="WZO250" s="380"/>
      <c r="WZP250" s="359"/>
      <c r="WZQ250" s="380"/>
      <c r="WZR250" s="359"/>
      <c r="WZS250" s="380"/>
      <c r="WZT250" s="359"/>
      <c r="WZU250" s="380"/>
      <c r="WZV250" s="359"/>
      <c r="WZW250" s="380"/>
      <c r="WZX250" s="359"/>
      <c r="WZY250" s="380"/>
      <c r="WZZ250" s="359"/>
      <c r="XAA250" s="380"/>
      <c r="XAB250" s="359"/>
      <c r="XAC250" s="380"/>
      <c r="XAD250" s="359"/>
      <c r="XAE250" s="380"/>
      <c r="XAF250" s="359"/>
      <c r="XAG250" s="380"/>
      <c r="XAH250" s="359"/>
      <c r="XAI250" s="380"/>
      <c r="XAJ250" s="359"/>
      <c r="XAK250" s="380"/>
      <c r="XAL250" s="359"/>
      <c r="XAM250" s="380"/>
      <c r="XAN250" s="359"/>
      <c r="XAO250" s="380"/>
      <c r="XAP250" s="359"/>
      <c r="XAQ250" s="380"/>
    </row>
    <row r="251" spans="1:16267" ht="15" x14ac:dyDescent="0.2">
      <c r="A251" s="380"/>
      <c r="B251" s="361" t="str">
        <f t="shared" si="140"/>
        <v>0</v>
      </c>
      <c r="C251" s="364" t="s">
        <v>291</v>
      </c>
      <c r="D251" s="359" t="str">
        <f>VLOOKUP(C251,'[10]Total Inflows'!$I$473:$J$1493,2,0)</f>
        <v>International Organisation for Migration</v>
      </c>
      <c r="E251" s="1157">
        <f>IFERROR(VLOOKUP($C251,'[8]Total Inflows'!$AE$4:$AH$165,2,0),"")</f>
        <v>509900</v>
      </c>
      <c r="F251" s="1157">
        <f>IFERROR(VLOOKUP($C251,'[8]Total Inflows'!$AE$4:$AH$165,3,0),"")</f>
        <v>1234000</v>
      </c>
      <c r="G251" s="1157">
        <f>IFERROR(VLOOKUP($C251,'[8]Total Inflows'!$AE$4:$AH$165,4,0),"")</f>
        <v>862700</v>
      </c>
      <c r="H251" s="1157" t="str">
        <f>IFERROR(VLOOKUP($C251,'[8]Total Inflows'!$AJ$4:$AM$110,2,0),"")</f>
        <v/>
      </c>
      <c r="I251" s="1157" t="str">
        <f>IFERROR(VLOOKUP($C251,'[8]Total Inflows'!$AO$4:$AR$10,2,0),"")</f>
        <v/>
      </c>
      <c r="J251" s="1157" t="str">
        <f>IFERROR(VLOOKUP($C251,'[8]Total Inflows'!$AU$4:$AX$54,2,0),"")</f>
        <v/>
      </c>
      <c r="K251" s="1157">
        <f>IFERROR(VLOOKUP($C251,'[8]Total Inflows'!$AZ$4:$BC$30,2,0),"")</f>
        <v>600000</v>
      </c>
      <c r="L251" s="354">
        <f t="shared" si="154"/>
        <v>600000</v>
      </c>
      <c r="M251" s="1157" t="str">
        <f>IFERROR(VLOOKUP($C251,'[9]Total Inflows'!$AI$4:$AL$110,3,0),"")</f>
        <v/>
      </c>
      <c r="N251" s="1157" t="str">
        <f>IFERROR(VLOOKUP($C251,'[8]Total Inflows'!$AO$4:$AR$10,3,0),"")</f>
        <v/>
      </c>
      <c r="O251" s="1157" t="str">
        <f>IFERROR(VLOOKUP($C251,'[8]Total Inflows'!$AU$4:$AX$54,3,0),"")</f>
        <v/>
      </c>
      <c r="P251" s="1157">
        <f>IFERROR(VLOOKUP($C251,'[8]Total Inflows'!$AZ$4:$BC$30,3,0),"")</f>
        <v>1500000</v>
      </c>
      <c r="Q251" s="354">
        <f t="shared" si="155"/>
        <v>1500000</v>
      </c>
      <c r="R251" s="1157" t="str">
        <f>IFERROR(VLOOKUP($C251,'[9]Total Inflows'!$AI$4:$AL$110,4,0),"")</f>
        <v/>
      </c>
      <c r="S251" s="1157" t="str">
        <f>IFERROR(VLOOKUP($C251,'[8]Total Inflows'!$AO$4:$AR$10,4,0),"")</f>
        <v/>
      </c>
      <c r="T251" s="1157" t="str">
        <f>IFERROR(VLOOKUP($C251,'[8]Total Inflows'!$AU$4:$AX$54,4,0),"")</f>
        <v/>
      </c>
      <c r="U251" s="1157">
        <f>IFERROR(VLOOKUP($C251,'[8]Total Inflows'!$AZ$4:$BC$30,4,0),"")</f>
        <v>600000</v>
      </c>
      <c r="V251" s="354">
        <f t="shared" si="156"/>
        <v>600000</v>
      </c>
      <c r="W251" s="354"/>
      <c r="X251" s="354"/>
      <c r="Y251" s="354"/>
      <c r="Z251" s="354"/>
      <c r="AA251" s="354"/>
      <c r="AB251" s="354"/>
      <c r="AC251" s="354"/>
      <c r="AD251" s="354"/>
      <c r="AE251" s="354"/>
      <c r="AF251" s="354"/>
      <c r="AG251" s="354"/>
      <c r="AH251" s="354"/>
      <c r="AI251" s="354"/>
      <c r="AK251" s="380"/>
      <c r="AL251" s="359"/>
      <c r="AM251" s="380"/>
      <c r="AN251" s="359"/>
      <c r="AO251" s="380"/>
      <c r="AP251" s="359"/>
      <c r="AQ251" s="380"/>
      <c r="AR251" s="359"/>
      <c r="AS251" s="380"/>
      <c r="AT251" s="359"/>
      <c r="AU251" s="380"/>
      <c r="AV251" s="359"/>
      <c r="AW251" s="380"/>
      <c r="AX251" s="359"/>
      <c r="AY251" s="380"/>
      <c r="AZ251" s="359"/>
      <c r="BA251" s="380"/>
      <c r="BB251" s="359"/>
      <c r="BC251" s="380"/>
      <c r="BD251" s="359"/>
      <c r="BE251" s="380"/>
      <c r="BF251" s="359"/>
      <c r="BG251" s="380"/>
      <c r="BH251" s="359"/>
      <c r="BI251" s="380"/>
      <c r="BJ251" s="359"/>
      <c r="BK251" s="380"/>
      <c r="BL251" s="359"/>
      <c r="BM251" s="380"/>
      <c r="BN251" s="359"/>
      <c r="BO251" s="380"/>
      <c r="BP251" s="359"/>
      <c r="BQ251" s="380"/>
      <c r="BR251" s="359"/>
      <c r="BS251" s="380"/>
      <c r="BT251" s="359"/>
      <c r="BU251" s="380"/>
      <c r="BV251" s="359"/>
      <c r="BW251" s="380"/>
      <c r="BX251" s="359"/>
      <c r="BY251" s="380"/>
      <c r="BZ251" s="359"/>
      <c r="CA251" s="380"/>
      <c r="CB251" s="359"/>
      <c r="CC251" s="380"/>
      <c r="CD251" s="359"/>
      <c r="CE251" s="380"/>
      <c r="CF251" s="359"/>
      <c r="CG251" s="380"/>
      <c r="CH251" s="359"/>
      <c r="CI251" s="380"/>
      <c r="CJ251" s="359"/>
      <c r="CK251" s="380"/>
      <c r="CL251" s="359"/>
      <c r="CM251" s="380"/>
      <c r="CN251" s="359"/>
      <c r="CO251" s="380"/>
      <c r="CP251" s="359"/>
      <c r="CQ251" s="380"/>
      <c r="CR251" s="359"/>
      <c r="CS251" s="380"/>
      <c r="CT251" s="359"/>
      <c r="CU251" s="380"/>
      <c r="CV251" s="359"/>
      <c r="CW251" s="380"/>
      <c r="CX251" s="359"/>
      <c r="CY251" s="380"/>
      <c r="CZ251" s="359"/>
      <c r="DA251" s="380"/>
      <c r="DB251" s="359"/>
      <c r="DC251" s="380"/>
      <c r="DD251" s="359"/>
      <c r="DE251" s="380"/>
      <c r="DF251" s="359"/>
      <c r="DG251" s="380"/>
      <c r="DH251" s="359"/>
      <c r="DI251" s="380"/>
      <c r="DJ251" s="359"/>
      <c r="DK251" s="380"/>
      <c r="DL251" s="359"/>
      <c r="DM251" s="380"/>
      <c r="DN251" s="359"/>
      <c r="DO251" s="380"/>
      <c r="DP251" s="359"/>
      <c r="DQ251" s="380"/>
      <c r="DR251" s="359"/>
      <c r="DS251" s="380"/>
      <c r="DT251" s="359"/>
      <c r="DU251" s="380"/>
      <c r="DV251" s="359"/>
      <c r="DW251" s="380"/>
      <c r="DX251" s="359"/>
      <c r="DY251" s="380"/>
      <c r="DZ251" s="359"/>
      <c r="EA251" s="380"/>
      <c r="EB251" s="359"/>
      <c r="EC251" s="380"/>
      <c r="ED251" s="359"/>
      <c r="EE251" s="380"/>
      <c r="EF251" s="359"/>
      <c r="EG251" s="380"/>
      <c r="EH251" s="359"/>
      <c r="EI251" s="380"/>
      <c r="EJ251" s="359"/>
      <c r="EK251" s="380"/>
      <c r="EL251" s="359"/>
      <c r="EM251" s="380"/>
      <c r="EN251" s="359"/>
      <c r="EO251" s="380"/>
      <c r="EP251" s="359"/>
      <c r="EQ251" s="380"/>
      <c r="ER251" s="359"/>
      <c r="ES251" s="380"/>
      <c r="ET251" s="359"/>
      <c r="EU251" s="380"/>
      <c r="EV251" s="359"/>
      <c r="EW251" s="380"/>
      <c r="EX251" s="359"/>
      <c r="EY251" s="380"/>
      <c r="EZ251" s="359"/>
      <c r="FA251" s="380"/>
      <c r="FB251" s="359"/>
      <c r="FC251" s="380"/>
      <c r="FD251" s="359"/>
      <c r="FE251" s="380"/>
      <c r="FF251" s="359"/>
      <c r="FG251" s="380"/>
      <c r="FH251" s="359"/>
      <c r="FI251" s="380"/>
      <c r="FJ251" s="359"/>
      <c r="FK251" s="380"/>
      <c r="FL251" s="359"/>
      <c r="FM251" s="380"/>
      <c r="FN251" s="359"/>
      <c r="FO251" s="380"/>
      <c r="FP251" s="359"/>
      <c r="FQ251" s="380"/>
      <c r="FR251" s="359"/>
      <c r="FS251" s="380"/>
      <c r="FT251" s="359"/>
      <c r="FU251" s="380"/>
      <c r="FV251" s="359"/>
      <c r="FW251" s="380"/>
      <c r="FX251" s="359"/>
      <c r="FY251" s="380"/>
      <c r="FZ251" s="359"/>
      <c r="GA251" s="380"/>
      <c r="GB251" s="359"/>
      <c r="GC251" s="380"/>
      <c r="GD251" s="359"/>
      <c r="GE251" s="380"/>
      <c r="GF251" s="359"/>
      <c r="GG251" s="380"/>
      <c r="GH251" s="359"/>
      <c r="GI251" s="380"/>
      <c r="GJ251" s="359"/>
      <c r="GK251" s="380"/>
      <c r="GL251" s="359"/>
      <c r="GM251" s="380"/>
      <c r="GN251" s="359"/>
      <c r="GO251" s="380"/>
      <c r="GP251" s="359"/>
      <c r="GQ251" s="380"/>
      <c r="GR251" s="359"/>
      <c r="GS251" s="380"/>
      <c r="GT251" s="359"/>
      <c r="GU251" s="380"/>
      <c r="GV251" s="359"/>
      <c r="GW251" s="380"/>
      <c r="GX251" s="359"/>
      <c r="GY251" s="380"/>
      <c r="GZ251" s="359"/>
      <c r="HA251" s="380"/>
      <c r="HB251" s="359"/>
      <c r="HC251" s="380"/>
      <c r="HD251" s="359"/>
      <c r="HE251" s="380"/>
      <c r="HF251" s="359"/>
      <c r="HG251" s="380"/>
      <c r="HH251" s="359"/>
      <c r="HI251" s="380"/>
      <c r="HJ251" s="359"/>
      <c r="HK251" s="380"/>
      <c r="HL251" s="359"/>
      <c r="HM251" s="380"/>
      <c r="HN251" s="359"/>
      <c r="HO251" s="380"/>
      <c r="HP251" s="359"/>
      <c r="HQ251" s="380"/>
      <c r="HR251" s="359"/>
      <c r="HS251" s="380"/>
      <c r="HT251" s="359"/>
      <c r="HU251" s="380"/>
      <c r="HV251" s="359"/>
      <c r="HW251" s="380"/>
      <c r="HX251" s="359"/>
      <c r="HY251" s="380"/>
      <c r="HZ251" s="359"/>
      <c r="IA251" s="380"/>
      <c r="IB251" s="359"/>
      <c r="IC251" s="380"/>
      <c r="ID251" s="359"/>
      <c r="IE251" s="380"/>
      <c r="IF251" s="359"/>
      <c r="IG251" s="380"/>
      <c r="IH251" s="359"/>
      <c r="II251" s="380"/>
      <c r="IJ251" s="359"/>
      <c r="IK251" s="380"/>
      <c r="IL251" s="359"/>
      <c r="IM251" s="380"/>
      <c r="IN251" s="359"/>
      <c r="IO251" s="380"/>
      <c r="IP251" s="359"/>
      <c r="IQ251" s="380"/>
      <c r="IR251" s="359"/>
      <c r="IS251" s="380"/>
      <c r="IT251" s="359"/>
      <c r="IU251" s="380"/>
      <c r="IV251" s="359"/>
      <c r="IW251" s="380"/>
      <c r="IX251" s="359"/>
      <c r="IY251" s="380"/>
      <c r="IZ251" s="359"/>
      <c r="JA251" s="380"/>
      <c r="JB251" s="359"/>
      <c r="JC251" s="380"/>
      <c r="JD251" s="359"/>
      <c r="JE251" s="380"/>
      <c r="JF251" s="359"/>
      <c r="JG251" s="380"/>
      <c r="JH251" s="359"/>
      <c r="JI251" s="380"/>
      <c r="JJ251" s="359"/>
      <c r="JK251" s="380"/>
      <c r="JL251" s="359"/>
      <c r="JM251" s="380"/>
      <c r="JN251" s="359"/>
      <c r="JO251" s="380"/>
      <c r="JP251" s="359"/>
      <c r="JQ251" s="380"/>
      <c r="JR251" s="359"/>
      <c r="JS251" s="380"/>
      <c r="JT251" s="359"/>
      <c r="JU251" s="380"/>
      <c r="JV251" s="359"/>
      <c r="JW251" s="380"/>
      <c r="JX251" s="359"/>
      <c r="JY251" s="380"/>
      <c r="JZ251" s="359"/>
      <c r="KA251" s="380"/>
      <c r="KB251" s="359"/>
      <c r="KC251" s="380"/>
      <c r="KD251" s="359"/>
      <c r="KE251" s="380"/>
      <c r="KF251" s="359"/>
      <c r="KG251" s="380"/>
      <c r="KH251" s="359"/>
      <c r="KI251" s="380"/>
      <c r="KJ251" s="359"/>
      <c r="KK251" s="380"/>
      <c r="KL251" s="359"/>
      <c r="KM251" s="380"/>
      <c r="KN251" s="359"/>
      <c r="KO251" s="380"/>
      <c r="KP251" s="359"/>
      <c r="KQ251" s="380"/>
      <c r="KR251" s="359"/>
      <c r="KS251" s="380"/>
      <c r="KT251" s="359"/>
      <c r="KU251" s="380"/>
      <c r="KV251" s="359"/>
      <c r="KW251" s="380"/>
      <c r="KX251" s="359"/>
      <c r="KY251" s="380"/>
      <c r="KZ251" s="359"/>
      <c r="LA251" s="380"/>
      <c r="LB251" s="359"/>
      <c r="LC251" s="380"/>
      <c r="LD251" s="359"/>
      <c r="LE251" s="380"/>
      <c r="LF251" s="359"/>
      <c r="LG251" s="380"/>
      <c r="LH251" s="359"/>
      <c r="LI251" s="380"/>
      <c r="LJ251" s="359"/>
      <c r="LK251" s="380"/>
      <c r="LL251" s="359"/>
      <c r="LM251" s="380"/>
      <c r="LN251" s="359"/>
      <c r="LO251" s="380"/>
      <c r="LP251" s="359"/>
      <c r="LQ251" s="380"/>
      <c r="LR251" s="359"/>
      <c r="LS251" s="380"/>
      <c r="LT251" s="359"/>
      <c r="LU251" s="380"/>
      <c r="LV251" s="359"/>
      <c r="LW251" s="380"/>
      <c r="LX251" s="359"/>
      <c r="LY251" s="380"/>
      <c r="LZ251" s="359"/>
      <c r="MA251" s="380"/>
      <c r="MB251" s="359"/>
      <c r="MC251" s="380"/>
      <c r="MD251" s="359"/>
      <c r="ME251" s="380"/>
      <c r="MF251" s="359"/>
      <c r="MG251" s="380"/>
      <c r="MH251" s="359"/>
      <c r="MI251" s="380"/>
      <c r="MJ251" s="359"/>
      <c r="MK251" s="380"/>
      <c r="ML251" s="359"/>
      <c r="MM251" s="380"/>
      <c r="MN251" s="359"/>
      <c r="MO251" s="380"/>
      <c r="MP251" s="359"/>
      <c r="MQ251" s="380"/>
      <c r="MR251" s="359"/>
      <c r="MS251" s="380"/>
      <c r="MT251" s="359"/>
      <c r="MU251" s="380"/>
      <c r="MV251" s="359"/>
      <c r="MW251" s="380"/>
      <c r="MX251" s="359"/>
      <c r="MY251" s="380"/>
      <c r="MZ251" s="359"/>
      <c r="NA251" s="380"/>
      <c r="NB251" s="359"/>
      <c r="NC251" s="380"/>
      <c r="ND251" s="359"/>
      <c r="NE251" s="380"/>
      <c r="NF251" s="359"/>
      <c r="NG251" s="380"/>
      <c r="NH251" s="359"/>
      <c r="NI251" s="380"/>
      <c r="NJ251" s="359"/>
      <c r="NK251" s="380"/>
      <c r="NL251" s="359"/>
      <c r="NM251" s="380"/>
      <c r="NN251" s="359"/>
      <c r="NO251" s="380"/>
      <c r="NP251" s="359"/>
      <c r="NQ251" s="380"/>
      <c r="NR251" s="359"/>
      <c r="NS251" s="380"/>
      <c r="NT251" s="359"/>
      <c r="NU251" s="380"/>
      <c r="NV251" s="359"/>
      <c r="NW251" s="380"/>
      <c r="NX251" s="359"/>
      <c r="NY251" s="380"/>
      <c r="NZ251" s="359"/>
      <c r="OA251" s="380"/>
      <c r="OB251" s="359"/>
      <c r="OC251" s="380"/>
      <c r="OD251" s="359"/>
      <c r="OE251" s="380"/>
      <c r="OF251" s="359"/>
      <c r="OG251" s="380"/>
      <c r="OH251" s="359"/>
      <c r="OI251" s="380"/>
      <c r="OJ251" s="359"/>
      <c r="OK251" s="380"/>
      <c r="OL251" s="359"/>
      <c r="OM251" s="380"/>
      <c r="ON251" s="359"/>
      <c r="OO251" s="380"/>
      <c r="OP251" s="359"/>
      <c r="OQ251" s="380"/>
      <c r="OR251" s="359"/>
      <c r="OS251" s="380"/>
      <c r="OT251" s="359"/>
      <c r="OU251" s="380"/>
      <c r="OV251" s="359"/>
      <c r="OW251" s="380"/>
      <c r="OX251" s="359"/>
      <c r="OY251" s="380"/>
      <c r="OZ251" s="359"/>
      <c r="PA251" s="380"/>
      <c r="PB251" s="359"/>
      <c r="PC251" s="380"/>
      <c r="PD251" s="359"/>
      <c r="PE251" s="380"/>
      <c r="PF251" s="359"/>
      <c r="PG251" s="380"/>
      <c r="PH251" s="359"/>
      <c r="PI251" s="380"/>
      <c r="PJ251" s="359"/>
      <c r="PK251" s="380"/>
      <c r="PL251" s="359"/>
      <c r="PM251" s="380"/>
      <c r="PN251" s="359"/>
      <c r="PO251" s="380"/>
      <c r="PP251" s="359"/>
      <c r="PQ251" s="380"/>
      <c r="PR251" s="359"/>
      <c r="PS251" s="380"/>
      <c r="PT251" s="359"/>
      <c r="PU251" s="380"/>
      <c r="PV251" s="359"/>
      <c r="PW251" s="380"/>
      <c r="PX251" s="359"/>
      <c r="PY251" s="380"/>
      <c r="PZ251" s="359"/>
      <c r="QA251" s="380"/>
      <c r="QB251" s="359"/>
      <c r="QC251" s="380"/>
      <c r="QD251" s="359"/>
      <c r="QE251" s="380"/>
      <c r="QF251" s="359"/>
      <c r="QG251" s="380"/>
      <c r="QH251" s="359"/>
      <c r="QI251" s="380"/>
      <c r="QJ251" s="359"/>
      <c r="QK251" s="380"/>
      <c r="QL251" s="359"/>
      <c r="QM251" s="380"/>
      <c r="QN251" s="359"/>
      <c r="QO251" s="380"/>
      <c r="QP251" s="359"/>
      <c r="QQ251" s="380"/>
      <c r="QR251" s="359"/>
      <c r="QS251" s="380"/>
      <c r="QT251" s="359"/>
      <c r="QU251" s="380"/>
      <c r="QV251" s="359"/>
      <c r="QW251" s="380"/>
      <c r="QX251" s="359"/>
      <c r="QY251" s="380"/>
      <c r="QZ251" s="359"/>
      <c r="RA251" s="380"/>
      <c r="RB251" s="359"/>
      <c r="RC251" s="380"/>
      <c r="RD251" s="359"/>
      <c r="RE251" s="380"/>
      <c r="RF251" s="359"/>
      <c r="RG251" s="380"/>
      <c r="RH251" s="359"/>
      <c r="RI251" s="380"/>
      <c r="RJ251" s="359"/>
      <c r="RK251" s="380"/>
      <c r="RL251" s="359"/>
      <c r="RM251" s="380"/>
      <c r="RN251" s="359"/>
      <c r="RO251" s="380"/>
      <c r="RP251" s="359"/>
      <c r="RQ251" s="380"/>
      <c r="RR251" s="359"/>
      <c r="RS251" s="380"/>
      <c r="RT251" s="359"/>
      <c r="RU251" s="380"/>
      <c r="RV251" s="359"/>
      <c r="RW251" s="380"/>
      <c r="RX251" s="359"/>
      <c r="RY251" s="380"/>
      <c r="RZ251" s="359"/>
      <c r="SA251" s="380"/>
      <c r="SB251" s="359"/>
      <c r="SC251" s="380"/>
      <c r="SD251" s="359"/>
      <c r="SE251" s="380"/>
      <c r="SF251" s="359"/>
      <c r="SG251" s="380"/>
      <c r="SH251" s="359"/>
      <c r="SI251" s="380"/>
      <c r="SJ251" s="359"/>
      <c r="SK251" s="380"/>
      <c r="SL251" s="359"/>
      <c r="SM251" s="380"/>
      <c r="SN251" s="359"/>
      <c r="SO251" s="380"/>
      <c r="SP251" s="359"/>
      <c r="SQ251" s="380"/>
      <c r="SR251" s="359"/>
      <c r="SS251" s="380"/>
      <c r="ST251" s="359"/>
      <c r="SU251" s="380"/>
      <c r="SV251" s="359"/>
      <c r="SW251" s="380"/>
      <c r="SX251" s="359"/>
      <c r="SY251" s="380"/>
      <c r="SZ251" s="359"/>
      <c r="TA251" s="380"/>
      <c r="TB251" s="359"/>
      <c r="TC251" s="380"/>
      <c r="TD251" s="359"/>
      <c r="TE251" s="380"/>
      <c r="TF251" s="359"/>
      <c r="TG251" s="380"/>
      <c r="TH251" s="359"/>
      <c r="TI251" s="380"/>
      <c r="TJ251" s="359"/>
      <c r="TK251" s="380"/>
      <c r="TL251" s="359"/>
      <c r="TM251" s="380"/>
      <c r="TN251" s="359"/>
      <c r="TO251" s="380"/>
      <c r="TP251" s="359"/>
      <c r="TQ251" s="380"/>
      <c r="TR251" s="359"/>
      <c r="TS251" s="380"/>
      <c r="TT251" s="359"/>
      <c r="TU251" s="380"/>
      <c r="TV251" s="359"/>
      <c r="TW251" s="380"/>
      <c r="TX251" s="359"/>
      <c r="TY251" s="380"/>
      <c r="TZ251" s="359"/>
      <c r="UA251" s="380"/>
      <c r="UB251" s="359"/>
      <c r="UC251" s="380"/>
      <c r="UD251" s="359"/>
      <c r="UE251" s="380"/>
      <c r="UF251" s="359"/>
      <c r="UG251" s="380"/>
      <c r="UH251" s="359"/>
      <c r="UI251" s="380"/>
      <c r="UJ251" s="359"/>
      <c r="UK251" s="380"/>
      <c r="UL251" s="359"/>
      <c r="UM251" s="380"/>
      <c r="UN251" s="359"/>
      <c r="UO251" s="380"/>
      <c r="UP251" s="359"/>
      <c r="UQ251" s="380"/>
      <c r="UR251" s="359"/>
      <c r="US251" s="380"/>
      <c r="UT251" s="359"/>
      <c r="UU251" s="380"/>
      <c r="UV251" s="359"/>
      <c r="UW251" s="380"/>
      <c r="UX251" s="359"/>
      <c r="UY251" s="380"/>
      <c r="UZ251" s="359"/>
      <c r="VA251" s="380"/>
      <c r="VB251" s="359"/>
      <c r="VC251" s="380"/>
      <c r="VD251" s="359"/>
      <c r="VE251" s="380"/>
      <c r="VF251" s="359"/>
      <c r="VG251" s="380"/>
      <c r="VH251" s="359"/>
      <c r="VI251" s="380"/>
      <c r="VJ251" s="359"/>
      <c r="VK251" s="380"/>
      <c r="VL251" s="359"/>
      <c r="VM251" s="380"/>
      <c r="VN251" s="359"/>
      <c r="VO251" s="380"/>
      <c r="VP251" s="359"/>
      <c r="VQ251" s="380"/>
      <c r="VR251" s="359"/>
      <c r="VS251" s="380"/>
      <c r="VT251" s="359"/>
      <c r="VU251" s="380"/>
      <c r="VV251" s="359"/>
      <c r="VW251" s="380"/>
      <c r="VX251" s="359"/>
      <c r="VY251" s="380"/>
      <c r="VZ251" s="359"/>
      <c r="WA251" s="380"/>
      <c r="WB251" s="359"/>
      <c r="WC251" s="380"/>
      <c r="WD251" s="359"/>
      <c r="WE251" s="380"/>
      <c r="WF251" s="359"/>
      <c r="WG251" s="380"/>
      <c r="WH251" s="359"/>
      <c r="WI251" s="380"/>
      <c r="WJ251" s="359"/>
      <c r="WK251" s="380"/>
      <c r="WL251" s="359"/>
      <c r="WM251" s="380"/>
      <c r="WN251" s="359"/>
      <c r="WO251" s="380"/>
      <c r="WP251" s="359"/>
      <c r="WQ251" s="380"/>
      <c r="WR251" s="359"/>
      <c r="WS251" s="380"/>
      <c r="WT251" s="359"/>
      <c r="WU251" s="380"/>
      <c r="WV251" s="359"/>
      <c r="WW251" s="380"/>
      <c r="WX251" s="359"/>
      <c r="WY251" s="380"/>
      <c r="WZ251" s="359"/>
      <c r="XA251" s="380"/>
      <c r="XB251" s="359"/>
      <c r="XC251" s="380"/>
      <c r="XD251" s="359"/>
      <c r="XE251" s="380"/>
      <c r="XF251" s="359"/>
      <c r="XG251" s="380"/>
      <c r="XH251" s="359"/>
      <c r="XI251" s="380"/>
      <c r="XJ251" s="359"/>
      <c r="XK251" s="380"/>
      <c r="XL251" s="359"/>
      <c r="XM251" s="380"/>
      <c r="XN251" s="359"/>
      <c r="XO251" s="380"/>
      <c r="XP251" s="359"/>
      <c r="XQ251" s="380"/>
      <c r="XR251" s="359"/>
      <c r="XS251" s="380"/>
      <c r="XT251" s="359"/>
      <c r="XU251" s="380"/>
      <c r="XV251" s="359"/>
      <c r="XW251" s="380"/>
      <c r="XX251" s="359"/>
      <c r="XY251" s="380"/>
      <c r="XZ251" s="359"/>
      <c r="YA251" s="380"/>
      <c r="YB251" s="359"/>
      <c r="YC251" s="380"/>
      <c r="YD251" s="359"/>
      <c r="YE251" s="380"/>
      <c r="YF251" s="359"/>
      <c r="YG251" s="380"/>
      <c r="YH251" s="359"/>
      <c r="YI251" s="380"/>
      <c r="YJ251" s="359"/>
      <c r="YK251" s="380"/>
      <c r="YL251" s="359"/>
      <c r="YM251" s="380"/>
      <c r="YN251" s="359"/>
      <c r="YO251" s="380"/>
      <c r="YP251" s="359"/>
      <c r="YQ251" s="380"/>
      <c r="YR251" s="359"/>
      <c r="YS251" s="380"/>
      <c r="YT251" s="359"/>
      <c r="YU251" s="380"/>
      <c r="YV251" s="359"/>
      <c r="YW251" s="380"/>
      <c r="YX251" s="359"/>
      <c r="YY251" s="380"/>
      <c r="YZ251" s="359"/>
      <c r="ZA251" s="380"/>
      <c r="ZB251" s="359"/>
      <c r="ZC251" s="380"/>
      <c r="ZD251" s="359"/>
      <c r="ZE251" s="380"/>
      <c r="ZF251" s="359"/>
      <c r="ZG251" s="380"/>
      <c r="ZH251" s="359"/>
      <c r="ZI251" s="380"/>
      <c r="ZJ251" s="359"/>
      <c r="ZK251" s="380"/>
      <c r="ZL251" s="359"/>
      <c r="ZM251" s="380"/>
      <c r="ZN251" s="359"/>
      <c r="ZO251" s="380"/>
      <c r="ZP251" s="359"/>
      <c r="ZQ251" s="380"/>
      <c r="ZR251" s="359"/>
      <c r="ZS251" s="380"/>
      <c r="ZT251" s="359"/>
      <c r="ZU251" s="380"/>
      <c r="ZV251" s="359"/>
      <c r="ZW251" s="380"/>
      <c r="ZX251" s="359"/>
      <c r="ZY251" s="380"/>
      <c r="ZZ251" s="359"/>
      <c r="AAA251" s="380"/>
      <c r="AAB251" s="359"/>
      <c r="AAC251" s="380"/>
      <c r="AAD251" s="359"/>
      <c r="AAE251" s="380"/>
      <c r="AAF251" s="359"/>
      <c r="AAG251" s="380"/>
      <c r="AAH251" s="359"/>
      <c r="AAI251" s="380"/>
      <c r="AAJ251" s="359"/>
      <c r="AAK251" s="380"/>
      <c r="AAL251" s="359"/>
      <c r="AAM251" s="380"/>
      <c r="AAN251" s="359"/>
      <c r="AAO251" s="380"/>
      <c r="AAP251" s="359"/>
      <c r="AAQ251" s="380"/>
      <c r="AAR251" s="359"/>
      <c r="AAS251" s="380"/>
      <c r="AAT251" s="359"/>
      <c r="AAU251" s="380"/>
      <c r="AAV251" s="359"/>
      <c r="AAW251" s="380"/>
      <c r="AAX251" s="359"/>
      <c r="AAY251" s="380"/>
      <c r="AAZ251" s="359"/>
      <c r="ABA251" s="380"/>
      <c r="ABB251" s="359"/>
      <c r="ABC251" s="380"/>
      <c r="ABD251" s="359"/>
      <c r="ABE251" s="380"/>
      <c r="ABF251" s="359"/>
      <c r="ABG251" s="380"/>
      <c r="ABH251" s="359"/>
      <c r="ABI251" s="380"/>
      <c r="ABJ251" s="359"/>
      <c r="ABK251" s="380"/>
      <c r="ABL251" s="359"/>
      <c r="ABM251" s="380"/>
      <c r="ABN251" s="359"/>
      <c r="ABO251" s="380"/>
      <c r="ABP251" s="359"/>
      <c r="ABQ251" s="380"/>
      <c r="ABR251" s="359"/>
      <c r="ABS251" s="380"/>
      <c r="ABT251" s="359"/>
      <c r="ABU251" s="380"/>
      <c r="ABV251" s="359"/>
      <c r="ABW251" s="380"/>
      <c r="ABX251" s="359"/>
      <c r="ABY251" s="380"/>
      <c r="ABZ251" s="359"/>
      <c r="ACA251" s="380"/>
      <c r="ACB251" s="359"/>
      <c r="ACC251" s="380"/>
      <c r="ACD251" s="359"/>
      <c r="ACE251" s="380"/>
      <c r="ACF251" s="359"/>
      <c r="ACG251" s="380"/>
      <c r="ACH251" s="359"/>
      <c r="ACI251" s="380"/>
      <c r="ACJ251" s="359"/>
      <c r="ACK251" s="380"/>
      <c r="ACL251" s="359"/>
      <c r="ACM251" s="380"/>
      <c r="ACN251" s="359"/>
      <c r="ACO251" s="380"/>
      <c r="ACP251" s="359"/>
      <c r="ACQ251" s="380"/>
      <c r="ACR251" s="359"/>
      <c r="ACS251" s="380"/>
      <c r="ACT251" s="359"/>
      <c r="ACU251" s="380"/>
      <c r="ACV251" s="359"/>
      <c r="ACW251" s="380"/>
      <c r="ACX251" s="359"/>
      <c r="ACY251" s="380"/>
      <c r="ACZ251" s="359"/>
      <c r="ADA251" s="380"/>
      <c r="ADB251" s="359"/>
      <c r="ADC251" s="380"/>
      <c r="ADD251" s="359"/>
      <c r="ADE251" s="380"/>
      <c r="ADF251" s="359"/>
      <c r="ADG251" s="380"/>
      <c r="ADH251" s="359"/>
      <c r="ADI251" s="380"/>
      <c r="ADJ251" s="359"/>
      <c r="ADK251" s="380"/>
      <c r="ADL251" s="359"/>
      <c r="ADM251" s="380"/>
      <c r="ADN251" s="359"/>
      <c r="ADO251" s="380"/>
      <c r="ADP251" s="359"/>
      <c r="ADQ251" s="380"/>
      <c r="ADR251" s="359"/>
      <c r="ADS251" s="380"/>
      <c r="ADT251" s="359"/>
      <c r="ADU251" s="380"/>
      <c r="ADV251" s="359"/>
      <c r="ADW251" s="380"/>
      <c r="ADX251" s="359"/>
      <c r="ADY251" s="380"/>
      <c r="ADZ251" s="359"/>
      <c r="AEA251" s="380"/>
      <c r="AEB251" s="359"/>
      <c r="AEC251" s="380"/>
      <c r="AED251" s="359"/>
      <c r="AEE251" s="380"/>
      <c r="AEF251" s="359"/>
      <c r="AEG251" s="380"/>
      <c r="AEH251" s="359"/>
      <c r="AEI251" s="380"/>
      <c r="AEJ251" s="359"/>
      <c r="AEK251" s="380"/>
      <c r="AEL251" s="359"/>
      <c r="AEM251" s="380"/>
      <c r="AEN251" s="359"/>
      <c r="AEO251" s="380"/>
      <c r="AEP251" s="359"/>
      <c r="AEQ251" s="380"/>
      <c r="AER251" s="359"/>
      <c r="AES251" s="380"/>
      <c r="AET251" s="359"/>
      <c r="AEU251" s="380"/>
      <c r="AEV251" s="359"/>
      <c r="AEW251" s="380"/>
      <c r="AEX251" s="359"/>
      <c r="AEY251" s="380"/>
      <c r="AEZ251" s="359"/>
      <c r="AFA251" s="380"/>
      <c r="AFB251" s="359"/>
      <c r="AFC251" s="380"/>
      <c r="AFD251" s="359"/>
      <c r="AFE251" s="380"/>
      <c r="AFF251" s="359"/>
      <c r="AFG251" s="380"/>
      <c r="AFH251" s="359"/>
      <c r="AFI251" s="380"/>
      <c r="AFJ251" s="359"/>
      <c r="AFK251" s="380"/>
      <c r="AFL251" s="359"/>
      <c r="AFM251" s="380"/>
      <c r="AFN251" s="359"/>
      <c r="AFO251" s="380"/>
      <c r="AFP251" s="359"/>
      <c r="AFQ251" s="380"/>
      <c r="AFR251" s="359"/>
      <c r="AFS251" s="380"/>
      <c r="AFT251" s="359"/>
      <c r="AFU251" s="380"/>
      <c r="AFV251" s="359"/>
      <c r="AFW251" s="380"/>
      <c r="AFX251" s="359"/>
      <c r="AFY251" s="380"/>
      <c r="AFZ251" s="359"/>
      <c r="AGA251" s="380"/>
      <c r="AGB251" s="359"/>
      <c r="AGC251" s="380"/>
      <c r="AGD251" s="359"/>
      <c r="AGE251" s="380"/>
      <c r="AGF251" s="359"/>
      <c r="AGG251" s="380"/>
      <c r="AGH251" s="359"/>
      <c r="AGI251" s="380"/>
      <c r="AGJ251" s="359"/>
      <c r="AGK251" s="380"/>
      <c r="AGL251" s="359"/>
      <c r="AGM251" s="380"/>
      <c r="AGN251" s="359"/>
      <c r="AGO251" s="380"/>
      <c r="AGP251" s="359"/>
      <c r="AGQ251" s="380"/>
      <c r="AGR251" s="359"/>
      <c r="AGS251" s="380"/>
      <c r="AGT251" s="359"/>
      <c r="AGU251" s="380"/>
      <c r="AGV251" s="359"/>
      <c r="AGW251" s="380"/>
      <c r="AGX251" s="359"/>
      <c r="AGY251" s="380"/>
      <c r="AGZ251" s="359"/>
      <c r="AHA251" s="380"/>
      <c r="AHB251" s="359"/>
      <c r="AHC251" s="380"/>
      <c r="AHD251" s="359"/>
      <c r="AHE251" s="380"/>
      <c r="AHF251" s="359"/>
      <c r="AHG251" s="380"/>
      <c r="AHH251" s="359"/>
      <c r="AHI251" s="380"/>
      <c r="AHJ251" s="359"/>
      <c r="AHK251" s="380"/>
      <c r="AHL251" s="359"/>
      <c r="AHM251" s="380"/>
      <c r="AHN251" s="359"/>
      <c r="AHO251" s="380"/>
      <c r="AHP251" s="359"/>
      <c r="AHQ251" s="380"/>
      <c r="AHR251" s="359"/>
      <c r="AHS251" s="380"/>
      <c r="AHT251" s="359"/>
      <c r="AHU251" s="380"/>
      <c r="AHV251" s="359"/>
      <c r="AHW251" s="380"/>
      <c r="AHX251" s="359"/>
      <c r="AHY251" s="380"/>
      <c r="AHZ251" s="359"/>
      <c r="AIA251" s="380"/>
      <c r="AIB251" s="359"/>
      <c r="AIC251" s="380"/>
      <c r="AID251" s="359"/>
      <c r="AIE251" s="380"/>
      <c r="AIF251" s="359"/>
      <c r="AIG251" s="380"/>
      <c r="AIH251" s="359"/>
      <c r="AII251" s="380"/>
      <c r="AIJ251" s="359"/>
      <c r="AIK251" s="380"/>
      <c r="AIL251" s="359"/>
      <c r="AIM251" s="380"/>
      <c r="AIN251" s="359"/>
      <c r="AIO251" s="380"/>
      <c r="AIP251" s="359"/>
      <c r="AIQ251" s="380"/>
      <c r="AIR251" s="359"/>
      <c r="AIS251" s="380"/>
      <c r="AIT251" s="359"/>
      <c r="AIU251" s="380"/>
      <c r="AIV251" s="359"/>
      <c r="AIW251" s="380"/>
      <c r="AIX251" s="359"/>
      <c r="AIY251" s="380"/>
      <c r="AIZ251" s="359"/>
      <c r="AJA251" s="380"/>
      <c r="AJB251" s="359"/>
      <c r="AJC251" s="380"/>
      <c r="AJD251" s="359"/>
      <c r="AJE251" s="380"/>
      <c r="AJF251" s="359"/>
      <c r="AJG251" s="380"/>
      <c r="AJH251" s="359"/>
      <c r="AJI251" s="380"/>
      <c r="AJJ251" s="359"/>
      <c r="AJK251" s="380"/>
      <c r="AJL251" s="359"/>
      <c r="AJM251" s="380"/>
      <c r="AJN251" s="359"/>
      <c r="AJO251" s="380"/>
      <c r="AJP251" s="359"/>
      <c r="AJQ251" s="380"/>
      <c r="AJR251" s="359"/>
      <c r="AJS251" s="380"/>
      <c r="AJT251" s="359"/>
      <c r="AJU251" s="380"/>
      <c r="AJV251" s="359"/>
      <c r="AJW251" s="380"/>
      <c r="AJX251" s="359"/>
      <c r="AJY251" s="380"/>
      <c r="AJZ251" s="359"/>
      <c r="AKA251" s="380"/>
      <c r="AKB251" s="359"/>
      <c r="AKC251" s="380"/>
      <c r="AKD251" s="359"/>
      <c r="AKE251" s="380"/>
      <c r="AKF251" s="359"/>
      <c r="AKG251" s="380"/>
      <c r="AKH251" s="359"/>
      <c r="AKI251" s="380"/>
      <c r="AKJ251" s="359"/>
      <c r="AKK251" s="380"/>
      <c r="AKL251" s="359"/>
      <c r="AKM251" s="380"/>
      <c r="AKN251" s="359"/>
      <c r="AKO251" s="380"/>
      <c r="AKP251" s="359"/>
      <c r="AKQ251" s="380"/>
      <c r="AKR251" s="359"/>
      <c r="AKS251" s="380"/>
      <c r="AKT251" s="359"/>
      <c r="AKU251" s="380"/>
      <c r="AKV251" s="359"/>
      <c r="AKW251" s="380"/>
      <c r="AKX251" s="359"/>
      <c r="AKY251" s="380"/>
      <c r="AKZ251" s="359"/>
      <c r="ALA251" s="380"/>
      <c r="ALB251" s="359"/>
      <c r="ALC251" s="380"/>
      <c r="ALD251" s="359"/>
      <c r="ALE251" s="380"/>
      <c r="ALF251" s="359"/>
      <c r="ALG251" s="380"/>
      <c r="ALH251" s="359"/>
      <c r="ALI251" s="380"/>
      <c r="ALJ251" s="359"/>
      <c r="ALK251" s="380"/>
      <c r="ALL251" s="359"/>
      <c r="ALM251" s="380"/>
      <c r="ALN251" s="359"/>
      <c r="ALO251" s="380"/>
      <c r="ALP251" s="359"/>
      <c r="ALQ251" s="380"/>
      <c r="ALR251" s="359"/>
      <c r="ALS251" s="380"/>
      <c r="ALT251" s="359"/>
      <c r="ALU251" s="380"/>
      <c r="ALV251" s="359"/>
      <c r="ALW251" s="380"/>
      <c r="ALX251" s="359"/>
      <c r="ALY251" s="380"/>
      <c r="ALZ251" s="359"/>
      <c r="AMA251" s="380"/>
      <c r="AMB251" s="359"/>
      <c r="AMC251" s="380"/>
      <c r="AMD251" s="359"/>
      <c r="AME251" s="380"/>
      <c r="AMF251" s="359"/>
      <c r="AMG251" s="380"/>
      <c r="AMH251" s="359"/>
      <c r="AMI251" s="380"/>
      <c r="AMJ251" s="359"/>
      <c r="AMK251" s="380"/>
      <c r="AML251" s="359"/>
      <c r="AMM251" s="380"/>
      <c r="AMN251" s="359"/>
      <c r="AMO251" s="380"/>
      <c r="AMP251" s="359"/>
      <c r="AMQ251" s="380"/>
      <c r="AMR251" s="359"/>
      <c r="AMS251" s="380"/>
      <c r="AMT251" s="359"/>
      <c r="AMU251" s="380"/>
      <c r="AMV251" s="359"/>
      <c r="AMW251" s="380"/>
      <c r="AMX251" s="359"/>
      <c r="AMY251" s="380"/>
      <c r="AMZ251" s="359"/>
      <c r="ANA251" s="380"/>
      <c r="ANB251" s="359"/>
      <c r="ANC251" s="380"/>
      <c r="AND251" s="359"/>
      <c r="ANE251" s="380"/>
      <c r="ANF251" s="359"/>
      <c r="ANG251" s="380"/>
      <c r="ANH251" s="359"/>
      <c r="ANI251" s="380"/>
      <c r="ANJ251" s="359"/>
      <c r="ANK251" s="380"/>
      <c r="ANL251" s="359"/>
      <c r="ANM251" s="380"/>
      <c r="ANN251" s="359"/>
      <c r="ANO251" s="380"/>
      <c r="ANP251" s="359"/>
      <c r="ANQ251" s="380"/>
      <c r="ANR251" s="359"/>
      <c r="ANS251" s="380"/>
      <c r="ANT251" s="359"/>
      <c r="ANU251" s="380"/>
      <c r="ANV251" s="359"/>
      <c r="ANW251" s="380"/>
      <c r="ANX251" s="359"/>
      <c r="ANY251" s="380"/>
      <c r="ANZ251" s="359"/>
      <c r="AOA251" s="380"/>
      <c r="AOB251" s="359"/>
      <c r="AOC251" s="380"/>
      <c r="AOD251" s="359"/>
      <c r="AOE251" s="380"/>
      <c r="AOF251" s="359"/>
      <c r="AOG251" s="380"/>
      <c r="AOH251" s="359"/>
      <c r="AOI251" s="380"/>
      <c r="AOJ251" s="359"/>
      <c r="AOK251" s="380"/>
      <c r="AOL251" s="359"/>
      <c r="AOM251" s="380"/>
      <c r="AON251" s="359"/>
      <c r="AOO251" s="380"/>
      <c r="AOP251" s="359"/>
      <c r="AOQ251" s="380"/>
      <c r="AOR251" s="359"/>
      <c r="AOS251" s="380"/>
      <c r="AOT251" s="359"/>
      <c r="AOU251" s="380"/>
      <c r="AOV251" s="359"/>
      <c r="AOW251" s="380"/>
      <c r="AOX251" s="359"/>
      <c r="AOY251" s="380"/>
      <c r="AOZ251" s="359"/>
      <c r="APA251" s="380"/>
      <c r="APB251" s="359"/>
      <c r="APC251" s="380"/>
      <c r="APD251" s="359"/>
      <c r="APE251" s="380"/>
      <c r="APF251" s="359"/>
      <c r="APG251" s="380"/>
      <c r="APH251" s="359"/>
      <c r="API251" s="380"/>
      <c r="APJ251" s="359"/>
      <c r="APK251" s="380"/>
      <c r="APL251" s="359"/>
      <c r="APM251" s="380"/>
      <c r="APN251" s="359"/>
      <c r="APO251" s="380"/>
      <c r="APP251" s="359"/>
      <c r="APQ251" s="380"/>
      <c r="APR251" s="359"/>
      <c r="APS251" s="380"/>
      <c r="APT251" s="359"/>
      <c r="APU251" s="380"/>
      <c r="APV251" s="359"/>
      <c r="APW251" s="380"/>
      <c r="APX251" s="359"/>
      <c r="APY251" s="380"/>
      <c r="APZ251" s="359"/>
      <c r="AQA251" s="380"/>
      <c r="AQB251" s="359"/>
      <c r="AQC251" s="380"/>
      <c r="AQD251" s="359"/>
      <c r="AQE251" s="380"/>
      <c r="AQF251" s="359"/>
      <c r="AQG251" s="380"/>
      <c r="AQH251" s="359"/>
      <c r="AQI251" s="380"/>
      <c r="AQJ251" s="359"/>
      <c r="AQK251" s="380"/>
      <c r="AQL251" s="359"/>
      <c r="AQM251" s="380"/>
      <c r="AQN251" s="359"/>
      <c r="AQO251" s="380"/>
      <c r="AQP251" s="359"/>
      <c r="AQQ251" s="380"/>
      <c r="AQR251" s="359"/>
      <c r="AQS251" s="380"/>
      <c r="AQT251" s="359"/>
      <c r="AQU251" s="380"/>
      <c r="AQV251" s="359"/>
      <c r="AQW251" s="380"/>
      <c r="AQX251" s="359"/>
      <c r="AQY251" s="380"/>
      <c r="AQZ251" s="359"/>
      <c r="ARA251" s="380"/>
      <c r="ARB251" s="359"/>
      <c r="ARC251" s="380"/>
      <c r="ARD251" s="359"/>
      <c r="ARE251" s="380"/>
      <c r="ARF251" s="359"/>
      <c r="ARG251" s="380"/>
      <c r="ARH251" s="359"/>
      <c r="ARI251" s="380"/>
      <c r="ARJ251" s="359"/>
      <c r="ARK251" s="380"/>
      <c r="ARL251" s="359"/>
      <c r="ARM251" s="380"/>
      <c r="ARN251" s="359"/>
      <c r="ARO251" s="380"/>
      <c r="ARP251" s="359"/>
      <c r="ARQ251" s="380"/>
      <c r="ARR251" s="359"/>
      <c r="ARS251" s="380"/>
      <c r="ART251" s="359"/>
      <c r="ARU251" s="380"/>
      <c r="ARV251" s="359"/>
      <c r="ARW251" s="380"/>
      <c r="ARX251" s="359"/>
      <c r="ARY251" s="380"/>
      <c r="ARZ251" s="359"/>
      <c r="ASA251" s="380"/>
      <c r="ASB251" s="359"/>
      <c r="ASC251" s="380"/>
      <c r="ASD251" s="359"/>
      <c r="ASE251" s="380"/>
      <c r="ASF251" s="359"/>
      <c r="ASG251" s="380"/>
      <c r="ASH251" s="359"/>
      <c r="ASI251" s="380"/>
      <c r="ASJ251" s="359"/>
      <c r="ASK251" s="380"/>
      <c r="ASL251" s="359"/>
      <c r="ASM251" s="380"/>
      <c r="ASN251" s="359"/>
      <c r="ASO251" s="380"/>
      <c r="ASP251" s="359"/>
      <c r="ASQ251" s="380"/>
      <c r="ASR251" s="359"/>
      <c r="ASS251" s="380"/>
      <c r="AST251" s="359"/>
      <c r="ASU251" s="380"/>
      <c r="ASV251" s="359"/>
      <c r="ASW251" s="380"/>
      <c r="ASX251" s="359"/>
      <c r="ASY251" s="380"/>
      <c r="ASZ251" s="359"/>
      <c r="ATA251" s="380"/>
      <c r="ATB251" s="359"/>
      <c r="ATC251" s="380"/>
      <c r="ATD251" s="359"/>
      <c r="ATE251" s="380"/>
      <c r="ATF251" s="359"/>
      <c r="ATG251" s="380"/>
      <c r="ATH251" s="359"/>
      <c r="ATI251" s="380"/>
      <c r="ATJ251" s="359"/>
      <c r="ATK251" s="380"/>
      <c r="ATL251" s="359"/>
      <c r="ATM251" s="380"/>
      <c r="ATN251" s="359"/>
      <c r="ATO251" s="380"/>
      <c r="ATP251" s="359"/>
      <c r="ATQ251" s="380"/>
      <c r="ATR251" s="359"/>
      <c r="ATS251" s="380"/>
      <c r="ATT251" s="359"/>
      <c r="ATU251" s="380"/>
      <c r="ATV251" s="359"/>
      <c r="ATW251" s="380"/>
      <c r="ATX251" s="359"/>
      <c r="ATY251" s="380"/>
      <c r="ATZ251" s="359"/>
      <c r="AUA251" s="380"/>
      <c r="AUB251" s="359"/>
      <c r="AUC251" s="380"/>
      <c r="AUD251" s="359"/>
      <c r="AUE251" s="380"/>
      <c r="AUF251" s="359"/>
      <c r="AUG251" s="380"/>
      <c r="AUH251" s="359"/>
      <c r="AUI251" s="380"/>
      <c r="AUJ251" s="359"/>
      <c r="AUK251" s="380"/>
      <c r="AUL251" s="359"/>
      <c r="AUM251" s="380"/>
      <c r="AUN251" s="359"/>
      <c r="AUO251" s="380"/>
      <c r="AUP251" s="359"/>
      <c r="AUQ251" s="380"/>
      <c r="AUR251" s="359"/>
      <c r="AUS251" s="380"/>
      <c r="AUT251" s="359"/>
      <c r="AUU251" s="380"/>
      <c r="AUV251" s="359"/>
      <c r="AUW251" s="380"/>
      <c r="AUX251" s="359"/>
      <c r="AUY251" s="380"/>
      <c r="AUZ251" s="359"/>
      <c r="AVA251" s="380"/>
      <c r="AVB251" s="359"/>
      <c r="AVC251" s="380"/>
      <c r="AVD251" s="359"/>
      <c r="AVE251" s="380"/>
      <c r="AVF251" s="359"/>
      <c r="AVG251" s="380"/>
      <c r="AVH251" s="359"/>
      <c r="AVI251" s="380"/>
      <c r="AVJ251" s="359"/>
      <c r="AVK251" s="380"/>
      <c r="AVL251" s="359"/>
      <c r="AVM251" s="380"/>
      <c r="AVN251" s="359"/>
      <c r="AVO251" s="380"/>
      <c r="AVP251" s="359"/>
      <c r="AVQ251" s="380"/>
      <c r="AVR251" s="359"/>
      <c r="AVS251" s="380"/>
      <c r="AVT251" s="359"/>
      <c r="AVU251" s="380"/>
      <c r="AVV251" s="359"/>
      <c r="AVW251" s="380"/>
      <c r="AVX251" s="359"/>
      <c r="AVY251" s="380"/>
      <c r="AVZ251" s="359"/>
      <c r="AWA251" s="380"/>
      <c r="AWB251" s="359"/>
      <c r="AWC251" s="380"/>
      <c r="AWD251" s="359"/>
      <c r="AWE251" s="380"/>
      <c r="AWF251" s="359"/>
      <c r="AWG251" s="380"/>
      <c r="AWH251" s="359"/>
      <c r="AWI251" s="380"/>
      <c r="AWJ251" s="359"/>
      <c r="AWK251" s="380"/>
      <c r="AWL251" s="359"/>
      <c r="AWM251" s="380"/>
      <c r="AWN251" s="359"/>
      <c r="AWO251" s="380"/>
      <c r="AWP251" s="359"/>
      <c r="AWQ251" s="380"/>
      <c r="AWR251" s="359"/>
      <c r="AWS251" s="380"/>
      <c r="AWT251" s="359"/>
      <c r="AWU251" s="380"/>
      <c r="AWV251" s="359"/>
      <c r="AWW251" s="380"/>
      <c r="AWX251" s="359"/>
      <c r="AWY251" s="380"/>
      <c r="AWZ251" s="359"/>
      <c r="AXA251" s="380"/>
      <c r="AXB251" s="359"/>
      <c r="AXC251" s="380"/>
      <c r="AXD251" s="359"/>
      <c r="AXE251" s="380"/>
      <c r="AXF251" s="359"/>
      <c r="AXG251" s="380"/>
      <c r="AXH251" s="359"/>
      <c r="AXI251" s="380"/>
      <c r="AXJ251" s="359"/>
      <c r="AXK251" s="380"/>
      <c r="AXL251" s="359"/>
      <c r="AXM251" s="380"/>
      <c r="AXN251" s="359"/>
      <c r="AXO251" s="380"/>
      <c r="AXP251" s="359"/>
      <c r="AXQ251" s="380"/>
      <c r="AXR251" s="359"/>
      <c r="AXS251" s="380"/>
      <c r="AXT251" s="359"/>
      <c r="AXU251" s="380"/>
      <c r="AXV251" s="359"/>
      <c r="AXW251" s="380"/>
      <c r="AXX251" s="359"/>
      <c r="AXY251" s="380"/>
      <c r="AXZ251" s="359"/>
      <c r="AYA251" s="380"/>
      <c r="AYB251" s="359"/>
      <c r="AYC251" s="380"/>
      <c r="AYD251" s="359"/>
      <c r="AYE251" s="380"/>
      <c r="AYF251" s="359"/>
      <c r="AYG251" s="380"/>
      <c r="AYH251" s="359"/>
      <c r="AYI251" s="380"/>
      <c r="AYJ251" s="359"/>
      <c r="AYK251" s="380"/>
      <c r="AYL251" s="359"/>
      <c r="AYM251" s="380"/>
      <c r="AYN251" s="359"/>
      <c r="AYO251" s="380"/>
      <c r="AYP251" s="359"/>
      <c r="AYQ251" s="380"/>
      <c r="AYR251" s="359"/>
      <c r="AYS251" s="380"/>
      <c r="AYT251" s="359"/>
      <c r="AYU251" s="380"/>
      <c r="AYV251" s="359"/>
      <c r="AYW251" s="380"/>
      <c r="AYX251" s="359"/>
      <c r="AYY251" s="380"/>
      <c r="AYZ251" s="359"/>
      <c r="AZA251" s="380"/>
      <c r="AZB251" s="359"/>
      <c r="AZC251" s="380"/>
      <c r="AZD251" s="359"/>
      <c r="AZE251" s="380"/>
      <c r="AZF251" s="359"/>
      <c r="AZG251" s="380"/>
      <c r="AZH251" s="359"/>
      <c r="AZI251" s="380"/>
      <c r="AZJ251" s="359"/>
      <c r="AZK251" s="380"/>
      <c r="AZL251" s="359"/>
      <c r="AZM251" s="380"/>
      <c r="AZN251" s="359"/>
      <c r="AZO251" s="380"/>
      <c r="AZP251" s="359"/>
      <c r="AZQ251" s="380"/>
      <c r="AZR251" s="359"/>
      <c r="AZS251" s="380"/>
      <c r="AZT251" s="359"/>
      <c r="AZU251" s="380"/>
      <c r="AZV251" s="359"/>
      <c r="AZW251" s="380"/>
      <c r="AZX251" s="359"/>
      <c r="AZY251" s="380"/>
      <c r="AZZ251" s="359"/>
      <c r="BAA251" s="380"/>
      <c r="BAB251" s="359"/>
      <c r="BAC251" s="380"/>
      <c r="BAD251" s="359"/>
      <c r="BAE251" s="380"/>
      <c r="BAF251" s="359"/>
      <c r="BAG251" s="380"/>
      <c r="BAH251" s="359"/>
      <c r="BAI251" s="380"/>
      <c r="BAJ251" s="359"/>
      <c r="BAK251" s="380"/>
      <c r="BAL251" s="359"/>
      <c r="BAM251" s="380"/>
      <c r="BAN251" s="359"/>
      <c r="BAO251" s="380"/>
      <c r="BAP251" s="359"/>
      <c r="BAQ251" s="380"/>
      <c r="BAR251" s="359"/>
      <c r="BAS251" s="380"/>
      <c r="BAT251" s="359"/>
      <c r="BAU251" s="380"/>
      <c r="BAV251" s="359"/>
      <c r="BAW251" s="380"/>
      <c r="BAX251" s="359"/>
      <c r="BAY251" s="380"/>
      <c r="BAZ251" s="359"/>
      <c r="BBA251" s="380"/>
      <c r="BBB251" s="359"/>
      <c r="BBC251" s="380"/>
      <c r="BBD251" s="359"/>
      <c r="BBE251" s="380"/>
      <c r="BBF251" s="359"/>
      <c r="BBG251" s="380"/>
      <c r="BBH251" s="359"/>
      <c r="BBI251" s="380"/>
      <c r="BBJ251" s="359"/>
      <c r="BBK251" s="380"/>
      <c r="BBL251" s="359"/>
      <c r="BBM251" s="380"/>
      <c r="BBN251" s="359"/>
      <c r="BBO251" s="380"/>
      <c r="BBP251" s="359"/>
      <c r="BBQ251" s="380"/>
      <c r="BBR251" s="359"/>
      <c r="BBS251" s="380"/>
      <c r="BBT251" s="359"/>
      <c r="BBU251" s="380"/>
      <c r="BBV251" s="359"/>
      <c r="BBW251" s="380"/>
      <c r="BBX251" s="359"/>
      <c r="BBY251" s="380"/>
      <c r="BBZ251" s="359"/>
      <c r="BCA251" s="380"/>
      <c r="BCB251" s="359"/>
      <c r="BCC251" s="380"/>
      <c r="BCD251" s="359"/>
      <c r="BCE251" s="380"/>
      <c r="BCF251" s="359"/>
      <c r="BCG251" s="380"/>
      <c r="BCH251" s="359"/>
      <c r="BCI251" s="380"/>
      <c r="BCJ251" s="359"/>
      <c r="BCK251" s="380"/>
      <c r="BCL251" s="359"/>
      <c r="BCM251" s="380"/>
      <c r="BCN251" s="359"/>
      <c r="BCO251" s="380"/>
      <c r="BCP251" s="359"/>
      <c r="BCQ251" s="380"/>
      <c r="BCR251" s="359"/>
      <c r="BCS251" s="380"/>
      <c r="BCT251" s="359"/>
      <c r="BCU251" s="380"/>
      <c r="BCV251" s="359"/>
      <c r="BCW251" s="380"/>
      <c r="BCX251" s="359"/>
      <c r="BCY251" s="380"/>
      <c r="BCZ251" s="359"/>
      <c r="BDA251" s="380"/>
      <c r="BDB251" s="359"/>
      <c r="BDC251" s="380"/>
      <c r="BDD251" s="359"/>
      <c r="BDE251" s="380"/>
      <c r="BDF251" s="359"/>
      <c r="BDG251" s="380"/>
      <c r="BDH251" s="359"/>
      <c r="BDI251" s="380"/>
      <c r="BDJ251" s="359"/>
      <c r="BDK251" s="380"/>
      <c r="BDL251" s="359"/>
      <c r="BDM251" s="380"/>
      <c r="BDN251" s="359"/>
      <c r="BDO251" s="380"/>
      <c r="BDP251" s="359"/>
      <c r="BDQ251" s="380"/>
      <c r="BDR251" s="359"/>
      <c r="BDS251" s="380"/>
      <c r="BDT251" s="359"/>
      <c r="BDU251" s="380"/>
      <c r="BDV251" s="359"/>
      <c r="BDW251" s="380"/>
      <c r="BDX251" s="359"/>
      <c r="BDY251" s="380"/>
      <c r="BDZ251" s="359"/>
      <c r="BEA251" s="380"/>
      <c r="BEB251" s="359"/>
      <c r="BEC251" s="380"/>
      <c r="BED251" s="359"/>
      <c r="BEE251" s="380"/>
      <c r="BEF251" s="359"/>
      <c r="BEG251" s="380"/>
      <c r="BEH251" s="359"/>
      <c r="BEI251" s="380"/>
      <c r="BEJ251" s="359"/>
      <c r="BEK251" s="380"/>
      <c r="BEL251" s="359"/>
      <c r="BEM251" s="380"/>
      <c r="BEN251" s="359"/>
      <c r="BEO251" s="380"/>
      <c r="BEP251" s="359"/>
      <c r="BEQ251" s="380"/>
      <c r="BER251" s="359"/>
      <c r="BES251" s="380"/>
      <c r="BET251" s="359"/>
      <c r="BEU251" s="380"/>
      <c r="BEV251" s="359"/>
      <c r="BEW251" s="380"/>
      <c r="BEX251" s="359"/>
      <c r="BEY251" s="380"/>
      <c r="BEZ251" s="359"/>
      <c r="BFA251" s="380"/>
      <c r="BFB251" s="359"/>
      <c r="BFC251" s="380"/>
      <c r="BFD251" s="359"/>
      <c r="BFE251" s="380"/>
      <c r="BFF251" s="359"/>
      <c r="BFG251" s="380"/>
      <c r="BFH251" s="359"/>
      <c r="BFI251" s="380"/>
      <c r="BFJ251" s="359"/>
      <c r="BFK251" s="380"/>
      <c r="BFL251" s="359"/>
      <c r="BFM251" s="380"/>
      <c r="BFN251" s="359"/>
      <c r="BFO251" s="380"/>
      <c r="BFP251" s="359"/>
      <c r="BFQ251" s="380"/>
      <c r="BFR251" s="359"/>
      <c r="BFS251" s="380"/>
      <c r="BFT251" s="359"/>
      <c r="BFU251" s="380"/>
      <c r="BFV251" s="359"/>
      <c r="BFW251" s="380"/>
      <c r="BFX251" s="359"/>
      <c r="BFY251" s="380"/>
      <c r="BFZ251" s="359"/>
      <c r="BGA251" s="380"/>
      <c r="BGB251" s="359"/>
      <c r="BGC251" s="380"/>
      <c r="BGD251" s="359"/>
      <c r="BGE251" s="380"/>
      <c r="BGF251" s="359"/>
      <c r="BGG251" s="380"/>
      <c r="BGH251" s="359"/>
      <c r="BGI251" s="380"/>
      <c r="BGJ251" s="359"/>
      <c r="BGK251" s="380"/>
      <c r="BGL251" s="359"/>
      <c r="BGM251" s="380"/>
      <c r="BGN251" s="359"/>
      <c r="BGO251" s="380"/>
      <c r="BGP251" s="359"/>
      <c r="BGQ251" s="380"/>
      <c r="BGR251" s="359"/>
      <c r="BGS251" s="380"/>
      <c r="BGT251" s="359"/>
      <c r="BGU251" s="380"/>
      <c r="BGV251" s="359"/>
      <c r="BGW251" s="380"/>
      <c r="BGX251" s="359"/>
      <c r="BGY251" s="380"/>
      <c r="BGZ251" s="359"/>
      <c r="BHA251" s="380"/>
      <c r="BHB251" s="359"/>
      <c r="BHC251" s="380"/>
      <c r="BHD251" s="359"/>
      <c r="BHE251" s="380"/>
      <c r="BHF251" s="359"/>
      <c r="BHG251" s="380"/>
      <c r="BHH251" s="359"/>
      <c r="BHI251" s="380"/>
      <c r="BHJ251" s="359"/>
      <c r="BHK251" s="380"/>
      <c r="BHL251" s="359"/>
      <c r="BHM251" s="380"/>
      <c r="BHN251" s="359"/>
      <c r="BHO251" s="380"/>
      <c r="BHP251" s="359"/>
      <c r="BHQ251" s="380"/>
      <c r="BHR251" s="359"/>
      <c r="BHS251" s="380"/>
      <c r="BHT251" s="359"/>
      <c r="BHU251" s="380"/>
      <c r="BHV251" s="359"/>
      <c r="BHW251" s="380"/>
      <c r="BHX251" s="359"/>
      <c r="BHY251" s="380"/>
      <c r="BHZ251" s="359"/>
      <c r="BIA251" s="380"/>
      <c r="BIB251" s="359"/>
      <c r="BIC251" s="380"/>
      <c r="BID251" s="359"/>
      <c r="BIE251" s="380"/>
      <c r="BIF251" s="359"/>
      <c r="BIG251" s="380"/>
      <c r="BIH251" s="359"/>
      <c r="BII251" s="380"/>
      <c r="BIJ251" s="359"/>
      <c r="BIK251" s="380"/>
      <c r="BIL251" s="359"/>
      <c r="BIM251" s="380"/>
      <c r="BIN251" s="359"/>
      <c r="BIO251" s="380"/>
      <c r="BIP251" s="359"/>
      <c r="BIQ251" s="380"/>
      <c r="BIR251" s="359"/>
      <c r="BIS251" s="380"/>
      <c r="BIT251" s="359"/>
      <c r="BIU251" s="380"/>
      <c r="BIV251" s="359"/>
      <c r="BIW251" s="380"/>
      <c r="BIX251" s="359"/>
      <c r="BIY251" s="380"/>
      <c r="BIZ251" s="359"/>
      <c r="BJA251" s="380"/>
      <c r="BJB251" s="359"/>
      <c r="BJC251" s="380"/>
      <c r="BJD251" s="359"/>
      <c r="BJE251" s="380"/>
      <c r="BJF251" s="359"/>
      <c r="BJG251" s="380"/>
      <c r="BJH251" s="359"/>
      <c r="BJI251" s="380"/>
      <c r="BJJ251" s="359"/>
      <c r="BJK251" s="380"/>
      <c r="BJL251" s="359"/>
      <c r="BJM251" s="380"/>
      <c r="BJN251" s="359"/>
      <c r="BJO251" s="380"/>
      <c r="BJP251" s="359"/>
      <c r="BJQ251" s="380"/>
      <c r="BJR251" s="359"/>
      <c r="BJS251" s="380"/>
      <c r="BJT251" s="359"/>
      <c r="BJU251" s="380"/>
      <c r="BJV251" s="359"/>
      <c r="BJW251" s="380"/>
      <c r="BJX251" s="359"/>
      <c r="BJY251" s="380"/>
      <c r="BJZ251" s="359"/>
      <c r="BKA251" s="380"/>
      <c r="BKB251" s="359"/>
      <c r="BKC251" s="380"/>
      <c r="BKD251" s="359"/>
      <c r="BKE251" s="380"/>
      <c r="BKF251" s="359"/>
      <c r="BKG251" s="380"/>
      <c r="BKH251" s="359"/>
      <c r="BKI251" s="380"/>
      <c r="BKJ251" s="359"/>
      <c r="BKK251" s="380"/>
      <c r="BKL251" s="359"/>
      <c r="BKM251" s="380"/>
      <c r="BKN251" s="359"/>
      <c r="BKO251" s="380"/>
      <c r="BKP251" s="359"/>
      <c r="BKQ251" s="380"/>
      <c r="BKR251" s="359"/>
      <c r="BKS251" s="380"/>
      <c r="BKT251" s="359"/>
      <c r="BKU251" s="380"/>
      <c r="BKV251" s="359"/>
      <c r="BKW251" s="380"/>
      <c r="BKX251" s="359"/>
      <c r="BKY251" s="380"/>
      <c r="BKZ251" s="359"/>
      <c r="BLA251" s="380"/>
      <c r="BLB251" s="359"/>
      <c r="BLC251" s="380"/>
      <c r="BLD251" s="359"/>
      <c r="BLE251" s="380"/>
      <c r="BLF251" s="359"/>
      <c r="BLG251" s="380"/>
      <c r="BLH251" s="359"/>
      <c r="BLI251" s="380"/>
      <c r="BLJ251" s="359"/>
      <c r="BLK251" s="380"/>
      <c r="BLL251" s="359"/>
      <c r="BLM251" s="380"/>
      <c r="BLN251" s="359"/>
      <c r="BLO251" s="380"/>
      <c r="BLP251" s="359"/>
      <c r="BLQ251" s="380"/>
      <c r="BLR251" s="359"/>
      <c r="BLS251" s="380"/>
      <c r="BLT251" s="359"/>
      <c r="BLU251" s="380"/>
      <c r="BLV251" s="359"/>
      <c r="BLW251" s="380"/>
      <c r="BLX251" s="359"/>
      <c r="BLY251" s="380"/>
      <c r="BLZ251" s="359"/>
      <c r="BMA251" s="380"/>
      <c r="BMB251" s="359"/>
      <c r="BMC251" s="380"/>
      <c r="BMD251" s="359"/>
      <c r="BME251" s="380"/>
      <c r="BMF251" s="359"/>
      <c r="BMG251" s="380"/>
      <c r="BMH251" s="359"/>
      <c r="BMI251" s="380"/>
      <c r="BMJ251" s="359"/>
      <c r="BMK251" s="380"/>
      <c r="BML251" s="359"/>
      <c r="BMM251" s="380"/>
      <c r="BMN251" s="359"/>
      <c r="BMO251" s="380"/>
      <c r="BMP251" s="359"/>
      <c r="BMQ251" s="380"/>
      <c r="BMR251" s="359"/>
      <c r="BMS251" s="380"/>
      <c r="BMT251" s="359"/>
      <c r="BMU251" s="380"/>
      <c r="BMV251" s="359"/>
      <c r="BMW251" s="380"/>
      <c r="BMX251" s="359"/>
      <c r="BMY251" s="380"/>
      <c r="BMZ251" s="359"/>
      <c r="BNA251" s="380"/>
      <c r="BNB251" s="359"/>
      <c r="BNC251" s="380"/>
      <c r="BND251" s="359"/>
      <c r="BNE251" s="380"/>
      <c r="BNF251" s="359"/>
      <c r="BNG251" s="380"/>
      <c r="BNH251" s="359"/>
      <c r="BNI251" s="380"/>
      <c r="BNJ251" s="359"/>
      <c r="BNK251" s="380"/>
      <c r="BNL251" s="359"/>
      <c r="BNM251" s="380"/>
      <c r="BNN251" s="359"/>
      <c r="BNO251" s="380"/>
      <c r="BNP251" s="359"/>
      <c r="BNQ251" s="380"/>
      <c r="BNR251" s="359"/>
      <c r="BNS251" s="380"/>
      <c r="BNT251" s="359"/>
      <c r="BNU251" s="380"/>
      <c r="BNV251" s="359"/>
      <c r="BNW251" s="380"/>
      <c r="BNX251" s="359"/>
      <c r="BNY251" s="380"/>
      <c r="BNZ251" s="359"/>
      <c r="BOA251" s="380"/>
      <c r="BOB251" s="359"/>
      <c r="BOC251" s="380"/>
      <c r="BOD251" s="359"/>
      <c r="BOE251" s="380"/>
      <c r="BOF251" s="359"/>
      <c r="BOG251" s="380"/>
      <c r="BOH251" s="359"/>
      <c r="BOI251" s="380"/>
      <c r="BOJ251" s="359"/>
      <c r="BOK251" s="380"/>
      <c r="BOL251" s="359"/>
      <c r="BOM251" s="380"/>
      <c r="BON251" s="359"/>
      <c r="BOO251" s="380"/>
      <c r="BOP251" s="359"/>
      <c r="BOQ251" s="380"/>
      <c r="BOR251" s="359"/>
      <c r="BOS251" s="380"/>
      <c r="BOT251" s="359"/>
      <c r="BOU251" s="380"/>
      <c r="BOV251" s="359"/>
      <c r="BOW251" s="380"/>
      <c r="BOX251" s="359"/>
      <c r="BOY251" s="380"/>
      <c r="BOZ251" s="359"/>
      <c r="BPA251" s="380"/>
      <c r="BPB251" s="359"/>
      <c r="BPC251" s="380"/>
      <c r="BPD251" s="359"/>
      <c r="BPE251" s="380"/>
      <c r="BPF251" s="359"/>
      <c r="BPG251" s="380"/>
      <c r="BPH251" s="359"/>
      <c r="BPI251" s="380"/>
      <c r="BPJ251" s="359"/>
      <c r="BPK251" s="380"/>
      <c r="BPL251" s="359"/>
      <c r="BPM251" s="380"/>
      <c r="BPN251" s="359"/>
      <c r="BPO251" s="380"/>
      <c r="BPP251" s="359"/>
      <c r="BPQ251" s="380"/>
      <c r="BPR251" s="359"/>
      <c r="BPS251" s="380"/>
      <c r="BPT251" s="359"/>
      <c r="BPU251" s="380"/>
      <c r="BPV251" s="359"/>
      <c r="BPW251" s="380"/>
      <c r="BPX251" s="359"/>
      <c r="BPY251" s="380"/>
      <c r="BPZ251" s="359"/>
      <c r="BQA251" s="380"/>
      <c r="BQB251" s="359"/>
      <c r="BQC251" s="380"/>
      <c r="BQD251" s="359"/>
      <c r="BQE251" s="380"/>
      <c r="BQF251" s="359"/>
      <c r="BQG251" s="380"/>
      <c r="BQH251" s="359"/>
      <c r="BQI251" s="380"/>
      <c r="BQJ251" s="359"/>
      <c r="BQK251" s="380"/>
      <c r="BQL251" s="359"/>
      <c r="BQM251" s="380"/>
      <c r="BQN251" s="359"/>
      <c r="BQO251" s="380"/>
      <c r="BQP251" s="359"/>
      <c r="BQQ251" s="380"/>
      <c r="BQR251" s="359"/>
      <c r="BQS251" s="380"/>
      <c r="BQT251" s="359"/>
      <c r="BQU251" s="380"/>
      <c r="BQV251" s="359"/>
      <c r="BQW251" s="380"/>
      <c r="BQX251" s="359"/>
      <c r="BQY251" s="380"/>
      <c r="BQZ251" s="359"/>
      <c r="BRA251" s="380"/>
      <c r="BRB251" s="359"/>
      <c r="BRC251" s="380"/>
      <c r="BRD251" s="359"/>
      <c r="BRE251" s="380"/>
      <c r="BRF251" s="359"/>
      <c r="BRG251" s="380"/>
      <c r="BRH251" s="359"/>
      <c r="BRI251" s="380"/>
      <c r="BRJ251" s="359"/>
      <c r="BRK251" s="380"/>
      <c r="BRL251" s="359"/>
      <c r="BRM251" s="380"/>
      <c r="BRN251" s="359"/>
      <c r="BRO251" s="380"/>
      <c r="BRP251" s="359"/>
      <c r="BRQ251" s="380"/>
      <c r="BRR251" s="359"/>
      <c r="BRS251" s="380"/>
      <c r="BRT251" s="359"/>
      <c r="BRU251" s="380"/>
      <c r="BRV251" s="359"/>
      <c r="BRW251" s="380"/>
      <c r="BRX251" s="359"/>
      <c r="BRY251" s="380"/>
      <c r="BRZ251" s="359"/>
      <c r="BSA251" s="380"/>
      <c r="BSB251" s="359"/>
      <c r="BSC251" s="380"/>
      <c r="BSD251" s="359"/>
      <c r="BSE251" s="380"/>
      <c r="BSF251" s="359"/>
      <c r="BSG251" s="380"/>
      <c r="BSH251" s="359"/>
      <c r="BSI251" s="380"/>
      <c r="BSJ251" s="359"/>
      <c r="BSK251" s="380"/>
      <c r="BSL251" s="359"/>
      <c r="BSM251" s="380"/>
      <c r="BSN251" s="359"/>
      <c r="BSO251" s="380"/>
      <c r="BSP251" s="359"/>
      <c r="BSQ251" s="380"/>
      <c r="BSR251" s="359"/>
      <c r="BSS251" s="380"/>
      <c r="BST251" s="359"/>
      <c r="BSU251" s="380"/>
      <c r="BSV251" s="359"/>
      <c r="BSW251" s="380"/>
      <c r="BSX251" s="359"/>
      <c r="BSY251" s="380"/>
      <c r="BSZ251" s="359"/>
      <c r="BTA251" s="380"/>
      <c r="BTB251" s="359"/>
      <c r="BTC251" s="380"/>
      <c r="BTD251" s="359"/>
      <c r="BTE251" s="380"/>
      <c r="BTF251" s="359"/>
      <c r="BTG251" s="380"/>
      <c r="BTH251" s="359"/>
      <c r="BTI251" s="380"/>
      <c r="BTJ251" s="359"/>
      <c r="BTK251" s="380"/>
      <c r="BTL251" s="359"/>
      <c r="BTM251" s="380"/>
      <c r="BTN251" s="359"/>
      <c r="BTO251" s="380"/>
      <c r="BTP251" s="359"/>
      <c r="BTQ251" s="380"/>
      <c r="BTR251" s="359"/>
      <c r="BTS251" s="380"/>
      <c r="BTT251" s="359"/>
      <c r="BTU251" s="380"/>
      <c r="BTV251" s="359"/>
      <c r="BTW251" s="380"/>
      <c r="BTX251" s="359"/>
      <c r="BTY251" s="380"/>
      <c r="BTZ251" s="359"/>
      <c r="BUA251" s="380"/>
      <c r="BUB251" s="359"/>
      <c r="BUC251" s="380"/>
      <c r="BUD251" s="359"/>
      <c r="BUE251" s="380"/>
      <c r="BUF251" s="359"/>
      <c r="BUG251" s="380"/>
      <c r="BUH251" s="359"/>
      <c r="BUI251" s="380"/>
      <c r="BUJ251" s="359"/>
      <c r="BUK251" s="380"/>
      <c r="BUL251" s="359"/>
      <c r="BUM251" s="380"/>
      <c r="BUN251" s="359"/>
      <c r="BUO251" s="380"/>
      <c r="BUP251" s="359"/>
      <c r="BUQ251" s="380"/>
      <c r="BUR251" s="359"/>
      <c r="BUS251" s="380"/>
      <c r="BUT251" s="359"/>
      <c r="BUU251" s="380"/>
      <c r="BUV251" s="359"/>
      <c r="BUW251" s="380"/>
      <c r="BUX251" s="359"/>
      <c r="BUY251" s="380"/>
      <c r="BUZ251" s="359"/>
      <c r="BVA251" s="380"/>
      <c r="BVB251" s="359"/>
      <c r="BVC251" s="380"/>
      <c r="BVD251" s="359"/>
      <c r="BVE251" s="380"/>
      <c r="BVF251" s="359"/>
      <c r="BVG251" s="380"/>
      <c r="BVH251" s="359"/>
      <c r="BVI251" s="380"/>
      <c r="BVJ251" s="359"/>
      <c r="BVK251" s="380"/>
      <c r="BVL251" s="359"/>
      <c r="BVM251" s="380"/>
      <c r="BVN251" s="359"/>
      <c r="BVO251" s="380"/>
      <c r="BVP251" s="359"/>
      <c r="BVQ251" s="380"/>
      <c r="BVR251" s="359"/>
      <c r="BVS251" s="380"/>
      <c r="BVT251" s="359"/>
      <c r="BVU251" s="380"/>
      <c r="BVV251" s="359"/>
      <c r="BVW251" s="380"/>
      <c r="BVX251" s="359"/>
      <c r="BVY251" s="380"/>
      <c r="BVZ251" s="359"/>
      <c r="BWA251" s="380"/>
      <c r="BWB251" s="359"/>
      <c r="BWC251" s="380"/>
      <c r="BWD251" s="359"/>
      <c r="BWE251" s="380"/>
      <c r="BWF251" s="359"/>
      <c r="BWG251" s="380"/>
      <c r="BWH251" s="359"/>
      <c r="BWI251" s="380"/>
      <c r="BWJ251" s="359"/>
      <c r="BWK251" s="380"/>
      <c r="BWL251" s="359"/>
      <c r="BWM251" s="380"/>
      <c r="BWN251" s="359"/>
      <c r="BWO251" s="380"/>
      <c r="BWP251" s="359"/>
      <c r="BWQ251" s="380"/>
      <c r="BWR251" s="359"/>
      <c r="BWS251" s="380"/>
      <c r="BWT251" s="359"/>
      <c r="BWU251" s="380"/>
      <c r="BWV251" s="359"/>
      <c r="BWW251" s="380"/>
      <c r="BWX251" s="359"/>
      <c r="BWY251" s="380"/>
      <c r="BWZ251" s="359"/>
      <c r="BXA251" s="380"/>
      <c r="BXB251" s="359"/>
      <c r="BXC251" s="380"/>
      <c r="BXD251" s="359"/>
      <c r="BXE251" s="380"/>
      <c r="BXF251" s="359"/>
      <c r="BXG251" s="380"/>
      <c r="BXH251" s="359"/>
      <c r="BXI251" s="380"/>
      <c r="BXJ251" s="359"/>
      <c r="BXK251" s="380"/>
      <c r="BXL251" s="359"/>
      <c r="BXM251" s="380"/>
      <c r="BXN251" s="359"/>
      <c r="BXO251" s="380"/>
      <c r="BXP251" s="359"/>
      <c r="BXQ251" s="380"/>
      <c r="BXR251" s="359"/>
      <c r="BXS251" s="380"/>
      <c r="BXT251" s="359"/>
      <c r="BXU251" s="380"/>
      <c r="BXV251" s="359"/>
      <c r="BXW251" s="380"/>
      <c r="BXX251" s="359"/>
      <c r="BXY251" s="380"/>
      <c r="BXZ251" s="359"/>
      <c r="BYA251" s="380"/>
      <c r="BYB251" s="359"/>
      <c r="BYC251" s="380"/>
      <c r="BYD251" s="359"/>
      <c r="BYE251" s="380"/>
      <c r="BYF251" s="359"/>
      <c r="BYG251" s="380"/>
      <c r="BYH251" s="359"/>
      <c r="BYI251" s="380"/>
      <c r="BYJ251" s="359"/>
      <c r="BYK251" s="380"/>
      <c r="BYL251" s="359"/>
      <c r="BYM251" s="380"/>
      <c r="BYN251" s="359"/>
      <c r="BYO251" s="380"/>
      <c r="BYP251" s="359"/>
      <c r="BYQ251" s="380"/>
      <c r="BYR251" s="359"/>
      <c r="BYS251" s="380"/>
      <c r="BYT251" s="359"/>
      <c r="BYU251" s="380"/>
      <c r="BYV251" s="359"/>
      <c r="BYW251" s="380"/>
      <c r="BYX251" s="359"/>
      <c r="BYY251" s="380"/>
      <c r="BYZ251" s="359"/>
      <c r="BZA251" s="380"/>
      <c r="BZB251" s="359"/>
      <c r="BZC251" s="380"/>
      <c r="BZD251" s="359"/>
      <c r="BZE251" s="380"/>
      <c r="BZF251" s="359"/>
      <c r="BZG251" s="380"/>
      <c r="BZH251" s="359"/>
      <c r="BZI251" s="380"/>
      <c r="BZJ251" s="359"/>
      <c r="BZK251" s="380"/>
      <c r="BZL251" s="359"/>
      <c r="BZM251" s="380"/>
      <c r="BZN251" s="359"/>
      <c r="BZO251" s="380"/>
      <c r="BZP251" s="359"/>
      <c r="BZQ251" s="380"/>
      <c r="BZR251" s="359"/>
      <c r="BZS251" s="380"/>
      <c r="BZT251" s="359"/>
      <c r="BZU251" s="380"/>
      <c r="BZV251" s="359"/>
      <c r="BZW251" s="380"/>
      <c r="BZX251" s="359"/>
      <c r="BZY251" s="380"/>
      <c r="BZZ251" s="359"/>
      <c r="CAA251" s="380"/>
      <c r="CAB251" s="359"/>
      <c r="CAC251" s="380"/>
      <c r="CAD251" s="359"/>
      <c r="CAE251" s="380"/>
      <c r="CAF251" s="359"/>
      <c r="CAG251" s="380"/>
      <c r="CAH251" s="359"/>
      <c r="CAI251" s="380"/>
      <c r="CAJ251" s="359"/>
      <c r="CAK251" s="380"/>
      <c r="CAL251" s="359"/>
      <c r="CAM251" s="380"/>
      <c r="CAN251" s="359"/>
      <c r="CAO251" s="380"/>
      <c r="CAP251" s="359"/>
      <c r="CAQ251" s="380"/>
      <c r="CAR251" s="359"/>
      <c r="CAS251" s="380"/>
      <c r="CAT251" s="359"/>
      <c r="CAU251" s="380"/>
      <c r="CAV251" s="359"/>
      <c r="CAW251" s="380"/>
      <c r="CAX251" s="359"/>
      <c r="CAY251" s="380"/>
      <c r="CAZ251" s="359"/>
      <c r="CBA251" s="380"/>
      <c r="CBB251" s="359"/>
      <c r="CBC251" s="380"/>
      <c r="CBD251" s="359"/>
      <c r="CBE251" s="380"/>
      <c r="CBF251" s="359"/>
      <c r="CBG251" s="380"/>
      <c r="CBH251" s="359"/>
      <c r="CBI251" s="380"/>
      <c r="CBJ251" s="359"/>
      <c r="CBK251" s="380"/>
      <c r="CBL251" s="359"/>
      <c r="CBM251" s="380"/>
      <c r="CBN251" s="359"/>
      <c r="CBO251" s="380"/>
      <c r="CBP251" s="359"/>
      <c r="CBQ251" s="380"/>
      <c r="CBR251" s="359"/>
      <c r="CBS251" s="380"/>
      <c r="CBT251" s="359"/>
      <c r="CBU251" s="380"/>
      <c r="CBV251" s="359"/>
      <c r="CBW251" s="380"/>
      <c r="CBX251" s="359"/>
      <c r="CBY251" s="380"/>
      <c r="CBZ251" s="359"/>
      <c r="CCA251" s="380"/>
      <c r="CCB251" s="359"/>
      <c r="CCC251" s="380"/>
      <c r="CCD251" s="359"/>
      <c r="CCE251" s="380"/>
      <c r="CCF251" s="359"/>
      <c r="CCG251" s="380"/>
      <c r="CCH251" s="359"/>
      <c r="CCI251" s="380"/>
      <c r="CCJ251" s="359"/>
      <c r="CCK251" s="380"/>
      <c r="CCL251" s="359"/>
      <c r="CCM251" s="380"/>
      <c r="CCN251" s="359"/>
      <c r="CCO251" s="380"/>
      <c r="CCP251" s="359"/>
      <c r="CCQ251" s="380"/>
      <c r="CCR251" s="359"/>
      <c r="CCS251" s="380"/>
      <c r="CCT251" s="359"/>
      <c r="CCU251" s="380"/>
      <c r="CCV251" s="359"/>
      <c r="CCW251" s="380"/>
      <c r="CCX251" s="359"/>
      <c r="CCY251" s="380"/>
      <c r="CCZ251" s="359"/>
      <c r="CDA251" s="380"/>
      <c r="CDB251" s="359"/>
      <c r="CDC251" s="380"/>
      <c r="CDD251" s="359"/>
      <c r="CDE251" s="380"/>
      <c r="CDF251" s="359"/>
      <c r="CDG251" s="380"/>
      <c r="CDH251" s="359"/>
      <c r="CDI251" s="380"/>
      <c r="CDJ251" s="359"/>
      <c r="CDK251" s="380"/>
      <c r="CDL251" s="359"/>
      <c r="CDM251" s="380"/>
      <c r="CDN251" s="359"/>
      <c r="CDO251" s="380"/>
      <c r="CDP251" s="359"/>
      <c r="CDQ251" s="380"/>
      <c r="CDR251" s="359"/>
      <c r="CDS251" s="380"/>
      <c r="CDT251" s="359"/>
      <c r="CDU251" s="380"/>
      <c r="CDV251" s="359"/>
      <c r="CDW251" s="380"/>
      <c r="CDX251" s="359"/>
      <c r="CDY251" s="380"/>
      <c r="CDZ251" s="359"/>
      <c r="CEA251" s="380"/>
      <c r="CEB251" s="359"/>
      <c r="CEC251" s="380"/>
      <c r="CED251" s="359"/>
      <c r="CEE251" s="380"/>
      <c r="CEF251" s="359"/>
      <c r="CEG251" s="380"/>
      <c r="CEH251" s="359"/>
      <c r="CEI251" s="380"/>
      <c r="CEJ251" s="359"/>
      <c r="CEK251" s="380"/>
      <c r="CEL251" s="359"/>
      <c r="CEM251" s="380"/>
      <c r="CEN251" s="359"/>
      <c r="CEO251" s="380"/>
      <c r="CEP251" s="359"/>
      <c r="CEQ251" s="380"/>
      <c r="CER251" s="359"/>
      <c r="CES251" s="380"/>
      <c r="CET251" s="359"/>
      <c r="CEU251" s="380"/>
      <c r="CEV251" s="359"/>
      <c r="CEW251" s="380"/>
      <c r="CEX251" s="359"/>
      <c r="CEY251" s="380"/>
      <c r="CEZ251" s="359"/>
      <c r="CFA251" s="380"/>
      <c r="CFB251" s="359"/>
      <c r="CFC251" s="380"/>
      <c r="CFD251" s="359"/>
      <c r="CFE251" s="380"/>
      <c r="CFF251" s="359"/>
      <c r="CFG251" s="380"/>
      <c r="CFH251" s="359"/>
      <c r="CFI251" s="380"/>
      <c r="CFJ251" s="359"/>
      <c r="CFK251" s="380"/>
      <c r="CFL251" s="359"/>
      <c r="CFM251" s="380"/>
      <c r="CFN251" s="359"/>
      <c r="CFO251" s="380"/>
      <c r="CFP251" s="359"/>
      <c r="CFQ251" s="380"/>
      <c r="CFR251" s="359"/>
      <c r="CFS251" s="380"/>
      <c r="CFT251" s="359"/>
      <c r="CFU251" s="380"/>
      <c r="CFV251" s="359"/>
      <c r="CFW251" s="380"/>
      <c r="CFX251" s="359"/>
      <c r="CFY251" s="380"/>
      <c r="CFZ251" s="359"/>
      <c r="CGA251" s="380"/>
      <c r="CGB251" s="359"/>
      <c r="CGC251" s="380"/>
      <c r="CGD251" s="359"/>
      <c r="CGE251" s="380"/>
      <c r="CGF251" s="359"/>
      <c r="CGG251" s="380"/>
      <c r="CGH251" s="359"/>
      <c r="CGI251" s="380"/>
      <c r="CGJ251" s="359"/>
      <c r="CGK251" s="380"/>
      <c r="CGL251" s="359"/>
      <c r="CGM251" s="380"/>
      <c r="CGN251" s="359"/>
      <c r="CGO251" s="380"/>
      <c r="CGP251" s="359"/>
      <c r="CGQ251" s="380"/>
      <c r="CGR251" s="359"/>
      <c r="CGS251" s="380"/>
      <c r="CGT251" s="359"/>
      <c r="CGU251" s="380"/>
      <c r="CGV251" s="359"/>
      <c r="CGW251" s="380"/>
      <c r="CGX251" s="359"/>
      <c r="CGY251" s="380"/>
      <c r="CGZ251" s="359"/>
      <c r="CHA251" s="380"/>
      <c r="CHB251" s="359"/>
      <c r="CHC251" s="380"/>
      <c r="CHD251" s="359"/>
      <c r="CHE251" s="380"/>
      <c r="CHF251" s="359"/>
      <c r="CHG251" s="380"/>
      <c r="CHH251" s="359"/>
      <c r="CHI251" s="380"/>
      <c r="CHJ251" s="359"/>
      <c r="CHK251" s="380"/>
      <c r="CHL251" s="359"/>
      <c r="CHM251" s="380"/>
      <c r="CHN251" s="359"/>
      <c r="CHO251" s="380"/>
      <c r="CHP251" s="359"/>
      <c r="CHQ251" s="380"/>
      <c r="CHR251" s="359"/>
      <c r="CHS251" s="380"/>
      <c r="CHT251" s="359"/>
      <c r="CHU251" s="380"/>
      <c r="CHV251" s="359"/>
      <c r="CHW251" s="380"/>
      <c r="CHX251" s="359"/>
      <c r="CHY251" s="380"/>
      <c r="CHZ251" s="359"/>
      <c r="CIA251" s="380"/>
      <c r="CIB251" s="359"/>
      <c r="CIC251" s="380"/>
      <c r="CID251" s="359"/>
      <c r="CIE251" s="380"/>
      <c r="CIF251" s="359"/>
      <c r="CIG251" s="380"/>
      <c r="CIH251" s="359"/>
      <c r="CII251" s="380"/>
      <c r="CIJ251" s="359"/>
      <c r="CIK251" s="380"/>
      <c r="CIL251" s="359"/>
      <c r="CIM251" s="380"/>
      <c r="CIN251" s="359"/>
      <c r="CIO251" s="380"/>
      <c r="CIP251" s="359"/>
      <c r="CIQ251" s="380"/>
      <c r="CIR251" s="359"/>
      <c r="CIS251" s="380"/>
      <c r="CIT251" s="359"/>
      <c r="CIU251" s="380"/>
      <c r="CIV251" s="359"/>
      <c r="CIW251" s="380"/>
      <c r="CIX251" s="359"/>
      <c r="CIY251" s="380"/>
      <c r="CIZ251" s="359"/>
      <c r="CJA251" s="380"/>
      <c r="CJB251" s="359"/>
      <c r="CJC251" s="380"/>
      <c r="CJD251" s="359"/>
      <c r="CJE251" s="380"/>
      <c r="CJF251" s="359"/>
      <c r="CJG251" s="380"/>
      <c r="CJH251" s="359"/>
      <c r="CJI251" s="380"/>
      <c r="CJJ251" s="359"/>
      <c r="CJK251" s="380"/>
      <c r="CJL251" s="359"/>
      <c r="CJM251" s="380"/>
      <c r="CJN251" s="359"/>
      <c r="CJO251" s="380"/>
      <c r="CJP251" s="359"/>
      <c r="CJQ251" s="380"/>
      <c r="CJR251" s="359"/>
      <c r="CJS251" s="380"/>
      <c r="CJT251" s="359"/>
      <c r="CJU251" s="380"/>
      <c r="CJV251" s="359"/>
      <c r="CJW251" s="380"/>
      <c r="CJX251" s="359"/>
      <c r="CJY251" s="380"/>
      <c r="CJZ251" s="359"/>
      <c r="CKA251" s="380"/>
      <c r="CKB251" s="359"/>
      <c r="CKC251" s="380"/>
      <c r="CKD251" s="359"/>
      <c r="CKE251" s="380"/>
      <c r="CKF251" s="359"/>
      <c r="CKG251" s="380"/>
      <c r="CKH251" s="359"/>
      <c r="CKI251" s="380"/>
      <c r="CKJ251" s="359"/>
      <c r="CKK251" s="380"/>
      <c r="CKL251" s="359"/>
      <c r="CKM251" s="380"/>
      <c r="CKN251" s="359"/>
      <c r="CKO251" s="380"/>
      <c r="CKP251" s="359"/>
      <c r="CKQ251" s="380"/>
      <c r="CKR251" s="359"/>
      <c r="CKS251" s="380"/>
      <c r="CKT251" s="359"/>
      <c r="CKU251" s="380"/>
      <c r="CKV251" s="359"/>
      <c r="CKW251" s="380"/>
      <c r="CKX251" s="359"/>
      <c r="CKY251" s="380"/>
      <c r="CKZ251" s="359"/>
      <c r="CLA251" s="380"/>
      <c r="CLB251" s="359"/>
      <c r="CLC251" s="380"/>
      <c r="CLD251" s="359"/>
      <c r="CLE251" s="380"/>
      <c r="CLF251" s="359"/>
      <c r="CLG251" s="380"/>
      <c r="CLH251" s="359"/>
      <c r="CLI251" s="380"/>
      <c r="CLJ251" s="359"/>
      <c r="CLK251" s="380"/>
      <c r="CLL251" s="359"/>
      <c r="CLM251" s="380"/>
      <c r="CLN251" s="359"/>
      <c r="CLO251" s="380"/>
      <c r="CLP251" s="359"/>
      <c r="CLQ251" s="380"/>
      <c r="CLR251" s="359"/>
      <c r="CLS251" s="380"/>
      <c r="CLT251" s="359"/>
      <c r="CLU251" s="380"/>
      <c r="CLV251" s="359"/>
      <c r="CLW251" s="380"/>
      <c r="CLX251" s="359"/>
      <c r="CLY251" s="380"/>
      <c r="CLZ251" s="359"/>
      <c r="CMA251" s="380"/>
      <c r="CMB251" s="359"/>
      <c r="CMC251" s="380"/>
      <c r="CMD251" s="359"/>
      <c r="CME251" s="380"/>
      <c r="CMF251" s="359"/>
      <c r="CMG251" s="380"/>
      <c r="CMH251" s="359"/>
      <c r="CMI251" s="380"/>
      <c r="CMJ251" s="359"/>
      <c r="CMK251" s="380"/>
      <c r="CML251" s="359"/>
      <c r="CMM251" s="380"/>
      <c r="CMN251" s="359"/>
      <c r="CMO251" s="380"/>
      <c r="CMP251" s="359"/>
      <c r="CMQ251" s="380"/>
      <c r="CMR251" s="359"/>
      <c r="CMS251" s="380"/>
      <c r="CMT251" s="359"/>
      <c r="CMU251" s="380"/>
      <c r="CMV251" s="359"/>
      <c r="CMW251" s="380"/>
      <c r="CMX251" s="359"/>
      <c r="CMY251" s="380"/>
      <c r="CMZ251" s="359"/>
      <c r="CNA251" s="380"/>
      <c r="CNB251" s="359"/>
      <c r="CNC251" s="380"/>
      <c r="CND251" s="359"/>
      <c r="CNE251" s="380"/>
      <c r="CNF251" s="359"/>
      <c r="CNG251" s="380"/>
      <c r="CNH251" s="359"/>
      <c r="CNI251" s="380"/>
      <c r="CNJ251" s="359"/>
      <c r="CNK251" s="380"/>
      <c r="CNL251" s="359"/>
      <c r="CNM251" s="380"/>
      <c r="CNN251" s="359"/>
      <c r="CNO251" s="380"/>
      <c r="CNP251" s="359"/>
      <c r="CNQ251" s="380"/>
      <c r="CNR251" s="359"/>
      <c r="CNS251" s="380"/>
      <c r="CNT251" s="359"/>
      <c r="CNU251" s="380"/>
      <c r="CNV251" s="359"/>
      <c r="CNW251" s="380"/>
      <c r="CNX251" s="359"/>
      <c r="CNY251" s="380"/>
      <c r="CNZ251" s="359"/>
      <c r="COA251" s="380"/>
      <c r="COB251" s="359"/>
      <c r="COC251" s="380"/>
      <c r="COD251" s="359"/>
      <c r="COE251" s="380"/>
      <c r="COF251" s="359"/>
      <c r="COG251" s="380"/>
      <c r="COH251" s="359"/>
      <c r="COI251" s="380"/>
      <c r="COJ251" s="359"/>
      <c r="COK251" s="380"/>
      <c r="COL251" s="359"/>
      <c r="COM251" s="380"/>
      <c r="CON251" s="359"/>
      <c r="COO251" s="380"/>
      <c r="COP251" s="359"/>
      <c r="COQ251" s="380"/>
      <c r="COR251" s="359"/>
      <c r="COS251" s="380"/>
      <c r="COT251" s="359"/>
      <c r="COU251" s="380"/>
      <c r="COV251" s="359"/>
      <c r="COW251" s="380"/>
      <c r="COX251" s="359"/>
      <c r="COY251" s="380"/>
      <c r="COZ251" s="359"/>
      <c r="CPA251" s="380"/>
      <c r="CPB251" s="359"/>
      <c r="CPC251" s="380"/>
      <c r="CPD251" s="359"/>
      <c r="CPE251" s="380"/>
      <c r="CPF251" s="359"/>
      <c r="CPG251" s="380"/>
      <c r="CPH251" s="359"/>
      <c r="CPI251" s="380"/>
      <c r="CPJ251" s="359"/>
      <c r="CPK251" s="380"/>
      <c r="CPL251" s="359"/>
      <c r="CPM251" s="380"/>
      <c r="CPN251" s="359"/>
      <c r="CPO251" s="380"/>
      <c r="CPP251" s="359"/>
      <c r="CPQ251" s="380"/>
      <c r="CPR251" s="359"/>
      <c r="CPS251" s="380"/>
      <c r="CPT251" s="359"/>
      <c r="CPU251" s="380"/>
      <c r="CPV251" s="359"/>
      <c r="CPW251" s="380"/>
      <c r="CPX251" s="359"/>
      <c r="CPY251" s="380"/>
      <c r="CPZ251" s="359"/>
      <c r="CQA251" s="380"/>
      <c r="CQB251" s="359"/>
      <c r="CQC251" s="380"/>
      <c r="CQD251" s="359"/>
      <c r="CQE251" s="380"/>
      <c r="CQF251" s="359"/>
      <c r="CQG251" s="380"/>
      <c r="CQH251" s="359"/>
      <c r="CQI251" s="380"/>
      <c r="CQJ251" s="359"/>
      <c r="CQK251" s="380"/>
      <c r="CQL251" s="359"/>
      <c r="CQM251" s="380"/>
      <c r="CQN251" s="359"/>
      <c r="CQO251" s="380"/>
      <c r="CQP251" s="359"/>
      <c r="CQQ251" s="380"/>
      <c r="CQR251" s="359"/>
      <c r="CQS251" s="380"/>
      <c r="CQT251" s="359"/>
      <c r="CQU251" s="380"/>
      <c r="CQV251" s="359"/>
      <c r="CQW251" s="380"/>
      <c r="CQX251" s="359"/>
      <c r="CQY251" s="380"/>
      <c r="CQZ251" s="359"/>
      <c r="CRA251" s="380"/>
      <c r="CRB251" s="359"/>
      <c r="CRC251" s="380"/>
      <c r="CRD251" s="359"/>
      <c r="CRE251" s="380"/>
      <c r="CRF251" s="359"/>
      <c r="CRG251" s="380"/>
      <c r="CRH251" s="359"/>
      <c r="CRI251" s="380"/>
      <c r="CRJ251" s="359"/>
      <c r="CRK251" s="380"/>
      <c r="CRL251" s="359"/>
      <c r="CRM251" s="380"/>
      <c r="CRN251" s="359"/>
      <c r="CRO251" s="380"/>
      <c r="CRP251" s="359"/>
      <c r="CRQ251" s="380"/>
      <c r="CRR251" s="359"/>
      <c r="CRS251" s="380"/>
      <c r="CRT251" s="359"/>
      <c r="CRU251" s="380"/>
      <c r="CRV251" s="359"/>
      <c r="CRW251" s="380"/>
      <c r="CRX251" s="359"/>
      <c r="CRY251" s="380"/>
      <c r="CRZ251" s="359"/>
      <c r="CSA251" s="380"/>
      <c r="CSB251" s="359"/>
      <c r="CSC251" s="380"/>
      <c r="CSD251" s="359"/>
      <c r="CSE251" s="380"/>
      <c r="CSF251" s="359"/>
      <c r="CSG251" s="380"/>
      <c r="CSH251" s="359"/>
      <c r="CSI251" s="380"/>
      <c r="CSJ251" s="359"/>
      <c r="CSK251" s="380"/>
      <c r="CSL251" s="359"/>
      <c r="CSM251" s="380"/>
      <c r="CSN251" s="359"/>
      <c r="CSO251" s="380"/>
      <c r="CSP251" s="359"/>
      <c r="CSQ251" s="380"/>
      <c r="CSR251" s="359"/>
      <c r="CSS251" s="380"/>
      <c r="CST251" s="359"/>
      <c r="CSU251" s="380"/>
      <c r="CSV251" s="359"/>
      <c r="CSW251" s="380"/>
      <c r="CSX251" s="359"/>
      <c r="CSY251" s="380"/>
      <c r="CSZ251" s="359"/>
      <c r="CTA251" s="380"/>
      <c r="CTB251" s="359"/>
      <c r="CTC251" s="380"/>
      <c r="CTD251" s="359"/>
      <c r="CTE251" s="380"/>
      <c r="CTF251" s="359"/>
      <c r="CTG251" s="380"/>
      <c r="CTH251" s="359"/>
      <c r="CTI251" s="380"/>
      <c r="CTJ251" s="359"/>
      <c r="CTK251" s="380"/>
      <c r="CTL251" s="359"/>
      <c r="CTM251" s="380"/>
      <c r="CTN251" s="359"/>
      <c r="CTO251" s="380"/>
      <c r="CTP251" s="359"/>
      <c r="CTQ251" s="380"/>
      <c r="CTR251" s="359"/>
      <c r="CTS251" s="380"/>
      <c r="CTT251" s="359"/>
      <c r="CTU251" s="380"/>
      <c r="CTV251" s="359"/>
      <c r="CTW251" s="380"/>
      <c r="CTX251" s="359"/>
      <c r="CTY251" s="380"/>
      <c r="CTZ251" s="359"/>
      <c r="CUA251" s="380"/>
      <c r="CUB251" s="359"/>
      <c r="CUC251" s="380"/>
      <c r="CUD251" s="359"/>
      <c r="CUE251" s="380"/>
      <c r="CUF251" s="359"/>
      <c r="CUG251" s="380"/>
      <c r="CUH251" s="359"/>
      <c r="CUI251" s="380"/>
      <c r="CUJ251" s="359"/>
      <c r="CUK251" s="380"/>
      <c r="CUL251" s="359"/>
      <c r="CUM251" s="380"/>
      <c r="CUN251" s="359"/>
      <c r="CUO251" s="380"/>
      <c r="CUP251" s="359"/>
      <c r="CUQ251" s="380"/>
      <c r="CUR251" s="359"/>
      <c r="CUS251" s="380"/>
      <c r="CUT251" s="359"/>
      <c r="CUU251" s="380"/>
      <c r="CUV251" s="359"/>
      <c r="CUW251" s="380"/>
      <c r="CUX251" s="359"/>
      <c r="CUY251" s="380"/>
      <c r="CUZ251" s="359"/>
      <c r="CVA251" s="380"/>
      <c r="CVB251" s="359"/>
      <c r="CVC251" s="380"/>
      <c r="CVD251" s="359"/>
      <c r="CVE251" s="380"/>
      <c r="CVF251" s="359"/>
      <c r="CVG251" s="380"/>
      <c r="CVH251" s="359"/>
      <c r="CVI251" s="380"/>
      <c r="CVJ251" s="359"/>
      <c r="CVK251" s="380"/>
      <c r="CVL251" s="359"/>
      <c r="CVM251" s="380"/>
      <c r="CVN251" s="359"/>
      <c r="CVO251" s="380"/>
      <c r="CVP251" s="359"/>
      <c r="CVQ251" s="380"/>
      <c r="CVR251" s="359"/>
      <c r="CVS251" s="380"/>
      <c r="CVT251" s="359"/>
      <c r="CVU251" s="380"/>
      <c r="CVV251" s="359"/>
      <c r="CVW251" s="380"/>
      <c r="CVX251" s="359"/>
      <c r="CVY251" s="380"/>
      <c r="CVZ251" s="359"/>
      <c r="CWA251" s="380"/>
      <c r="CWB251" s="359"/>
      <c r="CWC251" s="380"/>
      <c r="CWD251" s="359"/>
      <c r="CWE251" s="380"/>
      <c r="CWF251" s="359"/>
      <c r="CWG251" s="380"/>
      <c r="CWH251" s="359"/>
      <c r="CWI251" s="380"/>
      <c r="CWJ251" s="359"/>
      <c r="CWK251" s="380"/>
      <c r="CWL251" s="359"/>
      <c r="CWM251" s="380"/>
      <c r="CWN251" s="359"/>
      <c r="CWO251" s="380"/>
      <c r="CWP251" s="359"/>
      <c r="CWQ251" s="380"/>
      <c r="CWR251" s="359"/>
      <c r="CWS251" s="380"/>
      <c r="CWT251" s="359"/>
      <c r="CWU251" s="380"/>
      <c r="CWV251" s="359"/>
      <c r="CWW251" s="380"/>
      <c r="CWX251" s="359"/>
      <c r="CWY251" s="380"/>
      <c r="CWZ251" s="359"/>
      <c r="CXA251" s="380"/>
      <c r="CXB251" s="359"/>
      <c r="CXC251" s="380"/>
      <c r="CXD251" s="359"/>
      <c r="CXE251" s="380"/>
      <c r="CXF251" s="359"/>
      <c r="CXG251" s="380"/>
      <c r="CXH251" s="359"/>
      <c r="CXI251" s="380"/>
      <c r="CXJ251" s="359"/>
      <c r="CXK251" s="380"/>
      <c r="CXL251" s="359"/>
      <c r="CXM251" s="380"/>
      <c r="CXN251" s="359"/>
      <c r="CXO251" s="380"/>
      <c r="CXP251" s="359"/>
      <c r="CXQ251" s="380"/>
      <c r="CXR251" s="359"/>
      <c r="CXS251" s="380"/>
      <c r="CXT251" s="359"/>
      <c r="CXU251" s="380"/>
      <c r="CXV251" s="359"/>
      <c r="CXW251" s="380"/>
      <c r="CXX251" s="359"/>
      <c r="CXY251" s="380"/>
      <c r="CXZ251" s="359"/>
      <c r="CYA251" s="380"/>
      <c r="CYB251" s="359"/>
      <c r="CYC251" s="380"/>
      <c r="CYD251" s="359"/>
      <c r="CYE251" s="380"/>
      <c r="CYF251" s="359"/>
      <c r="CYG251" s="380"/>
      <c r="CYH251" s="359"/>
      <c r="CYI251" s="380"/>
      <c r="CYJ251" s="359"/>
      <c r="CYK251" s="380"/>
      <c r="CYL251" s="359"/>
      <c r="CYM251" s="380"/>
      <c r="CYN251" s="359"/>
      <c r="CYO251" s="380"/>
      <c r="CYP251" s="359"/>
      <c r="CYQ251" s="380"/>
      <c r="CYR251" s="359"/>
      <c r="CYS251" s="380"/>
      <c r="CYT251" s="359"/>
      <c r="CYU251" s="380"/>
      <c r="CYV251" s="359"/>
      <c r="CYW251" s="380"/>
      <c r="CYX251" s="359"/>
      <c r="CYY251" s="380"/>
      <c r="CYZ251" s="359"/>
      <c r="CZA251" s="380"/>
      <c r="CZB251" s="359"/>
      <c r="CZC251" s="380"/>
      <c r="CZD251" s="359"/>
      <c r="CZE251" s="380"/>
      <c r="CZF251" s="359"/>
      <c r="CZG251" s="380"/>
      <c r="CZH251" s="359"/>
      <c r="CZI251" s="380"/>
      <c r="CZJ251" s="359"/>
      <c r="CZK251" s="380"/>
      <c r="CZL251" s="359"/>
      <c r="CZM251" s="380"/>
      <c r="CZN251" s="359"/>
      <c r="CZO251" s="380"/>
      <c r="CZP251" s="359"/>
      <c r="CZQ251" s="380"/>
      <c r="CZR251" s="359"/>
      <c r="CZS251" s="380"/>
      <c r="CZT251" s="359"/>
      <c r="CZU251" s="380"/>
      <c r="CZV251" s="359"/>
      <c r="CZW251" s="380"/>
      <c r="CZX251" s="359"/>
      <c r="CZY251" s="380"/>
      <c r="CZZ251" s="359"/>
      <c r="DAA251" s="380"/>
      <c r="DAB251" s="359"/>
      <c r="DAC251" s="380"/>
      <c r="DAD251" s="359"/>
      <c r="DAE251" s="380"/>
      <c r="DAF251" s="359"/>
      <c r="DAG251" s="380"/>
      <c r="DAH251" s="359"/>
      <c r="DAI251" s="380"/>
      <c r="DAJ251" s="359"/>
      <c r="DAK251" s="380"/>
      <c r="DAL251" s="359"/>
      <c r="DAM251" s="380"/>
      <c r="DAN251" s="359"/>
      <c r="DAO251" s="380"/>
      <c r="DAP251" s="359"/>
      <c r="DAQ251" s="380"/>
      <c r="DAR251" s="359"/>
      <c r="DAS251" s="380"/>
      <c r="DAT251" s="359"/>
      <c r="DAU251" s="380"/>
      <c r="DAV251" s="359"/>
      <c r="DAW251" s="380"/>
      <c r="DAX251" s="359"/>
      <c r="DAY251" s="380"/>
      <c r="DAZ251" s="359"/>
      <c r="DBA251" s="380"/>
      <c r="DBB251" s="359"/>
      <c r="DBC251" s="380"/>
      <c r="DBD251" s="359"/>
      <c r="DBE251" s="380"/>
      <c r="DBF251" s="359"/>
      <c r="DBG251" s="380"/>
      <c r="DBH251" s="359"/>
      <c r="DBI251" s="380"/>
      <c r="DBJ251" s="359"/>
      <c r="DBK251" s="380"/>
      <c r="DBL251" s="359"/>
      <c r="DBM251" s="380"/>
      <c r="DBN251" s="359"/>
      <c r="DBO251" s="380"/>
      <c r="DBP251" s="359"/>
      <c r="DBQ251" s="380"/>
      <c r="DBR251" s="359"/>
      <c r="DBS251" s="380"/>
      <c r="DBT251" s="359"/>
      <c r="DBU251" s="380"/>
      <c r="DBV251" s="359"/>
      <c r="DBW251" s="380"/>
      <c r="DBX251" s="359"/>
      <c r="DBY251" s="380"/>
      <c r="DBZ251" s="359"/>
      <c r="DCA251" s="380"/>
      <c r="DCB251" s="359"/>
      <c r="DCC251" s="380"/>
      <c r="DCD251" s="359"/>
      <c r="DCE251" s="380"/>
      <c r="DCF251" s="359"/>
      <c r="DCG251" s="380"/>
      <c r="DCH251" s="359"/>
      <c r="DCI251" s="380"/>
      <c r="DCJ251" s="359"/>
      <c r="DCK251" s="380"/>
      <c r="DCL251" s="359"/>
      <c r="DCM251" s="380"/>
      <c r="DCN251" s="359"/>
      <c r="DCO251" s="380"/>
      <c r="DCP251" s="359"/>
      <c r="DCQ251" s="380"/>
      <c r="DCR251" s="359"/>
      <c r="DCS251" s="380"/>
      <c r="DCT251" s="359"/>
      <c r="DCU251" s="380"/>
      <c r="DCV251" s="359"/>
      <c r="DCW251" s="380"/>
      <c r="DCX251" s="359"/>
      <c r="DCY251" s="380"/>
      <c r="DCZ251" s="359"/>
      <c r="DDA251" s="380"/>
      <c r="DDB251" s="359"/>
      <c r="DDC251" s="380"/>
      <c r="DDD251" s="359"/>
      <c r="DDE251" s="380"/>
      <c r="DDF251" s="359"/>
      <c r="DDG251" s="380"/>
      <c r="DDH251" s="359"/>
      <c r="DDI251" s="380"/>
      <c r="DDJ251" s="359"/>
      <c r="DDK251" s="380"/>
      <c r="DDL251" s="359"/>
      <c r="DDM251" s="380"/>
      <c r="DDN251" s="359"/>
      <c r="DDO251" s="380"/>
      <c r="DDP251" s="359"/>
      <c r="DDQ251" s="380"/>
      <c r="DDR251" s="359"/>
      <c r="DDS251" s="380"/>
      <c r="DDT251" s="359"/>
      <c r="DDU251" s="380"/>
      <c r="DDV251" s="359"/>
      <c r="DDW251" s="380"/>
      <c r="DDX251" s="359"/>
      <c r="DDY251" s="380"/>
      <c r="DDZ251" s="359"/>
      <c r="DEA251" s="380"/>
      <c r="DEB251" s="359"/>
      <c r="DEC251" s="380"/>
      <c r="DED251" s="359"/>
      <c r="DEE251" s="380"/>
      <c r="DEF251" s="359"/>
      <c r="DEG251" s="380"/>
      <c r="DEH251" s="359"/>
      <c r="DEI251" s="380"/>
      <c r="DEJ251" s="359"/>
      <c r="DEK251" s="380"/>
      <c r="DEL251" s="359"/>
      <c r="DEM251" s="380"/>
      <c r="DEN251" s="359"/>
      <c r="DEO251" s="380"/>
      <c r="DEP251" s="359"/>
      <c r="DEQ251" s="380"/>
      <c r="DER251" s="359"/>
      <c r="DES251" s="380"/>
      <c r="DET251" s="359"/>
      <c r="DEU251" s="380"/>
      <c r="DEV251" s="359"/>
      <c r="DEW251" s="380"/>
      <c r="DEX251" s="359"/>
      <c r="DEY251" s="380"/>
      <c r="DEZ251" s="359"/>
      <c r="DFA251" s="380"/>
      <c r="DFB251" s="359"/>
      <c r="DFC251" s="380"/>
      <c r="DFD251" s="359"/>
      <c r="DFE251" s="380"/>
      <c r="DFF251" s="359"/>
      <c r="DFG251" s="380"/>
      <c r="DFH251" s="359"/>
      <c r="DFI251" s="380"/>
      <c r="DFJ251" s="359"/>
      <c r="DFK251" s="380"/>
      <c r="DFL251" s="359"/>
      <c r="DFM251" s="380"/>
      <c r="DFN251" s="359"/>
      <c r="DFO251" s="380"/>
      <c r="DFP251" s="359"/>
      <c r="DFQ251" s="380"/>
      <c r="DFR251" s="359"/>
      <c r="DFS251" s="380"/>
      <c r="DFT251" s="359"/>
      <c r="DFU251" s="380"/>
      <c r="DFV251" s="359"/>
      <c r="DFW251" s="380"/>
      <c r="DFX251" s="359"/>
      <c r="DFY251" s="380"/>
      <c r="DFZ251" s="359"/>
      <c r="DGA251" s="380"/>
      <c r="DGB251" s="359"/>
      <c r="DGC251" s="380"/>
      <c r="DGD251" s="359"/>
      <c r="DGE251" s="380"/>
      <c r="DGF251" s="359"/>
      <c r="DGG251" s="380"/>
      <c r="DGH251" s="359"/>
      <c r="DGI251" s="380"/>
      <c r="DGJ251" s="359"/>
      <c r="DGK251" s="380"/>
      <c r="DGL251" s="359"/>
      <c r="DGM251" s="380"/>
      <c r="DGN251" s="359"/>
      <c r="DGO251" s="380"/>
      <c r="DGP251" s="359"/>
      <c r="DGQ251" s="380"/>
      <c r="DGR251" s="359"/>
      <c r="DGS251" s="380"/>
      <c r="DGT251" s="359"/>
      <c r="DGU251" s="380"/>
      <c r="DGV251" s="359"/>
      <c r="DGW251" s="380"/>
      <c r="DGX251" s="359"/>
      <c r="DGY251" s="380"/>
      <c r="DGZ251" s="359"/>
      <c r="DHA251" s="380"/>
      <c r="DHB251" s="359"/>
      <c r="DHC251" s="380"/>
      <c r="DHD251" s="359"/>
      <c r="DHE251" s="380"/>
      <c r="DHF251" s="359"/>
      <c r="DHG251" s="380"/>
      <c r="DHH251" s="359"/>
      <c r="DHI251" s="380"/>
      <c r="DHJ251" s="359"/>
      <c r="DHK251" s="380"/>
      <c r="DHL251" s="359"/>
      <c r="DHM251" s="380"/>
      <c r="DHN251" s="359"/>
      <c r="DHO251" s="380"/>
      <c r="DHP251" s="359"/>
      <c r="DHQ251" s="380"/>
      <c r="DHR251" s="359"/>
      <c r="DHS251" s="380"/>
      <c r="DHT251" s="359"/>
      <c r="DHU251" s="380"/>
      <c r="DHV251" s="359"/>
      <c r="DHW251" s="380"/>
      <c r="DHX251" s="359"/>
      <c r="DHY251" s="380"/>
      <c r="DHZ251" s="359"/>
      <c r="DIA251" s="380"/>
      <c r="DIB251" s="359"/>
      <c r="DIC251" s="380"/>
      <c r="DID251" s="359"/>
      <c r="DIE251" s="380"/>
      <c r="DIF251" s="359"/>
      <c r="DIG251" s="380"/>
      <c r="DIH251" s="359"/>
      <c r="DII251" s="380"/>
      <c r="DIJ251" s="359"/>
      <c r="DIK251" s="380"/>
      <c r="DIL251" s="359"/>
      <c r="DIM251" s="380"/>
      <c r="DIN251" s="359"/>
      <c r="DIO251" s="380"/>
      <c r="DIP251" s="359"/>
      <c r="DIQ251" s="380"/>
      <c r="DIR251" s="359"/>
      <c r="DIS251" s="380"/>
      <c r="DIT251" s="359"/>
      <c r="DIU251" s="380"/>
      <c r="DIV251" s="359"/>
      <c r="DIW251" s="380"/>
      <c r="DIX251" s="359"/>
      <c r="DIY251" s="380"/>
      <c r="DIZ251" s="359"/>
      <c r="DJA251" s="380"/>
      <c r="DJB251" s="359"/>
      <c r="DJC251" s="380"/>
      <c r="DJD251" s="359"/>
      <c r="DJE251" s="380"/>
      <c r="DJF251" s="359"/>
      <c r="DJG251" s="380"/>
      <c r="DJH251" s="359"/>
      <c r="DJI251" s="380"/>
      <c r="DJJ251" s="359"/>
      <c r="DJK251" s="380"/>
      <c r="DJL251" s="359"/>
      <c r="DJM251" s="380"/>
      <c r="DJN251" s="359"/>
      <c r="DJO251" s="380"/>
      <c r="DJP251" s="359"/>
      <c r="DJQ251" s="380"/>
      <c r="DJR251" s="359"/>
      <c r="DJS251" s="380"/>
      <c r="DJT251" s="359"/>
      <c r="DJU251" s="380"/>
      <c r="DJV251" s="359"/>
      <c r="DJW251" s="380"/>
      <c r="DJX251" s="359"/>
      <c r="DJY251" s="380"/>
      <c r="DJZ251" s="359"/>
      <c r="DKA251" s="380"/>
      <c r="DKB251" s="359"/>
      <c r="DKC251" s="380"/>
      <c r="DKD251" s="359"/>
      <c r="DKE251" s="380"/>
      <c r="DKF251" s="359"/>
      <c r="DKG251" s="380"/>
      <c r="DKH251" s="359"/>
      <c r="DKI251" s="380"/>
      <c r="DKJ251" s="359"/>
      <c r="DKK251" s="380"/>
      <c r="DKL251" s="359"/>
      <c r="DKM251" s="380"/>
      <c r="DKN251" s="359"/>
      <c r="DKO251" s="380"/>
      <c r="DKP251" s="359"/>
      <c r="DKQ251" s="380"/>
      <c r="DKR251" s="359"/>
      <c r="DKS251" s="380"/>
      <c r="DKT251" s="359"/>
      <c r="DKU251" s="380"/>
      <c r="DKV251" s="359"/>
      <c r="DKW251" s="380"/>
      <c r="DKX251" s="359"/>
      <c r="DKY251" s="380"/>
      <c r="DKZ251" s="359"/>
      <c r="DLA251" s="380"/>
      <c r="DLB251" s="359"/>
      <c r="DLC251" s="380"/>
      <c r="DLD251" s="359"/>
      <c r="DLE251" s="380"/>
      <c r="DLF251" s="359"/>
      <c r="DLG251" s="380"/>
      <c r="DLH251" s="359"/>
      <c r="DLI251" s="380"/>
      <c r="DLJ251" s="359"/>
      <c r="DLK251" s="380"/>
      <c r="DLL251" s="359"/>
      <c r="DLM251" s="380"/>
      <c r="DLN251" s="359"/>
      <c r="DLO251" s="380"/>
      <c r="DLP251" s="359"/>
      <c r="DLQ251" s="380"/>
      <c r="DLR251" s="359"/>
      <c r="DLS251" s="380"/>
      <c r="DLT251" s="359"/>
      <c r="DLU251" s="380"/>
      <c r="DLV251" s="359"/>
      <c r="DLW251" s="380"/>
      <c r="DLX251" s="359"/>
      <c r="DLY251" s="380"/>
      <c r="DLZ251" s="359"/>
      <c r="DMA251" s="380"/>
      <c r="DMB251" s="359"/>
      <c r="DMC251" s="380"/>
      <c r="DMD251" s="359"/>
      <c r="DME251" s="380"/>
      <c r="DMF251" s="359"/>
      <c r="DMG251" s="380"/>
      <c r="DMH251" s="359"/>
      <c r="DMI251" s="380"/>
      <c r="DMJ251" s="359"/>
      <c r="DMK251" s="380"/>
      <c r="DML251" s="359"/>
      <c r="DMM251" s="380"/>
      <c r="DMN251" s="359"/>
      <c r="DMO251" s="380"/>
      <c r="DMP251" s="359"/>
      <c r="DMQ251" s="380"/>
      <c r="DMR251" s="359"/>
      <c r="DMS251" s="380"/>
      <c r="DMT251" s="359"/>
      <c r="DMU251" s="380"/>
      <c r="DMV251" s="359"/>
      <c r="DMW251" s="380"/>
      <c r="DMX251" s="359"/>
      <c r="DMY251" s="380"/>
      <c r="DMZ251" s="359"/>
      <c r="DNA251" s="380"/>
      <c r="DNB251" s="359"/>
      <c r="DNC251" s="380"/>
      <c r="DND251" s="359"/>
      <c r="DNE251" s="380"/>
      <c r="DNF251" s="359"/>
      <c r="DNG251" s="380"/>
      <c r="DNH251" s="359"/>
      <c r="DNI251" s="380"/>
      <c r="DNJ251" s="359"/>
      <c r="DNK251" s="380"/>
      <c r="DNL251" s="359"/>
      <c r="DNM251" s="380"/>
      <c r="DNN251" s="359"/>
      <c r="DNO251" s="380"/>
      <c r="DNP251" s="359"/>
      <c r="DNQ251" s="380"/>
      <c r="DNR251" s="359"/>
      <c r="DNS251" s="380"/>
      <c r="DNT251" s="359"/>
      <c r="DNU251" s="380"/>
      <c r="DNV251" s="359"/>
      <c r="DNW251" s="380"/>
      <c r="DNX251" s="359"/>
      <c r="DNY251" s="380"/>
      <c r="DNZ251" s="359"/>
      <c r="DOA251" s="380"/>
      <c r="DOB251" s="359"/>
      <c r="DOC251" s="380"/>
      <c r="DOD251" s="359"/>
      <c r="DOE251" s="380"/>
      <c r="DOF251" s="359"/>
      <c r="DOG251" s="380"/>
      <c r="DOH251" s="359"/>
      <c r="DOI251" s="380"/>
      <c r="DOJ251" s="359"/>
      <c r="DOK251" s="380"/>
      <c r="DOL251" s="359"/>
      <c r="DOM251" s="380"/>
      <c r="DON251" s="359"/>
      <c r="DOO251" s="380"/>
      <c r="DOP251" s="359"/>
      <c r="DOQ251" s="380"/>
      <c r="DOR251" s="359"/>
      <c r="DOS251" s="380"/>
      <c r="DOT251" s="359"/>
      <c r="DOU251" s="380"/>
      <c r="DOV251" s="359"/>
      <c r="DOW251" s="380"/>
      <c r="DOX251" s="359"/>
      <c r="DOY251" s="380"/>
      <c r="DOZ251" s="359"/>
      <c r="DPA251" s="380"/>
      <c r="DPB251" s="359"/>
      <c r="DPC251" s="380"/>
      <c r="DPD251" s="359"/>
      <c r="DPE251" s="380"/>
      <c r="DPF251" s="359"/>
      <c r="DPG251" s="380"/>
      <c r="DPH251" s="359"/>
      <c r="DPI251" s="380"/>
      <c r="DPJ251" s="359"/>
      <c r="DPK251" s="380"/>
      <c r="DPL251" s="359"/>
      <c r="DPM251" s="380"/>
      <c r="DPN251" s="359"/>
      <c r="DPO251" s="380"/>
      <c r="DPP251" s="359"/>
      <c r="DPQ251" s="380"/>
      <c r="DPR251" s="359"/>
      <c r="DPS251" s="380"/>
      <c r="DPT251" s="359"/>
      <c r="DPU251" s="380"/>
      <c r="DPV251" s="359"/>
      <c r="DPW251" s="380"/>
      <c r="DPX251" s="359"/>
      <c r="DPY251" s="380"/>
      <c r="DPZ251" s="359"/>
      <c r="DQA251" s="380"/>
      <c r="DQB251" s="359"/>
      <c r="DQC251" s="380"/>
      <c r="DQD251" s="359"/>
      <c r="DQE251" s="380"/>
      <c r="DQF251" s="359"/>
      <c r="DQG251" s="380"/>
      <c r="DQH251" s="359"/>
      <c r="DQI251" s="380"/>
      <c r="DQJ251" s="359"/>
      <c r="DQK251" s="380"/>
      <c r="DQL251" s="359"/>
      <c r="DQM251" s="380"/>
      <c r="DQN251" s="359"/>
      <c r="DQO251" s="380"/>
      <c r="DQP251" s="359"/>
      <c r="DQQ251" s="380"/>
      <c r="DQR251" s="359"/>
      <c r="DQS251" s="380"/>
      <c r="DQT251" s="359"/>
      <c r="DQU251" s="380"/>
      <c r="DQV251" s="359"/>
      <c r="DQW251" s="380"/>
      <c r="DQX251" s="359"/>
      <c r="DQY251" s="380"/>
      <c r="DQZ251" s="359"/>
      <c r="DRA251" s="380"/>
      <c r="DRB251" s="359"/>
      <c r="DRC251" s="380"/>
      <c r="DRD251" s="359"/>
      <c r="DRE251" s="380"/>
      <c r="DRF251" s="359"/>
      <c r="DRG251" s="380"/>
      <c r="DRH251" s="359"/>
      <c r="DRI251" s="380"/>
      <c r="DRJ251" s="359"/>
      <c r="DRK251" s="380"/>
      <c r="DRL251" s="359"/>
      <c r="DRM251" s="380"/>
      <c r="DRN251" s="359"/>
      <c r="DRO251" s="380"/>
      <c r="DRP251" s="359"/>
      <c r="DRQ251" s="380"/>
      <c r="DRR251" s="359"/>
      <c r="DRS251" s="380"/>
      <c r="DRT251" s="359"/>
      <c r="DRU251" s="380"/>
      <c r="DRV251" s="359"/>
      <c r="DRW251" s="380"/>
      <c r="DRX251" s="359"/>
      <c r="DRY251" s="380"/>
      <c r="DRZ251" s="359"/>
      <c r="DSA251" s="380"/>
      <c r="DSB251" s="359"/>
      <c r="DSC251" s="380"/>
      <c r="DSD251" s="359"/>
      <c r="DSE251" s="380"/>
      <c r="DSF251" s="359"/>
      <c r="DSG251" s="380"/>
      <c r="DSH251" s="359"/>
      <c r="DSI251" s="380"/>
      <c r="DSJ251" s="359"/>
      <c r="DSK251" s="380"/>
      <c r="DSL251" s="359"/>
      <c r="DSM251" s="380"/>
      <c r="DSN251" s="359"/>
      <c r="DSO251" s="380"/>
      <c r="DSP251" s="359"/>
      <c r="DSQ251" s="380"/>
      <c r="DSR251" s="359"/>
      <c r="DSS251" s="380"/>
      <c r="DST251" s="359"/>
      <c r="DSU251" s="380"/>
      <c r="DSV251" s="359"/>
      <c r="DSW251" s="380"/>
      <c r="DSX251" s="359"/>
      <c r="DSY251" s="380"/>
      <c r="DSZ251" s="359"/>
      <c r="DTA251" s="380"/>
      <c r="DTB251" s="359"/>
      <c r="DTC251" s="380"/>
      <c r="DTD251" s="359"/>
      <c r="DTE251" s="380"/>
      <c r="DTF251" s="359"/>
      <c r="DTG251" s="380"/>
      <c r="DTH251" s="359"/>
      <c r="DTI251" s="380"/>
      <c r="DTJ251" s="359"/>
      <c r="DTK251" s="380"/>
      <c r="DTL251" s="359"/>
      <c r="DTM251" s="380"/>
      <c r="DTN251" s="359"/>
      <c r="DTO251" s="380"/>
      <c r="DTP251" s="359"/>
      <c r="DTQ251" s="380"/>
      <c r="DTR251" s="359"/>
      <c r="DTS251" s="380"/>
      <c r="DTT251" s="359"/>
      <c r="DTU251" s="380"/>
      <c r="DTV251" s="359"/>
      <c r="DTW251" s="380"/>
      <c r="DTX251" s="359"/>
      <c r="DTY251" s="380"/>
      <c r="DTZ251" s="359"/>
      <c r="DUA251" s="380"/>
      <c r="DUB251" s="359"/>
      <c r="DUC251" s="380"/>
      <c r="DUD251" s="359"/>
      <c r="DUE251" s="380"/>
      <c r="DUF251" s="359"/>
      <c r="DUG251" s="380"/>
      <c r="DUH251" s="359"/>
      <c r="DUI251" s="380"/>
      <c r="DUJ251" s="359"/>
      <c r="DUK251" s="380"/>
      <c r="DUL251" s="359"/>
      <c r="DUM251" s="380"/>
      <c r="DUN251" s="359"/>
      <c r="DUO251" s="380"/>
      <c r="DUP251" s="359"/>
      <c r="DUQ251" s="380"/>
      <c r="DUR251" s="359"/>
      <c r="DUS251" s="380"/>
      <c r="DUT251" s="359"/>
      <c r="DUU251" s="380"/>
      <c r="DUV251" s="359"/>
      <c r="DUW251" s="380"/>
      <c r="DUX251" s="359"/>
      <c r="DUY251" s="380"/>
      <c r="DUZ251" s="359"/>
      <c r="DVA251" s="380"/>
      <c r="DVB251" s="359"/>
      <c r="DVC251" s="380"/>
      <c r="DVD251" s="359"/>
      <c r="DVE251" s="380"/>
      <c r="DVF251" s="359"/>
      <c r="DVG251" s="380"/>
      <c r="DVH251" s="359"/>
      <c r="DVI251" s="380"/>
      <c r="DVJ251" s="359"/>
      <c r="DVK251" s="380"/>
      <c r="DVL251" s="359"/>
      <c r="DVM251" s="380"/>
      <c r="DVN251" s="359"/>
      <c r="DVO251" s="380"/>
      <c r="DVP251" s="359"/>
      <c r="DVQ251" s="380"/>
      <c r="DVR251" s="359"/>
      <c r="DVS251" s="380"/>
      <c r="DVT251" s="359"/>
      <c r="DVU251" s="380"/>
      <c r="DVV251" s="359"/>
      <c r="DVW251" s="380"/>
      <c r="DVX251" s="359"/>
      <c r="DVY251" s="380"/>
      <c r="DVZ251" s="359"/>
      <c r="DWA251" s="380"/>
      <c r="DWB251" s="359"/>
      <c r="DWC251" s="380"/>
      <c r="DWD251" s="359"/>
      <c r="DWE251" s="380"/>
      <c r="DWF251" s="359"/>
      <c r="DWG251" s="380"/>
      <c r="DWH251" s="359"/>
      <c r="DWI251" s="380"/>
      <c r="DWJ251" s="359"/>
      <c r="DWK251" s="380"/>
      <c r="DWL251" s="359"/>
      <c r="DWM251" s="380"/>
      <c r="DWN251" s="359"/>
      <c r="DWO251" s="380"/>
      <c r="DWP251" s="359"/>
      <c r="DWQ251" s="380"/>
      <c r="DWR251" s="359"/>
      <c r="DWS251" s="380"/>
      <c r="DWT251" s="359"/>
      <c r="DWU251" s="380"/>
      <c r="DWV251" s="359"/>
      <c r="DWW251" s="380"/>
      <c r="DWX251" s="359"/>
      <c r="DWY251" s="380"/>
      <c r="DWZ251" s="359"/>
      <c r="DXA251" s="380"/>
      <c r="DXB251" s="359"/>
      <c r="DXC251" s="380"/>
      <c r="DXD251" s="359"/>
      <c r="DXE251" s="380"/>
      <c r="DXF251" s="359"/>
      <c r="DXG251" s="380"/>
      <c r="DXH251" s="359"/>
      <c r="DXI251" s="380"/>
      <c r="DXJ251" s="359"/>
      <c r="DXK251" s="380"/>
      <c r="DXL251" s="359"/>
      <c r="DXM251" s="380"/>
      <c r="DXN251" s="359"/>
      <c r="DXO251" s="380"/>
      <c r="DXP251" s="359"/>
      <c r="DXQ251" s="380"/>
      <c r="DXR251" s="359"/>
      <c r="DXS251" s="380"/>
      <c r="DXT251" s="359"/>
      <c r="DXU251" s="380"/>
      <c r="DXV251" s="359"/>
      <c r="DXW251" s="380"/>
      <c r="DXX251" s="359"/>
      <c r="DXY251" s="380"/>
      <c r="DXZ251" s="359"/>
      <c r="DYA251" s="380"/>
      <c r="DYB251" s="359"/>
      <c r="DYC251" s="380"/>
      <c r="DYD251" s="359"/>
      <c r="DYE251" s="380"/>
      <c r="DYF251" s="359"/>
      <c r="DYG251" s="380"/>
      <c r="DYH251" s="359"/>
      <c r="DYI251" s="380"/>
      <c r="DYJ251" s="359"/>
      <c r="DYK251" s="380"/>
      <c r="DYL251" s="359"/>
      <c r="DYM251" s="380"/>
      <c r="DYN251" s="359"/>
      <c r="DYO251" s="380"/>
      <c r="DYP251" s="359"/>
      <c r="DYQ251" s="380"/>
      <c r="DYR251" s="359"/>
      <c r="DYS251" s="380"/>
      <c r="DYT251" s="359"/>
      <c r="DYU251" s="380"/>
      <c r="DYV251" s="359"/>
      <c r="DYW251" s="380"/>
      <c r="DYX251" s="359"/>
      <c r="DYY251" s="380"/>
      <c r="DYZ251" s="359"/>
      <c r="DZA251" s="380"/>
      <c r="DZB251" s="359"/>
      <c r="DZC251" s="380"/>
      <c r="DZD251" s="359"/>
      <c r="DZE251" s="380"/>
      <c r="DZF251" s="359"/>
      <c r="DZG251" s="380"/>
      <c r="DZH251" s="359"/>
      <c r="DZI251" s="380"/>
      <c r="DZJ251" s="359"/>
      <c r="DZK251" s="380"/>
      <c r="DZL251" s="359"/>
      <c r="DZM251" s="380"/>
      <c r="DZN251" s="359"/>
      <c r="DZO251" s="380"/>
      <c r="DZP251" s="359"/>
      <c r="DZQ251" s="380"/>
      <c r="DZR251" s="359"/>
      <c r="DZS251" s="380"/>
      <c r="DZT251" s="359"/>
      <c r="DZU251" s="380"/>
      <c r="DZV251" s="359"/>
      <c r="DZW251" s="380"/>
      <c r="DZX251" s="359"/>
      <c r="DZY251" s="380"/>
      <c r="DZZ251" s="359"/>
      <c r="EAA251" s="380"/>
      <c r="EAB251" s="359"/>
      <c r="EAC251" s="380"/>
      <c r="EAD251" s="359"/>
      <c r="EAE251" s="380"/>
      <c r="EAF251" s="359"/>
      <c r="EAG251" s="380"/>
      <c r="EAH251" s="359"/>
      <c r="EAI251" s="380"/>
      <c r="EAJ251" s="359"/>
      <c r="EAK251" s="380"/>
      <c r="EAL251" s="359"/>
      <c r="EAM251" s="380"/>
      <c r="EAN251" s="359"/>
      <c r="EAO251" s="380"/>
      <c r="EAP251" s="359"/>
      <c r="EAQ251" s="380"/>
      <c r="EAR251" s="359"/>
      <c r="EAS251" s="380"/>
      <c r="EAT251" s="359"/>
      <c r="EAU251" s="380"/>
      <c r="EAV251" s="359"/>
      <c r="EAW251" s="380"/>
      <c r="EAX251" s="359"/>
      <c r="EAY251" s="380"/>
      <c r="EAZ251" s="359"/>
      <c r="EBA251" s="380"/>
      <c r="EBB251" s="359"/>
      <c r="EBC251" s="380"/>
      <c r="EBD251" s="359"/>
      <c r="EBE251" s="380"/>
      <c r="EBF251" s="359"/>
      <c r="EBG251" s="380"/>
      <c r="EBH251" s="359"/>
      <c r="EBI251" s="380"/>
      <c r="EBJ251" s="359"/>
      <c r="EBK251" s="380"/>
      <c r="EBL251" s="359"/>
      <c r="EBM251" s="380"/>
      <c r="EBN251" s="359"/>
      <c r="EBO251" s="380"/>
      <c r="EBP251" s="359"/>
      <c r="EBQ251" s="380"/>
      <c r="EBR251" s="359"/>
      <c r="EBS251" s="380"/>
      <c r="EBT251" s="359"/>
      <c r="EBU251" s="380"/>
      <c r="EBV251" s="359"/>
      <c r="EBW251" s="380"/>
      <c r="EBX251" s="359"/>
      <c r="EBY251" s="380"/>
      <c r="EBZ251" s="359"/>
      <c r="ECA251" s="380"/>
      <c r="ECB251" s="359"/>
      <c r="ECC251" s="380"/>
      <c r="ECD251" s="359"/>
      <c r="ECE251" s="380"/>
      <c r="ECF251" s="359"/>
      <c r="ECG251" s="380"/>
      <c r="ECH251" s="359"/>
      <c r="ECI251" s="380"/>
      <c r="ECJ251" s="359"/>
      <c r="ECK251" s="380"/>
      <c r="ECL251" s="359"/>
      <c r="ECM251" s="380"/>
      <c r="ECN251" s="359"/>
      <c r="ECO251" s="380"/>
      <c r="ECP251" s="359"/>
      <c r="ECQ251" s="380"/>
      <c r="ECR251" s="359"/>
      <c r="ECS251" s="380"/>
      <c r="ECT251" s="359"/>
      <c r="ECU251" s="380"/>
      <c r="ECV251" s="359"/>
      <c r="ECW251" s="380"/>
      <c r="ECX251" s="359"/>
      <c r="ECY251" s="380"/>
      <c r="ECZ251" s="359"/>
      <c r="EDA251" s="380"/>
      <c r="EDB251" s="359"/>
      <c r="EDC251" s="380"/>
      <c r="EDD251" s="359"/>
      <c r="EDE251" s="380"/>
      <c r="EDF251" s="359"/>
      <c r="EDG251" s="380"/>
      <c r="EDH251" s="359"/>
      <c r="EDI251" s="380"/>
      <c r="EDJ251" s="359"/>
      <c r="EDK251" s="380"/>
      <c r="EDL251" s="359"/>
      <c r="EDM251" s="380"/>
      <c r="EDN251" s="359"/>
      <c r="EDO251" s="380"/>
      <c r="EDP251" s="359"/>
      <c r="EDQ251" s="380"/>
      <c r="EDR251" s="359"/>
      <c r="EDS251" s="380"/>
      <c r="EDT251" s="359"/>
      <c r="EDU251" s="380"/>
      <c r="EDV251" s="359"/>
      <c r="EDW251" s="380"/>
      <c r="EDX251" s="359"/>
      <c r="EDY251" s="380"/>
      <c r="EDZ251" s="359"/>
      <c r="EEA251" s="380"/>
      <c r="EEB251" s="359"/>
      <c r="EEC251" s="380"/>
      <c r="EED251" s="359"/>
      <c r="EEE251" s="380"/>
      <c r="EEF251" s="359"/>
      <c r="EEG251" s="380"/>
      <c r="EEH251" s="359"/>
      <c r="EEI251" s="380"/>
      <c r="EEJ251" s="359"/>
      <c r="EEK251" s="380"/>
      <c r="EEL251" s="359"/>
      <c r="EEM251" s="380"/>
      <c r="EEN251" s="359"/>
      <c r="EEO251" s="380"/>
      <c r="EEP251" s="359"/>
      <c r="EEQ251" s="380"/>
      <c r="EER251" s="359"/>
      <c r="EES251" s="380"/>
      <c r="EET251" s="359"/>
      <c r="EEU251" s="380"/>
      <c r="EEV251" s="359"/>
      <c r="EEW251" s="380"/>
      <c r="EEX251" s="359"/>
      <c r="EEY251" s="380"/>
      <c r="EEZ251" s="359"/>
      <c r="EFA251" s="380"/>
      <c r="EFB251" s="359"/>
      <c r="EFC251" s="380"/>
      <c r="EFD251" s="359"/>
      <c r="EFE251" s="380"/>
      <c r="EFF251" s="359"/>
      <c r="EFG251" s="380"/>
      <c r="EFH251" s="359"/>
      <c r="EFI251" s="380"/>
      <c r="EFJ251" s="359"/>
      <c r="EFK251" s="380"/>
      <c r="EFL251" s="359"/>
      <c r="EFM251" s="380"/>
      <c r="EFN251" s="359"/>
      <c r="EFO251" s="380"/>
      <c r="EFP251" s="359"/>
      <c r="EFQ251" s="380"/>
      <c r="EFR251" s="359"/>
      <c r="EFS251" s="380"/>
      <c r="EFT251" s="359"/>
      <c r="EFU251" s="380"/>
      <c r="EFV251" s="359"/>
      <c r="EFW251" s="380"/>
      <c r="EFX251" s="359"/>
      <c r="EFY251" s="380"/>
      <c r="EFZ251" s="359"/>
      <c r="EGA251" s="380"/>
      <c r="EGB251" s="359"/>
      <c r="EGC251" s="380"/>
      <c r="EGD251" s="359"/>
      <c r="EGE251" s="380"/>
      <c r="EGF251" s="359"/>
      <c r="EGG251" s="380"/>
      <c r="EGH251" s="359"/>
      <c r="EGI251" s="380"/>
      <c r="EGJ251" s="359"/>
      <c r="EGK251" s="380"/>
      <c r="EGL251" s="359"/>
      <c r="EGM251" s="380"/>
      <c r="EGN251" s="359"/>
      <c r="EGO251" s="380"/>
      <c r="EGP251" s="359"/>
      <c r="EGQ251" s="380"/>
      <c r="EGR251" s="359"/>
      <c r="EGS251" s="380"/>
      <c r="EGT251" s="359"/>
      <c r="EGU251" s="380"/>
      <c r="EGV251" s="359"/>
      <c r="EGW251" s="380"/>
      <c r="EGX251" s="359"/>
      <c r="EGY251" s="380"/>
      <c r="EGZ251" s="359"/>
      <c r="EHA251" s="380"/>
      <c r="EHB251" s="359"/>
      <c r="EHC251" s="380"/>
      <c r="EHD251" s="359"/>
      <c r="EHE251" s="380"/>
      <c r="EHF251" s="359"/>
      <c r="EHG251" s="380"/>
      <c r="EHH251" s="359"/>
      <c r="EHI251" s="380"/>
      <c r="EHJ251" s="359"/>
      <c r="EHK251" s="380"/>
      <c r="EHL251" s="359"/>
      <c r="EHM251" s="380"/>
      <c r="EHN251" s="359"/>
      <c r="EHO251" s="380"/>
      <c r="EHP251" s="359"/>
      <c r="EHQ251" s="380"/>
      <c r="EHR251" s="359"/>
      <c r="EHS251" s="380"/>
      <c r="EHT251" s="359"/>
      <c r="EHU251" s="380"/>
      <c r="EHV251" s="359"/>
      <c r="EHW251" s="380"/>
      <c r="EHX251" s="359"/>
      <c r="EHY251" s="380"/>
      <c r="EHZ251" s="359"/>
      <c r="EIA251" s="380"/>
      <c r="EIB251" s="359"/>
      <c r="EIC251" s="380"/>
      <c r="EID251" s="359"/>
      <c r="EIE251" s="380"/>
      <c r="EIF251" s="359"/>
      <c r="EIG251" s="380"/>
      <c r="EIH251" s="359"/>
      <c r="EII251" s="380"/>
      <c r="EIJ251" s="359"/>
      <c r="EIK251" s="380"/>
      <c r="EIL251" s="359"/>
      <c r="EIM251" s="380"/>
      <c r="EIN251" s="359"/>
      <c r="EIO251" s="380"/>
      <c r="EIP251" s="359"/>
      <c r="EIQ251" s="380"/>
      <c r="EIR251" s="359"/>
      <c r="EIS251" s="380"/>
      <c r="EIT251" s="359"/>
      <c r="EIU251" s="380"/>
      <c r="EIV251" s="359"/>
      <c r="EIW251" s="380"/>
      <c r="EIX251" s="359"/>
      <c r="EIY251" s="380"/>
      <c r="EIZ251" s="359"/>
      <c r="EJA251" s="380"/>
      <c r="EJB251" s="359"/>
      <c r="EJC251" s="380"/>
      <c r="EJD251" s="359"/>
      <c r="EJE251" s="380"/>
      <c r="EJF251" s="359"/>
      <c r="EJG251" s="380"/>
      <c r="EJH251" s="359"/>
      <c r="EJI251" s="380"/>
      <c r="EJJ251" s="359"/>
      <c r="EJK251" s="380"/>
      <c r="EJL251" s="359"/>
      <c r="EJM251" s="380"/>
      <c r="EJN251" s="359"/>
      <c r="EJO251" s="380"/>
      <c r="EJP251" s="359"/>
      <c r="EJQ251" s="380"/>
      <c r="EJR251" s="359"/>
      <c r="EJS251" s="380"/>
      <c r="EJT251" s="359"/>
      <c r="EJU251" s="380"/>
      <c r="EJV251" s="359"/>
      <c r="EJW251" s="380"/>
      <c r="EJX251" s="359"/>
      <c r="EJY251" s="380"/>
      <c r="EJZ251" s="359"/>
      <c r="EKA251" s="380"/>
      <c r="EKB251" s="359"/>
      <c r="EKC251" s="380"/>
      <c r="EKD251" s="359"/>
      <c r="EKE251" s="380"/>
      <c r="EKF251" s="359"/>
      <c r="EKG251" s="380"/>
      <c r="EKH251" s="359"/>
      <c r="EKI251" s="380"/>
      <c r="EKJ251" s="359"/>
      <c r="EKK251" s="380"/>
      <c r="EKL251" s="359"/>
      <c r="EKM251" s="380"/>
      <c r="EKN251" s="359"/>
      <c r="EKO251" s="380"/>
      <c r="EKP251" s="359"/>
      <c r="EKQ251" s="380"/>
      <c r="EKR251" s="359"/>
      <c r="EKS251" s="380"/>
      <c r="EKT251" s="359"/>
      <c r="EKU251" s="380"/>
      <c r="EKV251" s="359"/>
      <c r="EKW251" s="380"/>
      <c r="EKX251" s="359"/>
      <c r="EKY251" s="380"/>
      <c r="EKZ251" s="359"/>
      <c r="ELA251" s="380"/>
      <c r="ELB251" s="359"/>
      <c r="ELC251" s="380"/>
      <c r="ELD251" s="359"/>
      <c r="ELE251" s="380"/>
      <c r="ELF251" s="359"/>
      <c r="ELG251" s="380"/>
      <c r="ELH251" s="359"/>
      <c r="ELI251" s="380"/>
      <c r="ELJ251" s="359"/>
      <c r="ELK251" s="380"/>
      <c r="ELL251" s="359"/>
      <c r="ELM251" s="380"/>
      <c r="ELN251" s="359"/>
      <c r="ELO251" s="380"/>
      <c r="ELP251" s="359"/>
      <c r="ELQ251" s="380"/>
      <c r="ELR251" s="359"/>
      <c r="ELS251" s="380"/>
      <c r="ELT251" s="359"/>
      <c r="ELU251" s="380"/>
      <c r="ELV251" s="359"/>
      <c r="ELW251" s="380"/>
      <c r="ELX251" s="359"/>
      <c r="ELY251" s="380"/>
      <c r="ELZ251" s="359"/>
      <c r="EMA251" s="380"/>
      <c r="EMB251" s="359"/>
      <c r="EMC251" s="380"/>
      <c r="EMD251" s="359"/>
      <c r="EME251" s="380"/>
      <c r="EMF251" s="359"/>
      <c r="EMG251" s="380"/>
      <c r="EMH251" s="359"/>
      <c r="EMI251" s="380"/>
      <c r="EMJ251" s="359"/>
      <c r="EMK251" s="380"/>
      <c r="EML251" s="359"/>
      <c r="EMM251" s="380"/>
      <c r="EMN251" s="359"/>
      <c r="EMO251" s="380"/>
      <c r="EMP251" s="359"/>
      <c r="EMQ251" s="380"/>
      <c r="EMR251" s="359"/>
      <c r="EMS251" s="380"/>
      <c r="EMT251" s="359"/>
      <c r="EMU251" s="380"/>
      <c r="EMV251" s="359"/>
      <c r="EMW251" s="380"/>
      <c r="EMX251" s="359"/>
      <c r="EMY251" s="380"/>
      <c r="EMZ251" s="359"/>
      <c r="ENA251" s="380"/>
      <c r="ENB251" s="359"/>
      <c r="ENC251" s="380"/>
      <c r="END251" s="359"/>
      <c r="ENE251" s="380"/>
      <c r="ENF251" s="359"/>
      <c r="ENG251" s="380"/>
      <c r="ENH251" s="359"/>
      <c r="ENI251" s="380"/>
      <c r="ENJ251" s="359"/>
      <c r="ENK251" s="380"/>
      <c r="ENL251" s="359"/>
      <c r="ENM251" s="380"/>
      <c r="ENN251" s="359"/>
      <c r="ENO251" s="380"/>
      <c r="ENP251" s="359"/>
      <c r="ENQ251" s="380"/>
      <c r="ENR251" s="359"/>
      <c r="ENS251" s="380"/>
      <c r="ENT251" s="359"/>
      <c r="ENU251" s="380"/>
      <c r="ENV251" s="359"/>
      <c r="ENW251" s="380"/>
      <c r="ENX251" s="359"/>
      <c r="ENY251" s="380"/>
      <c r="ENZ251" s="359"/>
      <c r="EOA251" s="380"/>
      <c r="EOB251" s="359"/>
      <c r="EOC251" s="380"/>
      <c r="EOD251" s="359"/>
      <c r="EOE251" s="380"/>
      <c r="EOF251" s="359"/>
      <c r="EOG251" s="380"/>
      <c r="EOH251" s="359"/>
      <c r="EOI251" s="380"/>
      <c r="EOJ251" s="359"/>
      <c r="EOK251" s="380"/>
      <c r="EOL251" s="359"/>
      <c r="EOM251" s="380"/>
      <c r="EON251" s="359"/>
      <c r="EOO251" s="380"/>
      <c r="EOP251" s="359"/>
      <c r="EOQ251" s="380"/>
      <c r="EOR251" s="359"/>
      <c r="EOS251" s="380"/>
      <c r="EOT251" s="359"/>
      <c r="EOU251" s="380"/>
      <c r="EOV251" s="359"/>
      <c r="EOW251" s="380"/>
      <c r="EOX251" s="359"/>
      <c r="EOY251" s="380"/>
      <c r="EOZ251" s="359"/>
      <c r="EPA251" s="380"/>
      <c r="EPB251" s="359"/>
      <c r="EPC251" s="380"/>
      <c r="EPD251" s="359"/>
      <c r="EPE251" s="380"/>
      <c r="EPF251" s="359"/>
      <c r="EPG251" s="380"/>
      <c r="EPH251" s="359"/>
      <c r="EPI251" s="380"/>
      <c r="EPJ251" s="359"/>
      <c r="EPK251" s="380"/>
      <c r="EPL251" s="359"/>
      <c r="EPM251" s="380"/>
      <c r="EPN251" s="359"/>
      <c r="EPO251" s="380"/>
      <c r="EPP251" s="359"/>
      <c r="EPQ251" s="380"/>
      <c r="EPR251" s="359"/>
      <c r="EPS251" s="380"/>
      <c r="EPT251" s="359"/>
      <c r="EPU251" s="380"/>
      <c r="EPV251" s="359"/>
      <c r="EPW251" s="380"/>
      <c r="EPX251" s="359"/>
      <c r="EPY251" s="380"/>
      <c r="EPZ251" s="359"/>
      <c r="EQA251" s="380"/>
      <c r="EQB251" s="359"/>
      <c r="EQC251" s="380"/>
      <c r="EQD251" s="359"/>
      <c r="EQE251" s="380"/>
      <c r="EQF251" s="359"/>
      <c r="EQG251" s="380"/>
      <c r="EQH251" s="359"/>
      <c r="EQI251" s="380"/>
      <c r="EQJ251" s="359"/>
      <c r="EQK251" s="380"/>
      <c r="EQL251" s="359"/>
      <c r="EQM251" s="380"/>
      <c r="EQN251" s="359"/>
      <c r="EQO251" s="380"/>
      <c r="EQP251" s="359"/>
      <c r="EQQ251" s="380"/>
      <c r="EQR251" s="359"/>
      <c r="EQS251" s="380"/>
      <c r="EQT251" s="359"/>
      <c r="EQU251" s="380"/>
      <c r="EQV251" s="359"/>
      <c r="EQW251" s="380"/>
      <c r="EQX251" s="359"/>
      <c r="EQY251" s="380"/>
      <c r="EQZ251" s="359"/>
      <c r="ERA251" s="380"/>
      <c r="ERB251" s="359"/>
      <c r="ERC251" s="380"/>
      <c r="ERD251" s="359"/>
      <c r="ERE251" s="380"/>
      <c r="ERF251" s="359"/>
      <c r="ERG251" s="380"/>
      <c r="ERH251" s="359"/>
      <c r="ERI251" s="380"/>
      <c r="ERJ251" s="359"/>
      <c r="ERK251" s="380"/>
      <c r="ERL251" s="359"/>
      <c r="ERM251" s="380"/>
      <c r="ERN251" s="359"/>
      <c r="ERO251" s="380"/>
      <c r="ERP251" s="359"/>
      <c r="ERQ251" s="380"/>
      <c r="ERR251" s="359"/>
      <c r="ERS251" s="380"/>
      <c r="ERT251" s="359"/>
      <c r="ERU251" s="380"/>
      <c r="ERV251" s="359"/>
      <c r="ERW251" s="380"/>
      <c r="ERX251" s="359"/>
      <c r="ERY251" s="380"/>
      <c r="ERZ251" s="359"/>
      <c r="ESA251" s="380"/>
      <c r="ESB251" s="359"/>
      <c r="ESC251" s="380"/>
      <c r="ESD251" s="359"/>
      <c r="ESE251" s="380"/>
      <c r="ESF251" s="359"/>
      <c r="ESG251" s="380"/>
      <c r="ESH251" s="359"/>
      <c r="ESI251" s="380"/>
      <c r="ESJ251" s="359"/>
      <c r="ESK251" s="380"/>
      <c r="ESL251" s="359"/>
      <c r="ESM251" s="380"/>
      <c r="ESN251" s="359"/>
      <c r="ESO251" s="380"/>
      <c r="ESP251" s="359"/>
      <c r="ESQ251" s="380"/>
      <c r="ESR251" s="359"/>
      <c r="ESS251" s="380"/>
      <c r="EST251" s="359"/>
      <c r="ESU251" s="380"/>
      <c r="ESV251" s="359"/>
      <c r="ESW251" s="380"/>
      <c r="ESX251" s="359"/>
      <c r="ESY251" s="380"/>
      <c r="ESZ251" s="359"/>
      <c r="ETA251" s="380"/>
      <c r="ETB251" s="359"/>
      <c r="ETC251" s="380"/>
      <c r="ETD251" s="359"/>
      <c r="ETE251" s="380"/>
      <c r="ETF251" s="359"/>
      <c r="ETG251" s="380"/>
      <c r="ETH251" s="359"/>
      <c r="ETI251" s="380"/>
      <c r="ETJ251" s="359"/>
      <c r="ETK251" s="380"/>
      <c r="ETL251" s="359"/>
      <c r="ETM251" s="380"/>
      <c r="ETN251" s="359"/>
      <c r="ETO251" s="380"/>
      <c r="ETP251" s="359"/>
      <c r="ETQ251" s="380"/>
      <c r="ETR251" s="359"/>
      <c r="ETS251" s="380"/>
      <c r="ETT251" s="359"/>
      <c r="ETU251" s="380"/>
      <c r="ETV251" s="359"/>
      <c r="ETW251" s="380"/>
      <c r="ETX251" s="359"/>
      <c r="ETY251" s="380"/>
      <c r="ETZ251" s="359"/>
      <c r="EUA251" s="380"/>
      <c r="EUB251" s="359"/>
      <c r="EUC251" s="380"/>
      <c r="EUD251" s="359"/>
      <c r="EUE251" s="380"/>
      <c r="EUF251" s="359"/>
      <c r="EUG251" s="380"/>
      <c r="EUH251" s="359"/>
      <c r="EUI251" s="380"/>
      <c r="EUJ251" s="359"/>
      <c r="EUK251" s="380"/>
      <c r="EUL251" s="359"/>
      <c r="EUM251" s="380"/>
      <c r="EUN251" s="359"/>
      <c r="EUO251" s="380"/>
      <c r="EUP251" s="359"/>
      <c r="EUQ251" s="380"/>
      <c r="EUR251" s="359"/>
      <c r="EUS251" s="380"/>
      <c r="EUT251" s="359"/>
      <c r="EUU251" s="380"/>
      <c r="EUV251" s="359"/>
      <c r="EUW251" s="380"/>
      <c r="EUX251" s="359"/>
      <c r="EUY251" s="380"/>
      <c r="EUZ251" s="359"/>
      <c r="EVA251" s="380"/>
      <c r="EVB251" s="359"/>
      <c r="EVC251" s="380"/>
      <c r="EVD251" s="359"/>
      <c r="EVE251" s="380"/>
      <c r="EVF251" s="359"/>
      <c r="EVG251" s="380"/>
      <c r="EVH251" s="359"/>
      <c r="EVI251" s="380"/>
      <c r="EVJ251" s="359"/>
      <c r="EVK251" s="380"/>
      <c r="EVL251" s="359"/>
      <c r="EVM251" s="380"/>
      <c r="EVN251" s="359"/>
      <c r="EVO251" s="380"/>
      <c r="EVP251" s="359"/>
      <c r="EVQ251" s="380"/>
      <c r="EVR251" s="359"/>
      <c r="EVS251" s="380"/>
      <c r="EVT251" s="359"/>
      <c r="EVU251" s="380"/>
      <c r="EVV251" s="359"/>
      <c r="EVW251" s="380"/>
      <c r="EVX251" s="359"/>
      <c r="EVY251" s="380"/>
      <c r="EVZ251" s="359"/>
      <c r="EWA251" s="380"/>
      <c r="EWB251" s="359"/>
      <c r="EWC251" s="380"/>
      <c r="EWD251" s="359"/>
      <c r="EWE251" s="380"/>
      <c r="EWF251" s="359"/>
      <c r="EWG251" s="380"/>
      <c r="EWH251" s="359"/>
      <c r="EWI251" s="380"/>
      <c r="EWJ251" s="359"/>
      <c r="EWK251" s="380"/>
      <c r="EWL251" s="359"/>
      <c r="EWM251" s="380"/>
      <c r="EWN251" s="359"/>
      <c r="EWO251" s="380"/>
      <c r="EWP251" s="359"/>
      <c r="EWQ251" s="380"/>
      <c r="EWR251" s="359"/>
      <c r="EWS251" s="380"/>
      <c r="EWT251" s="359"/>
      <c r="EWU251" s="380"/>
      <c r="EWV251" s="359"/>
      <c r="EWW251" s="380"/>
      <c r="EWX251" s="359"/>
      <c r="EWY251" s="380"/>
      <c r="EWZ251" s="359"/>
      <c r="EXA251" s="380"/>
      <c r="EXB251" s="359"/>
      <c r="EXC251" s="380"/>
      <c r="EXD251" s="359"/>
      <c r="EXE251" s="380"/>
      <c r="EXF251" s="359"/>
      <c r="EXG251" s="380"/>
      <c r="EXH251" s="359"/>
      <c r="EXI251" s="380"/>
      <c r="EXJ251" s="359"/>
      <c r="EXK251" s="380"/>
      <c r="EXL251" s="359"/>
      <c r="EXM251" s="380"/>
      <c r="EXN251" s="359"/>
      <c r="EXO251" s="380"/>
      <c r="EXP251" s="359"/>
      <c r="EXQ251" s="380"/>
      <c r="EXR251" s="359"/>
      <c r="EXS251" s="380"/>
      <c r="EXT251" s="359"/>
      <c r="EXU251" s="380"/>
      <c r="EXV251" s="359"/>
      <c r="EXW251" s="380"/>
      <c r="EXX251" s="359"/>
      <c r="EXY251" s="380"/>
      <c r="EXZ251" s="359"/>
      <c r="EYA251" s="380"/>
      <c r="EYB251" s="359"/>
      <c r="EYC251" s="380"/>
      <c r="EYD251" s="359"/>
      <c r="EYE251" s="380"/>
      <c r="EYF251" s="359"/>
      <c r="EYG251" s="380"/>
      <c r="EYH251" s="359"/>
      <c r="EYI251" s="380"/>
      <c r="EYJ251" s="359"/>
      <c r="EYK251" s="380"/>
      <c r="EYL251" s="359"/>
      <c r="EYM251" s="380"/>
      <c r="EYN251" s="359"/>
      <c r="EYO251" s="380"/>
      <c r="EYP251" s="359"/>
      <c r="EYQ251" s="380"/>
      <c r="EYR251" s="359"/>
      <c r="EYS251" s="380"/>
      <c r="EYT251" s="359"/>
      <c r="EYU251" s="380"/>
      <c r="EYV251" s="359"/>
      <c r="EYW251" s="380"/>
      <c r="EYX251" s="359"/>
      <c r="EYY251" s="380"/>
      <c r="EYZ251" s="359"/>
      <c r="EZA251" s="380"/>
      <c r="EZB251" s="359"/>
      <c r="EZC251" s="380"/>
      <c r="EZD251" s="359"/>
      <c r="EZE251" s="380"/>
      <c r="EZF251" s="359"/>
      <c r="EZG251" s="380"/>
      <c r="EZH251" s="359"/>
      <c r="EZI251" s="380"/>
      <c r="EZJ251" s="359"/>
      <c r="EZK251" s="380"/>
      <c r="EZL251" s="359"/>
      <c r="EZM251" s="380"/>
      <c r="EZN251" s="359"/>
      <c r="EZO251" s="380"/>
      <c r="EZP251" s="359"/>
      <c r="EZQ251" s="380"/>
      <c r="EZR251" s="359"/>
      <c r="EZS251" s="380"/>
      <c r="EZT251" s="359"/>
      <c r="EZU251" s="380"/>
      <c r="EZV251" s="359"/>
      <c r="EZW251" s="380"/>
      <c r="EZX251" s="359"/>
      <c r="EZY251" s="380"/>
      <c r="EZZ251" s="359"/>
      <c r="FAA251" s="380"/>
      <c r="FAB251" s="359"/>
      <c r="FAC251" s="380"/>
      <c r="FAD251" s="359"/>
      <c r="FAE251" s="380"/>
      <c r="FAF251" s="359"/>
      <c r="FAG251" s="380"/>
      <c r="FAH251" s="359"/>
      <c r="FAI251" s="380"/>
      <c r="FAJ251" s="359"/>
      <c r="FAK251" s="380"/>
      <c r="FAL251" s="359"/>
      <c r="FAM251" s="380"/>
      <c r="FAN251" s="359"/>
      <c r="FAO251" s="380"/>
      <c r="FAP251" s="359"/>
      <c r="FAQ251" s="380"/>
      <c r="FAR251" s="359"/>
      <c r="FAS251" s="380"/>
      <c r="FAT251" s="359"/>
      <c r="FAU251" s="380"/>
      <c r="FAV251" s="359"/>
      <c r="FAW251" s="380"/>
      <c r="FAX251" s="359"/>
      <c r="FAY251" s="380"/>
      <c r="FAZ251" s="359"/>
      <c r="FBA251" s="380"/>
      <c r="FBB251" s="359"/>
      <c r="FBC251" s="380"/>
      <c r="FBD251" s="359"/>
      <c r="FBE251" s="380"/>
      <c r="FBF251" s="359"/>
      <c r="FBG251" s="380"/>
      <c r="FBH251" s="359"/>
      <c r="FBI251" s="380"/>
      <c r="FBJ251" s="359"/>
      <c r="FBK251" s="380"/>
      <c r="FBL251" s="359"/>
      <c r="FBM251" s="380"/>
      <c r="FBN251" s="359"/>
      <c r="FBO251" s="380"/>
      <c r="FBP251" s="359"/>
      <c r="FBQ251" s="380"/>
      <c r="FBR251" s="359"/>
      <c r="FBS251" s="380"/>
      <c r="FBT251" s="359"/>
      <c r="FBU251" s="380"/>
      <c r="FBV251" s="359"/>
      <c r="FBW251" s="380"/>
      <c r="FBX251" s="359"/>
      <c r="FBY251" s="380"/>
      <c r="FBZ251" s="359"/>
      <c r="FCA251" s="380"/>
      <c r="FCB251" s="359"/>
      <c r="FCC251" s="380"/>
      <c r="FCD251" s="359"/>
      <c r="FCE251" s="380"/>
      <c r="FCF251" s="359"/>
      <c r="FCG251" s="380"/>
      <c r="FCH251" s="359"/>
      <c r="FCI251" s="380"/>
      <c r="FCJ251" s="359"/>
      <c r="FCK251" s="380"/>
      <c r="FCL251" s="359"/>
      <c r="FCM251" s="380"/>
      <c r="FCN251" s="359"/>
      <c r="FCO251" s="380"/>
      <c r="FCP251" s="359"/>
      <c r="FCQ251" s="380"/>
      <c r="FCR251" s="359"/>
      <c r="FCS251" s="380"/>
      <c r="FCT251" s="359"/>
      <c r="FCU251" s="380"/>
      <c r="FCV251" s="359"/>
      <c r="FCW251" s="380"/>
      <c r="FCX251" s="359"/>
      <c r="FCY251" s="380"/>
      <c r="FCZ251" s="359"/>
      <c r="FDA251" s="380"/>
      <c r="FDB251" s="359"/>
      <c r="FDC251" s="380"/>
      <c r="FDD251" s="359"/>
      <c r="FDE251" s="380"/>
      <c r="FDF251" s="359"/>
      <c r="FDG251" s="380"/>
      <c r="FDH251" s="359"/>
      <c r="FDI251" s="380"/>
      <c r="FDJ251" s="359"/>
      <c r="FDK251" s="380"/>
      <c r="FDL251" s="359"/>
      <c r="FDM251" s="380"/>
      <c r="FDN251" s="359"/>
      <c r="FDO251" s="380"/>
      <c r="FDP251" s="359"/>
      <c r="FDQ251" s="380"/>
      <c r="FDR251" s="359"/>
      <c r="FDS251" s="380"/>
      <c r="FDT251" s="359"/>
      <c r="FDU251" s="380"/>
      <c r="FDV251" s="359"/>
      <c r="FDW251" s="380"/>
      <c r="FDX251" s="359"/>
      <c r="FDY251" s="380"/>
      <c r="FDZ251" s="359"/>
      <c r="FEA251" s="380"/>
      <c r="FEB251" s="359"/>
      <c r="FEC251" s="380"/>
      <c r="FED251" s="359"/>
      <c r="FEE251" s="380"/>
      <c r="FEF251" s="359"/>
      <c r="FEG251" s="380"/>
      <c r="FEH251" s="359"/>
      <c r="FEI251" s="380"/>
      <c r="FEJ251" s="359"/>
      <c r="FEK251" s="380"/>
      <c r="FEL251" s="359"/>
      <c r="FEM251" s="380"/>
      <c r="FEN251" s="359"/>
      <c r="FEO251" s="380"/>
      <c r="FEP251" s="359"/>
      <c r="FEQ251" s="380"/>
      <c r="FER251" s="359"/>
      <c r="FES251" s="380"/>
      <c r="FET251" s="359"/>
      <c r="FEU251" s="380"/>
      <c r="FEV251" s="359"/>
      <c r="FEW251" s="380"/>
      <c r="FEX251" s="359"/>
      <c r="FEY251" s="380"/>
      <c r="FEZ251" s="359"/>
      <c r="FFA251" s="380"/>
      <c r="FFB251" s="359"/>
      <c r="FFC251" s="380"/>
      <c r="FFD251" s="359"/>
      <c r="FFE251" s="380"/>
      <c r="FFF251" s="359"/>
      <c r="FFG251" s="380"/>
      <c r="FFH251" s="359"/>
      <c r="FFI251" s="380"/>
      <c r="FFJ251" s="359"/>
      <c r="FFK251" s="380"/>
      <c r="FFL251" s="359"/>
      <c r="FFM251" s="380"/>
      <c r="FFN251" s="359"/>
      <c r="FFO251" s="380"/>
      <c r="FFP251" s="359"/>
      <c r="FFQ251" s="380"/>
      <c r="FFR251" s="359"/>
      <c r="FFS251" s="380"/>
      <c r="FFT251" s="359"/>
      <c r="FFU251" s="380"/>
      <c r="FFV251" s="359"/>
      <c r="FFW251" s="380"/>
      <c r="FFX251" s="359"/>
      <c r="FFY251" s="380"/>
      <c r="FFZ251" s="359"/>
      <c r="FGA251" s="380"/>
      <c r="FGB251" s="359"/>
      <c r="FGC251" s="380"/>
      <c r="FGD251" s="359"/>
      <c r="FGE251" s="380"/>
      <c r="FGF251" s="359"/>
      <c r="FGG251" s="380"/>
      <c r="FGH251" s="359"/>
      <c r="FGI251" s="380"/>
      <c r="FGJ251" s="359"/>
      <c r="FGK251" s="380"/>
      <c r="FGL251" s="359"/>
      <c r="FGM251" s="380"/>
      <c r="FGN251" s="359"/>
      <c r="FGO251" s="380"/>
      <c r="FGP251" s="359"/>
      <c r="FGQ251" s="380"/>
      <c r="FGR251" s="359"/>
      <c r="FGS251" s="380"/>
      <c r="FGT251" s="359"/>
      <c r="FGU251" s="380"/>
      <c r="FGV251" s="359"/>
      <c r="FGW251" s="380"/>
      <c r="FGX251" s="359"/>
      <c r="FGY251" s="380"/>
      <c r="FGZ251" s="359"/>
      <c r="FHA251" s="380"/>
      <c r="FHB251" s="359"/>
      <c r="FHC251" s="380"/>
      <c r="FHD251" s="359"/>
      <c r="FHE251" s="380"/>
      <c r="FHF251" s="359"/>
      <c r="FHG251" s="380"/>
      <c r="FHH251" s="359"/>
      <c r="FHI251" s="380"/>
      <c r="FHJ251" s="359"/>
      <c r="FHK251" s="380"/>
      <c r="FHL251" s="359"/>
      <c r="FHM251" s="380"/>
      <c r="FHN251" s="359"/>
      <c r="FHO251" s="380"/>
      <c r="FHP251" s="359"/>
      <c r="FHQ251" s="380"/>
      <c r="FHR251" s="359"/>
      <c r="FHS251" s="380"/>
      <c r="FHT251" s="359"/>
      <c r="FHU251" s="380"/>
      <c r="FHV251" s="359"/>
      <c r="FHW251" s="380"/>
      <c r="FHX251" s="359"/>
      <c r="FHY251" s="380"/>
      <c r="FHZ251" s="359"/>
      <c r="FIA251" s="380"/>
      <c r="FIB251" s="359"/>
      <c r="FIC251" s="380"/>
      <c r="FID251" s="359"/>
      <c r="FIE251" s="380"/>
      <c r="FIF251" s="359"/>
      <c r="FIG251" s="380"/>
      <c r="FIH251" s="359"/>
      <c r="FII251" s="380"/>
      <c r="FIJ251" s="359"/>
      <c r="FIK251" s="380"/>
      <c r="FIL251" s="359"/>
      <c r="FIM251" s="380"/>
      <c r="FIN251" s="359"/>
      <c r="FIO251" s="380"/>
      <c r="FIP251" s="359"/>
      <c r="FIQ251" s="380"/>
      <c r="FIR251" s="359"/>
      <c r="FIS251" s="380"/>
      <c r="FIT251" s="359"/>
      <c r="FIU251" s="380"/>
      <c r="FIV251" s="359"/>
      <c r="FIW251" s="380"/>
      <c r="FIX251" s="359"/>
      <c r="FIY251" s="380"/>
      <c r="FIZ251" s="359"/>
      <c r="FJA251" s="380"/>
      <c r="FJB251" s="359"/>
      <c r="FJC251" s="380"/>
      <c r="FJD251" s="359"/>
      <c r="FJE251" s="380"/>
      <c r="FJF251" s="359"/>
      <c r="FJG251" s="380"/>
      <c r="FJH251" s="359"/>
      <c r="FJI251" s="380"/>
      <c r="FJJ251" s="359"/>
      <c r="FJK251" s="380"/>
      <c r="FJL251" s="359"/>
      <c r="FJM251" s="380"/>
      <c r="FJN251" s="359"/>
      <c r="FJO251" s="380"/>
      <c r="FJP251" s="359"/>
      <c r="FJQ251" s="380"/>
      <c r="FJR251" s="359"/>
      <c r="FJS251" s="380"/>
      <c r="FJT251" s="359"/>
      <c r="FJU251" s="380"/>
      <c r="FJV251" s="359"/>
      <c r="FJW251" s="380"/>
      <c r="FJX251" s="359"/>
      <c r="FJY251" s="380"/>
      <c r="FJZ251" s="359"/>
      <c r="FKA251" s="380"/>
      <c r="FKB251" s="359"/>
      <c r="FKC251" s="380"/>
      <c r="FKD251" s="359"/>
      <c r="FKE251" s="380"/>
      <c r="FKF251" s="359"/>
      <c r="FKG251" s="380"/>
      <c r="FKH251" s="359"/>
      <c r="FKI251" s="380"/>
      <c r="FKJ251" s="359"/>
      <c r="FKK251" s="380"/>
      <c r="FKL251" s="359"/>
      <c r="FKM251" s="380"/>
      <c r="FKN251" s="359"/>
      <c r="FKO251" s="380"/>
      <c r="FKP251" s="359"/>
      <c r="FKQ251" s="380"/>
      <c r="FKR251" s="359"/>
      <c r="FKS251" s="380"/>
      <c r="FKT251" s="359"/>
      <c r="FKU251" s="380"/>
      <c r="FKV251" s="359"/>
      <c r="FKW251" s="380"/>
      <c r="FKX251" s="359"/>
      <c r="FKY251" s="380"/>
      <c r="FKZ251" s="359"/>
      <c r="FLA251" s="380"/>
      <c r="FLB251" s="359"/>
      <c r="FLC251" s="380"/>
      <c r="FLD251" s="359"/>
      <c r="FLE251" s="380"/>
      <c r="FLF251" s="359"/>
      <c r="FLG251" s="380"/>
      <c r="FLH251" s="359"/>
      <c r="FLI251" s="380"/>
      <c r="FLJ251" s="359"/>
      <c r="FLK251" s="380"/>
      <c r="FLL251" s="359"/>
      <c r="FLM251" s="380"/>
      <c r="FLN251" s="359"/>
      <c r="FLO251" s="380"/>
      <c r="FLP251" s="359"/>
      <c r="FLQ251" s="380"/>
      <c r="FLR251" s="359"/>
      <c r="FLS251" s="380"/>
      <c r="FLT251" s="359"/>
      <c r="FLU251" s="380"/>
      <c r="FLV251" s="359"/>
      <c r="FLW251" s="380"/>
      <c r="FLX251" s="359"/>
      <c r="FLY251" s="380"/>
      <c r="FLZ251" s="359"/>
      <c r="FMA251" s="380"/>
      <c r="FMB251" s="359"/>
      <c r="FMC251" s="380"/>
      <c r="FMD251" s="359"/>
      <c r="FME251" s="380"/>
      <c r="FMF251" s="359"/>
      <c r="FMG251" s="380"/>
      <c r="FMH251" s="359"/>
      <c r="FMI251" s="380"/>
      <c r="FMJ251" s="359"/>
      <c r="FMK251" s="380"/>
      <c r="FML251" s="359"/>
      <c r="FMM251" s="380"/>
      <c r="FMN251" s="359"/>
      <c r="FMO251" s="380"/>
      <c r="FMP251" s="359"/>
      <c r="FMQ251" s="380"/>
      <c r="FMR251" s="359"/>
      <c r="FMS251" s="380"/>
      <c r="FMT251" s="359"/>
      <c r="FMU251" s="380"/>
      <c r="FMV251" s="359"/>
      <c r="FMW251" s="380"/>
      <c r="FMX251" s="359"/>
      <c r="FMY251" s="380"/>
      <c r="FMZ251" s="359"/>
      <c r="FNA251" s="380"/>
      <c r="FNB251" s="359"/>
      <c r="FNC251" s="380"/>
      <c r="FND251" s="359"/>
      <c r="FNE251" s="380"/>
      <c r="FNF251" s="359"/>
      <c r="FNG251" s="380"/>
      <c r="FNH251" s="359"/>
      <c r="FNI251" s="380"/>
      <c r="FNJ251" s="359"/>
      <c r="FNK251" s="380"/>
      <c r="FNL251" s="359"/>
      <c r="FNM251" s="380"/>
      <c r="FNN251" s="359"/>
      <c r="FNO251" s="380"/>
      <c r="FNP251" s="359"/>
      <c r="FNQ251" s="380"/>
      <c r="FNR251" s="359"/>
      <c r="FNS251" s="380"/>
      <c r="FNT251" s="359"/>
      <c r="FNU251" s="380"/>
      <c r="FNV251" s="359"/>
      <c r="FNW251" s="380"/>
      <c r="FNX251" s="359"/>
      <c r="FNY251" s="380"/>
      <c r="FNZ251" s="359"/>
      <c r="FOA251" s="380"/>
      <c r="FOB251" s="359"/>
      <c r="FOC251" s="380"/>
      <c r="FOD251" s="359"/>
      <c r="FOE251" s="380"/>
      <c r="FOF251" s="359"/>
      <c r="FOG251" s="380"/>
      <c r="FOH251" s="359"/>
      <c r="FOI251" s="380"/>
      <c r="FOJ251" s="359"/>
      <c r="FOK251" s="380"/>
      <c r="FOL251" s="359"/>
      <c r="FOM251" s="380"/>
      <c r="FON251" s="359"/>
      <c r="FOO251" s="380"/>
      <c r="FOP251" s="359"/>
      <c r="FOQ251" s="380"/>
      <c r="FOR251" s="359"/>
      <c r="FOS251" s="380"/>
      <c r="FOT251" s="359"/>
      <c r="FOU251" s="380"/>
      <c r="FOV251" s="359"/>
      <c r="FOW251" s="380"/>
      <c r="FOX251" s="359"/>
      <c r="FOY251" s="380"/>
      <c r="FOZ251" s="359"/>
      <c r="FPA251" s="380"/>
      <c r="FPB251" s="359"/>
      <c r="FPC251" s="380"/>
      <c r="FPD251" s="359"/>
      <c r="FPE251" s="380"/>
      <c r="FPF251" s="359"/>
      <c r="FPG251" s="380"/>
      <c r="FPH251" s="359"/>
      <c r="FPI251" s="380"/>
      <c r="FPJ251" s="359"/>
      <c r="FPK251" s="380"/>
      <c r="FPL251" s="359"/>
      <c r="FPM251" s="380"/>
      <c r="FPN251" s="359"/>
      <c r="FPO251" s="380"/>
      <c r="FPP251" s="359"/>
      <c r="FPQ251" s="380"/>
      <c r="FPR251" s="359"/>
      <c r="FPS251" s="380"/>
      <c r="FPT251" s="359"/>
      <c r="FPU251" s="380"/>
      <c r="FPV251" s="359"/>
      <c r="FPW251" s="380"/>
      <c r="FPX251" s="359"/>
      <c r="FPY251" s="380"/>
      <c r="FPZ251" s="359"/>
      <c r="FQA251" s="380"/>
      <c r="FQB251" s="359"/>
      <c r="FQC251" s="380"/>
      <c r="FQD251" s="359"/>
      <c r="FQE251" s="380"/>
      <c r="FQF251" s="359"/>
      <c r="FQG251" s="380"/>
      <c r="FQH251" s="359"/>
      <c r="FQI251" s="380"/>
      <c r="FQJ251" s="359"/>
      <c r="FQK251" s="380"/>
      <c r="FQL251" s="359"/>
      <c r="FQM251" s="380"/>
      <c r="FQN251" s="359"/>
      <c r="FQO251" s="380"/>
      <c r="FQP251" s="359"/>
      <c r="FQQ251" s="380"/>
      <c r="FQR251" s="359"/>
      <c r="FQS251" s="380"/>
      <c r="FQT251" s="359"/>
      <c r="FQU251" s="380"/>
      <c r="FQV251" s="359"/>
      <c r="FQW251" s="380"/>
      <c r="FQX251" s="359"/>
      <c r="FQY251" s="380"/>
      <c r="FQZ251" s="359"/>
      <c r="FRA251" s="380"/>
      <c r="FRB251" s="359"/>
      <c r="FRC251" s="380"/>
      <c r="FRD251" s="359"/>
      <c r="FRE251" s="380"/>
      <c r="FRF251" s="359"/>
      <c r="FRG251" s="380"/>
      <c r="FRH251" s="359"/>
      <c r="FRI251" s="380"/>
      <c r="FRJ251" s="359"/>
      <c r="FRK251" s="380"/>
      <c r="FRL251" s="359"/>
      <c r="FRM251" s="380"/>
      <c r="FRN251" s="359"/>
      <c r="FRO251" s="380"/>
      <c r="FRP251" s="359"/>
      <c r="FRQ251" s="380"/>
      <c r="FRR251" s="359"/>
      <c r="FRS251" s="380"/>
      <c r="FRT251" s="359"/>
      <c r="FRU251" s="380"/>
      <c r="FRV251" s="359"/>
      <c r="FRW251" s="380"/>
      <c r="FRX251" s="359"/>
      <c r="FRY251" s="380"/>
      <c r="FRZ251" s="359"/>
      <c r="FSA251" s="380"/>
      <c r="FSB251" s="359"/>
      <c r="FSC251" s="380"/>
      <c r="FSD251" s="359"/>
      <c r="FSE251" s="380"/>
      <c r="FSF251" s="359"/>
      <c r="FSG251" s="380"/>
      <c r="FSH251" s="359"/>
      <c r="FSI251" s="380"/>
      <c r="FSJ251" s="359"/>
      <c r="FSK251" s="380"/>
      <c r="FSL251" s="359"/>
      <c r="FSM251" s="380"/>
      <c r="FSN251" s="359"/>
      <c r="FSO251" s="380"/>
      <c r="FSP251" s="359"/>
      <c r="FSQ251" s="380"/>
      <c r="FSR251" s="359"/>
      <c r="FSS251" s="380"/>
      <c r="FST251" s="359"/>
      <c r="FSU251" s="380"/>
      <c r="FSV251" s="359"/>
      <c r="FSW251" s="380"/>
      <c r="FSX251" s="359"/>
      <c r="FSY251" s="380"/>
      <c r="FSZ251" s="359"/>
      <c r="FTA251" s="380"/>
      <c r="FTB251" s="359"/>
      <c r="FTC251" s="380"/>
      <c r="FTD251" s="359"/>
      <c r="FTE251" s="380"/>
      <c r="FTF251" s="359"/>
      <c r="FTG251" s="380"/>
      <c r="FTH251" s="359"/>
      <c r="FTI251" s="380"/>
      <c r="FTJ251" s="359"/>
      <c r="FTK251" s="380"/>
      <c r="FTL251" s="359"/>
      <c r="FTM251" s="380"/>
      <c r="FTN251" s="359"/>
      <c r="FTO251" s="380"/>
      <c r="FTP251" s="359"/>
      <c r="FTQ251" s="380"/>
      <c r="FTR251" s="359"/>
      <c r="FTS251" s="380"/>
      <c r="FTT251" s="359"/>
      <c r="FTU251" s="380"/>
      <c r="FTV251" s="359"/>
      <c r="FTW251" s="380"/>
      <c r="FTX251" s="359"/>
      <c r="FTY251" s="380"/>
      <c r="FTZ251" s="359"/>
      <c r="FUA251" s="380"/>
      <c r="FUB251" s="359"/>
      <c r="FUC251" s="380"/>
      <c r="FUD251" s="359"/>
      <c r="FUE251" s="380"/>
      <c r="FUF251" s="359"/>
      <c r="FUG251" s="380"/>
      <c r="FUH251" s="359"/>
      <c r="FUI251" s="380"/>
      <c r="FUJ251" s="359"/>
      <c r="FUK251" s="380"/>
      <c r="FUL251" s="359"/>
      <c r="FUM251" s="380"/>
      <c r="FUN251" s="359"/>
      <c r="FUO251" s="380"/>
      <c r="FUP251" s="359"/>
      <c r="FUQ251" s="380"/>
      <c r="FUR251" s="359"/>
      <c r="FUS251" s="380"/>
      <c r="FUT251" s="359"/>
      <c r="FUU251" s="380"/>
      <c r="FUV251" s="359"/>
      <c r="FUW251" s="380"/>
      <c r="FUX251" s="359"/>
      <c r="FUY251" s="380"/>
      <c r="FUZ251" s="359"/>
      <c r="FVA251" s="380"/>
      <c r="FVB251" s="359"/>
      <c r="FVC251" s="380"/>
      <c r="FVD251" s="359"/>
      <c r="FVE251" s="380"/>
      <c r="FVF251" s="359"/>
      <c r="FVG251" s="380"/>
      <c r="FVH251" s="359"/>
      <c r="FVI251" s="380"/>
      <c r="FVJ251" s="359"/>
      <c r="FVK251" s="380"/>
      <c r="FVL251" s="359"/>
      <c r="FVM251" s="380"/>
      <c r="FVN251" s="359"/>
      <c r="FVO251" s="380"/>
      <c r="FVP251" s="359"/>
      <c r="FVQ251" s="380"/>
      <c r="FVR251" s="359"/>
      <c r="FVS251" s="380"/>
      <c r="FVT251" s="359"/>
      <c r="FVU251" s="380"/>
      <c r="FVV251" s="359"/>
      <c r="FVW251" s="380"/>
      <c r="FVX251" s="359"/>
      <c r="FVY251" s="380"/>
      <c r="FVZ251" s="359"/>
      <c r="FWA251" s="380"/>
      <c r="FWB251" s="359"/>
      <c r="FWC251" s="380"/>
      <c r="FWD251" s="359"/>
      <c r="FWE251" s="380"/>
      <c r="FWF251" s="359"/>
      <c r="FWG251" s="380"/>
      <c r="FWH251" s="359"/>
      <c r="FWI251" s="380"/>
      <c r="FWJ251" s="359"/>
      <c r="FWK251" s="380"/>
      <c r="FWL251" s="359"/>
      <c r="FWM251" s="380"/>
      <c r="FWN251" s="359"/>
      <c r="FWO251" s="380"/>
      <c r="FWP251" s="359"/>
      <c r="FWQ251" s="380"/>
      <c r="FWR251" s="359"/>
      <c r="FWS251" s="380"/>
      <c r="FWT251" s="359"/>
      <c r="FWU251" s="380"/>
      <c r="FWV251" s="359"/>
      <c r="FWW251" s="380"/>
      <c r="FWX251" s="359"/>
      <c r="FWY251" s="380"/>
      <c r="FWZ251" s="359"/>
      <c r="FXA251" s="380"/>
      <c r="FXB251" s="359"/>
      <c r="FXC251" s="380"/>
      <c r="FXD251" s="359"/>
      <c r="FXE251" s="380"/>
      <c r="FXF251" s="359"/>
      <c r="FXG251" s="380"/>
      <c r="FXH251" s="359"/>
      <c r="FXI251" s="380"/>
      <c r="FXJ251" s="359"/>
      <c r="FXK251" s="380"/>
      <c r="FXL251" s="359"/>
      <c r="FXM251" s="380"/>
      <c r="FXN251" s="359"/>
      <c r="FXO251" s="380"/>
      <c r="FXP251" s="359"/>
      <c r="FXQ251" s="380"/>
      <c r="FXR251" s="359"/>
      <c r="FXS251" s="380"/>
      <c r="FXT251" s="359"/>
      <c r="FXU251" s="380"/>
      <c r="FXV251" s="359"/>
      <c r="FXW251" s="380"/>
      <c r="FXX251" s="359"/>
      <c r="FXY251" s="380"/>
      <c r="FXZ251" s="359"/>
      <c r="FYA251" s="380"/>
      <c r="FYB251" s="359"/>
      <c r="FYC251" s="380"/>
      <c r="FYD251" s="359"/>
      <c r="FYE251" s="380"/>
      <c r="FYF251" s="359"/>
      <c r="FYG251" s="380"/>
      <c r="FYH251" s="359"/>
      <c r="FYI251" s="380"/>
      <c r="FYJ251" s="359"/>
      <c r="FYK251" s="380"/>
      <c r="FYL251" s="359"/>
      <c r="FYM251" s="380"/>
      <c r="FYN251" s="359"/>
      <c r="FYO251" s="380"/>
      <c r="FYP251" s="359"/>
      <c r="FYQ251" s="380"/>
      <c r="FYR251" s="359"/>
      <c r="FYS251" s="380"/>
      <c r="FYT251" s="359"/>
      <c r="FYU251" s="380"/>
      <c r="FYV251" s="359"/>
      <c r="FYW251" s="380"/>
      <c r="FYX251" s="359"/>
      <c r="FYY251" s="380"/>
      <c r="FYZ251" s="359"/>
      <c r="FZA251" s="380"/>
      <c r="FZB251" s="359"/>
      <c r="FZC251" s="380"/>
      <c r="FZD251" s="359"/>
      <c r="FZE251" s="380"/>
      <c r="FZF251" s="359"/>
      <c r="FZG251" s="380"/>
      <c r="FZH251" s="359"/>
      <c r="FZI251" s="380"/>
      <c r="FZJ251" s="359"/>
      <c r="FZK251" s="380"/>
      <c r="FZL251" s="359"/>
      <c r="FZM251" s="380"/>
      <c r="FZN251" s="359"/>
      <c r="FZO251" s="380"/>
      <c r="FZP251" s="359"/>
      <c r="FZQ251" s="380"/>
      <c r="FZR251" s="359"/>
      <c r="FZS251" s="380"/>
      <c r="FZT251" s="359"/>
      <c r="FZU251" s="380"/>
      <c r="FZV251" s="359"/>
      <c r="FZW251" s="380"/>
      <c r="FZX251" s="359"/>
      <c r="FZY251" s="380"/>
      <c r="FZZ251" s="359"/>
      <c r="GAA251" s="380"/>
      <c r="GAB251" s="359"/>
      <c r="GAC251" s="380"/>
      <c r="GAD251" s="359"/>
      <c r="GAE251" s="380"/>
      <c r="GAF251" s="359"/>
      <c r="GAG251" s="380"/>
      <c r="GAH251" s="359"/>
      <c r="GAI251" s="380"/>
      <c r="GAJ251" s="359"/>
      <c r="GAK251" s="380"/>
      <c r="GAL251" s="359"/>
      <c r="GAM251" s="380"/>
      <c r="GAN251" s="359"/>
      <c r="GAO251" s="380"/>
      <c r="GAP251" s="359"/>
      <c r="GAQ251" s="380"/>
      <c r="GAR251" s="359"/>
      <c r="GAS251" s="380"/>
      <c r="GAT251" s="359"/>
      <c r="GAU251" s="380"/>
      <c r="GAV251" s="359"/>
      <c r="GAW251" s="380"/>
      <c r="GAX251" s="359"/>
      <c r="GAY251" s="380"/>
      <c r="GAZ251" s="359"/>
      <c r="GBA251" s="380"/>
      <c r="GBB251" s="359"/>
      <c r="GBC251" s="380"/>
      <c r="GBD251" s="359"/>
      <c r="GBE251" s="380"/>
      <c r="GBF251" s="359"/>
      <c r="GBG251" s="380"/>
      <c r="GBH251" s="359"/>
      <c r="GBI251" s="380"/>
      <c r="GBJ251" s="359"/>
      <c r="GBK251" s="380"/>
      <c r="GBL251" s="359"/>
      <c r="GBM251" s="380"/>
      <c r="GBN251" s="359"/>
      <c r="GBO251" s="380"/>
      <c r="GBP251" s="359"/>
      <c r="GBQ251" s="380"/>
      <c r="GBR251" s="359"/>
      <c r="GBS251" s="380"/>
      <c r="GBT251" s="359"/>
      <c r="GBU251" s="380"/>
      <c r="GBV251" s="359"/>
      <c r="GBW251" s="380"/>
      <c r="GBX251" s="359"/>
      <c r="GBY251" s="380"/>
      <c r="GBZ251" s="359"/>
      <c r="GCA251" s="380"/>
      <c r="GCB251" s="359"/>
      <c r="GCC251" s="380"/>
      <c r="GCD251" s="359"/>
      <c r="GCE251" s="380"/>
      <c r="GCF251" s="359"/>
      <c r="GCG251" s="380"/>
      <c r="GCH251" s="359"/>
      <c r="GCI251" s="380"/>
      <c r="GCJ251" s="359"/>
      <c r="GCK251" s="380"/>
      <c r="GCL251" s="359"/>
      <c r="GCM251" s="380"/>
      <c r="GCN251" s="359"/>
      <c r="GCO251" s="380"/>
      <c r="GCP251" s="359"/>
      <c r="GCQ251" s="380"/>
      <c r="GCR251" s="359"/>
      <c r="GCS251" s="380"/>
      <c r="GCT251" s="359"/>
      <c r="GCU251" s="380"/>
      <c r="GCV251" s="359"/>
      <c r="GCW251" s="380"/>
      <c r="GCX251" s="359"/>
      <c r="GCY251" s="380"/>
      <c r="GCZ251" s="359"/>
      <c r="GDA251" s="380"/>
      <c r="GDB251" s="359"/>
      <c r="GDC251" s="380"/>
      <c r="GDD251" s="359"/>
      <c r="GDE251" s="380"/>
      <c r="GDF251" s="359"/>
      <c r="GDG251" s="380"/>
      <c r="GDH251" s="359"/>
      <c r="GDI251" s="380"/>
      <c r="GDJ251" s="359"/>
      <c r="GDK251" s="380"/>
      <c r="GDL251" s="359"/>
      <c r="GDM251" s="380"/>
      <c r="GDN251" s="359"/>
      <c r="GDO251" s="380"/>
      <c r="GDP251" s="359"/>
      <c r="GDQ251" s="380"/>
      <c r="GDR251" s="359"/>
      <c r="GDS251" s="380"/>
      <c r="GDT251" s="359"/>
      <c r="GDU251" s="380"/>
      <c r="GDV251" s="359"/>
      <c r="GDW251" s="380"/>
      <c r="GDX251" s="359"/>
      <c r="GDY251" s="380"/>
      <c r="GDZ251" s="359"/>
      <c r="GEA251" s="380"/>
      <c r="GEB251" s="359"/>
      <c r="GEC251" s="380"/>
      <c r="GED251" s="359"/>
      <c r="GEE251" s="380"/>
      <c r="GEF251" s="359"/>
      <c r="GEG251" s="380"/>
      <c r="GEH251" s="359"/>
      <c r="GEI251" s="380"/>
      <c r="GEJ251" s="359"/>
      <c r="GEK251" s="380"/>
      <c r="GEL251" s="359"/>
      <c r="GEM251" s="380"/>
      <c r="GEN251" s="359"/>
      <c r="GEO251" s="380"/>
      <c r="GEP251" s="359"/>
      <c r="GEQ251" s="380"/>
      <c r="GER251" s="359"/>
      <c r="GES251" s="380"/>
      <c r="GET251" s="359"/>
      <c r="GEU251" s="380"/>
      <c r="GEV251" s="359"/>
      <c r="GEW251" s="380"/>
      <c r="GEX251" s="359"/>
      <c r="GEY251" s="380"/>
      <c r="GEZ251" s="359"/>
      <c r="GFA251" s="380"/>
      <c r="GFB251" s="359"/>
      <c r="GFC251" s="380"/>
      <c r="GFD251" s="359"/>
      <c r="GFE251" s="380"/>
      <c r="GFF251" s="359"/>
      <c r="GFG251" s="380"/>
      <c r="GFH251" s="359"/>
      <c r="GFI251" s="380"/>
      <c r="GFJ251" s="359"/>
      <c r="GFK251" s="380"/>
      <c r="GFL251" s="359"/>
      <c r="GFM251" s="380"/>
      <c r="GFN251" s="359"/>
      <c r="GFO251" s="380"/>
      <c r="GFP251" s="359"/>
      <c r="GFQ251" s="380"/>
      <c r="GFR251" s="359"/>
      <c r="GFS251" s="380"/>
      <c r="GFT251" s="359"/>
      <c r="GFU251" s="380"/>
      <c r="GFV251" s="359"/>
      <c r="GFW251" s="380"/>
      <c r="GFX251" s="359"/>
      <c r="GFY251" s="380"/>
      <c r="GFZ251" s="359"/>
      <c r="GGA251" s="380"/>
      <c r="GGB251" s="359"/>
      <c r="GGC251" s="380"/>
      <c r="GGD251" s="359"/>
      <c r="GGE251" s="380"/>
      <c r="GGF251" s="359"/>
      <c r="GGG251" s="380"/>
      <c r="GGH251" s="359"/>
      <c r="GGI251" s="380"/>
      <c r="GGJ251" s="359"/>
      <c r="GGK251" s="380"/>
      <c r="GGL251" s="359"/>
      <c r="GGM251" s="380"/>
      <c r="GGN251" s="359"/>
      <c r="GGO251" s="380"/>
      <c r="GGP251" s="359"/>
      <c r="GGQ251" s="380"/>
      <c r="GGR251" s="359"/>
      <c r="GGS251" s="380"/>
      <c r="GGT251" s="359"/>
      <c r="GGU251" s="380"/>
      <c r="GGV251" s="359"/>
      <c r="GGW251" s="380"/>
      <c r="GGX251" s="359"/>
      <c r="GGY251" s="380"/>
      <c r="GGZ251" s="359"/>
      <c r="GHA251" s="380"/>
      <c r="GHB251" s="359"/>
      <c r="GHC251" s="380"/>
      <c r="GHD251" s="359"/>
      <c r="GHE251" s="380"/>
      <c r="GHF251" s="359"/>
      <c r="GHG251" s="380"/>
      <c r="GHH251" s="359"/>
      <c r="GHI251" s="380"/>
      <c r="GHJ251" s="359"/>
      <c r="GHK251" s="380"/>
      <c r="GHL251" s="359"/>
      <c r="GHM251" s="380"/>
      <c r="GHN251" s="359"/>
      <c r="GHO251" s="380"/>
      <c r="GHP251" s="359"/>
      <c r="GHQ251" s="380"/>
      <c r="GHR251" s="359"/>
      <c r="GHS251" s="380"/>
      <c r="GHT251" s="359"/>
      <c r="GHU251" s="380"/>
      <c r="GHV251" s="359"/>
      <c r="GHW251" s="380"/>
      <c r="GHX251" s="359"/>
      <c r="GHY251" s="380"/>
      <c r="GHZ251" s="359"/>
      <c r="GIA251" s="380"/>
      <c r="GIB251" s="359"/>
      <c r="GIC251" s="380"/>
      <c r="GID251" s="359"/>
      <c r="GIE251" s="380"/>
      <c r="GIF251" s="359"/>
      <c r="GIG251" s="380"/>
      <c r="GIH251" s="359"/>
      <c r="GII251" s="380"/>
      <c r="GIJ251" s="359"/>
      <c r="GIK251" s="380"/>
      <c r="GIL251" s="359"/>
      <c r="GIM251" s="380"/>
      <c r="GIN251" s="359"/>
      <c r="GIO251" s="380"/>
      <c r="GIP251" s="359"/>
      <c r="GIQ251" s="380"/>
      <c r="GIR251" s="359"/>
      <c r="GIS251" s="380"/>
      <c r="GIT251" s="359"/>
      <c r="GIU251" s="380"/>
      <c r="GIV251" s="359"/>
      <c r="GIW251" s="380"/>
      <c r="GIX251" s="359"/>
      <c r="GIY251" s="380"/>
      <c r="GIZ251" s="359"/>
      <c r="GJA251" s="380"/>
      <c r="GJB251" s="359"/>
      <c r="GJC251" s="380"/>
      <c r="GJD251" s="359"/>
      <c r="GJE251" s="380"/>
      <c r="GJF251" s="359"/>
      <c r="GJG251" s="380"/>
      <c r="GJH251" s="359"/>
      <c r="GJI251" s="380"/>
      <c r="GJJ251" s="359"/>
      <c r="GJK251" s="380"/>
      <c r="GJL251" s="359"/>
      <c r="GJM251" s="380"/>
      <c r="GJN251" s="359"/>
      <c r="GJO251" s="380"/>
      <c r="GJP251" s="359"/>
      <c r="GJQ251" s="380"/>
      <c r="GJR251" s="359"/>
      <c r="GJS251" s="380"/>
      <c r="GJT251" s="359"/>
      <c r="GJU251" s="380"/>
      <c r="GJV251" s="359"/>
      <c r="GJW251" s="380"/>
      <c r="GJX251" s="359"/>
      <c r="GJY251" s="380"/>
      <c r="GJZ251" s="359"/>
      <c r="GKA251" s="380"/>
      <c r="GKB251" s="359"/>
      <c r="GKC251" s="380"/>
      <c r="GKD251" s="359"/>
      <c r="GKE251" s="380"/>
      <c r="GKF251" s="359"/>
      <c r="GKG251" s="380"/>
      <c r="GKH251" s="359"/>
      <c r="GKI251" s="380"/>
      <c r="GKJ251" s="359"/>
      <c r="GKK251" s="380"/>
      <c r="GKL251" s="359"/>
      <c r="GKM251" s="380"/>
      <c r="GKN251" s="359"/>
      <c r="GKO251" s="380"/>
      <c r="GKP251" s="359"/>
      <c r="GKQ251" s="380"/>
      <c r="GKR251" s="359"/>
      <c r="GKS251" s="380"/>
      <c r="GKT251" s="359"/>
      <c r="GKU251" s="380"/>
      <c r="GKV251" s="359"/>
      <c r="GKW251" s="380"/>
      <c r="GKX251" s="359"/>
      <c r="GKY251" s="380"/>
      <c r="GKZ251" s="359"/>
      <c r="GLA251" s="380"/>
      <c r="GLB251" s="359"/>
      <c r="GLC251" s="380"/>
      <c r="GLD251" s="359"/>
      <c r="GLE251" s="380"/>
      <c r="GLF251" s="359"/>
      <c r="GLG251" s="380"/>
      <c r="GLH251" s="359"/>
      <c r="GLI251" s="380"/>
      <c r="GLJ251" s="359"/>
      <c r="GLK251" s="380"/>
      <c r="GLL251" s="359"/>
      <c r="GLM251" s="380"/>
      <c r="GLN251" s="359"/>
      <c r="GLO251" s="380"/>
      <c r="GLP251" s="359"/>
      <c r="GLQ251" s="380"/>
      <c r="GLR251" s="359"/>
      <c r="GLS251" s="380"/>
      <c r="GLT251" s="359"/>
      <c r="GLU251" s="380"/>
      <c r="GLV251" s="359"/>
      <c r="GLW251" s="380"/>
      <c r="GLX251" s="359"/>
      <c r="GLY251" s="380"/>
      <c r="GLZ251" s="359"/>
      <c r="GMA251" s="380"/>
      <c r="GMB251" s="359"/>
      <c r="GMC251" s="380"/>
      <c r="GMD251" s="359"/>
      <c r="GME251" s="380"/>
      <c r="GMF251" s="359"/>
      <c r="GMG251" s="380"/>
      <c r="GMH251" s="359"/>
      <c r="GMI251" s="380"/>
      <c r="GMJ251" s="359"/>
      <c r="GMK251" s="380"/>
      <c r="GML251" s="359"/>
      <c r="GMM251" s="380"/>
      <c r="GMN251" s="359"/>
      <c r="GMO251" s="380"/>
      <c r="GMP251" s="359"/>
      <c r="GMQ251" s="380"/>
      <c r="GMR251" s="359"/>
      <c r="GMS251" s="380"/>
      <c r="GMT251" s="359"/>
      <c r="GMU251" s="380"/>
      <c r="GMV251" s="359"/>
      <c r="GMW251" s="380"/>
      <c r="GMX251" s="359"/>
      <c r="GMY251" s="380"/>
      <c r="GMZ251" s="359"/>
      <c r="GNA251" s="380"/>
      <c r="GNB251" s="359"/>
      <c r="GNC251" s="380"/>
      <c r="GND251" s="359"/>
      <c r="GNE251" s="380"/>
      <c r="GNF251" s="359"/>
      <c r="GNG251" s="380"/>
      <c r="GNH251" s="359"/>
      <c r="GNI251" s="380"/>
      <c r="GNJ251" s="359"/>
      <c r="GNK251" s="380"/>
      <c r="GNL251" s="359"/>
      <c r="GNM251" s="380"/>
      <c r="GNN251" s="359"/>
      <c r="GNO251" s="380"/>
      <c r="GNP251" s="359"/>
      <c r="GNQ251" s="380"/>
      <c r="GNR251" s="359"/>
      <c r="GNS251" s="380"/>
      <c r="GNT251" s="359"/>
      <c r="GNU251" s="380"/>
      <c r="GNV251" s="359"/>
      <c r="GNW251" s="380"/>
      <c r="GNX251" s="359"/>
      <c r="GNY251" s="380"/>
      <c r="GNZ251" s="359"/>
      <c r="GOA251" s="380"/>
      <c r="GOB251" s="359"/>
      <c r="GOC251" s="380"/>
      <c r="GOD251" s="359"/>
      <c r="GOE251" s="380"/>
      <c r="GOF251" s="359"/>
      <c r="GOG251" s="380"/>
      <c r="GOH251" s="359"/>
      <c r="GOI251" s="380"/>
      <c r="GOJ251" s="359"/>
      <c r="GOK251" s="380"/>
      <c r="GOL251" s="359"/>
      <c r="GOM251" s="380"/>
      <c r="GON251" s="359"/>
      <c r="GOO251" s="380"/>
      <c r="GOP251" s="359"/>
      <c r="GOQ251" s="380"/>
      <c r="GOR251" s="359"/>
      <c r="GOS251" s="380"/>
      <c r="GOT251" s="359"/>
      <c r="GOU251" s="380"/>
      <c r="GOV251" s="359"/>
      <c r="GOW251" s="380"/>
      <c r="GOX251" s="359"/>
      <c r="GOY251" s="380"/>
      <c r="GOZ251" s="359"/>
      <c r="GPA251" s="380"/>
      <c r="GPB251" s="359"/>
      <c r="GPC251" s="380"/>
      <c r="GPD251" s="359"/>
      <c r="GPE251" s="380"/>
      <c r="GPF251" s="359"/>
      <c r="GPG251" s="380"/>
      <c r="GPH251" s="359"/>
      <c r="GPI251" s="380"/>
      <c r="GPJ251" s="359"/>
      <c r="GPK251" s="380"/>
      <c r="GPL251" s="359"/>
      <c r="GPM251" s="380"/>
      <c r="GPN251" s="359"/>
      <c r="GPO251" s="380"/>
      <c r="GPP251" s="359"/>
      <c r="GPQ251" s="380"/>
      <c r="GPR251" s="359"/>
      <c r="GPS251" s="380"/>
      <c r="GPT251" s="359"/>
      <c r="GPU251" s="380"/>
      <c r="GPV251" s="359"/>
      <c r="GPW251" s="380"/>
      <c r="GPX251" s="359"/>
      <c r="GPY251" s="380"/>
      <c r="GPZ251" s="359"/>
      <c r="GQA251" s="380"/>
      <c r="GQB251" s="359"/>
      <c r="GQC251" s="380"/>
      <c r="GQD251" s="359"/>
      <c r="GQE251" s="380"/>
      <c r="GQF251" s="359"/>
      <c r="GQG251" s="380"/>
      <c r="GQH251" s="359"/>
      <c r="GQI251" s="380"/>
      <c r="GQJ251" s="359"/>
      <c r="GQK251" s="380"/>
      <c r="GQL251" s="359"/>
      <c r="GQM251" s="380"/>
      <c r="GQN251" s="359"/>
      <c r="GQO251" s="380"/>
      <c r="GQP251" s="359"/>
      <c r="GQQ251" s="380"/>
      <c r="GQR251" s="359"/>
      <c r="GQS251" s="380"/>
      <c r="GQT251" s="359"/>
      <c r="GQU251" s="380"/>
      <c r="GQV251" s="359"/>
      <c r="GQW251" s="380"/>
      <c r="GQX251" s="359"/>
      <c r="GQY251" s="380"/>
      <c r="GQZ251" s="359"/>
      <c r="GRA251" s="380"/>
      <c r="GRB251" s="359"/>
      <c r="GRC251" s="380"/>
      <c r="GRD251" s="359"/>
      <c r="GRE251" s="380"/>
      <c r="GRF251" s="359"/>
      <c r="GRG251" s="380"/>
      <c r="GRH251" s="359"/>
      <c r="GRI251" s="380"/>
      <c r="GRJ251" s="359"/>
      <c r="GRK251" s="380"/>
      <c r="GRL251" s="359"/>
      <c r="GRM251" s="380"/>
      <c r="GRN251" s="359"/>
      <c r="GRO251" s="380"/>
      <c r="GRP251" s="359"/>
      <c r="GRQ251" s="380"/>
      <c r="GRR251" s="359"/>
      <c r="GRS251" s="380"/>
      <c r="GRT251" s="359"/>
      <c r="GRU251" s="380"/>
      <c r="GRV251" s="359"/>
      <c r="GRW251" s="380"/>
      <c r="GRX251" s="359"/>
      <c r="GRY251" s="380"/>
      <c r="GRZ251" s="359"/>
      <c r="GSA251" s="380"/>
      <c r="GSB251" s="359"/>
      <c r="GSC251" s="380"/>
      <c r="GSD251" s="359"/>
      <c r="GSE251" s="380"/>
      <c r="GSF251" s="359"/>
      <c r="GSG251" s="380"/>
      <c r="GSH251" s="359"/>
      <c r="GSI251" s="380"/>
      <c r="GSJ251" s="359"/>
      <c r="GSK251" s="380"/>
      <c r="GSL251" s="359"/>
      <c r="GSM251" s="380"/>
      <c r="GSN251" s="359"/>
      <c r="GSO251" s="380"/>
      <c r="GSP251" s="359"/>
      <c r="GSQ251" s="380"/>
      <c r="GSR251" s="359"/>
      <c r="GSS251" s="380"/>
      <c r="GST251" s="359"/>
      <c r="GSU251" s="380"/>
      <c r="GSV251" s="359"/>
      <c r="GSW251" s="380"/>
      <c r="GSX251" s="359"/>
      <c r="GSY251" s="380"/>
      <c r="GSZ251" s="359"/>
      <c r="GTA251" s="380"/>
      <c r="GTB251" s="359"/>
      <c r="GTC251" s="380"/>
      <c r="GTD251" s="359"/>
      <c r="GTE251" s="380"/>
      <c r="GTF251" s="359"/>
      <c r="GTG251" s="380"/>
      <c r="GTH251" s="359"/>
      <c r="GTI251" s="380"/>
      <c r="GTJ251" s="359"/>
      <c r="GTK251" s="380"/>
      <c r="GTL251" s="359"/>
      <c r="GTM251" s="380"/>
      <c r="GTN251" s="359"/>
      <c r="GTO251" s="380"/>
      <c r="GTP251" s="359"/>
      <c r="GTQ251" s="380"/>
      <c r="GTR251" s="359"/>
      <c r="GTS251" s="380"/>
      <c r="GTT251" s="359"/>
      <c r="GTU251" s="380"/>
      <c r="GTV251" s="359"/>
      <c r="GTW251" s="380"/>
      <c r="GTX251" s="359"/>
      <c r="GTY251" s="380"/>
      <c r="GTZ251" s="359"/>
      <c r="GUA251" s="380"/>
      <c r="GUB251" s="359"/>
      <c r="GUC251" s="380"/>
      <c r="GUD251" s="359"/>
      <c r="GUE251" s="380"/>
      <c r="GUF251" s="359"/>
      <c r="GUG251" s="380"/>
      <c r="GUH251" s="359"/>
      <c r="GUI251" s="380"/>
      <c r="GUJ251" s="359"/>
      <c r="GUK251" s="380"/>
      <c r="GUL251" s="359"/>
      <c r="GUM251" s="380"/>
      <c r="GUN251" s="359"/>
      <c r="GUO251" s="380"/>
      <c r="GUP251" s="359"/>
      <c r="GUQ251" s="380"/>
      <c r="GUR251" s="359"/>
      <c r="GUS251" s="380"/>
      <c r="GUT251" s="359"/>
      <c r="GUU251" s="380"/>
      <c r="GUV251" s="359"/>
      <c r="GUW251" s="380"/>
      <c r="GUX251" s="359"/>
      <c r="GUY251" s="380"/>
      <c r="GUZ251" s="359"/>
      <c r="GVA251" s="380"/>
      <c r="GVB251" s="359"/>
      <c r="GVC251" s="380"/>
      <c r="GVD251" s="359"/>
      <c r="GVE251" s="380"/>
      <c r="GVF251" s="359"/>
      <c r="GVG251" s="380"/>
      <c r="GVH251" s="359"/>
      <c r="GVI251" s="380"/>
      <c r="GVJ251" s="359"/>
      <c r="GVK251" s="380"/>
      <c r="GVL251" s="359"/>
      <c r="GVM251" s="380"/>
      <c r="GVN251" s="359"/>
      <c r="GVO251" s="380"/>
      <c r="GVP251" s="359"/>
      <c r="GVQ251" s="380"/>
      <c r="GVR251" s="359"/>
      <c r="GVS251" s="380"/>
      <c r="GVT251" s="359"/>
      <c r="GVU251" s="380"/>
      <c r="GVV251" s="359"/>
      <c r="GVW251" s="380"/>
      <c r="GVX251" s="359"/>
      <c r="GVY251" s="380"/>
      <c r="GVZ251" s="359"/>
      <c r="GWA251" s="380"/>
      <c r="GWB251" s="359"/>
      <c r="GWC251" s="380"/>
      <c r="GWD251" s="359"/>
      <c r="GWE251" s="380"/>
      <c r="GWF251" s="359"/>
      <c r="GWG251" s="380"/>
      <c r="GWH251" s="359"/>
      <c r="GWI251" s="380"/>
      <c r="GWJ251" s="359"/>
      <c r="GWK251" s="380"/>
      <c r="GWL251" s="359"/>
      <c r="GWM251" s="380"/>
      <c r="GWN251" s="359"/>
      <c r="GWO251" s="380"/>
      <c r="GWP251" s="359"/>
      <c r="GWQ251" s="380"/>
      <c r="GWR251" s="359"/>
      <c r="GWS251" s="380"/>
      <c r="GWT251" s="359"/>
      <c r="GWU251" s="380"/>
      <c r="GWV251" s="359"/>
      <c r="GWW251" s="380"/>
      <c r="GWX251" s="359"/>
      <c r="GWY251" s="380"/>
      <c r="GWZ251" s="359"/>
      <c r="GXA251" s="380"/>
      <c r="GXB251" s="359"/>
      <c r="GXC251" s="380"/>
      <c r="GXD251" s="359"/>
      <c r="GXE251" s="380"/>
      <c r="GXF251" s="359"/>
      <c r="GXG251" s="380"/>
      <c r="GXH251" s="359"/>
      <c r="GXI251" s="380"/>
      <c r="GXJ251" s="359"/>
      <c r="GXK251" s="380"/>
      <c r="GXL251" s="359"/>
      <c r="GXM251" s="380"/>
      <c r="GXN251" s="359"/>
      <c r="GXO251" s="380"/>
      <c r="GXP251" s="359"/>
      <c r="GXQ251" s="380"/>
      <c r="GXR251" s="359"/>
      <c r="GXS251" s="380"/>
      <c r="GXT251" s="359"/>
      <c r="GXU251" s="380"/>
      <c r="GXV251" s="359"/>
      <c r="GXW251" s="380"/>
      <c r="GXX251" s="359"/>
      <c r="GXY251" s="380"/>
      <c r="GXZ251" s="359"/>
      <c r="GYA251" s="380"/>
      <c r="GYB251" s="359"/>
      <c r="GYC251" s="380"/>
      <c r="GYD251" s="359"/>
      <c r="GYE251" s="380"/>
      <c r="GYF251" s="359"/>
      <c r="GYG251" s="380"/>
      <c r="GYH251" s="359"/>
      <c r="GYI251" s="380"/>
      <c r="GYJ251" s="359"/>
      <c r="GYK251" s="380"/>
      <c r="GYL251" s="359"/>
      <c r="GYM251" s="380"/>
      <c r="GYN251" s="359"/>
      <c r="GYO251" s="380"/>
      <c r="GYP251" s="359"/>
      <c r="GYQ251" s="380"/>
      <c r="GYR251" s="359"/>
      <c r="GYS251" s="380"/>
      <c r="GYT251" s="359"/>
      <c r="GYU251" s="380"/>
      <c r="GYV251" s="359"/>
      <c r="GYW251" s="380"/>
      <c r="GYX251" s="359"/>
      <c r="GYY251" s="380"/>
      <c r="GYZ251" s="359"/>
      <c r="GZA251" s="380"/>
      <c r="GZB251" s="359"/>
      <c r="GZC251" s="380"/>
      <c r="GZD251" s="359"/>
      <c r="GZE251" s="380"/>
      <c r="GZF251" s="359"/>
      <c r="GZG251" s="380"/>
      <c r="GZH251" s="359"/>
      <c r="GZI251" s="380"/>
      <c r="GZJ251" s="359"/>
      <c r="GZK251" s="380"/>
      <c r="GZL251" s="359"/>
      <c r="GZM251" s="380"/>
      <c r="GZN251" s="359"/>
      <c r="GZO251" s="380"/>
      <c r="GZP251" s="359"/>
      <c r="GZQ251" s="380"/>
      <c r="GZR251" s="359"/>
      <c r="GZS251" s="380"/>
      <c r="GZT251" s="359"/>
      <c r="GZU251" s="380"/>
      <c r="GZV251" s="359"/>
      <c r="GZW251" s="380"/>
      <c r="GZX251" s="359"/>
      <c r="GZY251" s="380"/>
      <c r="GZZ251" s="359"/>
      <c r="HAA251" s="380"/>
      <c r="HAB251" s="359"/>
      <c r="HAC251" s="380"/>
      <c r="HAD251" s="359"/>
      <c r="HAE251" s="380"/>
      <c r="HAF251" s="359"/>
      <c r="HAG251" s="380"/>
      <c r="HAH251" s="359"/>
      <c r="HAI251" s="380"/>
      <c r="HAJ251" s="359"/>
      <c r="HAK251" s="380"/>
      <c r="HAL251" s="359"/>
      <c r="HAM251" s="380"/>
      <c r="HAN251" s="359"/>
      <c r="HAO251" s="380"/>
      <c r="HAP251" s="359"/>
      <c r="HAQ251" s="380"/>
      <c r="HAR251" s="359"/>
      <c r="HAS251" s="380"/>
      <c r="HAT251" s="359"/>
      <c r="HAU251" s="380"/>
      <c r="HAV251" s="359"/>
      <c r="HAW251" s="380"/>
      <c r="HAX251" s="359"/>
      <c r="HAY251" s="380"/>
      <c r="HAZ251" s="359"/>
      <c r="HBA251" s="380"/>
      <c r="HBB251" s="359"/>
      <c r="HBC251" s="380"/>
      <c r="HBD251" s="359"/>
      <c r="HBE251" s="380"/>
      <c r="HBF251" s="359"/>
      <c r="HBG251" s="380"/>
      <c r="HBH251" s="359"/>
      <c r="HBI251" s="380"/>
      <c r="HBJ251" s="359"/>
      <c r="HBK251" s="380"/>
      <c r="HBL251" s="359"/>
      <c r="HBM251" s="380"/>
      <c r="HBN251" s="359"/>
      <c r="HBO251" s="380"/>
      <c r="HBP251" s="359"/>
      <c r="HBQ251" s="380"/>
      <c r="HBR251" s="359"/>
      <c r="HBS251" s="380"/>
      <c r="HBT251" s="359"/>
      <c r="HBU251" s="380"/>
      <c r="HBV251" s="359"/>
      <c r="HBW251" s="380"/>
      <c r="HBX251" s="359"/>
      <c r="HBY251" s="380"/>
      <c r="HBZ251" s="359"/>
      <c r="HCA251" s="380"/>
      <c r="HCB251" s="359"/>
      <c r="HCC251" s="380"/>
      <c r="HCD251" s="359"/>
      <c r="HCE251" s="380"/>
      <c r="HCF251" s="359"/>
      <c r="HCG251" s="380"/>
      <c r="HCH251" s="359"/>
      <c r="HCI251" s="380"/>
      <c r="HCJ251" s="359"/>
      <c r="HCK251" s="380"/>
      <c r="HCL251" s="359"/>
      <c r="HCM251" s="380"/>
      <c r="HCN251" s="359"/>
      <c r="HCO251" s="380"/>
      <c r="HCP251" s="359"/>
      <c r="HCQ251" s="380"/>
      <c r="HCR251" s="359"/>
      <c r="HCS251" s="380"/>
      <c r="HCT251" s="359"/>
      <c r="HCU251" s="380"/>
      <c r="HCV251" s="359"/>
      <c r="HCW251" s="380"/>
      <c r="HCX251" s="359"/>
      <c r="HCY251" s="380"/>
      <c r="HCZ251" s="359"/>
      <c r="HDA251" s="380"/>
      <c r="HDB251" s="359"/>
      <c r="HDC251" s="380"/>
      <c r="HDD251" s="359"/>
      <c r="HDE251" s="380"/>
      <c r="HDF251" s="359"/>
      <c r="HDG251" s="380"/>
      <c r="HDH251" s="359"/>
      <c r="HDI251" s="380"/>
      <c r="HDJ251" s="359"/>
      <c r="HDK251" s="380"/>
      <c r="HDL251" s="359"/>
      <c r="HDM251" s="380"/>
      <c r="HDN251" s="359"/>
      <c r="HDO251" s="380"/>
      <c r="HDP251" s="359"/>
      <c r="HDQ251" s="380"/>
      <c r="HDR251" s="359"/>
      <c r="HDS251" s="380"/>
      <c r="HDT251" s="359"/>
      <c r="HDU251" s="380"/>
      <c r="HDV251" s="359"/>
      <c r="HDW251" s="380"/>
      <c r="HDX251" s="359"/>
      <c r="HDY251" s="380"/>
      <c r="HDZ251" s="359"/>
      <c r="HEA251" s="380"/>
      <c r="HEB251" s="359"/>
      <c r="HEC251" s="380"/>
      <c r="HED251" s="359"/>
      <c r="HEE251" s="380"/>
      <c r="HEF251" s="359"/>
      <c r="HEG251" s="380"/>
      <c r="HEH251" s="359"/>
      <c r="HEI251" s="380"/>
      <c r="HEJ251" s="359"/>
      <c r="HEK251" s="380"/>
      <c r="HEL251" s="359"/>
      <c r="HEM251" s="380"/>
      <c r="HEN251" s="359"/>
      <c r="HEO251" s="380"/>
      <c r="HEP251" s="359"/>
      <c r="HEQ251" s="380"/>
      <c r="HER251" s="359"/>
      <c r="HES251" s="380"/>
      <c r="HET251" s="359"/>
      <c r="HEU251" s="380"/>
      <c r="HEV251" s="359"/>
      <c r="HEW251" s="380"/>
      <c r="HEX251" s="359"/>
      <c r="HEY251" s="380"/>
      <c r="HEZ251" s="359"/>
      <c r="HFA251" s="380"/>
      <c r="HFB251" s="359"/>
      <c r="HFC251" s="380"/>
      <c r="HFD251" s="359"/>
      <c r="HFE251" s="380"/>
      <c r="HFF251" s="359"/>
      <c r="HFG251" s="380"/>
      <c r="HFH251" s="359"/>
      <c r="HFI251" s="380"/>
      <c r="HFJ251" s="359"/>
      <c r="HFK251" s="380"/>
      <c r="HFL251" s="359"/>
      <c r="HFM251" s="380"/>
      <c r="HFN251" s="359"/>
      <c r="HFO251" s="380"/>
      <c r="HFP251" s="359"/>
      <c r="HFQ251" s="380"/>
      <c r="HFR251" s="359"/>
      <c r="HFS251" s="380"/>
      <c r="HFT251" s="359"/>
      <c r="HFU251" s="380"/>
      <c r="HFV251" s="359"/>
      <c r="HFW251" s="380"/>
      <c r="HFX251" s="359"/>
      <c r="HFY251" s="380"/>
      <c r="HFZ251" s="359"/>
      <c r="HGA251" s="380"/>
      <c r="HGB251" s="359"/>
      <c r="HGC251" s="380"/>
      <c r="HGD251" s="359"/>
      <c r="HGE251" s="380"/>
      <c r="HGF251" s="359"/>
      <c r="HGG251" s="380"/>
      <c r="HGH251" s="359"/>
      <c r="HGI251" s="380"/>
      <c r="HGJ251" s="359"/>
      <c r="HGK251" s="380"/>
      <c r="HGL251" s="359"/>
      <c r="HGM251" s="380"/>
      <c r="HGN251" s="359"/>
      <c r="HGO251" s="380"/>
      <c r="HGP251" s="359"/>
      <c r="HGQ251" s="380"/>
      <c r="HGR251" s="359"/>
      <c r="HGS251" s="380"/>
      <c r="HGT251" s="359"/>
      <c r="HGU251" s="380"/>
      <c r="HGV251" s="359"/>
      <c r="HGW251" s="380"/>
      <c r="HGX251" s="359"/>
      <c r="HGY251" s="380"/>
      <c r="HGZ251" s="359"/>
      <c r="HHA251" s="380"/>
      <c r="HHB251" s="359"/>
      <c r="HHC251" s="380"/>
      <c r="HHD251" s="359"/>
      <c r="HHE251" s="380"/>
      <c r="HHF251" s="359"/>
      <c r="HHG251" s="380"/>
      <c r="HHH251" s="359"/>
      <c r="HHI251" s="380"/>
      <c r="HHJ251" s="359"/>
      <c r="HHK251" s="380"/>
      <c r="HHL251" s="359"/>
      <c r="HHM251" s="380"/>
      <c r="HHN251" s="359"/>
      <c r="HHO251" s="380"/>
      <c r="HHP251" s="359"/>
      <c r="HHQ251" s="380"/>
      <c r="HHR251" s="359"/>
      <c r="HHS251" s="380"/>
      <c r="HHT251" s="359"/>
      <c r="HHU251" s="380"/>
      <c r="HHV251" s="359"/>
      <c r="HHW251" s="380"/>
      <c r="HHX251" s="359"/>
      <c r="HHY251" s="380"/>
      <c r="HHZ251" s="359"/>
      <c r="HIA251" s="380"/>
      <c r="HIB251" s="359"/>
      <c r="HIC251" s="380"/>
      <c r="HID251" s="359"/>
      <c r="HIE251" s="380"/>
      <c r="HIF251" s="359"/>
      <c r="HIG251" s="380"/>
      <c r="HIH251" s="359"/>
      <c r="HII251" s="380"/>
      <c r="HIJ251" s="359"/>
      <c r="HIK251" s="380"/>
      <c r="HIL251" s="359"/>
      <c r="HIM251" s="380"/>
      <c r="HIN251" s="359"/>
      <c r="HIO251" s="380"/>
      <c r="HIP251" s="359"/>
      <c r="HIQ251" s="380"/>
      <c r="HIR251" s="359"/>
      <c r="HIS251" s="380"/>
      <c r="HIT251" s="359"/>
      <c r="HIU251" s="380"/>
      <c r="HIV251" s="359"/>
      <c r="HIW251" s="380"/>
      <c r="HIX251" s="359"/>
      <c r="HIY251" s="380"/>
      <c r="HIZ251" s="359"/>
      <c r="HJA251" s="380"/>
      <c r="HJB251" s="359"/>
      <c r="HJC251" s="380"/>
      <c r="HJD251" s="359"/>
      <c r="HJE251" s="380"/>
      <c r="HJF251" s="359"/>
      <c r="HJG251" s="380"/>
      <c r="HJH251" s="359"/>
      <c r="HJI251" s="380"/>
      <c r="HJJ251" s="359"/>
      <c r="HJK251" s="380"/>
      <c r="HJL251" s="359"/>
      <c r="HJM251" s="380"/>
      <c r="HJN251" s="359"/>
      <c r="HJO251" s="380"/>
      <c r="HJP251" s="359"/>
      <c r="HJQ251" s="380"/>
      <c r="HJR251" s="359"/>
      <c r="HJS251" s="380"/>
      <c r="HJT251" s="359"/>
      <c r="HJU251" s="380"/>
      <c r="HJV251" s="359"/>
      <c r="HJW251" s="380"/>
      <c r="HJX251" s="359"/>
      <c r="HJY251" s="380"/>
      <c r="HJZ251" s="359"/>
      <c r="HKA251" s="380"/>
      <c r="HKB251" s="359"/>
      <c r="HKC251" s="380"/>
      <c r="HKD251" s="359"/>
      <c r="HKE251" s="380"/>
      <c r="HKF251" s="359"/>
      <c r="HKG251" s="380"/>
      <c r="HKH251" s="359"/>
      <c r="HKI251" s="380"/>
      <c r="HKJ251" s="359"/>
      <c r="HKK251" s="380"/>
      <c r="HKL251" s="359"/>
      <c r="HKM251" s="380"/>
      <c r="HKN251" s="359"/>
      <c r="HKO251" s="380"/>
      <c r="HKP251" s="359"/>
      <c r="HKQ251" s="380"/>
      <c r="HKR251" s="359"/>
      <c r="HKS251" s="380"/>
      <c r="HKT251" s="359"/>
      <c r="HKU251" s="380"/>
      <c r="HKV251" s="359"/>
      <c r="HKW251" s="380"/>
      <c r="HKX251" s="359"/>
      <c r="HKY251" s="380"/>
      <c r="HKZ251" s="359"/>
      <c r="HLA251" s="380"/>
      <c r="HLB251" s="359"/>
      <c r="HLC251" s="380"/>
      <c r="HLD251" s="359"/>
      <c r="HLE251" s="380"/>
      <c r="HLF251" s="359"/>
      <c r="HLG251" s="380"/>
      <c r="HLH251" s="359"/>
      <c r="HLI251" s="380"/>
      <c r="HLJ251" s="359"/>
      <c r="HLK251" s="380"/>
      <c r="HLL251" s="359"/>
      <c r="HLM251" s="380"/>
      <c r="HLN251" s="359"/>
      <c r="HLO251" s="380"/>
      <c r="HLP251" s="359"/>
      <c r="HLQ251" s="380"/>
      <c r="HLR251" s="359"/>
      <c r="HLS251" s="380"/>
      <c r="HLT251" s="359"/>
      <c r="HLU251" s="380"/>
      <c r="HLV251" s="359"/>
      <c r="HLW251" s="380"/>
      <c r="HLX251" s="359"/>
      <c r="HLY251" s="380"/>
      <c r="HLZ251" s="359"/>
      <c r="HMA251" s="380"/>
      <c r="HMB251" s="359"/>
      <c r="HMC251" s="380"/>
      <c r="HMD251" s="359"/>
      <c r="HME251" s="380"/>
      <c r="HMF251" s="359"/>
      <c r="HMG251" s="380"/>
      <c r="HMH251" s="359"/>
      <c r="HMI251" s="380"/>
      <c r="HMJ251" s="359"/>
      <c r="HMK251" s="380"/>
      <c r="HML251" s="359"/>
      <c r="HMM251" s="380"/>
      <c r="HMN251" s="359"/>
      <c r="HMO251" s="380"/>
      <c r="HMP251" s="359"/>
      <c r="HMQ251" s="380"/>
      <c r="HMR251" s="359"/>
      <c r="HMS251" s="380"/>
      <c r="HMT251" s="359"/>
      <c r="HMU251" s="380"/>
      <c r="HMV251" s="359"/>
      <c r="HMW251" s="380"/>
      <c r="HMX251" s="359"/>
      <c r="HMY251" s="380"/>
      <c r="HMZ251" s="359"/>
      <c r="HNA251" s="380"/>
      <c r="HNB251" s="359"/>
      <c r="HNC251" s="380"/>
      <c r="HND251" s="359"/>
      <c r="HNE251" s="380"/>
      <c r="HNF251" s="359"/>
      <c r="HNG251" s="380"/>
      <c r="HNH251" s="359"/>
      <c r="HNI251" s="380"/>
      <c r="HNJ251" s="359"/>
      <c r="HNK251" s="380"/>
      <c r="HNL251" s="359"/>
      <c r="HNM251" s="380"/>
      <c r="HNN251" s="359"/>
      <c r="HNO251" s="380"/>
      <c r="HNP251" s="359"/>
      <c r="HNQ251" s="380"/>
      <c r="HNR251" s="359"/>
      <c r="HNS251" s="380"/>
      <c r="HNT251" s="359"/>
      <c r="HNU251" s="380"/>
      <c r="HNV251" s="359"/>
      <c r="HNW251" s="380"/>
      <c r="HNX251" s="359"/>
      <c r="HNY251" s="380"/>
      <c r="HNZ251" s="359"/>
      <c r="HOA251" s="380"/>
      <c r="HOB251" s="359"/>
      <c r="HOC251" s="380"/>
      <c r="HOD251" s="359"/>
      <c r="HOE251" s="380"/>
      <c r="HOF251" s="359"/>
      <c r="HOG251" s="380"/>
      <c r="HOH251" s="359"/>
      <c r="HOI251" s="380"/>
      <c r="HOJ251" s="359"/>
      <c r="HOK251" s="380"/>
      <c r="HOL251" s="359"/>
      <c r="HOM251" s="380"/>
      <c r="HON251" s="359"/>
      <c r="HOO251" s="380"/>
      <c r="HOP251" s="359"/>
      <c r="HOQ251" s="380"/>
      <c r="HOR251" s="359"/>
      <c r="HOS251" s="380"/>
      <c r="HOT251" s="359"/>
      <c r="HOU251" s="380"/>
      <c r="HOV251" s="359"/>
      <c r="HOW251" s="380"/>
      <c r="HOX251" s="359"/>
      <c r="HOY251" s="380"/>
      <c r="HOZ251" s="359"/>
      <c r="HPA251" s="380"/>
      <c r="HPB251" s="359"/>
      <c r="HPC251" s="380"/>
      <c r="HPD251" s="359"/>
      <c r="HPE251" s="380"/>
      <c r="HPF251" s="359"/>
      <c r="HPG251" s="380"/>
      <c r="HPH251" s="359"/>
      <c r="HPI251" s="380"/>
      <c r="HPJ251" s="359"/>
      <c r="HPK251" s="380"/>
      <c r="HPL251" s="359"/>
      <c r="HPM251" s="380"/>
      <c r="HPN251" s="359"/>
      <c r="HPO251" s="380"/>
      <c r="HPP251" s="359"/>
      <c r="HPQ251" s="380"/>
      <c r="HPR251" s="359"/>
      <c r="HPS251" s="380"/>
      <c r="HPT251" s="359"/>
      <c r="HPU251" s="380"/>
      <c r="HPV251" s="359"/>
      <c r="HPW251" s="380"/>
      <c r="HPX251" s="359"/>
      <c r="HPY251" s="380"/>
      <c r="HPZ251" s="359"/>
      <c r="HQA251" s="380"/>
      <c r="HQB251" s="359"/>
      <c r="HQC251" s="380"/>
      <c r="HQD251" s="359"/>
      <c r="HQE251" s="380"/>
      <c r="HQF251" s="359"/>
      <c r="HQG251" s="380"/>
      <c r="HQH251" s="359"/>
      <c r="HQI251" s="380"/>
      <c r="HQJ251" s="359"/>
      <c r="HQK251" s="380"/>
      <c r="HQL251" s="359"/>
      <c r="HQM251" s="380"/>
      <c r="HQN251" s="359"/>
      <c r="HQO251" s="380"/>
      <c r="HQP251" s="359"/>
      <c r="HQQ251" s="380"/>
      <c r="HQR251" s="359"/>
      <c r="HQS251" s="380"/>
      <c r="HQT251" s="359"/>
      <c r="HQU251" s="380"/>
      <c r="HQV251" s="359"/>
      <c r="HQW251" s="380"/>
      <c r="HQX251" s="359"/>
      <c r="HQY251" s="380"/>
      <c r="HQZ251" s="359"/>
      <c r="HRA251" s="380"/>
      <c r="HRB251" s="359"/>
      <c r="HRC251" s="380"/>
      <c r="HRD251" s="359"/>
      <c r="HRE251" s="380"/>
      <c r="HRF251" s="359"/>
      <c r="HRG251" s="380"/>
      <c r="HRH251" s="359"/>
      <c r="HRI251" s="380"/>
      <c r="HRJ251" s="359"/>
      <c r="HRK251" s="380"/>
      <c r="HRL251" s="359"/>
      <c r="HRM251" s="380"/>
      <c r="HRN251" s="359"/>
      <c r="HRO251" s="380"/>
      <c r="HRP251" s="359"/>
      <c r="HRQ251" s="380"/>
      <c r="HRR251" s="359"/>
      <c r="HRS251" s="380"/>
      <c r="HRT251" s="359"/>
      <c r="HRU251" s="380"/>
      <c r="HRV251" s="359"/>
      <c r="HRW251" s="380"/>
      <c r="HRX251" s="359"/>
      <c r="HRY251" s="380"/>
      <c r="HRZ251" s="359"/>
      <c r="HSA251" s="380"/>
      <c r="HSB251" s="359"/>
      <c r="HSC251" s="380"/>
      <c r="HSD251" s="359"/>
      <c r="HSE251" s="380"/>
      <c r="HSF251" s="359"/>
      <c r="HSG251" s="380"/>
      <c r="HSH251" s="359"/>
      <c r="HSI251" s="380"/>
      <c r="HSJ251" s="359"/>
      <c r="HSK251" s="380"/>
      <c r="HSL251" s="359"/>
      <c r="HSM251" s="380"/>
      <c r="HSN251" s="359"/>
      <c r="HSO251" s="380"/>
      <c r="HSP251" s="359"/>
      <c r="HSQ251" s="380"/>
      <c r="HSR251" s="359"/>
      <c r="HSS251" s="380"/>
      <c r="HST251" s="359"/>
      <c r="HSU251" s="380"/>
      <c r="HSV251" s="359"/>
      <c r="HSW251" s="380"/>
      <c r="HSX251" s="359"/>
      <c r="HSY251" s="380"/>
      <c r="HSZ251" s="359"/>
      <c r="HTA251" s="380"/>
      <c r="HTB251" s="359"/>
      <c r="HTC251" s="380"/>
      <c r="HTD251" s="359"/>
      <c r="HTE251" s="380"/>
      <c r="HTF251" s="359"/>
      <c r="HTG251" s="380"/>
      <c r="HTH251" s="359"/>
      <c r="HTI251" s="380"/>
      <c r="HTJ251" s="359"/>
      <c r="HTK251" s="380"/>
      <c r="HTL251" s="359"/>
      <c r="HTM251" s="380"/>
      <c r="HTN251" s="359"/>
      <c r="HTO251" s="380"/>
      <c r="HTP251" s="359"/>
      <c r="HTQ251" s="380"/>
      <c r="HTR251" s="359"/>
      <c r="HTS251" s="380"/>
      <c r="HTT251" s="359"/>
      <c r="HTU251" s="380"/>
      <c r="HTV251" s="359"/>
      <c r="HTW251" s="380"/>
      <c r="HTX251" s="359"/>
      <c r="HTY251" s="380"/>
      <c r="HTZ251" s="359"/>
      <c r="HUA251" s="380"/>
      <c r="HUB251" s="359"/>
      <c r="HUC251" s="380"/>
      <c r="HUD251" s="359"/>
      <c r="HUE251" s="380"/>
      <c r="HUF251" s="359"/>
      <c r="HUG251" s="380"/>
      <c r="HUH251" s="359"/>
      <c r="HUI251" s="380"/>
      <c r="HUJ251" s="359"/>
      <c r="HUK251" s="380"/>
      <c r="HUL251" s="359"/>
      <c r="HUM251" s="380"/>
      <c r="HUN251" s="359"/>
      <c r="HUO251" s="380"/>
      <c r="HUP251" s="359"/>
      <c r="HUQ251" s="380"/>
      <c r="HUR251" s="359"/>
      <c r="HUS251" s="380"/>
      <c r="HUT251" s="359"/>
      <c r="HUU251" s="380"/>
      <c r="HUV251" s="359"/>
      <c r="HUW251" s="380"/>
      <c r="HUX251" s="359"/>
      <c r="HUY251" s="380"/>
      <c r="HUZ251" s="359"/>
      <c r="HVA251" s="380"/>
      <c r="HVB251" s="359"/>
      <c r="HVC251" s="380"/>
      <c r="HVD251" s="359"/>
      <c r="HVE251" s="380"/>
      <c r="HVF251" s="359"/>
      <c r="HVG251" s="380"/>
      <c r="HVH251" s="359"/>
      <c r="HVI251" s="380"/>
      <c r="HVJ251" s="359"/>
      <c r="HVK251" s="380"/>
      <c r="HVL251" s="359"/>
      <c r="HVM251" s="380"/>
      <c r="HVN251" s="359"/>
      <c r="HVO251" s="380"/>
      <c r="HVP251" s="359"/>
      <c r="HVQ251" s="380"/>
      <c r="HVR251" s="359"/>
      <c r="HVS251" s="380"/>
      <c r="HVT251" s="359"/>
      <c r="HVU251" s="380"/>
      <c r="HVV251" s="359"/>
      <c r="HVW251" s="380"/>
      <c r="HVX251" s="359"/>
      <c r="HVY251" s="380"/>
      <c r="HVZ251" s="359"/>
      <c r="HWA251" s="380"/>
      <c r="HWB251" s="359"/>
      <c r="HWC251" s="380"/>
      <c r="HWD251" s="359"/>
      <c r="HWE251" s="380"/>
      <c r="HWF251" s="359"/>
      <c r="HWG251" s="380"/>
      <c r="HWH251" s="359"/>
      <c r="HWI251" s="380"/>
      <c r="HWJ251" s="359"/>
      <c r="HWK251" s="380"/>
      <c r="HWL251" s="359"/>
      <c r="HWM251" s="380"/>
      <c r="HWN251" s="359"/>
      <c r="HWO251" s="380"/>
      <c r="HWP251" s="359"/>
      <c r="HWQ251" s="380"/>
      <c r="HWR251" s="359"/>
      <c r="HWS251" s="380"/>
      <c r="HWT251" s="359"/>
      <c r="HWU251" s="380"/>
      <c r="HWV251" s="359"/>
      <c r="HWW251" s="380"/>
      <c r="HWX251" s="359"/>
      <c r="HWY251" s="380"/>
      <c r="HWZ251" s="359"/>
      <c r="HXA251" s="380"/>
      <c r="HXB251" s="359"/>
      <c r="HXC251" s="380"/>
      <c r="HXD251" s="359"/>
      <c r="HXE251" s="380"/>
      <c r="HXF251" s="359"/>
      <c r="HXG251" s="380"/>
      <c r="HXH251" s="359"/>
      <c r="HXI251" s="380"/>
      <c r="HXJ251" s="359"/>
      <c r="HXK251" s="380"/>
      <c r="HXL251" s="359"/>
      <c r="HXM251" s="380"/>
      <c r="HXN251" s="359"/>
      <c r="HXO251" s="380"/>
      <c r="HXP251" s="359"/>
      <c r="HXQ251" s="380"/>
      <c r="HXR251" s="359"/>
      <c r="HXS251" s="380"/>
      <c r="HXT251" s="359"/>
      <c r="HXU251" s="380"/>
      <c r="HXV251" s="359"/>
      <c r="HXW251" s="380"/>
      <c r="HXX251" s="359"/>
      <c r="HXY251" s="380"/>
      <c r="HXZ251" s="359"/>
      <c r="HYA251" s="380"/>
      <c r="HYB251" s="359"/>
      <c r="HYC251" s="380"/>
      <c r="HYD251" s="359"/>
      <c r="HYE251" s="380"/>
      <c r="HYF251" s="359"/>
      <c r="HYG251" s="380"/>
      <c r="HYH251" s="359"/>
      <c r="HYI251" s="380"/>
      <c r="HYJ251" s="359"/>
      <c r="HYK251" s="380"/>
      <c r="HYL251" s="359"/>
      <c r="HYM251" s="380"/>
      <c r="HYN251" s="359"/>
      <c r="HYO251" s="380"/>
      <c r="HYP251" s="359"/>
      <c r="HYQ251" s="380"/>
      <c r="HYR251" s="359"/>
      <c r="HYS251" s="380"/>
      <c r="HYT251" s="359"/>
      <c r="HYU251" s="380"/>
      <c r="HYV251" s="359"/>
      <c r="HYW251" s="380"/>
      <c r="HYX251" s="359"/>
      <c r="HYY251" s="380"/>
      <c r="HYZ251" s="359"/>
      <c r="HZA251" s="380"/>
      <c r="HZB251" s="359"/>
      <c r="HZC251" s="380"/>
      <c r="HZD251" s="359"/>
      <c r="HZE251" s="380"/>
      <c r="HZF251" s="359"/>
      <c r="HZG251" s="380"/>
      <c r="HZH251" s="359"/>
      <c r="HZI251" s="380"/>
      <c r="HZJ251" s="359"/>
      <c r="HZK251" s="380"/>
      <c r="HZL251" s="359"/>
      <c r="HZM251" s="380"/>
      <c r="HZN251" s="359"/>
      <c r="HZO251" s="380"/>
      <c r="HZP251" s="359"/>
      <c r="HZQ251" s="380"/>
      <c r="HZR251" s="359"/>
      <c r="HZS251" s="380"/>
      <c r="HZT251" s="359"/>
      <c r="HZU251" s="380"/>
      <c r="HZV251" s="359"/>
      <c r="HZW251" s="380"/>
      <c r="HZX251" s="359"/>
      <c r="HZY251" s="380"/>
      <c r="HZZ251" s="359"/>
      <c r="IAA251" s="380"/>
      <c r="IAB251" s="359"/>
      <c r="IAC251" s="380"/>
      <c r="IAD251" s="359"/>
      <c r="IAE251" s="380"/>
      <c r="IAF251" s="359"/>
      <c r="IAG251" s="380"/>
      <c r="IAH251" s="359"/>
      <c r="IAI251" s="380"/>
      <c r="IAJ251" s="359"/>
      <c r="IAK251" s="380"/>
      <c r="IAL251" s="359"/>
      <c r="IAM251" s="380"/>
      <c r="IAN251" s="359"/>
      <c r="IAO251" s="380"/>
      <c r="IAP251" s="359"/>
      <c r="IAQ251" s="380"/>
      <c r="IAR251" s="359"/>
      <c r="IAS251" s="380"/>
      <c r="IAT251" s="359"/>
      <c r="IAU251" s="380"/>
      <c r="IAV251" s="359"/>
      <c r="IAW251" s="380"/>
      <c r="IAX251" s="359"/>
      <c r="IAY251" s="380"/>
      <c r="IAZ251" s="359"/>
      <c r="IBA251" s="380"/>
      <c r="IBB251" s="359"/>
      <c r="IBC251" s="380"/>
      <c r="IBD251" s="359"/>
      <c r="IBE251" s="380"/>
      <c r="IBF251" s="359"/>
      <c r="IBG251" s="380"/>
      <c r="IBH251" s="359"/>
      <c r="IBI251" s="380"/>
      <c r="IBJ251" s="359"/>
      <c r="IBK251" s="380"/>
      <c r="IBL251" s="359"/>
      <c r="IBM251" s="380"/>
      <c r="IBN251" s="359"/>
      <c r="IBO251" s="380"/>
      <c r="IBP251" s="359"/>
      <c r="IBQ251" s="380"/>
      <c r="IBR251" s="359"/>
      <c r="IBS251" s="380"/>
      <c r="IBT251" s="359"/>
      <c r="IBU251" s="380"/>
      <c r="IBV251" s="359"/>
      <c r="IBW251" s="380"/>
      <c r="IBX251" s="359"/>
      <c r="IBY251" s="380"/>
      <c r="IBZ251" s="359"/>
      <c r="ICA251" s="380"/>
      <c r="ICB251" s="359"/>
      <c r="ICC251" s="380"/>
      <c r="ICD251" s="359"/>
      <c r="ICE251" s="380"/>
      <c r="ICF251" s="359"/>
      <c r="ICG251" s="380"/>
      <c r="ICH251" s="359"/>
      <c r="ICI251" s="380"/>
      <c r="ICJ251" s="359"/>
      <c r="ICK251" s="380"/>
      <c r="ICL251" s="359"/>
      <c r="ICM251" s="380"/>
      <c r="ICN251" s="359"/>
      <c r="ICO251" s="380"/>
      <c r="ICP251" s="359"/>
      <c r="ICQ251" s="380"/>
      <c r="ICR251" s="359"/>
      <c r="ICS251" s="380"/>
      <c r="ICT251" s="359"/>
      <c r="ICU251" s="380"/>
      <c r="ICV251" s="359"/>
      <c r="ICW251" s="380"/>
      <c r="ICX251" s="359"/>
      <c r="ICY251" s="380"/>
      <c r="ICZ251" s="359"/>
      <c r="IDA251" s="380"/>
      <c r="IDB251" s="359"/>
      <c r="IDC251" s="380"/>
      <c r="IDD251" s="359"/>
      <c r="IDE251" s="380"/>
      <c r="IDF251" s="359"/>
      <c r="IDG251" s="380"/>
      <c r="IDH251" s="359"/>
      <c r="IDI251" s="380"/>
      <c r="IDJ251" s="359"/>
      <c r="IDK251" s="380"/>
      <c r="IDL251" s="359"/>
      <c r="IDM251" s="380"/>
      <c r="IDN251" s="359"/>
      <c r="IDO251" s="380"/>
      <c r="IDP251" s="359"/>
      <c r="IDQ251" s="380"/>
      <c r="IDR251" s="359"/>
      <c r="IDS251" s="380"/>
      <c r="IDT251" s="359"/>
      <c r="IDU251" s="380"/>
      <c r="IDV251" s="359"/>
      <c r="IDW251" s="380"/>
      <c r="IDX251" s="359"/>
      <c r="IDY251" s="380"/>
      <c r="IDZ251" s="359"/>
      <c r="IEA251" s="380"/>
      <c r="IEB251" s="359"/>
      <c r="IEC251" s="380"/>
      <c r="IED251" s="359"/>
      <c r="IEE251" s="380"/>
      <c r="IEF251" s="359"/>
      <c r="IEG251" s="380"/>
      <c r="IEH251" s="359"/>
      <c r="IEI251" s="380"/>
      <c r="IEJ251" s="359"/>
      <c r="IEK251" s="380"/>
      <c r="IEL251" s="359"/>
      <c r="IEM251" s="380"/>
      <c r="IEN251" s="359"/>
      <c r="IEO251" s="380"/>
      <c r="IEP251" s="359"/>
      <c r="IEQ251" s="380"/>
      <c r="IER251" s="359"/>
      <c r="IES251" s="380"/>
      <c r="IET251" s="359"/>
      <c r="IEU251" s="380"/>
      <c r="IEV251" s="359"/>
      <c r="IEW251" s="380"/>
      <c r="IEX251" s="359"/>
      <c r="IEY251" s="380"/>
      <c r="IEZ251" s="359"/>
      <c r="IFA251" s="380"/>
      <c r="IFB251" s="359"/>
      <c r="IFC251" s="380"/>
      <c r="IFD251" s="359"/>
      <c r="IFE251" s="380"/>
      <c r="IFF251" s="359"/>
      <c r="IFG251" s="380"/>
      <c r="IFH251" s="359"/>
      <c r="IFI251" s="380"/>
      <c r="IFJ251" s="359"/>
      <c r="IFK251" s="380"/>
      <c r="IFL251" s="359"/>
      <c r="IFM251" s="380"/>
      <c r="IFN251" s="359"/>
      <c r="IFO251" s="380"/>
      <c r="IFP251" s="359"/>
      <c r="IFQ251" s="380"/>
      <c r="IFR251" s="359"/>
      <c r="IFS251" s="380"/>
      <c r="IFT251" s="359"/>
      <c r="IFU251" s="380"/>
      <c r="IFV251" s="359"/>
      <c r="IFW251" s="380"/>
      <c r="IFX251" s="359"/>
      <c r="IFY251" s="380"/>
      <c r="IFZ251" s="359"/>
      <c r="IGA251" s="380"/>
      <c r="IGB251" s="359"/>
      <c r="IGC251" s="380"/>
      <c r="IGD251" s="359"/>
      <c r="IGE251" s="380"/>
      <c r="IGF251" s="359"/>
      <c r="IGG251" s="380"/>
      <c r="IGH251" s="359"/>
      <c r="IGI251" s="380"/>
      <c r="IGJ251" s="359"/>
      <c r="IGK251" s="380"/>
      <c r="IGL251" s="359"/>
      <c r="IGM251" s="380"/>
      <c r="IGN251" s="359"/>
      <c r="IGO251" s="380"/>
      <c r="IGP251" s="359"/>
      <c r="IGQ251" s="380"/>
      <c r="IGR251" s="359"/>
      <c r="IGS251" s="380"/>
      <c r="IGT251" s="359"/>
      <c r="IGU251" s="380"/>
      <c r="IGV251" s="359"/>
      <c r="IGW251" s="380"/>
      <c r="IGX251" s="359"/>
      <c r="IGY251" s="380"/>
      <c r="IGZ251" s="359"/>
      <c r="IHA251" s="380"/>
      <c r="IHB251" s="359"/>
      <c r="IHC251" s="380"/>
      <c r="IHD251" s="359"/>
      <c r="IHE251" s="380"/>
      <c r="IHF251" s="359"/>
      <c r="IHG251" s="380"/>
      <c r="IHH251" s="359"/>
      <c r="IHI251" s="380"/>
      <c r="IHJ251" s="359"/>
      <c r="IHK251" s="380"/>
      <c r="IHL251" s="359"/>
      <c r="IHM251" s="380"/>
      <c r="IHN251" s="359"/>
      <c r="IHO251" s="380"/>
      <c r="IHP251" s="359"/>
      <c r="IHQ251" s="380"/>
      <c r="IHR251" s="359"/>
      <c r="IHS251" s="380"/>
      <c r="IHT251" s="359"/>
      <c r="IHU251" s="380"/>
      <c r="IHV251" s="359"/>
      <c r="IHW251" s="380"/>
      <c r="IHX251" s="359"/>
      <c r="IHY251" s="380"/>
      <c r="IHZ251" s="359"/>
      <c r="IIA251" s="380"/>
      <c r="IIB251" s="359"/>
      <c r="IIC251" s="380"/>
      <c r="IID251" s="359"/>
      <c r="IIE251" s="380"/>
      <c r="IIF251" s="359"/>
      <c r="IIG251" s="380"/>
      <c r="IIH251" s="359"/>
      <c r="III251" s="380"/>
      <c r="IIJ251" s="359"/>
      <c r="IIK251" s="380"/>
      <c r="IIL251" s="359"/>
      <c r="IIM251" s="380"/>
      <c r="IIN251" s="359"/>
      <c r="IIO251" s="380"/>
      <c r="IIP251" s="359"/>
      <c r="IIQ251" s="380"/>
      <c r="IIR251" s="359"/>
      <c r="IIS251" s="380"/>
      <c r="IIT251" s="359"/>
      <c r="IIU251" s="380"/>
      <c r="IIV251" s="359"/>
      <c r="IIW251" s="380"/>
      <c r="IIX251" s="359"/>
      <c r="IIY251" s="380"/>
      <c r="IIZ251" s="359"/>
      <c r="IJA251" s="380"/>
      <c r="IJB251" s="359"/>
      <c r="IJC251" s="380"/>
      <c r="IJD251" s="359"/>
      <c r="IJE251" s="380"/>
      <c r="IJF251" s="359"/>
      <c r="IJG251" s="380"/>
      <c r="IJH251" s="359"/>
      <c r="IJI251" s="380"/>
      <c r="IJJ251" s="359"/>
      <c r="IJK251" s="380"/>
      <c r="IJL251" s="359"/>
      <c r="IJM251" s="380"/>
      <c r="IJN251" s="359"/>
      <c r="IJO251" s="380"/>
      <c r="IJP251" s="359"/>
      <c r="IJQ251" s="380"/>
      <c r="IJR251" s="359"/>
      <c r="IJS251" s="380"/>
      <c r="IJT251" s="359"/>
      <c r="IJU251" s="380"/>
      <c r="IJV251" s="359"/>
      <c r="IJW251" s="380"/>
      <c r="IJX251" s="359"/>
      <c r="IJY251" s="380"/>
      <c r="IJZ251" s="359"/>
      <c r="IKA251" s="380"/>
      <c r="IKB251" s="359"/>
      <c r="IKC251" s="380"/>
      <c r="IKD251" s="359"/>
      <c r="IKE251" s="380"/>
      <c r="IKF251" s="359"/>
      <c r="IKG251" s="380"/>
      <c r="IKH251" s="359"/>
      <c r="IKI251" s="380"/>
      <c r="IKJ251" s="359"/>
      <c r="IKK251" s="380"/>
      <c r="IKL251" s="359"/>
      <c r="IKM251" s="380"/>
      <c r="IKN251" s="359"/>
      <c r="IKO251" s="380"/>
      <c r="IKP251" s="359"/>
      <c r="IKQ251" s="380"/>
      <c r="IKR251" s="359"/>
      <c r="IKS251" s="380"/>
      <c r="IKT251" s="359"/>
      <c r="IKU251" s="380"/>
      <c r="IKV251" s="359"/>
      <c r="IKW251" s="380"/>
      <c r="IKX251" s="359"/>
      <c r="IKY251" s="380"/>
      <c r="IKZ251" s="359"/>
      <c r="ILA251" s="380"/>
      <c r="ILB251" s="359"/>
      <c r="ILC251" s="380"/>
      <c r="ILD251" s="359"/>
      <c r="ILE251" s="380"/>
      <c r="ILF251" s="359"/>
      <c r="ILG251" s="380"/>
      <c r="ILH251" s="359"/>
      <c r="ILI251" s="380"/>
      <c r="ILJ251" s="359"/>
      <c r="ILK251" s="380"/>
      <c r="ILL251" s="359"/>
      <c r="ILM251" s="380"/>
      <c r="ILN251" s="359"/>
      <c r="ILO251" s="380"/>
      <c r="ILP251" s="359"/>
      <c r="ILQ251" s="380"/>
      <c r="ILR251" s="359"/>
      <c r="ILS251" s="380"/>
      <c r="ILT251" s="359"/>
      <c r="ILU251" s="380"/>
      <c r="ILV251" s="359"/>
      <c r="ILW251" s="380"/>
      <c r="ILX251" s="359"/>
      <c r="ILY251" s="380"/>
      <c r="ILZ251" s="359"/>
      <c r="IMA251" s="380"/>
      <c r="IMB251" s="359"/>
      <c r="IMC251" s="380"/>
      <c r="IMD251" s="359"/>
      <c r="IME251" s="380"/>
      <c r="IMF251" s="359"/>
      <c r="IMG251" s="380"/>
      <c r="IMH251" s="359"/>
      <c r="IMI251" s="380"/>
      <c r="IMJ251" s="359"/>
      <c r="IMK251" s="380"/>
      <c r="IML251" s="359"/>
      <c r="IMM251" s="380"/>
      <c r="IMN251" s="359"/>
      <c r="IMO251" s="380"/>
      <c r="IMP251" s="359"/>
      <c r="IMQ251" s="380"/>
      <c r="IMR251" s="359"/>
      <c r="IMS251" s="380"/>
      <c r="IMT251" s="359"/>
      <c r="IMU251" s="380"/>
      <c r="IMV251" s="359"/>
      <c r="IMW251" s="380"/>
      <c r="IMX251" s="359"/>
      <c r="IMY251" s="380"/>
      <c r="IMZ251" s="359"/>
      <c r="INA251" s="380"/>
      <c r="INB251" s="359"/>
      <c r="INC251" s="380"/>
      <c r="IND251" s="359"/>
      <c r="INE251" s="380"/>
      <c r="INF251" s="359"/>
      <c r="ING251" s="380"/>
      <c r="INH251" s="359"/>
      <c r="INI251" s="380"/>
      <c r="INJ251" s="359"/>
      <c r="INK251" s="380"/>
      <c r="INL251" s="359"/>
      <c r="INM251" s="380"/>
      <c r="INN251" s="359"/>
      <c r="INO251" s="380"/>
      <c r="INP251" s="359"/>
      <c r="INQ251" s="380"/>
      <c r="INR251" s="359"/>
      <c r="INS251" s="380"/>
      <c r="INT251" s="359"/>
      <c r="INU251" s="380"/>
      <c r="INV251" s="359"/>
      <c r="INW251" s="380"/>
      <c r="INX251" s="359"/>
      <c r="INY251" s="380"/>
      <c r="INZ251" s="359"/>
      <c r="IOA251" s="380"/>
      <c r="IOB251" s="359"/>
      <c r="IOC251" s="380"/>
      <c r="IOD251" s="359"/>
      <c r="IOE251" s="380"/>
      <c r="IOF251" s="359"/>
      <c r="IOG251" s="380"/>
      <c r="IOH251" s="359"/>
      <c r="IOI251" s="380"/>
      <c r="IOJ251" s="359"/>
      <c r="IOK251" s="380"/>
      <c r="IOL251" s="359"/>
      <c r="IOM251" s="380"/>
      <c r="ION251" s="359"/>
      <c r="IOO251" s="380"/>
      <c r="IOP251" s="359"/>
      <c r="IOQ251" s="380"/>
      <c r="IOR251" s="359"/>
      <c r="IOS251" s="380"/>
      <c r="IOT251" s="359"/>
      <c r="IOU251" s="380"/>
      <c r="IOV251" s="359"/>
      <c r="IOW251" s="380"/>
      <c r="IOX251" s="359"/>
      <c r="IOY251" s="380"/>
      <c r="IOZ251" s="359"/>
      <c r="IPA251" s="380"/>
      <c r="IPB251" s="359"/>
      <c r="IPC251" s="380"/>
      <c r="IPD251" s="359"/>
      <c r="IPE251" s="380"/>
      <c r="IPF251" s="359"/>
      <c r="IPG251" s="380"/>
      <c r="IPH251" s="359"/>
      <c r="IPI251" s="380"/>
      <c r="IPJ251" s="359"/>
      <c r="IPK251" s="380"/>
      <c r="IPL251" s="359"/>
      <c r="IPM251" s="380"/>
      <c r="IPN251" s="359"/>
      <c r="IPO251" s="380"/>
      <c r="IPP251" s="359"/>
      <c r="IPQ251" s="380"/>
      <c r="IPR251" s="359"/>
      <c r="IPS251" s="380"/>
      <c r="IPT251" s="359"/>
      <c r="IPU251" s="380"/>
      <c r="IPV251" s="359"/>
      <c r="IPW251" s="380"/>
      <c r="IPX251" s="359"/>
      <c r="IPY251" s="380"/>
      <c r="IPZ251" s="359"/>
      <c r="IQA251" s="380"/>
      <c r="IQB251" s="359"/>
      <c r="IQC251" s="380"/>
      <c r="IQD251" s="359"/>
      <c r="IQE251" s="380"/>
      <c r="IQF251" s="359"/>
      <c r="IQG251" s="380"/>
      <c r="IQH251" s="359"/>
      <c r="IQI251" s="380"/>
      <c r="IQJ251" s="359"/>
      <c r="IQK251" s="380"/>
      <c r="IQL251" s="359"/>
      <c r="IQM251" s="380"/>
      <c r="IQN251" s="359"/>
      <c r="IQO251" s="380"/>
      <c r="IQP251" s="359"/>
      <c r="IQQ251" s="380"/>
      <c r="IQR251" s="359"/>
      <c r="IQS251" s="380"/>
      <c r="IQT251" s="359"/>
      <c r="IQU251" s="380"/>
      <c r="IQV251" s="359"/>
      <c r="IQW251" s="380"/>
      <c r="IQX251" s="359"/>
      <c r="IQY251" s="380"/>
      <c r="IQZ251" s="359"/>
      <c r="IRA251" s="380"/>
      <c r="IRB251" s="359"/>
      <c r="IRC251" s="380"/>
      <c r="IRD251" s="359"/>
      <c r="IRE251" s="380"/>
      <c r="IRF251" s="359"/>
      <c r="IRG251" s="380"/>
      <c r="IRH251" s="359"/>
      <c r="IRI251" s="380"/>
      <c r="IRJ251" s="359"/>
      <c r="IRK251" s="380"/>
      <c r="IRL251" s="359"/>
      <c r="IRM251" s="380"/>
      <c r="IRN251" s="359"/>
      <c r="IRO251" s="380"/>
      <c r="IRP251" s="359"/>
      <c r="IRQ251" s="380"/>
      <c r="IRR251" s="359"/>
      <c r="IRS251" s="380"/>
      <c r="IRT251" s="359"/>
      <c r="IRU251" s="380"/>
      <c r="IRV251" s="359"/>
      <c r="IRW251" s="380"/>
      <c r="IRX251" s="359"/>
      <c r="IRY251" s="380"/>
      <c r="IRZ251" s="359"/>
      <c r="ISA251" s="380"/>
      <c r="ISB251" s="359"/>
      <c r="ISC251" s="380"/>
      <c r="ISD251" s="359"/>
      <c r="ISE251" s="380"/>
      <c r="ISF251" s="359"/>
      <c r="ISG251" s="380"/>
      <c r="ISH251" s="359"/>
      <c r="ISI251" s="380"/>
      <c r="ISJ251" s="359"/>
      <c r="ISK251" s="380"/>
      <c r="ISL251" s="359"/>
      <c r="ISM251" s="380"/>
      <c r="ISN251" s="359"/>
      <c r="ISO251" s="380"/>
      <c r="ISP251" s="359"/>
      <c r="ISQ251" s="380"/>
      <c r="ISR251" s="359"/>
      <c r="ISS251" s="380"/>
      <c r="IST251" s="359"/>
      <c r="ISU251" s="380"/>
      <c r="ISV251" s="359"/>
      <c r="ISW251" s="380"/>
      <c r="ISX251" s="359"/>
      <c r="ISY251" s="380"/>
      <c r="ISZ251" s="359"/>
      <c r="ITA251" s="380"/>
      <c r="ITB251" s="359"/>
      <c r="ITC251" s="380"/>
      <c r="ITD251" s="359"/>
      <c r="ITE251" s="380"/>
      <c r="ITF251" s="359"/>
      <c r="ITG251" s="380"/>
      <c r="ITH251" s="359"/>
      <c r="ITI251" s="380"/>
      <c r="ITJ251" s="359"/>
      <c r="ITK251" s="380"/>
      <c r="ITL251" s="359"/>
      <c r="ITM251" s="380"/>
      <c r="ITN251" s="359"/>
      <c r="ITO251" s="380"/>
      <c r="ITP251" s="359"/>
      <c r="ITQ251" s="380"/>
      <c r="ITR251" s="359"/>
      <c r="ITS251" s="380"/>
      <c r="ITT251" s="359"/>
      <c r="ITU251" s="380"/>
      <c r="ITV251" s="359"/>
      <c r="ITW251" s="380"/>
      <c r="ITX251" s="359"/>
      <c r="ITY251" s="380"/>
      <c r="ITZ251" s="359"/>
      <c r="IUA251" s="380"/>
      <c r="IUB251" s="359"/>
      <c r="IUC251" s="380"/>
      <c r="IUD251" s="359"/>
      <c r="IUE251" s="380"/>
      <c r="IUF251" s="359"/>
      <c r="IUG251" s="380"/>
      <c r="IUH251" s="359"/>
      <c r="IUI251" s="380"/>
      <c r="IUJ251" s="359"/>
      <c r="IUK251" s="380"/>
      <c r="IUL251" s="359"/>
      <c r="IUM251" s="380"/>
      <c r="IUN251" s="359"/>
      <c r="IUO251" s="380"/>
      <c r="IUP251" s="359"/>
      <c r="IUQ251" s="380"/>
      <c r="IUR251" s="359"/>
      <c r="IUS251" s="380"/>
      <c r="IUT251" s="359"/>
      <c r="IUU251" s="380"/>
      <c r="IUV251" s="359"/>
      <c r="IUW251" s="380"/>
      <c r="IUX251" s="359"/>
      <c r="IUY251" s="380"/>
      <c r="IUZ251" s="359"/>
      <c r="IVA251" s="380"/>
      <c r="IVB251" s="359"/>
      <c r="IVC251" s="380"/>
      <c r="IVD251" s="359"/>
      <c r="IVE251" s="380"/>
      <c r="IVF251" s="359"/>
      <c r="IVG251" s="380"/>
      <c r="IVH251" s="359"/>
      <c r="IVI251" s="380"/>
      <c r="IVJ251" s="359"/>
      <c r="IVK251" s="380"/>
      <c r="IVL251" s="359"/>
      <c r="IVM251" s="380"/>
      <c r="IVN251" s="359"/>
      <c r="IVO251" s="380"/>
      <c r="IVP251" s="359"/>
      <c r="IVQ251" s="380"/>
      <c r="IVR251" s="359"/>
      <c r="IVS251" s="380"/>
      <c r="IVT251" s="359"/>
      <c r="IVU251" s="380"/>
      <c r="IVV251" s="359"/>
      <c r="IVW251" s="380"/>
      <c r="IVX251" s="359"/>
      <c r="IVY251" s="380"/>
      <c r="IVZ251" s="359"/>
      <c r="IWA251" s="380"/>
      <c r="IWB251" s="359"/>
      <c r="IWC251" s="380"/>
      <c r="IWD251" s="359"/>
      <c r="IWE251" s="380"/>
      <c r="IWF251" s="359"/>
      <c r="IWG251" s="380"/>
      <c r="IWH251" s="359"/>
      <c r="IWI251" s="380"/>
      <c r="IWJ251" s="359"/>
      <c r="IWK251" s="380"/>
      <c r="IWL251" s="359"/>
      <c r="IWM251" s="380"/>
      <c r="IWN251" s="359"/>
      <c r="IWO251" s="380"/>
      <c r="IWP251" s="359"/>
      <c r="IWQ251" s="380"/>
      <c r="IWR251" s="359"/>
      <c r="IWS251" s="380"/>
      <c r="IWT251" s="359"/>
      <c r="IWU251" s="380"/>
      <c r="IWV251" s="359"/>
      <c r="IWW251" s="380"/>
      <c r="IWX251" s="359"/>
      <c r="IWY251" s="380"/>
      <c r="IWZ251" s="359"/>
      <c r="IXA251" s="380"/>
      <c r="IXB251" s="359"/>
      <c r="IXC251" s="380"/>
      <c r="IXD251" s="359"/>
      <c r="IXE251" s="380"/>
      <c r="IXF251" s="359"/>
      <c r="IXG251" s="380"/>
      <c r="IXH251" s="359"/>
      <c r="IXI251" s="380"/>
      <c r="IXJ251" s="359"/>
      <c r="IXK251" s="380"/>
      <c r="IXL251" s="359"/>
      <c r="IXM251" s="380"/>
      <c r="IXN251" s="359"/>
      <c r="IXO251" s="380"/>
      <c r="IXP251" s="359"/>
      <c r="IXQ251" s="380"/>
      <c r="IXR251" s="359"/>
      <c r="IXS251" s="380"/>
      <c r="IXT251" s="359"/>
      <c r="IXU251" s="380"/>
      <c r="IXV251" s="359"/>
      <c r="IXW251" s="380"/>
      <c r="IXX251" s="359"/>
      <c r="IXY251" s="380"/>
      <c r="IXZ251" s="359"/>
      <c r="IYA251" s="380"/>
      <c r="IYB251" s="359"/>
      <c r="IYC251" s="380"/>
      <c r="IYD251" s="359"/>
      <c r="IYE251" s="380"/>
      <c r="IYF251" s="359"/>
      <c r="IYG251" s="380"/>
      <c r="IYH251" s="359"/>
      <c r="IYI251" s="380"/>
      <c r="IYJ251" s="359"/>
      <c r="IYK251" s="380"/>
      <c r="IYL251" s="359"/>
      <c r="IYM251" s="380"/>
      <c r="IYN251" s="359"/>
      <c r="IYO251" s="380"/>
      <c r="IYP251" s="359"/>
      <c r="IYQ251" s="380"/>
      <c r="IYR251" s="359"/>
      <c r="IYS251" s="380"/>
      <c r="IYT251" s="359"/>
      <c r="IYU251" s="380"/>
      <c r="IYV251" s="359"/>
      <c r="IYW251" s="380"/>
      <c r="IYX251" s="359"/>
      <c r="IYY251" s="380"/>
      <c r="IYZ251" s="359"/>
      <c r="IZA251" s="380"/>
      <c r="IZB251" s="359"/>
      <c r="IZC251" s="380"/>
      <c r="IZD251" s="359"/>
      <c r="IZE251" s="380"/>
      <c r="IZF251" s="359"/>
      <c r="IZG251" s="380"/>
      <c r="IZH251" s="359"/>
      <c r="IZI251" s="380"/>
      <c r="IZJ251" s="359"/>
      <c r="IZK251" s="380"/>
      <c r="IZL251" s="359"/>
      <c r="IZM251" s="380"/>
      <c r="IZN251" s="359"/>
      <c r="IZO251" s="380"/>
      <c r="IZP251" s="359"/>
      <c r="IZQ251" s="380"/>
      <c r="IZR251" s="359"/>
      <c r="IZS251" s="380"/>
      <c r="IZT251" s="359"/>
      <c r="IZU251" s="380"/>
      <c r="IZV251" s="359"/>
      <c r="IZW251" s="380"/>
      <c r="IZX251" s="359"/>
      <c r="IZY251" s="380"/>
      <c r="IZZ251" s="359"/>
      <c r="JAA251" s="380"/>
      <c r="JAB251" s="359"/>
      <c r="JAC251" s="380"/>
      <c r="JAD251" s="359"/>
      <c r="JAE251" s="380"/>
      <c r="JAF251" s="359"/>
      <c r="JAG251" s="380"/>
      <c r="JAH251" s="359"/>
      <c r="JAI251" s="380"/>
      <c r="JAJ251" s="359"/>
      <c r="JAK251" s="380"/>
      <c r="JAL251" s="359"/>
      <c r="JAM251" s="380"/>
      <c r="JAN251" s="359"/>
      <c r="JAO251" s="380"/>
      <c r="JAP251" s="359"/>
      <c r="JAQ251" s="380"/>
      <c r="JAR251" s="359"/>
      <c r="JAS251" s="380"/>
      <c r="JAT251" s="359"/>
      <c r="JAU251" s="380"/>
      <c r="JAV251" s="359"/>
      <c r="JAW251" s="380"/>
      <c r="JAX251" s="359"/>
      <c r="JAY251" s="380"/>
      <c r="JAZ251" s="359"/>
      <c r="JBA251" s="380"/>
      <c r="JBB251" s="359"/>
      <c r="JBC251" s="380"/>
      <c r="JBD251" s="359"/>
      <c r="JBE251" s="380"/>
      <c r="JBF251" s="359"/>
      <c r="JBG251" s="380"/>
      <c r="JBH251" s="359"/>
      <c r="JBI251" s="380"/>
      <c r="JBJ251" s="359"/>
      <c r="JBK251" s="380"/>
      <c r="JBL251" s="359"/>
      <c r="JBM251" s="380"/>
      <c r="JBN251" s="359"/>
      <c r="JBO251" s="380"/>
      <c r="JBP251" s="359"/>
      <c r="JBQ251" s="380"/>
      <c r="JBR251" s="359"/>
      <c r="JBS251" s="380"/>
      <c r="JBT251" s="359"/>
      <c r="JBU251" s="380"/>
      <c r="JBV251" s="359"/>
      <c r="JBW251" s="380"/>
      <c r="JBX251" s="359"/>
      <c r="JBY251" s="380"/>
      <c r="JBZ251" s="359"/>
      <c r="JCA251" s="380"/>
      <c r="JCB251" s="359"/>
      <c r="JCC251" s="380"/>
      <c r="JCD251" s="359"/>
      <c r="JCE251" s="380"/>
      <c r="JCF251" s="359"/>
      <c r="JCG251" s="380"/>
      <c r="JCH251" s="359"/>
      <c r="JCI251" s="380"/>
      <c r="JCJ251" s="359"/>
      <c r="JCK251" s="380"/>
      <c r="JCL251" s="359"/>
      <c r="JCM251" s="380"/>
      <c r="JCN251" s="359"/>
      <c r="JCO251" s="380"/>
      <c r="JCP251" s="359"/>
      <c r="JCQ251" s="380"/>
      <c r="JCR251" s="359"/>
      <c r="JCS251" s="380"/>
      <c r="JCT251" s="359"/>
      <c r="JCU251" s="380"/>
      <c r="JCV251" s="359"/>
      <c r="JCW251" s="380"/>
      <c r="JCX251" s="359"/>
      <c r="JCY251" s="380"/>
      <c r="JCZ251" s="359"/>
      <c r="JDA251" s="380"/>
      <c r="JDB251" s="359"/>
      <c r="JDC251" s="380"/>
      <c r="JDD251" s="359"/>
      <c r="JDE251" s="380"/>
      <c r="JDF251" s="359"/>
      <c r="JDG251" s="380"/>
      <c r="JDH251" s="359"/>
      <c r="JDI251" s="380"/>
      <c r="JDJ251" s="359"/>
      <c r="JDK251" s="380"/>
      <c r="JDL251" s="359"/>
      <c r="JDM251" s="380"/>
      <c r="JDN251" s="359"/>
      <c r="JDO251" s="380"/>
      <c r="JDP251" s="359"/>
      <c r="JDQ251" s="380"/>
      <c r="JDR251" s="359"/>
      <c r="JDS251" s="380"/>
      <c r="JDT251" s="359"/>
      <c r="JDU251" s="380"/>
      <c r="JDV251" s="359"/>
      <c r="JDW251" s="380"/>
      <c r="JDX251" s="359"/>
      <c r="JDY251" s="380"/>
      <c r="JDZ251" s="359"/>
      <c r="JEA251" s="380"/>
      <c r="JEB251" s="359"/>
      <c r="JEC251" s="380"/>
      <c r="JED251" s="359"/>
      <c r="JEE251" s="380"/>
      <c r="JEF251" s="359"/>
      <c r="JEG251" s="380"/>
      <c r="JEH251" s="359"/>
      <c r="JEI251" s="380"/>
      <c r="JEJ251" s="359"/>
      <c r="JEK251" s="380"/>
      <c r="JEL251" s="359"/>
      <c r="JEM251" s="380"/>
      <c r="JEN251" s="359"/>
      <c r="JEO251" s="380"/>
      <c r="JEP251" s="359"/>
      <c r="JEQ251" s="380"/>
      <c r="JER251" s="359"/>
      <c r="JES251" s="380"/>
      <c r="JET251" s="359"/>
      <c r="JEU251" s="380"/>
      <c r="JEV251" s="359"/>
      <c r="JEW251" s="380"/>
      <c r="JEX251" s="359"/>
      <c r="JEY251" s="380"/>
      <c r="JEZ251" s="359"/>
      <c r="JFA251" s="380"/>
      <c r="JFB251" s="359"/>
      <c r="JFC251" s="380"/>
      <c r="JFD251" s="359"/>
      <c r="JFE251" s="380"/>
      <c r="JFF251" s="359"/>
      <c r="JFG251" s="380"/>
      <c r="JFH251" s="359"/>
      <c r="JFI251" s="380"/>
      <c r="JFJ251" s="359"/>
      <c r="JFK251" s="380"/>
      <c r="JFL251" s="359"/>
      <c r="JFM251" s="380"/>
      <c r="JFN251" s="359"/>
      <c r="JFO251" s="380"/>
      <c r="JFP251" s="359"/>
      <c r="JFQ251" s="380"/>
      <c r="JFR251" s="359"/>
      <c r="JFS251" s="380"/>
      <c r="JFT251" s="359"/>
      <c r="JFU251" s="380"/>
      <c r="JFV251" s="359"/>
      <c r="JFW251" s="380"/>
      <c r="JFX251" s="359"/>
      <c r="JFY251" s="380"/>
      <c r="JFZ251" s="359"/>
      <c r="JGA251" s="380"/>
      <c r="JGB251" s="359"/>
      <c r="JGC251" s="380"/>
      <c r="JGD251" s="359"/>
      <c r="JGE251" s="380"/>
      <c r="JGF251" s="359"/>
      <c r="JGG251" s="380"/>
      <c r="JGH251" s="359"/>
      <c r="JGI251" s="380"/>
      <c r="JGJ251" s="359"/>
      <c r="JGK251" s="380"/>
      <c r="JGL251" s="359"/>
      <c r="JGM251" s="380"/>
      <c r="JGN251" s="359"/>
      <c r="JGO251" s="380"/>
      <c r="JGP251" s="359"/>
      <c r="JGQ251" s="380"/>
      <c r="JGR251" s="359"/>
      <c r="JGS251" s="380"/>
      <c r="JGT251" s="359"/>
      <c r="JGU251" s="380"/>
      <c r="JGV251" s="359"/>
      <c r="JGW251" s="380"/>
      <c r="JGX251" s="359"/>
      <c r="JGY251" s="380"/>
      <c r="JGZ251" s="359"/>
      <c r="JHA251" s="380"/>
      <c r="JHB251" s="359"/>
      <c r="JHC251" s="380"/>
      <c r="JHD251" s="359"/>
      <c r="JHE251" s="380"/>
      <c r="JHF251" s="359"/>
      <c r="JHG251" s="380"/>
      <c r="JHH251" s="359"/>
      <c r="JHI251" s="380"/>
      <c r="JHJ251" s="359"/>
      <c r="JHK251" s="380"/>
      <c r="JHL251" s="359"/>
      <c r="JHM251" s="380"/>
      <c r="JHN251" s="359"/>
      <c r="JHO251" s="380"/>
      <c r="JHP251" s="359"/>
      <c r="JHQ251" s="380"/>
      <c r="JHR251" s="359"/>
      <c r="JHS251" s="380"/>
      <c r="JHT251" s="359"/>
      <c r="JHU251" s="380"/>
      <c r="JHV251" s="359"/>
      <c r="JHW251" s="380"/>
      <c r="JHX251" s="359"/>
      <c r="JHY251" s="380"/>
      <c r="JHZ251" s="359"/>
      <c r="JIA251" s="380"/>
      <c r="JIB251" s="359"/>
      <c r="JIC251" s="380"/>
      <c r="JID251" s="359"/>
      <c r="JIE251" s="380"/>
      <c r="JIF251" s="359"/>
      <c r="JIG251" s="380"/>
      <c r="JIH251" s="359"/>
      <c r="JII251" s="380"/>
      <c r="JIJ251" s="359"/>
      <c r="JIK251" s="380"/>
      <c r="JIL251" s="359"/>
      <c r="JIM251" s="380"/>
      <c r="JIN251" s="359"/>
      <c r="JIO251" s="380"/>
      <c r="JIP251" s="359"/>
      <c r="JIQ251" s="380"/>
      <c r="JIR251" s="359"/>
      <c r="JIS251" s="380"/>
      <c r="JIT251" s="359"/>
      <c r="JIU251" s="380"/>
      <c r="JIV251" s="359"/>
      <c r="JIW251" s="380"/>
      <c r="JIX251" s="359"/>
      <c r="JIY251" s="380"/>
      <c r="JIZ251" s="359"/>
      <c r="JJA251" s="380"/>
      <c r="JJB251" s="359"/>
      <c r="JJC251" s="380"/>
      <c r="JJD251" s="359"/>
      <c r="JJE251" s="380"/>
      <c r="JJF251" s="359"/>
      <c r="JJG251" s="380"/>
      <c r="JJH251" s="359"/>
      <c r="JJI251" s="380"/>
      <c r="JJJ251" s="359"/>
      <c r="JJK251" s="380"/>
      <c r="JJL251" s="359"/>
      <c r="JJM251" s="380"/>
      <c r="JJN251" s="359"/>
      <c r="JJO251" s="380"/>
      <c r="JJP251" s="359"/>
      <c r="JJQ251" s="380"/>
      <c r="JJR251" s="359"/>
      <c r="JJS251" s="380"/>
      <c r="JJT251" s="359"/>
      <c r="JJU251" s="380"/>
      <c r="JJV251" s="359"/>
      <c r="JJW251" s="380"/>
      <c r="JJX251" s="359"/>
      <c r="JJY251" s="380"/>
      <c r="JJZ251" s="359"/>
      <c r="JKA251" s="380"/>
      <c r="JKB251" s="359"/>
      <c r="JKC251" s="380"/>
      <c r="JKD251" s="359"/>
      <c r="JKE251" s="380"/>
      <c r="JKF251" s="359"/>
      <c r="JKG251" s="380"/>
      <c r="JKH251" s="359"/>
      <c r="JKI251" s="380"/>
      <c r="JKJ251" s="359"/>
      <c r="JKK251" s="380"/>
      <c r="JKL251" s="359"/>
      <c r="JKM251" s="380"/>
      <c r="JKN251" s="359"/>
      <c r="JKO251" s="380"/>
      <c r="JKP251" s="359"/>
      <c r="JKQ251" s="380"/>
      <c r="JKR251" s="359"/>
      <c r="JKS251" s="380"/>
      <c r="JKT251" s="359"/>
      <c r="JKU251" s="380"/>
      <c r="JKV251" s="359"/>
      <c r="JKW251" s="380"/>
      <c r="JKX251" s="359"/>
      <c r="JKY251" s="380"/>
      <c r="JKZ251" s="359"/>
      <c r="JLA251" s="380"/>
      <c r="JLB251" s="359"/>
      <c r="JLC251" s="380"/>
      <c r="JLD251" s="359"/>
      <c r="JLE251" s="380"/>
      <c r="JLF251" s="359"/>
      <c r="JLG251" s="380"/>
      <c r="JLH251" s="359"/>
      <c r="JLI251" s="380"/>
      <c r="JLJ251" s="359"/>
      <c r="JLK251" s="380"/>
      <c r="JLL251" s="359"/>
      <c r="JLM251" s="380"/>
      <c r="JLN251" s="359"/>
      <c r="JLO251" s="380"/>
      <c r="JLP251" s="359"/>
      <c r="JLQ251" s="380"/>
      <c r="JLR251" s="359"/>
      <c r="JLS251" s="380"/>
      <c r="JLT251" s="359"/>
      <c r="JLU251" s="380"/>
      <c r="JLV251" s="359"/>
      <c r="JLW251" s="380"/>
      <c r="JLX251" s="359"/>
      <c r="JLY251" s="380"/>
      <c r="JLZ251" s="359"/>
      <c r="JMA251" s="380"/>
      <c r="JMB251" s="359"/>
      <c r="JMC251" s="380"/>
      <c r="JMD251" s="359"/>
      <c r="JME251" s="380"/>
      <c r="JMF251" s="359"/>
      <c r="JMG251" s="380"/>
      <c r="JMH251" s="359"/>
      <c r="JMI251" s="380"/>
      <c r="JMJ251" s="359"/>
      <c r="JMK251" s="380"/>
      <c r="JML251" s="359"/>
      <c r="JMM251" s="380"/>
      <c r="JMN251" s="359"/>
      <c r="JMO251" s="380"/>
      <c r="JMP251" s="359"/>
      <c r="JMQ251" s="380"/>
      <c r="JMR251" s="359"/>
      <c r="JMS251" s="380"/>
      <c r="JMT251" s="359"/>
      <c r="JMU251" s="380"/>
      <c r="JMV251" s="359"/>
      <c r="JMW251" s="380"/>
      <c r="JMX251" s="359"/>
      <c r="JMY251" s="380"/>
      <c r="JMZ251" s="359"/>
      <c r="JNA251" s="380"/>
      <c r="JNB251" s="359"/>
      <c r="JNC251" s="380"/>
      <c r="JND251" s="359"/>
      <c r="JNE251" s="380"/>
      <c r="JNF251" s="359"/>
      <c r="JNG251" s="380"/>
      <c r="JNH251" s="359"/>
      <c r="JNI251" s="380"/>
      <c r="JNJ251" s="359"/>
      <c r="JNK251" s="380"/>
      <c r="JNL251" s="359"/>
      <c r="JNM251" s="380"/>
      <c r="JNN251" s="359"/>
      <c r="JNO251" s="380"/>
      <c r="JNP251" s="359"/>
      <c r="JNQ251" s="380"/>
      <c r="JNR251" s="359"/>
      <c r="JNS251" s="380"/>
      <c r="JNT251" s="359"/>
      <c r="JNU251" s="380"/>
      <c r="JNV251" s="359"/>
      <c r="JNW251" s="380"/>
      <c r="JNX251" s="359"/>
      <c r="JNY251" s="380"/>
      <c r="JNZ251" s="359"/>
      <c r="JOA251" s="380"/>
      <c r="JOB251" s="359"/>
      <c r="JOC251" s="380"/>
      <c r="JOD251" s="359"/>
      <c r="JOE251" s="380"/>
      <c r="JOF251" s="359"/>
      <c r="JOG251" s="380"/>
      <c r="JOH251" s="359"/>
      <c r="JOI251" s="380"/>
      <c r="JOJ251" s="359"/>
      <c r="JOK251" s="380"/>
      <c r="JOL251" s="359"/>
      <c r="JOM251" s="380"/>
      <c r="JON251" s="359"/>
      <c r="JOO251" s="380"/>
      <c r="JOP251" s="359"/>
      <c r="JOQ251" s="380"/>
      <c r="JOR251" s="359"/>
      <c r="JOS251" s="380"/>
      <c r="JOT251" s="359"/>
      <c r="JOU251" s="380"/>
      <c r="JOV251" s="359"/>
      <c r="JOW251" s="380"/>
      <c r="JOX251" s="359"/>
      <c r="JOY251" s="380"/>
      <c r="JOZ251" s="359"/>
      <c r="JPA251" s="380"/>
      <c r="JPB251" s="359"/>
      <c r="JPC251" s="380"/>
      <c r="JPD251" s="359"/>
      <c r="JPE251" s="380"/>
      <c r="JPF251" s="359"/>
      <c r="JPG251" s="380"/>
      <c r="JPH251" s="359"/>
      <c r="JPI251" s="380"/>
      <c r="JPJ251" s="359"/>
      <c r="JPK251" s="380"/>
      <c r="JPL251" s="359"/>
      <c r="JPM251" s="380"/>
      <c r="JPN251" s="359"/>
      <c r="JPO251" s="380"/>
      <c r="JPP251" s="359"/>
      <c r="JPQ251" s="380"/>
      <c r="JPR251" s="359"/>
      <c r="JPS251" s="380"/>
      <c r="JPT251" s="359"/>
      <c r="JPU251" s="380"/>
      <c r="JPV251" s="359"/>
      <c r="JPW251" s="380"/>
      <c r="JPX251" s="359"/>
      <c r="JPY251" s="380"/>
      <c r="JPZ251" s="359"/>
      <c r="JQA251" s="380"/>
      <c r="JQB251" s="359"/>
      <c r="JQC251" s="380"/>
      <c r="JQD251" s="359"/>
      <c r="JQE251" s="380"/>
      <c r="JQF251" s="359"/>
      <c r="JQG251" s="380"/>
      <c r="JQH251" s="359"/>
      <c r="JQI251" s="380"/>
      <c r="JQJ251" s="359"/>
      <c r="JQK251" s="380"/>
      <c r="JQL251" s="359"/>
      <c r="JQM251" s="380"/>
      <c r="JQN251" s="359"/>
      <c r="JQO251" s="380"/>
      <c r="JQP251" s="359"/>
      <c r="JQQ251" s="380"/>
      <c r="JQR251" s="359"/>
      <c r="JQS251" s="380"/>
      <c r="JQT251" s="359"/>
      <c r="JQU251" s="380"/>
      <c r="JQV251" s="359"/>
      <c r="JQW251" s="380"/>
      <c r="JQX251" s="359"/>
      <c r="JQY251" s="380"/>
      <c r="JQZ251" s="359"/>
      <c r="JRA251" s="380"/>
      <c r="JRB251" s="359"/>
      <c r="JRC251" s="380"/>
      <c r="JRD251" s="359"/>
      <c r="JRE251" s="380"/>
      <c r="JRF251" s="359"/>
      <c r="JRG251" s="380"/>
      <c r="JRH251" s="359"/>
      <c r="JRI251" s="380"/>
      <c r="JRJ251" s="359"/>
      <c r="JRK251" s="380"/>
      <c r="JRL251" s="359"/>
      <c r="JRM251" s="380"/>
      <c r="JRN251" s="359"/>
      <c r="JRO251" s="380"/>
      <c r="JRP251" s="359"/>
      <c r="JRQ251" s="380"/>
      <c r="JRR251" s="359"/>
      <c r="JRS251" s="380"/>
      <c r="JRT251" s="359"/>
      <c r="JRU251" s="380"/>
      <c r="JRV251" s="359"/>
      <c r="JRW251" s="380"/>
      <c r="JRX251" s="359"/>
      <c r="JRY251" s="380"/>
      <c r="JRZ251" s="359"/>
      <c r="JSA251" s="380"/>
      <c r="JSB251" s="359"/>
      <c r="JSC251" s="380"/>
      <c r="JSD251" s="359"/>
      <c r="JSE251" s="380"/>
      <c r="JSF251" s="359"/>
      <c r="JSG251" s="380"/>
      <c r="JSH251" s="359"/>
      <c r="JSI251" s="380"/>
      <c r="JSJ251" s="359"/>
      <c r="JSK251" s="380"/>
      <c r="JSL251" s="359"/>
      <c r="JSM251" s="380"/>
      <c r="JSN251" s="359"/>
      <c r="JSO251" s="380"/>
      <c r="JSP251" s="359"/>
      <c r="JSQ251" s="380"/>
      <c r="JSR251" s="359"/>
      <c r="JSS251" s="380"/>
      <c r="JST251" s="359"/>
      <c r="JSU251" s="380"/>
      <c r="JSV251" s="359"/>
      <c r="JSW251" s="380"/>
      <c r="JSX251" s="359"/>
      <c r="JSY251" s="380"/>
      <c r="JSZ251" s="359"/>
      <c r="JTA251" s="380"/>
      <c r="JTB251" s="359"/>
      <c r="JTC251" s="380"/>
      <c r="JTD251" s="359"/>
      <c r="JTE251" s="380"/>
      <c r="JTF251" s="359"/>
      <c r="JTG251" s="380"/>
      <c r="JTH251" s="359"/>
      <c r="JTI251" s="380"/>
      <c r="JTJ251" s="359"/>
      <c r="JTK251" s="380"/>
      <c r="JTL251" s="359"/>
      <c r="JTM251" s="380"/>
      <c r="JTN251" s="359"/>
      <c r="JTO251" s="380"/>
      <c r="JTP251" s="359"/>
      <c r="JTQ251" s="380"/>
      <c r="JTR251" s="359"/>
      <c r="JTS251" s="380"/>
      <c r="JTT251" s="359"/>
      <c r="JTU251" s="380"/>
      <c r="JTV251" s="359"/>
      <c r="JTW251" s="380"/>
      <c r="JTX251" s="359"/>
      <c r="JTY251" s="380"/>
      <c r="JTZ251" s="359"/>
      <c r="JUA251" s="380"/>
      <c r="JUB251" s="359"/>
      <c r="JUC251" s="380"/>
      <c r="JUD251" s="359"/>
      <c r="JUE251" s="380"/>
      <c r="JUF251" s="359"/>
      <c r="JUG251" s="380"/>
      <c r="JUH251" s="359"/>
      <c r="JUI251" s="380"/>
      <c r="JUJ251" s="359"/>
      <c r="JUK251" s="380"/>
      <c r="JUL251" s="359"/>
      <c r="JUM251" s="380"/>
      <c r="JUN251" s="359"/>
      <c r="JUO251" s="380"/>
      <c r="JUP251" s="359"/>
      <c r="JUQ251" s="380"/>
      <c r="JUR251" s="359"/>
      <c r="JUS251" s="380"/>
      <c r="JUT251" s="359"/>
      <c r="JUU251" s="380"/>
      <c r="JUV251" s="359"/>
      <c r="JUW251" s="380"/>
      <c r="JUX251" s="359"/>
      <c r="JUY251" s="380"/>
      <c r="JUZ251" s="359"/>
      <c r="JVA251" s="380"/>
      <c r="JVB251" s="359"/>
      <c r="JVC251" s="380"/>
      <c r="JVD251" s="359"/>
      <c r="JVE251" s="380"/>
      <c r="JVF251" s="359"/>
      <c r="JVG251" s="380"/>
      <c r="JVH251" s="359"/>
      <c r="JVI251" s="380"/>
      <c r="JVJ251" s="359"/>
      <c r="JVK251" s="380"/>
      <c r="JVL251" s="359"/>
      <c r="JVM251" s="380"/>
      <c r="JVN251" s="359"/>
      <c r="JVO251" s="380"/>
      <c r="JVP251" s="359"/>
      <c r="JVQ251" s="380"/>
      <c r="JVR251" s="359"/>
      <c r="JVS251" s="380"/>
      <c r="JVT251" s="359"/>
      <c r="JVU251" s="380"/>
      <c r="JVV251" s="359"/>
      <c r="JVW251" s="380"/>
      <c r="JVX251" s="359"/>
      <c r="JVY251" s="380"/>
      <c r="JVZ251" s="359"/>
      <c r="JWA251" s="380"/>
      <c r="JWB251" s="359"/>
      <c r="JWC251" s="380"/>
      <c r="JWD251" s="359"/>
      <c r="JWE251" s="380"/>
      <c r="JWF251" s="359"/>
      <c r="JWG251" s="380"/>
      <c r="JWH251" s="359"/>
      <c r="JWI251" s="380"/>
      <c r="JWJ251" s="359"/>
      <c r="JWK251" s="380"/>
      <c r="JWL251" s="359"/>
      <c r="JWM251" s="380"/>
      <c r="JWN251" s="359"/>
      <c r="JWO251" s="380"/>
      <c r="JWP251" s="359"/>
      <c r="JWQ251" s="380"/>
      <c r="JWR251" s="359"/>
      <c r="JWS251" s="380"/>
      <c r="JWT251" s="359"/>
      <c r="JWU251" s="380"/>
      <c r="JWV251" s="359"/>
      <c r="JWW251" s="380"/>
      <c r="JWX251" s="359"/>
      <c r="JWY251" s="380"/>
      <c r="JWZ251" s="359"/>
      <c r="JXA251" s="380"/>
      <c r="JXB251" s="359"/>
      <c r="JXC251" s="380"/>
      <c r="JXD251" s="359"/>
      <c r="JXE251" s="380"/>
      <c r="JXF251" s="359"/>
      <c r="JXG251" s="380"/>
      <c r="JXH251" s="359"/>
      <c r="JXI251" s="380"/>
      <c r="JXJ251" s="359"/>
      <c r="JXK251" s="380"/>
      <c r="JXL251" s="359"/>
      <c r="JXM251" s="380"/>
      <c r="JXN251" s="359"/>
      <c r="JXO251" s="380"/>
      <c r="JXP251" s="359"/>
      <c r="JXQ251" s="380"/>
      <c r="JXR251" s="359"/>
      <c r="JXS251" s="380"/>
      <c r="JXT251" s="359"/>
      <c r="JXU251" s="380"/>
      <c r="JXV251" s="359"/>
      <c r="JXW251" s="380"/>
      <c r="JXX251" s="359"/>
      <c r="JXY251" s="380"/>
      <c r="JXZ251" s="359"/>
      <c r="JYA251" s="380"/>
      <c r="JYB251" s="359"/>
      <c r="JYC251" s="380"/>
      <c r="JYD251" s="359"/>
      <c r="JYE251" s="380"/>
      <c r="JYF251" s="359"/>
      <c r="JYG251" s="380"/>
      <c r="JYH251" s="359"/>
      <c r="JYI251" s="380"/>
      <c r="JYJ251" s="359"/>
      <c r="JYK251" s="380"/>
      <c r="JYL251" s="359"/>
      <c r="JYM251" s="380"/>
      <c r="JYN251" s="359"/>
      <c r="JYO251" s="380"/>
      <c r="JYP251" s="359"/>
      <c r="JYQ251" s="380"/>
      <c r="JYR251" s="359"/>
      <c r="JYS251" s="380"/>
      <c r="JYT251" s="359"/>
      <c r="JYU251" s="380"/>
      <c r="JYV251" s="359"/>
      <c r="JYW251" s="380"/>
      <c r="JYX251" s="359"/>
      <c r="JYY251" s="380"/>
      <c r="JYZ251" s="359"/>
      <c r="JZA251" s="380"/>
      <c r="JZB251" s="359"/>
      <c r="JZC251" s="380"/>
      <c r="JZD251" s="359"/>
      <c r="JZE251" s="380"/>
      <c r="JZF251" s="359"/>
      <c r="JZG251" s="380"/>
      <c r="JZH251" s="359"/>
      <c r="JZI251" s="380"/>
      <c r="JZJ251" s="359"/>
      <c r="JZK251" s="380"/>
      <c r="JZL251" s="359"/>
      <c r="JZM251" s="380"/>
      <c r="JZN251" s="359"/>
      <c r="JZO251" s="380"/>
      <c r="JZP251" s="359"/>
      <c r="JZQ251" s="380"/>
      <c r="JZR251" s="359"/>
      <c r="JZS251" s="380"/>
      <c r="JZT251" s="359"/>
      <c r="JZU251" s="380"/>
      <c r="JZV251" s="359"/>
      <c r="JZW251" s="380"/>
      <c r="JZX251" s="359"/>
      <c r="JZY251" s="380"/>
      <c r="JZZ251" s="359"/>
      <c r="KAA251" s="380"/>
      <c r="KAB251" s="359"/>
      <c r="KAC251" s="380"/>
      <c r="KAD251" s="359"/>
      <c r="KAE251" s="380"/>
      <c r="KAF251" s="359"/>
      <c r="KAG251" s="380"/>
      <c r="KAH251" s="359"/>
      <c r="KAI251" s="380"/>
      <c r="KAJ251" s="359"/>
      <c r="KAK251" s="380"/>
      <c r="KAL251" s="359"/>
      <c r="KAM251" s="380"/>
      <c r="KAN251" s="359"/>
      <c r="KAO251" s="380"/>
      <c r="KAP251" s="359"/>
      <c r="KAQ251" s="380"/>
      <c r="KAR251" s="359"/>
      <c r="KAS251" s="380"/>
      <c r="KAT251" s="359"/>
      <c r="KAU251" s="380"/>
      <c r="KAV251" s="359"/>
      <c r="KAW251" s="380"/>
      <c r="KAX251" s="359"/>
      <c r="KAY251" s="380"/>
      <c r="KAZ251" s="359"/>
      <c r="KBA251" s="380"/>
      <c r="KBB251" s="359"/>
      <c r="KBC251" s="380"/>
      <c r="KBD251" s="359"/>
      <c r="KBE251" s="380"/>
      <c r="KBF251" s="359"/>
      <c r="KBG251" s="380"/>
      <c r="KBH251" s="359"/>
      <c r="KBI251" s="380"/>
      <c r="KBJ251" s="359"/>
      <c r="KBK251" s="380"/>
      <c r="KBL251" s="359"/>
      <c r="KBM251" s="380"/>
      <c r="KBN251" s="359"/>
      <c r="KBO251" s="380"/>
      <c r="KBP251" s="359"/>
      <c r="KBQ251" s="380"/>
      <c r="KBR251" s="359"/>
      <c r="KBS251" s="380"/>
      <c r="KBT251" s="359"/>
      <c r="KBU251" s="380"/>
      <c r="KBV251" s="359"/>
      <c r="KBW251" s="380"/>
      <c r="KBX251" s="359"/>
      <c r="KBY251" s="380"/>
      <c r="KBZ251" s="359"/>
      <c r="KCA251" s="380"/>
      <c r="KCB251" s="359"/>
      <c r="KCC251" s="380"/>
      <c r="KCD251" s="359"/>
      <c r="KCE251" s="380"/>
      <c r="KCF251" s="359"/>
      <c r="KCG251" s="380"/>
      <c r="KCH251" s="359"/>
      <c r="KCI251" s="380"/>
      <c r="KCJ251" s="359"/>
      <c r="KCK251" s="380"/>
      <c r="KCL251" s="359"/>
      <c r="KCM251" s="380"/>
      <c r="KCN251" s="359"/>
      <c r="KCO251" s="380"/>
      <c r="KCP251" s="359"/>
      <c r="KCQ251" s="380"/>
      <c r="KCR251" s="359"/>
      <c r="KCS251" s="380"/>
      <c r="KCT251" s="359"/>
      <c r="KCU251" s="380"/>
      <c r="KCV251" s="359"/>
      <c r="KCW251" s="380"/>
      <c r="KCX251" s="359"/>
      <c r="KCY251" s="380"/>
      <c r="KCZ251" s="359"/>
      <c r="KDA251" s="380"/>
      <c r="KDB251" s="359"/>
      <c r="KDC251" s="380"/>
      <c r="KDD251" s="359"/>
      <c r="KDE251" s="380"/>
      <c r="KDF251" s="359"/>
      <c r="KDG251" s="380"/>
      <c r="KDH251" s="359"/>
      <c r="KDI251" s="380"/>
      <c r="KDJ251" s="359"/>
      <c r="KDK251" s="380"/>
      <c r="KDL251" s="359"/>
      <c r="KDM251" s="380"/>
      <c r="KDN251" s="359"/>
      <c r="KDO251" s="380"/>
      <c r="KDP251" s="359"/>
      <c r="KDQ251" s="380"/>
      <c r="KDR251" s="359"/>
      <c r="KDS251" s="380"/>
      <c r="KDT251" s="359"/>
      <c r="KDU251" s="380"/>
      <c r="KDV251" s="359"/>
      <c r="KDW251" s="380"/>
      <c r="KDX251" s="359"/>
      <c r="KDY251" s="380"/>
      <c r="KDZ251" s="359"/>
      <c r="KEA251" s="380"/>
      <c r="KEB251" s="359"/>
      <c r="KEC251" s="380"/>
      <c r="KED251" s="359"/>
      <c r="KEE251" s="380"/>
      <c r="KEF251" s="359"/>
      <c r="KEG251" s="380"/>
      <c r="KEH251" s="359"/>
      <c r="KEI251" s="380"/>
      <c r="KEJ251" s="359"/>
      <c r="KEK251" s="380"/>
      <c r="KEL251" s="359"/>
      <c r="KEM251" s="380"/>
      <c r="KEN251" s="359"/>
      <c r="KEO251" s="380"/>
      <c r="KEP251" s="359"/>
      <c r="KEQ251" s="380"/>
      <c r="KER251" s="359"/>
      <c r="KES251" s="380"/>
      <c r="KET251" s="359"/>
      <c r="KEU251" s="380"/>
      <c r="KEV251" s="359"/>
      <c r="KEW251" s="380"/>
      <c r="KEX251" s="359"/>
      <c r="KEY251" s="380"/>
      <c r="KEZ251" s="359"/>
      <c r="KFA251" s="380"/>
      <c r="KFB251" s="359"/>
      <c r="KFC251" s="380"/>
      <c r="KFD251" s="359"/>
      <c r="KFE251" s="380"/>
      <c r="KFF251" s="359"/>
      <c r="KFG251" s="380"/>
      <c r="KFH251" s="359"/>
      <c r="KFI251" s="380"/>
      <c r="KFJ251" s="359"/>
      <c r="KFK251" s="380"/>
      <c r="KFL251" s="359"/>
      <c r="KFM251" s="380"/>
      <c r="KFN251" s="359"/>
      <c r="KFO251" s="380"/>
      <c r="KFP251" s="359"/>
      <c r="KFQ251" s="380"/>
      <c r="KFR251" s="359"/>
      <c r="KFS251" s="380"/>
      <c r="KFT251" s="359"/>
      <c r="KFU251" s="380"/>
      <c r="KFV251" s="359"/>
      <c r="KFW251" s="380"/>
      <c r="KFX251" s="359"/>
      <c r="KFY251" s="380"/>
      <c r="KFZ251" s="359"/>
      <c r="KGA251" s="380"/>
      <c r="KGB251" s="359"/>
      <c r="KGC251" s="380"/>
      <c r="KGD251" s="359"/>
      <c r="KGE251" s="380"/>
      <c r="KGF251" s="359"/>
      <c r="KGG251" s="380"/>
      <c r="KGH251" s="359"/>
      <c r="KGI251" s="380"/>
      <c r="KGJ251" s="359"/>
      <c r="KGK251" s="380"/>
      <c r="KGL251" s="359"/>
      <c r="KGM251" s="380"/>
      <c r="KGN251" s="359"/>
      <c r="KGO251" s="380"/>
      <c r="KGP251" s="359"/>
      <c r="KGQ251" s="380"/>
      <c r="KGR251" s="359"/>
      <c r="KGS251" s="380"/>
      <c r="KGT251" s="359"/>
      <c r="KGU251" s="380"/>
      <c r="KGV251" s="359"/>
      <c r="KGW251" s="380"/>
      <c r="KGX251" s="359"/>
      <c r="KGY251" s="380"/>
      <c r="KGZ251" s="359"/>
      <c r="KHA251" s="380"/>
      <c r="KHB251" s="359"/>
      <c r="KHC251" s="380"/>
      <c r="KHD251" s="359"/>
      <c r="KHE251" s="380"/>
      <c r="KHF251" s="359"/>
      <c r="KHG251" s="380"/>
      <c r="KHH251" s="359"/>
      <c r="KHI251" s="380"/>
      <c r="KHJ251" s="359"/>
      <c r="KHK251" s="380"/>
      <c r="KHL251" s="359"/>
      <c r="KHM251" s="380"/>
      <c r="KHN251" s="359"/>
      <c r="KHO251" s="380"/>
      <c r="KHP251" s="359"/>
      <c r="KHQ251" s="380"/>
      <c r="KHR251" s="359"/>
      <c r="KHS251" s="380"/>
      <c r="KHT251" s="359"/>
      <c r="KHU251" s="380"/>
      <c r="KHV251" s="359"/>
      <c r="KHW251" s="380"/>
      <c r="KHX251" s="359"/>
      <c r="KHY251" s="380"/>
      <c r="KHZ251" s="359"/>
      <c r="KIA251" s="380"/>
      <c r="KIB251" s="359"/>
      <c r="KIC251" s="380"/>
      <c r="KID251" s="359"/>
      <c r="KIE251" s="380"/>
      <c r="KIF251" s="359"/>
      <c r="KIG251" s="380"/>
      <c r="KIH251" s="359"/>
      <c r="KII251" s="380"/>
      <c r="KIJ251" s="359"/>
      <c r="KIK251" s="380"/>
      <c r="KIL251" s="359"/>
      <c r="KIM251" s="380"/>
      <c r="KIN251" s="359"/>
      <c r="KIO251" s="380"/>
      <c r="KIP251" s="359"/>
      <c r="KIQ251" s="380"/>
      <c r="KIR251" s="359"/>
      <c r="KIS251" s="380"/>
      <c r="KIT251" s="359"/>
      <c r="KIU251" s="380"/>
      <c r="KIV251" s="359"/>
      <c r="KIW251" s="380"/>
      <c r="KIX251" s="359"/>
      <c r="KIY251" s="380"/>
      <c r="KIZ251" s="359"/>
      <c r="KJA251" s="380"/>
      <c r="KJB251" s="359"/>
      <c r="KJC251" s="380"/>
      <c r="KJD251" s="359"/>
      <c r="KJE251" s="380"/>
      <c r="KJF251" s="359"/>
      <c r="KJG251" s="380"/>
      <c r="KJH251" s="359"/>
      <c r="KJI251" s="380"/>
      <c r="KJJ251" s="359"/>
      <c r="KJK251" s="380"/>
      <c r="KJL251" s="359"/>
      <c r="KJM251" s="380"/>
      <c r="KJN251" s="359"/>
      <c r="KJO251" s="380"/>
      <c r="KJP251" s="359"/>
      <c r="KJQ251" s="380"/>
      <c r="KJR251" s="359"/>
      <c r="KJS251" s="380"/>
      <c r="KJT251" s="359"/>
      <c r="KJU251" s="380"/>
      <c r="KJV251" s="359"/>
      <c r="KJW251" s="380"/>
      <c r="KJX251" s="359"/>
      <c r="KJY251" s="380"/>
      <c r="KJZ251" s="359"/>
      <c r="KKA251" s="380"/>
      <c r="KKB251" s="359"/>
      <c r="KKC251" s="380"/>
      <c r="KKD251" s="359"/>
      <c r="KKE251" s="380"/>
      <c r="KKF251" s="359"/>
      <c r="KKG251" s="380"/>
      <c r="KKH251" s="359"/>
      <c r="KKI251" s="380"/>
      <c r="KKJ251" s="359"/>
      <c r="KKK251" s="380"/>
      <c r="KKL251" s="359"/>
      <c r="KKM251" s="380"/>
      <c r="KKN251" s="359"/>
      <c r="KKO251" s="380"/>
      <c r="KKP251" s="359"/>
      <c r="KKQ251" s="380"/>
      <c r="KKR251" s="359"/>
      <c r="KKS251" s="380"/>
      <c r="KKT251" s="359"/>
      <c r="KKU251" s="380"/>
      <c r="KKV251" s="359"/>
      <c r="KKW251" s="380"/>
      <c r="KKX251" s="359"/>
      <c r="KKY251" s="380"/>
      <c r="KKZ251" s="359"/>
      <c r="KLA251" s="380"/>
      <c r="KLB251" s="359"/>
      <c r="KLC251" s="380"/>
      <c r="KLD251" s="359"/>
      <c r="KLE251" s="380"/>
      <c r="KLF251" s="359"/>
      <c r="KLG251" s="380"/>
      <c r="KLH251" s="359"/>
      <c r="KLI251" s="380"/>
      <c r="KLJ251" s="359"/>
      <c r="KLK251" s="380"/>
      <c r="KLL251" s="359"/>
      <c r="KLM251" s="380"/>
      <c r="KLN251" s="359"/>
      <c r="KLO251" s="380"/>
      <c r="KLP251" s="359"/>
      <c r="KLQ251" s="380"/>
      <c r="KLR251" s="359"/>
      <c r="KLS251" s="380"/>
      <c r="KLT251" s="359"/>
      <c r="KLU251" s="380"/>
      <c r="KLV251" s="359"/>
      <c r="KLW251" s="380"/>
      <c r="KLX251" s="359"/>
      <c r="KLY251" s="380"/>
      <c r="KLZ251" s="359"/>
      <c r="KMA251" s="380"/>
      <c r="KMB251" s="359"/>
      <c r="KMC251" s="380"/>
      <c r="KMD251" s="359"/>
      <c r="KME251" s="380"/>
      <c r="KMF251" s="359"/>
      <c r="KMG251" s="380"/>
      <c r="KMH251" s="359"/>
      <c r="KMI251" s="380"/>
      <c r="KMJ251" s="359"/>
      <c r="KMK251" s="380"/>
      <c r="KML251" s="359"/>
      <c r="KMM251" s="380"/>
      <c r="KMN251" s="359"/>
      <c r="KMO251" s="380"/>
      <c r="KMP251" s="359"/>
      <c r="KMQ251" s="380"/>
      <c r="KMR251" s="359"/>
      <c r="KMS251" s="380"/>
      <c r="KMT251" s="359"/>
      <c r="KMU251" s="380"/>
      <c r="KMV251" s="359"/>
      <c r="KMW251" s="380"/>
      <c r="KMX251" s="359"/>
      <c r="KMY251" s="380"/>
      <c r="KMZ251" s="359"/>
      <c r="KNA251" s="380"/>
      <c r="KNB251" s="359"/>
      <c r="KNC251" s="380"/>
      <c r="KND251" s="359"/>
      <c r="KNE251" s="380"/>
      <c r="KNF251" s="359"/>
      <c r="KNG251" s="380"/>
      <c r="KNH251" s="359"/>
      <c r="KNI251" s="380"/>
      <c r="KNJ251" s="359"/>
      <c r="KNK251" s="380"/>
      <c r="KNL251" s="359"/>
      <c r="KNM251" s="380"/>
      <c r="KNN251" s="359"/>
      <c r="KNO251" s="380"/>
      <c r="KNP251" s="359"/>
      <c r="KNQ251" s="380"/>
      <c r="KNR251" s="359"/>
      <c r="KNS251" s="380"/>
      <c r="KNT251" s="359"/>
      <c r="KNU251" s="380"/>
      <c r="KNV251" s="359"/>
      <c r="KNW251" s="380"/>
      <c r="KNX251" s="359"/>
      <c r="KNY251" s="380"/>
      <c r="KNZ251" s="359"/>
      <c r="KOA251" s="380"/>
      <c r="KOB251" s="359"/>
      <c r="KOC251" s="380"/>
      <c r="KOD251" s="359"/>
      <c r="KOE251" s="380"/>
      <c r="KOF251" s="359"/>
      <c r="KOG251" s="380"/>
      <c r="KOH251" s="359"/>
      <c r="KOI251" s="380"/>
      <c r="KOJ251" s="359"/>
      <c r="KOK251" s="380"/>
      <c r="KOL251" s="359"/>
      <c r="KOM251" s="380"/>
      <c r="KON251" s="359"/>
      <c r="KOO251" s="380"/>
      <c r="KOP251" s="359"/>
      <c r="KOQ251" s="380"/>
      <c r="KOR251" s="359"/>
      <c r="KOS251" s="380"/>
      <c r="KOT251" s="359"/>
      <c r="KOU251" s="380"/>
      <c r="KOV251" s="359"/>
      <c r="KOW251" s="380"/>
      <c r="KOX251" s="359"/>
      <c r="KOY251" s="380"/>
      <c r="KOZ251" s="359"/>
      <c r="KPA251" s="380"/>
      <c r="KPB251" s="359"/>
      <c r="KPC251" s="380"/>
      <c r="KPD251" s="359"/>
      <c r="KPE251" s="380"/>
      <c r="KPF251" s="359"/>
      <c r="KPG251" s="380"/>
      <c r="KPH251" s="359"/>
      <c r="KPI251" s="380"/>
      <c r="KPJ251" s="359"/>
      <c r="KPK251" s="380"/>
      <c r="KPL251" s="359"/>
      <c r="KPM251" s="380"/>
      <c r="KPN251" s="359"/>
      <c r="KPO251" s="380"/>
      <c r="KPP251" s="359"/>
      <c r="KPQ251" s="380"/>
      <c r="KPR251" s="359"/>
      <c r="KPS251" s="380"/>
      <c r="KPT251" s="359"/>
      <c r="KPU251" s="380"/>
      <c r="KPV251" s="359"/>
      <c r="KPW251" s="380"/>
      <c r="KPX251" s="359"/>
      <c r="KPY251" s="380"/>
      <c r="KPZ251" s="359"/>
      <c r="KQA251" s="380"/>
      <c r="KQB251" s="359"/>
      <c r="KQC251" s="380"/>
      <c r="KQD251" s="359"/>
      <c r="KQE251" s="380"/>
      <c r="KQF251" s="359"/>
      <c r="KQG251" s="380"/>
      <c r="KQH251" s="359"/>
      <c r="KQI251" s="380"/>
      <c r="KQJ251" s="359"/>
      <c r="KQK251" s="380"/>
      <c r="KQL251" s="359"/>
      <c r="KQM251" s="380"/>
      <c r="KQN251" s="359"/>
      <c r="KQO251" s="380"/>
      <c r="KQP251" s="359"/>
      <c r="KQQ251" s="380"/>
      <c r="KQR251" s="359"/>
      <c r="KQS251" s="380"/>
      <c r="KQT251" s="359"/>
      <c r="KQU251" s="380"/>
      <c r="KQV251" s="359"/>
      <c r="KQW251" s="380"/>
      <c r="KQX251" s="359"/>
      <c r="KQY251" s="380"/>
      <c r="KQZ251" s="359"/>
      <c r="KRA251" s="380"/>
      <c r="KRB251" s="359"/>
      <c r="KRC251" s="380"/>
      <c r="KRD251" s="359"/>
      <c r="KRE251" s="380"/>
      <c r="KRF251" s="359"/>
      <c r="KRG251" s="380"/>
      <c r="KRH251" s="359"/>
      <c r="KRI251" s="380"/>
      <c r="KRJ251" s="359"/>
      <c r="KRK251" s="380"/>
      <c r="KRL251" s="359"/>
      <c r="KRM251" s="380"/>
      <c r="KRN251" s="359"/>
      <c r="KRO251" s="380"/>
      <c r="KRP251" s="359"/>
      <c r="KRQ251" s="380"/>
      <c r="KRR251" s="359"/>
      <c r="KRS251" s="380"/>
      <c r="KRT251" s="359"/>
      <c r="KRU251" s="380"/>
      <c r="KRV251" s="359"/>
      <c r="KRW251" s="380"/>
      <c r="KRX251" s="359"/>
      <c r="KRY251" s="380"/>
      <c r="KRZ251" s="359"/>
      <c r="KSA251" s="380"/>
      <c r="KSB251" s="359"/>
      <c r="KSC251" s="380"/>
      <c r="KSD251" s="359"/>
      <c r="KSE251" s="380"/>
      <c r="KSF251" s="359"/>
      <c r="KSG251" s="380"/>
      <c r="KSH251" s="359"/>
      <c r="KSI251" s="380"/>
      <c r="KSJ251" s="359"/>
      <c r="KSK251" s="380"/>
      <c r="KSL251" s="359"/>
      <c r="KSM251" s="380"/>
      <c r="KSN251" s="359"/>
      <c r="KSO251" s="380"/>
      <c r="KSP251" s="359"/>
      <c r="KSQ251" s="380"/>
      <c r="KSR251" s="359"/>
      <c r="KSS251" s="380"/>
      <c r="KST251" s="359"/>
      <c r="KSU251" s="380"/>
      <c r="KSV251" s="359"/>
      <c r="KSW251" s="380"/>
      <c r="KSX251" s="359"/>
      <c r="KSY251" s="380"/>
      <c r="KSZ251" s="359"/>
      <c r="KTA251" s="380"/>
      <c r="KTB251" s="359"/>
      <c r="KTC251" s="380"/>
      <c r="KTD251" s="359"/>
      <c r="KTE251" s="380"/>
      <c r="KTF251" s="359"/>
      <c r="KTG251" s="380"/>
      <c r="KTH251" s="359"/>
      <c r="KTI251" s="380"/>
      <c r="KTJ251" s="359"/>
      <c r="KTK251" s="380"/>
      <c r="KTL251" s="359"/>
      <c r="KTM251" s="380"/>
      <c r="KTN251" s="359"/>
      <c r="KTO251" s="380"/>
      <c r="KTP251" s="359"/>
      <c r="KTQ251" s="380"/>
      <c r="KTR251" s="359"/>
      <c r="KTS251" s="380"/>
      <c r="KTT251" s="359"/>
      <c r="KTU251" s="380"/>
      <c r="KTV251" s="359"/>
      <c r="KTW251" s="380"/>
      <c r="KTX251" s="359"/>
      <c r="KTY251" s="380"/>
      <c r="KTZ251" s="359"/>
      <c r="KUA251" s="380"/>
      <c r="KUB251" s="359"/>
      <c r="KUC251" s="380"/>
      <c r="KUD251" s="359"/>
      <c r="KUE251" s="380"/>
      <c r="KUF251" s="359"/>
      <c r="KUG251" s="380"/>
      <c r="KUH251" s="359"/>
      <c r="KUI251" s="380"/>
      <c r="KUJ251" s="359"/>
      <c r="KUK251" s="380"/>
      <c r="KUL251" s="359"/>
      <c r="KUM251" s="380"/>
      <c r="KUN251" s="359"/>
      <c r="KUO251" s="380"/>
      <c r="KUP251" s="359"/>
      <c r="KUQ251" s="380"/>
      <c r="KUR251" s="359"/>
      <c r="KUS251" s="380"/>
      <c r="KUT251" s="359"/>
      <c r="KUU251" s="380"/>
      <c r="KUV251" s="359"/>
      <c r="KUW251" s="380"/>
      <c r="KUX251" s="359"/>
      <c r="KUY251" s="380"/>
      <c r="KUZ251" s="359"/>
      <c r="KVA251" s="380"/>
      <c r="KVB251" s="359"/>
      <c r="KVC251" s="380"/>
      <c r="KVD251" s="359"/>
      <c r="KVE251" s="380"/>
      <c r="KVF251" s="359"/>
      <c r="KVG251" s="380"/>
      <c r="KVH251" s="359"/>
      <c r="KVI251" s="380"/>
      <c r="KVJ251" s="359"/>
      <c r="KVK251" s="380"/>
      <c r="KVL251" s="359"/>
      <c r="KVM251" s="380"/>
      <c r="KVN251" s="359"/>
      <c r="KVO251" s="380"/>
      <c r="KVP251" s="359"/>
      <c r="KVQ251" s="380"/>
      <c r="KVR251" s="359"/>
      <c r="KVS251" s="380"/>
      <c r="KVT251" s="359"/>
      <c r="KVU251" s="380"/>
      <c r="KVV251" s="359"/>
      <c r="KVW251" s="380"/>
      <c r="KVX251" s="359"/>
      <c r="KVY251" s="380"/>
      <c r="KVZ251" s="359"/>
      <c r="KWA251" s="380"/>
      <c r="KWB251" s="359"/>
      <c r="KWC251" s="380"/>
      <c r="KWD251" s="359"/>
      <c r="KWE251" s="380"/>
      <c r="KWF251" s="359"/>
      <c r="KWG251" s="380"/>
      <c r="KWH251" s="359"/>
      <c r="KWI251" s="380"/>
      <c r="KWJ251" s="359"/>
      <c r="KWK251" s="380"/>
      <c r="KWL251" s="359"/>
      <c r="KWM251" s="380"/>
      <c r="KWN251" s="359"/>
      <c r="KWO251" s="380"/>
      <c r="KWP251" s="359"/>
      <c r="KWQ251" s="380"/>
      <c r="KWR251" s="359"/>
      <c r="KWS251" s="380"/>
      <c r="KWT251" s="359"/>
      <c r="KWU251" s="380"/>
      <c r="KWV251" s="359"/>
      <c r="KWW251" s="380"/>
      <c r="KWX251" s="359"/>
      <c r="KWY251" s="380"/>
      <c r="KWZ251" s="359"/>
      <c r="KXA251" s="380"/>
      <c r="KXB251" s="359"/>
      <c r="KXC251" s="380"/>
      <c r="KXD251" s="359"/>
      <c r="KXE251" s="380"/>
      <c r="KXF251" s="359"/>
      <c r="KXG251" s="380"/>
      <c r="KXH251" s="359"/>
      <c r="KXI251" s="380"/>
      <c r="KXJ251" s="359"/>
      <c r="KXK251" s="380"/>
      <c r="KXL251" s="359"/>
      <c r="KXM251" s="380"/>
      <c r="KXN251" s="359"/>
      <c r="KXO251" s="380"/>
      <c r="KXP251" s="359"/>
      <c r="KXQ251" s="380"/>
      <c r="KXR251" s="359"/>
      <c r="KXS251" s="380"/>
      <c r="KXT251" s="359"/>
      <c r="KXU251" s="380"/>
      <c r="KXV251" s="359"/>
      <c r="KXW251" s="380"/>
      <c r="KXX251" s="359"/>
      <c r="KXY251" s="380"/>
      <c r="KXZ251" s="359"/>
      <c r="KYA251" s="380"/>
      <c r="KYB251" s="359"/>
      <c r="KYC251" s="380"/>
      <c r="KYD251" s="359"/>
      <c r="KYE251" s="380"/>
      <c r="KYF251" s="359"/>
      <c r="KYG251" s="380"/>
      <c r="KYH251" s="359"/>
      <c r="KYI251" s="380"/>
      <c r="KYJ251" s="359"/>
      <c r="KYK251" s="380"/>
      <c r="KYL251" s="359"/>
      <c r="KYM251" s="380"/>
      <c r="KYN251" s="359"/>
      <c r="KYO251" s="380"/>
      <c r="KYP251" s="359"/>
      <c r="KYQ251" s="380"/>
      <c r="KYR251" s="359"/>
      <c r="KYS251" s="380"/>
      <c r="KYT251" s="359"/>
      <c r="KYU251" s="380"/>
      <c r="KYV251" s="359"/>
      <c r="KYW251" s="380"/>
      <c r="KYX251" s="359"/>
      <c r="KYY251" s="380"/>
      <c r="KYZ251" s="359"/>
      <c r="KZA251" s="380"/>
      <c r="KZB251" s="359"/>
      <c r="KZC251" s="380"/>
      <c r="KZD251" s="359"/>
      <c r="KZE251" s="380"/>
      <c r="KZF251" s="359"/>
      <c r="KZG251" s="380"/>
      <c r="KZH251" s="359"/>
      <c r="KZI251" s="380"/>
      <c r="KZJ251" s="359"/>
      <c r="KZK251" s="380"/>
      <c r="KZL251" s="359"/>
      <c r="KZM251" s="380"/>
      <c r="KZN251" s="359"/>
      <c r="KZO251" s="380"/>
      <c r="KZP251" s="359"/>
      <c r="KZQ251" s="380"/>
      <c r="KZR251" s="359"/>
      <c r="KZS251" s="380"/>
      <c r="KZT251" s="359"/>
      <c r="KZU251" s="380"/>
      <c r="KZV251" s="359"/>
      <c r="KZW251" s="380"/>
      <c r="KZX251" s="359"/>
      <c r="KZY251" s="380"/>
      <c r="KZZ251" s="359"/>
      <c r="LAA251" s="380"/>
      <c r="LAB251" s="359"/>
      <c r="LAC251" s="380"/>
      <c r="LAD251" s="359"/>
      <c r="LAE251" s="380"/>
      <c r="LAF251" s="359"/>
      <c r="LAG251" s="380"/>
      <c r="LAH251" s="359"/>
      <c r="LAI251" s="380"/>
      <c r="LAJ251" s="359"/>
      <c r="LAK251" s="380"/>
      <c r="LAL251" s="359"/>
      <c r="LAM251" s="380"/>
      <c r="LAN251" s="359"/>
      <c r="LAO251" s="380"/>
      <c r="LAP251" s="359"/>
      <c r="LAQ251" s="380"/>
      <c r="LAR251" s="359"/>
      <c r="LAS251" s="380"/>
      <c r="LAT251" s="359"/>
      <c r="LAU251" s="380"/>
      <c r="LAV251" s="359"/>
      <c r="LAW251" s="380"/>
      <c r="LAX251" s="359"/>
      <c r="LAY251" s="380"/>
      <c r="LAZ251" s="359"/>
      <c r="LBA251" s="380"/>
      <c r="LBB251" s="359"/>
      <c r="LBC251" s="380"/>
      <c r="LBD251" s="359"/>
      <c r="LBE251" s="380"/>
      <c r="LBF251" s="359"/>
      <c r="LBG251" s="380"/>
      <c r="LBH251" s="359"/>
      <c r="LBI251" s="380"/>
      <c r="LBJ251" s="359"/>
      <c r="LBK251" s="380"/>
      <c r="LBL251" s="359"/>
      <c r="LBM251" s="380"/>
      <c r="LBN251" s="359"/>
      <c r="LBO251" s="380"/>
      <c r="LBP251" s="359"/>
      <c r="LBQ251" s="380"/>
      <c r="LBR251" s="359"/>
      <c r="LBS251" s="380"/>
      <c r="LBT251" s="359"/>
      <c r="LBU251" s="380"/>
      <c r="LBV251" s="359"/>
      <c r="LBW251" s="380"/>
      <c r="LBX251" s="359"/>
      <c r="LBY251" s="380"/>
      <c r="LBZ251" s="359"/>
      <c r="LCA251" s="380"/>
      <c r="LCB251" s="359"/>
      <c r="LCC251" s="380"/>
      <c r="LCD251" s="359"/>
      <c r="LCE251" s="380"/>
      <c r="LCF251" s="359"/>
      <c r="LCG251" s="380"/>
      <c r="LCH251" s="359"/>
      <c r="LCI251" s="380"/>
      <c r="LCJ251" s="359"/>
      <c r="LCK251" s="380"/>
      <c r="LCL251" s="359"/>
      <c r="LCM251" s="380"/>
      <c r="LCN251" s="359"/>
      <c r="LCO251" s="380"/>
      <c r="LCP251" s="359"/>
      <c r="LCQ251" s="380"/>
      <c r="LCR251" s="359"/>
      <c r="LCS251" s="380"/>
      <c r="LCT251" s="359"/>
      <c r="LCU251" s="380"/>
      <c r="LCV251" s="359"/>
      <c r="LCW251" s="380"/>
      <c r="LCX251" s="359"/>
      <c r="LCY251" s="380"/>
      <c r="LCZ251" s="359"/>
      <c r="LDA251" s="380"/>
      <c r="LDB251" s="359"/>
      <c r="LDC251" s="380"/>
      <c r="LDD251" s="359"/>
      <c r="LDE251" s="380"/>
      <c r="LDF251" s="359"/>
      <c r="LDG251" s="380"/>
      <c r="LDH251" s="359"/>
      <c r="LDI251" s="380"/>
      <c r="LDJ251" s="359"/>
      <c r="LDK251" s="380"/>
      <c r="LDL251" s="359"/>
      <c r="LDM251" s="380"/>
      <c r="LDN251" s="359"/>
      <c r="LDO251" s="380"/>
      <c r="LDP251" s="359"/>
      <c r="LDQ251" s="380"/>
      <c r="LDR251" s="359"/>
      <c r="LDS251" s="380"/>
      <c r="LDT251" s="359"/>
      <c r="LDU251" s="380"/>
      <c r="LDV251" s="359"/>
      <c r="LDW251" s="380"/>
      <c r="LDX251" s="359"/>
      <c r="LDY251" s="380"/>
      <c r="LDZ251" s="359"/>
      <c r="LEA251" s="380"/>
      <c r="LEB251" s="359"/>
      <c r="LEC251" s="380"/>
      <c r="LED251" s="359"/>
      <c r="LEE251" s="380"/>
      <c r="LEF251" s="359"/>
      <c r="LEG251" s="380"/>
      <c r="LEH251" s="359"/>
      <c r="LEI251" s="380"/>
      <c r="LEJ251" s="359"/>
      <c r="LEK251" s="380"/>
      <c r="LEL251" s="359"/>
      <c r="LEM251" s="380"/>
      <c r="LEN251" s="359"/>
      <c r="LEO251" s="380"/>
      <c r="LEP251" s="359"/>
      <c r="LEQ251" s="380"/>
      <c r="LER251" s="359"/>
      <c r="LES251" s="380"/>
      <c r="LET251" s="359"/>
      <c r="LEU251" s="380"/>
      <c r="LEV251" s="359"/>
      <c r="LEW251" s="380"/>
      <c r="LEX251" s="359"/>
      <c r="LEY251" s="380"/>
      <c r="LEZ251" s="359"/>
      <c r="LFA251" s="380"/>
      <c r="LFB251" s="359"/>
      <c r="LFC251" s="380"/>
      <c r="LFD251" s="359"/>
      <c r="LFE251" s="380"/>
      <c r="LFF251" s="359"/>
      <c r="LFG251" s="380"/>
      <c r="LFH251" s="359"/>
      <c r="LFI251" s="380"/>
      <c r="LFJ251" s="359"/>
      <c r="LFK251" s="380"/>
      <c r="LFL251" s="359"/>
      <c r="LFM251" s="380"/>
      <c r="LFN251" s="359"/>
      <c r="LFO251" s="380"/>
      <c r="LFP251" s="359"/>
      <c r="LFQ251" s="380"/>
      <c r="LFR251" s="359"/>
      <c r="LFS251" s="380"/>
      <c r="LFT251" s="359"/>
      <c r="LFU251" s="380"/>
      <c r="LFV251" s="359"/>
      <c r="LFW251" s="380"/>
      <c r="LFX251" s="359"/>
      <c r="LFY251" s="380"/>
      <c r="LFZ251" s="359"/>
      <c r="LGA251" s="380"/>
      <c r="LGB251" s="359"/>
      <c r="LGC251" s="380"/>
      <c r="LGD251" s="359"/>
      <c r="LGE251" s="380"/>
      <c r="LGF251" s="359"/>
      <c r="LGG251" s="380"/>
      <c r="LGH251" s="359"/>
      <c r="LGI251" s="380"/>
      <c r="LGJ251" s="359"/>
      <c r="LGK251" s="380"/>
      <c r="LGL251" s="359"/>
      <c r="LGM251" s="380"/>
      <c r="LGN251" s="359"/>
      <c r="LGO251" s="380"/>
      <c r="LGP251" s="359"/>
      <c r="LGQ251" s="380"/>
      <c r="LGR251" s="359"/>
      <c r="LGS251" s="380"/>
      <c r="LGT251" s="359"/>
      <c r="LGU251" s="380"/>
      <c r="LGV251" s="359"/>
      <c r="LGW251" s="380"/>
      <c r="LGX251" s="359"/>
      <c r="LGY251" s="380"/>
      <c r="LGZ251" s="359"/>
      <c r="LHA251" s="380"/>
      <c r="LHB251" s="359"/>
      <c r="LHC251" s="380"/>
      <c r="LHD251" s="359"/>
      <c r="LHE251" s="380"/>
      <c r="LHF251" s="359"/>
      <c r="LHG251" s="380"/>
      <c r="LHH251" s="359"/>
      <c r="LHI251" s="380"/>
      <c r="LHJ251" s="359"/>
      <c r="LHK251" s="380"/>
      <c r="LHL251" s="359"/>
      <c r="LHM251" s="380"/>
      <c r="LHN251" s="359"/>
      <c r="LHO251" s="380"/>
      <c r="LHP251" s="359"/>
      <c r="LHQ251" s="380"/>
      <c r="LHR251" s="359"/>
      <c r="LHS251" s="380"/>
      <c r="LHT251" s="359"/>
      <c r="LHU251" s="380"/>
      <c r="LHV251" s="359"/>
      <c r="LHW251" s="380"/>
      <c r="LHX251" s="359"/>
      <c r="LHY251" s="380"/>
      <c r="LHZ251" s="359"/>
      <c r="LIA251" s="380"/>
      <c r="LIB251" s="359"/>
      <c r="LIC251" s="380"/>
      <c r="LID251" s="359"/>
      <c r="LIE251" s="380"/>
      <c r="LIF251" s="359"/>
      <c r="LIG251" s="380"/>
      <c r="LIH251" s="359"/>
      <c r="LII251" s="380"/>
      <c r="LIJ251" s="359"/>
      <c r="LIK251" s="380"/>
      <c r="LIL251" s="359"/>
      <c r="LIM251" s="380"/>
      <c r="LIN251" s="359"/>
      <c r="LIO251" s="380"/>
      <c r="LIP251" s="359"/>
      <c r="LIQ251" s="380"/>
      <c r="LIR251" s="359"/>
      <c r="LIS251" s="380"/>
      <c r="LIT251" s="359"/>
      <c r="LIU251" s="380"/>
      <c r="LIV251" s="359"/>
      <c r="LIW251" s="380"/>
      <c r="LIX251" s="359"/>
      <c r="LIY251" s="380"/>
      <c r="LIZ251" s="359"/>
      <c r="LJA251" s="380"/>
      <c r="LJB251" s="359"/>
      <c r="LJC251" s="380"/>
      <c r="LJD251" s="359"/>
      <c r="LJE251" s="380"/>
      <c r="LJF251" s="359"/>
      <c r="LJG251" s="380"/>
      <c r="LJH251" s="359"/>
      <c r="LJI251" s="380"/>
      <c r="LJJ251" s="359"/>
      <c r="LJK251" s="380"/>
      <c r="LJL251" s="359"/>
      <c r="LJM251" s="380"/>
      <c r="LJN251" s="359"/>
      <c r="LJO251" s="380"/>
      <c r="LJP251" s="359"/>
      <c r="LJQ251" s="380"/>
      <c r="LJR251" s="359"/>
      <c r="LJS251" s="380"/>
      <c r="LJT251" s="359"/>
      <c r="LJU251" s="380"/>
      <c r="LJV251" s="359"/>
      <c r="LJW251" s="380"/>
      <c r="LJX251" s="359"/>
      <c r="LJY251" s="380"/>
      <c r="LJZ251" s="359"/>
      <c r="LKA251" s="380"/>
      <c r="LKB251" s="359"/>
      <c r="LKC251" s="380"/>
      <c r="LKD251" s="359"/>
      <c r="LKE251" s="380"/>
      <c r="LKF251" s="359"/>
      <c r="LKG251" s="380"/>
      <c r="LKH251" s="359"/>
      <c r="LKI251" s="380"/>
      <c r="LKJ251" s="359"/>
      <c r="LKK251" s="380"/>
      <c r="LKL251" s="359"/>
      <c r="LKM251" s="380"/>
      <c r="LKN251" s="359"/>
      <c r="LKO251" s="380"/>
      <c r="LKP251" s="359"/>
      <c r="LKQ251" s="380"/>
      <c r="LKR251" s="359"/>
      <c r="LKS251" s="380"/>
      <c r="LKT251" s="359"/>
      <c r="LKU251" s="380"/>
      <c r="LKV251" s="359"/>
      <c r="LKW251" s="380"/>
      <c r="LKX251" s="359"/>
      <c r="LKY251" s="380"/>
      <c r="LKZ251" s="359"/>
      <c r="LLA251" s="380"/>
      <c r="LLB251" s="359"/>
      <c r="LLC251" s="380"/>
      <c r="LLD251" s="359"/>
      <c r="LLE251" s="380"/>
      <c r="LLF251" s="359"/>
      <c r="LLG251" s="380"/>
      <c r="LLH251" s="359"/>
      <c r="LLI251" s="380"/>
      <c r="LLJ251" s="359"/>
      <c r="LLK251" s="380"/>
      <c r="LLL251" s="359"/>
      <c r="LLM251" s="380"/>
      <c r="LLN251" s="359"/>
      <c r="LLO251" s="380"/>
      <c r="LLP251" s="359"/>
      <c r="LLQ251" s="380"/>
      <c r="LLR251" s="359"/>
      <c r="LLS251" s="380"/>
      <c r="LLT251" s="359"/>
      <c r="LLU251" s="380"/>
      <c r="LLV251" s="359"/>
      <c r="LLW251" s="380"/>
      <c r="LLX251" s="359"/>
      <c r="LLY251" s="380"/>
      <c r="LLZ251" s="359"/>
      <c r="LMA251" s="380"/>
      <c r="LMB251" s="359"/>
      <c r="LMC251" s="380"/>
      <c r="LMD251" s="359"/>
      <c r="LME251" s="380"/>
      <c r="LMF251" s="359"/>
      <c r="LMG251" s="380"/>
      <c r="LMH251" s="359"/>
      <c r="LMI251" s="380"/>
      <c r="LMJ251" s="359"/>
      <c r="LMK251" s="380"/>
      <c r="LML251" s="359"/>
      <c r="LMM251" s="380"/>
      <c r="LMN251" s="359"/>
      <c r="LMO251" s="380"/>
      <c r="LMP251" s="359"/>
      <c r="LMQ251" s="380"/>
      <c r="LMR251" s="359"/>
      <c r="LMS251" s="380"/>
      <c r="LMT251" s="359"/>
      <c r="LMU251" s="380"/>
      <c r="LMV251" s="359"/>
      <c r="LMW251" s="380"/>
      <c r="LMX251" s="359"/>
      <c r="LMY251" s="380"/>
      <c r="LMZ251" s="359"/>
      <c r="LNA251" s="380"/>
      <c r="LNB251" s="359"/>
      <c r="LNC251" s="380"/>
      <c r="LND251" s="359"/>
      <c r="LNE251" s="380"/>
      <c r="LNF251" s="359"/>
      <c r="LNG251" s="380"/>
      <c r="LNH251" s="359"/>
      <c r="LNI251" s="380"/>
      <c r="LNJ251" s="359"/>
      <c r="LNK251" s="380"/>
      <c r="LNL251" s="359"/>
      <c r="LNM251" s="380"/>
      <c r="LNN251" s="359"/>
      <c r="LNO251" s="380"/>
      <c r="LNP251" s="359"/>
      <c r="LNQ251" s="380"/>
      <c r="LNR251" s="359"/>
      <c r="LNS251" s="380"/>
      <c r="LNT251" s="359"/>
      <c r="LNU251" s="380"/>
      <c r="LNV251" s="359"/>
      <c r="LNW251" s="380"/>
      <c r="LNX251" s="359"/>
      <c r="LNY251" s="380"/>
      <c r="LNZ251" s="359"/>
      <c r="LOA251" s="380"/>
      <c r="LOB251" s="359"/>
      <c r="LOC251" s="380"/>
      <c r="LOD251" s="359"/>
      <c r="LOE251" s="380"/>
      <c r="LOF251" s="359"/>
      <c r="LOG251" s="380"/>
      <c r="LOH251" s="359"/>
      <c r="LOI251" s="380"/>
      <c r="LOJ251" s="359"/>
      <c r="LOK251" s="380"/>
      <c r="LOL251" s="359"/>
      <c r="LOM251" s="380"/>
      <c r="LON251" s="359"/>
      <c r="LOO251" s="380"/>
      <c r="LOP251" s="359"/>
      <c r="LOQ251" s="380"/>
      <c r="LOR251" s="359"/>
      <c r="LOS251" s="380"/>
      <c r="LOT251" s="359"/>
      <c r="LOU251" s="380"/>
      <c r="LOV251" s="359"/>
      <c r="LOW251" s="380"/>
      <c r="LOX251" s="359"/>
      <c r="LOY251" s="380"/>
      <c r="LOZ251" s="359"/>
      <c r="LPA251" s="380"/>
      <c r="LPB251" s="359"/>
      <c r="LPC251" s="380"/>
      <c r="LPD251" s="359"/>
      <c r="LPE251" s="380"/>
      <c r="LPF251" s="359"/>
      <c r="LPG251" s="380"/>
      <c r="LPH251" s="359"/>
      <c r="LPI251" s="380"/>
      <c r="LPJ251" s="359"/>
      <c r="LPK251" s="380"/>
      <c r="LPL251" s="359"/>
      <c r="LPM251" s="380"/>
      <c r="LPN251" s="359"/>
      <c r="LPO251" s="380"/>
      <c r="LPP251" s="359"/>
      <c r="LPQ251" s="380"/>
      <c r="LPR251" s="359"/>
      <c r="LPS251" s="380"/>
      <c r="LPT251" s="359"/>
      <c r="LPU251" s="380"/>
      <c r="LPV251" s="359"/>
      <c r="LPW251" s="380"/>
      <c r="LPX251" s="359"/>
      <c r="LPY251" s="380"/>
      <c r="LPZ251" s="359"/>
      <c r="LQA251" s="380"/>
      <c r="LQB251" s="359"/>
      <c r="LQC251" s="380"/>
      <c r="LQD251" s="359"/>
      <c r="LQE251" s="380"/>
      <c r="LQF251" s="359"/>
      <c r="LQG251" s="380"/>
      <c r="LQH251" s="359"/>
      <c r="LQI251" s="380"/>
      <c r="LQJ251" s="359"/>
      <c r="LQK251" s="380"/>
      <c r="LQL251" s="359"/>
      <c r="LQM251" s="380"/>
      <c r="LQN251" s="359"/>
      <c r="LQO251" s="380"/>
      <c r="LQP251" s="359"/>
      <c r="LQQ251" s="380"/>
      <c r="LQR251" s="359"/>
      <c r="LQS251" s="380"/>
      <c r="LQT251" s="359"/>
      <c r="LQU251" s="380"/>
      <c r="LQV251" s="359"/>
      <c r="LQW251" s="380"/>
      <c r="LQX251" s="359"/>
      <c r="LQY251" s="380"/>
      <c r="LQZ251" s="359"/>
      <c r="LRA251" s="380"/>
      <c r="LRB251" s="359"/>
      <c r="LRC251" s="380"/>
      <c r="LRD251" s="359"/>
      <c r="LRE251" s="380"/>
      <c r="LRF251" s="359"/>
      <c r="LRG251" s="380"/>
      <c r="LRH251" s="359"/>
      <c r="LRI251" s="380"/>
      <c r="LRJ251" s="359"/>
      <c r="LRK251" s="380"/>
      <c r="LRL251" s="359"/>
      <c r="LRM251" s="380"/>
      <c r="LRN251" s="359"/>
      <c r="LRO251" s="380"/>
      <c r="LRP251" s="359"/>
      <c r="LRQ251" s="380"/>
      <c r="LRR251" s="359"/>
      <c r="LRS251" s="380"/>
      <c r="LRT251" s="359"/>
      <c r="LRU251" s="380"/>
      <c r="LRV251" s="359"/>
      <c r="LRW251" s="380"/>
      <c r="LRX251" s="359"/>
      <c r="LRY251" s="380"/>
      <c r="LRZ251" s="359"/>
      <c r="LSA251" s="380"/>
      <c r="LSB251" s="359"/>
      <c r="LSC251" s="380"/>
      <c r="LSD251" s="359"/>
      <c r="LSE251" s="380"/>
      <c r="LSF251" s="359"/>
      <c r="LSG251" s="380"/>
      <c r="LSH251" s="359"/>
      <c r="LSI251" s="380"/>
      <c r="LSJ251" s="359"/>
      <c r="LSK251" s="380"/>
      <c r="LSL251" s="359"/>
      <c r="LSM251" s="380"/>
      <c r="LSN251" s="359"/>
      <c r="LSO251" s="380"/>
      <c r="LSP251" s="359"/>
      <c r="LSQ251" s="380"/>
      <c r="LSR251" s="359"/>
      <c r="LSS251" s="380"/>
      <c r="LST251" s="359"/>
      <c r="LSU251" s="380"/>
      <c r="LSV251" s="359"/>
      <c r="LSW251" s="380"/>
      <c r="LSX251" s="359"/>
      <c r="LSY251" s="380"/>
      <c r="LSZ251" s="359"/>
      <c r="LTA251" s="380"/>
      <c r="LTB251" s="359"/>
      <c r="LTC251" s="380"/>
      <c r="LTD251" s="359"/>
      <c r="LTE251" s="380"/>
      <c r="LTF251" s="359"/>
      <c r="LTG251" s="380"/>
      <c r="LTH251" s="359"/>
      <c r="LTI251" s="380"/>
      <c r="LTJ251" s="359"/>
      <c r="LTK251" s="380"/>
      <c r="LTL251" s="359"/>
      <c r="LTM251" s="380"/>
      <c r="LTN251" s="359"/>
      <c r="LTO251" s="380"/>
      <c r="LTP251" s="359"/>
      <c r="LTQ251" s="380"/>
      <c r="LTR251" s="359"/>
      <c r="LTS251" s="380"/>
      <c r="LTT251" s="359"/>
      <c r="LTU251" s="380"/>
      <c r="LTV251" s="359"/>
      <c r="LTW251" s="380"/>
      <c r="LTX251" s="359"/>
      <c r="LTY251" s="380"/>
      <c r="LTZ251" s="359"/>
      <c r="LUA251" s="380"/>
      <c r="LUB251" s="359"/>
      <c r="LUC251" s="380"/>
      <c r="LUD251" s="359"/>
      <c r="LUE251" s="380"/>
      <c r="LUF251" s="359"/>
      <c r="LUG251" s="380"/>
      <c r="LUH251" s="359"/>
      <c r="LUI251" s="380"/>
      <c r="LUJ251" s="359"/>
      <c r="LUK251" s="380"/>
      <c r="LUL251" s="359"/>
      <c r="LUM251" s="380"/>
      <c r="LUN251" s="359"/>
      <c r="LUO251" s="380"/>
      <c r="LUP251" s="359"/>
      <c r="LUQ251" s="380"/>
      <c r="LUR251" s="359"/>
      <c r="LUS251" s="380"/>
      <c r="LUT251" s="359"/>
      <c r="LUU251" s="380"/>
      <c r="LUV251" s="359"/>
      <c r="LUW251" s="380"/>
      <c r="LUX251" s="359"/>
      <c r="LUY251" s="380"/>
      <c r="LUZ251" s="359"/>
      <c r="LVA251" s="380"/>
      <c r="LVB251" s="359"/>
      <c r="LVC251" s="380"/>
      <c r="LVD251" s="359"/>
      <c r="LVE251" s="380"/>
      <c r="LVF251" s="359"/>
      <c r="LVG251" s="380"/>
      <c r="LVH251" s="359"/>
      <c r="LVI251" s="380"/>
      <c r="LVJ251" s="359"/>
      <c r="LVK251" s="380"/>
      <c r="LVL251" s="359"/>
      <c r="LVM251" s="380"/>
      <c r="LVN251" s="359"/>
      <c r="LVO251" s="380"/>
      <c r="LVP251" s="359"/>
      <c r="LVQ251" s="380"/>
      <c r="LVR251" s="359"/>
      <c r="LVS251" s="380"/>
      <c r="LVT251" s="359"/>
      <c r="LVU251" s="380"/>
      <c r="LVV251" s="359"/>
      <c r="LVW251" s="380"/>
      <c r="LVX251" s="359"/>
      <c r="LVY251" s="380"/>
      <c r="LVZ251" s="359"/>
      <c r="LWA251" s="380"/>
      <c r="LWB251" s="359"/>
      <c r="LWC251" s="380"/>
      <c r="LWD251" s="359"/>
      <c r="LWE251" s="380"/>
      <c r="LWF251" s="359"/>
      <c r="LWG251" s="380"/>
      <c r="LWH251" s="359"/>
      <c r="LWI251" s="380"/>
      <c r="LWJ251" s="359"/>
      <c r="LWK251" s="380"/>
      <c r="LWL251" s="359"/>
      <c r="LWM251" s="380"/>
      <c r="LWN251" s="359"/>
      <c r="LWO251" s="380"/>
      <c r="LWP251" s="359"/>
      <c r="LWQ251" s="380"/>
      <c r="LWR251" s="359"/>
      <c r="LWS251" s="380"/>
      <c r="LWT251" s="359"/>
      <c r="LWU251" s="380"/>
      <c r="LWV251" s="359"/>
      <c r="LWW251" s="380"/>
      <c r="LWX251" s="359"/>
      <c r="LWY251" s="380"/>
      <c r="LWZ251" s="359"/>
      <c r="LXA251" s="380"/>
      <c r="LXB251" s="359"/>
      <c r="LXC251" s="380"/>
      <c r="LXD251" s="359"/>
      <c r="LXE251" s="380"/>
      <c r="LXF251" s="359"/>
      <c r="LXG251" s="380"/>
      <c r="LXH251" s="359"/>
      <c r="LXI251" s="380"/>
      <c r="LXJ251" s="359"/>
      <c r="LXK251" s="380"/>
      <c r="LXL251" s="359"/>
      <c r="LXM251" s="380"/>
      <c r="LXN251" s="359"/>
      <c r="LXO251" s="380"/>
      <c r="LXP251" s="359"/>
      <c r="LXQ251" s="380"/>
      <c r="LXR251" s="359"/>
      <c r="LXS251" s="380"/>
      <c r="LXT251" s="359"/>
      <c r="LXU251" s="380"/>
      <c r="LXV251" s="359"/>
      <c r="LXW251" s="380"/>
      <c r="LXX251" s="359"/>
      <c r="LXY251" s="380"/>
      <c r="LXZ251" s="359"/>
      <c r="LYA251" s="380"/>
      <c r="LYB251" s="359"/>
      <c r="LYC251" s="380"/>
      <c r="LYD251" s="359"/>
      <c r="LYE251" s="380"/>
      <c r="LYF251" s="359"/>
      <c r="LYG251" s="380"/>
      <c r="LYH251" s="359"/>
      <c r="LYI251" s="380"/>
      <c r="LYJ251" s="359"/>
      <c r="LYK251" s="380"/>
      <c r="LYL251" s="359"/>
      <c r="LYM251" s="380"/>
      <c r="LYN251" s="359"/>
      <c r="LYO251" s="380"/>
      <c r="LYP251" s="359"/>
      <c r="LYQ251" s="380"/>
      <c r="LYR251" s="359"/>
      <c r="LYS251" s="380"/>
      <c r="LYT251" s="359"/>
      <c r="LYU251" s="380"/>
      <c r="LYV251" s="359"/>
      <c r="LYW251" s="380"/>
      <c r="LYX251" s="359"/>
      <c r="LYY251" s="380"/>
      <c r="LYZ251" s="359"/>
      <c r="LZA251" s="380"/>
      <c r="LZB251" s="359"/>
      <c r="LZC251" s="380"/>
      <c r="LZD251" s="359"/>
      <c r="LZE251" s="380"/>
      <c r="LZF251" s="359"/>
      <c r="LZG251" s="380"/>
      <c r="LZH251" s="359"/>
      <c r="LZI251" s="380"/>
      <c r="LZJ251" s="359"/>
      <c r="LZK251" s="380"/>
      <c r="LZL251" s="359"/>
      <c r="LZM251" s="380"/>
      <c r="LZN251" s="359"/>
      <c r="LZO251" s="380"/>
      <c r="LZP251" s="359"/>
      <c r="LZQ251" s="380"/>
      <c r="LZR251" s="359"/>
      <c r="LZS251" s="380"/>
      <c r="LZT251" s="359"/>
      <c r="LZU251" s="380"/>
      <c r="LZV251" s="359"/>
      <c r="LZW251" s="380"/>
      <c r="LZX251" s="359"/>
      <c r="LZY251" s="380"/>
      <c r="LZZ251" s="359"/>
      <c r="MAA251" s="380"/>
      <c r="MAB251" s="359"/>
      <c r="MAC251" s="380"/>
      <c r="MAD251" s="359"/>
      <c r="MAE251" s="380"/>
      <c r="MAF251" s="359"/>
      <c r="MAG251" s="380"/>
      <c r="MAH251" s="359"/>
      <c r="MAI251" s="380"/>
      <c r="MAJ251" s="359"/>
      <c r="MAK251" s="380"/>
      <c r="MAL251" s="359"/>
      <c r="MAM251" s="380"/>
      <c r="MAN251" s="359"/>
      <c r="MAO251" s="380"/>
      <c r="MAP251" s="359"/>
      <c r="MAQ251" s="380"/>
      <c r="MAR251" s="359"/>
      <c r="MAS251" s="380"/>
      <c r="MAT251" s="359"/>
      <c r="MAU251" s="380"/>
      <c r="MAV251" s="359"/>
      <c r="MAW251" s="380"/>
      <c r="MAX251" s="359"/>
      <c r="MAY251" s="380"/>
      <c r="MAZ251" s="359"/>
      <c r="MBA251" s="380"/>
      <c r="MBB251" s="359"/>
      <c r="MBC251" s="380"/>
      <c r="MBD251" s="359"/>
      <c r="MBE251" s="380"/>
      <c r="MBF251" s="359"/>
      <c r="MBG251" s="380"/>
      <c r="MBH251" s="359"/>
      <c r="MBI251" s="380"/>
      <c r="MBJ251" s="359"/>
      <c r="MBK251" s="380"/>
      <c r="MBL251" s="359"/>
      <c r="MBM251" s="380"/>
      <c r="MBN251" s="359"/>
      <c r="MBO251" s="380"/>
      <c r="MBP251" s="359"/>
      <c r="MBQ251" s="380"/>
      <c r="MBR251" s="359"/>
      <c r="MBS251" s="380"/>
      <c r="MBT251" s="359"/>
      <c r="MBU251" s="380"/>
      <c r="MBV251" s="359"/>
      <c r="MBW251" s="380"/>
      <c r="MBX251" s="359"/>
      <c r="MBY251" s="380"/>
      <c r="MBZ251" s="359"/>
      <c r="MCA251" s="380"/>
      <c r="MCB251" s="359"/>
      <c r="MCC251" s="380"/>
      <c r="MCD251" s="359"/>
      <c r="MCE251" s="380"/>
      <c r="MCF251" s="359"/>
      <c r="MCG251" s="380"/>
      <c r="MCH251" s="359"/>
      <c r="MCI251" s="380"/>
      <c r="MCJ251" s="359"/>
      <c r="MCK251" s="380"/>
      <c r="MCL251" s="359"/>
      <c r="MCM251" s="380"/>
      <c r="MCN251" s="359"/>
      <c r="MCO251" s="380"/>
      <c r="MCP251" s="359"/>
      <c r="MCQ251" s="380"/>
      <c r="MCR251" s="359"/>
      <c r="MCS251" s="380"/>
      <c r="MCT251" s="359"/>
      <c r="MCU251" s="380"/>
      <c r="MCV251" s="359"/>
      <c r="MCW251" s="380"/>
      <c r="MCX251" s="359"/>
      <c r="MCY251" s="380"/>
      <c r="MCZ251" s="359"/>
      <c r="MDA251" s="380"/>
      <c r="MDB251" s="359"/>
      <c r="MDC251" s="380"/>
      <c r="MDD251" s="359"/>
      <c r="MDE251" s="380"/>
      <c r="MDF251" s="359"/>
      <c r="MDG251" s="380"/>
      <c r="MDH251" s="359"/>
      <c r="MDI251" s="380"/>
      <c r="MDJ251" s="359"/>
      <c r="MDK251" s="380"/>
      <c r="MDL251" s="359"/>
      <c r="MDM251" s="380"/>
      <c r="MDN251" s="359"/>
      <c r="MDO251" s="380"/>
      <c r="MDP251" s="359"/>
      <c r="MDQ251" s="380"/>
      <c r="MDR251" s="359"/>
      <c r="MDS251" s="380"/>
      <c r="MDT251" s="359"/>
      <c r="MDU251" s="380"/>
      <c r="MDV251" s="359"/>
      <c r="MDW251" s="380"/>
      <c r="MDX251" s="359"/>
      <c r="MDY251" s="380"/>
      <c r="MDZ251" s="359"/>
      <c r="MEA251" s="380"/>
      <c r="MEB251" s="359"/>
      <c r="MEC251" s="380"/>
      <c r="MED251" s="359"/>
      <c r="MEE251" s="380"/>
      <c r="MEF251" s="359"/>
      <c r="MEG251" s="380"/>
      <c r="MEH251" s="359"/>
      <c r="MEI251" s="380"/>
      <c r="MEJ251" s="359"/>
      <c r="MEK251" s="380"/>
      <c r="MEL251" s="359"/>
      <c r="MEM251" s="380"/>
      <c r="MEN251" s="359"/>
      <c r="MEO251" s="380"/>
      <c r="MEP251" s="359"/>
      <c r="MEQ251" s="380"/>
      <c r="MER251" s="359"/>
      <c r="MES251" s="380"/>
      <c r="MET251" s="359"/>
      <c r="MEU251" s="380"/>
      <c r="MEV251" s="359"/>
      <c r="MEW251" s="380"/>
      <c r="MEX251" s="359"/>
      <c r="MEY251" s="380"/>
      <c r="MEZ251" s="359"/>
      <c r="MFA251" s="380"/>
      <c r="MFB251" s="359"/>
      <c r="MFC251" s="380"/>
      <c r="MFD251" s="359"/>
      <c r="MFE251" s="380"/>
      <c r="MFF251" s="359"/>
      <c r="MFG251" s="380"/>
      <c r="MFH251" s="359"/>
      <c r="MFI251" s="380"/>
      <c r="MFJ251" s="359"/>
      <c r="MFK251" s="380"/>
      <c r="MFL251" s="359"/>
      <c r="MFM251" s="380"/>
      <c r="MFN251" s="359"/>
      <c r="MFO251" s="380"/>
      <c r="MFP251" s="359"/>
      <c r="MFQ251" s="380"/>
      <c r="MFR251" s="359"/>
      <c r="MFS251" s="380"/>
      <c r="MFT251" s="359"/>
      <c r="MFU251" s="380"/>
      <c r="MFV251" s="359"/>
      <c r="MFW251" s="380"/>
      <c r="MFX251" s="359"/>
      <c r="MFY251" s="380"/>
      <c r="MFZ251" s="359"/>
      <c r="MGA251" s="380"/>
      <c r="MGB251" s="359"/>
      <c r="MGC251" s="380"/>
      <c r="MGD251" s="359"/>
      <c r="MGE251" s="380"/>
      <c r="MGF251" s="359"/>
      <c r="MGG251" s="380"/>
      <c r="MGH251" s="359"/>
      <c r="MGI251" s="380"/>
      <c r="MGJ251" s="359"/>
      <c r="MGK251" s="380"/>
      <c r="MGL251" s="359"/>
      <c r="MGM251" s="380"/>
      <c r="MGN251" s="359"/>
      <c r="MGO251" s="380"/>
      <c r="MGP251" s="359"/>
      <c r="MGQ251" s="380"/>
      <c r="MGR251" s="359"/>
      <c r="MGS251" s="380"/>
      <c r="MGT251" s="359"/>
      <c r="MGU251" s="380"/>
      <c r="MGV251" s="359"/>
      <c r="MGW251" s="380"/>
      <c r="MGX251" s="359"/>
      <c r="MGY251" s="380"/>
      <c r="MGZ251" s="359"/>
      <c r="MHA251" s="380"/>
      <c r="MHB251" s="359"/>
      <c r="MHC251" s="380"/>
      <c r="MHD251" s="359"/>
      <c r="MHE251" s="380"/>
      <c r="MHF251" s="359"/>
      <c r="MHG251" s="380"/>
      <c r="MHH251" s="359"/>
      <c r="MHI251" s="380"/>
      <c r="MHJ251" s="359"/>
      <c r="MHK251" s="380"/>
      <c r="MHL251" s="359"/>
      <c r="MHM251" s="380"/>
      <c r="MHN251" s="359"/>
      <c r="MHO251" s="380"/>
      <c r="MHP251" s="359"/>
      <c r="MHQ251" s="380"/>
      <c r="MHR251" s="359"/>
      <c r="MHS251" s="380"/>
      <c r="MHT251" s="359"/>
      <c r="MHU251" s="380"/>
      <c r="MHV251" s="359"/>
      <c r="MHW251" s="380"/>
      <c r="MHX251" s="359"/>
      <c r="MHY251" s="380"/>
      <c r="MHZ251" s="359"/>
      <c r="MIA251" s="380"/>
      <c r="MIB251" s="359"/>
      <c r="MIC251" s="380"/>
      <c r="MID251" s="359"/>
      <c r="MIE251" s="380"/>
      <c r="MIF251" s="359"/>
      <c r="MIG251" s="380"/>
      <c r="MIH251" s="359"/>
      <c r="MII251" s="380"/>
      <c r="MIJ251" s="359"/>
      <c r="MIK251" s="380"/>
      <c r="MIL251" s="359"/>
      <c r="MIM251" s="380"/>
      <c r="MIN251" s="359"/>
      <c r="MIO251" s="380"/>
      <c r="MIP251" s="359"/>
      <c r="MIQ251" s="380"/>
      <c r="MIR251" s="359"/>
      <c r="MIS251" s="380"/>
      <c r="MIT251" s="359"/>
      <c r="MIU251" s="380"/>
      <c r="MIV251" s="359"/>
      <c r="MIW251" s="380"/>
      <c r="MIX251" s="359"/>
      <c r="MIY251" s="380"/>
      <c r="MIZ251" s="359"/>
      <c r="MJA251" s="380"/>
      <c r="MJB251" s="359"/>
      <c r="MJC251" s="380"/>
      <c r="MJD251" s="359"/>
      <c r="MJE251" s="380"/>
      <c r="MJF251" s="359"/>
      <c r="MJG251" s="380"/>
      <c r="MJH251" s="359"/>
      <c r="MJI251" s="380"/>
      <c r="MJJ251" s="359"/>
      <c r="MJK251" s="380"/>
      <c r="MJL251" s="359"/>
      <c r="MJM251" s="380"/>
      <c r="MJN251" s="359"/>
      <c r="MJO251" s="380"/>
      <c r="MJP251" s="359"/>
      <c r="MJQ251" s="380"/>
      <c r="MJR251" s="359"/>
      <c r="MJS251" s="380"/>
      <c r="MJT251" s="359"/>
      <c r="MJU251" s="380"/>
      <c r="MJV251" s="359"/>
      <c r="MJW251" s="380"/>
      <c r="MJX251" s="359"/>
      <c r="MJY251" s="380"/>
      <c r="MJZ251" s="359"/>
      <c r="MKA251" s="380"/>
      <c r="MKB251" s="359"/>
      <c r="MKC251" s="380"/>
      <c r="MKD251" s="359"/>
      <c r="MKE251" s="380"/>
      <c r="MKF251" s="359"/>
      <c r="MKG251" s="380"/>
      <c r="MKH251" s="359"/>
      <c r="MKI251" s="380"/>
      <c r="MKJ251" s="359"/>
      <c r="MKK251" s="380"/>
      <c r="MKL251" s="359"/>
      <c r="MKM251" s="380"/>
      <c r="MKN251" s="359"/>
      <c r="MKO251" s="380"/>
      <c r="MKP251" s="359"/>
      <c r="MKQ251" s="380"/>
      <c r="MKR251" s="359"/>
      <c r="MKS251" s="380"/>
      <c r="MKT251" s="359"/>
      <c r="MKU251" s="380"/>
      <c r="MKV251" s="359"/>
      <c r="MKW251" s="380"/>
      <c r="MKX251" s="359"/>
      <c r="MKY251" s="380"/>
      <c r="MKZ251" s="359"/>
      <c r="MLA251" s="380"/>
      <c r="MLB251" s="359"/>
      <c r="MLC251" s="380"/>
      <c r="MLD251" s="359"/>
      <c r="MLE251" s="380"/>
      <c r="MLF251" s="359"/>
      <c r="MLG251" s="380"/>
      <c r="MLH251" s="359"/>
      <c r="MLI251" s="380"/>
      <c r="MLJ251" s="359"/>
      <c r="MLK251" s="380"/>
      <c r="MLL251" s="359"/>
      <c r="MLM251" s="380"/>
      <c r="MLN251" s="359"/>
      <c r="MLO251" s="380"/>
      <c r="MLP251" s="359"/>
      <c r="MLQ251" s="380"/>
      <c r="MLR251" s="359"/>
      <c r="MLS251" s="380"/>
      <c r="MLT251" s="359"/>
      <c r="MLU251" s="380"/>
      <c r="MLV251" s="359"/>
      <c r="MLW251" s="380"/>
      <c r="MLX251" s="359"/>
      <c r="MLY251" s="380"/>
      <c r="MLZ251" s="359"/>
      <c r="MMA251" s="380"/>
      <c r="MMB251" s="359"/>
      <c r="MMC251" s="380"/>
      <c r="MMD251" s="359"/>
      <c r="MME251" s="380"/>
      <c r="MMF251" s="359"/>
      <c r="MMG251" s="380"/>
      <c r="MMH251" s="359"/>
      <c r="MMI251" s="380"/>
      <c r="MMJ251" s="359"/>
      <c r="MMK251" s="380"/>
      <c r="MML251" s="359"/>
      <c r="MMM251" s="380"/>
      <c r="MMN251" s="359"/>
      <c r="MMO251" s="380"/>
      <c r="MMP251" s="359"/>
      <c r="MMQ251" s="380"/>
      <c r="MMR251" s="359"/>
      <c r="MMS251" s="380"/>
      <c r="MMT251" s="359"/>
      <c r="MMU251" s="380"/>
      <c r="MMV251" s="359"/>
      <c r="MMW251" s="380"/>
      <c r="MMX251" s="359"/>
      <c r="MMY251" s="380"/>
      <c r="MMZ251" s="359"/>
      <c r="MNA251" s="380"/>
      <c r="MNB251" s="359"/>
      <c r="MNC251" s="380"/>
      <c r="MND251" s="359"/>
      <c r="MNE251" s="380"/>
      <c r="MNF251" s="359"/>
      <c r="MNG251" s="380"/>
      <c r="MNH251" s="359"/>
      <c r="MNI251" s="380"/>
      <c r="MNJ251" s="359"/>
      <c r="MNK251" s="380"/>
      <c r="MNL251" s="359"/>
      <c r="MNM251" s="380"/>
      <c r="MNN251" s="359"/>
      <c r="MNO251" s="380"/>
      <c r="MNP251" s="359"/>
      <c r="MNQ251" s="380"/>
      <c r="MNR251" s="359"/>
      <c r="MNS251" s="380"/>
      <c r="MNT251" s="359"/>
      <c r="MNU251" s="380"/>
      <c r="MNV251" s="359"/>
      <c r="MNW251" s="380"/>
      <c r="MNX251" s="359"/>
      <c r="MNY251" s="380"/>
      <c r="MNZ251" s="359"/>
      <c r="MOA251" s="380"/>
      <c r="MOB251" s="359"/>
      <c r="MOC251" s="380"/>
      <c r="MOD251" s="359"/>
      <c r="MOE251" s="380"/>
      <c r="MOF251" s="359"/>
      <c r="MOG251" s="380"/>
      <c r="MOH251" s="359"/>
      <c r="MOI251" s="380"/>
      <c r="MOJ251" s="359"/>
      <c r="MOK251" s="380"/>
      <c r="MOL251" s="359"/>
      <c r="MOM251" s="380"/>
      <c r="MON251" s="359"/>
      <c r="MOO251" s="380"/>
      <c r="MOP251" s="359"/>
      <c r="MOQ251" s="380"/>
      <c r="MOR251" s="359"/>
      <c r="MOS251" s="380"/>
      <c r="MOT251" s="359"/>
      <c r="MOU251" s="380"/>
      <c r="MOV251" s="359"/>
      <c r="MOW251" s="380"/>
      <c r="MOX251" s="359"/>
      <c r="MOY251" s="380"/>
      <c r="MOZ251" s="359"/>
      <c r="MPA251" s="380"/>
      <c r="MPB251" s="359"/>
      <c r="MPC251" s="380"/>
      <c r="MPD251" s="359"/>
      <c r="MPE251" s="380"/>
      <c r="MPF251" s="359"/>
      <c r="MPG251" s="380"/>
      <c r="MPH251" s="359"/>
      <c r="MPI251" s="380"/>
      <c r="MPJ251" s="359"/>
      <c r="MPK251" s="380"/>
      <c r="MPL251" s="359"/>
      <c r="MPM251" s="380"/>
      <c r="MPN251" s="359"/>
      <c r="MPO251" s="380"/>
      <c r="MPP251" s="359"/>
      <c r="MPQ251" s="380"/>
      <c r="MPR251" s="359"/>
      <c r="MPS251" s="380"/>
      <c r="MPT251" s="359"/>
      <c r="MPU251" s="380"/>
      <c r="MPV251" s="359"/>
      <c r="MPW251" s="380"/>
      <c r="MPX251" s="359"/>
      <c r="MPY251" s="380"/>
      <c r="MPZ251" s="359"/>
      <c r="MQA251" s="380"/>
      <c r="MQB251" s="359"/>
      <c r="MQC251" s="380"/>
      <c r="MQD251" s="359"/>
      <c r="MQE251" s="380"/>
      <c r="MQF251" s="359"/>
      <c r="MQG251" s="380"/>
      <c r="MQH251" s="359"/>
      <c r="MQI251" s="380"/>
      <c r="MQJ251" s="359"/>
      <c r="MQK251" s="380"/>
      <c r="MQL251" s="359"/>
      <c r="MQM251" s="380"/>
      <c r="MQN251" s="359"/>
      <c r="MQO251" s="380"/>
      <c r="MQP251" s="359"/>
      <c r="MQQ251" s="380"/>
      <c r="MQR251" s="359"/>
      <c r="MQS251" s="380"/>
      <c r="MQT251" s="359"/>
      <c r="MQU251" s="380"/>
      <c r="MQV251" s="359"/>
      <c r="MQW251" s="380"/>
      <c r="MQX251" s="359"/>
      <c r="MQY251" s="380"/>
      <c r="MQZ251" s="359"/>
      <c r="MRA251" s="380"/>
      <c r="MRB251" s="359"/>
      <c r="MRC251" s="380"/>
      <c r="MRD251" s="359"/>
      <c r="MRE251" s="380"/>
      <c r="MRF251" s="359"/>
      <c r="MRG251" s="380"/>
      <c r="MRH251" s="359"/>
      <c r="MRI251" s="380"/>
      <c r="MRJ251" s="359"/>
      <c r="MRK251" s="380"/>
      <c r="MRL251" s="359"/>
      <c r="MRM251" s="380"/>
      <c r="MRN251" s="359"/>
      <c r="MRO251" s="380"/>
      <c r="MRP251" s="359"/>
      <c r="MRQ251" s="380"/>
      <c r="MRR251" s="359"/>
      <c r="MRS251" s="380"/>
      <c r="MRT251" s="359"/>
      <c r="MRU251" s="380"/>
      <c r="MRV251" s="359"/>
      <c r="MRW251" s="380"/>
      <c r="MRX251" s="359"/>
      <c r="MRY251" s="380"/>
      <c r="MRZ251" s="359"/>
      <c r="MSA251" s="380"/>
      <c r="MSB251" s="359"/>
      <c r="MSC251" s="380"/>
      <c r="MSD251" s="359"/>
      <c r="MSE251" s="380"/>
      <c r="MSF251" s="359"/>
      <c r="MSG251" s="380"/>
      <c r="MSH251" s="359"/>
      <c r="MSI251" s="380"/>
      <c r="MSJ251" s="359"/>
      <c r="MSK251" s="380"/>
      <c r="MSL251" s="359"/>
      <c r="MSM251" s="380"/>
      <c r="MSN251" s="359"/>
      <c r="MSO251" s="380"/>
      <c r="MSP251" s="359"/>
      <c r="MSQ251" s="380"/>
      <c r="MSR251" s="359"/>
      <c r="MSS251" s="380"/>
      <c r="MST251" s="359"/>
      <c r="MSU251" s="380"/>
      <c r="MSV251" s="359"/>
      <c r="MSW251" s="380"/>
      <c r="MSX251" s="359"/>
      <c r="MSY251" s="380"/>
      <c r="MSZ251" s="359"/>
      <c r="MTA251" s="380"/>
      <c r="MTB251" s="359"/>
      <c r="MTC251" s="380"/>
      <c r="MTD251" s="359"/>
      <c r="MTE251" s="380"/>
      <c r="MTF251" s="359"/>
      <c r="MTG251" s="380"/>
      <c r="MTH251" s="359"/>
      <c r="MTI251" s="380"/>
      <c r="MTJ251" s="359"/>
      <c r="MTK251" s="380"/>
      <c r="MTL251" s="359"/>
      <c r="MTM251" s="380"/>
      <c r="MTN251" s="359"/>
      <c r="MTO251" s="380"/>
      <c r="MTP251" s="359"/>
      <c r="MTQ251" s="380"/>
      <c r="MTR251" s="359"/>
      <c r="MTS251" s="380"/>
      <c r="MTT251" s="359"/>
      <c r="MTU251" s="380"/>
      <c r="MTV251" s="359"/>
      <c r="MTW251" s="380"/>
      <c r="MTX251" s="359"/>
      <c r="MTY251" s="380"/>
      <c r="MTZ251" s="359"/>
      <c r="MUA251" s="380"/>
      <c r="MUB251" s="359"/>
      <c r="MUC251" s="380"/>
      <c r="MUD251" s="359"/>
      <c r="MUE251" s="380"/>
      <c r="MUF251" s="359"/>
      <c r="MUG251" s="380"/>
      <c r="MUH251" s="359"/>
      <c r="MUI251" s="380"/>
      <c r="MUJ251" s="359"/>
      <c r="MUK251" s="380"/>
      <c r="MUL251" s="359"/>
      <c r="MUM251" s="380"/>
      <c r="MUN251" s="359"/>
      <c r="MUO251" s="380"/>
      <c r="MUP251" s="359"/>
      <c r="MUQ251" s="380"/>
      <c r="MUR251" s="359"/>
      <c r="MUS251" s="380"/>
      <c r="MUT251" s="359"/>
      <c r="MUU251" s="380"/>
      <c r="MUV251" s="359"/>
      <c r="MUW251" s="380"/>
      <c r="MUX251" s="359"/>
      <c r="MUY251" s="380"/>
      <c r="MUZ251" s="359"/>
      <c r="MVA251" s="380"/>
      <c r="MVB251" s="359"/>
      <c r="MVC251" s="380"/>
      <c r="MVD251" s="359"/>
      <c r="MVE251" s="380"/>
      <c r="MVF251" s="359"/>
      <c r="MVG251" s="380"/>
      <c r="MVH251" s="359"/>
      <c r="MVI251" s="380"/>
      <c r="MVJ251" s="359"/>
      <c r="MVK251" s="380"/>
      <c r="MVL251" s="359"/>
      <c r="MVM251" s="380"/>
      <c r="MVN251" s="359"/>
      <c r="MVO251" s="380"/>
      <c r="MVP251" s="359"/>
      <c r="MVQ251" s="380"/>
      <c r="MVR251" s="359"/>
      <c r="MVS251" s="380"/>
      <c r="MVT251" s="359"/>
      <c r="MVU251" s="380"/>
      <c r="MVV251" s="359"/>
      <c r="MVW251" s="380"/>
      <c r="MVX251" s="359"/>
      <c r="MVY251" s="380"/>
      <c r="MVZ251" s="359"/>
      <c r="MWA251" s="380"/>
      <c r="MWB251" s="359"/>
      <c r="MWC251" s="380"/>
      <c r="MWD251" s="359"/>
      <c r="MWE251" s="380"/>
      <c r="MWF251" s="359"/>
      <c r="MWG251" s="380"/>
      <c r="MWH251" s="359"/>
      <c r="MWI251" s="380"/>
      <c r="MWJ251" s="359"/>
      <c r="MWK251" s="380"/>
      <c r="MWL251" s="359"/>
      <c r="MWM251" s="380"/>
      <c r="MWN251" s="359"/>
      <c r="MWO251" s="380"/>
      <c r="MWP251" s="359"/>
      <c r="MWQ251" s="380"/>
      <c r="MWR251" s="359"/>
      <c r="MWS251" s="380"/>
      <c r="MWT251" s="359"/>
      <c r="MWU251" s="380"/>
      <c r="MWV251" s="359"/>
      <c r="MWW251" s="380"/>
      <c r="MWX251" s="359"/>
      <c r="MWY251" s="380"/>
      <c r="MWZ251" s="359"/>
      <c r="MXA251" s="380"/>
      <c r="MXB251" s="359"/>
      <c r="MXC251" s="380"/>
      <c r="MXD251" s="359"/>
      <c r="MXE251" s="380"/>
      <c r="MXF251" s="359"/>
      <c r="MXG251" s="380"/>
      <c r="MXH251" s="359"/>
      <c r="MXI251" s="380"/>
      <c r="MXJ251" s="359"/>
      <c r="MXK251" s="380"/>
      <c r="MXL251" s="359"/>
      <c r="MXM251" s="380"/>
      <c r="MXN251" s="359"/>
      <c r="MXO251" s="380"/>
      <c r="MXP251" s="359"/>
      <c r="MXQ251" s="380"/>
      <c r="MXR251" s="359"/>
      <c r="MXS251" s="380"/>
      <c r="MXT251" s="359"/>
      <c r="MXU251" s="380"/>
      <c r="MXV251" s="359"/>
      <c r="MXW251" s="380"/>
      <c r="MXX251" s="359"/>
      <c r="MXY251" s="380"/>
      <c r="MXZ251" s="359"/>
      <c r="MYA251" s="380"/>
      <c r="MYB251" s="359"/>
      <c r="MYC251" s="380"/>
      <c r="MYD251" s="359"/>
      <c r="MYE251" s="380"/>
      <c r="MYF251" s="359"/>
      <c r="MYG251" s="380"/>
      <c r="MYH251" s="359"/>
      <c r="MYI251" s="380"/>
      <c r="MYJ251" s="359"/>
      <c r="MYK251" s="380"/>
      <c r="MYL251" s="359"/>
      <c r="MYM251" s="380"/>
      <c r="MYN251" s="359"/>
      <c r="MYO251" s="380"/>
      <c r="MYP251" s="359"/>
      <c r="MYQ251" s="380"/>
      <c r="MYR251" s="359"/>
      <c r="MYS251" s="380"/>
      <c r="MYT251" s="359"/>
      <c r="MYU251" s="380"/>
      <c r="MYV251" s="359"/>
      <c r="MYW251" s="380"/>
      <c r="MYX251" s="359"/>
      <c r="MYY251" s="380"/>
      <c r="MYZ251" s="359"/>
      <c r="MZA251" s="380"/>
      <c r="MZB251" s="359"/>
      <c r="MZC251" s="380"/>
      <c r="MZD251" s="359"/>
      <c r="MZE251" s="380"/>
      <c r="MZF251" s="359"/>
      <c r="MZG251" s="380"/>
      <c r="MZH251" s="359"/>
      <c r="MZI251" s="380"/>
      <c r="MZJ251" s="359"/>
      <c r="MZK251" s="380"/>
      <c r="MZL251" s="359"/>
      <c r="MZM251" s="380"/>
      <c r="MZN251" s="359"/>
      <c r="MZO251" s="380"/>
      <c r="MZP251" s="359"/>
      <c r="MZQ251" s="380"/>
      <c r="MZR251" s="359"/>
      <c r="MZS251" s="380"/>
      <c r="MZT251" s="359"/>
      <c r="MZU251" s="380"/>
      <c r="MZV251" s="359"/>
      <c r="MZW251" s="380"/>
      <c r="MZX251" s="359"/>
      <c r="MZY251" s="380"/>
      <c r="MZZ251" s="359"/>
      <c r="NAA251" s="380"/>
      <c r="NAB251" s="359"/>
      <c r="NAC251" s="380"/>
      <c r="NAD251" s="359"/>
      <c r="NAE251" s="380"/>
      <c r="NAF251" s="359"/>
      <c r="NAG251" s="380"/>
      <c r="NAH251" s="359"/>
      <c r="NAI251" s="380"/>
      <c r="NAJ251" s="359"/>
      <c r="NAK251" s="380"/>
      <c r="NAL251" s="359"/>
      <c r="NAM251" s="380"/>
      <c r="NAN251" s="359"/>
      <c r="NAO251" s="380"/>
      <c r="NAP251" s="359"/>
      <c r="NAQ251" s="380"/>
      <c r="NAR251" s="359"/>
      <c r="NAS251" s="380"/>
      <c r="NAT251" s="359"/>
      <c r="NAU251" s="380"/>
      <c r="NAV251" s="359"/>
      <c r="NAW251" s="380"/>
      <c r="NAX251" s="359"/>
      <c r="NAY251" s="380"/>
      <c r="NAZ251" s="359"/>
      <c r="NBA251" s="380"/>
      <c r="NBB251" s="359"/>
      <c r="NBC251" s="380"/>
      <c r="NBD251" s="359"/>
      <c r="NBE251" s="380"/>
      <c r="NBF251" s="359"/>
      <c r="NBG251" s="380"/>
      <c r="NBH251" s="359"/>
      <c r="NBI251" s="380"/>
      <c r="NBJ251" s="359"/>
      <c r="NBK251" s="380"/>
      <c r="NBL251" s="359"/>
      <c r="NBM251" s="380"/>
      <c r="NBN251" s="359"/>
      <c r="NBO251" s="380"/>
      <c r="NBP251" s="359"/>
      <c r="NBQ251" s="380"/>
      <c r="NBR251" s="359"/>
      <c r="NBS251" s="380"/>
      <c r="NBT251" s="359"/>
      <c r="NBU251" s="380"/>
      <c r="NBV251" s="359"/>
      <c r="NBW251" s="380"/>
      <c r="NBX251" s="359"/>
      <c r="NBY251" s="380"/>
      <c r="NBZ251" s="359"/>
      <c r="NCA251" s="380"/>
      <c r="NCB251" s="359"/>
      <c r="NCC251" s="380"/>
      <c r="NCD251" s="359"/>
      <c r="NCE251" s="380"/>
      <c r="NCF251" s="359"/>
      <c r="NCG251" s="380"/>
      <c r="NCH251" s="359"/>
      <c r="NCI251" s="380"/>
      <c r="NCJ251" s="359"/>
      <c r="NCK251" s="380"/>
      <c r="NCL251" s="359"/>
      <c r="NCM251" s="380"/>
      <c r="NCN251" s="359"/>
      <c r="NCO251" s="380"/>
      <c r="NCP251" s="359"/>
      <c r="NCQ251" s="380"/>
      <c r="NCR251" s="359"/>
      <c r="NCS251" s="380"/>
      <c r="NCT251" s="359"/>
      <c r="NCU251" s="380"/>
      <c r="NCV251" s="359"/>
      <c r="NCW251" s="380"/>
      <c r="NCX251" s="359"/>
      <c r="NCY251" s="380"/>
      <c r="NCZ251" s="359"/>
      <c r="NDA251" s="380"/>
      <c r="NDB251" s="359"/>
      <c r="NDC251" s="380"/>
      <c r="NDD251" s="359"/>
      <c r="NDE251" s="380"/>
      <c r="NDF251" s="359"/>
      <c r="NDG251" s="380"/>
      <c r="NDH251" s="359"/>
      <c r="NDI251" s="380"/>
      <c r="NDJ251" s="359"/>
      <c r="NDK251" s="380"/>
      <c r="NDL251" s="359"/>
      <c r="NDM251" s="380"/>
      <c r="NDN251" s="359"/>
      <c r="NDO251" s="380"/>
      <c r="NDP251" s="359"/>
      <c r="NDQ251" s="380"/>
      <c r="NDR251" s="359"/>
      <c r="NDS251" s="380"/>
      <c r="NDT251" s="359"/>
      <c r="NDU251" s="380"/>
      <c r="NDV251" s="359"/>
      <c r="NDW251" s="380"/>
      <c r="NDX251" s="359"/>
      <c r="NDY251" s="380"/>
      <c r="NDZ251" s="359"/>
      <c r="NEA251" s="380"/>
      <c r="NEB251" s="359"/>
      <c r="NEC251" s="380"/>
      <c r="NED251" s="359"/>
      <c r="NEE251" s="380"/>
      <c r="NEF251" s="359"/>
      <c r="NEG251" s="380"/>
      <c r="NEH251" s="359"/>
      <c r="NEI251" s="380"/>
      <c r="NEJ251" s="359"/>
      <c r="NEK251" s="380"/>
      <c r="NEL251" s="359"/>
      <c r="NEM251" s="380"/>
      <c r="NEN251" s="359"/>
      <c r="NEO251" s="380"/>
      <c r="NEP251" s="359"/>
      <c r="NEQ251" s="380"/>
      <c r="NER251" s="359"/>
      <c r="NES251" s="380"/>
      <c r="NET251" s="359"/>
      <c r="NEU251" s="380"/>
      <c r="NEV251" s="359"/>
      <c r="NEW251" s="380"/>
      <c r="NEX251" s="359"/>
      <c r="NEY251" s="380"/>
      <c r="NEZ251" s="359"/>
      <c r="NFA251" s="380"/>
      <c r="NFB251" s="359"/>
      <c r="NFC251" s="380"/>
      <c r="NFD251" s="359"/>
      <c r="NFE251" s="380"/>
      <c r="NFF251" s="359"/>
      <c r="NFG251" s="380"/>
      <c r="NFH251" s="359"/>
      <c r="NFI251" s="380"/>
      <c r="NFJ251" s="359"/>
      <c r="NFK251" s="380"/>
      <c r="NFL251" s="359"/>
      <c r="NFM251" s="380"/>
      <c r="NFN251" s="359"/>
      <c r="NFO251" s="380"/>
      <c r="NFP251" s="359"/>
      <c r="NFQ251" s="380"/>
      <c r="NFR251" s="359"/>
      <c r="NFS251" s="380"/>
      <c r="NFT251" s="359"/>
      <c r="NFU251" s="380"/>
      <c r="NFV251" s="359"/>
      <c r="NFW251" s="380"/>
      <c r="NFX251" s="359"/>
      <c r="NFY251" s="380"/>
      <c r="NFZ251" s="359"/>
      <c r="NGA251" s="380"/>
      <c r="NGB251" s="359"/>
      <c r="NGC251" s="380"/>
      <c r="NGD251" s="359"/>
      <c r="NGE251" s="380"/>
      <c r="NGF251" s="359"/>
      <c r="NGG251" s="380"/>
      <c r="NGH251" s="359"/>
      <c r="NGI251" s="380"/>
      <c r="NGJ251" s="359"/>
      <c r="NGK251" s="380"/>
      <c r="NGL251" s="359"/>
      <c r="NGM251" s="380"/>
      <c r="NGN251" s="359"/>
      <c r="NGO251" s="380"/>
      <c r="NGP251" s="359"/>
      <c r="NGQ251" s="380"/>
      <c r="NGR251" s="359"/>
      <c r="NGS251" s="380"/>
      <c r="NGT251" s="359"/>
      <c r="NGU251" s="380"/>
      <c r="NGV251" s="359"/>
      <c r="NGW251" s="380"/>
      <c r="NGX251" s="359"/>
      <c r="NGY251" s="380"/>
      <c r="NGZ251" s="359"/>
      <c r="NHA251" s="380"/>
      <c r="NHB251" s="359"/>
      <c r="NHC251" s="380"/>
      <c r="NHD251" s="359"/>
      <c r="NHE251" s="380"/>
      <c r="NHF251" s="359"/>
      <c r="NHG251" s="380"/>
      <c r="NHH251" s="359"/>
      <c r="NHI251" s="380"/>
      <c r="NHJ251" s="359"/>
      <c r="NHK251" s="380"/>
      <c r="NHL251" s="359"/>
      <c r="NHM251" s="380"/>
      <c r="NHN251" s="359"/>
      <c r="NHO251" s="380"/>
      <c r="NHP251" s="359"/>
      <c r="NHQ251" s="380"/>
      <c r="NHR251" s="359"/>
      <c r="NHS251" s="380"/>
      <c r="NHT251" s="359"/>
      <c r="NHU251" s="380"/>
      <c r="NHV251" s="359"/>
      <c r="NHW251" s="380"/>
      <c r="NHX251" s="359"/>
      <c r="NHY251" s="380"/>
      <c r="NHZ251" s="359"/>
      <c r="NIA251" s="380"/>
      <c r="NIB251" s="359"/>
      <c r="NIC251" s="380"/>
      <c r="NID251" s="359"/>
      <c r="NIE251" s="380"/>
      <c r="NIF251" s="359"/>
      <c r="NIG251" s="380"/>
      <c r="NIH251" s="359"/>
      <c r="NII251" s="380"/>
      <c r="NIJ251" s="359"/>
      <c r="NIK251" s="380"/>
      <c r="NIL251" s="359"/>
      <c r="NIM251" s="380"/>
      <c r="NIN251" s="359"/>
      <c r="NIO251" s="380"/>
      <c r="NIP251" s="359"/>
      <c r="NIQ251" s="380"/>
      <c r="NIR251" s="359"/>
      <c r="NIS251" s="380"/>
      <c r="NIT251" s="359"/>
      <c r="NIU251" s="380"/>
      <c r="NIV251" s="359"/>
      <c r="NIW251" s="380"/>
      <c r="NIX251" s="359"/>
      <c r="NIY251" s="380"/>
      <c r="NIZ251" s="359"/>
      <c r="NJA251" s="380"/>
      <c r="NJB251" s="359"/>
      <c r="NJC251" s="380"/>
      <c r="NJD251" s="359"/>
      <c r="NJE251" s="380"/>
      <c r="NJF251" s="359"/>
      <c r="NJG251" s="380"/>
      <c r="NJH251" s="359"/>
      <c r="NJI251" s="380"/>
      <c r="NJJ251" s="359"/>
      <c r="NJK251" s="380"/>
      <c r="NJL251" s="359"/>
      <c r="NJM251" s="380"/>
      <c r="NJN251" s="359"/>
      <c r="NJO251" s="380"/>
      <c r="NJP251" s="359"/>
      <c r="NJQ251" s="380"/>
      <c r="NJR251" s="359"/>
      <c r="NJS251" s="380"/>
      <c r="NJT251" s="359"/>
      <c r="NJU251" s="380"/>
      <c r="NJV251" s="359"/>
      <c r="NJW251" s="380"/>
      <c r="NJX251" s="359"/>
      <c r="NJY251" s="380"/>
      <c r="NJZ251" s="359"/>
      <c r="NKA251" s="380"/>
      <c r="NKB251" s="359"/>
      <c r="NKC251" s="380"/>
      <c r="NKD251" s="359"/>
      <c r="NKE251" s="380"/>
      <c r="NKF251" s="359"/>
      <c r="NKG251" s="380"/>
      <c r="NKH251" s="359"/>
      <c r="NKI251" s="380"/>
      <c r="NKJ251" s="359"/>
      <c r="NKK251" s="380"/>
      <c r="NKL251" s="359"/>
      <c r="NKM251" s="380"/>
      <c r="NKN251" s="359"/>
      <c r="NKO251" s="380"/>
      <c r="NKP251" s="359"/>
      <c r="NKQ251" s="380"/>
      <c r="NKR251" s="359"/>
      <c r="NKS251" s="380"/>
      <c r="NKT251" s="359"/>
      <c r="NKU251" s="380"/>
      <c r="NKV251" s="359"/>
      <c r="NKW251" s="380"/>
      <c r="NKX251" s="359"/>
      <c r="NKY251" s="380"/>
      <c r="NKZ251" s="359"/>
      <c r="NLA251" s="380"/>
      <c r="NLB251" s="359"/>
      <c r="NLC251" s="380"/>
      <c r="NLD251" s="359"/>
      <c r="NLE251" s="380"/>
      <c r="NLF251" s="359"/>
      <c r="NLG251" s="380"/>
      <c r="NLH251" s="359"/>
      <c r="NLI251" s="380"/>
      <c r="NLJ251" s="359"/>
      <c r="NLK251" s="380"/>
      <c r="NLL251" s="359"/>
      <c r="NLM251" s="380"/>
      <c r="NLN251" s="359"/>
      <c r="NLO251" s="380"/>
      <c r="NLP251" s="359"/>
      <c r="NLQ251" s="380"/>
      <c r="NLR251" s="359"/>
      <c r="NLS251" s="380"/>
      <c r="NLT251" s="359"/>
      <c r="NLU251" s="380"/>
      <c r="NLV251" s="359"/>
      <c r="NLW251" s="380"/>
      <c r="NLX251" s="359"/>
      <c r="NLY251" s="380"/>
      <c r="NLZ251" s="359"/>
      <c r="NMA251" s="380"/>
      <c r="NMB251" s="359"/>
      <c r="NMC251" s="380"/>
      <c r="NMD251" s="359"/>
      <c r="NME251" s="380"/>
      <c r="NMF251" s="359"/>
      <c r="NMG251" s="380"/>
      <c r="NMH251" s="359"/>
      <c r="NMI251" s="380"/>
      <c r="NMJ251" s="359"/>
      <c r="NMK251" s="380"/>
      <c r="NML251" s="359"/>
      <c r="NMM251" s="380"/>
      <c r="NMN251" s="359"/>
      <c r="NMO251" s="380"/>
      <c r="NMP251" s="359"/>
      <c r="NMQ251" s="380"/>
      <c r="NMR251" s="359"/>
      <c r="NMS251" s="380"/>
      <c r="NMT251" s="359"/>
      <c r="NMU251" s="380"/>
      <c r="NMV251" s="359"/>
      <c r="NMW251" s="380"/>
      <c r="NMX251" s="359"/>
      <c r="NMY251" s="380"/>
      <c r="NMZ251" s="359"/>
      <c r="NNA251" s="380"/>
      <c r="NNB251" s="359"/>
      <c r="NNC251" s="380"/>
      <c r="NND251" s="359"/>
      <c r="NNE251" s="380"/>
      <c r="NNF251" s="359"/>
      <c r="NNG251" s="380"/>
      <c r="NNH251" s="359"/>
      <c r="NNI251" s="380"/>
      <c r="NNJ251" s="359"/>
      <c r="NNK251" s="380"/>
      <c r="NNL251" s="359"/>
      <c r="NNM251" s="380"/>
      <c r="NNN251" s="359"/>
      <c r="NNO251" s="380"/>
      <c r="NNP251" s="359"/>
      <c r="NNQ251" s="380"/>
      <c r="NNR251" s="359"/>
      <c r="NNS251" s="380"/>
      <c r="NNT251" s="359"/>
      <c r="NNU251" s="380"/>
      <c r="NNV251" s="359"/>
      <c r="NNW251" s="380"/>
      <c r="NNX251" s="359"/>
      <c r="NNY251" s="380"/>
      <c r="NNZ251" s="359"/>
      <c r="NOA251" s="380"/>
      <c r="NOB251" s="359"/>
      <c r="NOC251" s="380"/>
      <c r="NOD251" s="359"/>
      <c r="NOE251" s="380"/>
      <c r="NOF251" s="359"/>
      <c r="NOG251" s="380"/>
      <c r="NOH251" s="359"/>
      <c r="NOI251" s="380"/>
      <c r="NOJ251" s="359"/>
      <c r="NOK251" s="380"/>
      <c r="NOL251" s="359"/>
      <c r="NOM251" s="380"/>
      <c r="NON251" s="359"/>
      <c r="NOO251" s="380"/>
      <c r="NOP251" s="359"/>
      <c r="NOQ251" s="380"/>
      <c r="NOR251" s="359"/>
      <c r="NOS251" s="380"/>
      <c r="NOT251" s="359"/>
      <c r="NOU251" s="380"/>
      <c r="NOV251" s="359"/>
      <c r="NOW251" s="380"/>
      <c r="NOX251" s="359"/>
      <c r="NOY251" s="380"/>
      <c r="NOZ251" s="359"/>
      <c r="NPA251" s="380"/>
      <c r="NPB251" s="359"/>
      <c r="NPC251" s="380"/>
      <c r="NPD251" s="359"/>
      <c r="NPE251" s="380"/>
      <c r="NPF251" s="359"/>
      <c r="NPG251" s="380"/>
      <c r="NPH251" s="359"/>
      <c r="NPI251" s="380"/>
      <c r="NPJ251" s="359"/>
      <c r="NPK251" s="380"/>
      <c r="NPL251" s="359"/>
      <c r="NPM251" s="380"/>
      <c r="NPN251" s="359"/>
      <c r="NPO251" s="380"/>
      <c r="NPP251" s="359"/>
      <c r="NPQ251" s="380"/>
      <c r="NPR251" s="359"/>
      <c r="NPS251" s="380"/>
      <c r="NPT251" s="359"/>
      <c r="NPU251" s="380"/>
      <c r="NPV251" s="359"/>
      <c r="NPW251" s="380"/>
      <c r="NPX251" s="359"/>
      <c r="NPY251" s="380"/>
      <c r="NPZ251" s="359"/>
      <c r="NQA251" s="380"/>
      <c r="NQB251" s="359"/>
      <c r="NQC251" s="380"/>
      <c r="NQD251" s="359"/>
      <c r="NQE251" s="380"/>
      <c r="NQF251" s="359"/>
      <c r="NQG251" s="380"/>
      <c r="NQH251" s="359"/>
      <c r="NQI251" s="380"/>
      <c r="NQJ251" s="359"/>
      <c r="NQK251" s="380"/>
      <c r="NQL251" s="359"/>
      <c r="NQM251" s="380"/>
      <c r="NQN251" s="359"/>
      <c r="NQO251" s="380"/>
      <c r="NQP251" s="359"/>
      <c r="NQQ251" s="380"/>
      <c r="NQR251" s="359"/>
      <c r="NQS251" s="380"/>
      <c r="NQT251" s="359"/>
      <c r="NQU251" s="380"/>
      <c r="NQV251" s="359"/>
      <c r="NQW251" s="380"/>
      <c r="NQX251" s="359"/>
      <c r="NQY251" s="380"/>
      <c r="NQZ251" s="359"/>
      <c r="NRA251" s="380"/>
      <c r="NRB251" s="359"/>
      <c r="NRC251" s="380"/>
      <c r="NRD251" s="359"/>
      <c r="NRE251" s="380"/>
      <c r="NRF251" s="359"/>
      <c r="NRG251" s="380"/>
      <c r="NRH251" s="359"/>
      <c r="NRI251" s="380"/>
      <c r="NRJ251" s="359"/>
      <c r="NRK251" s="380"/>
      <c r="NRL251" s="359"/>
      <c r="NRM251" s="380"/>
      <c r="NRN251" s="359"/>
      <c r="NRO251" s="380"/>
      <c r="NRP251" s="359"/>
      <c r="NRQ251" s="380"/>
      <c r="NRR251" s="359"/>
      <c r="NRS251" s="380"/>
      <c r="NRT251" s="359"/>
      <c r="NRU251" s="380"/>
      <c r="NRV251" s="359"/>
      <c r="NRW251" s="380"/>
      <c r="NRX251" s="359"/>
      <c r="NRY251" s="380"/>
      <c r="NRZ251" s="359"/>
      <c r="NSA251" s="380"/>
      <c r="NSB251" s="359"/>
      <c r="NSC251" s="380"/>
      <c r="NSD251" s="359"/>
      <c r="NSE251" s="380"/>
      <c r="NSF251" s="359"/>
      <c r="NSG251" s="380"/>
      <c r="NSH251" s="359"/>
      <c r="NSI251" s="380"/>
      <c r="NSJ251" s="359"/>
      <c r="NSK251" s="380"/>
      <c r="NSL251" s="359"/>
      <c r="NSM251" s="380"/>
      <c r="NSN251" s="359"/>
      <c r="NSO251" s="380"/>
      <c r="NSP251" s="359"/>
      <c r="NSQ251" s="380"/>
      <c r="NSR251" s="359"/>
      <c r="NSS251" s="380"/>
      <c r="NST251" s="359"/>
      <c r="NSU251" s="380"/>
      <c r="NSV251" s="359"/>
      <c r="NSW251" s="380"/>
      <c r="NSX251" s="359"/>
      <c r="NSY251" s="380"/>
      <c r="NSZ251" s="359"/>
      <c r="NTA251" s="380"/>
      <c r="NTB251" s="359"/>
      <c r="NTC251" s="380"/>
      <c r="NTD251" s="359"/>
      <c r="NTE251" s="380"/>
      <c r="NTF251" s="359"/>
      <c r="NTG251" s="380"/>
      <c r="NTH251" s="359"/>
      <c r="NTI251" s="380"/>
      <c r="NTJ251" s="359"/>
      <c r="NTK251" s="380"/>
      <c r="NTL251" s="359"/>
      <c r="NTM251" s="380"/>
      <c r="NTN251" s="359"/>
      <c r="NTO251" s="380"/>
      <c r="NTP251" s="359"/>
      <c r="NTQ251" s="380"/>
      <c r="NTR251" s="359"/>
      <c r="NTS251" s="380"/>
      <c r="NTT251" s="359"/>
      <c r="NTU251" s="380"/>
      <c r="NTV251" s="359"/>
      <c r="NTW251" s="380"/>
      <c r="NTX251" s="359"/>
      <c r="NTY251" s="380"/>
      <c r="NTZ251" s="359"/>
      <c r="NUA251" s="380"/>
      <c r="NUB251" s="359"/>
      <c r="NUC251" s="380"/>
      <c r="NUD251" s="359"/>
      <c r="NUE251" s="380"/>
      <c r="NUF251" s="359"/>
      <c r="NUG251" s="380"/>
      <c r="NUH251" s="359"/>
      <c r="NUI251" s="380"/>
      <c r="NUJ251" s="359"/>
      <c r="NUK251" s="380"/>
      <c r="NUL251" s="359"/>
      <c r="NUM251" s="380"/>
      <c r="NUN251" s="359"/>
      <c r="NUO251" s="380"/>
      <c r="NUP251" s="359"/>
      <c r="NUQ251" s="380"/>
      <c r="NUR251" s="359"/>
      <c r="NUS251" s="380"/>
      <c r="NUT251" s="359"/>
      <c r="NUU251" s="380"/>
      <c r="NUV251" s="359"/>
      <c r="NUW251" s="380"/>
      <c r="NUX251" s="359"/>
      <c r="NUY251" s="380"/>
      <c r="NUZ251" s="359"/>
      <c r="NVA251" s="380"/>
      <c r="NVB251" s="359"/>
      <c r="NVC251" s="380"/>
      <c r="NVD251" s="359"/>
      <c r="NVE251" s="380"/>
      <c r="NVF251" s="359"/>
      <c r="NVG251" s="380"/>
      <c r="NVH251" s="359"/>
      <c r="NVI251" s="380"/>
      <c r="NVJ251" s="359"/>
      <c r="NVK251" s="380"/>
      <c r="NVL251" s="359"/>
      <c r="NVM251" s="380"/>
      <c r="NVN251" s="359"/>
      <c r="NVO251" s="380"/>
      <c r="NVP251" s="359"/>
      <c r="NVQ251" s="380"/>
      <c r="NVR251" s="359"/>
      <c r="NVS251" s="380"/>
      <c r="NVT251" s="359"/>
      <c r="NVU251" s="380"/>
      <c r="NVV251" s="359"/>
      <c r="NVW251" s="380"/>
      <c r="NVX251" s="359"/>
      <c r="NVY251" s="380"/>
      <c r="NVZ251" s="359"/>
      <c r="NWA251" s="380"/>
      <c r="NWB251" s="359"/>
      <c r="NWC251" s="380"/>
      <c r="NWD251" s="359"/>
      <c r="NWE251" s="380"/>
      <c r="NWF251" s="359"/>
      <c r="NWG251" s="380"/>
      <c r="NWH251" s="359"/>
      <c r="NWI251" s="380"/>
      <c r="NWJ251" s="359"/>
      <c r="NWK251" s="380"/>
      <c r="NWL251" s="359"/>
      <c r="NWM251" s="380"/>
      <c r="NWN251" s="359"/>
      <c r="NWO251" s="380"/>
      <c r="NWP251" s="359"/>
      <c r="NWQ251" s="380"/>
      <c r="NWR251" s="359"/>
      <c r="NWS251" s="380"/>
      <c r="NWT251" s="359"/>
      <c r="NWU251" s="380"/>
      <c r="NWV251" s="359"/>
      <c r="NWW251" s="380"/>
      <c r="NWX251" s="359"/>
      <c r="NWY251" s="380"/>
      <c r="NWZ251" s="359"/>
      <c r="NXA251" s="380"/>
      <c r="NXB251" s="359"/>
      <c r="NXC251" s="380"/>
      <c r="NXD251" s="359"/>
      <c r="NXE251" s="380"/>
      <c r="NXF251" s="359"/>
      <c r="NXG251" s="380"/>
      <c r="NXH251" s="359"/>
      <c r="NXI251" s="380"/>
      <c r="NXJ251" s="359"/>
      <c r="NXK251" s="380"/>
      <c r="NXL251" s="359"/>
      <c r="NXM251" s="380"/>
      <c r="NXN251" s="359"/>
      <c r="NXO251" s="380"/>
      <c r="NXP251" s="359"/>
      <c r="NXQ251" s="380"/>
      <c r="NXR251" s="359"/>
      <c r="NXS251" s="380"/>
      <c r="NXT251" s="359"/>
      <c r="NXU251" s="380"/>
      <c r="NXV251" s="359"/>
      <c r="NXW251" s="380"/>
      <c r="NXX251" s="359"/>
      <c r="NXY251" s="380"/>
      <c r="NXZ251" s="359"/>
      <c r="NYA251" s="380"/>
      <c r="NYB251" s="359"/>
      <c r="NYC251" s="380"/>
      <c r="NYD251" s="359"/>
      <c r="NYE251" s="380"/>
      <c r="NYF251" s="359"/>
      <c r="NYG251" s="380"/>
      <c r="NYH251" s="359"/>
      <c r="NYI251" s="380"/>
      <c r="NYJ251" s="359"/>
      <c r="NYK251" s="380"/>
      <c r="NYL251" s="359"/>
      <c r="NYM251" s="380"/>
      <c r="NYN251" s="359"/>
      <c r="NYO251" s="380"/>
      <c r="NYP251" s="359"/>
      <c r="NYQ251" s="380"/>
      <c r="NYR251" s="359"/>
      <c r="NYS251" s="380"/>
      <c r="NYT251" s="359"/>
      <c r="NYU251" s="380"/>
      <c r="NYV251" s="359"/>
      <c r="NYW251" s="380"/>
      <c r="NYX251" s="359"/>
      <c r="NYY251" s="380"/>
      <c r="NYZ251" s="359"/>
      <c r="NZA251" s="380"/>
      <c r="NZB251" s="359"/>
      <c r="NZC251" s="380"/>
      <c r="NZD251" s="359"/>
      <c r="NZE251" s="380"/>
      <c r="NZF251" s="359"/>
      <c r="NZG251" s="380"/>
      <c r="NZH251" s="359"/>
      <c r="NZI251" s="380"/>
      <c r="NZJ251" s="359"/>
      <c r="NZK251" s="380"/>
      <c r="NZL251" s="359"/>
      <c r="NZM251" s="380"/>
      <c r="NZN251" s="359"/>
      <c r="NZO251" s="380"/>
      <c r="NZP251" s="359"/>
      <c r="NZQ251" s="380"/>
      <c r="NZR251" s="359"/>
      <c r="NZS251" s="380"/>
      <c r="NZT251" s="359"/>
      <c r="NZU251" s="380"/>
      <c r="NZV251" s="359"/>
      <c r="NZW251" s="380"/>
      <c r="NZX251" s="359"/>
      <c r="NZY251" s="380"/>
      <c r="NZZ251" s="359"/>
      <c r="OAA251" s="380"/>
      <c r="OAB251" s="359"/>
      <c r="OAC251" s="380"/>
      <c r="OAD251" s="359"/>
      <c r="OAE251" s="380"/>
      <c r="OAF251" s="359"/>
      <c r="OAG251" s="380"/>
      <c r="OAH251" s="359"/>
      <c r="OAI251" s="380"/>
      <c r="OAJ251" s="359"/>
      <c r="OAK251" s="380"/>
      <c r="OAL251" s="359"/>
      <c r="OAM251" s="380"/>
      <c r="OAN251" s="359"/>
      <c r="OAO251" s="380"/>
      <c r="OAP251" s="359"/>
      <c r="OAQ251" s="380"/>
      <c r="OAR251" s="359"/>
      <c r="OAS251" s="380"/>
      <c r="OAT251" s="359"/>
      <c r="OAU251" s="380"/>
      <c r="OAV251" s="359"/>
      <c r="OAW251" s="380"/>
      <c r="OAX251" s="359"/>
      <c r="OAY251" s="380"/>
      <c r="OAZ251" s="359"/>
      <c r="OBA251" s="380"/>
      <c r="OBB251" s="359"/>
      <c r="OBC251" s="380"/>
      <c r="OBD251" s="359"/>
      <c r="OBE251" s="380"/>
      <c r="OBF251" s="359"/>
      <c r="OBG251" s="380"/>
      <c r="OBH251" s="359"/>
      <c r="OBI251" s="380"/>
      <c r="OBJ251" s="359"/>
      <c r="OBK251" s="380"/>
      <c r="OBL251" s="359"/>
      <c r="OBM251" s="380"/>
      <c r="OBN251" s="359"/>
      <c r="OBO251" s="380"/>
      <c r="OBP251" s="359"/>
      <c r="OBQ251" s="380"/>
      <c r="OBR251" s="359"/>
      <c r="OBS251" s="380"/>
      <c r="OBT251" s="359"/>
      <c r="OBU251" s="380"/>
      <c r="OBV251" s="359"/>
      <c r="OBW251" s="380"/>
      <c r="OBX251" s="359"/>
      <c r="OBY251" s="380"/>
      <c r="OBZ251" s="359"/>
      <c r="OCA251" s="380"/>
      <c r="OCB251" s="359"/>
      <c r="OCC251" s="380"/>
      <c r="OCD251" s="359"/>
      <c r="OCE251" s="380"/>
      <c r="OCF251" s="359"/>
      <c r="OCG251" s="380"/>
      <c r="OCH251" s="359"/>
      <c r="OCI251" s="380"/>
      <c r="OCJ251" s="359"/>
      <c r="OCK251" s="380"/>
      <c r="OCL251" s="359"/>
      <c r="OCM251" s="380"/>
      <c r="OCN251" s="359"/>
      <c r="OCO251" s="380"/>
      <c r="OCP251" s="359"/>
      <c r="OCQ251" s="380"/>
      <c r="OCR251" s="359"/>
      <c r="OCS251" s="380"/>
      <c r="OCT251" s="359"/>
      <c r="OCU251" s="380"/>
      <c r="OCV251" s="359"/>
      <c r="OCW251" s="380"/>
      <c r="OCX251" s="359"/>
      <c r="OCY251" s="380"/>
      <c r="OCZ251" s="359"/>
      <c r="ODA251" s="380"/>
      <c r="ODB251" s="359"/>
      <c r="ODC251" s="380"/>
      <c r="ODD251" s="359"/>
      <c r="ODE251" s="380"/>
      <c r="ODF251" s="359"/>
      <c r="ODG251" s="380"/>
      <c r="ODH251" s="359"/>
      <c r="ODI251" s="380"/>
      <c r="ODJ251" s="359"/>
      <c r="ODK251" s="380"/>
      <c r="ODL251" s="359"/>
      <c r="ODM251" s="380"/>
      <c r="ODN251" s="359"/>
      <c r="ODO251" s="380"/>
      <c r="ODP251" s="359"/>
      <c r="ODQ251" s="380"/>
      <c r="ODR251" s="359"/>
      <c r="ODS251" s="380"/>
      <c r="ODT251" s="359"/>
      <c r="ODU251" s="380"/>
      <c r="ODV251" s="359"/>
      <c r="ODW251" s="380"/>
      <c r="ODX251" s="359"/>
      <c r="ODY251" s="380"/>
      <c r="ODZ251" s="359"/>
      <c r="OEA251" s="380"/>
      <c r="OEB251" s="359"/>
      <c r="OEC251" s="380"/>
      <c r="OED251" s="359"/>
      <c r="OEE251" s="380"/>
      <c r="OEF251" s="359"/>
      <c r="OEG251" s="380"/>
      <c r="OEH251" s="359"/>
      <c r="OEI251" s="380"/>
      <c r="OEJ251" s="359"/>
      <c r="OEK251" s="380"/>
      <c r="OEL251" s="359"/>
      <c r="OEM251" s="380"/>
      <c r="OEN251" s="359"/>
      <c r="OEO251" s="380"/>
      <c r="OEP251" s="359"/>
      <c r="OEQ251" s="380"/>
      <c r="OER251" s="359"/>
      <c r="OES251" s="380"/>
      <c r="OET251" s="359"/>
      <c r="OEU251" s="380"/>
      <c r="OEV251" s="359"/>
      <c r="OEW251" s="380"/>
      <c r="OEX251" s="359"/>
      <c r="OEY251" s="380"/>
      <c r="OEZ251" s="359"/>
      <c r="OFA251" s="380"/>
      <c r="OFB251" s="359"/>
      <c r="OFC251" s="380"/>
      <c r="OFD251" s="359"/>
      <c r="OFE251" s="380"/>
      <c r="OFF251" s="359"/>
      <c r="OFG251" s="380"/>
      <c r="OFH251" s="359"/>
      <c r="OFI251" s="380"/>
      <c r="OFJ251" s="359"/>
      <c r="OFK251" s="380"/>
      <c r="OFL251" s="359"/>
      <c r="OFM251" s="380"/>
      <c r="OFN251" s="359"/>
      <c r="OFO251" s="380"/>
      <c r="OFP251" s="359"/>
      <c r="OFQ251" s="380"/>
      <c r="OFR251" s="359"/>
      <c r="OFS251" s="380"/>
      <c r="OFT251" s="359"/>
      <c r="OFU251" s="380"/>
      <c r="OFV251" s="359"/>
      <c r="OFW251" s="380"/>
      <c r="OFX251" s="359"/>
      <c r="OFY251" s="380"/>
      <c r="OFZ251" s="359"/>
      <c r="OGA251" s="380"/>
      <c r="OGB251" s="359"/>
      <c r="OGC251" s="380"/>
      <c r="OGD251" s="359"/>
      <c r="OGE251" s="380"/>
      <c r="OGF251" s="359"/>
      <c r="OGG251" s="380"/>
      <c r="OGH251" s="359"/>
      <c r="OGI251" s="380"/>
      <c r="OGJ251" s="359"/>
      <c r="OGK251" s="380"/>
      <c r="OGL251" s="359"/>
      <c r="OGM251" s="380"/>
      <c r="OGN251" s="359"/>
      <c r="OGO251" s="380"/>
      <c r="OGP251" s="359"/>
      <c r="OGQ251" s="380"/>
      <c r="OGR251" s="359"/>
      <c r="OGS251" s="380"/>
      <c r="OGT251" s="359"/>
      <c r="OGU251" s="380"/>
      <c r="OGV251" s="359"/>
      <c r="OGW251" s="380"/>
      <c r="OGX251" s="359"/>
      <c r="OGY251" s="380"/>
      <c r="OGZ251" s="359"/>
      <c r="OHA251" s="380"/>
      <c r="OHB251" s="359"/>
      <c r="OHC251" s="380"/>
      <c r="OHD251" s="359"/>
      <c r="OHE251" s="380"/>
      <c r="OHF251" s="359"/>
      <c r="OHG251" s="380"/>
      <c r="OHH251" s="359"/>
      <c r="OHI251" s="380"/>
      <c r="OHJ251" s="359"/>
      <c r="OHK251" s="380"/>
      <c r="OHL251" s="359"/>
      <c r="OHM251" s="380"/>
      <c r="OHN251" s="359"/>
      <c r="OHO251" s="380"/>
      <c r="OHP251" s="359"/>
      <c r="OHQ251" s="380"/>
      <c r="OHR251" s="359"/>
      <c r="OHS251" s="380"/>
      <c r="OHT251" s="359"/>
      <c r="OHU251" s="380"/>
      <c r="OHV251" s="359"/>
      <c r="OHW251" s="380"/>
      <c r="OHX251" s="359"/>
      <c r="OHY251" s="380"/>
      <c r="OHZ251" s="359"/>
      <c r="OIA251" s="380"/>
      <c r="OIB251" s="359"/>
      <c r="OIC251" s="380"/>
      <c r="OID251" s="359"/>
      <c r="OIE251" s="380"/>
      <c r="OIF251" s="359"/>
      <c r="OIG251" s="380"/>
      <c r="OIH251" s="359"/>
      <c r="OII251" s="380"/>
      <c r="OIJ251" s="359"/>
      <c r="OIK251" s="380"/>
      <c r="OIL251" s="359"/>
      <c r="OIM251" s="380"/>
      <c r="OIN251" s="359"/>
      <c r="OIO251" s="380"/>
      <c r="OIP251" s="359"/>
      <c r="OIQ251" s="380"/>
      <c r="OIR251" s="359"/>
      <c r="OIS251" s="380"/>
      <c r="OIT251" s="359"/>
      <c r="OIU251" s="380"/>
      <c r="OIV251" s="359"/>
      <c r="OIW251" s="380"/>
      <c r="OIX251" s="359"/>
      <c r="OIY251" s="380"/>
      <c r="OIZ251" s="359"/>
      <c r="OJA251" s="380"/>
      <c r="OJB251" s="359"/>
      <c r="OJC251" s="380"/>
      <c r="OJD251" s="359"/>
      <c r="OJE251" s="380"/>
      <c r="OJF251" s="359"/>
      <c r="OJG251" s="380"/>
      <c r="OJH251" s="359"/>
      <c r="OJI251" s="380"/>
      <c r="OJJ251" s="359"/>
      <c r="OJK251" s="380"/>
      <c r="OJL251" s="359"/>
      <c r="OJM251" s="380"/>
      <c r="OJN251" s="359"/>
      <c r="OJO251" s="380"/>
      <c r="OJP251" s="359"/>
      <c r="OJQ251" s="380"/>
      <c r="OJR251" s="359"/>
      <c r="OJS251" s="380"/>
      <c r="OJT251" s="359"/>
      <c r="OJU251" s="380"/>
      <c r="OJV251" s="359"/>
      <c r="OJW251" s="380"/>
      <c r="OJX251" s="359"/>
      <c r="OJY251" s="380"/>
      <c r="OJZ251" s="359"/>
      <c r="OKA251" s="380"/>
      <c r="OKB251" s="359"/>
      <c r="OKC251" s="380"/>
      <c r="OKD251" s="359"/>
      <c r="OKE251" s="380"/>
      <c r="OKF251" s="359"/>
      <c r="OKG251" s="380"/>
      <c r="OKH251" s="359"/>
      <c r="OKI251" s="380"/>
      <c r="OKJ251" s="359"/>
      <c r="OKK251" s="380"/>
      <c r="OKL251" s="359"/>
      <c r="OKM251" s="380"/>
      <c r="OKN251" s="359"/>
      <c r="OKO251" s="380"/>
      <c r="OKP251" s="359"/>
      <c r="OKQ251" s="380"/>
      <c r="OKR251" s="359"/>
      <c r="OKS251" s="380"/>
      <c r="OKT251" s="359"/>
      <c r="OKU251" s="380"/>
      <c r="OKV251" s="359"/>
      <c r="OKW251" s="380"/>
      <c r="OKX251" s="359"/>
      <c r="OKY251" s="380"/>
      <c r="OKZ251" s="359"/>
      <c r="OLA251" s="380"/>
      <c r="OLB251" s="359"/>
      <c r="OLC251" s="380"/>
      <c r="OLD251" s="359"/>
      <c r="OLE251" s="380"/>
      <c r="OLF251" s="359"/>
      <c r="OLG251" s="380"/>
      <c r="OLH251" s="359"/>
      <c r="OLI251" s="380"/>
      <c r="OLJ251" s="359"/>
      <c r="OLK251" s="380"/>
      <c r="OLL251" s="359"/>
      <c r="OLM251" s="380"/>
      <c r="OLN251" s="359"/>
      <c r="OLO251" s="380"/>
      <c r="OLP251" s="359"/>
      <c r="OLQ251" s="380"/>
      <c r="OLR251" s="359"/>
      <c r="OLS251" s="380"/>
      <c r="OLT251" s="359"/>
      <c r="OLU251" s="380"/>
      <c r="OLV251" s="359"/>
      <c r="OLW251" s="380"/>
      <c r="OLX251" s="359"/>
      <c r="OLY251" s="380"/>
      <c r="OLZ251" s="359"/>
      <c r="OMA251" s="380"/>
      <c r="OMB251" s="359"/>
      <c r="OMC251" s="380"/>
      <c r="OMD251" s="359"/>
      <c r="OME251" s="380"/>
      <c r="OMF251" s="359"/>
      <c r="OMG251" s="380"/>
      <c r="OMH251" s="359"/>
      <c r="OMI251" s="380"/>
      <c r="OMJ251" s="359"/>
      <c r="OMK251" s="380"/>
      <c r="OML251" s="359"/>
      <c r="OMM251" s="380"/>
      <c r="OMN251" s="359"/>
      <c r="OMO251" s="380"/>
      <c r="OMP251" s="359"/>
      <c r="OMQ251" s="380"/>
      <c r="OMR251" s="359"/>
      <c r="OMS251" s="380"/>
      <c r="OMT251" s="359"/>
      <c r="OMU251" s="380"/>
      <c r="OMV251" s="359"/>
      <c r="OMW251" s="380"/>
      <c r="OMX251" s="359"/>
      <c r="OMY251" s="380"/>
      <c r="OMZ251" s="359"/>
      <c r="ONA251" s="380"/>
      <c r="ONB251" s="359"/>
      <c r="ONC251" s="380"/>
      <c r="OND251" s="359"/>
      <c r="ONE251" s="380"/>
      <c r="ONF251" s="359"/>
      <c r="ONG251" s="380"/>
      <c r="ONH251" s="359"/>
      <c r="ONI251" s="380"/>
      <c r="ONJ251" s="359"/>
      <c r="ONK251" s="380"/>
      <c r="ONL251" s="359"/>
      <c r="ONM251" s="380"/>
      <c r="ONN251" s="359"/>
      <c r="ONO251" s="380"/>
      <c r="ONP251" s="359"/>
      <c r="ONQ251" s="380"/>
      <c r="ONR251" s="359"/>
      <c r="ONS251" s="380"/>
      <c r="ONT251" s="359"/>
      <c r="ONU251" s="380"/>
      <c r="ONV251" s="359"/>
      <c r="ONW251" s="380"/>
      <c r="ONX251" s="359"/>
      <c r="ONY251" s="380"/>
      <c r="ONZ251" s="359"/>
      <c r="OOA251" s="380"/>
      <c r="OOB251" s="359"/>
      <c r="OOC251" s="380"/>
      <c r="OOD251" s="359"/>
      <c r="OOE251" s="380"/>
      <c r="OOF251" s="359"/>
      <c r="OOG251" s="380"/>
      <c r="OOH251" s="359"/>
      <c r="OOI251" s="380"/>
      <c r="OOJ251" s="359"/>
      <c r="OOK251" s="380"/>
      <c r="OOL251" s="359"/>
      <c r="OOM251" s="380"/>
      <c r="OON251" s="359"/>
      <c r="OOO251" s="380"/>
      <c r="OOP251" s="359"/>
      <c r="OOQ251" s="380"/>
      <c r="OOR251" s="359"/>
      <c r="OOS251" s="380"/>
      <c r="OOT251" s="359"/>
      <c r="OOU251" s="380"/>
      <c r="OOV251" s="359"/>
      <c r="OOW251" s="380"/>
      <c r="OOX251" s="359"/>
      <c r="OOY251" s="380"/>
      <c r="OOZ251" s="359"/>
      <c r="OPA251" s="380"/>
      <c r="OPB251" s="359"/>
      <c r="OPC251" s="380"/>
      <c r="OPD251" s="359"/>
      <c r="OPE251" s="380"/>
      <c r="OPF251" s="359"/>
      <c r="OPG251" s="380"/>
      <c r="OPH251" s="359"/>
      <c r="OPI251" s="380"/>
      <c r="OPJ251" s="359"/>
      <c r="OPK251" s="380"/>
      <c r="OPL251" s="359"/>
      <c r="OPM251" s="380"/>
      <c r="OPN251" s="359"/>
      <c r="OPO251" s="380"/>
      <c r="OPP251" s="359"/>
      <c r="OPQ251" s="380"/>
      <c r="OPR251" s="359"/>
      <c r="OPS251" s="380"/>
      <c r="OPT251" s="359"/>
      <c r="OPU251" s="380"/>
      <c r="OPV251" s="359"/>
      <c r="OPW251" s="380"/>
      <c r="OPX251" s="359"/>
      <c r="OPY251" s="380"/>
      <c r="OPZ251" s="359"/>
      <c r="OQA251" s="380"/>
      <c r="OQB251" s="359"/>
      <c r="OQC251" s="380"/>
      <c r="OQD251" s="359"/>
      <c r="OQE251" s="380"/>
      <c r="OQF251" s="359"/>
      <c r="OQG251" s="380"/>
      <c r="OQH251" s="359"/>
      <c r="OQI251" s="380"/>
      <c r="OQJ251" s="359"/>
      <c r="OQK251" s="380"/>
      <c r="OQL251" s="359"/>
      <c r="OQM251" s="380"/>
      <c r="OQN251" s="359"/>
      <c r="OQO251" s="380"/>
      <c r="OQP251" s="359"/>
      <c r="OQQ251" s="380"/>
      <c r="OQR251" s="359"/>
      <c r="OQS251" s="380"/>
      <c r="OQT251" s="359"/>
      <c r="OQU251" s="380"/>
      <c r="OQV251" s="359"/>
      <c r="OQW251" s="380"/>
      <c r="OQX251" s="359"/>
      <c r="OQY251" s="380"/>
      <c r="OQZ251" s="359"/>
      <c r="ORA251" s="380"/>
      <c r="ORB251" s="359"/>
      <c r="ORC251" s="380"/>
      <c r="ORD251" s="359"/>
      <c r="ORE251" s="380"/>
      <c r="ORF251" s="359"/>
      <c r="ORG251" s="380"/>
      <c r="ORH251" s="359"/>
      <c r="ORI251" s="380"/>
      <c r="ORJ251" s="359"/>
      <c r="ORK251" s="380"/>
      <c r="ORL251" s="359"/>
      <c r="ORM251" s="380"/>
      <c r="ORN251" s="359"/>
      <c r="ORO251" s="380"/>
      <c r="ORP251" s="359"/>
      <c r="ORQ251" s="380"/>
      <c r="ORR251" s="359"/>
      <c r="ORS251" s="380"/>
      <c r="ORT251" s="359"/>
      <c r="ORU251" s="380"/>
      <c r="ORV251" s="359"/>
      <c r="ORW251" s="380"/>
      <c r="ORX251" s="359"/>
      <c r="ORY251" s="380"/>
      <c r="ORZ251" s="359"/>
      <c r="OSA251" s="380"/>
      <c r="OSB251" s="359"/>
      <c r="OSC251" s="380"/>
      <c r="OSD251" s="359"/>
      <c r="OSE251" s="380"/>
      <c r="OSF251" s="359"/>
      <c r="OSG251" s="380"/>
      <c r="OSH251" s="359"/>
      <c r="OSI251" s="380"/>
      <c r="OSJ251" s="359"/>
      <c r="OSK251" s="380"/>
      <c r="OSL251" s="359"/>
      <c r="OSM251" s="380"/>
      <c r="OSN251" s="359"/>
      <c r="OSO251" s="380"/>
      <c r="OSP251" s="359"/>
      <c r="OSQ251" s="380"/>
      <c r="OSR251" s="359"/>
      <c r="OSS251" s="380"/>
      <c r="OST251" s="359"/>
      <c r="OSU251" s="380"/>
      <c r="OSV251" s="359"/>
      <c r="OSW251" s="380"/>
      <c r="OSX251" s="359"/>
      <c r="OSY251" s="380"/>
      <c r="OSZ251" s="359"/>
      <c r="OTA251" s="380"/>
      <c r="OTB251" s="359"/>
      <c r="OTC251" s="380"/>
      <c r="OTD251" s="359"/>
      <c r="OTE251" s="380"/>
      <c r="OTF251" s="359"/>
      <c r="OTG251" s="380"/>
      <c r="OTH251" s="359"/>
      <c r="OTI251" s="380"/>
      <c r="OTJ251" s="359"/>
      <c r="OTK251" s="380"/>
      <c r="OTL251" s="359"/>
      <c r="OTM251" s="380"/>
      <c r="OTN251" s="359"/>
      <c r="OTO251" s="380"/>
      <c r="OTP251" s="359"/>
      <c r="OTQ251" s="380"/>
      <c r="OTR251" s="359"/>
      <c r="OTS251" s="380"/>
      <c r="OTT251" s="359"/>
      <c r="OTU251" s="380"/>
      <c r="OTV251" s="359"/>
      <c r="OTW251" s="380"/>
      <c r="OTX251" s="359"/>
      <c r="OTY251" s="380"/>
      <c r="OTZ251" s="359"/>
      <c r="OUA251" s="380"/>
      <c r="OUB251" s="359"/>
      <c r="OUC251" s="380"/>
      <c r="OUD251" s="359"/>
      <c r="OUE251" s="380"/>
      <c r="OUF251" s="359"/>
      <c r="OUG251" s="380"/>
      <c r="OUH251" s="359"/>
      <c r="OUI251" s="380"/>
      <c r="OUJ251" s="359"/>
      <c r="OUK251" s="380"/>
      <c r="OUL251" s="359"/>
      <c r="OUM251" s="380"/>
      <c r="OUN251" s="359"/>
      <c r="OUO251" s="380"/>
      <c r="OUP251" s="359"/>
      <c r="OUQ251" s="380"/>
      <c r="OUR251" s="359"/>
      <c r="OUS251" s="380"/>
      <c r="OUT251" s="359"/>
      <c r="OUU251" s="380"/>
      <c r="OUV251" s="359"/>
      <c r="OUW251" s="380"/>
      <c r="OUX251" s="359"/>
      <c r="OUY251" s="380"/>
      <c r="OUZ251" s="359"/>
      <c r="OVA251" s="380"/>
      <c r="OVB251" s="359"/>
      <c r="OVC251" s="380"/>
      <c r="OVD251" s="359"/>
      <c r="OVE251" s="380"/>
      <c r="OVF251" s="359"/>
      <c r="OVG251" s="380"/>
      <c r="OVH251" s="359"/>
      <c r="OVI251" s="380"/>
      <c r="OVJ251" s="359"/>
      <c r="OVK251" s="380"/>
      <c r="OVL251" s="359"/>
      <c r="OVM251" s="380"/>
      <c r="OVN251" s="359"/>
      <c r="OVO251" s="380"/>
      <c r="OVP251" s="359"/>
      <c r="OVQ251" s="380"/>
      <c r="OVR251" s="359"/>
      <c r="OVS251" s="380"/>
      <c r="OVT251" s="359"/>
      <c r="OVU251" s="380"/>
      <c r="OVV251" s="359"/>
      <c r="OVW251" s="380"/>
      <c r="OVX251" s="359"/>
      <c r="OVY251" s="380"/>
      <c r="OVZ251" s="359"/>
      <c r="OWA251" s="380"/>
      <c r="OWB251" s="359"/>
      <c r="OWC251" s="380"/>
      <c r="OWD251" s="359"/>
      <c r="OWE251" s="380"/>
      <c r="OWF251" s="359"/>
      <c r="OWG251" s="380"/>
      <c r="OWH251" s="359"/>
      <c r="OWI251" s="380"/>
      <c r="OWJ251" s="359"/>
      <c r="OWK251" s="380"/>
      <c r="OWL251" s="359"/>
      <c r="OWM251" s="380"/>
      <c r="OWN251" s="359"/>
      <c r="OWO251" s="380"/>
      <c r="OWP251" s="359"/>
      <c r="OWQ251" s="380"/>
      <c r="OWR251" s="359"/>
      <c r="OWS251" s="380"/>
      <c r="OWT251" s="359"/>
      <c r="OWU251" s="380"/>
      <c r="OWV251" s="359"/>
      <c r="OWW251" s="380"/>
      <c r="OWX251" s="359"/>
      <c r="OWY251" s="380"/>
      <c r="OWZ251" s="359"/>
      <c r="OXA251" s="380"/>
      <c r="OXB251" s="359"/>
      <c r="OXC251" s="380"/>
      <c r="OXD251" s="359"/>
      <c r="OXE251" s="380"/>
      <c r="OXF251" s="359"/>
      <c r="OXG251" s="380"/>
      <c r="OXH251" s="359"/>
      <c r="OXI251" s="380"/>
      <c r="OXJ251" s="359"/>
      <c r="OXK251" s="380"/>
      <c r="OXL251" s="359"/>
      <c r="OXM251" s="380"/>
      <c r="OXN251" s="359"/>
      <c r="OXO251" s="380"/>
      <c r="OXP251" s="359"/>
      <c r="OXQ251" s="380"/>
      <c r="OXR251" s="359"/>
      <c r="OXS251" s="380"/>
      <c r="OXT251" s="359"/>
      <c r="OXU251" s="380"/>
      <c r="OXV251" s="359"/>
      <c r="OXW251" s="380"/>
      <c r="OXX251" s="359"/>
      <c r="OXY251" s="380"/>
      <c r="OXZ251" s="359"/>
      <c r="OYA251" s="380"/>
      <c r="OYB251" s="359"/>
      <c r="OYC251" s="380"/>
      <c r="OYD251" s="359"/>
      <c r="OYE251" s="380"/>
      <c r="OYF251" s="359"/>
      <c r="OYG251" s="380"/>
      <c r="OYH251" s="359"/>
      <c r="OYI251" s="380"/>
      <c r="OYJ251" s="359"/>
      <c r="OYK251" s="380"/>
      <c r="OYL251" s="359"/>
      <c r="OYM251" s="380"/>
      <c r="OYN251" s="359"/>
      <c r="OYO251" s="380"/>
      <c r="OYP251" s="359"/>
      <c r="OYQ251" s="380"/>
      <c r="OYR251" s="359"/>
      <c r="OYS251" s="380"/>
      <c r="OYT251" s="359"/>
      <c r="OYU251" s="380"/>
      <c r="OYV251" s="359"/>
      <c r="OYW251" s="380"/>
      <c r="OYX251" s="359"/>
      <c r="OYY251" s="380"/>
      <c r="OYZ251" s="359"/>
      <c r="OZA251" s="380"/>
      <c r="OZB251" s="359"/>
      <c r="OZC251" s="380"/>
      <c r="OZD251" s="359"/>
      <c r="OZE251" s="380"/>
      <c r="OZF251" s="359"/>
      <c r="OZG251" s="380"/>
      <c r="OZH251" s="359"/>
      <c r="OZI251" s="380"/>
      <c r="OZJ251" s="359"/>
      <c r="OZK251" s="380"/>
      <c r="OZL251" s="359"/>
      <c r="OZM251" s="380"/>
      <c r="OZN251" s="359"/>
      <c r="OZO251" s="380"/>
      <c r="OZP251" s="359"/>
      <c r="OZQ251" s="380"/>
      <c r="OZR251" s="359"/>
      <c r="OZS251" s="380"/>
      <c r="OZT251" s="359"/>
      <c r="OZU251" s="380"/>
      <c r="OZV251" s="359"/>
      <c r="OZW251" s="380"/>
      <c r="OZX251" s="359"/>
      <c r="OZY251" s="380"/>
      <c r="OZZ251" s="359"/>
      <c r="PAA251" s="380"/>
      <c r="PAB251" s="359"/>
      <c r="PAC251" s="380"/>
      <c r="PAD251" s="359"/>
      <c r="PAE251" s="380"/>
      <c r="PAF251" s="359"/>
      <c r="PAG251" s="380"/>
      <c r="PAH251" s="359"/>
      <c r="PAI251" s="380"/>
      <c r="PAJ251" s="359"/>
      <c r="PAK251" s="380"/>
      <c r="PAL251" s="359"/>
      <c r="PAM251" s="380"/>
      <c r="PAN251" s="359"/>
      <c r="PAO251" s="380"/>
      <c r="PAP251" s="359"/>
      <c r="PAQ251" s="380"/>
      <c r="PAR251" s="359"/>
      <c r="PAS251" s="380"/>
      <c r="PAT251" s="359"/>
      <c r="PAU251" s="380"/>
      <c r="PAV251" s="359"/>
      <c r="PAW251" s="380"/>
      <c r="PAX251" s="359"/>
      <c r="PAY251" s="380"/>
      <c r="PAZ251" s="359"/>
      <c r="PBA251" s="380"/>
      <c r="PBB251" s="359"/>
      <c r="PBC251" s="380"/>
      <c r="PBD251" s="359"/>
      <c r="PBE251" s="380"/>
      <c r="PBF251" s="359"/>
      <c r="PBG251" s="380"/>
      <c r="PBH251" s="359"/>
      <c r="PBI251" s="380"/>
      <c r="PBJ251" s="359"/>
      <c r="PBK251" s="380"/>
      <c r="PBL251" s="359"/>
      <c r="PBM251" s="380"/>
      <c r="PBN251" s="359"/>
      <c r="PBO251" s="380"/>
      <c r="PBP251" s="359"/>
      <c r="PBQ251" s="380"/>
      <c r="PBR251" s="359"/>
      <c r="PBS251" s="380"/>
      <c r="PBT251" s="359"/>
      <c r="PBU251" s="380"/>
      <c r="PBV251" s="359"/>
      <c r="PBW251" s="380"/>
      <c r="PBX251" s="359"/>
      <c r="PBY251" s="380"/>
      <c r="PBZ251" s="359"/>
      <c r="PCA251" s="380"/>
      <c r="PCB251" s="359"/>
      <c r="PCC251" s="380"/>
      <c r="PCD251" s="359"/>
      <c r="PCE251" s="380"/>
      <c r="PCF251" s="359"/>
      <c r="PCG251" s="380"/>
      <c r="PCH251" s="359"/>
      <c r="PCI251" s="380"/>
      <c r="PCJ251" s="359"/>
      <c r="PCK251" s="380"/>
      <c r="PCL251" s="359"/>
      <c r="PCM251" s="380"/>
      <c r="PCN251" s="359"/>
      <c r="PCO251" s="380"/>
      <c r="PCP251" s="359"/>
      <c r="PCQ251" s="380"/>
      <c r="PCR251" s="359"/>
      <c r="PCS251" s="380"/>
      <c r="PCT251" s="359"/>
      <c r="PCU251" s="380"/>
      <c r="PCV251" s="359"/>
      <c r="PCW251" s="380"/>
      <c r="PCX251" s="359"/>
      <c r="PCY251" s="380"/>
      <c r="PCZ251" s="359"/>
      <c r="PDA251" s="380"/>
      <c r="PDB251" s="359"/>
      <c r="PDC251" s="380"/>
      <c r="PDD251" s="359"/>
      <c r="PDE251" s="380"/>
      <c r="PDF251" s="359"/>
      <c r="PDG251" s="380"/>
      <c r="PDH251" s="359"/>
      <c r="PDI251" s="380"/>
      <c r="PDJ251" s="359"/>
      <c r="PDK251" s="380"/>
      <c r="PDL251" s="359"/>
      <c r="PDM251" s="380"/>
      <c r="PDN251" s="359"/>
      <c r="PDO251" s="380"/>
      <c r="PDP251" s="359"/>
      <c r="PDQ251" s="380"/>
      <c r="PDR251" s="359"/>
      <c r="PDS251" s="380"/>
      <c r="PDT251" s="359"/>
      <c r="PDU251" s="380"/>
      <c r="PDV251" s="359"/>
      <c r="PDW251" s="380"/>
      <c r="PDX251" s="359"/>
      <c r="PDY251" s="380"/>
      <c r="PDZ251" s="359"/>
      <c r="PEA251" s="380"/>
      <c r="PEB251" s="359"/>
      <c r="PEC251" s="380"/>
      <c r="PED251" s="359"/>
      <c r="PEE251" s="380"/>
      <c r="PEF251" s="359"/>
      <c r="PEG251" s="380"/>
      <c r="PEH251" s="359"/>
      <c r="PEI251" s="380"/>
      <c r="PEJ251" s="359"/>
      <c r="PEK251" s="380"/>
      <c r="PEL251" s="359"/>
      <c r="PEM251" s="380"/>
      <c r="PEN251" s="359"/>
      <c r="PEO251" s="380"/>
      <c r="PEP251" s="359"/>
      <c r="PEQ251" s="380"/>
      <c r="PER251" s="359"/>
      <c r="PES251" s="380"/>
      <c r="PET251" s="359"/>
      <c r="PEU251" s="380"/>
      <c r="PEV251" s="359"/>
      <c r="PEW251" s="380"/>
      <c r="PEX251" s="359"/>
      <c r="PEY251" s="380"/>
      <c r="PEZ251" s="359"/>
      <c r="PFA251" s="380"/>
      <c r="PFB251" s="359"/>
      <c r="PFC251" s="380"/>
      <c r="PFD251" s="359"/>
      <c r="PFE251" s="380"/>
      <c r="PFF251" s="359"/>
      <c r="PFG251" s="380"/>
      <c r="PFH251" s="359"/>
      <c r="PFI251" s="380"/>
      <c r="PFJ251" s="359"/>
      <c r="PFK251" s="380"/>
      <c r="PFL251" s="359"/>
      <c r="PFM251" s="380"/>
      <c r="PFN251" s="359"/>
      <c r="PFO251" s="380"/>
      <c r="PFP251" s="359"/>
      <c r="PFQ251" s="380"/>
      <c r="PFR251" s="359"/>
      <c r="PFS251" s="380"/>
      <c r="PFT251" s="359"/>
      <c r="PFU251" s="380"/>
      <c r="PFV251" s="359"/>
      <c r="PFW251" s="380"/>
      <c r="PFX251" s="359"/>
      <c r="PFY251" s="380"/>
      <c r="PFZ251" s="359"/>
      <c r="PGA251" s="380"/>
      <c r="PGB251" s="359"/>
      <c r="PGC251" s="380"/>
      <c r="PGD251" s="359"/>
      <c r="PGE251" s="380"/>
      <c r="PGF251" s="359"/>
      <c r="PGG251" s="380"/>
      <c r="PGH251" s="359"/>
      <c r="PGI251" s="380"/>
      <c r="PGJ251" s="359"/>
      <c r="PGK251" s="380"/>
      <c r="PGL251" s="359"/>
      <c r="PGM251" s="380"/>
      <c r="PGN251" s="359"/>
      <c r="PGO251" s="380"/>
      <c r="PGP251" s="359"/>
      <c r="PGQ251" s="380"/>
      <c r="PGR251" s="359"/>
      <c r="PGS251" s="380"/>
      <c r="PGT251" s="359"/>
      <c r="PGU251" s="380"/>
      <c r="PGV251" s="359"/>
      <c r="PGW251" s="380"/>
      <c r="PGX251" s="359"/>
      <c r="PGY251" s="380"/>
      <c r="PGZ251" s="359"/>
      <c r="PHA251" s="380"/>
      <c r="PHB251" s="359"/>
      <c r="PHC251" s="380"/>
      <c r="PHD251" s="359"/>
      <c r="PHE251" s="380"/>
      <c r="PHF251" s="359"/>
      <c r="PHG251" s="380"/>
      <c r="PHH251" s="359"/>
      <c r="PHI251" s="380"/>
      <c r="PHJ251" s="359"/>
      <c r="PHK251" s="380"/>
      <c r="PHL251" s="359"/>
      <c r="PHM251" s="380"/>
      <c r="PHN251" s="359"/>
      <c r="PHO251" s="380"/>
      <c r="PHP251" s="359"/>
      <c r="PHQ251" s="380"/>
      <c r="PHR251" s="359"/>
      <c r="PHS251" s="380"/>
      <c r="PHT251" s="359"/>
      <c r="PHU251" s="380"/>
      <c r="PHV251" s="359"/>
      <c r="PHW251" s="380"/>
      <c r="PHX251" s="359"/>
      <c r="PHY251" s="380"/>
      <c r="PHZ251" s="359"/>
      <c r="PIA251" s="380"/>
      <c r="PIB251" s="359"/>
      <c r="PIC251" s="380"/>
      <c r="PID251" s="359"/>
      <c r="PIE251" s="380"/>
      <c r="PIF251" s="359"/>
      <c r="PIG251" s="380"/>
      <c r="PIH251" s="359"/>
      <c r="PII251" s="380"/>
      <c r="PIJ251" s="359"/>
      <c r="PIK251" s="380"/>
      <c r="PIL251" s="359"/>
      <c r="PIM251" s="380"/>
      <c r="PIN251" s="359"/>
      <c r="PIO251" s="380"/>
      <c r="PIP251" s="359"/>
      <c r="PIQ251" s="380"/>
      <c r="PIR251" s="359"/>
      <c r="PIS251" s="380"/>
      <c r="PIT251" s="359"/>
      <c r="PIU251" s="380"/>
      <c r="PIV251" s="359"/>
      <c r="PIW251" s="380"/>
      <c r="PIX251" s="359"/>
      <c r="PIY251" s="380"/>
      <c r="PIZ251" s="359"/>
      <c r="PJA251" s="380"/>
      <c r="PJB251" s="359"/>
      <c r="PJC251" s="380"/>
      <c r="PJD251" s="359"/>
      <c r="PJE251" s="380"/>
      <c r="PJF251" s="359"/>
      <c r="PJG251" s="380"/>
      <c r="PJH251" s="359"/>
      <c r="PJI251" s="380"/>
      <c r="PJJ251" s="359"/>
      <c r="PJK251" s="380"/>
      <c r="PJL251" s="359"/>
      <c r="PJM251" s="380"/>
      <c r="PJN251" s="359"/>
      <c r="PJO251" s="380"/>
      <c r="PJP251" s="359"/>
      <c r="PJQ251" s="380"/>
      <c r="PJR251" s="359"/>
      <c r="PJS251" s="380"/>
      <c r="PJT251" s="359"/>
      <c r="PJU251" s="380"/>
      <c r="PJV251" s="359"/>
      <c r="PJW251" s="380"/>
      <c r="PJX251" s="359"/>
      <c r="PJY251" s="380"/>
      <c r="PJZ251" s="359"/>
      <c r="PKA251" s="380"/>
      <c r="PKB251" s="359"/>
      <c r="PKC251" s="380"/>
      <c r="PKD251" s="359"/>
      <c r="PKE251" s="380"/>
      <c r="PKF251" s="359"/>
      <c r="PKG251" s="380"/>
      <c r="PKH251" s="359"/>
      <c r="PKI251" s="380"/>
      <c r="PKJ251" s="359"/>
      <c r="PKK251" s="380"/>
      <c r="PKL251" s="359"/>
      <c r="PKM251" s="380"/>
      <c r="PKN251" s="359"/>
      <c r="PKO251" s="380"/>
      <c r="PKP251" s="359"/>
      <c r="PKQ251" s="380"/>
      <c r="PKR251" s="359"/>
      <c r="PKS251" s="380"/>
      <c r="PKT251" s="359"/>
      <c r="PKU251" s="380"/>
      <c r="PKV251" s="359"/>
      <c r="PKW251" s="380"/>
      <c r="PKX251" s="359"/>
      <c r="PKY251" s="380"/>
      <c r="PKZ251" s="359"/>
      <c r="PLA251" s="380"/>
      <c r="PLB251" s="359"/>
      <c r="PLC251" s="380"/>
      <c r="PLD251" s="359"/>
      <c r="PLE251" s="380"/>
      <c r="PLF251" s="359"/>
      <c r="PLG251" s="380"/>
      <c r="PLH251" s="359"/>
      <c r="PLI251" s="380"/>
      <c r="PLJ251" s="359"/>
      <c r="PLK251" s="380"/>
      <c r="PLL251" s="359"/>
      <c r="PLM251" s="380"/>
      <c r="PLN251" s="359"/>
      <c r="PLO251" s="380"/>
      <c r="PLP251" s="359"/>
      <c r="PLQ251" s="380"/>
      <c r="PLR251" s="359"/>
      <c r="PLS251" s="380"/>
      <c r="PLT251" s="359"/>
      <c r="PLU251" s="380"/>
      <c r="PLV251" s="359"/>
      <c r="PLW251" s="380"/>
      <c r="PLX251" s="359"/>
      <c r="PLY251" s="380"/>
      <c r="PLZ251" s="359"/>
      <c r="PMA251" s="380"/>
      <c r="PMB251" s="359"/>
      <c r="PMC251" s="380"/>
      <c r="PMD251" s="359"/>
      <c r="PME251" s="380"/>
      <c r="PMF251" s="359"/>
      <c r="PMG251" s="380"/>
      <c r="PMH251" s="359"/>
      <c r="PMI251" s="380"/>
      <c r="PMJ251" s="359"/>
      <c r="PMK251" s="380"/>
      <c r="PML251" s="359"/>
      <c r="PMM251" s="380"/>
      <c r="PMN251" s="359"/>
      <c r="PMO251" s="380"/>
      <c r="PMP251" s="359"/>
      <c r="PMQ251" s="380"/>
      <c r="PMR251" s="359"/>
      <c r="PMS251" s="380"/>
      <c r="PMT251" s="359"/>
      <c r="PMU251" s="380"/>
      <c r="PMV251" s="359"/>
      <c r="PMW251" s="380"/>
      <c r="PMX251" s="359"/>
      <c r="PMY251" s="380"/>
      <c r="PMZ251" s="359"/>
      <c r="PNA251" s="380"/>
      <c r="PNB251" s="359"/>
      <c r="PNC251" s="380"/>
      <c r="PND251" s="359"/>
      <c r="PNE251" s="380"/>
      <c r="PNF251" s="359"/>
      <c r="PNG251" s="380"/>
      <c r="PNH251" s="359"/>
      <c r="PNI251" s="380"/>
      <c r="PNJ251" s="359"/>
      <c r="PNK251" s="380"/>
      <c r="PNL251" s="359"/>
      <c r="PNM251" s="380"/>
      <c r="PNN251" s="359"/>
      <c r="PNO251" s="380"/>
      <c r="PNP251" s="359"/>
      <c r="PNQ251" s="380"/>
      <c r="PNR251" s="359"/>
      <c r="PNS251" s="380"/>
      <c r="PNT251" s="359"/>
      <c r="PNU251" s="380"/>
      <c r="PNV251" s="359"/>
      <c r="PNW251" s="380"/>
      <c r="PNX251" s="359"/>
      <c r="PNY251" s="380"/>
      <c r="PNZ251" s="359"/>
      <c r="POA251" s="380"/>
      <c r="POB251" s="359"/>
      <c r="POC251" s="380"/>
      <c r="POD251" s="359"/>
      <c r="POE251" s="380"/>
      <c r="POF251" s="359"/>
      <c r="POG251" s="380"/>
      <c r="POH251" s="359"/>
      <c r="POI251" s="380"/>
      <c r="POJ251" s="359"/>
      <c r="POK251" s="380"/>
      <c r="POL251" s="359"/>
      <c r="POM251" s="380"/>
      <c r="PON251" s="359"/>
      <c r="POO251" s="380"/>
      <c r="POP251" s="359"/>
      <c r="POQ251" s="380"/>
      <c r="POR251" s="359"/>
      <c r="POS251" s="380"/>
      <c r="POT251" s="359"/>
      <c r="POU251" s="380"/>
      <c r="POV251" s="359"/>
      <c r="POW251" s="380"/>
      <c r="POX251" s="359"/>
      <c r="POY251" s="380"/>
      <c r="POZ251" s="359"/>
      <c r="PPA251" s="380"/>
      <c r="PPB251" s="359"/>
      <c r="PPC251" s="380"/>
      <c r="PPD251" s="359"/>
      <c r="PPE251" s="380"/>
      <c r="PPF251" s="359"/>
      <c r="PPG251" s="380"/>
      <c r="PPH251" s="359"/>
      <c r="PPI251" s="380"/>
      <c r="PPJ251" s="359"/>
      <c r="PPK251" s="380"/>
      <c r="PPL251" s="359"/>
      <c r="PPM251" s="380"/>
      <c r="PPN251" s="359"/>
      <c r="PPO251" s="380"/>
      <c r="PPP251" s="359"/>
      <c r="PPQ251" s="380"/>
      <c r="PPR251" s="359"/>
      <c r="PPS251" s="380"/>
      <c r="PPT251" s="359"/>
      <c r="PPU251" s="380"/>
      <c r="PPV251" s="359"/>
      <c r="PPW251" s="380"/>
      <c r="PPX251" s="359"/>
      <c r="PPY251" s="380"/>
      <c r="PPZ251" s="359"/>
      <c r="PQA251" s="380"/>
      <c r="PQB251" s="359"/>
      <c r="PQC251" s="380"/>
      <c r="PQD251" s="359"/>
      <c r="PQE251" s="380"/>
      <c r="PQF251" s="359"/>
      <c r="PQG251" s="380"/>
      <c r="PQH251" s="359"/>
      <c r="PQI251" s="380"/>
      <c r="PQJ251" s="359"/>
      <c r="PQK251" s="380"/>
      <c r="PQL251" s="359"/>
      <c r="PQM251" s="380"/>
      <c r="PQN251" s="359"/>
      <c r="PQO251" s="380"/>
      <c r="PQP251" s="359"/>
      <c r="PQQ251" s="380"/>
      <c r="PQR251" s="359"/>
      <c r="PQS251" s="380"/>
      <c r="PQT251" s="359"/>
      <c r="PQU251" s="380"/>
      <c r="PQV251" s="359"/>
      <c r="PQW251" s="380"/>
      <c r="PQX251" s="359"/>
      <c r="PQY251" s="380"/>
      <c r="PQZ251" s="359"/>
      <c r="PRA251" s="380"/>
      <c r="PRB251" s="359"/>
      <c r="PRC251" s="380"/>
      <c r="PRD251" s="359"/>
      <c r="PRE251" s="380"/>
      <c r="PRF251" s="359"/>
      <c r="PRG251" s="380"/>
      <c r="PRH251" s="359"/>
      <c r="PRI251" s="380"/>
      <c r="PRJ251" s="359"/>
      <c r="PRK251" s="380"/>
      <c r="PRL251" s="359"/>
      <c r="PRM251" s="380"/>
      <c r="PRN251" s="359"/>
      <c r="PRO251" s="380"/>
      <c r="PRP251" s="359"/>
      <c r="PRQ251" s="380"/>
      <c r="PRR251" s="359"/>
      <c r="PRS251" s="380"/>
      <c r="PRT251" s="359"/>
      <c r="PRU251" s="380"/>
      <c r="PRV251" s="359"/>
      <c r="PRW251" s="380"/>
      <c r="PRX251" s="359"/>
      <c r="PRY251" s="380"/>
      <c r="PRZ251" s="359"/>
      <c r="PSA251" s="380"/>
      <c r="PSB251" s="359"/>
      <c r="PSC251" s="380"/>
      <c r="PSD251" s="359"/>
      <c r="PSE251" s="380"/>
      <c r="PSF251" s="359"/>
      <c r="PSG251" s="380"/>
      <c r="PSH251" s="359"/>
      <c r="PSI251" s="380"/>
      <c r="PSJ251" s="359"/>
      <c r="PSK251" s="380"/>
      <c r="PSL251" s="359"/>
      <c r="PSM251" s="380"/>
      <c r="PSN251" s="359"/>
      <c r="PSO251" s="380"/>
      <c r="PSP251" s="359"/>
      <c r="PSQ251" s="380"/>
      <c r="PSR251" s="359"/>
      <c r="PSS251" s="380"/>
      <c r="PST251" s="359"/>
      <c r="PSU251" s="380"/>
      <c r="PSV251" s="359"/>
      <c r="PSW251" s="380"/>
      <c r="PSX251" s="359"/>
      <c r="PSY251" s="380"/>
      <c r="PSZ251" s="359"/>
      <c r="PTA251" s="380"/>
      <c r="PTB251" s="359"/>
      <c r="PTC251" s="380"/>
      <c r="PTD251" s="359"/>
      <c r="PTE251" s="380"/>
      <c r="PTF251" s="359"/>
      <c r="PTG251" s="380"/>
      <c r="PTH251" s="359"/>
      <c r="PTI251" s="380"/>
      <c r="PTJ251" s="359"/>
      <c r="PTK251" s="380"/>
      <c r="PTL251" s="359"/>
      <c r="PTM251" s="380"/>
      <c r="PTN251" s="359"/>
      <c r="PTO251" s="380"/>
      <c r="PTP251" s="359"/>
      <c r="PTQ251" s="380"/>
      <c r="PTR251" s="359"/>
      <c r="PTS251" s="380"/>
      <c r="PTT251" s="359"/>
      <c r="PTU251" s="380"/>
      <c r="PTV251" s="359"/>
      <c r="PTW251" s="380"/>
      <c r="PTX251" s="359"/>
      <c r="PTY251" s="380"/>
      <c r="PTZ251" s="359"/>
      <c r="PUA251" s="380"/>
      <c r="PUB251" s="359"/>
      <c r="PUC251" s="380"/>
      <c r="PUD251" s="359"/>
      <c r="PUE251" s="380"/>
      <c r="PUF251" s="359"/>
      <c r="PUG251" s="380"/>
      <c r="PUH251" s="359"/>
      <c r="PUI251" s="380"/>
      <c r="PUJ251" s="359"/>
      <c r="PUK251" s="380"/>
      <c r="PUL251" s="359"/>
      <c r="PUM251" s="380"/>
      <c r="PUN251" s="359"/>
      <c r="PUO251" s="380"/>
      <c r="PUP251" s="359"/>
      <c r="PUQ251" s="380"/>
      <c r="PUR251" s="359"/>
      <c r="PUS251" s="380"/>
      <c r="PUT251" s="359"/>
      <c r="PUU251" s="380"/>
      <c r="PUV251" s="359"/>
      <c r="PUW251" s="380"/>
      <c r="PUX251" s="359"/>
      <c r="PUY251" s="380"/>
      <c r="PUZ251" s="359"/>
      <c r="PVA251" s="380"/>
      <c r="PVB251" s="359"/>
      <c r="PVC251" s="380"/>
      <c r="PVD251" s="359"/>
      <c r="PVE251" s="380"/>
      <c r="PVF251" s="359"/>
      <c r="PVG251" s="380"/>
      <c r="PVH251" s="359"/>
      <c r="PVI251" s="380"/>
      <c r="PVJ251" s="359"/>
      <c r="PVK251" s="380"/>
      <c r="PVL251" s="359"/>
      <c r="PVM251" s="380"/>
      <c r="PVN251" s="359"/>
      <c r="PVO251" s="380"/>
      <c r="PVP251" s="359"/>
      <c r="PVQ251" s="380"/>
      <c r="PVR251" s="359"/>
      <c r="PVS251" s="380"/>
      <c r="PVT251" s="359"/>
      <c r="PVU251" s="380"/>
      <c r="PVV251" s="359"/>
      <c r="PVW251" s="380"/>
      <c r="PVX251" s="359"/>
      <c r="PVY251" s="380"/>
      <c r="PVZ251" s="359"/>
      <c r="PWA251" s="380"/>
      <c r="PWB251" s="359"/>
      <c r="PWC251" s="380"/>
      <c r="PWD251" s="359"/>
      <c r="PWE251" s="380"/>
      <c r="PWF251" s="359"/>
      <c r="PWG251" s="380"/>
      <c r="PWH251" s="359"/>
      <c r="PWI251" s="380"/>
      <c r="PWJ251" s="359"/>
      <c r="PWK251" s="380"/>
      <c r="PWL251" s="359"/>
      <c r="PWM251" s="380"/>
      <c r="PWN251" s="359"/>
      <c r="PWO251" s="380"/>
      <c r="PWP251" s="359"/>
      <c r="PWQ251" s="380"/>
      <c r="PWR251" s="359"/>
      <c r="PWS251" s="380"/>
      <c r="PWT251" s="359"/>
      <c r="PWU251" s="380"/>
      <c r="PWV251" s="359"/>
      <c r="PWW251" s="380"/>
      <c r="PWX251" s="359"/>
      <c r="PWY251" s="380"/>
      <c r="PWZ251" s="359"/>
      <c r="PXA251" s="380"/>
      <c r="PXB251" s="359"/>
      <c r="PXC251" s="380"/>
      <c r="PXD251" s="359"/>
      <c r="PXE251" s="380"/>
      <c r="PXF251" s="359"/>
      <c r="PXG251" s="380"/>
      <c r="PXH251" s="359"/>
      <c r="PXI251" s="380"/>
      <c r="PXJ251" s="359"/>
      <c r="PXK251" s="380"/>
      <c r="PXL251" s="359"/>
      <c r="PXM251" s="380"/>
      <c r="PXN251" s="359"/>
      <c r="PXO251" s="380"/>
      <c r="PXP251" s="359"/>
      <c r="PXQ251" s="380"/>
      <c r="PXR251" s="359"/>
      <c r="PXS251" s="380"/>
      <c r="PXT251" s="359"/>
      <c r="PXU251" s="380"/>
      <c r="PXV251" s="359"/>
      <c r="PXW251" s="380"/>
      <c r="PXX251" s="359"/>
      <c r="PXY251" s="380"/>
      <c r="PXZ251" s="359"/>
      <c r="PYA251" s="380"/>
      <c r="PYB251" s="359"/>
      <c r="PYC251" s="380"/>
      <c r="PYD251" s="359"/>
      <c r="PYE251" s="380"/>
      <c r="PYF251" s="359"/>
      <c r="PYG251" s="380"/>
      <c r="PYH251" s="359"/>
      <c r="PYI251" s="380"/>
      <c r="PYJ251" s="359"/>
      <c r="PYK251" s="380"/>
      <c r="PYL251" s="359"/>
      <c r="PYM251" s="380"/>
      <c r="PYN251" s="359"/>
      <c r="PYO251" s="380"/>
      <c r="PYP251" s="359"/>
      <c r="PYQ251" s="380"/>
      <c r="PYR251" s="359"/>
      <c r="PYS251" s="380"/>
      <c r="PYT251" s="359"/>
      <c r="PYU251" s="380"/>
      <c r="PYV251" s="359"/>
      <c r="PYW251" s="380"/>
      <c r="PYX251" s="359"/>
      <c r="PYY251" s="380"/>
      <c r="PYZ251" s="359"/>
      <c r="PZA251" s="380"/>
      <c r="PZB251" s="359"/>
      <c r="PZC251" s="380"/>
      <c r="PZD251" s="359"/>
      <c r="PZE251" s="380"/>
      <c r="PZF251" s="359"/>
      <c r="PZG251" s="380"/>
      <c r="PZH251" s="359"/>
      <c r="PZI251" s="380"/>
      <c r="PZJ251" s="359"/>
      <c r="PZK251" s="380"/>
      <c r="PZL251" s="359"/>
      <c r="PZM251" s="380"/>
      <c r="PZN251" s="359"/>
      <c r="PZO251" s="380"/>
      <c r="PZP251" s="359"/>
      <c r="PZQ251" s="380"/>
      <c r="PZR251" s="359"/>
      <c r="PZS251" s="380"/>
      <c r="PZT251" s="359"/>
      <c r="PZU251" s="380"/>
      <c r="PZV251" s="359"/>
      <c r="PZW251" s="380"/>
      <c r="PZX251" s="359"/>
      <c r="PZY251" s="380"/>
      <c r="PZZ251" s="359"/>
      <c r="QAA251" s="380"/>
      <c r="QAB251" s="359"/>
      <c r="QAC251" s="380"/>
      <c r="QAD251" s="359"/>
      <c r="QAE251" s="380"/>
      <c r="QAF251" s="359"/>
      <c r="QAG251" s="380"/>
      <c r="QAH251" s="359"/>
      <c r="QAI251" s="380"/>
      <c r="QAJ251" s="359"/>
      <c r="QAK251" s="380"/>
      <c r="QAL251" s="359"/>
      <c r="QAM251" s="380"/>
      <c r="QAN251" s="359"/>
      <c r="QAO251" s="380"/>
      <c r="QAP251" s="359"/>
      <c r="QAQ251" s="380"/>
      <c r="QAR251" s="359"/>
      <c r="QAS251" s="380"/>
      <c r="QAT251" s="359"/>
      <c r="QAU251" s="380"/>
      <c r="QAV251" s="359"/>
      <c r="QAW251" s="380"/>
      <c r="QAX251" s="359"/>
      <c r="QAY251" s="380"/>
      <c r="QAZ251" s="359"/>
      <c r="QBA251" s="380"/>
      <c r="QBB251" s="359"/>
      <c r="QBC251" s="380"/>
      <c r="QBD251" s="359"/>
      <c r="QBE251" s="380"/>
      <c r="QBF251" s="359"/>
      <c r="QBG251" s="380"/>
      <c r="QBH251" s="359"/>
      <c r="QBI251" s="380"/>
      <c r="QBJ251" s="359"/>
      <c r="QBK251" s="380"/>
      <c r="QBL251" s="359"/>
      <c r="QBM251" s="380"/>
      <c r="QBN251" s="359"/>
      <c r="QBO251" s="380"/>
      <c r="QBP251" s="359"/>
      <c r="QBQ251" s="380"/>
      <c r="QBR251" s="359"/>
      <c r="QBS251" s="380"/>
      <c r="QBT251" s="359"/>
      <c r="QBU251" s="380"/>
      <c r="QBV251" s="359"/>
      <c r="QBW251" s="380"/>
      <c r="QBX251" s="359"/>
      <c r="QBY251" s="380"/>
      <c r="QBZ251" s="359"/>
      <c r="QCA251" s="380"/>
      <c r="QCB251" s="359"/>
      <c r="QCC251" s="380"/>
      <c r="QCD251" s="359"/>
      <c r="QCE251" s="380"/>
      <c r="QCF251" s="359"/>
      <c r="QCG251" s="380"/>
      <c r="QCH251" s="359"/>
      <c r="QCI251" s="380"/>
      <c r="QCJ251" s="359"/>
      <c r="QCK251" s="380"/>
      <c r="QCL251" s="359"/>
      <c r="QCM251" s="380"/>
      <c r="QCN251" s="359"/>
      <c r="QCO251" s="380"/>
      <c r="QCP251" s="359"/>
      <c r="QCQ251" s="380"/>
      <c r="QCR251" s="359"/>
      <c r="QCS251" s="380"/>
      <c r="QCT251" s="359"/>
      <c r="QCU251" s="380"/>
      <c r="QCV251" s="359"/>
      <c r="QCW251" s="380"/>
      <c r="QCX251" s="359"/>
      <c r="QCY251" s="380"/>
      <c r="QCZ251" s="359"/>
      <c r="QDA251" s="380"/>
      <c r="QDB251" s="359"/>
      <c r="QDC251" s="380"/>
      <c r="QDD251" s="359"/>
      <c r="QDE251" s="380"/>
      <c r="QDF251" s="359"/>
      <c r="QDG251" s="380"/>
      <c r="QDH251" s="359"/>
      <c r="QDI251" s="380"/>
      <c r="QDJ251" s="359"/>
      <c r="QDK251" s="380"/>
      <c r="QDL251" s="359"/>
      <c r="QDM251" s="380"/>
      <c r="QDN251" s="359"/>
      <c r="QDO251" s="380"/>
      <c r="QDP251" s="359"/>
      <c r="QDQ251" s="380"/>
      <c r="QDR251" s="359"/>
      <c r="QDS251" s="380"/>
      <c r="QDT251" s="359"/>
      <c r="QDU251" s="380"/>
      <c r="QDV251" s="359"/>
      <c r="QDW251" s="380"/>
      <c r="QDX251" s="359"/>
      <c r="QDY251" s="380"/>
      <c r="QDZ251" s="359"/>
      <c r="QEA251" s="380"/>
      <c r="QEB251" s="359"/>
      <c r="QEC251" s="380"/>
      <c r="QED251" s="359"/>
      <c r="QEE251" s="380"/>
      <c r="QEF251" s="359"/>
      <c r="QEG251" s="380"/>
      <c r="QEH251" s="359"/>
      <c r="QEI251" s="380"/>
      <c r="QEJ251" s="359"/>
      <c r="QEK251" s="380"/>
      <c r="QEL251" s="359"/>
      <c r="QEM251" s="380"/>
      <c r="QEN251" s="359"/>
      <c r="QEO251" s="380"/>
      <c r="QEP251" s="359"/>
      <c r="QEQ251" s="380"/>
      <c r="QER251" s="359"/>
      <c r="QES251" s="380"/>
      <c r="QET251" s="359"/>
      <c r="QEU251" s="380"/>
      <c r="QEV251" s="359"/>
      <c r="QEW251" s="380"/>
      <c r="QEX251" s="359"/>
      <c r="QEY251" s="380"/>
      <c r="QEZ251" s="359"/>
      <c r="QFA251" s="380"/>
      <c r="QFB251" s="359"/>
      <c r="QFC251" s="380"/>
      <c r="QFD251" s="359"/>
      <c r="QFE251" s="380"/>
      <c r="QFF251" s="359"/>
      <c r="QFG251" s="380"/>
      <c r="QFH251" s="359"/>
      <c r="QFI251" s="380"/>
      <c r="QFJ251" s="359"/>
      <c r="QFK251" s="380"/>
      <c r="QFL251" s="359"/>
      <c r="QFM251" s="380"/>
      <c r="QFN251" s="359"/>
      <c r="QFO251" s="380"/>
      <c r="QFP251" s="359"/>
      <c r="QFQ251" s="380"/>
      <c r="QFR251" s="359"/>
      <c r="QFS251" s="380"/>
      <c r="QFT251" s="359"/>
      <c r="QFU251" s="380"/>
      <c r="QFV251" s="359"/>
      <c r="QFW251" s="380"/>
      <c r="QFX251" s="359"/>
      <c r="QFY251" s="380"/>
      <c r="QFZ251" s="359"/>
      <c r="QGA251" s="380"/>
      <c r="QGB251" s="359"/>
      <c r="QGC251" s="380"/>
      <c r="QGD251" s="359"/>
      <c r="QGE251" s="380"/>
      <c r="QGF251" s="359"/>
      <c r="QGG251" s="380"/>
      <c r="QGH251" s="359"/>
      <c r="QGI251" s="380"/>
      <c r="QGJ251" s="359"/>
      <c r="QGK251" s="380"/>
      <c r="QGL251" s="359"/>
      <c r="QGM251" s="380"/>
      <c r="QGN251" s="359"/>
      <c r="QGO251" s="380"/>
      <c r="QGP251" s="359"/>
      <c r="QGQ251" s="380"/>
      <c r="QGR251" s="359"/>
      <c r="QGS251" s="380"/>
      <c r="QGT251" s="359"/>
      <c r="QGU251" s="380"/>
      <c r="QGV251" s="359"/>
      <c r="QGW251" s="380"/>
      <c r="QGX251" s="359"/>
      <c r="QGY251" s="380"/>
      <c r="QGZ251" s="359"/>
      <c r="QHA251" s="380"/>
      <c r="QHB251" s="359"/>
      <c r="QHC251" s="380"/>
      <c r="QHD251" s="359"/>
      <c r="QHE251" s="380"/>
      <c r="QHF251" s="359"/>
      <c r="QHG251" s="380"/>
      <c r="QHH251" s="359"/>
      <c r="QHI251" s="380"/>
      <c r="QHJ251" s="359"/>
      <c r="QHK251" s="380"/>
      <c r="QHL251" s="359"/>
      <c r="QHM251" s="380"/>
      <c r="QHN251" s="359"/>
      <c r="QHO251" s="380"/>
      <c r="QHP251" s="359"/>
      <c r="QHQ251" s="380"/>
      <c r="QHR251" s="359"/>
      <c r="QHS251" s="380"/>
      <c r="QHT251" s="359"/>
      <c r="QHU251" s="380"/>
      <c r="QHV251" s="359"/>
      <c r="QHW251" s="380"/>
      <c r="QHX251" s="359"/>
      <c r="QHY251" s="380"/>
      <c r="QHZ251" s="359"/>
      <c r="QIA251" s="380"/>
      <c r="QIB251" s="359"/>
      <c r="QIC251" s="380"/>
      <c r="QID251" s="359"/>
      <c r="QIE251" s="380"/>
      <c r="QIF251" s="359"/>
      <c r="QIG251" s="380"/>
      <c r="QIH251" s="359"/>
      <c r="QII251" s="380"/>
      <c r="QIJ251" s="359"/>
      <c r="QIK251" s="380"/>
      <c r="QIL251" s="359"/>
      <c r="QIM251" s="380"/>
      <c r="QIN251" s="359"/>
      <c r="QIO251" s="380"/>
      <c r="QIP251" s="359"/>
      <c r="QIQ251" s="380"/>
      <c r="QIR251" s="359"/>
      <c r="QIS251" s="380"/>
      <c r="QIT251" s="359"/>
      <c r="QIU251" s="380"/>
      <c r="QIV251" s="359"/>
      <c r="QIW251" s="380"/>
      <c r="QIX251" s="359"/>
      <c r="QIY251" s="380"/>
      <c r="QIZ251" s="359"/>
      <c r="QJA251" s="380"/>
      <c r="QJB251" s="359"/>
      <c r="QJC251" s="380"/>
      <c r="QJD251" s="359"/>
      <c r="QJE251" s="380"/>
      <c r="QJF251" s="359"/>
      <c r="QJG251" s="380"/>
      <c r="QJH251" s="359"/>
      <c r="QJI251" s="380"/>
      <c r="QJJ251" s="359"/>
      <c r="QJK251" s="380"/>
      <c r="QJL251" s="359"/>
      <c r="QJM251" s="380"/>
      <c r="QJN251" s="359"/>
      <c r="QJO251" s="380"/>
      <c r="QJP251" s="359"/>
      <c r="QJQ251" s="380"/>
      <c r="QJR251" s="359"/>
      <c r="QJS251" s="380"/>
      <c r="QJT251" s="359"/>
      <c r="QJU251" s="380"/>
      <c r="QJV251" s="359"/>
      <c r="QJW251" s="380"/>
      <c r="QJX251" s="359"/>
      <c r="QJY251" s="380"/>
      <c r="QJZ251" s="359"/>
      <c r="QKA251" s="380"/>
      <c r="QKB251" s="359"/>
      <c r="QKC251" s="380"/>
      <c r="QKD251" s="359"/>
      <c r="QKE251" s="380"/>
      <c r="QKF251" s="359"/>
      <c r="QKG251" s="380"/>
      <c r="QKH251" s="359"/>
      <c r="QKI251" s="380"/>
      <c r="QKJ251" s="359"/>
      <c r="QKK251" s="380"/>
      <c r="QKL251" s="359"/>
      <c r="QKM251" s="380"/>
      <c r="QKN251" s="359"/>
      <c r="QKO251" s="380"/>
      <c r="QKP251" s="359"/>
      <c r="QKQ251" s="380"/>
      <c r="QKR251" s="359"/>
      <c r="QKS251" s="380"/>
      <c r="QKT251" s="359"/>
      <c r="QKU251" s="380"/>
      <c r="QKV251" s="359"/>
      <c r="QKW251" s="380"/>
      <c r="QKX251" s="359"/>
      <c r="QKY251" s="380"/>
      <c r="QKZ251" s="359"/>
      <c r="QLA251" s="380"/>
      <c r="QLB251" s="359"/>
      <c r="QLC251" s="380"/>
      <c r="QLD251" s="359"/>
      <c r="QLE251" s="380"/>
      <c r="QLF251" s="359"/>
      <c r="QLG251" s="380"/>
      <c r="QLH251" s="359"/>
      <c r="QLI251" s="380"/>
      <c r="QLJ251" s="359"/>
      <c r="QLK251" s="380"/>
      <c r="QLL251" s="359"/>
      <c r="QLM251" s="380"/>
      <c r="QLN251" s="359"/>
      <c r="QLO251" s="380"/>
      <c r="QLP251" s="359"/>
      <c r="QLQ251" s="380"/>
      <c r="QLR251" s="359"/>
      <c r="QLS251" s="380"/>
      <c r="QLT251" s="359"/>
      <c r="QLU251" s="380"/>
      <c r="QLV251" s="359"/>
      <c r="QLW251" s="380"/>
      <c r="QLX251" s="359"/>
      <c r="QLY251" s="380"/>
      <c r="QLZ251" s="359"/>
      <c r="QMA251" s="380"/>
      <c r="QMB251" s="359"/>
      <c r="QMC251" s="380"/>
      <c r="QMD251" s="359"/>
      <c r="QME251" s="380"/>
      <c r="QMF251" s="359"/>
      <c r="QMG251" s="380"/>
      <c r="QMH251" s="359"/>
      <c r="QMI251" s="380"/>
      <c r="QMJ251" s="359"/>
      <c r="QMK251" s="380"/>
      <c r="QML251" s="359"/>
      <c r="QMM251" s="380"/>
      <c r="QMN251" s="359"/>
      <c r="QMO251" s="380"/>
      <c r="QMP251" s="359"/>
      <c r="QMQ251" s="380"/>
      <c r="QMR251" s="359"/>
      <c r="QMS251" s="380"/>
      <c r="QMT251" s="359"/>
      <c r="QMU251" s="380"/>
      <c r="QMV251" s="359"/>
      <c r="QMW251" s="380"/>
      <c r="QMX251" s="359"/>
      <c r="QMY251" s="380"/>
      <c r="QMZ251" s="359"/>
      <c r="QNA251" s="380"/>
      <c r="QNB251" s="359"/>
      <c r="QNC251" s="380"/>
      <c r="QND251" s="359"/>
      <c r="QNE251" s="380"/>
      <c r="QNF251" s="359"/>
      <c r="QNG251" s="380"/>
      <c r="QNH251" s="359"/>
      <c r="QNI251" s="380"/>
      <c r="QNJ251" s="359"/>
      <c r="QNK251" s="380"/>
      <c r="QNL251" s="359"/>
      <c r="QNM251" s="380"/>
      <c r="QNN251" s="359"/>
      <c r="QNO251" s="380"/>
      <c r="QNP251" s="359"/>
      <c r="QNQ251" s="380"/>
      <c r="QNR251" s="359"/>
      <c r="QNS251" s="380"/>
      <c r="QNT251" s="359"/>
      <c r="QNU251" s="380"/>
      <c r="QNV251" s="359"/>
      <c r="QNW251" s="380"/>
      <c r="QNX251" s="359"/>
      <c r="QNY251" s="380"/>
      <c r="QNZ251" s="359"/>
      <c r="QOA251" s="380"/>
      <c r="QOB251" s="359"/>
      <c r="QOC251" s="380"/>
      <c r="QOD251" s="359"/>
      <c r="QOE251" s="380"/>
      <c r="QOF251" s="359"/>
      <c r="QOG251" s="380"/>
      <c r="QOH251" s="359"/>
      <c r="QOI251" s="380"/>
      <c r="QOJ251" s="359"/>
      <c r="QOK251" s="380"/>
      <c r="QOL251" s="359"/>
      <c r="QOM251" s="380"/>
      <c r="QON251" s="359"/>
      <c r="QOO251" s="380"/>
      <c r="QOP251" s="359"/>
      <c r="QOQ251" s="380"/>
      <c r="QOR251" s="359"/>
      <c r="QOS251" s="380"/>
      <c r="QOT251" s="359"/>
      <c r="QOU251" s="380"/>
      <c r="QOV251" s="359"/>
      <c r="QOW251" s="380"/>
      <c r="QOX251" s="359"/>
      <c r="QOY251" s="380"/>
      <c r="QOZ251" s="359"/>
      <c r="QPA251" s="380"/>
      <c r="QPB251" s="359"/>
      <c r="QPC251" s="380"/>
      <c r="QPD251" s="359"/>
      <c r="QPE251" s="380"/>
      <c r="QPF251" s="359"/>
      <c r="QPG251" s="380"/>
      <c r="QPH251" s="359"/>
      <c r="QPI251" s="380"/>
      <c r="QPJ251" s="359"/>
      <c r="QPK251" s="380"/>
      <c r="QPL251" s="359"/>
      <c r="QPM251" s="380"/>
      <c r="QPN251" s="359"/>
      <c r="QPO251" s="380"/>
      <c r="QPP251" s="359"/>
      <c r="QPQ251" s="380"/>
      <c r="QPR251" s="359"/>
      <c r="QPS251" s="380"/>
      <c r="QPT251" s="359"/>
      <c r="QPU251" s="380"/>
      <c r="QPV251" s="359"/>
      <c r="QPW251" s="380"/>
      <c r="QPX251" s="359"/>
      <c r="QPY251" s="380"/>
      <c r="QPZ251" s="359"/>
      <c r="QQA251" s="380"/>
      <c r="QQB251" s="359"/>
      <c r="QQC251" s="380"/>
      <c r="QQD251" s="359"/>
      <c r="QQE251" s="380"/>
      <c r="QQF251" s="359"/>
      <c r="QQG251" s="380"/>
      <c r="QQH251" s="359"/>
      <c r="QQI251" s="380"/>
      <c r="QQJ251" s="359"/>
      <c r="QQK251" s="380"/>
      <c r="QQL251" s="359"/>
      <c r="QQM251" s="380"/>
      <c r="QQN251" s="359"/>
      <c r="QQO251" s="380"/>
      <c r="QQP251" s="359"/>
      <c r="QQQ251" s="380"/>
      <c r="QQR251" s="359"/>
      <c r="QQS251" s="380"/>
      <c r="QQT251" s="359"/>
      <c r="QQU251" s="380"/>
      <c r="QQV251" s="359"/>
      <c r="QQW251" s="380"/>
      <c r="QQX251" s="359"/>
      <c r="QQY251" s="380"/>
      <c r="QQZ251" s="359"/>
      <c r="QRA251" s="380"/>
      <c r="QRB251" s="359"/>
      <c r="QRC251" s="380"/>
      <c r="QRD251" s="359"/>
      <c r="QRE251" s="380"/>
      <c r="QRF251" s="359"/>
      <c r="QRG251" s="380"/>
      <c r="QRH251" s="359"/>
      <c r="QRI251" s="380"/>
      <c r="QRJ251" s="359"/>
      <c r="QRK251" s="380"/>
      <c r="QRL251" s="359"/>
      <c r="QRM251" s="380"/>
      <c r="QRN251" s="359"/>
      <c r="QRO251" s="380"/>
      <c r="QRP251" s="359"/>
      <c r="QRQ251" s="380"/>
      <c r="QRR251" s="359"/>
      <c r="QRS251" s="380"/>
      <c r="QRT251" s="359"/>
      <c r="QRU251" s="380"/>
      <c r="QRV251" s="359"/>
      <c r="QRW251" s="380"/>
      <c r="QRX251" s="359"/>
      <c r="QRY251" s="380"/>
      <c r="QRZ251" s="359"/>
      <c r="QSA251" s="380"/>
      <c r="QSB251" s="359"/>
      <c r="QSC251" s="380"/>
      <c r="QSD251" s="359"/>
      <c r="QSE251" s="380"/>
      <c r="QSF251" s="359"/>
      <c r="QSG251" s="380"/>
      <c r="QSH251" s="359"/>
      <c r="QSI251" s="380"/>
      <c r="QSJ251" s="359"/>
      <c r="QSK251" s="380"/>
      <c r="QSL251" s="359"/>
      <c r="QSM251" s="380"/>
      <c r="QSN251" s="359"/>
      <c r="QSO251" s="380"/>
      <c r="QSP251" s="359"/>
      <c r="QSQ251" s="380"/>
      <c r="QSR251" s="359"/>
      <c r="QSS251" s="380"/>
      <c r="QST251" s="359"/>
      <c r="QSU251" s="380"/>
      <c r="QSV251" s="359"/>
      <c r="QSW251" s="380"/>
      <c r="QSX251" s="359"/>
      <c r="QSY251" s="380"/>
      <c r="QSZ251" s="359"/>
      <c r="QTA251" s="380"/>
      <c r="QTB251" s="359"/>
      <c r="QTC251" s="380"/>
      <c r="QTD251" s="359"/>
      <c r="QTE251" s="380"/>
      <c r="QTF251" s="359"/>
      <c r="QTG251" s="380"/>
      <c r="QTH251" s="359"/>
      <c r="QTI251" s="380"/>
      <c r="QTJ251" s="359"/>
      <c r="QTK251" s="380"/>
      <c r="QTL251" s="359"/>
      <c r="QTM251" s="380"/>
      <c r="QTN251" s="359"/>
      <c r="QTO251" s="380"/>
      <c r="QTP251" s="359"/>
      <c r="QTQ251" s="380"/>
      <c r="QTR251" s="359"/>
      <c r="QTS251" s="380"/>
      <c r="QTT251" s="359"/>
      <c r="QTU251" s="380"/>
      <c r="QTV251" s="359"/>
      <c r="QTW251" s="380"/>
      <c r="QTX251" s="359"/>
      <c r="QTY251" s="380"/>
      <c r="QTZ251" s="359"/>
      <c r="QUA251" s="380"/>
      <c r="QUB251" s="359"/>
      <c r="QUC251" s="380"/>
      <c r="QUD251" s="359"/>
      <c r="QUE251" s="380"/>
      <c r="QUF251" s="359"/>
      <c r="QUG251" s="380"/>
      <c r="QUH251" s="359"/>
      <c r="QUI251" s="380"/>
      <c r="QUJ251" s="359"/>
      <c r="QUK251" s="380"/>
      <c r="QUL251" s="359"/>
      <c r="QUM251" s="380"/>
      <c r="QUN251" s="359"/>
      <c r="QUO251" s="380"/>
      <c r="QUP251" s="359"/>
      <c r="QUQ251" s="380"/>
      <c r="QUR251" s="359"/>
      <c r="QUS251" s="380"/>
      <c r="QUT251" s="359"/>
      <c r="QUU251" s="380"/>
      <c r="QUV251" s="359"/>
      <c r="QUW251" s="380"/>
      <c r="QUX251" s="359"/>
      <c r="QUY251" s="380"/>
      <c r="QUZ251" s="359"/>
      <c r="QVA251" s="380"/>
      <c r="QVB251" s="359"/>
      <c r="QVC251" s="380"/>
      <c r="QVD251" s="359"/>
      <c r="QVE251" s="380"/>
      <c r="QVF251" s="359"/>
      <c r="QVG251" s="380"/>
      <c r="QVH251" s="359"/>
      <c r="QVI251" s="380"/>
      <c r="QVJ251" s="359"/>
      <c r="QVK251" s="380"/>
      <c r="QVL251" s="359"/>
      <c r="QVM251" s="380"/>
      <c r="QVN251" s="359"/>
      <c r="QVO251" s="380"/>
      <c r="QVP251" s="359"/>
      <c r="QVQ251" s="380"/>
      <c r="QVR251" s="359"/>
      <c r="QVS251" s="380"/>
      <c r="QVT251" s="359"/>
      <c r="QVU251" s="380"/>
      <c r="QVV251" s="359"/>
      <c r="QVW251" s="380"/>
      <c r="QVX251" s="359"/>
      <c r="QVY251" s="380"/>
      <c r="QVZ251" s="359"/>
      <c r="QWA251" s="380"/>
      <c r="QWB251" s="359"/>
      <c r="QWC251" s="380"/>
      <c r="QWD251" s="359"/>
      <c r="QWE251" s="380"/>
      <c r="QWF251" s="359"/>
      <c r="QWG251" s="380"/>
      <c r="QWH251" s="359"/>
      <c r="QWI251" s="380"/>
      <c r="QWJ251" s="359"/>
      <c r="QWK251" s="380"/>
      <c r="QWL251" s="359"/>
      <c r="QWM251" s="380"/>
      <c r="QWN251" s="359"/>
      <c r="QWO251" s="380"/>
      <c r="QWP251" s="359"/>
      <c r="QWQ251" s="380"/>
      <c r="QWR251" s="359"/>
      <c r="QWS251" s="380"/>
      <c r="QWT251" s="359"/>
      <c r="QWU251" s="380"/>
      <c r="QWV251" s="359"/>
      <c r="QWW251" s="380"/>
      <c r="QWX251" s="359"/>
      <c r="QWY251" s="380"/>
      <c r="QWZ251" s="359"/>
      <c r="QXA251" s="380"/>
      <c r="QXB251" s="359"/>
      <c r="QXC251" s="380"/>
      <c r="QXD251" s="359"/>
      <c r="QXE251" s="380"/>
      <c r="QXF251" s="359"/>
      <c r="QXG251" s="380"/>
      <c r="QXH251" s="359"/>
      <c r="QXI251" s="380"/>
      <c r="QXJ251" s="359"/>
      <c r="QXK251" s="380"/>
      <c r="QXL251" s="359"/>
      <c r="QXM251" s="380"/>
      <c r="QXN251" s="359"/>
      <c r="QXO251" s="380"/>
      <c r="QXP251" s="359"/>
      <c r="QXQ251" s="380"/>
      <c r="QXR251" s="359"/>
      <c r="QXS251" s="380"/>
      <c r="QXT251" s="359"/>
      <c r="QXU251" s="380"/>
      <c r="QXV251" s="359"/>
      <c r="QXW251" s="380"/>
      <c r="QXX251" s="359"/>
      <c r="QXY251" s="380"/>
      <c r="QXZ251" s="359"/>
      <c r="QYA251" s="380"/>
      <c r="QYB251" s="359"/>
      <c r="QYC251" s="380"/>
      <c r="QYD251" s="359"/>
      <c r="QYE251" s="380"/>
      <c r="QYF251" s="359"/>
      <c r="QYG251" s="380"/>
      <c r="QYH251" s="359"/>
      <c r="QYI251" s="380"/>
      <c r="QYJ251" s="359"/>
      <c r="QYK251" s="380"/>
      <c r="QYL251" s="359"/>
      <c r="QYM251" s="380"/>
      <c r="QYN251" s="359"/>
      <c r="QYO251" s="380"/>
      <c r="QYP251" s="359"/>
      <c r="QYQ251" s="380"/>
      <c r="QYR251" s="359"/>
      <c r="QYS251" s="380"/>
      <c r="QYT251" s="359"/>
      <c r="QYU251" s="380"/>
      <c r="QYV251" s="359"/>
      <c r="QYW251" s="380"/>
      <c r="QYX251" s="359"/>
      <c r="QYY251" s="380"/>
      <c r="QYZ251" s="359"/>
      <c r="QZA251" s="380"/>
      <c r="QZB251" s="359"/>
      <c r="QZC251" s="380"/>
      <c r="QZD251" s="359"/>
      <c r="QZE251" s="380"/>
      <c r="QZF251" s="359"/>
      <c r="QZG251" s="380"/>
      <c r="QZH251" s="359"/>
      <c r="QZI251" s="380"/>
      <c r="QZJ251" s="359"/>
      <c r="QZK251" s="380"/>
      <c r="QZL251" s="359"/>
      <c r="QZM251" s="380"/>
      <c r="QZN251" s="359"/>
      <c r="QZO251" s="380"/>
      <c r="QZP251" s="359"/>
      <c r="QZQ251" s="380"/>
      <c r="QZR251" s="359"/>
      <c r="QZS251" s="380"/>
      <c r="QZT251" s="359"/>
      <c r="QZU251" s="380"/>
      <c r="QZV251" s="359"/>
      <c r="QZW251" s="380"/>
      <c r="QZX251" s="359"/>
      <c r="QZY251" s="380"/>
      <c r="QZZ251" s="359"/>
      <c r="RAA251" s="380"/>
      <c r="RAB251" s="359"/>
      <c r="RAC251" s="380"/>
      <c r="RAD251" s="359"/>
      <c r="RAE251" s="380"/>
      <c r="RAF251" s="359"/>
      <c r="RAG251" s="380"/>
      <c r="RAH251" s="359"/>
      <c r="RAI251" s="380"/>
      <c r="RAJ251" s="359"/>
      <c r="RAK251" s="380"/>
      <c r="RAL251" s="359"/>
      <c r="RAM251" s="380"/>
      <c r="RAN251" s="359"/>
      <c r="RAO251" s="380"/>
      <c r="RAP251" s="359"/>
      <c r="RAQ251" s="380"/>
      <c r="RAR251" s="359"/>
      <c r="RAS251" s="380"/>
      <c r="RAT251" s="359"/>
      <c r="RAU251" s="380"/>
      <c r="RAV251" s="359"/>
      <c r="RAW251" s="380"/>
      <c r="RAX251" s="359"/>
      <c r="RAY251" s="380"/>
      <c r="RAZ251" s="359"/>
      <c r="RBA251" s="380"/>
      <c r="RBB251" s="359"/>
      <c r="RBC251" s="380"/>
      <c r="RBD251" s="359"/>
      <c r="RBE251" s="380"/>
      <c r="RBF251" s="359"/>
      <c r="RBG251" s="380"/>
      <c r="RBH251" s="359"/>
      <c r="RBI251" s="380"/>
      <c r="RBJ251" s="359"/>
      <c r="RBK251" s="380"/>
      <c r="RBL251" s="359"/>
      <c r="RBM251" s="380"/>
      <c r="RBN251" s="359"/>
      <c r="RBO251" s="380"/>
      <c r="RBP251" s="359"/>
      <c r="RBQ251" s="380"/>
      <c r="RBR251" s="359"/>
      <c r="RBS251" s="380"/>
      <c r="RBT251" s="359"/>
      <c r="RBU251" s="380"/>
      <c r="RBV251" s="359"/>
      <c r="RBW251" s="380"/>
      <c r="RBX251" s="359"/>
      <c r="RBY251" s="380"/>
      <c r="RBZ251" s="359"/>
      <c r="RCA251" s="380"/>
      <c r="RCB251" s="359"/>
      <c r="RCC251" s="380"/>
      <c r="RCD251" s="359"/>
      <c r="RCE251" s="380"/>
      <c r="RCF251" s="359"/>
      <c r="RCG251" s="380"/>
      <c r="RCH251" s="359"/>
      <c r="RCI251" s="380"/>
      <c r="RCJ251" s="359"/>
      <c r="RCK251" s="380"/>
      <c r="RCL251" s="359"/>
      <c r="RCM251" s="380"/>
      <c r="RCN251" s="359"/>
      <c r="RCO251" s="380"/>
      <c r="RCP251" s="359"/>
      <c r="RCQ251" s="380"/>
      <c r="RCR251" s="359"/>
      <c r="RCS251" s="380"/>
      <c r="RCT251" s="359"/>
      <c r="RCU251" s="380"/>
      <c r="RCV251" s="359"/>
      <c r="RCW251" s="380"/>
      <c r="RCX251" s="359"/>
      <c r="RCY251" s="380"/>
      <c r="RCZ251" s="359"/>
      <c r="RDA251" s="380"/>
      <c r="RDB251" s="359"/>
      <c r="RDC251" s="380"/>
      <c r="RDD251" s="359"/>
      <c r="RDE251" s="380"/>
      <c r="RDF251" s="359"/>
      <c r="RDG251" s="380"/>
      <c r="RDH251" s="359"/>
      <c r="RDI251" s="380"/>
      <c r="RDJ251" s="359"/>
      <c r="RDK251" s="380"/>
      <c r="RDL251" s="359"/>
      <c r="RDM251" s="380"/>
      <c r="RDN251" s="359"/>
      <c r="RDO251" s="380"/>
      <c r="RDP251" s="359"/>
      <c r="RDQ251" s="380"/>
      <c r="RDR251" s="359"/>
      <c r="RDS251" s="380"/>
      <c r="RDT251" s="359"/>
      <c r="RDU251" s="380"/>
      <c r="RDV251" s="359"/>
      <c r="RDW251" s="380"/>
      <c r="RDX251" s="359"/>
      <c r="RDY251" s="380"/>
      <c r="RDZ251" s="359"/>
      <c r="REA251" s="380"/>
      <c r="REB251" s="359"/>
      <c r="REC251" s="380"/>
      <c r="RED251" s="359"/>
      <c r="REE251" s="380"/>
      <c r="REF251" s="359"/>
      <c r="REG251" s="380"/>
      <c r="REH251" s="359"/>
      <c r="REI251" s="380"/>
      <c r="REJ251" s="359"/>
      <c r="REK251" s="380"/>
      <c r="REL251" s="359"/>
      <c r="REM251" s="380"/>
      <c r="REN251" s="359"/>
      <c r="REO251" s="380"/>
      <c r="REP251" s="359"/>
      <c r="REQ251" s="380"/>
      <c r="RER251" s="359"/>
      <c r="RES251" s="380"/>
      <c r="RET251" s="359"/>
      <c r="REU251" s="380"/>
      <c r="REV251" s="359"/>
      <c r="REW251" s="380"/>
      <c r="REX251" s="359"/>
      <c r="REY251" s="380"/>
      <c r="REZ251" s="359"/>
      <c r="RFA251" s="380"/>
      <c r="RFB251" s="359"/>
      <c r="RFC251" s="380"/>
      <c r="RFD251" s="359"/>
      <c r="RFE251" s="380"/>
      <c r="RFF251" s="359"/>
      <c r="RFG251" s="380"/>
      <c r="RFH251" s="359"/>
      <c r="RFI251" s="380"/>
      <c r="RFJ251" s="359"/>
      <c r="RFK251" s="380"/>
      <c r="RFL251" s="359"/>
      <c r="RFM251" s="380"/>
      <c r="RFN251" s="359"/>
      <c r="RFO251" s="380"/>
      <c r="RFP251" s="359"/>
      <c r="RFQ251" s="380"/>
      <c r="RFR251" s="359"/>
      <c r="RFS251" s="380"/>
      <c r="RFT251" s="359"/>
      <c r="RFU251" s="380"/>
      <c r="RFV251" s="359"/>
      <c r="RFW251" s="380"/>
      <c r="RFX251" s="359"/>
      <c r="RFY251" s="380"/>
      <c r="RFZ251" s="359"/>
      <c r="RGA251" s="380"/>
      <c r="RGB251" s="359"/>
      <c r="RGC251" s="380"/>
      <c r="RGD251" s="359"/>
      <c r="RGE251" s="380"/>
      <c r="RGF251" s="359"/>
      <c r="RGG251" s="380"/>
      <c r="RGH251" s="359"/>
      <c r="RGI251" s="380"/>
      <c r="RGJ251" s="359"/>
      <c r="RGK251" s="380"/>
      <c r="RGL251" s="359"/>
      <c r="RGM251" s="380"/>
      <c r="RGN251" s="359"/>
      <c r="RGO251" s="380"/>
      <c r="RGP251" s="359"/>
      <c r="RGQ251" s="380"/>
      <c r="RGR251" s="359"/>
      <c r="RGS251" s="380"/>
      <c r="RGT251" s="359"/>
      <c r="RGU251" s="380"/>
      <c r="RGV251" s="359"/>
      <c r="RGW251" s="380"/>
      <c r="RGX251" s="359"/>
      <c r="RGY251" s="380"/>
      <c r="RGZ251" s="359"/>
      <c r="RHA251" s="380"/>
      <c r="RHB251" s="359"/>
      <c r="RHC251" s="380"/>
      <c r="RHD251" s="359"/>
      <c r="RHE251" s="380"/>
      <c r="RHF251" s="359"/>
      <c r="RHG251" s="380"/>
      <c r="RHH251" s="359"/>
      <c r="RHI251" s="380"/>
      <c r="RHJ251" s="359"/>
      <c r="RHK251" s="380"/>
      <c r="RHL251" s="359"/>
      <c r="RHM251" s="380"/>
      <c r="RHN251" s="359"/>
      <c r="RHO251" s="380"/>
      <c r="RHP251" s="359"/>
      <c r="RHQ251" s="380"/>
      <c r="RHR251" s="359"/>
      <c r="RHS251" s="380"/>
      <c r="RHT251" s="359"/>
      <c r="RHU251" s="380"/>
      <c r="RHV251" s="359"/>
      <c r="RHW251" s="380"/>
      <c r="RHX251" s="359"/>
      <c r="RHY251" s="380"/>
      <c r="RHZ251" s="359"/>
      <c r="RIA251" s="380"/>
      <c r="RIB251" s="359"/>
      <c r="RIC251" s="380"/>
      <c r="RID251" s="359"/>
      <c r="RIE251" s="380"/>
      <c r="RIF251" s="359"/>
      <c r="RIG251" s="380"/>
      <c r="RIH251" s="359"/>
      <c r="RII251" s="380"/>
      <c r="RIJ251" s="359"/>
      <c r="RIK251" s="380"/>
      <c r="RIL251" s="359"/>
      <c r="RIM251" s="380"/>
      <c r="RIN251" s="359"/>
      <c r="RIO251" s="380"/>
      <c r="RIP251" s="359"/>
      <c r="RIQ251" s="380"/>
      <c r="RIR251" s="359"/>
      <c r="RIS251" s="380"/>
      <c r="RIT251" s="359"/>
      <c r="RIU251" s="380"/>
      <c r="RIV251" s="359"/>
      <c r="RIW251" s="380"/>
      <c r="RIX251" s="359"/>
      <c r="RIY251" s="380"/>
      <c r="RIZ251" s="359"/>
      <c r="RJA251" s="380"/>
      <c r="RJB251" s="359"/>
      <c r="RJC251" s="380"/>
      <c r="RJD251" s="359"/>
      <c r="RJE251" s="380"/>
      <c r="RJF251" s="359"/>
      <c r="RJG251" s="380"/>
      <c r="RJH251" s="359"/>
      <c r="RJI251" s="380"/>
      <c r="RJJ251" s="359"/>
      <c r="RJK251" s="380"/>
      <c r="RJL251" s="359"/>
      <c r="RJM251" s="380"/>
      <c r="RJN251" s="359"/>
      <c r="RJO251" s="380"/>
      <c r="RJP251" s="359"/>
      <c r="RJQ251" s="380"/>
      <c r="RJR251" s="359"/>
      <c r="RJS251" s="380"/>
      <c r="RJT251" s="359"/>
      <c r="RJU251" s="380"/>
      <c r="RJV251" s="359"/>
      <c r="RJW251" s="380"/>
      <c r="RJX251" s="359"/>
      <c r="RJY251" s="380"/>
      <c r="RJZ251" s="359"/>
      <c r="RKA251" s="380"/>
      <c r="RKB251" s="359"/>
      <c r="RKC251" s="380"/>
      <c r="RKD251" s="359"/>
      <c r="RKE251" s="380"/>
      <c r="RKF251" s="359"/>
      <c r="RKG251" s="380"/>
      <c r="RKH251" s="359"/>
      <c r="RKI251" s="380"/>
      <c r="RKJ251" s="359"/>
      <c r="RKK251" s="380"/>
      <c r="RKL251" s="359"/>
      <c r="RKM251" s="380"/>
      <c r="RKN251" s="359"/>
      <c r="RKO251" s="380"/>
      <c r="RKP251" s="359"/>
      <c r="RKQ251" s="380"/>
      <c r="RKR251" s="359"/>
      <c r="RKS251" s="380"/>
      <c r="RKT251" s="359"/>
      <c r="RKU251" s="380"/>
      <c r="RKV251" s="359"/>
      <c r="RKW251" s="380"/>
      <c r="RKX251" s="359"/>
      <c r="RKY251" s="380"/>
      <c r="RKZ251" s="359"/>
      <c r="RLA251" s="380"/>
      <c r="RLB251" s="359"/>
      <c r="RLC251" s="380"/>
      <c r="RLD251" s="359"/>
      <c r="RLE251" s="380"/>
      <c r="RLF251" s="359"/>
      <c r="RLG251" s="380"/>
      <c r="RLH251" s="359"/>
      <c r="RLI251" s="380"/>
      <c r="RLJ251" s="359"/>
      <c r="RLK251" s="380"/>
      <c r="RLL251" s="359"/>
      <c r="RLM251" s="380"/>
      <c r="RLN251" s="359"/>
      <c r="RLO251" s="380"/>
      <c r="RLP251" s="359"/>
      <c r="RLQ251" s="380"/>
      <c r="RLR251" s="359"/>
      <c r="RLS251" s="380"/>
      <c r="RLT251" s="359"/>
      <c r="RLU251" s="380"/>
      <c r="RLV251" s="359"/>
      <c r="RLW251" s="380"/>
      <c r="RLX251" s="359"/>
      <c r="RLY251" s="380"/>
      <c r="RLZ251" s="359"/>
      <c r="RMA251" s="380"/>
      <c r="RMB251" s="359"/>
      <c r="RMC251" s="380"/>
      <c r="RMD251" s="359"/>
      <c r="RME251" s="380"/>
      <c r="RMF251" s="359"/>
      <c r="RMG251" s="380"/>
      <c r="RMH251" s="359"/>
      <c r="RMI251" s="380"/>
      <c r="RMJ251" s="359"/>
      <c r="RMK251" s="380"/>
      <c r="RML251" s="359"/>
      <c r="RMM251" s="380"/>
      <c r="RMN251" s="359"/>
      <c r="RMO251" s="380"/>
      <c r="RMP251" s="359"/>
      <c r="RMQ251" s="380"/>
      <c r="RMR251" s="359"/>
      <c r="RMS251" s="380"/>
      <c r="RMT251" s="359"/>
      <c r="RMU251" s="380"/>
      <c r="RMV251" s="359"/>
      <c r="RMW251" s="380"/>
      <c r="RMX251" s="359"/>
      <c r="RMY251" s="380"/>
      <c r="RMZ251" s="359"/>
      <c r="RNA251" s="380"/>
      <c r="RNB251" s="359"/>
      <c r="RNC251" s="380"/>
      <c r="RND251" s="359"/>
      <c r="RNE251" s="380"/>
      <c r="RNF251" s="359"/>
      <c r="RNG251" s="380"/>
      <c r="RNH251" s="359"/>
      <c r="RNI251" s="380"/>
      <c r="RNJ251" s="359"/>
      <c r="RNK251" s="380"/>
      <c r="RNL251" s="359"/>
      <c r="RNM251" s="380"/>
      <c r="RNN251" s="359"/>
      <c r="RNO251" s="380"/>
      <c r="RNP251" s="359"/>
      <c r="RNQ251" s="380"/>
      <c r="RNR251" s="359"/>
      <c r="RNS251" s="380"/>
      <c r="RNT251" s="359"/>
      <c r="RNU251" s="380"/>
      <c r="RNV251" s="359"/>
      <c r="RNW251" s="380"/>
      <c r="RNX251" s="359"/>
      <c r="RNY251" s="380"/>
      <c r="RNZ251" s="359"/>
      <c r="ROA251" s="380"/>
      <c r="ROB251" s="359"/>
      <c r="ROC251" s="380"/>
      <c r="ROD251" s="359"/>
      <c r="ROE251" s="380"/>
      <c r="ROF251" s="359"/>
      <c r="ROG251" s="380"/>
      <c r="ROH251" s="359"/>
      <c r="ROI251" s="380"/>
      <c r="ROJ251" s="359"/>
      <c r="ROK251" s="380"/>
      <c r="ROL251" s="359"/>
      <c r="ROM251" s="380"/>
      <c r="RON251" s="359"/>
      <c r="ROO251" s="380"/>
      <c r="ROP251" s="359"/>
      <c r="ROQ251" s="380"/>
      <c r="ROR251" s="359"/>
      <c r="ROS251" s="380"/>
      <c r="ROT251" s="359"/>
      <c r="ROU251" s="380"/>
      <c r="ROV251" s="359"/>
      <c r="ROW251" s="380"/>
      <c r="ROX251" s="359"/>
      <c r="ROY251" s="380"/>
      <c r="ROZ251" s="359"/>
      <c r="RPA251" s="380"/>
      <c r="RPB251" s="359"/>
      <c r="RPC251" s="380"/>
      <c r="RPD251" s="359"/>
      <c r="RPE251" s="380"/>
      <c r="RPF251" s="359"/>
      <c r="RPG251" s="380"/>
      <c r="RPH251" s="359"/>
      <c r="RPI251" s="380"/>
      <c r="RPJ251" s="359"/>
      <c r="RPK251" s="380"/>
      <c r="RPL251" s="359"/>
      <c r="RPM251" s="380"/>
      <c r="RPN251" s="359"/>
      <c r="RPO251" s="380"/>
      <c r="RPP251" s="359"/>
      <c r="RPQ251" s="380"/>
      <c r="RPR251" s="359"/>
      <c r="RPS251" s="380"/>
      <c r="RPT251" s="359"/>
      <c r="RPU251" s="380"/>
      <c r="RPV251" s="359"/>
      <c r="RPW251" s="380"/>
      <c r="RPX251" s="359"/>
      <c r="RPY251" s="380"/>
      <c r="RPZ251" s="359"/>
      <c r="RQA251" s="380"/>
      <c r="RQB251" s="359"/>
      <c r="RQC251" s="380"/>
      <c r="RQD251" s="359"/>
      <c r="RQE251" s="380"/>
      <c r="RQF251" s="359"/>
      <c r="RQG251" s="380"/>
      <c r="RQH251" s="359"/>
      <c r="RQI251" s="380"/>
      <c r="RQJ251" s="359"/>
      <c r="RQK251" s="380"/>
      <c r="RQL251" s="359"/>
      <c r="RQM251" s="380"/>
      <c r="RQN251" s="359"/>
      <c r="RQO251" s="380"/>
      <c r="RQP251" s="359"/>
      <c r="RQQ251" s="380"/>
      <c r="RQR251" s="359"/>
      <c r="RQS251" s="380"/>
      <c r="RQT251" s="359"/>
      <c r="RQU251" s="380"/>
      <c r="RQV251" s="359"/>
      <c r="RQW251" s="380"/>
      <c r="RQX251" s="359"/>
      <c r="RQY251" s="380"/>
      <c r="RQZ251" s="359"/>
      <c r="RRA251" s="380"/>
      <c r="RRB251" s="359"/>
      <c r="RRC251" s="380"/>
      <c r="RRD251" s="359"/>
      <c r="RRE251" s="380"/>
      <c r="RRF251" s="359"/>
      <c r="RRG251" s="380"/>
      <c r="RRH251" s="359"/>
      <c r="RRI251" s="380"/>
      <c r="RRJ251" s="359"/>
      <c r="RRK251" s="380"/>
      <c r="RRL251" s="359"/>
      <c r="RRM251" s="380"/>
      <c r="RRN251" s="359"/>
      <c r="RRO251" s="380"/>
      <c r="RRP251" s="359"/>
      <c r="RRQ251" s="380"/>
      <c r="RRR251" s="359"/>
      <c r="RRS251" s="380"/>
      <c r="RRT251" s="359"/>
      <c r="RRU251" s="380"/>
      <c r="RRV251" s="359"/>
      <c r="RRW251" s="380"/>
      <c r="RRX251" s="359"/>
      <c r="RRY251" s="380"/>
      <c r="RRZ251" s="359"/>
      <c r="RSA251" s="380"/>
      <c r="RSB251" s="359"/>
      <c r="RSC251" s="380"/>
      <c r="RSD251" s="359"/>
      <c r="RSE251" s="380"/>
      <c r="RSF251" s="359"/>
      <c r="RSG251" s="380"/>
      <c r="RSH251" s="359"/>
      <c r="RSI251" s="380"/>
      <c r="RSJ251" s="359"/>
      <c r="RSK251" s="380"/>
      <c r="RSL251" s="359"/>
      <c r="RSM251" s="380"/>
      <c r="RSN251" s="359"/>
      <c r="RSO251" s="380"/>
      <c r="RSP251" s="359"/>
      <c r="RSQ251" s="380"/>
      <c r="RSR251" s="359"/>
      <c r="RSS251" s="380"/>
      <c r="RST251" s="359"/>
      <c r="RSU251" s="380"/>
      <c r="RSV251" s="359"/>
      <c r="RSW251" s="380"/>
      <c r="RSX251" s="359"/>
      <c r="RSY251" s="380"/>
      <c r="RSZ251" s="359"/>
      <c r="RTA251" s="380"/>
      <c r="RTB251" s="359"/>
      <c r="RTC251" s="380"/>
      <c r="RTD251" s="359"/>
      <c r="RTE251" s="380"/>
      <c r="RTF251" s="359"/>
      <c r="RTG251" s="380"/>
      <c r="RTH251" s="359"/>
      <c r="RTI251" s="380"/>
      <c r="RTJ251" s="359"/>
      <c r="RTK251" s="380"/>
      <c r="RTL251" s="359"/>
      <c r="RTM251" s="380"/>
      <c r="RTN251" s="359"/>
      <c r="RTO251" s="380"/>
      <c r="RTP251" s="359"/>
      <c r="RTQ251" s="380"/>
      <c r="RTR251" s="359"/>
      <c r="RTS251" s="380"/>
      <c r="RTT251" s="359"/>
      <c r="RTU251" s="380"/>
      <c r="RTV251" s="359"/>
      <c r="RTW251" s="380"/>
      <c r="RTX251" s="359"/>
      <c r="RTY251" s="380"/>
      <c r="RTZ251" s="359"/>
      <c r="RUA251" s="380"/>
      <c r="RUB251" s="359"/>
      <c r="RUC251" s="380"/>
      <c r="RUD251" s="359"/>
      <c r="RUE251" s="380"/>
      <c r="RUF251" s="359"/>
      <c r="RUG251" s="380"/>
      <c r="RUH251" s="359"/>
      <c r="RUI251" s="380"/>
      <c r="RUJ251" s="359"/>
      <c r="RUK251" s="380"/>
      <c r="RUL251" s="359"/>
      <c r="RUM251" s="380"/>
      <c r="RUN251" s="359"/>
      <c r="RUO251" s="380"/>
      <c r="RUP251" s="359"/>
      <c r="RUQ251" s="380"/>
      <c r="RUR251" s="359"/>
      <c r="RUS251" s="380"/>
      <c r="RUT251" s="359"/>
      <c r="RUU251" s="380"/>
      <c r="RUV251" s="359"/>
      <c r="RUW251" s="380"/>
      <c r="RUX251" s="359"/>
      <c r="RUY251" s="380"/>
      <c r="RUZ251" s="359"/>
      <c r="RVA251" s="380"/>
      <c r="RVB251" s="359"/>
      <c r="RVC251" s="380"/>
      <c r="RVD251" s="359"/>
      <c r="RVE251" s="380"/>
      <c r="RVF251" s="359"/>
      <c r="RVG251" s="380"/>
      <c r="RVH251" s="359"/>
      <c r="RVI251" s="380"/>
      <c r="RVJ251" s="359"/>
      <c r="RVK251" s="380"/>
      <c r="RVL251" s="359"/>
      <c r="RVM251" s="380"/>
      <c r="RVN251" s="359"/>
      <c r="RVO251" s="380"/>
      <c r="RVP251" s="359"/>
      <c r="RVQ251" s="380"/>
      <c r="RVR251" s="359"/>
      <c r="RVS251" s="380"/>
      <c r="RVT251" s="359"/>
      <c r="RVU251" s="380"/>
      <c r="RVV251" s="359"/>
      <c r="RVW251" s="380"/>
      <c r="RVX251" s="359"/>
      <c r="RVY251" s="380"/>
      <c r="RVZ251" s="359"/>
      <c r="RWA251" s="380"/>
      <c r="RWB251" s="359"/>
      <c r="RWC251" s="380"/>
      <c r="RWD251" s="359"/>
      <c r="RWE251" s="380"/>
      <c r="RWF251" s="359"/>
      <c r="RWG251" s="380"/>
      <c r="RWH251" s="359"/>
      <c r="RWI251" s="380"/>
      <c r="RWJ251" s="359"/>
      <c r="RWK251" s="380"/>
      <c r="RWL251" s="359"/>
      <c r="RWM251" s="380"/>
      <c r="RWN251" s="359"/>
      <c r="RWO251" s="380"/>
      <c r="RWP251" s="359"/>
      <c r="RWQ251" s="380"/>
      <c r="RWR251" s="359"/>
      <c r="RWS251" s="380"/>
      <c r="RWT251" s="359"/>
      <c r="RWU251" s="380"/>
      <c r="RWV251" s="359"/>
      <c r="RWW251" s="380"/>
      <c r="RWX251" s="359"/>
      <c r="RWY251" s="380"/>
      <c r="RWZ251" s="359"/>
      <c r="RXA251" s="380"/>
      <c r="RXB251" s="359"/>
      <c r="RXC251" s="380"/>
      <c r="RXD251" s="359"/>
      <c r="RXE251" s="380"/>
      <c r="RXF251" s="359"/>
      <c r="RXG251" s="380"/>
      <c r="RXH251" s="359"/>
      <c r="RXI251" s="380"/>
      <c r="RXJ251" s="359"/>
      <c r="RXK251" s="380"/>
      <c r="RXL251" s="359"/>
      <c r="RXM251" s="380"/>
      <c r="RXN251" s="359"/>
      <c r="RXO251" s="380"/>
      <c r="RXP251" s="359"/>
      <c r="RXQ251" s="380"/>
      <c r="RXR251" s="359"/>
      <c r="RXS251" s="380"/>
      <c r="RXT251" s="359"/>
      <c r="RXU251" s="380"/>
      <c r="RXV251" s="359"/>
      <c r="RXW251" s="380"/>
      <c r="RXX251" s="359"/>
      <c r="RXY251" s="380"/>
      <c r="RXZ251" s="359"/>
      <c r="RYA251" s="380"/>
      <c r="RYB251" s="359"/>
      <c r="RYC251" s="380"/>
      <c r="RYD251" s="359"/>
      <c r="RYE251" s="380"/>
      <c r="RYF251" s="359"/>
      <c r="RYG251" s="380"/>
      <c r="RYH251" s="359"/>
      <c r="RYI251" s="380"/>
      <c r="RYJ251" s="359"/>
      <c r="RYK251" s="380"/>
      <c r="RYL251" s="359"/>
      <c r="RYM251" s="380"/>
      <c r="RYN251" s="359"/>
      <c r="RYO251" s="380"/>
      <c r="RYP251" s="359"/>
      <c r="RYQ251" s="380"/>
      <c r="RYR251" s="359"/>
      <c r="RYS251" s="380"/>
      <c r="RYT251" s="359"/>
      <c r="RYU251" s="380"/>
      <c r="RYV251" s="359"/>
      <c r="RYW251" s="380"/>
      <c r="RYX251" s="359"/>
      <c r="RYY251" s="380"/>
      <c r="RYZ251" s="359"/>
      <c r="RZA251" s="380"/>
      <c r="RZB251" s="359"/>
      <c r="RZC251" s="380"/>
      <c r="RZD251" s="359"/>
      <c r="RZE251" s="380"/>
      <c r="RZF251" s="359"/>
      <c r="RZG251" s="380"/>
      <c r="RZH251" s="359"/>
      <c r="RZI251" s="380"/>
      <c r="RZJ251" s="359"/>
      <c r="RZK251" s="380"/>
      <c r="RZL251" s="359"/>
      <c r="RZM251" s="380"/>
      <c r="RZN251" s="359"/>
      <c r="RZO251" s="380"/>
      <c r="RZP251" s="359"/>
      <c r="RZQ251" s="380"/>
      <c r="RZR251" s="359"/>
      <c r="RZS251" s="380"/>
      <c r="RZT251" s="359"/>
      <c r="RZU251" s="380"/>
      <c r="RZV251" s="359"/>
      <c r="RZW251" s="380"/>
      <c r="RZX251" s="359"/>
      <c r="RZY251" s="380"/>
      <c r="RZZ251" s="359"/>
      <c r="SAA251" s="380"/>
      <c r="SAB251" s="359"/>
      <c r="SAC251" s="380"/>
      <c r="SAD251" s="359"/>
      <c r="SAE251" s="380"/>
      <c r="SAF251" s="359"/>
      <c r="SAG251" s="380"/>
      <c r="SAH251" s="359"/>
      <c r="SAI251" s="380"/>
      <c r="SAJ251" s="359"/>
      <c r="SAK251" s="380"/>
      <c r="SAL251" s="359"/>
      <c r="SAM251" s="380"/>
      <c r="SAN251" s="359"/>
      <c r="SAO251" s="380"/>
      <c r="SAP251" s="359"/>
      <c r="SAQ251" s="380"/>
      <c r="SAR251" s="359"/>
      <c r="SAS251" s="380"/>
      <c r="SAT251" s="359"/>
      <c r="SAU251" s="380"/>
      <c r="SAV251" s="359"/>
      <c r="SAW251" s="380"/>
      <c r="SAX251" s="359"/>
      <c r="SAY251" s="380"/>
      <c r="SAZ251" s="359"/>
      <c r="SBA251" s="380"/>
      <c r="SBB251" s="359"/>
      <c r="SBC251" s="380"/>
      <c r="SBD251" s="359"/>
      <c r="SBE251" s="380"/>
      <c r="SBF251" s="359"/>
      <c r="SBG251" s="380"/>
      <c r="SBH251" s="359"/>
      <c r="SBI251" s="380"/>
      <c r="SBJ251" s="359"/>
      <c r="SBK251" s="380"/>
      <c r="SBL251" s="359"/>
      <c r="SBM251" s="380"/>
      <c r="SBN251" s="359"/>
      <c r="SBO251" s="380"/>
      <c r="SBP251" s="359"/>
      <c r="SBQ251" s="380"/>
      <c r="SBR251" s="359"/>
      <c r="SBS251" s="380"/>
      <c r="SBT251" s="359"/>
      <c r="SBU251" s="380"/>
      <c r="SBV251" s="359"/>
      <c r="SBW251" s="380"/>
      <c r="SBX251" s="359"/>
      <c r="SBY251" s="380"/>
      <c r="SBZ251" s="359"/>
      <c r="SCA251" s="380"/>
      <c r="SCB251" s="359"/>
      <c r="SCC251" s="380"/>
      <c r="SCD251" s="359"/>
      <c r="SCE251" s="380"/>
      <c r="SCF251" s="359"/>
      <c r="SCG251" s="380"/>
      <c r="SCH251" s="359"/>
      <c r="SCI251" s="380"/>
      <c r="SCJ251" s="359"/>
      <c r="SCK251" s="380"/>
      <c r="SCL251" s="359"/>
      <c r="SCM251" s="380"/>
      <c r="SCN251" s="359"/>
      <c r="SCO251" s="380"/>
      <c r="SCP251" s="359"/>
      <c r="SCQ251" s="380"/>
      <c r="SCR251" s="359"/>
      <c r="SCS251" s="380"/>
      <c r="SCT251" s="359"/>
      <c r="SCU251" s="380"/>
      <c r="SCV251" s="359"/>
      <c r="SCW251" s="380"/>
      <c r="SCX251" s="359"/>
      <c r="SCY251" s="380"/>
      <c r="SCZ251" s="359"/>
      <c r="SDA251" s="380"/>
      <c r="SDB251" s="359"/>
      <c r="SDC251" s="380"/>
      <c r="SDD251" s="359"/>
      <c r="SDE251" s="380"/>
      <c r="SDF251" s="359"/>
      <c r="SDG251" s="380"/>
      <c r="SDH251" s="359"/>
      <c r="SDI251" s="380"/>
      <c r="SDJ251" s="359"/>
      <c r="SDK251" s="380"/>
      <c r="SDL251" s="359"/>
      <c r="SDM251" s="380"/>
      <c r="SDN251" s="359"/>
      <c r="SDO251" s="380"/>
      <c r="SDP251" s="359"/>
      <c r="SDQ251" s="380"/>
      <c r="SDR251" s="359"/>
      <c r="SDS251" s="380"/>
      <c r="SDT251" s="359"/>
      <c r="SDU251" s="380"/>
      <c r="SDV251" s="359"/>
      <c r="SDW251" s="380"/>
      <c r="SDX251" s="359"/>
      <c r="SDY251" s="380"/>
      <c r="SDZ251" s="359"/>
      <c r="SEA251" s="380"/>
      <c r="SEB251" s="359"/>
      <c r="SEC251" s="380"/>
      <c r="SED251" s="359"/>
      <c r="SEE251" s="380"/>
      <c r="SEF251" s="359"/>
      <c r="SEG251" s="380"/>
      <c r="SEH251" s="359"/>
      <c r="SEI251" s="380"/>
      <c r="SEJ251" s="359"/>
      <c r="SEK251" s="380"/>
      <c r="SEL251" s="359"/>
      <c r="SEM251" s="380"/>
      <c r="SEN251" s="359"/>
      <c r="SEO251" s="380"/>
      <c r="SEP251" s="359"/>
      <c r="SEQ251" s="380"/>
      <c r="SER251" s="359"/>
      <c r="SES251" s="380"/>
      <c r="SET251" s="359"/>
      <c r="SEU251" s="380"/>
      <c r="SEV251" s="359"/>
      <c r="SEW251" s="380"/>
      <c r="SEX251" s="359"/>
      <c r="SEY251" s="380"/>
      <c r="SEZ251" s="359"/>
      <c r="SFA251" s="380"/>
      <c r="SFB251" s="359"/>
      <c r="SFC251" s="380"/>
      <c r="SFD251" s="359"/>
      <c r="SFE251" s="380"/>
      <c r="SFF251" s="359"/>
      <c r="SFG251" s="380"/>
      <c r="SFH251" s="359"/>
      <c r="SFI251" s="380"/>
      <c r="SFJ251" s="359"/>
      <c r="SFK251" s="380"/>
      <c r="SFL251" s="359"/>
      <c r="SFM251" s="380"/>
      <c r="SFN251" s="359"/>
      <c r="SFO251" s="380"/>
      <c r="SFP251" s="359"/>
      <c r="SFQ251" s="380"/>
      <c r="SFR251" s="359"/>
      <c r="SFS251" s="380"/>
      <c r="SFT251" s="359"/>
      <c r="SFU251" s="380"/>
      <c r="SFV251" s="359"/>
      <c r="SFW251" s="380"/>
      <c r="SFX251" s="359"/>
      <c r="SFY251" s="380"/>
      <c r="SFZ251" s="359"/>
      <c r="SGA251" s="380"/>
      <c r="SGB251" s="359"/>
      <c r="SGC251" s="380"/>
      <c r="SGD251" s="359"/>
      <c r="SGE251" s="380"/>
      <c r="SGF251" s="359"/>
      <c r="SGG251" s="380"/>
      <c r="SGH251" s="359"/>
      <c r="SGI251" s="380"/>
      <c r="SGJ251" s="359"/>
      <c r="SGK251" s="380"/>
      <c r="SGL251" s="359"/>
      <c r="SGM251" s="380"/>
      <c r="SGN251" s="359"/>
      <c r="SGO251" s="380"/>
      <c r="SGP251" s="359"/>
      <c r="SGQ251" s="380"/>
      <c r="SGR251" s="359"/>
      <c r="SGS251" s="380"/>
      <c r="SGT251" s="359"/>
      <c r="SGU251" s="380"/>
      <c r="SGV251" s="359"/>
      <c r="SGW251" s="380"/>
      <c r="SGX251" s="359"/>
      <c r="SGY251" s="380"/>
      <c r="SGZ251" s="359"/>
      <c r="SHA251" s="380"/>
      <c r="SHB251" s="359"/>
      <c r="SHC251" s="380"/>
      <c r="SHD251" s="359"/>
      <c r="SHE251" s="380"/>
      <c r="SHF251" s="359"/>
      <c r="SHG251" s="380"/>
      <c r="SHH251" s="359"/>
      <c r="SHI251" s="380"/>
      <c r="SHJ251" s="359"/>
      <c r="SHK251" s="380"/>
      <c r="SHL251" s="359"/>
      <c r="SHM251" s="380"/>
      <c r="SHN251" s="359"/>
      <c r="SHO251" s="380"/>
      <c r="SHP251" s="359"/>
      <c r="SHQ251" s="380"/>
      <c r="SHR251" s="359"/>
      <c r="SHS251" s="380"/>
      <c r="SHT251" s="359"/>
      <c r="SHU251" s="380"/>
      <c r="SHV251" s="359"/>
      <c r="SHW251" s="380"/>
      <c r="SHX251" s="359"/>
      <c r="SHY251" s="380"/>
      <c r="SHZ251" s="359"/>
      <c r="SIA251" s="380"/>
      <c r="SIB251" s="359"/>
      <c r="SIC251" s="380"/>
      <c r="SID251" s="359"/>
      <c r="SIE251" s="380"/>
      <c r="SIF251" s="359"/>
      <c r="SIG251" s="380"/>
      <c r="SIH251" s="359"/>
      <c r="SII251" s="380"/>
      <c r="SIJ251" s="359"/>
      <c r="SIK251" s="380"/>
      <c r="SIL251" s="359"/>
      <c r="SIM251" s="380"/>
      <c r="SIN251" s="359"/>
      <c r="SIO251" s="380"/>
      <c r="SIP251" s="359"/>
      <c r="SIQ251" s="380"/>
      <c r="SIR251" s="359"/>
      <c r="SIS251" s="380"/>
      <c r="SIT251" s="359"/>
      <c r="SIU251" s="380"/>
      <c r="SIV251" s="359"/>
      <c r="SIW251" s="380"/>
      <c r="SIX251" s="359"/>
      <c r="SIY251" s="380"/>
      <c r="SIZ251" s="359"/>
      <c r="SJA251" s="380"/>
      <c r="SJB251" s="359"/>
      <c r="SJC251" s="380"/>
      <c r="SJD251" s="359"/>
      <c r="SJE251" s="380"/>
      <c r="SJF251" s="359"/>
      <c r="SJG251" s="380"/>
      <c r="SJH251" s="359"/>
      <c r="SJI251" s="380"/>
      <c r="SJJ251" s="359"/>
      <c r="SJK251" s="380"/>
      <c r="SJL251" s="359"/>
      <c r="SJM251" s="380"/>
      <c r="SJN251" s="359"/>
      <c r="SJO251" s="380"/>
      <c r="SJP251" s="359"/>
      <c r="SJQ251" s="380"/>
      <c r="SJR251" s="359"/>
      <c r="SJS251" s="380"/>
      <c r="SJT251" s="359"/>
      <c r="SJU251" s="380"/>
      <c r="SJV251" s="359"/>
      <c r="SJW251" s="380"/>
      <c r="SJX251" s="359"/>
      <c r="SJY251" s="380"/>
      <c r="SJZ251" s="359"/>
      <c r="SKA251" s="380"/>
      <c r="SKB251" s="359"/>
      <c r="SKC251" s="380"/>
      <c r="SKD251" s="359"/>
      <c r="SKE251" s="380"/>
      <c r="SKF251" s="359"/>
      <c r="SKG251" s="380"/>
      <c r="SKH251" s="359"/>
      <c r="SKI251" s="380"/>
      <c r="SKJ251" s="359"/>
      <c r="SKK251" s="380"/>
      <c r="SKL251" s="359"/>
      <c r="SKM251" s="380"/>
      <c r="SKN251" s="359"/>
      <c r="SKO251" s="380"/>
      <c r="SKP251" s="359"/>
      <c r="SKQ251" s="380"/>
      <c r="SKR251" s="359"/>
      <c r="SKS251" s="380"/>
      <c r="SKT251" s="359"/>
      <c r="SKU251" s="380"/>
      <c r="SKV251" s="359"/>
      <c r="SKW251" s="380"/>
      <c r="SKX251" s="359"/>
      <c r="SKY251" s="380"/>
      <c r="SKZ251" s="359"/>
      <c r="SLA251" s="380"/>
      <c r="SLB251" s="359"/>
      <c r="SLC251" s="380"/>
      <c r="SLD251" s="359"/>
      <c r="SLE251" s="380"/>
      <c r="SLF251" s="359"/>
      <c r="SLG251" s="380"/>
      <c r="SLH251" s="359"/>
      <c r="SLI251" s="380"/>
      <c r="SLJ251" s="359"/>
      <c r="SLK251" s="380"/>
      <c r="SLL251" s="359"/>
      <c r="SLM251" s="380"/>
      <c r="SLN251" s="359"/>
      <c r="SLO251" s="380"/>
      <c r="SLP251" s="359"/>
      <c r="SLQ251" s="380"/>
      <c r="SLR251" s="359"/>
      <c r="SLS251" s="380"/>
      <c r="SLT251" s="359"/>
      <c r="SLU251" s="380"/>
      <c r="SLV251" s="359"/>
      <c r="SLW251" s="380"/>
      <c r="SLX251" s="359"/>
      <c r="SLY251" s="380"/>
      <c r="SLZ251" s="359"/>
      <c r="SMA251" s="380"/>
      <c r="SMB251" s="359"/>
      <c r="SMC251" s="380"/>
      <c r="SMD251" s="359"/>
      <c r="SME251" s="380"/>
      <c r="SMF251" s="359"/>
      <c r="SMG251" s="380"/>
      <c r="SMH251" s="359"/>
      <c r="SMI251" s="380"/>
      <c r="SMJ251" s="359"/>
      <c r="SMK251" s="380"/>
      <c r="SML251" s="359"/>
      <c r="SMM251" s="380"/>
      <c r="SMN251" s="359"/>
      <c r="SMO251" s="380"/>
      <c r="SMP251" s="359"/>
      <c r="SMQ251" s="380"/>
      <c r="SMR251" s="359"/>
      <c r="SMS251" s="380"/>
      <c r="SMT251" s="359"/>
      <c r="SMU251" s="380"/>
      <c r="SMV251" s="359"/>
      <c r="SMW251" s="380"/>
      <c r="SMX251" s="359"/>
      <c r="SMY251" s="380"/>
      <c r="SMZ251" s="359"/>
      <c r="SNA251" s="380"/>
      <c r="SNB251" s="359"/>
      <c r="SNC251" s="380"/>
      <c r="SND251" s="359"/>
      <c r="SNE251" s="380"/>
      <c r="SNF251" s="359"/>
      <c r="SNG251" s="380"/>
      <c r="SNH251" s="359"/>
      <c r="SNI251" s="380"/>
      <c r="SNJ251" s="359"/>
      <c r="SNK251" s="380"/>
      <c r="SNL251" s="359"/>
      <c r="SNM251" s="380"/>
      <c r="SNN251" s="359"/>
      <c r="SNO251" s="380"/>
      <c r="SNP251" s="359"/>
      <c r="SNQ251" s="380"/>
      <c r="SNR251" s="359"/>
      <c r="SNS251" s="380"/>
      <c r="SNT251" s="359"/>
      <c r="SNU251" s="380"/>
      <c r="SNV251" s="359"/>
      <c r="SNW251" s="380"/>
      <c r="SNX251" s="359"/>
      <c r="SNY251" s="380"/>
      <c r="SNZ251" s="359"/>
      <c r="SOA251" s="380"/>
      <c r="SOB251" s="359"/>
      <c r="SOC251" s="380"/>
      <c r="SOD251" s="359"/>
      <c r="SOE251" s="380"/>
      <c r="SOF251" s="359"/>
      <c r="SOG251" s="380"/>
      <c r="SOH251" s="359"/>
      <c r="SOI251" s="380"/>
      <c r="SOJ251" s="359"/>
      <c r="SOK251" s="380"/>
      <c r="SOL251" s="359"/>
      <c r="SOM251" s="380"/>
      <c r="SON251" s="359"/>
      <c r="SOO251" s="380"/>
      <c r="SOP251" s="359"/>
      <c r="SOQ251" s="380"/>
      <c r="SOR251" s="359"/>
      <c r="SOS251" s="380"/>
      <c r="SOT251" s="359"/>
      <c r="SOU251" s="380"/>
      <c r="SOV251" s="359"/>
      <c r="SOW251" s="380"/>
      <c r="SOX251" s="359"/>
      <c r="SOY251" s="380"/>
      <c r="SOZ251" s="359"/>
      <c r="SPA251" s="380"/>
      <c r="SPB251" s="359"/>
      <c r="SPC251" s="380"/>
      <c r="SPD251" s="359"/>
      <c r="SPE251" s="380"/>
      <c r="SPF251" s="359"/>
      <c r="SPG251" s="380"/>
      <c r="SPH251" s="359"/>
      <c r="SPI251" s="380"/>
      <c r="SPJ251" s="359"/>
      <c r="SPK251" s="380"/>
      <c r="SPL251" s="359"/>
      <c r="SPM251" s="380"/>
      <c r="SPN251" s="359"/>
      <c r="SPO251" s="380"/>
      <c r="SPP251" s="359"/>
      <c r="SPQ251" s="380"/>
      <c r="SPR251" s="359"/>
      <c r="SPS251" s="380"/>
      <c r="SPT251" s="359"/>
      <c r="SPU251" s="380"/>
      <c r="SPV251" s="359"/>
      <c r="SPW251" s="380"/>
      <c r="SPX251" s="359"/>
      <c r="SPY251" s="380"/>
      <c r="SPZ251" s="359"/>
      <c r="SQA251" s="380"/>
      <c r="SQB251" s="359"/>
      <c r="SQC251" s="380"/>
      <c r="SQD251" s="359"/>
      <c r="SQE251" s="380"/>
      <c r="SQF251" s="359"/>
      <c r="SQG251" s="380"/>
      <c r="SQH251" s="359"/>
      <c r="SQI251" s="380"/>
      <c r="SQJ251" s="359"/>
      <c r="SQK251" s="380"/>
      <c r="SQL251" s="359"/>
      <c r="SQM251" s="380"/>
      <c r="SQN251" s="359"/>
      <c r="SQO251" s="380"/>
      <c r="SQP251" s="359"/>
      <c r="SQQ251" s="380"/>
      <c r="SQR251" s="359"/>
      <c r="SQS251" s="380"/>
      <c r="SQT251" s="359"/>
      <c r="SQU251" s="380"/>
      <c r="SQV251" s="359"/>
      <c r="SQW251" s="380"/>
      <c r="SQX251" s="359"/>
      <c r="SQY251" s="380"/>
      <c r="SQZ251" s="359"/>
      <c r="SRA251" s="380"/>
      <c r="SRB251" s="359"/>
      <c r="SRC251" s="380"/>
      <c r="SRD251" s="359"/>
      <c r="SRE251" s="380"/>
      <c r="SRF251" s="359"/>
      <c r="SRG251" s="380"/>
      <c r="SRH251" s="359"/>
      <c r="SRI251" s="380"/>
      <c r="SRJ251" s="359"/>
      <c r="SRK251" s="380"/>
      <c r="SRL251" s="359"/>
      <c r="SRM251" s="380"/>
      <c r="SRN251" s="359"/>
      <c r="SRO251" s="380"/>
      <c r="SRP251" s="359"/>
      <c r="SRQ251" s="380"/>
      <c r="SRR251" s="359"/>
      <c r="SRS251" s="380"/>
      <c r="SRT251" s="359"/>
      <c r="SRU251" s="380"/>
      <c r="SRV251" s="359"/>
      <c r="SRW251" s="380"/>
      <c r="SRX251" s="359"/>
      <c r="SRY251" s="380"/>
      <c r="SRZ251" s="359"/>
      <c r="SSA251" s="380"/>
      <c r="SSB251" s="359"/>
      <c r="SSC251" s="380"/>
      <c r="SSD251" s="359"/>
      <c r="SSE251" s="380"/>
      <c r="SSF251" s="359"/>
      <c r="SSG251" s="380"/>
      <c r="SSH251" s="359"/>
      <c r="SSI251" s="380"/>
      <c r="SSJ251" s="359"/>
      <c r="SSK251" s="380"/>
      <c r="SSL251" s="359"/>
      <c r="SSM251" s="380"/>
      <c r="SSN251" s="359"/>
      <c r="SSO251" s="380"/>
      <c r="SSP251" s="359"/>
      <c r="SSQ251" s="380"/>
      <c r="SSR251" s="359"/>
      <c r="SSS251" s="380"/>
      <c r="SST251" s="359"/>
      <c r="SSU251" s="380"/>
      <c r="SSV251" s="359"/>
      <c r="SSW251" s="380"/>
      <c r="SSX251" s="359"/>
      <c r="SSY251" s="380"/>
      <c r="SSZ251" s="359"/>
      <c r="STA251" s="380"/>
      <c r="STB251" s="359"/>
      <c r="STC251" s="380"/>
      <c r="STD251" s="359"/>
      <c r="STE251" s="380"/>
      <c r="STF251" s="359"/>
      <c r="STG251" s="380"/>
      <c r="STH251" s="359"/>
      <c r="STI251" s="380"/>
      <c r="STJ251" s="359"/>
      <c r="STK251" s="380"/>
      <c r="STL251" s="359"/>
      <c r="STM251" s="380"/>
      <c r="STN251" s="359"/>
      <c r="STO251" s="380"/>
      <c r="STP251" s="359"/>
      <c r="STQ251" s="380"/>
      <c r="STR251" s="359"/>
      <c r="STS251" s="380"/>
      <c r="STT251" s="359"/>
      <c r="STU251" s="380"/>
      <c r="STV251" s="359"/>
      <c r="STW251" s="380"/>
      <c r="STX251" s="359"/>
      <c r="STY251" s="380"/>
      <c r="STZ251" s="359"/>
      <c r="SUA251" s="380"/>
      <c r="SUB251" s="359"/>
      <c r="SUC251" s="380"/>
      <c r="SUD251" s="359"/>
      <c r="SUE251" s="380"/>
      <c r="SUF251" s="359"/>
      <c r="SUG251" s="380"/>
      <c r="SUH251" s="359"/>
      <c r="SUI251" s="380"/>
      <c r="SUJ251" s="359"/>
      <c r="SUK251" s="380"/>
      <c r="SUL251" s="359"/>
      <c r="SUM251" s="380"/>
      <c r="SUN251" s="359"/>
      <c r="SUO251" s="380"/>
      <c r="SUP251" s="359"/>
      <c r="SUQ251" s="380"/>
      <c r="SUR251" s="359"/>
      <c r="SUS251" s="380"/>
      <c r="SUT251" s="359"/>
      <c r="SUU251" s="380"/>
      <c r="SUV251" s="359"/>
      <c r="SUW251" s="380"/>
      <c r="SUX251" s="359"/>
      <c r="SUY251" s="380"/>
      <c r="SUZ251" s="359"/>
      <c r="SVA251" s="380"/>
      <c r="SVB251" s="359"/>
      <c r="SVC251" s="380"/>
      <c r="SVD251" s="359"/>
      <c r="SVE251" s="380"/>
      <c r="SVF251" s="359"/>
      <c r="SVG251" s="380"/>
      <c r="SVH251" s="359"/>
      <c r="SVI251" s="380"/>
      <c r="SVJ251" s="359"/>
      <c r="SVK251" s="380"/>
      <c r="SVL251" s="359"/>
      <c r="SVM251" s="380"/>
      <c r="SVN251" s="359"/>
      <c r="SVO251" s="380"/>
      <c r="SVP251" s="359"/>
      <c r="SVQ251" s="380"/>
      <c r="SVR251" s="359"/>
      <c r="SVS251" s="380"/>
      <c r="SVT251" s="359"/>
      <c r="SVU251" s="380"/>
      <c r="SVV251" s="359"/>
      <c r="SVW251" s="380"/>
      <c r="SVX251" s="359"/>
      <c r="SVY251" s="380"/>
      <c r="SVZ251" s="359"/>
      <c r="SWA251" s="380"/>
      <c r="SWB251" s="359"/>
      <c r="SWC251" s="380"/>
      <c r="SWD251" s="359"/>
      <c r="SWE251" s="380"/>
      <c r="SWF251" s="359"/>
      <c r="SWG251" s="380"/>
      <c r="SWH251" s="359"/>
      <c r="SWI251" s="380"/>
      <c r="SWJ251" s="359"/>
      <c r="SWK251" s="380"/>
      <c r="SWL251" s="359"/>
      <c r="SWM251" s="380"/>
      <c r="SWN251" s="359"/>
      <c r="SWO251" s="380"/>
      <c r="SWP251" s="359"/>
      <c r="SWQ251" s="380"/>
      <c r="SWR251" s="359"/>
      <c r="SWS251" s="380"/>
      <c r="SWT251" s="359"/>
      <c r="SWU251" s="380"/>
      <c r="SWV251" s="359"/>
      <c r="SWW251" s="380"/>
      <c r="SWX251" s="359"/>
      <c r="SWY251" s="380"/>
      <c r="SWZ251" s="359"/>
      <c r="SXA251" s="380"/>
      <c r="SXB251" s="359"/>
      <c r="SXC251" s="380"/>
      <c r="SXD251" s="359"/>
      <c r="SXE251" s="380"/>
      <c r="SXF251" s="359"/>
      <c r="SXG251" s="380"/>
      <c r="SXH251" s="359"/>
      <c r="SXI251" s="380"/>
      <c r="SXJ251" s="359"/>
      <c r="SXK251" s="380"/>
      <c r="SXL251" s="359"/>
      <c r="SXM251" s="380"/>
      <c r="SXN251" s="359"/>
      <c r="SXO251" s="380"/>
      <c r="SXP251" s="359"/>
      <c r="SXQ251" s="380"/>
      <c r="SXR251" s="359"/>
      <c r="SXS251" s="380"/>
      <c r="SXT251" s="359"/>
      <c r="SXU251" s="380"/>
      <c r="SXV251" s="359"/>
      <c r="SXW251" s="380"/>
      <c r="SXX251" s="359"/>
      <c r="SXY251" s="380"/>
      <c r="SXZ251" s="359"/>
      <c r="SYA251" s="380"/>
      <c r="SYB251" s="359"/>
      <c r="SYC251" s="380"/>
      <c r="SYD251" s="359"/>
      <c r="SYE251" s="380"/>
      <c r="SYF251" s="359"/>
      <c r="SYG251" s="380"/>
      <c r="SYH251" s="359"/>
      <c r="SYI251" s="380"/>
      <c r="SYJ251" s="359"/>
      <c r="SYK251" s="380"/>
      <c r="SYL251" s="359"/>
      <c r="SYM251" s="380"/>
      <c r="SYN251" s="359"/>
      <c r="SYO251" s="380"/>
      <c r="SYP251" s="359"/>
      <c r="SYQ251" s="380"/>
      <c r="SYR251" s="359"/>
      <c r="SYS251" s="380"/>
      <c r="SYT251" s="359"/>
      <c r="SYU251" s="380"/>
      <c r="SYV251" s="359"/>
      <c r="SYW251" s="380"/>
      <c r="SYX251" s="359"/>
      <c r="SYY251" s="380"/>
      <c r="SYZ251" s="359"/>
      <c r="SZA251" s="380"/>
      <c r="SZB251" s="359"/>
      <c r="SZC251" s="380"/>
      <c r="SZD251" s="359"/>
      <c r="SZE251" s="380"/>
      <c r="SZF251" s="359"/>
      <c r="SZG251" s="380"/>
      <c r="SZH251" s="359"/>
      <c r="SZI251" s="380"/>
      <c r="SZJ251" s="359"/>
      <c r="SZK251" s="380"/>
      <c r="SZL251" s="359"/>
      <c r="SZM251" s="380"/>
      <c r="SZN251" s="359"/>
      <c r="SZO251" s="380"/>
      <c r="SZP251" s="359"/>
      <c r="SZQ251" s="380"/>
      <c r="SZR251" s="359"/>
      <c r="SZS251" s="380"/>
      <c r="SZT251" s="359"/>
      <c r="SZU251" s="380"/>
      <c r="SZV251" s="359"/>
      <c r="SZW251" s="380"/>
      <c r="SZX251" s="359"/>
      <c r="SZY251" s="380"/>
      <c r="SZZ251" s="359"/>
      <c r="TAA251" s="380"/>
      <c r="TAB251" s="359"/>
      <c r="TAC251" s="380"/>
      <c r="TAD251" s="359"/>
      <c r="TAE251" s="380"/>
      <c r="TAF251" s="359"/>
      <c r="TAG251" s="380"/>
      <c r="TAH251" s="359"/>
      <c r="TAI251" s="380"/>
      <c r="TAJ251" s="359"/>
      <c r="TAK251" s="380"/>
      <c r="TAL251" s="359"/>
      <c r="TAM251" s="380"/>
      <c r="TAN251" s="359"/>
      <c r="TAO251" s="380"/>
      <c r="TAP251" s="359"/>
      <c r="TAQ251" s="380"/>
      <c r="TAR251" s="359"/>
      <c r="TAS251" s="380"/>
      <c r="TAT251" s="359"/>
      <c r="TAU251" s="380"/>
      <c r="TAV251" s="359"/>
      <c r="TAW251" s="380"/>
      <c r="TAX251" s="359"/>
      <c r="TAY251" s="380"/>
      <c r="TAZ251" s="359"/>
      <c r="TBA251" s="380"/>
      <c r="TBB251" s="359"/>
      <c r="TBC251" s="380"/>
      <c r="TBD251" s="359"/>
      <c r="TBE251" s="380"/>
      <c r="TBF251" s="359"/>
      <c r="TBG251" s="380"/>
      <c r="TBH251" s="359"/>
      <c r="TBI251" s="380"/>
      <c r="TBJ251" s="359"/>
      <c r="TBK251" s="380"/>
      <c r="TBL251" s="359"/>
      <c r="TBM251" s="380"/>
      <c r="TBN251" s="359"/>
      <c r="TBO251" s="380"/>
      <c r="TBP251" s="359"/>
      <c r="TBQ251" s="380"/>
      <c r="TBR251" s="359"/>
      <c r="TBS251" s="380"/>
      <c r="TBT251" s="359"/>
      <c r="TBU251" s="380"/>
      <c r="TBV251" s="359"/>
      <c r="TBW251" s="380"/>
      <c r="TBX251" s="359"/>
      <c r="TBY251" s="380"/>
      <c r="TBZ251" s="359"/>
      <c r="TCA251" s="380"/>
      <c r="TCB251" s="359"/>
      <c r="TCC251" s="380"/>
      <c r="TCD251" s="359"/>
      <c r="TCE251" s="380"/>
      <c r="TCF251" s="359"/>
      <c r="TCG251" s="380"/>
      <c r="TCH251" s="359"/>
      <c r="TCI251" s="380"/>
      <c r="TCJ251" s="359"/>
      <c r="TCK251" s="380"/>
      <c r="TCL251" s="359"/>
      <c r="TCM251" s="380"/>
      <c r="TCN251" s="359"/>
      <c r="TCO251" s="380"/>
      <c r="TCP251" s="359"/>
      <c r="TCQ251" s="380"/>
      <c r="TCR251" s="359"/>
      <c r="TCS251" s="380"/>
      <c r="TCT251" s="359"/>
      <c r="TCU251" s="380"/>
      <c r="TCV251" s="359"/>
      <c r="TCW251" s="380"/>
      <c r="TCX251" s="359"/>
      <c r="TCY251" s="380"/>
      <c r="TCZ251" s="359"/>
      <c r="TDA251" s="380"/>
      <c r="TDB251" s="359"/>
      <c r="TDC251" s="380"/>
      <c r="TDD251" s="359"/>
      <c r="TDE251" s="380"/>
      <c r="TDF251" s="359"/>
      <c r="TDG251" s="380"/>
      <c r="TDH251" s="359"/>
      <c r="TDI251" s="380"/>
      <c r="TDJ251" s="359"/>
      <c r="TDK251" s="380"/>
      <c r="TDL251" s="359"/>
      <c r="TDM251" s="380"/>
      <c r="TDN251" s="359"/>
      <c r="TDO251" s="380"/>
      <c r="TDP251" s="359"/>
      <c r="TDQ251" s="380"/>
      <c r="TDR251" s="359"/>
      <c r="TDS251" s="380"/>
      <c r="TDT251" s="359"/>
      <c r="TDU251" s="380"/>
      <c r="TDV251" s="359"/>
      <c r="TDW251" s="380"/>
      <c r="TDX251" s="359"/>
      <c r="TDY251" s="380"/>
      <c r="TDZ251" s="359"/>
      <c r="TEA251" s="380"/>
      <c r="TEB251" s="359"/>
      <c r="TEC251" s="380"/>
      <c r="TED251" s="359"/>
      <c r="TEE251" s="380"/>
      <c r="TEF251" s="359"/>
      <c r="TEG251" s="380"/>
      <c r="TEH251" s="359"/>
      <c r="TEI251" s="380"/>
      <c r="TEJ251" s="359"/>
      <c r="TEK251" s="380"/>
      <c r="TEL251" s="359"/>
      <c r="TEM251" s="380"/>
      <c r="TEN251" s="359"/>
      <c r="TEO251" s="380"/>
      <c r="TEP251" s="359"/>
      <c r="TEQ251" s="380"/>
      <c r="TER251" s="359"/>
      <c r="TES251" s="380"/>
      <c r="TET251" s="359"/>
      <c r="TEU251" s="380"/>
      <c r="TEV251" s="359"/>
      <c r="TEW251" s="380"/>
      <c r="TEX251" s="359"/>
      <c r="TEY251" s="380"/>
      <c r="TEZ251" s="359"/>
      <c r="TFA251" s="380"/>
      <c r="TFB251" s="359"/>
      <c r="TFC251" s="380"/>
      <c r="TFD251" s="359"/>
      <c r="TFE251" s="380"/>
      <c r="TFF251" s="359"/>
      <c r="TFG251" s="380"/>
      <c r="TFH251" s="359"/>
      <c r="TFI251" s="380"/>
      <c r="TFJ251" s="359"/>
      <c r="TFK251" s="380"/>
      <c r="TFL251" s="359"/>
      <c r="TFM251" s="380"/>
      <c r="TFN251" s="359"/>
      <c r="TFO251" s="380"/>
      <c r="TFP251" s="359"/>
      <c r="TFQ251" s="380"/>
      <c r="TFR251" s="359"/>
      <c r="TFS251" s="380"/>
      <c r="TFT251" s="359"/>
      <c r="TFU251" s="380"/>
      <c r="TFV251" s="359"/>
      <c r="TFW251" s="380"/>
      <c r="TFX251" s="359"/>
      <c r="TFY251" s="380"/>
      <c r="TFZ251" s="359"/>
      <c r="TGA251" s="380"/>
      <c r="TGB251" s="359"/>
      <c r="TGC251" s="380"/>
      <c r="TGD251" s="359"/>
      <c r="TGE251" s="380"/>
      <c r="TGF251" s="359"/>
      <c r="TGG251" s="380"/>
      <c r="TGH251" s="359"/>
      <c r="TGI251" s="380"/>
      <c r="TGJ251" s="359"/>
      <c r="TGK251" s="380"/>
      <c r="TGL251" s="359"/>
      <c r="TGM251" s="380"/>
      <c r="TGN251" s="359"/>
      <c r="TGO251" s="380"/>
      <c r="TGP251" s="359"/>
      <c r="TGQ251" s="380"/>
      <c r="TGR251" s="359"/>
      <c r="TGS251" s="380"/>
      <c r="TGT251" s="359"/>
      <c r="TGU251" s="380"/>
      <c r="TGV251" s="359"/>
      <c r="TGW251" s="380"/>
      <c r="TGX251" s="359"/>
      <c r="TGY251" s="380"/>
      <c r="TGZ251" s="359"/>
      <c r="THA251" s="380"/>
      <c r="THB251" s="359"/>
      <c r="THC251" s="380"/>
      <c r="THD251" s="359"/>
      <c r="THE251" s="380"/>
      <c r="THF251" s="359"/>
      <c r="THG251" s="380"/>
      <c r="THH251" s="359"/>
      <c r="THI251" s="380"/>
      <c r="THJ251" s="359"/>
      <c r="THK251" s="380"/>
      <c r="THL251" s="359"/>
      <c r="THM251" s="380"/>
      <c r="THN251" s="359"/>
      <c r="THO251" s="380"/>
      <c r="THP251" s="359"/>
      <c r="THQ251" s="380"/>
      <c r="THR251" s="359"/>
      <c r="THS251" s="380"/>
      <c r="THT251" s="359"/>
      <c r="THU251" s="380"/>
      <c r="THV251" s="359"/>
      <c r="THW251" s="380"/>
      <c r="THX251" s="359"/>
      <c r="THY251" s="380"/>
      <c r="THZ251" s="359"/>
      <c r="TIA251" s="380"/>
      <c r="TIB251" s="359"/>
      <c r="TIC251" s="380"/>
      <c r="TID251" s="359"/>
      <c r="TIE251" s="380"/>
      <c r="TIF251" s="359"/>
      <c r="TIG251" s="380"/>
      <c r="TIH251" s="359"/>
      <c r="TII251" s="380"/>
      <c r="TIJ251" s="359"/>
      <c r="TIK251" s="380"/>
      <c r="TIL251" s="359"/>
      <c r="TIM251" s="380"/>
      <c r="TIN251" s="359"/>
      <c r="TIO251" s="380"/>
      <c r="TIP251" s="359"/>
      <c r="TIQ251" s="380"/>
      <c r="TIR251" s="359"/>
      <c r="TIS251" s="380"/>
      <c r="TIT251" s="359"/>
      <c r="TIU251" s="380"/>
      <c r="TIV251" s="359"/>
      <c r="TIW251" s="380"/>
      <c r="TIX251" s="359"/>
      <c r="TIY251" s="380"/>
      <c r="TIZ251" s="359"/>
      <c r="TJA251" s="380"/>
      <c r="TJB251" s="359"/>
      <c r="TJC251" s="380"/>
      <c r="TJD251" s="359"/>
      <c r="TJE251" s="380"/>
      <c r="TJF251" s="359"/>
      <c r="TJG251" s="380"/>
      <c r="TJH251" s="359"/>
      <c r="TJI251" s="380"/>
      <c r="TJJ251" s="359"/>
      <c r="TJK251" s="380"/>
      <c r="TJL251" s="359"/>
      <c r="TJM251" s="380"/>
      <c r="TJN251" s="359"/>
      <c r="TJO251" s="380"/>
      <c r="TJP251" s="359"/>
      <c r="TJQ251" s="380"/>
      <c r="TJR251" s="359"/>
      <c r="TJS251" s="380"/>
      <c r="TJT251" s="359"/>
      <c r="TJU251" s="380"/>
      <c r="TJV251" s="359"/>
      <c r="TJW251" s="380"/>
      <c r="TJX251" s="359"/>
      <c r="TJY251" s="380"/>
      <c r="TJZ251" s="359"/>
      <c r="TKA251" s="380"/>
      <c r="TKB251" s="359"/>
      <c r="TKC251" s="380"/>
      <c r="TKD251" s="359"/>
      <c r="TKE251" s="380"/>
      <c r="TKF251" s="359"/>
      <c r="TKG251" s="380"/>
      <c r="TKH251" s="359"/>
      <c r="TKI251" s="380"/>
      <c r="TKJ251" s="359"/>
      <c r="TKK251" s="380"/>
      <c r="TKL251" s="359"/>
      <c r="TKM251" s="380"/>
      <c r="TKN251" s="359"/>
      <c r="TKO251" s="380"/>
      <c r="TKP251" s="359"/>
      <c r="TKQ251" s="380"/>
      <c r="TKR251" s="359"/>
      <c r="TKS251" s="380"/>
      <c r="TKT251" s="359"/>
      <c r="TKU251" s="380"/>
      <c r="TKV251" s="359"/>
      <c r="TKW251" s="380"/>
      <c r="TKX251" s="359"/>
      <c r="TKY251" s="380"/>
      <c r="TKZ251" s="359"/>
      <c r="TLA251" s="380"/>
      <c r="TLB251" s="359"/>
      <c r="TLC251" s="380"/>
      <c r="TLD251" s="359"/>
      <c r="TLE251" s="380"/>
      <c r="TLF251" s="359"/>
      <c r="TLG251" s="380"/>
      <c r="TLH251" s="359"/>
      <c r="TLI251" s="380"/>
      <c r="TLJ251" s="359"/>
      <c r="TLK251" s="380"/>
      <c r="TLL251" s="359"/>
      <c r="TLM251" s="380"/>
      <c r="TLN251" s="359"/>
      <c r="TLO251" s="380"/>
      <c r="TLP251" s="359"/>
      <c r="TLQ251" s="380"/>
      <c r="TLR251" s="359"/>
      <c r="TLS251" s="380"/>
      <c r="TLT251" s="359"/>
      <c r="TLU251" s="380"/>
      <c r="TLV251" s="359"/>
      <c r="TLW251" s="380"/>
      <c r="TLX251" s="359"/>
      <c r="TLY251" s="380"/>
      <c r="TLZ251" s="359"/>
      <c r="TMA251" s="380"/>
      <c r="TMB251" s="359"/>
      <c r="TMC251" s="380"/>
      <c r="TMD251" s="359"/>
      <c r="TME251" s="380"/>
      <c r="TMF251" s="359"/>
      <c r="TMG251" s="380"/>
      <c r="TMH251" s="359"/>
      <c r="TMI251" s="380"/>
      <c r="TMJ251" s="359"/>
      <c r="TMK251" s="380"/>
      <c r="TML251" s="359"/>
      <c r="TMM251" s="380"/>
      <c r="TMN251" s="359"/>
      <c r="TMO251" s="380"/>
      <c r="TMP251" s="359"/>
      <c r="TMQ251" s="380"/>
      <c r="TMR251" s="359"/>
      <c r="TMS251" s="380"/>
      <c r="TMT251" s="359"/>
      <c r="TMU251" s="380"/>
      <c r="TMV251" s="359"/>
      <c r="TMW251" s="380"/>
      <c r="TMX251" s="359"/>
      <c r="TMY251" s="380"/>
      <c r="TMZ251" s="359"/>
      <c r="TNA251" s="380"/>
      <c r="TNB251" s="359"/>
      <c r="TNC251" s="380"/>
      <c r="TND251" s="359"/>
      <c r="TNE251" s="380"/>
      <c r="TNF251" s="359"/>
      <c r="TNG251" s="380"/>
      <c r="TNH251" s="359"/>
      <c r="TNI251" s="380"/>
      <c r="TNJ251" s="359"/>
      <c r="TNK251" s="380"/>
      <c r="TNL251" s="359"/>
      <c r="TNM251" s="380"/>
      <c r="TNN251" s="359"/>
      <c r="TNO251" s="380"/>
      <c r="TNP251" s="359"/>
      <c r="TNQ251" s="380"/>
      <c r="TNR251" s="359"/>
      <c r="TNS251" s="380"/>
      <c r="TNT251" s="359"/>
      <c r="TNU251" s="380"/>
      <c r="TNV251" s="359"/>
      <c r="TNW251" s="380"/>
      <c r="TNX251" s="359"/>
      <c r="TNY251" s="380"/>
      <c r="TNZ251" s="359"/>
      <c r="TOA251" s="380"/>
      <c r="TOB251" s="359"/>
      <c r="TOC251" s="380"/>
      <c r="TOD251" s="359"/>
      <c r="TOE251" s="380"/>
      <c r="TOF251" s="359"/>
      <c r="TOG251" s="380"/>
      <c r="TOH251" s="359"/>
      <c r="TOI251" s="380"/>
      <c r="TOJ251" s="359"/>
      <c r="TOK251" s="380"/>
      <c r="TOL251" s="359"/>
      <c r="TOM251" s="380"/>
      <c r="TON251" s="359"/>
      <c r="TOO251" s="380"/>
      <c r="TOP251" s="359"/>
      <c r="TOQ251" s="380"/>
      <c r="TOR251" s="359"/>
      <c r="TOS251" s="380"/>
      <c r="TOT251" s="359"/>
      <c r="TOU251" s="380"/>
      <c r="TOV251" s="359"/>
      <c r="TOW251" s="380"/>
      <c r="TOX251" s="359"/>
      <c r="TOY251" s="380"/>
      <c r="TOZ251" s="359"/>
      <c r="TPA251" s="380"/>
      <c r="TPB251" s="359"/>
      <c r="TPC251" s="380"/>
      <c r="TPD251" s="359"/>
      <c r="TPE251" s="380"/>
      <c r="TPF251" s="359"/>
      <c r="TPG251" s="380"/>
      <c r="TPH251" s="359"/>
      <c r="TPI251" s="380"/>
      <c r="TPJ251" s="359"/>
      <c r="TPK251" s="380"/>
      <c r="TPL251" s="359"/>
      <c r="TPM251" s="380"/>
      <c r="TPN251" s="359"/>
      <c r="TPO251" s="380"/>
      <c r="TPP251" s="359"/>
      <c r="TPQ251" s="380"/>
      <c r="TPR251" s="359"/>
      <c r="TPS251" s="380"/>
      <c r="TPT251" s="359"/>
      <c r="TPU251" s="380"/>
      <c r="TPV251" s="359"/>
      <c r="TPW251" s="380"/>
      <c r="TPX251" s="359"/>
      <c r="TPY251" s="380"/>
      <c r="TPZ251" s="359"/>
      <c r="TQA251" s="380"/>
      <c r="TQB251" s="359"/>
      <c r="TQC251" s="380"/>
      <c r="TQD251" s="359"/>
      <c r="TQE251" s="380"/>
      <c r="TQF251" s="359"/>
      <c r="TQG251" s="380"/>
      <c r="TQH251" s="359"/>
      <c r="TQI251" s="380"/>
      <c r="TQJ251" s="359"/>
      <c r="TQK251" s="380"/>
      <c r="TQL251" s="359"/>
      <c r="TQM251" s="380"/>
      <c r="TQN251" s="359"/>
      <c r="TQO251" s="380"/>
      <c r="TQP251" s="359"/>
      <c r="TQQ251" s="380"/>
      <c r="TQR251" s="359"/>
      <c r="TQS251" s="380"/>
      <c r="TQT251" s="359"/>
      <c r="TQU251" s="380"/>
      <c r="TQV251" s="359"/>
      <c r="TQW251" s="380"/>
      <c r="TQX251" s="359"/>
      <c r="TQY251" s="380"/>
      <c r="TQZ251" s="359"/>
      <c r="TRA251" s="380"/>
      <c r="TRB251" s="359"/>
      <c r="TRC251" s="380"/>
      <c r="TRD251" s="359"/>
      <c r="TRE251" s="380"/>
      <c r="TRF251" s="359"/>
      <c r="TRG251" s="380"/>
      <c r="TRH251" s="359"/>
      <c r="TRI251" s="380"/>
      <c r="TRJ251" s="359"/>
      <c r="TRK251" s="380"/>
      <c r="TRL251" s="359"/>
      <c r="TRM251" s="380"/>
      <c r="TRN251" s="359"/>
      <c r="TRO251" s="380"/>
      <c r="TRP251" s="359"/>
      <c r="TRQ251" s="380"/>
      <c r="TRR251" s="359"/>
      <c r="TRS251" s="380"/>
      <c r="TRT251" s="359"/>
      <c r="TRU251" s="380"/>
      <c r="TRV251" s="359"/>
      <c r="TRW251" s="380"/>
      <c r="TRX251" s="359"/>
      <c r="TRY251" s="380"/>
      <c r="TRZ251" s="359"/>
      <c r="TSA251" s="380"/>
      <c r="TSB251" s="359"/>
      <c r="TSC251" s="380"/>
      <c r="TSD251" s="359"/>
      <c r="TSE251" s="380"/>
      <c r="TSF251" s="359"/>
      <c r="TSG251" s="380"/>
      <c r="TSH251" s="359"/>
      <c r="TSI251" s="380"/>
      <c r="TSJ251" s="359"/>
      <c r="TSK251" s="380"/>
      <c r="TSL251" s="359"/>
      <c r="TSM251" s="380"/>
      <c r="TSN251" s="359"/>
      <c r="TSO251" s="380"/>
      <c r="TSP251" s="359"/>
      <c r="TSQ251" s="380"/>
      <c r="TSR251" s="359"/>
      <c r="TSS251" s="380"/>
      <c r="TST251" s="359"/>
      <c r="TSU251" s="380"/>
      <c r="TSV251" s="359"/>
      <c r="TSW251" s="380"/>
      <c r="TSX251" s="359"/>
      <c r="TSY251" s="380"/>
      <c r="TSZ251" s="359"/>
      <c r="TTA251" s="380"/>
      <c r="TTB251" s="359"/>
      <c r="TTC251" s="380"/>
      <c r="TTD251" s="359"/>
      <c r="TTE251" s="380"/>
      <c r="TTF251" s="359"/>
      <c r="TTG251" s="380"/>
      <c r="TTH251" s="359"/>
      <c r="TTI251" s="380"/>
      <c r="TTJ251" s="359"/>
      <c r="TTK251" s="380"/>
      <c r="TTL251" s="359"/>
      <c r="TTM251" s="380"/>
      <c r="TTN251" s="359"/>
      <c r="TTO251" s="380"/>
      <c r="TTP251" s="359"/>
      <c r="TTQ251" s="380"/>
      <c r="TTR251" s="359"/>
      <c r="TTS251" s="380"/>
      <c r="TTT251" s="359"/>
      <c r="TTU251" s="380"/>
      <c r="TTV251" s="359"/>
      <c r="TTW251" s="380"/>
      <c r="TTX251" s="359"/>
      <c r="TTY251" s="380"/>
      <c r="TTZ251" s="359"/>
      <c r="TUA251" s="380"/>
      <c r="TUB251" s="359"/>
      <c r="TUC251" s="380"/>
      <c r="TUD251" s="359"/>
      <c r="TUE251" s="380"/>
      <c r="TUF251" s="359"/>
      <c r="TUG251" s="380"/>
      <c r="TUH251" s="359"/>
      <c r="TUI251" s="380"/>
      <c r="TUJ251" s="359"/>
      <c r="TUK251" s="380"/>
      <c r="TUL251" s="359"/>
      <c r="TUM251" s="380"/>
      <c r="TUN251" s="359"/>
      <c r="TUO251" s="380"/>
      <c r="TUP251" s="359"/>
      <c r="TUQ251" s="380"/>
      <c r="TUR251" s="359"/>
      <c r="TUS251" s="380"/>
      <c r="TUT251" s="359"/>
      <c r="TUU251" s="380"/>
      <c r="TUV251" s="359"/>
      <c r="TUW251" s="380"/>
      <c r="TUX251" s="359"/>
      <c r="TUY251" s="380"/>
      <c r="TUZ251" s="359"/>
      <c r="TVA251" s="380"/>
      <c r="TVB251" s="359"/>
      <c r="TVC251" s="380"/>
      <c r="TVD251" s="359"/>
      <c r="TVE251" s="380"/>
      <c r="TVF251" s="359"/>
      <c r="TVG251" s="380"/>
      <c r="TVH251" s="359"/>
      <c r="TVI251" s="380"/>
      <c r="TVJ251" s="359"/>
      <c r="TVK251" s="380"/>
      <c r="TVL251" s="359"/>
      <c r="TVM251" s="380"/>
      <c r="TVN251" s="359"/>
      <c r="TVO251" s="380"/>
      <c r="TVP251" s="359"/>
      <c r="TVQ251" s="380"/>
      <c r="TVR251" s="359"/>
      <c r="TVS251" s="380"/>
      <c r="TVT251" s="359"/>
      <c r="TVU251" s="380"/>
      <c r="TVV251" s="359"/>
      <c r="TVW251" s="380"/>
      <c r="TVX251" s="359"/>
      <c r="TVY251" s="380"/>
      <c r="TVZ251" s="359"/>
      <c r="TWA251" s="380"/>
      <c r="TWB251" s="359"/>
      <c r="TWC251" s="380"/>
      <c r="TWD251" s="359"/>
      <c r="TWE251" s="380"/>
      <c r="TWF251" s="359"/>
      <c r="TWG251" s="380"/>
      <c r="TWH251" s="359"/>
      <c r="TWI251" s="380"/>
      <c r="TWJ251" s="359"/>
      <c r="TWK251" s="380"/>
      <c r="TWL251" s="359"/>
      <c r="TWM251" s="380"/>
      <c r="TWN251" s="359"/>
      <c r="TWO251" s="380"/>
      <c r="TWP251" s="359"/>
      <c r="TWQ251" s="380"/>
      <c r="TWR251" s="359"/>
      <c r="TWS251" s="380"/>
      <c r="TWT251" s="359"/>
      <c r="TWU251" s="380"/>
      <c r="TWV251" s="359"/>
      <c r="TWW251" s="380"/>
      <c r="TWX251" s="359"/>
      <c r="TWY251" s="380"/>
      <c r="TWZ251" s="359"/>
      <c r="TXA251" s="380"/>
      <c r="TXB251" s="359"/>
      <c r="TXC251" s="380"/>
      <c r="TXD251" s="359"/>
      <c r="TXE251" s="380"/>
      <c r="TXF251" s="359"/>
      <c r="TXG251" s="380"/>
      <c r="TXH251" s="359"/>
      <c r="TXI251" s="380"/>
      <c r="TXJ251" s="359"/>
      <c r="TXK251" s="380"/>
      <c r="TXL251" s="359"/>
      <c r="TXM251" s="380"/>
      <c r="TXN251" s="359"/>
      <c r="TXO251" s="380"/>
      <c r="TXP251" s="359"/>
      <c r="TXQ251" s="380"/>
      <c r="TXR251" s="359"/>
      <c r="TXS251" s="380"/>
      <c r="TXT251" s="359"/>
      <c r="TXU251" s="380"/>
      <c r="TXV251" s="359"/>
      <c r="TXW251" s="380"/>
      <c r="TXX251" s="359"/>
      <c r="TXY251" s="380"/>
      <c r="TXZ251" s="359"/>
      <c r="TYA251" s="380"/>
      <c r="TYB251" s="359"/>
      <c r="TYC251" s="380"/>
      <c r="TYD251" s="359"/>
      <c r="TYE251" s="380"/>
      <c r="TYF251" s="359"/>
      <c r="TYG251" s="380"/>
      <c r="TYH251" s="359"/>
      <c r="TYI251" s="380"/>
      <c r="TYJ251" s="359"/>
      <c r="TYK251" s="380"/>
      <c r="TYL251" s="359"/>
      <c r="TYM251" s="380"/>
      <c r="TYN251" s="359"/>
      <c r="TYO251" s="380"/>
      <c r="TYP251" s="359"/>
      <c r="TYQ251" s="380"/>
      <c r="TYR251" s="359"/>
      <c r="TYS251" s="380"/>
      <c r="TYT251" s="359"/>
      <c r="TYU251" s="380"/>
      <c r="TYV251" s="359"/>
      <c r="TYW251" s="380"/>
      <c r="TYX251" s="359"/>
      <c r="TYY251" s="380"/>
      <c r="TYZ251" s="359"/>
      <c r="TZA251" s="380"/>
      <c r="TZB251" s="359"/>
      <c r="TZC251" s="380"/>
      <c r="TZD251" s="359"/>
      <c r="TZE251" s="380"/>
      <c r="TZF251" s="359"/>
      <c r="TZG251" s="380"/>
      <c r="TZH251" s="359"/>
      <c r="TZI251" s="380"/>
      <c r="TZJ251" s="359"/>
      <c r="TZK251" s="380"/>
      <c r="TZL251" s="359"/>
      <c r="TZM251" s="380"/>
      <c r="TZN251" s="359"/>
      <c r="TZO251" s="380"/>
      <c r="TZP251" s="359"/>
      <c r="TZQ251" s="380"/>
      <c r="TZR251" s="359"/>
      <c r="TZS251" s="380"/>
      <c r="TZT251" s="359"/>
      <c r="TZU251" s="380"/>
      <c r="TZV251" s="359"/>
      <c r="TZW251" s="380"/>
      <c r="TZX251" s="359"/>
      <c r="TZY251" s="380"/>
      <c r="TZZ251" s="359"/>
      <c r="UAA251" s="380"/>
      <c r="UAB251" s="359"/>
      <c r="UAC251" s="380"/>
      <c r="UAD251" s="359"/>
      <c r="UAE251" s="380"/>
      <c r="UAF251" s="359"/>
      <c r="UAG251" s="380"/>
      <c r="UAH251" s="359"/>
      <c r="UAI251" s="380"/>
      <c r="UAJ251" s="359"/>
      <c r="UAK251" s="380"/>
      <c r="UAL251" s="359"/>
      <c r="UAM251" s="380"/>
      <c r="UAN251" s="359"/>
      <c r="UAO251" s="380"/>
      <c r="UAP251" s="359"/>
      <c r="UAQ251" s="380"/>
      <c r="UAR251" s="359"/>
      <c r="UAS251" s="380"/>
      <c r="UAT251" s="359"/>
      <c r="UAU251" s="380"/>
      <c r="UAV251" s="359"/>
      <c r="UAW251" s="380"/>
      <c r="UAX251" s="359"/>
      <c r="UAY251" s="380"/>
      <c r="UAZ251" s="359"/>
      <c r="UBA251" s="380"/>
      <c r="UBB251" s="359"/>
      <c r="UBC251" s="380"/>
      <c r="UBD251" s="359"/>
      <c r="UBE251" s="380"/>
      <c r="UBF251" s="359"/>
      <c r="UBG251" s="380"/>
      <c r="UBH251" s="359"/>
      <c r="UBI251" s="380"/>
      <c r="UBJ251" s="359"/>
      <c r="UBK251" s="380"/>
      <c r="UBL251" s="359"/>
      <c r="UBM251" s="380"/>
      <c r="UBN251" s="359"/>
      <c r="UBO251" s="380"/>
      <c r="UBP251" s="359"/>
      <c r="UBQ251" s="380"/>
      <c r="UBR251" s="359"/>
      <c r="UBS251" s="380"/>
      <c r="UBT251" s="359"/>
      <c r="UBU251" s="380"/>
      <c r="UBV251" s="359"/>
      <c r="UBW251" s="380"/>
      <c r="UBX251" s="359"/>
      <c r="UBY251" s="380"/>
      <c r="UBZ251" s="359"/>
      <c r="UCA251" s="380"/>
      <c r="UCB251" s="359"/>
      <c r="UCC251" s="380"/>
      <c r="UCD251" s="359"/>
      <c r="UCE251" s="380"/>
      <c r="UCF251" s="359"/>
      <c r="UCG251" s="380"/>
      <c r="UCH251" s="359"/>
      <c r="UCI251" s="380"/>
      <c r="UCJ251" s="359"/>
      <c r="UCK251" s="380"/>
      <c r="UCL251" s="359"/>
      <c r="UCM251" s="380"/>
      <c r="UCN251" s="359"/>
      <c r="UCO251" s="380"/>
      <c r="UCP251" s="359"/>
      <c r="UCQ251" s="380"/>
      <c r="UCR251" s="359"/>
      <c r="UCS251" s="380"/>
      <c r="UCT251" s="359"/>
      <c r="UCU251" s="380"/>
      <c r="UCV251" s="359"/>
      <c r="UCW251" s="380"/>
      <c r="UCX251" s="359"/>
      <c r="UCY251" s="380"/>
      <c r="UCZ251" s="359"/>
      <c r="UDA251" s="380"/>
      <c r="UDB251" s="359"/>
      <c r="UDC251" s="380"/>
      <c r="UDD251" s="359"/>
      <c r="UDE251" s="380"/>
      <c r="UDF251" s="359"/>
      <c r="UDG251" s="380"/>
      <c r="UDH251" s="359"/>
      <c r="UDI251" s="380"/>
      <c r="UDJ251" s="359"/>
      <c r="UDK251" s="380"/>
      <c r="UDL251" s="359"/>
      <c r="UDM251" s="380"/>
      <c r="UDN251" s="359"/>
      <c r="UDO251" s="380"/>
      <c r="UDP251" s="359"/>
      <c r="UDQ251" s="380"/>
      <c r="UDR251" s="359"/>
      <c r="UDS251" s="380"/>
      <c r="UDT251" s="359"/>
      <c r="UDU251" s="380"/>
      <c r="UDV251" s="359"/>
      <c r="UDW251" s="380"/>
      <c r="UDX251" s="359"/>
      <c r="UDY251" s="380"/>
      <c r="UDZ251" s="359"/>
      <c r="UEA251" s="380"/>
      <c r="UEB251" s="359"/>
      <c r="UEC251" s="380"/>
      <c r="UED251" s="359"/>
      <c r="UEE251" s="380"/>
      <c r="UEF251" s="359"/>
      <c r="UEG251" s="380"/>
      <c r="UEH251" s="359"/>
      <c r="UEI251" s="380"/>
      <c r="UEJ251" s="359"/>
      <c r="UEK251" s="380"/>
      <c r="UEL251" s="359"/>
      <c r="UEM251" s="380"/>
      <c r="UEN251" s="359"/>
      <c r="UEO251" s="380"/>
      <c r="UEP251" s="359"/>
      <c r="UEQ251" s="380"/>
      <c r="UER251" s="359"/>
      <c r="UES251" s="380"/>
      <c r="UET251" s="359"/>
      <c r="UEU251" s="380"/>
      <c r="UEV251" s="359"/>
      <c r="UEW251" s="380"/>
      <c r="UEX251" s="359"/>
      <c r="UEY251" s="380"/>
      <c r="UEZ251" s="359"/>
      <c r="UFA251" s="380"/>
      <c r="UFB251" s="359"/>
      <c r="UFC251" s="380"/>
      <c r="UFD251" s="359"/>
      <c r="UFE251" s="380"/>
      <c r="UFF251" s="359"/>
      <c r="UFG251" s="380"/>
      <c r="UFH251" s="359"/>
      <c r="UFI251" s="380"/>
      <c r="UFJ251" s="359"/>
      <c r="UFK251" s="380"/>
      <c r="UFL251" s="359"/>
      <c r="UFM251" s="380"/>
      <c r="UFN251" s="359"/>
      <c r="UFO251" s="380"/>
      <c r="UFP251" s="359"/>
      <c r="UFQ251" s="380"/>
      <c r="UFR251" s="359"/>
      <c r="UFS251" s="380"/>
      <c r="UFT251" s="359"/>
      <c r="UFU251" s="380"/>
      <c r="UFV251" s="359"/>
      <c r="UFW251" s="380"/>
      <c r="UFX251" s="359"/>
      <c r="UFY251" s="380"/>
      <c r="UFZ251" s="359"/>
      <c r="UGA251" s="380"/>
      <c r="UGB251" s="359"/>
      <c r="UGC251" s="380"/>
      <c r="UGD251" s="359"/>
      <c r="UGE251" s="380"/>
      <c r="UGF251" s="359"/>
      <c r="UGG251" s="380"/>
      <c r="UGH251" s="359"/>
      <c r="UGI251" s="380"/>
      <c r="UGJ251" s="359"/>
      <c r="UGK251" s="380"/>
      <c r="UGL251" s="359"/>
      <c r="UGM251" s="380"/>
      <c r="UGN251" s="359"/>
      <c r="UGO251" s="380"/>
      <c r="UGP251" s="359"/>
      <c r="UGQ251" s="380"/>
      <c r="UGR251" s="359"/>
      <c r="UGS251" s="380"/>
      <c r="UGT251" s="359"/>
      <c r="UGU251" s="380"/>
      <c r="UGV251" s="359"/>
      <c r="UGW251" s="380"/>
      <c r="UGX251" s="359"/>
      <c r="UGY251" s="380"/>
      <c r="UGZ251" s="359"/>
      <c r="UHA251" s="380"/>
      <c r="UHB251" s="359"/>
      <c r="UHC251" s="380"/>
      <c r="UHD251" s="359"/>
      <c r="UHE251" s="380"/>
      <c r="UHF251" s="359"/>
      <c r="UHG251" s="380"/>
      <c r="UHH251" s="359"/>
      <c r="UHI251" s="380"/>
      <c r="UHJ251" s="359"/>
      <c r="UHK251" s="380"/>
      <c r="UHL251" s="359"/>
      <c r="UHM251" s="380"/>
      <c r="UHN251" s="359"/>
      <c r="UHO251" s="380"/>
      <c r="UHP251" s="359"/>
      <c r="UHQ251" s="380"/>
      <c r="UHR251" s="359"/>
      <c r="UHS251" s="380"/>
      <c r="UHT251" s="359"/>
      <c r="UHU251" s="380"/>
      <c r="UHV251" s="359"/>
      <c r="UHW251" s="380"/>
      <c r="UHX251" s="359"/>
      <c r="UHY251" s="380"/>
      <c r="UHZ251" s="359"/>
      <c r="UIA251" s="380"/>
      <c r="UIB251" s="359"/>
      <c r="UIC251" s="380"/>
      <c r="UID251" s="359"/>
      <c r="UIE251" s="380"/>
      <c r="UIF251" s="359"/>
      <c r="UIG251" s="380"/>
      <c r="UIH251" s="359"/>
      <c r="UII251" s="380"/>
      <c r="UIJ251" s="359"/>
      <c r="UIK251" s="380"/>
      <c r="UIL251" s="359"/>
      <c r="UIM251" s="380"/>
      <c r="UIN251" s="359"/>
      <c r="UIO251" s="380"/>
      <c r="UIP251" s="359"/>
      <c r="UIQ251" s="380"/>
      <c r="UIR251" s="359"/>
      <c r="UIS251" s="380"/>
      <c r="UIT251" s="359"/>
      <c r="UIU251" s="380"/>
      <c r="UIV251" s="359"/>
      <c r="UIW251" s="380"/>
      <c r="UIX251" s="359"/>
      <c r="UIY251" s="380"/>
      <c r="UIZ251" s="359"/>
      <c r="UJA251" s="380"/>
      <c r="UJB251" s="359"/>
      <c r="UJC251" s="380"/>
      <c r="UJD251" s="359"/>
      <c r="UJE251" s="380"/>
      <c r="UJF251" s="359"/>
      <c r="UJG251" s="380"/>
      <c r="UJH251" s="359"/>
      <c r="UJI251" s="380"/>
      <c r="UJJ251" s="359"/>
      <c r="UJK251" s="380"/>
      <c r="UJL251" s="359"/>
      <c r="UJM251" s="380"/>
      <c r="UJN251" s="359"/>
      <c r="UJO251" s="380"/>
      <c r="UJP251" s="359"/>
      <c r="UJQ251" s="380"/>
      <c r="UJR251" s="359"/>
      <c r="UJS251" s="380"/>
      <c r="UJT251" s="359"/>
      <c r="UJU251" s="380"/>
      <c r="UJV251" s="359"/>
      <c r="UJW251" s="380"/>
      <c r="UJX251" s="359"/>
      <c r="UJY251" s="380"/>
      <c r="UJZ251" s="359"/>
      <c r="UKA251" s="380"/>
      <c r="UKB251" s="359"/>
      <c r="UKC251" s="380"/>
      <c r="UKD251" s="359"/>
      <c r="UKE251" s="380"/>
      <c r="UKF251" s="359"/>
      <c r="UKG251" s="380"/>
      <c r="UKH251" s="359"/>
      <c r="UKI251" s="380"/>
      <c r="UKJ251" s="359"/>
      <c r="UKK251" s="380"/>
      <c r="UKL251" s="359"/>
      <c r="UKM251" s="380"/>
      <c r="UKN251" s="359"/>
      <c r="UKO251" s="380"/>
      <c r="UKP251" s="359"/>
      <c r="UKQ251" s="380"/>
      <c r="UKR251" s="359"/>
      <c r="UKS251" s="380"/>
      <c r="UKT251" s="359"/>
      <c r="UKU251" s="380"/>
      <c r="UKV251" s="359"/>
      <c r="UKW251" s="380"/>
      <c r="UKX251" s="359"/>
      <c r="UKY251" s="380"/>
      <c r="UKZ251" s="359"/>
      <c r="ULA251" s="380"/>
      <c r="ULB251" s="359"/>
      <c r="ULC251" s="380"/>
      <c r="ULD251" s="359"/>
      <c r="ULE251" s="380"/>
      <c r="ULF251" s="359"/>
      <c r="ULG251" s="380"/>
      <c r="ULH251" s="359"/>
      <c r="ULI251" s="380"/>
      <c r="ULJ251" s="359"/>
      <c r="ULK251" s="380"/>
      <c r="ULL251" s="359"/>
      <c r="ULM251" s="380"/>
      <c r="ULN251" s="359"/>
      <c r="ULO251" s="380"/>
      <c r="ULP251" s="359"/>
      <c r="ULQ251" s="380"/>
      <c r="ULR251" s="359"/>
      <c r="ULS251" s="380"/>
      <c r="ULT251" s="359"/>
      <c r="ULU251" s="380"/>
      <c r="ULV251" s="359"/>
      <c r="ULW251" s="380"/>
      <c r="ULX251" s="359"/>
      <c r="ULY251" s="380"/>
      <c r="ULZ251" s="359"/>
      <c r="UMA251" s="380"/>
      <c r="UMB251" s="359"/>
      <c r="UMC251" s="380"/>
      <c r="UMD251" s="359"/>
      <c r="UME251" s="380"/>
      <c r="UMF251" s="359"/>
      <c r="UMG251" s="380"/>
      <c r="UMH251" s="359"/>
      <c r="UMI251" s="380"/>
      <c r="UMJ251" s="359"/>
      <c r="UMK251" s="380"/>
      <c r="UML251" s="359"/>
      <c r="UMM251" s="380"/>
      <c r="UMN251" s="359"/>
      <c r="UMO251" s="380"/>
      <c r="UMP251" s="359"/>
      <c r="UMQ251" s="380"/>
      <c r="UMR251" s="359"/>
      <c r="UMS251" s="380"/>
      <c r="UMT251" s="359"/>
      <c r="UMU251" s="380"/>
      <c r="UMV251" s="359"/>
      <c r="UMW251" s="380"/>
      <c r="UMX251" s="359"/>
      <c r="UMY251" s="380"/>
      <c r="UMZ251" s="359"/>
      <c r="UNA251" s="380"/>
      <c r="UNB251" s="359"/>
      <c r="UNC251" s="380"/>
      <c r="UND251" s="359"/>
      <c r="UNE251" s="380"/>
      <c r="UNF251" s="359"/>
      <c r="UNG251" s="380"/>
      <c r="UNH251" s="359"/>
      <c r="UNI251" s="380"/>
      <c r="UNJ251" s="359"/>
      <c r="UNK251" s="380"/>
      <c r="UNL251" s="359"/>
      <c r="UNM251" s="380"/>
      <c r="UNN251" s="359"/>
      <c r="UNO251" s="380"/>
      <c r="UNP251" s="359"/>
      <c r="UNQ251" s="380"/>
      <c r="UNR251" s="359"/>
      <c r="UNS251" s="380"/>
      <c r="UNT251" s="359"/>
      <c r="UNU251" s="380"/>
      <c r="UNV251" s="359"/>
      <c r="UNW251" s="380"/>
      <c r="UNX251" s="359"/>
      <c r="UNY251" s="380"/>
      <c r="UNZ251" s="359"/>
      <c r="UOA251" s="380"/>
      <c r="UOB251" s="359"/>
      <c r="UOC251" s="380"/>
      <c r="UOD251" s="359"/>
      <c r="UOE251" s="380"/>
      <c r="UOF251" s="359"/>
      <c r="UOG251" s="380"/>
      <c r="UOH251" s="359"/>
      <c r="UOI251" s="380"/>
      <c r="UOJ251" s="359"/>
      <c r="UOK251" s="380"/>
      <c r="UOL251" s="359"/>
      <c r="UOM251" s="380"/>
      <c r="UON251" s="359"/>
      <c r="UOO251" s="380"/>
      <c r="UOP251" s="359"/>
      <c r="UOQ251" s="380"/>
      <c r="UOR251" s="359"/>
      <c r="UOS251" s="380"/>
      <c r="UOT251" s="359"/>
      <c r="UOU251" s="380"/>
      <c r="UOV251" s="359"/>
      <c r="UOW251" s="380"/>
      <c r="UOX251" s="359"/>
      <c r="UOY251" s="380"/>
      <c r="UOZ251" s="359"/>
      <c r="UPA251" s="380"/>
      <c r="UPB251" s="359"/>
      <c r="UPC251" s="380"/>
      <c r="UPD251" s="359"/>
      <c r="UPE251" s="380"/>
      <c r="UPF251" s="359"/>
      <c r="UPG251" s="380"/>
      <c r="UPH251" s="359"/>
      <c r="UPI251" s="380"/>
      <c r="UPJ251" s="359"/>
      <c r="UPK251" s="380"/>
      <c r="UPL251" s="359"/>
      <c r="UPM251" s="380"/>
      <c r="UPN251" s="359"/>
      <c r="UPO251" s="380"/>
      <c r="UPP251" s="359"/>
      <c r="UPQ251" s="380"/>
      <c r="UPR251" s="359"/>
      <c r="UPS251" s="380"/>
      <c r="UPT251" s="359"/>
      <c r="UPU251" s="380"/>
      <c r="UPV251" s="359"/>
      <c r="UPW251" s="380"/>
      <c r="UPX251" s="359"/>
      <c r="UPY251" s="380"/>
      <c r="UPZ251" s="359"/>
      <c r="UQA251" s="380"/>
      <c r="UQB251" s="359"/>
      <c r="UQC251" s="380"/>
      <c r="UQD251" s="359"/>
      <c r="UQE251" s="380"/>
      <c r="UQF251" s="359"/>
      <c r="UQG251" s="380"/>
      <c r="UQH251" s="359"/>
      <c r="UQI251" s="380"/>
      <c r="UQJ251" s="359"/>
      <c r="UQK251" s="380"/>
      <c r="UQL251" s="359"/>
      <c r="UQM251" s="380"/>
      <c r="UQN251" s="359"/>
      <c r="UQO251" s="380"/>
      <c r="UQP251" s="359"/>
      <c r="UQQ251" s="380"/>
      <c r="UQR251" s="359"/>
      <c r="UQS251" s="380"/>
      <c r="UQT251" s="359"/>
      <c r="UQU251" s="380"/>
      <c r="UQV251" s="359"/>
      <c r="UQW251" s="380"/>
      <c r="UQX251" s="359"/>
      <c r="UQY251" s="380"/>
      <c r="UQZ251" s="359"/>
      <c r="URA251" s="380"/>
      <c r="URB251" s="359"/>
      <c r="URC251" s="380"/>
      <c r="URD251" s="359"/>
      <c r="URE251" s="380"/>
      <c r="URF251" s="359"/>
      <c r="URG251" s="380"/>
      <c r="URH251" s="359"/>
      <c r="URI251" s="380"/>
      <c r="URJ251" s="359"/>
      <c r="URK251" s="380"/>
      <c r="URL251" s="359"/>
      <c r="URM251" s="380"/>
      <c r="URN251" s="359"/>
      <c r="URO251" s="380"/>
      <c r="URP251" s="359"/>
      <c r="URQ251" s="380"/>
      <c r="URR251" s="359"/>
      <c r="URS251" s="380"/>
      <c r="URT251" s="359"/>
      <c r="URU251" s="380"/>
      <c r="URV251" s="359"/>
      <c r="URW251" s="380"/>
      <c r="URX251" s="359"/>
      <c r="URY251" s="380"/>
      <c r="URZ251" s="359"/>
      <c r="USA251" s="380"/>
      <c r="USB251" s="359"/>
      <c r="USC251" s="380"/>
      <c r="USD251" s="359"/>
      <c r="USE251" s="380"/>
      <c r="USF251" s="359"/>
      <c r="USG251" s="380"/>
      <c r="USH251" s="359"/>
      <c r="USI251" s="380"/>
      <c r="USJ251" s="359"/>
      <c r="USK251" s="380"/>
      <c r="USL251" s="359"/>
      <c r="USM251" s="380"/>
      <c r="USN251" s="359"/>
      <c r="USO251" s="380"/>
      <c r="USP251" s="359"/>
      <c r="USQ251" s="380"/>
      <c r="USR251" s="359"/>
      <c r="USS251" s="380"/>
      <c r="UST251" s="359"/>
      <c r="USU251" s="380"/>
      <c r="USV251" s="359"/>
      <c r="USW251" s="380"/>
      <c r="USX251" s="359"/>
      <c r="USY251" s="380"/>
      <c r="USZ251" s="359"/>
      <c r="UTA251" s="380"/>
      <c r="UTB251" s="359"/>
      <c r="UTC251" s="380"/>
      <c r="UTD251" s="359"/>
      <c r="UTE251" s="380"/>
      <c r="UTF251" s="359"/>
      <c r="UTG251" s="380"/>
      <c r="UTH251" s="359"/>
      <c r="UTI251" s="380"/>
      <c r="UTJ251" s="359"/>
      <c r="UTK251" s="380"/>
      <c r="UTL251" s="359"/>
      <c r="UTM251" s="380"/>
      <c r="UTN251" s="359"/>
      <c r="UTO251" s="380"/>
      <c r="UTP251" s="359"/>
      <c r="UTQ251" s="380"/>
      <c r="UTR251" s="359"/>
      <c r="UTS251" s="380"/>
      <c r="UTT251" s="359"/>
      <c r="UTU251" s="380"/>
      <c r="UTV251" s="359"/>
      <c r="UTW251" s="380"/>
      <c r="UTX251" s="359"/>
      <c r="UTY251" s="380"/>
      <c r="UTZ251" s="359"/>
      <c r="UUA251" s="380"/>
      <c r="UUB251" s="359"/>
      <c r="UUC251" s="380"/>
      <c r="UUD251" s="359"/>
      <c r="UUE251" s="380"/>
      <c r="UUF251" s="359"/>
      <c r="UUG251" s="380"/>
      <c r="UUH251" s="359"/>
      <c r="UUI251" s="380"/>
      <c r="UUJ251" s="359"/>
      <c r="UUK251" s="380"/>
      <c r="UUL251" s="359"/>
      <c r="UUM251" s="380"/>
      <c r="UUN251" s="359"/>
      <c r="UUO251" s="380"/>
      <c r="UUP251" s="359"/>
      <c r="UUQ251" s="380"/>
      <c r="UUR251" s="359"/>
      <c r="UUS251" s="380"/>
      <c r="UUT251" s="359"/>
      <c r="UUU251" s="380"/>
      <c r="UUV251" s="359"/>
      <c r="UUW251" s="380"/>
      <c r="UUX251" s="359"/>
      <c r="UUY251" s="380"/>
      <c r="UUZ251" s="359"/>
      <c r="UVA251" s="380"/>
      <c r="UVB251" s="359"/>
      <c r="UVC251" s="380"/>
      <c r="UVD251" s="359"/>
      <c r="UVE251" s="380"/>
      <c r="UVF251" s="359"/>
      <c r="UVG251" s="380"/>
      <c r="UVH251" s="359"/>
      <c r="UVI251" s="380"/>
      <c r="UVJ251" s="359"/>
      <c r="UVK251" s="380"/>
      <c r="UVL251" s="359"/>
      <c r="UVM251" s="380"/>
      <c r="UVN251" s="359"/>
      <c r="UVO251" s="380"/>
      <c r="UVP251" s="359"/>
      <c r="UVQ251" s="380"/>
      <c r="UVR251" s="359"/>
      <c r="UVS251" s="380"/>
      <c r="UVT251" s="359"/>
      <c r="UVU251" s="380"/>
      <c r="UVV251" s="359"/>
      <c r="UVW251" s="380"/>
      <c r="UVX251" s="359"/>
      <c r="UVY251" s="380"/>
      <c r="UVZ251" s="359"/>
      <c r="UWA251" s="380"/>
      <c r="UWB251" s="359"/>
      <c r="UWC251" s="380"/>
      <c r="UWD251" s="359"/>
      <c r="UWE251" s="380"/>
      <c r="UWF251" s="359"/>
      <c r="UWG251" s="380"/>
      <c r="UWH251" s="359"/>
      <c r="UWI251" s="380"/>
      <c r="UWJ251" s="359"/>
      <c r="UWK251" s="380"/>
      <c r="UWL251" s="359"/>
      <c r="UWM251" s="380"/>
      <c r="UWN251" s="359"/>
      <c r="UWO251" s="380"/>
      <c r="UWP251" s="359"/>
      <c r="UWQ251" s="380"/>
      <c r="UWR251" s="359"/>
      <c r="UWS251" s="380"/>
      <c r="UWT251" s="359"/>
      <c r="UWU251" s="380"/>
      <c r="UWV251" s="359"/>
      <c r="UWW251" s="380"/>
      <c r="UWX251" s="359"/>
      <c r="UWY251" s="380"/>
      <c r="UWZ251" s="359"/>
      <c r="UXA251" s="380"/>
      <c r="UXB251" s="359"/>
      <c r="UXC251" s="380"/>
      <c r="UXD251" s="359"/>
      <c r="UXE251" s="380"/>
      <c r="UXF251" s="359"/>
      <c r="UXG251" s="380"/>
      <c r="UXH251" s="359"/>
      <c r="UXI251" s="380"/>
      <c r="UXJ251" s="359"/>
      <c r="UXK251" s="380"/>
      <c r="UXL251" s="359"/>
      <c r="UXM251" s="380"/>
      <c r="UXN251" s="359"/>
      <c r="UXO251" s="380"/>
      <c r="UXP251" s="359"/>
      <c r="UXQ251" s="380"/>
      <c r="UXR251" s="359"/>
      <c r="UXS251" s="380"/>
      <c r="UXT251" s="359"/>
      <c r="UXU251" s="380"/>
      <c r="UXV251" s="359"/>
      <c r="UXW251" s="380"/>
      <c r="UXX251" s="359"/>
      <c r="UXY251" s="380"/>
      <c r="UXZ251" s="359"/>
      <c r="UYA251" s="380"/>
      <c r="UYB251" s="359"/>
      <c r="UYC251" s="380"/>
      <c r="UYD251" s="359"/>
      <c r="UYE251" s="380"/>
      <c r="UYF251" s="359"/>
      <c r="UYG251" s="380"/>
      <c r="UYH251" s="359"/>
      <c r="UYI251" s="380"/>
      <c r="UYJ251" s="359"/>
      <c r="UYK251" s="380"/>
      <c r="UYL251" s="359"/>
      <c r="UYM251" s="380"/>
      <c r="UYN251" s="359"/>
      <c r="UYO251" s="380"/>
      <c r="UYP251" s="359"/>
      <c r="UYQ251" s="380"/>
      <c r="UYR251" s="359"/>
      <c r="UYS251" s="380"/>
      <c r="UYT251" s="359"/>
      <c r="UYU251" s="380"/>
      <c r="UYV251" s="359"/>
      <c r="UYW251" s="380"/>
      <c r="UYX251" s="359"/>
      <c r="UYY251" s="380"/>
      <c r="UYZ251" s="359"/>
      <c r="UZA251" s="380"/>
      <c r="UZB251" s="359"/>
      <c r="UZC251" s="380"/>
      <c r="UZD251" s="359"/>
      <c r="UZE251" s="380"/>
      <c r="UZF251" s="359"/>
      <c r="UZG251" s="380"/>
      <c r="UZH251" s="359"/>
      <c r="UZI251" s="380"/>
      <c r="UZJ251" s="359"/>
      <c r="UZK251" s="380"/>
      <c r="UZL251" s="359"/>
      <c r="UZM251" s="380"/>
      <c r="UZN251" s="359"/>
      <c r="UZO251" s="380"/>
      <c r="UZP251" s="359"/>
      <c r="UZQ251" s="380"/>
      <c r="UZR251" s="359"/>
      <c r="UZS251" s="380"/>
      <c r="UZT251" s="359"/>
      <c r="UZU251" s="380"/>
      <c r="UZV251" s="359"/>
      <c r="UZW251" s="380"/>
      <c r="UZX251" s="359"/>
      <c r="UZY251" s="380"/>
      <c r="UZZ251" s="359"/>
      <c r="VAA251" s="380"/>
      <c r="VAB251" s="359"/>
      <c r="VAC251" s="380"/>
      <c r="VAD251" s="359"/>
      <c r="VAE251" s="380"/>
      <c r="VAF251" s="359"/>
      <c r="VAG251" s="380"/>
      <c r="VAH251" s="359"/>
      <c r="VAI251" s="380"/>
      <c r="VAJ251" s="359"/>
      <c r="VAK251" s="380"/>
      <c r="VAL251" s="359"/>
      <c r="VAM251" s="380"/>
      <c r="VAN251" s="359"/>
      <c r="VAO251" s="380"/>
      <c r="VAP251" s="359"/>
      <c r="VAQ251" s="380"/>
      <c r="VAR251" s="359"/>
      <c r="VAS251" s="380"/>
      <c r="VAT251" s="359"/>
      <c r="VAU251" s="380"/>
      <c r="VAV251" s="359"/>
      <c r="VAW251" s="380"/>
      <c r="VAX251" s="359"/>
      <c r="VAY251" s="380"/>
      <c r="VAZ251" s="359"/>
      <c r="VBA251" s="380"/>
      <c r="VBB251" s="359"/>
      <c r="VBC251" s="380"/>
      <c r="VBD251" s="359"/>
      <c r="VBE251" s="380"/>
      <c r="VBF251" s="359"/>
      <c r="VBG251" s="380"/>
      <c r="VBH251" s="359"/>
      <c r="VBI251" s="380"/>
      <c r="VBJ251" s="359"/>
      <c r="VBK251" s="380"/>
      <c r="VBL251" s="359"/>
      <c r="VBM251" s="380"/>
      <c r="VBN251" s="359"/>
      <c r="VBO251" s="380"/>
      <c r="VBP251" s="359"/>
      <c r="VBQ251" s="380"/>
      <c r="VBR251" s="359"/>
      <c r="VBS251" s="380"/>
      <c r="VBT251" s="359"/>
      <c r="VBU251" s="380"/>
      <c r="VBV251" s="359"/>
      <c r="VBW251" s="380"/>
      <c r="VBX251" s="359"/>
      <c r="VBY251" s="380"/>
      <c r="VBZ251" s="359"/>
      <c r="VCA251" s="380"/>
      <c r="VCB251" s="359"/>
      <c r="VCC251" s="380"/>
      <c r="VCD251" s="359"/>
      <c r="VCE251" s="380"/>
      <c r="VCF251" s="359"/>
      <c r="VCG251" s="380"/>
      <c r="VCH251" s="359"/>
      <c r="VCI251" s="380"/>
      <c r="VCJ251" s="359"/>
      <c r="VCK251" s="380"/>
      <c r="VCL251" s="359"/>
      <c r="VCM251" s="380"/>
      <c r="VCN251" s="359"/>
      <c r="VCO251" s="380"/>
      <c r="VCP251" s="359"/>
      <c r="VCQ251" s="380"/>
      <c r="VCR251" s="359"/>
      <c r="VCS251" s="380"/>
      <c r="VCT251" s="359"/>
      <c r="VCU251" s="380"/>
      <c r="VCV251" s="359"/>
      <c r="VCW251" s="380"/>
      <c r="VCX251" s="359"/>
      <c r="VCY251" s="380"/>
      <c r="VCZ251" s="359"/>
      <c r="VDA251" s="380"/>
      <c r="VDB251" s="359"/>
      <c r="VDC251" s="380"/>
      <c r="VDD251" s="359"/>
      <c r="VDE251" s="380"/>
      <c r="VDF251" s="359"/>
      <c r="VDG251" s="380"/>
      <c r="VDH251" s="359"/>
      <c r="VDI251" s="380"/>
      <c r="VDJ251" s="359"/>
      <c r="VDK251" s="380"/>
      <c r="VDL251" s="359"/>
      <c r="VDM251" s="380"/>
      <c r="VDN251" s="359"/>
      <c r="VDO251" s="380"/>
      <c r="VDP251" s="359"/>
      <c r="VDQ251" s="380"/>
      <c r="VDR251" s="359"/>
      <c r="VDS251" s="380"/>
      <c r="VDT251" s="359"/>
      <c r="VDU251" s="380"/>
      <c r="VDV251" s="359"/>
      <c r="VDW251" s="380"/>
      <c r="VDX251" s="359"/>
      <c r="VDY251" s="380"/>
      <c r="VDZ251" s="359"/>
      <c r="VEA251" s="380"/>
      <c r="VEB251" s="359"/>
      <c r="VEC251" s="380"/>
      <c r="VED251" s="359"/>
      <c r="VEE251" s="380"/>
      <c r="VEF251" s="359"/>
      <c r="VEG251" s="380"/>
      <c r="VEH251" s="359"/>
      <c r="VEI251" s="380"/>
      <c r="VEJ251" s="359"/>
      <c r="VEK251" s="380"/>
      <c r="VEL251" s="359"/>
      <c r="VEM251" s="380"/>
      <c r="VEN251" s="359"/>
      <c r="VEO251" s="380"/>
      <c r="VEP251" s="359"/>
      <c r="VEQ251" s="380"/>
      <c r="VER251" s="359"/>
      <c r="VES251" s="380"/>
      <c r="VET251" s="359"/>
      <c r="VEU251" s="380"/>
      <c r="VEV251" s="359"/>
      <c r="VEW251" s="380"/>
      <c r="VEX251" s="359"/>
      <c r="VEY251" s="380"/>
      <c r="VEZ251" s="359"/>
      <c r="VFA251" s="380"/>
      <c r="VFB251" s="359"/>
      <c r="VFC251" s="380"/>
      <c r="VFD251" s="359"/>
      <c r="VFE251" s="380"/>
      <c r="VFF251" s="359"/>
      <c r="VFG251" s="380"/>
      <c r="VFH251" s="359"/>
      <c r="VFI251" s="380"/>
      <c r="VFJ251" s="359"/>
      <c r="VFK251" s="380"/>
      <c r="VFL251" s="359"/>
      <c r="VFM251" s="380"/>
      <c r="VFN251" s="359"/>
      <c r="VFO251" s="380"/>
      <c r="VFP251" s="359"/>
      <c r="VFQ251" s="380"/>
      <c r="VFR251" s="359"/>
      <c r="VFS251" s="380"/>
      <c r="VFT251" s="359"/>
      <c r="VFU251" s="380"/>
      <c r="VFV251" s="359"/>
      <c r="VFW251" s="380"/>
      <c r="VFX251" s="359"/>
      <c r="VFY251" s="380"/>
      <c r="VFZ251" s="359"/>
      <c r="VGA251" s="380"/>
      <c r="VGB251" s="359"/>
      <c r="VGC251" s="380"/>
      <c r="VGD251" s="359"/>
      <c r="VGE251" s="380"/>
      <c r="VGF251" s="359"/>
      <c r="VGG251" s="380"/>
      <c r="VGH251" s="359"/>
      <c r="VGI251" s="380"/>
      <c r="VGJ251" s="359"/>
      <c r="VGK251" s="380"/>
      <c r="VGL251" s="359"/>
      <c r="VGM251" s="380"/>
      <c r="VGN251" s="359"/>
      <c r="VGO251" s="380"/>
      <c r="VGP251" s="359"/>
      <c r="VGQ251" s="380"/>
      <c r="VGR251" s="359"/>
      <c r="VGS251" s="380"/>
      <c r="VGT251" s="359"/>
      <c r="VGU251" s="380"/>
      <c r="VGV251" s="359"/>
      <c r="VGW251" s="380"/>
      <c r="VGX251" s="359"/>
      <c r="VGY251" s="380"/>
      <c r="VGZ251" s="359"/>
      <c r="VHA251" s="380"/>
      <c r="VHB251" s="359"/>
      <c r="VHC251" s="380"/>
      <c r="VHD251" s="359"/>
      <c r="VHE251" s="380"/>
      <c r="VHF251" s="359"/>
      <c r="VHG251" s="380"/>
      <c r="VHH251" s="359"/>
      <c r="VHI251" s="380"/>
      <c r="VHJ251" s="359"/>
      <c r="VHK251" s="380"/>
      <c r="VHL251" s="359"/>
      <c r="VHM251" s="380"/>
      <c r="VHN251" s="359"/>
      <c r="VHO251" s="380"/>
      <c r="VHP251" s="359"/>
      <c r="VHQ251" s="380"/>
      <c r="VHR251" s="359"/>
      <c r="VHS251" s="380"/>
      <c r="VHT251" s="359"/>
      <c r="VHU251" s="380"/>
      <c r="VHV251" s="359"/>
      <c r="VHW251" s="380"/>
      <c r="VHX251" s="359"/>
      <c r="VHY251" s="380"/>
      <c r="VHZ251" s="359"/>
      <c r="VIA251" s="380"/>
      <c r="VIB251" s="359"/>
      <c r="VIC251" s="380"/>
      <c r="VID251" s="359"/>
      <c r="VIE251" s="380"/>
      <c r="VIF251" s="359"/>
      <c r="VIG251" s="380"/>
      <c r="VIH251" s="359"/>
      <c r="VII251" s="380"/>
      <c r="VIJ251" s="359"/>
      <c r="VIK251" s="380"/>
      <c r="VIL251" s="359"/>
      <c r="VIM251" s="380"/>
      <c r="VIN251" s="359"/>
      <c r="VIO251" s="380"/>
      <c r="VIP251" s="359"/>
      <c r="VIQ251" s="380"/>
      <c r="VIR251" s="359"/>
      <c r="VIS251" s="380"/>
      <c r="VIT251" s="359"/>
      <c r="VIU251" s="380"/>
      <c r="VIV251" s="359"/>
      <c r="VIW251" s="380"/>
      <c r="VIX251" s="359"/>
      <c r="VIY251" s="380"/>
      <c r="VIZ251" s="359"/>
      <c r="VJA251" s="380"/>
      <c r="VJB251" s="359"/>
      <c r="VJC251" s="380"/>
      <c r="VJD251" s="359"/>
      <c r="VJE251" s="380"/>
      <c r="VJF251" s="359"/>
      <c r="VJG251" s="380"/>
      <c r="VJH251" s="359"/>
      <c r="VJI251" s="380"/>
      <c r="VJJ251" s="359"/>
      <c r="VJK251" s="380"/>
      <c r="VJL251" s="359"/>
      <c r="VJM251" s="380"/>
      <c r="VJN251" s="359"/>
      <c r="VJO251" s="380"/>
      <c r="VJP251" s="359"/>
      <c r="VJQ251" s="380"/>
      <c r="VJR251" s="359"/>
      <c r="VJS251" s="380"/>
      <c r="VJT251" s="359"/>
      <c r="VJU251" s="380"/>
      <c r="VJV251" s="359"/>
      <c r="VJW251" s="380"/>
      <c r="VJX251" s="359"/>
      <c r="VJY251" s="380"/>
      <c r="VJZ251" s="359"/>
      <c r="VKA251" s="380"/>
      <c r="VKB251" s="359"/>
      <c r="VKC251" s="380"/>
      <c r="VKD251" s="359"/>
      <c r="VKE251" s="380"/>
      <c r="VKF251" s="359"/>
      <c r="VKG251" s="380"/>
      <c r="VKH251" s="359"/>
      <c r="VKI251" s="380"/>
      <c r="VKJ251" s="359"/>
      <c r="VKK251" s="380"/>
      <c r="VKL251" s="359"/>
      <c r="VKM251" s="380"/>
      <c r="VKN251" s="359"/>
      <c r="VKO251" s="380"/>
      <c r="VKP251" s="359"/>
      <c r="VKQ251" s="380"/>
      <c r="VKR251" s="359"/>
      <c r="VKS251" s="380"/>
      <c r="VKT251" s="359"/>
      <c r="VKU251" s="380"/>
      <c r="VKV251" s="359"/>
      <c r="VKW251" s="380"/>
      <c r="VKX251" s="359"/>
      <c r="VKY251" s="380"/>
      <c r="VKZ251" s="359"/>
      <c r="VLA251" s="380"/>
      <c r="VLB251" s="359"/>
      <c r="VLC251" s="380"/>
      <c r="VLD251" s="359"/>
      <c r="VLE251" s="380"/>
      <c r="VLF251" s="359"/>
      <c r="VLG251" s="380"/>
      <c r="VLH251" s="359"/>
      <c r="VLI251" s="380"/>
      <c r="VLJ251" s="359"/>
      <c r="VLK251" s="380"/>
      <c r="VLL251" s="359"/>
      <c r="VLM251" s="380"/>
      <c r="VLN251" s="359"/>
      <c r="VLO251" s="380"/>
      <c r="VLP251" s="359"/>
      <c r="VLQ251" s="380"/>
      <c r="VLR251" s="359"/>
      <c r="VLS251" s="380"/>
      <c r="VLT251" s="359"/>
      <c r="VLU251" s="380"/>
      <c r="VLV251" s="359"/>
      <c r="VLW251" s="380"/>
      <c r="VLX251" s="359"/>
      <c r="VLY251" s="380"/>
      <c r="VLZ251" s="359"/>
      <c r="VMA251" s="380"/>
      <c r="VMB251" s="359"/>
      <c r="VMC251" s="380"/>
      <c r="VMD251" s="359"/>
      <c r="VME251" s="380"/>
      <c r="VMF251" s="359"/>
      <c r="VMG251" s="380"/>
      <c r="VMH251" s="359"/>
      <c r="VMI251" s="380"/>
      <c r="VMJ251" s="359"/>
      <c r="VMK251" s="380"/>
      <c r="VML251" s="359"/>
      <c r="VMM251" s="380"/>
      <c r="VMN251" s="359"/>
      <c r="VMO251" s="380"/>
      <c r="VMP251" s="359"/>
      <c r="VMQ251" s="380"/>
      <c r="VMR251" s="359"/>
      <c r="VMS251" s="380"/>
      <c r="VMT251" s="359"/>
      <c r="VMU251" s="380"/>
      <c r="VMV251" s="359"/>
      <c r="VMW251" s="380"/>
      <c r="VMX251" s="359"/>
      <c r="VMY251" s="380"/>
      <c r="VMZ251" s="359"/>
      <c r="VNA251" s="380"/>
      <c r="VNB251" s="359"/>
      <c r="VNC251" s="380"/>
      <c r="VND251" s="359"/>
      <c r="VNE251" s="380"/>
      <c r="VNF251" s="359"/>
      <c r="VNG251" s="380"/>
      <c r="VNH251" s="359"/>
      <c r="VNI251" s="380"/>
      <c r="VNJ251" s="359"/>
      <c r="VNK251" s="380"/>
      <c r="VNL251" s="359"/>
      <c r="VNM251" s="380"/>
      <c r="VNN251" s="359"/>
      <c r="VNO251" s="380"/>
      <c r="VNP251" s="359"/>
      <c r="VNQ251" s="380"/>
      <c r="VNR251" s="359"/>
      <c r="VNS251" s="380"/>
      <c r="VNT251" s="359"/>
      <c r="VNU251" s="380"/>
      <c r="VNV251" s="359"/>
      <c r="VNW251" s="380"/>
      <c r="VNX251" s="359"/>
      <c r="VNY251" s="380"/>
      <c r="VNZ251" s="359"/>
      <c r="VOA251" s="380"/>
      <c r="VOB251" s="359"/>
      <c r="VOC251" s="380"/>
      <c r="VOD251" s="359"/>
      <c r="VOE251" s="380"/>
      <c r="VOF251" s="359"/>
      <c r="VOG251" s="380"/>
      <c r="VOH251" s="359"/>
      <c r="VOI251" s="380"/>
      <c r="VOJ251" s="359"/>
      <c r="VOK251" s="380"/>
      <c r="VOL251" s="359"/>
      <c r="VOM251" s="380"/>
      <c r="VON251" s="359"/>
      <c r="VOO251" s="380"/>
      <c r="VOP251" s="359"/>
      <c r="VOQ251" s="380"/>
      <c r="VOR251" s="359"/>
      <c r="VOS251" s="380"/>
      <c r="VOT251" s="359"/>
      <c r="VOU251" s="380"/>
      <c r="VOV251" s="359"/>
      <c r="VOW251" s="380"/>
      <c r="VOX251" s="359"/>
      <c r="VOY251" s="380"/>
      <c r="VOZ251" s="359"/>
      <c r="VPA251" s="380"/>
      <c r="VPB251" s="359"/>
      <c r="VPC251" s="380"/>
      <c r="VPD251" s="359"/>
      <c r="VPE251" s="380"/>
      <c r="VPF251" s="359"/>
      <c r="VPG251" s="380"/>
      <c r="VPH251" s="359"/>
      <c r="VPI251" s="380"/>
      <c r="VPJ251" s="359"/>
      <c r="VPK251" s="380"/>
      <c r="VPL251" s="359"/>
      <c r="VPM251" s="380"/>
      <c r="VPN251" s="359"/>
      <c r="VPO251" s="380"/>
      <c r="VPP251" s="359"/>
      <c r="VPQ251" s="380"/>
      <c r="VPR251" s="359"/>
      <c r="VPS251" s="380"/>
      <c r="VPT251" s="359"/>
      <c r="VPU251" s="380"/>
      <c r="VPV251" s="359"/>
      <c r="VPW251" s="380"/>
      <c r="VPX251" s="359"/>
      <c r="VPY251" s="380"/>
      <c r="VPZ251" s="359"/>
      <c r="VQA251" s="380"/>
      <c r="VQB251" s="359"/>
      <c r="VQC251" s="380"/>
      <c r="VQD251" s="359"/>
      <c r="VQE251" s="380"/>
      <c r="VQF251" s="359"/>
      <c r="VQG251" s="380"/>
      <c r="VQH251" s="359"/>
      <c r="VQI251" s="380"/>
      <c r="VQJ251" s="359"/>
      <c r="VQK251" s="380"/>
      <c r="VQL251" s="359"/>
      <c r="VQM251" s="380"/>
      <c r="VQN251" s="359"/>
      <c r="VQO251" s="380"/>
      <c r="VQP251" s="359"/>
      <c r="VQQ251" s="380"/>
      <c r="VQR251" s="359"/>
      <c r="VQS251" s="380"/>
      <c r="VQT251" s="359"/>
      <c r="VQU251" s="380"/>
      <c r="VQV251" s="359"/>
      <c r="VQW251" s="380"/>
      <c r="VQX251" s="359"/>
      <c r="VQY251" s="380"/>
      <c r="VQZ251" s="359"/>
      <c r="VRA251" s="380"/>
      <c r="VRB251" s="359"/>
      <c r="VRC251" s="380"/>
      <c r="VRD251" s="359"/>
      <c r="VRE251" s="380"/>
      <c r="VRF251" s="359"/>
      <c r="VRG251" s="380"/>
      <c r="VRH251" s="359"/>
      <c r="VRI251" s="380"/>
      <c r="VRJ251" s="359"/>
      <c r="VRK251" s="380"/>
      <c r="VRL251" s="359"/>
      <c r="VRM251" s="380"/>
      <c r="VRN251" s="359"/>
      <c r="VRO251" s="380"/>
      <c r="VRP251" s="359"/>
      <c r="VRQ251" s="380"/>
      <c r="VRR251" s="359"/>
      <c r="VRS251" s="380"/>
      <c r="VRT251" s="359"/>
      <c r="VRU251" s="380"/>
      <c r="VRV251" s="359"/>
      <c r="VRW251" s="380"/>
      <c r="VRX251" s="359"/>
      <c r="VRY251" s="380"/>
      <c r="VRZ251" s="359"/>
      <c r="VSA251" s="380"/>
      <c r="VSB251" s="359"/>
      <c r="VSC251" s="380"/>
      <c r="VSD251" s="359"/>
      <c r="VSE251" s="380"/>
      <c r="VSF251" s="359"/>
      <c r="VSG251" s="380"/>
      <c r="VSH251" s="359"/>
      <c r="VSI251" s="380"/>
      <c r="VSJ251" s="359"/>
      <c r="VSK251" s="380"/>
      <c r="VSL251" s="359"/>
      <c r="VSM251" s="380"/>
      <c r="VSN251" s="359"/>
      <c r="VSO251" s="380"/>
      <c r="VSP251" s="359"/>
      <c r="VSQ251" s="380"/>
      <c r="VSR251" s="359"/>
      <c r="VSS251" s="380"/>
      <c r="VST251" s="359"/>
      <c r="VSU251" s="380"/>
      <c r="VSV251" s="359"/>
      <c r="VSW251" s="380"/>
      <c r="VSX251" s="359"/>
      <c r="VSY251" s="380"/>
      <c r="VSZ251" s="359"/>
      <c r="VTA251" s="380"/>
      <c r="VTB251" s="359"/>
      <c r="VTC251" s="380"/>
      <c r="VTD251" s="359"/>
      <c r="VTE251" s="380"/>
      <c r="VTF251" s="359"/>
      <c r="VTG251" s="380"/>
      <c r="VTH251" s="359"/>
      <c r="VTI251" s="380"/>
      <c r="VTJ251" s="359"/>
      <c r="VTK251" s="380"/>
      <c r="VTL251" s="359"/>
      <c r="VTM251" s="380"/>
      <c r="VTN251" s="359"/>
      <c r="VTO251" s="380"/>
      <c r="VTP251" s="359"/>
      <c r="VTQ251" s="380"/>
      <c r="VTR251" s="359"/>
      <c r="VTS251" s="380"/>
      <c r="VTT251" s="359"/>
      <c r="VTU251" s="380"/>
      <c r="VTV251" s="359"/>
      <c r="VTW251" s="380"/>
      <c r="VTX251" s="359"/>
      <c r="VTY251" s="380"/>
      <c r="VTZ251" s="359"/>
      <c r="VUA251" s="380"/>
      <c r="VUB251" s="359"/>
      <c r="VUC251" s="380"/>
      <c r="VUD251" s="359"/>
      <c r="VUE251" s="380"/>
      <c r="VUF251" s="359"/>
      <c r="VUG251" s="380"/>
      <c r="VUH251" s="359"/>
      <c r="VUI251" s="380"/>
      <c r="VUJ251" s="359"/>
      <c r="VUK251" s="380"/>
      <c r="VUL251" s="359"/>
      <c r="VUM251" s="380"/>
      <c r="VUN251" s="359"/>
      <c r="VUO251" s="380"/>
      <c r="VUP251" s="359"/>
      <c r="VUQ251" s="380"/>
      <c r="VUR251" s="359"/>
      <c r="VUS251" s="380"/>
      <c r="VUT251" s="359"/>
      <c r="VUU251" s="380"/>
      <c r="VUV251" s="359"/>
      <c r="VUW251" s="380"/>
      <c r="VUX251" s="359"/>
      <c r="VUY251" s="380"/>
      <c r="VUZ251" s="359"/>
      <c r="VVA251" s="380"/>
      <c r="VVB251" s="359"/>
      <c r="VVC251" s="380"/>
      <c r="VVD251" s="359"/>
      <c r="VVE251" s="380"/>
      <c r="VVF251" s="359"/>
      <c r="VVG251" s="380"/>
      <c r="VVH251" s="359"/>
      <c r="VVI251" s="380"/>
      <c r="VVJ251" s="359"/>
      <c r="VVK251" s="380"/>
      <c r="VVL251" s="359"/>
      <c r="VVM251" s="380"/>
      <c r="VVN251" s="359"/>
      <c r="VVO251" s="380"/>
      <c r="VVP251" s="359"/>
      <c r="VVQ251" s="380"/>
      <c r="VVR251" s="359"/>
      <c r="VVS251" s="380"/>
      <c r="VVT251" s="359"/>
      <c r="VVU251" s="380"/>
      <c r="VVV251" s="359"/>
      <c r="VVW251" s="380"/>
      <c r="VVX251" s="359"/>
      <c r="VVY251" s="380"/>
      <c r="VVZ251" s="359"/>
      <c r="VWA251" s="380"/>
      <c r="VWB251" s="359"/>
      <c r="VWC251" s="380"/>
      <c r="VWD251" s="359"/>
      <c r="VWE251" s="380"/>
      <c r="VWF251" s="359"/>
      <c r="VWG251" s="380"/>
      <c r="VWH251" s="359"/>
      <c r="VWI251" s="380"/>
      <c r="VWJ251" s="359"/>
      <c r="VWK251" s="380"/>
      <c r="VWL251" s="359"/>
      <c r="VWM251" s="380"/>
      <c r="VWN251" s="359"/>
      <c r="VWO251" s="380"/>
      <c r="VWP251" s="359"/>
      <c r="VWQ251" s="380"/>
      <c r="VWR251" s="359"/>
      <c r="VWS251" s="380"/>
      <c r="VWT251" s="359"/>
      <c r="VWU251" s="380"/>
      <c r="VWV251" s="359"/>
      <c r="VWW251" s="380"/>
      <c r="VWX251" s="359"/>
      <c r="VWY251" s="380"/>
      <c r="VWZ251" s="359"/>
      <c r="VXA251" s="380"/>
      <c r="VXB251" s="359"/>
      <c r="VXC251" s="380"/>
      <c r="VXD251" s="359"/>
      <c r="VXE251" s="380"/>
      <c r="VXF251" s="359"/>
      <c r="VXG251" s="380"/>
      <c r="VXH251" s="359"/>
      <c r="VXI251" s="380"/>
      <c r="VXJ251" s="359"/>
      <c r="VXK251" s="380"/>
      <c r="VXL251" s="359"/>
      <c r="VXM251" s="380"/>
      <c r="VXN251" s="359"/>
      <c r="VXO251" s="380"/>
      <c r="VXP251" s="359"/>
      <c r="VXQ251" s="380"/>
      <c r="VXR251" s="359"/>
      <c r="VXS251" s="380"/>
      <c r="VXT251" s="359"/>
      <c r="VXU251" s="380"/>
      <c r="VXV251" s="359"/>
      <c r="VXW251" s="380"/>
      <c r="VXX251" s="359"/>
      <c r="VXY251" s="380"/>
      <c r="VXZ251" s="359"/>
      <c r="VYA251" s="380"/>
      <c r="VYB251" s="359"/>
      <c r="VYC251" s="380"/>
      <c r="VYD251" s="359"/>
      <c r="VYE251" s="380"/>
      <c r="VYF251" s="359"/>
      <c r="VYG251" s="380"/>
      <c r="VYH251" s="359"/>
      <c r="VYI251" s="380"/>
      <c r="VYJ251" s="359"/>
      <c r="VYK251" s="380"/>
      <c r="VYL251" s="359"/>
      <c r="VYM251" s="380"/>
      <c r="VYN251" s="359"/>
      <c r="VYO251" s="380"/>
      <c r="VYP251" s="359"/>
      <c r="VYQ251" s="380"/>
      <c r="VYR251" s="359"/>
      <c r="VYS251" s="380"/>
      <c r="VYT251" s="359"/>
      <c r="VYU251" s="380"/>
      <c r="VYV251" s="359"/>
      <c r="VYW251" s="380"/>
      <c r="VYX251" s="359"/>
      <c r="VYY251" s="380"/>
      <c r="VYZ251" s="359"/>
      <c r="VZA251" s="380"/>
      <c r="VZB251" s="359"/>
      <c r="VZC251" s="380"/>
      <c r="VZD251" s="359"/>
      <c r="VZE251" s="380"/>
      <c r="VZF251" s="359"/>
      <c r="VZG251" s="380"/>
      <c r="VZH251" s="359"/>
      <c r="VZI251" s="380"/>
      <c r="VZJ251" s="359"/>
      <c r="VZK251" s="380"/>
      <c r="VZL251" s="359"/>
      <c r="VZM251" s="380"/>
      <c r="VZN251" s="359"/>
      <c r="VZO251" s="380"/>
      <c r="VZP251" s="359"/>
      <c r="VZQ251" s="380"/>
      <c r="VZR251" s="359"/>
      <c r="VZS251" s="380"/>
      <c r="VZT251" s="359"/>
      <c r="VZU251" s="380"/>
      <c r="VZV251" s="359"/>
      <c r="VZW251" s="380"/>
      <c r="VZX251" s="359"/>
      <c r="VZY251" s="380"/>
      <c r="VZZ251" s="359"/>
      <c r="WAA251" s="380"/>
      <c r="WAB251" s="359"/>
      <c r="WAC251" s="380"/>
      <c r="WAD251" s="359"/>
      <c r="WAE251" s="380"/>
      <c r="WAF251" s="359"/>
      <c r="WAG251" s="380"/>
      <c r="WAH251" s="359"/>
      <c r="WAI251" s="380"/>
      <c r="WAJ251" s="359"/>
      <c r="WAK251" s="380"/>
      <c r="WAL251" s="359"/>
      <c r="WAM251" s="380"/>
      <c r="WAN251" s="359"/>
      <c r="WAO251" s="380"/>
      <c r="WAP251" s="359"/>
      <c r="WAQ251" s="380"/>
      <c r="WAR251" s="359"/>
      <c r="WAS251" s="380"/>
      <c r="WAT251" s="359"/>
      <c r="WAU251" s="380"/>
      <c r="WAV251" s="359"/>
      <c r="WAW251" s="380"/>
      <c r="WAX251" s="359"/>
      <c r="WAY251" s="380"/>
      <c r="WAZ251" s="359"/>
      <c r="WBA251" s="380"/>
      <c r="WBB251" s="359"/>
      <c r="WBC251" s="380"/>
      <c r="WBD251" s="359"/>
      <c r="WBE251" s="380"/>
      <c r="WBF251" s="359"/>
      <c r="WBG251" s="380"/>
      <c r="WBH251" s="359"/>
      <c r="WBI251" s="380"/>
      <c r="WBJ251" s="359"/>
      <c r="WBK251" s="380"/>
      <c r="WBL251" s="359"/>
      <c r="WBM251" s="380"/>
      <c r="WBN251" s="359"/>
      <c r="WBO251" s="380"/>
      <c r="WBP251" s="359"/>
      <c r="WBQ251" s="380"/>
      <c r="WBR251" s="359"/>
      <c r="WBS251" s="380"/>
      <c r="WBT251" s="359"/>
      <c r="WBU251" s="380"/>
      <c r="WBV251" s="359"/>
      <c r="WBW251" s="380"/>
      <c r="WBX251" s="359"/>
      <c r="WBY251" s="380"/>
      <c r="WBZ251" s="359"/>
      <c r="WCA251" s="380"/>
      <c r="WCB251" s="359"/>
      <c r="WCC251" s="380"/>
      <c r="WCD251" s="359"/>
      <c r="WCE251" s="380"/>
      <c r="WCF251" s="359"/>
      <c r="WCG251" s="380"/>
      <c r="WCH251" s="359"/>
      <c r="WCI251" s="380"/>
      <c r="WCJ251" s="359"/>
      <c r="WCK251" s="380"/>
      <c r="WCL251" s="359"/>
      <c r="WCM251" s="380"/>
      <c r="WCN251" s="359"/>
      <c r="WCO251" s="380"/>
      <c r="WCP251" s="359"/>
      <c r="WCQ251" s="380"/>
      <c r="WCR251" s="359"/>
      <c r="WCS251" s="380"/>
      <c r="WCT251" s="359"/>
      <c r="WCU251" s="380"/>
      <c r="WCV251" s="359"/>
      <c r="WCW251" s="380"/>
      <c r="WCX251" s="359"/>
      <c r="WCY251" s="380"/>
      <c r="WCZ251" s="359"/>
      <c r="WDA251" s="380"/>
      <c r="WDB251" s="359"/>
      <c r="WDC251" s="380"/>
      <c r="WDD251" s="359"/>
      <c r="WDE251" s="380"/>
      <c r="WDF251" s="359"/>
      <c r="WDG251" s="380"/>
      <c r="WDH251" s="359"/>
      <c r="WDI251" s="380"/>
      <c r="WDJ251" s="359"/>
      <c r="WDK251" s="380"/>
      <c r="WDL251" s="359"/>
      <c r="WDM251" s="380"/>
      <c r="WDN251" s="359"/>
      <c r="WDO251" s="380"/>
      <c r="WDP251" s="359"/>
      <c r="WDQ251" s="380"/>
      <c r="WDR251" s="359"/>
      <c r="WDS251" s="380"/>
      <c r="WDT251" s="359"/>
      <c r="WDU251" s="380"/>
      <c r="WDV251" s="359"/>
      <c r="WDW251" s="380"/>
      <c r="WDX251" s="359"/>
      <c r="WDY251" s="380"/>
      <c r="WDZ251" s="359"/>
      <c r="WEA251" s="380"/>
      <c r="WEB251" s="359"/>
      <c r="WEC251" s="380"/>
      <c r="WED251" s="359"/>
      <c r="WEE251" s="380"/>
      <c r="WEF251" s="359"/>
      <c r="WEG251" s="380"/>
      <c r="WEH251" s="359"/>
      <c r="WEI251" s="380"/>
      <c r="WEJ251" s="359"/>
      <c r="WEK251" s="380"/>
      <c r="WEL251" s="359"/>
      <c r="WEM251" s="380"/>
      <c r="WEN251" s="359"/>
      <c r="WEO251" s="380"/>
      <c r="WEP251" s="359"/>
      <c r="WEQ251" s="380"/>
      <c r="WER251" s="359"/>
      <c r="WES251" s="380"/>
      <c r="WET251" s="359"/>
      <c r="WEU251" s="380"/>
      <c r="WEV251" s="359"/>
      <c r="WEW251" s="380"/>
      <c r="WEX251" s="359"/>
      <c r="WEY251" s="380"/>
      <c r="WEZ251" s="359"/>
      <c r="WFA251" s="380"/>
      <c r="WFB251" s="359"/>
      <c r="WFC251" s="380"/>
      <c r="WFD251" s="359"/>
      <c r="WFE251" s="380"/>
      <c r="WFF251" s="359"/>
      <c r="WFG251" s="380"/>
      <c r="WFH251" s="359"/>
      <c r="WFI251" s="380"/>
      <c r="WFJ251" s="359"/>
      <c r="WFK251" s="380"/>
      <c r="WFL251" s="359"/>
      <c r="WFM251" s="380"/>
      <c r="WFN251" s="359"/>
      <c r="WFO251" s="380"/>
      <c r="WFP251" s="359"/>
      <c r="WFQ251" s="380"/>
      <c r="WFR251" s="359"/>
      <c r="WFS251" s="380"/>
      <c r="WFT251" s="359"/>
      <c r="WFU251" s="380"/>
      <c r="WFV251" s="359"/>
      <c r="WFW251" s="380"/>
      <c r="WFX251" s="359"/>
      <c r="WFY251" s="380"/>
      <c r="WFZ251" s="359"/>
      <c r="WGA251" s="380"/>
      <c r="WGB251" s="359"/>
      <c r="WGC251" s="380"/>
      <c r="WGD251" s="359"/>
      <c r="WGE251" s="380"/>
      <c r="WGF251" s="359"/>
      <c r="WGG251" s="380"/>
      <c r="WGH251" s="359"/>
      <c r="WGI251" s="380"/>
      <c r="WGJ251" s="359"/>
      <c r="WGK251" s="380"/>
      <c r="WGL251" s="359"/>
      <c r="WGM251" s="380"/>
      <c r="WGN251" s="359"/>
      <c r="WGO251" s="380"/>
      <c r="WGP251" s="359"/>
      <c r="WGQ251" s="380"/>
      <c r="WGR251" s="359"/>
      <c r="WGS251" s="380"/>
      <c r="WGT251" s="359"/>
      <c r="WGU251" s="380"/>
      <c r="WGV251" s="359"/>
      <c r="WGW251" s="380"/>
      <c r="WGX251" s="359"/>
      <c r="WGY251" s="380"/>
      <c r="WGZ251" s="359"/>
      <c r="WHA251" s="380"/>
      <c r="WHB251" s="359"/>
      <c r="WHC251" s="380"/>
      <c r="WHD251" s="359"/>
      <c r="WHE251" s="380"/>
      <c r="WHF251" s="359"/>
      <c r="WHG251" s="380"/>
      <c r="WHH251" s="359"/>
      <c r="WHI251" s="380"/>
      <c r="WHJ251" s="359"/>
      <c r="WHK251" s="380"/>
      <c r="WHL251" s="359"/>
      <c r="WHM251" s="380"/>
      <c r="WHN251" s="359"/>
      <c r="WHO251" s="380"/>
      <c r="WHP251" s="359"/>
      <c r="WHQ251" s="380"/>
      <c r="WHR251" s="359"/>
      <c r="WHS251" s="380"/>
      <c r="WHT251" s="359"/>
      <c r="WHU251" s="380"/>
      <c r="WHV251" s="359"/>
      <c r="WHW251" s="380"/>
      <c r="WHX251" s="359"/>
      <c r="WHY251" s="380"/>
      <c r="WHZ251" s="359"/>
      <c r="WIA251" s="380"/>
      <c r="WIB251" s="359"/>
      <c r="WIC251" s="380"/>
      <c r="WID251" s="359"/>
      <c r="WIE251" s="380"/>
      <c r="WIF251" s="359"/>
      <c r="WIG251" s="380"/>
      <c r="WIH251" s="359"/>
      <c r="WII251" s="380"/>
      <c r="WIJ251" s="359"/>
      <c r="WIK251" s="380"/>
      <c r="WIL251" s="359"/>
      <c r="WIM251" s="380"/>
      <c r="WIN251" s="359"/>
      <c r="WIO251" s="380"/>
      <c r="WIP251" s="359"/>
      <c r="WIQ251" s="380"/>
      <c r="WIR251" s="359"/>
      <c r="WIS251" s="380"/>
      <c r="WIT251" s="359"/>
      <c r="WIU251" s="380"/>
      <c r="WIV251" s="359"/>
      <c r="WIW251" s="380"/>
      <c r="WIX251" s="359"/>
      <c r="WIY251" s="380"/>
      <c r="WIZ251" s="359"/>
      <c r="WJA251" s="380"/>
      <c r="WJB251" s="359"/>
      <c r="WJC251" s="380"/>
      <c r="WJD251" s="359"/>
      <c r="WJE251" s="380"/>
      <c r="WJF251" s="359"/>
      <c r="WJG251" s="380"/>
      <c r="WJH251" s="359"/>
      <c r="WJI251" s="380"/>
      <c r="WJJ251" s="359"/>
      <c r="WJK251" s="380"/>
      <c r="WJL251" s="359"/>
      <c r="WJM251" s="380"/>
      <c r="WJN251" s="359"/>
      <c r="WJO251" s="380"/>
      <c r="WJP251" s="359"/>
      <c r="WJQ251" s="380"/>
      <c r="WJR251" s="359"/>
      <c r="WJS251" s="380"/>
      <c r="WJT251" s="359"/>
      <c r="WJU251" s="380"/>
      <c r="WJV251" s="359"/>
      <c r="WJW251" s="380"/>
      <c r="WJX251" s="359"/>
      <c r="WJY251" s="380"/>
      <c r="WJZ251" s="359"/>
      <c r="WKA251" s="380"/>
      <c r="WKB251" s="359"/>
      <c r="WKC251" s="380"/>
      <c r="WKD251" s="359"/>
      <c r="WKE251" s="380"/>
      <c r="WKF251" s="359"/>
      <c r="WKG251" s="380"/>
      <c r="WKH251" s="359"/>
      <c r="WKI251" s="380"/>
      <c r="WKJ251" s="359"/>
      <c r="WKK251" s="380"/>
      <c r="WKL251" s="359"/>
      <c r="WKM251" s="380"/>
      <c r="WKN251" s="359"/>
      <c r="WKO251" s="380"/>
      <c r="WKP251" s="359"/>
      <c r="WKQ251" s="380"/>
      <c r="WKR251" s="359"/>
      <c r="WKS251" s="380"/>
      <c r="WKT251" s="359"/>
      <c r="WKU251" s="380"/>
      <c r="WKV251" s="359"/>
      <c r="WKW251" s="380"/>
      <c r="WKX251" s="359"/>
      <c r="WKY251" s="380"/>
      <c r="WKZ251" s="359"/>
      <c r="WLA251" s="380"/>
      <c r="WLB251" s="359"/>
      <c r="WLC251" s="380"/>
      <c r="WLD251" s="359"/>
      <c r="WLE251" s="380"/>
      <c r="WLF251" s="359"/>
      <c r="WLG251" s="380"/>
      <c r="WLH251" s="359"/>
      <c r="WLI251" s="380"/>
      <c r="WLJ251" s="359"/>
      <c r="WLK251" s="380"/>
      <c r="WLL251" s="359"/>
      <c r="WLM251" s="380"/>
      <c r="WLN251" s="359"/>
      <c r="WLO251" s="380"/>
      <c r="WLP251" s="359"/>
      <c r="WLQ251" s="380"/>
      <c r="WLR251" s="359"/>
      <c r="WLS251" s="380"/>
      <c r="WLT251" s="359"/>
      <c r="WLU251" s="380"/>
      <c r="WLV251" s="359"/>
      <c r="WLW251" s="380"/>
      <c r="WLX251" s="359"/>
      <c r="WLY251" s="380"/>
      <c r="WLZ251" s="359"/>
      <c r="WMA251" s="380"/>
      <c r="WMB251" s="359"/>
      <c r="WMC251" s="380"/>
      <c r="WMD251" s="359"/>
      <c r="WME251" s="380"/>
      <c r="WMF251" s="359"/>
      <c r="WMG251" s="380"/>
      <c r="WMH251" s="359"/>
      <c r="WMI251" s="380"/>
      <c r="WMJ251" s="359"/>
      <c r="WMK251" s="380"/>
      <c r="WML251" s="359"/>
      <c r="WMM251" s="380"/>
      <c r="WMN251" s="359"/>
      <c r="WMO251" s="380"/>
      <c r="WMP251" s="359"/>
      <c r="WMQ251" s="380"/>
      <c r="WMR251" s="359"/>
      <c r="WMS251" s="380"/>
      <c r="WMT251" s="359"/>
      <c r="WMU251" s="380"/>
      <c r="WMV251" s="359"/>
      <c r="WMW251" s="380"/>
      <c r="WMX251" s="359"/>
      <c r="WMY251" s="380"/>
      <c r="WMZ251" s="359"/>
      <c r="WNA251" s="380"/>
      <c r="WNB251" s="359"/>
      <c r="WNC251" s="380"/>
      <c r="WND251" s="359"/>
      <c r="WNE251" s="380"/>
      <c r="WNF251" s="359"/>
      <c r="WNG251" s="380"/>
      <c r="WNH251" s="359"/>
      <c r="WNI251" s="380"/>
      <c r="WNJ251" s="359"/>
      <c r="WNK251" s="380"/>
      <c r="WNL251" s="359"/>
      <c r="WNM251" s="380"/>
      <c r="WNN251" s="359"/>
      <c r="WNO251" s="380"/>
      <c r="WNP251" s="359"/>
      <c r="WNQ251" s="380"/>
      <c r="WNR251" s="359"/>
      <c r="WNS251" s="380"/>
      <c r="WNT251" s="359"/>
      <c r="WNU251" s="380"/>
      <c r="WNV251" s="359"/>
      <c r="WNW251" s="380"/>
      <c r="WNX251" s="359"/>
      <c r="WNY251" s="380"/>
      <c r="WNZ251" s="359"/>
      <c r="WOA251" s="380"/>
      <c r="WOB251" s="359"/>
      <c r="WOC251" s="380"/>
      <c r="WOD251" s="359"/>
      <c r="WOE251" s="380"/>
      <c r="WOF251" s="359"/>
      <c r="WOG251" s="380"/>
      <c r="WOH251" s="359"/>
      <c r="WOI251" s="380"/>
      <c r="WOJ251" s="359"/>
      <c r="WOK251" s="380"/>
      <c r="WOL251" s="359"/>
      <c r="WOM251" s="380"/>
      <c r="WON251" s="359"/>
      <c r="WOO251" s="380"/>
      <c r="WOP251" s="359"/>
      <c r="WOQ251" s="380"/>
      <c r="WOR251" s="359"/>
      <c r="WOS251" s="380"/>
      <c r="WOT251" s="359"/>
      <c r="WOU251" s="380"/>
      <c r="WOV251" s="359"/>
      <c r="WOW251" s="380"/>
      <c r="WOX251" s="359"/>
      <c r="WOY251" s="380"/>
      <c r="WOZ251" s="359"/>
      <c r="WPA251" s="380"/>
      <c r="WPB251" s="359"/>
      <c r="WPC251" s="380"/>
      <c r="WPD251" s="359"/>
      <c r="WPE251" s="380"/>
      <c r="WPF251" s="359"/>
      <c r="WPG251" s="380"/>
      <c r="WPH251" s="359"/>
      <c r="WPI251" s="380"/>
      <c r="WPJ251" s="359"/>
      <c r="WPK251" s="380"/>
      <c r="WPL251" s="359"/>
      <c r="WPM251" s="380"/>
      <c r="WPN251" s="359"/>
      <c r="WPO251" s="380"/>
      <c r="WPP251" s="359"/>
      <c r="WPQ251" s="380"/>
      <c r="WPR251" s="359"/>
      <c r="WPS251" s="380"/>
      <c r="WPT251" s="359"/>
      <c r="WPU251" s="380"/>
      <c r="WPV251" s="359"/>
      <c r="WPW251" s="380"/>
      <c r="WPX251" s="359"/>
      <c r="WPY251" s="380"/>
      <c r="WPZ251" s="359"/>
      <c r="WQA251" s="380"/>
      <c r="WQB251" s="359"/>
      <c r="WQC251" s="380"/>
      <c r="WQD251" s="359"/>
      <c r="WQE251" s="380"/>
      <c r="WQF251" s="359"/>
      <c r="WQG251" s="380"/>
      <c r="WQH251" s="359"/>
      <c r="WQI251" s="380"/>
      <c r="WQJ251" s="359"/>
      <c r="WQK251" s="380"/>
      <c r="WQL251" s="359"/>
      <c r="WQM251" s="380"/>
      <c r="WQN251" s="359"/>
      <c r="WQO251" s="380"/>
      <c r="WQP251" s="359"/>
      <c r="WQQ251" s="380"/>
      <c r="WQR251" s="359"/>
      <c r="WQS251" s="380"/>
      <c r="WQT251" s="359"/>
      <c r="WQU251" s="380"/>
      <c r="WQV251" s="359"/>
      <c r="WQW251" s="380"/>
      <c r="WQX251" s="359"/>
      <c r="WQY251" s="380"/>
      <c r="WQZ251" s="359"/>
      <c r="WRA251" s="380"/>
      <c r="WRB251" s="359"/>
      <c r="WRC251" s="380"/>
      <c r="WRD251" s="359"/>
      <c r="WRE251" s="380"/>
      <c r="WRF251" s="359"/>
      <c r="WRG251" s="380"/>
      <c r="WRH251" s="359"/>
      <c r="WRI251" s="380"/>
      <c r="WRJ251" s="359"/>
      <c r="WRK251" s="380"/>
      <c r="WRL251" s="359"/>
      <c r="WRM251" s="380"/>
      <c r="WRN251" s="359"/>
      <c r="WRO251" s="380"/>
      <c r="WRP251" s="359"/>
      <c r="WRQ251" s="380"/>
      <c r="WRR251" s="359"/>
      <c r="WRS251" s="380"/>
      <c r="WRT251" s="359"/>
      <c r="WRU251" s="380"/>
      <c r="WRV251" s="359"/>
      <c r="WRW251" s="380"/>
      <c r="WRX251" s="359"/>
      <c r="WRY251" s="380"/>
      <c r="WRZ251" s="359"/>
      <c r="WSA251" s="380"/>
      <c r="WSB251" s="359"/>
      <c r="WSC251" s="380"/>
      <c r="WSD251" s="359"/>
      <c r="WSE251" s="380"/>
      <c r="WSF251" s="359"/>
      <c r="WSG251" s="380"/>
      <c r="WSH251" s="359"/>
      <c r="WSI251" s="380"/>
      <c r="WSJ251" s="359"/>
      <c r="WSK251" s="380"/>
      <c r="WSL251" s="359"/>
      <c r="WSM251" s="380"/>
      <c r="WSN251" s="359"/>
      <c r="WSO251" s="380"/>
      <c r="WSP251" s="359"/>
      <c r="WSQ251" s="380"/>
      <c r="WSR251" s="359"/>
      <c r="WSS251" s="380"/>
      <c r="WST251" s="359"/>
      <c r="WSU251" s="380"/>
      <c r="WSV251" s="359"/>
      <c r="WSW251" s="380"/>
      <c r="WSX251" s="359"/>
      <c r="WSY251" s="380"/>
      <c r="WSZ251" s="359"/>
      <c r="WTA251" s="380"/>
      <c r="WTB251" s="359"/>
      <c r="WTC251" s="380"/>
      <c r="WTD251" s="359"/>
      <c r="WTE251" s="380"/>
      <c r="WTF251" s="359"/>
      <c r="WTG251" s="380"/>
      <c r="WTH251" s="359"/>
      <c r="WTI251" s="380"/>
      <c r="WTJ251" s="359"/>
      <c r="WTK251" s="380"/>
      <c r="WTL251" s="359"/>
      <c r="WTM251" s="380"/>
      <c r="WTN251" s="359"/>
      <c r="WTO251" s="380"/>
      <c r="WTP251" s="359"/>
      <c r="WTQ251" s="380"/>
      <c r="WTR251" s="359"/>
      <c r="WTS251" s="380"/>
      <c r="WTT251" s="359"/>
      <c r="WTU251" s="380"/>
      <c r="WTV251" s="359"/>
      <c r="WTW251" s="380"/>
      <c r="WTX251" s="359"/>
      <c r="WTY251" s="380"/>
      <c r="WTZ251" s="359"/>
      <c r="WUA251" s="380"/>
      <c r="WUB251" s="359"/>
      <c r="WUC251" s="380"/>
      <c r="WUD251" s="359"/>
      <c r="WUE251" s="380"/>
      <c r="WUF251" s="359"/>
      <c r="WUG251" s="380"/>
      <c r="WUH251" s="359"/>
      <c r="WUI251" s="380"/>
      <c r="WUJ251" s="359"/>
      <c r="WUK251" s="380"/>
      <c r="WUL251" s="359"/>
      <c r="WUM251" s="380"/>
      <c r="WUN251" s="359"/>
      <c r="WUO251" s="380"/>
      <c r="WUP251" s="359"/>
      <c r="WUQ251" s="380"/>
      <c r="WUR251" s="359"/>
      <c r="WUS251" s="380"/>
      <c r="WUT251" s="359"/>
      <c r="WUU251" s="380"/>
      <c r="WUV251" s="359"/>
      <c r="WUW251" s="380"/>
      <c r="WUX251" s="359"/>
      <c r="WUY251" s="380"/>
      <c r="WUZ251" s="359"/>
      <c r="WVA251" s="380"/>
      <c r="WVB251" s="359"/>
      <c r="WVC251" s="380"/>
      <c r="WVD251" s="359"/>
      <c r="WVE251" s="380"/>
      <c r="WVF251" s="359"/>
      <c r="WVG251" s="380"/>
      <c r="WVH251" s="359"/>
      <c r="WVI251" s="380"/>
      <c r="WVJ251" s="359"/>
      <c r="WVK251" s="380"/>
      <c r="WVL251" s="359"/>
      <c r="WVM251" s="380"/>
      <c r="WVN251" s="359"/>
      <c r="WVO251" s="380"/>
      <c r="WVP251" s="359"/>
      <c r="WVQ251" s="380"/>
      <c r="WVR251" s="359"/>
      <c r="WVS251" s="380"/>
      <c r="WVT251" s="359"/>
      <c r="WVU251" s="380"/>
      <c r="WVV251" s="359"/>
      <c r="WVW251" s="380"/>
      <c r="WVX251" s="359"/>
      <c r="WVY251" s="380"/>
      <c r="WVZ251" s="359"/>
      <c r="WWA251" s="380"/>
      <c r="WWB251" s="359"/>
      <c r="WWC251" s="380"/>
      <c r="WWD251" s="359"/>
      <c r="WWE251" s="380"/>
      <c r="WWF251" s="359"/>
      <c r="WWG251" s="380"/>
      <c r="WWH251" s="359"/>
      <c r="WWI251" s="380"/>
      <c r="WWJ251" s="359"/>
      <c r="WWK251" s="380"/>
      <c r="WWL251" s="359"/>
      <c r="WWM251" s="380"/>
      <c r="WWN251" s="359"/>
      <c r="WWO251" s="380"/>
      <c r="WWP251" s="359"/>
      <c r="WWQ251" s="380"/>
      <c r="WWR251" s="359"/>
      <c r="WWS251" s="380"/>
      <c r="WWT251" s="359"/>
      <c r="WWU251" s="380"/>
      <c r="WWV251" s="359"/>
      <c r="WWW251" s="380"/>
      <c r="WWX251" s="359"/>
      <c r="WWY251" s="380"/>
      <c r="WWZ251" s="359"/>
      <c r="WXA251" s="380"/>
      <c r="WXB251" s="359"/>
      <c r="WXC251" s="380"/>
      <c r="WXD251" s="359"/>
      <c r="WXE251" s="380"/>
      <c r="WXF251" s="359"/>
      <c r="WXG251" s="380"/>
      <c r="WXH251" s="359"/>
      <c r="WXI251" s="380"/>
      <c r="WXJ251" s="359"/>
      <c r="WXK251" s="380"/>
      <c r="WXL251" s="359"/>
      <c r="WXM251" s="380"/>
      <c r="WXN251" s="359"/>
      <c r="WXO251" s="380"/>
      <c r="WXP251" s="359"/>
      <c r="WXQ251" s="380"/>
      <c r="WXR251" s="359"/>
      <c r="WXS251" s="380"/>
      <c r="WXT251" s="359"/>
      <c r="WXU251" s="380"/>
      <c r="WXV251" s="359"/>
      <c r="WXW251" s="380"/>
      <c r="WXX251" s="359"/>
      <c r="WXY251" s="380"/>
      <c r="WXZ251" s="359"/>
      <c r="WYA251" s="380"/>
      <c r="WYB251" s="359"/>
      <c r="WYC251" s="380"/>
      <c r="WYD251" s="359"/>
      <c r="WYE251" s="380"/>
      <c r="WYF251" s="359"/>
      <c r="WYG251" s="380"/>
      <c r="WYH251" s="359"/>
      <c r="WYI251" s="380"/>
      <c r="WYJ251" s="359"/>
      <c r="WYK251" s="380"/>
      <c r="WYL251" s="359"/>
      <c r="WYM251" s="380"/>
      <c r="WYN251" s="359"/>
      <c r="WYO251" s="380"/>
      <c r="WYP251" s="359"/>
      <c r="WYQ251" s="380"/>
      <c r="WYR251" s="359"/>
      <c r="WYS251" s="380"/>
      <c r="WYT251" s="359"/>
      <c r="WYU251" s="380"/>
      <c r="WYV251" s="359"/>
      <c r="WYW251" s="380"/>
      <c r="WYX251" s="359"/>
      <c r="WYY251" s="380"/>
      <c r="WYZ251" s="359"/>
      <c r="WZA251" s="380"/>
      <c r="WZB251" s="359"/>
      <c r="WZC251" s="380"/>
      <c r="WZD251" s="359"/>
      <c r="WZE251" s="380"/>
      <c r="WZF251" s="359"/>
      <c r="WZG251" s="380"/>
      <c r="WZH251" s="359"/>
      <c r="WZI251" s="380"/>
      <c r="WZJ251" s="359"/>
      <c r="WZK251" s="380"/>
      <c r="WZL251" s="359"/>
      <c r="WZM251" s="380"/>
      <c r="WZN251" s="359"/>
      <c r="WZO251" s="380"/>
      <c r="WZP251" s="359"/>
      <c r="WZQ251" s="380"/>
      <c r="WZR251" s="359"/>
      <c r="WZS251" s="380"/>
      <c r="WZT251" s="359"/>
      <c r="WZU251" s="380"/>
      <c r="WZV251" s="359"/>
      <c r="WZW251" s="380"/>
      <c r="WZX251" s="359"/>
      <c r="WZY251" s="380"/>
      <c r="WZZ251" s="359"/>
      <c r="XAA251" s="380"/>
      <c r="XAB251" s="359"/>
      <c r="XAC251" s="380"/>
      <c r="XAD251" s="359"/>
      <c r="XAE251" s="380"/>
      <c r="XAF251" s="359"/>
      <c r="XAG251" s="380"/>
      <c r="XAH251" s="359"/>
      <c r="XAI251" s="380"/>
      <c r="XAJ251" s="359"/>
      <c r="XAK251" s="380"/>
      <c r="XAL251" s="359"/>
      <c r="XAM251" s="380"/>
      <c r="XAN251" s="359"/>
      <c r="XAO251" s="380"/>
      <c r="XAP251" s="359"/>
      <c r="XAQ251" s="380"/>
    </row>
    <row r="252" spans="1:16267" s="384" customFormat="1" ht="15" x14ac:dyDescent="0.2">
      <c r="A252" s="410"/>
      <c r="B252" s="361" t="str">
        <f t="shared" si="140"/>
        <v>0</v>
      </c>
      <c r="C252" s="393" t="s">
        <v>1181</v>
      </c>
      <c r="D252" s="359" t="s">
        <v>1182</v>
      </c>
      <c r="E252" s="1157">
        <f>IFERROR(VLOOKUP($C252,'[8]Total Inflows'!$AE$4:$AH$165,2,0),"")</f>
        <v>13928.47</v>
      </c>
      <c r="F252" s="1157">
        <f>IFERROR(VLOOKUP($C252,'[8]Total Inflows'!$AE$4:$AH$165,3,0),"")</f>
        <v>4400</v>
      </c>
      <c r="G252" s="1157">
        <f>IFERROR(VLOOKUP($C252,'[8]Total Inflows'!$AE$4:$AH$165,4,0),"")</f>
        <v>36500</v>
      </c>
      <c r="H252" s="1157" t="str">
        <f>IFERROR(VLOOKUP($C252,'[8]Total Inflows'!$AJ$4:$AM$110,2,0),"")</f>
        <v/>
      </c>
      <c r="I252" s="1157" t="str">
        <f>IFERROR(VLOOKUP($C252,'[8]Total Inflows'!$AO$4:$AR$10,2,0),"")</f>
        <v/>
      </c>
      <c r="J252" s="1157">
        <f>IFERROR(VLOOKUP($C252,'[8]Total Inflows'!$AU$4:$AX$54,2,0),"")</f>
        <v>2900</v>
      </c>
      <c r="K252" s="1157" t="str">
        <f>IFERROR(VLOOKUP($C252,'[8]Total Inflows'!$AZ$4:$BC$30,2,0),"")</f>
        <v/>
      </c>
      <c r="L252" s="354">
        <f t="shared" si="154"/>
        <v>2900</v>
      </c>
      <c r="M252" s="1157" t="str">
        <f>IFERROR(VLOOKUP($C252,'[9]Total Inflows'!$AI$4:$AL$110,3,0),"")</f>
        <v/>
      </c>
      <c r="N252" s="1157" t="str">
        <f>IFERROR(VLOOKUP($C252,'[8]Total Inflows'!$AO$4:$AR$10,3,0),"")</f>
        <v/>
      </c>
      <c r="O252" s="1157">
        <f>IFERROR(VLOOKUP($C252,'[8]Total Inflows'!$AU$4:$AX$54,3,0),"")</f>
        <v>2900</v>
      </c>
      <c r="P252" s="1157" t="str">
        <f>IFERROR(VLOOKUP($C252,'[8]Total Inflows'!$AZ$4:$BC$30,3,0),"")</f>
        <v/>
      </c>
      <c r="Q252" s="354">
        <f t="shared" si="155"/>
        <v>2900</v>
      </c>
      <c r="R252" s="1157" t="str">
        <f>IFERROR(VLOOKUP($C252,'[9]Total Inflows'!$AI$4:$AL$110,4,0),"")</f>
        <v/>
      </c>
      <c r="S252" s="1157" t="str">
        <f>IFERROR(VLOOKUP($C252,'[8]Total Inflows'!$AO$4:$AR$10,4,0),"")</f>
        <v/>
      </c>
      <c r="T252" s="1157">
        <f>IFERROR(VLOOKUP($C252,'[8]Total Inflows'!$AU$4:$AX$54,4,0),"")</f>
        <v>2900</v>
      </c>
      <c r="U252" s="1157" t="str">
        <f>IFERROR(VLOOKUP($C252,'[8]Total Inflows'!$AZ$4:$BC$30,4,0),"")</f>
        <v/>
      </c>
      <c r="V252" s="354">
        <f t="shared" si="156"/>
        <v>2900</v>
      </c>
      <c r="W252" s="386"/>
      <c r="X252" s="386"/>
      <c r="Y252" s="386"/>
      <c r="Z252" s="386"/>
      <c r="AA252" s="386"/>
      <c r="AB252" s="386"/>
      <c r="AC252" s="386"/>
      <c r="AD252" s="386"/>
      <c r="AE252" s="386"/>
      <c r="AF252" s="386"/>
      <c r="AG252" s="386"/>
      <c r="AH252" s="386"/>
      <c r="AI252" s="386"/>
      <c r="AK252" s="410"/>
      <c r="AL252" s="359"/>
      <c r="AM252" s="410"/>
      <c r="AN252" s="359"/>
      <c r="AO252" s="410"/>
      <c r="AP252" s="359"/>
      <c r="AQ252" s="410"/>
      <c r="AR252" s="359"/>
      <c r="AS252" s="410"/>
      <c r="AT252" s="359"/>
      <c r="AU252" s="410"/>
      <c r="AV252" s="359"/>
      <c r="AW252" s="410"/>
      <c r="AX252" s="359"/>
      <c r="AY252" s="410"/>
      <c r="AZ252" s="359"/>
      <c r="BA252" s="410"/>
      <c r="BB252" s="359"/>
      <c r="BC252" s="410"/>
      <c r="BD252" s="359"/>
      <c r="BE252" s="410"/>
      <c r="BF252" s="359"/>
      <c r="BG252" s="410"/>
      <c r="BH252" s="359"/>
      <c r="BI252" s="410"/>
      <c r="BJ252" s="359"/>
      <c r="BK252" s="410"/>
      <c r="BL252" s="359"/>
      <c r="BM252" s="410"/>
      <c r="BN252" s="359"/>
      <c r="BO252" s="410"/>
      <c r="BP252" s="359"/>
      <c r="BQ252" s="410"/>
      <c r="BR252" s="359"/>
      <c r="BS252" s="410"/>
      <c r="BT252" s="359"/>
      <c r="BU252" s="410"/>
      <c r="BV252" s="359"/>
      <c r="BW252" s="410"/>
      <c r="BX252" s="359"/>
      <c r="BY252" s="410"/>
      <c r="BZ252" s="359"/>
      <c r="CA252" s="410"/>
      <c r="CB252" s="359"/>
      <c r="CC252" s="410"/>
      <c r="CD252" s="359"/>
      <c r="CE252" s="410"/>
      <c r="CF252" s="359"/>
      <c r="CG252" s="410"/>
      <c r="CH252" s="359"/>
      <c r="CI252" s="410"/>
      <c r="CJ252" s="359"/>
      <c r="CK252" s="410"/>
      <c r="CL252" s="359"/>
      <c r="CM252" s="410"/>
      <c r="CN252" s="359"/>
      <c r="CO252" s="410"/>
      <c r="CP252" s="359"/>
      <c r="CQ252" s="410"/>
      <c r="CR252" s="359"/>
      <c r="CS252" s="410"/>
      <c r="CT252" s="359"/>
      <c r="CU252" s="410"/>
      <c r="CV252" s="359"/>
      <c r="CW252" s="410"/>
      <c r="CX252" s="359"/>
      <c r="CY252" s="410"/>
      <c r="CZ252" s="359"/>
      <c r="DA252" s="410"/>
      <c r="DB252" s="359"/>
      <c r="DC252" s="410"/>
      <c r="DD252" s="359"/>
      <c r="DE252" s="410"/>
      <c r="DF252" s="359"/>
      <c r="DG252" s="410"/>
      <c r="DH252" s="359"/>
      <c r="DI252" s="410"/>
      <c r="DJ252" s="359"/>
      <c r="DK252" s="410"/>
      <c r="DL252" s="359"/>
      <c r="DM252" s="410"/>
      <c r="DN252" s="359"/>
      <c r="DO252" s="410"/>
      <c r="DP252" s="359"/>
      <c r="DQ252" s="410"/>
      <c r="DR252" s="359"/>
      <c r="DS252" s="410"/>
      <c r="DT252" s="359"/>
      <c r="DU252" s="410"/>
      <c r="DV252" s="359"/>
      <c r="DW252" s="410"/>
      <c r="DX252" s="359"/>
      <c r="DY252" s="410"/>
      <c r="DZ252" s="359"/>
      <c r="EA252" s="410"/>
      <c r="EB252" s="359"/>
      <c r="EC252" s="410"/>
      <c r="ED252" s="359"/>
      <c r="EE252" s="410"/>
      <c r="EF252" s="359"/>
      <c r="EG252" s="410"/>
      <c r="EH252" s="359"/>
      <c r="EI252" s="410"/>
      <c r="EJ252" s="359"/>
      <c r="EK252" s="410"/>
      <c r="EL252" s="359"/>
      <c r="EM252" s="410"/>
      <c r="EN252" s="359"/>
      <c r="EO252" s="410"/>
      <c r="EP252" s="359"/>
      <c r="EQ252" s="410"/>
      <c r="ER252" s="359"/>
      <c r="ES252" s="410"/>
      <c r="ET252" s="359"/>
      <c r="EU252" s="410"/>
      <c r="EV252" s="359"/>
      <c r="EW252" s="410"/>
      <c r="EX252" s="359"/>
      <c r="EY252" s="410"/>
      <c r="EZ252" s="359"/>
      <c r="FA252" s="410"/>
      <c r="FB252" s="359"/>
      <c r="FC252" s="410"/>
      <c r="FD252" s="359"/>
      <c r="FE252" s="410"/>
      <c r="FF252" s="359"/>
      <c r="FG252" s="410"/>
      <c r="FH252" s="359"/>
      <c r="FI252" s="410"/>
      <c r="FJ252" s="359"/>
      <c r="FK252" s="410"/>
      <c r="FL252" s="359"/>
      <c r="FM252" s="410"/>
      <c r="FN252" s="359"/>
      <c r="FO252" s="410"/>
      <c r="FP252" s="359"/>
      <c r="FQ252" s="410"/>
      <c r="FR252" s="359"/>
      <c r="FS252" s="410"/>
      <c r="FT252" s="359"/>
      <c r="FU252" s="410"/>
      <c r="FV252" s="359"/>
      <c r="FW252" s="410"/>
      <c r="FX252" s="359"/>
      <c r="FY252" s="410"/>
      <c r="FZ252" s="359"/>
      <c r="GA252" s="410"/>
      <c r="GB252" s="359"/>
      <c r="GC252" s="410"/>
      <c r="GD252" s="359"/>
      <c r="GE252" s="410"/>
      <c r="GF252" s="359"/>
      <c r="GG252" s="410"/>
      <c r="GH252" s="359"/>
      <c r="GI252" s="410"/>
      <c r="GJ252" s="359"/>
      <c r="GK252" s="410"/>
      <c r="GL252" s="359"/>
      <c r="GM252" s="410"/>
      <c r="GN252" s="359"/>
      <c r="GO252" s="410"/>
      <c r="GP252" s="359"/>
      <c r="GQ252" s="410"/>
      <c r="GR252" s="359"/>
      <c r="GS252" s="410"/>
      <c r="GT252" s="359"/>
      <c r="GU252" s="410"/>
      <c r="GV252" s="359"/>
      <c r="GW252" s="410"/>
      <c r="GX252" s="359"/>
      <c r="GY252" s="410"/>
      <c r="GZ252" s="359"/>
      <c r="HA252" s="410"/>
      <c r="HB252" s="359"/>
      <c r="HC252" s="410"/>
      <c r="HD252" s="359"/>
      <c r="HE252" s="410"/>
      <c r="HF252" s="359"/>
      <c r="HG252" s="410"/>
      <c r="HH252" s="359"/>
      <c r="HI252" s="410"/>
      <c r="HJ252" s="359"/>
      <c r="HK252" s="410"/>
      <c r="HL252" s="359"/>
      <c r="HM252" s="410"/>
      <c r="HN252" s="359"/>
      <c r="HO252" s="410"/>
      <c r="HP252" s="359"/>
      <c r="HQ252" s="410"/>
      <c r="HR252" s="359"/>
      <c r="HS252" s="410"/>
      <c r="HT252" s="359"/>
      <c r="HU252" s="410"/>
      <c r="HV252" s="359"/>
      <c r="HW252" s="410"/>
      <c r="HX252" s="359"/>
      <c r="HY252" s="410"/>
      <c r="HZ252" s="359"/>
      <c r="IA252" s="410"/>
      <c r="IB252" s="359"/>
      <c r="IC252" s="410"/>
      <c r="ID252" s="359"/>
      <c r="IE252" s="410"/>
      <c r="IF252" s="359"/>
      <c r="IG252" s="410"/>
      <c r="IH252" s="359"/>
      <c r="II252" s="410"/>
      <c r="IJ252" s="359"/>
      <c r="IK252" s="410"/>
      <c r="IL252" s="359"/>
      <c r="IM252" s="410"/>
      <c r="IN252" s="359"/>
      <c r="IO252" s="410"/>
      <c r="IP252" s="359"/>
      <c r="IQ252" s="410"/>
      <c r="IR252" s="359"/>
      <c r="IS252" s="410"/>
      <c r="IT252" s="359"/>
      <c r="IU252" s="410"/>
      <c r="IV252" s="359"/>
      <c r="IW252" s="410"/>
      <c r="IX252" s="359"/>
      <c r="IY252" s="410"/>
      <c r="IZ252" s="359"/>
      <c r="JA252" s="410"/>
      <c r="JB252" s="359"/>
      <c r="JC252" s="410"/>
      <c r="JD252" s="359"/>
      <c r="JE252" s="410"/>
      <c r="JF252" s="359"/>
      <c r="JG252" s="410"/>
      <c r="JH252" s="359"/>
      <c r="JI252" s="410"/>
      <c r="JJ252" s="359"/>
      <c r="JK252" s="410"/>
      <c r="JL252" s="359"/>
      <c r="JM252" s="410"/>
      <c r="JN252" s="359"/>
      <c r="JO252" s="410"/>
      <c r="JP252" s="359"/>
      <c r="JQ252" s="410"/>
      <c r="JR252" s="359"/>
      <c r="JS252" s="410"/>
      <c r="JT252" s="359"/>
      <c r="JU252" s="410"/>
      <c r="JV252" s="359"/>
      <c r="JW252" s="410"/>
      <c r="JX252" s="359"/>
      <c r="JY252" s="410"/>
      <c r="JZ252" s="359"/>
      <c r="KA252" s="410"/>
      <c r="KB252" s="359"/>
      <c r="KC252" s="410"/>
      <c r="KD252" s="359"/>
      <c r="KE252" s="410"/>
      <c r="KF252" s="359"/>
      <c r="KG252" s="410"/>
      <c r="KH252" s="359"/>
      <c r="KI252" s="410"/>
      <c r="KJ252" s="359"/>
      <c r="KK252" s="410"/>
      <c r="KL252" s="359"/>
      <c r="KM252" s="410"/>
      <c r="KN252" s="359"/>
      <c r="KO252" s="410"/>
      <c r="KP252" s="359"/>
      <c r="KQ252" s="410"/>
      <c r="KR252" s="359"/>
      <c r="KS252" s="410"/>
      <c r="KT252" s="359"/>
      <c r="KU252" s="410"/>
      <c r="KV252" s="359"/>
      <c r="KW252" s="410"/>
      <c r="KX252" s="359"/>
      <c r="KY252" s="410"/>
      <c r="KZ252" s="359"/>
      <c r="LA252" s="410"/>
      <c r="LB252" s="359"/>
      <c r="LC252" s="410"/>
      <c r="LD252" s="359"/>
      <c r="LE252" s="410"/>
      <c r="LF252" s="359"/>
      <c r="LG252" s="410"/>
      <c r="LH252" s="359"/>
      <c r="LI252" s="410"/>
      <c r="LJ252" s="359"/>
      <c r="LK252" s="410"/>
      <c r="LL252" s="359"/>
      <c r="LM252" s="410"/>
      <c r="LN252" s="359"/>
      <c r="LO252" s="410"/>
      <c r="LP252" s="359"/>
      <c r="LQ252" s="410"/>
      <c r="LR252" s="359"/>
      <c r="LS252" s="410"/>
      <c r="LT252" s="359"/>
      <c r="LU252" s="410"/>
      <c r="LV252" s="359"/>
      <c r="LW252" s="410"/>
      <c r="LX252" s="359"/>
      <c r="LY252" s="410"/>
      <c r="LZ252" s="359"/>
      <c r="MA252" s="410"/>
      <c r="MB252" s="359"/>
      <c r="MC252" s="410"/>
      <c r="MD252" s="359"/>
      <c r="ME252" s="410"/>
      <c r="MF252" s="359"/>
      <c r="MG252" s="410"/>
      <c r="MH252" s="359"/>
      <c r="MI252" s="410"/>
      <c r="MJ252" s="359"/>
      <c r="MK252" s="410"/>
      <c r="ML252" s="359"/>
      <c r="MM252" s="410"/>
      <c r="MN252" s="359"/>
      <c r="MO252" s="410"/>
      <c r="MP252" s="359"/>
      <c r="MQ252" s="410"/>
      <c r="MR252" s="359"/>
      <c r="MS252" s="410"/>
      <c r="MT252" s="359"/>
      <c r="MU252" s="410"/>
      <c r="MV252" s="359"/>
      <c r="MW252" s="410"/>
      <c r="MX252" s="359"/>
      <c r="MY252" s="410"/>
      <c r="MZ252" s="359"/>
      <c r="NA252" s="410"/>
      <c r="NB252" s="359"/>
      <c r="NC252" s="410"/>
      <c r="ND252" s="359"/>
      <c r="NE252" s="410"/>
      <c r="NF252" s="359"/>
      <c r="NG252" s="410"/>
      <c r="NH252" s="359"/>
      <c r="NI252" s="410"/>
      <c r="NJ252" s="359"/>
      <c r="NK252" s="410"/>
      <c r="NL252" s="359"/>
      <c r="NM252" s="410"/>
      <c r="NN252" s="359"/>
      <c r="NO252" s="410"/>
      <c r="NP252" s="359"/>
      <c r="NQ252" s="410"/>
      <c r="NR252" s="359"/>
      <c r="NS252" s="410"/>
      <c r="NT252" s="359"/>
      <c r="NU252" s="410"/>
      <c r="NV252" s="359"/>
      <c r="NW252" s="410"/>
      <c r="NX252" s="359"/>
      <c r="NY252" s="410"/>
      <c r="NZ252" s="359"/>
      <c r="OA252" s="410"/>
      <c r="OB252" s="359"/>
      <c r="OC252" s="410"/>
      <c r="OD252" s="359"/>
      <c r="OE252" s="410"/>
      <c r="OF252" s="359"/>
      <c r="OG252" s="410"/>
      <c r="OH252" s="359"/>
      <c r="OI252" s="410"/>
      <c r="OJ252" s="359"/>
      <c r="OK252" s="410"/>
      <c r="OL252" s="359"/>
      <c r="OM252" s="410"/>
      <c r="ON252" s="359"/>
      <c r="OO252" s="410"/>
      <c r="OP252" s="359"/>
      <c r="OQ252" s="410"/>
      <c r="OR252" s="359"/>
      <c r="OS252" s="410"/>
      <c r="OT252" s="359"/>
      <c r="OU252" s="410"/>
      <c r="OV252" s="359"/>
      <c r="OW252" s="410"/>
      <c r="OX252" s="359"/>
      <c r="OY252" s="410"/>
      <c r="OZ252" s="359"/>
      <c r="PA252" s="410"/>
      <c r="PB252" s="359"/>
      <c r="PC252" s="410"/>
      <c r="PD252" s="359"/>
      <c r="PE252" s="410"/>
      <c r="PF252" s="359"/>
      <c r="PG252" s="410"/>
      <c r="PH252" s="359"/>
      <c r="PI252" s="410"/>
      <c r="PJ252" s="359"/>
      <c r="PK252" s="410"/>
      <c r="PL252" s="359"/>
      <c r="PM252" s="410"/>
      <c r="PN252" s="359"/>
      <c r="PO252" s="410"/>
      <c r="PP252" s="359"/>
      <c r="PQ252" s="410"/>
      <c r="PR252" s="359"/>
      <c r="PS252" s="410"/>
      <c r="PT252" s="359"/>
      <c r="PU252" s="410"/>
      <c r="PV252" s="359"/>
      <c r="PW252" s="410"/>
      <c r="PX252" s="359"/>
      <c r="PY252" s="410"/>
      <c r="PZ252" s="359"/>
      <c r="QA252" s="410"/>
      <c r="QB252" s="359"/>
      <c r="QC252" s="410"/>
      <c r="QD252" s="359"/>
      <c r="QE252" s="410"/>
      <c r="QF252" s="359"/>
      <c r="QG252" s="410"/>
      <c r="QH252" s="359"/>
      <c r="QI252" s="410"/>
      <c r="QJ252" s="359"/>
      <c r="QK252" s="410"/>
      <c r="QL252" s="359"/>
      <c r="QM252" s="410"/>
      <c r="QN252" s="359"/>
      <c r="QO252" s="410"/>
      <c r="QP252" s="359"/>
      <c r="QQ252" s="410"/>
      <c r="QR252" s="359"/>
      <c r="QS252" s="410"/>
      <c r="QT252" s="359"/>
      <c r="QU252" s="410"/>
      <c r="QV252" s="359"/>
      <c r="QW252" s="410"/>
      <c r="QX252" s="359"/>
      <c r="QY252" s="410"/>
      <c r="QZ252" s="359"/>
      <c r="RA252" s="410"/>
      <c r="RB252" s="359"/>
      <c r="RC252" s="410"/>
      <c r="RD252" s="359"/>
      <c r="RE252" s="410"/>
      <c r="RF252" s="359"/>
      <c r="RG252" s="410"/>
      <c r="RH252" s="359"/>
      <c r="RI252" s="410"/>
      <c r="RJ252" s="359"/>
      <c r="RK252" s="410"/>
      <c r="RL252" s="359"/>
      <c r="RM252" s="410"/>
      <c r="RN252" s="359"/>
      <c r="RO252" s="410"/>
      <c r="RP252" s="359"/>
      <c r="RQ252" s="410"/>
      <c r="RR252" s="359"/>
      <c r="RS252" s="410"/>
      <c r="RT252" s="359"/>
      <c r="RU252" s="410"/>
      <c r="RV252" s="359"/>
      <c r="RW252" s="410"/>
      <c r="RX252" s="359"/>
      <c r="RY252" s="410"/>
      <c r="RZ252" s="359"/>
      <c r="SA252" s="410"/>
      <c r="SB252" s="359"/>
      <c r="SC252" s="410"/>
      <c r="SD252" s="359"/>
      <c r="SE252" s="410"/>
      <c r="SF252" s="359"/>
      <c r="SG252" s="410"/>
      <c r="SH252" s="359"/>
      <c r="SI252" s="410"/>
      <c r="SJ252" s="359"/>
      <c r="SK252" s="410"/>
      <c r="SL252" s="359"/>
      <c r="SM252" s="410"/>
      <c r="SN252" s="359"/>
      <c r="SO252" s="410"/>
      <c r="SP252" s="359"/>
      <c r="SQ252" s="410"/>
      <c r="SR252" s="359"/>
      <c r="SS252" s="410"/>
      <c r="ST252" s="359"/>
      <c r="SU252" s="410"/>
      <c r="SV252" s="359"/>
      <c r="SW252" s="410"/>
      <c r="SX252" s="359"/>
      <c r="SY252" s="410"/>
      <c r="SZ252" s="359"/>
      <c r="TA252" s="410"/>
      <c r="TB252" s="359"/>
      <c r="TC252" s="410"/>
      <c r="TD252" s="359"/>
      <c r="TE252" s="410"/>
      <c r="TF252" s="359"/>
      <c r="TG252" s="410"/>
      <c r="TH252" s="359"/>
      <c r="TI252" s="410"/>
      <c r="TJ252" s="359"/>
      <c r="TK252" s="410"/>
      <c r="TL252" s="359"/>
      <c r="TM252" s="410"/>
      <c r="TN252" s="359"/>
      <c r="TO252" s="410"/>
      <c r="TP252" s="359"/>
      <c r="TQ252" s="410"/>
      <c r="TR252" s="359"/>
      <c r="TS252" s="410"/>
      <c r="TT252" s="359"/>
      <c r="TU252" s="410"/>
      <c r="TV252" s="359"/>
      <c r="TW252" s="410"/>
      <c r="TX252" s="359"/>
      <c r="TY252" s="410"/>
      <c r="TZ252" s="359"/>
      <c r="UA252" s="410"/>
      <c r="UB252" s="359"/>
      <c r="UC252" s="410"/>
      <c r="UD252" s="359"/>
      <c r="UE252" s="410"/>
      <c r="UF252" s="359"/>
      <c r="UG252" s="410"/>
      <c r="UH252" s="359"/>
      <c r="UI252" s="410"/>
      <c r="UJ252" s="359"/>
      <c r="UK252" s="410"/>
      <c r="UL252" s="359"/>
      <c r="UM252" s="410"/>
      <c r="UN252" s="359"/>
      <c r="UO252" s="410"/>
      <c r="UP252" s="359"/>
      <c r="UQ252" s="410"/>
      <c r="UR252" s="359"/>
      <c r="US252" s="410"/>
      <c r="UT252" s="359"/>
      <c r="UU252" s="410"/>
      <c r="UV252" s="359"/>
      <c r="UW252" s="410"/>
      <c r="UX252" s="359"/>
      <c r="UY252" s="410"/>
      <c r="UZ252" s="359"/>
      <c r="VA252" s="410"/>
      <c r="VB252" s="359"/>
      <c r="VC252" s="410"/>
      <c r="VD252" s="359"/>
      <c r="VE252" s="410"/>
      <c r="VF252" s="359"/>
      <c r="VG252" s="410"/>
      <c r="VH252" s="359"/>
      <c r="VI252" s="410"/>
      <c r="VJ252" s="359"/>
      <c r="VK252" s="410"/>
      <c r="VL252" s="359"/>
      <c r="VM252" s="410"/>
      <c r="VN252" s="359"/>
      <c r="VO252" s="410"/>
      <c r="VP252" s="359"/>
      <c r="VQ252" s="410"/>
      <c r="VR252" s="359"/>
      <c r="VS252" s="410"/>
      <c r="VT252" s="359"/>
      <c r="VU252" s="410"/>
      <c r="VV252" s="359"/>
      <c r="VW252" s="410"/>
      <c r="VX252" s="359"/>
      <c r="VY252" s="410"/>
      <c r="VZ252" s="359"/>
      <c r="WA252" s="410"/>
      <c r="WB252" s="359"/>
      <c r="WC252" s="410"/>
      <c r="WD252" s="359"/>
      <c r="WE252" s="410"/>
      <c r="WF252" s="359"/>
      <c r="WG252" s="410"/>
      <c r="WH252" s="359"/>
      <c r="WI252" s="410"/>
      <c r="WJ252" s="359"/>
      <c r="WK252" s="410"/>
      <c r="WL252" s="359"/>
      <c r="WM252" s="410"/>
      <c r="WN252" s="359"/>
      <c r="WO252" s="410"/>
      <c r="WP252" s="359"/>
      <c r="WQ252" s="410"/>
      <c r="WR252" s="359"/>
      <c r="WS252" s="410"/>
      <c r="WT252" s="359"/>
      <c r="WU252" s="410"/>
      <c r="WV252" s="359"/>
      <c r="WW252" s="410"/>
      <c r="WX252" s="359"/>
      <c r="WY252" s="410"/>
      <c r="WZ252" s="359"/>
      <c r="XA252" s="410"/>
      <c r="XB252" s="359"/>
      <c r="XC252" s="410"/>
      <c r="XD252" s="359"/>
      <c r="XE252" s="410"/>
      <c r="XF252" s="359"/>
      <c r="XG252" s="410"/>
      <c r="XH252" s="359"/>
      <c r="XI252" s="410"/>
      <c r="XJ252" s="359"/>
      <c r="XK252" s="410"/>
      <c r="XL252" s="359"/>
      <c r="XM252" s="410"/>
      <c r="XN252" s="359"/>
      <c r="XO252" s="410"/>
      <c r="XP252" s="359"/>
      <c r="XQ252" s="410"/>
      <c r="XR252" s="359"/>
      <c r="XS252" s="410"/>
      <c r="XT252" s="359"/>
      <c r="XU252" s="410"/>
      <c r="XV252" s="359"/>
      <c r="XW252" s="410"/>
      <c r="XX252" s="359"/>
      <c r="XY252" s="410"/>
      <c r="XZ252" s="359"/>
      <c r="YA252" s="410"/>
      <c r="YB252" s="359"/>
      <c r="YC252" s="410"/>
      <c r="YD252" s="359"/>
      <c r="YE252" s="410"/>
      <c r="YF252" s="359"/>
      <c r="YG252" s="410"/>
      <c r="YH252" s="359"/>
      <c r="YI252" s="410"/>
      <c r="YJ252" s="359"/>
      <c r="YK252" s="410"/>
      <c r="YL252" s="359"/>
      <c r="YM252" s="410"/>
      <c r="YN252" s="359"/>
      <c r="YO252" s="410"/>
      <c r="YP252" s="359"/>
      <c r="YQ252" s="410"/>
      <c r="YR252" s="359"/>
      <c r="YS252" s="410"/>
      <c r="YT252" s="359"/>
      <c r="YU252" s="410"/>
      <c r="YV252" s="359"/>
      <c r="YW252" s="410"/>
      <c r="YX252" s="359"/>
      <c r="YY252" s="410"/>
      <c r="YZ252" s="359"/>
      <c r="ZA252" s="410"/>
      <c r="ZB252" s="359"/>
      <c r="ZC252" s="410"/>
      <c r="ZD252" s="359"/>
      <c r="ZE252" s="410"/>
      <c r="ZF252" s="359"/>
      <c r="ZG252" s="410"/>
      <c r="ZH252" s="359"/>
      <c r="ZI252" s="410"/>
      <c r="ZJ252" s="359"/>
      <c r="ZK252" s="410"/>
      <c r="ZL252" s="359"/>
      <c r="ZM252" s="410"/>
      <c r="ZN252" s="359"/>
      <c r="ZO252" s="410"/>
      <c r="ZP252" s="359"/>
      <c r="ZQ252" s="410"/>
      <c r="ZR252" s="359"/>
      <c r="ZS252" s="410"/>
      <c r="ZT252" s="359"/>
      <c r="ZU252" s="410"/>
      <c r="ZV252" s="359"/>
      <c r="ZW252" s="410"/>
      <c r="ZX252" s="359"/>
      <c r="ZY252" s="410"/>
      <c r="ZZ252" s="359"/>
      <c r="AAA252" s="410"/>
      <c r="AAB252" s="359"/>
      <c r="AAC252" s="410"/>
      <c r="AAD252" s="359"/>
      <c r="AAE252" s="410"/>
      <c r="AAF252" s="359"/>
      <c r="AAG252" s="410"/>
      <c r="AAH252" s="359"/>
      <c r="AAI252" s="410"/>
      <c r="AAJ252" s="359"/>
      <c r="AAK252" s="410"/>
      <c r="AAL252" s="359"/>
      <c r="AAM252" s="410"/>
      <c r="AAN252" s="359"/>
      <c r="AAO252" s="410"/>
      <c r="AAP252" s="359"/>
      <c r="AAQ252" s="410"/>
      <c r="AAR252" s="359"/>
      <c r="AAS252" s="410"/>
      <c r="AAT252" s="359"/>
      <c r="AAU252" s="410"/>
      <c r="AAV252" s="359"/>
      <c r="AAW252" s="410"/>
      <c r="AAX252" s="359"/>
      <c r="AAY252" s="410"/>
      <c r="AAZ252" s="359"/>
      <c r="ABA252" s="410"/>
      <c r="ABB252" s="359"/>
      <c r="ABC252" s="410"/>
      <c r="ABD252" s="359"/>
      <c r="ABE252" s="410"/>
      <c r="ABF252" s="359"/>
      <c r="ABG252" s="410"/>
      <c r="ABH252" s="359"/>
      <c r="ABI252" s="410"/>
      <c r="ABJ252" s="359"/>
      <c r="ABK252" s="410"/>
      <c r="ABL252" s="359"/>
      <c r="ABM252" s="410"/>
      <c r="ABN252" s="359"/>
      <c r="ABO252" s="410"/>
      <c r="ABP252" s="359"/>
      <c r="ABQ252" s="410"/>
      <c r="ABR252" s="359"/>
      <c r="ABS252" s="410"/>
      <c r="ABT252" s="359"/>
      <c r="ABU252" s="410"/>
      <c r="ABV252" s="359"/>
      <c r="ABW252" s="410"/>
      <c r="ABX252" s="359"/>
      <c r="ABY252" s="410"/>
      <c r="ABZ252" s="359"/>
      <c r="ACA252" s="410"/>
      <c r="ACB252" s="359"/>
      <c r="ACC252" s="410"/>
      <c r="ACD252" s="359"/>
      <c r="ACE252" s="410"/>
      <c r="ACF252" s="359"/>
      <c r="ACG252" s="410"/>
      <c r="ACH252" s="359"/>
      <c r="ACI252" s="410"/>
      <c r="ACJ252" s="359"/>
      <c r="ACK252" s="410"/>
      <c r="ACL252" s="359"/>
      <c r="ACM252" s="410"/>
      <c r="ACN252" s="359"/>
      <c r="ACO252" s="410"/>
      <c r="ACP252" s="359"/>
      <c r="ACQ252" s="410"/>
      <c r="ACR252" s="359"/>
      <c r="ACS252" s="410"/>
      <c r="ACT252" s="359"/>
      <c r="ACU252" s="410"/>
      <c r="ACV252" s="359"/>
      <c r="ACW252" s="410"/>
      <c r="ACX252" s="359"/>
      <c r="ACY252" s="410"/>
      <c r="ACZ252" s="359"/>
      <c r="ADA252" s="410"/>
      <c r="ADB252" s="359"/>
      <c r="ADC252" s="410"/>
      <c r="ADD252" s="359"/>
      <c r="ADE252" s="410"/>
      <c r="ADF252" s="359"/>
      <c r="ADG252" s="410"/>
      <c r="ADH252" s="359"/>
      <c r="ADI252" s="410"/>
      <c r="ADJ252" s="359"/>
      <c r="ADK252" s="410"/>
      <c r="ADL252" s="359"/>
      <c r="ADM252" s="410"/>
      <c r="ADN252" s="359"/>
      <c r="ADO252" s="410"/>
      <c r="ADP252" s="359"/>
      <c r="ADQ252" s="410"/>
      <c r="ADR252" s="359"/>
      <c r="ADS252" s="410"/>
      <c r="ADT252" s="359"/>
      <c r="ADU252" s="410"/>
      <c r="ADV252" s="359"/>
      <c r="ADW252" s="410"/>
      <c r="ADX252" s="359"/>
      <c r="ADY252" s="410"/>
      <c r="ADZ252" s="359"/>
      <c r="AEA252" s="410"/>
      <c r="AEB252" s="359"/>
      <c r="AEC252" s="410"/>
      <c r="AED252" s="359"/>
      <c r="AEE252" s="410"/>
      <c r="AEF252" s="359"/>
      <c r="AEG252" s="410"/>
      <c r="AEH252" s="359"/>
      <c r="AEI252" s="410"/>
      <c r="AEJ252" s="359"/>
      <c r="AEK252" s="410"/>
      <c r="AEL252" s="359"/>
      <c r="AEM252" s="410"/>
      <c r="AEN252" s="359"/>
      <c r="AEO252" s="410"/>
      <c r="AEP252" s="359"/>
      <c r="AEQ252" s="410"/>
      <c r="AER252" s="359"/>
      <c r="AES252" s="410"/>
      <c r="AET252" s="359"/>
      <c r="AEU252" s="410"/>
      <c r="AEV252" s="359"/>
      <c r="AEW252" s="410"/>
      <c r="AEX252" s="359"/>
      <c r="AEY252" s="410"/>
      <c r="AEZ252" s="359"/>
      <c r="AFA252" s="410"/>
      <c r="AFB252" s="359"/>
      <c r="AFC252" s="410"/>
      <c r="AFD252" s="359"/>
      <c r="AFE252" s="410"/>
      <c r="AFF252" s="359"/>
      <c r="AFG252" s="410"/>
      <c r="AFH252" s="359"/>
      <c r="AFI252" s="410"/>
      <c r="AFJ252" s="359"/>
      <c r="AFK252" s="410"/>
      <c r="AFL252" s="359"/>
      <c r="AFM252" s="410"/>
      <c r="AFN252" s="359"/>
      <c r="AFO252" s="410"/>
      <c r="AFP252" s="359"/>
      <c r="AFQ252" s="410"/>
      <c r="AFR252" s="359"/>
      <c r="AFS252" s="410"/>
      <c r="AFT252" s="359"/>
      <c r="AFU252" s="410"/>
      <c r="AFV252" s="359"/>
      <c r="AFW252" s="410"/>
      <c r="AFX252" s="359"/>
      <c r="AFY252" s="410"/>
      <c r="AFZ252" s="359"/>
      <c r="AGA252" s="410"/>
      <c r="AGB252" s="359"/>
      <c r="AGC252" s="410"/>
      <c r="AGD252" s="359"/>
      <c r="AGE252" s="410"/>
      <c r="AGF252" s="359"/>
      <c r="AGG252" s="410"/>
      <c r="AGH252" s="359"/>
      <c r="AGI252" s="410"/>
      <c r="AGJ252" s="359"/>
      <c r="AGK252" s="410"/>
      <c r="AGL252" s="359"/>
      <c r="AGM252" s="410"/>
      <c r="AGN252" s="359"/>
      <c r="AGO252" s="410"/>
      <c r="AGP252" s="359"/>
      <c r="AGQ252" s="410"/>
      <c r="AGR252" s="359"/>
      <c r="AGS252" s="410"/>
      <c r="AGT252" s="359"/>
      <c r="AGU252" s="410"/>
      <c r="AGV252" s="359"/>
      <c r="AGW252" s="410"/>
      <c r="AGX252" s="359"/>
      <c r="AGY252" s="410"/>
      <c r="AGZ252" s="359"/>
      <c r="AHA252" s="410"/>
      <c r="AHB252" s="359"/>
      <c r="AHC252" s="410"/>
      <c r="AHD252" s="359"/>
      <c r="AHE252" s="410"/>
      <c r="AHF252" s="359"/>
      <c r="AHG252" s="410"/>
      <c r="AHH252" s="359"/>
      <c r="AHI252" s="410"/>
      <c r="AHJ252" s="359"/>
      <c r="AHK252" s="410"/>
      <c r="AHL252" s="359"/>
      <c r="AHM252" s="410"/>
      <c r="AHN252" s="359"/>
      <c r="AHO252" s="410"/>
      <c r="AHP252" s="359"/>
      <c r="AHQ252" s="410"/>
      <c r="AHR252" s="359"/>
      <c r="AHS252" s="410"/>
      <c r="AHT252" s="359"/>
      <c r="AHU252" s="410"/>
      <c r="AHV252" s="359"/>
      <c r="AHW252" s="410"/>
      <c r="AHX252" s="359"/>
      <c r="AHY252" s="410"/>
      <c r="AHZ252" s="359"/>
      <c r="AIA252" s="410"/>
      <c r="AIB252" s="359"/>
      <c r="AIC252" s="410"/>
      <c r="AID252" s="359"/>
      <c r="AIE252" s="410"/>
      <c r="AIF252" s="359"/>
      <c r="AIG252" s="410"/>
      <c r="AIH252" s="359"/>
      <c r="AII252" s="410"/>
      <c r="AIJ252" s="359"/>
      <c r="AIK252" s="410"/>
      <c r="AIL252" s="359"/>
      <c r="AIM252" s="410"/>
      <c r="AIN252" s="359"/>
      <c r="AIO252" s="410"/>
      <c r="AIP252" s="359"/>
      <c r="AIQ252" s="410"/>
      <c r="AIR252" s="359"/>
      <c r="AIS252" s="410"/>
      <c r="AIT252" s="359"/>
      <c r="AIU252" s="410"/>
      <c r="AIV252" s="359"/>
      <c r="AIW252" s="410"/>
      <c r="AIX252" s="359"/>
      <c r="AIY252" s="410"/>
      <c r="AIZ252" s="359"/>
      <c r="AJA252" s="410"/>
      <c r="AJB252" s="359"/>
      <c r="AJC252" s="410"/>
      <c r="AJD252" s="359"/>
      <c r="AJE252" s="410"/>
      <c r="AJF252" s="359"/>
      <c r="AJG252" s="410"/>
      <c r="AJH252" s="359"/>
      <c r="AJI252" s="410"/>
      <c r="AJJ252" s="359"/>
      <c r="AJK252" s="410"/>
      <c r="AJL252" s="359"/>
      <c r="AJM252" s="410"/>
      <c r="AJN252" s="359"/>
      <c r="AJO252" s="410"/>
      <c r="AJP252" s="359"/>
      <c r="AJQ252" s="410"/>
      <c r="AJR252" s="359"/>
      <c r="AJS252" s="410"/>
      <c r="AJT252" s="359"/>
      <c r="AJU252" s="410"/>
      <c r="AJV252" s="359"/>
      <c r="AJW252" s="410"/>
      <c r="AJX252" s="359"/>
      <c r="AJY252" s="410"/>
      <c r="AJZ252" s="359"/>
      <c r="AKA252" s="410"/>
      <c r="AKB252" s="359"/>
      <c r="AKC252" s="410"/>
      <c r="AKD252" s="359"/>
      <c r="AKE252" s="410"/>
      <c r="AKF252" s="359"/>
      <c r="AKG252" s="410"/>
      <c r="AKH252" s="359"/>
      <c r="AKI252" s="410"/>
      <c r="AKJ252" s="359"/>
      <c r="AKK252" s="410"/>
      <c r="AKL252" s="359"/>
      <c r="AKM252" s="410"/>
      <c r="AKN252" s="359"/>
      <c r="AKO252" s="410"/>
      <c r="AKP252" s="359"/>
      <c r="AKQ252" s="410"/>
      <c r="AKR252" s="359"/>
      <c r="AKS252" s="410"/>
      <c r="AKT252" s="359"/>
      <c r="AKU252" s="410"/>
      <c r="AKV252" s="359"/>
      <c r="AKW252" s="410"/>
      <c r="AKX252" s="359"/>
      <c r="AKY252" s="410"/>
      <c r="AKZ252" s="359"/>
      <c r="ALA252" s="410"/>
      <c r="ALB252" s="359"/>
      <c r="ALC252" s="410"/>
      <c r="ALD252" s="359"/>
      <c r="ALE252" s="410"/>
      <c r="ALF252" s="359"/>
      <c r="ALG252" s="410"/>
      <c r="ALH252" s="359"/>
      <c r="ALI252" s="410"/>
      <c r="ALJ252" s="359"/>
      <c r="ALK252" s="410"/>
      <c r="ALL252" s="359"/>
      <c r="ALM252" s="410"/>
      <c r="ALN252" s="359"/>
      <c r="ALO252" s="410"/>
      <c r="ALP252" s="359"/>
      <c r="ALQ252" s="410"/>
      <c r="ALR252" s="359"/>
      <c r="ALS252" s="410"/>
      <c r="ALT252" s="359"/>
      <c r="ALU252" s="410"/>
      <c r="ALV252" s="359"/>
      <c r="ALW252" s="410"/>
      <c r="ALX252" s="359"/>
      <c r="ALY252" s="410"/>
      <c r="ALZ252" s="359"/>
      <c r="AMA252" s="410"/>
      <c r="AMB252" s="359"/>
      <c r="AMC252" s="410"/>
      <c r="AMD252" s="359"/>
      <c r="AME252" s="410"/>
      <c r="AMF252" s="359"/>
      <c r="AMG252" s="410"/>
      <c r="AMH252" s="359"/>
      <c r="AMI252" s="410"/>
      <c r="AMJ252" s="359"/>
      <c r="AMK252" s="410"/>
      <c r="AML252" s="359"/>
      <c r="AMM252" s="410"/>
      <c r="AMN252" s="359"/>
      <c r="AMO252" s="410"/>
      <c r="AMP252" s="359"/>
      <c r="AMQ252" s="410"/>
      <c r="AMR252" s="359"/>
      <c r="AMS252" s="410"/>
      <c r="AMT252" s="359"/>
      <c r="AMU252" s="410"/>
      <c r="AMV252" s="359"/>
      <c r="AMW252" s="410"/>
      <c r="AMX252" s="359"/>
      <c r="AMY252" s="410"/>
      <c r="AMZ252" s="359"/>
      <c r="ANA252" s="410"/>
      <c r="ANB252" s="359"/>
      <c r="ANC252" s="410"/>
      <c r="AND252" s="359"/>
      <c r="ANE252" s="410"/>
      <c r="ANF252" s="359"/>
      <c r="ANG252" s="410"/>
      <c r="ANH252" s="359"/>
      <c r="ANI252" s="410"/>
      <c r="ANJ252" s="359"/>
      <c r="ANK252" s="410"/>
      <c r="ANL252" s="359"/>
      <c r="ANM252" s="410"/>
      <c r="ANN252" s="359"/>
      <c r="ANO252" s="410"/>
      <c r="ANP252" s="359"/>
      <c r="ANQ252" s="410"/>
      <c r="ANR252" s="359"/>
      <c r="ANS252" s="410"/>
      <c r="ANT252" s="359"/>
      <c r="ANU252" s="410"/>
      <c r="ANV252" s="359"/>
      <c r="ANW252" s="410"/>
      <c r="ANX252" s="359"/>
      <c r="ANY252" s="410"/>
      <c r="ANZ252" s="359"/>
      <c r="AOA252" s="410"/>
      <c r="AOB252" s="359"/>
      <c r="AOC252" s="410"/>
      <c r="AOD252" s="359"/>
      <c r="AOE252" s="410"/>
      <c r="AOF252" s="359"/>
      <c r="AOG252" s="410"/>
      <c r="AOH252" s="359"/>
      <c r="AOI252" s="410"/>
      <c r="AOJ252" s="359"/>
      <c r="AOK252" s="410"/>
      <c r="AOL252" s="359"/>
      <c r="AOM252" s="410"/>
      <c r="AON252" s="359"/>
      <c r="AOO252" s="410"/>
      <c r="AOP252" s="359"/>
      <c r="AOQ252" s="410"/>
      <c r="AOR252" s="359"/>
      <c r="AOS252" s="410"/>
      <c r="AOT252" s="359"/>
      <c r="AOU252" s="410"/>
      <c r="AOV252" s="359"/>
      <c r="AOW252" s="410"/>
      <c r="AOX252" s="359"/>
      <c r="AOY252" s="410"/>
      <c r="AOZ252" s="359"/>
      <c r="APA252" s="410"/>
      <c r="APB252" s="359"/>
      <c r="APC252" s="410"/>
      <c r="APD252" s="359"/>
      <c r="APE252" s="410"/>
      <c r="APF252" s="359"/>
      <c r="APG252" s="410"/>
      <c r="APH252" s="359"/>
      <c r="API252" s="410"/>
      <c r="APJ252" s="359"/>
      <c r="APK252" s="410"/>
      <c r="APL252" s="359"/>
      <c r="APM252" s="410"/>
      <c r="APN252" s="359"/>
      <c r="APO252" s="410"/>
      <c r="APP252" s="359"/>
      <c r="APQ252" s="410"/>
      <c r="APR252" s="359"/>
      <c r="APS252" s="410"/>
      <c r="APT252" s="359"/>
      <c r="APU252" s="410"/>
      <c r="APV252" s="359"/>
      <c r="APW252" s="410"/>
      <c r="APX252" s="359"/>
      <c r="APY252" s="410"/>
      <c r="APZ252" s="359"/>
      <c r="AQA252" s="410"/>
      <c r="AQB252" s="359"/>
      <c r="AQC252" s="410"/>
      <c r="AQD252" s="359"/>
      <c r="AQE252" s="410"/>
      <c r="AQF252" s="359"/>
      <c r="AQG252" s="410"/>
      <c r="AQH252" s="359"/>
      <c r="AQI252" s="410"/>
      <c r="AQJ252" s="359"/>
      <c r="AQK252" s="410"/>
      <c r="AQL252" s="359"/>
      <c r="AQM252" s="410"/>
      <c r="AQN252" s="359"/>
      <c r="AQO252" s="410"/>
      <c r="AQP252" s="359"/>
      <c r="AQQ252" s="410"/>
      <c r="AQR252" s="359"/>
      <c r="AQS252" s="410"/>
      <c r="AQT252" s="359"/>
      <c r="AQU252" s="410"/>
      <c r="AQV252" s="359"/>
      <c r="AQW252" s="410"/>
      <c r="AQX252" s="359"/>
      <c r="AQY252" s="410"/>
      <c r="AQZ252" s="359"/>
      <c r="ARA252" s="410"/>
      <c r="ARB252" s="359"/>
      <c r="ARC252" s="410"/>
      <c r="ARD252" s="359"/>
      <c r="ARE252" s="410"/>
      <c r="ARF252" s="359"/>
      <c r="ARG252" s="410"/>
      <c r="ARH252" s="359"/>
      <c r="ARI252" s="410"/>
      <c r="ARJ252" s="359"/>
      <c r="ARK252" s="410"/>
      <c r="ARL252" s="359"/>
      <c r="ARM252" s="410"/>
      <c r="ARN252" s="359"/>
      <c r="ARO252" s="410"/>
      <c r="ARP252" s="359"/>
      <c r="ARQ252" s="410"/>
      <c r="ARR252" s="359"/>
      <c r="ARS252" s="410"/>
      <c r="ART252" s="359"/>
      <c r="ARU252" s="410"/>
      <c r="ARV252" s="359"/>
      <c r="ARW252" s="410"/>
      <c r="ARX252" s="359"/>
      <c r="ARY252" s="410"/>
      <c r="ARZ252" s="359"/>
      <c r="ASA252" s="410"/>
      <c r="ASB252" s="359"/>
      <c r="ASC252" s="410"/>
      <c r="ASD252" s="359"/>
      <c r="ASE252" s="410"/>
      <c r="ASF252" s="359"/>
      <c r="ASG252" s="410"/>
      <c r="ASH252" s="359"/>
      <c r="ASI252" s="410"/>
      <c r="ASJ252" s="359"/>
      <c r="ASK252" s="410"/>
      <c r="ASL252" s="359"/>
      <c r="ASM252" s="410"/>
      <c r="ASN252" s="359"/>
      <c r="ASO252" s="410"/>
      <c r="ASP252" s="359"/>
      <c r="ASQ252" s="410"/>
      <c r="ASR252" s="359"/>
      <c r="ASS252" s="410"/>
      <c r="AST252" s="359"/>
      <c r="ASU252" s="410"/>
      <c r="ASV252" s="359"/>
      <c r="ASW252" s="410"/>
      <c r="ASX252" s="359"/>
      <c r="ASY252" s="410"/>
      <c r="ASZ252" s="359"/>
      <c r="ATA252" s="410"/>
      <c r="ATB252" s="359"/>
      <c r="ATC252" s="410"/>
      <c r="ATD252" s="359"/>
      <c r="ATE252" s="410"/>
      <c r="ATF252" s="359"/>
      <c r="ATG252" s="410"/>
      <c r="ATH252" s="359"/>
      <c r="ATI252" s="410"/>
      <c r="ATJ252" s="359"/>
      <c r="ATK252" s="410"/>
      <c r="ATL252" s="359"/>
      <c r="ATM252" s="410"/>
      <c r="ATN252" s="359"/>
      <c r="ATO252" s="410"/>
      <c r="ATP252" s="359"/>
      <c r="ATQ252" s="410"/>
      <c r="ATR252" s="359"/>
      <c r="ATS252" s="410"/>
      <c r="ATT252" s="359"/>
      <c r="ATU252" s="410"/>
      <c r="ATV252" s="359"/>
      <c r="ATW252" s="410"/>
      <c r="ATX252" s="359"/>
      <c r="ATY252" s="410"/>
      <c r="ATZ252" s="359"/>
      <c r="AUA252" s="410"/>
      <c r="AUB252" s="359"/>
      <c r="AUC252" s="410"/>
      <c r="AUD252" s="359"/>
      <c r="AUE252" s="410"/>
      <c r="AUF252" s="359"/>
      <c r="AUG252" s="410"/>
      <c r="AUH252" s="359"/>
      <c r="AUI252" s="410"/>
      <c r="AUJ252" s="359"/>
      <c r="AUK252" s="410"/>
      <c r="AUL252" s="359"/>
      <c r="AUM252" s="410"/>
      <c r="AUN252" s="359"/>
      <c r="AUO252" s="410"/>
      <c r="AUP252" s="359"/>
      <c r="AUQ252" s="410"/>
      <c r="AUR252" s="359"/>
      <c r="AUS252" s="410"/>
      <c r="AUT252" s="359"/>
      <c r="AUU252" s="410"/>
      <c r="AUV252" s="359"/>
      <c r="AUW252" s="410"/>
      <c r="AUX252" s="359"/>
      <c r="AUY252" s="410"/>
      <c r="AUZ252" s="359"/>
      <c r="AVA252" s="410"/>
      <c r="AVB252" s="359"/>
      <c r="AVC252" s="410"/>
      <c r="AVD252" s="359"/>
      <c r="AVE252" s="410"/>
      <c r="AVF252" s="359"/>
      <c r="AVG252" s="410"/>
      <c r="AVH252" s="359"/>
      <c r="AVI252" s="410"/>
      <c r="AVJ252" s="359"/>
      <c r="AVK252" s="410"/>
      <c r="AVL252" s="359"/>
      <c r="AVM252" s="410"/>
      <c r="AVN252" s="359"/>
      <c r="AVO252" s="410"/>
      <c r="AVP252" s="359"/>
      <c r="AVQ252" s="410"/>
      <c r="AVR252" s="359"/>
      <c r="AVS252" s="410"/>
      <c r="AVT252" s="359"/>
      <c r="AVU252" s="410"/>
      <c r="AVV252" s="359"/>
      <c r="AVW252" s="410"/>
      <c r="AVX252" s="359"/>
      <c r="AVY252" s="410"/>
      <c r="AVZ252" s="359"/>
      <c r="AWA252" s="410"/>
      <c r="AWB252" s="359"/>
      <c r="AWC252" s="410"/>
      <c r="AWD252" s="359"/>
      <c r="AWE252" s="410"/>
      <c r="AWF252" s="359"/>
      <c r="AWG252" s="410"/>
      <c r="AWH252" s="359"/>
      <c r="AWI252" s="410"/>
      <c r="AWJ252" s="359"/>
      <c r="AWK252" s="410"/>
      <c r="AWL252" s="359"/>
      <c r="AWM252" s="410"/>
      <c r="AWN252" s="359"/>
      <c r="AWO252" s="410"/>
      <c r="AWP252" s="359"/>
      <c r="AWQ252" s="410"/>
      <c r="AWR252" s="359"/>
      <c r="AWS252" s="410"/>
      <c r="AWT252" s="359"/>
      <c r="AWU252" s="410"/>
      <c r="AWV252" s="359"/>
      <c r="AWW252" s="410"/>
      <c r="AWX252" s="359"/>
      <c r="AWY252" s="410"/>
      <c r="AWZ252" s="359"/>
      <c r="AXA252" s="410"/>
      <c r="AXB252" s="359"/>
      <c r="AXC252" s="410"/>
      <c r="AXD252" s="359"/>
      <c r="AXE252" s="410"/>
      <c r="AXF252" s="359"/>
      <c r="AXG252" s="410"/>
      <c r="AXH252" s="359"/>
      <c r="AXI252" s="410"/>
      <c r="AXJ252" s="359"/>
      <c r="AXK252" s="410"/>
      <c r="AXL252" s="359"/>
      <c r="AXM252" s="410"/>
      <c r="AXN252" s="359"/>
      <c r="AXO252" s="410"/>
      <c r="AXP252" s="359"/>
      <c r="AXQ252" s="410"/>
      <c r="AXR252" s="359"/>
      <c r="AXS252" s="410"/>
      <c r="AXT252" s="359"/>
      <c r="AXU252" s="410"/>
      <c r="AXV252" s="359"/>
      <c r="AXW252" s="410"/>
      <c r="AXX252" s="359"/>
      <c r="AXY252" s="410"/>
      <c r="AXZ252" s="359"/>
      <c r="AYA252" s="410"/>
      <c r="AYB252" s="359"/>
      <c r="AYC252" s="410"/>
      <c r="AYD252" s="359"/>
      <c r="AYE252" s="410"/>
      <c r="AYF252" s="359"/>
      <c r="AYG252" s="410"/>
      <c r="AYH252" s="359"/>
      <c r="AYI252" s="410"/>
      <c r="AYJ252" s="359"/>
      <c r="AYK252" s="410"/>
      <c r="AYL252" s="359"/>
      <c r="AYM252" s="410"/>
      <c r="AYN252" s="359"/>
      <c r="AYO252" s="410"/>
      <c r="AYP252" s="359"/>
      <c r="AYQ252" s="410"/>
      <c r="AYR252" s="359"/>
      <c r="AYS252" s="410"/>
      <c r="AYT252" s="359"/>
      <c r="AYU252" s="410"/>
      <c r="AYV252" s="359"/>
      <c r="AYW252" s="410"/>
      <c r="AYX252" s="359"/>
      <c r="AYY252" s="410"/>
      <c r="AYZ252" s="359"/>
      <c r="AZA252" s="410"/>
      <c r="AZB252" s="359"/>
      <c r="AZC252" s="410"/>
      <c r="AZD252" s="359"/>
      <c r="AZE252" s="410"/>
      <c r="AZF252" s="359"/>
      <c r="AZG252" s="410"/>
      <c r="AZH252" s="359"/>
      <c r="AZI252" s="410"/>
      <c r="AZJ252" s="359"/>
      <c r="AZK252" s="410"/>
      <c r="AZL252" s="359"/>
      <c r="AZM252" s="410"/>
      <c r="AZN252" s="359"/>
      <c r="AZO252" s="410"/>
      <c r="AZP252" s="359"/>
      <c r="AZQ252" s="410"/>
      <c r="AZR252" s="359"/>
      <c r="AZS252" s="410"/>
      <c r="AZT252" s="359"/>
      <c r="AZU252" s="410"/>
      <c r="AZV252" s="359"/>
      <c r="AZW252" s="410"/>
      <c r="AZX252" s="359"/>
      <c r="AZY252" s="410"/>
      <c r="AZZ252" s="359"/>
      <c r="BAA252" s="410"/>
      <c r="BAB252" s="359"/>
      <c r="BAC252" s="410"/>
      <c r="BAD252" s="359"/>
      <c r="BAE252" s="410"/>
      <c r="BAF252" s="359"/>
      <c r="BAG252" s="410"/>
      <c r="BAH252" s="359"/>
      <c r="BAI252" s="410"/>
      <c r="BAJ252" s="359"/>
      <c r="BAK252" s="410"/>
      <c r="BAL252" s="359"/>
      <c r="BAM252" s="410"/>
      <c r="BAN252" s="359"/>
      <c r="BAO252" s="410"/>
      <c r="BAP252" s="359"/>
      <c r="BAQ252" s="410"/>
      <c r="BAR252" s="359"/>
      <c r="BAS252" s="410"/>
      <c r="BAT252" s="359"/>
      <c r="BAU252" s="410"/>
      <c r="BAV252" s="359"/>
      <c r="BAW252" s="410"/>
      <c r="BAX252" s="359"/>
      <c r="BAY252" s="410"/>
      <c r="BAZ252" s="359"/>
      <c r="BBA252" s="410"/>
      <c r="BBB252" s="359"/>
      <c r="BBC252" s="410"/>
      <c r="BBD252" s="359"/>
      <c r="BBE252" s="410"/>
      <c r="BBF252" s="359"/>
      <c r="BBG252" s="410"/>
      <c r="BBH252" s="359"/>
      <c r="BBI252" s="410"/>
      <c r="BBJ252" s="359"/>
      <c r="BBK252" s="410"/>
      <c r="BBL252" s="359"/>
      <c r="BBM252" s="410"/>
      <c r="BBN252" s="359"/>
      <c r="BBO252" s="410"/>
      <c r="BBP252" s="359"/>
      <c r="BBQ252" s="410"/>
      <c r="BBR252" s="359"/>
      <c r="BBS252" s="410"/>
      <c r="BBT252" s="359"/>
      <c r="BBU252" s="410"/>
      <c r="BBV252" s="359"/>
      <c r="BBW252" s="410"/>
      <c r="BBX252" s="359"/>
      <c r="BBY252" s="410"/>
      <c r="BBZ252" s="359"/>
      <c r="BCA252" s="410"/>
      <c r="BCB252" s="359"/>
      <c r="BCC252" s="410"/>
      <c r="BCD252" s="359"/>
      <c r="BCE252" s="410"/>
      <c r="BCF252" s="359"/>
      <c r="BCG252" s="410"/>
      <c r="BCH252" s="359"/>
      <c r="BCI252" s="410"/>
      <c r="BCJ252" s="359"/>
      <c r="BCK252" s="410"/>
      <c r="BCL252" s="359"/>
      <c r="BCM252" s="410"/>
      <c r="BCN252" s="359"/>
      <c r="BCO252" s="410"/>
      <c r="BCP252" s="359"/>
      <c r="BCQ252" s="410"/>
      <c r="BCR252" s="359"/>
      <c r="BCS252" s="410"/>
      <c r="BCT252" s="359"/>
      <c r="BCU252" s="410"/>
      <c r="BCV252" s="359"/>
      <c r="BCW252" s="410"/>
      <c r="BCX252" s="359"/>
      <c r="BCY252" s="410"/>
      <c r="BCZ252" s="359"/>
      <c r="BDA252" s="410"/>
      <c r="BDB252" s="359"/>
      <c r="BDC252" s="410"/>
      <c r="BDD252" s="359"/>
      <c r="BDE252" s="410"/>
      <c r="BDF252" s="359"/>
      <c r="BDG252" s="410"/>
      <c r="BDH252" s="359"/>
      <c r="BDI252" s="410"/>
      <c r="BDJ252" s="359"/>
      <c r="BDK252" s="410"/>
      <c r="BDL252" s="359"/>
      <c r="BDM252" s="410"/>
      <c r="BDN252" s="359"/>
      <c r="BDO252" s="410"/>
      <c r="BDP252" s="359"/>
      <c r="BDQ252" s="410"/>
      <c r="BDR252" s="359"/>
      <c r="BDS252" s="410"/>
      <c r="BDT252" s="359"/>
      <c r="BDU252" s="410"/>
      <c r="BDV252" s="359"/>
      <c r="BDW252" s="410"/>
      <c r="BDX252" s="359"/>
      <c r="BDY252" s="410"/>
      <c r="BDZ252" s="359"/>
      <c r="BEA252" s="410"/>
      <c r="BEB252" s="359"/>
      <c r="BEC252" s="410"/>
      <c r="BED252" s="359"/>
      <c r="BEE252" s="410"/>
      <c r="BEF252" s="359"/>
      <c r="BEG252" s="410"/>
      <c r="BEH252" s="359"/>
      <c r="BEI252" s="410"/>
      <c r="BEJ252" s="359"/>
      <c r="BEK252" s="410"/>
      <c r="BEL252" s="359"/>
      <c r="BEM252" s="410"/>
      <c r="BEN252" s="359"/>
      <c r="BEO252" s="410"/>
      <c r="BEP252" s="359"/>
      <c r="BEQ252" s="410"/>
      <c r="BER252" s="359"/>
      <c r="BES252" s="410"/>
      <c r="BET252" s="359"/>
      <c r="BEU252" s="410"/>
      <c r="BEV252" s="359"/>
      <c r="BEW252" s="410"/>
      <c r="BEX252" s="359"/>
      <c r="BEY252" s="410"/>
      <c r="BEZ252" s="359"/>
      <c r="BFA252" s="410"/>
      <c r="BFB252" s="359"/>
      <c r="BFC252" s="410"/>
      <c r="BFD252" s="359"/>
      <c r="BFE252" s="410"/>
      <c r="BFF252" s="359"/>
      <c r="BFG252" s="410"/>
      <c r="BFH252" s="359"/>
      <c r="BFI252" s="410"/>
      <c r="BFJ252" s="359"/>
      <c r="BFK252" s="410"/>
      <c r="BFL252" s="359"/>
      <c r="BFM252" s="410"/>
      <c r="BFN252" s="359"/>
      <c r="BFO252" s="410"/>
      <c r="BFP252" s="359"/>
      <c r="BFQ252" s="410"/>
      <c r="BFR252" s="359"/>
      <c r="BFS252" s="410"/>
      <c r="BFT252" s="359"/>
      <c r="BFU252" s="410"/>
      <c r="BFV252" s="359"/>
      <c r="BFW252" s="410"/>
      <c r="BFX252" s="359"/>
      <c r="BFY252" s="410"/>
      <c r="BFZ252" s="359"/>
      <c r="BGA252" s="410"/>
      <c r="BGB252" s="359"/>
      <c r="BGC252" s="410"/>
      <c r="BGD252" s="359"/>
      <c r="BGE252" s="410"/>
      <c r="BGF252" s="359"/>
      <c r="BGG252" s="410"/>
      <c r="BGH252" s="359"/>
      <c r="BGI252" s="410"/>
      <c r="BGJ252" s="359"/>
      <c r="BGK252" s="410"/>
      <c r="BGL252" s="359"/>
      <c r="BGM252" s="410"/>
      <c r="BGN252" s="359"/>
      <c r="BGO252" s="410"/>
      <c r="BGP252" s="359"/>
      <c r="BGQ252" s="410"/>
      <c r="BGR252" s="359"/>
      <c r="BGS252" s="410"/>
      <c r="BGT252" s="359"/>
      <c r="BGU252" s="410"/>
      <c r="BGV252" s="359"/>
      <c r="BGW252" s="410"/>
      <c r="BGX252" s="359"/>
      <c r="BGY252" s="410"/>
      <c r="BGZ252" s="359"/>
      <c r="BHA252" s="410"/>
      <c r="BHB252" s="359"/>
      <c r="BHC252" s="410"/>
      <c r="BHD252" s="359"/>
      <c r="BHE252" s="410"/>
      <c r="BHF252" s="359"/>
      <c r="BHG252" s="410"/>
      <c r="BHH252" s="359"/>
      <c r="BHI252" s="410"/>
      <c r="BHJ252" s="359"/>
      <c r="BHK252" s="410"/>
      <c r="BHL252" s="359"/>
      <c r="BHM252" s="410"/>
      <c r="BHN252" s="359"/>
      <c r="BHO252" s="410"/>
      <c r="BHP252" s="359"/>
      <c r="BHQ252" s="410"/>
      <c r="BHR252" s="359"/>
      <c r="BHS252" s="410"/>
      <c r="BHT252" s="359"/>
      <c r="BHU252" s="410"/>
      <c r="BHV252" s="359"/>
      <c r="BHW252" s="410"/>
      <c r="BHX252" s="359"/>
      <c r="BHY252" s="410"/>
      <c r="BHZ252" s="359"/>
      <c r="BIA252" s="410"/>
      <c r="BIB252" s="359"/>
      <c r="BIC252" s="410"/>
      <c r="BID252" s="359"/>
      <c r="BIE252" s="410"/>
      <c r="BIF252" s="359"/>
      <c r="BIG252" s="410"/>
      <c r="BIH252" s="359"/>
      <c r="BII252" s="410"/>
      <c r="BIJ252" s="359"/>
      <c r="BIK252" s="410"/>
      <c r="BIL252" s="359"/>
      <c r="BIM252" s="410"/>
      <c r="BIN252" s="359"/>
      <c r="BIO252" s="410"/>
      <c r="BIP252" s="359"/>
      <c r="BIQ252" s="410"/>
      <c r="BIR252" s="359"/>
      <c r="BIS252" s="410"/>
      <c r="BIT252" s="359"/>
      <c r="BIU252" s="410"/>
      <c r="BIV252" s="359"/>
      <c r="BIW252" s="410"/>
      <c r="BIX252" s="359"/>
      <c r="BIY252" s="410"/>
      <c r="BIZ252" s="359"/>
      <c r="BJA252" s="410"/>
      <c r="BJB252" s="359"/>
      <c r="BJC252" s="410"/>
      <c r="BJD252" s="359"/>
      <c r="BJE252" s="410"/>
      <c r="BJF252" s="359"/>
      <c r="BJG252" s="410"/>
      <c r="BJH252" s="359"/>
      <c r="BJI252" s="410"/>
      <c r="BJJ252" s="359"/>
      <c r="BJK252" s="410"/>
      <c r="BJL252" s="359"/>
      <c r="BJM252" s="410"/>
      <c r="BJN252" s="359"/>
      <c r="BJO252" s="410"/>
      <c r="BJP252" s="359"/>
      <c r="BJQ252" s="410"/>
      <c r="BJR252" s="359"/>
      <c r="BJS252" s="410"/>
      <c r="BJT252" s="359"/>
      <c r="BJU252" s="410"/>
      <c r="BJV252" s="359"/>
      <c r="BJW252" s="410"/>
      <c r="BJX252" s="359"/>
      <c r="BJY252" s="410"/>
      <c r="BJZ252" s="359"/>
      <c r="BKA252" s="410"/>
      <c r="BKB252" s="359"/>
      <c r="BKC252" s="410"/>
      <c r="BKD252" s="359"/>
      <c r="BKE252" s="410"/>
      <c r="BKF252" s="359"/>
      <c r="BKG252" s="410"/>
      <c r="BKH252" s="359"/>
      <c r="BKI252" s="410"/>
      <c r="BKJ252" s="359"/>
      <c r="BKK252" s="410"/>
      <c r="BKL252" s="359"/>
      <c r="BKM252" s="410"/>
      <c r="BKN252" s="359"/>
      <c r="BKO252" s="410"/>
      <c r="BKP252" s="359"/>
      <c r="BKQ252" s="410"/>
      <c r="BKR252" s="359"/>
      <c r="BKS252" s="410"/>
      <c r="BKT252" s="359"/>
      <c r="BKU252" s="410"/>
      <c r="BKV252" s="359"/>
      <c r="BKW252" s="410"/>
      <c r="BKX252" s="359"/>
      <c r="BKY252" s="410"/>
      <c r="BKZ252" s="359"/>
      <c r="BLA252" s="410"/>
      <c r="BLB252" s="359"/>
      <c r="BLC252" s="410"/>
      <c r="BLD252" s="359"/>
      <c r="BLE252" s="410"/>
      <c r="BLF252" s="359"/>
      <c r="BLG252" s="410"/>
      <c r="BLH252" s="359"/>
      <c r="BLI252" s="410"/>
      <c r="BLJ252" s="359"/>
      <c r="BLK252" s="410"/>
      <c r="BLL252" s="359"/>
      <c r="BLM252" s="410"/>
      <c r="BLN252" s="359"/>
      <c r="BLO252" s="410"/>
      <c r="BLP252" s="359"/>
      <c r="BLQ252" s="410"/>
      <c r="BLR252" s="359"/>
      <c r="BLS252" s="410"/>
      <c r="BLT252" s="359"/>
      <c r="BLU252" s="410"/>
      <c r="BLV252" s="359"/>
      <c r="BLW252" s="410"/>
      <c r="BLX252" s="359"/>
      <c r="BLY252" s="410"/>
      <c r="BLZ252" s="359"/>
      <c r="BMA252" s="410"/>
      <c r="BMB252" s="359"/>
      <c r="BMC252" s="410"/>
      <c r="BMD252" s="359"/>
      <c r="BME252" s="410"/>
      <c r="BMF252" s="359"/>
      <c r="BMG252" s="410"/>
      <c r="BMH252" s="359"/>
      <c r="BMI252" s="410"/>
      <c r="BMJ252" s="359"/>
      <c r="BMK252" s="410"/>
      <c r="BML252" s="359"/>
      <c r="BMM252" s="410"/>
      <c r="BMN252" s="359"/>
      <c r="BMO252" s="410"/>
      <c r="BMP252" s="359"/>
      <c r="BMQ252" s="410"/>
      <c r="BMR252" s="359"/>
      <c r="BMS252" s="410"/>
      <c r="BMT252" s="359"/>
      <c r="BMU252" s="410"/>
      <c r="BMV252" s="359"/>
      <c r="BMW252" s="410"/>
      <c r="BMX252" s="359"/>
      <c r="BMY252" s="410"/>
      <c r="BMZ252" s="359"/>
      <c r="BNA252" s="410"/>
      <c r="BNB252" s="359"/>
      <c r="BNC252" s="410"/>
      <c r="BND252" s="359"/>
      <c r="BNE252" s="410"/>
      <c r="BNF252" s="359"/>
      <c r="BNG252" s="410"/>
      <c r="BNH252" s="359"/>
      <c r="BNI252" s="410"/>
      <c r="BNJ252" s="359"/>
      <c r="BNK252" s="410"/>
      <c r="BNL252" s="359"/>
      <c r="BNM252" s="410"/>
      <c r="BNN252" s="359"/>
      <c r="BNO252" s="410"/>
      <c r="BNP252" s="359"/>
      <c r="BNQ252" s="410"/>
      <c r="BNR252" s="359"/>
      <c r="BNS252" s="410"/>
      <c r="BNT252" s="359"/>
      <c r="BNU252" s="410"/>
      <c r="BNV252" s="359"/>
      <c r="BNW252" s="410"/>
      <c r="BNX252" s="359"/>
      <c r="BNY252" s="410"/>
      <c r="BNZ252" s="359"/>
      <c r="BOA252" s="410"/>
      <c r="BOB252" s="359"/>
      <c r="BOC252" s="410"/>
      <c r="BOD252" s="359"/>
      <c r="BOE252" s="410"/>
      <c r="BOF252" s="359"/>
      <c r="BOG252" s="410"/>
      <c r="BOH252" s="359"/>
      <c r="BOI252" s="410"/>
      <c r="BOJ252" s="359"/>
      <c r="BOK252" s="410"/>
      <c r="BOL252" s="359"/>
      <c r="BOM252" s="410"/>
      <c r="BON252" s="359"/>
      <c r="BOO252" s="410"/>
      <c r="BOP252" s="359"/>
      <c r="BOQ252" s="410"/>
      <c r="BOR252" s="359"/>
      <c r="BOS252" s="410"/>
      <c r="BOT252" s="359"/>
      <c r="BOU252" s="410"/>
      <c r="BOV252" s="359"/>
      <c r="BOW252" s="410"/>
      <c r="BOX252" s="359"/>
      <c r="BOY252" s="410"/>
      <c r="BOZ252" s="359"/>
      <c r="BPA252" s="410"/>
      <c r="BPB252" s="359"/>
      <c r="BPC252" s="410"/>
      <c r="BPD252" s="359"/>
      <c r="BPE252" s="410"/>
      <c r="BPF252" s="359"/>
      <c r="BPG252" s="410"/>
      <c r="BPH252" s="359"/>
      <c r="BPI252" s="410"/>
      <c r="BPJ252" s="359"/>
      <c r="BPK252" s="410"/>
      <c r="BPL252" s="359"/>
      <c r="BPM252" s="410"/>
      <c r="BPN252" s="359"/>
      <c r="BPO252" s="410"/>
      <c r="BPP252" s="359"/>
      <c r="BPQ252" s="410"/>
      <c r="BPR252" s="359"/>
      <c r="BPS252" s="410"/>
      <c r="BPT252" s="359"/>
      <c r="BPU252" s="410"/>
      <c r="BPV252" s="359"/>
      <c r="BPW252" s="410"/>
      <c r="BPX252" s="359"/>
      <c r="BPY252" s="410"/>
      <c r="BPZ252" s="359"/>
      <c r="BQA252" s="410"/>
      <c r="BQB252" s="359"/>
      <c r="BQC252" s="410"/>
      <c r="BQD252" s="359"/>
      <c r="BQE252" s="410"/>
      <c r="BQF252" s="359"/>
      <c r="BQG252" s="410"/>
      <c r="BQH252" s="359"/>
      <c r="BQI252" s="410"/>
      <c r="BQJ252" s="359"/>
      <c r="BQK252" s="410"/>
      <c r="BQL252" s="359"/>
      <c r="BQM252" s="410"/>
      <c r="BQN252" s="359"/>
      <c r="BQO252" s="410"/>
      <c r="BQP252" s="359"/>
      <c r="BQQ252" s="410"/>
      <c r="BQR252" s="359"/>
      <c r="BQS252" s="410"/>
      <c r="BQT252" s="359"/>
      <c r="BQU252" s="410"/>
      <c r="BQV252" s="359"/>
      <c r="BQW252" s="410"/>
      <c r="BQX252" s="359"/>
      <c r="BQY252" s="410"/>
      <c r="BQZ252" s="359"/>
      <c r="BRA252" s="410"/>
      <c r="BRB252" s="359"/>
      <c r="BRC252" s="410"/>
      <c r="BRD252" s="359"/>
      <c r="BRE252" s="410"/>
      <c r="BRF252" s="359"/>
      <c r="BRG252" s="410"/>
      <c r="BRH252" s="359"/>
      <c r="BRI252" s="410"/>
      <c r="BRJ252" s="359"/>
      <c r="BRK252" s="410"/>
      <c r="BRL252" s="359"/>
      <c r="BRM252" s="410"/>
      <c r="BRN252" s="359"/>
      <c r="BRO252" s="410"/>
      <c r="BRP252" s="359"/>
      <c r="BRQ252" s="410"/>
      <c r="BRR252" s="359"/>
      <c r="BRS252" s="410"/>
      <c r="BRT252" s="359"/>
      <c r="BRU252" s="410"/>
      <c r="BRV252" s="359"/>
      <c r="BRW252" s="410"/>
      <c r="BRX252" s="359"/>
      <c r="BRY252" s="410"/>
      <c r="BRZ252" s="359"/>
      <c r="BSA252" s="410"/>
      <c r="BSB252" s="359"/>
      <c r="BSC252" s="410"/>
      <c r="BSD252" s="359"/>
      <c r="BSE252" s="410"/>
      <c r="BSF252" s="359"/>
      <c r="BSG252" s="410"/>
      <c r="BSH252" s="359"/>
      <c r="BSI252" s="410"/>
      <c r="BSJ252" s="359"/>
      <c r="BSK252" s="410"/>
      <c r="BSL252" s="359"/>
      <c r="BSM252" s="410"/>
      <c r="BSN252" s="359"/>
      <c r="BSO252" s="410"/>
      <c r="BSP252" s="359"/>
      <c r="BSQ252" s="410"/>
      <c r="BSR252" s="359"/>
      <c r="BSS252" s="410"/>
      <c r="BST252" s="359"/>
      <c r="BSU252" s="410"/>
      <c r="BSV252" s="359"/>
      <c r="BSW252" s="410"/>
      <c r="BSX252" s="359"/>
      <c r="BSY252" s="410"/>
      <c r="BSZ252" s="359"/>
      <c r="BTA252" s="410"/>
      <c r="BTB252" s="359"/>
      <c r="BTC252" s="410"/>
      <c r="BTD252" s="359"/>
      <c r="BTE252" s="410"/>
      <c r="BTF252" s="359"/>
      <c r="BTG252" s="410"/>
      <c r="BTH252" s="359"/>
      <c r="BTI252" s="410"/>
      <c r="BTJ252" s="359"/>
      <c r="BTK252" s="410"/>
      <c r="BTL252" s="359"/>
      <c r="BTM252" s="410"/>
      <c r="BTN252" s="359"/>
      <c r="BTO252" s="410"/>
      <c r="BTP252" s="359"/>
      <c r="BTQ252" s="410"/>
      <c r="BTR252" s="359"/>
      <c r="BTS252" s="410"/>
      <c r="BTT252" s="359"/>
      <c r="BTU252" s="410"/>
      <c r="BTV252" s="359"/>
      <c r="BTW252" s="410"/>
      <c r="BTX252" s="359"/>
      <c r="BTY252" s="410"/>
      <c r="BTZ252" s="359"/>
      <c r="BUA252" s="410"/>
      <c r="BUB252" s="359"/>
      <c r="BUC252" s="410"/>
      <c r="BUD252" s="359"/>
      <c r="BUE252" s="410"/>
      <c r="BUF252" s="359"/>
      <c r="BUG252" s="410"/>
      <c r="BUH252" s="359"/>
      <c r="BUI252" s="410"/>
      <c r="BUJ252" s="359"/>
      <c r="BUK252" s="410"/>
      <c r="BUL252" s="359"/>
      <c r="BUM252" s="410"/>
      <c r="BUN252" s="359"/>
      <c r="BUO252" s="410"/>
      <c r="BUP252" s="359"/>
      <c r="BUQ252" s="410"/>
      <c r="BUR252" s="359"/>
      <c r="BUS252" s="410"/>
      <c r="BUT252" s="359"/>
      <c r="BUU252" s="410"/>
      <c r="BUV252" s="359"/>
      <c r="BUW252" s="410"/>
      <c r="BUX252" s="359"/>
      <c r="BUY252" s="410"/>
      <c r="BUZ252" s="359"/>
      <c r="BVA252" s="410"/>
      <c r="BVB252" s="359"/>
      <c r="BVC252" s="410"/>
      <c r="BVD252" s="359"/>
      <c r="BVE252" s="410"/>
      <c r="BVF252" s="359"/>
      <c r="BVG252" s="410"/>
      <c r="BVH252" s="359"/>
      <c r="BVI252" s="410"/>
      <c r="BVJ252" s="359"/>
      <c r="BVK252" s="410"/>
      <c r="BVL252" s="359"/>
      <c r="BVM252" s="410"/>
      <c r="BVN252" s="359"/>
      <c r="BVO252" s="410"/>
      <c r="BVP252" s="359"/>
      <c r="BVQ252" s="410"/>
      <c r="BVR252" s="359"/>
      <c r="BVS252" s="410"/>
      <c r="BVT252" s="359"/>
      <c r="BVU252" s="410"/>
      <c r="BVV252" s="359"/>
      <c r="BVW252" s="410"/>
      <c r="BVX252" s="359"/>
      <c r="BVY252" s="410"/>
      <c r="BVZ252" s="359"/>
      <c r="BWA252" s="410"/>
      <c r="BWB252" s="359"/>
      <c r="BWC252" s="410"/>
      <c r="BWD252" s="359"/>
      <c r="BWE252" s="410"/>
      <c r="BWF252" s="359"/>
      <c r="BWG252" s="410"/>
      <c r="BWH252" s="359"/>
      <c r="BWI252" s="410"/>
      <c r="BWJ252" s="359"/>
      <c r="BWK252" s="410"/>
      <c r="BWL252" s="359"/>
      <c r="BWM252" s="410"/>
      <c r="BWN252" s="359"/>
      <c r="BWO252" s="410"/>
      <c r="BWP252" s="359"/>
      <c r="BWQ252" s="410"/>
      <c r="BWR252" s="359"/>
      <c r="BWS252" s="410"/>
      <c r="BWT252" s="359"/>
      <c r="BWU252" s="410"/>
      <c r="BWV252" s="359"/>
      <c r="BWW252" s="410"/>
      <c r="BWX252" s="359"/>
      <c r="BWY252" s="410"/>
      <c r="BWZ252" s="359"/>
      <c r="BXA252" s="410"/>
      <c r="BXB252" s="359"/>
      <c r="BXC252" s="410"/>
      <c r="BXD252" s="359"/>
      <c r="BXE252" s="410"/>
      <c r="BXF252" s="359"/>
      <c r="BXG252" s="410"/>
      <c r="BXH252" s="359"/>
      <c r="BXI252" s="410"/>
      <c r="BXJ252" s="359"/>
      <c r="BXK252" s="410"/>
      <c r="BXL252" s="359"/>
      <c r="BXM252" s="410"/>
      <c r="BXN252" s="359"/>
      <c r="BXO252" s="410"/>
      <c r="BXP252" s="359"/>
      <c r="BXQ252" s="410"/>
      <c r="BXR252" s="359"/>
      <c r="BXS252" s="410"/>
      <c r="BXT252" s="359"/>
      <c r="BXU252" s="410"/>
      <c r="BXV252" s="359"/>
      <c r="BXW252" s="410"/>
      <c r="BXX252" s="359"/>
      <c r="BXY252" s="410"/>
      <c r="BXZ252" s="359"/>
      <c r="BYA252" s="410"/>
      <c r="BYB252" s="359"/>
      <c r="BYC252" s="410"/>
      <c r="BYD252" s="359"/>
      <c r="BYE252" s="410"/>
      <c r="BYF252" s="359"/>
      <c r="BYG252" s="410"/>
      <c r="BYH252" s="359"/>
      <c r="BYI252" s="410"/>
      <c r="BYJ252" s="359"/>
      <c r="BYK252" s="410"/>
      <c r="BYL252" s="359"/>
      <c r="BYM252" s="410"/>
      <c r="BYN252" s="359"/>
      <c r="BYO252" s="410"/>
      <c r="BYP252" s="359"/>
      <c r="BYQ252" s="410"/>
      <c r="BYR252" s="359"/>
      <c r="BYS252" s="410"/>
      <c r="BYT252" s="359"/>
      <c r="BYU252" s="410"/>
      <c r="BYV252" s="359"/>
      <c r="BYW252" s="410"/>
      <c r="BYX252" s="359"/>
      <c r="BYY252" s="410"/>
      <c r="BYZ252" s="359"/>
      <c r="BZA252" s="410"/>
      <c r="BZB252" s="359"/>
      <c r="BZC252" s="410"/>
      <c r="BZD252" s="359"/>
      <c r="BZE252" s="410"/>
      <c r="BZF252" s="359"/>
      <c r="BZG252" s="410"/>
      <c r="BZH252" s="359"/>
      <c r="BZI252" s="410"/>
      <c r="BZJ252" s="359"/>
      <c r="BZK252" s="410"/>
      <c r="BZL252" s="359"/>
      <c r="BZM252" s="410"/>
      <c r="BZN252" s="359"/>
      <c r="BZO252" s="410"/>
      <c r="BZP252" s="359"/>
      <c r="BZQ252" s="410"/>
      <c r="BZR252" s="359"/>
      <c r="BZS252" s="410"/>
      <c r="BZT252" s="359"/>
      <c r="BZU252" s="410"/>
      <c r="BZV252" s="359"/>
      <c r="BZW252" s="410"/>
      <c r="BZX252" s="359"/>
      <c r="BZY252" s="410"/>
      <c r="BZZ252" s="359"/>
      <c r="CAA252" s="410"/>
      <c r="CAB252" s="359"/>
      <c r="CAC252" s="410"/>
      <c r="CAD252" s="359"/>
      <c r="CAE252" s="410"/>
      <c r="CAF252" s="359"/>
      <c r="CAG252" s="410"/>
      <c r="CAH252" s="359"/>
      <c r="CAI252" s="410"/>
      <c r="CAJ252" s="359"/>
      <c r="CAK252" s="410"/>
      <c r="CAL252" s="359"/>
      <c r="CAM252" s="410"/>
      <c r="CAN252" s="359"/>
      <c r="CAO252" s="410"/>
      <c r="CAP252" s="359"/>
      <c r="CAQ252" s="410"/>
      <c r="CAR252" s="359"/>
      <c r="CAS252" s="410"/>
      <c r="CAT252" s="359"/>
      <c r="CAU252" s="410"/>
      <c r="CAV252" s="359"/>
      <c r="CAW252" s="410"/>
      <c r="CAX252" s="359"/>
      <c r="CAY252" s="410"/>
      <c r="CAZ252" s="359"/>
      <c r="CBA252" s="410"/>
      <c r="CBB252" s="359"/>
      <c r="CBC252" s="410"/>
      <c r="CBD252" s="359"/>
      <c r="CBE252" s="410"/>
      <c r="CBF252" s="359"/>
      <c r="CBG252" s="410"/>
      <c r="CBH252" s="359"/>
      <c r="CBI252" s="410"/>
      <c r="CBJ252" s="359"/>
      <c r="CBK252" s="410"/>
      <c r="CBL252" s="359"/>
      <c r="CBM252" s="410"/>
      <c r="CBN252" s="359"/>
      <c r="CBO252" s="410"/>
      <c r="CBP252" s="359"/>
      <c r="CBQ252" s="410"/>
      <c r="CBR252" s="359"/>
      <c r="CBS252" s="410"/>
      <c r="CBT252" s="359"/>
      <c r="CBU252" s="410"/>
      <c r="CBV252" s="359"/>
      <c r="CBW252" s="410"/>
      <c r="CBX252" s="359"/>
      <c r="CBY252" s="410"/>
      <c r="CBZ252" s="359"/>
      <c r="CCA252" s="410"/>
      <c r="CCB252" s="359"/>
      <c r="CCC252" s="410"/>
      <c r="CCD252" s="359"/>
      <c r="CCE252" s="410"/>
      <c r="CCF252" s="359"/>
      <c r="CCG252" s="410"/>
      <c r="CCH252" s="359"/>
      <c r="CCI252" s="410"/>
      <c r="CCJ252" s="359"/>
      <c r="CCK252" s="410"/>
      <c r="CCL252" s="359"/>
      <c r="CCM252" s="410"/>
      <c r="CCN252" s="359"/>
      <c r="CCO252" s="410"/>
      <c r="CCP252" s="359"/>
      <c r="CCQ252" s="410"/>
      <c r="CCR252" s="359"/>
      <c r="CCS252" s="410"/>
      <c r="CCT252" s="359"/>
      <c r="CCU252" s="410"/>
      <c r="CCV252" s="359"/>
      <c r="CCW252" s="410"/>
      <c r="CCX252" s="359"/>
      <c r="CCY252" s="410"/>
      <c r="CCZ252" s="359"/>
      <c r="CDA252" s="410"/>
      <c r="CDB252" s="359"/>
      <c r="CDC252" s="410"/>
      <c r="CDD252" s="359"/>
      <c r="CDE252" s="410"/>
      <c r="CDF252" s="359"/>
      <c r="CDG252" s="410"/>
      <c r="CDH252" s="359"/>
      <c r="CDI252" s="410"/>
      <c r="CDJ252" s="359"/>
      <c r="CDK252" s="410"/>
      <c r="CDL252" s="359"/>
      <c r="CDM252" s="410"/>
      <c r="CDN252" s="359"/>
      <c r="CDO252" s="410"/>
      <c r="CDP252" s="359"/>
      <c r="CDQ252" s="410"/>
      <c r="CDR252" s="359"/>
      <c r="CDS252" s="410"/>
      <c r="CDT252" s="359"/>
      <c r="CDU252" s="410"/>
      <c r="CDV252" s="359"/>
      <c r="CDW252" s="410"/>
      <c r="CDX252" s="359"/>
      <c r="CDY252" s="410"/>
      <c r="CDZ252" s="359"/>
      <c r="CEA252" s="410"/>
      <c r="CEB252" s="359"/>
      <c r="CEC252" s="410"/>
      <c r="CED252" s="359"/>
      <c r="CEE252" s="410"/>
      <c r="CEF252" s="359"/>
      <c r="CEG252" s="410"/>
      <c r="CEH252" s="359"/>
      <c r="CEI252" s="410"/>
      <c r="CEJ252" s="359"/>
      <c r="CEK252" s="410"/>
      <c r="CEL252" s="359"/>
      <c r="CEM252" s="410"/>
      <c r="CEN252" s="359"/>
      <c r="CEO252" s="410"/>
      <c r="CEP252" s="359"/>
      <c r="CEQ252" s="410"/>
      <c r="CER252" s="359"/>
      <c r="CES252" s="410"/>
      <c r="CET252" s="359"/>
      <c r="CEU252" s="410"/>
      <c r="CEV252" s="359"/>
      <c r="CEW252" s="410"/>
      <c r="CEX252" s="359"/>
      <c r="CEY252" s="410"/>
      <c r="CEZ252" s="359"/>
      <c r="CFA252" s="410"/>
      <c r="CFB252" s="359"/>
      <c r="CFC252" s="410"/>
      <c r="CFD252" s="359"/>
      <c r="CFE252" s="410"/>
      <c r="CFF252" s="359"/>
      <c r="CFG252" s="410"/>
      <c r="CFH252" s="359"/>
      <c r="CFI252" s="410"/>
      <c r="CFJ252" s="359"/>
      <c r="CFK252" s="410"/>
      <c r="CFL252" s="359"/>
      <c r="CFM252" s="410"/>
      <c r="CFN252" s="359"/>
      <c r="CFO252" s="410"/>
      <c r="CFP252" s="359"/>
      <c r="CFQ252" s="410"/>
      <c r="CFR252" s="359"/>
      <c r="CFS252" s="410"/>
      <c r="CFT252" s="359"/>
      <c r="CFU252" s="410"/>
      <c r="CFV252" s="359"/>
      <c r="CFW252" s="410"/>
      <c r="CFX252" s="359"/>
      <c r="CFY252" s="410"/>
      <c r="CFZ252" s="359"/>
      <c r="CGA252" s="410"/>
      <c r="CGB252" s="359"/>
      <c r="CGC252" s="410"/>
      <c r="CGD252" s="359"/>
      <c r="CGE252" s="410"/>
      <c r="CGF252" s="359"/>
      <c r="CGG252" s="410"/>
      <c r="CGH252" s="359"/>
      <c r="CGI252" s="410"/>
      <c r="CGJ252" s="359"/>
      <c r="CGK252" s="410"/>
      <c r="CGL252" s="359"/>
      <c r="CGM252" s="410"/>
      <c r="CGN252" s="359"/>
      <c r="CGO252" s="410"/>
      <c r="CGP252" s="359"/>
      <c r="CGQ252" s="410"/>
      <c r="CGR252" s="359"/>
      <c r="CGS252" s="410"/>
      <c r="CGT252" s="359"/>
      <c r="CGU252" s="410"/>
      <c r="CGV252" s="359"/>
      <c r="CGW252" s="410"/>
      <c r="CGX252" s="359"/>
      <c r="CGY252" s="410"/>
      <c r="CGZ252" s="359"/>
      <c r="CHA252" s="410"/>
      <c r="CHB252" s="359"/>
      <c r="CHC252" s="410"/>
      <c r="CHD252" s="359"/>
      <c r="CHE252" s="410"/>
      <c r="CHF252" s="359"/>
      <c r="CHG252" s="410"/>
      <c r="CHH252" s="359"/>
      <c r="CHI252" s="410"/>
      <c r="CHJ252" s="359"/>
      <c r="CHK252" s="410"/>
      <c r="CHL252" s="359"/>
      <c r="CHM252" s="410"/>
      <c r="CHN252" s="359"/>
      <c r="CHO252" s="410"/>
      <c r="CHP252" s="359"/>
      <c r="CHQ252" s="410"/>
      <c r="CHR252" s="359"/>
      <c r="CHS252" s="410"/>
      <c r="CHT252" s="359"/>
      <c r="CHU252" s="410"/>
      <c r="CHV252" s="359"/>
      <c r="CHW252" s="410"/>
      <c r="CHX252" s="359"/>
      <c r="CHY252" s="410"/>
      <c r="CHZ252" s="359"/>
      <c r="CIA252" s="410"/>
      <c r="CIB252" s="359"/>
      <c r="CIC252" s="410"/>
      <c r="CID252" s="359"/>
      <c r="CIE252" s="410"/>
      <c r="CIF252" s="359"/>
      <c r="CIG252" s="410"/>
      <c r="CIH252" s="359"/>
      <c r="CII252" s="410"/>
      <c r="CIJ252" s="359"/>
      <c r="CIK252" s="410"/>
      <c r="CIL252" s="359"/>
      <c r="CIM252" s="410"/>
      <c r="CIN252" s="359"/>
      <c r="CIO252" s="410"/>
      <c r="CIP252" s="359"/>
      <c r="CIQ252" s="410"/>
      <c r="CIR252" s="359"/>
      <c r="CIS252" s="410"/>
      <c r="CIT252" s="359"/>
      <c r="CIU252" s="410"/>
      <c r="CIV252" s="359"/>
      <c r="CIW252" s="410"/>
      <c r="CIX252" s="359"/>
      <c r="CIY252" s="410"/>
      <c r="CIZ252" s="359"/>
      <c r="CJA252" s="410"/>
      <c r="CJB252" s="359"/>
      <c r="CJC252" s="410"/>
      <c r="CJD252" s="359"/>
      <c r="CJE252" s="410"/>
      <c r="CJF252" s="359"/>
      <c r="CJG252" s="410"/>
      <c r="CJH252" s="359"/>
      <c r="CJI252" s="410"/>
      <c r="CJJ252" s="359"/>
      <c r="CJK252" s="410"/>
      <c r="CJL252" s="359"/>
      <c r="CJM252" s="410"/>
      <c r="CJN252" s="359"/>
      <c r="CJO252" s="410"/>
      <c r="CJP252" s="359"/>
      <c r="CJQ252" s="410"/>
      <c r="CJR252" s="359"/>
      <c r="CJS252" s="410"/>
      <c r="CJT252" s="359"/>
      <c r="CJU252" s="410"/>
      <c r="CJV252" s="359"/>
      <c r="CJW252" s="410"/>
      <c r="CJX252" s="359"/>
      <c r="CJY252" s="410"/>
      <c r="CJZ252" s="359"/>
      <c r="CKA252" s="410"/>
      <c r="CKB252" s="359"/>
      <c r="CKC252" s="410"/>
      <c r="CKD252" s="359"/>
      <c r="CKE252" s="410"/>
      <c r="CKF252" s="359"/>
      <c r="CKG252" s="410"/>
      <c r="CKH252" s="359"/>
      <c r="CKI252" s="410"/>
      <c r="CKJ252" s="359"/>
      <c r="CKK252" s="410"/>
      <c r="CKL252" s="359"/>
      <c r="CKM252" s="410"/>
      <c r="CKN252" s="359"/>
      <c r="CKO252" s="410"/>
      <c r="CKP252" s="359"/>
      <c r="CKQ252" s="410"/>
      <c r="CKR252" s="359"/>
      <c r="CKS252" s="410"/>
      <c r="CKT252" s="359"/>
      <c r="CKU252" s="410"/>
      <c r="CKV252" s="359"/>
      <c r="CKW252" s="410"/>
      <c r="CKX252" s="359"/>
      <c r="CKY252" s="410"/>
      <c r="CKZ252" s="359"/>
      <c r="CLA252" s="410"/>
      <c r="CLB252" s="359"/>
      <c r="CLC252" s="410"/>
      <c r="CLD252" s="359"/>
      <c r="CLE252" s="410"/>
      <c r="CLF252" s="359"/>
      <c r="CLG252" s="410"/>
      <c r="CLH252" s="359"/>
      <c r="CLI252" s="410"/>
      <c r="CLJ252" s="359"/>
      <c r="CLK252" s="410"/>
      <c r="CLL252" s="359"/>
      <c r="CLM252" s="410"/>
      <c r="CLN252" s="359"/>
      <c r="CLO252" s="410"/>
      <c r="CLP252" s="359"/>
      <c r="CLQ252" s="410"/>
      <c r="CLR252" s="359"/>
      <c r="CLS252" s="410"/>
      <c r="CLT252" s="359"/>
      <c r="CLU252" s="410"/>
      <c r="CLV252" s="359"/>
      <c r="CLW252" s="410"/>
      <c r="CLX252" s="359"/>
      <c r="CLY252" s="410"/>
      <c r="CLZ252" s="359"/>
      <c r="CMA252" s="410"/>
      <c r="CMB252" s="359"/>
      <c r="CMC252" s="410"/>
      <c r="CMD252" s="359"/>
      <c r="CME252" s="410"/>
      <c r="CMF252" s="359"/>
      <c r="CMG252" s="410"/>
      <c r="CMH252" s="359"/>
      <c r="CMI252" s="410"/>
      <c r="CMJ252" s="359"/>
      <c r="CMK252" s="410"/>
      <c r="CML252" s="359"/>
      <c r="CMM252" s="410"/>
      <c r="CMN252" s="359"/>
      <c r="CMO252" s="410"/>
      <c r="CMP252" s="359"/>
      <c r="CMQ252" s="410"/>
      <c r="CMR252" s="359"/>
      <c r="CMS252" s="410"/>
      <c r="CMT252" s="359"/>
      <c r="CMU252" s="410"/>
      <c r="CMV252" s="359"/>
      <c r="CMW252" s="410"/>
      <c r="CMX252" s="359"/>
      <c r="CMY252" s="410"/>
      <c r="CMZ252" s="359"/>
      <c r="CNA252" s="410"/>
      <c r="CNB252" s="359"/>
      <c r="CNC252" s="410"/>
      <c r="CND252" s="359"/>
      <c r="CNE252" s="410"/>
      <c r="CNF252" s="359"/>
      <c r="CNG252" s="410"/>
      <c r="CNH252" s="359"/>
      <c r="CNI252" s="410"/>
      <c r="CNJ252" s="359"/>
      <c r="CNK252" s="410"/>
      <c r="CNL252" s="359"/>
      <c r="CNM252" s="410"/>
      <c r="CNN252" s="359"/>
      <c r="CNO252" s="410"/>
      <c r="CNP252" s="359"/>
      <c r="CNQ252" s="410"/>
      <c r="CNR252" s="359"/>
      <c r="CNS252" s="410"/>
      <c r="CNT252" s="359"/>
      <c r="CNU252" s="410"/>
      <c r="CNV252" s="359"/>
      <c r="CNW252" s="410"/>
      <c r="CNX252" s="359"/>
      <c r="CNY252" s="410"/>
      <c r="CNZ252" s="359"/>
      <c r="COA252" s="410"/>
      <c r="COB252" s="359"/>
      <c r="COC252" s="410"/>
      <c r="COD252" s="359"/>
      <c r="COE252" s="410"/>
      <c r="COF252" s="359"/>
      <c r="COG252" s="410"/>
      <c r="COH252" s="359"/>
      <c r="COI252" s="410"/>
      <c r="COJ252" s="359"/>
      <c r="COK252" s="410"/>
      <c r="COL252" s="359"/>
      <c r="COM252" s="410"/>
      <c r="CON252" s="359"/>
      <c r="COO252" s="410"/>
      <c r="COP252" s="359"/>
      <c r="COQ252" s="410"/>
      <c r="COR252" s="359"/>
      <c r="COS252" s="410"/>
      <c r="COT252" s="359"/>
      <c r="COU252" s="410"/>
      <c r="COV252" s="359"/>
      <c r="COW252" s="410"/>
      <c r="COX252" s="359"/>
      <c r="COY252" s="410"/>
      <c r="COZ252" s="359"/>
      <c r="CPA252" s="410"/>
      <c r="CPB252" s="359"/>
      <c r="CPC252" s="410"/>
      <c r="CPD252" s="359"/>
      <c r="CPE252" s="410"/>
      <c r="CPF252" s="359"/>
      <c r="CPG252" s="410"/>
      <c r="CPH252" s="359"/>
      <c r="CPI252" s="410"/>
      <c r="CPJ252" s="359"/>
      <c r="CPK252" s="410"/>
      <c r="CPL252" s="359"/>
      <c r="CPM252" s="410"/>
      <c r="CPN252" s="359"/>
      <c r="CPO252" s="410"/>
      <c r="CPP252" s="359"/>
      <c r="CPQ252" s="410"/>
      <c r="CPR252" s="359"/>
      <c r="CPS252" s="410"/>
      <c r="CPT252" s="359"/>
      <c r="CPU252" s="410"/>
      <c r="CPV252" s="359"/>
      <c r="CPW252" s="410"/>
      <c r="CPX252" s="359"/>
      <c r="CPY252" s="410"/>
      <c r="CPZ252" s="359"/>
      <c r="CQA252" s="410"/>
      <c r="CQB252" s="359"/>
      <c r="CQC252" s="410"/>
      <c r="CQD252" s="359"/>
      <c r="CQE252" s="410"/>
      <c r="CQF252" s="359"/>
      <c r="CQG252" s="410"/>
      <c r="CQH252" s="359"/>
      <c r="CQI252" s="410"/>
      <c r="CQJ252" s="359"/>
      <c r="CQK252" s="410"/>
      <c r="CQL252" s="359"/>
      <c r="CQM252" s="410"/>
      <c r="CQN252" s="359"/>
      <c r="CQO252" s="410"/>
      <c r="CQP252" s="359"/>
      <c r="CQQ252" s="410"/>
      <c r="CQR252" s="359"/>
      <c r="CQS252" s="410"/>
      <c r="CQT252" s="359"/>
      <c r="CQU252" s="410"/>
      <c r="CQV252" s="359"/>
      <c r="CQW252" s="410"/>
      <c r="CQX252" s="359"/>
      <c r="CQY252" s="410"/>
      <c r="CQZ252" s="359"/>
      <c r="CRA252" s="410"/>
      <c r="CRB252" s="359"/>
      <c r="CRC252" s="410"/>
      <c r="CRD252" s="359"/>
      <c r="CRE252" s="410"/>
      <c r="CRF252" s="359"/>
      <c r="CRG252" s="410"/>
      <c r="CRH252" s="359"/>
      <c r="CRI252" s="410"/>
      <c r="CRJ252" s="359"/>
      <c r="CRK252" s="410"/>
      <c r="CRL252" s="359"/>
      <c r="CRM252" s="410"/>
      <c r="CRN252" s="359"/>
      <c r="CRO252" s="410"/>
      <c r="CRP252" s="359"/>
      <c r="CRQ252" s="410"/>
      <c r="CRR252" s="359"/>
      <c r="CRS252" s="410"/>
      <c r="CRT252" s="359"/>
      <c r="CRU252" s="410"/>
      <c r="CRV252" s="359"/>
      <c r="CRW252" s="410"/>
      <c r="CRX252" s="359"/>
      <c r="CRY252" s="410"/>
      <c r="CRZ252" s="359"/>
      <c r="CSA252" s="410"/>
      <c r="CSB252" s="359"/>
      <c r="CSC252" s="410"/>
      <c r="CSD252" s="359"/>
      <c r="CSE252" s="410"/>
      <c r="CSF252" s="359"/>
      <c r="CSG252" s="410"/>
      <c r="CSH252" s="359"/>
      <c r="CSI252" s="410"/>
      <c r="CSJ252" s="359"/>
      <c r="CSK252" s="410"/>
      <c r="CSL252" s="359"/>
      <c r="CSM252" s="410"/>
      <c r="CSN252" s="359"/>
      <c r="CSO252" s="410"/>
      <c r="CSP252" s="359"/>
      <c r="CSQ252" s="410"/>
      <c r="CSR252" s="359"/>
      <c r="CSS252" s="410"/>
      <c r="CST252" s="359"/>
      <c r="CSU252" s="410"/>
      <c r="CSV252" s="359"/>
      <c r="CSW252" s="410"/>
      <c r="CSX252" s="359"/>
      <c r="CSY252" s="410"/>
      <c r="CSZ252" s="359"/>
      <c r="CTA252" s="410"/>
      <c r="CTB252" s="359"/>
      <c r="CTC252" s="410"/>
      <c r="CTD252" s="359"/>
      <c r="CTE252" s="410"/>
      <c r="CTF252" s="359"/>
      <c r="CTG252" s="410"/>
      <c r="CTH252" s="359"/>
      <c r="CTI252" s="410"/>
      <c r="CTJ252" s="359"/>
      <c r="CTK252" s="410"/>
      <c r="CTL252" s="359"/>
      <c r="CTM252" s="410"/>
      <c r="CTN252" s="359"/>
      <c r="CTO252" s="410"/>
      <c r="CTP252" s="359"/>
      <c r="CTQ252" s="410"/>
      <c r="CTR252" s="359"/>
      <c r="CTS252" s="410"/>
      <c r="CTT252" s="359"/>
      <c r="CTU252" s="410"/>
      <c r="CTV252" s="359"/>
      <c r="CTW252" s="410"/>
      <c r="CTX252" s="359"/>
      <c r="CTY252" s="410"/>
      <c r="CTZ252" s="359"/>
      <c r="CUA252" s="410"/>
      <c r="CUB252" s="359"/>
      <c r="CUC252" s="410"/>
      <c r="CUD252" s="359"/>
      <c r="CUE252" s="410"/>
      <c r="CUF252" s="359"/>
      <c r="CUG252" s="410"/>
      <c r="CUH252" s="359"/>
      <c r="CUI252" s="410"/>
      <c r="CUJ252" s="359"/>
      <c r="CUK252" s="410"/>
      <c r="CUL252" s="359"/>
      <c r="CUM252" s="410"/>
      <c r="CUN252" s="359"/>
      <c r="CUO252" s="410"/>
      <c r="CUP252" s="359"/>
      <c r="CUQ252" s="410"/>
      <c r="CUR252" s="359"/>
      <c r="CUS252" s="410"/>
      <c r="CUT252" s="359"/>
      <c r="CUU252" s="410"/>
      <c r="CUV252" s="359"/>
      <c r="CUW252" s="410"/>
      <c r="CUX252" s="359"/>
      <c r="CUY252" s="410"/>
      <c r="CUZ252" s="359"/>
      <c r="CVA252" s="410"/>
      <c r="CVB252" s="359"/>
      <c r="CVC252" s="410"/>
      <c r="CVD252" s="359"/>
      <c r="CVE252" s="410"/>
      <c r="CVF252" s="359"/>
      <c r="CVG252" s="410"/>
      <c r="CVH252" s="359"/>
      <c r="CVI252" s="410"/>
      <c r="CVJ252" s="359"/>
      <c r="CVK252" s="410"/>
      <c r="CVL252" s="359"/>
      <c r="CVM252" s="410"/>
      <c r="CVN252" s="359"/>
      <c r="CVO252" s="410"/>
      <c r="CVP252" s="359"/>
      <c r="CVQ252" s="410"/>
      <c r="CVR252" s="359"/>
      <c r="CVS252" s="410"/>
      <c r="CVT252" s="359"/>
      <c r="CVU252" s="410"/>
      <c r="CVV252" s="359"/>
      <c r="CVW252" s="410"/>
      <c r="CVX252" s="359"/>
      <c r="CVY252" s="410"/>
      <c r="CVZ252" s="359"/>
      <c r="CWA252" s="410"/>
      <c r="CWB252" s="359"/>
      <c r="CWC252" s="410"/>
      <c r="CWD252" s="359"/>
      <c r="CWE252" s="410"/>
      <c r="CWF252" s="359"/>
      <c r="CWG252" s="410"/>
      <c r="CWH252" s="359"/>
      <c r="CWI252" s="410"/>
      <c r="CWJ252" s="359"/>
      <c r="CWK252" s="410"/>
      <c r="CWL252" s="359"/>
      <c r="CWM252" s="410"/>
      <c r="CWN252" s="359"/>
      <c r="CWO252" s="410"/>
      <c r="CWP252" s="359"/>
      <c r="CWQ252" s="410"/>
      <c r="CWR252" s="359"/>
      <c r="CWS252" s="410"/>
      <c r="CWT252" s="359"/>
      <c r="CWU252" s="410"/>
      <c r="CWV252" s="359"/>
      <c r="CWW252" s="410"/>
      <c r="CWX252" s="359"/>
      <c r="CWY252" s="410"/>
      <c r="CWZ252" s="359"/>
      <c r="CXA252" s="410"/>
      <c r="CXB252" s="359"/>
      <c r="CXC252" s="410"/>
      <c r="CXD252" s="359"/>
      <c r="CXE252" s="410"/>
      <c r="CXF252" s="359"/>
      <c r="CXG252" s="410"/>
      <c r="CXH252" s="359"/>
      <c r="CXI252" s="410"/>
      <c r="CXJ252" s="359"/>
      <c r="CXK252" s="410"/>
      <c r="CXL252" s="359"/>
      <c r="CXM252" s="410"/>
      <c r="CXN252" s="359"/>
      <c r="CXO252" s="410"/>
      <c r="CXP252" s="359"/>
      <c r="CXQ252" s="410"/>
      <c r="CXR252" s="359"/>
      <c r="CXS252" s="410"/>
      <c r="CXT252" s="359"/>
      <c r="CXU252" s="410"/>
      <c r="CXV252" s="359"/>
      <c r="CXW252" s="410"/>
      <c r="CXX252" s="359"/>
      <c r="CXY252" s="410"/>
      <c r="CXZ252" s="359"/>
      <c r="CYA252" s="410"/>
      <c r="CYB252" s="359"/>
      <c r="CYC252" s="410"/>
      <c r="CYD252" s="359"/>
      <c r="CYE252" s="410"/>
      <c r="CYF252" s="359"/>
      <c r="CYG252" s="410"/>
      <c r="CYH252" s="359"/>
      <c r="CYI252" s="410"/>
      <c r="CYJ252" s="359"/>
      <c r="CYK252" s="410"/>
      <c r="CYL252" s="359"/>
      <c r="CYM252" s="410"/>
      <c r="CYN252" s="359"/>
      <c r="CYO252" s="410"/>
      <c r="CYP252" s="359"/>
      <c r="CYQ252" s="410"/>
      <c r="CYR252" s="359"/>
      <c r="CYS252" s="410"/>
      <c r="CYT252" s="359"/>
      <c r="CYU252" s="410"/>
      <c r="CYV252" s="359"/>
      <c r="CYW252" s="410"/>
      <c r="CYX252" s="359"/>
      <c r="CYY252" s="410"/>
      <c r="CYZ252" s="359"/>
      <c r="CZA252" s="410"/>
      <c r="CZB252" s="359"/>
      <c r="CZC252" s="410"/>
      <c r="CZD252" s="359"/>
      <c r="CZE252" s="410"/>
      <c r="CZF252" s="359"/>
      <c r="CZG252" s="410"/>
      <c r="CZH252" s="359"/>
      <c r="CZI252" s="410"/>
      <c r="CZJ252" s="359"/>
      <c r="CZK252" s="410"/>
      <c r="CZL252" s="359"/>
      <c r="CZM252" s="410"/>
      <c r="CZN252" s="359"/>
      <c r="CZO252" s="410"/>
      <c r="CZP252" s="359"/>
      <c r="CZQ252" s="410"/>
      <c r="CZR252" s="359"/>
      <c r="CZS252" s="410"/>
      <c r="CZT252" s="359"/>
      <c r="CZU252" s="410"/>
      <c r="CZV252" s="359"/>
      <c r="CZW252" s="410"/>
      <c r="CZX252" s="359"/>
      <c r="CZY252" s="410"/>
      <c r="CZZ252" s="359"/>
      <c r="DAA252" s="410"/>
      <c r="DAB252" s="359"/>
      <c r="DAC252" s="410"/>
      <c r="DAD252" s="359"/>
      <c r="DAE252" s="410"/>
      <c r="DAF252" s="359"/>
      <c r="DAG252" s="410"/>
      <c r="DAH252" s="359"/>
      <c r="DAI252" s="410"/>
      <c r="DAJ252" s="359"/>
      <c r="DAK252" s="410"/>
      <c r="DAL252" s="359"/>
      <c r="DAM252" s="410"/>
      <c r="DAN252" s="359"/>
      <c r="DAO252" s="410"/>
      <c r="DAP252" s="359"/>
      <c r="DAQ252" s="410"/>
      <c r="DAR252" s="359"/>
      <c r="DAS252" s="410"/>
      <c r="DAT252" s="359"/>
      <c r="DAU252" s="410"/>
      <c r="DAV252" s="359"/>
      <c r="DAW252" s="410"/>
      <c r="DAX252" s="359"/>
      <c r="DAY252" s="410"/>
      <c r="DAZ252" s="359"/>
      <c r="DBA252" s="410"/>
      <c r="DBB252" s="359"/>
      <c r="DBC252" s="410"/>
      <c r="DBD252" s="359"/>
      <c r="DBE252" s="410"/>
      <c r="DBF252" s="359"/>
      <c r="DBG252" s="410"/>
      <c r="DBH252" s="359"/>
      <c r="DBI252" s="410"/>
      <c r="DBJ252" s="359"/>
      <c r="DBK252" s="410"/>
      <c r="DBL252" s="359"/>
      <c r="DBM252" s="410"/>
      <c r="DBN252" s="359"/>
      <c r="DBO252" s="410"/>
      <c r="DBP252" s="359"/>
      <c r="DBQ252" s="410"/>
      <c r="DBR252" s="359"/>
      <c r="DBS252" s="410"/>
      <c r="DBT252" s="359"/>
      <c r="DBU252" s="410"/>
      <c r="DBV252" s="359"/>
      <c r="DBW252" s="410"/>
      <c r="DBX252" s="359"/>
      <c r="DBY252" s="410"/>
      <c r="DBZ252" s="359"/>
      <c r="DCA252" s="410"/>
      <c r="DCB252" s="359"/>
      <c r="DCC252" s="410"/>
      <c r="DCD252" s="359"/>
      <c r="DCE252" s="410"/>
      <c r="DCF252" s="359"/>
      <c r="DCG252" s="410"/>
      <c r="DCH252" s="359"/>
      <c r="DCI252" s="410"/>
      <c r="DCJ252" s="359"/>
      <c r="DCK252" s="410"/>
      <c r="DCL252" s="359"/>
      <c r="DCM252" s="410"/>
      <c r="DCN252" s="359"/>
      <c r="DCO252" s="410"/>
      <c r="DCP252" s="359"/>
      <c r="DCQ252" s="410"/>
      <c r="DCR252" s="359"/>
      <c r="DCS252" s="410"/>
      <c r="DCT252" s="359"/>
      <c r="DCU252" s="410"/>
      <c r="DCV252" s="359"/>
      <c r="DCW252" s="410"/>
      <c r="DCX252" s="359"/>
      <c r="DCY252" s="410"/>
      <c r="DCZ252" s="359"/>
      <c r="DDA252" s="410"/>
      <c r="DDB252" s="359"/>
      <c r="DDC252" s="410"/>
      <c r="DDD252" s="359"/>
      <c r="DDE252" s="410"/>
      <c r="DDF252" s="359"/>
      <c r="DDG252" s="410"/>
      <c r="DDH252" s="359"/>
      <c r="DDI252" s="410"/>
      <c r="DDJ252" s="359"/>
      <c r="DDK252" s="410"/>
      <c r="DDL252" s="359"/>
      <c r="DDM252" s="410"/>
      <c r="DDN252" s="359"/>
      <c r="DDO252" s="410"/>
      <c r="DDP252" s="359"/>
      <c r="DDQ252" s="410"/>
      <c r="DDR252" s="359"/>
      <c r="DDS252" s="410"/>
      <c r="DDT252" s="359"/>
      <c r="DDU252" s="410"/>
      <c r="DDV252" s="359"/>
      <c r="DDW252" s="410"/>
      <c r="DDX252" s="359"/>
      <c r="DDY252" s="410"/>
      <c r="DDZ252" s="359"/>
      <c r="DEA252" s="410"/>
      <c r="DEB252" s="359"/>
      <c r="DEC252" s="410"/>
      <c r="DED252" s="359"/>
      <c r="DEE252" s="410"/>
      <c r="DEF252" s="359"/>
      <c r="DEG252" s="410"/>
      <c r="DEH252" s="359"/>
      <c r="DEI252" s="410"/>
      <c r="DEJ252" s="359"/>
      <c r="DEK252" s="410"/>
      <c r="DEL252" s="359"/>
      <c r="DEM252" s="410"/>
      <c r="DEN252" s="359"/>
      <c r="DEO252" s="410"/>
      <c r="DEP252" s="359"/>
      <c r="DEQ252" s="410"/>
      <c r="DER252" s="359"/>
      <c r="DES252" s="410"/>
      <c r="DET252" s="359"/>
      <c r="DEU252" s="410"/>
      <c r="DEV252" s="359"/>
      <c r="DEW252" s="410"/>
      <c r="DEX252" s="359"/>
      <c r="DEY252" s="410"/>
      <c r="DEZ252" s="359"/>
      <c r="DFA252" s="410"/>
      <c r="DFB252" s="359"/>
      <c r="DFC252" s="410"/>
      <c r="DFD252" s="359"/>
      <c r="DFE252" s="410"/>
      <c r="DFF252" s="359"/>
      <c r="DFG252" s="410"/>
      <c r="DFH252" s="359"/>
      <c r="DFI252" s="410"/>
      <c r="DFJ252" s="359"/>
      <c r="DFK252" s="410"/>
      <c r="DFL252" s="359"/>
      <c r="DFM252" s="410"/>
      <c r="DFN252" s="359"/>
      <c r="DFO252" s="410"/>
      <c r="DFP252" s="359"/>
      <c r="DFQ252" s="410"/>
      <c r="DFR252" s="359"/>
      <c r="DFS252" s="410"/>
      <c r="DFT252" s="359"/>
      <c r="DFU252" s="410"/>
      <c r="DFV252" s="359"/>
      <c r="DFW252" s="410"/>
      <c r="DFX252" s="359"/>
      <c r="DFY252" s="410"/>
      <c r="DFZ252" s="359"/>
      <c r="DGA252" s="410"/>
      <c r="DGB252" s="359"/>
      <c r="DGC252" s="410"/>
      <c r="DGD252" s="359"/>
      <c r="DGE252" s="410"/>
      <c r="DGF252" s="359"/>
      <c r="DGG252" s="410"/>
      <c r="DGH252" s="359"/>
      <c r="DGI252" s="410"/>
      <c r="DGJ252" s="359"/>
      <c r="DGK252" s="410"/>
      <c r="DGL252" s="359"/>
      <c r="DGM252" s="410"/>
      <c r="DGN252" s="359"/>
      <c r="DGO252" s="410"/>
      <c r="DGP252" s="359"/>
      <c r="DGQ252" s="410"/>
      <c r="DGR252" s="359"/>
      <c r="DGS252" s="410"/>
      <c r="DGT252" s="359"/>
      <c r="DGU252" s="410"/>
      <c r="DGV252" s="359"/>
      <c r="DGW252" s="410"/>
      <c r="DGX252" s="359"/>
      <c r="DGY252" s="410"/>
      <c r="DGZ252" s="359"/>
      <c r="DHA252" s="410"/>
      <c r="DHB252" s="359"/>
      <c r="DHC252" s="410"/>
      <c r="DHD252" s="359"/>
      <c r="DHE252" s="410"/>
      <c r="DHF252" s="359"/>
      <c r="DHG252" s="410"/>
      <c r="DHH252" s="359"/>
      <c r="DHI252" s="410"/>
      <c r="DHJ252" s="359"/>
      <c r="DHK252" s="410"/>
      <c r="DHL252" s="359"/>
      <c r="DHM252" s="410"/>
      <c r="DHN252" s="359"/>
      <c r="DHO252" s="410"/>
      <c r="DHP252" s="359"/>
      <c r="DHQ252" s="410"/>
      <c r="DHR252" s="359"/>
      <c r="DHS252" s="410"/>
      <c r="DHT252" s="359"/>
      <c r="DHU252" s="410"/>
      <c r="DHV252" s="359"/>
      <c r="DHW252" s="410"/>
      <c r="DHX252" s="359"/>
      <c r="DHY252" s="410"/>
      <c r="DHZ252" s="359"/>
      <c r="DIA252" s="410"/>
      <c r="DIB252" s="359"/>
      <c r="DIC252" s="410"/>
      <c r="DID252" s="359"/>
      <c r="DIE252" s="410"/>
      <c r="DIF252" s="359"/>
      <c r="DIG252" s="410"/>
      <c r="DIH252" s="359"/>
      <c r="DII252" s="410"/>
      <c r="DIJ252" s="359"/>
      <c r="DIK252" s="410"/>
      <c r="DIL252" s="359"/>
      <c r="DIM252" s="410"/>
      <c r="DIN252" s="359"/>
      <c r="DIO252" s="410"/>
      <c r="DIP252" s="359"/>
      <c r="DIQ252" s="410"/>
      <c r="DIR252" s="359"/>
      <c r="DIS252" s="410"/>
      <c r="DIT252" s="359"/>
      <c r="DIU252" s="410"/>
      <c r="DIV252" s="359"/>
      <c r="DIW252" s="410"/>
      <c r="DIX252" s="359"/>
      <c r="DIY252" s="410"/>
      <c r="DIZ252" s="359"/>
      <c r="DJA252" s="410"/>
      <c r="DJB252" s="359"/>
      <c r="DJC252" s="410"/>
      <c r="DJD252" s="359"/>
      <c r="DJE252" s="410"/>
      <c r="DJF252" s="359"/>
      <c r="DJG252" s="410"/>
      <c r="DJH252" s="359"/>
      <c r="DJI252" s="410"/>
      <c r="DJJ252" s="359"/>
      <c r="DJK252" s="410"/>
      <c r="DJL252" s="359"/>
      <c r="DJM252" s="410"/>
      <c r="DJN252" s="359"/>
      <c r="DJO252" s="410"/>
      <c r="DJP252" s="359"/>
      <c r="DJQ252" s="410"/>
      <c r="DJR252" s="359"/>
      <c r="DJS252" s="410"/>
      <c r="DJT252" s="359"/>
      <c r="DJU252" s="410"/>
      <c r="DJV252" s="359"/>
      <c r="DJW252" s="410"/>
      <c r="DJX252" s="359"/>
      <c r="DJY252" s="410"/>
      <c r="DJZ252" s="359"/>
      <c r="DKA252" s="410"/>
      <c r="DKB252" s="359"/>
      <c r="DKC252" s="410"/>
      <c r="DKD252" s="359"/>
      <c r="DKE252" s="410"/>
      <c r="DKF252" s="359"/>
      <c r="DKG252" s="410"/>
      <c r="DKH252" s="359"/>
      <c r="DKI252" s="410"/>
      <c r="DKJ252" s="359"/>
      <c r="DKK252" s="410"/>
      <c r="DKL252" s="359"/>
      <c r="DKM252" s="410"/>
      <c r="DKN252" s="359"/>
      <c r="DKO252" s="410"/>
      <c r="DKP252" s="359"/>
      <c r="DKQ252" s="410"/>
      <c r="DKR252" s="359"/>
      <c r="DKS252" s="410"/>
      <c r="DKT252" s="359"/>
      <c r="DKU252" s="410"/>
      <c r="DKV252" s="359"/>
      <c r="DKW252" s="410"/>
      <c r="DKX252" s="359"/>
      <c r="DKY252" s="410"/>
      <c r="DKZ252" s="359"/>
      <c r="DLA252" s="410"/>
      <c r="DLB252" s="359"/>
      <c r="DLC252" s="410"/>
      <c r="DLD252" s="359"/>
      <c r="DLE252" s="410"/>
      <c r="DLF252" s="359"/>
      <c r="DLG252" s="410"/>
      <c r="DLH252" s="359"/>
      <c r="DLI252" s="410"/>
      <c r="DLJ252" s="359"/>
      <c r="DLK252" s="410"/>
      <c r="DLL252" s="359"/>
      <c r="DLM252" s="410"/>
      <c r="DLN252" s="359"/>
      <c r="DLO252" s="410"/>
      <c r="DLP252" s="359"/>
      <c r="DLQ252" s="410"/>
      <c r="DLR252" s="359"/>
      <c r="DLS252" s="410"/>
      <c r="DLT252" s="359"/>
      <c r="DLU252" s="410"/>
      <c r="DLV252" s="359"/>
      <c r="DLW252" s="410"/>
      <c r="DLX252" s="359"/>
      <c r="DLY252" s="410"/>
      <c r="DLZ252" s="359"/>
      <c r="DMA252" s="410"/>
      <c r="DMB252" s="359"/>
      <c r="DMC252" s="410"/>
      <c r="DMD252" s="359"/>
      <c r="DME252" s="410"/>
      <c r="DMF252" s="359"/>
      <c r="DMG252" s="410"/>
      <c r="DMH252" s="359"/>
      <c r="DMI252" s="410"/>
      <c r="DMJ252" s="359"/>
      <c r="DMK252" s="410"/>
      <c r="DML252" s="359"/>
      <c r="DMM252" s="410"/>
      <c r="DMN252" s="359"/>
      <c r="DMO252" s="410"/>
      <c r="DMP252" s="359"/>
      <c r="DMQ252" s="410"/>
      <c r="DMR252" s="359"/>
      <c r="DMS252" s="410"/>
      <c r="DMT252" s="359"/>
      <c r="DMU252" s="410"/>
      <c r="DMV252" s="359"/>
      <c r="DMW252" s="410"/>
      <c r="DMX252" s="359"/>
      <c r="DMY252" s="410"/>
      <c r="DMZ252" s="359"/>
      <c r="DNA252" s="410"/>
      <c r="DNB252" s="359"/>
      <c r="DNC252" s="410"/>
      <c r="DND252" s="359"/>
      <c r="DNE252" s="410"/>
      <c r="DNF252" s="359"/>
      <c r="DNG252" s="410"/>
      <c r="DNH252" s="359"/>
      <c r="DNI252" s="410"/>
      <c r="DNJ252" s="359"/>
      <c r="DNK252" s="410"/>
      <c r="DNL252" s="359"/>
      <c r="DNM252" s="410"/>
      <c r="DNN252" s="359"/>
      <c r="DNO252" s="410"/>
      <c r="DNP252" s="359"/>
      <c r="DNQ252" s="410"/>
      <c r="DNR252" s="359"/>
      <c r="DNS252" s="410"/>
      <c r="DNT252" s="359"/>
      <c r="DNU252" s="410"/>
      <c r="DNV252" s="359"/>
      <c r="DNW252" s="410"/>
      <c r="DNX252" s="359"/>
      <c r="DNY252" s="410"/>
      <c r="DNZ252" s="359"/>
      <c r="DOA252" s="410"/>
      <c r="DOB252" s="359"/>
      <c r="DOC252" s="410"/>
      <c r="DOD252" s="359"/>
      <c r="DOE252" s="410"/>
      <c r="DOF252" s="359"/>
      <c r="DOG252" s="410"/>
      <c r="DOH252" s="359"/>
      <c r="DOI252" s="410"/>
      <c r="DOJ252" s="359"/>
      <c r="DOK252" s="410"/>
      <c r="DOL252" s="359"/>
      <c r="DOM252" s="410"/>
      <c r="DON252" s="359"/>
      <c r="DOO252" s="410"/>
      <c r="DOP252" s="359"/>
      <c r="DOQ252" s="410"/>
      <c r="DOR252" s="359"/>
      <c r="DOS252" s="410"/>
      <c r="DOT252" s="359"/>
      <c r="DOU252" s="410"/>
      <c r="DOV252" s="359"/>
      <c r="DOW252" s="410"/>
      <c r="DOX252" s="359"/>
      <c r="DOY252" s="410"/>
      <c r="DOZ252" s="359"/>
      <c r="DPA252" s="410"/>
      <c r="DPB252" s="359"/>
      <c r="DPC252" s="410"/>
      <c r="DPD252" s="359"/>
      <c r="DPE252" s="410"/>
      <c r="DPF252" s="359"/>
      <c r="DPG252" s="410"/>
      <c r="DPH252" s="359"/>
      <c r="DPI252" s="410"/>
      <c r="DPJ252" s="359"/>
      <c r="DPK252" s="410"/>
      <c r="DPL252" s="359"/>
      <c r="DPM252" s="410"/>
      <c r="DPN252" s="359"/>
      <c r="DPO252" s="410"/>
      <c r="DPP252" s="359"/>
      <c r="DPQ252" s="410"/>
      <c r="DPR252" s="359"/>
      <c r="DPS252" s="410"/>
      <c r="DPT252" s="359"/>
      <c r="DPU252" s="410"/>
      <c r="DPV252" s="359"/>
      <c r="DPW252" s="410"/>
      <c r="DPX252" s="359"/>
      <c r="DPY252" s="410"/>
      <c r="DPZ252" s="359"/>
      <c r="DQA252" s="410"/>
      <c r="DQB252" s="359"/>
      <c r="DQC252" s="410"/>
      <c r="DQD252" s="359"/>
      <c r="DQE252" s="410"/>
      <c r="DQF252" s="359"/>
      <c r="DQG252" s="410"/>
      <c r="DQH252" s="359"/>
      <c r="DQI252" s="410"/>
      <c r="DQJ252" s="359"/>
      <c r="DQK252" s="410"/>
      <c r="DQL252" s="359"/>
      <c r="DQM252" s="410"/>
      <c r="DQN252" s="359"/>
      <c r="DQO252" s="410"/>
      <c r="DQP252" s="359"/>
      <c r="DQQ252" s="410"/>
      <c r="DQR252" s="359"/>
      <c r="DQS252" s="410"/>
      <c r="DQT252" s="359"/>
      <c r="DQU252" s="410"/>
      <c r="DQV252" s="359"/>
      <c r="DQW252" s="410"/>
      <c r="DQX252" s="359"/>
      <c r="DQY252" s="410"/>
      <c r="DQZ252" s="359"/>
      <c r="DRA252" s="410"/>
      <c r="DRB252" s="359"/>
      <c r="DRC252" s="410"/>
      <c r="DRD252" s="359"/>
      <c r="DRE252" s="410"/>
      <c r="DRF252" s="359"/>
      <c r="DRG252" s="410"/>
      <c r="DRH252" s="359"/>
      <c r="DRI252" s="410"/>
      <c r="DRJ252" s="359"/>
      <c r="DRK252" s="410"/>
      <c r="DRL252" s="359"/>
      <c r="DRM252" s="410"/>
      <c r="DRN252" s="359"/>
      <c r="DRO252" s="410"/>
      <c r="DRP252" s="359"/>
      <c r="DRQ252" s="410"/>
      <c r="DRR252" s="359"/>
      <c r="DRS252" s="410"/>
      <c r="DRT252" s="359"/>
      <c r="DRU252" s="410"/>
      <c r="DRV252" s="359"/>
      <c r="DRW252" s="410"/>
      <c r="DRX252" s="359"/>
      <c r="DRY252" s="410"/>
      <c r="DRZ252" s="359"/>
      <c r="DSA252" s="410"/>
      <c r="DSB252" s="359"/>
      <c r="DSC252" s="410"/>
      <c r="DSD252" s="359"/>
      <c r="DSE252" s="410"/>
      <c r="DSF252" s="359"/>
      <c r="DSG252" s="410"/>
      <c r="DSH252" s="359"/>
      <c r="DSI252" s="410"/>
      <c r="DSJ252" s="359"/>
      <c r="DSK252" s="410"/>
      <c r="DSL252" s="359"/>
      <c r="DSM252" s="410"/>
      <c r="DSN252" s="359"/>
      <c r="DSO252" s="410"/>
      <c r="DSP252" s="359"/>
      <c r="DSQ252" s="410"/>
      <c r="DSR252" s="359"/>
      <c r="DSS252" s="410"/>
      <c r="DST252" s="359"/>
      <c r="DSU252" s="410"/>
      <c r="DSV252" s="359"/>
      <c r="DSW252" s="410"/>
      <c r="DSX252" s="359"/>
      <c r="DSY252" s="410"/>
      <c r="DSZ252" s="359"/>
      <c r="DTA252" s="410"/>
      <c r="DTB252" s="359"/>
      <c r="DTC252" s="410"/>
      <c r="DTD252" s="359"/>
      <c r="DTE252" s="410"/>
      <c r="DTF252" s="359"/>
      <c r="DTG252" s="410"/>
      <c r="DTH252" s="359"/>
      <c r="DTI252" s="410"/>
      <c r="DTJ252" s="359"/>
      <c r="DTK252" s="410"/>
      <c r="DTL252" s="359"/>
      <c r="DTM252" s="410"/>
      <c r="DTN252" s="359"/>
      <c r="DTO252" s="410"/>
      <c r="DTP252" s="359"/>
      <c r="DTQ252" s="410"/>
      <c r="DTR252" s="359"/>
      <c r="DTS252" s="410"/>
      <c r="DTT252" s="359"/>
      <c r="DTU252" s="410"/>
      <c r="DTV252" s="359"/>
      <c r="DTW252" s="410"/>
      <c r="DTX252" s="359"/>
      <c r="DTY252" s="410"/>
      <c r="DTZ252" s="359"/>
      <c r="DUA252" s="410"/>
      <c r="DUB252" s="359"/>
      <c r="DUC252" s="410"/>
      <c r="DUD252" s="359"/>
      <c r="DUE252" s="410"/>
      <c r="DUF252" s="359"/>
      <c r="DUG252" s="410"/>
      <c r="DUH252" s="359"/>
      <c r="DUI252" s="410"/>
      <c r="DUJ252" s="359"/>
      <c r="DUK252" s="410"/>
      <c r="DUL252" s="359"/>
      <c r="DUM252" s="410"/>
      <c r="DUN252" s="359"/>
      <c r="DUO252" s="410"/>
      <c r="DUP252" s="359"/>
      <c r="DUQ252" s="410"/>
      <c r="DUR252" s="359"/>
      <c r="DUS252" s="410"/>
      <c r="DUT252" s="359"/>
      <c r="DUU252" s="410"/>
      <c r="DUV252" s="359"/>
      <c r="DUW252" s="410"/>
      <c r="DUX252" s="359"/>
      <c r="DUY252" s="410"/>
      <c r="DUZ252" s="359"/>
      <c r="DVA252" s="410"/>
      <c r="DVB252" s="359"/>
      <c r="DVC252" s="410"/>
      <c r="DVD252" s="359"/>
      <c r="DVE252" s="410"/>
      <c r="DVF252" s="359"/>
      <c r="DVG252" s="410"/>
      <c r="DVH252" s="359"/>
      <c r="DVI252" s="410"/>
      <c r="DVJ252" s="359"/>
      <c r="DVK252" s="410"/>
      <c r="DVL252" s="359"/>
      <c r="DVM252" s="410"/>
      <c r="DVN252" s="359"/>
      <c r="DVO252" s="410"/>
      <c r="DVP252" s="359"/>
      <c r="DVQ252" s="410"/>
      <c r="DVR252" s="359"/>
      <c r="DVS252" s="410"/>
      <c r="DVT252" s="359"/>
      <c r="DVU252" s="410"/>
      <c r="DVV252" s="359"/>
      <c r="DVW252" s="410"/>
      <c r="DVX252" s="359"/>
      <c r="DVY252" s="410"/>
      <c r="DVZ252" s="359"/>
      <c r="DWA252" s="410"/>
      <c r="DWB252" s="359"/>
      <c r="DWC252" s="410"/>
      <c r="DWD252" s="359"/>
      <c r="DWE252" s="410"/>
      <c r="DWF252" s="359"/>
      <c r="DWG252" s="410"/>
      <c r="DWH252" s="359"/>
      <c r="DWI252" s="410"/>
      <c r="DWJ252" s="359"/>
      <c r="DWK252" s="410"/>
      <c r="DWL252" s="359"/>
      <c r="DWM252" s="410"/>
      <c r="DWN252" s="359"/>
      <c r="DWO252" s="410"/>
      <c r="DWP252" s="359"/>
      <c r="DWQ252" s="410"/>
      <c r="DWR252" s="359"/>
      <c r="DWS252" s="410"/>
      <c r="DWT252" s="359"/>
      <c r="DWU252" s="410"/>
      <c r="DWV252" s="359"/>
      <c r="DWW252" s="410"/>
      <c r="DWX252" s="359"/>
      <c r="DWY252" s="410"/>
      <c r="DWZ252" s="359"/>
      <c r="DXA252" s="410"/>
      <c r="DXB252" s="359"/>
      <c r="DXC252" s="410"/>
      <c r="DXD252" s="359"/>
      <c r="DXE252" s="410"/>
      <c r="DXF252" s="359"/>
      <c r="DXG252" s="410"/>
      <c r="DXH252" s="359"/>
      <c r="DXI252" s="410"/>
      <c r="DXJ252" s="359"/>
      <c r="DXK252" s="410"/>
      <c r="DXL252" s="359"/>
      <c r="DXM252" s="410"/>
      <c r="DXN252" s="359"/>
      <c r="DXO252" s="410"/>
      <c r="DXP252" s="359"/>
      <c r="DXQ252" s="410"/>
      <c r="DXR252" s="359"/>
      <c r="DXS252" s="410"/>
      <c r="DXT252" s="359"/>
      <c r="DXU252" s="410"/>
      <c r="DXV252" s="359"/>
      <c r="DXW252" s="410"/>
      <c r="DXX252" s="359"/>
      <c r="DXY252" s="410"/>
      <c r="DXZ252" s="359"/>
      <c r="DYA252" s="410"/>
      <c r="DYB252" s="359"/>
      <c r="DYC252" s="410"/>
      <c r="DYD252" s="359"/>
      <c r="DYE252" s="410"/>
      <c r="DYF252" s="359"/>
      <c r="DYG252" s="410"/>
      <c r="DYH252" s="359"/>
      <c r="DYI252" s="410"/>
      <c r="DYJ252" s="359"/>
      <c r="DYK252" s="410"/>
      <c r="DYL252" s="359"/>
      <c r="DYM252" s="410"/>
      <c r="DYN252" s="359"/>
      <c r="DYO252" s="410"/>
      <c r="DYP252" s="359"/>
      <c r="DYQ252" s="410"/>
      <c r="DYR252" s="359"/>
      <c r="DYS252" s="410"/>
      <c r="DYT252" s="359"/>
      <c r="DYU252" s="410"/>
      <c r="DYV252" s="359"/>
      <c r="DYW252" s="410"/>
      <c r="DYX252" s="359"/>
      <c r="DYY252" s="410"/>
      <c r="DYZ252" s="359"/>
      <c r="DZA252" s="410"/>
      <c r="DZB252" s="359"/>
      <c r="DZC252" s="410"/>
      <c r="DZD252" s="359"/>
      <c r="DZE252" s="410"/>
      <c r="DZF252" s="359"/>
      <c r="DZG252" s="410"/>
      <c r="DZH252" s="359"/>
      <c r="DZI252" s="410"/>
      <c r="DZJ252" s="359"/>
      <c r="DZK252" s="410"/>
      <c r="DZL252" s="359"/>
      <c r="DZM252" s="410"/>
      <c r="DZN252" s="359"/>
      <c r="DZO252" s="410"/>
      <c r="DZP252" s="359"/>
      <c r="DZQ252" s="410"/>
      <c r="DZR252" s="359"/>
      <c r="DZS252" s="410"/>
      <c r="DZT252" s="359"/>
      <c r="DZU252" s="410"/>
      <c r="DZV252" s="359"/>
      <c r="DZW252" s="410"/>
      <c r="DZX252" s="359"/>
      <c r="DZY252" s="410"/>
      <c r="DZZ252" s="359"/>
      <c r="EAA252" s="410"/>
      <c r="EAB252" s="359"/>
      <c r="EAC252" s="410"/>
      <c r="EAD252" s="359"/>
      <c r="EAE252" s="410"/>
      <c r="EAF252" s="359"/>
      <c r="EAG252" s="410"/>
      <c r="EAH252" s="359"/>
      <c r="EAI252" s="410"/>
      <c r="EAJ252" s="359"/>
      <c r="EAK252" s="410"/>
      <c r="EAL252" s="359"/>
      <c r="EAM252" s="410"/>
      <c r="EAN252" s="359"/>
      <c r="EAO252" s="410"/>
      <c r="EAP252" s="359"/>
      <c r="EAQ252" s="410"/>
      <c r="EAR252" s="359"/>
      <c r="EAS252" s="410"/>
      <c r="EAT252" s="359"/>
      <c r="EAU252" s="410"/>
      <c r="EAV252" s="359"/>
      <c r="EAW252" s="410"/>
      <c r="EAX252" s="359"/>
      <c r="EAY252" s="410"/>
      <c r="EAZ252" s="359"/>
      <c r="EBA252" s="410"/>
      <c r="EBB252" s="359"/>
      <c r="EBC252" s="410"/>
      <c r="EBD252" s="359"/>
      <c r="EBE252" s="410"/>
      <c r="EBF252" s="359"/>
      <c r="EBG252" s="410"/>
      <c r="EBH252" s="359"/>
      <c r="EBI252" s="410"/>
      <c r="EBJ252" s="359"/>
      <c r="EBK252" s="410"/>
      <c r="EBL252" s="359"/>
      <c r="EBM252" s="410"/>
      <c r="EBN252" s="359"/>
      <c r="EBO252" s="410"/>
      <c r="EBP252" s="359"/>
      <c r="EBQ252" s="410"/>
      <c r="EBR252" s="359"/>
      <c r="EBS252" s="410"/>
      <c r="EBT252" s="359"/>
      <c r="EBU252" s="410"/>
      <c r="EBV252" s="359"/>
      <c r="EBW252" s="410"/>
      <c r="EBX252" s="359"/>
      <c r="EBY252" s="410"/>
      <c r="EBZ252" s="359"/>
      <c r="ECA252" s="410"/>
      <c r="ECB252" s="359"/>
      <c r="ECC252" s="410"/>
      <c r="ECD252" s="359"/>
      <c r="ECE252" s="410"/>
      <c r="ECF252" s="359"/>
      <c r="ECG252" s="410"/>
      <c r="ECH252" s="359"/>
      <c r="ECI252" s="410"/>
      <c r="ECJ252" s="359"/>
      <c r="ECK252" s="410"/>
      <c r="ECL252" s="359"/>
      <c r="ECM252" s="410"/>
      <c r="ECN252" s="359"/>
      <c r="ECO252" s="410"/>
      <c r="ECP252" s="359"/>
      <c r="ECQ252" s="410"/>
      <c r="ECR252" s="359"/>
      <c r="ECS252" s="410"/>
      <c r="ECT252" s="359"/>
      <c r="ECU252" s="410"/>
      <c r="ECV252" s="359"/>
      <c r="ECW252" s="410"/>
      <c r="ECX252" s="359"/>
      <c r="ECY252" s="410"/>
      <c r="ECZ252" s="359"/>
      <c r="EDA252" s="410"/>
      <c r="EDB252" s="359"/>
      <c r="EDC252" s="410"/>
      <c r="EDD252" s="359"/>
      <c r="EDE252" s="410"/>
      <c r="EDF252" s="359"/>
      <c r="EDG252" s="410"/>
      <c r="EDH252" s="359"/>
      <c r="EDI252" s="410"/>
      <c r="EDJ252" s="359"/>
      <c r="EDK252" s="410"/>
      <c r="EDL252" s="359"/>
      <c r="EDM252" s="410"/>
      <c r="EDN252" s="359"/>
      <c r="EDO252" s="410"/>
      <c r="EDP252" s="359"/>
      <c r="EDQ252" s="410"/>
      <c r="EDR252" s="359"/>
      <c r="EDS252" s="410"/>
      <c r="EDT252" s="359"/>
      <c r="EDU252" s="410"/>
      <c r="EDV252" s="359"/>
      <c r="EDW252" s="410"/>
      <c r="EDX252" s="359"/>
      <c r="EDY252" s="410"/>
      <c r="EDZ252" s="359"/>
      <c r="EEA252" s="410"/>
      <c r="EEB252" s="359"/>
      <c r="EEC252" s="410"/>
      <c r="EED252" s="359"/>
      <c r="EEE252" s="410"/>
      <c r="EEF252" s="359"/>
      <c r="EEG252" s="410"/>
      <c r="EEH252" s="359"/>
      <c r="EEI252" s="410"/>
      <c r="EEJ252" s="359"/>
      <c r="EEK252" s="410"/>
      <c r="EEL252" s="359"/>
      <c r="EEM252" s="410"/>
      <c r="EEN252" s="359"/>
      <c r="EEO252" s="410"/>
      <c r="EEP252" s="359"/>
      <c r="EEQ252" s="410"/>
      <c r="EER252" s="359"/>
      <c r="EES252" s="410"/>
      <c r="EET252" s="359"/>
      <c r="EEU252" s="410"/>
      <c r="EEV252" s="359"/>
      <c r="EEW252" s="410"/>
      <c r="EEX252" s="359"/>
      <c r="EEY252" s="410"/>
      <c r="EEZ252" s="359"/>
      <c r="EFA252" s="410"/>
      <c r="EFB252" s="359"/>
      <c r="EFC252" s="410"/>
      <c r="EFD252" s="359"/>
      <c r="EFE252" s="410"/>
      <c r="EFF252" s="359"/>
      <c r="EFG252" s="410"/>
      <c r="EFH252" s="359"/>
      <c r="EFI252" s="410"/>
      <c r="EFJ252" s="359"/>
      <c r="EFK252" s="410"/>
      <c r="EFL252" s="359"/>
      <c r="EFM252" s="410"/>
      <c r="EFN252" s="359"/>
      <c r="EFO252" s="410"/>
      <c r="EFP252" s="359"/>
      <c r="EFQ252" s="410"/>
      <c r="EFR252" s="359"/>
      <c r="EFS252" s="410"/>
      <c r="EFT252" s="359"/>
      <c r="EFU252" s="410"/>
      <c r="EFV252" s="359"/>
      <c r="EFW252" s="410"/>
      <c r="EFX252" s="359"/>
      <c r="EFY252" s="410"/>
      <c r="EFZ252" s="359"/>
      <c r="EGA252" s="410"/>
      <c r="EGB252" s="359"/>
      <c r="EGC252" s="410"/>
      <c r="EGD252" s="359"/>
      <c r="EGE252" s="410"/>
      <c r="EGF252" s="359"/>
      <c r="EGG252" s="410"/>
      <c r="EGH252" s="359"/>
      <c r="EGI252" s="410"/>
      <c r="EGJ252" s="359"/>
      <c r="EGK252" s="410"/>
      <c r="EGL252" s="359"/>
      <c r="EGM252" s="410"/>
      <c r="EGN252" s="359"/>
      <c r="EGO252" s="410"/>
      <c r="EGP252" s="359"/>
      <c r="EGQ252" s="410"/>
      <c r="EGR252" s="359"/>
      <c r="EGS252" s="410"/>
      <c r="EGT252" s="359"/>
      <c r="EGU252" s="410"/>
      <c r="EGV252" s="359"/>
      <c r="EGW252" s="410"/>
      <c r="EGX252" s="359"/>
      <c r="EGY252" s="410"/>
      <c r="EGZ252" s="359"/>
      <c r="EHA252" s="410"/>
      <c r="EHB252" s="359"/>
      <c r="EHC252" s="410"/>
      <c r="EHD252" s="359"/>
      <c r="EHE252" s="410"/>
      <c r="EHF252" s="359"/>
      <c r="EHG252" s="410"/>
      <c r="EHH252" s="359"/>
      <c r="EHI252" s="410"/>
      <c r="EHJ252" s="359"/>
      <c r="EHK252" s="410"/>
      <c r="EHL252" s="359"/>
      <c r="EHM252" s="410"/>
      <c r="EHN252" s="359"/>
      <c r="EHO252" s="410"/>
      <c r="EHP252" s="359"/>
      <c r="EHQ252" s="410"/>
      <c r="EHR252" s="359"/>
      <c r="EHS252" s="410"/>
      <c r="EHT252" s="359"/>
      <c r="EHU252" s="410"/>
      <c r="EHV252" s="359"/>
      <c r="EHW252" s="410"/>
      <c r="EHX252" s="359"/>
      <c r="EHY252" s="410"/>
      <c r="EHZ252" s="359"/>
      <c r="EIA252" s="410"/>
      <c r="EIB252" s="359"/>
      <c r="EIC252" s="410"/>
      <c r="EID252" s="359"/>
      <c r="EIE252" s="410"/>
      <c r="EIF252" s="359"/>
      <c r="EIG252" s="410"/>
      <c r="EIH252" s="359"/>
      <c r="EII252" s="410"/>
      <c r="EIJ252" s="359"/>
      <c r="EIK252" s="410"/>
      <c r="EIL252" s="359"/>
      <c r="EIM252" s="410"/>
      <c r="EIN252" s="359"/>
      <c r="EIO252" s="410"/>
      <c r="EIP252" s="359"/>
      <c r="EIQ252" s="410"/>
      <c r="EIR252" s="359"/>
      <c r="EIS252" s="410"/>
      <c r="EIT252" s="359"/>
      <c r="EIU252" s="410"/>
      <c r="EIV252" s="359"/>
      <c r="EIW252" s="410"/>
      <c r="EIX252" s="359"/>
      <c r="EIY252" s="410"/>
      <c r="EIZ252" s="359"/>
      <c r="EJA252" s="410"/>
      <c r="EJB252" s="359"/>
      <c r="EJC252" s="410"/>
      <c r="EJD252" s="359"/>
      <c r="EJE252" s="410"/>
      <c r="EJF252" s="359"/>
      <c r="EJG252" s="410"/>
      <c r="EJH252" s="359"/>
      <c r="EJI252" s="410"/>
      <c r="EJJ252" s="359"/>
      <c r="EJK252" s="410"/>
      <c r="EJL252" s="359"/>
      <c r="EJM252" s="410"/>
      <c r="EJN252" s="359"/>
      <c r="EJO252" s="410"/>
      <c r="EJP252" s="359"/>
      <c r="EJQ252" s="410"/>
      <c r="EJR252" s="359"/>
      <c r="EJS252" s="410"/>
      <c r="EJT252" s="359"/>
      <c r="EJU252" s="410"/>
      <c r="EJV252" s="359"/>
      <c r="EJW252" s="410"/>
      <c r="EJX252" s="359"/>
      <c r="EJY252" s="410"/>
      <c r="EJZ252" s="359"/>
      <c r="EKA252" s="410"/>
      <c r="EKB252" s="359"/>
      <c r="EKC252" s="410"/>
      <c r="EKD252" s="359"/>
      <c r="EKE252" s="410"/>
      <c r="EKF252" s="359"/>
      <c r="EKG252" s="410"/>
      <c r="EKH252" s="359"/>
      <c r="EKI252" s="410"/>
      <c r="EKJ252" s="359"/>
      <c r="EKK252" s="410"/>
      <c r="EKL252" s="359"/>
      <c r="EKM252" s="410"/>
      <c r="EKN252" s="359"/>
      <c r="EKO252" s="410"/>
      <c r="EKP252" s="359"/>
      <c r="EKQ252" s="410"/>
      <c r="EKR252" s="359"/>
      <c r="EKS252" s="410"/>
      <c r="EKT252" s="359"/>
      <c r="EKU252" s="410"/>
      <c r="EKV252" s="359"/>
      <c r="EKW252" s="410"/>
      <c r="EKX252" s="359"/>
      <c r="EKY252" s="410"/>
      <c r="EKZ252" s="359"/>
      <c r="ELA252" s="410"/>
      <c r="ELB252" s="359"/>
      <c r="ELC252" s="410"/>
      <c r="ELD252" s="359"/>
      <c r="ELE252" s="410"/>
      <c r="ELF252" s="359"/>
      <c r="ELG252" s="410"/>
      <c r="ELH252" s="359"/>
      <c r="ELI252" s="410"/>
      <c r="ELJ252" s="359"/>
      <c r="ELK252" s="410"/>
      <c r="ELL252" s="359"/>
      <c r="ELM252" s="410"/>
      <c r="ELN252" s="359"/>
      <c r="ELO252" s="410"/>
      <c r="ELP252" s="359"/>
      <c r="ELQ252" s="410"/>
      <c r="ELR252" s="359"/>
      <c r="ELS252" s="410"/>
      <c r="ELT252" s="359"/>
      <c r="ELU252" s="410"/>
      <c r="ELV252" s="359"/>
      <c r="ELW252" s="410"/>
      <c r="ELX252" s="359"/>
      <c r="ELY252" s="410"/>
      <c r="ELZ252" s="359"/>
      <c r="EMA252" s="410"/>
      <c r="EMB252" s="359"/>
      <c r="EMC252" s="410"/>
      <c r="EMD252" s="359"/>
      <c r="EME252" s="410"/>
      <c r="EMF252" s="359"/>
      <c r="EMG252" s="410"/>
      <c r="EMH252" s="359"/>
      <c r="EMI252" s="410"/>
      <c r="EMJ252" s="359"/>
      <c r="EMK252" s="410"/>
      <c r="EML252" s="359"/>
      <c r="EMM252" s="410"/>
      <c r="EMN252" s="359"/>
      <c r="EMO252" s="410"/>
      <c r="EMP252" s="359"/>
      <c r="EMQ252" s="410"/>
      <c r="EMR252" s="359"/>
      <c r="EMS252" s="410"/>
      <c r="EMT252" s="359"/>
      <c r="EMU252" s="410"/>
      <c r="EMV252" s="359"/>
      <c r="EMW252" s="410"/>
      <c r="EMX252" s="359"/>
      <c r="EMY252" s="410"/>
      <c r="EMZ252" s="359"/>
      <c r="ENA252" s="410"/>
      <c r="ENB252" s="359"/>
      <c r="ENC252" s="410"/>
      <c r="END252" s="359"/>
      <c r="ENE252" s="410"/>
      <c r="ENF252" s="359"/>
      <c r="ENG252" s="410"/>
      <c r="ENH252" s="359"/>
      <c r="ENI252" s="410"/>
      <c r="ENJ252" s="359"/>
      <c r="ENK252" s="410"/>
      <c r="ENL252" s="359"/>
      <c r="ENM252" s="410"/>
      <c r="ENN252" s="359"/>
      <c r="ENO252" s="410"/>
      <c r="ENP252" s="359"/>
      <c r="ENQ252" s="410"/>
      <c r="ENR252" s="359"/>
      <c r="ENS252" s="410"/>
      <c r="ENT252" s="359"/>
      <c r="ENU252" s="410"/>
      <c r="ENV252" s="359"/>
      <c r="ENW252" s="410"/>
      <c r="ENX252" s="359"/>
      <c r="ENY252" s="410"/>
      <c r="ENZ252" s="359"/>
      <c r="EOA252" s="410"/>
      <c r="EOB252" s="359"/>
      <c r="EOC252" s="410"/>
      <c r="EOD252" s="359"/>
      <c r="EOE252" s="410"/>
      <c r="EOF252" s="359"/>
      <c r="EOG252" s="410"/>
      <c r="EOH252" s="359"/>
      <c r="EOI252" s="410"/>
      <c r="EOJ252" s="359"/>
      <c r="EOK252" s="410"/>
      <c r="EOL252" s="359"/>
      <c r="EOM252" s="410"/>
      <c r="EON252" s="359"/>
      <c r="EOO252" s="410"/>
      <c r="EOP252" s="359"/>
      <c r="EOQ252" s="410"/>
      <c r="EOR252" s="359"/>
      <c r="EOS252" s="410"/>
      <c r="EOT252" s="359"/>
      <c r="EOU252" s="410"/>
      <c r="EOV252" s="359"/>
      <c r="EOW252" s="410"/>
      <c r="EOX252" s="359"/>
      <c r="EOY252" s="410"/>
      <c r="EOZ252" s="359"/>
      <c r="EPA252" s="410"/>
      <c r="EPB252" s="359"/>
      <c r="EPC252" s="410"/>
      <c r="EPD252" s="359"/>
      <c r="EPE252" s="410"/>
      <c r="EPF252" s="359"/>
      <c r="EPG252" s="410"/>
      <c r="EPH252" s="359"/>
      <c r="EPI252" s="410"/>
      <c r="EPJ252" s="359"/>
      <c r="EPK252" s="410"/>
      <c r="EPL252" s="359"/>
      <c r="EPM252" s="410"/>
      <c r="EPN252" s="359"/>
      <c r="EPO252" s="410"/>
      <c r="EPP252" s="359"/>
      <c r="EPQ252" s="410"/>
      <c r="EPR252" s="359"/>
      <c r="EPS252" s="410"/>
      <c r="EPT252" s="359"/>
      <c r="EPU252" s="410"/>
      <c r="EPV252" s="359"/>
      <c r="EPW252" s="410"/>
      <c r="EPX252" s="359"/>
      <c r="EPY252" s="410"/>
      <c r="EPZ252" s="359"/>
      <c r="EQA252" s="410"/>
      <c r="EQB252" s="359"/>
      <c r="EQC252" s="410"/>
      <c r="EQD252" s="359"/>
      <c r="EQE252" s="410"/>
      <c r="EQF252" s="359"/>
      <c r="EQG252" s="410"/>
      <c r="EQH252" s="359"/>
      <c r="EQI252" s="410"/>
      <c r="EQJ252" s="359"/>
      <c r="EQK252" s="410"/>
      <c r="EQL252" s="359"/>
      <c r="EQM252" s="410"/>
      <c r="EQN252" s="359"/>
      <c r="EQO252" s="410"/>
      <c r="EQP252" s="359"/>
      <c r="EQQ252" s="410"/>
      <c r="EQR252" s="359"/>
      <c r="EQS252" s="410"/>
      <c r="EQT252" s="359"/>
      <c r="EQU252" s="410"/>
      <c r="EQV252" s="359"/>
      <c r="EQW252" s="410"/>
      <c r="EQX252" s="359"/>
      <c r="EQY252" s="410"/>
      <c r="EQZ252" s="359"/>
      <c r="ERA252" s="410"/>
      <c r="ERB252" s="359"/>
      <c r="ERC252" s="410"/>
      <c r="ERD252" s="359"/>
      <c r="ERE252" s="410"/>
      <c r="ERF252" s="359"/>
      <c r="ERG252" s="410"/>
      <c r="ERH252" s="359"/>
      <c r="ERI252" s="410"/>
      <c r="ERJ252" s="359"/>
      <c r="ERK252" s="410"/>
      <c r="ERL252" s="359"/>
      <c r="ERM252" s="410"/>
      <c r="ERN252" s="359"/>
      <c r="ERO252" s="410"/>
      <c r="ERP252" s="359"/>
      <c r="ERQ252" s="410"/>
      <c r="ERR252" s="359"/>
      <c r="ERS252" s="410"/>
      <c r="ERT252" s="359"/>
      <c r="ERU252" s="410"/>
      <c r="ERV252" s="359"/>
      <c r="ERW252" s="410"/>
      <c r="ERX252" s="359"/>
      <c r="ERY252" s="410"/>
      <c r="ERZ252" s="359"/>
      <c r="ESA252" s="410"/>
      <c r="ESB252" s="359"/>
      <c r="ESC252" s="410"/>
      <c r="ESD252" s="359"/>
      <c r="ESE252" s="410"/>
      <c r="ESF252" s="359"/>
      <c r="ESG252" s="410"/>
      <c r="ESH252" s="359"/>
      <c r="ESI252" s="410"/>
      <c r="ESJ252" s="359"/>
      <c r="ESK252" s="410"/>
      <c r="ESL252" s="359"/>
      <c r="ESM252" s="410"/>
      <c r="ESN252" s="359"/>
      <c r="ESO252" s="410"/>
      <c r="ESP252" s="359"/>
      <c r="ESQ252" s="410"/>
      <c r="ESR252" s="359"/>
      <c r="ESS252" s="410"/>
      <c r="EST252" s="359"/>
      <c r="ESU252" s="410"/>
      <c r="ESV252" s="359"/>
      <c r="ESW252" s="410"/>
      <c r="ESX252" s="359"/>
      <c r="ESY252" s="410"/>
      <c r="ESZ252" s="359"/>
      <c r="ETA252" s="410"/>
      <c r="ETB252" s="359"/>
      <c r="ETC252" s="410"/>
      <c r="ETD252" s="359"/>
      <c r="ETE252" s="410"/>
      <c r="ETF252" s="359"/>
      <c r="ETG252" s="410"/>
      <c r="ETH252" s="359"/>
      <c r="ETI252" s="410"/>
      <c r="ETJ252" s="359"/>
      <c r="ETK252" s="410"/>
      <c r="ETL252" s="359"/>
      <c r="ETM252" s="410"/>
      <c r="ETN252" s="359"/>
      <c r="ETO252" s="410"/>
      <c r="ETP252" s="359"/>
      <c r="ETQ252" s="410"/>
      <c r="ETR252" s="359"/>
      <c r="ETS252" s="410"/>
      <c r="ETT252" s="359"/>
      <c r="ETU252" s="410"/>
      <c r="ETV252" s="359"/>
      <c r="ETW252" s="410"/>
      <c r="ETX252" s="359"/>
      <c r="ETY252" s="410"/>
      <c r="ETZ252" s="359"/>
      <c r="EUA252" s="410"/>
      <c r="EUB252" s="359"/>
      <c r="EUC252" s="410"/>
      <c r="EUD252" s="359"/>
      <c r="EUE252" s="410"/>
      <c r="EUF252" s="359"/>
      <c r="EUG252" s="410"/>
      <c r="EUH252" s="359"/>
      <c r="EUI252" s="410"/>
      <c r="EUJ252" s="359"/>
      <c r="EUK252" s="410"/>
      <c r="EUL252" s="359"/>
      <c r="EUM252" s="410"/>
      <c r="EUN252" s="359"/>
      <c r="EUO252" s="410"/>
      <c r="EUP252" s="359"/>
      <c r="EUQ252" s="410"/>
      <c r="EUR252" s="359"/>
      <c r="EUS252" s="410"/>
      <c r="EUT252" s="359"/>
      <c r="EUU252" s="410"/>
      <c r="EUV252" s="359"/>
      <c r="EUW252" s="410"/>
      <c r="EUX252" s="359"/>
      <c r="EUY252" s="410"/>
      <c r="EUZ252" s="359"/>
      <c r="EVA252" s="410"/>
      <c r="EVB252" s="359"/>
      <c r="EVC252" s="410"/>
      <c r="EVD252" s="359"/>
      <c r="EVE252" s="410"/>
      <c r="EVF252" s="359"/>
      <c r="EVG252" s="410"/>
      <c r="EVH252" s="359"/>
      <c r="EVI252" s="410"/>
      <c r="EVJ252" s="359"/>
      <c r="EVK252" s="410"/>
      <c r="EVL252" s="359"/>
      <c r="EVM252" s="410"/>
      <c r="EVN252" s="359"/>
      <c r="EVO252" s="410"/>
      <c r="EVP252" s="359"/>
      <c r="EVQ252" s="410"/>
      <c r="EVR252" s="359"/>
      <c r="EVS252" s="410"/>
      <c r="EVT252" s="359"/>
      <c r="EVU252" s="410"/>
      <c r="EVV252" s="359"/>
      <c r="EVW252" s="410"/>
      <c r="EVX252" s="359"/>
      <c r="EVY252" s="410"/>
      <c r="EVZ252" s="359"/>
      <c r="EWA252" s="410"/>
      <c r="EWB252" s="359"/>
      <c r="EWC252" s="410"/>
      <c r="EWD252" s="359"/>
      <c r="EWE252" s="410"/>
      <c r="EWF252" s="359"/>
      <c r="EWG252" s="410"/>
      <c r="EWH252" s="359"/>
      <c r="EWI252" s="410"/>
      <c r="EWJ252" s="359"/>
      <c r="EWK252" s="410"/>
      <c r="EWL252" s="359"/>
      <c r="EWM252" s="410"/>
      <c r="EWN252" s="359"/>
      <c r="EWO252" s="410"/>
      <c r="EWP252" s="359"/>
      <c r="EWQ252" s="410"/>
      <c r="EWR252" s="359"/>
      <c r="EWS252" s="410"/>
      <c r="EWT252" s="359"/>
      <c r="EWU252" s="410"/>
      <c r="EWV252" s="359"/>
      <c r="EWW252" s="410"/>
      <c r="EWX252" s="359"/>
      <c r="EWY252" s="410"/>
      <c r="EWZ252" s="359"/>
      <c r="EXA252" s="410"/>
      <c r="EXB252" s="359"/>
      <c r="EXC252" s="410"/>
      <c r="EXD252" s="359"/>
      <c r="EXE252" s="410"/>
      <c r="EXF252" s="359"/>
      <c r="EXG252" s="410"/>
      <c r="EXH252" s="359"/>
      <c r="EXI252" s="410"/>
      <c r="EXJ252" s="359"/>
      <c r="EXK252" s="410"/>
      <c r="EXL252" s="359"/>
      <c r="EXM252" s="410"/>
      <c r="EXN252" s="359"/>
      <c r="EXO252" s="410"/>
      <c r="EXP252" s="359"/>
      <c r="EXQ252" s="410"/>
      <c r="EXR252" s="359"/>
      <c r="EXS252" s="410"/>
      <c r="EXT252" s="359"/>
      <c r="EXU252" s="410"/>
      <c r="EXV252" s="359"/>
      <c r="EXW252" s="410"/>
      <c r="EXX252" s="359"/>
      <c r="EXY252" s="410"/>
      <c r="EXZ252" s="359"/>
      <c r="EYA252" s="410"/>
      <c r="EYB252" s="359"/>
      <c r="EYC252" s="410"/>
      <c r="EYD252" s="359"/>
      <c r="EYE252" s="410"/>
      <c r="EYF252" s="359"/>
      <c r="EYG252" s="410"/>
      <c r="EYH252" s="359"/>
      <c r="EYI252" s="410"/>
      <c r="EYJ252" s="359"/>
      <c r="EYK252" s="410"/>
      <c r="EYL252" s="359"/>
      <c r="EYM252" s="410"/>
      <c r="EYN252" s="359"/>
      <c r="EYO252" s="410"/>
      <c r="EYP252" s="359"/>
      <c r="EYQ252" s="410"/>
      <c r="EYR252" s="359"/>
      <c r="EYS252" s="410"/>
      <c r="EYT252" s="359"/>
      <c r="EYU252" s="410"/>
      <c r="EYV252" s="359"/>
      <c r="EYW252" s="410"/>
      <c r="EYX252" s="359"/>
      <c r="EYY252" s="410"/>
      <c r="EYZ252" s="359"/>
      <c r="EZA252" s="410"/>
      <c r="EZB252" s="359"/>
      <c r="EZC252" s="410"/>
      <c r="EZD252" s="359"/>
      <c r="EZE252" s="410"/>
      <c r="EZF252" s="359"/>
      <c r="EZG252" s="410"/>
      <c r="EZH252" s="359"/>
      <c r="EZI252" s="410"/>
      <c r="EZJ252" s="359"/>
      <c r="EZK252" s="410"/>
      <c r="EZL252" s="359"/>
      <c r="EZM252" s="410"/>
      <c r="EZN252" s="359"/>
      <c r="EZO252" s="410"/>
      <c r="EZP252" s="359"/>
      <c r="EZQ252" s="410"/>
      <c r="EZR252" s="359"/>
      <c r="EZS252" s="410"/>
      <c r="EZT252" s="359"/>
      <c r="EZU252" s="410"/>
      <c r="EZV252" s="359"/>
      <c r="EZW252" s="410"/>
      <c r="EZX252" s="359"/>
      <c r="EZY252" s="410"/>
      <c r="EZZ252" s="359"/>
      <c r="FAA252" s="410"/>
      <c r="FAB252" s="359"/>
      <c r="FAC252" s="410"/>
      <c r="FAD252" s="359"/>
      <c r="FAE252" s="410"/>
      <c r="FAF252" s="359"/>
      <c r="FAG252" s="410"/>
      <c r="FAH252" s="359"/>
      <c r="FAI252" s="410"/>
      <c r="FAJ252" s="359"/>
      <c r="FAK252" s="410"/>
      <c r="FAL252" s="359"/>
      <c r="FAM252" s="410"/>
      <c r="FAN252" s="359"/>
      <c r="FAO252" s="410"/>
      <c r="FAP252" s="359"/>
      <c r="FAQ252" s="410"/>
      <c r="FAR252" s="359"/>
      <c r="FAS252" s="410"/>
      <c r="FAT252" s="359"/>
      <c r="FAU252" s="410"/>
      <c r="FAV252" s="359"/>
      <c r="FAW252" s="410"/>
      <c r="FAX252" s="359"/>
      <c r="FAY252" s="410"/>
      <c r="FAZ252" s="359"/>
      <c r="FBA252" s="410"/>
      <c r="FBB252" s="359"/>
      <c r="FBC252" s="410"/>
      <c r="FBD252" s="359"/>
      <c r="FBE252" s="410"/>
      <c r="FBF252" s="359"/>
      <c r="FBG252" s="410"/>
      <c r="FBH252" s="359"/>
      <c r="FBI252" s="410"/>
      <c r="FBJ252" s="359"/>
      <c r="FBK252" s="410"/>
      <c r="FBL252" s="359"/>
      <c r="FBM252" s="410"/>
      <c r="FBN252" s="359"/>
      <c r="FBO252" s="410"/>
      <c r="FBP252" s="359"/>
      <c r="FBQ252" s="410"/>
      <c r="FBR252" s="359"/>
      <c r="FBS252" s="410"/>
      <c r="FBT252" s="359"/>
      <c r="FBU252" s="410"/>
      <c r="FBV252" s="359"/>
      <c r="FBW252" s="410"/>
      <c r="FBX252" s="359"/>
      <c r="FBY252" s="410"/>
      <c r="FBZ252" s="359"/>
      <c r="FCA252" s="410"/>
      <c r="FCB252" s="359"/>
      <c r="FCC252" s="410"/>
      <c r="FCD252" s="359"/>
      <c r="FCE252" s="410"/>
      <c r="FCF252" s="359"/>
      <c r="FCG252" s="410"/>
      <c r="FCH252" s="359"/>
      <c r="FCI252" s="410"/>
      <c r="FCJ252" s="359"/>
      <c r="FCK252" s="410"/>
      <c r="FCL252" s="359"/>
      <c r="FCM252" s="410"/>
      <c r="FCN252" s="359"/>
      <c r="FCO252" s="410"/>
      <c r="FCP252" s="359"/>
      <c r="FCQ252" s="410"/>
      <c r="FCR252" s="359"/>
      <c r="FCS252" s="410"/>
      <c r="FCT252" s="359"/>
      <c r="FCU252" s="410"/>
      <c r="FCV252" s="359"/>
      <c r="FCW252" s="410"/>
      <c r="FCX252" s="359"/>
      <c r="FCY252" s="410"/>
      <c r="FCZ252" s="359"/>
      <c r="FDA252" s="410"/>
      <c r="FDB252" s="359"/>
      <c r="FDC252" s="410"/>
      <c r="FDD252" s="359"/>
      <c r="FDE252" s="410"/>
      <c r="FDF252" s="359"/>
      <c r="FDG252" s="410"/>
      <c r="FDH252" s="359"/>
      <c r="FDI252" s="410"/>
      <c r="FDJ252" s="359"/>
      <c r="FDK252" s="410"/>
      <c r="FDL252" s="359"/>
      <c r="FDM252" s="410"/>
      <c r="FDN252" s="359"/>
      <c r="FDO252" s="410"/>
      <c r="FDP252" s="359"/>
      <c r="FDQ252" s="410"/>
      <c r="FDR252" s="359"/>
      <c r="FDS252" s="410"/>
      <c r="FDT252" s="359"/>
      <c r="FDU252" s="410"/>
      <c r="FDV252" s="359"/>
      <c r="FDW252" s="410"/>
      <c r="FDX252" s="359"/>
      <c r="FDY252" s="410"/>
      <c r="FDZ252" s="359"/>
      <c r="FEA252" s="410"/>
      <c r="FEB252" s="359"/>
      <c r="FEC252" s="410"/>
      <c r="FED252" s="359"/>
      <c r="FEE252" s="410"/>
      <c r="FEF252" s="359"/>
      <c r="FEG252" s="410"/>
      <c r="FEH252" s="359"/>
      <c r="FEI252" s="410"/>
      <c r="FEJ252" s="359"/>
      <c r="FEK252" s="410"/>
      <c r="FEL252" s="359"/>
      <c r="FEM252" s="410"/>
      <c r="FEN252" s="359"/>
      <c r="FEO252" s="410"/>
      <c r="FEP252" s="359"/>
      <c r="FEQ252" s="410"/>
      <c r="FER252" s="359"/>
      <c r="FES252" s="410"/>
      <c r="FET252" s="359"/>
      <c r="FEU252" s="410"/>
      <c r="FEV252" s="359"/>
      <c r="FEW252" s="410"/>
      <c r="FEX252" s="359"/>
      <c r="FEY252" s="410"/>
      <c r="FEZ252" s="359"/>
      <c r="FFA252" s="410"/>
      <c r="FFB252" s="359"/>
      <c r="FFC252" s="410"/>
      <c r="FFD252" s="359"/>
      <c r="FFE252" s="410"/>
      <c r="FFF252" s="359"/>
      <c r="FFG252" s="410"/>
      <c r="FFH252" s="359"/>
      <c r="FFI252" s="410"/>
      <c r="FFJ252" s="359"/>
      <c r="FFK252" s="410"/>
      <c r="FFL252" s="359"/>
      <c r="FFM252" s="410"/>
      <c r="FFN252" s="359"/>
      <c r="FFO252" s="410"/>
      <c r="FFP252" s="359"/>
      <c r="FFQ252" s="410"/>
      <c r="FFR252" s="359"/>
      <c r="FFS252" s="410"/>
      <c r="FFT252" s="359"/>
      <c r="FFU252" s="410"/>
      <c r="FFV252" s="359"/>
      <c r="FFW252" s="410"/>
      <c r="FFX252" s="359"/>
      <c r="FFY252" s="410"/>
      <c r="FFZ252" s="359"/>
      <c r="FGA252" s="410"/>
      <c r="FGB252" s="359"/>
      <c r="FGC252" s="410"/>
      <c r="FGD252" s="359"/>
      <c r="FGE252" s="410"/>
      <c r="FGF252" s="359"/>
      <c r="FGG252" s="410"/>
      <c r="FGH252" s="359"/>
      <c r="FGI252" s="410"/>
      <c r="FGJ252" s="359"/>
      <c r="FGK252" s="410"/>
      <c r="FGL252" s="359"/>
      <c r="FGM252" s="410"/>
      <c r="FGN252" s="359"/>
      <c r="FGO252" s="410"/>
      <c r="FGP252" s="359"/>
      <c r="FGQ252" s="410"/>
      <c r="FGR252" s="359"/>
      <c r="FGS252" s="410"/>
      <c r="FGT252" s="359"/>
      <c r="FGU252" s="410"/>
      <c r="FGV252" s="359"/>
      <c r="FGW252" s="410"/>
      <c r="FGX252" s="359"/>
      <c r="FGY252" s="410"/>
      <c r="FGZ252" s="359"/>
      <c r="FHA252" s="410"/>
      <c r="FHB252" s="359"/>
      <c r="FHC252" s="410"/>
      <c r="FHD252" s="359"/>
      <c r="FHE252" s="410"/>
      <c r="FHF252" s="359"/>
      <c r="FHG252" s="410"/>
      <c r="FHH252" s="359"/>
      <c r="FHI252" s="410"/>
      <c r="FHJ252" s="359"/>
      <c r="FHK252" s="410"/>
      <c r="FHL252" s="359"/>
      <c r="FHM252" s="410"/>
      <c r="FHN252" s="359"/>
      <c r="FHO252" s="410"/>
      <c r="FHP252" s="359"/>
      <c r="FHQ252" s="410"/>
      <c r="FHR252" s="359"/>
      <c r="FHS252" s="410"/>
      <c r="FHT252" s="359"/>
      <c r="FHU252" s="410"/>
      <c r="FHV252" s="359"/>
      <c r="FHW252" s="410"/>
      <c r="FHX252" s="359"/>
      <c r="FHY252" s="410"/>
      <c r="FHZ252" s="359"/>
      <c r="FIA252" s="410"/>
      <c r="FIB252" s="359"/>
      <c r="FIC252" s="410"/>
      <c r="FID252" s="359"/>
      <c r="FIE252" s="410"/>
      <c r="FIF252" s="359"/>
      <c r="FIG252" s="410"/>
      <c r="FIH252" s="359"/>
      <c r="FII252" s="410"/>
      <c r="FIJ252" s="359"/>
      <c r="FIK252" s="410"/>
      <c r="FIL252" s="359"/>
      <c r="FIM252" s="410"/>
      <c r="FIN252" s="359"/>
      <c r="FIO252" s="410"/>
      <c r="FIP252" s="359"/>
      <c r="FIQ252" s="410"/>
      <c r="FIR252" s="359"/>
      <c r="FIS252" s="410"/>
      <c r="FIT252" s="359"/>
      <c r="FIU252" s="410"/>
      <c r="FIV252" s="359"/>
      <c r="FIW252" s="410"/>
      <c r="FIX252" s="359"/>
      <c r="FIY252" s="410"/>
      <c r="FIZ252" s="359"/>
      <c r="FJA252" s="410"/>
      <c r="FJB252" s="359"/>
      <c r="FJC252" s="410"/>
      <c r="FJD252" s="359"/>
      <c r="FJE252" s="410"/>
      <c r="FJF252" s="359"/>
      <c r="FJG252" s="410"/>
      <c r="FJH252" s="359"/>
      <c r="FJI252" s="410"/>
      <c r="FJJ252" s="359"/>
      <c r="FJK252" s="410"/>
      <c r="FJL252" s="359"/>
      <c r="FJM252" s="410"/>
      <c r="FJN252" s="359"/>
      <c r="FJO252" s="410"/>
      <c r="FJP252" s="359"/>
      <c r="FJQ252" s="410"/>
      <c r="FJR252" s="359"/>
      <c r="FJS252" s="410"/>
      <c r="FJT252" s="359"/>
      <c r="FJU252" s="410"/>
      <c r="FJV252" s="359"/>
      <c r="FJW252" s="410"/>
      <c r="FJX252" s="359"/>
      <c r="FJY252" s="410"/>
      <c r="FJZ252" s="359"/>
      <c r="FKA252" s="410"/>
      <c r="FKB252" s="359"/>
      <c r="FKC252" s="410"/>
      <c r="FKD252" s="359"/>
      <c r="FKE252" s="410"/>
      <c r="FKF252" s="359"/>
      <c r="FKG252" s="410"/>
      <c r="FKH252" s="359"/>
      <c r="FKI252" s="410"/>
      <c r="FKJ252" s="359"/>
      <c r="FKK252" s="410"/>
      <c r="FKL252" s="359"/>
      <c r="FKM252" s="410"/>
      <c r="FKN252" s="359"/>
      <c r="FKO252" s="410"/>
      <c r="FKP252" s="359"/>
      <c r="FKQ252" s="410"/>
      <c r="FKR252" s="359"/>
      <c r="FKS252" s="410"/>
      <c r="FKT252" s="359"/>
      <c r="FKU252" s="410"/>
      <c r="FKV252" s="359"/>
      <c r="FKW252" s="410"/>
      <c r="FKX252" s="359"/>
      <c r="FKY252" s="410"/>
      <c r="FKZ252" s="359"/>
      <c r="FLA252" s="410"/>
      <c r="FLB252" s="359"/>
      <c r="FLC252" s="410"/>
      <c r="FLD252" s="359"/>
      <c r="FLE252" s="410"/>
      <c r="FLF252" s="359"/>
      <c r="FLG252" s="410"/>
      <c r="FLH252" s="359"/>
      <c r="FLI252" s="410"/>
      <c r="FLJ252" s="359"/>
      <c r="FLK252" s="410"/>
      <c r="FLL252" s="359"/>
      <c r="FLM252" s="410"/>
      <c r="FLN252" s="359"/>
      <c r="FLO252" s="410"/>
      <c r="FLP252" s="359"/>
      <c r="FLQ252" s="410"/>
      <c r="FLR252" s="359"/>
      <c r="FLS252" s="410"/>
      <c r="FLT252" s="359"/>
      <c r="FLU252" s="410"/>
      <c r="FLV252" s="359"/>
      <c r="FLW252" s="410"/>
      <c r="FLX252" s="359"/>
      <c r="FLY252" s="410"/>
      <c r="FLZ252" s="359"/>
      <c r="FMA252" s="410"/>
      <c r="FMB252" s="359"/>
      <c r="FMC252" s="410"/>
      <c r="FMD252" s="359"/>
      <c r="FME252" s="410"/>
      <c r="FMF252" s="359"/>
      <c r="FMG252" s="410"/>
      <c r="FMH252" s="359"/>
      <c r="FMI252" s="410"/>
      <c r="FMJ252" s="359"/>
      <c r="FMK252" s="410"/>
      <c r="FML252" s="359"/>
      <c r="FMM252" s="410"/>
      <c r="FMN252" s="359"/>
      <c r="FMO252" s="410"/>
      <c r="FMP252" s="359"/>
      <c r="FMQ252" s="410"/>
      <c r="FMR252" s="359"/>
      <c r="FMS252" s="410"/>
      <c r="FMT252" s="359"/>
      <c r="FMU252" s="410"/>
      <c r="FMV252" s="359"/>
      <c r="FMW252" s="410"/>
      <c r="FMX252" s="359"/>
      <c r="FMY252" s="410"/>
      <c r="FMZ252" s="359"/>
      <c r="FNA252" s="410"/>
      <c r="FNB252" s="359"/>
      <c r="FNC252" s="410"/>
      <c r="FND252" s="359"/>
      <c r="FNE252" s="410"/>
      <c r="FNF252" s="359"/>
      <c r="FNG252" s="410"/>
      <c r="FNH252" s="359"/>
      <c r="FNI252" s="410"/>
      <c r="FNJ252" s="359"/>
      <c r="FNK252" s="410"/>
      <c r="FNL252" s="359"/>
      <c r="FNM252" s="410"/>
      <c r="FNN252" s="359"/>
      <c r="FNO252" s="410"/>
      <c r="FNP252" s="359"/>
      <c r="FNQ252" s="410"/>
      <c r="FNR252" s="359"/>
      <c r="FNS252" s="410"/>
      <c r="FNT252" s="359"/>
      <c r="FNU252" s="410"/>
      <c r="FNV252" s="359"/>
      <c r="FNW252" s="410"/>
      <c r="FNX252" s="359"/>
      <c r="FNY252" s="410"/>
      <c r="FNZ252" s="359"/>
      <c r="FOA252" s="410"/>
      <c r="FOB252" s="359"/>
      <c r="FOC252" s="410"/>
      <c r="FOD252" s="359"/>
      <c r="FOE252" s="410"/>
      <c r="FOF252" s="359"/>
      <c r="FOG252" s="410"/>
      <c r="FOH252" s="359"/>
      <c r="FOI252" s="410"/>
      <c r="FOJ252" s="359"/>
      <c r="FOK252" s="410"/>
      <c r="FOL252" s="359"/>
      <c r="FOM252" s="410"/>
      <c r="FON252" s="359"/>
      <c r="FOO252" s="410"/>
      <c r="FOP252" s="359"/>
      <c r="FOQ252" s="410"/>
      <c r="FOR252" s="359"/>
      <c r="FOS252" s="410"/>
      <c r="FOT252" s="359"/>
      <c r="FOU252" s="410"/>
      <c r="FOV252" s="359"/>
      <c r="FOW252" s="410"/>
      <c r="FOX252" s="359"/>
      <c r="FOY252" s="410"/>
      <c r="FOZ252" s="359"/>
      <c r="FPA252" s="410"/>
      <c r="FPB252" s="359"/>
      <c r="FPC252" s="410"/>
      <c r="FPD252" s="359"/>
      <c r="FPE252" s="410"/>
      <c r="FPF252" s="359"/>
      <c r="FPG252" s="410"/>
      <c r="FPH252" s="359"/>
      <c r="FPI252" s="410"/>
      <c r="FPJ252" s="359"/>
      <c r="FPK252" s="410"/>
      <c r="FPL252" s="359"/>
      <c r="FPM252" s="410"/>
      <c r="FPN252" s="359"/>
      <c r="FPO252" s="410"/>
      <c r="FPP252" s="359"/>
      <c r="FPQ252" s="410"/>
      <c r="FPR252" s="359"/>
      <c r="FPS252" s="410"/>
      <c r="FPT252" s="359"/>
      <c r="FPU252" s="410"/>
      <c r="FPV252" s="359"/>
      <c r="FPW252" s="410"/>
      <c r="FPX252" s="359"/>
      <c r="FPY252" s="410"/>
      <c r="FPZ252" s="359"/>
      <c r="FQA252" s="410"/>
      <c r="FQB252" s="359"/>
      <c r="FQC252" s="410"/>
      <c r="FQD252" s="359"/>
      <c r="FQE252" s="410"/>
      <c r="FQF252" s="359"/>
      <c r="FQG252" s="410"/>
      <c r="FQH252" s="359"/>
      <c r="FQI252" s="410"/>
      <c r="FQJ252" s="359"/>
      <c r="FQK252" s="410"/>
      <c r="FQL252" s="359"/>
      <c r="FQM252" s="410"/>
      <c r="FQN252" s="359"/>
      <c r="FQO252" s="410"/>
      <c r="FQP252" s="359"/>
      <c r="FQQ252" s="410"/>
      <c r="FQR252" s="359"/>
      <c r="FQS252" s="410"/>
      <c r="FQT252" s="359"/>
      <c r="FQU252" s="410"/>
      <c r="FQV252" s="359"/>
      <c r="FQW252" s="410"/>
      <c r="FQX252" s="359"/>
      <c r="FQY252" s="410"/>
      <c r="FQZ252" s="359"/>
      <c r="FRA252" s="410"/>
      <c r="FRB252" s="359"/>
      <c r="FRC252" s="410"/>
      <c r="FRD252" s="359"/>
      <c r="FRE252" s="410"/>
      <c r="FRF252" s="359"/>
      <c r="FRG252" s="410"/>
      <c r="FRH252" s="359"/>
      <c r="FRI252" s="410"/>
      <c r="FRJ252" s="359"/>
      <c r="FRK252" s="410"/>
      <c r="FRL252" s="359"/>
      <c r="FRM252" s="410"/>
      <c r="FRN252" s="359"/>
      <c r="FRO252" s="410"/>
      <c r="FRP252" s="359"/>
      <c r="FRQ252" s="410"/>
      <c r="FRR252" s="359"/>
      <c r="FRS252" s="410"/>
      <c r="FRT252" s="359"/>
      <c r="FRU252" s="410"/>
      <c r="FRV252" s="359"/>
      <c r="FRW252" s="410"/>
      <c r="FRX252" s="359"/>
      <c r="FRY252" s="410"/>
      <c r="FRZ252" s="359"/>
      <c r="FSA252" s="410"/>
      <c r="FSB252" s="359"/>
      <c r="FSC252" s="410"/>
      <c r="FSD252" s="359"/>
      <c r="FSE252" s="410"/>
      <c r="FSF252" s="359"/>
      <c r="FSG252" s="410"/>
      <c r="FSH252" s="359"/>
      <c r="FSI252" s="410"/>
      <c r="FSJ252" s="359"/>
      <c r="FSK252" s="410"/>
      <c r="FSL252" s="359"/>
      <c r="FSM252" s="410"/>
      <c r="FSN252" s="359"/>
      <c r="FSO252" s="410"/>
      <c r="FSP252" s="359"/>
      <c r="FSQ252" s="410"/>
      <c r="FSR252" s="359"/>
      <c r="FSS252" s="410"/>
      <c r="FST252" s="359"/>
      <c r="FSU252" s="410"/>
      <c r="FSV252" s="359"/>
      <c r="FSW252" s="410"/>
      <c r="FSX252" s="359"/>
      <c r="FSY252" s="410"/>
      <c r="FSZ252" s="359"/>
      <c r="FTA252" s="410"/>
      <c r="FTB252" s="359"/>
      <c r="FTC252" s="410"/>
      <c r="FTD252" s="359"/>
      <c r="FTE252" s="410"/>
      <c r="FTF252" s="359"/>
      <c r="FTG252" s="410"/>
      <c r="FTH252" s="359"/>
      <c r="FTI252" s="410"/>
      <c r="FTJ252" s="359"/>
      <c r="FTK252" s="410"/>
      <c r="FTL252" s="359"/>
      <c r="FTM252" s="410"/>
      <c r="FTN252" s="359"/>
      <c r="FTO252" s="410"/>
      <c r="FTP252" s="359"/>
      <c r="FTQ252" s="410"/>
      <c r="FTR252" s="359"/>
      <c r="FTS252" s="410"/>
      <c r="FTT252" s="359"/>
      <c r="FTU252" s="410"/>
      <c r="FTV252" s="359"/>
      <c r="FTW252" s="410"/>
      <c r="FTX252" s="359"/>
      <c r="FTY252" s="410"/>
      <c r="FTZ252" s="359"/>
      <c r="FUA252" s="410"/>
      <c r="FUB252" s="359"/>
      <c r="FUC252" s="410"/>
      <c r="FUD252" s="359"/>
      <c r="FUE252" s="410"/>
      <c r="FUF252" s="359"/>
      <c r="FUG252" s="410"/>
      <c r="FUH252" s="359"/>
      <c r="FUI252" s="410"/>
      <c r="FUJ252" s="359"/>
      <c r="FUK252" s="410"/>
      <c r="FUL252" s="359"/>
      <c r="FUM252" s="410"/>
      <c r="FUN252" s="359"/>
      <c r="FUO252" s="410"/>
      <c r="FUP252" s="359"/>
      <c r="FUQ252" s="410"/>
      <c r="FUR252" s="359"/>
      <c r="FUS252" s="410"/>
      <c r="FUT252" s="359"/>
      <c r="FUU252" s="410"/>
      <c r="FUV252" s="359"/>
      <c r="FUW252" s="410"/>
      <c r="FUX252" s="359"/>
      <c r="FUY252" s="410"/>
      <c r="FUZ252" s="359"/>
      <c r="FVA252" s="410"/>
      <c r="FVB252" s="359"/>
      <c r="FVC252" s="410"/>
      <c r="FVD252" s="359"/>
      <c r="FVE252" s="410"/>
      <c r="FVF252" s="359"/>
      <c r="FVG252" s="410"/>
      <c r="FVH252" s="359"/>
      <c r="FVI252" s="410"/>
      <c r="FVJ252" s="359"/>
      <c r="FVK252" s="410"/>
      <c r="FVL252" s="359"/>
      <c r="FVM252" s="410"/>
      <c r="FVN252" s="359"/>
      <c r="FVO252" s="410"/>
      <c r="FVP252" s="359"/>
      <c r="FVQ252" s="410"/>
      <c r="FVR252" s="359"/>
      <c r="FVS252" s="410"/>
      <c r="FVT252" s="359"/>
      <c r="FVU252" s="410"/>
      <c r="FVV252" s="359"/>
      <c r="FVW252" s="410"/>
      <c r="FVX252" s="359"/>
      <c r="FVY252" s="410"/>
      <c r="FVZ252" s="359"/>
      <c r="FWA252" s="410"/>
      <c r="FWB252" s="359"/>
      <c r="FWC252" s="410"/>
      <c r="FWD252" s="359"/>
      <c r="FWE252" s="410"/>
      <c r="FWF252" s="359"/>
      <c r="FWG252" s="410"/>
      <c r="FWH252" s="359"/>
      <c r="FWI252" s="410"/>
      <c r="FWJ252" s="359"/>
      <c r="FWK252" s="410"/>
      <c r="FWL252" s="359"/>
      <c r="FWM252" s="410"/>
      <c r="FWN252" s="359"/>
      <c r="FWO252" s="410"/>
      <c r="FWP252" s="359"/>
      <c r="FWQ252" s="410"/>
      <c r="FWR252" s="359"/>
      <c r="FWS252" s="410"/>
      <c r="FWT252" s="359"/>
      <c r="FWU252" s="410"/>
      <c r="FWV252" s="359"/>
      <c r="FWW252" s="410"/>
      <c r="FWX252" s="359"/>
      <c r="FWY252" s="410"/>
      <c r="FWZ252" s="359"/>
      <c r="FXA252" s="410"/>
      <c r="FXB252" s="359"/>
      <c r="FXC252" s="410"/>
      <c r="FXD252" s="359"/>
      <c r="FXE252" s="410"/>
      <c r="FXF252" s="359"/>
      <c r="FXG252" s="410"/>
      <c r="FXH252" s="359"/>
      <c r="FXI252" s="410"/>
      <c r="FXJ252" s="359"/>
      <c r="FXK252" s="410"/>
      <c r="FXL252" s="359"/>
      <c r="FXM252" s="410"/>
      <c r="FXN252" s="359"/>
      <c r="FXO252" s="410"/>
      <c r="FXP252" s="359"/>
      <c r="FXQ252" s="410"/>
      <c r="FXR252" s="359"/>
      <c r="FXS252" s="410"/>
      <c r="FXT252" s="359"/>
      <c r="FXU252" s="410"/>
      <c r="FXV252" s="359"/>
      <c r="FXW252" s="410"/>
      <c r="FXX252" s="359"/>
      <c r="FXY252" s="410"/>
      <c r="FXZ252" s="359"/>
      <c r="FYA252" s="410"/>
      <c r="FYB252" s="359"/>
      <c r="FYC252" s="410"/>
      <c r="FYD252" s="359"/>
      <c r="FYE252" s="410"/>
      <c r="FYF252" s="359"/>
      <c r="FYG252" s="410"/>
      <c r="FYH252" s="359"/>
      <c r="FYI252" s="410"/>
      <c r="FYJ252" s="359"/>
      <c r="FYK252" s="410"/>
      <c r="FYL252" s="359"/>
      <c r="FYM252" s="410"/>
      <c r="FYN252" s="359"/>
      <c r="FYO252" s="410"/>
      <c r="FYP252" s="359"/>
      <c r="FYQ252" s="410"/>
      <c r="FYR252" s="359"/>
      <c r="FYS252" s="410"/>
      <c r="FYT252" s="359"/>
      <c r="FYU252" s="410"/>
      <c r="FYV252" s="359"/>
      <c r="FYW252" s="410"/>
      <c r="FYX252" s="359"/>
      <c r="FYY252" s="410"/>
      <c r="FYZ252" s="359"/>
      <c r="FZA252" s="410"/>
      <c r="FZB252" s="359"/>
      <c r="FZC252" s="410"/>
      <c r="FZD252" s="359"/>
      <c r="FZE252" s="410"/>
      <c r="FZF252" s="359"/>
      <c r="FZG252" s="410"/>
      <c r="FZH252" s="359"/>
      <c r="FZI252" s="410"/>
      <c r="FZJ252" s="359"/>
      <c r="FZK252" s="410"/>
      <c r="FZL252" s="359"/>
      <c r="FZM252" s="410"/>
      <c r="FZN252" s="359"/>
      <c r="FZO252" s="410"/>
      <c r="FZP252" s="359"/>
      <c r="FZQ252" s="410"/>
      <c r="FZR252" s="359"/>
      <c r="FZS252" s="410"/>
      <c r="FZT252" s="359"/>
      <c r="FZU252" s="410"/>
      <c r="FZV252" s="359"/>
      <c r="FZW252" s="410"/>
      <c r="FZX252" s="359"/>
      <c r="FZY252" s="410"/>
      <c r="FZZ252" s="359"/>
      <c r="GAA252" s="410"/>
      <c r="GAB252" s="359"/>
      <c r="GAC252" s="410"/>
      <c r="GAD252" s="359"/>
      <c r="GAE252" s="410"/>
      <c r="GAF252" s="359"/>
      <c r="GAG252" s="410"/>
      <c r="GAH252" s="359"/>
      <c r="GAI252" s="410"/>
      <c r="GAJ252" s="359"/>
      <c r="GAK252" s="410"/>
      <c r="GAL252" s="359"/>
      <c r="GAM252" s="410"/>
      <c r="GAN252" s="359"/>
      <c r="GAO252" s="410"/>
      <c r="GAP252" s="359"/>
      <c r="GAQ252" s="410"/>
      <c r="GAR252" s="359"/>
      <c r="GAS252" s="410"/>
      <c r="GAT252" s="359"/>
      <c r="GAU252" s="410"/>
      <c r="GAV252" s="359"/>
      <c r="GAW252" s="410"/>
      <c r="GAX252" s="359"/>
      <c r="GAY252" s="410"/>
      <c r="GAZ252" s="359"/>
      <c r="GBA252" s="410"/>
      <c r="GBB252" s="359"/>
      <c r="GBC252" s="410"/>
      <c r="GBD252" s="359"/>
      <c r="GBE252" s="410"/>
      <c r="GBF252" s="359"/>
      <c r="GBG252" s="410"/>
      <c r="GBH252" s="359"/>
      <c r="GBI252" s="410"/>
      <c r="GBJ252" s="359"/>
      <c r="GBK252" s="410"/>
      <c r="GBL252" s="359"/>
      <c r="GBM252" s="410"/>
      <c r="GBN252" s="359"/>
      <c r="GBO252" s="410"/>
      <c r="GBP252" s="359"/>
      <c r="GBQ252" s="410"/>
      <c r="GBR252" s="359"/>
      <c r="GBS252" s="410"/>
      <c r="GBT252" s="359"/>
      <c r="GBU252" s="410"/>
      <c r="GBV252" s="359"/>
      <c r="GBW252" s="410"/>
      <c r="GBX252" s="359"/>
      <c r="GBY252" s="410"/>
      <c r="GBZ252" s="359"/>
      <c r="GCA252" s="410"/>
      <c r="GCB252" s="359"/>
      <c r="GCC252" s="410"/>
      <c r="GCD252" s="359"/>
      <c r="GCE252" s="410"/>
      <c r="GCF252" s="359"/>
      <c r="GCG252" s="410"/>
      <c r="GCH252" s="359"/>
      <c r="GCI252" s="410"/>
      <c r="GCJ252" s="359"/>
      <c r="GCK252" s="410"/>
      <c r="GCL252" s="359"/>
      <c r="GCM252" s="410"/>
      <c r="GCN252" s="359"/>
      <c r="GCO252" s="410"/>
      <c r="GCP252" s="359"/>
      <c r="GCQ252" s="410"/>
      <c r="GCR252" s="359"/>
      <c r="GCS252" s="410"/>
      <c r="GCT252" s="359"/>
      <c r="GCU252" s="410"/>
      <c r="GCV252" s="359"/>
      <c r="GCW252" s="410"/>
      <c r="GCX252" s="359"/>
      <c r="GCY252" s="410"/>
      <c r="GCZ252" s="359"/>
      <c r="GDA252" s="410"/>
      <c r="GDB252" s="359"/>
      <c r="GDC252" s="410"/>
      <c r="GDD252" s="359"/>
      <c r="GDE252" s="410"/>
      <c r="GDF252" s="359"/>
      <c r="GDG252" s="410"/>
      <c r="GDH252" s="359"/>
      <c r="GDI252" s="410"/>
      <c r="GDJ252" s="359"/>
      <c r="GDK252" s="410"/>
      <c r="GDL252" s="359"/>
      <c r="GDM252" s="410"/>
      <c r="GDN252" s="359"/>
      <c r="GDO252" s="410"/>
      <c r="GDP252" s="359"/>
      <c r="GDQ252" s="410"/>
      <c r="GDR252" s="359"/>
      <c r="GDS252" s="410"/>
      <c r="GDT252" s="359"/>
      <c r="GDU252" s="410"/>
      <c r="GDV252" s="359"/>
      <c r="GDW252" s="410"/>
      <c r="GDX252" s="359"/>
      <c r="GDY252" s="410"/>
      <c r="GDZ252" s="359"/>
      <c r="GEA252" s="410"/>
      <c r="GEB252" s="359"/>
      <c r="GEC252" s="410"/>
      <c r="GED252" s="359"/>
      <c r="GEE252" s="410"/>
      <c r="GEF252" s="359"/>
      <c r="GEG252" s="410"/>
      <c r="GEH252" s="359"/>
      <c r="GEI252" s="410"/>
      <c r="GEJ252" s="359"/>
      <c r="GEK252" s="410"/>
      <c r="GEL252" s="359"/>
      <c r="GEM252" s="410"/>
      <c r="GEN252" s="359"/>
      <c r="GEO252" s="410"/>
      <c r="GEP252" s="359"/>
      <c r="GEQ252" s="410"/>
      <c r="GER252" s="359"/>
      <c r="GES252" s="410"/>
      <c r="GET252" s="359"/>
      <c r="GEU252" s="410"/>
      <c r="GEV252" s="359"/>
      <c r="GEW252" s="410"/>
      <c r="GEX252" s="359"/>
      <c r="GEY252" s="410"/>
      <c r="GEZ252" s="359"/>
      <c r="GFA252" s="410"/>
      <c r="GFB252" s="359"/>
      <c r="GFC252" s="410"/>
      <c r="GFD252" s="359"/>
      <c r="GFE252" s="410"/>
      <c r="GFF252" s="359"/>
      <c r="GFG252" s="410"/>
      <c r="GFH252" s="359"/>
      <c r="GFI252" s="410"/>
      <c r="GFJ252" s="359"/>
      <c r="GFK252" s="410"/>
      <c r="GFL252" s="359"/>
      <c r="GFM252" s="410"/>
      <c r="GFN252" s="359"/>
      <c r="GFO252" s="410"/>
      <c r="GFP252" s="359"/>
      <c r="GFQ252" s="410"/>
      <c r="GFR252" s="359"/>
      <c r="GFS252" s="410"/>
      <c r="GFT252" s="359"/>
      <c r="GFU252" s="410"/>
      <c r="GFV252" s="359"/>
      <c r="GFW252" s="410"/>
      <c r="GFX252" s="359"/>
      <c r="GFY252" s="410"/>
      <c r="GFZ252" s="359"/>
      <c r="GGA252" s="410"/>
      <c r="GGB252" s="359"/>
      <c r="GGC252" s="410"/>
      <c r="GGD252" s="359"/>
      <c r="GGE252" s="410"/>
      <c r="GGF252" s="359"/>
      <c r="GGG252" s="410"/>
      <c r="GGH252" s="359"/>
      <c r="GGI252" s="410"/>
      <c r="GGJ252" s="359"/>
      <c r="GGK252" s="410"/>
      <c r="GGL252" s="359"/>
      <c r="GGM252" s="410"/>
      <c r="GGN252" s="359"/>
      <c r="GGO252" s="410"/>
      <c r="GGP252" s="359"/>
      <c r="GGQ252" s="410"/>
      <c r="GGR252" s="359"/>
      <c r="GGS252" s="410"/>
      <c r="GGT252" s="359"/>
      <c r="GGU252" s="410"/>
      <c r="GGV252" s="359"/>
      <c r="GGW252" s="410"/>
      <c r="GGX252" s="359"/>
      <c r="GGY252" s="410"/>
      <c r="GGZ252" s="359"/>
      <c r="GHA252" s="410"/>
      <c r="GHB252" s="359"/>
      <c r="GHC252" s="410"/>
      <c r="GHD252" s="359"/>
      <c r="GHE252" s="410"/>
      <c r="GHF252" s="359"/>
      <c r="GHG252" s="410"/>
      <c r="GHH252" s="359"/>
      <c r="GHI252" s="410"/>
      <c r="GHJ252" s="359"/>
      <c r="GHK252" s="410"/>
      <c r="GHL252" s="359"/>
      <c r="GHM252" s="410"/>
      <c r="GHN252" s="359"/>
      <c r="GHO252" s="410"/>
      <c r="GHP252" s="359"/>
      <c r="GHQ252" s="410"/>
      <c r="GHR252" s="359"/>
      <c r="GHS252" s="410"/>
      <c r="GHT252" s="359"/>
      <c r="GHU252" s="410"/>
      <c r="GHV252" s="359"/>
      <c r="GHW252" s="410"/>
      <c r="GHX252" s="359"/>
      <c r="GHY252" s="410"/>
      <c r="GHZ252" s="359"/>
      <c r="GIA252" s="410"/>
      <c r="GIB252" s="359"/>
      <c r="GIC252" s="410"/>
      <c r="GID252" s="359"/>
      <c r="GIE252" s="410"/>
      <c r="GIF252" s="359"/>
      <c r="GIG252" s="410"/>
      <c r="GIH252" s="359"/>
      <c r="GII252" s="410"/>
      <c r="GIJ252" s="359"/>
      <c r="GIK252" s="410"/>
      <c r="GIL252" s="359"/>
      <c r="GIM252" s="410"/>
      <c r="GIN252" s="359"/>
      <c r="GIO252" s="410"/>
      <c r="GIP252" s="359"/>
      <c r="GIQ252" s="410"/>
      <c r="GIR252" s="359"/>
      <c r="GIS252" s="410"/>
      <c r="GIT252" s="359"/>
      <c r="GIU252" s="410"/>
      <c r="GIV252" s="359"/>
      <c r="GIW252" s="410"/>
      <c r="GIX252" s="359"/>
      <c r="GIY252" s="410"/>
      <c r="GIZ252" s="359"/>
      <c r="GJA252" s="410"/>
      <c r="GJB252" s="359"/>
      <c r="GJC252" s="410"/>
      <c r="GJD252" s="359"/>
      <c r="GJE252" s="410"/>
      <c r="GJF252" s="359"/>
      <c r="GJG252" s="410"/>
      <c r="GJH252" s="359"/>
      <c r="GJI252" s="410"/>
      <c r="GJJ252" s="359"/>
      <c r="GJK252" s="410"/>
      <c r="GJL252" s="359"/>
      <c r="GJM252" s="410"/>
      <c r="GJN252" s="359"/>
      <c r="GJO252" s="410"/>
      <c r="GJP252" s="359"/>
      <c r="GJQ252" s="410"/>
      <c r="GJR252" s="359"/>
      <c r="GJS252" s="410"/>
      <c r="GJT252" s="359"/>
      <c r="GJU252" s="410"/>
      <c r="GJV252" s="359"/>
      <c r="GJW252" s="410"/>
      <c r="GJX252" s="359"/>
      <c r="GJY252" s="410"/>
      <c r="GJZ252" s="359"/>
      <c r="GKA252" s="410"/>
      <c r="GKB252" s="359"/>
      <c r="GKC252" s="410"/>
      <c r="GKD252" s="359"/>
      <c r="GKE252" s="410"/>
      <c r="GKF252" s="359"/>
      <c r="GKG252" s="410"/>
      <c r="GKH252" s="359"/>
      <c r="GKI252" s="410"/>
      <c r="GKJ252" s="359"/>
      <c r="GKK252" s="410"/>
      <c r="GKL252" s="359"/>
      <c r="GKM252" s="410"/>
      <c r="GKN252" s="359"/>
      <c r="GKO252" s="410"/>
      <c r="GKP252" s="359"/>
      <c r="GKQ252" s="410"/>
      <c r="GKR252" s="359"/>
      <c r="GKS252" s="410"/>
      <c r="GKT252" s="359"/>
      <c r="GKU252" s="410"/>
      <c r="GKV252" s="359"/>
      <c r="GKW252" s="410"/>
      <c r="GKX252" s="359"/>
      <c r="GKY252" s="410"/>
      <c r="GKZ252" s="359"/>
      <c r="GLA252" s="410"/>
      <c r="GLB252" s="359"/>
      <c r="GLC252" s="410"/>
      <c r="GLD252" s="359"/>
      <c r="GLE252" s="410"/>
      <c r="GLF252" s="359"/>
      <c r="GLG252" s="410"/>
      <c r="GLH252" s="359"/>
      <c r="GLI252" s="410"/>
      <c r="GLJ252" s="359"/>
      <c r="GLK252" s="410"/>
      <c r="GLL252" s="359"/>
      <c r="GLM252" s="410"/>
      <c r="GLN252" s="359"/>
      <c r="GLO252" s="410"/>
      <c r="GLP252" s="359"/>
      <c r="GLQ252" s="410"/>
      <c r="GLR252" s="359"/>
      <c r="GLS252" s="410"/>
      <c r="GLT252" s="359"/>
      <c r="GLU252" s="410"/>
      <c r="GLV252" s="359"/>
      <c r="GLW252" s="410"/>
      <c r="GLX252" s="359"/>
      <c r="GLY252" s="410"/>
      <c r="GLZ252" s="359"/>
      <c r="GMA252" s="410"/>
      <c r="GMB252" s="359"/>
      <c r="GMC252" s="410"/>
      <c r="GMD252" s="359"/>
      <c r="GME252" s="410"/>
      <c r="GMF252" s="359"/>
      <c r="GMG252" s="410"/>
      <c r="GMH252" s="359"/>
      <c r="GMI252" s="410"/>
      <c r="GMJ252" s="359"/>
      <c r="GMK252" s="410"/>
      <c r="GML252" s="359"/>
      <c r="GMM252" s="410"/>
      <c r="GMN252" s="359"/>
      <c r="GMO252" s="410"/>
      <c r="GMP252" s="359"/>
      <c r="GMQ252" s="410"/>
      <c r="GMR252" s="359"/>
      <c r="GMS252" s="410"/>
      <c r="GMT252" s="359"/>
      <c r="GMU252" s="410"/>
      <c r="GMV252" s="359"/>
      <c r="GMW252" s="410"/>
      <c r="GMX252" s="359"/>
      <c r="GMY252" s="410"/>
      <c r="GMZ252" s="359"/>
      <c r="GNA252" s="410"/>
      <c r="GNB252" s="359"/>
      <c r="GNC252" s="410"/>
      <c r="GND252" s="359"/>
      <c r="GNE252" s="410"/>
      <c r="GNF252" s="359"/>
      <c r="GNG252" s="410"/>
      <c r="GNH252" s="359"/>
      <c r="GNI252" s="410"/>
      <c r="GNJ252" s="359"/>
      <c r="GNK252" s="410"/>
      <c r="GNL252" s="359"/>
      <c r="GNM252" s="410"/>
      <c r="GNN252" s="359"/>
      <c r="GNO252" s="410"/>
      <c r="GNP252" s="359"/>
      <c r="GNQ252" s="410"/>
      <c r="GNR252" s="359"/>
      <c r="GNS252" s="410"/>
      <c r="GNT252" s="359"/>
      <c r="GNU252" s="410"/>
      <c r="GNV252" s="359"/>
      <c r="GNW252" s="410"/>
      <c r="GNX252" s="359"/>
      <c r="GNY252" s="410"/>
      <c r="GNZ252" s="359"/>
      <c r="GOA252" s="410"/>
      <c r="GOB252" s="359"/>
      <c r="GOC252" s="410"/>
      <c r="GOD252" s="359"/>
      <c r="GOE252" s="410"/>
      <c r="GOF252" s="359"/>
      <c r="GOG252" s="410"/>
      <c r="GOH252" s="359"/>
      <c r="GOI252" s="410"/>
      <c r="GOJ252" s="359"/>
      <c r="GOK252" s="410"/>
      <c r="GOL252" s="359"/>
      <c r="GOM252" s="410"/>
      <c r="GON252" s="359"/>
      <c r="GOO252" s="410"/>
      <c r="GOP252" s="359"/>
      <c r="GOQ252" s="410"/>
      <c r="GOR252" s="359"/>
      <c r="GOS252" s="410"/>
      <c r="GOT252" s="359"/>
      <c r="GOU252" s="410"/>
      <c r="GOV252" s="359"/>
      <c r="GOW252" s="410"/>
      <c r="GOX252" s="359"/>
      <c r="GOY252" s="410"/>
      <c r="GOZ252" s="359"/>
      <c r="GPA252" s="410"/>
      <c r="GPB252" s="359"/>
      <c r="GPC252" s="410"/>
      <c r="GPD252" s="359"/>
      <c r="GPE252" s="410"/>
      <c r="GPF252" s="359"/>
      <c r="GPG252" s="410"/>
      <c r="GPH252" s="359"/>
      <c r="GPI252" s="410"/>
      <c r="GPJ252" s="359"/>
      <c r="GPK252" s="410"/>
      <c r="GPL252" s="359"/>
      <c r="GPM252" s="410"/>
      <c r="GPN252" s="359"/>
      <c r="GPO252" s="410"/>
      <c r="GPP252" s="359"/>
      <c r="GPQ252" s="410"/>
      <c r="GPR252" s="359"/>
      <c r="GPS252" s="410"/>
      <c r="GPT252" s="359"/>
      <c r="GPU252" s="410"/>
      <c r="GPV252" s="359"/>
      <c r="GPW252" s="410"/>
      <c r="GPX252" s="359"/>
      <c r="GPY252" s="410"/>
      <c r="GPZ252" s="359"/>
      <c r="GQA252" s="410"/>
      <c r="GQB252" s="359"/>
      <c r="GQC252" s="410"/>
      <c r="GQD252" s="359"/>
      <c r="GQE252" s="410"/>
      <c r="GQF252" s="359"/>
      <c r="GQG252" s="410"/>
      <c r="GQH252" s="359"/>
      <c r="GQI252" s="410"/>
      <c r="GQJ252" s="359"/>
      <c r="GQK252" s="410"/>
      <c r="GQL252" s="359"/>
      <c r="GQM252" s="410"/>
      <c r="GQN252" s="359"/>
      <c r="GQO252" s="410"/>
      <c r="GQP252" s="359"/>
      <c r="GQQ252" s="410"/>
      <c r="GQR252" s="359"/>
      <c r="GQS252" s="410"/>
      <c r="GQT252" s="359"/>
      <c r="GQU252" s="410"/>
      <c r="GQV252" s="359"/>
      <c r="GQW252" s="410"/>
      <c r="GQX252" s="359"/>
      <c r="GQY252" s="410"/>
      <c r="GQZ252" s="359"/>
      <c r="GRA252" s="410"/>
      <c r="GRB252" s="359"/>
      <c r="GRC252" s="410"/>
      <c r="GRD252" s="359"/>
      <c r="GRE252" s="410"/>
      <c r="GRF252" s="359"/>
      <c r="GRG252" s="410"/>
      <c r="GRH252" s="359"/>
      <c r="GRI252" s="410"/>
      <c r="GRJ252" s="359"/>
      <c r="GRK252" s="410"/>
      <c r="GRL252" s="359"/>
      <c r="GRM252" s="410"/>
      <c r="GRN252" s="359"/>
      <c r="GRO252" s="410"/>
      <c r="GRP252" s="359"/>
      <c r="GRQ252" s="410"/>
      <c r="GRR252" s="359"/>
      <c r="GRS252" s="410"/>
      <c r="GRT252" s="359"/>
      <c r="GRU252" s="410"/>
      <c r="GRV252" s="359"/>
      <c r="GRW252" s="410"/>
      <c r="GRX252" s="359"/>
      <c r="GRY252" s="410"/>
      <c r="GRZ252" s="359"/>
      <c r="GSA252" s="410"/>
      <c r="GSB252" s="359"/>
      <c r="GSC252" s="410"/>
      <c r="GSD252" s="359"/>
      <c r="GSE252" s="410"/>
      <c r="GSF252" s="359"/>
      <c r="GSG252" s="410"/>
      <c r="GSH252" s="359"/>
      <c r="GSI252" s="410"/>
      <c r="GSJ252" s="359"/>
      <c r="GSK252" s="410"/>
      <c r="GSL252" s="359"/>
      <c r="GSM252" s="410"/>
      <c r="GSN252" s="359"/>
      <c r="GSO252" s="410"/>
      <c r="GSP252" s="359"/>
      <c r="GSQ252" s="410"/>
      <c r="GSR252" s="359"/>
      <c r="GSS252" s="410"/>
      <c r="GST252" s="359"/>
      <c r="GSU252" s="410"/>
      <c r="GSV252" s="359"/>
      <c r="GSW252" s="410"/>
      <c r="GSX252" s="359"/>
      <c r="GSY252" s="410"/>
      <c r="GSZ252" s="359"/>
      <c r="GTA252" s="410"/>
      <c r="GTB252" s="359"/>
      <c r="GTC252" s="410"/>
      <c r="GTD252" s="359"/>
      <c r="GTE252" s="410"/>
      <c r="GTF252" s="359"/>
      <c r="GTG252" s="410"/>
      <c r="GTH252" s="359"/>
      <c r="GTI252" s="410"/>
      <c r="GTJ252" s="359"/>
      <c r="GTK252" s="410"/>
      <c r="GTL252" s="359"/>
      <c r="GTM252" s="410"/>
      <c r="GTN252" s="359"/>
      <c r="GTO252" s="410"/>
      <c r="GTP252" s="359"/>
      <c r="GTQ252" s="410"/>
      <c r="GTR252" s="359"/>
      <c r="GTS252" s="410"/>
      <c r="GTT252" s="359"/>
      <c r="GTU252" s="410"/>
      <c r="GTV252" s="359"/>
      <c r="GTW252" s="410"/>
      <c r="GTX252" s="359"/>
      <c r="GTY252" s="410"/>
      <c r="GTZ252" s="359"/>
      <c r="GUA252" s="410"/>
      <c r="GUB252" s="359"/>
      <c r="GUC252" s="410"/>
      <c r="GUD252" s="359"/>
      <c r="GUE252" s="410"/>
      <c r="GUF252" s="359"/>
      <c r="GUG252" s="410"/>
      <c r="GUH252" s="359"/>
      <c r="GUI252" s="410"/>
      <c r="GUJ252" s="359"/>
      <c r="GUK252" s="410"/>
      <c r="GUL252" s="359"/>
      <c r="GUM252" s="410"/>
      <c r="GUN252" s="359"/>
      <c r="GUO252" s="410"/>
      <c r="GUP252" s="359"/>
      <c r="GUQ252" s="410"/>
      <c r="GUR252" s="359"/>
      <c r="GUS252" s="410"/>
      <c r="GUT252" s="359"/>
      <c r="GUU252" s="410"/>
      <c r="GUV252" s="359"/>
      <c r="GUW252" s="410"/>
      <c r="GUX252" s="359"/>
      <c r="GUY252" s="410"/>
      <c r="GUZ252" s="359"/>
      <c r="GVA252" s="410"/>
      <c r="GVB252" s="359"/>
      <c r="GVC252" s="410"/>
      <c r="GVD252" s="359"/>
      <c r="GVE252" s="410"/>
      <c r="GVF252" s="359"/>
      <c r="GVG252" s="410"/>
      <c r="GVH252" s="359"/>
      <c r="GVI252" s="410"/>
      <c r="GVJ252" s="359"/>
      <c r="GVK252" s="410"/>
      <c r="GVL252" s="359"/>
      <c r="GVM252" s="410"/>
      <c r="GVN252" s="359"/>
      <c r="GVO252" s="410"/>
      <c r="GVP252" s="359"/>
      <c r="GVQ252" s="410"/>
      <c r="GVR252" s="359"/>
      <c r="GVS252" s="410"/>
      <c r="GVT252" s="359"/>
      <c r="GVU252" s="410"/>
      <c r="GVV252" s="359"/>
      <c r="GVW252" s="410"/>
      <c r="GVX252" s="359"/>
      <c r="GVY252" s="410"/>
      <c r="GVZ252" s="359"/>
      <c r="GWA252" s="410"/>
      <c r="GWB252" s="359"/>
      <c r="GWC252" s="410"/>
      <c r="GWD252" s="359"/>
      <c r="GWE252" s="410"/>
      <c r="GWF252" s="359"/>
      <c r="GWG252" s="410"/>
      <c r="GWH252" s="359"/>
      <c r="GWI252" s="410"/>
      <c r="GWJ252" s="359"/>
      <c r="GWK252" s="410"/>
      <c r="GWL252" s="359"/>
      <c r="GWM252" s="410"/>
      <c r="GWN252" s="359"/>
      <c r="GWO252" s="410"/>
      <c r="GWP252" s="359"/>
      <c r="GWQ252" s="410"/>
      <c r="GWR252" s="359"/>
      <c r="GWS252" s="410"/>
      <c r="GWT252" s="359"/>
      <c r="GWU252" s="410"/>
      <c r="GWV252" s="359"/>
      <c r="GWW252" s="410"/>
      <c r="GWX252" s="359"/>
      <c r="GWY252" s="410"/>
      <c r="GWZ252" s="359"/>
      <c r="GXA252" s="410"/>
      <c r="GXB252" s="359"/>
      <c r="GXC252" s="410"/>
      <c r="GXD252" s="359"/>
      <c r="GXE252" s="410"/>
      <c r="GXF252" s="359"/>
      <c r="GXG252" s="410"/>
      <c r="GXH252" s="359"/>
      <c r="GXI252" s="410"/>
      <c r="GXJ252" s="359"/>
      <c r="GXK252" s="410"/>
      <c r="GXL252" s="359"/>
      <c r="GXM252" s="410"/>
      <c r="GXN252" s="359"/>
      <c r="GXO252" s="410"/>
      <c r="GXP252" s="359"/>
      <c r="GXQ252" s="410"/>
      <c r="GXR252" s="359"/>
      <c r="GXS252" s="410"/>
      <c r="GXT252" s="359"/>
      <c r="GXU252" s="410"/>
      <c r="GXV252" s="359"/>
      <c r="GXW252" s="410"/>
      <c r="GXX252" s="359"/>
      <c r="GXY252" s="410"/>
      <c r="GXZ252" s="359"/>
      <c r="GYA252" s="410"/>
      <c r="GYB252" s="359"/>
      <c r="GYC252" s="410"/>
      <c r="GYD252" s="359"/>
      <c r="GYE252" s="410"/>
      <c r="GYF252" s="359"/>
      <c r="GYG252" s="410"/>
      <c r="GYH252" s="359"/>
      <c r="GYI252" s="410"/>
      <c r="GYJ252" s="359"/>
      <c r="GYK252" s="410"/>
      <c r="GYL252" s="359"/>
      <c r="GYM252" s="410"/>
      <c r="GYN252" s="359"/>
      <c r="GYO252" s="410"/>
      <c r="GYP252" s="359"/>
      <c r="GYQ252" s="410"/>
      <c r="GYR252" s="359"/>
      <c r="GYS252" s="410"/>
      <c r="GYT252" s="359"/>
      <c r="GYU252" s="410"/>
      <c r="GYV252" s="359"/>
      <c r="GYW252" s="410"/>
      <c r="GYX252" s="359"/>
      <c r="GYY252" s="410"/>
      <c r="GYZ252" s="359"/>
      <c r="GZA252" s="410"/>
      <c r="GZB252" s="359"/>
      <c r="GZC252" s="410"/>
      <c r="GZD252" s="359"/>
      <c r="GZE252" s="410"/>
      <c r="GZF252" s="359"/>
      <c r="GZG252" s="410"/>
      <c r="GZH252" s="359"/>
      <c r="GZI252" s="410"/>
      <c r="GZJ252" s="359"/>
      <c r="GZK252" s="410"/>
      <c r="GZL252" s="359"/>
      <c r="GZM252" s="410"/>
      <c r="GZN252" s="359"/>
      <c r="GZO252" s="410"/>
      <c r="GZP252" s="359"/>
      <c r="GZQ252" s="410"/>
      <c r="GZR252" s="359"/>
      <c r="GZS252" s="410"/>
      <c r="GZT252" s="359"/>
      <c r="GZU252" s="410"/>
      <c r="GZV252" s="359"/>
      <c r="GZW252" s="410"/>
      <c r="GZX252" s="359"/>
      <c r="GZY252" s="410"/>
      <c r="GZZ252" s="359"/>
      <c r="HAA252" s="410"/>
      <c r="HAB252" s="359"/>
      <c r="HAC252" s="410"/>
      <c r="HAD252" s="359"/>
      <c r="HAE252" s="410"/>
      <c r="HAF252" s="359"/>
      <c r="HAG252" s="410"/>
      <c r="HAH252" s="359"/>
      <c r="HAI252" s="410"/>
      <c r="HAJ252" s="359"/>
      <c r="HAK252" s="410"/>
      <c r="HAL252" s="359"/>
      <c r="HAM252" s="410"/>
      <c r="HAN252" s="359"/>
      <c r="HAO252" s="410"/>
      <c r="HAP252" s="359"/>
      <c r="HAQ252" s="410"/>
      <c r="HAR252" s="359"/>
      <c r="HAS252" s="410"/>
      <c r="HAT252" s="359"/>
      <c r="HAU252" s="410"/>
      <c r="HAV252" s="359"/>
      <c r="HAW252" s="410"/>
      <c r="HAX252" s="359"/>
      <c r="HAY252" s="410"/>
      <c r="HAZ252" s="359"/>
      <c r="HBA252" s="410"/>
      <c r="HBB252" s="359"/>
      <c r="HBC252" s="410"/>
      <c r="HBD252" s="359"/>
      <c r="HBE252" s="410"/>
      <c r="HBF252" s="359"/>
      <c r="HBG252" s="410"/>
      <c r="HBH252" s="359"/>
      <c r="HBI252" s="410"/>
      <c r="HBJ252" s="359"/>
      <c r="HBK252" s="410"/>
      <c r="HBL252" s="359"/>
      <c r="HBM252" s="410"/>
      <c r="HBN252" s="359"/>
      <c r="HBO252" s="410"/>
      <c r="HBP252" s="359"/>
      <c r="HBQ252" s="410"/>
      <c r="HBR252" s="359"/>
      <c r="HBS252" s="410"/>
      <c r="HBT252" s="359"/>
      <c r="HBU252" s="410"/>
      <c r="HBV252" s="359"/>
      <c r="HBW252" s="410"/>
      <c r="HBX252" s="359"/>
      <c r="HBY252" s="410"/>
      <c r="HBZ252" s="359"/>
      <c r="HCA252" s="410"/>
      <c r="HCB252" s="359"/>
      <c r="HCC252" s="410"/>
      <c r="HCD252" s="359"/>
      <c r="HCE252" s="410"/>
      <c r="HCF252" s="359"/>
      <c r="HCG252" s="410"/>
      <c r="HCH252" s="359"/>
      <c r="HCI252" s="410"/>
      <c r="HCJ252" s="359"/>
      <c r="HCK252" s="410"/>
      <c r="HCL252" s="359"/>
      <c r="HCM252" s="410"/>
      <c r="HCN252" s="359"/>
      <c r="HCO252" s="410"/>
      <c r="HCP252" s="359"/>
      <c r="HCQ252" s="410"/>
      <c r="HCR252" s="359"/>
      <c r="HCS252" s="410"/>
      <c r="HCT252" s="359"/>
      <c r="HCU252" s="410"/>
      <c r="HCV252" s="359"/>
      <c r="HCW252" s="410"/>
      <c r="HCX252" s="359"/>
      <c r="HCY252" s="410"/>
      <c r="HCZ252" s="359"/>
      <c r="HDA252" s="410"/>
      <c r="HDB252" s="359"/>
      <c r="HDC252" s="410"/>
      <c r="HDD252" s="359"/>
      <c r="HDE252" s="410"/>
      <c r="HDF252" s="359"/>
      <c r="HDG252" s="410"/>
      <c r="HDH252" s="359"/>
      <c r="HDI252" s="410"/>
      <c r="HDJ252" s="359"/>
      <c r="HDK252" s="410"/>
      <c r="HDL252" s="359"/>
      <c r="HDM252" s="410"/>
      <c r="HDN252" s="359"/>
      <c r="HDO252" s="410"/>
      <c r="HDP252" s="359"/>
      <c r="HDQ252" s="410"/>
      <c r="HDR252" s="359"/>
      <c r="HDS252" s="410"/>
      <c r="HDT252" s="359"/>
      <c r="HDU252" s="410"/>
      <c r="HDV252" s="359"/>
      <c r="HDW252" s="410"/>
      <c r="HDX252" s="359"/>
      <c r="HDY252" s="410"/>
      <c r="HDZ252" s="359"/>
      <c r="HEA252" s="410"/>
      <c r="HEB252" s="359"/>
      <c r="HEC252" s="410"/>
      <c r="HED252" s="359"/>
      <c r="HEE252" s="410"/>
      <c r="HEF252" s="359"/>
      <c r="HEG252" s="410"/>
      <c r="HEH252" s="359"/>
      <c r="HEI252" s="410"/>
      <c r="HEJ252" s="359"/>
      <c r="HEK252" s="410"/>
      <c r="HEL252" s="359"/>
      <c r="HEM252" s="410"/>
      <c r="HEN252" s="359"/>
      <c r="HEO252" s="410"/>
      <c r="HEP252" s="359"/>
      <c r="HEQ252" s="410"/>
      <c r="HER252" s="359"/>
      <c r="HES252" s="410"/>
      <c r="HET252" s="359"/>
      <c r="HEU252" s="410"/>
      <c r="HEV252" s="359"/>
      <c r="HEW252" s="410"/>
      <c r="HEX252" s="359"/>
      <c r="HEY252" s="410"/>
      <c r="HEZ252" s="359"/>
      <c r="HFA252" s="410"/>
      <c r="HFB252" s="359"/>
      <c r="HFC252" s="410"/>
      <c r="HFD252" s="359"/>
      <c r="HFE252" s="410"/>
      <c r="HFF252" s="359"/>
      <c r="HFG252" s="410"/>
      <c r="HFH252" s="359"/>
      <c r="HFI252" s="410"/>
      <c r="HFJ252" s="359"/>
      <c r="HFK252" s="410"/>
      <c r="HFL252" s="359"/>
      <c r="HFM252" s="410"/>
      <c r="HFN252" s="359"/>
      <c r="HFO252" s="410"/>
      <c r="HFP252" s="359"/>
      <c r="HFQ252" s="410"/>
      <c r="HFR252" s="359"/>
      <c r="HFS252" s="410"/>
      <c r="HFT252" s="359"/>
      <c r="HFU252" s="410"/>
      <c r="HFV252" s="359"/>
      <c r="HFW252" s="410"/>
      <c r="HFX252" s="359"/>
      <c r="HFY252" s="410"/>
      <c r="HFZ252" s="359"/>
      <c r="HGA252" s="410"/>
      <c r="HGB252" s="359"/>
      <c r="HGC252" s="410"/>
      <c r="HGD252" s="359"/>
      <c r="HGE252" s="410"/>
      <c r="HGF252" s="359"/>
      <c r="HGG252" s="410"/>
      <c r="HGH252" s="359"/>
      <c r="HGI252" s="410"/>
      <c r="HGJ252" s="359"/>
      <c r="HGK252" s="410"/>
      <c r="HGL252" s="359"/>
      <c r="HGM252" s="410"/>
      <c r="HGN252" s="359"/>
      <c r="HGO252" s="410"/>
      <c r="HGP252" s="359"/>
      <c r="HGQ252" s="410"/>
      <c r="HGR252" s="359"/>
      <c r="HGS252" s="410"/>
      <c r="HGT252" s="359"/>
      <c r="HGU252" s="410"/>
      <c r="HGV252" s="359"/>
      <c r="HGW252" s="410"/>
      <c r="HGX252" s="359"/>
      <c r="HGY252" s="410"/>
      <c r="HGZ252" s="359"/>
      <c r="HHA252" s="410"/>
      <c r="HHB252" s="359"/>
      <c r="HHC252" s="410"/>
      <c r="HHD252" s="359"/>
      <c r="HHE252" s="410"/>
      <c r="HHF252" s="359"/>
      <c r="HHG252" s="410"/>
      <c r="HHH252" s="359"/>
      <c r="HHI252" s="410"/>
      <c r="HHJ252" s="359"/>
      <c r="HHK252" s="410"/>
      <c r="HHL252" s="359"/>
      <c r="HHM252" s="410"/>
      <c r="HHN252" s="359"/>
      <c r="HHO252" s="410"/>
      <c r="HHP252" s="359"/>
      <c r="HHQ252" s="410"/>
      <c r="HHR252" s="359"/>
      <c r="HHS252" s="410"/>
      <c r="HHT252" s="359"/>
      <c r="HHU252" s="410"/>
      <c r="HHV252" s="359"/>
      <c r="HHW252" s="410"/>
      <c r="HHX252" s="359"/>
      <c r="HHY252" s="410"/>
      <c r="HHZ252" s="359"/>
      <c r="HIA252" s="410"/>
      <c r="HIB252" s="359"/>
      <c r="HIC252" s="410"/>
      <c r="HID252" s="359"/>
      <c r="HIE252" s="410"/>
      <c r="HIF252" s="359"/>
      <c r="HIG252" s="410"/>
      <c r="HIH252" s="359"/>
      <c r="HII252" s="410"/>
      <c r="HIJ252" s="359"/>
      <c r="HIK252" s="410"/>
      <c r="HIL252" s="359"/>
      <c r="HIM252" s="410"/>
      <c r="HIN252" s="359"/>
      <c r="HIO252" s="410"/>
      <c r="HIP252" s="359"/>
      <c r="HIQ252" s="410"/>
      <c r="HIR252" s="359"/>
      <c r="HIS252" s="410"/>
      <c r="HIT252" s="359"/>
      <c r="HIU252" s="410"/>
      <c r="HIV252" s="359"/>
      <c r="HIW252" s="410"/>
      <c r="HIX252" s="359"/>
      <c r="HIY252" s="410"/>
      <c r="HIZ252" s="359"/>
      <c r="HJA252" s="410"/>
      <c r="HJB252" s="359"/>
      <c r="HJC252" s="410"/>
      <c r="HJD252" s="359"/>
      <c r="HJE252" s="410"/>
      <c r="HJF252" s="359"/>
      <c r="HJG252" s="410"/>
      <c r="HJH252" s="359"/>
      <c r="HJI252" s="410"/>
      <c r="HJJ252" s="359"/>
      <c r="HJK252" s="410"/>
      <c r="HJL252" s="359"/>
      <c r="HJM252" s="410"/>
      <c r="HJN252" s="359"/>
      <c r="HJO252" s="410"/>
      <c r="HJP252" s="359"/>
      <c r="HJQ252" s="410"/>
      <c r="HJR252" s="359"/>
      <c r="HJS252" s="410"/>
      <c r="HJT252" s="359"/>
      <c r="HJU252" s="410"/>
      <c r="HJV252" s="359"/>
      <c r="HJW252" s="410"/>
      <c r="HJX252" s="359"/>
      <c r="HJY252" s="410"/>
      <c r="HJZ252" s="359"/>
      <c r="HKA252" s="410"/>
      <c r="HKB252" s="359"/>
      <c r="HKC252" s="410"/>
      <c r="HKD252" s="359"/>
      <c r="HKE252" s="410"/>
      <c r="HKF252" s="359"/>
      <c r="HKG252" s="410"/>
      <c r="HKH252" s="359"/>
      <c r="HKI252" s="410"/>
      <c r="HKJ252" s="359"/>
      <c r="HKK252" s="410"/>
      <c r="HKL252" s="359"/>
      <c r="HKM252" s="410"/>
      <c r="HKN252" s="359"/>
      <c r="HKO252" s="410"/>
      <c r="HKP252" s="359"/>
      <c r="HKQ252" s="410"/>
      <c r="HKR252" s="359"/>
      <c r="HKS252" s="410"/>
      <c r="HKT252" s="359"/>
      <c r="HKU252" s="410"/>
      <c r="HKV252" s="359"/>
      <c r="HKW252" s="410"/>
      <c r="HKX252" s="359"/>
      <c r="HKY252" s="410"/>
      <c r="HKZ252" s="359"/>
      <c r="HLA252" s="410"/>
      <c r="HLB252" s="359"/>
      <c r="HLC252" s="410"/>
      <c r="HLD252" s="359"/>
      <c r="HLE252" s="410"/>
      <c r="HLF252" s="359"/>
      <c r="HLG252" s="410"/>
      <c r="HLH252" s="359"/>
      <c r="HLI252" s="410"/>
      <c r="HLJ252" s="359"/>
      <c r="HLK252" s="410"/>
      <c r="HLL252" s="359"/>
      <c r="HLM252" s="410"/>
      <c r="HLN252" s="359"/>
      <c r="HLO252" s="410"/>
      <c r="HLP252" s="359"/>
      <c r="HLQ252" s="410"/>
      <c r="HLR252" s="359"/>
      <c r="HLS252" s="410"/>
      <c r="HLT252" s="359"/>
      <c r="HLU252" s="410"/>
      <c r="HLV252" s="359"/>
      <c r="HLW252" s="410"/>
      <c r="HLX252" s="359"/>
      <c r="HLY252" s="410"/>
      <c r="HLZ252" s="359"/>
      <c r="HMA252" s="410"/>
      <c r="HMB252" s="359"/>
      <c r="HMC252" s="410"/>
      <c r="HMD252" s="359"/>
      <c r="HME252" s="410"/>
      <c r="HMF252" s="359"/>
      <c r="HMG252" s="410"/>
      <c r="HMH252" s="359"/>
      <c r="HMI252" s="410"/>
      <c r="HMJ252" s="359"/>
      <c r="HMK252" s="410"/>
      <c r="HML252" s="359"/>
      <c r="HMM252" s="410"/>
      <c r="HMN252" s="359"/>
      <c r="HMO252" s="410"/>
      <c r="HMP252" s="359"/>
      <c r="HMQ252" s="410"/>
      <c r="HMR252" s="359"/>
      <c r="HMS252" s="410"/>
      <c r="HMT252" s="359"/>
      <c r="HMU252" s="410"/>
      <c r="HMV252" s="359"/>
      <c r="HMW252" s="410"/>
      <c r="HMX252" s="359"/>
      <c r="HMY252" s="410"/>
      <c r="HMZ252" s="359"/>
      <c r="HNA252" s="410"/>
      <c r="HNB252" s="359"/>
      <c r="HNC252" s="410"/>
      <c r="HND252" s="359"/>
      <c r="HNE252" s="410"/>
      <c r="HNF252" s="359"/>
      <c r="HNG252" s="410"/>
      <c r="HNH252" s="359"/>
      <c r="HNI252" s="410"/>
      <c r="HNJ252" s="359"/>
      <c r="HNK252" s="410"/>
      <c r="HNL252" s="359"/>
      <c r="HNM252" s="410"/>
      <c r="HNN252" s="359"/>
      <c r="HNO252" s="410"/>
      <c r="HNP252" s="359"/>
      <c r="HNQ252" s="410"/>
      <c r="HNR252" s="359"/>
      <c r="HNS252" s="410"/>
      <c r="HNT252" s="359"/>
      <c r="HNU252" s="410"/>
      <c r="HNV252" s="359"/>
      <c r="HNW252" s="410"/>
      <c r="HNX252" s="359"/>
      <c r="HNY252" s="410"/>
      <c r="HNZ252" s="359"/>
      <c r="HOA252" s="410"/>
      <c r="HOB252" s="359"/>
      <c r="HOC252" s="410"/>
      <c r="HOD252" s="359"/>
      <c r="HOE252" s="410"/>
      <c r="HOF252" s="359"/>
      <c r="HOG252" s="410"/>
      <c r="HOH252" s="359"/>
      <c r="HOI252" s="410"/>
      <c r="HOJ252" s="359"/>
      <c r="HOK252" s="410"/>
      <c r="HOL252" s="359"/>
      <c r="HOM252" s="410"/>
      <c r="HON252" s="359"/>
      <c r="HOO252" s="410"/>
      <c r="HOP252" s="359"/>
      <c r="HOQ252" s="410"/>
      <c r="HOR252" s="359"/>
      <c r="HOS252" s="410"/>
      <c r="HOT252" s="359"/>
      <c r="HOU252" s="410"/>
      <c r="HOV252" s="359"/>
      <c r="HOW252" s="410"/>
      <c r="HOX252" s="359"/>
      <c r="HOY252" s="410"/>
      <c r="HOZ252" s="359"/>
      <c r="HPA252" s="410"/>
      <c r="HPB252" s="359"/>
      <c r="HPC252" s="410"/>
      <c r="HPD252" s="359"/>
      <c r="HPE252" s="410"/>
      <c r="HPF252" s="359"/>
      <c r="HPG252" s="410"/>
      <c r="HPH252" s="359"/>
      <c r="HPI252" s="410"/>
      <c r="HPJ252" s="359"/>
      <c r="HPK252" s="410"/>
      <c r="HPL252" s="359"/>
      <c r="HPM252" s="410"/>
      <c r="HPN252" s="359"/>
      <c r="HPO252" s="410"/>
      <c r="HPP252" s="359"/>
      <c r="HPQ252" s="410"/>
      <c r="HPR252" s="359"/>
      <c r="HPS252" s="410"/>
      <c r="HPT252" s="359"/>
      <c r="HPU252" s="410"/>
      <c r="HPV252" s="359"/>
      <c r="HPW252" s="410"/>
      <c r="HPX252" s="359"/>
      <c r="HPY252" s="410"/>
      <c r="HPZ252" s="359"/>
      <c r="HQA252" s="410"/>
      <c r="HQB252" s="359"/>
      <c r="HQC252" s="410"/>
      <c r="HQD252" s="359"/>
      <c r="HQE252" s="410"/>
      <c r="HQF252" s="359"/>
      <c r="HQG252" s="410"/>
      <c r="HQH252" s="359"/>
      <c r="HQI252" s="410"/>
      <c r="HQJ252" s="359"/>
      <c r="HQK252" s="410"/>
      <c r="HQL252" s="359"/>
      <c r="HQM252" s="410"/>
      <c r="HQN252" s="359"/>
      <c r="HQO252" s="410"/>
      <c r="HQP252" s="359"/>
      <c r="HQQ252" s="410"/>
      <c r="HQR252" s="359"/>
      <c r="HQS252" s="410"/>
      <c r="HQT252" s="359"/>
      <c r="HQU252" s="410"/>
      <c r="HQV252" s="359"/>
      <c r="HQW252" s="410"/>
      <c r="HQX252" s="359"/>
      <c r="HQY252" s="410"/>
      <c r="HQZ252" s="359"/>
      <c r="HRA252" s="410"/>
      <c r="HRB252" s="359"/>
      <c r="HRC252" s="410"/>
      <c r="HRD252" s="359"/>
      <c r="HRE252" s="410"/>
      <c r="HRF252" s="359"/>
      <c r="HRG252" s="410"/>
      <c r="HRH252" s="359"/>
      <c r="HRI252" s="410"/>
      <c r="HRJ252" s="359"/>
      <c r="HRK252" s="410"/>
      <c r="HRL252" s="359"/>
      <c r="HRM252" s="410"/>
      <c r="HRN252" s="359"/>
      <c r="HRO252" s="410"/>
      <c r="HRP252" s="359"/>
      <c r="HRQ252" s="410"/>
      <c r="HRR252" s="359"/>
      <c r="HRS252" s="410"/>
      <c r="HRT252" s="359"/>
      <c r="HRU252" s="410"/>
      <c r="HRV252" s="359"/>
      <c r="HRW252" s="410"/>
      <c r="HRX252" s="359"/>
      <c r="HRY252" s="410"/>
      <c r="HRZ252" s="359"/>
      <c r="HSA252" s="410"/>
      <c r="HSB252" s="359"/>
      <c r="HSC252" s="410"/>
      <c r="HSD252" s="359"/>
      <c r="HSE252" s="410"/>
      <c r="HSF252" s="359"/>
      <c r="HSG252" s="410"/>
      <c r="HSH252" s="359"/>
      <c r="HSI252" s="410"/>
      <c r="HSJ252" s="359"/>
      <c r="HSK252" s="410"/>
      <c r="HSL252" s="359"/>
      <c r="HSM252" s="410"/>
      <c r="HSN252" s="359"/>
      <c r="HSO252" s="410"/>
      <c r="HSP252" s="359"/>
      <c r="HSQ252" s="410"/>
      <c r="HSR252" s="359"/>
      <c r="HSS252" s="410"/>
      <c r="HST252" s="359"/>
      <c r="HSU252" s="410"/>
      <c r="HSV252" s="359"/>
      <c r="HSW252" s="410"/>
      <c r="HSX252" s="359"/>
      <c r="HSY252" s="410"/>
      <c r="HSZ252" s="359"/>
      <c r="HTA252" s="410"/>
      <c r="HTB252" s="359"/>
      <c r="HTC252" s="410"/>
      <c r="HTD252" s="359"/>
      <c r="HTE252" s="410"/>
      <c r="HTF252" s="359"/>
      <c r="HTG252" s="410"/>
      <c r="HTH252" s="359"/>
      <c r="HTI252" s="410"/>
      <c r="HTJ252" s="359"/>
      <c r="HTK252" s="410"/>
      <c r="HTL252" s="359"/>
      <c r="HTM252" s="410"/>
      <c r="HTN252" s="359"/>
      <c r="HTO252" s="410"/>
      <c r="HTP252" s="359"/>
      <c r="HTQ252" s="410"/>
      <c r="HTR252" s="359"/>
      <c r="HTS252" s="410"/>
      <c r="HTT252" s="359"/>
      <c r="HTU252" s="410"/>
      <c r="HTV252" s="359"/>
      <c r="HTW252" s="410"/>
      <c r="HTX252" s="359"/>
      <c r="HTY252" s="410"/>
      <c r="HTZ252" s="359"/>
      <c r="HUA252" s="410"/>
      <c r="HUB252" s="359"/>
      <c r="HUC252" s="410"/>
      <c r="HUD252" s="359"/>
      <c r="HUE252" s="410"/>
      <c r="HUF252" s="359"/>
      <c r="HUG252" s="410"/>
      <c r="HUH252" s="359"/>
      <c r="HUI252" s="410"/>
      <c r="HUJ252" s="359"/>
      <c r="HUK252" s="410"/>
      <c r="HUL252" s="359"/>
      <c r="HUM252" s="410"/>
      <c r="HUN252" s="359"/>
      <c r="HUO252" s="410"/>
      <c r="HUP252" s="359"/>
      <c r="HUQ252" s="410"/>
      <c r="HUR252" s="359"/>
      <c r="HUS252" s="410"/>
      <c r="HUT252" s="359"/>
      <c r="HUU252" s="410"/>
      <c r="HUV252" s="359"/>
      <c r="HUW252" s="410"/>
      <c r="HUX252" s="359"/>
      <c r="HUY252" s="410"/>
      <c r="HUZ252" s="359"/>
      <c r="HVA252" s="410"/>
      <c r="HVB252" s="359"/>
      <c r="HVC252" s="410"/>
      <c r="HVD252" s="359"/>
      <c r="HVE252" s="410"/>
      <c r="HVF252" s="359"/>
      <c r="HVG252" s="410"/>
      <c r="HVH252" s="359"/>
      <c r="HVI252" s="410"/>
      <c r="HVJ252" s="359"/>
      <c r="HVK252" s="410"/>
      <c r="HVL252" s="359"/>
      <c r="HVM252" s="410"/>
      <c r="HVN252" s="359"/>
      <c r="HVO252" s="410"/>
      <c r="HVP252" s="359"/>
      <c r="HVQ252" s="410"/>
      <c r="HVR252" s="359"/>
      <c r="HVS252" s="410"/>
      <c r="HVT252" s="359"/>
      <c r="HVU252" s="410"/>
      <c r="HVV252" s="359"/>
      <c r="HVW252" s="410"/>
      <c r="HVX252" s="359"/>
      <c r="HVY252" s="410"/>
      <c r="HVZ252" s="359"/>
      <c r="HWA252" s="410"/>
      <c r="HWB252" s="359"/>
      <c r="HWC252" s="410"/>
      <c r="HWD252" s="359"/>
      <c r="HWE252" s="410"/>
      <c r="HWF252" s="359"/>
      <c r="HWG252" s="410"/>
      <c r="HWH252" s="359"/>
      <c r="HWI252" s="410"/>
      <c r="HWJ252" s="359"/>
      <c r="HWK252" s="410"/>
      <c r="HWL252" s="359"/>
      <c r="HWM252" s="410"/>
      <c r="HWN252" s="359"/>
      <c r="HWO252" s="410"/>
      <c r="HWP252" s="359"/>
      <c r="HWQ252" s="410"/>
      <c r="HWR252" s="359"/>
      <c r="HWS252" s="410"/>
      <c r="HWT252" s="359"/>
      <c r="HWU252" s="410"/>
      <c r="HWV252" s="359"/>
      <c r="HWW252" s="410"/>
      <c r="HWX252" s="359"/>
      <c r="HWY252" s="410"/>
      <c r="HWZ252" s="359"/>
      <c r="HXA252" s="410"/>
      <c r="HXB252" s="359"/>
      <c r="HXC252" s="410"/>
      <c r="HXD252" s="359"/>
      <c r="HXE252" s="410"/>
      <c r="HXF252" s="359"/>
      <c r="HXG252" s="410"/>
      <c r="HXH252" s="359"/>
      <c r="HXI252" s="410"/>
      <c r="HXJ252" s="359"/>
      <c r="HXK252" s="410"/>
      <c r="HXL252" s="359"/>
      <c r="HXM252" s="410"/>
      <c r="HXN252" s="359"/>
      <c r="HXO252" s="410"/>
      <c r="HXP252" s="359"/>
      <c r="HXQ252" s="410"/>
      <c r="HXR252" s="359"/>
      <c r="HXS252" s="410"/>
      <c r="HXT252" s="359"/>
      <c r="HXU252" s="410"/>
      <c r="HXV252" s="359"/>
      <c r="HXW252" s="410"/>
      <c r="HXX252" s="359"/>
      <c r="HXY252" s="410"/>
      <c r="HXZ252" s="359"/>
      <c r="HYA252" s="410"/>
      <c r="HYB252" s="359"/>
      <c r="HYC252" s="410"/>
      <c r="HYD252" s="359"/>
      <c r="HYE252" s="410"/>
      <c r="HYF252" s="359"/>
      <c r="HYG252" s="410"/>
      <c r="HYH252" s="359"/>
      <c r="HYI252" s="410"/>
      <c r="HYJ252" s="359"/>
      <c r="HYK252" s="410"/>
      <c r="HYL252" s="359"/>
      <c r="HYM252" s="410"/>
      <c r="HYN252" s="359"/>
      <c r="HYO252" s="410"/>
      <c r="HYP252" s="359"/>
      <c r="HYQ252" s="410"/>
      <c r="HYR252" s="359"/>
      <c r="HYS252" s="410"/>
      <c r="HYT252" s="359"/>
      <c r="HYU252" s="410"/>
      <c r="HYV252" s="359"/>
      <c r="HYW252" s="410"/>
      <c r="HYX252" s="359"/>
      <c r="HYY252" s="410"/>
      <c r="HYZ252" s="359"/>
      <c r="HZA252" s="410"/>
      <c r="HZB252" s="359"/>
      <c r="HZC252" s="410"/>
      <c r="HZD252" s="359"/>
      <c r="HZE252" s="410"/>
      <c r="HZF252" s="359"/>
      <c r="HZG252" s="410"/>
      <c r="HZH252" s="359"/>
      <c r="HZI252" s="410"/>
      <c r="HZJ252" s="359"/>
      <c r="HZK252" s="410"/>
      <c r="HZL252" s="359"/>
      <c r="HZM252" s="410"/>
      <c r="HZN252" s="359"/>
      <c r="HZO252" s="410"/>
      <c r="HZP252" s="359"/>
      <c r="HZQ252" s="410"/>
      <c r="HZR252" s="359"/>
      <c r="HZS252" s="410"/>
      <c r="HZT252" s="359"/>
      <c r="HZU252" s="410"/>
      <c r="HZV252" s="359"/>
      <c r="HZW252" s="410"/>
      <c r="HZX252" s="359"/>
      <c r="HZY252" s="410"/>
      <c r="HZZ252" s="359"/>
      <c r="IAA252" s="410"/>
      <c r="IAB252" s="359"/>
      <c r="IAC252" s="410"/>
      <c r="IAD252" s="359"/>
      <c r="IAE252" s="410"/>
      <c r="IAF252" s="359"/>
      <c r="IAG252" s="410"/>
      <c r="IAH252" s="359"/>
      <c r="IAI252" s="410"/>
      <c r="IAJ252" s="359"/>
      <c r="IAK252" s="410"/>
      <c r="IAL252" s="359"/>
      <c r="IAM252" s="410"/>
      <c r="IAN252" s="359"/>
      <c r="IAO252" s="410"/>
      <c r="IAP252" s="359"/>
      <c r="IAQ252" s="410"/>
      <c r="IAR252" s="359"/>
      <c r="IAS252" s="410"/>
      <c r="IAT252" s="359"/>
      <c r="IAU252" s="410"/>
      <c r="IAV252" s="359"/>
      <c r="IAW252" s="410"/>
      <c r="IAX252" s="359"/>
      <c r="IAY252" s="410"/>
      <c r="IAZ252" s="359"/>
      <c r="IBA252" s="410"/>
      <c r="IBB252" s="359"/>
      <c r="IBC252" s="410"/>
      <c r="IBD252" s="359"/>
      <c r="IBE252" s="410"/>
      <c r="IBF252" s="359"/>
      <c r="IBG252" s="410"/>
      <c r="IBH252" s="359"/>
      <c r="IBI252" s="410"/>
      <c r="IBJ252" s="359"/>
      <c r="IBK252" s="410"/>
      <c r="IBL252" s="359"/>
      <c r="IBM252" s="410"/>
      <c r="IBN252" s="359"/>
      <c r="IBO252" s="410"/>
      <c r="IBP252" s="359"/>
      <c r="IBQ252" s="410"/>
      <c r="IBR252" s="359"/>
      <c r="IBS252" s="410"/>
      <c r="IBT252" s="359"/>
      <c r="IBU252" s="410"/>
      <c r="IBV252" s="359"/>
      <c r="IBW252" s="410"/>
      <c r="IBX252" s="359"/>
      <c r="IBY252" s="410"/>
      <c r="IBZ252" s="359"/>
      <c r="ICA252" s="410"/>
      <c r="ICB252" s="359"/>
      <c r="ICC252" s="410"/>
      <c r="ICD252" s="359"/>
      <c r="ICE252" s="410"/>
      <c r="ICF252" s="359"/>
      <c r="ICG252" s="410"/>
      <c r="ICH252" s="359"/>
      <c r="ICI252" s="410"/>
      <c r="ICJ252" s="359"/>
      <c r="ICK252" s="410"/>
      <c r="ICL252" s="359"/>
      <c r="ICM252" s="410"/>
      <c r="ICN252" s="359"/>
      <c r="ICO252" s="410"/>
      <c r="ICP252" s="359"/>
      <c r="ICQ252" s="410"/>
      <c r="ICR252" s="359"/>
      <c r="ICS252" s="410"/>
      <c r="ICT252" s="359"/>
      <c r="ICU252" s="410"/>
      <c r="ICV252" s="359"/>
      <c r="ICW252" s="410"/>
      <c r="ICX252" s="359"/>
      <c r="ICY252" s="410"/>
      <c r="ICZ252" s="359"/>
      <c r="IDA252" s="410"/>
      <c r="IDB252" s="359"/>
      <c r="IDC252" s="410"/>
      <c r="IDD252" s="359"/>
      <c r="IDE252" s="410"/>
      <c r="IDF252" s="359"/>
      <c r="IDG252" s="410"/>
      <c r="IDH252" s="359"/>
      <c r="IDI252" s="410"/>
      <c r="IDJ252" s="359"/>
      <c r="IDK252" s="410"/>
      <c r="IDL252" s="359"/>
      <c r="IDM252" s="410"/>
      <c r="IDN252" s="359"/>
      <c r="IDO252" s="410"/>
      <c r="IDP252" s="359"/>
      <c r="IDQ252" s="410"/>
      <c r="IDR252" s="359"/>
      <c r="IDS252" s="410"/>
      <c r="IDT252" s="359"/>
      <c r="IDU252" s="410"/>
      <c r="IDV252" s="359"/>
      <c r="IDW252" s="410"/>
      <c r="IDX252" s="359"/>
      <c r="IDY252" s="410"/>
      <c r="IDZ252" s="359"/>
      <c r="IEA252" s="410"/>
      <c r="IEB252" s="359"/>
      <c r="IEC252" s="410"/>
      <c r="IED252" s="359"/>
      <c r="IEE252" s="410"/>
      <c r="IEF252" s="359"/>
      <c r="IEG252" s="410"/>
      <c r="IEH252" s="359"/>
      <c r="IEI252" s="410"/>
      <c r="IEJ252" s="359"/>
      <c r="IEK252" s="410"/>
      <c r="IEL252" s="359"/>
      <c r="IEM252" s="410"/>
      <c r="IEN252" s="359"/>
      <c r="IEO252" s="410"/>
      <c r="IEP252" s="359"/>
      <c r="IEQ252" s="410"/>
      <c r="IER252" s="359"/>
      <c r="IES252" s="410"/>
      <c r="IET252" s="359"/>
      <c r="IEU252" s="410"/>
      <c r="IEV252" s="359"/>
      <c r="IEW252" s="410"/>
      <c r="IEX252" s="359"/>
      <c r="IEY252" s="410"/>
      <c r="IEZ252" s="359"/>
      <c r="IFA252" s="410"/>
      <c r="IFB252" s="359"/>
      <c r="IFC252" s="410"/>
      <c r="IFD252" s="359"/>
      <c r="IFE252" s="410"/>
      <c r="IFF252" s="359"/>
      <c r="IFG252" s="410"/>
      <c r="IFH252" s="359"/>
      <c r="IFI252" s="410"/>
      <c r="IFJ252" s="359"/>
      <c r="IFK252" s="410"/>
      <c r="IFL252" s="359"/>
      <c r="IFM252" s="410"/>
      <c r="IFN252" s="359"/>
      <c r="IFO252" s="410"/>
      <c r="IFP252" s="359"/>
      <c r="IFQ252" s="410"/>
      <c r="IFR252" s="359"/>
      <c r="IFS252" s="410"/>
      <c r="IFT252" s="359"/>
      <c r="IFU252" s="410"/>
      <c r="IFV252" s="359"/>
      <c r="IFW252" s="410"/>
      <c r="IFX252" s="359"/>
      <c r="IFY252" s="410"/>
      <c r="IFZ252" s="359"/>
      <c r="IGA252" s="410"/>
      <c r="IGB252" s="359"/>
      <c r="IGC252" s="410"/>
      <c r="IGD252" s="359"/>
      <c r="IGE252" s="410"/>
      <c r="IGF252" s="359"/>
      <c r="IGG252" s="410"/>
      <c r="IGH252" s="359"/>
      <c r="IGI252" s="410"/>
      <c r="IGJ252" s="359"/>
      <c r="IGK252" s="410"/>
      <c r="IGL252" s="359"/>
      <c r="IGM252" s="410"/>
      <c r="IGN252" s="359"/>
      <c r="IGO252" s="410"/>
      <c r="IGP252" s="359"/>
      <c r="IGQ252" s="410"/>
      <c r="IGR252" s="359"/>
      <c r="IGS252" s="410"/>
      <c r="IGT252" s="359"/>
      <c r="IGU252" s="410"/>
      <c r="IGV252" s="359"/>
      <c r="IGW252" s="410"/>
      <c r="IGX252" s="359"/>
      <c r="IGY252" s="410"/>
      <c r="IGZ252" s="359"/>
      <c r="IHA252" s="410"/>
      <c r="IHB252" s="359"/>
      <c r="IHC252" s="410"/>
      <c r="IHD252" s="359"/>
      <c r="IHE252" s="410"/>
      <c r="IHF252" s="359"/>
      <c r="IHG252" s="410"/>
      <c r="IHH252" s="359"/>
      <c r="IHI252" s="410"/>
      <c r="IHJ252" s="359"/>
      <c r="IHK252" s="410"/>
      <c r="IHL252" s="359"/>
      <c r="IHM252" s="410"/>
      <c r="IHN252" s="359"/>
      <c r="IHO252" s="410"/>
      <c r="IHP252" s="359"/>
      <c r="IHQ252" s="410"/>
      <c r="IHR252" s="359"/>
      <c r="IHS252" s="410"/>
      <c r="IHT252" s="359"/>
      <c r="IHU252" s="410"/>
      <c r="IHV252" s="359"/>
      <c r="IHW252" s="410"/>
      <c r="IHX252" s="359"/>
      <c r="IHY252" s="410"/>
      <c r="IHZ252" s="359"/>
      <c r="IIA252" s="410"/>
      <c r="IIB252" s="359"/>
      <c r="IIC252" s="410"/>
      <c r="IID252" s="359"/>
      <c r="IIE252" s="410"/>
      <c r="IIF252" s="359"/>
      <c r="IIG252" s="410"/>
      <c r="IIH252" s="359"/>
      <c r="III252" s="410"/>
      <c r="IIJ252" s="359"/>
      <c r="IIK252" s="410"/>
      <c r="IIL252" s="359"/>
      <c r="IIM252" s="410"/>
      <c r="IIN252" s="359"/>
      <c r="IIO252" s="410"/>
      <c r="IIP252" s="359"/>
      <c r="IIQ252" s="410"/>
      <c r="IIR252" s="359"/>
      <c r="IIS252" s="410"/>
      <c r="IIT252" s="359"/>
      <c r="IIU252" s="410"/>
      <c r="IIV252" s="359"/>
      <c r="IIW252" s="410"/>
      <c r="IIX252" s="359"/>
      <c r="IIY252" s="410"/>
      <c r="IIZ252" s="359"/>
      <c r="IJA252" s="410"/>
      <c r="IJB252" s="359"/>
      <c r="IJC252" s="410"/>
      <c r="IJD252" s="359"/>
      <c r="IJE252" s="410"/>
      <c r="IJF252" s="359"/>
      <c r="IJG252" s="410"/>
      <c r="IJH252" s="359"/>
      <c r="IJI252" s="410"/>
      <c r="IJJ252" s="359"/>
      <c r="IJK252" s="410"/>
      <c r="IJL252" s="359"/>
      <c r="IJM252" s="410"/>
      <c r="IJN252" s="359"/>
      <c r="IJO252" s="410"/>
      <c r="IJP252" s="359"/>
      <c r="IJQ252" s="410"/>
      <c r="IJR252" s="359"/>
      <c r="IJS252" s="410"/>
      <c r="IJT252" s="359"/>
      <c r="IJU252" s="410"/>
      <c r="IJV252" s="359"/>
      <c r="IJW252" s="410"/>
      <c r="IJX252" s="359"/>
      <c r="IJY252" s="410"/>
      <c r="IJZ252" s="359"/>
      <c r="IKA252" s="410"/>
      <c r="IKB252" s="359"/>
      <c r="IKC252" s="410"/>
      <c r="IKD252" s="359"/>
      <c r="IKE252" s="410"/>
      <c r="IKF252" s="359"/>
      <c r="IKG252" s="410"/>
      <c r="IKH252" s="359"/>
      <c r="IKI252" s="410"/>
      <c r="IKJ252" s="359"/>
      <c r="IKK252" s="410"/>
      <c r="IKL252" s="359"/>
      <c r="IKM252" s="410"/>
      <c r="IKN252" s="359"/>
      <c r="IKO252" s="410"/>
      <c r="IKP252" s="359"/>
      <c r="IKQ252" s="410"/>
      <c r="IKR252" s="359"/>
      <c r="IKS252" s="410"/>
      <c r="IKT252" s="359"/>
      <c r="IKU252" s="410"/>
      <c r="IKV252" s="359"/>
      <c r="IKW252" s="410"/>
      <c r="IKX252" s="359"/>
      <c r="IKY252" s="410"/>
      <c r="IKZ252" s="359"/>
      <c r="ILA252" s="410"/>
      <c r="ILB252" s="359"/>
      <c r="ILC252" s="410"/>
      <c r="ILD252" s="359"/>
      <c r="ILE252" s="410"/>
      <c r="ILF252" s="359"/>
      <c r="ILG252" s="410"/>
      <c r="ILH252" s="359"/>
      <c r="ILI252" s="410"/>
      <c r="ILJ252" s="359"/>
      <c r="ILK252" s="410"/>
      <c r="ILL252" s="359"/>
      <c r="ILM252" s="410"/>
      <c r="ILN252" s="359"/>
      <c r="ILO252" s="410"/>
      <c r="ILP252" s="359"/>
      <c r="ILQ252" s="410"/>
      <c r="ILR252" s="359"/>
      <c r="ILS252" s="410"/>
      <c r="ILT252" s="359"/>
      <c r="ILU252" s="410"/>
      <c r="ILV252" s="359"/>
      <c r="ILW252" s="410"/>
      <c r="ILX252" s="359"/>
      <c r="ILY252" s="410"/>
      <c r="ILZ252" s="359"/>
      <c r="IMA252" s="410"/>
      <c r="IMB252" s="359"/>
      <c r="IMC252" s="410"/>
      <c r="IMD252" s="359"/>
      <c r="IME252" s="410"/>
      <c r="IMF252" s="359"/>
      <c r="IMG252" s="410"/>
      <c r="IMH252" s="359"/>
      <c r="IMI252" s="410"/>
      <c r="IMJ252" s="359"/>
      <c r="IMK252" s="410"/>
      <c r="IML252" s="359"/>
      <c r="IMM252" s="410"/>
      <c r="IMN252" s="359"/>
      <c r="IMO252" s="410"/>
      <c r="IMP252" s="359"/>
      <c r="IMQ252" s="410"/>
      <c r="IMR252" s="359"/>
      <c r="IMS252" s="410"/>
      <c r="IMT252" s="359"/>
      <c r="IMU252" s="410"/>
      <c r="IMV252" s="359"/>
      <c r="IMW252" s="410"/>
      <c r="IMX252" s="359"/>
      <c r="IMY252" s="410"/>
      <c r="IMZ252" s="359"/>
      <c r="INA252" s="410"/>
      <c r="INB252" s="359"/>
      <c r="INC252" s="410"/>
      <c r="IND252" s="359"/>
      <c r="INE252" s="410"/>
      <c r="INF252" s="359"/>
      <c r="ING252" s="410"/>
      <c r="INH252" s="359"/>
      <c r="INI252" s="410"/>
      <c r="INJ252" s="359"/>
      <c r="INK252" s="410"/>
      <c r="INL252" s="359"/>
      <c r="INM252" s="410"/>
      <c r="INN252" s="359"/>
      <c r="INO252" s="410"/>
      <c r="INP252" s="359"/>
      <c r="INQ252" s="410"/>
      <c r="INR252" s="359"/>
      <c r="INS252" s="410"/>
      <c r="INT252" s="359"/>
      <c r="INU252" s="410"/>
      <c r="INV252" s="359"/>
      <c r="INW252" s="410"/>
      <c r="INX252" s="359"/>
      <c r="INY252" s="410"/>
      <c r="INZ252" s="359"/>
      <c r="IOA252" s="410"/>
      <c r="IOB252" s="359"/>
      <c r="IOC252" s="410"/>
      <c r="IOD252" s="359"/>
      <c r="IOE252" s="410"/>
      <c r="IOF252" s="359"/>
      <c r="IOG252" s="410"/>
      <c r="IOH252" s="359"/>
      <c r="IOI252" s="410"/>
      <c r="IOJ252" s="359"/>
      <c r="IOK252" s="410"/>
      <c r="IOL252" s="359"/>
      <c r="IOM252" s="410"/>
      <c r="ION252" s="359"/>
      <c r="IOO252" s="410"/>
      <c r="IOP252" s="359"/>
      <c r="IOQ252" s="410"/>
      <c r="IOR252" s="359"/>
      <c r="IOS252" s="410"/>
      <c r="IOT252" s="359"/>
      <c r="IOU252" s="410"/>
      <c r="IOV252" s="359"/>
      <c r="IOW252" s="410"/>
      <c r="IOX252" s="359"/>
      <c r="IOY252" s="410"/>
      <c r="IOZ252" s="359"/>
      <c r="IPA252" s="410"/>
      <c r="IPB252" s="359"/>
      <c r="IPC252" s="410"/>
      <c r="IPD252" s="359"/>
      <c r="IPE252" s="410"/>
      <c r="IPF252" s="359"/>
      <c r="IPG252" s="410"/>
      <c r="IPH252" s="359"/>
      <c r="IPI252" s="410"/>
      <c r="IPJ252" s="359"/>
      <c r="IPK252" s="410"/>
      <c r="IPL252" s="359"/>
      <c r="IPM252" s="410"/>
      <c r="IPN252" s="359"/>
      <c r="IPO252" s="410"/>
      <c r="IPP252" s="359"/>
      <c r="IPQ252" s="410"/>
      <c r="IPR252" s="359"/>
      <c r="IPS252" s="410"/>
      <c r="IPT252" s="359"/>
      <c r="IPU252" s="410"/>
      <c r="IPV252" s="359"/>
      <c r="IPW252" s="410"/>
      <c r="IPX252" s="359"/>
      <c r="IPY252" s="410"/>
      <c r="IPZ252" s="359"/>
      <c r="IQA252" s="410"/>
      <c r="IQB252" s="359"/>
      <c r="IQC252" s="410"/>
      <c r="IQD252" s="359"/>
      <c r="IQE252" s="410"/>
      <c r="IQF252" s="359"/>
      <c r="IQG252" s="410"/>
      <c r="IQH252" s="359"/>
      <c r="IQI252" s="410"/>
      <c r="IQJ252" s="359"/>
      <c r="IQK252" s="410"/>
      <c r="IQL252" s="359"/>
      <c r="IQM252" s="410"/>
      <c r="IQN252" s="359"/>
      <c r="IQO252" s="410"/>
      <c r="IQP252" s="359"/>
      <c r="IQQ252" s="410"/>
      <c r="IQR252" s="359"/>
      <c r="IQS252" s="410"/>
      <c r="IQT252" s="359"/>
      <c r="IQU252" s="410"/>
      <c r="IQV252" s="359"/>
      <c r="IQW252" s="410"/>
      <c r="IQX252" s="359"/>
      <c r="IQY252" s="410"/>
      <c r="IQZ252" s="359"/>
      <c r="IRA252" s="410"/>
      <c r="IRB252" s="359"/>
      <c r="IRC252" s="410"/>
      <c r="IRD252" s="359"/>
      <c r="IRE252" s="410"/>
      <c r="IRF252" s="359"/>
      <c r="IRG252" s="410"/>
      <c r="IRH252" s="359"/>
      <c r="IRI252" s="410"/>
      <c r="IRJ252" s="359"/>
      <c r="IRK252" s="410"/>
      <c r="IRL252" s="359"/>
      <c r="IRM252" s="410"/>
      <c r="IRN252" s="359"/>
      <c r="IRO252" s="410"/>
      <c r="IRP252" s="359"/>
      <c r="IRQ252" s="410"/>
      <c r="IRR252" s="359"/>
      <c r="IRS252" s="410"/>
      <c r="IRT252" s="359"/>
      <c r="IRU252" s="410"/>
      <c r="IRV252" s="359"/>
      <c r="IRW252" s="410"/>
      <c r="IRX252" s="359"/>
      <c r="IRY252" s="410"/>
      <c r="IRZ252" s="359"/>
      <c r="ISA252" s="410"/>
      <c r="ISB252" s="359"/>
      <c r="ISC252" s="410"/>
      <c r="ISD252" s="359"/>
      <c r="ISE252" s="410"/>
      <c r="ISF252" s="359"/>
      <c r="ISG252" s="410"/>
      <c r="ISH252" s="359"/>
      <c r="ISI252" s="410"/>
      <c r="ISJ252" s="359"/>
      <c r="ISK252" s="410"/>
      <c r="ISL252" s="359"/>
      <c r="ISM252" s="410"/>
      <c r="ISN252" s="359"/>
      <c r="ISO252" s="410"/>
      <c r="ISP252" s="359"/>
      <c r="ISQ252" s="410"/>
      <c r="ISR252" s="359"/>
      <c r="ISS252" s="410"/>
      <c r="IST252" s="359"/>
      <c r="ISU252" s="410"/>
      <c r="ISV252" s="359"/>
      <c r="ISW252" s="410"/>
      <c r="ISX252" s="359"/>
      <c r="ISY252" s="410"/>
      <c r="ISZ252" s="359"/>
      <c r="ITA252" s="410"/>
      <c r="ITB252" s="359"/>
      <c r="ITC252" s="410"/>
      <c r="ITD252" s="359"/>
      <c r="ITE252" s="410"/>
      <c r="ITF252" s="359"/>
      <c r="ITG252" s="410"/>
      <c r="ITH252" s="359"/>
      <c r="ITI252" s="410"/>
      <c r="ITJ252" s="359"/>
      <c r="ITK252" s="410"/>
      <c r="ITL252" s="359"/>
      <c r="ITM252" s="410"/>
      <c r="ITN252" s="359"/>
      <c r="ITO252" s="410"/>
      <c r="ITP252" s="359"/>
      <c r="ITQ252" s="410"/>
      <c r="ITR252" s="359"/>
      <c r="ITS252" s="410"/>
      <c r="ITT252" s="359"/>
      <c r="ITU252" s="410"/>
      <c r="ITV252" s="359"/>
      <c r="ITW252" s="410"/>
      <c r="ITX252" s="359"/>
      <c r="ITY252" s="410"/>
      <c r="ITZ252" s="359"/>
      <c r="IUA252" s="410"/>
      <c r="IUB252" s="359"/>
      <c r="IUC252" s="410"/>
      <c r="IUD252" s="359"/>
      <c r="IUE252" s="410"/>
      <c r="IUF252" s="359"/>
      <c r="IUG252" s="410"/>
      <c r="IUH252" s="359"/>
      <c r="IUI252" s="410"/>
      <c r="IUJ252" s="359"/>
      <c r="IUK252" s="410"/>
      <c r="IUL252" s="359"/>
      <c r="IUM252" s="410"/>
      <c r="IUN252" s="359"/>
      <c r="IUO252" s="410"/>
      <c r="IUP252" s="359"/>
      <c r="IUQ252" s="410"/>
      <c r="IUR252" s="359"/>
      <c r="IUS252" s="410"/>
      <c r="IUT252" s="359"/>
      <c r="IUU252" s="410"/>
      <c r="IUV252" s="359"/>
      <c r="IUW252" s="410"/>
      <c r="IUX252" s="359"/>
      <c r="IUY252" s="410"/>
      <c r="IUZ252" s="359"/>
      <c r="IVA252" s="410"/>
      <c r="IVB252" s="359"/>
      <c r="IVC252" s="410"/>
      <c r="IVD252" s="359"/>
      <c r="IVE252" s="410"/>
      <c r="IVF252" s="359"/>
      <c r="IVG252" s="410"/>
      <c r="IVH252" s="359"/>
      <c r="IVI252" s="410"/>
      <c r="IVJ252" s="359"/>
      <c r="IVK252" s="410"/>
      <c r="IVL252" s="359"/>
      <c r="IVM252" s="410"/>
      <c r="IVN252" s="359"/>
      <c r="IVO252" s="410"/>
      <c r="IVP252" s="359"/>
      <c r="IVQ252" s="410"/>
      <c r="IVR252" s="359"/>
      <c r="IVS252" s="410"/>
      <c r="IVT252" s="359"/>
      <c r="IVU252" s="410"/>
      <c r="IVV252" s="359"/>
      <c r="IVW252" s="410"/>
      <c r="IVX252" s="359"/>
      <c r="IVY252" s="410"/>
      <c r="IVZ252" s="359"/>
      <c r="IWA252" s="410"/>
      <c r="IWB252" s="359"/>
      <c r="IWC252" s="410"/>
      <c r="IWD252" s="359"/>
      <c r="IWE252" s="410"/>
      <c r="IWF252" s="359"/>
      <c r="IWG252" s="410"/>
      <c r="IWH252" s="359"/>
      <c r="IWI252" s="410"/>
      <c r="IWJ252" s="359"/>
      <c r="IWK252" s="410"/>
      <c r="IWL252" s="359"/>
      <c r="IWM252" s="410"/>
      <c r="IWN252" s="359"/>
      <c r="IWO252" s="410"/>
      <c r="IWP252" s="359"/>
      <c r="IWQ252" s="410"/>
      <c r="IWR252" s="359"/>
      <c r="IWS252" s="410"/>
      <c r="IWT252" s="359"/>
      <c r="IWU252" s="410"/>
      <c r="IWV252" s="359"/>
      <c r="IWW252" s="410"/>
      <c r="IWX252" s="359"/>
      <c r="IWY252" s="410"/>
      <c r="IWZ252" s="359"/>
      <c r="IXA252" s="410"/>
      <c r="IXB252" s="359"/>
      <c r="IXC252" s="410"/>
      <c r="IXD252" s="359"/>
      <c r="IXE252" s="410"/>
      <c r="IXF252" s="359"/>
      <c r="IXG252" s="410"/>
      <c r="IXH252" s="359"/>
      <c r="IXI252" s="410"/>
      <c r="IXJ252" s="359"/>
      <c r="IXK252" s="410"/>
      <c r="IXL252" s="359"/>
      <c r="IXM252" s="410"/>
      <c r="IXN252" s="359"/>
      <c r="IXO252" s="410"/>
      <c r="IXP252" s="359"/>
      <c r="IXQ252" s="410"/>
      <c r="IXR252" s="359"/>
      <c r="IXS252" s="410"/>
      <c r="IXT252" s="359"/>
      <c r="IXU252" s="410"/>
      <c r="IXV252" s="359"/>
      <c r="IXW252" s="410"/>
      <c r="IXX252" s="359"/>
      <c r="IXY252" s="410"/>
      <c r="IXZ252" s="359"/>
      <c r="IYA252" s="410"/>
      <c r="IYB252" s="359"/>
      <c r="IYC252" s="410"/>
      <c r="IYD252" s="359"/>
      <c r="IYE252" s="410"/>
      <c r="IYF252" s="359"/>
      <c r="IYG252" s="410"/>
      <c r="IYH252" s="359"/>
      <c r="IYI252" s="410"/>
      <c r="IYJ252" s="359"/>
      <c r="IYK252" s="410"/>
      <c r="IYL252" s="359"/>
      <c r="IYM252" s="410"/>
      <c r="IYN252" s="359"/>
      <c r="IYO252" s="410"/>
      <c r="IYP252" s="359"/>
      <c r="IYQ252" s="410"/>
      <c r="IYR252" s="359"/>
      <c r="IYS252" s="410"/>
      <c r="IYT252" s="359"/>
      <c r="IYU252" s="410"/>
      <c r="IYV252" s="359"/>
      <c r="IYW252" s="410"/>
      <c r="IYX252" s="359"/>
      <c r="IYY252" s="410"/>
      <c r="IYZ252" s="359"/>
      <c r="IZA252" s="410"/>
      <c r="IZB252" s="359"/>
      <c r="IZC252" s="410"/>
      <c r="IZD252" s="359"/>
      <c r="IZE252" s="410"/>
      <c r="IZF252" s="359"/>
      <c r="IZG252" s="410"/>
      <c r="IZH252" s="359"/>
      <c r="IZI252" s="410"/>
      <c r="IZJ252" s="359"/>
      <c r="IZK252" s="410"/>
      <c r="IZL252" s="359"/>
      <c r="IZM252" s="410"/>
      <c r="IZN252" s="359"/>
      <c r="IZO252" s="410"/>
      <c r="IZP252" s="359"/>
      <c r="IZQ252" s="410"/>
      <c r="IZR252" s="359"/>
      <c r="IZS252" s="410"/>
      <c r="IZT252" s="359"/>
      <c r="IZU252" s="410"/>
      <c r="IZV252" s="359"/>
      <c r="IZW252" s="410"/>
      <c r="IZX252" s="359"/>
      <c r="IZY252" s="410"/>
      <c r="IZZ252" s="359"/>
      <c r="JAA252" s="410"/>
      <c r="JAB252" s="359"/>
      <c r="JAC252" s="410"/>
      <c r="JAD252" s="359"/>
      <c r="JAE252" s="410"/>
      <c r="JAF252" s="359"/>
      <c r="JAG252" s="410"/>
      <c r="JAH252" s="359"/>
      <c r="JAI252" s="410"/>
      <c r="JAJ252" s="359"/>
      <c r="JAK252" s="410"/>
      <c r="JAL252" s="359"/>
      <c r="JAM252" s="410"/>
      <c r="JAN252" s="359"/>
      <c r="JAO252" s="410"/>
      <c r="JAP252" s="359"/>
      <c r="JAQ252" s="410"/>
      <c r="JAR252" s="359"/>
      <c r="JAS252" s="410"/>
      <c r="JAT252" s="359"/>
      <c r="JAU252" s="410"/>
      <c r="JAV252" s="359"/>
      <c r="JAW252" s="410"/>
      <c r="JAX252" s="359"/>
      <c r="JAY252" s="410"/>
      <c r="JAZ252" s="359"/>
      <c r="JBA252" s="410"/>
      <c r="JBB252" s="359"/>
      <c r="JBC252" s="410"/>
      <c r="JBD252" s="359"/>
      <c r="JBE252" s="410"/>
      <c r="JBF252" s="359"/>
      <c r="JBG252" s="410"/>
      <c r="JBH252" s="359"/>
      <c r="JBI252" s="410"/>
      <c r="JBJ252" s="359"/>
      <c r="JBK252" s="410"/>
      <c r="JBL252" s="359"/>
      <c r="JBM252" s="410"/>
      <c r="JBN252" s="359"/>
      <c r="JBO252" s="410"/>
      <c r="JBP252" s="359"/>
      <c r="JBQ252" s="410"/>
      <c r="JBR252" s="359"/>
      <c r="JBS252" s="410"/>
      <c r="JBT252" s="359"/>
      <c r="JBU252" s="410"/>
      <c r="JBV252" s="359"/>
      <c r="JBW252" s="410"/>
      <c r="JBX252" s="359"/>
      <c r="JBY252" s="410"/>
      <c r="JBZ252" s="359"/>
      <c r="JCA252" s="410"/>
      <c r="JCB252" s="359"/>
      <c r="JCC252" s="410"/>
      <c r="JCD252" s="359"/>
      <c r="JCE252" s="410"/>
      <c r="JCF252" s="359"/>
      <c r="JCG252" s="410"/>
      <c r="JCH252" s="359"/>
      <c r="JCI252" s="410"/>
      <c r="JCJ252" s="359"/>
      <c r="JCK252" s="410"/>
      <c r="JCL252" s="359"/>
      <c r="JCM252" s="410"/>
      <c r="JCN252" s="359"/>
      <c r="JCO252" s="410"/>
      <c r="JCP252" s="359"/>
      <c r="JCQ252" s="410"/>
      <c r="JCR252" s="359"/>
      <c r="JCS252" s="410"/>
      <c r="JCT252" s="359"/>
      <c r="JCU252" s="410"/>
      <c r="JCV252" s="359"/>
      <c r="JCW252" s="410"/>
      <c r="JCX252" s="359"/>
      <c r="JCY252" s="410"/>
      <c r="JCZ252" s="359"/>
      <c r="JDA252" s="410"/>
      <c r="JDB252" s="359"/>
      <c r="JDC252" s="410"/>
      <c r="JDD252" s="359"/>
      <c r="JDE252" s="410"/>
      <c r="JDF252" s="359"/>
      <c r="JDG252" s="410"/>
      <c r="JDH252" s="359"/>
      <c r="JDI252" s="410"/>
      <c r="JDJ252" s="359"/>
      <c r="JDK252" s="410"/>
      <c r="JDL252" s="359"/>
      <c r="JDM252" s="410"/>
      <c r="JDN252" s="359"/>
      <c r="JDO252" s="410"/>
      <c r="JDP252" s="359"/>
      <c r="JDQ252" s="410"/>
      <c r="JDR252" s="359"/>
      <c r="JDS252" s="410"/>
      <c r="JDT252" s="359"/>
      <c r="JDU252" s="410"/>
      <c r="JDV252" s="359"/>
      <c r="JDW252" s="410"/>
      <c r="JDX252" s="359"/>
      <c r="JDY252" s="410"/>
      <c r="JDZ252" s="359"/>
      <c r="JEA252" s="410"/>
      <c r="JEB252" s="359"/>
      <c r="JEC252" s="410"/>
      <c r="JED252" s="359"/>
      <c r="JEE252" s="410"/>
      <c r="JEF252" s="359"/>
      <c r="JEG252" s="410"/>
      <c r="JEH252" s="359"/>
      <c r="JEI252" s="410"/>
      <c r="JEJ252" s="359"/>
      <c r="JEK252" s="410"/>
      <c r="JEL252" s="359"/>
      <c r="JEM252" s="410"/>
      <c r="JEN252" s="359"/>
      <c r="JEO252" s="410"/>
      <c r="JEP252" s="359"/>
      <c r="JEQ252" s="410"/>
      <c r="JER252" s="359"/>
      <c r="JES252" s="410"/>
      <c r="JET252" s="359"/>
      <c r="JEU252" s="410"/>
      <c r="JEV252" s="359"/>
      <c r="JEW252" s="410"/>
      <c r="JEX252" s="359"/>
      <c r="JEY252" s="410"/>
      <c r="JEZ252" s="359"/>
      <c r="JFA252" s="410"/>
      <c r="JFB252" s="359"/>
      <c r="JFC252" s="410"/>
      <c r="JFD252" s="359"/>
      <c r="JFE252" s="410"/>
      <c r="JFF252" s="359"/>
      <c r="JFG252" s="410"/>
      <c r="JFH252" s="359"/>
      <c r="JFI252" s="410"/>
      <c r="JFJ252" s="359"/>
      <c r="JFK252" s="410"/>
      <c r="JFL252" s="359"/>
      <c r="JFM252" s="410"/>
      <c r="JFN252" s="359"/>
      <c r="JFO252" s="410"/>
      <c r="JFP252" s="359"/>
      <c r="JFQ252" s="410"/>
      <c r="JFR252" s="359"/>
      <c r="JFS252" s="410"/>
      <c r="JFT252" s="359"/>
      <c r="JFU252" s="410"/>
      <c r="JFV252" s="359"/>
      <c r="JFW252" s="410"/>
      <c r="JFX252" s="359"/>
      <c r="JFY252" s="410"/>
      <c r="JFZ252" s="359"/>
      <c r="JGA252" s="410"/>
      <c r="JGB252" s="359"/>
      <c r="JGC252" s="410"/>
      <c r="JGD252" s="359"/>
      <c r="JGE252" s="410"/>
      <c r="JGF252" s="359"/>
      <c r="JGG252" s="410"/>
      <c r="JGH252" s="359"/>
      <c r="JGI252" s="410"/>
      <c r="JGJ252" s="359"/>
      <c r="JGK252" s="410"/>
      <c r="JGL252" s="359"/>
      <c r="JGM252" s="410"/>
      <c r="JGN252" s="359"/>
      <c r="JGO252" s="410"/>
      <c r="JGP252" s="359"/>
      <c r="JGQ252" s="410"/>
      <c r="JGR252" s="359"/>
      <c r="JGS252" s="410"/>
      <c r="JGT252" s="359"/>
      <c r="JGU252" s="410"/>
      <c r="JGV252" s="359"/>
      <c r="JGW252" s="410"/>
      <c r="JGX252" s="359"/>
      <c r="JGY252" s="410"/>
      <c r="JGZ252" s="359"/>
      <c r="JHA252" s="410"/>
      <c r="JHB252" s="359"/>
      <c r="JHC252" s="410"/>
      <c r="JHD252" s="359"/>
      <c r="JHE252" s="410"/>
      <c r="JHF252" s="359"/>
      <c r="JHG252" s="410"/>
      <c r="JHH252" s="359"/>
      <c r="JHI252" s="410"/>
      <c r="JHJ252" s="359"/>
      <c r="JHK252" s="410"/>
      <c r="JHL252" s="359"/>
      <c r="JHM252" s="410"/>
      <c r="JHN252" s="359"/>
      <c r="JHO252" s="410"/>
      <c r="JHP252" s="359"/>
      <c r="JHQ252" s="410"/>
      <c r="JHR252" s="359"/>
      <c r="JHS252" s="410"/>
      <c r="JHT252" s="359"/>
      <c r="JHU252" s="410"/>
      <c r="JHV252" s="359"/>
      <c r="JHW252" s="410"/>
      <c r="JHX252" s="359"/>
      <c r="JHY252" s="410"/>
      <c r="JHZ252" s="359"/>
      <c r="JIA252" s="410"/>
      <c r="JIB252" s="359"/>
      <c r="JIC252" s="410"/>
      <c r="JID252" s="359"/>
      <c r="JIE252" s="410"/>
      <c r="JIF252" s="359"/>
      <c r="JIG252" s="410"/>
      <c r="JIH252" s="359"/>
      <c r="JII252" s="410"/>
      <c r="JIJ252" s="359"/>
      <c r="JIK252" s="410"/>
      <c r="JIL252" s="359"/>
      <c r="JIM252" s="410"/>
      <c r="JIN252" s="359"/>
      <c r="JIO252" s="410"/>
      <c r="JIP252" s="359"/>
      <c r="JIQ252" s="410"/>
      <c r="JIR252" s="359"/>
      <c r="JIS252" s="410"/>
      <c r="JIT252" s="359"/>
      <c r="JIU252" s="410"/>
      <c r="JIV252" s="359"/>
      <c r="JIW252" s="410"/>
      <c r="JIX252" s="359"/>
      <c r="JIY252" s="410"/>
      <c r="JIZ252" s="359"/>
      <c r="JJA252" s="410"/>
      <c r="JJB252" s="359"/>
      <c r="JJC252" s="410"/>
      <c r="JJD252" s="359"/>
      <c r="JJE252" s="410"/>
      <c r="JJF252" s="359"/>
      <c r="JJG252" s="410"/>
      <c r="JJH252" s="359"/>
      <c r="JJI252" s="410"/>
      <c r="JJJ252" s="359"/>
      <c r="JJK252" s="410"/>
      <c r="JJL252" s="359"/>
      <c r="JJM252" s="410"/>
      <c r="JJN252" s="359"/>
      <c r="JJO252" s="410"/>
      <c r="JJP252" s="359"/>
      <c r="JJQ252" s="410"/>
      <c r="JJR252" s="359"/>
      <c r="JJS252" s="410"/>
      <c r="JJT252" s="359"/>
      <c r="JJU252" s="410"/>
      <c r="JJV252" s="359"/>
      <c r="JJW252" s="410"/>
      <c r="JJX252" s="359"/>
      <c r="JJY252" s="410"/>
      <c r="JJZ252" s="359"/>
      <c r="JKA252" s="410"/>
      <c r="JKB252" s="359"/>
      <c r="JKC252" s="410"/>
      <c r="JKD252" s="359"/>
      <c r="JKE252" s="410"/>
      <c r="JKF252" s="359"/>
      <c r="JKG252" s="410"/>
      <c r="JKH252" s="359"/>
      <c r="JKI252" s="410"/>
      <c r="JKJ252" s="359"/>
      <c r="JKK252" s="410"/>
      <c r="JKL252" s="359"/>
      <c r="JKM252" s="410"/>
      <c r="JKN252" s="359"/>
      <c r="JKO252" s="410"/>
      <c r="JKP252" s="359"/>
      <c r="JKQ252" s="410"/>
      <c r="JKR252" s="359"/>
      <c r="JKS252" s="410"/>
      <c r="JKT252" s="359"/>
      <c r="JKU252" s="410"/>
      <c r="JKV252" s="359"/>
      <c r="JKW252" s="410"/>
      <c r="JKX252" s="359"/>
      <c r="JKY252" s="410"/>
      <c r="JKZ252" s="359"/>
      <c r="JLA252" s="410"/>
      <c r="JLB252" s="359"/>
      <c r="JLC252" s="410"/>
      <c r="JLD252" s="359"/>
      <c r="JLE252" s="410"/>
      <c r="JLF252" s="359"/>
      <c r="JLG252" s="410"/>
      <c r="JLH252" s="359"/>
      <c r="JLI252" s="410"/>
      <c r="JLJ252" s="359"/>
      <c r="JLK252" s="410"/>
      <c r="JLL252" s="359"/>
      <c r="JLM252" s="410"/>
      <c r="JLN252" s="359"/>
      <c r="JLO252" s="410"/>
      <c r="JLP252" s="359"/>
      <c r="JLQ252" s="410"/>
      <c r="JLR252" s="359"/>
      <c r="JLS252" s="410"/>
      <c r="JLT252" s="359"/>
      <c r="JLU252" s="410"/>
      <c r="JLV252" s="359"/>
      <c r="JLW252" s="410"/>
      <c r="JLX252" s="359"/>
      <c r="JLY252" s="410"/>
      <c r="JLZ252" s="359"/>
      <c r="JMA252" s="410"/>
      <c r="JMB252" s="359"/>
      <c r="JMC252" s="410"/>
      <c r="JMD252" s="359"/>
      <c r="JME252" s="410"/>
      <c r="JMF252" s="359"/>
      <c r="JMG252" s="410"/>
      <c r="JMH252" s="359"/>
      <c r="JMI252" s="410"/>
      <c r="JMJ252" s="359"/>
      <c r="JMK252" s="410"/>
      <c r="JML252" s="359"/>
      <c r="JMM252" s="410"/>
      <c r="JMN252" s="359"/>
      <c r="JMO252" s="410"/>
      <c r="JMP252" s="359"/>
      <c r="JMQ252" s="410"/>
      <c r="JMR252" s="359"/>
      <c r="JMS252" s="410"/>
      <c r="JMT252" s="359"/>
      <c r="JMU252" s="410"/>
      <c r="JMV252" s="359"/>
      <c r="JMW252" s="410"/>
      <c r="JMX252" s="359"/>
      <c r="JMY252" s="410"/>
      <c r="JMZ252" s="359"/>
      <c r="JNA252" s="410"/>
      <c r="JNB252" s="359"/>
      <c r="JNC252" s="410"/>
      <c r="JND252" s="359"/>
      <c r="JNE252" s="410"/>
      <c r="JNF252" s="359"/>
      <c r="JNG252" s="410"/>
      <c r="JNH252" s="359"/>
      <c r="JNI252" s="410"/>
      <c r="JNJ252" s="359"/>
      <c r="JNK252" s="410"/>
      <c r="JNL252" s="359"/>
      <c r="JNM252" s="410"/>
      <c r="JNN252" s="359"/>
      <c r="JNO252" s="410"/>
      <c r="JNP252" s="359"/>
      <c r="JNQ252" s="410"/>
      <c r="JNR252" s="359"/>
      <c r="JNS252" s="410"/>
      <c r="JNT252" s="359"/>
      <c r="JNU252" s="410"/>
      <c r="JNV252" s="359"/>
      <c r="JNW252" s="410"/>
      <c r="JNX252" s="359"/>
      <c r="JNY252" s="410"/>
      <c r="JNZ252" s="359"/>
      <c r="JOA252" s="410"/>
      <c r="JOB252" s="359"/>
      <c r="JOC252" s="410"/>
      <c r="JOD252" s="359"/>
      <c r="JOE252" s="410"/>
      <c r="JOF252" s="359"/>
      <c r="JOG252" s="410"/>
      <c r="JOH252" s="359"/>
      <c r="JOI252" s="410"/>
      <c r="JOJ252" s="359"/>
      <c r="JOK252" s="410"/>
      <c r="JOL252" s="359"/>
      <c r="JOM252" s="410"/>
      <c r="JON252" s="359"/>
      <c r="JOO252" s="410"/>
      <c r="JOP252" s="359"/>
      <c r="JOQ252" s="410"/>
      <c r="JOR252" s="359"/>
      <c r="JOS252" s="410"/>
      <c r="JOT252" s="359"/>
      <c r="JOU252" s="410"/>
      <c r="JOV252" s="359"/>
      <c r="JOW252" s="410"/>
      <c r="JOX252" s="359"/>
      <c r="JOY252" s="410"/>
      <c r="JOZ252" s="359"/>
      <c r="JPA252" s="410"/>
      <c r="JPB252" s="359"/>
      <c r="JPC252" s="410"/>
      <c r="JPD252" s="359"/>
      <c r="JPE252" s="410"/>
      <c r="JPF252" s="359"/>
      <c r="JPG252" s="410"/>
      <c r="JPH252" s="359"/>
      <c r="JPI252" s="410"/>
      <c r="JPJ252" s="359"/>
      <c r="JPK252" s="410"/>
      <c r="JPL252" s="359"/>
      <c r="JPM252" s="410"/>
      <c r="JPN252" s="359"/>
      <c r="JPO252" s="410"/>
      <c r="JPP252" s="359"/>
      <c r="JPQ252" s="410"/>
      <c r="JPR252" s="359"/>
      <c r="JPS252" s="410"/>
      <c r="JPT252" s="359"/>
      <c r="JPU252" s="410"/>
      <c r="JPV252" s="359"/>
      <c r="JPW252" s="410"/>
      <c r="JPX252" s="359"/>
      <c r="JPY252" s="410"/>
      <c r="JPZ252" s="359"/>
      <c r="JQA252" s="410"/>
      <c r="JQB252" s="359"/>
      <c r="JQC252" s="410"/>
      <c r="JQD252" s="359"/>
      <c r="JQE252" s="410"/>
      <c r="JQF252" s="359"/>
      <c r="JQG252" s="410"/>
      <c r="JQH252" s="359"/>
      <c r="JQI252" s="410"/>
      <c r="JQJ252" s="359"/>
      <c r="JQK252" s="410"/>
      <c r="JQL252" s="359"/>
      <c r="JQM252" s="410"/>
      <c r="JQN252" s="359"/>
      <c r="JQO252" s="410"/>
      <c r="JQP252" s="359"/>
      <c r="JQQ252" s="410"/>
      <c r="JQR252" s="359"/>
      <c r="JQS252" s="410"/>
      <c r="JQT252" s="359"/>
      <c r="JQU252" s="410"/>
      <c r="JQV252" s="359"/>
      <c r="JQW252" s="410"/>
      <c r="JQX252" s="359"/>
      <c r="JQY252" s="410"/>
      <c r="JQZ252" s="359"/>
      <c r="JRA252" s="410"/>
      <c r="JRB252" s="359"/>
      <c r="JRC252" s="410"/>
      <c r="JRD252" s="359"/>
      <c r="JRE252" s="410"/>
      <c r="JRF252" s="359"/>
      <c r="JRG252" s="410"/>
      <c r="JRH252" s="359"/>
      <c r="JRI252" s="410"/>
      <c r="JRJ252" s="359"/>
      <c r="JRK252" s="410"/>
      <c r="JRL252" s="359"/>
      <c r="JRM252" s="410"/>
      <c r="JRN252" s="359"/>
      <c r="JRO252" s="410"/>
      <c r="JRP252" s="359"/>
      <c r="JRQ252" s="410"/>
      <c r="JRR252" s="359"/>
      <c r="JRS252" s="410"/>
      <c r="JRT252" s="359"/>
      <c r="JRU252" s="410"/>
      <c r="JRV252" s="359"/>
      <c r="JRW252" s="410"/>
      <c r="JRX252" s="359"/>
      <c r="JRY252" s="410"/>
      <c r="JRZ252" s="359"/>
      <c r="JSA252" s="410"/>
      <c r="JSB252" s="359"/>
      <c r="JSC252" s="410"/>
      <c r="JSD252" s="359"/>
      <c r="JSE252" s="410"/>
      <c r="JSF252" s="359"/>
      <c r="JSG252" s="410"/>
      <c r="JSH252" s="359"/>
      <c r="JSI252" s="410"/>
      <c r="JSJ252" s="359"/>
      <c r="JSK252" s="410"/>
      <c r="JSL252" s="359"/>
      <c r="JSM252" s="410"/>
      <c r="JSN252" s="359"/>
      <c r="JSO252" s="410"/>
      <c r="JSP252" s="359"/>
      <c r="JSQ252" s="410"/>
      <c r="JSR252" s="359"/>
      <c r="JSS252" s="410"/>
      <c r="JST252" s="359"/>
      <c r="JSU252" s="410"/>
      <c r="JSV252" s="359"/>
      <c r="JSW252" s="410"/>
      <c r="JSX252" s="359"/>
      <c r="JSY252" s="410"/>
      <c r="JSZ252" s="359"/>
      <c r="JTA252" s="410"/>
      <c r="JTB252" s="359"/>
      <c r="JTC252" s="410"/>
      <c r="JTD252" s="359"/>
      <c r="JTE252" s="410"/>
      <c r="JTF252" s="359"/>
      <c r="JTG252" s="410"/>
      <c r="JTH252" s="359"/>
      <c r="JTI252" s="410"/>
      <c r="JTJ252" s="359"/>
      <c r="JTK252" s="410"/>
      <c r="JTL252" s="359"/>
      <c r="JTM252" s="410"/>
      <c r="JTN252" s="359"/>
      <c r="JTO252" s="410"/>
      <c r="JTP252" s="359"/>
      <c r="JTQ252" s="410"/>
      <c r="JTR252" s="359"/>
      <c r="JTS252" s="410"/>
      <c r="JTT252" s="359"/>
      <c r="JTU252" s="410"/>
      <c r="JTV252" s="359"/>
      <c r="JTW252" s="410"/>
      <c r="JTX252" s="359"/>
      <c r="JTY252" s="410"/>
      <c r="JTZ252" s="359"/>
      <c r="JUA252" s="410"/>
      <c r="JUB252" s="359"/>
      <c r="JUC252" s="410"/>
      <c r="JUD252" s="359"/>
      <c r="JUE252" s="410"/>
      <c r="JUF252" s="359"/>
      <c r="JUG252" s="410"/>
      <c r="JUH252" s="359"/>
      <c r="JUI252" s="410"/>
      <c r="JUJ252" s="359"/>
      <c r="JUK252" s="410"/>
      <c r="JUL252" s="359"/>
      <c r="JUM252" s="410"/>
      <c r="JUN252" s="359"/>
      <c r="JUO252" s="410"/>
      <c r="JUP252" s="359"/>
      <c r="JUQ252" s="410"/>
      <c r="JUR252" s="359"/>
      <c r="JUS252" s="410"/>
      <c r="JUT252" s="359"/>
      <c r="JUU252" s="410"/>
      <c r="JUV252" s="359"/>
      <c r="JUW252" s="410"/>
      <c r="JUX252" s="359"/>
      <c r="JUY252" s="410"/>
      <c r="JUZ252" s="359"/>
      <c r="JVA252" s="410"/>
      <c r="JVB252" s="359"/>
      <c r="JVC252" s="410"/>
      <c r="JVD252" s="359"/>
      <c r="JVE252" s="410"/>
      <c r="JVF252" s="359"/>
      <c r="JVG252" s="410"/>
      <c r="JVH252" s="359"/>
      <c r="JVI252" s="410"/>
      <c r="JVJ252" s="359"/>
      <c r="JVK252" s="410"/>
      <c r="JVL252" s="359"/>
      <c r="JVM252" s="410"/>
      <c r="JVN252" s="359"/>
      <c r="JVO252" s="410"/>
      <c r="JVP252" s="359"/>
      <c r="JVQ252" s="410"/>
      <c r="JVR252" s="359"/>
      <c r="JVS252" s="410"/>
      <c r="JVT252" s="359"/>
      <c r="JVU252" s="410"/>
      <c r="JVV252" s="359"/>
      <c r="JVW252" s="410"/>
      <c r="JVX252" s="359"/>
      <c r="JVY252" s="410"/>
      <c r="JVZ252" s="359"/>
      <c r="JWA252" s="410"/>
      <c r="JWB252" s="359"/>
      <c r="JWC252" s="410"/>
      <c r="JWD252" s="359"/>
      <c r="JWE252" s="410"/>
      <c r="JWF252" s="359"/>
      <c r="JWG252" s="410"/>
      <c r="JWH252" s="359"/>
      <c r="JWI252" s="410"/>
      <c r="JWJ252" s="359"/>
      <c r="JWK252" s="410"/>
      <c r="JWL252" s="359"/>
      <c r="JWM252" s="410"/>
      <c r="JWN252" s="359"/>
      <c r="JWO252" s="410"/>
      <c r="JWP252" s="359"/>
      <c r="JWQ252" s="410"/>
      <c r="JWR252" s="359"/>
      <c r="JWS252" s="410"/>
      <c r="JWT252" s="359"/>
      <c r="JWU252" s="410"/>
      <c r="JWV252" s="359"/>
      <c r="JWW252" s="410"/>
      <c r="JWX252" s="359"/>
      <c r="JWY252" s="410"/>
      <c r="JWZ252" s="359"/>
      <c r="JXA252" s="410"/>
      <c r="JXB252" s="359"/>
      <c r="JXC252" s="410"/>
      <c r="JXD252" s="359"/>
      <c r="JXE252" s="410"/>
      <c r="JXF252" s="359"/>
      <c r="JXG252" s="410"/>
      <c r="JXH252" s="359"/>
      <c r="JXI252" s="410"/>
      <c r="JXJ252" s="359"/>
      <c r="JXK252" s="410"/>
      <c r="JXL252" s="359"/>
      <c r="JXM252" s="410"/>
      <c r="JXN252" s="359"/>
      <c r="JXO252" s="410"/>
      <c r="JXP252" s="359"/>
      <c r="JXQ252" s="410"/>
      <c r="JXR252" s="359"/>
      <c r="JXS252" s="410"/>
      <c r="JXT252" s="359"/>
      <c r="JXU252" s="410"/>
      <c r="JXV252" s="359"/>
      <c r="JXW252" s="410"/>
      <c r="JXX252" s="359"/>
      <c r="JXY252" s="410"/>
      <c r="JXZ252" s="359"/>
      <c r="JYA252" s="410"/>
      <c r="JYB252" s="359"/>
      <c r="JYC252" s="410"/>
      <c r="JYD252" s="359"/>
      <c r="JYE252" s="410"/>
      <c r="JYF252" s="359"/>
      <c r="JYG252" s="410"/>
      <c r="JYH252" s="359"/>
      <c r="JYI252" s="410"/>
      <c r="JYJ252" s="359"/>
      <c r="JYK252" s="410"/>
      <c r="JYL252" s="359"/>
      <c r="JYM252" s="410"/>
      <c r="JYN252" s="359"/>
      <c r="JYO252" s="410"/>
      <c r="JYP252" s="359"/>
      <c r="JYQ252" s="410"/>
      <c r="JYR252" s="359"/>
      <c r="JYS252" s="410"/>
      <c r="JYT252" s="359"/>
      <c r="JYU252" s="410"/>
      <c r="JYV252" s="359"/>
      <c r="JYW252" s="410"/>
      <c r="JYX252" s="359"/>
      <c r="JYY252" s="410"/>
      <c r="JYZ252" s="359"/>
      <c r="JZA252" s="410"/>
      <c r="JZB252" s="359"/>
      <c r="JZC252" s="410"/>
      <c r="JZD252" s="359"/>
      <c r="JZE252" s="410"/>
      <c r="JZF252" s="359"/>
      <c r="JZG252" s="410"/>
      <c r="JZH252" s="359"/>
      <c r="JZI252" s="410"/>
      <c r="JZJ252" s="359"/>
      <c r="JZK252" s="410"/>
      <c r="JZL252" s="359"/>
      <c r="JZM252" s="410"/>
      <c r="JZN252" s="359"/>
      <c r="JZO252" s="410"/>
      <c r="JZP252" s="359"/>
      <c r="JZQ252" s="410"/>
      <c r="JZR252" s="359"/>
      <c r="JZS252" s="410"/>
      <c r="JZT252" s="359"/>
      <c r="JZU252" s="410"/>
      <c r="JZV252" s="359"/>
      <c r="JZW252" s="410"/>
      <c r="JZX252" s="359"/>
      <c r="JZY252" s="410"/>
      <c r="JZZ252" s="359"/>
      <c r="KAA252" s="410"/>
      <c r="KAB252" s="359"/>
      <c r="KAC252" s="410"/>
      <c r="KAD252" s="359"/>
      <c r="KAE252" s="410"/>
      <c r="KAF252" s="359"/>
      <c r="KAG252" s="410"/>
      <c r="KAH252" s="359"/>
      <c r="KAI252" s="410"/>
      <c r="KAJ252" s="359"/>
      <c r="KAK252" s="410"/>
      <c r="KAL252" s="359"/>
      <c r="KAM252" s="410"/>
      <c r="KAN252" s="359"/>
      <c r="KAO252" s="410"/>
      <c r="KAP252" s="359"/>
      <c r="KAQ252" s="410"/>
      <c r="KAR252" s="359"/>
      <c r="KAS252" s="410"/>
      <c r="KAT252" s="359"/>
      <c r="KAU252" s="410"/>
      <c r="KAV252" s="359"/>
      <c r="KAW252" s="410"/>
      <c r="KAX252" s="359"/>
      <c r="KAY252" s="410"/>
      <c r="KAZ252" s="359"/>
      <c r="KBA252" s="410"/>
      <c r="KBB252" s="359"/>
      <c r="KBC252" s="410"/>
      <c r="KBD252" s="359"/>
      <c r="KBE252" s="410"/>
      <c r="KBF252" s="359"/>
      <c r="KBG252" s="410"/>
      <c r="KBH252" s="359"/>
      <c r="KBI252" s="410"/>
      <c r="KBJ252" s="359"/>
      <c r="KBK252" s="410"/>
      <c r="KBL252" s="359"/>
      <c r="KBM252" s="410"/>
      <c r="KBN252" s="359"/>
      <c r="KBO252" s="410"/>
      <c r="KBP252" s="359"/>
      <c r="KBQ252" s="410"/>
      <c r="KBR252" s="359"/>
      <c r="KBS252" s="410"/>
      <c r="KBT252" s="359"/>
      <c r="KBU252" s="410"/>
      <c r="KBV252" s="359"/>
      <c r="KBW252" s="410"/>
      <c r="KBX252" s="359"/>
      <c r="KBY252" s="410"/>
      <c r="KBZ252" s="359"/>
      <c r="KCA252" s="410"/>
      <c r="KCB252" s="359"/>
      <c r="KCC252" s="410"/>
      <c r="KCD252" s="359"/>
      <c r="KCE252" s="410"/>
      <c r="KCF252" s="359"/>
      <c r="KCG252" s="410"/>
      <c r="KCH252" s="359"/>
      <c r="KCI252" s="410"/>
      <c r="KCJ252" s="359"/>
      <c r="KCK252" s="410"/>
      <c r="KCL252" s="359"/>
      <c r="KCM252" s="410"/>
      <c r="KCN252" s="359"/>
      <c r="KCO252" s="410"/>
      <c r="KCP252" s="359"/>
      <c r="KCQ252" s="410"/>
      <c r="KCR252" s="359"/>
      <c r="KCS252" s="410"/>
      <c r="KCT252" s="359"/>
      <c r="KCU252" s="410"/>
      <c r="KCV252" s="359"/>
      <c r="KCW252" s="410"/>
      <c r="KCX252" s="359"/>
      <c r="KCY252" s="410"/>
      <c r="KCZ252" s="359"/>
      <c r="KDA252" s="410"/>
      <c r="KDB252" s="359"/>
      <c r="KDC252" s="410"/>
      <c r="KDD252" s="359"/>
      <c r="KDE252" s="410"/>
      <c r="KDF252" s="359"/>
      <c r="KDG252" s="410"/>
      <c r="KDH252" s="359"/>
      <c r="KDI252" s="410"/>
      <c r="KDJ252" s="359"/>
      <c r="KDK252" s="410"/>
      <c r="KDL252" s="359"/>
      <c r="KDM252" s="410"/>
      <c r="KDN252" s="359"/>
      <c r="KDO252" s="410"/>
      <c r="KDP252" s="359"/>
      <c r="KDQ252" s="410"/>
      <c r="KDR252" s="359"/>
      <c r="KDS252" s="410"/>
      <c r="KDT252" s="359"/>
      <c r="KDU252" s="410"/>
      <c r="KDV252" s="359"/>
      <c r="KDW252" s="410"/>
      <c r="KDX252" s="359"/>
      <c r="KDY252" s="410"/>
      <c r="KDZ252" s="359"/>
      <c r="KEA252" s="410"/>
      <c r="KEB252" s="359"/>
      <c r="KEC252" s="410"/>
      <c r="KED252" s="359"/>
      <c r="KEE252" s="410"/>
      <c r="KEF252" s="359"/>
      <c r="KEG252" s="410"/>
      <c r="KEH252" s="359"/>
      <c r="KEI252" s="410"/>
      <c r="KEJ252" s="359"/>
      <c r="KEK252" s="410"/>
      <c r="KEL252" s="359"/>
      <c r="KEM252" s="410"/>
      <c r="KEN252" s="359"/>
      <c r="KEO252" s="410"/>
      <c r="KEP252" s="359"/>
      <c r="KEQ252" s="410"/>
      <c r="KER252" s="359"/>
      <c r="KES252" s="410"/>
      <c r="KET252" s="359"/>
      <c r="KEU252" s="410"/>
      <c r="KEV252" s="359"/>
      <c r="KEW252" s="410"/>
      <c r="KEX252" s="359"/>
      <c r="KEY252" s="410"/>
      <c r="KEZ252" s="359"/>
      <c r="KFA252" s="410"/>
      <c r="KFB252" s="359"/>
      <c r="KFC252" s="410"/>
      <c r="KFD252" s="359"/>
      <c r="KFE252" s="410"/>
      <c r="KFF252" s="359"/>
      <c r="KFG252" s="410"/>
      <c r="KFH252" s="359"/>
      <c r="KFI252" s="410"/>
      <c r="KFJ252" s="359"/>
      <c r="KFK252" s="410"/>
      <c r="KFL252" s="359"/>
      <c r="KFM252" s="410"/>
      <c r="KFN252" s="359"/>
      <c r="KFO252" s="410"/>
      <c r="KFP252" s="359"/>
      <c r="KFQ252" s="410"/>
      <c r="KFR252" s="359"/>
      <c r="KFS252" s="410"/>
      <c r="KFT252" s="359"/>
      <c r="KFU252" s="410"/>
      <c r="KFV252" s="359"/>
      <c r="KFW252" s="410"/>
      <c r="KFX252" s="359"/>
      <c r="KFY252" s="410"/>
      <c r="KFZ252" s="359"/>
      <c r="KGA252" s="410"/>
      <c r="KGB252" s="359"/>
      <c r="KGC252" s="410"/>
      <c r="KGD252" s="359"/>
      <c r="KGE252" s="410"/>
      <c r="KGF252" s="359"/>
      <c r="KGG252" s="410"/>
      <c r="KGH252" s="359"/>
      <c r="KGI252" s="410"/>
      <c r="KGJ252" s="359"/>
      <c r="KGK252" s="410"/>
      <c r="KGL252" s="359"/>
      <c r="KGM252" s="410"/>
      <c r="KGN252" s="359"/>
      <c r="KGO252" s="410"/>
      <c r="KGP252" s="359"/>
      <c r="KGQ252" s="410"/>
      <c r="KGR252" s="359"/>
      <c r="KGS252" s="410"/>
      <c r="KGT252" s="359"/>
      <c r="KGU252" s="410"/>
      <c r="KGV252" s="359"/>
      <c r="KGW252" s="410"/>
      <c r="KGX252" s="359"/>
      <c r="KGY252" s="410"/>
      <c r="KGZ252" s="359"/>
      <c r="KHA252" s="410"/>
      <c r="KHB252" s="359"/>
      <c r="KHC252" s="410"/>
      <c r="KHD252" s="359"/>
      <c r="KHE252" s="410"/>
      <c r="KHF252" s="359"/>
      <c r="KHG252" s="410"/>
      <c r="KHH252" s="359"/>
      <c r="KHI252" s="410"/>
      <c r="KHJ252" s="359"/>
      <c r="KHK252" s="410"/>
      <c r="KHL252" s="359"/>
      <c r="KHM252" s="410"/>
      <c r="KHN252" s="359"/>
      <c r="KHO252" s="410"/>
      <c r="KHP252" s="359"/>
      <c r="KHQ252" s="410"/>
      <c r="KHR252" s="359"/>
      <c r="KHS252" s="410"/>
      <c r="KHT252" s="359"/>
      <c r="KHU252" s="410"/>
      <c r="KHV252" s="359"/>
      <c r="KHW252" s="410"/>
      <c r="KHX252" s="359"/>
      <c r="KHY252" s="410"/>
      <c r="KHZ252" s="359"/>
      <c r="KIA252" s="410"/>
      <c r="KIB252" s="359"/>
      <c r="KIC252" s="410"/>
      <c r="KID252" s="359"/>
      <c r="KIE252" s="410"/>
      <c r="KIF252" s="359"/>
      <c r="KIG252" s="410"/>
      <c r="KIH252" s="359"/>
      <c r="KII252" s="410"/>
      <c r="KIJ252" s="359"/>
      <c r="KIK252" s="410"/>
      <c r="KIL252" s="359"/>
      <c r="KIM252" s="410"/>
      <c r="KIN252" s="359"/>
      <c r="KIO252" s="410"/>
      <c r="KIP252" s="359"/>
      <c r="KIQ252" s="410"/>
      <c r="KIR252" s="359"/>
      <c r="KIS252" s="410"/>
      <c r="KIT252" s="359"/>
      <c r="KIU252" s="410"/>
      <c r="KIV252" s="359"/>
      <c r="KIW252" s="410"/>
      <c r="KIX252" s="359"/>
      <c r="KIY252" s="410"/>
      <c r="KIZ252" s="359"/>
      <c r="KJA252" s="410"/>
      <c r="KJB252" s="359"/>
      <c r="KJC252" s="410"/>
      <c r="KJD252" s="359"/>
      <c r="KJE252" s="410"/>
      <c r="KJF252" s="359"/>
      <c r="KJG252" s="410"/>
      <c r="KJH252" s="359"/>
      <c r="KJI252" s="410"/>
      <c r="KJJ252" s="359"/>
      <c r="KJK252" s="410"/>
      <c r="KJL252" s="359"/>
      <c r="KJM252" s="410"/>
      <c r="KJN252" s="359"/>
      <c r="KJO252" s="410"/>
      <c r="KJP252" s="359"/>
      <c r="KJQ252" s="410"/>
      <c r="KJR252" s="359"/>
      <c r="KJS252" s="410"/>
      <c r="KJT252" s="359"/>
      <c r="KJU252" s="410"/>
      <c r="KJV252" s="359"/>
      <c r="KJW252" s="410"/>
      <c r="KJX252" s="359"/>
      <c r="KJY252" s="410"/>
      <c r="KJZ252" s="359"/>
      <c r="KKA252" s="410"/>
      <c r="KKB252" s="359"/>
      <c r="KKC252" s="410"/>
      <c r="KKD252" s="359"/>
      <c r="KKE252" s="410"/>
      <c r="KKF252" s="359"/>
      <c r="KKG252" s="410"/>
      <c r="KKH252" s="359"/>
      <c r="KKI252" s="410"/>
      <c r="KKJ252" s="359"/>
      <c r="KKK252" s="410"/>
      <c r="KKL252" s="359"/>
      <c r="KKM252" s="410"/>
      <c r="KKN252" s="359"/>
      <c r="KKO252" s="410"/>
      <c r="KKP252" s="359"/>
      <c r="KKQ252" s="410"/>
      <c r="KKR252" s="359"/>
      <c r="KKS252" s="410"/>
      <c r="KKT252" s="359"/>
      <c r="KKU252" s="410"/>
      <c r="KKV252" s="359"/>
      <c r="KKW252" s="410"/>
      <c r="KKX252" s="359"/>
      <c r="KKY252" s="410"/>
      <c r="KKZ252" s="359"/>
      <c r="KLA252" s="410"/>
      <c r="KLB252" s="359"/>
      <c r="KLC252" s="410"/>
      <c r="KLD252" s="359"/>
      <c r="KLE252" s="410"/>
      <c r="KLF252" s="359"/>
      <c r="KLG252" s="410"/>
      <c r="KLH252" s="359"/>
      <c r="KLI252" s="410"/>
      <c r="KLJ252" s="359"/>
      <c r="KLK252" s="410"/>
      <c r="KLL252" s="359"/>
      <c r="KLM252" s="410"/>
      <c r="KLN252" s="359"/>
      <c r="KLO252" s="410"/>
      <c r="KLP252" s="359"/>
      <c r="KLQ252" s="410"/>
      <c r="KLR252" s="359"/>
      <c r="KLS252" s="410"/>
      <c r="KLT252" s="359"/>
      <c r="KLU252" s="410"/>
      <c r="KLV252" s="359"/>
      <c r="KLW252" s="410"/>
      <c r="KLX252" s="359"/>
      <c r="KLY252" s="410"/>
      <c r="KLZ252" s="359"/>
      <c r="KMA252" s="410"/>
      <c r="KMB252" s="359"/>
      <c r="KMC252" s="410"/>
      <c r="KMD252" s="359"/>
      <c r="KME252" s="410"/>
      <c r="KMF252" s="359"/>
      <c r="KMG252" s="410"/>
      <c r="KMH252" s="359"/>
      <c r="KMI252" s="410"/>
      <c r="KMJ252" s="359"/>
      <c r="KMK252" s="410"/>
      <c r="KML252" s="359"/>
      <c r="KMM252" s="410"/>
      <c r="KMN252" s="359"/>
      <c r="KMO252" s="410"/>
      <c r="KMP252" s="359"/>
      <c r="KMQ252" s="410"/>
      <c r="KMR252" s="359"/>
      <c r="KMS252" s="410"/>
      <c r="KMT252" s="359"/>
      <c r="KMU252" s="410"/>
      <c r="KMV252" s="359"/>
      <c r="KMW252" s="410"/>
      <c r="KMX252" s="359"/>
      <c r="KMY252" s="410"/>
      <c r="KMZ252" s="359"/>
      <c r="KNA252" s="410"/>
      <c r="KNB252" s="359"/>
      <c r="KNC252" s="410"/>
      <c r="KND252" s="359"/>
      <c r="KNE252" s="410"/>
      <c r="KNF252" s="359"/>
      <c r="KNG252" s="410"/>
      <c r="KNH252" s="359"/>
      <c r="KNI252" s="410"/>
      <c r="KNJ252" s="359"/>
      <c r="KNK252" s="410"/>
      <c r="KNL252" s="359"/>
      <c r="KNM252" s="410"/>
      <c r="KNN252" s="359"/>
      <c r="KNO252" s="410"/>
      <c r="KNP252" s="359"/>
      <c r="KNQ252" s="410"/>
      <c r="KNR252" s="359"/>
      <c r="KNS252" s="410"/>
      <c r="KNT252" s="359"/>
      <c r="KNU252" s="410"/>
      <c r="KNV252" s="359"/>
      <c r="KNW252" s="410"/>
      <c r="KNX252" s="359"/>
      <c r="KNY252" s="410"/>
      <c r="KNZ252" s="359"/>
      <c r="KOA252" s="410"/>
      <c r="KOB252" s="359"/>
      <c r="KOC252" s="410"/>
      <c r="KOD252" s="359"/>
      <c r="KOE252" s="410"/>
      <c r="KOF252" s="359"/>
      <c r="KOG252" s="410"/>
      <c r="KOH252" s="359"/>
      <c r="KOI252" s="410"/>
      <c r="KOJ252" s="359"/>
      <c r="KOK252" s="410"/>
      <c r="KOL252" s="359"/>
      <c r="KOM252" s="410"/>
      <c r="KON252" s="359"/>
      <c r="KOO252" s="410"/>
      <c r="KOP252" s="359"/>
      <c r="KOQ252" s="410"/>
      <c r="KOR252" s="359"/>
      <c r="KOS252" s="410"/>
      <c r="KOT252" s="359"/>
      <c r="KOU252" s="410"/>
      <c r="KOV252" s="359"/>
      <c r="KOW252" s="410"/>
      <c r="KOX252" s="359"/>
      <c r="KOY252" s="410"/>
      <c r="KOZ252" s="359"/>
      <c r="KPA252" s="410"/>
      <c r="KPB252" s="359"/>
      <c r="KPC252" s="410"/>
      <c r="KPD252" s="359"/>
      <c r="KPE252" s="410"/>
      <c r="KPF252" s="359"/>
      <c r="KPG252" s="410"/>
      <c r="KPH252" s="359"/>
      <c r="KPI252" s="410"/>
      <c r="KPJ252" s="359"/>
      <c r="KPK252" s="410"/>
      <c r="KPL252" s="359"/>
      <c r="KPM252" s="410"/>
      <c r="KPN252" s="359"/>
      <c r="KPO252" s="410"/>
      <c r="KPP252" s="359"/>
      <c r="KPQ252" s="410"/>
      <c r="KPR252" s="359"/>
      <c r="KPS252" s="410"/>
      <c r="KPT252" s="359"/>
      <c r="KPU252" s="410"/>
      <c r="KPV252" s="359"/>
      <c r="KPW252" s="410"/>
      <c r="KPX252" s="359"/>
      <c r="KPY252" s="410"/>
      <c r="KPZ252" s="359"/>
      <c r="KQA252" s="410"/>
      <c r="KQB252" s="359"/>
      <c r="KQC252" s="410"/>
      <c r="KQD252" s="359"/>
      <c r="KQE252" s="410"/>
      <c r="KQF252" s="359"/>
      <c r="KQG252" s="410"/>
      <c r="KQH252" s="359"/>
      <c r="KQI252" s="410"/>
      <c r="KQJ252" s="359"/>
      <c r="KQK252" s="410"/>
      <c r="KQL252" s="359"/>
      <c r="KQM252" s="410"/>
      <c r="KQN252" s="359"/>
      <c r="KQO252" s="410"/>
      <c r="KQP252" s="359"/>
      <c r="KQQ252" s="410"/>
      <c r="KQR252" s="359"/>
      <c r="KQS252" s="410"/>
      <c r="KQT252" s="359"/>
      <c r="KQU252" s="410"/>
      <c r="KQV252" s="359"/>
      <c r="KQW252" s="410"/>
      <c r="KQX252" s="359"/>
      <c r="KQY252" s="410"/>
      <c r="KQZ252" s="359"/>
      <c r="KRA252" s="410"/>
      <c r="KRB252" s="359"/>
      <c r="KRC252" s="410"/>
      <c r="KRD252" s="359"/>
      <c r="KRE252" s="410"/>
      <c r="KRF252" s="359"/>
      <c r="KRG252" s="410"/>
      <c r="KRH252" s="359"/>
      <c r="KRI252" s="410"/>
      <c r="KRJ252" s="359"/>
      <c r="KRK252" s="410"/>
      <c r="KRL252" s="359"/>
      <c r="KRM252" s="410"/>
      <c r="KRN252" s="359"/>
      <c r="KRO252" s="410"/>
      <c r="KRP252" s="359"/>
      <c r="KRQ252" s="410"/>
      <c r="KRR252" s="359"/>
      <c r="KRS252" s="410"/>
      <c r="KRT252" s="359"/>
      <c r="KRU252" s="410"/>
      <c r="KRV252" s="359"/>
      <c r="KRW252" s="410"/>
      <c r="KRX252" s="359"/>
      <c r="KRY252" s="410"/>
      <c r="KRZ252" s="359"/>
      <c r="KSA252" s="410"/>
      <c r="KSB252" s="359"/>
      <c r="KSC252" s="410"/>
      <c r="KSD252" s="359"/>
      <c r="KSE252" s="410"/>
      <c r="KSF252" s="359"/>
      <c r="KSG252" s="410"/>
      <c r="KSH252" s="359"/>
      <c r="KSI252" s="410"/>
      <c r="KSJ252" s="359"/>
      <c r="KSK252" s="410"/>
      <c r="KSL252" s="359"/>
      <c r="KSM252" s="410"/>
      <c r="KSN252" s="359"/>
      <c r="KSO252" s="410"/>
      <c r="KSP252" s="359"/>
      <c r="KSQ252" s="410"/>
      <c r="KSR252" s="359"/>
      <c r="KSS252" s="410"/>
      <c r="KST252" s="359"/>
      <c r="KSU252" s="410"/>
      <c r="KSV252" s="359"/>
      <c r="KSW252" s="410"/>
      <c r="KSX252" s="359"/>
      <c r="KSY252" s="410"/>
      <c r="KSZ252" s="359"/>
      <c r="KTA252" s="410"/>
      <c r="KTB252" s="359"/>
      <c r="KTC252" s="410"/>
      <c r="KTD252" s="359"/>
      <c r="KTE252" s="410"/>
      <c r="KTF252" s="359"/>
      <c r="KTG252" s="410"/>
      <c r="KTH252" s="359"/>
      <c r="KTI252" s="410"/>
      <c r="KTJ252" s="359"/>
      <c r="KTK252" s="410"/>
      <c r="KTL252" s="359"/>
      <c r="KTM252" s="410"/>
      <c r="KTN252" s="359"/>
      <c r="KTO252" s="410"/>
      <c r="KTP252" s="359"/>
      <c r="KTQ252" s="410"/>
      <c r="KTR252" s="359"/>
      <c r="KTS252" s="410"/>
      <c r="KTT252" s="359"/>
      <c r="KTU252" s="410"/>
      <c r="KTV252" s="359"/>
      <c r="KTW252" s="410"/>
      <c r="KTX252" s="359"/>
      <c r="KTY252" s="410"/>
      <c r="KTZ252" s="359"/>
      <c r="KUA252" s="410"/>
      <c r="KUB252" s="359"/>
      <c r="KUC252" s="410"/>
      <c r="KUD252" s="359"/>
      <c r="KUE252" s="410"/>
      <c r="KUF252" s="359"/>
      <c r="KUG252" s="410"/>
      <c r="KUH252" s="359"/>
      <c r="KUI252" s="410"/>
      <c r="KUJ252" s="359"/>
      <c r="KUK252" s="410"/>
      <c r="KUL252" s="359"/>
      <c r="KUM252" s="410"/>
      <c r="KUN252" s="359"/>
      <c r="KUO252" s="410"/>
      <c r="KUP252" s="359"/>
      <c r="KUQ252" s="410"/>
      <c r="KUR252" s="359"/>
      <c r="KUS252" s="410"/>
      <c r="KUT252" s="359"/>
      <c r="KUU252" s="410"/>
      <c r="KUV252" s="359"/>
      <c r="KUW252" s="410"/>
      <c r="KUX252" s="359"/>
      <c r="KUY252" s="410"/>
      <c r="KUZ252" s="359"/>
      <c r="KVA252" s="410"/>
      <c r="KVB252" s="359"/>
      <c r="KVC252" s="410"/>
      <c r="KVD252" s="359"/>
      <c r="KVE252" s="410"/>
      <c r="KVF252" s="359"/>
      <c r="KVG252" s="410"/>
      <c r="KVH252" s="359"/>
      <c r="KVI252" s="410"/>
      <c r="KVJ252" s="359"/>
      <c r="KVK252" s="410"/>
      <c r="KVL252" s="359"/>
      <c r="KVM252" s="410"/>
      <c r="KVN252" s="359"/>
      <c r="KVO252" s="410"/>
      <c r="KVP252" s="359"/>
      <c r="KVQ252" s="410"/>
      <c r="KVR252" s="359"/>
      <c r="KVS252" s="410"/>
      <c r="KVT252" s="359"/>
      <c r="KVU252" s="410"/>
      <c r="KVV252" s="359"/>
      <c r="KVW252" s="410"/>
      <c r="KVX252" s="359"/>
      <c r="KVY252" s="410"/>
      <c r="KVZ252" s="359"/>
      <c r="KWA252" s="410"/>
      <c r="KWB252" s="359"/>
      <c r="KWC252" s="410"/>
      <c r="KWD252" s="359"/>
      <c r="KWE252" s="410"/>
      <c r="KWF252" s="359"/>
      <c r="KWG252" s="410"/>
      <c r="KWH252" s="359"/>
      <c r="KWI252" s="410"/>
      <c r="KWJ252" s="359"/>
      <c r="KWK252" s="410"/>
      <c r="KWL252" s="359"/>
      <c r="KWM252" s="410"/>
      <c r="KWN252" s="359"/>
      <c r="KWO252" s="410"/>
      <c r="KWP252" s="359"/>
      <c r="KWQ252" s="410"/>
      <c r="KWR252" s="359"/>
      <c r="KWS252" s="410"/>
      <c r="KWT252" s="359"/>
      <c r="KWU252" s="410"/>
      <c r="KWV252" s="359"/>
      <c r="KWW252" s="410"/>
      <c r="KWX252" s="359"/>
      <c r="KWY252" s="410"/>
      <c r="KWZ252" s="359"/>
      <c r="KXA252" s="410"/>
      <c r="KXB252" s="359"/>
      <c r="KXC252" s="410"/>
      <c r="KXD252" s="359"/>
      <c r="KXE252" s="410"/>
      <c r="KXF252" s="359"/>
      <c r="KXG252" s="410"/>
      <c r="KXH252" s="359"/>
      <c r="KXI252" s="410"/>
      <c r="KXJ252" s="359"/>
      <c r="KXK252" s="410"/>
      <c r="KXL252" s="359"/>
      <c r="KXM252" s="410"/>
      <c r="KXN252" s="359"/>
      <c r="KXO252" s="410"/>
      <c r="KXP252" s="359"/>
      <c r="KXQ252" s="410"/>
      <c r="KXR252" s="359"/>
      <c r="KXS252" s="410"/>
      <c r="KXT252" s="359"/>
      <c r="KXU252" s="410"/>
      <c r="KXV252" s="359"/>
      <c r="KXW252" s="410"/>
      <c r="KXX252" s="359"/>
      <c r="KXY252" s="410"/>
      <c r="KXZ252" s="359"/>
      <c r="KYA252" s="410"/>
      <c r="KYB252" s="359"/>
      <c r="KYC252" s="410"/>
      <c r="KYD252" s="359"/>
      <c r="KYE252" s="410"/>
      <c r="KYF252" s="359"/>
      <c r="KYG252" s="410"/>
      <c r="KYH252" s="359"/>
      <c r="KYI252" s="410"/>
      <c r="KYJ252" s="359"/>
      <c r="KYK252" s="410"/>
      <c r="KYL252" s="359"/>
      <c r="KYM252" s="410"/>
      <c r="KYN252" s="359"/>
      <c r="KYO252" s="410"/>
      <c r="KYP252" s="359"/>
      <c r="KYQ252" s="410"/>
      <c r="KYR252" s="359"/>
      <c r="KYS252" s="410"/>
      <c r="KYT252" s="359"/>
      <c r="KYU252" s="410"/>
      <c r="KYV252" s="359"/>
      <c r="KYW252" s="410"/>
      <c r="KYX252" s="359"/>
      <c r="KYY252" s="410"/>
      <c r="KYZ252" s="359"/>
      <c r="KZA252" s="410"/>
      <c r="KZB252" s="359"/>
      <c r="KZC252" s="410"/>
      <c r="KZD252" s="359"/>
      <c r="KZE252" s="410"/>
      <c r="KZF252" s="359"/>
      <c r="KZG252" s="410"/>
      <c r="KZH252" s="359"/>
      <c r="KZI252" s="410"/>
      <c r="KZJ252" s="359"/>
      <c r="KZK252" s="410"/>
      <c r="KZL252" s="359"/>
      <c r="KZM252" s="410"/>
      <c r="KZN252" s="359"/>
      <c r="KZO252" s="410"/>
      <c r="KZP252" s="359"/>
      <c r="KZQ252" s="410"/>
      <c r="KZR252" s="359"/>
      <c r="KZS252" s="410"/>
      <c r="KZT252" s="359"/>
      <c r="KZU252" s="410"/>
      <c r="KZV252" s="359"/>
      <c r="KZW252" s="410"/>
      <c r="KZX252" s="359"/>
      <c r="KZY252" s="410"/>
      <c r="KZZ252" s="359"/>
      <c r="LAA252" s="410"/>
      <c r="LAB252" s="359"/>
      <c r="LAC252" s="410"/>
      <c r="LAD252" s="359"/>
      <c r="LAE252" s="410"/>
      <c r="LAF252" s="359"/>
      <c r="LAG252" s="410"/>
      <c r="LAH252" s="359"/>
      <c r="LAI252" s="410"/>
      <c r="LAJ252" s="359"/>
      <c r="LAK252" s="410"/>
      <c r="LAL252" s="359"/>
      <c r="LAM252" s="410"/>
      <c r="LAN252" s="359"/>
      <c r="LAO252" s="410"/>
      <c r="LAP252" s="359"/>
      <c r="LAQ252" s="410"/>
      <c r="LAR252" s="359"/>
      <c r="LAS252" s="410"/>
      <c r="LAT252" s="359"/>
      <c r="LAU252" s="410"/>
      <c r="LAV252" s="359"/>
      <c r="LAW252" s="410"/>
      <c r="LAX252" s="359"/>
      <c r="LAY252" s="410"/>
      <c r="LAZ252" s="359"/>
      <c r="LBA252" s="410"/>
      <c r="LBB252" s="359"/>
      <c r="LBC252" s="410"/>
      <c r="LBD252" s="359"/>
      <c r="LBE252" s="410"/>
      <c r="LBF252" s="359"/>
      <c r="LBG252" s="410"/>
      <c r="LBH252" s="359"/>
      <c r="LBI252" s="410"/>
      <c r="LBJ252" s="359"/>
      <c r="LBK252" s="410"/>
      <c r="LBL252" s="359"/>
      <c r="LBM252" s="410"/>
      <c r="LBN252" s="359"/>
      <c r="LBO252" s="410"/>
      <c r="LBP252" s="359"/>
      <c r="LBQ252" s="410"/>
      <c r="LBR252" s="359"/>
      <c r="LBS252" s="410"/>
      <c r="LBT252" s="359"/>
      <c r="LBU252" s="410"/>
      <c r="LBV252" s="359"/>
      <c r="LBW252" s="410"/>
      <c r="LBX252" s="359"/>
      <c r="LBY252" s="410"/>
      <c r="LBZ252" s="359"/>
      <c r="LCA252" s="410"/>
      <c r="LCB252" s="359"/>
      <c r="LCC252" s="410"/>
      <c r="LCD252" s="359"/>
      <c r="LCE252" s="410"/>
      <c r="LCF252" s="359"/>
      <c r="LCG252" s="410"/>
      <c r="LCH252" s="359"/>
      <c r="LCI252" s="410"/>
      <c r="LCJ252" s="359"/>
      <c r="LCK252" s="410"/>
      <c r="LCL252" s="359"/>
      <c r="LCM252" s="410"/>
      <c r="LCN252" s="359"/>
      <c r="LCO252" s="410"/>
      <c r="LCP252" s="359"/>
      <c r="LCQ252" s="410"/>
      <c r="LCR252" s="359"/>
      <c r="LCS252" s="410"/>
      <c r="LCT252" s="359"/>
      <c r="LCU252" s="410"/>
      <c r="LCV252" s="359"/>
      <c r="LCW252" s="410"/>
      <c r="LCX252" s="359"/>
      <c r="LCY252" s="410"/>
      <c r="LCZ252" s="359"/>
      <c r="LDA252" s="410"/>
      <c r="LDB252" s="359"/>
      <c r="LDC252" s="410"/>
      <c r="LDD252" s="359"/>
      <c r="LDE252" s="410"/>
      <c r="LDF252" s="359"/>
      <c r="LDG252" s="410"/>
      <c r="LDH252" s="359"/>
      <c r="LDI252" s="410"/>
      <c r="LDJ252" s="359"/>
      <c r="LDK252" s="410"/>
      <c r="LDL252" s="359"/>
      <c r="LDM252" s="410"/>
      <c r="LDN252" s="359"/>
      <c r="LDO252" s="410"/>
      <c r="LDP252" s="359"/>
      <c r="LDQ252" s="410"/>
      <c r="LDR252" s="359"/>
      <c r="LDS252" s="410"/>
      <c r="LDT252" s="359"/>
      <c r="LDU252" s="410"/>
      <c r="LDV252" s="359"/>
      <c r="LDW252" s="410"/>
      <c r="LDX252" s="359"/>
      <c r="LDY252" s="410"/>
      <c r="LDZ252" s="359"/>
      <c r="LEA252" s="410"/>
      <c r="LEB252" s="359"/>
      <c r="LEC252" s="410"/>
      <c r="LED252" s="359"/>
      <c r="LEE252" s="410"/>
      <c r="LEF252" s="359"/>
      <c r="LEG252" s="410"/>
      <c r="LEH252" s="359"/>
      <c r="LEI252" s="410"/>
      <c r="LEJ252" s="359"/>
      <c r="LEK252" s="410"/>
      <c r="LEL252" s="359"/>
      <c r="LEM252" s="410"/>
      <c r="LEN252" s="359"/>
      <c r="LEO252" s="410"/>
      <c r="LEP252" s="359"/>
      <c r="LEQ252" s="410"/>
      <c r="LER252" s="359"/>
      <c r="LES252" s="410"/>
      <c r="LET252" s="359"/>
      <c r="LEU252" s="410"/>
      <c r="LEV252" s="359"/>
      <c r="LEW252" s="410"/>
      <c r="LEX252" s="359"/>
      <c r="LEY252" s="410"/>
      <c r="LEZ252" s="359"/>
      <c r="LFA252" s="410"/>
      <c r="LFB252" s="359"/>
      <c r="LFC252" s="410"/>
      <c r="LFD252" s="359"/>
      <c r="LFE252" s="410"/>
      <c r="LFF252" s="359"/>
      <c r="LFG252" s="410"/>
      <c r="LFH252" s="359"/>
      <c r="LFI252" s="410"/>
      <c r="LFJ252" s="359"/>
      <c r="LFK252" s="410"/>
      <c r="LFL252" s="359"/>
      <c r="LFM252" s="410"/>
      <c r="LFN252" s="359"/>
      <c r="LFO252" s="410"/>
      <c r="LFP252" s="359"/>
      <c r="LFQ252" s="410"/>
      <c r="LFR252" s="359"/>
      <c r="LFS252" s="410"/>
      <c r="LFT252" s="359"/>
      <c r="LFU252" s="410"/>
      <c r="LFV252" s="359"/>
      <c r="LFW252" s="410"/>
      <c r="LFX252" s="359"/>
      <c r="LFY252" s="410"/>
      <c r="LFZ252" s="359"/>
      <c r="LGA252" s="410"/>
      <c r="LGB252" s="359"/>
      <c r="LGC252" s="410"/>
      <c r="LGD252" s="359"/>
      <c r="LGE252" s="410"/>
      <c r="LGF252" s="359"/>
      <c r="LGG252" s="410"/>
      <c r="LGH252" s="359"/>
      <c r="LGI252" s="410"/>
      <c r="LGJ252" s="359"/>
      <c r="LGK252" s="410"/>
      <c r="LGL252" s="359"/>
      <c r="LGM252" s="410"/>
      <c r="LGN252" s="359"/>
      <c r="LGO252" s="410"/>
      <c r="LGP252" s="359"/>
      <c r="LGQ252" s="410"/>
      <c r="LGR252" s="359"/>
      <c r="LGS252" s="410"/>
      <c r="LGT252" s="359"/>
      <c r="LGU252" s="410"/>
      <c r="LGV252" s="359"/>
      <c r="LGW252" s="410"/>
      <c r="LGX252" s="359"/>
      <c r="LGY252" s="410"/>
      <c r="LGZ252" s="359"/>
      <c r="LHA252" s="410"/>
      <c r="LHB252" s="359"/>
      <c r="LHC252" s="410"/>
      <c r="LHD252" s="359"/>
      <c r="LHE252" s="410"/>
      <c r="LHF252" s="359"/>
      <c r="LHG252" s="410"/>
      <c r="LHH252" s="359"/>
      <c r="LHI252" s="410"/>
      <c r="LHJ252" s="359"/>
      <c r="LHK252" s="410"/>
      <c r="LHL252" s="359"/>
      <c r="LHM252" s="410"/>
      <c r="LHN252" s="359"/>
      <c r="LHO252" s="410"/>
      <c r="LHP252" s="359"/>
      <c r="LHQ252" s="410"/>
      <c r="LHR252" s="359"/>
      <c r="LHS252" s="410"/>
      <c r="LHT252" s="359"/>
      <c r="LHU252" s="410"/>
      <c r="LHV252" s="359"/>
      <c r="LHW252" s="410"/>
      <c r="LHX252" s="359"/>
      <c r="LHY252" s="410"/>
      <c r="LHZ252" s="359"/>
      <c r="LIA252" s="410"/>
      <c r="LIB252" s="359"/>
      <c r="LIC252" s="410"/>
      <c r="LID252" s="359"/>
      <c r="LIE252" s="410"/>
      <c r="LIF252" s="359"/>
      <c r="LIG252" s="410"/>
      <c r="LIH252" s="359"/>
      <c r="LII252" s="410"/>
      <c r="LIJ252" s="359"/>
      <c r="LIK252" s="410"/>
      <c r="LIL252" s="359"/>
      <c r="LIM252" s="410"/>
      <c r="LIN252" s="359"/>
      <c r="LIO252" s="410"/>
      <c r="LIP252" s="359"/>
      <c r="LIQ252" s="410"/>
      <c r="LIR252" s="359"/>
      <c r="LIS252" s="410"/>
      <c r="LIT252" s="359"/>
      <c r="LIU252" s="410"/>
      <c r="LIV252" s="359"/>
      <c r="LIW252" s="410"/>
      <c r="LIX252" s="359"/>
      <c r="LIY252" s="410"/>
      <c r="LIZ252" s="359"/>
      <c r="LJA252" s="410"/>
      <c r="LJB252" s="359"/>
      <c r="LJC252" s="410"/>
      <c r="LJD252" s="359"/>
      <c r="LJE252" s="410"/>
      <c r="LJF252" s="359"/>
      <c r="LJG252" s="410"/>
      <c r="LJH252" s="359"/>
      <c r="LJI252" s="410"/>
      <c r="LJJ252" s="359"/>
      <c r="LJK252" s="410"/>
      <c r="LJL252" s="359"/>
      <c r="LJM252" s="410"/>
      <c r="LJN252" s="359"/>
      <c r="LJO252" s="410"/>
      <c r="LJP252" s="359"/>
      <c r="LJQ252" s="410"/>
      <c r="LJR252" s="359"/>
      <c r="LJS252" s="410"/>
      <c r="LJT252" s="359"/>
      <c r="LJU252" s="410"/>
      <c r="LJV252" s="359"/>
      <c r="LJW252" s="410"/>
      <c r="LJX252" s="359"/>
      <c r="LJY252" s="410"/>
      <c r="LJZ252" s="359"/>
      <c r="LKA252" s="410"/>
      <c r="LKB252" s="359"/>
      <c r="LKC252" s="410"/>
      <c r="LKD252" s="359"/>
      <c r="LKE252" s="410"/>
      <c r="LKF252" s="359"/>
      <c r="LKG252" s="410"/>
      <c r="LKH252" s="359"/>
      <c r="LKI252" s="410"/>
      <c r="LKJ252" s="359"/>
      <c r="LKK252" s="410"/>
      <c r="LKL252" s="359"/>
      <c r="LKM252" s="410"/>
      <c r="LKN252" s="359"/>
      <c r="LKO252" s="410"/>
      <c r="LKP252" s="359"/>
      <c r="LKQ252" s="410"/>
      <c r="LKR252" s="359"/>
      <c r="LKS252" s="410"/>
      <c r="LKT252" s="359"/>
      <c r="LKU252" s="410"/>
      <c r="LKV252" s="359"/>
      <c r="LKW252" s="410"/>
      <c r="LKX252" s="359"/>
      <c r="LKY252" s="410"/>
      <c r="LKZ252" s="359"/>
      <c r="LLA252" s="410"/>
      <c r="LLB252" s="359"/>
      <c r="LLC252" s="410"/>
      <c r="LLD252" s="359"/>
      <c r="LLE252" s="410"/>
      <c r="LLF252" s="359"/>
      <c r="LLG252" s="410"/>
      <c r="LLH252" s="359"/>
      <c r="LLI252" s="410"/>
      <c r="LLJ252" s="359"/>
      <c r="LLK252" s="410"/>
      <c r="LLL252" s="359"/>
      <c r="LLM252" s="410"/>
      <c r="LLN252" s="359"/>
      <c r="LLO252" s="410"/>
      <c r="LLP252" s="359"/>
      <c r="LLQ252" s="410"/>
      <c r="LLR252" s="359"/>
      <c r="LLS252" s="410"/>
      <c r="LLT252" s="359"/>
      <c r="LLU252" s="410"/>
      <c r="LLV252" s="359"/>
      <c r="LLW252" s="410"/>
      <c r="LLX252" s="359"/>
      <c r="LLY252" s="410"/>
      <c r="LLZ252" s="359"/>
      <c r="LMA252" s="410"/>
      <c r="LMB252" s="359"/>
      <c r="LMC252" s="410"/>
      <c r="LMD252" s="359"/>
      <c r="LME252" s="410"/>
      <c r="LMF252" s="359"/>
      <c r="LMG252" s="410"/>
      <c r="LMH252" s="359"/>
      <c r="LMI252" s="410"/>
      <c r="LMJ252" s="359"/>
      <c r="LMK252" s="410"/>
      <c r="LML252" s="359"/>
      <c r="LMM252" s="410"/>
      <c r="LMN252" s="359"/>
      <c r="LMO252" s="410"/>
      <c r="LMP252" s="359"/>
      <c r="LMQ252" s="410"/>
      <c r="LMR252" s="359"/>
      <c r="LMS252" s="410"/>
      <c r="LMT252" s="359"/>
      <c r="LMU252" s="410"/>
      <c r="LMV252" s="359"/>
      <c r="LMW252" s="410"/>
      <c r="LMX252" s="359"/>
      <c r="LMY252" s="410"/>
      <c r="LMZ252" s="359"/>
      <c r="LNA252" s="410"/>
      <c r="LNB252" s="359"/>
      <c r="LNC252" s="410"/>
      <c r="LND252" s="359"/>
      <c r="LNE252" s="410"/>
      <c r="LNF252" s="359"/>
      <c r="LNG252" s="410"/>
      <c r="LNH252" s="359"/>
      <c r="LNI252" s="410"/>
      <c r="LNJ252" s="359"/>
      <c r="LNK252" s="410"/>
      <c r="LNL252" s="359"/>
      <c r="LNM252" s="410"/>
      <c r="LNN252" s="359"/>
      <c r="LNO252" s="410"/>
      <c r="LNP252" s="359"/>
      <c r="LNQ252" s="410"/>
      <c r="LNR252" s="359"/>
      <c r="LNS252" s="410"/>
      <c r="LNT252" s="359"/>
      <c r="LNU252" s="410"/>
      <c r="LNV252" s="359"/>
      <c r="LNW252" s="410"/>
      <c r="LNX252" s="359"/>
      <c r="LNY252" s="410"/>
      <c r="LNZ252" s="359"/>
      <c r="LOA252" s="410"/>
      <c r="LOB252" s="359"/>
      <c r="LOC252" s="410"/>
      <c r="LOD252" s="359"/>
      <c r="LOE252" s="410"/>
      <c r="LOF252" s="359"/>
      <c r="LOG252" s="410"/>
      <c r="LOH252" s="359"/>
      <c r="LOI252" s="410"/>
      <c r="LOJ252" s="359"/>
      <c r="LOK252" s="410"/>
      <c r="LOL252" s="359"/>
      <c r="LOM252" s="410"/>
      <c r="LON252" s="359"/>
      <c r="LOO252" s="410"/>
      <c r="LOP252" s="359"/>
      <c r="LOQ252" s="410"/>
      <c r="LOR252" s="359"/>
      <c r="LOS252" s="410"/>
      <c r="LOT252" s="359"/>
      <c r="LOU252" s="410"/>
      <c r="LOV252" s="359"/>
      <c r="LOW252" s="410"/>
      <c r="LOX252" s="359"/>
      <c r="LOY252" s="410"/>
      <c r="LOZ252" s="359"/>
      <c r="LPA252" s="410"/>
      <c r="LPB252" s="359"/>
      <c r="LPC252" s="410"/>
      <c r="LPD252" s="359"/>
      <c r="LPE252" s="410"/>
      <c r="LPF252" s="359"/>
      <c r="LPG252" s="410"/>
      <c r="LPH252" s="359"/>
      <c r="LPI252" s="410"/>
      <c r="LPJ252" s="359"/>
      <c r="LPK252" s="410"/>
      <c r="LPL252" s="359"/>
      <c r="LPM252" s="410"/>
      <c r="LPN252" s="359"/>
      <c r="LPO252" s="410"/>
      <c r="LPP252" s="359"/>
      <c r="LPQ252" s="410"/>
      <c r="LPR252" s="359"/>
      <c r="LPS252" s="410"/>
      <c r="LPT252" s="359"/>
      <c r="LPU252" s="410"/>
      <c r="LPV252" s="359"/>
      <c r="LPW252" s="410"/>
      <c r="LPX252" s="359"/>
      <c r="LPY252" s="410"/>
      <c r="LPZ252" s="359"/>
      <c r="LQA252" s="410"/>
      <c r="LQB252" s="359"/>
      <c r="LQC252" s="410"/>
      <c r="LQD252" s="359"/>
      <c r="LQE252" s="410"/>
      <c r="LQF252" s="359"/>
      <c r="LQG252" s="410"/>
      <c r="LQH252" s="359"/>
      <c r="LQI252" s="410"/>
      <c r="LQJ252" s="359"/>
      <c r="LQK252" s="410"/>
      <c r="LQL252" s="359"/>
      <c r="LQM252" s="410"/>
      <c r="LQN252" s="359"/>
      <c r="LQO252" s="410"/>
      <c r="LQP252" s="359"/>
      <c r="LQQ252" s="410"/>
      <c r="LQR252" s="359"/>
      <c r="LQS252" s="410"/>
      <c r="LQT252" s="359"/>
      <c r="LQU252" s="410"/>
      <c r="LQV252" s="359"/>
      <c r="LQW252" s="410"/>
      <c r="LQX252" s="359"/>
      <c r="LQY252" s="410"/>
      <c r="LQZ252" s="359"/>
      <c r="LRA252" s="410"/>
      <c r="LRB252" s="359"/>
      <c r="LRC252" s="410"/>
      <c r="LRD252" s="359"/>
      <c r="LRE252" s="410"/>
      <c r="LRF252" s="359"/>
      <c r="LRG252" s="410"/>
      <c r="LRH252" s="359"/>
      <c r="LRI252" s="410"/>
      <c r="LRJ252" s="359"/>
      <c r="LRK252" s="410"/>
      <c r="LRL252" s="359"/>
      <c r="LRM252" s="410"/>
      <c r="LRN252" s="359"/>
      <c r="LRO252" s="410"/>
      <c r="LRP252" s="359"/>
      <c r="LRQ252" s="410"/>
      <c r="LRR252" s="359"/>
      <c r="LRS252" s="410"/>
      <c r="LRT252" s="359"/>
      <c r="LRU252" s="410"/>
      <c r="LRV252" s="359"/>
      <c r="LRW252" s="410"/>
      <c r="LRX252" s="359"/>
      <c r="LRY252" s="410"/>
      <c r="LRZ252" s="359"/>
      <c r="LSA252" s="410"/>
      <c r="LSB252" s="359"/>
      <c r="LSC252" s="410"/>
      <c r="LSD252" s="359"/>
      <c r="LSE252" s="410"/>
      <c r="LSF252" s="359"/>
      <c r="LSG252" s="410"/>
      <c r="LSH252" s="359"/>
      <c r="LSI252" s="410"/>
      <c r="LSJ252" s="359"/>
      <c r="LSK252" s="410"/>
      <c r="LSL252" s="359"/>
      <c r="LSM252" s="410"/>
      <c r="LSN252" s="359"/>
      <c r="LSO252" s="410"/>
      <c r="LSP252" s="359"/>
      <c r="LSQ252" s="410"/>
      <c r="LSR252" s="359"/>
      <c r="LSS252" s="410"/>
      <c r="LST252" s="359"/>
      <c r="LSU252" s="410"/>
      <c r="LSV252" s="359"/>
      <c r="LSW252" s="410"/>
      <c r="LSX252" s="359"/>
      <c r="LSY252" s="410"/>
      <c r="LSZ252" s="359"/>
      <c r="LTA252" s="410"/>
      <c r="LTB252" s="359"/>
      <c r="LTC252" s="410"/>
      <c r="LTD252" s="359"/>
      <c r="LTE252" s="410"/>
      <c r="LTF252" s="359"/>
      <c r="LTG252" s="410"/>
      <c r="LTH252" s="359"/>
      <c r="LTI252" s="410"/>
      <c r="LTJ252" s="359"/>
      <c r="LTK252" s="410"/>
      <c r="LTL252" s="359"/>
      <c r="LTM252" s="410"/>
      <c r="LTN252" s="359"/>
      <c r="LTO252" s="410"/>
      <c r="LTP252" s="359"/>
      <c r="LTQ252" s="410"/>
      <c r="LTR252" s="359"/>
      <c r="LTS252" s="410"/>
      <c r="LTT252" s="359"/>
      <c r="LTU252" s="410"/>
      <c r="LTV252" s="359"/>
      <c r="LTW252" s="410"/>
      <c r="LTX252" s="359"/>
      <c r="LTY252" s="410"/>
      <c r="LTZ252" s="359"/>
      <c r="LUA252" s="410"/>
      <c r="LUB252" s="359"/>
      <c r="LUC252" s="410"/>
      <c r="LUD252" s="359"/>
      <c r="LUE252" s="410"/>
      <c r="LUF252" s="359"/>
      <c r="LUG252" s="410"/>
      <c r="LUH252" s="359"/>
      <c r="LUI252" s="410"/>
      <c r="LUJ252" s="359"/>
      <c r="LUK252" s="410"/>
      <c r="LUL252" s="359"/>
      <c r="LUM252" s="410"/>
      <c r="LUN252" s="359"/>
      <c r="LUO252" s="410"/>
      <c r="LUP252" s="359"/>
      <c r="LUQ252" s="410"/>
      <c r="LUR252" s="359"/>
      <c r="LUS252" s="410"/>
      <c r="LUT252" s="359"/>
      <c r="LUU252" s="410"/>
      <c r="LUV252" s="359"/>
      <c r="LUW252" s="410"/>
      <c r="LUX252" s="359"/>
      <c r="LUY252" s="410"/>
      <c r="LUZ252" s="359"/>
      <c r="LVA252" s="410"/>
      <c r="LVB252" s="359"/>
      <c r="LVC252" s="410"/>
      <c r="LVD252" s="359"/>
      <c r="LVE252" s="410"/>
      <c r="LVF252" s="359"/>
      <c r="LVG252" s="410"/>
      <c r="LVH252" s="359"/>
      <c r="LVI252" s="410"/>
      <c r="LVJ252" s="359"/>
      <c r="LVK252" s="410"/>
      <c r="LVL252" s="359"/>
      <c r="LVM252" s="410"/>
      <c r="LVN252" s="359"/>
      <c r="LVO252" s="410"/>
      <c r="LVP252" s="359"/>
      <c r="LVQ252" s="410"/>
      <c r="LVR252" s="359"/>
      <c r="LVS252" s="410"/>
      <c r="LVT252" s="359"/>
      <c r="LVU252" s="410"/>
      <c r="LVV252" s="359"/>
      <c r="LVW252" s="410"/>
      <c r="LVX252" s="359"/>
      <c r="LVY252" s="410"/>
      <c r="LVZ252" s="359"/>
      <c r="LWA252" s="410"/>
      <c r="LWB252" s="359"/>
      <c r="LWC252" s="410"/>
      <c r="LWD252" s="359"/>
      <c r="LWE252" s="410"/>
      <c r="LWF252" s="359"/>
      <c r="LWG252" s="410"/>
      <c r="LWH252" s="359"/>
      <c r="LWI252" s="410"/>
      <c r="LWJ252" s="359"/>
      <c r="LWK252" s="410"/>
      <c r="LWL252" s="359"/>
      <c r="LWM252" s="410"/>
      <c r="LWN252" s="359"/>
      <c r="LWO252" s="410"/>
      <c r="LWP252" s="359"/>
      <c r="LWQ252" s="410"/>
      <c r="LWR252" s="359"/>
      <c r="LWS252" s="410"/>
      <c r="LWT252" s="359"/>
      <c r="LWU252" s="410"/>
      <c r="LWV252" s="359"/>
      <c r="LWW252" s="410"/>
      <c r="LWX252" s="359"/>
      <c r="LWY252" s="410"/>
      <c r="LWZ252" s="359"/>
      <c r="LXA252" s="410"/>
      <c r="LXB252" s="359"/>
      <c r="LXC252" s="410"/>
      <c r="LXD252" s="359"/>
      <c r="LXE252" s="410"/>
      <c r="LXF252" s="359"/>
      <c r="LXG252" s="410"/>
      <c r="LXH252" s="359"/>
      <c r="LXI252" s="410"/>
      <c r="LXJ252" s="359"/>
      <c r="LXK252" s="410"/>
      <c r="LXL252" s="359"/>
      <c r="LXM252" s="410"/>
      <c r="LXN252" s="359"/>
      <c r="LXO252" s="410"/>
      <c r="LXP252" s="359"/>
      <c r="LXQ252" s="410"/>
      <c r="LXR252" s="359"/>
      <c r="LXS252" s="410"/>
      <c r="LXT252" s="359"/>
      <c r="LXU252" s="410"/>
      <c r="LXV252" s="359"/>
      <c r="LXW252" s="410"/>
      <c r="LXX252" s="359"/>
      <c r="LXY252" s="410"/>
      <c r="LXZ252" s="359"/>
      <c r="LYA252" s="410"/>
      <c r="LYB252" s="359"/>
      <c r="LYC252" s="410"/>
      <c r="LYD252" s="359"/>
      <c r="LYE252" s="410"/>
      <c r="LYF252" s="359"/>
      <c r="LYG252" s="410"/>
      <c r="LYH252" s="359"/>
      <c r="LYI252" s="410"/>
      <c r="LYJ252" s="359"/>
      <c r="LYK252" s="410"/>
      <c r="LYL252" s="359"/>
      <c r="LYM252" s="410"/>
      <c r="LYN252" s="359"/>
      <c r="LYO252" s="410"/>
      <c r="LYP252" s="359"/>
      <c r="LYQ252" s="410"/>
      <c r="LYR252" s="359"/>
      <c r="LYS252" s="410"/>
      <c r="LYT252" s="359"/>
      <c r="LYU252" s="410"/>
      <c r="LYV252" s="359"/>
      <c r="LYW252" s="410"/>
      <c r="LYX252" s="359"/>
      <c r="LYY252" s="410"/>
      <c r="LYZ252" s="359"/>
      <c r="LZA252" s="410"/>
      <c r="LZB252" s="359"/>
      <c r="LZC252" s="410"/>
      <c r="LZD252" s="359"/>
      <c r="LZE252" s="410"/>
      <c r="LZF252" s="359"/>
      <c r="LZG252" s="410"/>
      <c r="LZH252" s="359"/>
      <c r="LZI252" s="410"/>
      <c r="LZJ252" s="359"/>
      <c r="LZK252" s="410"/>
      <c r="LZL252" s="359"/>
      <c r="LZM252" s="410"/>
      <c r="LZN252" s="359"/>
      <c r="LZO252" s="410"/>
      <c r="LZP252" s="359"/>
      <c r="LZQ252" s="410"/>
      <c r="LZR252" s="359"/>
      <c r="LZS252" s="410"/>
      <c r="LZT252" s="359"/>
      <c r="LZU252" s="410"/>
      <c r="LZV252" s="359"/>
      <c r="LZW252" s="410"/>
      <c r="LZX252" s="359"/>
      <c r="LZY252" s="410"/>
      <c r="LZZ252" s="359"/>
      <c r="MAA252" s="410"/>
      <c r="MAB252" s="359"/>
      <c r="MAC252" s="410"/>
      <c r="MAD252" s="359"/>
      <c r="MAE252" s="410"/>
      <c r="MAF252" s="359"/>
      <c r="MAG252" s="410"/>
      <c r="MAH252" s="359"/>
      <c r="MAI252" s="410"/>
      <c r="MAJ252" s="359"/>
      <c r="MAK252" s="410"/>
      <c r="MAL252" s="359"/>
      <c r="MAM252" s="410"/>
      <c r="MAN252" s="359"/>
      <c r="MAO252" s="410"/>
      <c r="MAP252" s="359"/>
      <c r="MAQ252" s="410"/>
      <c r="MAR252" s="359"/>
      <c r="MAS252" s="410"/>
      <c r="MAT252" s="359"/>
      <c r="MAU252" s="410"/>
      <c r="MAV252" s="359"/>
      <c r="MAW252" s="410"/>
      <c r="MAX252" s="359"/>
      <c r="MAY252" s="410"/>
      <c r="MAZ252" s="359"/>
      <c r="MBA252" s="410"/>
      <c r="MBB252" s="359"/>
      <c r="MBC252" s="410"/>
      <c r="MBD252" s="359"/>
      <c r="MBE252" s="410"/>
      <c r="MBF252" s="359"/>
      <c r="MBG252" s="410"/>
      <c r="MBH252" s="359"/>
      <c r="MBI252" s="410"/>
      <c r="MBJ252" s="359"/>
      <c r="MBK252" s="410"/>
      <c r="MBL252" s="359"/>
      <c r="MBM252" s="410"/>
      <c r="MBN252" s="359"/>
      <c r="MBO252" s="410"/>
      <c r="MBP252" s="359"/>
      <c r="MBQ252" s="410"/>
      <c r="MBR252" s="359"/>
      <c r="MBS252" s="410"/>
      <c r="MBT252" s="359"/>
      <c r="MBU252" s="410"/>
      <c r="MBV252" s="359"/>
      <c r="MBW252" s="410"/>
      <c r="MBX252" s="359"/>
      <c r="MBY252" s="410"/>
      <c r="MBZ252" s="359"/>
      <c r="MCA252" s="410"/>
      <c r="MCB252" s="359"/>
      <c r="MCC252" s="410"/>
      <c r="MCD252" s="359"/>
      <c r="MCE252" s="410"/>
      <c r="MCF252" s="359"/>
      <c r="MCG252" s="410"/>
      <c r="MCH252" s="359"/>
      <c r="MCI252" s="410"/>
      <c r="MCJ252" s="359"/>
      <c r="MCK252" s="410"/>
      <c r="MCL252" s="359"/>
      <c r="MCM252" s="410"/>
      <c r="MCN252" s="359"/>
      <c r="MCO252" s="410"/>
      <c r="MCP252" s="359"/>
      <c r="MCQ252" s="410"/>
      <c r="MCR252" s="359"/>
      <c r="MCS252" s="410"/>
      <c r="MCT252" s="359"/>
      <c r="MCU252" s="410"/>
      <c r="MCV252" s="359"/>
      <c r="MCW252" s="410"/>
      <c r="MCX252" s="359"/>
      <c r="MCY252" s="410"/>
      <c r="MCZ252" s="359"/>
      <c r="MDA252" s="410"/>
      <c r="MDB252" s="359"/>
      <c r="MDC252" s="410"/>
      <c r="MDD252" s="359"/>
      <c r="MDE252" s="410"/>
      <c r="MDF252" s="359"/>
      <c r="MDG252" s="410"/>
      <c r="MDH252" s="359"/>
      <c r="MDI252" s="410"/>
      <c r="MDJ252" s="359"/>
      <c r="MDK252" s="410"/>
      <c r="MDL252" s="359"/>
      <c r="MDM252" s="410"/>
      <c r="MDN252" s="359"/>
      <c r="MDO252" s="410"/>
      <c r="MDP252" s="359"/>
      <c r="MDQ252" s="410"/>
      <c r="MDR252" s="359"/>
      <c r="MDS252" s="410"/>
      <c r="MDT252" s="359"/>
      <c r="MDU252" s="410"/>
      <c r="MDV252" s="359"/>
      <c r="MDW252" s="410"/>
      <c r="MDX252" s="359"/>
      <c r="MDY252" s="410"/>
      <c r="MDZ252" s="359"/>
      <c r="MEA252" s="410"/>
      <c r="MEB252" s="359"/>
      <c r="MEC252" s="410"/>
      <c r="MED252" s="359"/>
      <c r="MEE252" s="410"/>
      <c r="MEF252" s="359"/>
      <c r="MEG252" s="410"/>
      <c r="MEH252" s="359"/>
      <c r="MEI252" s="410"/>
      <c r="MEJ252" s="359"/>
      <c r="MEK252" s="410"/>
      <c r="MEL252" s="359"/>
      <c r="MEM252" s="410"/>
      <c r="MEN252" s="359"/>
      <c r="MEO252" s="410"/>
      <c r="MEP252" s="359"/>
      <c r="MEQ252" s="410"/>
      <c r="MER252" s="359"/>
      <c r="MES252" s="410"/>
      <c r="MET252" s="359"/>
      <c r="MEU252" s="410"/>
      <c r="MEV252" s="359"/>
      <c r="MEW252" s="410"/>
      <c r="MEX252" s="359"/>
      <c r="MEY252" s="410"/>
      <c r="MEZ252" s="359"/>
      <c r="MFA252" s="410"/>
      <c r="MFB252" s="359"/>
      <c r="MFC252" s="410"/>
      <c r="MFD252" s="359"/>
      <c r="MFE252" s="410"/>
      <c r="MFF252" s="359"/>
      <c r="MFG252" s="410"/>
      <c r="MFH252" s="359"/>
      <c r="MFI252" s="410"/>
      <c r="MFJ252" s="359"/>
      <c r="MFK252" s="410"/>
      <c r="MFL252" s="359"/>
      <c r="MFM252" s="410"/>
      <c r="MFN252" s="359"/>
      <c r="MFO252" s="410"/>
      <c r="MFP252" s="359"/>
      <c r="MFQ252" s="410"/>
      <c r="MFR252" s="359"/>
      <c r="MFS252" s="410"/>
      <c r="MFT252" s="359"/>
      <c r="MFU252" s="410"/>
      <c r="MFV252" s="359"/>
      <c r="MFW252" s="410"/>
      <c r="MFX252" s="359"/>
      <c r="MFY252" s="410"/>
      <c r="MFZ252" s="359"/>
      <c r="MGA252" s="410"/>
      <c r="MGB252" s="359"/>
      <c r="MGC252" s="410"/>
      <c r="MGD252" s="359"/>
      <c r="MGE252" s="410"/>
      <c r="MGF252" s="359"/>
      <c r="MGG252" s="410"/>
      <c r="MGH252" s="359"/>
      <c r="MGI252" s="410"/>
      <c r="MGJ252" s="359"/>
      <c r="MGK252" s="410"/>
      <c r="MGL252" s="359"/>
      <c r="MGM252" s="410"/>
      <c r="MGN252" s="359"/>
      <c r="MGO252" s="410"/>
      <c r="MGP252" s="359"/>
      <c r="MGQ252" s="410"/>
      <c r="MGR252" s="359"/>
      <c r="MGS252" s="410"/>
      <c r="MGT252" s="359"/>
      <c r="MGU252" s="410"/>
      <c r="MGV252" s="359"/>
      <c r="MGW252" s="410"/>
      <c r="MGX252" s="359"/>
      <c r="MGY252" s="410"/>
      <c r="MGZ252" s="359"/>
      <c r="MHA252" s="410"/>
      <c r="MHB252" s="359"/>
      <c r="MHC252" s="410"/>
      <c r="MHD252" s="359"/>
      <c r="MHE252" s="410"/>
      <c r="MHF252" s="359"/>
      <c r="MHG252" s="410"/>
      <c r="MHH252" s="359"/>
      <c r="MHI252" s="410"/>
      <c r="MHJ252" s="359"/>
      <c r="MHK252" s="410"/>
      <c r="MHL252" s="359"/>
      <c r="MHM252" s="410"/>
      <c r="MHN252" s="359"/>
      <c r="MHO252" s="410"/>
      <c r="MHP252" s="359"/>
      <c r="MHQ252" s="410"/>
      <c r="MHR252" s="359"/>
      <c r="MHS252" s="410"/>
      <c r="MHT252" s="359"/>
      <c r="MHU252" s="410"/>
      <c r="MHV252" s="359"/>
      <c r="MHW252" s="410"/>
      <c r="MHX252" s="359"/>
      <c r="MHY252" s="410"/>
      <c r="MHZ252" s="359"/>
      <c r="MIA252" s="410"/>
      <c r="MIB252" s="359"/>
      <c r="MIC252" s="410"/>
      <c r="MID252" s="359"/>
      <c r="MIE252" s="410"/>
      <c r="MIF252" s="359"/>
      <c r="MIG252" s="410"/>
      <c r="MIH252" s="359"/>
      <c r="MII252" s="410"/>
      <c r="MIJ252" s="359"/>
      <c r="MIK252" s="410"/>
      <c r="MIL252" s="359"/>
      <c r="MIM252" s="410"/>
      <c r="MIN252" s="359"/>
      <c r="MIO252" s="410"/>
      <c r="MIP252" s="359"/>
      <c r="MIQ252" s="410"/>
      <c r="MIR252" s="359"/>
      <c r="MIS252" s="410"/>
      <c r="MIT252" s="359"/>
      <c r="MIU252" s="410"/>
      <c r="MIV252" s="359"/>
      <c r="MIW252" s="410"/>
      <c r="MIX252" s="359"/>
      <c r="MIY252" s="410"/>
      <c r="MIZ252" s="359"/>
      <c r="MJA252" s="410"/>
      <c r="MJB252" s="359"/>
      <c r="MJC252" s="410"/>
      <c r="MJD252" s="359"/>
      <c r="MJE252" s="410"/>
      <c r="MJF252" s="359"/>
      <c r="MJG252" s="410"/>
      <c r="MJH252" s="359"/>
      <c r="MJI252" s="410"/>
      <c r="MJJ252" s="359"/>
      <c r="MJK252" s="410"/>
      <c r="MJL252" s="359"/>
      <c r="MJM252" s="410"/>
      <c r="MJN252" s="359"/>
      <c r="MJO252" s="410"/>
      <c r="MJP252" s="359"/>
      <c r="MJQ252" s="410"/>
      <c r="MJR252" s="359"/>
      <c r="MJS252" s="410"/>
      <c r="MJT252" s="359"/>
      <c r="MJU252" s="410"/>
      <c r="MJV252" s="359"/>
      <c r="MJW252" s="410"/>
      <c r="MJX252" s="359"/>
      <c r="MJY252" s="410"/>
      <c r="MJZ252" s="359"/>
      <c r="MKA252" s="410"/>
      <c r="MKB252" s="359"/>
      <c r="MKC252" s="410"/>
      <c r="MKD252" s="359"/>
      <c r="MKE252" s="410"/>
      <c r="MKF252" s="359"/>
      <c r="MKG252" s="410"/>
      <c r="MKH252" s="359"/>
      <c r="MKI252" s="410"/>
      <c r="MKJ252" s="359"/>
      <c r="MKK252" s="410"/>
      <c r="MKL252" s="359"/>
      <c r="MKM252" s="410"/>
      <c r="MKN252" s="359"/>
      <c r="MKO252" s="410"/>
      <c r="MKP252" s="359"/>
      <c r="MKQ252" s="410"/>
      <c r="MKR252" s="359"/>
      <c r="MKS252" s="410"/>
      <c r="MKT252" s="359"/>
      <c r="MKU252" s="410"/>
      <c r="MKV252" s="359"/>
      <c r="MKW252" s="410"/>
      <c r="MKX252" s="359"/>
      <c r="MKY252" s="410"/>
      <c r="MKZ252" s="359"/>
      <c r="MLA252" s="410"/>
      <c r="MLB252" s="359"/>
      <c r="MLC252" s="410"/>
      <c r="MLD252" s="359"/>
      <c r="MLE252" s="410"/>
      <c r="MLF252" s="359"/>
      <c r="MLG252" s="410"/>
      <c r="MLH252" s="359"/>
      <c r="MLI252" s="410"/>
      <c r="MLJ252" s="359"/>
      <c r="MLK252" s="410"/>
      <c r="MLL252" s="359"/>
      <c r="MLM252" s="410"/>
      <c r="MLN252" s="359"/>
      <c r="MLO252" s="410"/>
      <c r="MLP252" s="359"/>
      <c r="MLQ252" s="410"/>
      <c r="MLR252" s="359"/>
      <c r="MLS252" s="410"/>
      <c r="MLT252" s="359"/>
      <c r="MLU252" s="410"/>
      <c r="MLV252" s="359"/>
      <c r="MLW252" s="410"/>
      <c r="MLX252" s="359"/>
      <c r="MLY252" s="410"/>
      <c r="MLZ252" s="359"/>
      <c r="MMA252" s="410"/>
      <c r="MMB252" s="359"/>
      <c r="MMC252" s="410"/>
      <c r="MMD252" s="359"/>
      <c r="MME252" s="410"/>
      <c r="MMF252" s="359"/>
      <c r="MMG252" s="410"/>
      <c r="MMH252" s="359"/>
      <c r="MMI252" s="410"/>
      <c r="MMJ252" s="359"/>
      <c r="MMK252" s="410"/>
      <c r="MML252" s="359"/>
      <c r="MMM252" s="410"/>
      <c r="MMN252" s="359"/>
      <c r="MMO252" s="410"/>
      <c r="MMP252" s="359"/>
      <c r="MMQ252" s="410"/>
      <c r="MMR252" s="359"/>
      <c r="MMS252" s="410"/>
      <c r="MMT252" s="359"/>
      <c r="MMU252" s="410"/>
      <c r="MMV252" s="359"/>
      <c r="MMW252" s="410"/>
      <c r="MMX252" s="359"/>
      <c r="MMY252" s="410"/>
      <c r="MMZ252" s="359"/>
      <c r="MNA252" s="410"/>
      <c r="MNB252" s="359"/>
      <c r="MNC252" s="410"/>
      <c r="MND252" s="359"/>
      <c r="MNE252" s="410"/>
      <c r="MNF252" s="359"/>
      <c r="MNG252" s="410"/>
      <c r="MNH252" s="359"/>
      <c r="MNI252" s="410"/>
      <c r="MNJ252" s="359"/>
      <c r="MNK252" s="410"/>
      <c r="MNL252" s="359"/>
      <c r="MNM252" s="410"/>
      <c r="MNN252" s="359"/>
      <c r="MNO252" s="410"/>
      <c r="MNP252" s="359"/>
      <c r="MNQ252" s="410"/>
      <c r="MNR252" s="359"/>
      <c r="MNS252" s="410"/>
      <c r="MNT252" s="359"/>
      <c r="MNU252" s="410"/>
      <c r="MNV252" s="359"/>
      <c r="MNW252" s="410"/>
      <c r="MNX252" s="359"/>
      <c r="MNY252" s="410"/>
      <c r="MNZ252" s="359"/>
      <c r="MOA252" s="410"/>
      <c r="MOB252" s="359"/>
      <c r="MOC252" s="410"/>
      <c r="MOD252" s="359"/>
      <c r="MOE252" s="410"/>
      <c r="MOF252" s="359"/>
      <c r="MOG252" s="410"/>
      <c r="MOH252" s="359"/>
      <c r="MOI252" s="410"/>
      <c r="MOJ252" s="359"/>
      <c r="MOK252" s="410"/>
      <c r="MOL252" s="359"/>
      <c r="MOM252" s="410"/>
      <c r="MON252" s="359"/>
      <c r="MOO252" s="410"/>
      <c r="MOP252" s="359"/>
      <c r="MOQ252" s="410"/>
      <c r="MOR252" s="359"/>
      <c r="MOS252" s="410"/>
      <c r="MOT252" s="359"/>
      <c r="MOU252" s="410"/>
      <c r="MOV252" s="359"/>
      <c r="MOW252" s="410"/>
      <c r="MOX252" s="359"/>
      <c r="MOY252" s="410"/>
      <c r="MOZ252" s="359"/>
      <c r="MPA252" s="410"/>
      <c r="MPB252" s="359"/>
      <c r="MPC252" s="410"/>
      <c r="MPD252" s="359"/>
      <c r="MPE252" s="410"/>
      <c r="MPF252" s="359"/>
      <c r="MPG252" s="410"/>
      <c r="MPH252" s="359"/>
      <c r="MPI252" s="410"/>
      <c r="MPJ252" s="359"/>
      <c r="MPK252" s="410"/>
      <c r="MPL252" s="359"/>
      <c r="MPM252" s="410"/>
      <c r="MPN252" s="359"/>
      <c r="MPO252" s="410"/>
      <c r="MPP252" s="359"/>
      <c r="MPQ252" s="410"/>
      <c r="MPR252" s="359"/>
      <c r="MPS252" s="410"/>
      <c r="MPT252" s="359"/>
      <c r="MPU252" s="410"/>
      <c r="MPV252" s="359"/>
      <c r="MPW252" s="410"/>
      <c r="MPX252" s="359"/>
      <c r="MPY252" s="410"/>
      <c r="MPZ252" s="359"/>
      <c r="MQA252" s="410"/>
      <c r="MQB252" s="359"/>
      <c r="MQC252" s="410"/>
      <c r="MQD252" s="359"/>
      <c r="MQE252" s="410"/>
      <c r="MQF252" s="359"/>
      <c r="MQG252" s="410"/>
      <c r="MQH252" s="359"/>
      <c r="MQI252" s="410"/>
      <c r="MQJ252" s="359"/>
      <c r="MQK252" s="410"/>
      <c r="MQL252" s="359"/>
      <c r="MQM252" s="410"/>
      <c r="MQN252" s="359"/>
      <c r="MQO252" s="410"/>
      <c r="MQP252" s="359"/>
      <c r="MQQ252" s="410"/>
      <c r="MQR252" s="359"/>
      <c r="MQS252" s="410"/>
      <c r="MQT252" s="359"/>
      <c r="MQU252" s="410"/>
      <c r="MQV252" s="359"/>
      <c r="MQW252" s="410"/>
      <c r="MQX252" s="359"/>
      <c r="MQY252" s="410"/>
      <c r="MQZ252" s="359"/>
      <c r="MRA252" s="410"/>
      <c r="MRB252" s="359"/>
      <c r="MRC252" s="410"/>
      <c r="MRD252" s="359"/>
      <c r="MRE252" s="410"/>
      <c r="MRF252" s="359"/>
      <c r="MRG252" s="410"/>
      <c r="MRH252" s="359"/>
      <c r="MRI252" s="410"/>
      <c r="MRJ252" s="359"/>
      <c r="MRK252" s="410"/>
      <c r="MRL252" s="359"/>
      <c r="MRM252" s="410"/>
      <c r="MRN252" s="359"/>
      <c r="MRO252" s="410"/>
      <c r="MRP252" s="359"/>
      <c r="MRQ252" s="410"/>
      <c r="MRR252" s="359"/>
      <c r="MRS252" s="410"/>
      <c r="MRT252" s="359"/>
      <c r="MRU252" s="410"/>
      <c r="MRV252" s="359"/>
      <c r="MRW252" s="410"/>
      <c r="MRX252" s="359"/>
      <c r="MRY252" s="410"/>
      <c r="MRZ252" s="359"/>
      <c r="MSA252" s="410"/>
      <c r="MSB252" s="359"/>
      <c r="MSC252" s="410"/>
      <c r="MSD252" s="359"/>
      <c r="MSE252" s="410"/>
      <c r="MSF252" s="359"/>
      <c r="MSG252" s="410"/>
      <c r="MSH252" s="359"/>
      <c r="MSI252" s="410"/>
      <c r="MSJ252" s="359"/>
      <c r="MSK252" s="410"/>
      <c r="MSL252" s="359"/>
      <c r="MSM252" s="410"/>
      <c r="MSN252" s="359"/>
      <c r="MSO252" s="410"/>
      <c r="MSP252" s="359"/>
      <c r="MSQ252" s="410"/>
      <c r="MSR252" s="359"/>
      <c r="MSS252" s="410"/>
      <c r="MST252" s="359"/>
      <c r="MSU252" s="410"/>
      <c r="MSV252" s="359"/>
      <c r="MSW252" s="410"/>
      <c r="MSX252" s="359"/>
      <c r="MSY252" s="410"/>
      <c r="MSZ252" s="359"/>
      <c r="MTA252" s="410"/>
      <c r="MTB252" s="359"/>
      <c r="MTC252" s="410"/>
      <c r="MTD252" s="359"/>
      <c r="MTE252" s="410"/>
      <c r="MTF252" s="359"/>
      <c r="MTG252" s="410"/>
      <c r="MTH252" s="359"/>
      <c r="MTI252" s="410"/>
      <c r="MTJ252" s="359"/>
      <c r="MTK252" s="410"/>
      <c r="MTL252" s="359"/>
      <c r="MTM252" s="410"/>
      <c r="MTN252" s="359"/>
      <c r="MTO252" s="410"/>
      <c r="MTP252" s="359"/>
      <c r="MTQ252" s="410"/>
      <c r="MTR252" s="359"/>
      <c r="MTS252" s="410"/>
      <c r="MTT252" s="359"/>
      <c r="MTU252" s="410"/>
      <c r="MTV252" s="359"/>
      <c r="MTW252" s="410"/>
      <c r="MTX252" s="359"/>
      <c r="MTY252" s="410"/>
      <c r="MTZ252" s="359"/>
      <c r="MUA252" s="410"/>
      <c r="MUB252" s="359"/>
      <c r="MUC252" s="410"/>
      <c r="MUD252" s="359"/>
      <c r="MUE252" s="410"/>
      <c r="MUF252" s="359"/>
      <c r="MUG252" s="410"/>
      <c r="MUH252" s="359"/>
      <c r="MUI252" s="410"/>
      <c r="MUJ252" s="359"/>
      <c r="MUK252" s="410"/>
      <c r="MUL252" s="359"/>
      <c r="MUM252" s="410"/>
      <c r="MUN252" s="359"/>
      <c r="MUO252" s="410"/>
      <c r="MUP252" s="359"/>
      <c r="MUQ252" s="410"/>
      <c r="MUR252" s="359"/>
      <c r="MUS252" s="410"/>
      <c r="MUT252" s="359"/>
      <c r="MUU252" s="410"/>
      <c r="MUV252" s="359"/>
      <c r="MUW252" s="410"/>
      <c r="MUX252" s="359"/>
      <c r="MUY252" s="410"/>
      <c r="MUZ252" s="359"/>
      <c r="MVA252" s="410"/>
      <c r="MVB252" s="359"/>
      <c r="MVC252" s="410"/>
      <c r="MVD252" s="359"/>
      <c r="MVE252" s="410"/>
      <c r="MVF252" s="359"/>
      <c r="MVG252" s="410"/>
      <c r="MVH252" s="359"/>
      <c r="MVI252" s="410"/>
      <c r="MVJ252" s="359"/>
      <c r="MVK252" s="410"/>
      <c r="MVL252" s="359"/>
      <c r="MVM252" s="410"/>
      <c r="MVN252" s="359"/>
      <c r="MVO252" s="410"/>
      <c r="MVP252" s="359"/>
      <c r="MVQ252" s="410"/>
      <c r="MVR252" s="359"/>
      <c r="MVS252" s="410"/>
      <c r="MVT252" s="359"/>
      <c r="MVU252" s="410"/>
      <c r="MVV252" s="359"/>
      <c r="MVW252" s="410"/>
      <c r="MVX252" s="359"/>
      <c r="MVY252" s="410"/>
      <c r="MVZ252" s="359"/>
      <c r="MWA252" s="410"/>
      <c r="MWB252" s="359"/>
      <c r="MWC252" s="410"/>
      <c r="MWD252" s="359"/>
      <c r="MWE252" s="410"/>
      <c r="MWF252" s="359"/>
      <c r="MWG252" s="410"/>
      <c r="MWH252" s="359"/>
      <c r="MWI252" s="410"/>
      <c r="MWJ252" s="359"/>
      <c r="MWK252" s="410"/>
      <c r="MWL252" s="359"/>
      <c r="MWM252" s="410"/>
      <c r="MWN252" s="359"/>
      <c r="MWO252" s="410"/>
      <c r="MWP252" s="359"/>
      <c r="MWQ252" s="410"/>
      <c r="MWR252" s="359"/>
      <c r="MWS252" s="410"/>
      <c r="MWT252" s="359"/>
      <c r="MWU252" s="410"/>
      <c r="MWV252" s="359"/>
      <c r="MWW252" s="410"/>
      <c r="MWX252" s="359"/>
      <c r="MWY252" s="410"/>
      <c r="MWZ252" s="359"/>
      <c r="MXA252" s="410"/>
      <c r="MXB252" s="359"/>
      <c r="MXC252" s="410"/>
      <c r="MXD252" s="359"/>
      <c r="MXE252" s="410"/>
      <c r="MXF252" s="359"/>
      <c r="MXG252" s="410"/>
      <c r="MXH252" s="359"/>
      <c r="MXI252" s="410"/>
      <c r="MXJ252" s="359"/>
      <c r="MXK252" s="410"/>
      <c r="MXL252" s="359"/>
      <c r="MXM252" s="410"/>
      <c r="MXN252" s="359"/>
      <c r="MXO252" s="410"/>
      <c r="MXP252" s="359"/>
      <c r="MXQ252" s="410"/>
      <c r="MXR252" s="359"/>
      <c r="MXS252" s="410"/>
      <c r="MXT252" s="359"/>
      <c r="MXU252" s="410"/>
      <c r="MXV252" s="359"/>
      <c r="MXW252" s="410"/>
      <c r="MXX252" s="359"/>
      <c r="MXY252" s="410"/>
      <c r="MXZ252" s="359"/>
      <c r="MYA252" s="410"/>
      <c r="MYB252" s="359"/>
      <c r="MYC252" s="410"/>
      <c r="MYD252" s="359"/>
      <c r="MYE252" s="410"/>
      <c r="MYF252" s="359"/>
      <c r="MYG252" s="410"/>
      <c r="MYH252" s="359"/>
      <c r="MYI252" s="410"/>
      <c r="MYJ252" s="359"/>
      <c r="MYK252" s="410"/>
      <c r="MYL252" s="359"/>
      <c r="MYM252" s="410"/>
      <c r="MYN252" s="359"/>
      <c r="MYO252" s="410"/>
      <c r="MYP252" s="359"/>
      <c r="MYQ252" s="410"/>
      <c r="MYR252" s="359"/>
      <c r="MYS252" s="410"/>
      <c r="MYT252" s="359"/>
      <c r="MYU252" s="410"/>
      <c r="MYV252" s="359"/>
      <c r="MYW252" s="410"/>
      <c r="MYX252" s="359"/>
      <c r="MYY252" s="410"/>
      <c r="MYZ252" s="359"/>
      <c r="MZA252" s="410"/>
      <c r="MZB252" s="359"/>
      <c r="MZC252" s="410"/>
      <c r="MZD252" s="359"/>
      <c r="MZE252" s="410"/>
      <c r="MZF252" s="359"/>
      <c r="MZG252" s="410"/>
      <c r="MZH252" s="359"/>
      <c r="MZI252" s="410"/>
      <c r="MZJ252" s="359"/>
      <c r="MZK252" s="410"/>
      <c r="MZL252" s="359"/>
      <c r="MZM252" s="410"/>
      <c r="MZN252" s="359"/>
      <c r="MZO252" s="410"/>
      <c r="MZP252" s="359"/>
      <c r="MZQ252" s="410"/>
      <c r="MZR252" s="359"/>
      <c r="MZS252" s="410"/>
      <c r="MZT252" s="359"/>
      <c r="MZU252" s="410"/>
      <c r="MZV252" s="359"/>
      <c r="MZW252" s="410"/>
      <c r="MZX252" s="359"/>
      <c r="MZY252" s="410"/>
      <c r="MZZ252" s="359"/>
      <c r="NAA252" s="410"/>
      <c r="NAB252" s="359"/>
      <c r="NAC252" s="410"/>
      <c r="NAD252" s="359"/>
      <c r="NAE252" s="410"/>
      <c r="NAF252" s="359"/>
      <c r="NAG252" s="410"/>
      <c r="NAH252" s="359"/>
      <c r="NAI252" s="410"/>
      <c r="NAJ252" s="359"/>
      <c r="NAK252" s="410"/>
      <c r="NAL252" s="359"/>
      <c r="NAM252" s="410"/>
      <c r="NAN252" s="359"/>
      <c r="NAO252" s="410"/>
      <c r="NAP252" s="359"/>
      <c r="NAQ252" s="410"/>
      <c r="NAR252" s="359"/>
      <c r="NAS252" s="410"/>
      <c r="NAT252" s="359"/>
      <c r="NAU252" s="410"/>
      <c r="NAV252" s="359"/>
      <c r="NAW252" s="410"/>
      <c r="NAX252" s="359"/>
      <c r="NAY252" s="410"/>
      <c r="NAZ252" s="359"/>
      <c r="NBA252" s="410"/>
      <c r="NBB252" s="359"/>
      <c r="NBC252" s="410"/>
      <c r="NBD252" s="359"/>
      <c r="NBE252" s="410"/>
      <c r="NBF252" s="359"/>
      <c r="NBG252" s="410"/>
      <c r="NBH252" s="359"/>
      <c r="NBI252" s="410"/>
      <c r="NBJ252" s="359"/>
      <c r="NBK252" s="410"/>
      <c r="NBL252" s="359"/>
      <c r="NBM252" s="410"/>
      <c r="NBN252" s="359"/>
      <c r="NBO252" s="410"/>
      <c r="NBP252" s="359"/>
      <c r="NBQ252" s="410"/>
      <c r="NBR252" s="359"/>
      <c r="NBS252" s="410"/>
      <c r="NBT252" s="359"/>
      <c r="NBU252" s="410"/>
      <c r="NBV252" s="359"/>
      <c r="NBW252" s="410"/>
      <c r="NBX252" s="359"/>
      <c r="NBY252" s="410"/>
      <c r="NBZ252" s="359"/>
      <c r="NCA252" s="410"/>
      <c r="NCB252" s="359"/>
      <c r="NCC252" s="410"/>
      <c r="NCD252" s="359"/>
      <c r="NCE252" s="410"/>
      <c r="NCF252" s="359"/>
      <c r="NCG252" s="410"/>
      <c r="NCH252" s="359"/>
      <c r="NCI252" s="410"/>
      <c r="NCJ252" s="359"/>
      <c r="NCK252" s="410"/>
      <c r="NCL252" s="359"/>
      <c r="NCM252" s="410"/>
      <c r="NCN252" s="359"/>
      <c r="NCO252" s="410"/>
      <c r="NCP252" s="359"/>
      <c r="NCQ252" s="410"/>
      <c r="NCR252" s="359"/>
      <c r="NCS252" s="410"/>
      <c r="NCT252" s="359"/>
      <c r="NCU252" s="410"/>
      <c r="NCV252" s="359"/>
      <c r="NCW252" s="410"/>
      <c r="NCX252" s="359"/>
      <c r="NCY252" s="410"/>
      <c r="NCZ252" s="359"/>
      <c r="NDA252" s="410"/>
      <c r="NDB252" s="359"/>
      <c r="NDC252" s="410"/>
      <c r="NDD252" s="359"/>
      <c r="NDE252" s="410"/>
      <c r="NDF252" s="359"/>
      <c r="NDG252" s="410"/>
      <c r="NDH252" s="359"/>
      <c r="NDI252" s="410"/>
      <c r="NDJ252" s="359"/>
      <c r="NDK252" s="410"/>
      <c r="NDL252" s="359"/>
      <c r="NDM252" s="410"/>
      <c r="NDN252" s="359"/>
      <c r="NDO252" s="410"/>
      <c r="NDP252" s="359"/>
      <c r="NDQ252" s="410"/>
      <c r="NDR252" s="359"/>
      <c r="NDS252" s="410"/>
      <c r="NDT252" s="359"/>
      <c r="NDU252" s="410"/>
      <c r="NDV252" s="359"/>
      <c r="NDW252" s="410"/>
      <c r="NDX252" s="359"/>
      <c r="NDY252" s="410"/>
      <c r="NDZ252" s="359"/>
      <c r="NEA252" s="410"/>
      <c r="NEB252" s="359"/>
      <c r="NEC252" s="410"/>
      <c r="NED252" s="359"/>
      <c r="NEE252" s="410"/>
      <c r="NEF252" s="359"/>
      <c r="NEG252" s="410"/>
      <c r="NEH252" s="359"/>
      <c r="NEI252" s="410"/>
      <c r="NEJ252" s="359"/>
      <c r="NEK252" s="410"/>
      <c r="NEL252" s="359"/>
      <c r="NEM252" s="410"/>
      <c r="NEN252" s="359"/>
      <c r="NEO252" s="410"/>
      <c r="NEP252" s="359"/>
      <c r="NEQ252" s="410"/>
      <c r="NER252" s="359"/>
      <c r="NES252" s="410"/>
      <c r="NET252" s="359"/>
      <c r="NEU252" s="410"/>
      <c r="NEV252" s="359"/>
      <c r="NEW252" s="410"/>
      <c r="NEX252" s="359"/>
      <c r="NEY252" s="410"/>
      <c r="NEZ252" s="359"/>
      <c r="NFA252" s="410"/>
      <c r="NFB252" s="359"/>
      <c r="NFC252" s="410"/>
      <c r="NFD252" s="359"/>
      <c r="NFE252" s="410"/>
      <c r="NFF252" s="359"/>
      <c r="NFG252" s="410"/>
      <c r="NFH252" s="359"/>
      <c r="NFI252" s="410"/>
      <c r="NFJ252" s="359"/>
      <c r="NFK252" s="410"/>
      <c r="NFL252" s="359"/>
      <c r="NFM252" s="410"/>
      <c r="NFN252" s="359"/>
      <c r="NFO252" s="410"/>
      <c r="NFP252" s="359"/>
      <c r="NFQ252" s="410"/>
      <c r="NFR252" s="359"/>
      <c r="NFS252" s="410"/>
      <c r="NFT252" s="359"/>
      <c r="NFU252" s="410"/>
      <c r="NFV252" s="359"/>
      <c r="NFW252" s="410"/>
      <c r="NFX252" s="359"/>
      <c r="NFY252" s="410"/>
      <c r="NFZ252" s="359"/>
      <c r="NGA252" s="410"/>
      <c r="NGB252" s="359"/>
      <c r="NGC252" s="410"/>
      <c r="NGD252" s="359"/>
      <c r="NGE252" s="410"/>
      <c r="NGF252" s="359"/>
      <c r="NGG252" s="410"/>
      <c r="NGH252" s="359"/>
      <c r="NGI252" s="410"/>
      <c r="NGJ252" s="359"/>
      <c r="NGK252" s="410"/>
      <c r="NGL252" s="359"/>
      <c r="NGM252" s="410"/>
      <c r="NGN252" s="359"/>
      <c r="NGO252" s="410"/>
      <c r="NGP252" s="359"/>
      <c r="NGQ252" s="410"/>
      <c r="NGR252" s="359"/>
      <c r="NGS252" s="410"/>
      <c r="NGT252" s="359"/>
      <c r="NGU252" s="410"/>
      <c r="NGV252" s="359"/>
      <c r="NGW252" s="410"/>
      <c r="NGX252" s="359"/>
      <c r="NGY252" s="410"/>
      <c r="NGZ252" s="359"/>
      <c r="NHA252" s="410"/>
      <c r="NHB252" s="359"/>
      <c r="NHC252" s="410"/>
      <c r="NHD252" s="359"/>
      <c r="NHE252" s="410"/>
      <c r="NHF252" s="359"/>
      <c r="NHG252" s="410"/>
      <c r="NHH252" s="359"/>
      <c r="NHI252" s="410"/>
      <c r="NHJ252" s="359"/>
      <c r="NHK252" s="410"/>
      <c r="NHL252" s="359"/>
      <c r="NHM252" s="410"/>
      <c r="NHN252" s="359"/>
      <c r="NHO252" s="410"/>
      <c r="NHP252" s="359"/>
      <c r="NHQ252" s="410"/>
      <c r="NHR252" s="359"/>
      <c r="NHS252" s="410"/>
      <c r="NHT252" s="359"/>
      <c r="NHU252" s="410"/>
      <c r="NHV252" s="359"/>
      <c r="NHW252" s="410"/>
      <c r="NHX252" s="359"/>
      <c r="NHY252" s="410"/>
      <c r="NHZ252" s="359"/>
      <c r="NIA252" s="410"/>
      <c r="NIB252" s="359"/>
      <c r="NIC252" s="410"/>
      <c r="NID252" s="359"/>
      <c r="NIE252" s="410"/>
      <c r="NIF252" s="359"/>
      <c r="NIG252" s="410"/>
      <c r="NIH252" s="359"/>
      <c r="NII252" s="410"/>
      <c r="NIJ252" s="359"/>
      <c r="NIK252" s="410"/>
      <c r="NIL252" s="359"/>
      <c r="NIM252" s="410"/>
      <c r="NIN252" s="359"/>
      <c r="NIO252" s="410"/>
      <c r="NIP252" s="359"/>
      <c r="NIQ252" s="410"/>
      <c r="NIR252" s="359"/>
      <c r="NIS252" s="410"/>
      <c r="NIT252" s="359"/>
      <c r="NIU252" s="410"/>
      <c r="NIV252" s="359"/>
      <c r="NIW252" s="410"/>
      <c r="NIX252" s="359"/>
      <c r="NIY252" s="410"/>
      <c r="NIZ252" s="359"/>
      <c r="NJA252" s="410"/>
      <c r="NJB252" s="359"/>
      <c r="NJC252" s="410"/>
      <c r="NJD252" s="359"/>
      <c r="NJE252" s="410"/>
      <c r="NJF252" s="359"/>
      <c r="NJG252" s="410"/>
      <c r="NJH252" s="359"/>
      <c r="NJI252" s="410"/>
      <c r="NJJ252" s="359"/>
      <c r="NJK252" s="410"/>
      <c r="NJL252" s="359"/>
      <c r="NJM252" s="410"/>
      <c r="NJN252" s="359"/>
      <c r="NJO252" s="410"/>
      <c r="NJP252" s="359"/>
      <c r="NJQ252" s="410"/>
      <c r="NJR252" s="359"/>
      <c r="NJS252" s="410"/>
      <c r="NJT252" s="359"/>
      <c r="NJU252" s="410"/>
      <c r="NJV252" s="359"/>
      <c r="NJW252" s="410"/>
      <c r="NJX252" s="359"/>
      <c r="NJY252" s="410"/>
      <c r="NJZ252" s="359"/>
      <c r="NKA252" s="410"/>
      <c r="NKB252" s="359"/>
      <c r="NKC252" s="410"/>
      <c r="NKD252" s="359"/>
      <c r="NKE252" s="410"/>
      <c r="NKF252" s="359"/>
      <c r="NKG252" s="410"/>
      <c r="NKH252" s="359"/>
      <c r="NKI252" s="410"/>
      <c r="NKJ252" s="359"/>
      <c r="NKK252" s="410"/>
      <c r="NKL252" s="359"/>
      <c r="NKM252" s="410"/>
      <c r="NKN252" s="359"/>
      <c r="NKO252" s="410"/>
      <c r="NKP252" s="359"/>
      <c r="NKQ252" s="410"/>
      <c r="NKR252" s="359"/>
      <c r="NKS252" s="410"/>
      <c r="NKT252" s="359"/>
      <c r="NKU252" s="410"/>
      <c r="NKV252" s="359"/>
      <c r="NKW252" s="410"/>
      <c r="NKX252" s="359"/>
      <c r="NKY252" s="410"/>
      <c r="NKZ252" s="359"/>
      <c r="NLA252" s="410"/>
      <c r="NLB252" s="359"/>
      <c r="NLC252" s="410"/>
      <c r="NLD252" s="359"/>
      <c r="NLE252" s="410"/>
      <c r="NLF252" s="359"/>
      <c r="NLG252" s="410"/>
      <c r="NLH252" s="359"/>
      <c r="NLI252" s="410"/>
      <c r="NLJ252" s="359"/>
      <c r="NLK252" s="410"/>
      <c r="NLL252" s="359"/>
      <c r="NLM252" s="410"/>
      <c r="NLN252" s="359"/>
      <c r="NLO252" s="410"/>
      <c r="NLP252" s="359"/>
      <c r="NLQ252" s="410"/>
      <c r="NLR252" s="359"/>
      <c r="NLS252" s="410"/>
      <c r="NLT252" s="359"/>
      <c r="NLU252" s="410"/>
      <c r="NLV252" s="359"/>
      <c r="NLW252" s="410"/>
      <c r="NLX252" s="359"/>
      <c r="NLY252" s="410"/>
      <c r="NLZ252" s="359"/>
      <c r="NMA252" s="410"/>
      <c r="NMB252" s="359"/>
      <c r="NMC252" s="410"/>
      <c r="NMD252" s="359"/>
      <c r="NME252" s="410"/>
      <c r="NMF252" s="359"/>
      <c r="NMG252" s="410"/>
      <c r="NMH252" s="359"/>
      <c r="NMI252" s="410"/>
      <c r="NMJ252" s="359"/>
      <c r="NMK252" s="410"/>
      <c r="NML252" s="359"/>
      <c r="NMM252" s="410"/>
      <c r="NMN252" s="359"/>
      <c r="NMO252" s="410"/>
      <c r="NMP252" s="359"/>
      <c r="NMQ252" s="410"/>
      <c r="NMR252" s="359"/>
      <c r="NMS252" s="410"/>
      <c r="NMT252" s="359"/>
      <c r="NMU252" s="410"/>
      <c r="NMV252" s="359"/>
      <c r="NMW252" s="410"/>
      <c r="NMX252" s="359"/>
      <c r="NMY252" s="410"/>
      <c r="NMZ252" s="359"/>
      <c r="NNA252" s="410"/>
      <c r="NNB252" s="359"/>
      <c r="NNC252" s="410"/>
      <c r="NND252" s="359"/>
      <c r="NNE252" s="410"/>
      <c r="NNF252" s="359"/>
      <c r="NNG252" s="410"/>
      <c r="NNH252" s="359"/>
      <c r="NNI252" s="410"/>
      <c r="NNJ252" s="359"/>
      <c r="NNK252" s="410"/>
      <c r="NNL252" s="359"/>
      <c r="NNM252" s="410"/>
      <c r="NNN252" s="359"/>
      <c r="NNO252" s="410"/>
      <c r="NNP252" s="359"/>
      <c r="NNQ252" s="410"/>
      <c r="NNR252" s="359"/>
      <c r="NNS252" s="410"/>
      <c r="NNT252" s="359"/>
      <c r="NNU252" s="410"/>
      <c r="NNV252" s="359"/>
      <c r="NNW252" s="410"/>
      <c r="NNX252" s="359"/>
      <c r="NNY252" s="410"/>
      <c r="NNZ252" s="359"/>
      <c r="NOA252" s="410"/>
      <c r="NOB252" s="359"/>
      <c r="NOC252" s="410"/>
      <c r="NOD252" s="359"/>
      <c r="NOE252" s="410"/>
      <c r="NOF252" s="359"/>
      <c r="NOG252" s="410"/>
      <c r="NOH252" s="359"/>
      <c r="NOI252" s="410"/>
      <c r="NOJ252" s="359"/>
      <c r="NOK252" s="410"/>
      <c r="NOL252" s="359"/>
      <c r="NOM252" s="410"/>
      <c r="NON252" s="359"/>
      <c r="NOO252" s="410"/>
      <c r="NOP252" s="359"/>
      <c r="NOQ252" s="410"/>
      <c r="NOR252" s="359"/>
      <c r="NOS252" s="410"/>
      <c r="NOT252" s="359"/>
      <c r="NOU252" s="410"/>
      <c r="NOV252" s="359"/>
      <c r="NOW252" s="410"/>
      <c r="NOX252" s="359"/>
      <c r="NOY252" s="410"/>
      <c r="NOZ252" s="359"/>
      <c r="NPA252" s="410"/>
      <c r="NPB252" s="359"/>
      <c r="NPC252" s="410"/>
      <c r="NPD252" s="359"/>
      <c r="NPE252" s="410"/>
      <c r="NPF252" s="359"/>
      <c r="NPG252" s="410"/>
      <c r="NPH252" s="359"/>
      <c r="NPI252" s="410"/>
      <c r="NPJ252" s="359"/>
      <c r="NPK252" s="410"/>
      <c r="NPL252" s="359"/>
      <c r="NPM252" s="410"/>
      <c r="NPN252" s="359"/>
      <c r="NPO252" s="410"/>
      <c r="NPP252" s="359"/>
      <c r="NPQ252" s="410"/>
      <c r="NPR252" s="359"/>
      <c r="NPS252" s="410"/>
      <c r="NPT252" s="359"/>
      <c r="NPU252" s="410"/>
      <c r="NPV252" s="359"/>
      <c r="NPW252" s="410"/>
      <c r="NPX252" s="359"/>
      <c r="NPY252" s="410"/>
      <c r="NPZ252" s="359"/>
      <c r="NQA252" s="410"/>
      <c r="NQB252" s="359"/>
      <c r="NQC252" s="410"/>
      <c r="NQD252" s="359"/>
      <c r="NQE252" s="410"/>
      <c r="NQF252" s="359"/>
      <c r="NQG252" s="410"/>
      <c r="NQH252" s="359"/>
      <c r="NQI252" s="410"/>
      <c r="NQJ252" s="359"/>
      <c r="NQK252" s="410"/>
      <c r="NQL252" s="359"/>
      <c r="NQM252" s="410"/>
      <c r="NQN252" s="359"/>
      <c r="NQO252" s="410"/>
      <c r="NQP252" s="359"/>
      <c r="NQQ252" s="410"/>
      <c r="NQR252" s="359"/>
      <c r="NQS252" s="410"/>
      <c r="NQT252" s="359"/>
      <c r="NQU252" s="410"/>
      <c r="NQV252" s="359"/>
      <c r="NQW252" s="410"/>
      <c r="NQX252" s="359"/>
      <c r="NQY252" s="410"/>
      <c r="NQZ252" s="359"/>
      <c r="NRA252" s="410"/>
      <c r="NRB252" s="359"/>
      <c r="NRC252" s="410"/>
      <c r="NRD252" s="359"/>
      <c r="NRE252" s="410"/>
      <c r="NRF252" s="359"/>
      <c r="NRG252" s="410"/>
      <c r="NRH252" s="359"/>
      <c r="NRI252" s="410"/>
      <c r="NRJ252" s="359"/>
      <c r="NRK252" s="410"/>
      <c r="NRL252" s="359"/>
      <c r="NRM252" s="410"/>
      <c r="NRN252" s="359"/>
      <c r="NRO252" s="410"/>
      <c r="NRP252" s="359"/>
      <c r="NRQ252" s="410"/>
      <c r="NRR252" s="359"/>
      <c r="NRS252" s="410"/>
      <c r="NRT252" s="359"/>
      <c r="NRU252" s="410"/>
      <c r="NRV252" s="359"/>
      <c r="NRW252" s="410"/>
      <c r="NRX252" s="359"/>
      <c r="NRY252" s="410"/>
      <c r="NRZ252" s="359"/>
      <c r="NSA252" s="410"/>
      <c r="NSB252" s="359"/>
      <c r="NSC252" s="410"/>
      <c r="NSD252" s="359"/>
      <c r="NSE252" s="410"/>
      <c r="NSF252" s="359"/>
      <c r="NSG252" s="410"/>
      <c r="NSH252" s="359"/>
      <c r="NSI252" s="410"/>
      <c r="NSJ252" s="359"/>
      <c r="NSK252" s="410"/>
      <c r="NSL252" s="359"/>
      <c r="NSM252" s="410"/>
      <c r="NSN252" s="359"/>
      <c r="NSO252" s="410"/>
      <c r="NSP252" s="359"/>
      <c r="NSQ252" s="410"/>
      <c r="NSR252" s="359"/>
      <c r="NSS252" s="410"/>
      <c r="NST252" s="359"/>
      <c r="NSU252" s="410"/>
      <c r="NSV252" s="359"/>
      <c r="NSW252" s="410"/>
      <c r="NSX252" s="359"/>
      <c r="NSY252" s="410"/>
      <c r="NSZ252" s="359"/>
      <c r="NTA252" s="410"/>
      <c r="NTB252" s="359"/>
      <c r="NTC252" s="410"/>
      <c r="NTD252" s="359"/>
      <c r="NTE252" s="410"/>
      <c r="NTF252" s="359"/>
      <c r="NTG252" s="410"/>
      <c r="NTH252" s="359"/>
      <c r="NTI252" s="410"/>
      <c r="NTJ252" s="359"/>
      <c r="NTK252" s="410"/>
      <c r="NTL252" s="359"/>
      <c r="NTM252" s="410"/>
      <c r="NTN252" s="359"/>
      <c r="NTO252" s="410"/>
      <c r="NTP252" s="359"/>
      <c r="NTQ252" s="410"/>
      <c r="NTR252" s="359"/>
      <c r="NTS252" s="410"/>
      <c r="NTT252" s="359"/>
      <c r="NTU252" s="410"/>
      <c r="NTV252" s="359"/>
      <c r="NTW252" s="410"/>
      <c r="NTX252" s="359"/>
      <c r="NTY252" s="410"/>
      <c r="NTZ252" s="359"/>
      <c r="NUA252" s="410"/>
      <c r="NUB252" s="359"/>
      <c r="NUC252" s="410"/>
      <c r="NUD252" s="359"/>
      <c r="NUE252" s="410"/>
      <c r="NUF252" s="359"/>
      <c r="NUG252" s="410"/>
      <c r="NUH252" s="359"/>
      <c r="NUI252" s="410"/>
      <c r="NUJ252" s="359"/>
      <c r="NUK252" s="410"/>
      <c r="NUL252" s="359"/>
      <c r="NUM252" s="410"/>
      <c r="NUN252" s="359"/>
      <c r="NUO252" s="410"/>
      <c r="NUP252" s="359"/>
      <c r="NUQ252" s="410"/>
      <c r="NUR252" s="359"/>
      <c r="NUS252" s="410"/>
      <c r="NUT252" s="359"/>
      <c r="NUU252" s="410"/>
      <c r="NUV252" s="359"/>
      <c r="NUW252" s="410"/>
      <c r="NUX252" s="359"/>
      <c r="NUY252" s="410"/>
      <c r="NUZ252" s="359"/>
      <c r="NVA252" s="410"/>
      <c r="NVB252" s="359"/>
      <c r="NVC252" s="410"/>
      <c r="NVD252" s="359"/>
      <c r="NVE252" s="410"/>
      <c r="NVF252" s="359"/>
      <c r="NVG252" s="410"/>
      <c r="NVH252" s="359"/>
      <c r="NVI252" s="410"/>
      <c r="NVJ252" s="359"/>
      <c r="NVK252" s="410"/>
      <c r="NVL252" s="359"/>
      <c r="NVM252" s="410"/>
      <c r="NVN252" s="359"/>
      <c r="NVO252" s="410"/>
      <c r="NVP252" s="359"/>
      <c r="NVQ252" s="410"/>
      <c r="NVR252" s="359"/>
      <c r="NVS252" s="410"/>
      <c r="NVT252" s="359"/>
      <c r="NVU252" s="410"/>
      <c r="NVV252" s="359"/>
      <c r="NVW252" s="410"/>
      <c r="NVX252" s="359"/>
      <c r="NVY252" s="410"/>
      <c r="NVZ252" s="359"/>
      <c r="NWA252" s="410"/>
      <c r="NWB252" s="359"/>
      <c r="NWC252" s="410"/>
      <c r="NWD252" s="359"/>
      <c r="NWE252" s="410"/>
      <c r="NWF252" s="359"/>
      <c r="NWG252" s="410"/>
      <c r="NWH252" s="359"/>
      <c r="NWI252" s="410"/>
      <c r="NWJ252" s="359"/>
      <c r="NWK252" s="410"/>
      <c r="NWL252" s="359"/>
      <c r="NWM252" s="410"/>
      <c r="NWN252" s="359"/>
      <c r="NWO252" s="410"/>
      <c r="NWP252" s="359"/>
      <c r="NWQ252" s="410"/>
      <c r="NWR252" s="359"/>
      <c r="NWS252" s="410"/>
      <c r="NWT252" s="359"/>
      <c r="NWU252" s="410"/>
      <c r="NWV252" s="359"/>
      <c r="NWW252" s="410"/>
      <c r="NWX252" s="359"/>
      <c r="NWY252" s="410"/>
      <c r="NWZ252" s="359"/>
      <c r="NXA252" s="410"/>
      <c r="NXB252" s="359"/>
      <c r="NXC252" s="410"/>
      <c r="NXD252" s="359"/>
      <c r="NXE252" s="410"/>
      <c r="NXF252" s="359"/>
      <c r="NXG252" s="410"/>
      <c r="NXH252" s="359"/>
      <c r="NXI252" s="410"/>
      <c r="NXJ252" s="359"/>
      <c r="NXK252" s="410"/>
      <c r="NXL252" s="359"/>
      <c r="NXM252" s="410"/>
      <c r="NXN252" s="359"/>
      <c r="NXO252" s="410"/>
      <c r="NXP252" s="359"/>
      <c r="NXQ252" s="410"/>
      <c r="NXR252" s="359"/>
      <c r="NXS252" s="410"/>
      <c r="NXT252" s="359"/>
      <c r="NXU252" s="410"/>
      <c r="NXV252" s="359"/>
      <c r="NXW252" s="410"/>
      <c r="NXX252" s="359"/>
      <c r="NXY252" s="410"/>
      <c r="NXZ252" s="359"/>
      <c r="NYA252" s="410"/>
      <c r="NYB252" s="359"/>
      <c r="NYC252" s="410"/>
      <c r="NYD252" s="359"/>
      <c r="NYE252" s="410"/>
      <c r="NYF252" s="359"/>
      <c r="NYG252" s="410"/>
      <c r="NYH252" s="359"/>
      <c r="NYI252" s="410"/>
      <c r="NYJ252" s="359"/>
      <c r="NYK252" s="410"/>
      <c r="NYL252" s="359"/>
      <c r="NYM252" s="410"/>
      <c r="NYN252" s="359"/>
      <c r="NYO252" s="410"/>
      <c r="NYP252" s="359"/>
      <c r="NYQ252" s="410"/>
      <c r="NYR252" s="359"/>
      <c r="NYS252" s="410"/>
      <c r="NYT252" s="359"/>
      <c r="NYU252" s="410"/>
      <c r="NYV252" s="359"/>
      <c r="NYW252" s="410"/>
      <c r="NYX252" s="359"/>
      <c r="NYY252" s="410"/>
      <c r="NYZ252" s="359"/>
      <c r="NZA252" s="410"/>
      <c r="NZB252" s="359"/>
      <c r="NZC252" s="410"/>
      <c r="NZD252" s="359"/>
      <c r="NZE252" s="410"/>
      <c r="NZF252" s="359"/>
      <c r="NZG252" s="410"/>
      <c r="NZH252" s="359"/>
      <c r="NZI252" s="410"/>
      <c r="NZJ252" s="359"/>
      <c r="NZK252" s="410"/>
      <c r="NZL252" s="359"/>
      <c r="NZM252" s="410"/>
      <c r="NZN252" s="359"/>
      <c r="NZO252" s="410"/>
      <c r="NZP252" s="359"/>
      <c r="NZQ252" s="410"/>
      <c r="NZR252" s="359"/>
      <c r="NZS252" s="410"/>
      <c r="NZT252" s="359"/>
      <c r="NZU252" s="410"/>
      <c r="NZV252" s="359"/>
      <c r="NZW252" s="410"/>
      <c r="NZX252" s="359"/>
      <c r="NZY252" s="410"/>
      <c r="NZZ252" s="359"/>
      <c r="OAA252" s="410"/>
      <c r="OAB252" s="359"/>
      <c r="OAC252" s="410"/>
      <c r="OAD252" s="359"/>
      <c r="OAE252" s="410"/>
      <c r="OAF252" s="359"/>
      <c r="OAG252" s="410"/>
      <c r="OAH252" s="359"/>
      <c r="OAI252" s="410"/>
      <c r="OAJ252" s="359"/>
      <c r="OAK252" s="410"/>
      <c r="OAL252" s="359"/>
      <c r="OAM252" s="410"/>
      <c r="OAN252" s="359"/>
      <c r="OAO252" s="410"/>
      <c r="OAP252" s="359"/>
      <c r="OAQ252" s="410"/>
      <c r="OAR252" s="359"/>
      <c r="OAS252" s="410"/>
      <c r="OAT252" s="359"/>
      <c r="OAU252" s="410"/>
      <c r="OAV252" s="359"/>
      <c r="OAW252" s="410"/>
      <c r="OAX252" s="359"/>
      <c r="OAY252" s="410"/>
      <c r="OAZ252" s="359"/>
      <c r="OBA252" s="410"/>
      <c r="OBB252" s="359"/>
      <c r="OBC252" s="410"/>
      <c r="OBD252" s="359"/>
      <c r="OBE252" s="410"/>
      <c r="OBF252" s="359"/>
      <c r="OBG252" s="410"/>
      <c r="OBH252" s="359"/>
      <c r="OBI252" s="410"/>
      <c r="OBJ252" s="359"/>
      <c r="OBK252" s="410"/>
      <c r="OBL252" s="359"/>
      <c r="OBM252" s="410"/>
      <c r="OBN252" s="359"/>
      <c r="OBO252" s="410"/>
      <c r="OBP252" s="359"/>
      <c r="OBQ252" s="410"/>
      <c r="OBR252" s="359"/>
      <c r="OBS252" s="410"/>
      <c r="OBT252" s="359"/>
      <c r="OBU252" s="410"/>
      <c r="OBV252" s="359"/>
      <c r="OBW252" s="410"/>
      <c r="OBX252" s="359"/>
      <c r="OBY252" s="410"/>
      <c r="OBZ252" s="359"/>
      <c r="OCA252" s="410"/>
      <c r="OCB252" s="359"/>
      <c r="OCC252" s="410"/>
      <c r="OCD252" s="359"/>
      <c r="OCE252" s="410"/>
      <c r="OCF252" s="359"/>
      <c r="OCG252" s="410"/>
      <c r="OCH252" s="359"/>
      <c r="OCI252" s="410"/>
      <c r="OCJ252" s="359"/>
      <c r="OCK252" s="410"/>
      <c r="OCL252" s="359"/>
      <c r="OCM252" s="410"/>
      <c r="OCN252" s="359"/>
      <c r="OCO252" s="410"/>
      <c r="OCP252" s="359"/>
      <c r="OCQ252" s="410"/>
      <c r="OCR252" s="359"/>
      <c r="OCS252" s="410"/>
      <c r="OCT252" s="359"/>
      <c r="OCU252" s="410"/>
      <c r="OCV252" s="359"/>
      <c r="OCW252" s="410"/>
      <c r="OCX252" s="359"/>
      <c r="OCY252" s="410"/>
      <c r="OCZ252" s="359"/>
      <c r="ODA252" s="410"/>
      <c r="ODB252" s="359"/>
      <c r="ODC252" s="410"/>
      <c r="ODD252" s="359"/>
      <c r="ODE252" s="410"/>
      <c r="ODF252" s="359"/>
      <c r="ODG252" s="410"/>
      <c r="ODH252" s="359"/>
      <c r="ODI252" s="410"/>
      <c r="ODJ252" s="359"/>
      <c r="ODK252" s="410"/>
      <c r="ODL252" s="359"/>
      <c r="ODM252" s="410"/>
      <c r="ODN252" s="359"/>
      <c r="ODO252" s="410"/>
      <c r="ODP252" s="359"/>
      <c r="ODQ252" s="410"/>
      <c r="ODR252" s="359"/>
      <c r="ODS252" s="410"/>
      <c r="ODT252" s="359"/>
      <c r="ODU252" s="410"/>
      <c r="ODV252" s="359"/>
      <c r="ODW252" s="410"/>
      <c r="ODX252" s="359"/>
      <c r="ODY252" s="410"/>
      <c r="ODZ252" s="359"/>
      <c r="OEA252" s="410"/>
      <c r="OEB252" s="359"/>
      <c r="OEC252" s="410"/>
      <c r="OED252" s="359"/>
      <c r="OEE252" s="410"/>
      <c r="OEF252" s="359"/>
      <c r="OEG252" s="410"/>
      <c r="OEH252" s="359"/>
      <c r="OEI252" s="410"/>
      <c r="OEJ252" s="359"/>
      <c r="OEK252" s="410"/>
      <c r="OEL252" s="359"/>
      <c r="OEM252" s="410"/>
      <c r="OEN252" s="359"/>
      <c r="OEO252" s="410"/>
      <c r="OEP252" s="359"/>
      <c r="OEQ252" s="410"/>
      <c r="OER252" s="359"/>
      <c r="OES252" s="410"/>
      <c r="OET252" s="359"/>
      <c r="OEU252" s="410"/>
      <c r="OEV252" s="359"/>
      <c r="OEW252" s="410"/>
      <c r="OEX252" s="359"/>
      <c r="OEY252" s="410"/>
      <c r="OEZ252" s="359"/>
      <c r="OFA252" s="410"/>
      <c r="OFB252" s="359"/>
      <c r="OFC252" s="410"/>
      <c r="OFD252" s="359"/>
      <c r="OFE252" s="410"/>
      <c r="OFF252" s="359"/>
      <c r="OFG252" s="410"/>
      <c r="OFH252" s="359"/>
      <c r="OFI252" s="410"/>
      <c r="OFJ252" s="359"/>
      <c r="OFK252" s="410"/>
      <c r="OFL252" s="359"/>
      <c r="OFM252" s="410"/>
      <c r="OFN252" s="359"/>
      <c r="OFO252" s="410"/>
      <c r="OFP252" s="359"/>
      <c r="OFQ252" s="410"/>
      <c r="OFR252" s="359"/>
      <c r="OFS252" s="410"/>
      <c r="OFT252" s="359"/>
      <c r="OFU252" s="410"/>
      <c r="OFV252" s="359"/>
      <c r="OFW252" s="410"/>
      <c r="OFX252" s="359"/>
      <c r="OFY252" s="410"/>
      <c r="OFZ252" s="359"/>
      <c r="OGA252" s="410"/>
      <c r="OGB252" s="359"/>
      <c r="OGC252" s="410"/>
      <c r="OGD252" s="359"/>
      <c r="OGE252" s="410"/>
      <c r="OGF252" s="359"/>
      <c r="OGG252" s="410"/>
      <c r="OGH252" s="359"/>
      <c r="OGI252" s="410"/>
      <c r="OGJ252" s="359"/>
      <c r="OGK252" s="410"/>
      <c r="OGL252" s="359"/>
      <c r="OGM252" s="410"/>
      <c r="OGN252" s="359"/>
      <c r="OGO252" s="410"/>
      <c r="OGP252" s="359"/>
      <c r="OGQ252" s="410"/>
      <c r="OGR252" s="359"/>
      <c r="OGS252" s="410"/>
      <c r="OGT252" s="359"/>
      <c r="OGU252" s="410"/>
      <c r="OGV252" s="359"/>
      <c r="OGW252" s="410"/>
      <c r="OGX252" s="359"/>
      <c r="OGY252" s="410"/>
      <c r="OGZ252" s="359"/>
      <c r="OHA252" s="410"/>
      <c r="OHB252" s="359"/>
      <c r="OHC252" s="410"/>
      <c r="OHD252" s="359"/>
      <c r="OHE252" s="410"/>
      <c r="OHF252" s="359"/>
      <c r="OHG252" s="410"/>
      <c r="OHH252" s="359"/>
      <c r="OHI252" s="410"/>
      <c r="OHJ252" s="359"/>
      <c r="OHK252" s="410"/>
      <c r="OHL252" s="359"/>
      <c r="OHM252" s="410"/>
      <c r="OHN252" s="359"/>
      <c r="OHO252" s="410"/>
      <c r="OHP252" s="359"/>
      <c r="OHQ252" s="410"/>
      <c r="OHR252" s="359"/>
      <c r="OHS252" s="410"/>
      <c r="OHT252" s="359"/>
      <c r="OHU252" s="410"/>
      <c r="OHV252" s="359"/>
      <c r="OHW252" s="410"/>
      <c r="OHX252" s="359"/>
      <c r="OHY252" s="410"/>
      <c r="OHZ252" s="359"/>
      <c r="OIA252" s="410"/>
      <c r="OIB252" s="359"/>
      <c r="OIC252" s="410"/>
      <c r="OID252" s="359"/>
      <c r="OIE252" s="410"/>
      <c r="OIF252" s="359"/>
      <c r="OIG252" s="410"/>
      <c r="OIH252" s="359"/>
      <c r="OII252" s="410"/>
      <c r="OIJ252" s="359"/>
      <c r="OIK252" s="410"/>
      <c r="OIL252" s="359"/>
      <c r="OIM252" s="410"/>
      <c r="OIN252" s="359"/>
      <c r="OIO252" s="410"/>
      <c r="OIP252" s="359"/>
      <c r="OIQ252" s="410"/>
      <c r="OIR252" s="359"/>
      <c r="OIS252" s="410"/>
      <c r="OIT252" s="359"/>
      <c r="OIU252" s="410"/>
      <c r="OIV252" s="359"/>
      <c r="OIW252" s="410"/>
      <c r="OIX252" s="359"/>
      <c r="OIY252" s="410"/>
      <c r="OIZ252" s="359"/>
      <c r="OJA252" s="410"/>
      <c r="OJB252" s="359"/>
      <c r="OJC252" s="410"/>
      <c r="OJD252" s="359"/>
      <c r="OJE252" s="410"/>
      <c r="OJF252" s="359"/>
      <c r="OJG252" s="410"/>
      <c r="OJH252" s="359"/>
      <c r="OJI252" s="410"/>
      <c r="OJJ252" s="359"/>
      <c r="OJK252" s="410"/>
      <c r="OJL252" s="359"/>
      <c r="OJM252" s="410"/>
      <c r="OJN252" s="359"/>
      <c r="OJO252" s="410"/>
      <c r="OJP252" s="359"/>
      <c r="OJQ252" s="410"/>
      <c r="OJR252" s="359"/>
      <c r="OJS252" s="410"/>
      <c r="OJT252" s="359"/>
      <c r="OJU252" s="410"/>
      <c r="OJV252" s="359"/>
      <c r="OJW252" s="410"/>
      <c r="OJX252" s="359"/>
      <c r="OJY252" s="410"/>
      <c r="OJZ252" s="359"/>
      <c r="OKA252" s="410"/>
      <c r="OKB252" s="359"/>
      <c r="OKC252" s="410"/>
      <c r="OKD252" s="359"/>
      <c r="OKE252" s="410"/>
      <c r="OKF252" s="359"/>
      <c r="OKG252" s="410"/>
      <c r="OKH252" s="359"/>
      <c r="OKI252" s="410"/>
      <c r="OKJ252" s="359"/>
      <c r="OKK252" s="410"/>
      <c r="OKL252" s="359"/>
      <c r="OKM252" s="410"/>
      <c r="OKN252" s="359"/>
      <c r="OKO252" s="410"/>
      <c r="OKP252" s="359"/>
      <c r="OKQ252" s="410"/>
      <c r="OKR252" s="359"/>
      <c r="OKS252" s="410"/>
      <c r="OKT252" s="359"/>
      <c r="OKU252" s="410"/>
      <c r="OKV252" s="359"/>
      <c r="OKW252" s="410"/>
      <c r="OKX252" s="359"/>
      <c r="OKY252" s="410"/>
      <c r="OKZ252" s="359"/>
      <c r="OLA252" s="410"/>
      <c r="OLB252" s="359"/>
      <c r="OLC252" s="410"/>
      <c r="OLD252" s="359"/>
      <c r="OLE252" s="410"/>
      <c r="OLF252" s="359"/>
      <c r="OLG252" s="410"/>
      <c r="OLH252" s="359"/>
      <c r="OLI252" s="410"/>
      <c r="OLJ252" s="359"/>
      <c r="OLK252" s="410"/>
      <c r="OLL252" s="359"/>
      <c r="OLM252" s="410"/>
      <c r="OLN252" s="359"/>
      <c r="OLO252" s="410"/>
      <c r="OLP252" s="359"/>
      <c r="OLQ252" s="410"/>
      <c r="OLR252" s="359"/>
      <c r="OLS252" s="410"/>
      <c r="OLT252" s="359"/>
      <c r="OLU252" s="410"/>
      <c r="OLV252" s="359"/>
      <c r="OLW252" s="410"/>
      <c r="OLX252" s="359"/>
      <c r="OLY252" s="410"/>
      <c r="OLZ252" s="359"/>
      <c r="OMA252" s="410"/>
      <c r="OMB252" s="359"/>
      <c r="OMC252" s="410"/>
      <c r="OMD252" s="359"/>
      <c r="OME252" s="410"/>
      <c r="OMF252" s="359"/>
      <c r="OMG252" s="410"/>
      <c r="OMH252" s="359"/>
      <c r="OMI252" s="410"/>
      <c r="OMJ252" s="359"/>
      <c r="OMK252" s="410"/>
      <c r="OML252" s="359"/>
      <c r="OMM252" s="410"/>
      <c r="OMN252" s="359"/>
      <c r="OMO252" s="410"/>
      <c r="OMP252" s="359"/>
      <c r="OMQ252" s="410"/>
      <c r="OMR252" s="359"/>
      <c r="OMS252" s="410"/>
      <c r="OMT252" s="359"/>
      <c r="OMU252" s="410"/>
      <c r="OMV252" s="359"/>
      <c r="OMW252" s="410"/>
      <c r="OMX252" s="359"/>
      <c r="OMY252" s="410"/>
      <c r="OMZ252" s="359"/>
      <c r="ONA252" s="410"/>
      <c r="ONB252" s="359"/>
      <c r="ONC252" s="410"/>
      <c r="OND252" s="359"/>
      <c r="ONE252" s="410"/>
      <c r="ONF252" s="359"/>
      <c r="ONG252" s="410"/>
      <c r="ONH252" s="359"/>
      <c r="ONI252" s="410"/>
      <c r="ONJ252" s="359"/>
      <c r="ONK252" s="410"/>
      <c r="ONL252" s="359"/>
      <c r="ONM252" s="410"/>
      <c r="ONN252" s="359"/>
      <c r="ONO252" s="410"/>
      <c r="ONP252" s="359"/>
      <c r="ONQ252" s="410"/>
      <c r="ONR252" s="359"/>
      <c r="ONS252" s="410"/>
      <c r="ONT252" s="359"/>
      <c r="ONU252" s="410"/>
      <c r="ONV252" s="359"/>
      <c r="ONW252" s="410"/>
      <c r="ONX252" s="359"/>
      <c r="ONY252" s="410"/>
      <c r="ONZ252" s="359"/>
      <c r="OOA252" s="410"/>
      <c r="OOB252" s="359"/>
      <c r="OOC252" s="410"/>
      <c r="OOD252" s="359"/>
      <c r="OOE252" s="410"/>
      <c r="OOF252" s="359"/>
      <c r="OOG252" s="410"/>
      <c r="OOH252" s="359"/>
      <c r="OOI252" s="410"/>
      <c r="OOJ252" s="359"/>
      <c r="OOK252" s="410"/>
      <c r="OOL252" s="359"/>
      <c r="OOM252" s="410"/>
      <c r="OON252" s="359"/>
      <c r="OOO252" s="410"/>
      <c r="OOP252" s="359"/>
      <c r="OOQ252" s="410"/>
      <c r="OOR252" s="359"/>
      <c r="OOS252" s="410"/>
      <c r="OOT252" s="359"/>
      <c r="OOU252" s="410"/>
      <c r="OOV252" s="359"/>
      <c r="OOW252" s="410"/>
      <c r="OOX252" s="359"/>
      <c r="OOY252" s="410"/>
      <c r="OOZ252" s="359"/>
      <c r="OPA252" s="410"/>
      <c r="OPB252" s="359"/>
      <c r="OPC252" s="410"/>
      <c r="OPD252" s="359"/>
      <c r="OPE252" s="410"/>
      <c r="OPF252" s="359"/>
      <c r="OPG252" s="410"/>
      <c r="OPH252" s="359"/>
      <c r="OPI252" s="410"/>
      <c r="OPJ252" s="359"/>
      <c r="OPK252" s="410"/>
      <c r="OPL252" s="359"/>
      <c r="OPM252" s="410"/>
      <c r="OPN252" s="359"/>
      <c r="OPO252" s="410"/>
      <c r="OPP252" s="359"/>
      <c r="OPQ252" s="410"/>
      <c r="OPR252" s="359"/>
      <c r="OPS252" s="410"/>
      <c r="OPT252" s="359"/>
      <c r="OPU252" s="410"/>
      <c r="OPV252" s="359"/>
      <c r="OPW252" s="410"/>
      <c r="OPX252" s="359"/>
      <c r="OPY252" s="410"/>
      <c r="OPZ252" s="359"/>
      <c r="OQA252" s="410"/>
      <c r="OQB252" s="359"/>
      <c r="OQC252" s="410"/>
      <c r="OQD252" s="359"/>
      <c r="OQE252" s="410"/>
      <c r="OQF252" s="359"/>
      <c r="OQG252" s="410"/>
      <c r="OQH252" s="359"/>
      <c r="OQI252" s="410"/>
      <c r="OQJ252" s="359"/>
      <c r="OQK252" s="410"/>
      <c r="OQL252" s="359"/>
      <c r="OQM252" s="410"/>
      <c r="OQN252" s="359"/>
      <c r="OQO252" s="410"/>
      <c r="OQP252" s="359"/>
      <c r="OQQ252" s="410"/>
      <c r="OQR252" s="359"/>
      <c r="OQS252" s="410"/>
      <c r="OQT252" s="359"/>
      <c r="OQU252" s="410"/>
      <c r="OQV252" s="359"/>
      <c r="OQW252" s="410"/>
      <c r="OQX252" s="359"/>
      <c r="OQY252" s="410"/>
      <c r="OQZ252" s="359"/>
      <c r="ORA252" s="410"/>
      <c r="ORB252" s="359"/>
      <c r="ORC252" s="410"/>
      <c r="ORD252" s="359"/>
      <c r="ORE252" s="410"/>
      <c r="ORF252" s="359"/>
      <c r="ORG252" s="410"/>
      <c r="ORH252" s="359"/>
      <c r="ORI252" s="410"/>
      <c r="ORJ252" s="359"/>
      <c r="ORK252" s="410"/>
      <c r="ORL252" s="359"/>
      <c r="ORM252" s="410"/>
      <c r="ORN252" s="359"/>
      <c r="ORO252" s="410"/>
      <c r="ORP252" s="359"/>
      <c r="ORQ252" s="410"/>
      <c r="ORR252" s="359"/>
      <c r="ORS252" s="410"/>
      <c r="ORT252" s="359"/>
      <c r="ORU252" s="410"/>
      <c r="ORV252" s="359"/>
      <c r="ORW252" s="410"/>
      <c r="ORX252" s="359"/>
      <c r="ORY252" s="410"/>
      <c r="ORZ252" s="359"/>
      <c r="OSA252" s="410"/>
      <c r="OSB252" s="359"/>
      <c r="OSC252" s="410"/>
      <c r="OSD252" s="359"/>
      <c r="OSE252" s="410"/>
      <c r="OSF252" s="359"/>
      <c r="OSG252" s="410"/>
      <c r="OSH252" s="359"/>
      <c r="OSI252" s="410"/>
      <c r="OSJ252" s="359"/>
      <c r="OSK252" s="410"/>
      <c r="OSL252" s="359"/>
      <c r="OSM252" s="410"/>
      <c r="OSN252" s="359"/>
      <c r="OSO252" s="410"/>
      <c r="OSP252" s="359"/>
      <c r="OSQ252" s="410"/>
      <c r="OSR252" s="359"/>
      <c r="OSS252" s="410"/>
      <c r="OST252" s="359"/>
      <c r="OSU252" s="410"/>
      <c r="OSV252" s="359"/>
      <c r="OSW252" s="410"/>
      <c r="OSX252" s="359"/>
      <c r="OSY252" s="410"/>
      <c r="OSZ252" s="359"/>
      <c r="OTA252" s="410"/>
      <c r="OTB252" s="359"/>
      <c r="OTC252" s="410"/>
      <c r="OTD252" s="359"/>
      <c r="OTE252" s="410"/>
      <c r="OTF252" s="359"/>
      <c r="OTG252" s="410"/>
      <c r="OTH252" s="359"/>
      <c r="OTI252" s="410"/>
      <c r="OTJ252" s="359"/>
      <c r="OTK252" s="410"/>
      <c r="OTL252" s="359"/>
      <c r="OTM252" s="410"/>
      <c r="OTN252" s="359"/>
      <c r="OTO252" s="410"/>
      <c r="OTP252" s="359"/>
      <c r="OTQ252" s="410"/>
      <c r="OTR252" s="359"/>
      <c r="OTS252" s="410"/>
      <c r="OTT252" s="359"/>
      <c r="OTU252" s="410"/>
      <c r="OTV252" s="359"/>
      <c r="OTW252" s="410"/>
      <c r="OTX252" s="359"/>
      <c r="OTY252" s="410"/>
      <c r="OTZ252" s="359"/>
      <c r="OUA252" s="410"/>
      <c r="OUB252" s="359"/>
      <c r="OUC252" s="410"/>
      <c r="OUD252" s="359"/>
      <c r="OUE252" s="410"/>
      <c r="OUF252" s="359"/>
      <c r="OUG252" s="410"/>
      <c r="OUH252" s="359"/>
      <c r="OUI252" s="410"/>
      <c r="OUJ252" s="359"/>
      <c r="OUK252" s="410"/>
      <c r="OUL252" s="359"/>
      <c r="OUM252" s="410"/>
      <c r="OUN252" s="359"/>
      <c r="OUO252" s="410"/>
      <c r="OUP252" s="359"/>
      <c r="OUQ252" s="410"/>
      <c r="OUR252" s="359"/>
      <c r="OUS252" s="410"/>
      <c r="OUT252" s="359"/>
      <c r="OUU252" s="410"/>
      <c r="OUV252" s="359"/>
      <c r="OUW252" s="410"/>
      <c r="OUX252" s="359"/>
      <c r="OUY252" s="410"/>
      <c r="OUZ252" s="359"/>
      <c r="OVA252" s="410"/>
      <c r="OVB252" s="359"/>
      <c r="OVC252" s="410"/>
      <c r="OVD252" s="359"/>
      <c r="OVE252" s="410"/>
      <c r="OVF252" s="359"/>
      <c r="OVG252" s="410"/>
      <c r="OVH252" s="359"/>
      <c r="OVI252" s="410"/>
      <c r="OVJ252" s="359"/>
      <c r="OVK252" s="410"/>
      <c r="OVL252" s="359"/>
      <c r="OVM252" s="410"/>
      <c r="OVN252" s="359"/>
      <c r="OVO252" s="410"/>
      <c r="OVP252" s="359"/>
      <c r="OVQ252" s="410"/>
      <c r="OVR252" s="359"/>
      <c r="OVS252" s="410"/>
      <c r="OVT252" s="359"/>
      <c r="OVU252" s="410"/>
      <c r="OVV252" s="359"/>
      <c r="OVW252" s="410"/>
      <c r="OVX252" s="359"/>
      <c r="OVY252" s="410"/>
      <c r="OVZ252" s="359"/>
      <c r="OWA252" s="410"/>
      <c r="OWB252" s="359"/>
      <c r="OWC252" s="410"/>
      <c r="OWD252" s="359"/>
      <c r="OWE252" s="410"/>
      <c r="OWF252" s="359"/>
      <c r="OWG252" s="410"/>
      <c r="OWH252" s="359"/>
      <c r="OWI252" s="410"/>
      <c r="OWJ252" s="359"/>
      <c r="OWK252" s="410"/>
      <c r="OWL252" s="359"/>
      <c r="OWM252" s="410"/>
      <c r="OWN252" s="359"/>
      <c r="OWO252" s="410"/>
      <c r="OWP252" s="359"/>
      <c r="OWQ252" s="410"/>
      <c r="OWR252" s="359"/>
      <c r="OWS252" s="410"/>
      <c r="OWT252" s="359"/>
      <c r="OWU252" s="410"/>
      <c r="OWV252" s="359"/>
      <c r="OWW252" s="410"/>
      <c r="OWX252" s="359"/>
      <c r="OWY252" s="410"/>
      <c r="OWZ252" s="359"/>
      <c r="OXA252" s="410"/>
      <c r="OXB252" s="359"/>
      <c r="OXC252" s="410"/>
      <c r="OXD252" s="359"/>
      <c r="OXE252" s="410"/>
      <c r="OXF252" s="359"/>
      <c r="OXG252" s="410"/>
      <c r="OXH252" s="359"/>
      <c r="OXI252" s="410"/>
      <c r="OXJ252" s="359"/>
      <c r="OXK252" s="410"/>
      <c r="OXL252" s="359"/>
      <c r="OXM252" s="410"/>
      <c r="OXN252" s="359"/>
      <c r="OXO252" s="410"/>
      <c r="OXP252" s="359"/>
      <c r="OXQ252" s="410"/>
      <c r="OXR252" s="359"/>
      <c r="OXS252" s="410"/>
      <c r="OXT252" s="359"/>
      <c r="OXU252" s="410"/>
      <c r="OXV252" s="359"/>
      <c r="OXW252" s="410"/>
      <c r="OXX252" s="359"/>
      <c r="OXY252" s="410"/>
      <c r="OXZ252" s="359"/>
      <c r="OYA252" s="410"/>
      <c r="OYB252" s="359"/>
      <c r="OYC252" s="410"/>
      <c r="OYD252" s="359"/>
      <c r="OYE252" s="410"/>
      <c r="OYF252" s="359"/>
      <c r="OYG252" s="410"/>
      <c r="OYH252" s="359"/>
      <c r="OYI252" s="410"/>
      <c r="OYJ252" s="359"/>
      <c r="OYK252" s="410"/>
      <c r="OYL252" s="359"/>
      <c r="OYM252" s="410"/>
      <c r="OYN252" s="359"/>
      <c r="OYO252" s="410"/>
      <c r="OYP252" s="359"/>
      <c r="OYQ252" s="410"/>
      <c r="OYR252" s="359"/>
      <c r="OYS252" s="410"/>
      <c r="OYT252" s="359"/>
      <c r="OYU252" s="410"/>
      <c r="OYV252" s="359"/>
      <c r="OYW252" s="410"/>
      <c r="OYX252" s="359"/>
      <c r="OYY252" s="410"/>
      <c r="OYZ252" s="359"/>
      <c r="OZA252" s="410"/>
      <c r="OZB252" s="359"/>
      <c r="OZC252" s="410"/>
      <c r="OZD252" s="359"/>
      <c r="OZE252" s="410"/>
      <c r="OZF252" s="359"/>
      <c r="OZG252" s="410"/>
      <c r="OZH252" s="359"/>
      <c r="OZI252" s="410"/>
      <c r="OZJ252" s="359"/>
      <c r="OZK252" s="410"/>
      <c r="OZL252" s="359"/>
      <c r="OZM252" s="410"/>
      <c r="OZN252" s="359"/>
      <c r="OZO252" s="410"/>
      <c r="OZP252" s="359"/>
      <c r="OZQ252" s="410"/>
      <c r="OZR252" s="359"/>
      <c r="OZS252" s="410"/>
      <c r="OZT252" s="359"/>
      <c r="OZU252" s="410"/>
      <c r="OZV252" s="359"/>
      <c r="OZW252" s="410"/>
      <c r="OZX252" s="359"/>
      <c r="OZY252" s="410"/>
      <c r="OZZ252" s="359"/>
      <c r="PAA252" s="410"/>
      <c r="PAB252" s="359"/>
      <c r="PAC252" s="410"/>
      <c r="PAD252" s="359"/>
      <c r="PAE252" s="410"/>
      <c r="PAF252" s="359"/>
      <c r="PAG252" s="410"/>
      <c r="PAH252" s="359"/>
      <c r="PAI252" s="410"/>
      <c r="PAJ252" s="359"/>
      <c r="PAK252" s="410"/>
      <c r="PAL252" s="359"/>
      <c r="PAM252" s="410"/>
      <c r="PAN252" s="359"/>
      <c r="PAO252" s="410"/>
      <c r="PAP252" s="359"/>
      <c r="PAQ252" s="410"/>
      <c r="PAR252" s="359"/>
      <c r="PAS252" s="410"/>
      <c r="PAT252" s="359"/>
      <c r="PAU252" s="410"/>
      <c r="PAV252" s="359"/>
      <c r="PAW252" s="410"/>
      <c r="PAX252" s="359"/>
      <c r="PAY252" s="410"/>
      <c r="PAZ252" s="359"/>
      <c r="PBA252" s="410"/>
      <c r="PBB252" s="359"/>
      <c r="PBC252" s="410"/>
      <c r="PBD252" s="359"/>
      <c r="PBE252" s="410"/>
      <c r="PBF252" s="359"/>
      <c r="PBG252" s="410"/>
      <c r="PBH252" s="359"/>
      <c r="PBI252" s="410"/>
      <c r="PBJ252" s="359"/>
      <c r="PBK252" s="410"/>
      <c r="PBL252" s="359"/>
      <c r="PBM252" s="410"/>
      <c r="PBN252" s="359"/>
      <c r="PBO252" s="410"/>
      <c r="PBP252" s="359"/>
      <c r="PBQ252" s="410"/>
      <c r="PBR252" s="359"/>
      <c r="PBS252" s="410"/>
      <c r="PBT252" s="359"/>
      <c r="PBU252" s="410"/>
      <c r="PBV252" s="359"/>
      <c r="PBW252" s="410"/>
      <c r="PBX252" s="359"/>
      <c r="PBY252" s="410"/>
      <c r="PBZ252" s="359"/>
      <c r="PCA252" s="410"/>
      <c r="PCB252" s="359"/>
      <c r="PCC252" s="410"/>
      <c r="PCD252" s="359"/>
      <c r="PCE252" s="410"/>
      <c r="PCF252" s="359"/>
      <c r="PCG252" s="410"/>
      <c r="PCH252" s="359"/>
      <c r="PCI252" s="410"/>
      <c r="PCJ252" s="359"/>
      <c r="PCK252" s="410"/>
      <c r="PCL252" s="359"/>
      <c r="PCM252" s="410"/>
      <c r="PCN252" s="359"/>
      <c r="PCO252" s="410"/>
      <c r="PCP252" s="359"/>
      <c r="PCQ252" s="410"/>
      <c r="PCR252" s="359"/>
      <c r="PCS252" s="410"/>
      <c r="PCT252" s="359"/>
      <c r="PCU252" s="410"/>
      <c r="PCV252" s="359"/>
      <c r="PCW252" s="410"/>
      <c r="PCX252" s="359"/>
      <c r="PCY252" s="410"/>
      <c r="PCZ252" s="359"/>
      <c r="PDA252" s="410"/>
      <c r="PDB252" s="359"/>
      <c r="PDC252" s="410"/>
      <c r="PDD252" s="359"/>
      <c r="PDE252" s="410"/>
      <c r="PDF252" s="359"/>
      <c r="PDG252" s="410"/>
      <c r="PDH252" s="359"/>
      <c r="PDI252" s="410"/>
      <c r="PDJ252" s="359"/>
      <c r="PDK252" s="410"/>
      <c r="PDL252" s="359"/>
      <c r="PDM252" s="410"/>
      <c r="PDN252" s="359"/>
      <c r="PDO252" s="410"/>
      <c r="PDP252" s="359"/>
      <c r="PDQ252" s="410"/>
      <c r="PDR252" s="359"/>
      <c r="PDS252" s="410"/>
      <c r="PDT252" s="359"/>
      <c r="PDU252" s="410"/>
      <c r="PDV252" s="359"/>
      <c r="PDW252" s="410"/>
      <c r="PDX252" s="359"/>
      <c r="PDY252" s="410"/>
      <c r="PDZ252" s="359"/>
      <c r="PEA252" s="410"/>
      <c r="PEB252" s="359"/>
      <c r="PEC252" s="410"/>
      <c r="PED252" s="359"/>
      <c r="PEE252" s="410"/>
      <c r="PEF252" s="359"/>
      <c r="PEG252" s="410"/>
      <c r="PEH252" s="359"/>
      <c r="PEI252" s="410"/>
      <c r="PEJ252" s="359"/>
      <c r="PEK252" s="410"/>
      <c r="PEL252" s="359"/>
      <c r="PEM252" s="410"/>
      <c r="PEN252" s="359"/>
      <c r="PEO252" s="410"/>
      <c r="PEP252" s="359"/>
      <c r="PEQ252" s="410"/>
      <c r="PER252" s="359"/>
      <c r="PES252" s="410"/>
      <c r="PET252" s="359"/>
      <c r="PEU252" s="410"/>
      <c r="PEV252" s="359"/>
      <c r="PEW252" s="410"/>
      <c r="PEX252" s="359"/>
      <c r="PEY252" s="410"/>
      <c r="PEZ252" s="359"/>
      <c r="PFA252" s="410"/>
      <c r="PFB252" s="359"/>
      <c r="PFC252" s="410"/>
      <c r="PFD252" s="359"/>
      <c r="PFE252" s="410"/>
      <c r="PFF252" s="359"/>
      <c r="PFG252" s="410"/>
      <c r="PFH252" s="359"/>
      <c r="PFI252" s="410"/>
      <c r="PFJ252" s="359"/>
      <c r="PFK252" s="410"/>
      <c r="PFL252" s="359"/>
      <c r="PFM252" s="410"/>
      <c r="PFN252" s="359"/>
      <c r="PFO252" s="410"/>
      <c r="PFP252" s="359"/>
      <c r="PFQ252" s="410"/>
      <c r="PFR252" s="359"/>
      <c r="PFS252" s="410"/>
      <c r="PFT252" s="359"/>
      <c r="PFU252" s="410"/>
      <c r="PFV252" s="359"/>
      <c r="PFW252" s="410"/>
      <c r="PFX252" s="359"/>
      <c r="PFY252" s="410"/>
      <c r="PFZ252" s="359"/>
      <c r="PGA252" s="410"/>
      <c r="PGB252" s="359"/>
      <c r="PGC252" s="410"/>
      <c r="PGD252" s="359"/>
      <c r="PGE252" s="410"/>
      <c r="PGF252" s="359"/>
      <c r="PGG252" s="410"/>
      <c r="PGH252" s="359"/>
      <c r="PGI252" s="410"/>
      <c r="PGJ252" s="359"/>
      <c r="PGK252" s="410"/>
      <c r="PGL252" s="359"/>
      <c r="PGM252" s="410"/>
      <c r="PGN252" s="359"/>
      <c r="PGO252" s="410"/>
      <c r="PGP252" s="359"/>
      <c r="PGQ252" s="410"/>
      <c r="PGR252" s="359"/>
      <c r="PGS252" s="410"/>
      <c r="PGT252" s="359"/>
      <c r="PGU252" s="410"/>
      <c r="PGV252" s="359"/>
      <c r="PGW252" s="410"/>
      <c r="PGX252" s="359"/>
      <c r="PGY252" s="410"/>
      <c r="PGZ252" s="359"/>
      <c r="PHA252" s="410"/>
      <c r="PHB252" s="359"/>
      <c r="PHC252" s="410"/>
      <c r="PHD252" s="359"/>
      <c r="PHE252" s="410"/>
      <c r="PHF252" s="359"/>
      <c r="PHG252" s="410"/>
      <c r="PHH252" s="359"/>
      <c r="PHI252" s="410"/>
      <c r="PHJ252" s="359"/>
      <c r="PHK252" s="410"/>
      <c r="PHL252" s="359"/>
      <c r="PHM252" s="410"/>
      <c r="PHN252" s="359"/>
      <c r="PHO252" s="410"/>
      <c r="PHP252" s="359"/>
      <c r="PHQ252" s="410"/>
      <c r="PHR252" s="359"/>
      <c r="PHS252" s="410"/>
      <c r="PHT252" s="359"/>
      <c r="PHU252" s="410"/>
      <c r="PHV252" s="359"/>
      <c r="PHW252" s="410"/>
      <c r="PHX252" s="359"/>
      <c r="PHY252" s="410"/>
      <c r="PHZ252" s="359"/>
      <c r="PIA252" s="410"/>
      <c r="PIB252" s="359"/>
      <c r="PIC252" s="410"/>
      <c r="PID252" s="359"/>
      <c r="PIE252" s="410"/>
      <c r="PIF252" s="359"/>
      <c r="PIG252" s="410"/>
      <c r="PIH252" s="359"/>
      <c r="PII252" s="410"/>
      <c r="PIJ252" s="359"/>
      <c r="PIK252" s="410"/>
      <c r="PIL252" s="359"/>
      <c r="PIM252" s="410"/>
      <c r="PIN252" s="359"/>
      <c r="PIO252" s="410"/>
      <c r="PIP252" s="359"/>
      <c r="PIQ252" s="410"/>
      <c r="PIR252" s="359"/>
      <c r="PIS252" s="410"/>
      <c r="PIT252" s="359"/>
      <c r="PIU252" s="410"/>
      <c r="PIV252" s="359"/>
      <c r="PIW252" s="410"/>
      <c r="PIX252" s="359"/>
      <c r="PIY252" s="410"/>
      <c r="PIZ252" s="359"/>
      <c r="PJA252" s="410"/>
      <c r="PJB252" s="359"/>
      <c r="PJC252" s="410"/>
      <c r="PJD252" s="359"/>
      <c r="PJE252" s="410"/>
      <c r="PJF252" s="359"/>
      <c r="PJG252" s="410"/>
      <c r="PJH252" s="359"/>
      <c r="PJI252" s="410"/>
      <c r="PJJ252" s="359"/>
      <c r="PJK252" s="410"/>
      <c r="PJL252" s="359"/>
      <c r="PJM252" s="410"/>
      <c r="PJN252" s="359"/>
      <c r="PJO252" s="410"/>
      <c r="PJP252" s="359"/>
      <c r="PJQ252" s="410"/>
      <c r="PJR252" s="359"/>
      <c r="PJS252" s="410"/>
      <c r="PJT252" s="359"/>
      <c r="PJU252" s="410"/>
      <c r="PJV252" s="359"/>
      <c r="PJW252" s="410"/>
      <c r="PJX252" s="359"/>
      <c r="PJY252" s="410"/>
      <c r="PJZ252" s="359"/>
      <c r="PKA252" s="410"/>
      <c r="PKB252" s="359"/>
      <c r="PKC252" s="410"/>
      <c r="PKD252" s="359"/>
      <c r="PKE252" s="410"/>
      <c r="PKF252" s="359"/>
      <c r="PKG252" s="410"/>
      <c r="PKH252" s="359"/>
      <c r="PKI252" s="410"/>
      <c r="PKJ252" s="359"/>
      <c r="PKK252" s="410"/>
      <c r="PKL252" s="359"/>
      <c r="PKM252" s="410"/>
      <c r="PKN252" s="359"/>
      <c r="PKO252" s="410"/>
      <c r="PKP252" s="359"/>
      <c r="PKQ252" s="410"/>
      <c r="PKR252" s="359"/>
      <c r="PKS252" s="410"/>
      <c r="PKT252" s="359"/>
      <c r="PKU252" s="410"/>
      <c r="PKV252" s="359"/>
      <c r="PKW252" s="410"/>
      <c r="PKX252" s="359"/>
      <c r="PKY252" s="410"/>
      <c r="PKZ252" s="359"/>
      <c r="PLA252" s="410"/>
      <c r="PLB252" s="359"/>
      <c r="PLC252" s="410"/>
      <c r="PLD252" s="359"/>
      <c r="PLE252" s="410"/>
      <c r="PLF252" s="359"/>
      <c r="PLG252" s="410"/>
      <c r="PLH252" s="359"/>
      <c r="PLI252" s="410"/>
      <c r="PLJ252" s="359"/>
      <c r="PLK252" s="410"/>
      <c r="PLL252" s="359"/>
      <c r="PLM252" s="410"/>
      <c r="PLN252" s="359"/>
      <c r="PLO252" s="410"/>
      <c r="PLP252" s="359"/>
      <c r="PLQ252" s="410"/>
      <c r="PLR252" s="359"/>
      <c r="PLS252" s="410"/>
      <c r="PLT252" s="359"/>
      <c r="PLU252" s="410"/>
      <c r="PLV252" s="359"/>
      <c r="PLW252" s="410"/>
      <c r="PLX252" s="359"/>
      <c r="PLY252" s="410"/>
      <c r="PLZ252" s="359"/>
      <c r="PMA252" s="410"/>
      <c r="PMB252" s="359"/>
      <c r="PMC252" s="410"/>
      <c r="PMD252" s="359"/>
      <c r="PME252" s="410"/>
      <c r="PMF252" s="359"/>
      <c r="PMG252" s="410"/>
      <c r="PMH252" s="359"/>
      <c r="PMI252" s="410"/>
      <c r="PMJ252" s="359"/>
      <c r="PMK252" s="410"/>
      <c r="PML252" s="359"/>
      <c r="PMM252" s="410"/>
      <c r="PMN252" s="359"/>
      <c r="PMO252" s="410"/>
      <c r="PMP252" s="359"/>
      <c r="PMQ252" s="410"/>
      <c r="PMR252" s="359"/>
      <c r="PMS252" s="410"/>
      <c r="PMT252" s="359"/>
      <c r="PMU252" s="410"/>
      <c r="PMV252" s="359"/>
      <c r="PMW252" s="410"/>
      <c r="PMX252" s="359"/>
      <c r="PMY252" s="410"/>
      <c r="PMZ252" s="359"/>
      <c r="PNA252" s="410"/>
      <c r="PNB252" s="359"/>
      <c r="PNC252" s="410"/>
      <c r="PND252" s="359"/>
      <c r="PNE252" s="410"/>
      <c r="PNF252" s="359"/>
      <c r="PNG252" s="410"/>
      <c r="PNH252" s="359"/>
      <c r="PNI252" s="410"/>
      <c r="PNJ252" s="359"/>
      <c r="PNK252" s="410"/>
      <c r="PNL252" s="359"/>
      <c r="PNM252" s="410"/>
      <c r="PNN252" s="359"/>
      <c r="PNO252" s="410"/>
      <c r="PNP252" s="359"/>
      <c r="PNQ252" s="410"/>
      <c r="PNR252" s="359"/>
      <c r="PNS252" s="410"/>
      <c r="PNT252" s="359"/>
      <c r="PNU252" s="410"/>
      <c r="PNV252" s="359"/>
      <c r="PNW252" s="410"/>
      <c r="PNX252" s="359"/>
      <c r="PNY252" s="410"/>
      <c r="PNZ252" s="359"/>
      <c r="POA252" s="410"/>
      <c r="POB252" s="359"/>
      <c r="POC252" s="410"/>
      <c r="POD252" s="359"/>
      <c r="POE252" s="410"/>
      <c r="POF252" s="359"/>
      <c r="POG252" s="410"/>
      <c r="POH252" s="359"/>
      <c r="POI252" s="410"/>
      <c r="POJ252" s="359"/>
      <c r="POK252" s="410"/>
      <c r="POL252" s="359"/>
      <c r="POM252" s="410"/>
      <c r="PON252" s="359"/>
      <c r="POO252" s="410"/>
      <c r="POP252" s="359"/>
      <c r="POQ252" s="410"/>
      <c r="POR252" s="359"/>
      <c r="POS252" s="410"/>
      <c r="POT252" s="359"/>
      <c r="POU252" s="410"/>
      <c r="POV252" s="359"/>
      <c r="POW252" s="410"/>
      <c r="POX252" s="359"/>
      <c r="POY252" s="410"/>
      <c r="POZ252" s="359"/>
      <c r="PPA252" s="410"/>
      <c r="PPB252" s="359"/>
      <c r="PPC252" s="410"/>
      <c r="PPD252" s="359"/>
      <c r="PPE252" s="410"/>
      <c r="PPF252" s="359"/>
      <c r="PPG252" s="410"/>
      <c r="PPH252" s="359"/>
      <c r="PPI252" s="410"/>
      <c r="PPJ252" s="359"/>
      <c r="PPK252" s="410"/>
      <c r="PPL252" s="359"/>
      <c r="PPM252" s="410"/>
      <c r="PPN252" s="359"/>
      <c r="PPO252" s="410"/>
      <c r="PPP252" s="359"/>
      <c r="PPQ252" s="410"/>
      <c r="PPR252" s="359"/>
      <c r="PPS252" s="410"/>
      <c r="PPT252" s="359"/>
      <c r="PPU252" s="410"/>
      <c r="PPV252" s="359"/>
      <c r="PPW252" s="410"/>
      <c r="PPX252" s="359"/>
      <c r="PPY252" s="410"/>
      <c r="PPZ252" s="359"/>
      <c r="PQA252" s="410"/>
      <c r="PQB252" s="359"/>
      <c r="PQC252" s="410"/>
      <c r="PQD252" s="359"/>
      <c r="PQE252" s="410"/>
      <c r="PQF252" s="359"/>
      <c r="PQG252" s="410"/>
      <c r="PQH252" s="359"/>
      <c r="PQI252" s="410"/>
      <c r="PQJ252" s="359"/>
      <c r="PQK252" s="410"/>
      <c r="PQL252" s="359"/>
      <c r="PQM252" s="410"/>
      <c r="PQN252" s="359"/>
      <c r="PQO252" s="410"/>
      <c r="PQP252" s="359"/>
      <c r="PQQ252" s="410"/>
      <c r="PQR252" s="359"/>
      <c r="PQS252" s="410"/>
      <c r="PQT252" s="359"/>
      <c r="PQU252" s="410"/>
      <c r="PQV252" s="359"/>
      <c r="PQW252" s="410"/>
      <c r="PQX252" s="359"/>
      <c r="PQY252" s="410"/>
      <c r="PQZ252" s="359"/>
      <c r="PRA252" s="410"/>
      <c r="PRB252" s="359"/>
      <c r="PRC252" s="410"/>
      <c r="PRD252" s="359"/>
      <c r="PRE252" s="410"/>
      <c r="PRF252" s="359"/>
      <c r="PRG252" s="410"/>
      <c r="PRH252" s="359"/>
      <c r="PRI252" s="410"/>
      <c r="PRJ252" s="359"/>
      <c r="PRK252" s="410"/>
      <c r="PRL252" s="359"/>
      <c r="PRM252" s="410"/>
      <c r="PRN252" s="359"/>
      <c r="PRO252" s="410"/>
      <c r="PRP252" s="359"/>
      <c r="PRQ252" s="410"/>
      <c r="PRR252" s="359"/>
      <c r="PRS252" s="410"/>
      <c r="PRT252" s="359"/>
      <c r="PRU252" s="410"/>
      <c r="PRV252" s="359"/>
      <c r="PRW252" s="410"/>
      <c r="PRX252" s="359"/>
      <c r="PRY252" s="410"/>
      <c r="PRZ252" s="359"/>
      <c r="PSA252" s="410"/>
      <c r="PSB252" s="359"/>
      <c r="PSC252" s="410"/>
      <c r="PSD252" s="359"/>
      <c r="PSE252" s="410"/>
      <c r="PSF252" s="359"/>
      <c r="PSG252" s="410"/>
      <c r="PSH252" s="359"/>
      <c r="PSI252" s="410"/>
      <c r="PSJ252" s="359"/>
      <c r="PSK252" s="410"/>
      <c r="PSL252" s="359"/>
      <c r="PSM252" s="410"/>
      <c r="PSN252" s="359"/>
      <c r="PSO252" s="410"/>
      <c r="PSP252" s="359"/>
      <c r="PSQ252" s="410"/>
      <c r="PSR252" s="359"/>
      <c r="PSS252" s="410"/>
      <c r="PST252" s="359"/>
      <c r="PSU252" s="410"/>
      <c r="PSV252" s="359"/>
      <c r="PSW252" s="410"/>
      <c r="PSX252" s="359"/>
      <c r="PSY252" s="410"/>
      <c r="PSZ252" s="359"/>
      <c r="PTA252" s="410"/>
      <c r="PTB252" s="359"/>
      <c r="PTC252" s="410"/>
      <c r="PTD252" s="359"/>
      <c r="PTE252" s="410"/>
      <c r="PTF252" s="359"/>
      <c r="PTG252" s="410"/>
      <c r="PTH252" s="359"/>
      <c r="PTI252" s="410"/>
      <c r="PTJ252" s="359"/>
      <c r="PTK252" s="410"/>
      <c r="PTL252" s="359"/>
      <c r="PTM252" s="410"/>
      <c r="PTN252" s="359"/>
      <c r="PTO252" s="410"/>
      <c r="PTP252" s="359"/>
      <c r="PTQ252" s="410"/>
      <c r="PTR252" s="359"/>
      <c r="PTS252" s="410"/>
      <c r="PTT252" s="359"/>
      <c r="PTU252" s="410"/>
      <c r="PTV252" s="359"/>
      <c r="PTW252" s="410"/>
      <c r="PTX252" s="359"/>
      <c r="PTY252" s="410"/>
      <c r="PTZ252" s="359"/>
      <c r="PUA252" s="410"/>
      <c r="PUB252" s="359"/>
      <c r="PUC252" s="410"/>
      <c r="PUD252" s="359"/>
      <c r="PUE252" s="410"/>
      <c r="PUF252" s="359"/>
      <c r="PUG252" s="410"/>
      <c r="PUH252" s="359"/>
      <c r="PUI252" s="410"/>
      <c r="PUJ252" s="359"/>
      <c r="PUK252" s="410"/>
      <c r="PUL252" s="359"/>
      <c r="PUM252" s="410"/>
      <c r="PUN252" s="359"/>
      <c r="PUO252" s="410"/>
      <c r="PUP252" s="359"/>
      <c r="PUQ252" s="410"/>
      <c r="PUR252" s="359"/>
      <c r="PUS252" s="410"/>
      <c r="PUT252" s="359"/>
      <c r="PUU252" s="410"/>
      <c r="PUV252" s="359"/>
      <c r="PUW252" s="410"/>
      <c r="PUX252" s="359"/>
      <c r="PUY252" s="410"/>
      <c r="PUZ252" s="359"/>
      <c r="PVA252" s="410"/>
      <c r="PVB252" s="359"/>
      <c r="PVC252" s="410"/>
      <c r="PVD252" s="359"/>
      <c r="PVE252" s="410"/>
      <c r="PVF252" s="359"/>
      <c r="PVG252" s="410"/>
      <c r="PVH252" s="359"/>
      <c r="PVI252" s="410"/>
      <c r="PVJ252" s="359"/>
      <c r="PVK252" s="410"/>
      <c r="PVL252" s="359"/>
      <c r="PVM252" s="410"/>
      <c r="PVN252" s="359"/>
      <c r="PVO252" s="410"/>
      <c r="PVP252" s="359"/>
      <c r="PVQ252" s="410"/>
      <c r="PVR252" s="359"/>
      <c r="PVS252" s="410"/>
      <c r="PVT252" s="359"/>
      <c r="PVU252" s="410"/>
      <c r="PVV252" s="359"/>
      <c r="PVW252" s="410"/>
      <c r="PVX252" s="359"/>
      <c r="PVY252" s="410"/>
      <c r="PVZ252" s="359"/>
      <c r="PWA252" s="410"/>
      <c r="PWB252" s="359"/>
      <c r="PWC252" s="410"/>
      <c r="PWD252" s="359"/>
      <c r="PWE252" s="410"/>
      <c r="PWF252" s="359"/>
      <c r="PWG252" s="410"/>
      <c r="PWH252" s="359"/>
      <c r="PWI252" s="410"/>
      <c r="PWJ252" s="359"/>
      <c r="PWK252" s="410"/>
      <c r="PWL252" s="359"/>
      <c r="PWM252" s="410"/>
      <c r="PWN252" s="359"/>
      <c r="PWO252" s="410"/>
      <c r="PWP252" s="359"/>
      <c r="PWQ252" s="410"/>
      <c r="PWR252" s="359"/>
      <c r="PWS252" s="410"/>
      <c r="PWT252" s="359"/>
      <c r="PWU252" s="410"/>
      <c r="PWV252" s="359"/>
      <c r="PWW252" s="410"/>
      <c r="PWX252" s="359"/>
      <c r="PWY252" s="410"/>
      <c r="PWZ252" s="359"/>
      <c r="PXA252" s="410"/>
      <c r="PXB252" s="359"/>
      <c r="PXC252" s="410"/>
      <c r="PXD252" s="359"/>
      <c r="PXE252" s="410"/>
      <c r="PXF252" s="359"/>
      <c r="PXG252" s="410"/>
      <c r="PXH252" s="359"/>
      <c r="PXI252" s="410"/>
      <c r="PXJ252" s="359"/>
      <c r="PXK252" s="410"/>
      <c r="PXL252" s="359"/>
      <c r="PXM252" s="410"/>
      <c r="PXN252" s="359"/>
      <c r="PXO252" s="410"/>
      <c r="PXP252" s="359"/>
      <c r="PXQ252" s="410"/>
      <c r="PXR252" s="359"/>
      <c r="PXS252" s="410"/>
      <c r="PXT252" s="359"/>
      <c r="PXU252" s="410"/>
      <c r="PXV252" s="359"/>
      <c r="PXW252" s="410"/>
      <c r="PXX252" s="359"/>
      <c r="PXY252" s="410"/>
      <c r="PXZ252" s="359"/>
      <c r="PYA252" s="410"/>
      <c r="PYB252" s="359"/>
      <c r="PYC252" s="410"/>
      <c r="PYD252" s="359"/>
      <c r="PYE252" s="410"/>
      <c r="PYF252" s="359"/>
      <c r="PYG252" s="410"/>
      <c r="PYH252" s="359"/>
      <c r="PYI252" s="410"/>
      <c r="PYJ252" s="359"/>
      <c r="PYK252" s="410"/>
      <c r="PYL252" s="359"/>
      <c r="PYM252" s="410"/>
      <c r="PYN252" s="359"/>
      <c r="PYO252" s="410"/>
      <c r="PYP252" s="359"/>
      <c r="PYQ252" s="410"/>
      <c r="PYR252" s="359"/>
      <c r="PYS252" s="410"/>
      <c r="PYT252" s="359"/>
      <c r="PYU252" s="410"/>
      <c r="PYV252" s="359"/>
      <c r="PYW252" s="410"/>
      <c r="PYX252" s="359"/>
      <c r="PYY252" s="410"/>
      <c r="PYZ252" s="359"/>
      <c r="PZA252" s="410"/>
      <c r="PZB252" s="359"/>
      <c r="PZC252" s="410"/>
      <c r="PZD252" s="359"/>
      <c r="PZE252" s="410"/>
      <c r="PZF252" s="359"/>
      <c r="PZG252" s="410"/>
      <c r="PZH252" s="359"/>
      <c r="PZI252" s="410"/>
      <c r="PZJ252" s="359"/>
      <c r="PZK252" s="410"/>
      <c r="PZL252" s="359"/>
      <c r="PZM252" s="410"/>
      <c r="PZN252" s="359"/>
      <c r="PZO252" s="410"/>
      <c r="PZP252" s="359"/>
      <c r="PZQ252" s="410"/>
      <c r="PZR252" s="359"/>
      <c r="PZS252" s="410"/>
      <c r="PZT252" s="359"/>
      <c r="PZU252" s="410"/>
      <c r="PZV252" s="359"/>
      <c r="PZW252" s="410"/>
      <c r="PZX252" s="359"/>
      <c r="PZY252" s="410"/>
      <c r="PZZ252" s="359"/>
      <c r="QAA252" s="410"/>
      <c r="QAB252" s="359"/>
      <c r="QAC252" s="410"/>
      <c r="QAD252" s="359"/>
      <c r="QAE252" s="410"/>
      <c r="QAF252" s="359"/>
      <c r="QAG252" s="410"/>
      <c r="QAH252" s="359"/>
      <c r="QAI252" s="410"/>
      <c r="QAJ252" s="359"/>
      <c r="QAK252" s="410"/>
      <c r="QAL252" s="359"/>
      <c r="QAM252" s="410"/>
      <c r="QAN252" s="359"/>
      <c r="QAO252" s="410"/>
      <c r="QAP252" s="359"/>
      <c r="QAQ252" s="410"/>
      <c r="QAR252" s="359"/>
      <c r="QAS252" s="410"/>
      <c r="QAT252" s="359"/>
      <c r="QAU252" s="410"/>
      <c r="QAV252" s="359"/>
      <c r="QAW252" s="410"/>
      <c r="QAX252" s="359"/>
      <c r="QAY252" s="410"/>
      <c r="QAZ252" s="359"/>
      <c r="QBA252" s="410"/>
      <c r="QBB252" s="359"/>
      <c r="QBC252" s="410"/>
      <c r="QBD252" s="359"/>
      <c r="QBE252" s="410"/>
      <c r="QBF252" s="359"/>
      <c r="QBG252" s="410"/>
      <c r="QBH252" s="359"/>
      <c r="QBI252" s="410"/>
      <c r="QBJ252" s="359"/>
      <c r="QBK252" s="410"/>
      <c r="QBL252" s="359"/>
      <c r="QBM252" s="410"/>
      <c r="QBN252" s="359"/>
      <c r="QBO252" s="410"/>
      <c r="QBP252" s="359"/>
      <c r="QBQ252" s="410"/>
      <c r="QBR252" s="359"/>
      <c r="QBS252" s="410"/>
      <c r="QBT252" s="359"/>
      <c r="QBU252" s="410"/>
      <c r="QBV252" s="359"/>
      <c r="QBW252" s="410"/>
      <c r="QBX252" s="359"/>
      <c r="QBY252" s="410"/>
      <c r="QBZ252" s="359"/>
      <c r="QCA252" s="410"/>
      <c r="QCB252" s="359"/>
      <c r="QCC252" s="410"/>
      <c r="QCD252" s="359"/>
      <c r="QCE252" s="410"/>
      <c r="QCF252" s="359"/>
      <c r="QCG252" s="410"/>
      <c r="QCH252" s="359"/>
      <c r="QCI252" s="410"/>
      <c r="QCJ252" s="359"/>
      <c r="QCK252" s="410"/>
      <c r="QCL252" s="359"/>
      <c r="QCM252" s="410"/>
      <c r="QCN252" s="359"/>
      <c r="QCO252" s="410"/>
      <c r="QCP252" s="359"/>
      <c r="QCQ252" s="410"/>
      <c r="QCR252" s="359"/>
      <c r="QCS252" s="410"/>
      <c r="QCT252" s="359"/>
      <c r="QCU252" s="410"/>
      <c r="QCV252" s="359"/>
      <c r="QCW252" s="410"/>
      <c r="QCX252" s="359"/>
      <c r="QCY252" s="410"/>
      <c r="QCZ252" s="359"/>
      <c r="QDA252" s="410"/>
      <c r="QDB252" s="359"/>
      <c r="QDC252" s="410"/>
      <c r="QDD252" s="359"/>
      <c r="QDE252" s="410"/>
      <c r="QDF252" s="359"/>
      <c r="QDG252" s="410"/>
      <c r="QDH252" s="359"/>
      <c r="QDI252" s="410"/>
      <c r="QDJ252" s="359"/>
      <c r="QDK252" s="410"/>
      <c r="QDL252" s="359"/>
      <c r="QDM252" s="410"/>
      <c r="QDN252" s="359"/>
      <c r="QDO252" s="410"/>
      <c r="QDP252" s="359"/>
      <c r="QDQ252" s="410"/>
      <c r="QDR252" s="359"/>
      <c r="QDS252" s="410"/>
      <c r="QDT252" s="359"/>
      <c r="QDU252" s="410"/>
      <c r="QDV252" s="359"/>
      <c r="QDW252" s="410"/>
      <c r="QDX252" s="359"/>
      <c r="QDY252" s="410"/>
      <c r="QDZ252" s="359"/>
      <c r="QEA252" s="410"/>
      <c r="QEB252" s="359"/>
      <c r="QEC252" s="410"/>
      <c r="QED252" s="359"/>
      <c r="QEE252" s="410"/>
      <c r="QEF252" s="359"/>
      <c r="QEG252" s="410"/>
      <c r="QEH252" s="359"/>
      <c r="QEI252" s="410"/>
      <c r="QEJ252" s="359"/>
      <c r="QEK252" s="410"/>
      <c r="QEL252" s="359"/>
      <c r="QEM252" s="410"/>
      <c r="QEN252" s="359"/>
      <c r="QEO252" s="410"/>
      <c r="QEP252" s="359"/>
      <c r="QEQ252" s="410"/>
      <c r="QER252" s="359"/>
      <c r="QES252" s="410"/>
      <c r="QET252" s="359"/>
      <c r="QEU252" s="410"/>
      <c r="QEV252" s="359"/>
      <c r="QEW252" s="410"/>
      <c r="QEX252" s="359"/>
      <c r="QEY252" s="410"/>
      <c r="QEZ252" s="359"/>
      <c r="QFA252" s="410"/>
      <c r="QFB252" s="359"/>
      <c r="QFC252" s="410"/>
      <c r="QFD252" s="359"/>
      <c r="QFE252" s="410"/>
      <c r="QFF252" s="359"/>
      <c r="QFG252" s="410"/>
      <c r="QFH252" s="359"/>
      <c r="QFI252" s="410"/>
      <c r="QFJ252" s="359"/>
      <c r="QFK252" s="410"/>
      <c r="QFL252" s="359"/>
      <c r="QFM252" s="410"/>
      <c r="QFN252" s="359"/>
      <c r="QFO252" s="410"/>
      <c r="QFP252" s="359"/>
      <c r="QFQ252" s="410"/>
      <c r="QFR252" s="359"/>
      <c r="QFS252" s="410"/>
      <c r="QFT252" s="359"/>
      <c r="QFU252" s="410"/>
      <c r="QFV252" s="359"/>
      <c r="QFW252" s="410"/>
      <c r="QFX252" s="359"/>
      <c r="QFY252" s="410"/>
      <c r="QFZ252" s="359"/>
      <c r="QGA252" s="410"/>
      <c r="QGB252" s="359"/>
      <c r="QGC252" s="410"/>
      <c r="QGD252" s="359"/>
      <c r="QGE252" s="410"/>
      <c r="QGF252" s="359"/>
      <c r="QGG252" s="410"/>
      <c r="QGH252" s="359"/>
      <c r="QGI252" s="410"/>
      <c r="QGJ252" s="359"/>
      <c r="QGK252" s="410"/>
      <c r="QGL252" s="359"/>
      <c r="QGM252" s="410"/>
      <c r="QGN252" s="359"/>
      <c r="QGO252" s="410"/>
      <c r="QGP252" s="359"/>
      <c r="QGQ252" s="410"/>
      <c r="QGR252" s="359"/>
      <c r="QGS252" s="410"/>
      <c r="QGT252" s="359"/>
      <c r="QGU252" s="410"/>
      <c r="QGV252" s="359"/>
      <c r="QGW252" s="410"/>
      <c r="QGX252" s="359"/>
      <c r="QGY252" s="410"/>
      <c r="QGZ252" s="359"/>
      <c r="QHA252" s="410"/>
      <c r="QHB252" s="359"/>
      <c r="QHC252" s="410"/>
      <c r="QHD252" s="359"/>
      <c r="QHE252" s="410"/>
      <c r="QHF252" s="359"/>
      <c r="QHG252" s="410"/>
      <c r="QHH252" s="359"/>
      <c r="QHI252" s="410"/>
      <c r="QHJ252" s="359"/>
      <c r="QHK252" s="410"/>
      <c r="QHL252" s="359"/>
      <c r="QHM252" s="410"/>
      <c r="QHN252" s="359"/>
      <c r="QHO252" s="410"/>
      <c r="QHP252" s="359"/>
      <c r="QHQ252" s="410"/>
      <c r="QHR252" s="359"/>
      <c r="QHS252" s="410"/>
      <c r="QHT252" s="359"/>
      <c r="QHU252" s="410"/>
      <c r="QHV252" s="359"/>
      <c r="QHW252" s="410"/>
      <c r="QHX252" s="359"/>
      <c r="QHY252" s="410"/>
      <c r="QHZ252" s="359"/>
      <c r="QIA252" s="410"/>
      <c r="QIB252" s="359"/>
      <c r="QIC252" s="410"/>
      <c r="QID252" s="359"/>
      <c r="QIE252" s="410"/>
      <c r="QIF252" s="359"/>
      <c r="QIG252" s="410"/>
      <c r="QIH252" s="359"/>
      <c r="QII252" s="410"/>
      <c r="QIJ252" s="359"/>
      <c r="QIK252" s="410"/>
      <c r="QIL252" s="359"/>
      <c r="QIM252" s="410"/>
      <c r="QIN252" s="359"/>
      <c r="QIO252" s="410"/>
      <c r="QIP252" s="359"/>
      <c r="QIQ252" s="410"/>
      <c r="QIR252" s="359"/>
      <c r="QIS252" s="410"/>
      <c r="QIT252" s="359"/>
      <c r="QIU252" s="410"/>
      <c r="QIV252" s="359"/>
      <c r="QIW252" s="410"/>
      <c r="QIX252" s="359"/>
      <c r="QIY252" s="410"/>
      <c r="QIZ252" s="359"/>
      <c r="QJA252" s="410"/>
      <c r="QJB252" s="359"/>
      <c r="QJC252" s="410"/>
      <c r="QJD252" s="359"/>
      <c r="QJE252" s="410"/>
      <c r="QJF252" s="359"/>
      <c r="QJG252" s="410"/>
      <c r="QJH252" s="359"/>
      <c r="QJI252" s="410"/>
      <c r="QJJ252" s="359"/>
      <c r="QJK252" s="410"/>
      <c r="QJL252" s="359"/>
      <c r="QJM252" s="410"/>
      <c r="QJN252" s="359"/>
      <c r="QJO252" s="410"/>
      <c r="QJP252" s="359"/>
      <c r="QJQ252" s="410"/>
      <c r="QJR252" s="359"/>
      <c r="QJS252" s="410"/>
      <c r="QJT252" s="359"/>
      <c r="QJU252" s="410"/>
      <c r="QJV252" s="359"/>
      <c r="QJW252" s="410"/>
      <c r="QJX252" s="359"/>
      <c r="QJY252" s="410"/>
      <c r="QJZ252" s="359"/>
      <c r="QKA252" s="410"/>
      <c r="QKB252" s="359"/>
      <c r="QKC252" s="410"/>
      <c r="QKD252" s="359"/>
      <c r="QKE252" s="410"/>
      <c r="QKF252" s="359"/>
      <c r="QKG252" s="410"/>
      <c r="QKH252" s="359"/>
      <c r="QKI252" s="410"/>
      <c r="QKJ252" s="359"/>
      <c r="QKK252" s="410"/>
      <c r="QKL252" s="359"/>
      <c r="QKM252" s="410"/>
      <c r="QKN252" s="359"/>
      <c r="QKO252" s="410"/>
      <c r="QKP252" s="359"/>
      <c r="QKQ252" s="410"/>
      <c r="QKR252" s="359"/>
      <c r="QKS252" s="410"/>
      <c r="QKT252" s="359"/>
      <c r="QKU252" s="410"/>
      <c r="QKV252" s="359"/>
      <c r="QKW252" s="410"/>
      <c r="QKX252" s="359"/>
      <c r="QKY252" s="410"/>
      <c r="QKZ252" s="359"/>
      <c r="QLA252" s="410"/>
      <c r="QLB252" s="359"/>
      <c r="QLC252" s="410"/>
      <c r="QLD252" s="359"/>
      <c r="QLE252" s="410"/>
      <c r="QLF252" s="359"/>
      <c r="QLG252" s="410"/>
      <c r="QLH252" s="359"/>
      <c r="QLI252" s="410"/>
      <c r="QLJ252" s="359"/>
      <c r="QLK252" s="410"/>
      <c r="QLL252" s="359"/>
      <c r="QLM252" s="410"/>
      <c r="QLN252" s="359"/>
      <c r="QLO252" s="410"/>
      <c r="QLP252" s="359"/>
      <c r="QLQ252" s="410"/>
      <c r="QLR252" s="359"/>
      <c r="QLS252" s="410"/>
      <c r="QLT252" s="359"/>
      <c r="QLU252" s="410"/>
      <c r="QLV252" s="359"/>
      <c r="QLW252" s="410"/>
      <c r="QLX252" s="359"/>
      <c r="QLY252" s="410"/>
      <c r="QLZ252" s="359"/>
      <c r="QMA252" s="410"/>
      <c r="QMB252" s="359"/>
      <c r="QMC252" s="410"/>
      <c r="QMD252" s="359"/>
      <c r="QME252" s="410"/>
      <c r="QMF252" s="359"/>
      <c r="QMG252" s="410"/>
      <c r="QMH252" s="359"/>
      <c r="QMI252" s="410"/>
      <c r="QMJ252" s="359"/>
      <c r="QMK252" s="410"/>
      <c r="QML252" s="359"/>
      <c r="QMM252" s="410"/>
      <c r="QMN252" s="359"/>
      <c r="QMO252" s="410"/>
      <c r="QMP252" s="359"/>
      <c r="QMQ252" s="410"/>
      <c r="QMR252" s="359"/>
      <c r="QMS252" s="410"/>
      <c r="QMT252" s="359"/>
      <c r="QMU252" s="410"/>
      <c r="QMV252" s="359"/>
      <c r="QMW252" s="410"/>
      <c r="QMX252" s="359"/>
      <c r="QMY252" s="410"/>
      <c r="QMZ252" s="359"/>
      <c r="QNA252" s="410"/>
      <c r="QNB252" s="359"/>
      <c r="QNC252" s="410"/>
      <c r="QND252" s="359"/>
      <c r="QNE252" s="410"/>
      <c r="QNF252" s="359"/>
      <c r="QNG252" s="410"/>
      <c r="QNH252" s="359"/>
      <c r="QNI252" s="410"/>
      <c r="QNJ252" s="359"/>
      <c r="QNK252" s="410"/>
      <c r="QNL252" s="359"/>
      <c r="QNM252" s="410"/>
      <c r="QNN252" s="359"/>
      <c r="QNO252" s="410"/>
      <c r="QNP252" s="359"/>
      <c r="QNQ252" s="410"/>
      <c r="QNR252" s="359"/>
      <c r="QNS252" s="410"/>
      <c r="QNT252" s="359"/>
      <c r="QNU252" s="410"/>
      <c r="QNV252" s="359"/>
      <c r="QNW252" s="410"/>
      <c r="QNX252" s="359"/>
      <c r="QNY252" s="410"/>
      <c r="QNZ252" s="359"/>
      <c r="QOA252" s="410"/>
      <c r="QOB252" s="359"/>
      <c r="QOC252" s="410"/>
      <c r="QOD252" s="359"/>
      <c r="QOE252" s="410"/>
      <c r="QOF252" s="359"/>
      <c r="QOG252" s="410"/>
      <c r="QOH252" s="359"/>
      <c r="QOI252" s="410"/>
      <c r="QOJ252" s="359"/>
      <c r="QOK252" s="410"/>
      <c r="QOL252" s="359"/>
      <c r="QOM252" s="410"/>
      <c r="QON252" s="359"/>
      <c r="QOO252" s="410"/>
      <c r="QOP252" s="359"/>
      <c r="QOQ252" s="410"/>
      <c r="QOR252" s="359"/>
      <c r="QOS252" s="410"/>
      <c r="QOT252" s="359"/>
      <c r="QOU252" s="410"/>
      <c r="QOV252" s="359"/>
      <c r="QOW252" s="410"/>
      <c r="QOX252" s="359"/>
      <c r="QOY252" s="410"/>
      <c r="QOZ252" s="359"/>
      <c r="QPA252" s="410"/>
      <c r="QPB252" s="359"/>
      <c r="QPC252" s="410"/>
      <c r="QPD252" s="359"/>
      <c r="QPE252" s="410"/>
      <c r="QPF252" s="359"/>
      <c r="QPG252" s="410"/>
      <c r="QPH252" s="359"/>
      <c r="QPI252" s="410"/>
      <c r="QPJ252" s="359"/>
      <c r="QPK252" s="410"/>
      <c r="QPL252" s="359"/>
      <c r="QPM252" s="410"/>
      <c r="QPN252" s="359"/>
      <c r="QPO252" s="410"/>
      <c r="QPP252" s="359"/>
      <c r="QPQ252" s="410"/>
      <c r="QPR252" s="359"/>
      <c r="QPS252" s="410"/>
      <c r="QPT252" s="359"/>
      <c r="QPU252" s="410"/>
      <c r="QPV252" s="359"/>
      <c r="QPW252" s="410"/>
      <c r="QPX252" s="359"/>
      <c r="QPY252" s="410"/>
      <c r="QPZ252" s="359"/>
      <c r="QQA252" s="410"/>
      <c r="QQB252" s="359"/>
      <c r="QQC252" s="410"/>
      <c r="QQD252" s="359"/>
      <c r="QQE252" s="410"/>
      <c r="QQF252" s="359"/>
      <c r="QQG252" s="410"/>
      <c r="QQH252" s="359"/>
      <c r="QQI252" s="410"/>
      <c r="QQJ252" s="359"/>
      <c r="QQK252" s="410"/>
      <c r="QQL252" s="359"/>
      <c r="QQM252" s="410"/>
      <c r="QQN252" s="359"/>
      <c r="QQO252" s="410"/>
      <c r="QQP252" s="359"/>
      <c r="QQQ252" s="410"/>
      <c r="QQR252" s="359"/>
      <c r="QQS252" s="410"/>
      <c r="QQT252" s="359"/>
      <c r="QQU252" s="410"/>
      <c r="QQV252" s="359"/>
      <c r="QQW252" s="410"/>
      <c r="QQX252" s="359"/>
      <c r="QQY252" s="410"/>
      <c r="QQZ252" s="359"/>
      <c r="QRA252" s="410"/>
      <c r="QRB252" s="359"/>
      <c r="QRC252" s="410"/>
      <c r="QRD252" s="359"/>
      <c r="QRE252" s="410"/>
      <c r="QRF252" s="359"/>
      <c r="QRG252" s="410"/>
      <c r="QRH252" s="359"/>
      <c r="QRI252" s="410"/>
      <c r="QRJ252" s="359"/>
      <c r="QRK252" s="410"/>
      <c r="QRL252" s="359"/>
      <c r="QRM252" s="410"/>
      <c r="QRN252" s="359"/>
      <c r="QRO252" s="410"/>
      <c r="QRP252" s="359"/>
      <c r="QRQ252" s="410"/>
      <c r="QRR252" s="359"/>
      <c r="QRS252" s="410"/>
      <c r="QRT252" s="359"/>
      <c r="QRU252" s="410"/>
      <c r="QRV252" s="359"/>
      <c r="QRW252" s="410"/>
      <c r="QRX252" s="359"/>
      <c r="QRY252" s="410"/>
      <c r="QRZ252" s="359"/>
      <c r="QSA252" s="410"/>
      <c r="QSB252" s="359"/>
      <c r="QSC252" s="410"/>
      <c r="QSD252" s="359"/>
      <c r="QSE252" s="410"/>
      <c r="QSF252" s="359"/>
      <c r="QSG252" s="410"/>
      <c r="QSH252" s="359"/>
      <c r="QSI252" s="410"/>
      <c r="QSJ252" s="359"/>
      <c r="QSK252" s="410"/>
      <c r="QSL252" s="359"/>
      <c r="QSM252" s="410"/>
      <c r="QSN252" s="359"/>
      <c r="QSO252" s="410"/>
      <c r="QSP252" s="359"/>
      <c r="QSQ252" s="410"/>
      <c r="QSR252" s="359"/>
      <c r="QSS252" s="410"/>
      <c r="QST252" s="359"/>
      <c r="QSU252" s="410"/>
      <c r="QSV252" s="359"/>
      <c r="QSW252" s="410"/>
      <c r="QSX252" s="359"/>
      <c r="QSY252" s="410"/>
      <c r="QSZ252" s="359"/>
      <c r="QTA252" s="410"/>
      <c r="QTB252" s="359"/>
      <c r="QTC252" s="410"/>
      <c r="QTD252" s="359"/>
      <c r="QTE252" s="410"/>
      <c r="QTF252" s="359"/>
      <c r="QTG252" s="410"/>
      <c r="QTH252" s="359"/>
      <c r="QTI252" s="410"/>
      <c r="QTJ252" s="359"/>
      <c r="QTK252" s="410"/>
      <c r="QTL252" s="359"/>
      <c r="QTM252" s="410"/>
      <c r="QTN252" s="359"/>
      <c r="QTO252" s="410"/>
      <c r="QTP252" s="359"/>
      <c r="QTQ252" s="410"/>
      <c r="QTR252" s="359"/>
      <c r="QTS252" s="410"/>
      <c r="QTT252" s="359"/>
      <c r="QTU252" s="410"/>
      <c r="QTV252" s="359"/>
      <c r="QTW252" s="410"/>
      <c r="QTX252" s="359"/>
      <c r="QTY252" s="410"/>
      <c r="QTZ252" s="359"/>
      <c r="QUA252" s="410"/>
      <c r="QUB252" s="359"/>
      <c r="QUC252" s="410"/>
      <c r="QUD252" s="359"/>
      <c r="QUE252" s="410"/>
      <c r="QUF252" s="359"/>
      <c r="QUG252" s="410"/>
      <c r="QUH252" s="359"/>
      <c r="QUI252" s="410"/>
      <c r="QUJ252" s="359"/>
      <c r="QUK252" s="410"/>
      <c r="QUL252" s="359"/>
      <c r="QUM252" s="410"/>
      <c r="QUN252" s="359"/>
      <c r="QUO252" s="410"/>
      <c r="QUP252" s="359"/>
      <c r="QUQ252" s="410"/>
      <c r="QUR252" s="359"/>
      <c r="QUS252" s="410"/>
      <c r="QUT252" s="359"/>
      <c r="QUU252" s="410"/>
      <c r="QUV252" s="359"/>
      <c r="QUW252" s="410"/>
      <c r="QUX252" s="359"/>
      <c r="QUY252" s="410"/>
      <c r="QUZ252" s="359"/>
      <c r="QVA252" s="410"/>
      <c r="QVB252" s="359"/>
      <c r="QVC252" s="410"/>
      <c r="QVD252" s="359"/>
      <c r="QVE252" s="410"/>
      <c r="QVF252" s="359"/>
      <c r="QVG252" s="410"/>
      <c r="QVH252" s="359"/>
      <c r="QVI252" s="410"/>
      <c r="QVJ252" s="359"/>
      <c r="QVK252" s="410"/>
      <c r="QVL252" s="359"/>
      <c r="QVM252" s="410"/>
      <c r="QVN252" s="359"/>
      <c r="QVO252" s="410"/>
      <c r="QVP252" s="359"/>
      <c r="QVQ252" s="410"/>
      <c r="QVR252" s="359"/>
      <c r="QVS252" s="410"/>
      <c r="QVT252" s="359"/>
      <c r="QVU252" s="410"/>
      <c r="QVV252" s="359"/>
      <c r="QVW252" s="410"/>
      <c r="QVX252" s="359"/>
      <c r="QVY252" s="410"/>
      <c r="QVZ252" s="359"/>
      <c r="QWA252" s="410"/>
      <c r="QWB252" s="359"/>
      <c r="QWC252" s="410"/>
      <c r="QWD252" s="359"/>
      <c r="QWE252" s="410"/>
      <c r="QWF252" s="359"/>
      <c r="QWG252" s="410"/>
      <c r="QWH252" s="359"/>
      <c r="QWI252" s="410"/>
      <c r="QWJ252" s="359"/>
      <c r="QWK252" s="410"/>
      <c r="QWL252" s="359"/>
      <c r="QWM252" s="410"/>
      <c r="QWN252" s="359"/>
      <c r="QWO252" s="410"/>
      <c r="QWP252" s="359"/>
      <c r="QWQ252" s="410"/>
      <c r="QWR252" s="359"/>
      <c r="QWS252" s="410"/>
      <c r="QWT252" s="359"/>
      <c r="QWU252" s="410"/>
      <c r="QWV252" s="359"/>
      <c r="QWW252" s="410"/>
      <c r="QWX252" s="359"/>
      <c r="QWY252" s="410"/>
      <c r="QWZ252" s="359"/>
      <c r="QXA252" s="410"/>
      <c r="QXB252" s="359"/>
      <c r="QXC252" s="410"/>
      <c r="QXD252" s="359"/>
      <c r="QXE252" s="410"/>
      <c r="QXF252" s="359"/>
      <c r="QXG252" s="410"/>
      <c r="QXH252" s="359"/>
      <c r="QXI252" s="410"/>
      <c r="QXJ252" s="359"/>
      <c r="QXK252" s="410"/>
      <c r="QXL252" s="359"/>
      <c r="QXM252" s="410"/>
      <c r="QXN252" s="359"/>
      <c r="QXO252" s="410"/>
      <c r="QXP252" s="359"/>
      <c r="QXQ252" s="410"/>
      <c r="QXR252" s="359"/>
      <c r="QXS252" s="410"/>
      <c r="QXT252" s="359"/>
      <c r="QXU252" s="410"/>
      <c r="QXV252" s="359"/>
      <c r="QXW252" s="410"/>
      <c r="QXX252" s="359"/>
      <c r="QXY252" s="410"/>
      <c r="QXZ252" s="359"/>
      <c r="QYA252" s="410"/>
      <c r="QYB252" s="359"/>
      <c r="QYC252" s="410"/>
      <c r="QYD252" s="359"/>
      <c r="QYE252" s="410"/>
      <c r="QYF252" s="359"/>
      <c r="QYG252" s="410"/>
      <c r="QYH252" s="359"/>
      <c r="QYI252" s="410"/>
      <c r="QYJ252" s="359"/>
      <c r="QYK252" s="410"/>
      <c r="QYL252" s="359"/>
      <c r="QYM252" s="410"/>
      <c r="QYN252" s="359"/>
      <c r="QYO252" s="410"/>
      <c r="QYP252" s="359"/>
      <c r="QYQ252" s="410"/>
      <c r="QYR252" s="359"/>
      <c r="QYS252" s="410"/>
      <c r="QYT252" s="359"/>
      <c r="QYU252" s="410"/>
      <c r="QYV252" s="359"/>
      <c r="QYW252" s="410"/>
      <c r="QYX252" s="359"/>
      <c r="QYY252" s="410"/>
      <c r="QYZ252" s="359"/>
      <c r="QZA252" s="410"/>
      <c r="QZB252" s="359"/>
      <c r="QZC252" s="410"/>
      <c r="QZD252" s="359"/>
      <c r="QZE252" s="410"/>
      <c r="QZF252" s="359"/>
      <c r="QZG252" s="410"/>
      <c r="QZH252" s="359"/>
      <c r="QZI252" s="410"/>
      <c r="QZJ252" s="359"/>
      <c r="QZK252" s="410"/>
      <c r="QZL252" s="359"/>
      <c r="QZM252" s="410"/>
      <c r="QZN252" s="359"/>
      <c r="QZO252" s="410"/>
      <c r="QZP252" s="359"/>
      <c r="QZQ252" s="410"/>
      <c r="QZR252" s="359"/>
      <c r="QZS252" s="410"/>
      <c r="QZT252" s="359"/>
      <c r="QZU252" s="410"/>
      <c r="QZV252" s="359"/>
      <c r="QZW252" s="410"/>
      <c r="QZX252" s="359"/>
      <c r="QZY252" s="410"/>
      <c r="QZZ252" s="359"/>
      <c r="RAA252" s="410"/>
      <c r="RAB252" s="359"/>
      <c r="RAC252" s="410"/>
      <c r="RAD252" s="359"/>
      <c r="RAE252" s="410"/>
      <c r="RAF252" s="359"/>
      <c r="RAG252" s="410"/>
      <c r="RAH252" s="359"/>
      <c r="RAI252" s="410"/>
      <c r="RAJ252" s="359"/>
      <c r="RAK252" s="410"/>
      <c r="RAL252" s="359"/>
      <c r="RAM252" s="410"/>
      <c r="RAN252" s="359"/>
      <c r="RAO252" s="410"/>
      <c r="RAP252" s="359"/>
      <c r="RAQ252" s="410"/>
      <c r="RAR252" s="359"/>
      <c r="RAS252" s="410"/>
      <c r="RAT252" s="359"/>
      <c r="RAU252" s="410"/>
      <c r="RAV252" s="359"/>
      <c r="RAW252" s="410"/>
      <c r="RAX252" s="359"/>
      <c r="RAY252" s="410"/>
      <c r="RAZ252" s="359"/>
      <c r="RBA252" s="410"/>
      <c r="RBB252" s="359"/>
      <c r="RBC252" s="410"/>
      <c r="RBD252" s="359"/>
      <c r="RBE252" s="410"/>
      <c r="RBF252" s="359"/>
      <c r="RBG252" s="410"/>
      <c r="RBH252" s="359"/>
      <c r="RBI252" s="410"/>
      <c r="RBJ252" s="359"/>
      <c r="RBK252" s="410"/>
      <c r="RBL252" s="359"/>
      <c r="RBM252" s="410"/>
      <c r="RBN252" s="359"/>
      <c r="RBO252" s="410"/>
      <c r="RBP252" s="359"/>
      <c r="RBQ252" s="410"/>
      <c r="RBR252" s="359"/>
      <c r="RBS252" s="410"/>
      <c r="RBT252" s="359"/>
      <c r="RBU252" s="410"/>
      <c r="RBV252" s="359"/>
      <c r="RBW252" s="410"/>
      <c r="RBX252" s="359"/>
      <c r="RBY252" s="410"/>
      <c r="RBZ252" s="359"/>
      <c r="RCA252" s="410"/>
      <c r="RCB252" s="359"/>
      <c r="RCC252" s="410"/>
      <c r="RCD252" s="359"/>
      <c r="RCE252" s="410"/>
      <c r="RCF252" s="359"/>
      <c r="RCG252" s="410"/>
      <c r="RCH252" s="359"/>
      <c r="RCI252" s="410"/>
      <c r="RCJ252" s="359"/>
      <c r="RCK252" s="410"/>
      <c r="RCL252" s="359"/>
      <c r="RCM252" s="410"/>
      <c r="RCN252" s="359"/>
      <c r="RCO252" s="410"/>
      <c r="RCP252" s="359"/>
      <c r="RCQ252" s="410"/>
      <c r="RCR252" s="359"/>
      <c r="RCS252" s="410"/>
      <c r="RCT252" s="359"/>
      <c r="RCU252" s="410"/>
      <c r="RCV252" s="359"/>
      <c r="RCW252" s="410"/>
      <c r="RCX252" s="359"/>
      <c r="RCY252" s="410"/>
      <c r="RCZ252" s="359"/>
      <c r="RDA252" s="410"/>
      <c r="RDB252" s="359"/>
      <c r="RDC252" s="410"/>
      <c r="RDD252" s="359"/>
      <c r="RDE252" s="410"/>
      <c r="RDF252" s="359"/>
      <c r="RDG252" s="410"/>
      <c r="RDH252" s="359"/>
      <c r="RDI252" s="410"/>
      <c r="RDJ252" s="359"/>
      <c r="RDK252" s="410"/>
      <c r="RDL252" s="359"/>
      <c r="RDM252" s="410"/>
      <c r="RDN252" s="359"/>
      <c r="RDO252" s="410"/>
      <c r="RDP252" s="359"/>
      <c r="RDQ252" s="410"/>
      <c r="RDR252" s="359"/>
      <c r="RDS252" s="410"/>
      <c r="RDT252" s="359"/>
      <c r="RDU252" s="410"/>
      <c r="RDV252" s="359"/>
      <c r="RDW252" s="410"/>
      <c r="RDX252" s="359"/>
      <c r="RDY252" s="410"/>
      <c r="RDZ252" s="359"/>
      <c r="REA252" s="410"/>
      <c r="REB252" s="359"/>
      <c r="REC252" s="410"/>
      <c r="RED252" s="359"/>
      <c r="REE252" s="410"/>
      <c r="REF252" s="359"/>
      <c r="REG252" s="410"/>
      <c r="REH252" s="359"/>
      <c r="REI252" s="410"/>
      <c r="REJ252" s="359"/>
      <c r="REK252" s="410"/>
      <c r="REL252" s="359"/>
      <c r="REM252" s="410"/>
      <c r="REN252" s="359"/>
      <c r="REO252" s="410"/>
      <c r="REP252" s="359"/>
      <c r="REQ252" s="410"/>
      <c r="RER252" s="359"/>
      <c r="RES252" s="410"/>
      <c r="RET252" s="359"/>
      <c r="REU252" s="410"/>
      <c r="REV252" s="359"/>
      <c r="REW252" s="410"/>
      <c r="REX252" s="359"/>
      <c r="REY252" s="410"/>
      <c r="REZ252" s="359"/>
      <c r="RFA252" s="410"/>
      <c r="RFB252" s="359"/>
      <c r="RFC252" s="410"/>
      <c r="RFD252" s="359"/>
      <c r="RFE252" s="410"/>
      <c r="RFF252" s="359"/>
      <c r="RFG252" s="410"/>
      <c r="RFH252" s="359"/>
      <c r="RFI252" s="410"/>
      <c r="RFJ252" s="359"/>
      <c r="RFK252" s="410"/>
      <c r="RFL252" s="359"/>
      <c r="RFM252" s="410"/>
      <c r="RFN252" s="359"/>
      <c r="RFO252" s="410"/>
      <c r="RFP252" s="359"/>
      <c r="RFQ252" s="410"/>
      <c r="RFR252" s="359"/>
      <c r="RFS252" s="410"/>
      <c r="RFT252" s="359"/>
      <c r="RFU252" s="410"/>
      <c r="RFV252" s="359"/>
      <c r="RFW252" s="410"/>
      <c r="RFX252" s="359"/>
      <c r="RFY252" s="410"/>
      <c r="RFZ252" s="359"/>
      <c r="RGA252" s="410"/>
      <c r="RGB252" s="359"/>
      <c r="RGC252" s="410"/>
      <c r="RGD252" s="359"/>
      <c r="RGE252" s="410"/>
      <c r="RGF252" s="359"/>
      <c r="RGG252" s="410"/>
      <c r="RGH252" s="359"/>
      <c r="RGI252" s="410"/>
      <c r="RGJ252" s="359"/>
      <c r="RGK252" s="410"/>
      <c r="RGL252" s="359"/>
      <c r="RGM252" s="410"/>
      <c r="RGN252" s="359"/>
      <c r="RGO252" s="410"/>
      <c r="RGP252" s="359"/>
      <c r="RGQ252" s="410"/>
      <c r="RGR252" s="359"/>
      <c r="RGS252" s="410"/>
      <c r="RGT252" s="359"/>
      <c r="RGU252" s="410"/>
      <c r="RGV252" s="359"/>
      <c r="RGW252" s="410"/>
      <c r="RGX252" s="359"/>
      <c r="RGY252" s="410"/>
      <c r="RGZ252" s="359"/>
      <c r="RHA252" s="410"/>
      <c r="RHB252" s="359"/>
      <c r="RHC252" s="410"/>
      <c r="RHD252" s="359"/>
      <c r="RHE252" s="410"/>
      <c r="RHF252" s="359"/>
      <c r="RHG252" s="410"/>
      <c r="RHH252" s="359"/>
      <c r="RHI252" s="410"/>
      <c r="RHJ252" s="359"/>
      <c r="RHK252" s="410"/>
      <c r="RHL252" s="359"/>
      <c r="RHM252" s="410"/>
      <c r="RHN252" s="359"/>
      <c r="RHO252" s="410"/>
      <c r="RHP252" s="359"/>
      <c r="RHQ252" s="410"/>
      <c r="RHR252" s="359"/>
      <c r="RHS252" s="410"/>
      <c r="RHT252" s="359"/>
      <c r="RHU252" s="410"/>
      <c r="RHV252" s="359"/>
      <c r="RHW252" s="410"/>
      <c r="RHX252" s="359"/>
      <c r="RHY252" s="410"/>
      <c r="RHZ252" s="359"/>
      <c r="RIA252" s="410"/>
      <c r="RIB252" s="359"/>
      <c r="RIC252" s="410"/>
      <c r="RID252" s="359"/>
      <c r="RIE252" s="410"/>
      <c r="RIF252" s="359"/>
      <c r="RIG252" s="410"/>
      <c r="RIH252" s="359"/>
      <c r="RII252" s="410"/>
      <c r="RIJ252" s="359"/>
      <c r="RIK252" s="410"/>
      <c r="RIL252" s="359"/>
      <c r="RIM252" s="410"/>
      <c r="RIN252" s="359"/>
      <c r="RIO252" s="410"/>
      <c r="RIP252" s="359"/>
      <c r="RIQ252" s="410"/>
      <c r="RIR252" s="359"/>
      <c r="RIS252" s="410"/>
      <c r="RIT252" s="359"/>
      <c r="RIU252" s="410"/>
      <c r="RIV252" s="359"/>
      <c r="RIW252" s="410"/>
      <c r="RIX252" s="359"/>
      <c r="RIY252" s="410"/>
      <c r="RIZ252" s="359"/>
      <c r="RJA252" s="410"/>
      <c r="RJB252" s="359"/>
      <c r="RJC252" s="410"/>
      <c r="RJD252" s="359"/>
      <c r="RJE252" s="410"/>
      <c r="RJF252" s="359"/>
      <c r="RJG252" s="410"/>
      <c r="RJH252" s="359"/>
      <c r="RJI252" s="410"/>
      <c r="RJJ252" s="359"/>
      <c r="RJK252" s="410"/>
      <c r="RJL252" s="359"/>
      <c r="RJM252" s="410"/>
      <c r="RJN252" s="359"/>
      <c r="RJO252" s="410"/>
      <c r="RJP252" s="359"/>
      <c r="RJQ252" s="410"/>
      <c r="RJR252" s="359"/>
      <c r="RJS252" s="410"/>
      <c r="RJT252" s="359"/>
      <c r="RJU252" s="410"/>
      <c r="RJV252" s="359"/>
      <c r="RJW252" s="410"/>
      <c r="RJX252" s="359"/>
      <c r="RJY252" s="410"/>
      <c r="RJZ252" s="359"/>
      <c r="RKA252" s="410"/>
      <c r="RKB252" s="359"/>
      <c r="RKC252" s="410"/>
      <c r="RKD252" s="359"/>
      <c r="RKE252" s="410"/>
      <c r="RKF252" s="359"/>
      <c r="RKG252" s="410"/>
      <c r="RKH252" s="359"/>
      <c r="RKI252" s="410"/>
      <c r="RKJ252" s="359"/>
      <c r="RKK252" s="410"/>
      <c r="RKL252" s="359"/>
      <c r="RKM252" s="410"/>
      <c r="RKN252" s="359"/>
      <c r="RKO252" s="410"/>
      <c r="RKP252" s="359"/>
      <c r="RKQ252" s="410"/>
      <c r="RKR252" s="359"/>
      <c r="RKS252" s="410"/>
      <c r="RKT252" s="359"/>
      <c r="RKU252" s="410"/>
      <c r="RKV252" s="359"/>
      <c r="RKW252" s="410"/>
      <c r="RKX252" s="359"/>
      <c r="RKY252" s="410"/>
      <c r="RKZ252" s="359"/>
      <c r="RLA252" s="410"/>
      <c r="RLB252" s="359"/>
      <c r="RLC252" s="410"/>
      <c r="RLD252" s="359"/>
      <c r="RLE252" s="410"/>
      <c r="RLF252" s="359"/>
      <c r="RLG252" s="410"/>
      <c r="RLH252" s="359"/>
      <c r="RLI252" s="410"/>
      <c r="RLJ252" s="359"/>
      <c r="RLK252" s="410"/>
      <c r="RLL252" s="359"/>
      <c r="RLM252" s="410"/>
      <c r="RLN252" s="359"/>
      <c r="RLO252" s="410"/>
      <c r="RLP252" s="359"/>
      <c r="RLQ252" s="410"/>
      <c r="RLR252" s="359"/>
      <c r="RLS252" s="410"/>
      <c r="RLT252" s="359"/>
      <c r="RLU252" s="410"/>
      <c r="RLV252" s="359"/>
      <c r="RLW252" s="410"/>
      <c r="RLX252" s="359"/>
      <c r="RLY252" s="410"/>
      <c r="RLZ252" s="359"/>
      <c r="RMA252" s="410"/>
      <c r="RMB252" s="359"/>
      <c r="RMC252" s="410"/>
      <c r="RMD252" s="359"/>
      <c r="RME252" s="410"/>
      <c r="RMF252" s="359"/>
      <c r="RMG252" s="410"/>
      <c r="RMH252" s="359"/>
      <c r="RMI252" s="410"/>
      <c r="RMJ252" s="359"/>
      <c r="RMK252" s="410"/>
      <c r="RML252" s="359"/>
      <c r="RMM252" s="410"/>
      <c r="RMN252" s="359"/>
      <c r="RMO252" s="410"/>
      <c r="RMP252" s="359"/>
      <c r="RMQ252" s="410"/>
      <c r="RMR252" s="359"/>
      <c r="RMS252" s="410"/>
      <c r="RMT252" s="359"/>
      <c r="RMU252" s="410"/>
      <c r="RMV252" s="359"/>
      <c r="RMW252" s="410"/>
      <c r="RMX252" s="359"/>
      <c r="RMY252" s="410"/>
      <c r="RMZ252" s="359"/>
      <c r="RNA252" s="410"/>
      <c r="RNB252" s="359"/>
      <c r="RNC252" s="410"/>
      <c r="RND252" s="359"/>
      <c r="RNE252" s="410"/>
      <c r="RNF252" s="359"/>
      <c r="RNG252" s="410"/>
      <c r="RNH252" s="359"/>
      <c r="RNI252" s="410"/>
      <c r="RNJ252" s="359"/>
      <c r="RNK252" s="410"/>
      <c r="RNL252" s="359"/>
      <c r="RNM252" s="410"/>
      <c r="RNN252" s="359"/>
      <c r="RNO252" s="410"/>
      <c r="RNP252" s="359"/>
      <c r="RNQ252" s="410"/>
      <c r="RNR252" s="359"/>
      <c r="RNS252" s="410"/>
      <c r="RNT252" s="359"/>
      <c r="RNU252" s="410"/>
      <c r="RNV252" s="359"/>
      <c r="RNW252" s="410"/>
      <c r="RNX252" s="359"/>
      <c r="RNY252" s="410"/>
      <c r="RNZ252" s="359"/>
      <c r="ROA252" s="410"/>
      <c r="ROB252" s="359"/>
      <c r="ROC252" s="410"/>
      <c r="ROD252" s="359"/>
      <c r="ROE252" s="410"/>
      <c r="ROF252" s="359"/>
      <c r="ROG252" s="410"/>
      <c r="ROH252" s="359"/>
      <c r="ROI252" s="410"/>
      <c r="ROJ252" s="359"/>
      <c r="ROK252" s="410"/>
      <c r="ROL252" s="359"/>
      <c r="ROM252" s="410"/>
      <c r="RON252" s="359"/>
      <c r="ROO252" s="410"/>
      <c r="ROP252" s="359"/>
      <c r="ROQ252" s="410"/>
      <c r="ROR252" s="359"/>
      <c r="ROS252" s="410"/>
      <c r="ROT252" s="359"/>
      <c r="ROU252" s="410"/>
      <c r="ROV252" s="359"/>
      <c r="ROW252" s="410"/>
      <c r="ROX252" s="359"/>
      <c r="ROY252" s="410"/>
      <c r="ROZ252" s="359"/>
      <c r="RPA252" s="410"/>
      <c r="RPB252" s="359"/>
      <c r="RPC252" s="410"/>
      <c r="RPD252" s="359"/>
      <c r="RPE252" s="410"/>
      <c r="RPF252" s="359"/>
      <c r="RPG252" s="410"/>
      <c r="RPH252" s="359"/>
      <c r="RPI252" s="410"/>
      <c r="RPJ252" s="359"/>
      <c r="RPK252" s="410"/>
      <c r="RPL252" s="359"/>
      <c r="RPM252" s="410"/>
      <c r="RPN252" s="359"/>
      <c r="RPO252" s="410"/>
      <c r="RPP252" s="359"/>
      <c r="RPQ252" s="410"/>
      <c r="RPR252" s="359"/>
      <c r="RPS252" s="410"/>
      <c r="RPT252" s="359"/>
      <c r="RPU252" s="410"/>
      <c r="RPV252" s="359"/>
      <c r="RPW252" s="410"/>
      <c r="RPX252" s="359"/>
      <c r="RPY252" s="410"/>
      <c r="RPZ252" s="359"/>
      <c r="RQA252" s="410"/>
      <c r="RQB252" s="359"/>
      <c r="RQC252" s="410"/>
      <c r="RQD252" s="359"/>
      <c r="RQE252" s="410"/>
      <c r="RQF252" s="359"/>
      <c r="RQG252" s="410"/>
      <c r="RQH252" s="359"/>
      <c r="RQI252" s="410"/>
      <c r="RQJ252" s="359"/>
      <c r="RQK252" s="410"/>
      <c r="RQL252" s="359"/>
      <c r="RQM252" s="410"/>
      <c r="RQN252" s="359"/>
      <c r="RQO252" s="410"/>
      <c r="RQP252" s="359"/>
      <c r="RQQ252" s="410"/>
      <c r="RQR252" s="359"/>
      <c r="RQS252" s="410"/>
      <c r="RQT252" s="359"/>
      <c r="RQU252" s="410"/>
      <c r="RQV252" s="359"/>
      <c r="RQW252" s="410"/>
      <c r="RQX252" s="359"/>
      <c r="RQY252" s="410"/>
      <c r="RQZ252" s="359"/>
      <c r="RRA252" s="410"/>
      <c r="RRB252" s="359"/>
      <c r="RRC252" s="410"/>
      <c r="RRD252" s="359"/>
      <c r="RRE252" s="410"/>
      <c r="RRF252" s="359"/>
      <c r="RRG252" s="410"/>
      <c r="RRH252" s="359"/>
      <c r="RRI252" s="410"/>
      <c r="RRJ252" s="359"/>
      <c r="RRK252" s="410"/>
      <c r="RRL252" s="359"/>
      <c r="RRM252" s="410"/>
      <c r="RRN252" s="359"/>
      <c r="RRO252" s="410"/>
      <c r="RRP252" s="359"/>
      <c r="RRQ252" s="410"/>
      <c r="RRR252" s="359"/>
      <c r="RRS252" s="410"/>
      <c r="RRT252" s="359"/>
      <c r="RRU252" s="410"/>
      <c r="RRV252" s="359"/>
      <c r="RRW252" s="410"/>
      <c r="RRX252" s="359"/>
      <c r="RRY252" s="410"/>
      <c r="RRZ252" s="359"/>
      <c r="RSA252" s="410"/>
      <c r="RSB252" s="359"/>
      <c r="RSC252" s="410"/>
      <c r="RSD252" s="359"/>
      <c r="RSE252" s="410"/>
      <c r="RSF252" s="359"/>
      <c r="RSG252" s="410"/>
      <c r="RSH252" s="359"/>
      <c r="RSI252" s="410"/>
      <c r="RSJ252" s="359"/>
      <c r="RSK252" s="410"/>
      <c r="RSL252" s="359"/>
      <c r="RSM252" s="410"/>
      <c r="RSN252" s="359"/>
      <c r="RSO252" s="410"/>
      <c r="RSP252" s="359"/>
      <c r="RSQ252" s="410"/>
      <c r="RSR252" s="359"/>
      <c r="RSS252" s="410"/>
      <c r="RST252" s="359"/>
      <c r="RSU252" s="410"/>
      <c r="RSV252" s="359"/>
      <c r="RSW252" s="410"/>
      <c r="RSX252" s="359"/>
      <c r="RSY252" s="410"/>
      <c r="RSZ252" s="359"/>
      <c r="RTA252" s="410"/>
      <c r="RTB252" s="359"/>
      <c r="RTC252" s="410"/>
      <c r="RTD252" s="359"/>
      <c r="RTE252" s="410"/>
      <c r="RTF252" s="359"/>
      <c r="RTG252" s="410"/>
      <c r="RTH252" s="359"/>
      <c r="RTI252" s="410"/>
      <c r="RTJ252" s="359"/>
      <c r="RTK252" s="410"/>
      <c r="RTL252" s="359"/>
      <c r="RTM252" s="410"/>
      <c r="RTN252" s="359"/>
      <c r="RTO252" s="410"/>
      <c r="RTP252" s="359"/>
      <c r="RTQ252" s="410"/>
      <c r="RTR252" s="359"/>
      <c r="RTS252" s="410"/>
      <c r="RTT252" s="359"/>
      <c r="RTU252" s="410"/>
      <c r="RTV252" s="359"/>
      <c r="RTW252" s="410"/>
      <c r="RTX252" s="359"/>
      <c r="RTY252" s="410"/>
      <c r="RTZ252" s="359"/>
      <c r="RUA252" s="410"/>
      <c r="RUB252" s="359"/>
      <c r="RUC252" s="410"/>
      <c r="RUD252" s="359"/>
      <c r="RUE252" s="410"/>
      <c r="RUF252" s="359"/>
      <c r="RUG252" s="410"/>
      <c r="RUH252" s="359"/>
      <c r="RUI252" s="410"/>
      <c r="RUJ252" s="359"/>
      <c r="RUK252" s="410"/>
      <c r="RUL252" s="359"/>
      <c r="RUM252" s="410"/>
      <c r="RUN252" s="359"/>
      <c r="RUO252" s="410"/>
      <c r="RUP252" s="359"/>
      <c r="RUQ252" s="410"/>
      <c r="RUR252" s="359"/>
      <c r="RUS252" s="410"/>
      <c r="RUT252" s="359"/>
      <c r="RUU252" s="410"/>
      <c r="RUV252" s="359"/>
      <c r="RUW252" s="410"/>
      <c r="RUX252" s="359"/>
      <c r="RUY252" s="410"/>
      <c r="RUZ252" s="359"/>
      <c r="RVA252" s="410"/>
      <c r="RVB252" s="359"/>
      <c r="RVC252" s="410"/>
      <c r="RVD252" s="359"/>
      <c r="RVE252" s="410"/>
      <c r="RVF252" s="359"/>
      <c r="RVG252" s="410"/>
      <c r="RVH252" s="359"/>
      <c r="RVI252" s="410"/>
      <c r="RVJ252" s="359"/>
      <c r="RVK252" s="410"/>
      <c r="RVL252" s="359"/>
      <c r="RVM252" s="410"/>
      <c r="RVN252" s="359"/>
      <c r="RVO252" s="410"/>
      <c r="RVP252" s="359"/>
      <c r="RVQ252" s="410"/>
      <c r="RVR252" s="359"/>
      <c r="RVS252" s="410"/>
      <c r="RVT252" s="359"/>
      <c r="RVU252" s="410"/>
      <c r="RVV252" s="359"/>
      <c r="RVW252" s="410"/>
      <c r="RVX252" s="359"/>
      <c r="RVY252" s="410"/>
      <c r="RVZ252" s="359"/>
      <c r="RWA252" s="410"/>
      <c r="RWB252" s="359"/>
      <c r="RWC252" s="410"/>
      <c r="RWD252" s="359"/>
      <c r="RWE252" s="410"/>
      <c r="RWF252" s="359"/>
      <c r="RWG252" s="410"/>
      <c r="RWH252" s="359"/>
      <c r="RWI252" s="410"/>
      <c r="RWJ252" s="359"/>
      <c r="RWK252" s="410"/>
      <c r="RWL252" s="359"/>
      <c r="RWM252" s="410"/>
      <c r="RWN252" s="359"/>
      <c r="RWO252" s="410"/>
      <c r="RWP252" s="359"/>
      <c r="RWQ252" s="410"/>
      <c r="RWR252" s="359"/>
      <c r="RWS252" s="410"/>
      <c r="RWT252" s="359"/>
      <c r="RWU252" s="410"/>
      <c r="RWV252" s="359"/>
      <c r="RWW252" s="410"/>
      <c r="RWX252" s="359"/>
      <c r="RWY252" s="410"/>
      <c r="RWZ252" s="359"/>
      <c r="RXA252" s="410"/>
      <c r="RXB252" s="359"/>
      <c r="RXC252" s="410"/>
      <c r="RXD252" s="359"/>
      <c r="RXE252" s="410"/>
      <c r="RXF252" s="359"/>
      <c r="RXG252" s="410"/>
      <c r="RXH252" s="359"/>
      <c r="RXI252" s="410"/>
      <c r="RXJ252" s="359"/>
      <c r="RXK252" s="410"/>
      <c r="RXL252" s="359"/>
      <c r="RXM252" s="410"/>
      <c r="RXN252" s="359"/>
      <c r="RXO252" s="410"/>
      <c r="RXP252" s="359"/>
      <c r="RXQ252" s="410"/>
      <c r="RXR252" s="359"/>
      <c r="RXS252" s="410"/>
      <c r="RXT252" s="359"/>
      <c r="RXU252" s="410"/>
      <c r="RXV252" s="359"/>
      <c r="RXW252" s="410"/>
      <c r="RXX252" s="359"/>
      <c r="RXY252" s="410"/>
      <c r="RXZ252" s="359"/>
      <c r="RYA252" s="410"/>
      <c r="RYB252" s="359"/>
      <c r="RYC252" s="410"/>
      <c r="RYD252" s="359"/>
      <c r="RYE252" s="410"/>
      <c r="RYF252" s="359"/>
      <c r="RYG252" s="410"/>
      <c r="RYH252" s="359"/>
      <c r="RYI252" s="410"/>
      <c r="RYJ252" s="359"/>
      <c r="RYK252" s="410"/>
      <c r="RYL252" s="359"/>
      <c r="RYM252" s="410"/>
      <c r="RYN252" s="359"/>
      <c r="RYO252" s="410"/>
      <c r="RYP252" s="359"/>
      <c r="RYQ252" s="410"/>
      <c r="RYR252" s="359"/>
      <c r="RYS252" s="410"/>
      <c r="RYT252" s="359"/>
      <c r="RYU252" s="410"/>
      <c r="RYV252" s="359"/>
      <c r="RYW252" s="410"/>
      <c r="RYX252" s="359"/>
      <c r="RYY252" s="410"/>
      <c r="RYZ252" s="359"/>
      <c r="RZA252" s="410"/>
      <c r="RZB252" s="359"/>
      <c r="RZC252" s="410"/>
      <c r="RZD252" s="359"/>
      <c r="RZE252" s="410"/>
      <c r="RZF252" s="359"/>
      <c r="RZG252" s="410"/>
      <c r="RZH252" s="359"/>
      <c r="RZI252" s="410"/>
      <c r="RZJ252" s="359"/>
      <c r="RZK252" s="410"/>
      <c r="RZL252" s="359"/>
      <c r="RZM252" s="410"/>
      <c r="RZN252" s="359"/>
      <c r="RZO252" s="410"/>
      <c r="RZP252" s="359"/>
      <c r="RZQ252" s="410"/>
      <c r="RZR252" s="359"/>
      <c r="RZS252" s="410"/>
      <c r="RZT252" s="359"/>
      <c r="RZU252" s="410"/>
      <c r="RZV252" s="359"/>
      <c r="RZW252" s="410"/>
      <c r="RZX252" s="359"/>
      <c r="RZY252" s="410"/>
      <c r="RZZ252" s="359"/>
      <c r="SAA252" s="410"/>
      <c r="SAB252" s="359"/>
      <c r="SAC252" s="410"/>
      <c r="SAD252" s="359"/>
      <c r="SAE252" s="410"/>
      <c r="SAF252" s="359"/>
      <c r="SAG252" s="410"/>
      <c r="SAH252" s="359"/>
      <c r="SAI252" s="410"/>
      <c r="SAJ252" s="359"/>
      <c r="SAK252" s="410"/>
      <c r="SAL252" s="359"/>
      <c r="SAM252" s="410"/>
      <c r="SAN252" s="359"/>
      <c r="SAO252" s="410"/>
      <c r="SAP252" s="359"/>
      <c r="SAQ252" s="410"/>
      <c r="SAR252" s="359"/>
      <c r="SAS252" s="410"/>
      <c r="SAT252" s="359"/>
      <c r="SAU252" s="410"/>
      <c r="SAV252" s="359"/>
      <c r="SAW252" s="410"/>
      <c r="SAX252" s="359"/>
      <c r="SAY252" s="410"/>
      <c r="SAZ252" s="359"/>
      <c r="SBA252" s="410"/>
      <c r="SBB252" s="359"/>
      <c r="SBC252" s="410"/>
      <c r="SBD252" s="359"/>
      <c r="SBE252" s="410"/>
      <c r="SBF252" s="359"/>
      <c r="SBG252" s="410"/>
      <c r="SBH252" s="359"/>
      <c r="SBI252" s="410"/>
      <c r="SBJ252" s="359"/>
      <c r="SBK252" s="410"/>
      <c r="SBL252" s="359"/>
      <c r="SBM252" s="410"/>
      <c r="SBN252" s="359"/>
      <c r="SBO252" s="410"/>
      <c r="SBP252" s="359"/>
      <c r="SBQ252" s="410"/>
      <c r="SBR252" s="359"/>
      <c r="SBS252" s="410"/>
      <c r="SBT252" s="359"/>
      <c r="SBU252" s="410"/>
      <c r="SBV252" s="359"/>
      <c r="SBW252" s="410"/>
      <c r="SBX252" s="359"/>
      <c r="SBY252" s="410"/>
      <c r="SBZ252" s="359"/>
      <c r="SCA252" s="410"/>
      <c r="SCB252" s="359"/>
      <c r="SCC252" s="410"/>
      <c r="SCD252" s="359"/>
      <c r="SCE252" s="410"/>
      <c r="SCF252" s="359"/>
      <c r="SCG252" s="410"/>
      <c r="SCH252" s="359"/>
      <c r="SCI252" s="410"/>
      <c r="SCJ252" s="359"/>
      <c r="SCK252" s="410"/>
      <c r="SCL252" s="359"/>
      <c r="SCM252" s="410"/>
      <c r="SCN252" s="359"/>
      <c r="SCO252" s="410"/>
      <c r="SCP252" s="359"/>
      <c r="SCQ252" s="410"/>
      <c r="SCR252" s="359"/>
      <c r="SCS252" s="410"/>
      <c r="SCT252" s="359"/>
      <c r="SCU252" s="410"/>
      <c r="SCV252" s="359"/>
      <c r="SCW252" s="410"/>
      <c r="SCX252" s="359"/>
      <c r="SCY252" s="410"/>
      <c r="SCZ252" s="359"/>
      <c r="SDA252" s="410"/>
      <c r="SDB252" s="359"/>
      <c r="SDC252" s="410"/>
      <c r="SDD252" s="359"/>
      <c r="SDE252" s="410"/>
      <c r="SDF252" s="359"/>
      <c r="SDG252" s="410"/>
      <c r="SDH252" s="359"/>
      <c r="SDI252" s="410"/>
      <c r="SDJ252" s="359"/>
      <c r="SDK252" s="410"/>
      <c r="SDL252" s="359"/>
      <c r="SDM252" s="410"/>
      <c r="SDN252" s="359"/>
      <c r="SDO252" s="410"/>
      <c r="SDP252" s="359"/>
      <c r="SDQ252" s="410"/>
      <c r="SDR252" s="359"/>
      <c r="SDS252" s="410"/>
      <c r="SDT252" s="359"/>
      <c r="SDU252" s="410"/>
      <c r="SDV252" s="359"/>
      <c r="SDW252" s="410"/>
      <c r="SDX252" s="359"/>
      <c r="SDY252" s="410"/>
      <c r="SDZ252" s="359"/>
      <c r="SEA252" s="410"/>
      <c r="SEB252" s="359"/>
      <c r="SEC252" s="410"/>
      <c r="SED252" s="359"/>
      <c r="SEE252" s="410"/>
      <c r="SEF252" s="359"/>
      <c r="SEG252" s="410"/>
      <c r="SEH252" s="359"/>
      <c r="SEI252" s="410"/>
      <c r="SEJ252" s="359"/>
      <c r="SEK252" s="410"/>
      <c r="SEL252" s="359"/>
      <c r="SEM252" s="410"/>
      <c r="SEN252" s="359"/>
      <c r="SEO252" s="410"/>
      <c r="SEP252" s="359"/>
      <c r="SEQ252" s="410"/>
      <c r="SER252" s="359"/>
      <c r="SES252" s="410"/>
      <c r="SET252" s="359"/>
      <c r="SEU252" s="410"/>
      <c r="SEV252" s="359"/>
      <c r="SEW252" s="410"/>
      <c r="SEX252" s="359"/>
      <c r="SEY252" s="410"/>
      <c r="SEZ252" s="359"/>
      <c r="SFA252" s="410"/>
      <c r="SFB252" s="359"/>
      <c r="SFC252" s="410"/>
      <c r="SFD252" s="359"/>
      <c r="SFE252" s="410"/>
      <c r="SFF252" s="359"/>
      <c r="SFG252" s="410"/>
      <c r="SFH252" s="359"/>
      <c r="SFI252" s="410"/>
      <c r="SFJ252" s="359"/>
      <c r="SFK252" s="410"/>
      <c r="SFL252" s="359"/>
      <c r="SFM252" s="410"/>
      <c r="SFN252" s="359"/>
      <c r="SFO252" s="410"/>
      <c r="SFP252" s="359"/>
      <c r="SFQ252" s="410"/>
      <c r="SFR252" s="359"/>
      <c r="SFS252" s="410"/>
      <c r="SFT252" s="359"/>
      <c r="SFU252" s="410"/>
      <c r="SFV252" s="359"/>
      <c r="SFW252" s="410"/>
      <c r="SFX252" s="359"/>
      <c r="SFY252" s="410"/>
      <c r="SFZ252" s="359"/>
      <c r="SGA252" s="410"/>
      <c r="SGB252" s="359"/>
      <c r="SGC252" s="410"/>
      <c r="SGD252" s="359"/>
      <c r="SGE252" s="410"/>
      <c r="SGF252" s="359"/>
      <c r="SGG252" s="410"/>
      <c r="SGH252" s="359"/>
      <c r="SGI252" s="410"/>
      <c r="SGJ252" s="359"/>
      <c r="SGK252" s="410"/>
      <c r="SGL252" s="359"/>
      <c r="SGM252" s="410"/>
      <c r="SGN252" s="359"/>
      <c r="SGO252" s="410"/>
      <c r="SGP252" s="359"/>
      <c r="SGQ252" s="410"/>
      <c r="SGR252" s="359"/>
      <c r="SGS252" s="410"/>
      <c r="SGT252" s="359"/>
      <c r="SGU252" s="410"/>
      <c r="SGV252" s="359"/>
      <c r="SGW252" s="410"/>
      <c r="SGX252" s="359"/>
      <c r="SGY252" s="410"/>
      <c r="SGZ252" s="359"/>
      <c r="SHA252" s="410"/>
      <c r="SHB252" s="359"/>
      <c r="SHC252" s="410"/>
      <c r="SHD252" s="359"/>
      <c r="SHE252" s="410"/>
      <c r="SHF252" s="359"/>
      <c r="SHG252" s="410"/>
      <c r="SHH252" s="359"/>
      <c r="SHI252" s="410"/>
      <c r="SHJ252" s="359"/>
      <c r="SHK252" s="410"/>
      <c r="SHL252" s="359"/>
      <c r="SHM252" s="410"/>
      <c r="SHN252" s="359"/>
      <c r="SHO252" s="410"/>
      <c r="SHP252" s="359"/>
      <c r="SHQ252" s="410"/>
      <c r="SHR252" s="359"/>
      <c r="SHS252" s="410"/>
      <c r="SHT252" s="359"/>
      <c r="SHU252" s="410"/>
      <c r="SHV252" s="359"/>
      <c r="SHW252" s="410"/>
      <c r="SHX252" s="359"/>
      <c r="SHY252" s="410"/>
      <c r="SHZ252" s="359"/>
      <c r="SIA252" s="410"/>
      <c r="SIB252" s="359"/>
      <c r="SIC252" s="410"/>
      <c r="SID252" s="359"/>
      <c r="SIE252" s="410"/>
      <c r="SIF252" s="359"/>
      <c r="SIG252" s="410"/>
      <c r="SIH252" s="359"/>
      <c r="SII252" s="410"/>
      <c r="SIJ252" s="359"/>
      <c r="SIK252" s="410"/>
      <c r="SIL252" s="359"/>
      <c r="SIM252" s="410"/>
      <c r="SIN252" s="359"/>
      <c r="SIO252" s="410"/>
      <c r="SIP252" s="359"/>
      <c r="SIQ252" s="410"/>
      <c r="SIR252" s="359"/>
      <c r="SIS252" s="410"/>
      <c r="SIT252" s="359"/>
      <c r="SIU252" s="410"/>
      <c r="SIV252" s="359"/>
      <c r="SIW252" s="410"/>
      <c r="SIX252" s="359"/>
      <c r="SIY252" s="410"/>
      <c r="SIZ252" s="359"/>
      <c r="SJA252" s="410"/>
      <c r="SJB252" s="359"/>
      <c r="SJC252" s="410"/>
      <c r="SJD252" s="359"/>
      <c r="SJE252" s="410"/>
      <c r="SJF252" s="359"/>
      <c r="SJG252" s="410"/>
      <c r="SJH252" s="359"/>
      <c r="SJI252" s="410"/>
      <c r="SJJ252" s="359"/>
      <c r="SJK252" s="410"/>
      <c r="SJL252" s="359"/>
      <c r="SJM252" s="410"/>
      <c r="SJN252" s="359"/>
      <c r="SJO252" s="410"/>
      <c r="SJP252" s="359"/>
      <c r="SJQ252" s="410"/>
      <c r="SJR252" s="359"/>
      <c r="SJS252" s="410"/>
      <c r="SJT252" s="359"/>
      <c r="SJU252" s="410"/>
      <c r="SJV252" s="359"/>
      <c r="SJW252" s="410"/>
      <c r="SJX252" s="359"/>
      <c r="SJY252" s="410"/>
      <c r="SJZ252" s="359"/>
      <c r="SKA252" s="410"/>
      <c r="SKB252" s="359"/>
      <c r="SKC252" s="410"/>
      <c r="SKD252" s="359"/>
      <c r="SKE252" s="410"/>
      <c r="SKF252" s="359"/>
      <c r="SKG252" s="410"/>
      <c r="SKH252" s="359"/>
      <c r="SKI252" s="410"/>
      <c r="SKJ252" s="359"/>
      <c r="SKK252" s="410"/>
      <c r="SKL252" s="359"/>
      <c r="SKM252" s="410"/>
      <c r="SKN252" s="359"/>
      <c r="SKO252" s="410"/>
      <c r="SKP252" s="359"/>
      <c r="SKQ252" s="410"/>
      <c r="SKR252" s="359"/>
      <c r="SKS252" s="410"/>
      <c r="SKT252" s="359"/>
      <c r="SKU252" s="410"/>
      <c r="SKV252" s="359"/>
      <c r="SKW252" s="410"/>
      <c r="SKX252" s="359"/>
      <c r="SKY252" s="410"/>
      <c r="SKZ252" s="359"/>
      <c r="SLA252" s="410"/>
      <c r="SLB252" s="359"/>
      <c r="SLC252" s="410"/>
      <c r="SLD252" s="359"/>
      <c r="SLE252" s="410"/>
      <c r="SLF252" s="359"/>
      <c r="SLG252" s="410"/>
      <c r="SLH252" s="359"/>
      <c r="SLI252" s="410"/>
      <c r="SLJ252" s="359"/>
      <c r="SLK252" s="410"/>
      <c r="SLL252" s="359"/>
      <c r="SLM252" s="410"/>
      <c r="SLN252" s="359"/>
      <c r="SLO252" s="410"/>
      <c r="SLP252" s="359"/>
      <c r="SLQ252" s="410"/>
      <c r="SLR252" s="359"/>
      <c r="SLS252" s="410"/>
      <c r="SLT252" s="359"/>
      <c r="SLU252" s="410"/>
      <c r="SLV252" s="359"/>
      <c r="SLW252" s="410"/>
      <c r="SLX252" s="359"/>
      <c r="SLY252" s="410"/>
      <c r="SLZ252" s="359"/>
      <c r="SMA252" s="410"/>
      <c r="SMB252" s="359"/>
      <c r="SMC252" s="410"/>
      <c r="SMD252" s="359"/>
      <c r="SME252" s="410"/>
      <c r="SMF252" s="359"/>
      <c r="SMG252" s="410"/>
      <c r="SMH252" s="359"/>
      <c r="SMI252" s="410"/>
      <c r="SMJ252" s="359"/>
      <c r="SMK252" s="410"/>
      <c r="SML252" s="359"/>
      <c r="SMM252" s="410"/>
      <c r="SMN252" s="359"/>
      <c r="SMO252" s="410"/>
      <c r="SMP252" s="359"/>
      <c r="SMQ252" s="410"/>
      <c r="SMR252" s="359"/>
      <c r="SMS252" s="410"/>
      <c r="SMT252" s="359"/>
      <c r="SMU252" s="410"/>
      <c r="SMV252" s="359"/>
      <c r="SMW252" s="410"/>
      <c r="SMX252" s="359"/>
      <c r="SMY252" s="410"/>
      <c r="SMZ252" s="359"/>
      <c r="SNA252" s="410"/>
      <c r="SNB252" s="359"/>
      <c r="SNC252" s="410"/>
      <c r="SND252" s="359"/>
      <c r="SNE252" s="410"/>
      <c r="SNF252" s="359"/>
      <c r="SNG252" s="410"/>
      <c r="SNH252" s="359"/>
      <c r="SNI252" s="410"/>
      <c r="SNJ252" s="359"/>
      <c r="SNK252" s="410"/>
      <c r="SNL252" s="359"/>
      <c r="SNM252" s="410"/>
      <c r="SNN252" s="359"/>
      <c r="SNO252" s="410"/>
      <c r="SNP252" s="359"/>
      <c r="SNQ252" s="410"/>
      <c r="SNR252" s="359"/>
      <c r="SNS252" s="410"/>
      <c r="SNT252" s="359"/>
      <c r="SNU252" s="410"/>
      <c r="SNV252" s="359"/>
      <c r="SNW252" s="410"/>
      <c r="SNX252" s="359"/>
      <c r="SNY252" s="410"/>
      <c r="SNZ252" s="359"/>
      <c r="SOA252" s="410"/>
      <c r="SOB252" s="359"/>
      <c r="SOC252" s="410"/>
      <c r="SOD252" s="359"/>
      <c r="SOE252" s="410"/>
      <c r="SOF252" s="359"/>
      <c r="SOG252" s="410"/>
      <c r="SOH252" s="359"/>
      <c r="SOI252" s="410"/>
      <c r="SOJ252" s="359"/>
      <c r="SOK252" s="410"/>
      <c r="SOL252" s="359"/>
      <c r="SOM252" s="410"/>
      <c r="SON252" s="359"/>
      <c r="SOO252" s="410"/>
      <c r="SOP252" s="359"/>
      <c r="SOQ252" s="410"/>
      <c r="SOR252" s="359"/>
      <c r="SOS252" s="410"/>
      <c r="SOT252" s="359"/>
      <c r="SOU252" s="410"/>
      <c r="SOV252" s="359"/>
      <c r="SOW252" s="410"/>
      <c r="SOX252" s="359"/>
      <c r="SOY252" s="410"/>
      <c r="SOZ252" s="359"/>
      <c r="SPA252" s="410"/>
      <c r="SPB252" s="359"/>
      <c r="SPC252" s="410"/>
      <c r="SPD252" s="359"/>
      <c r="SPE252" s="410"/>
      <c r="SPF252" s="359"/>
      <c r="SPG252" s="410"/>
      <c r="SPH252" s="359"/>
      <c r="SPI252" s="410"/>
      <c r="SPJ252" s="359"/>
      <c r="SPK252" s="410"/>
      <c r="SPL252" s="359"/>
      <c r="SPM252" s="410"/>
      <c r="SPN252" s="359"/>
      <c r="SPO252" s="410"/>
      <c r="SPP252" s="359"/>
      <c r="SPQ252" s="410"/>
      <c r="SPR252" s="359"/>
      <c r="SPS252" s="410"/>
      <c r="SPT252" s="359"/>
      <c r="SPU252" s="410"/>
      <c r="SPV252" s="359"/>
      <c r="SPW252" s="410"/>
      <c r="SPX252" s="359"/>
      <c r="SPY252" s="410"/>
      <c r="SPZ252" s="359"/>
      <c r="SQA252" s="410"/>
      <c r="SQB252" s="359"/>
      <c r="SQC252" s="410"/>
      <c r="SQD252" s="359"/>
      <c r="SQE252" s="410"/>
      <c r="SQF252" s="359"/>
      <c r="SQG252" s="410"/>
      <c r="SQH252" s="359"/>
      <c r="SQI252" s="410"/>
      <c r="SQJ252" s="359"/>
      <c r="SQK252" s="410"/>
      <c r="SQL252" s="359"/>
      <c r="SQM252" s="410"/>
      <c r="SQN252" s="359"/>
      <c r="SQO252" s="410"/>
      <c r="SQP252" s="359"/>
      <c r="SQQ252" s="410"/>
      <c r="SQR252" s="359"/>
      <c r="SQS252" s="410"/>
      <c r="SQT252" s="359"/>
      <c r="SQU252" s="410"/>
      <c r="SQV252" s="359"/>
      <c r="SQW252" s="410"/>
      <c r="SQX252" s="359"/>
      <c r="SQY252" s="410"/>
      <c r="SQZ252" s="359"/>
      <c r="SRA252" s="410"/>
      <c r="SRB252" s="359"/>
      <c r="SRC252" s="410"/>
      <c r="SRD252" s="359"/>
      <c r="SRE252" s="410"/>
      <c r="SRF252" s="359"/>
      <c r="SRG252" s="410"/>
      <c r="SRH252" s="359"/>
      <c r="SRI252" s="410"/>
      <c r="SRJ252" s="359"/>
      <c r="SRK252" s="410"/>
      <c r="SRL252" s="359"/>
      <c r="SRM252" s="410"/>
      <c r="SRN252" s="359"/>
      <c r="SRO252" s="410"/>
      <c r="SRP252" s="359"/>
      <c r="SRQ252" s="410"/>
      <c r="SRR252" s="359"/>
      <c r="SRS252" s="410"/>
      <c r="SRT252" s="359"/>
      <c r="SRU252" s="410"/>
      <c r="SRV252" s="359"/>
      <c r="SRW252" s="410"/>
      <c r="SRX252" s="359"/>
      <c r="SRY252" s="410"/>
      <c r="SRZ252" s="359"/>
      <c r="SSA252" s="410"/>
      <c r="SSB252" s="359"/>
      <c r="SSC252" s="410"/>
      <c r="SSD252" s="359"/>
      <c r="SSE252" s="410"/>
      <c r="SSF252" s="359"/>
      <c r="SSG252" s="410"/>
      <c r="SSH252" s="359"/>
      <c r="SSI252" s="410"/>
      <c r="SSJ252" s="359"/>
      <c r="SSK252" s="410"/>
      <c r="SSL252" s="359"/>
      <c r="SSM252" s="410"/>
      <c r="SSN252" s="359"/>
      <c r="SSO252" s="410"/>
      <c r="SSP252" s="359"/>
      <c r="SSQ252" s="410"/>
      <c r="SSR252" s="359"/>
      <c r="SSS252" s="410"/>
      <c r="SST252" s="359"/>
      <c r="SSU252" s="410"/>
      <c r="SSV252" s="359"/>
      <c r="SSW252" s="410"/>
      <c r="SSX252" s="359"/>
      <c r="SSY252" s="410"/>
      <c r="SSZ252" s="359"/>
      <c r="STA252" s="410"/>
      <c r="STB252" s="359"/>
      <c r="STC252" s="410"/>
      <c r="STD252" s="359"/>
      <c r="STE252" s="410"/>
      <c r="STF252" s="359"/>
      <c r="STG252" s="410"/>
      <c r="STH252" s="359"/>
      <c r="STI252" s="410"/>
      <c r="STJ252" s="359"/>
      <c r="STK252" s="410"/>
      <c r="STL252" s="359"/>
      <c r="STM252" s="410"/>
      <c r="STN252" s="359"/>
      <c r="STO252" s="410"/>
      <c r="STP252" s="359"/>
      <c r="STQ252" s="410"/>
      <c r="STR252" s="359"/>
      <c r="STS252" s="410"/>
      <c r="STT252" s="359"/>
      <c r="STU252" s="410"/>
      <c r="STV252" s="359"/>
      <c r="STW252" s="410"/>
      <c r="STX252" s="359"/>
      <c r="STY252" s="410"/>
      <c r="STZ252" s="359"/>
      <c r="SUA252" s="410"/>
      <c r="SUB252" s="359"/>
      <c r="SUC252" s="410"/>
      <c r="SUD252" s="359"/>
      <c r="SUE252" s="410"/>
      <c r="SUF252" s="359"/>
      <c r="SUG252" s="410"/>
      <c r="SUH252" s="359"/>
      <c r="SUI252" s="410"/>
      <c r="SUJ252" s="359"/>
      <c r="SUK252" s="410"/>
      <c r="SUL252" s="359"/>
      <c r="SUM252" s="410"/>
      <c r="SUN252" s="359"/>
      <c r="SUO252" s="410"/>
      <c r="SUP252" s="359"/>
      <c r="SUQ252" s="410"/>
      <c r="SUR252" s="359"/>
      <c r="SUS252" s="410"/>
      <c r="SUT252" s="359"/>
      <c r="SUU252" s="410"/>
      <c r="SUV252" s="359"/>
      <c r="SUW252" s="410"/>
      <c r="SUX252" s="359"/>
      <c r="SUY252" s="410"/>
      <c r="SUZ252" s="359"/>
      <c r="SVA252" s="410"/>
      <c r="SVB252" s="359"/>
      <c r="SVC252" s="410"/>
      <c r="SVD252" s="359"/>
      <c r="SVE252" s="410"/>
      <c r="SVF252" s="359"/>
      <c r="SVG252" s="410"/>
      <c r="SVH252" s="359"/>
      <c r="SVI252" s="410"/>
      <c r="SVJ252" s="359"/>
      <c r="SVK252" s="410"/>
      <c r="SVL252" s="359"/>
      <c r="SVM252" s="410"/>
      <c r="SVN252" s="359"/>
      <c r="SVO252" s="410"/>
      <c r="SVP252" s="359"/>
      <c r="SVQ252" s="410"/>
      <c r="SVR252" s="359"/>
      <c r="SVS252" s="410"/>
      <c r="SVT252" s="359"/>
      <c r="SVU252" s="410"/>
      <c r="SVV252" s="359"/>
      <c r="SVW252" s="410"/>
      <c r="SVX252" s="359"/>
      <c r="SVY252" s="410"/>
      <c r="SVZ252" s="359"/>
      <c r="SWA252" s="410"/>
      <c r="SWB252" s="359"/>
      <c r="SWC252" s="410"/>
      <c r="SWD252" s="359"/>
      <c r="SWE252" s="410"/>
      <c r="SWF252" s="359"/>
      <c r="SWG252" s="410"/>
      <c r="SWH252" s="359"/>
      <c r="SWI252" s="410"/>
      <c r="SWJ252" s="359"/>
      <c r="SWK252" s="410"/>
      <c r="SWL252" s="359"/>
      <c r="SWM252" s="410"/>
      <c r="SWN252" s="359"/>
      <c r="SWO252" s="410"/>
      <c r="SWP252" s="359"/>
      <c r="SWQ252" s="410"/>
      <c r="SWR252" s="359"/>
      <c r="SWS252" s="410"/>
      <c r="SWT252" s="359"/>
      <c r="SWU252" s="410"/>
      <c r="SWV252" s="359"/>
      <c r="SWW252" s="410"/>
      <c r="SWX252" s="359"/>
      <c r="SWY252" s="410"/>
      <c r="SWZ252" s="359"/>
      <c r="SXA252" s="410"/>
      <c r="SXB252" s="359"/>
      <c r="SXC252" s="410"/>
      <c r="SXD252" s="359"/>
      <c r="SXE252" s="410"/>
      <c r="SXF252" s="359"/>
      <c r="SXG252" s="410"/>
      <c r="SXH252" s="359"/>
      <c r="SXI252" s="410"/>
      <c r="SXJ252" s="359"/>
      <c r="SXK252" s="410"/>
      <c r="SXL252" s="359"/>
      <c r="SXM252" s="410"/>
      <c r="SXN252" s="359"/>
      <c r="SXO252" s="410"/>
      <c r="SXP252" s="359"/>
      <c r="SXQ252" s="410"/>
      <c r="SXR252" s="359"/>
      <c r="SXS252" s="410"/>
      <c r="SXT252" s="359"/>
      <c r="SXU252" s="410"/>
      <c r="SXV252" s="359"/>
      <c r="SXW252" s="410"/>
      <c r="SXX252" s="359"/>
      <c r="SXY252" s="410"/>
      <c r="SXZ252" s="359"/>
      <c r="SYA252" s="410"/>
      <c r="SYB252" s="359"/>
      <c r="SYC252" s="410"/>
      <c r="SYD252" s="359"/>
      <c r="SYE252" s="410"/>
      <c r="SYF252" s="359"/>
      <c r="SYG252" s="410"/>
      <c r="SYH252" s="359"/>
      <c r="SYI252" s="410"/>
      <c r="SYJ252" s="359"/>
      <c r="SYK252" s="410"/>
      <c r="SYL252" s="359"/>
      <c r="SYM252" s="410"/>
      <c r="SYN252" s="359"/>
      <c r="SYO252" s="410"/>
      <c r="SYP252" s="359"/>
      <c r="SYQ252" s="410"/>
      <c r="SYR252" s="359"/>
      <c r="SYS252" s="410"/>
      <c r="SYT252" s="359"/>
      <c r="SYU252" s="410"/>
      <c r="SYV252" s="359"/>
      <c r="SYW252" s="410"/>
      <c r="SYX252" s="359"/>
      <c r="SYY252" s="410"/>
      <c r="SYZ252" s="359"/>
      <c r="SZA252" s="410"/>
      <c r="SZB252" s="359"/>
      <c r="SZC252" s="410"/>
      <c r="SZD252" s="359"/>
      <c r="SZE252" s="410"/>
      <c r="SZF252" s="359"/>
      <c r="SZG252" s="410"/>
      <c r="SZH252" s="359"/>
      <c r="SZI252" s="410"/>
      <c r="SZJ252" s="359"/>
      <c r="SZK252" s="410"/>
      <c r="SZL252" s="359"/>
      <c r="SZM252" s="410"/>
      <c r="SZN252" s="359"/>
      <c r="SZO252" s="410"/>
      <c r="SZP252" s="359"/>
      <c r="SZQ252" s="410"/>
      <c r="SZR252" s="359"/>
      <c r="SZS252" s="410"/>
      <c r="SZT252" s="359"/>
      <c r="SZU252" s="410"/>
      <c r="SZV252" s="359"/>
      <c r="SZW252" s="410"/>
      <c r="SZX252" s="359"/>
      <c r="SZY252" s="410"/>
      <c r="SZZ252" s="359"/>
      <c r="TAA252" s="410"/>
      <c r="TAB252" s="359"/>
      <c r="TAC252" s="410"/>
      <c r="TAD252" s="359"/>
      <c r="TAE252" s="410"/>
      <c r="TAF252" s="359"/>
      <c r="TAG252" s="410"/>
      <c r="TAH252" s="359"/>
      <c r="TAI252" s="410"/>
      <c r="TAJ252" s="359"/>
      <c r="TAK252" s="410"/>
      <c r="TAL252" s="359"/>
      <c r="TAM252" s="410"/>
      <c r="TAN252" s="359"/>
      <c r="TAO252" s="410"/>
      <c r="TAP252" s="359"/>
      <c r="TAQ252" s="410"/>
      <c r="TAR252" s="359"/>
      <c r="TAS252" s="410"/>
      <c r="TAT252" s="359"/>
      <c r="TAU252" s="410"/>
      <c r="TAV252" s="359"/>
      <c r="TAW252" s="410"/>
      <c r="TAX252" s="359"/>
      <c r="TAY252" s="410"/>
      <c r="TAZ252" s="359"/>
      <c r="TBA252" s="410"/>
      <c r="TBB252" s="359"/>
      <c r="TBC252" s="410"/>
      <c r="TBD252" s="359"/>
      <c r="TBE252" s="410"/>
      <c r="TBF252" s="359"/>
      <c r="TBG252" s="410"/>
      <c r="TBH252" s="359"/>
      <c r="TBI252" s="410"/>
      <c r="TBJ252" s="359"/>
      <c r="TBK252" s="410"/>
      <c r="TBL252" s="359"/>
      <c r="TBM252" s="410"/>
      <c r="TBN252" s="359"/>
      <c r="TBO252" s="410"/>
      <c r="TBP252" s="359"/>
      <c r="TBQ252" s="410"/>
      <c r="TBR252" s="359"/>
      <c r="TBS252" s="410"/>
      <c r="TBT252" s="359"/>
      <c r="TBU252" s="410"/>
      <c r="TBV252" s="359"/>
      <c r="TBW252" s="410"/>
      <c r="TBX252" s="359"/>
      <c r="TBY252" s="410"/>
      <c r="TBZ252" s="359"/>
      <c r="TCA252" s="410"/>
      <c r="TCB252" s="359"/>
      <c r="TCC252" s="410"/>
      <c r="TCD252" s="359"/>
      <c r="TCE252" s="410"/>
      <c r="TCF252" s="359"/>
      <c r="TCG252" s="410"/>
      <c r="TCH252" s="359"/>
      <c r="TCI252" s="410"/>
      <c r="TCJ252" s="359"/>
      <c r="TCK252" s="410"/>
      <c r="TCL252" s="359"/>
      <c r="TCM252" s="410"/>
      <c r="TCN252" s="359"/>
      <c r="TCO252" s="410"/>
      <c r="TCP252" s="359"/>
      <c r="TCQ252" s="410"/>
      <c r="TCR252" s="359"/>
      <c r="TCS252" s="410"/>
      <c r="TCT252" s="359"/>
      <c r="TCU252" s="410"/>
      <c r="TCV252" s="359"/>
      <c r="TCW252" s="410"/>
      <c r="TCX252" s="359"/>
      <c r="TCY252" s="410"/>
      <c r="TCZ252" s="359"/>
      <c r="TDA252" s="410"/>
      <c r="TDB252" s="359"/>
      <c r="TDC252" s="410"/>
      <c r="TDD252" s="359"/>
      <c r="TDE252" s="410"/>
      <c r="TDF252" s="359"/>
      <c r="TDG252" s="410"/>
      <c r="TDH252" s="359"/>
      <c r="TDI252" s="410"/>
      <c r="TDJ252" s="359"/>
      <c r="TDK252" s="410"/>
      <c r="TDL252" s="359"/>
      <c r="TDM252" s="410"/>
      <c r="TDN252" s="359"/>
      <c r="TDO252" s="410"/>
      <c r="TDP252" s="359"/>
      <c r="TDQ252" s="410"/>
      <c r="TDR252" s="359"/>
      <c r="TDS252" s="410"/>
      <c r="TDT252" s="359"/>
      <c r="TDU252" s="410"/>
      <c r="TDV252" s="359"/>
      <c r="TDW252" s="410"/>
      <c r="TDX252" s="359"/>
      <c r="TDY252" s="410"/>
      <c r="TDZ252" s="359"/>
      <c r="TEA252" s="410"/>
      <c r="TEB252" s="359"/>
      <c r="TEC252" s="410"/>
      <c r="TED252" s="359"/>
      <c r="TEE252" s="410"/>
      <c r="TEF252" s="359"/>
      <c r="TEG252" s="410"/>
      <c r="TEH252" s="359"/>
      <c r="TEI252" s="410"/>
      <c r="TEJ252" s="359"/>
      <c r="TEK252" s="410"/>
      <c r="TEL252" s="359"/>
      <c r="TEM252" s="410"/>
      <c r="TEN252" s="359"/>
      <c r="TEO252" s="410"/>
      <c r="TEP252" s="359"/>
      <c r="TEQ252" s="410"/>
      <c r="TER252" s="359"/>
      <c r="TES252" s="410"/>
      <c r="TET252" s="359"/>
      <c r="TEU252" s="410"/>
      <c r="TEV252" s="359"/>
      <c r="TEW252" s="410"/>
      <c r="TEX252" s="359"/>
      <c r="TEY252" s="410"/>
      <c r="TEZ252" s="359"/>
      <c r="TFA252" s="410"/>
      <c r="TFB252" s="359"/>
      <c r="TFC252" s="410"/>
      <c r="TFD252" s="359"/>
      <c r="TFE252" s="410"/>
      <c r="TFF252" s="359"/>
      <c r="TFG252" s="410"/>
      <c r="TFH252" s="359"/>
      <c r="TFI252" s="410"/>
      <c r="TFJ252" s="359"/>
      <c r="TFK252" s="410"/>
      <c r="TFL252" s="359"/>
      <c r="TFM252" s="410"/>
      <c r="TFN252" s="359"/>
      <c r="TFO252" s="410"/>
      <c r="TFP252" s="359"/>
      <c r="TFQ252" s="410"/>
      <c r="TFR252" s="359"/>
      <c r="TFS252" s="410"/>
      <c r="TFT252" s="359"/>
      <c r="TFU252" s="410"/>
      <c r="TFV252" s="359"/>
      <c r="TFW252" s="410"/>
      <c r="TFX252" s="359"/>
      <c r="TFY252" s="410"/>
      <c r="TFZ252" s="359"/>
      <c r="TGA252" s="410"/>
      <c r="TGB252" s="359"/>
      <c r="TGC252" s="410"/>
      <c r="TGD252" s="359"/>
      <c r="TGE252" s="410"/>
      <c r="TGF252" s="359"/>
      <c r="TGG252" s="410"/>
      <c r="TGH252" s="359"/>
      <c r="TGI252" s="410"/>
      <c r="TGJ252" s="359"/>
      <c r="TGK252" s="410"/>
      <c r="TGL252" s="359"/>
      <c r="TGM252" s="410"/>
      <c r="TGN252" s="359"/>
      <c r="TGO252" s="410"/>
      <c r="TGP252" s="359"/>
      <c r="TGQ252" s="410"/>
      <c r="TGR252" s="359"/>
      <c r="TGS252" s="410"/>
      <c r="TGT252" s="359"/>
      <c r="TGU252" s="410"/>
      <c r="TGV252" s="359"/>
      <c r="TGW252" s="410"/>
      <c r="TGX252" s="359"/>
      <c r="TGY252" s="410"/>
      <c r="TGZ252" s="359"/>
      <c r="THA252" s="410"/>
      <c r="THB252" s="359"/>
      <c r="THC252" s="410"/>
      <c r="THD252" s="359"/>
      <c r="THE252" s="410"/>
      <c r="THF252" s="359"/>
      <c r="THG252" s="410"/>
      <c r="THH252" s="359"/>
      <c r="THI252" s="410"/>
      <c r="THJ252" s="359"/>
      <c r="THK252" s="410"/>
      <c r="THL252" s="359"/>
      <c r="THM252" s="410"/>
      <c r="THN252" s="359"/>
      <c r="THO252" s="410"/>
      <c r="THP252" s="359"/>
      <c r="THQ252" s="410"/>
      <c r="THR252" s="359"/>
      <c r="THS252" s="410"/>
      <c r="THT252" s="359"/>
      <c r="THU252" s="410"/>
      <c r="THV252" s="359"/>
      <c r="THW252" s="410"/>
      <c r="THX252" s="359"/>
      <c r="THY252" s="410"/>
      <c r="THZ252" s="359"/>
      <c r="TIA252" s="410"/>
      <c r="TIB252" s="359"/>
      <c r="TIC252" s="410"/>
      <c r="TID252" s="359"/>
      <c r="TIE252" s="410"/>
      <c r="TIF252" s="359"/>
      <c r="TIG252" s="410"/>
      <c r="TIH252" s="359"/>
      <c r="TII252" s="410"/>
      <c r="TIJ252" s="359"/>
      <c r="TIK252" s="410"/>
      <c r="TIL252" s="359"/>
      <c r="TIM252" s="410"/>
      <c r="TIN252" s="359"/>
      <c r="TIO252" s="410"/>
      <c r="TIP252" s="359"/>
      <c r="TIQ252" s="410"/>
      <c r="TIR252" s="359"/>
      <c r="TIS252" s="410"/>
      <c r="TIT252" s="359"/>
      <c r="TIU252" s="410"/>
      <c r="TIV252" s="359"/>
      <c r="TIW252" s="410"/>
      <c r="TIX252" s="359"/>
      <c r="TIY252" s="410"/>
      <c r="TIZ252" s="359"/>
      <c r="TJA252" s="410"/>
      <c r="TJB252" s="359"/>
      <c r="TJC252" s="410"/>
      <c r="TJD252" s="359"/>
      <c r="TJE252" s="410"/>
      <c r="TJF252" s="359"/>
      <c r="TJG252" s="410"/>
      <c r="TJH252" s="359"/>
      <c r="TJI252" s="410"/>
      <c r="TJJ252" s="359"/>
      <c r="TJK252" s="410"/>
      <c r="TJL252" s="359"/>
      <c r="TJM252" s="410"/>
      <c r="TJN252" s="359"/>
      <c r="TJO252" s="410"/>
      <c r="TJP252" s="359"/>
      <c r="TJQ252" s="410"/>
      <c r="TJR252" s="359"/>
      <c r="TJS252" s="410"/>
      <c r="TJT252" s="359"/>
      <c r="TJU252" s="410"/>
      <c r="TJV252" s="359"/>
      <c r="TJW252" s="410"/>
      <c r="TJX252" s="359"/>
      <c r="TJY252" s="410"/>
      <c r="TJZ252" s="359"/>
      <c r="TKA252" s="410"/>
      <c r="TKB252" s="359"/>
      <c r="TKC252" s="410"/>
      <c r="TKD252" s="359"/>
      <c r="TKE252" s="410"/>
      <c r="TKF252" s="359"/>
      <c r="TKG252" s="410"/>
      <c r="TKH252" s="359"/>
      <c r="TKI252" s="410"/>
      <c r="TKJ252" s="359"/>
      <c r="TKK252" s="410"/>
      <c r="TKL252" s="359"/>
      <c r="TKM252" s="410"/>
      <c r="TKN252" s="359"/>
      <c r="TKO252" s="410"/>
      <c r="TKP252" s="359"/>
      <c r="TKQ252" s="410"/>
      <c r="TKR252" s="359"/>
      <c r="TKS252" s="410"/>
      <c r="TKT252" s="359"/>
      <c r="TKU252" s="410"/>
      <c r="TKV252" s="359"/>
      <c r="TKW252" s="410"/>
      <c r="TKX252" s="359"/>
      <c r="TKY252" s="410"/>
      <c r="TKZ252" s="359"/>
      <c r="TLA252" s="410"/>
      <c r="TLB252" s="359"/>
      <c r="TLC252" s="410"/>
      <c r="TLD252" s="359"/>
      <c r="TLE252" s="410"/>
      <c r="TLF252" s="359"/>
      <c r="TLG252" s="410"/>
      <c r="TLH252" s="359"/>
      <c r="TLI252" s="410"/>
      <c r="TLJ252" s="359"/>
      <c r="TLK252" s="410"/>
      <c r="TLL252" s="359"/>
      <c r="TLM252" s="410"/>
      <c r="TLN252" s="359"/>
      <c r="TLO252" s="410"/>
      <c r="TLP252" s="359"/>
      <c r="TLQ252" s="410"/>
      <c r="TLR252" s="359"/>
      <c r="TLS252" s="410"/>
      <c r="TLT252" s="359"/>
      <c r="TLU252" s="410"/>
      <c r="TLV252" s="359"/>
      <c r="TLW252" s="410"/>
      <c r="TLX252" s="359"/>
      <c r="TLY252" s="410"/>
      <c r="TLZ252" s="359"/>
      <c r="TMA252" s="410"/>
      <c r="TMB252" s="359"/>
      <c r="TMC252" s="410"/>
      <c r="TMD252" s="359"/>
      <c r="TME252" s="410"/>
      <c r="TMF252" s="359"/>
      <c r="TMG252" s="410"/>
      <c r="TMH252" s="359"/>
      <c r="TMI252" s="410"/>
      <c r="TMJ252" s="359"/>
      <c r="TMK252" s="410"/>
      <c r="TML252" s="359"/>
      <c r="TMM252" s="410"/>
      <c r="TMN252" s="359"/>
      <c r="TMO252" s="410"/>
      <c r="TMP252" s="359"/>
      <c r="TMQ252" s="410"/>
      <c r="TMR252" s="359"/>
      <c r="TMS252" s="410"/>
      <c r="TMT252" s="359"/>
      <c r="TMU252" s="410"/>
      <c r="TMV252" s="359"/>
      <c r="TMW252" s="410"/>
      <c r="TMX252" s="359"/>
      <c r="TMY252" s="410"/>
      <c r="TMZ252" s="359"/>
      <c r="TNA252" s="410"/>
      <c r="TNB252" s="359"/>
      <c r="TNC252" s="410"/>
      <c r="TND252" s="359"/>
      <c r="TNE252" s="410"/>
      <c r="TNF252" s="359"/>
      <c r="TNG252" s="410"/>
      <c r="TNH252" s="359"/>
      <c r="TNI252" s="410"/>
      <c r="TNJ252" s="359"/>
      <c r="TNK252" s="410"/>
      <c r="TNL252" s="359"/>
      <c r="TNM252" s="410"/>
      <c r="TNN252" s="359"/>
      <c r="TNO252" s="410"/>
      <c r="TNP252" s="359"/>
      <c r="TNQ252" s="410"/>
      <c r="TNR252" s="359"/>
      <c r="TNS252" s="410"/>
      <c r="TNT252" s="359"/>
      <c r="TNU252" s="410"/>
      <c r="TNV252" s="359"/>
      <c r="TNW252" s="410"/>
      <c r="TNX252" s="359"/>
      <c r="TNY252" s="410"/>
      <c r="TNZ252" s="359"/>
      <c r="TOA252" s="410"/>
      <c r="TOB252" s="359"/>
      <c r="TOC252" s="410"/>
      <c r="TOD252" s="359"/>
      <c r="TOE252" s="410"/>
      <c r="TOF252" s="359"/>
      <c r="TOG252" s="410"/>
      <c r="TOH252" s="359"/>
      <c r="TOI252" s="410"/>
      <c r="TOJ252" s="359"/>
      <c r="TOK252" s="410"/>
      <c r="TOL252" s="359"/>
      <c r="TOM252" s="410"/>
      <c r="TON252" s="359"/>
      <c r="TOO252" s="410"/>
      <c r="TOP252" s="359"/>
      <c r="TOQ252" s="410"/>
      <c r="TOR252" s="359"/>
      <c r="TOS252" s="410"/>
      <c r="TOT252" s="359"/>
      <c r="TOU252" s="410"/>
      <c r="TOV252" s="359"/>
      <c r="TOW252" s="410"/>
      <c r="TOX252" s="359"/>
      <c r="TOY252" s="410"/>
      <c r="TOZ252" s="359"/>
      <c r="TPA252" s="410"/>
      <c r="TPB252" s="359"/>
      <c r="TPC252" s="410"/>
      <c r="TPD252" s="359"/>
      <c r="TPE252" s="410"/>
      <c r="TPF252" s="359"/>
      <c r="TPG252" s="410"/>
      <c r="TPH252" s="359"/>
      <c r="TPI252" s="410"/>
      <c r="TPJ252" s="359"/>
      <c r="TPK252" s="410"/>
      <c r="TPL252" s="359"/>
      <c r="TPM252" s="410"/>
      <c r="TPN252" s="359"/>
      <c r="TPO252" s="410"/>
      <c r="TPP252" s="359"/>
      <c r="TPQ252" s="410"/>
      <c r="TPR252" s="359"/>
      <c r="TPS252" s="410"/>
      <c r="TPT252" s="359"/>
      <c r="TPU252" s="410"/>
      <c r="TPV252" s="359"/>
      <c r="TPW252" s="410"/>
      <c r="TPX252" s="359"/>
      <c r="TPY252" s="410"/>
      <c r="TPZ252" s="359"/>
      <c r="TQA252" s="410"/>
      <c r="TQB252" s="359"/>
      <c r="TQC252" s="410"/>
      <c r="TQD252" s="359"/>
      <c r="TQE252" s="410"/>
      <c r="TQF252" s="359"/>
      <c r="TQG252" s="410"/>
      <c r="TQH252" s="359"/>
      <c r="TQI252" s="410"/>
      <c r="TQJ252" s="359"/>
      <c r="TQK252" s="410"/>
      <c r="TQL252" s="359"/>
      <c r="TQM252" s="410"/>
      <c r="TQN252" s="359"/>
      <c r="TQO252" s="410"/>
      <c r="TQP252" s="359"/>
      <c r="TQQ252" s="410"/>
      <c r="TQR252" s="359"/>
      <c r="TQS252" s="410"/>
      <c r="TQT252" s="359"/>
      <c r="TQU252" s="410"/>
      <c r="TQV252" s="359"/>
      <c r="TQW252" s="410"/>
      <c r="TQX252" s="359"/>
      <c r="TQY252" s="410"/>
      <c r="TQZ252" s="359"/>
      <c r="TRA252" s="410"/>
      <c r="TRB252" s="359"/>
      <c r="TRC252" s="410"/>
      <c r="TRD252" s="359"/>
      <c r="TRE252" s="410"/>
      <c r="TRF252" s="359"/>
      <c r="TRG252" s="410"/>
      <c r="TRH252" s="359"/>
      <c r="TRI252" s="410"/>
      <c r="TRJ252" s="359"/>
      <c r="TRK252" s="410"/>
      <c r="TRL252" s="359"/>
      <c r="TRM252" s="410"/>
      <c r="TRN252" s="359"/>
      <c r="TRO252" s="410"/>
      <c r="TRP252" s="359"/>
      <c r="TRQ252" s="410"/>
      <c r="TRR252" s="359"/>
      <c r="TRS252" s="410"/>
      <c r="TRT252" s="359"/>
      <c r="TRU252" s="410"/>
      <c r="TRV252" s="359"/>
      <c r="TRW252" s="410"/>
      <c r="TRX252" s="359"/>
      <c r="TRY252" s="410"/>
      <c r="TRZ252" s="359"/>
      <c r="TSA252" s="410"/>
      <c r="TSB252" s="359"/>
      <c r="TSC252" s="410"/>
      <c r="TSD252" s="359"/>
      <c r="TSE252" s="410"/>
      <c r="TSF252" s="359"/>
      <c r="TSG252" s="410"/>
      <c r="TSH252" s="359"/>
      <c r="TSI252" s="410"/>
      <c r="TSJ252" s="359"/>
      <c r="TSK252" s="410"/>
      <c r="TSL252" s="359"/>
      <c r="TSM252" s="410"/>
      <c r="TSN252" s="359"/>
      <c r="TSO252" s="410"/>
      <c r="TSP252" s="359"/>
      <c r="TSQ252" s="410"/>
      <c r="TSR252" s="359"/>
      <c r="TSS252" s="410"/>
      <c r="TST252" s="359"/>
      <c r="TSU252" s="410"/>
      <c r="TSV252" s="359"/>
      <c r="TSW252" s="410"/>
      <c r="TSX252" s="359"/>
      <c r="TSY252" s="410"/>
      <c r="TSZ252" s="359"/>
      <c r="TTA252" s="410"/>
      <c r="TTB252" s="359"/>
      <c r="TTC252" s="410"/>
      <c r="TTD252" s="359"/>
      <c r="TTE252" s="410"/>
      <c r="TTF252" s="359"/>
      <c r="TTG252" s="410"/>
      <c r="TTH252" s="359"/>
      <c r="TTI252" s="410"/>
      <c r="TTJ252" s="359"/>
      <c r="TTK252" s="410"/>
      <c r="TTL252" s="359"/>
      <c r="TTM252" s="410"/>
      <c r="TTN252" s="359"/>
      <c r="TTO252" s="410"/>
      <c r="TTP252" s="359"/>
      <c r="TTQ252" s="410"/>
      <c r="TTR252" s="359"/>
      <c r="TTS252" s="410"/>
      <c r="TTT252" s="359"/>
      <c r="TTU252" s="410"/>
      <c r="TTV252" s="359"/>
      <c r="TTW252" s="410"/>
      <c r="TTX252" s="359"/>
      <c r="TTY252" s="410"/>
      <c r="TTZ252" s="359"/>
      <c r="TUA252" s="410"/>
      <c r="TUB252" s="359"/>
      <c r="TUC252" s="410"/>
      <c r="TUD252" s="359"/>
      <c r="TUE252" s="410"/>
      <c r="TUF252" s="359"/>
      <c r="TUG252" s="410"/>
      <c r="TUH252" s="359"/>
      <c r="TUI252" s="410"/>
      <c r="TUJ252" s="359"/>
      <c r="TUK252" s="410"/>
      <c r="TUL252" s="359"/>
      <c r="TUM252" s="410"/>
      <c r="TUN252" s="359"/>
      <c r="TUO252" s="410"/>
      <c r="TUP252" s="359"/>
      <c r="TUQ252" s="410"/>
      <c r="TUR252" s="359"/>
      <c r="TUS252" s="410"/>
      <c r="TUT252" s="359"/>
      <c r="TUU252" s="410"/>
      <c r="TUV252" s="359"/>
      <c r="TUW252" s="410"/>
      <c r="TUX252" s="359"/>
      <c r="TUY252" s="410"/>
      <c r="TUZ252" s="359"/>
      <c r="TVA252" s="410"/>
      <c r="TVB252" s="359"/>
      <c r="TVC252" s="410"/>
      <c r="TVD252" s="359"/>
      <c r="TVE252" s="410"/>
      <c r="TVF252" s="359"/>
      <c r="TVG252" s="410"/>
      <c r="TVH252" s="359"/>
      <c r="TVI252" s="410"/>
      <c r="TVJ252" s="359"/>
      <c r="TVK252" s="410"/>
      <c r="TVL252" s="359"/>
      <c r="TVM252" s="410"/>
      <c r="TVN252" s="359"/>
      <c r="TVO252" s="410"/>
      <c r="TVP252" s="359"/>
      <c r="TVQ252" s="410"/>
      <c r="TVR252" s="359"/>
      <c r="TVS252" s="410"/>
      <c r="TVT252" s="359"/>
      <c r="TVU252" s="410"/>
      <c r="TVV252" s="359"/>
      <c r="TVW252" s="410"/>
      <c r="TVX252" s="359"/>
      <c r="TVY252" s="410"/>
      <c r="TVZ252" s="359"/>
      <c r="TWA252" s="410"/>
      <c r="TWB252" s="359"/>
      <c r="TWC252" s="410"/>
      <c r="TWD252" s="359"/>
      <c r="TWE252" s="410"/>
      <c r="TWF252" s="359"/>
      <c r="TWG252" s="410"/>
      <c r="TWH252" s="359"/>
      <c r="TWI252" s="410"/>
      <c r="TWJ252" s="359"/>
      <c r="TWK252" s="410"/>
      <c r="TWL252" s="359"/>
      <c r="TWM252" s="410"/>
      <c r="TWN252" s="359"/>
      <c r="TWO252" s="410"/>
      <c r="TWP252" s="359"/>
      <c r="TWQ252" s="410"/>
      <c r="TWR252" s="359"/>
      <c r="TWS252" s="410"/>
      <c r="TWT252" s="359"/>
      <c r="TWU252" s="410"/>
      <c r="TWV252" s="359"/>
      <c r="TWW252" s="410"/>
      <c r="TWX252" s="359"/>
      <c r="TWY252" s="410"/>
      <c r="TWZ252" s="359"/>
      <c r="TXA252" s="410"/>
      <c r="TXB252" s="359"/>
      <c r="TXC252" s="410"/>
      <c r="TXD252" s="359"/>
      <c r="TXE252" s="410"/>
      <c r="TXF252" s="359"/>
      <c r="TXG252" s="410"/>
      <c r="TXH252" s="359"/>
      <c r="TXI252" s="410"/>
      <c r="TXJ252" s="359"/>
      <c r="TXK252" s="410"/>
      <c r="TXL252" s="359"/>
      <c r="TXM252" s="410"/>
      <c r="TXN252" s="359"/>
      <c r="TXO252" s="410"/>
      <c r="TXP252" s="359"/>
      <c r="TXQ252" s="410"/>
      <c r="TXR252" s="359"/>
      <c r="TXS252" s="410"/>
      <c r="TXT252" s="359"/>
      <c r="TXU252" s="410"/>
      <c r="TXV252" s="359"/>
      <c r="TXW252" s="410"/>
      <c r="TXX252" s="359"/>
      <c r="TXY252" s="410"/>
      <c r="TXZ252" s="359"/>
      <c r="TYA252" s="410"/>
      <c r="TYB252" s="359"/>
      <c r="TYC252" s="410"/>
      <c r="TYD252" s="359"/>
      <c r="TYE252" s="410"/>
      <c r="TYF252" s="359"/>
      <c r="TYG252" s="410"/>
      <c r="TYH252" s="359"/>
      <c r="TYI252" s="410"/>
      <c r="TYJ252" s="359"/>
      <c r="TYK252" s="410"/>
      <c r="TYL252" s="359"/>
      <c r="TYM252" s="410"/>
      <c r="TYN252" s="359"/>
      <c r="TYO252" s="410"/>
      <c r="TYP252" s="359"/>
      <c r="TYQ252" s="410"/>
      <c r="TYR252" s="359"/>
      <c r="TYS252" s="410"/>
      <c r="TYT252" s="359"/>
      <c r="TYU252" s="410"/>
      <c r="TYV252" s="359"/>
      <c r="TYW252" s="410"/>
      <c r="TYX252" s="359"/>
      <c r="TYY252" s="410"/>
      <c r="TYZ252" s="359"/>
      <c r="TZA252" s="410"/>
      <c r="TZB252" s="359"/>
      <c r="TZC252" s="410"/>
      <c r="TZD252" s="359"/>
      <c r="TZE252" s="410"/>
      <c r="TZF252" s="359"/>
      <c r="TZG252" s="410"/>
      <c r="TZH252" s="359"/>
      <c r="TZI252" s="410"/>
      <c r="TZJ252" s="359"/>
      <c r="TZK252" s="410"/>
      <c r="TZL252" s="359"/>
      <c r="TZM252" s="410"/>
      <c r="TZN252" s="359"/>
      <c r="TZO252" s="410"/>
      <c r="TZP252" s="359"/>
      <c r="TZQ252" s="410"/>
      <c r="TZR252" s="359"/>
      <c r="TZS252" s="410"/>
      <c r="TZT252" s="359"/>
      <c r="TZU252" s="410"/>
      <c r="TZV252" s="359"/>
      <c r="TZW252" s="410"/>
      <c r="TZX252" s="359"/>
      <c r="TZY252" s="410"/>
      <c r="TZZ252" s="359"/>
      <c r="UAA252" s="410"/>
      <c r="UAB252" s="359"/>
      <c r="UAC252" s="410"/>
      <c r="UAD252" s="359"/>
      <c r="UAE252" s="410"/>
      <c r="UAF252" s="359"/>
      <c r="UAG252" s="410"/>
      <c r="UAH252" s="359"/>
      <c r="UAI252" s="410"/>
      <c r="UAJ252" s="359"/>
      <c r="UAK252" s="410"/>
      <c r="UAL252" s="359"/>
      <c r="UAM252" s="410"/>
      <c r="UAN252" s="359"/>
      <c r="UAO252" s="410"/>
      <c r="UAP252" s="359"/>
      <c r="UAQ252" s="410"/>
      <c r="UAR252" s="359"/>
      <c r="UAS252" s="410"/>
      <c r="UAT252" s="359"/>
      <c r="UAU252" s="410"/>
      <c r="UAV252" s="359"/>
      <c r="UAW252" s="410"/>
      <c r="UAX252" s="359"/>
      <c r="UAY252" s="410"/>
      <c r="UAZ252" s="359"/>
      <c r="UBA252" s="410"/>
      <c r="UBB252" s="359"/>
      <c r="UBC252" s="410"/>
      <c r="UBD252" s="359"/>
      <c r="UBE252" s="410"/>
      <c r="UBF252" s="359"/>
      <c r="UBG252" s="410"/>
      <c r="UBH252" s="359"/>
      <c r="UBI252" s="410"/>
      <c r="UBJ252" s="359"/>
      <c r="UBK252" s="410"/>
      <c r="UBL252" s="359"/>
      <c r="UBM252" s="410"/>
      <c r="UBN252" s="359"/>
      <c r="UBO252" s="410"/>
      <c r="UBP252" s="359"/>
      <c r="UBQ252" s="410"/>
      <c r="UBR252" s="359"/>
      <c r="UBS252" s="410"/>
      <c r="UBT252" s="359"/>
      <c r="UBU252" s="410"/>
      <c r="UBV252" s="359"/>
      <c r="UBW252" s="410"/>
      <c r="UBX252" s="359"/>
      <c r="UBY252" s="410"/>
      <c r="UBZ252" s="359"/>
      <c r="UCA252" s="410"/>
      <c r="UCB252" s="359"/>
      <c r="UCC252" s="410"/>
      <c r="UCD252" s="359"/>
      <c r="UCE252" s="410"/>
      <c r="UCF252" s="359"/>
      <c r="UCG252" s="410"/>
      <c r="UCH252" s="359"/>
      <c r="UCI252" s="410"/>
      <c r="UCJ252" s="359"/>
      <c r="UCK252" s="410"/>
      <c r="UCL252" s="359"/>
      <c r="UCM252" s="410"/>
      <c r="UCN252" s="359"/>
      <c r="UCO252" s="410"/>
      <c r="UCP252" s="359"/>
      <c r="UCQ252" s="410"/>
      <c r="UCR252" s="359"/>
      <c r="UCS252" s="410"/>
      <c r="UCT252" s="359"/>
      <c r="UCU252" s="410"/>
      <c r="UCV252" s="359"/>
      <c r="UCW252" s="410"/>
      <c r="UCX252" s="359"/>
      <c r="UCY252" s="410"/>
      <c r="UCZ252" s="359"/>
      <c r="UDA252" s="410"/>
      <c r="UDB252" s="359"/>
      <c r="UDC252" s="410"/>
      <c r="UDD252" s="359"/>
      <c r="UDE252" s="410"/>
      <c r="UDF252" s="359"/>
      <c r="UDG252" s="410"/>
      <c r="UDH252" s="359"/>
      <c r="UDI252" s="410"/>
      <c r="UDJ252" s="359"/>
      <c r="UDK252" s="410"/>
      <c r="UDL252" s="359"/>
      <c r="UDM252" s="410"/>
      <c r="UDN252" s="359"/>
      <c r="UDO252" s="410"/>
      <c r="UDP252" s="359"/>
      <c r="UDQ252" s="410"/>
      <c r="UDR252" s="359"/>
      <c r="UDS252" s="410"/>
      <c r="UDT252" s="359"/>
      <c r="UDU252" s="410"/>
      <c r="UDV252" s="359"/>
      <c r="UDW252" s="410"/>
      <c r="UDX252" s="359"/>
      <c r="UDY252" s="410"/>
      <c r="UDZ252" s="359"/>
      <c r="UEA252" s="410"/>
      <c r="UEB252" s="359"/>
      <c r="UEC252" s="410"/>
      <c r="UED252" s="359"/>
      <c r="UEE252" s="410"/>
      <c r="UEF252" s="359"/>
      <c r="UEG252" s="410"/>
      <c r="UEH252" s="359"/>
      <c r="UEI252" s="410"/>
      <c r="UEJ252" s="359"/>
      <c r="UEK252" s="410"/>
      <c r="UEL252" s="359"/>
      <c r="UEM252" s="410"/>
      <c r="UEN252" s="359"/>
      <c r="UEO252" s="410"/>
      <c r="UEP252" s="359"/>
      <c r="UEQ252" s="410"/>
      <c r="UER252" s="359"/>
      <c r="UES252" s="410"/>
      <c r="UET252" s="359"/>
      <c r="UEU252" s="410"/>
      <c r="UEV252" s="359"/>
      <c r="UEW252" s="410"/>
      <c r="UEX252" s="359"/>
      <c r="UEY252" s="410"/>
      <c r="UEZ252" s="359"/>
      <c r="UFA252" s="410"/>
      <c r="UFB252" s="359"/>
      <c r="UFC252" s="410"/>
      <c r="UFD252" s="359"/>
      <c r="UFE252" s="410"/>
      <c r="UFF252" s="359"/>
      <c r="UFG252" s="410"/>
      <c r="UFH252" s="359"/>
      <c r="UFI252" s="410"/>
      <c r="UFJ252" s="359"/>
      <c r="UFK252" s="410"/>
      <c r="UFL252" s="359"/>
      <c r="UFM252" s="410"/>
      <c r="UFN252" s="359"/>
      <c r="UFO252" s="410"/>
      <c r="UFP252" s="359"/>
      <c r="UFQ252" s="410"/>
      <c r="UFR252" s="359"/>
      <c r="UFS252" s="410"/>
      <c r="UFT252" s="359"/>
      <c r="UFU252" s="410"/>
      <c r="UFV252" s="359"/>
      <c r="UFW252" s="410"/>
      <c r="UFX252" s="359"/>
      <c r="UFY252" s="410"/>
      <c r="UFZ252" s="359"/>
      <c r="UGA252" s="410"/>
      <c r="UGB252" s="359"/>
      <c r="UGC252" s="410"/>
      <c r="UGD252" s="359"/>
      <c r="UGE252" s="410"/>
      <c r="UGF252" s="359"/>
      <c r="UGG252" s="410"/>
      <c r="UGH252" s="359"/>
      <c r="UGI252" s="410"/>
      <c r="UGJ252" s="359"/>
      <c r="UGK252" s="410"/>
      <c r="UGL252" s="359"/>
      <c r="UGM252" s="410"/>
      <c r="UGN252" s="359"/>
      <c r="UGO252" s="410"/>
      <c r="UGP252" s="359"/>
      <c r="UGQ252" s="410"/>
      <c r="UGR252" s="359"/>
      <c r="UGS252" s="410"/>
      <c r="UGT252" s="359"/>
      <c r="UGU252" s="410"/>
      <c r="UGV252" s="359"/>
      <c r="UGW252" s="410"/>
      <c r="UGX252" s="359"/>
      <c r="UGY252" s="410"/>
      <c r="UGZ252" s="359"/>
      <c r="UHA252" s="410"/>
      <c r="UHB252" s="359"/>
      <c r="UHC252" s="410"/>
      <c r="UHD252" s="359"/>
      <c r="UHE252" s="410"/>
      <c r="UHF252" s="359"/>
      <c r="UHG252" s="410"/>
      <c r="UHH252" s="359"/>
      <c r="UHI252" s="410"/>
      <c r="UHJ252" s="359"/>
      <c r="UHK252" s="410"/>
      <c r="UHL252" s="359"/>
      <c r="UHM252" s="410"/>
      <c r="UHN252" s="359"/>
      <c r="UHO252" s="410"/>
      <c r="UHP252" s="359"/>
      <c r="UHQ252" s="410"/>
      <c r="UHR252" s="359"/>
      <c r="UHS252" s="410"/>
      <c r="UHT252" s="359"/>
      <c r="UHU252" s="410"/>
      <c r="UHV252" s="359"/>
      <c r="UHW252" s="410"/>
      <c r="UHX252" s="359"/>
      <c r="UHY252" s="410"/>
      <c r="UHZ252" s="359"/>
      <c r="UIA252" s="410"/>
      <c r="UIB252" s="359"/>
      <c r="UIC252" s="410"/>
      <c r="UID252" s="359"/>
      <c r="UIE252" s="410"/>
      <c r="UIF252" s="359"/>
      <c r="UIG252" s="410"/>
      <c r="UIH252" s="359"/>
      <c r="UII252" s="410"/>
      <c r="UIJ252" s="359"/>
      <c r="UIK252" s="410"/>
      <c r="UIL252" s="359"/>
      <c r="UIM252" s="410"/>
      <c r="UIN252" s="359"/>
      <c r="UIO252" s="410"/>
      <c r="UIP252" s="359"/>
      <c r="UIQ252" s="410"/>
      <c r="UIR252" s="359"/>
      <c r="UIS252" s="410"/>
      <c r="UIT252" s="359"/>
      <c r="UIU252" s="410"/>
      <c r="UIV252" s="359"/>
      <c r="UIW252" s="410"/>
      <c r="UIX252" s="359"/>
      <c r="UIY252" s="410"/>
      <c r="UIZ252" s="359"/>
      <c r="UJA252" s="410"/>
      <c r="UJB252" s="359"/>
      <c r="UJC252" s="410"/>
      <c r="UJD252" s="359"/>
      <c r="UJE252" s="410"/>
      <c r="UJF252" s="359"/>
      <c r="UJG252" s="410"/>
      <c r="UJH252" s="359"/>
      <c r="UJI252" s="410"/>
      <c r="UJJ252" s="359"/>
      <c r="UJK252" s="410"/>
      <c r="UJL252" s="359"/>
      <c r="UJM252" s="410"/>
      <c r="UJN252" s="359"/>
      <c r="UJO252" s="410"/>
      <c r="UJP252" s="359"/>
      <c r="UJQ252" s="410"/>
      <c r="UJR252" s="359"/>
      <c r="UJS252" s="410"/>
      <c r="UJT252" s="359"/>
      <c r="UJU252" s="410"/>
      <c r="UJV252" s="359"/>
      <c r="UJW252" s="410"/>
      <c r="UJX252" s="359"/>
      <c r="UJY252" s="410"/>
      <c r="UJZ252" s="359"/>
      <c r="UKA252" s="410"/>
      <c r="UKB252" s="359"/>
      <c r="UKC252" s="410"/>
      <c r="UKD252" s="359"/>
      <c r="UKE252" s="410"/>
      <c r="UKF252" s="359"/>
      <c r="UKG252" s="410"/>
      <c r="UKH252" s="359"/>
      <c r="UKI252" s="410"/>
      <c r="UKJ252" s="359"/>
      <c r="UKK252" s="410"/>
      <c r="UKL252" s="359"/>
      <c r="UKM252" s="410"/>
      <c r="UKN252" s="359"/>
      <c r="UKO252" s="410"/>
      <c r="UKP252" s="359"/>
      <c r="UKQ252" s="410"/>
      <c r="UKR252" s="359"/>
      <c r="UKS252" s="410"/>
      <c r="UKT252" s="359"/>
      <c r="UKU252" s="410"/>
      <c r="UKV252" s="359"/>
      <c r="UKW252" s="410"/>
      <c r="UKX252" s="359"/>
      <c r="UKY252" s="410"/>
      <c r="UKZ252" s="359"/>
      <c r="ULA252" s="410"/>
      <c r="ULB252" s="359"/>
      <c r="ULC252" s="410"/>
      <c r="ULD252" s="359"/>
      <c r="ULE252" s="410"/>
      <c r="ULF252" s="359"/>
      <c r="ULG252" s="410"/>
      <c r="ULH252" s="359"/>
      <c r="ULI252" s="410"/>
      <c r="ULJ252" s="359"/>
      <c r="ULK252" s="410"/>
      <c r="ULL252" s="359"/>
      <c r="ULM252" s="410"/>
      <c r="ULN252" s="359"/>
      <c r="ULO252" s="410"/>
      <c r="ULP252" s="359"/>
      <c r="ULQ252" s="410"/>
      <c r="ULR252" s="359"/>
      <c r="ULS252" s="410"/>
      <c r="ULT252" s="359"/>
      <c r="ULU252" s="410"/>
      <c r="ULV252" s="359"/>
      <c r="ULW252" s="410"/>
      <c r="ULX252" s="359"/>
      <c r="ULY252" s="410"/>
      <c r="ULZ252" s="359"/>
      <c r="UMA252" s="410"/>
      <c r="UMB252" s="359"/>
      <c r="UMC252" s="410"/>
      <c r="UMD252" s="359"/>
      <c r="UME252" s="410"/>
      <c r="UMF252" s="359"/>
      <c r="UMG252" s="410"/>
      <c r="UMH252" s="359"/>
      <c r="UMI252" s="410"/>
      <c r="UMJ252" s="359"/>
      <c r="UMK252" s="410"/>
      <c r="UML252" s="359"/>
      <c r="UMM252" s="410"/>
      <c r="UMN252" s="359"/>
      <c r="UMO252" s="410"/>
      <c r="UMP252" s="359"/>
      <c r="UMQ252" s="410"/>
      <c r="UMR252" s="359"/>
      <c r="UMS252" s="410"/>
      <c r="UMT252" s="359"/>
      <c r="UMU252" s="410"/>
      <c r="UMV252" s="359"/>
      <c r="UMW252" s="410"/>
      <c r="UMX252" s="359"/>
      <c r="UMY252" s="410"/>
      <c r="UMZ252" s="359"/>
      <c r="UNA252" s="410"/>
      <c r="UNB252" s="359"/>
      <c r="UNC252" s="410"/>
      <c r="UND252" s="359"/>
      <c r="UNE252" s="410"/>
      <c r="UNF252" s="359"/>
      <c r="UNG252" s="410"/>
      <c r="UNH252" s="359"/>
      <c r="UNI252" s="410"/>
      <c r="UNJ252" s="359"/>
      <c r="UNK252" s="410"/>
      <c r="UNL252" s="359"/>
      <c r="UNM252" s="410"/>
      <c r="UNN252" s="359"/>
      <c r="UNO252" s="410"/>
      <c r="UNP252" s="359"/>
      <c r="UNQ252" s="410"/>
      <c r="UNR252" s="359"/>
      <c r="UNS252" s="410"/>
      <c r="UNT252" s="359"/>
      <c r="UNU252" s="410"/>
      <c r="UNV252" s="359"/>
      <c r="UNW252" s="410"/>
      <c r="UNX252" s="359"/>
      <c r="UNY252" s="410"/>
      <c r="UNZ252" s="359"/>
      <c r="UOA252" s="410"/>
      <c r="UOB252" s="359"/>
      <c r="UOC252" s="410"/>
      <c r="UOD252" s="359"/>
      <c r="UOE252" s="410"/>
      <c r="UOF252" s="359"/>
      <c r="UOG252" s="410"/>
      <c r="UOH252" s="359"/>
      <c r="UOI252" s="410"/>
      <c r="UOJ252" s="359"/>
      <c r="UOK252" s="410"/>
      <c r="UOL252" s="359"/>
      <c r="UOM252" s="410"/>
      <c r="UON252" s="359"/>
      <c r="UOO252" s="410"/>
      <c r="UOP252" s="359"/>
      <c r="UOQ252" s="410"/>
      <c r="UOR252" s="359"/>
      <c r="UOS252" s="410"/>
      <c r="UOT252" s="359"/>
      <c r="UOU252" s="410"/>
      <c r="UOV252" s="359"/>
      <c r="UOW252" s="410"/>
      <c r="UOX252" s="359"/>
      <c r="UOY252" s="410"/>
      <c r="UOZ252" s="359"/>
      <c r="UPA252" s="410"/>
      <c r="UPB252" s="359"/>
      <c r="UPC252" s="410"/>
      <c r="UPD252" s="359"/>
      <c r="UPE252" s="410"/>
      <c r="UPF252" s="359"/>
      <c r="UPG252" s="410"/>
      <c r="UPH252" s="359"/>
      <c r="UPI252" s="410"/>
      <c r="UPJ252" s="359"/>
      <c r="UPK252" s="410"/>
      <c r="UPL252" s="359"/>
      <c r="UPM252" s="410"/>
      <c r="UPN252" s="359"/>
      <c r="UPO252" s="410"/>
      <c r="UPP252" s="359"/>
      <c r="UPQ252" s="410"/>
      <c r="UPR252" s="359"/>
      <c r="UPS252" s="410"/>
      <c r="UPT252" s="359"/>
      <c r="UPU252" s="410"/>
      <c r="UPV252" s="359"/>
      <c r="UPW252" s="410"/>
      <c r="UPX252" s="359"/>
      <c r="UPY252" s="410"/>
      <c r="UPZ252" s="359"/>
      <c r="UQA252" s="410"/>
      <c r="UQB252" s="359"/>
      <c r="UQC252" s="410"/>
      <c r="UQD252" s="359"/>
      <c r="UQE252" s="410"/>
      <c r="UQF252" s="359"/>
      <c r="UQG252" s="410"/>
      <c r="UQH252" s="359"/>
      <c r="UQI252" s="410"/>
      <c r="UQJ252" s="359"/>
      <c r="UQK252" s="410"/>
      <c r="UQL252" s="359"/>
      <c r="UQM252" s="410"/>
      <c r="UQN252" s="359"/>
      <c r="UQO252" s="410"/>
      <c r="UQP252" s="359"/>
      <c r="UQQ252" s="410"/>
      <c r="UQR252" s="359"/>
      <c r="UQS252" s="410"/>
      <c r="UQT252" s="359"/>
      <c r="UQU252" s="410"/>
      <c r="UQV252" s="359"/>
      <c r="UQW252" s="410"/>
      <c r="UQX252" s="359"/>
      <c r="UQY252" s="410"/>
      <c r="UQZ252" s="359"/>
      <c r="URA252" s="410"/>
      <c r="URB252" s="359"/>
      <c r="URC252" s="410"/>
      <c r="URD252" s="359"/>
      <c r="URE252" s="410"/>
      <c r="URF252" s="359"/>
      <c r="URG252" s="410"/>
      <c r="URH252" s="359"/>
      <c r="URI252" s="410"/>
      <c r="URJ252" s="359"/>
      <c r="URK252" s="410"/>
      <c r="URL252" s="359"/>
      <c r="URM252" s="410"/>
      <c r="URN252" s="359"/>
      <c r="URO252" s="410"/>
      <c r="URP252" s="359"/>
      <c r="URQ252" s="410"/>
      <c r="URR252" s="359"/>
      <c r="URS252" s="410"/>
      <c r="URT252" s="359"/>
      <c r="URU252" s="410"/>
      <c r="URV252" s="359"/>
      <c r="URW252" s="410"/>
      <c r="URX252" s="359"/>
      <c r="URY252" s="410"/>
      <c r="URZ252" s="359"/>
      <c r="USA252" s="410"/>
      <c r="USB252" s="359"/>
      <c r="USC252" s="410"/>
      <c r="USD252" s="359"/>
      <c r="USE252" s="410"/>
      <c r="USF252" s="359"/>
      <c r="USG252" s="410"/>
      <c r="USH252" s="359"/>
      <c r="USI252" s="410"/>
      <c r="USJ252" s="359"/>
      <c r="USK252" s="410"/>
      <c r="USL252" s="359"/>
      <c r="USM252" s="410"/>
      <c r="USN252" s="359"/>
      <c r="USO252" s="410"/>
      <c r="USP252" s="359"/>
      <c r="USQ252" s="410"/>
      <c r="USR252" s="359"/>
      <c r="USS252" s="410"/>
      <c r="UST252" s="359"/>
      <c r="USU252" s="410"/>
      <c r="USV252" s="359"/>
      <c r="USW252" s="410"/>
      <c r="USX252" s="359"/>
      <c r="USY252" s="410"/>
      <c r="USZ252" s="359"/>
      <c r="UTA252" s="410"/>
      <c r="UTB252" s="359"/>
      <c r="UTC252" s="410"/>
      <c r="UTD252" s="359"/>
      <c r="UTE252" s="410"/>
      <c r="UTF252" s="359"/>
      <c r="UTG252" s="410"/>
      <c r="UTH252" s="359"/>
      <c r="UTI252" s="410"/>
      <c r="UTJ252" s="359"/>
      <c r="UTK252" s="410"/>
      <c r="UTL252" s="359"/>
      <c r="UTM252" s="410"/>
      <c r="UTN252" s="359"/>
      <c r="UTO252" s="410"/>
      <c r="UTP252" s="359"/>
      <c r="UTQ252" s="410"/>
      <c r="UTR252" s="359"/>
      <c r="UTS252" s="410"/>
      <c r="UTT252" s="359"/>
      <c r="UTU252" s="410"/>
      <c r="UTV252" s="359"/>
      <c r="UTW252" s="410"/>
      <c r="UTX252" s="359"/>
      <c r="UTY252" s="410"/>
      <c r="UTZ252" s="359"/>
      <c r="UUA252" s="410"/>
      <c r="UUB252" s="359"/>
      <c r="UUC252" s="410"/>
      <c r="UUD252" s="359"/>
      <c r="UUE252" s="410"/>
      <c r="UUF252" s="359"/>
      <c r="UUG252" s="410"/>
      <c r="UUH252" s="359"/>
      <c r="UUI252" s="410"/>
      <c r="UUJ252" s="359"/>
      <c r="UUK252" s="410"/>
      <c r="UUL252" s="359"/>
      <c r="UUM252" s="410"/>
      <c r="UUN252" s="359"/>
      <c r="UUO252" s="410"/>
      <c r="UUP252" s="359"/>
      <c r="UUQ252" s="410"/>
      <c r="UUR252" s="359"/>
      <c r="UUS252" s="410"/>
      <c r="UUT252" s="359"/>
      <c r="UUU252" s="410"/>
      <c r="UUV252" s="359"/>
      <c r="UUW252" s="410"/>
      <c r="UUX252" s="359"/>
      <c r="UUY252" s="410"/>
      <c r="UUZ252" s="359"/>
      <c r="UVA252" s="410"/>
      <c r="UVB252" s="359"/>
      <c r="UVC252" s="410"/>
      <c r="UVD252" s="359"/>
      <c r="UVE252" s="410"/>
      <c r="UVF252" s="359"/>
      <c r="UVG252" s="410"/>
      <c r="UVH252" s="359"/>
      <c r="UVI252" s="410"/>
      <c r="UVJ252" s="359"/>
      <c r="UVK252" s="410"/>
      <c r="UVL252" s="359"/>
      <c r="UVM252" s="410"/>
      <c r="UVN252" s="359"/>
      <c r="UVO252" s="410"/>
      <c r="UVP252" s="359"/>
      <c r="UVQ252" s="410"/>
      <c r="UVR252" s="359"/>
      <c r="UVS252" s="410"/>
      <c r="UVT252" s="359"/>
      <c r="UVU252" s="410"/>
      <c r="UVV252" s="359"/>
      <c r="UVW252" s="410"/>
      <c r="UVX252" s="359"/>
      <c r="UVY252" s="410"/>
      <c r="UVZ252" s="359"/>
      <c r="UWA252" s="410"/>
      <c r="UWB252" s="359"/>
      <c r="UWC252" s="410"/>
      <c r="UWD252" s="359"/>
      <c r="UWE252" s="410"/>
      <c r="UWF252" s="359"/>
      <c r="UWG252" s="410"/>
      <c r="UWH252" s="359"/>
      <c r="UWI252" s="410"/>
      <c r="UWJ252" s="359"/>
      <c r="UWK252" s="410"/>
      <c r="UWL252" s="359"/>
      <c r="UWM252" s="410"/>
      <c r="UWN252" s="359"/>
      <c r="UWO252" s="410"/>
      <c r="UWP252" s="359"/>
      <c r="UWQ252" s="410"/>
      <c r="UWR252" s="359"/>
      <c r="UWS252" s="410"/>
      <c r="UWT252" s="359"/>
      <c r="UWU252" s="410"/>
      <c r="UWV252" s="359"/>
      <c r="UWW252" s="410"/>
      <c r="UWX252" s="359"/>
      <c r="UWY252" s="410"/>
      <c r="UWZ252" s="359"/>
      <c r="UXA252" s="410"/>
      <c r="UXB252" s="359"/>
      <c r="UXC252" s="410"/>
      <c r="UXD252" s="359"/>
      <c r="UXE252" s="410"/>
      <c r="UXF252" s="359"/>
      <c r="UXG252" s="410"/>
      <c r="UXH252" s="359"/>
      <c r="UXI252" s="410"/>
      <c r="UXJ252" s="359"/>
      <c r="UXK252" s="410"/>
      <c r="UXL252" s="359"/>
      <c r="UXM252" s="410"/>
      <c r="UXN252" s="359"/>
      <c r="UXO252" s="410"/>
      <c r="UXP252" s="359"/>
      <c r="UXQ252" s="410"/>
      <c r="UXR252" s="359"/>
      <c r="UXS252" s="410"/>
      <c r="UXT252" s="359"/>
      <c r="UXU252" s="410"/>
      <c r="UXV252" s="359"/>
      <c r="UXW252" s="410"/>
      <c r="UXX252" s="359"/>
      <c r="UXY252" s="410"/>
      <c r="UXZ252" s="359"/>
      <c r="UYA252" s="410"/>
      <c r="UYB252" s="359"/>
      <c r="UYC252" s="410"/>
      <c r="UYD252" s="359"/>
      <c r="UYE252" s="410"/>
      <c r="UYF252" s="359"/>
      <c r="UYG252" s="410"/>
      <c r="UYH252" s="359"/>
      <c r="UYI252" s="410"/>
      <c r="UYJ252" s="359"/>
      <c r="UYK252" s="410"/>
      <c r="UYL252" s="359"/>
      <c r="UYM252" s="410"/>
      <c r="UYN252" s="359"/>
      <c r="UYO252" s="410"/>
      <c r="UYP252" s="359"/>
      <c r="UYQ252" s="410"/>
      <c r="UYR252" s="359"/>
      <c r="UYS252" s="410"/>
      <c r="UYT252" s="359"/>
      <c r="UYU252" s="410"/>
      <c r="UYV252" s="359"/>
      <c r="UYW252" s="410"/>
      <c r="UYX252" s="359"/>
      <c r="UYY252" s="410"/>
      <c r="UYZ252" s="359"/>
      <c r="UZA252" s="410"/>
      <c r="UZB252" s="359"/>
      <c r="UZC252" s="410"/>
      <c r="UZD252" s="359"/>
      <c r="UZE252" s="410"/>
      <c r="UZF252" s="359"/>
      <c r="UZG252" s="410"/>
      <c r="UZH252" s="359"/>
      <c r="UZI252" s="410"/>
      <c r="UZJ252" s="359"/>
      <c r="UZK252" s="410"/>
      <c r="UZL252" s="359"/>
      <c r="UZM252" s="410"/>
      <c r="UZN252" s="359"/>
      <c r="UZO252" s="410"/>
      <c r="UZP252" s="359"/>
      <c r="UZQ252" s="410"/>
      <c r="UZR252" s="359"/>
      <c r="UZS252" s="410"/>
      <c r="UZT252" s="359"/>
      <c r="UZU252" s="410"/>
      <c r="UZV252" s="359"/>
      <c r="UZW252" s="410"/>
      <c r="UZX252" s="359"/>
      <c r="UZY252" s="410"/>
      <c r="UZZ252" s="359"/>
      <c r="VAA252" s="410"/>
      <c r="VAB252" s="359"/>
      <c r="VAC252" s="410"/>
      <c r="VAD252" s="359"/>
      <c r="VAE252" s="410"/>
      <c r="VAF252" s="359"/>
      <c r="VAG252" s="410"/>
      <c r="VAH252" s="359"/>
      <c r="VAI252" s="410"/>
      <c r="VAJ252" s="359"/>
      <c r="VAK252" s="410"/>
      <c r="VAL252" s="359"/>
      <c r="VAM252" s="410"/>
      <c r="VAN252" s="359"/>
      <c r="VAO252" s="410"/>
      <c r="VAP252" s="359"/>
      <c r="VAQ252" s="410"/>
      <c r="VAR252" s="359"/>
      <c r="VAS252" s="410"/>
      <c r="VAT252" s="359"/>
      <c r="VAU252" s="410"/>
      <c r="VAV252" s="359"/>
      <c r="VAW252" s="410"/>
      <c r="VAX252" s="359"/>
      <c r="VAY252" s="410"/>
      <c r="VAZ252" s="359"/>
      <c r="VBA252" s="410"/>
      <c r="VBB252" s="359"/>
      <c r="VBC252" s="410"/>
      <c r="VBD252" s="359"/>
      <c r="VBE252" s="410"/>
      <c r="VBF252" s="359"/>
      <c r="VBG252" s="410"/>
      <c r="VBH252" s="359"/>
      <c r="VBI252" s="410"/>
      <c r="VBJ252" s="359"/>
      <c r="VBK252" s="410"/>
      <c r="VBL252" s="359"/>
      <c r="VBM252" s="410"/>
      <c r="VBN252" s="359"/>
      <c r="VBO252" s="410"/>
      <c r="VBP252" s="359"/>
      <c r="VBQ252" s="410"/>
      <c r="VBR252" s="359"/>
      <c r="VBS252" s="410"/>
      <c r="VBT252" s="359"/>
      <c r="VBU252" s="410"/>
      <c r="VBV252" s="359"/>
      <c r="VBW252" s="410"/>
      <c r="VBX252" s="359"/>
      <c r="VBY252" s="410"/>
      <c r="VBZ252" s="359"/>
      <c r="VCA252" s="410"/>
      <c r="VCB252" s="359"/>
      <c r="VCC252" s="410"/>
      <c r="VCD252" s="359"/>
      <c r="VCE252" s="410"/>
      <c r="VCF252" s="359"/>
      <c r="VCG252" s="410"/>
      <c r="VCH252" s="359"/>
      <c r="VCI252" s="410"/>
      <c r="VCJ252" s="359"/>
      <c r="VCK252" s="410"/>
      <c r="VCL252" s="359"/>
      <c r="VCM252" s="410"/>
      <c r="VCN252" s="359"/>
      <c r="VCO252" s="410"/>
      <c r="VCP252" s="359"/>
      <c r="VCQ252" s="410"/>
      <c r="VCR252" s="359"/>
      <c r="VCS252" s="410"/>
      <c r="VCT252" s="359"/>
      <c r="VCU252" s="410"/>
      <c r="VCV252" s="359"/>
      <c r="VCW252" s="410"/>
      <c r="VCX252" s="359"/>
      <c r="VCY252" s="410"/>
      <c r="VCZ252" s="359"/>
      <c r="VDA252" s="410"/>
      <c r="VDB252" s="359"/>
      <c r="VDC252" s="410"/>
      <c r="VDD252" s="359"/>
      <c r="VDE252" s="410"/>
      <c r="VDF252" s="359"/>
      <c r="VDG252" s="410"/>
      <c r="VDH252" s="359"/>
      <c r="VDI252" s="410"/>
      <c r="VDJ252" s="359"/>
      <c r="VDK252" s="410"/>
      <c r="VDL252" s="359"/>
      <c r="VDM252" s="410"/>
      <c r="VDN252" s="359"/>
      <c r="VDO252" s="410"/>
      <c r="VDP252" s="359"/>
      <c r="VDQ252" s="410"/>
      <c r="VDR252" s="359"/>
      <c r="VDS252" s="410"/>
      <c r="VDT252" s="359"/>
      <c r="VDU252" s="410"/>
      <c r="VDV252" s="359"/>
      <c r="VDW252" s="410"/>
      <c r="VDX252" s="359"/>
      <c r="VDY252" s="410"/>
      <c r="VDZ252" s="359"/>
      <c r="VEA252" s="410"/>
      <c r="VEB252" s="359"/>
      <c r="VEC252" s="410"/>
      <c r="VED252" s="359"/>
      <c r="VEE252" s="410"/>
      <c r="VEF252" s="359"/>
      <c r="VEG252" s="410"/>
      <c r="VEH252" s="359"/>
      <c r="VEI252" s="410"/>
      <c r="VEJ252" s="359"/>
      <c r="VEK252" s="410"/>
      <c r="VEL252" s="359"/>
      <c r="VEM252" s="410"/>
      <c r="VEN252" s="359"/>
      <c r="VEO252" s="410"/>
      <c r="VEP252" s="359"/>
      <c r="VEQ252" s="410"/>
      <c r="VER252" s="359"/>
      <c r="VES252" s="410"/>
      <c r="VET252" s="359"/>
      <c r="VEU252" s="410"/>
      <c r="VEV252" s="359"/>
      <c r="VEW252" s="410"/>
      <c r="VEX252" s="359"/>
      <c r="VEY252" s="410"/>
      <c r="VEZ252" s="359"/>
      <c r="VFA252" s="410"/>
      <c r="VFB252" s="359"/>
      <c r="VFC252" s="410"/>
      <c r="VFD252" s="359"/>
      <c r="VFE252" s="410"/>
      <c r="VFF252" s="359"/>
      <c r="VFG252" s="410"/>
      <c r="VFH252" s="359"/>
      <c r="VFI252" s="410"/>
      <c r="VFJ252" s="359"/>
      <c r="VFK252" s="410"/>
      <c r="VFL252" s="359"/>
      <c r="VFM252" s="410"/>
      <c r="VFN252" s="359"/>
      <c r="VFO252" s="410"/>
      <c r="VFP252" s="359"/>
      <c r="VFQ252" s="410"/>
      <c r="VFR252" s="359"/>
      <c r="VFS252" s="410"/>
      <c r="VFT252" s="359"/>
      <c r="VFU252" s="410"/>
      <c r="VFV252" s="359"/>
      <c r="VFW252" s="410"/>
      <c r="VFX252" s="359"/>
      <c r="VFY252" s="410"/>
      <c r="VFZ252" s="359"/>
      <c r="VGA252" s="410"/>
      <c r="VGB252" s="359"/>
      <c r="VGC252" s="410"/>
      <c r="VGD252" s="359"/>
      <c r="VGE252" s="410"/>
      <c r="VGF252" s="359"/>
      <c r="VGG252" s="410"/>
      <c r="VGH252" s="359"/>
      <c r="VGI252" s="410"/>
      <c r="VGJ252" s="359"/>
      <c r="VGK252" s="410"/>
      <c r="VGL252" s="359"/>
      <c r="VGM252" s="410"/>
      <c r="VGN252" s="359"/>
      <c r="VGO252" s="410"/>
      <c r="VGP252" s="359"/>
      <c r="VGQ252" s="410"/>
      <c r="VGR252" s="359"/>
      <c r="VGS252" s="410"/>
      <c r="VGT252" s="359"/>
      <c r="VGU252" s="410"/>
      <c r="VGV252" s="359"/>
      <c r="VGW252" s="410"/>
      <c r="VGX252" s="359"/>
      <c r="VGY252" s="410"/>
      <c r="VGZ252" s="359"/>
      <c r="VHA252" s="410"/>
      <c r="VHB252" s="359"/>
      <c r="VHC252" s="410"/>
      <c r="VHD252" s="359"/>
      <c r="VHE252" s="410"/>
      <c r="VHF252" s="359"/>
      <c r="VHG252" s="410"/>
      <c r="VHH252" s="359"/>
      <c r="VHI252" s="410"/>
      <c r="VHJ252" s="359"/>
      <c r="VHK252" s="410"/>
      <c r="VHL252" s="359"/>
      <c r="VHM252" s="410"/>
      <c r="VHN252" s="359"/>
      <c r="VHO252" s="410"/>
      <c r="VHP252" s="359"/>
      <c r="VHQ252" s="410"/>
      <c r="VHR252" s="359"/>
      <c r="VHS252" s="410"/>
      <c r="VHT252" s="359"/>
      <c r="VHU252" s="410"/>
      <c r="VHV252" s="359"/>
      <c r="VHW252" s="410"/>
      <c r="VHX252" s="359"/>
      <c r="VHY252" s="410"/>
      <c r="VHZ252" s="359"/>
      <c r="VIA252" s="410"/>
      <c r="VIB252" s="359"/>
      <c r="VIC252" s="410"/>
      <c r="VID252" s="359"/>
      <c r="VIE252" s="410"/>
      <c r="VIF252" s="359"/>
      <c r="VIG252" s="410"/>
      <c r="VIH252" s="359"/>
      <c r="VII252" s="410"/>
      <c r="VIJ252" s="359"/>
      <c r="VIK252" s="410"/>
      <c r="VIL252" s="359"/>
      <c r="VIM252" s="410"/>
      <c r="VIN252" s="359"/>
      <c r="VIO252" s="410"/>
      <c r="VIP252" s="359"/>
      <c r="VIQ252" s="410"/>
      <c r="VIR252" s="359"/>
      <c r="VIS252" s="410"/>
      <c r="VIT252" s="359"/>
      <c r="VIU252" s="410"/>
      <c r="VIV252" s="359"/>
      <c r="VIW252" s="410"/>
      <c r="VIX252" s="359"/>
      <c r="VIY252" s="410"/>
      <c r="VIZ252" s="359"/>
      <c r="VJA252" s="410"/>
      <c r="VJB252" s="359"/>
      <c r="VJC252" s="410"/>
      <c r="VJD252" s="359"/>
      <c r="VJE252" s="410"/>
      <c r="VJF252" s="359"/>
      <c r="VJG252" s="410"/>
      <c r="VJH252" s="359"/>
      <c r="VJI252" s="410"/>
      <c r="VJJ252" s="359"/>
      <c r="VJK252" s="410"/>
      <c r="VJL252" s="359"/>
      <c r="VJM252" s="410"/>
      <c r="VJN252" s="359"/>
      <c r="VJO252" s="410"/>
      <c r="VJP252" s="359"/>
      <c r="VJQ252" s="410"/>
      <c r="VJR252" s="359"/>
      <c r="VJS252" s="410"/>
      <c r="VJT252" s="359"/>
      <c r="VJU252" s="410"/>
      <c r="VJV252" s="359"/>
      <c r="VJW252" s="410"/>
      <c r="VJX252" s="359"/>
      <c r="VJY252" s="410"/>
      <c r="VJZ252" s="359"/>
      <c r="VKA252" s="410"/>
      <c r="VKB252" s="359"/>
      <c r="VKC252" s="410"/>
      <c r="VKD252" s="359"/>
      <c r="VKE252" s="410"/>
      <c r="VKF252" s="359"/>
      <c r="VKG252" s="410"/>
      <c r="VKH252" s="359"/>
      <c r="VKI252" s="410"/>
      <c r="VKJ252" s="359"/>
      <c r="VKK252" s="410"/>
      <c r="VKL252" s="359"/>
      <c r="VKM252" s="410"/>
      <c r="VKN252" s="359"/>
      <c r="VKO252" s="410"/>
      <c r="VKP252" s="359"/>
      <c r="VKQ252" s="410"/>
      <c r="VKR252" s="359"/>
      <c r="VKS252" s="410"/>
      <c r="VKT252" s="359"/>
      <c r="VKU252" s="410"/>
      <c r="VKV252" s="359"/>
      <c r="VKW252" s="410"/>
      <c r="VKX252" s="359"/>
      <c r="VKY252" s="410"/>
      <c r="VKZ252" s="359"/>
      <c r="VLA252" s="410"/>
      <c r="VLB252" s="359"/>
      <c r="VLC252" s="410"/>
      <c r="VLD252" s="359"/>
      <c r="VLE252" s="410"/>
      <c r="VLF252" s="359"/>
      <c r="VLG252" s="410"/>
      <c r="VLH252" s="359"/>
      <c r="VLI252" s="410"/>
      <c r="VLJ252" s="359"/>
      <c r="VLK252" s="410"/>
      <c r="VLL252" s="359"/>
      <c r="VLM252" s="410"/>
      <c r="VLN252" s="359"/>
      <c r="VLO252" s="410"/>
      <c r="VLP252" s="359"/>
      <c r="VLQ252" s="410"/>
      <c r="VLR252" s="359"/>
      <c r="VLS252" s="410"/>
      <c r="VLT252" s="359"/>
      <c r="VLU252" s="410"/>
      <c r="VLV252" s="359"/>
      <c r="VLW252" s="410"/>
      <c r="VLX252" s="359"/>
      <c r="VLY252" s="410"/>
      <c r="VLZ252" s="359"/>
      <c r="VMA252" s="410"/>
      <c r="VMB252" s="359"/>
      <c r="VMC252" s="410"/>
      <c r="VMD252" s="359"/>
      <c r="VME252" s="410"/>
      <c r="VMF252" s="359"/>
      <c r="VMG252" s="410"/>
      <c r="VMH252" s="359"/>
      <c r="VMI252" s="410"/>
      <c r="VMJ252" s="359"/>
      <c r="VMK252" s="410"/>
      <c r="VML252" s="359"/>
      <c r="VMM252" s="410"/>
      <c r="VMN252" s="359"/>
      <c r="VMO252" s="410"/>
      <c r="VMP252" s="359"/>
      <c r="VMQ252" s="410"/>
      <c r="VMR252" s="359"/>
      <c r="VMS252" s="410"/>
      <c r="VMT252" s="359"/>
      <c r="VMU252" s="410"/>
      <c r="VMV252" s="359"/>
      <c r="VMW252" s="410"/>
      <c r="VMX252" s="359"/>
      <c r="VMY252" s="410"/>
      <c r="VMZ252" s="359"/>
      <c r="VNA252" s="410"/>
      <c r="VNB252" s="359"/>
      <c r="VNC252" s="410"/>
      <c r="VND252" s="359"/>
      <c r="VNE252" s="410"/>
      <c r="VNF252" s="359"/>
      <c r="VNG252" s="410"/>
      <c r="VNH252" s="359"/>
      <c r="VNI252" s="410"/>
      <c r="VNJ252" s="359"/>
      <c r="VNK252" s="410"/>
      <c r="VNL252" s="359"/>
      <c r="VNM252" s="410"/>
      <c r="VNN252" s="359"/>
      <c r="VNO252" s="410"/>
      <c r="VNP252" s="359"/>
      <c r="VNQ252" s="410"/>
      <c r="VNR252" s="359"/>
      <c r="VNS252" s="410"/>
      <c r="VNT252" s="359"/>
      <c r="VNU252" s="410"/>
      <c r="VNV252" s="359"/>
      <c r="VNW252" s="410"/>
      <c r="VNX252" s="359"/>
      <c r="VNY252" s="410"/>
      <c r="VNZ252" s="359"/>
      <c r="VOA252" s="410"/>
      <c r="VOB252" s="359"/>
      <c r="VOC252" s="410"/>
      <c r="VOD252" s="359"/>
      <c r="VOE252" s="410"/>
      <c r="VOF252" s="359"/>
      <c r="VOG252" s="410"/>
      <c r="VOH252" s="359"/>
      <c r="VOI252" s="410"/>
      <c r="VOJ252" s="359"/>
      <c r="VOK252" s="410"/>
      <c r="VOL252" s="359"/>
      <c r="VOM252" s="410"/>
      <c r="VON252" s="359"/>
      <c r="VOO252" s="410"/>
      <c r="VOP252" s="359"/>
      <c r="VOQ252" s="410"/>
      <c r="VOR252" s="359"/>
      <c r="VOS252" s="410"/>
      <c r="VOT252" s="359"/>
      <c r="VOU252" s="410"/>
      <c r="VOV252" s="359"/>
      <c r="VOW252" s="410"/>
      <c r="VOX252" s="359"/>
      <c r="VOY252" s="410"/>
      <c r="VOZ252" s="359"/>
      <c r="VPA252" s="410"/>
      <c r="VPB252" s="359"/>
      <c r="VPC252" s="410"/>
      <c r="VPD252" s="359"/>
      <c r="VPE252" s="410"/>
      <c r="VPF252" s="359"/>
      <c r="VPG252" s="410"/>
      <c r="VPH252" s="359"/>
      <c r="VPI252" s="410"/>
      <c r="VPJ252" s="359"/>
      <c r="VPK252" s="410"/>
      <c r="VPL252" s="359"/>
      <c r="VPM252" s="410"/>
      <c r="VPN252" s="359"/>
      <c r="VPO252" s="410"/>
      <c r="VPP252" s="359"/>
      <c r="VPQ252" s="410"/>
      <c r="VPR252" s="359"/>
      <c r="VPS252" s="410"/>
      <c r="VPT252" s="359"/>
      <c r="VPU252" s="410"/>
      <c r="VPV252" s="359"/>
      <c r="VPW252" s="410"/>
      <c r="VPX252" s="359"/>
      <c r="VPY252" s="410"/>
      <c r="VPZ252" s="359"/>
      <c r="VQA252" s="410"/>
      <c r="VQB252" s="359"/>
      <c r="VQC252" s="410"/>
      <c r="VQD252" s="359"/>
      <c r="VQE252" s="410"/>
      <c r="VQF252" s="359"/>
      <c r="VQG252" s="410"/>
      <c r="VQH252" s="359"/>
      <c r="VQI252" s="410"/>
      <c r="VQJ252" s="359"/>
      <c r="VQK252" s="410"/>
      <c r="VQL252" s="359"/>
      <c r="VQM252" s="410"/>
      <c r="VQN252" s="359"/>
      <c r="VQO252" s="410"/>
      <c r="VQP252" s="359"/>
      <c r="VQQ252" s="410"/>
      <c r="VQR252" s="359"/>
      <c r="VQS252" s="410"/>
      <c r="VQT252" s="359"/>
      <c r="VQU252" s="410"/>
      <c r="VQV252" s="359"/>
      <c r="VQW252" s="410"/>
      <c r="VQX252" s="359"/>
      <c r="VQY252" s="410"/>
      <c r="VQZ252" s="359"/>
      <c r="VRA252" s="410"/>
      <c r="VRB252" s="359"/>
      <c r="VRC252" s="410"/>
      <c r="VRD252" s="359"/>
      <c r="VRE252" s="410"/>
      <c r="VRF252" s="359"/>
      <c r="VRG252" s="410"/>
      <c r="VRH252" s="359"/>
      <c r="VRI252" s="410"/>
      <c r="VRJ252" s="359"/>
      <c r="VRK252" s="410"/>
      <c r="VRL252" s="359"/>
      <c r="VRM252" s="410"/>
      <c r="VRN252" s="359"/>
      <c r="VRO252" s="410"/>
      <c r="VRP252" s="359"/>
      <c r="VRQ252" s="410"/>
      <c r="VRR252" s="359"/>
      <c r="VRS252" s="410"/>
      <c r="VRT252" s="359"/>
      <c r="VRU252" s="410"/>
      <c r="VRV252" s="359"/>
      <c r="VRW252" s="410"/>
      <c r="VRX252" s="359"/>
      <c r="VRY252" s="410"/>
      <c r="VRZ252" s="359"/>
      <c r="VSA252" s="410"/>
      <c r="VSB252" s="359"/>
      <c r="VSC252" s="410"/>
      <c r="VSD252" s="359"/>
      <c r="VSE252" s="410"/>
      <c r="VSF252" s="359"/>
      <c r="VSG252" s="410"/>
      <c r="VSH252" s="359"/>
      <c r="VSI252" s="410"/>
      <c r="VSJ252" s="359"/>
      <c r="VSK252" s="410"/>
      <c r="VSL252" s="359"/>
      <c r="VSM252" s="410"/>
      <c r="VSN252" s="359"/>
      <c r="VSO252" s="410"/>
      <c r="VSP252" s="359"/>
      <c r="VSQ252" s="410"/>
      <c r="VSR252" s="359"/>
      <c r="VSS252" s="410"/>
      <c r="VST252" s="359"/>
      <c r="VSU252" s="410"/>
      <c r="VSV252" s="359"/>
      <c r="VSW252" s="410"/>
      <c r="VSX252" s="359"/>
      <c r="VSY252" s="410"/>
      <c r="VSZ252" s="359"/>
      <c r="VTA252" s="410"/>
      <c r="VTB252" s="359"/>
      <c r="VTC252" s="410"/>
      <c r="VTD252" s="359"/>
      <c r="VTE252" s="410"/>
      <c r="VTF252" s="359"/>
      <c r="VTG252" s="410"/>
      <c r="VTH252" s="359"/>
      <c r="VTI252" s="410"/>
      <c r="VTJ252" s="359"/>
      <c r="VTK252" s="410"/>
      <c r="VTL252" s="359"/>
      <c r="VTM252" s="410"/>
      <c r="VTN252" s="359"/>
      <c r="VTO252" s="410"/>
      <c r="VTP252" s="359"/>
      <c r="VTQ252" s="410"/>
      <c r="VTR252" s="359"/>
      <c r="VTS252" s="410"/>
      <c r="VTT252" s="359"/>
      <c r="VTU252" s="410"/>
      <c r="VTV252" s="359"/>
      <c r="VTW252" s="410"/>
      <c r="VTX252" s="359"/>
      <c r="VTY252" s="410"/>
      <c r="VTZ252" s="359"/>
      <c r="VUA252" s="410"/>
      <c r="VUB252" s="359"/>
      <c r="VUC252" s="410"/>
      <c r="VUD252" s="359"/>
      <c r="VUE252" s="410"/>
      <c r="VUF252" s="359"/>
      <c r="VUG252" s="410"/>
      <c r="VUH252" s="359"/>
      <c r="VUI252" s="410"/>
      <c r="VUJ252" s="359"/>
      <c r="VUK252" s="410"/>
      <c r="VUL252" s="359"/>
      <c r="VUM252" s="410"/>
      <c r="VUN252" s="359"/>
      <c r="VUO252" s="410"/>
      <c r="VUP252" s="359"/>
      <c r="VUQ252" s="410"/>
      <c r="VUR252" s="359"/>
      <c r="VUS252" s="410"/>
      <c r="VUT252" s="359"/>
      <c r="VUU252" s="410"/>
      <c r="VUV252" s="359"/>
      <c r="VUW252" s="410"/>
      <c r="VUX252" s="359"/>
      <c r="VUY252" s="410"/>
      <c r="VUZ252" s="359"/>
      <c r="VVA252" s="410"/>
      <c r="VVB252" s="359"/>
      <c r="VVC252" s="410"/>
      <c r="VVD252" s="359"/>
      <c r="VVE252" s="410"/>
      <c r="VVF252" s="359"/>
      <c r="VVG252" s="410"/>
      <c r="VVH252" s="359"/>
      <c r="VVI252" s="410"/>
      <c r="VVJ252" s="359"/>
      <c r="VVK252" s="410"/>
      <c r="VVL252" s="359"/>
      <c r="VVM252" s="410"/>
      <c r="VVN252" s="359"/>
      <c r="VVO252" s="410"/>
      <c r="VVP252" s="359"/>
      <c r="VVQ252" s="410"/>
      <c r="VVR252" s="359"/>
      <c r="VVS252" s="410"/>
      <c r="VVT252" s="359"/>
      <c r="VVU252" s="410"/>
      <c r="VVV252" s="359"/>
      <c r="VVW252" s="410"/>
      <c r="VVX252" s="359"/>
      <c r="VVY252" s="410"/>
      <c r="VVZ252" s="359"/>
      <c r="VWA252" s="410"/>
      <c r="VWB252" s="359"/>
      <c r="VWC252" s="410"/>
      <c r="VWD252" s="359"/>
      <c r="VWE252" s="410"/>
      <c r="VWF252" s="359"/>
      <c r="VWG252" s="410"/>
      <c r="VWH252" s="359"/>
      <c r="VWI252" s="410"/>
      <c r="VWJ252" s="359"/>
      <c r="VWK252" s="410"/>
      <c r="VWL252" s="359"/>
      <c r="VWM252" s="410"/>
      <c r="VWN252" s="359"/>
      <c r="VWO252" s="410"/>
      <c r="VWP252" s="359"/>
      <c r="VWQ252" s="410"/>
      <c r="VWR252" s="359"/>
      <c r="VWS252" s="410"/>
      <c r="VWT252" s="359"/>
      <c r="VWU252" s="410"/>
      <c r="VWV252" s="359"/>
      <c r="VWW252" s="410"/>
      <c r="VWX252" s="359"/>
      <c r="VWY252" s="410"/>
      <c r="VWZ252" s="359"/>
      <c r="VXA252" s="410"/>
      <c r="VXB252" s="359"/>
      <c r="VXC252" s="410"/>
      <c r="VXD252" s="359"/>
      <c r="VXE252" s="410"/>
      <c r="VXF252" s="359"/>
      <c r="VXG252" s="410"/>
      <c r="VXH252" s="359"/>
      <c r="VXI252" s="410"/>
      <c r="VXJ252" s="359"/>
      <c r="VXK252" s="410"/>
      <c r="VXL252" s="359"/>
      <c r="VXM252" s="410"/>
      <c r="VXN252" s="359"/>
      <c r="VXO252" s="410"/>
      <c r="VXP252" s="359"/>
      <c r="VXQ252" s="410"/>
      <c r="VXR252" s="359"/>
      <c r="VXS252" s="410"/>
      <c r="VXT252" s="359"/>
      <c r="VXU252" s="410"/>
      <c r="VXV252" s="359"/>
      <c r="VXW252" s="410"/>
      <c r="VXX252" s="359"/>
      <c r="VXY252" s="410"/>
      <c r="VXZ252" s="359"/>
      <c r="VYA252" s="410"/>
      <c r="VYB252" s="359"/>
      <c r="VYC252" s="410"/>
      <c r="VYD252" s="359"/>
      <c r="VYE252" s="410"/>
      <c r="VYF252" s="359"/>
      <c r="VYG252" s="410"/>
      <c r="VYH252" s="359"/>
      <c r="VYI252" s="410"/>
      <c r="VYJ252" s="359"/>
      <c r="VYK252" s="410"/>
      <c r="VYL252" s="359"/>
      <c r="VYM252" s="410"/>
      <c r="VYN252" s="359"/>
      <c r="VYO252" s="410"/>
      <c r="VYP252" s="359"/>
      <c r="VYQ252" s="410"/>
      <c r="VYR252" s="359"/>
      <c r="VYS252" s="410"/>
      <c r="VYT252" s="359"/>
      <c r="VYU252" s="410"/>
      <c r="VYV252" s="359"/>
      <c r="VYW252" s="410"/>
      <c r="VYX252" s="359"/>
      <c r="VYY252" s="410"/>
      <c r="VYZ252" s="359"/>
      <c r="VZA252" s="410"/>
      <c r="VZB252" s="359"/>
      <c r="VZC252" s="410"/>
      <c r="VZD252" s="359"/>
      <c r="VZE252" s="410"/>
      <c r="VZF252" s="359"/>
      <c r="VZG252" s="410"/>
      <c r="VZH252" s="359"/>
      <c r="VZI252" s="410"/>
      <c r="VZJ252" s="359"/>
      <c r="VZK252" s="410"/>
      <c r="VZL252" s="359"/>
      <c r="VZM252" s="410"/>
      <c r="VZN252" s="359"/>
      <c r="VZO252" s="410"/>
      <c r="VZP252" s="359"/>
      <c r="VZQ252" s="410"/>
      <c r="VZR252" s="359"/>
      <c r="VZS252" s="410"/>
      <c r="VZT252" s="359"/>
      <c r="VZU252" s="410"/>
      <c r="VZV252" s="359"/>
      <c r="VZW252" s="410"/>
      <c r="VZX252" s="359"/>
      <c r="VZY252" s="410"/>
      <c r="VZZ252" s="359"/>
      <c r="WAA252" s="410"/>
      <c r="WAB252" s="359"/>
      <c r="WAC252" s="410"/>
      <c r="WAD252" s="359"/>
      <c r="WAE252" s="410"/>
      <c r="WAF252" s="359"/>
      <c r="WAG252" s="410"/>
      <c r="WAH252" s="359"/>
      <c r="WAI252" s="410"/>
      <c r="WAJ252" s="359"/>
      <c r="WAK252" s="410"/>
      <c r="WAL252" s="359"/>
      <c r="WAM252" s="410"/>
      <c r="WAN252" s="359"/>
      <c r="WAO252" s="410"/>
      <c r="WAP252" s="359"/>
      <c r="WAQ252" s="410"/>
      <c r="WAR252" s="359"/>
      <c r="WAS252" s="410"/>
      <c r="WAT252" s="359"/>
      <c r="WAU252" s="410"/>
      <c r="WAV252" s="359"/>
      <c r="WAW252" s="410"/>
      <c r="WAX252" s="359"/>
      <c r="WAY252" s="410"/>
      <c r="WAZ252" s="359"/>
      <c r="WBA252" s="410"/>
      <c r="WBB252" s="359"/>
      <c r="WBC252" s="410"/>
      <c r="WBD252" s="359"/>
      <c r="WBE252" s="410"/>
      <c r="WBF252" s="359"/>
      <c r="WBG252" s="410"/>
      <c r="WBH252" s="359"/>
      <c r="WBI252" s="410"/>
      <c r="WBJ252" s="359"/>
      <c r="WBK252" s="410"/>
      <c r="WBL252" s="359"/>
      <c r="WBM252" s="410"/>
      <c r="WBN252" s="359"/>
      <c r="WBO252" s="410"/>
      <c r="WBP252" s="359"/>
      <c r="WBQ252" s="410"/>
      <c r="WBR252" s="359"/>
      <c r="WBS252" s="410"/>
      <c r="WBT252" s="359"/>
      <c r="WBU252" s="410"/>
      <c r="WBV252" s="359"/>
      <c r="WBW252" s="410"/>
      <c r="WBX252" s="359"/>
      <c r="WBY252" s="410"/>
      <c r="WBZ252" s="359"/>
      <c r="WCA252" s="410"/>
      <c r="WCB252" s="359"/>
      <c r="WCC252" s="410"/>
      <c r="WCD252" s="359"/>
      <c r="WCE252" s="410"/>
      <c r="WCF252" s="359"/>
      <c r="WCG252" s="410"/>
      <c r="WCH252" s="359"/>
      <c r="WCI252" s="410"/>
      <c r="WCJ252" s="359"/>
      <c r="WCK252" s="410"/>
      <c r="WCL252" s="359"/>
      <c r="WCM252" s="410"/>
      <c r="WCN252" s="359"/>
      <c r="WCO252" s="410"/>
      <c r="WCP252" s="359"/>
      <c r="WCQ252" s="410"/>
      <c r="WCR252" s="359"/>
      <c r="WCS252" s="410"/>
      <c r="WCT252" s="359"/>
      <c r="WCU252" s="410"/>
      <c r="WCV252" s="359"/>
      <c r="WCW252" s="410"/>
      <c r="WCX252" s="359"/>
      <c r="WCY252" s="410"/>
      <c r="WCZ252" s="359"/>
      <c r="WDA252" s="410"/>
      <c r="WDB252" s="359"/>
      <c r="WDC252" s="410"/>
      <c r="WDD252" s="359"/>
      <c r="WDE252" s="410"/>
      <c r="WDF252" s="359"/>
      <c r="WDG252" s="410"/>
      <c r="WDH252" s="359"/>
      <c r="WDI252" s="410"/>
      <c r="WDJ252" s="359"/>
      <c r="WDK252" s="410"/>
      <c r="WDL252" s="359"/>
      <c r="WDM252" s="410"/>
      <c r="WDN252" s="359"/>
      <c r="WDO252" s="410"/>
      <c r="WDP252" s="359"/>
      <c r="WDQ252" s="410"/>
      <c r="WDR252" s="359"/>
      <c r="WDS252" s="410"/>
      <c r="WDT252" s="359"/>
      <c r="WDU252" s="410"/>
      <c r="WDV252" s="359"/>
      <c r="WDW252" s="410"/>
      <c r="WDX252" s="359"/>
      <c r="WDY252" s="410"/>
      <c r="WDZ252" s="359"/>
      <c r="WEA252" s="410"/>
      <c r="WEB252" s="359"/>
      <c r="WEC252" s="410"/>
      <c r="WED252" s="359"/>
      <c r="WEE252" s="410"/>
      <c r="WEF252" s="359"/>
      <c r="WEG252" s="410"/>
      <c r="WEH252" s="359"/>
      <c r="WEI252" s="410"/>
      <c r="WEJ252" s="359"/>
      <c r="WEK252" s="410"/>
      <c r="WEL252" s="359"/>
      <c r="WEM252" s="410"/>
      <c r="WEN252" s="359"/>
      <c r="WEO252" s="410"/>
      <c r="WEP252" s="359"/>
      <c r="WEQ252" s="410"/>
      <c r="WER252" s="359"/>
      <c r="WES252" s="410"/>
      <c r="WET252" s="359"/>
      <c r="WEU252" s="410"/>
      <c r="WEV252" s="359"/>
      <c r="WEW252" s="410"/>
      <c r="WEX252" s="359"/>
      <c r="WEY252" s="410"/>
      <c r="WEZ252" s="359"/>
      <c r="WFA252" s="410"/>
      <c r="WFB252" s="359"/>
      <c r="WFC252" s="410"/>
      <c r="WFD252" s="359"/>
      <c r="WFE252" s="410"/>
      <c r="WFF252" s="359"/>
      <c r="WFG252" s="410"/>
      <c r="WFH252" s="359"/>
      <c r="WFI252" s="410"/>
      <c r="WFJ252" s="359"/>
      <c r="WFK252" s="410"/>
      <c r="WFL252" s="359"/>
      <c r="WFM252" s="410"/>
      <c r="WFN252" s="359"/>
      <c r="WFO252" s="410"/>
      <c r="WFP252" s="359"/>
      <c r="WFQ252" s="410"/>
      <c r="WFR252" s="359"/>
      <c r="WFS252" s="410"/>
      <c r="WFT252" s="359"/>
      <c r="WFU252" s="410"/>
      <c r="WFV252" s="359"/>
      <c r="WFW252" s="410"/>
      <c r="WFX252" s="359"/>
      <c r="WFY252" s="410"/>
      <c r="WFZ252" s="359"/>
      <c r="WGA252" s="410"/>
      <c r="WGB252" s="359"/>
      <c r="WGC252" s="410"/>
      <c r="WGD252" s="359"/>
      <c r="WGE252" s="410"/>
      <c r="WGF252" s="359"/>
      <c r="WGG252" s="410"/>
      <c r="WGH252" s="359"/>
      <c r="WGI252" s="410"/>
      <c r="WGJ252" s="359"/>
      <c r="WGK252" s="410"/>
      <c r="WGL252" s="359"/>
      <c r="WGM252" s="410"/>
      <c r="WGN252" s="359"/>
      <c r="WGO252" s="410"/>
      <c r="WGP252" s="359"/>
      <c r="WGQ252" s="410"/>
      <c r="WGR252" s="359"/>
      <c r="WGS252" s="410"/>
      <c r="WGT252" s="359"/>
      <c r="WGU252" s="410"/>
      <c r="WGV252" s="359"/>
      <c r="WGW252" s="410"/>
      <c r="WGX252" s="359"/>
      <c r="WGY252" s="410"/>
      <c r="WGZ252" s="359"/>
      <c r="WHA252" s="410"/>
      <c r="WHB252" s="359"/>
      <c r="WHC252" s="410"/>
      <c r="WHD252" s="359"/>
      <c r="WHE252" s="410"/>
      <c r="WHF252" s="359"/>
      <c r="WHG252" s="410"/>
      <c r="WHH252" s="359"/>
      <c r="WHI252" s="410"/>
      <c r="WHJ252" s="359"/>
      <c r="WHK252" s="410"/>
      <c r="WHL252" s="359"/>
      <c r="WHM252" s="410"/>
      <c r="WHN252" s="359"/>
      <c r="WHO252" s="410"/>
      <c r="WHP252" s="359"/>
      <c r="WHQ252" s="410"/>
      <c r="WHR252" s="359"/>
      <c r="WHS252" s="410"/>
      <c r="WHT252" s="359"/>
      <c r="WHU252" s="410"/>
      <c r="WHV252" s="359"/>
      <c r="WHW252" s="410"/>
      <c r="WHX252" s="359"/>
      <c r="WHY252" s="410"/>
      <c r="WHZ252" s="359"/>
      <c r="WIA252" s="410"/>
      <c r="WIB252" s="359"/>
      <c r="WIC252" s="410"/>
      <c r="WID252" s="359"/>
      <c r="WIE252" s="410"/>
      <c r="WIF252" s="359"/>
      <c r="WIG252" s="410"/>
      <c r="WIH252" s="359"/>
      <c r="WII252" s="410"/>
      <c r="WIJ252" s="359"/>
      <c r="WIK252" s="410"/>
      <c r="WIL252" s="359"/>
      <c r="WIM252" s="410"/>
      <c r="WIN252" s="359"/>
      <c r="WIO252" s="410"/>
      <c r="WIP252" s="359"/>
      <c r="WIQ252" s="410"/>
      <c r="WIR252" s="359"/>
      <c r="WIS252" s="410"/>
      <c r="WIT252" s="359"/>
      <c r="WIU252" s="410"/>
      <c r="WIV252" s="359"/>
      <c r="WIW252" s="410"/>
      <c r="WIX252" s="359"/>
      <c r="WIY252" s="410"/>
      <c r="WIZ252" s="359"/>
      <c r="WJA252" s="410"/>
      <c r="WJB252" s="359"/>
      <c r="WJC252" s="410"/>
      <c r="WJD252" s="359"/>
      <c r="WJE252" s="410"/>
      <c r="WJF252" s="359"/>
      <c r="WJG252" s="410"/>
      <c r="WJH252" s="359"/>
      <c r="WJI252" s="410"/>
      <c r="WJJ252" s="359"/>
      <c r="WJK252" s="410"/>
      <c r="WJL252" s="359"/>
      <c r="WJM252" s="410"/>
      <c r="WJN252" s="359"/>
      <c r="WJO252" s="410"/>
      <c r="WJP252" s="359"/>
      <c r="WJQ252" s="410"/>
      <c r="WJR252" s="359"/>
      <c r="WJS252" s="410"/>
      <c r="WJT252" s="359"/>
      <c r="WJU252" s="410"/>
      <c r="WJV252" s="359"/>
      <c r="WJW252" s="410"/>
      <c r="WJX252" s="359"/>
      <c r="WJY252" s="410"/>
      <c r="WJZ252" s="359"/>
      <c r="WKA252" s="410"/>
      <c r="WKB252" s="359"/>
      <c r="WKC252" s="410"/>
      <c r="WKD252" s="359"/>
      <c r="WKE252" s="410"/>
      <c r="WKF252" s="359"/>
      <c r="WKG252" s="410"/>
      <c r="WKH252" s="359"/>
      <c r="WKI252" s="410"/>
      <c r="WKJ252" s="359"/>
      <c r="WKK252" s="410"/>
      <c r="WKL252" s="359"/>
      <c r="WKM252" s="410"/>
      <c r="WKN252" s="359"/>
      <c r="WKO252" s="410"/>
      <c r="WKP252" s="359"/>
      <c r="WKQ252" s="410"/>
      <c r="WKR252" s="359"/>
      <c r="WKS252" s="410"/>
      <c r="WKT252" s="359"/>
      <c r="WKU252" s="410"/>
      <c r="WKV252" s="359"/>
      <c r="WKW252" s="410"/>
      <c r="WKX252" s="359"/>
      <c r="WKY252" s="410"/>
      <c r="WKZ252" s="359"/>
      <c r="WLA252" s="410"/>
      <c r="WLB252" s="359"/>
      <c r="WLC252" s="410"/>
      <c r="WLD252" s="359"/>
      <c r="WLE252" s="410"/>
      <c r="WLF252" s="359"/>
      <c r="WLG252" s="410"/>
      <c r="WLH252" s="359"/>
      <c r="WLI252" s="410"/>
      <c r="WLJ252" s="359"/>
      <c r="WLK252" s="410"/>
      <c r="WLL252" s="359"/>
      <c r="WLM252" s="410"/>
      <c r="WLN252" s="359"/>
      <c r="WLO252" s="410"/>
      <c r="WLP252" s="359"/>
      <c r="WLQ252" s="410"/>
      <c r="WLR252" s="359"/>
      <c r="WLS252" s="410"/>
      <c r="WLT252" s="359"/>
      <c r="WLU252" s="410"/>
      <c r="WLV252" s="359"/>
      <c r="WLW252" s="410"/>
      <c r="WLX252" s="359"/>
      <c r="WLY252" s="410"/>
      <c r="WLZ252" s="359"/>
      <c r="WMA252" s="410"/>
      <c r="WMB252" s="359"/>
      <c r="WMC252" s="410"/>
      <c r="WMD252" s="359"/>
      <c r="WME252" s="410"/>
      <c r="WMF252" s="359"/>
      <c r="WMG252" s="410"/>
      <c r="WMH252" s="359"/>
      <c r="WMI252" s="410"/>
      <c r="WMJ252" s="359"/>
      <c r="WMK252" s="410"/>
      <c r="WML252" s="359"/>
      <c r="WMM252" s="410"/>
      <c r="WMN252" s="359"/>
      <c r="WMO252" s="410"/>
      <c r="WMP252" s="359"/>
      <c r="WMQ252" s="410"/>
      <c r="WMR252" s="359"/>
      <c r="WMS252" s="410"/>
      <c r="WMT252" s="359"/>
      <c r="WMU252" s="410"/>
      <c r="WMV252" s="359"/>
      <c r="WMW252" s="410"/>
      <c r="WMX252" s="359"/>
      <c r="WMY252" s="410"/>
      <c r="WMZ252" s="359"/>
      <c r="WNA252" s="410"/>
      <c r="WNB252" s="359"/>
      <c r="WNC252" s="410"/>
      <c r="WND252" s="359"/>
      <c r="WNE252" s="410"/>
      <c r="WNF252" s="359"/>
      <c r="WNG252" s="410"/>
      <c r="WNH252" s="359"/>
      <c r="WNI252" s="410"/>
      <c r="WNJ252" s="359"/>
      <c r="WNK252" s="410"/>
      <c r="WNL252" s="359"/>
      <c r="WNM252" s="410"/>
      <c r="WNN252" s="359"/>
      <c r="WNO252" s="410"/>
      <c r="WNP252" s="359"/>
      <c r="WNQ252" s="410"/>
      <c r="WNR252" s="359"/>
      <c r="WNS252" s="410"/>
      <c r="WNT252" s="359"/>
      <c r="WNU252" s="410"/>
      <c r="WNV252" s="359"/>
      <c r="WNW252" s="410"/>
      <c r="WNX252" s="359"/>
      <c r="WNY252" s="410"/>
      <c r="WNZ252" s="359"/>
      <c r="WOA252" s="410"/>
      <c r="WOB252" s="359"/>
      <c r="WOC252" s="410"/>
      <c r="WOD252" s="359"/>
      <c r="WOE252" s="410"/>
      <c r="WOF252" s="359"/>
      <c r="WOG252" s="410"/>
      <c r="WOH252" s="359"/>
      <c r="WOI252" s="410"/>
      <c r="WOJ252" s="359"/>
      <c r="WOK252" s="410"/>
      <c r="WOL252" s="359"/>
      <c r="WOM252" s="410"/>
      <c r="WON252" s="359"/>
      <c r="WOO252" s="410"/>
      <c r="WOP252" s="359"/>
      <c r="WOQ252" s="410"/>
      <c r="WOR252" s="359"/>
      <c r="WOS252" s="410"/>
      <c r="WOT252" s="359"/>
      <c r="WOU252" s="410"/>
      <c r="WOV252" s="359"/>
      <c r="WOW252" s="410"/>
      <c r="WOX252" s="359"/>
      <c r="WOY252" s="410"/>
      <c r="WOZ252" s="359"/>
      <c r="WPA252" s="410"/>
      <c r="WPB252" s="359"/>
      <c r="WPC252" s="410"/>
      <c r="WPD252" s="359"/>
      <c r="WPE252" s="410"/>
      <c r="WPF252" s="359"/>
      <c r="WPG252" s="410"/>
      <c r="WPH252" s="359"/>
      <c r="WPI252" s="410"/>
      <c r="WPJ252" s="359"/>
      <c r="WPK252" s="410"/>
      <c r="WPL252" s="359"/>
      <c r="WPM252" s="410"/>
      <c r="WPN252" s="359"/>
      <c r="WPO252" s="410"/>
      <c r="WPP252" s="359"/>
      <c r="WPQ252" s="410"/>
      <c r="WPR252" s="359"/>
      <c r="WPS252" s="410"/>
      <c r="WPT252" s="359"/>
      <c r="WPU252" s="410"/>
      <c r="WPV252" s="359"/>
      <c r="WPW252" s="410"/>
      <c r="WPX252" s="359"/>
      <c r="WPY252" s="410"/>
      <c r="WPZ252" s="359"/>
      <c r="WQA252" s="410"/>
      <c r="WQB252" s="359"/>
      <c r="WQC252" s="410"/>
      <c r="WQD252" s="359"/>
      <c r="WQE252" s="410"/>
      <c r="WQF252" s="359"/>
      <c r="WQG252" s="410"/>
      <c r="WQH252" s="359"/>
      <c r="WQI252" s="410"/>
      <c r="WQJ252" s="359"/>
      <c r="WQK252" s="410"/>
      <c r="WQL252" s="359"/>
      <c r="WQM252" s="410"/>
      <c r="WQN252" s="359"/>
      <c r="WQO252" s="410"/>
      <c r="WQP252" s="359"/>
      <c r="WQQ252" s="410"/>
      <c r="WQR252" s="359"/>
      <c r="WQS252" s="410"/>
      <c r="WQT252" s="359"/>
      <c r="WQU252" s="410"/>
      <c r="WQV252" s="359"/>
      <c r="WQW252" s="410"/>
      <c r="WQX252" s="359"/>
      <c r="WQY252" s="410"/>
      <c r="WQZ252" s="359"/>
      <c r="WRA252" s="410"/>
      <c r="WRB252" s="359"/>
      <c r="WRC252" s="410"/>
      <c r="WRD252" s="359"/>
      <c r="WRE252" s="410"/>
      <c r="WRF252" s="359"/>
      <c r="WRG252" s="410"/>
      <c r="WRH252" s="359"/>
      <c r="WRI252" s="410"/>
      <c r="WRJ252" s="359"/>
      <c r="WRK252" s="410"/>
      <c r="WRL252" s="359"/>
      <c r="WRM252" s="410"/>
      <c r="WRN252" s="359"/>
      <c r="WRO252" s="410"/>
      <c r="WRP252" s="359"/>
      <c r="WRQ252" s="410"/>
      <c r="WRR252" s="359"/>
      <c r="WRS252" s="410"/>
      <c r="WRT252" s="359"/>
      <c r="WRU252" s="410"/>
      <c r="WRV252" s="359"/>
      <c r="WRW252" s="410"/>
      <c r="WRX252" s="359"/>
      <c r="WRY252" s="410"/>
      <c r="WRZ252" s="359"/>
      <c r="WSA252" s="410"/>
      <c r="WSB252" s="359"/>
      <c r="WSC252" s="410"/>
      <c r="WSD252" s="359"/>
      <c r="WSE252" s="410"/>
      <c r="WSF252" s="359"/>
      <c r="WSG252" s="410"/>
      <c r="WSH252" s="359"/>
      <c r="WSI252" s="410"/>
      <c r="WSJ252" s="359"/>
      <c r="WSK252" s="410"/>
      <c r="WSL252" s="359"/>
      <c r="WSM252" s="410"/>
      <c r="WSN252" s="359"/>
      <c r="WSO252" s="410"/>
      <c r="WSP252" s="359"/>
      <c r="WSQ252" s="410"/>
      <c r="WSR252" s="359"/>
      <c r="WSS252" s="410"/>
      <c r="WST252" s="359"/>
      <c r="WSU252" s="410"/>
      <c r="WSV252" s="359"/>
      <c r="WSW252" s="410"/>
      <c r="WSX252" s="359"/>
      <c r="WSY252" s="410"/>
      <c r="WSZ252" s="359"/>
      <c r="WTA252" s="410"/>
      <c r="WTB252" s="359"/>
      <c r="WTC252" s="410"/>
      <c r="WTD252" s="359"/>
      <c r="WTE252" s="410"/>
      <c r="WTF252" s="359"/>
      <c r="WTG252" s="410"/>
      <c r="WTH252" s="359"/>
      <c r="WTI252" s="410"/>
      <c r="WTJ252" s="359"/>
      <c r="WTK252" s="410"/>
      <c r="WTL252" s="359"/>
      <c r="WTM252" s="410"/>
      <c r="WTN252" s="359"/>
      <c r="WTO252" s="410"/>
      <c r="WTP252" s="359"/>
      <c r="WTQ252" s="410"/>
      <c r="WTR252" s="359"/>
      <c r="WTS252" s="410"/>
      <c r="WTT252" s="359"/>
      <c r="WTU252" s="410"/>
      <c r="WTV252" s="359"/>
      <c r="WTW252" s="410"/>
      <c r="WTX252" s="359"/>
      <c r="WTY252" s="410"/>
      <c r="WTZ252" s="359"/>
      <c r="WUA252" s="410"/>
      <c r="WUB252" s="359"/>
      <c r="WUC252" s="410"/>
      <c r="WUD252" s="359"/>
      <c r="WUE252" s="410"/>
      <c r="WUF252" s="359"/>
      <c r="WUG252" s="410"/>
      <c r="WUH252" s="359"/>
      <c r="WUI252" s="410"/>
      <c r="WUJ252" s="359"/>
      <c r="WUK252" s="410"/>
      <c r="WUL252" s="359"/>
      <c r="WUM252" s="410"/>
      <c r="WUN252" s="359"/>
      <c r="WUO252" s="410"/>
      <c r="WUP252" s="359"/>
      <c r="WUQ252" s="410"/>
      <c r="WUR252" s="359"/>
      <c r="WUS252" s="410"/>
      <c r="WUT252" s="359"/>
      <c r="WUU252" s="410"/>
      <c r="WUV252" s="359"/>
      <c r="WUW252" s="410"/>
      <c r="WUX252" s="359"/>
      <c r="WUY252" s="410"/>
      <c r="WUZ252" s="359"/>
      <c r="WVA252" s="410"/>
      <c r="WVB252" s="359"/>
      <c r="WVC252" s="410"/>
      <c r="WVD252" s="359"/>
      <c r="WVE252" s="410"/>
      <c r="WVF252" s="359"/>
      <c r="WVG252" s="410"/>
      <c r="WVH252" s="359"/>
      <c r="WVI252" s="410"/>
      <c r="WVJ252" s="359"/>
      <c r="WVK252" s="410"/>
      <c r="WVL252" s="359"/>
      <c r="WVM252" s="410"/>
      <c r="WVN252" s="359"/>
      <c r="WVO252" s="410"/>
      <c r="WVP252" s="359"/>
      <c r="WVQ252" s="410"/>
      <c r="WVR252" s="359"/>
      <c r="WVS252" s="410"/>
      <c r="WVT252" s="359"/>
      <c r="WVU252" s="410"/>
      <c r="WVV252" s="359"/>
      <c r="WVW252" s="410"/>
      <c r="WVX252" s="359"/>
      <c r="WVY252" s="410"/>
      <c r="WVZ252" s="359"/>
      <c r="WWA252" s="410"/>
      <c r="WWB252" s="359"/>
      <c r="WWC252" s="410"/>
      <c r="WWD252" s="359"/>
      <c r="WWE252" s="410"/>
      <c r="WWF252" s="359"/>
      <c r="WWG252" s="410"/>
      <c r="WWH252" s="359"/>
      <c r="WWI252" s="410"/>
      <c r="WWJ252" s="359"/>
      <c r="WWK252" s="410"/>
      <c r="WWL252" s="359"/>
      <c r="WWM252" s="410"/>
      <c r="WWN252" s="359"/>
      <c r="WWO252" s="410"/>
      <c r="WWP252" s="359"/>
      <c r="WWQ252" s="410"/>
      <c r="WWR252" s="359"/>
      <c r="WWS252" s="410"/>
      <c r="WWT252" s="359"/>
      <c r="WWU252" s="410"/>
      <c r="WWV252" s="359"/>
      <c r="WWW252" s="410"/>
      <c r="WWX252" s="359"/>
      <c r="WWY252" s="410"/>
      <c r="WWZ252" s="359"/>
      <c r="WXA252" s="410"/>
      <c r="WXB252" s="359"/>
      <c r="WXC252" s="410"/>
      <c r="WXD252" s="359"/>
      <c r="WXE252" s="410"/>
      <c r="WXF252" s="359"/>
      <c r="WXG252" s="410"/>
      <c r="WXH252" s="359"/>
      <c r="WXI252" s="410"/>
      <c r="WXJ252" s="359"/>
      <c r="WXK252" s="410"/>
      <c r="WXL252" s="359"/>
      <c r="WXM252" s="410"/>
      <c r="WXN252" s="359"/>
      <c r="WXO252" s="410"/>
      <c r="WXP252" s="359"/>
      <c r="WXQ252" s="410"/>
      <c r="WXR252" s="359"/>
      <c r="WXS252" s="410"/>
      <c r="WXT252" s="359"/>
      <c r="WXU252" s="410"/>
      <c r="WXV252" s="359"/>
      <c r="WXW252" s="410"/>
      <c r="WXX252" s="359"/>
      <c r="WXY252" s="410"/>
      <c r="WXZ252" s="359"/>
      <c r="WYA252" s="410"/>
      <c r="WYB252" s="359"/>
      <c r="WYC252" s="410"/>
      <c r="WYD252" s="359"/>
      <c r="WYE252" s="410"/>
      <c r="WYF252" s="359"/>
      <c r="WYG252" s="410"/>
      <c r="WYH252" s="359"/>
      <c r="WYI252" s="410"/>
      <c r="WYJ252" s="359"/>
      <c r="WYK252" s="410"/>
      <c r="WYL252" s="359"/>
      <c r="WYM252" s="410"/>
      <c r="WYN252" s="359"/>
      <c r="WYO252" s="410"/>
      <c r="WYP252" s="359"/>
      <c r="WYQ252" s="410"/>
      <c r="WYR252" s="359"/>
      <c r="WYS252" s="410"/>
      <c r="WYT252" s="359"/>
      <c r="WYU252" s="410"/>
      <c r="WYV252" s="359"/>
      <c r="WYW252" s="410"/>
      <c r="WYX252" s="359"/>
      <c r="WYY252" s="410"/>
      <c r="WYZ252" s="359"/>
      <c r="WZA252" s="410"/>
      <c r="WZB252" s="359"/>
      <c r="WZC252" s="410"/>
      <c r="WZD252" s="359"/>
      <c r="WZE252" s="410"/>
      <c r="WZF252" s="359"/>
      <c r="WZG252" s="410"/>
      <c r="WZH252" s="359"/>
      <c r="WZI252" s="410"/>
      <c r="WZJ252" s="359"/>
      <c r="WZK252" s="410"/>
      <c r="WZL252" s="359"/>
      <c r="WZM252" s="410"/>
      <c r="WZN252" s="359"/>
      <c r="WZO252" s="410"/>
      <c r="WZP252" s="359"/>
      <c r="WZQ252" s="410"/>
      <c r="WZR252" s="359"/>
      <c r="WZS252" s="410"/>
      <c r="WZT252" s="359"/>
      <c r="WZU252" s="410"/>
      <c r="WZV252" s="359"/>
      <c r="WZW252" s="410"/>
      <c r="WZX252" s="359"/>
      <c r="WZY252" s="410"/>
      <c r="WZZ252" s="359"/>
      <c r="XAA252" s="410"/>
      <c r="XAB252" s="359"/>
      <c r="XAC252" s="410"/>
      <c r="XAD252" s="359"/>
      <c r="XAE252" s="410"/>
      <c r="XAF252" s="359"/>
      <c r="XAG252" s="410"/>
      <c r="XAH252" s="359"/>
      <c r="XAI252" s="410"/>
      <c r="XAJ252" s="359"/>
      <c r="XAK252" s="410"/>
      <c r="XAL252" s="359"/>
      <c r="XAM252" s="410"/>
      <c r="XAN252" s="359"/>
      <c r="XAO252" s="410"/>
      <c r="XAP252" s="359"/>
      <c r="XAQ252" s="410"/>
    </row>
    <row r="253" spans="1:16267" ht="15" x14ac:dyDescent="0.2">
      <c r="A253" s="380"/>
      <c r="B253" s="361" t="str">
        <f t="shared" si="140"/>
        <v>0</v>
      </c>
      <c r="C253" s="364" t="s">
        <v>292</v>
      </c>
      <c r="D253" s="359" t="s">
        <v>293</v>
      </c>
      <c r="E253" s="1157">
        <f>IFERROR(VLOOKUP($C253,'[8]Total Inflows'!$AE$4:$AH$165,2,0),"")</f>
        <v>9638</v>
      </c>
      <c r="F253" s="1157">
        <f>IFERROR(VLOOKUP($C253,'[8]Total Inflows'!$AE$4:$AH$165,3,0),"")</f>
        <v>2174900</v>
      </c>
      <c r="G253" s="1157">
        <f>IFERROR(VLOOKUP($C253,'[8]Total Inflows'!$AE$4:$AH$165,4,0),"")</f>
        <v>3000</v>
      </c>
      <c r="H253" s="1157" t="str">
        <f>IFERROR(VLOOKUP($C253,'[8]Total Inflows'!$AJ$4:$AM$110,2,0),"")</f>
        <v/>
      </c>
      <c r="I253" s="1157" t="str">
        <f>IFERROR(VLOOKUP($C253,'[8]Total Inflows'!$AO$4:$AR$10,2,0),"")</f>
        <v/>
      </c>
      <c r="J253" s="1157">
        <f>IFERROR(VLOOKUP($C253,'[8]Total Inflows'!$AU$4:$AX$54,2,0),"")</f>
        <v>0</v>
      </c>
      <c r="K253" s="1157" t="str">
        <f>IFERROR(VLOOKUP($C253,'[8]Total Inflows'!$AZ$4:$BC$30,2,0),"")</f>
        <v/>
      </c>
      <c r="L253" s="354">
        <f t="shared" si="154"/>
        <v>0</v>
      </c>
      <c r="M253" s="1157" t="str">
        <f>IFERROR(VLOOKUP($C253,'[9]Total Inflows'!$AI$4:$AL$110,3,0),"")</f>
        <v/>
      </c>
      <c r="N253" s="1157" t="str">
        <f>IFERROR(VLOOKUP($C253,'[8]Total Inflows'!$AO$4:$AR$10,3,0),"")</f>
        <v/>
      </c>
      <c r="O253" s="1157">
        <f>IFERROR(VLOOKUP($C253,'[8]Total Inflows'!$AU$4:$AX$54,3,0),"")</f>
        <v>0</v>
      </c>
      <c r="P253" s="1157" t="str">
        <f>IFERROR(VLOOKUP($C253,'[8]Total Inflows'!$AZ$4:$BC$30,3,0),"")</f>
        <v/>
      </c>
      <c r="Q253" s="354">
        <f t="shared" si="155"/>
        <v>0</v>
      </c>
      <c r="R253" s="1157" t="str">
        <f>IFERROR(VLOOKUP($C253,'[9]Total Inflows'!$AI$4:$AL$110,4,0),"")</f>
        <v/>
      </c>
      <c r="S253" s="1157" t="str">
        <f>IFERROR(VLOOKUP($C253,'[8]Total Inflows'!$AO$4:$AR$10,4,0),"")</f>
        <v/>
      </c>
      <c r="T253" s="1157">
        <f>IFERROR(VLOOKUP($C253,'[8]Total Inflows'!$AU$4:$AX$54,4,0),"")</f>
        <v>0</v>
      </c>
      <c r="U253" s="1157" t="str">
        <f>IFERROR(VLOOKUP($C253,'[8]Total Inflows'!$AZ$4:$BC$30,4,0),"")</f>
        <v/>
      </c>
      <c r="V253" s="354">
        <f t="shared" si="156"/>
        <v>0</v>
      </c>
      <c r="W253" s="354"/>
      <c r="X253" s="354"/>
      <c r="Y253" s="354"/>
      <c r="Z253" s="354"/>
      <c r="AA253" s="354"/>
      <c r="AB253" s="354"/>
      <c r="AC253" s="354"/>
      <c r="AD253" s="354"/>
      <c r="AE253" s="354"/>
      <c r="AF253" s="354"/>
      <c r="AG253" s="354"/>
      <c r="AH253" s="354"/>
      <c r="AI253" s="354"/>
      <c r="AK253" s="380"/>
      <c r="AL253" s="359"/>
      <c r="AM253" s="380"/>
      <c r="AN253" s="359"/>
      <c r="AO253" s="380"/>
      <c r="AP253" s="359"/>
      <c r="AQ253" s="380"/>
      <c r="AR253" s="359"/>
      <c r="AS253" s="380"/>
      <c r="AT253" s="359"/>
      <c r="AU253" s="380"/>
      <c r="AV253" s="359"/>
      <c r="AW253" s="380"/>
      <c r="AX253" s="359"/>
      <c r="AY253" s="380"/>
      <c r="AZ253" s="359"/>
      <c r="BA253" s="380"/>
      <c r="BB253" s="359"/>
      <c r="BC253" s="380"/>
      <c r="BD253" s="359"/>
      <c r="BE253" s="380"/>
      <c r="BF253" s="359"/>
      <c r="BG253" s="380"/>
      <c r="BH253" s="359"/>
      <c r="BI253" s="380"/>
      <c r="BJ253" s="359"/>
      <c r="BK253" s="380"/>
      <c r="BL253" s="359"/>
      <c r="BM253" s="380"/>
      <c r="BN253" s="359"/>
      <c r="BO253" s="380"/>
      <c r="BP253" s="359"/>
      <c r="BQ253" s="380"/>
      <c r="BR253" s="359"/>
      <c r="BS253" s="380"/>
      <c r="BT253" s="359"/>
      <c r="BU253" s="380"/>
      <c r="BV253" s="359"/>
      <c r="BW253" s="380"/>
      <c r="BX253" s="359"/>
      <c r="BY253" s="380"/>
      <c r="BZ253" s="359"/>
      <c r="CA253" s="380"/>
      <c r="CB253" s="359"/>
      <c r="CC253" s="380"/>
      <c r="CD253" s="359"/>
      <c r="CE253" s="380"/>
      <c r="CF253" s="359"/>
      <c r="CG253" s="380"/>
      <c r="CH253" s="359"/>
      <c r="CI253" s="380"/>
      <c r="CJ253" s="359"/>
      <c r="CK253" s="380"/>
      <c r="CL253" s="359"/>
      <c r="CM253" s="380"/>
      <c r="CN253" s="359"/>
      <c r="CO253" s="380"/>
      <c r="CP253" s="359"/>
      <c r="CQ253" s="380"/>
      <c r="CR253" s="359"/>
      <c r="CS253" s="380"/>
      <c r="CT253" s="359"/>
      <c r="CU253" s="380"/>
      <c r="CV253" s="359"/>
      <c r="CW253" s="380"/>
      <c r="CX253" s="359"/>
      <c r="CY253" s="380"/>
      <c r="CZ253" s="359"/>
      <c r="DA253" s="380"/>
      <c r="DB253" s="359"/>
      <c r="DC253" s="380"/>
      <c r="DD253" s="359"/>
      <c r="DE253" s="380"/>
      <c r="DF253" s="359"/>
      <c r="DG253" s="380"/>
      <c r="DH253" s="359"/>
      <c r="DI253" s="380"/>
      <c r="DJ253" s="359"/>
      <c r="DK253" s="380"/>
      <c r="DL253" s="359"/>
      <c r="DM253" s="380"/>
      <c r="DN253" s="359"/>
      <c r="DO253" s="380"/>
      <c r="DP253" s="359"/>
      <c r="DQ253" s="380"/>
      <c r="DR253" s="359"/>
      <c r="DS253" s="380"/>
      <c r="DT253" s="359"/>
      <c r="DU253" s="380"/>
      <c r="DV253" s="359"/>
      <c r="DW253" s="380"/>
      <c r="DX253" s="359"/>
      <c r="DY253" s="380"/>
      <c r="DZ253" s="359"/>
      <c r="EA253" s="380"/>
      <c r="EB253" s="359"/>
      <c r="EC253" s="380"/>
      <c r="ED253" s="359"/>
      <c r="EE253" s="380"/>
      <c r="EF253" s="359"/>
      <c r="EG253" s="380"/>
      <c r="EH253" s="359"/>
      <c r="EI253" s="380"/>
      <c r="EJ253" s="359"/>
      <c r="EK253" s="380"/>
      <c r="EL253" s="359"/>
      <c r="EM253" s="380"/>
      <c r="EN253" s="359"/>
      <c r="EO253" s="380"/>
      <c r="EP253" s="359"/>
      <c r="EQ253" s="380"/>
      <c r="ER253" s="359"/>
      <c r="ES253" s="380"/>
      <c r="ET253" s="359"/>
      <c r="EU253" s="380"/>
      <c r="EV253" s="359"/>
      <c r="EW253" s="380"/>
      <c r="EX253" s="359"/>
      <c r="EY253" s="380"/>
      <c r="EZ253" s="359"/>
      <c r="FA253" s="380"/>
      <c r="FB253" s="359"/>
      <c r="FC253" s="380"/>
      <c r="FD253" s="359"/>
      <c r="FE253" s="380"/>
      <c r="FF253" s="359"/>
      <c r="FG253" s="380"/>
      <c r="FH253" s="359"/>
      <c r="FI253" s="380"/>
      <c r="FJ253" s="359"/>
      <c r="FK253" s="380"/>
      <c r="FL253" s="359"/>
      <c r="FM253" s="380"/>
      <c r="FN253" s="359"/>
      <c r="FO253" s="380"/>
      <c r="FP253" s="359"/>
      <c r="FQ253" s="380"/>
      <c r="FR253" s="359"/>
      <c r="FS253" s="380"/>
      <c r="FT253" s="359"/>
      <c r="FU253" s="380"/>
      <c r="FV253" s="359"/>
      <c r="FW253" s="380"/>
      <c r="FX253" s="359"/>
      <c r="FY253" s="380"/>
      <c r="FZ253" s="359"/>
      <c r="GA253" s="380"/>
      <c r="GB253" s="359"/>
      <c r="GC253" s="380"/>
      <c r="GD253" s="359"/>
      <c r="GE253" s="380"/>
      <c r="GF253" s="359"/>
      <c r="GG253" s="380"/>
      <c r="GH253" s="359"/>
      <c r="GI253" s="380"/>
      <c r="GJ253" s="359"/>
      <c r="GK253" s="380"/>
      <c r="GL253" s="359"/>
      <c r="GM253" s="380"/>
      <c r="GN253" s="359"/>
      <c r="GO253" s="380"/>
      <c r="GP253" s="359"/>
      <c r="GQ253" s="380"/>
      <c r="GR253" s="359"/>
      <c r="GS253" s="380"/>
      <c r="GT253" s="359"/>
      <c r="GU253" s="380"/>
      <c r="GV253" s="359"/>
      <c r="GW253" s="380"/>
      <c r="GX253" s="359"/>
      <c r="GY253" s="380"/>
      <c r="GZ253" s="359"/>
      <c r="HA253" s="380"/>
      <c r="HB253" s="359"/>
      <c r="HC253" s="380"/>
      <c r="HD253" s="359"/>
      <c r="HE253" s="380"/>
      <c r="HF253" s="359"/>
      <c r="HG253" s="380"/>
      <c r="HH253" s="359"/>
      <c r="HI253" s="380"/>
      <c r="HJ253" s="359"/>
      <c r="HK253" s="380"/>
      <c r="HL253" s="359"/>
      <c r="HM253" s="380"/>
      <c r="HN253" s="359"/>
      <c r="HO253" s="380"/>
      <c r="HP253" s="359"/>
      <c r="HQ253" s="380"/>
      <c r="HR253" s="359"/>
      <c r="HS253" s="380"/>
      <c r="HT253" s="359"/>
      <c r="HU253" s="380"/>
      <c r="HV253" s="359"/>
      <c r="HW253" s="380"/>
      <c r="HX253" s="359"/>
      <c r="HY253" s="380"/>
      <c r="HZ253" s="359"/>
      <c r="IA253" s="380"/>
      <c r="IB253" s="359"/>
      <c r="IC253" s="380"/>
      <c r="ID253" s="359"/>
      <c r="IE253" s="380"/>
      <c r="IF253" s="359"/>
      <c r="IG253" s="380"/>
      <c r="IH253" s="359"/>
      <c r="II253" s="380"/>
      <c r="IJ253" s="359"/>
      <c r="IK253" s="380"/>
      <c r="IL253" s="359"/>
      <c r="IM253" s="380"/>
      <c r="IN253" s="359"/>
      <c r="IO253" s="380"/>
      <c r="IP253" s="359"/>
      <c r="IQ253" s="380"/>
      <c r="IR253" s="359"/>
      <c r="IS253" s="380"/>
      <c r="IT253" s="359"/>
      <c r="IU253" s="380"/>
      <c r="IV253" s="359"/>
      <c r="IW253" s="380"/>
      <c r="IX253" s="359"/>
      <c r="IY253" s="380"/>
      <c r="IZ253" s="359"/>
      <c r="JA253" s="380"/>
      <c r="JB253" s="359"/>
      <c r="JC253" s="380"/>
      <c r="JD253" s="359"/>
      <c r="JE253" s="380"/>
      <c r="JF253" s="359"/>
      <c r="JG253" s="380"/>
      <c r="JH253" s="359"/>
      <c r="JI253" s="380"/>
      <c r="JJ253" s="359"/>
      <c r="JK253" s="380"/>
      <c r="JL253" s="359"/>
      <c r="JM253" s="380"/>
      <c r="JN253" s="359"/>
      <c r="JO253" s="380"/>
      <c r="JP253" s="359"/>
      <c r="JQ253" s="380"/>
      <c r="JR253" s="359"/>
      <c r="JS253" s="380"/>
      <c r="JT253" s="359"/>
      <c r="JU253" s="380"/>
      <c r="JV253" s="359"/>
      <c r="JW253" s="380"/>
      <c r="JX253" s="359"/>
      <c r="JY253" s="380"/>
      <c r="JZ253" s="359"/>
      <c r="KA253" s="380"/>
      <c r="KB253" s="359"/>
      <c r="KC253" s="380"/>
      <c r="KD253" s="359"/>
      <c r="KE253" s="380"/>
      <c r="KF253" s="359"/>
      <c r="KG253" s="380"/>
      <c r="KH253" s="359"/>
      <c r="KI253" s="380"/>
      <c r="KJ253" s="359"/>
      <c r="KK253" s="380"/>
      <c r="KL253" s="359"/>
      <c r="KM253" s="380"/>
      <c r="KN253" s="359"/>
      <c r="KO253" s="380"/>
      <c r="KP253" s="359"/>
      <c r="KQ253" s="380"/>
      <c r="KR253" s="359"/>
      <c r="KS253" s="380"/>
      <c r="KT253" s="359"/>
      <c r="KU253" s="380"/>
      <c r="KV253" s="359"/>
      <c r="KW253" s="380"/>
      <c r="KX253" s="359"/>
      <c r="KY253" s="380"/>
      <c r="KZ253" s="359"/>
      <c r="LA253" s="380"/>
      <c r="LB253" s="359"/>
      <c r="LC253" s="380"/>
      <c r="LD253" s="359"/>
      <c r="LE253" s="380"/>
      <c r="LF253" s="359"/>
      <c r="LG253" s="380"/>
      <c r="LH253" s="359"/>
      <c r="LI253" s="380"/>
      <c r="LJ253" s="359"/>
      <c r="LK253" s="380"/>
      <c r="LL253" s="359"/>
      <c r="LM253" s="380"/>
      <c r="LN253" s="359"/>
      <c r="LO253" s="380"/>
      <c r="LP253" s="359"/>
      <c r="LQ253" s="380"/>
      <c r="LR253" s="359"/>
      <c r="LS253" s="380"/>
      <c r="LT253" s="359"/>
      <c r="LU253" s="380"/>
      <c r="LV253" s="359"/>
      <c r="LW253" s="380"/>
      <c r="LX253" s="359"/>
      <c r="LY253" s="380"/>
      <c r="LZ253" s="359"/>
      <c r="MA253" s="380"/>
      <c r="MB253" s="359"/>
      <c r="MC253" s="380"/>
      <c r="MD253" s="359"/>
      <c r="ME253" s="380"/>
      <c r="MF253" s="359"/>
      <c r="MG253" s="380"/>
      <c r="MH253" s="359"/>
      <c r="MI253" s="380"/>
      <c r="MJ253" s="359"/>
      <c r="MK253" s="380"/>
      <c r="ML253" s="359"/>
      <c r="MM253" s="380"/>
      <c r="MN253" s="359"/>
      <c r="MO253" s="380"/>
      <c r="MP253" s="359"/>
      <c r="MQ253" s="380"/>
      <c r="MR253" s="359"/>
      <c r="MS253" s="380"/>
      <c r="MT253" s="359"/>
      <c r="MU253" s="380"/>
      <c r="MV253" s="359"/>
      <c r="MW253" s="380"/>
      <c r="MX253" s="359"/>
      <c r="MY253" s="380"/>
      <c r="MZ253" s="359"/>
      <c r="NA253" s="380"/>
      <c r="NB253" s="359"/>
      <c r="NC253" s="380"/>
      <c r="ND253" s="359"/>
      <c r="NE253" s="380"/>
      <c r="NF253" s="359"/>
      <c r="NG253" s="380"/>
      <c r="NH253" s="359"/>
      <c r="NI253" s="380"/>
      <c r="NJ253" s="359"/>
      <c r="NK253" s="380"/>
      <c r="NL253" s="359"/>
      <c r="NM253" s="380"/>
      <c r="NN253" s="359"/>
      <c r="NO253" s="380"/>
      <c r="NP253" s="359"/>
      <c r="NQ253" s="380"/>
      <c r="NR253" s="359"/>
      <c r="NS253" s="380"/>
      <c r="NT253" s="359"/>
      <c r="NU253" s="380"/>
      <c r="NV253" s="359"/>
      <c r="NW253" s="380"/>
      <c r="NX253" s="359"/>
      <c r="NY253" s="380"/>
      <c r="NZ253" s="359"/>
      <c r="OA253" s="380"/>
      <c r="OB253" s="359"/>
      <c r="OC253" s="380"/>
      <c r="OD253" s="359"/>
      <c r="OE253" s="380"/>
      <c r="OF253" s="359"/>
      <c r="OG253" s="380"/>
      <c r="OH253" s="359"/>
      <c r="OI253" s="380"/>
      <c r="OJ253" s="359"/>
      <c r="OK253" s="380"/>
      <c r="OL253" s="359"/>
      <c r="OM253" s="380"/>
      <c r="ON253" s="359"/>
      <c r="OO253" s="380"/>
      <c r="OP253" s="359"/>
      <c r="OQ253" s="380"/>
      <c r="OR253" s="359"/>
      <c r="OS253" s="380"/>
      <c r="OT253" s="359"/>
      <c r="OU253" s="380"/>
      <c r="OV253" s="359"/>
      <c r="OW253" s="380"/>
      <c r="OX253" s="359"/>
      <c r="OY253" s="380"/>
      <c r="OZ253" s="359"/>
      <c r="PA253" s="380"/>
      <c r="PB253" s="359"/>
      <c r="PC253" s="380"/>
      <c r="PD253" s="359"/>
      <c r="PE253" s="380"/>
      <c r="PF253" s="359"/>
      <c r="PG253" s="380"/>
      <c r="PH253" s="359"/>
      <c r="PI253" s="380"/>
      <c r="PJ253" s="359"/>
      <c r="PK253" s="380"/>
      <c r="PL253" s="359"/>
      <c r="PM253" s="380"/>
      <c r="PN253" s="359"/>
      <c r="PO253" s="380"/>
      <c r="PP253" s="359"/>
      <c r="PQ253" s="380"/>
      <c r="PR253" s="359"/>
      <c r="PS253" s="380"/>
      <c r="PT253" s="359"/>
      <c r="PU253" s="380"/>
      <c r="PV253" s="359"/>
      <c r="PW253" s="380"/>
      <c r="PX253" s="359"/>
      <c r="PY253" s="380"/>
      <c r="PZ253" s="359"/>
      <c r="QA253" s="380"/>
      <c r="QB253" s="359"/>
      <c r="QC253" s="380"/>
      <c r="QD253" s="359"/>
      <c r="QE253" s="380"/>
      <c r="QF253" s="359"/>
      <c r="QG253" s="380"/>
      <c r="QH253" s="359"/>
      <c r="QI253" s="380"/>
      <c r="QJ253" s="359"/>
      <c r="QK253" s="380"/>
      <c r="QL253" s="359"/>
      <c r="QM253" s="380"/>
      <c r="QN253" s="359"/>
      <c r="QO253" s="380"/>
      <c r="QP253" s="359"/>
      <c r="QQ253" s="380"/>
      <c r="QR253" s="359"/>
      <c r="QS253" s="380"/>
      <c r="QT253" s="359"/>
      <c r="QU253" s="380"/>
      <c r="QV253" s="359"/>
      <c r="QW253" s="380"/>
      <c r="QX253" s="359"/>
      <c r="QY253" s="380"/>
      <c r="QZ253" s="359"/>
      <c r="RA253" s="380"/>
      <c r="RB253" s="359"/>
      <c r="RC253" s="380"/>
      <c r="RD253" s="359"/>
      <c r="RE253" s="380"/>
      <c r="RF253" s="359"/>
      <c r="RG253" s="380"/>
      <c r="RH253" s="359"/>
      <c r="RI253" s="380"/>
      <c r="RJ253" s="359"/>
      <c r="RK253" s="380"/>
      <c r="RL253" s="359"/>
      <c r="RM253" s="380"/>
      <c r="RN253" s="359"/>
      <c r="RO253" s="380"/>
      <c r="RP253" s="359"/>
      <c r="RQ253" s="380"/>
      <c r="RR253" s="359"/>
      <c r="RS253" s="380"/>
      <c r="RT253" s="359"/>
      <c r="RU253" s="380"/>
      <c r="RV253" s="359"/>
      <c r="RW253" s="380"/>
      <c r="RX253" s="359"/>
      <c r="RY253" s="380"/>
      <c r="RZ253" s="359"/>
      <c r="SA253" s="380"/>
      <c r="SB253" s="359"/>
      <c r="SC253" s="380"/>
      <c r="SD253" s="359"/>
      <c r="SE253" s="380"/>
      <c r="SF253" s="359"/>
      <c r="SG253" s="380"/>
      <c r="SH253" s="359"/>
      <c r="SI253" s="380"/>
      <c r="SJ253" s="359"/>
      <c r="SK253" s="380"/>
      <c r="SL253" s="359"/>
      <c r="SM253" s="380"/>
      <c r="SN253" s="359"/>
      <c r="SO253" s="380"/>
      <c r="SP253" s="359"/>
      <c r="SQ253" s="380"/>
      <c r="SR253" s="359"/>
      <c r="SS253" s="380"/>
      <c r="ST253" s="359"/>
      <c r="SU253" s="380"/>
      <c r="SV253" s="359"/>
      <c r="SW253" s="380"/>
      <c r="SX253" s="359"/>
      <c r="SY253" s="380"/>
      <c r="SZ253" s="359"/>
      <c r="TA253" s="380"/>
      <c r="TB253" s="359"/>
      <c r="TC253" s="380"/>
      <c r="TD253" s="359"/>
      <c r="TE253" s="380"/>
      <c r="TF253" s="359"/>
      <c r="TG253" s="380"/>
      <c r="TH253" s="359"/>
      <c r="TI253" s="380"/>
      <c r="TJ253" s="359"/>
      <c r="TK253" s="380"/>
      <c r="TL253" s="359"/>
      <c r="TM253" s="380"/>
      <c r="TN253" s="359"/>
      <c r="TO253" s="380"/>
      <c r="TP253" s="359"/>
      <c r="TQ253" s="380"/>
      <c r="TR253" s="359"/>
      <c r="TS253" s="380"/>
      <c r="TT253" s="359"/>
      <c r="TU253" s="380"/>
      <c r="TV253" s="359"/>
      <c r="TW253" s="380"/>
      <c r="TX253" s="359"/>
      <c r="TY253" s="380"/>
      <c r="TZ253" s="359"/>
      <c r="UA253" s="380"/>
      <c r="UB253" s="359"/>
      <c r="UC253" s="380"/>
      <c r="UD253" s="359"/>
      <c r="UE253" s="380"/>
      <c r="UF253" s="359"/>
      <c r="UG253" s="380"/>
      <c r="UH253" s="359"/>
      <c r="UI253" s="380"/>
      <c r="UJ253" s="359"/>
      <c r="UK253" s="380"/>
      <c r="UL253" s="359"/>
      <c r="UM253" s="380"/>
      <c r="UN253" s="359"/>
      <c r="UO253" s="380"/>
      <c r="UP253" s="359"/>
      <c r="UQ253" s="380"/>
      <c r="UR253" s="359"/>
      <c r="US253" s="380"/>
      <c r="UT253" s="359"/>
      <c r="UU253" s="380"/>
      <c r="UV253" s="359"/>
      <c r="UW253" s="380"/>
      <c r="UX253" s="359"/>
      <c r="UY253" s="380"/>
      <c r="UZ253" s="359"/>
      <c r="VA253" s="380"/>
      <c r="VB253" s="359"/>
      <c r="VC253" s="380"/>
      <c r="VD253" s="359"/>
      <c r="VE253" s="380"/>
      <c r="VF253" s="359"/>
      <c r="VG253" s="380"/>
      <c r="VH253" s="359"/>
      <c r="VI253" s="380"/>
      <c r="VJ253" s="359"/>
      <c r="VK253" s="380"/>
      <c r="VL253" s="359"/>
      <c r="VM253" s="380"/>
      <c r="VN253" s="359"/>
      <c r="VO253" s="380"/>
      <c r="VP253" s="359"/>
      <c r="VQ253" s="380"/>
      <c r="VR253" s="359"/>
      <c r="VS253" s="380"/>
      <c r="VT253" s="359"/>
      <c r="VU253" s="380"/>
      <c r="VV253" s="359"/>
      <c r="VW253" s="380"/>
      <c r="VX253" s="359"/>
      <c r="VY253" s="380"/>
      <c r="VZ253" s="359"/>
      <c r="WA253" s="380"/>
      <c r="WB253" s="359"/>
      <c r="WC253" s="380"/>
      <c r="WD253" s="359"/>
      <c r="WE253" s="380"/>
      <c r="WF253" s="359"/>
      <c r="WG253" s="380"/>
      <c r="WH253" s="359"/>
      <c r="WI253" s="380"/>
      <c r="WJ253" s="359"/>
      <c r="WK253" s="380"/>
      <c r="WL253" s="359"/>
      <c r="WM253" s="380"/>
      <c r="WN253" s="359"/>
      <c r="WO253" s="380"/>
      <c r="WP253" s="359"/>
      <c r="WQ253" s="380"/>
      <c r="WR253" s="359"/>
      <c r="WS253" s="380"/>
      <c r="WT253" s="359"/>
      <c r="WU253" s="380"/>
      <c r="WV253" s="359"/>
      <c r="WW253" s="380"/>
      <c r="WX253" s="359"/>
      <c r="WY253" s="380"/>
      <c r="WZ253" s="359"/>
      <c r="XA253" s="380"/>
      <c r="XB253" s="359"/>
      <c r="XC253" s="380"/>
      <c r="XD253" s="359"/>
      <c r="XE253" s="380"/>
      <c r="XF253" s="359"/>
      <c r="XG253" s="380"/>
      <c r="XH253" s="359"/>
      <c r="XI253" s="380"/>
      <c r="XJ253" s="359"/>
      <c r="XK253" s="380"/>
      <c r="XL253" s="359"/>
      <c r="XM253" s="380"/>
      <c r="XN253" s="359"/>
      <c r="XO253" s="380"/>
      <c r="XP253" s="359"/>
      <c r="XQ253" s="380"/>
      <c r="XR253" s="359"/>
      <c r="XS253" s="380"/>
      <c r="XT253" s="359"/>
      <c r="XU253" s="380"/>
      <c r="XV253" s="359"/>
      <c r="XW253" s="380"/>
      <c r="XX253" s="359"/>
      <c r="XY253" s="380"/>
      <c r="XZ253" s="359"/>
      <c r="YA253" s="380"/>
      <c r="YB253" s="359"/>
      <c r="YC253" s="380"/>
      <c r="YD253" s="359"/>
      <c r="YE253" s="380"/>
      <c r="YF253" s="359"/>
      <c r="YG253" s="380"/>
      <c r="YH253" s="359"/>
      <c r="YI253" s="380"/>
      <c r="YJ253" s="359"/>
      <c r="YK253" s="380"/>
      <c r="YL253" s="359"/>
      <c r="YM253" s="380"/>
      <c r="YN253" s="359"/>
      <c r="YO253" s="380"/>
      <c r="YP253" s="359"/>
      <c r="YQ253" s="380"/>
      <c r="YR253" s="359"/>
      <c r="YS253" s="380"/>
      <c r="YT253" s="359"/>
      <c r="YU253" s="380"/>
      <c r="YV253" s="359"/>
      <c r="YW253" s="380"/>
      <c r="YX253" s="359"/>
      <c r="YY253" s="380"/>
      <c r="YZ253" s="359"/>
      <c r="ZA253" s="380"/>
      <c r="ZB253" s="359"/>
      <c r="ZC253" s="380"/>
      <c r="ZD253" s="359"/>
      <c r="ZE253" s="380"/>
      <c r="ZF253" s="359"/>
      <c r="ZG253" s="380"/>
      <c r="ZH253" s="359"/>
      <c r="ZI253" s="380"/>
      <c r="ZJ253" s="359"/>
      <c r="ZK253" s="380"/>
      <c r="ZL253" s="359"/>
      <c r="ZM253" s="380"/>
      <c r="ZN253" s="359"/>
      <c r="ZO253" s="380"/>
      <c r="ZP253" s="359"/>
      <c r="ZQ253" s="380"/>
      <c r="ZR253" s="359"/>
      <c r="ZS253" s="380"/>
      <c r="ZT253" s="359"/>
      <c r="ZU253" s="380"/>
      <c r="ZV253" s="359"/>
      <c r="ZW253" s="380"/>
      <c r="ZX253" s="359"/>
      <c r="ZY253" s="380"/>
      <c r="ZZ253" s="359"/>
      <c r="AAA253" s="380"/>
      <c r="AAB253" s="359"/>
      <c r="AAC253" s="380"/>
      <c r="AAD253" s="359"/>
      <c r="AAE253" s="380"/>
      <c r="AAF253" s="359"/>
      <c r="AAG253" s="380"/>
      <c r="AAH253" s="359"/>
      <c r="AAI253" s="380"/>
      <c r="AAJ253" s="359"/>
      <c r="AAK253" s="380"/>
      <c r="AAL253" s="359"/>
      <c r="AAM253" s="380"/>
      <c r="AAN253" s="359"/>
      <c r="AAO253" s="380"/>
      <c r="AAP253" s="359"/>
      <c r="AAQ253" s="380"/>
      <c r="AAR253" s="359"/>
      <c r="AAS253" s="380"/>
      <c r="AAT253" s="359"/>
      <c r="AAU253" s="380"/>
      <c r="AAV253" s="359"/>
      <c r="AAW253" s="380"/>
      <c r="AAX253" s="359"/>
      <c r="AAY253" s="380"/>
      <c r="AAZ253" s="359"/>
      <c r="ABA253" s="380"/>
      <c r="ABB253" s="359"/>
      <c r="ABC253" s="380"/>
      <c r="ABD253" s="359"/>
      <c r="ABE253" s="380"/>
      <c r="ABF253" s="359"/>
      <c r="ABG253" s="380"/>
      <c r="ABH253" s="359"/>
      <c r="ABI253" s="380"/>
      <c r="ABJ253" s="359"/>
      <c r="ABK253" s="380"/>
      <c r="ABL253" s="359"/>
      <c r="ABM253" s="380"/>
      <c r="ABN253" s="359"/>
      <c r="ABO253" s="380"/>
      <c r="ABP253" s="359"/>
      <c r="ABQ253" s="380"/>
      <c r="ABR253" s="359"/>
      <c r="ABS253" s="380"/>
      <c r="ABT253" s="359"/>
      <c r="ABU253" s="380"/>
      <c r="ABV253" s="359"/>
      <c r="ABW253" s="380"/>
      <c r="ABX253" s="359"/>
      <c r="ABY253" s="380"/>
      <c r="ABZ253" s="359"/>
      <c r="ACA253" s="380"/>
      <c r="ACB253" s="359"/>
      <c r="ACC253" s="380"/>
      <c r="ACD253" s="359"/>
      <c r="ACE253" s="380"/>
      <c r="ACF253" s="359"/>
      <c r="ACG253" s="380"/>
      <c r="ACH253" s="359"/>
      <c r="ACI253" s="380"/>
      <c r="ACJ253" s="359"/>
      <c r="ACK253" s="380"/>
      <c r="ACL253" s="359"/>
      <c r="ACM253" s="380"/>
      <c r="ACN253" s="359"/>
      <c r="ACO253" s="380"/>
      <c r="ACP253" s="359"/>
      <c r="ACQ253" s="380"/>
      <c r="ACR253" s="359"/>
      <c r="ACS253" s="380"/>
      <c r="ACT253" s="359"/>
      <c r="ACU253" s="380"/>
      <c r="ACV253" s="359"/>
      <c r="ACW253" s="380"/>
      <c r="ACX253" s="359"/>
      <c r="ACY253" s="380"/>
      <c r="ACZ253" s="359"/>
      <c r="ADA253" s="380"/>
      <c r="ADB253" s="359"/>
      <c r="ADC253" s="380"/>
      <c r="ADD253" s="359"/>
      <c r="ADE253" s="380"/>
      <c r="ADF253" s="359"/>
      <c r="ADG253" s="380"/>
      <c r="ADH253" s="359"/>
      <c r="ADI253" s="380"/>
      <c r="ADJ253" s="359"/>
      <c r="ADK253" s="380"/>
      <c r="ADL253" s="359"/>
      <c r="ADM253" s="380"/>
      <c r="ADN253" s="359"/>
      <c r="ADO253" s="380"/>
      <c r="ADP253" s="359"/>
      <c r="ADQ253" s="380"/>
      <c r="ADR253" s="359"/>
      <c r="ADS253" s="380"/>
      <c r="ADT253" s="359"/>
      <c r="ADU253" s="380"/>
      <c r="ADV253" s="359"/>
      <c r="ADW253" s="380"/>
      <c r="ADX253" s="359"/>
      <c r="ADY253" s="380"/>
      <c r="ADZ253" s="359"/>
      <c r="AEA253" s="380"/>
      <c r="AEB253" s="359"/>
      <c r="AEC253" s="380"/>
      <c r="AED253" s="359"/>
      <c r="AEE253" s="380"/>
      <c r="AEF253" s="359"/>
      <c r="AEG253" s="380"/>
      <c r="AEH253" s="359"/>
      <c r="AEI253" s="380"/>
      <c r="AEJ253" s="359"/>
      <c r="AEK253" s="380"/>
      <c r="AEL253" s="359"/>
      <c r="AEM253" s="380"/>
      <c r="AEN253" s="359"/>
      <c r="AEO253" s="380"/>
      <c r="AEP253" s="359"/>
      <c r="AEQ253" s="380"/>
      <c r="AER253" s="359"/>
      <c r="AES253" s="380"/>
      <c r="AET253" s="359"/>
      <c r="AEU253" s="380"/>
      <c r="AEV253" s="359"/>
      <c r="AEW253" s="380"/>
      <c r="AEX253" s="359"/>
      <c r="AEY253" s="380"/>
      <c r="AEZ253" s="359"/>
      <c r="AFA253" s="380"/>
      <c r="AFB253" s="359"/>
      <c r="AFC253" s="380"/>
      <c r="AFD253" s="359"/>
      <c r="AFE253" s="380"/>
      <c r="AFF253" s="359"/>
      <c r="AFG253" s="380"/>
      <c r="AFH253" s="359"/>
      <c r="AFI253" s="380"/>
      <c r="AFJ253" s="359"/>
      <c r="AFK253" s="380"/>
      <c r="AFL253" s="359"/>
      <c r="AFM253" s="380"/>
      <c r="AFN253" s="359"/>
      <c r="AFO253" s="380"/>
      <c r="AFP253" s="359"/>
      <c r="AFQ253" s="380"/>
      <c r="AFR253" s="359"/>
      <c r="AFS253" s="380"/>
      <c r="AFT253" s="359"/>
      <c r="AFU253" s="380"/>
      <c r="AFV253" s="359"/>
      <c r="AFW253" s="380"/>
      <c r="AFX253" s="359"/>
      <c r="AFY253" s="380"/>
      <c r="AFZ253" s="359"/>
      <c r="AGA253" s="380"/>
      <c r="AGB253" s="359"/>
      <c r="AGC253" s="380"/>
      <c r="AGD253" s="359"/>
      <c r="AGE253" s="380"/>
      <c r="AGF253" s="359"/>
      <c r="AGG253" s="380"/>
      <c r="AGH253" s="359"/>
      <c r="AGI253" s="380"/>
      <c r="AGJ253" s="359"/>
      <c r="AGK253" s="380"/>
      <c r="AGL253" s="359"/>
      <c r="AGM253" s="380"/>
      <c r="AGN253" s="359"/>
      <c r="AGO253" s="380"/>
      <c r="AGP253" s="359"/>
      <c r="AGQ253" s="380"/>
      <c r="AGR253" s="359"/>
      <c r="AGS253" s="380"/>
      <c r="AGT253" s="359"/>
      <c r="AGU253" s="380"/>
      <c r="AGV253" s="359"/>
      <c r="AGW253" s="380"/>
      <c r="AGX253" s="359"/>
      <c r="AGY253" s="380"/>
      <c r="AGZ253" s="359"/>
      <c r="AHA253" s="380"/>
      <c r="AHB253" s="359"/>
      <c r="AHC253" s="380"/>
      <c r="AHD253" s="359"/>
      <c r="AHE253" s="380"/>
      <c r="AHF253" s="359"/>
      <c r="AHG253" s="380"/>
      <c r="AHH253" s="359"/>
      <c r="AHI253" s="380"/>
      <c r="AHJ253" s="359"/>
      <c r="AHK253" s="380"/>
      <c r="AHL253" s="359"/>
      <c r="AHM253" s="380"/>
      <c r="AHN253" s="359"/>
      <c r="AHO253" s="380"/>
      <c r="AHP253" s="359"/>
      <c r="AHQ253" s="380"/>
      <c r="AHR253" s="359"/>
      <c r="AHS253" s="380"/>
      <c r="AHT253" s="359"/>
      <c r="AHU253" s="380"/>
      <c r="AHV253" s="359"/>
      <c r="AHW253" s="380"/>
      <c r="AHX253" s="359"/>
      <c r="AHY253" s="380"/>
      <c r="AHZ253" s="359"/>
      <c r="AIA253" s="380"/>
      <c r="AIB253" s="359"/>
      <c r="AIC253" s="380"/>
      <c r="AID253" s="359"/>
      <c r="AIE253" s="380"/>
      <c r="AIF253" s="359"/>
      <c r="AIG253" s="380"/>
      <c r="AIH253" s="359"/>
      <c r="AII253" s="380"/>
      <c r="AIJ253" s="359"/>
      <c r="AIK253" s="380"/>
      <c r="AIL253" s="359"/>
      <c r="AIM253" s="380"/>
      <c r="AIN253" s="359"/>
      <c r="AIO253" s="380"/>
      <c r="AIP253" s="359"/>
      <c r="AIQ253" s="380"/>
      <c r="AIR253" s="359"/>
      <c r="AIS253" s="380"/>
      <c r="AIT253" s="359"/>
      <c r="AIU253" s="380"/>
      <c r="AIV253" s="359"/>
      <c r="AIW253" s="380"/>
      <c r="AIX253" s="359"/>
      <c r="AIY253" s="380"/>
      <c r="AIZ253" s="359"/>
      <c r="AJA253" s="380"/>
      <c r="AJB253" s="359"/>
      <c r="AJC253" s="380"/>
      <c r="AJD253" s="359"/>
      <c r="AJE253" s="380"/>
      <c r="AJF253" s="359"/>
      <c r="AJG253" s="380"/>
      <c r="AJH253" s="359"/>
      <c r="AJI253" s="380"/>
      <c r="AJJ253" s="359"/>
      <c r="AJK253" s="380"/>
      <c r="AJL253" s="359"/>
      <c r="AJM253" s="380"/>
      <c r="AJN253" s="359"/>
      <c r="AJO253" s="380"/>
      <c r="AJP253" s="359"/>
      <c r="AJQ253" s="380"/>
      <c r="AJR253" s="359"/>
      <c r="AJS253" s="380"/>
      <c r="AJT253" s="359"/>
      <c r="AJU253" s="380"/>
      <c r="AJV253" s="359"/>
      <c r="AJW253" s="380"/>
      <c r="AJX253" s="359"/>
      <c r="AJY253" s="380"/>
      <c r="AJZ253" s="359"/>
      <c r="AKA253" s="380"/>
      <c r="AKB253" s="359"/>
      <c r="AKC253" s="380"/>
      <c r="AKD253" s="359"/>
      <c r="AKE253" s="380"/>
      <c r="AKF253" s="359"/>
      <c r="AKG253" s="380"/>
      <c r="AKH253" s="359"/>
      <c r="AKI253" s="380"/>
      <c r="AKJ253" s="359"/>
      <c r="AKK253" s="380"/>
      <c r="AKL253" s="359"/>
      <c r="AKM253" s="380"/>
      <c r="AKN253" s="359"/>
      <c r="AKO253" s="380"/>
      <c r="AKP253" s="359"/>
      <c r="AKQ253" s="380"/>
      <c r="AKR253" s="359"/>
      <c r="AKS253" s="380"/>
      <c r="AKT253" s="359"/>
      <c r="AKU253" s="380"/>
      <c r="AKV253" s="359"/>
      <c r="AKW253" s="380"/>
      <c r="AKX253" s="359"/>
      <c r="AKY253" s="380"/>
      <c r="AKZ253" s="359"/>
      <c r="ALA253" s="380"/>
      <c r="ALB253" s="359"/>
      <c r="ALC253" s="380"/>
      <c r="ALD253" s="359"/>
      <c r="ALE253" s="380"/>
      <c r="ALF253" s="359"/>
      <c r="ALG253" s="380"/>
      <c r="ALH253" s="359"/>
      <c r="ALI253" s="380"/>
      <c r="ALJ253" s="359"/>
      <c r="ALK253" s="380"/>
      <c r="ALL253" s="359"/>
      <c r="ALM253" s="380"/>
      <c r="ALN253" s="359"/>
      <c r="ALO253" s="380"/>
      <c r="ALP253" s="359"/>
      <c r="ALQ253" s="380"/>
      <c r="ALR253" s="359"/>
      <c r="ALS253" s="380"/>
      <c r="ALT253" s="359"/>
      <c r="ALU253" s="380"/>
      <c r="ALV253" s="359"/>
      <c r="ALW253" s="380"/>
      <c r="ALX253" s="359"/>
      <c r="ALY253" s="380"/>
      <c r="ALZ253" s="359"/>
      <c r="AMA253" s="380"/>
      <c r="AMB253" s="359"/>
      <c r="AMC253" s="380"/>
      <c r="AMD253" s="359"/>
      <c r="AME253" s="380"/>
      <c r="AMF253" s="359"/>
      <c r="AMG253" s="380"/>
      <c r="AMH253" s="359"/>
      <c r="AMI253" s="380"/>
      <c r="AMJ253" s="359"/>
      <c r="AMK253" s="380"/>
      <c r="AML253" s="359"/>
      <c r="AMM253" s="380"/>
      <c r="AMN253" s="359"/>
      <c r="AMO253" s="380"/>
      <c r="AMP253" s="359"/>
      <c r="AMQ253" s="380"/>
      <c r="AMR253" s="359"/>
      <c r="AMS253" s="380"/>
      <c r="AMT253" s="359"/>
      <c r="AMU253" s="380"/>
      <c r="AMV253" s="359"/>
      <c r="AMW253" s="380"/>
      <c r="AMX253" s="359"/>
      <c r="AMY253" s="380"/>
      <c r="AMZ253" s="359"/>
      <c r="ANA253" s="380"/>
      <c r="ANB253" s="359"/>
      <c r="ANC253" s="380"/>
      <c r="AND253" s="359"/>
      <c r="ANE253" s="380"/>
      <c r="ANF253" s="359"/>
      <c r="ANG253" s="380"/>
      <c r="ANH253" s="359"/>
      <c r="ANI253" s="380"/>
      <c r="ANJ253" s="359"/>
      <c r="ANK253" s="380"/>
      <c r="ANL253" s="359"/>
      <c r="ANM253" s="380"/>
      <c r="ANN253" s="359"/>
      <c r="ANO253" s="380"/>
      <c r="ANP253" s="359"/>
      <c r="ANQ253" s="380"/>
      <c r="ANR253" s="359"/>
      <c r="ANS253" s="380"/>
      <c r="ANT253" s="359"/>
      <c r="ANU253" s="380"/>
      <c r="ANV253" s="359"/>
      <c r="ANW253" s="380"/>
      <c r="ANX253" s="359"/>
      <c r="ANY253" s="380"/>
      <c r="ANZ253" s="359"/>
      <c r="AOA253" s="380"/>
      <c r="AOB253" s="359"/>
      <c r="AOC253" s="380"/>
      <c r="AOD253" s="359"/>
      <c r="AOE253" s="380"/>
      <c r="AOF253" s="359"/>
      <c r="AOG253" s="380"/>
      <c r="AOH253" s="359"/>
      <c r="AOI253" s="380"/>
      <c r="AOJ253" s="359"/>
      <c r="AOK253" s="380"/>
      <c r="AOL253" s="359"/>
      <c r="AOM253" s="380"/>
      <c r="AON253" s="359"/>
      <c r="AOO253" s="380"/>
      <c r="AOP253" s="359"/>
      <c r="AOQ253" s="380"/>
      <c r="AOR253" s="359"/>
      <c r="AOS253" s="380"/>
      <c r="AOT253" s="359"/>
      <c r="AOU253" s="380"/>
      <c r="AOV253" s="359"/>
      <c r="AOW253" s="380"/>
      <c r="AOX253" s="359"/>
      <c r="AOY253" s="380"/>
      <c r="AOZ253" s="359"/>
      <c r="APA253" s="380"/>
      <c r="APB253" s="359"/>
      <c r="APC253" s="380"/>
      <c r="APD253" s="359"/>
      <c r="APE253" s="380"/>
      <c r="APF253" s="359"/>
      <c r="APG253" s="380"/>
      <c r="APH253" s="359"/>
      <c r="API253" s="380"/>
      <c r="APJ253" s="359"/>
      <c r="APK253" s="380"/>
      <c r="APL253" s="359"/>
      <c r="APM253" s="380"/>
      <c r="APN253" s="359"/>
      <c r="APO253" s="380"/>
      <c r="APP253" s="359"/>
      <c r="APQ253" s="380"/>
      <c r="APR253" s="359"/>
      <c r="APS253" s="380"/>
      <c r="APT253" s="359"/>
      <c r="APU253" s="380"/>
      <c r="APV253" s="359"/>
      <c r="APW253" s="380"/>
      <c r="APX253" s="359"/>
      <c r="APY253" s="380"/>
      <c r="APZ253" s="359"/>
      <c r="AQA253" s="380"/>
      <c r="AQB253" s="359"/>
      <c r="AQC253" s="380"/>
      <c r="AQD253" s="359"/>
      <c r="AQE253" s="380"/>
      <c r="AQF253" s="359"/>
      <c r="AQG253" s="380"/>
      <c r="AQH253" s="359"/>
      <c r="AQI253" s="380"/>
      <c r="AQJ253" s="359"/>
      <c r="AQK253" s="380"/>
      <c r="AQL253" s="359"/>
      <c r="AQM253" s="380"/>
      <c r="AQN253" s="359"/>
      <c r="AQO253" s="380"/>
      <c r="AQP253" s="359"/>
      <c r="AQQ253" s="380"/>
      <c r="AQR253" s="359"/>
      <c r="AQS253" s="380"/>
      <c r="AQT253" s="359"/>
      <c r="AQU253" s="380"/>
      <c r="AQV253" s="359"/>
      <c r="AQW253" s="380"/>
      <c r="AQX253" s="359"/>
      <c r="AQY253" s="380"/>
      <c r="AQZ253" s="359"/>
      <c r="ARA253" s="380"/>
      <c r="ARB253" s="359"/>
      <c r="ARC253" s="380"/>
      <c r="ARD253" s="359"/>
      <c r="ARE253" s="380"/>
      <c r="ARF253" s="359"/>
      <c r="ARG253" s="380"/>
      <c r="ARH253" s="359"/>
      <c r="ARI253" s="380"/>
      <c r="ARJ253" s="359"/>
      <c r="ARK253" s="380"/>
      <c r="ARL253" s="359"/>
      <c r="ARM253" s="380"/>
      <c r="ARN253" s="359"/>
      <c r="ARO253" s="380"/>
      <c r="ARP253" s="359"/>
      <c r="ARQ253" s="380"/>
      <c r="ARR253" s="359"/>
      <c r="ARS253" s="380"/>
      <c r="ART253" s="359"/>
      <c r="ARU253" s="380"/>
      <c r="ARV253" s="359"/>
      <c r="ARW253" s="380"/>
      <c r="ARX253" s="359"/>
      <c r="ARY253" s="380"/>
      <c r="ARZ253" s="359"/>
      <c r="ASA253" s="380"/>
      <c r="ASB253" s="359"/>
      <c r="ASC253" s="380"/>
      <c r="ASD253" s="359"/>
      <c r="ASE253" s="380"/>
      <c r="ASF253" s="359"/>
      <c r="ASG253" s="380"/>
      <c r="ASH253" s="359"/>
      <c r="ASI253" s="380"/>
      <c r="ASJ253" s="359"/>
      <c r="ASK253" s="380"/>
      <c r="ASL253" s="359"/>
      <c r="ASM253" s="380"/>
      <c r="ASN253" s="359"/>
      <c r="ASO253" s="380"/>
      <c r="ASP253" s="359"/>
      <c r="ASQ253" s="380"/>
      <c r="ASR253" s="359"/>
      <c r="ASS253" s="380"/>
      <c r="AST253" s="359"/>
      <c r="ASU253" s="380"/>
      <c r="ASV253" s="359"/>
      <c r="ASW253" s="380"/>
      <c r="ASX253" s="359"/>
      <c r="ASY253" s="380"/>
      <c r="ASZ253" s="359"/>
      <c r="ATA253" s="380"/>
      <c r="ATB253" s="359"/>
      <c r="ATC253" s="380"/>
      <c r="ATD253" s="359"/>
      <c r="ATE253" s="380"/>
      <c r="ATF253" s="359"/>
      <c r="ATG253" s="380"/>
      <c r="ATH253" s="359"/>
      <c r="ATI253" s="380"/>
      <c r="ATJ253" s="359"/>
      <c r="ATK253" s="380"/>
      <c r="ATL253" s="359"/>
      <c r="ATM253" s="380"/>
      <c r="ATN253" s="359"/>
      <c r="ATO253" s="380"/>
      <c r="ATP253" s="359"/>
      <c r="ATQ253" s="380"/>
      <c r="ATR253" s="359"/>
      <c r="ATS253" s="380"/>
      <c r="ATT253" s="359"/>
      <c r="ATU253" s="380"/>
      <c r="ATV253" s="359"/>
      <c r="ATW253" s="380"/>
      <c r="ATX253" s="359"/>
      <c r="ATY253" s="380"/>
      <c r="ATZ253" s="359"/>
      <c r="AUA253" s="380"/>
      <c r="AUB253" s="359"/>
      <c r="AUC253" s="380"/>
      <c r="AUD253" s="359"/>
      <c r="AUE253" s="380"/>
      <c r="AUF253" s="359"/>
      <c r="AUG253" s="380"/>
      <c r="AUH253" s="359"/>
      <c r="AUI253" s="380"/>
      <c r="AUJ253" s="359"/>
      <c r="AUK253" s="380"/>
      <c r="AUL253" s="359"/>
      <c r="AUM253" s="380"/>
      <c r="AUN253" s="359"/>
      <c r="AUO253" s="380"/>
      <c r="AUP253" s="359"/>
      <c r="AUQ253" s="380"/>
      <c r="AUR253" s="359"/>
      <c r="AUS253" s="380"/>
      <c r="AUT253" s="359"/>
      <c r="AUU253" s="380"/>
      <c r="AUV253" s="359"/>
      <c r="AUW253" s="380"/>
      <c r="AUX253" s="359"/>
      <c r="AUY253" s="380"/>
      <c r="AUZ253" s="359"/>
      <c r="AVA253" s="380"/>
      <c r="AVB253" s="359"/>
      <c r="AVC253" s="380"/>
      <c r="AVD253" s="359"/>
      <c r="AVE253" s="380"/>
      <c r="AVF253" s="359"/>
      <c r="AVG253" s="380"/>
      <c r="AVH253" s="359"/>
      <c r="AVI253" s="380"/>
      <c r="AVJ253" s="359"/>
      <c r="AVK253" s="380"/>
      <c r="AVL253" s="359"/>
      <c r="AVM253" s="380"/>
      <c r="AVN253" s="359"/>
      <c r="AVO253" s="380"/>
      <c r="AVP253" s="359"/>
      <c r="AVQ253" s="380"/>
      <c r="AVR253" s="359"/>
      <c r="AVS253" s="380"/>
      <c r="AVT253" s="359"/>
      <c r="AVU253" s="380"/>
      <c r="AVV253" s="359"/>
      <c r="AVW253" s="380"/>
      <c r="AVX253" s="359"/>
      <c r="AVY253" s="380"/>
      <c r="AVZ253" s="359"/>
      <c r="AWA253" s="380"/>
      <c r="AWB253" s="359"/>
      <c r="AWC253" s="380"/>
      <c r="AWD253" s="359"/>
      <c r="AWE253" s="380"/>
      <c r="AWF253" s="359"/>
      <c r="AWG253" s="380"/>
      <c r="AWH253" s="359"/>
      <c r="AWI253" s="380"/>
      <c r="AWJ253" s="359"/>
      <c r="AWK253" s="380"/>
      <c r="AWL253" s="359"/>
      <c r="AWM253" s="380"/>
      <c r="AWN253" s="359"/>
      <c r="AWO253" s="380"/>
      <c r="AWP253" s="359"/>
      <c r="AWQ253" s="380"/>
      <c r="AWR253" s="359"/>
      <c r="AWS253" s="380"/>
      <c r="AWT253" s="359"/>
      <c r="AWU253" s="380"/>
      <c r="AWV253" s="359"/>
      <c r="AWW253" s="380"/>
      <c r="AWX253" s="359"/>
      <c r="AWY253" s="380"/>
      <c r="AWZ253" s="359"/>
      <c r="AXA253" s="380"/>
      <c r="AXB253" s="359"/>
      <c r="AXC253" s="380"/>
      <c r="AXD253" s="359"/>
      <c r="AXE253" s="380"/>
      <c r="AXF253" s="359"/>
      <c r="AXG253" s="380"/>
      <c r="AXH253" s="359"/>
      <c r="AXI253" s="380"/>
      <c r="AXJ253" s="359"/>
      <c r="AXK253" s="380"/>
      <c r="AXL253" s="359"/>
      <c r="AXM253" s="380"/>
      <c r="AXN253" s="359"/>
      <c r="AXO253" s="380"/>
      <c r="AXP253" s="359"/>
      <c r="AXQ253" s="380"/>
      <c r="AXR253" s="359"/>
      <c r="AXS253" s="380"/>
      <c r="AXT253" s="359"/>
      <c r="AXU253" s="380"/>
      <c r="AXV253" s="359"/>
      <c r="AXW253" s="380"/>
      <c r="AXX253" s="359"/>
      <c r="AXY253" s="380"/>
      <c r="AXZ253" s="359"/>
      <c r="AYA253" s="380"/>
      <c r="AYB253" s="359"/>
      <c r="AYC253" s="380"/>
      <c r="AYD253" s="359"/>
      <c r="AYE253" s="380"/>
      <c r="AYF253" s="359"/>
      <c r="AYG253" s="380"/>
      <c r="AYH253" s="359"/>
      <c r="AYI253" s="380"/>
      <c r="AYJ253" s="359"/>
      <c r="AYK253" s="380"/>
      <c r="AYL253" s="359"/>
      <c r="AYM253" s="380"/>
      <c r="AYN253" s="359"/>
      <c r="AYO253" s="380"/>
      <c r="AYP253" s="359"/>
      <c r="AYQ253" s="380"/>
      <c r="AYR253" s="359"/>
      <c r="AYS253" s="380"/>
      <c r="AYT253" s="359"/>
      <c r="AYU253" s="380"/>
      <c r="AYV253" s="359"/>
      <c r="AYW253" s="380"/>
      <c r="AYX253" s="359"/>
      <c r="AYY253" s="380"/>
      <c r="AYZ253" s="359"/>
      <c r="AZA253" s="380"/>
      <c r="AZB253" s="359"/>
      <c r="AZC253" s="380"/>
      <c r="AZD253" s="359"/>
      <c r="AZE253" s="380"/>
      <c r="AZF253" s="359"/>
      <c r="AZG253" s="380"/>
      <c r="AZH253" s="359"/>
      <c r="AZI253" s="380"/>
      <c r="AZJ253" s="359"/>
      <c r="AZK253" s="380"/>
      <c r="AZL253" s="359"/>
      <c r="AZM253" s="380"/>
      <c r="AZN253" s="359"/>
      <c r="AZO253" s="380"/>
      <c r="AZP253" s="359"/>
      <c r="AZQ253" s="380"/>
      <c r="AZR253" s="359"/>
      <c r="AZS253" s="380"/>
      <c r="AZT253" s="359"/>
      <c r="AZU253" s="380"/>
      <c r="AZV253" s="359"/>
      <c r="AZW253" s="380"/>
      <c r="AZX253" s="359"/>
      <c r="AZY253" s="380"/>
      <c r="AZZ253" s="359"/>
      <c r="BAA253" s="380"/>
      <c r="BAB253" s="359"/>
      <c r="BAC253" s="380"/>
      <c r="BAD253" s="359"/>
      <c r="BAE253" s="380"/>
      <c r="BAF253" s="359"/>
      <c r="BAG253" s="380"/>
      <c r="BAH253" s="359"/>
      <c r="BAI253" s="380"/>
      <c r="BAJ253" s="359"/>
      <c r="BAK253" s="380"/>
      <c r="BAL253" s="359"/>
      <c r="BAM253" s="380"/>
      <c r="BAN253" s="359"/>
      <c r="BAO253" s="380"/>
      <c r="BAP253" s="359"/>
      <c r="BAQ253" s="380"/>
      <c r="BAR253" s="359"/>
      <c r="BAS253" s="380"/>
      <c r="BAT253" s="359"/>
      <c r="BAU253" s="380"/>
      <c r="BAV253" s="359"/>
      <c r="BAW253" s="380"/>
      <c r="BAX253" s="359"/>
      <c r="BAY253" s="380"/>
      <c r="BAZ253" s="359"/>
      <c r="BBA253" s="380"/>
      <c r="BBB253" s="359"/>
      <c r="BBC253" s="380"/>
      <c r="BBD253" s="359"/>
      <c r="BBE253" s="380"/>
      <c r="BBF253" s="359"/>
      <c r="BBG253" s="380"/>
      <c r="BBH253" s="359"/>
      <c r="BBI253" s="380"/>
      <c r="BBJ253" s="359"/>
      <c r="BBK253" s="380"/>
      <c r="BBL253" s="359"/>
      <c r="BBM253" s="380"/>
      <c r="BBN253" s="359"/>
      <c r="BBO253" s="380"/>
      <c r="BBP253" s="359"/>
      <c r="BBQ253" s="380"/>
      <c r="BBR253" s="359"/>
      <c r="BBS253" s="380"/>
      <c r="BBT253" s="359"/>
      <c r="BBU253" s="380"/>
      <c r="BBV253" s="359"/>
      <c r="BBW253" s="380"/>
      <c r="BBX253" s="359"/>
      <c r="BBY253" s="380"/>
      <c r="BBZ253" s="359"/>
      <c r="BCA253" s="380"/>
      <c r="BCB253" s="359"/>
      <c r="BCC253" s="380"/>
      <c r="BCD253" s="359"/>
      <c r="BCE253" s="380"/>
      <c r="BCF253" s="359"/>
      <c r="BCG253" s="380"/>
      <c r="BCH253" s="359"/>
      <c r="BCI253" s="380"/>
      <c r="BCJ253" s="359"/>
      <c r="BCK253" s="380"/>
      <c r="BCL253" s="359"/>
      <c r="BCM253" s="380"/>
      <c r="BCN253" s="359"/>
      <c r="BCO253" s="380"/>
      <c r="BCP253" s="359"/>
      <c r="BCQ253" s="380"/>
      <c r="BCR253" s="359"/>
      <c r="BCS253" s="380"/>
      <c r="BCT253" s="359"/>
      <c r="BCU253" s="380"/>
      <c r="BCV253" s="359"/>
      <c r="BCW253" s="380"/>
      <c r="BCX253" s="359"/>
      <c r="BCY253" s="380"/>
      <c r="BCZ253" s="359"/>
      <c r="BDA253" s="380"/>
      <c r="BDB253" s="359"/>
      <c r="BDC253" s="380"/>
      <c r="BDD253" s="359"/>
      <c r="BDE253" s="380"/>
      <c r="BDF253" s="359"/>
      <c r="BDG253" s="380"/>
      <c r="BDH253" s="359"/>
      <c r="BDI253" s="380"/>
      <c r="BDJ253" s="359"/>
      <c r="BDK253" s="380"/>
      <c r="BDL253" s="359"/>
      <c r="BDM253" s="380"/>
      <c r="BDN253" s="359"/>
      <c r="BDO253" s="380"/>
      <c r="BDP253" s="359"/>
      <c r="BDQ253" s="380"/>
      <c r="BDR253" s="359"/>
      <c r="BDS253" s="380"/>
      <c r="BDT253" s="359"/>
      <c r="BDU253" s="380"/>
      <c r="BDV253" s="359"/>
      <c r="BDW253" s="380"/>
      <c r="BDX253" s="359"/>
      <c r="BDY253" s="380"/>
      <c r="BDZ253" s="359"/>
      <c r="BEA253" s="380"/>
      <c r="BEB253" s="359"/>
      <c r="BEC253" s="380"/>
      <c r="BED253" s="359"/>
      <c r="BEE253" s="380"/>
      <c r="BEF253" s="359"/>
      <c r="BEG253" s="380"/>
      <c r="BEH253" s="359"/>
      <c r="BEI253" s="380"/>
      <c r="BEJ253" s="359"/>
      <c r="BEK253" s="380"/>
      <c r="BEL253" s="359"/>
      <c r="BEM253" s="380"/>
      <c r="BEN253" s="359"/>
      <c r="BEO253" s="380"/>
      <c r="BEP253" s="359"/>
      <c r="BEQ253" s="380"/>
      <c r="BER253" s="359"/>
      <c r="BES253" s="380"/>
      <c r="BET253" s="359"/>
      <c r="BEU253" s="380"/>
      <c r="BEV253" s="359"/>
      <c r="BEW253" s="380"/>
      <c r="BEX253" s="359"/>
      <c r="BEY253" s="380"/>
      <c r="BEZ253" s="359"/>
      <c r="BFA253" s="380"/>
      <c r="BFB253" s="359"/>
      <c r="BFC253" s="380"/>
      <c r="BFD253" s="359"/>
      <c r="BFE253" s="380"/>
      <c r="BFF253" s="359"/>
      <c r="BFG253" s="380"/>
      <c r="BFH253" s="359"/>
      <c r="BFI253" s="380"/>
      <c r="BFJ253" s="359"/>
      <c r="BFK253" s="380"/>
      <c r="BFL253" s="359"/>
      <c r="BFM253" s="380"/>
      <c r="BFN253" s="359"/>
      <c r="BFO253" s="380"/>
      <c r="BFP253" s="359"/>
      <c r="BFQ253" s="380"/>
      <c r="BFR253" s="359"/>
      <c r="BFS253" s="380"/>
      <c r="BFT253" s="359"/>
      <c r="BFU253" s="380"/>
      <c r="BFV253" s="359"/>
      <c r="BFW253" s="380"/>
      <c r="BFX253" s="359"/>
      <c r="BFY253" s="380"/>
      <c r="BFZ253" s="359"/>
      <c r="BGA253" s="380"/>
      <c r="BGB253" s="359"/>
      <c r="BGC253" s="380"/>
      <c r="BGD253" s="359"/>
      <c r="BGE253" s="380"/>
      <c r="BGF253" s="359"/>
      <c r="BGG253" s="380"/>
      <c r="BGH253" s="359"/>
      <c r="BGI253" s="380"/>
      <c r="BGJ253" s="359"/>
      <c r="BGK253" s="380"/>
      <c r="BGL253" s="359"/>
      <c r="BGM253" s="380"/>
      <c r="BGN253" s="359"/>
      <c r="BGO253" s="380"/>
      <c r="BGP253" s="359"/>
      <c r="BGQ253" s="380"/>
      <c r="BGR253" s="359"/>
      <c r="BGS253" s="380"/>
      <c r="BGT253" s="359"/>
      <c r="BGU253" s="380"/>
      <c r="BGV253" s="359"/>
      <c r="BGW253" s="380"/>
      <c r="BGX253" s="359"/>
      <c r="BGY253" s="380"/>
      <c r="BGZ253" s="359"/>
      <c r="BHA253" s="380"/>
      <c r="BHB253" s="359"/>
      <c r="BHC253" s="380"/>
      <c r="BHD253" s="359"/>
      <c r="BHE253" s="380"/>
      <c r="BHF253" s="359"/>
      <c r="BHG253" s="380"/>
      <c r="BHH253" s="359"/>
      <c r="BHI253" s="380"/>
      <c r="BHJ253" s="359"/>
      <c r="BHK253" s="380"/>
      <c r="BHL253" s="359"/>
      <c r="BHM253" s="380"/>
      <c r="BHN253" s="359"/>
      <c r="BHO253" s="380"/>
      <c r="BHP253" s="359"/>
      <c r="BHQ253" s="380"/>
      <c r="BHR253" s="359"/>
      <c r="BHS253" s="380"/>
      <c r="BHT253" s="359"/>
      <c r="BHU253" s="380"/>
      <c r="BHV253" s="359"/>
      <c r="BHW253" s="380"/>
      <c r="BHX253" s="359"/>
      <c r="BHY253" s="380"/>
      <c r="BHZ253" s="359"/>
      <c r="BIA253" s="380"/>
      <c r="BIB253" s="359"/>
      <c r="BIC253" s="380"/>
      <c r="BID253" s="359"/>
      <c r="BIE253" s="380"/>
      <c r="BIF253" s="359"/>
      <c r="BIG253" s="380"/>
      <c r="BIH253" s="359"/>
      <c r="BII253" s="380"/>
      <c r="BIJ253" s="359"/>
      <c r="BIK253" s="380"/>
      <c r="BIL253" s="359"/>
      <c r="BIM253" s="380"/>
      <c r="BIN253" s="359"/>
      <c r="BIO253" s="380"/>
      <c r="BIP253" s="359"/>
      <c r="BIQ253" s="380"/>
      <c r="BIR253" s="359"/>
      <c r="BIS253" s="380"/>
      <c r="BIT253" s="359"/>
      <c r="BIU253" s="380"/>
      <c r="BIV253" s="359"/>
      <c r="BIW253" s="380"/>
      <c r="BIX253" s="359"/>
      <c r="BIY253" s="380"/>
      <c r="BIZ253" s="359"/>
      <c r="BJA253" s="380"/>
      <c r="BJB253" s="359"/>
      <c r="BJC253" s="380"/>
      <c r="BJD253" s="359"/>
      <c r="BJE253" s="380"/>
      <c r="BJF253" s="359"/>
      <c r="BJG253" s="380"/>
      <c r="BJH253" s="359"/>
      <c r="BJI253" s="380"/>
      <c r="BJJ253" s="359"/>
      <c r="BJK253" s="380"/>
      <c r="BJL253" s="359"/>
      <c r="BJM253" s="380"/>
      <c r="BJN253" s="359"/>
      <c r="BJO253" s="380"/>
      <c r="BJP253" s="359"/>
      <c r="BJQ253" s="380"/>
      <c r="BJR253" s="359"/>
      <c r="BJS253" s="380"/>
      <c r="BJT253" s="359"/>
      <c r="BJU253" s="380"/>
      <c r="BJV253" s="359"/>
      <c r="BJW253" s="380"/>
      <c r="BJX253" s="359"/>
      <c r="BJY253" s="380"/>
      <c r="BJZ253" s="359"/>
      <c r="BKA253" s="380"/>
      <c r="BKB253" s="359"/>
      <c r="BKC253" s="380"/>
      <c r="BKD253" s="359"/>
      <c r="BKE253" s="380"/>
      <c r="BKF253" s="359"/>
      <c r="BKG253" s="380"/>
      <c r="BKH253" s="359"/>
      <c r="BKI253" s="380"/>
      <c r="BKJ253" s="359"/>
      <c r="BKK253" s="380"/>
      <c r="BKL253" s="359"/>
      <c r="BKM253" s="380"/>
      <c r="BKN253" s="359"/>
      <c r="BKO253" s="380"/>
      <c r="BKP253" s="359"/>
      <c r="BKQ253" s="380"/>
      <c r="BKR253" s="359"/>
      <c r="BKS253" s="380"/>
      <c r="BKT253" s="359"/>
      <c r="BKU253" s="380"/>
      <c r="BKV253" s="359"/>
      <c r="BKW253" s="380"/>
      <c r="BKX253" s="359"/>
      <c r="BKY253" s="380"/>
      <c r="BKZ253" s="359"/>
      <c r="BLA253" s="380"/>
      <c r="BLB253" s="359"/>
      <c r="BLC253" s="380"/>
      <c r="BLD253" s="359"/>
      <c r="BLE253" s="380"/>
      <c r="BLF253" s="359"/>
      <c r="BLG253" s="380"/>
      <c r="BLH253" s="359"/>
      <c r="BLI253" s="380"/>
      <c r="BLJ253" s="359"/>
      <c r="BLK253" s="380"/>
      <c r="BLL253" s="359"/>
      <c r="BLM253" s="380"/>
      <c r="BLN253" s="359"/>
      <c r="BLO253" s="380"/>
      <c r="BLP253" s="359"/>
      <c r="BLQ253" s="380"/>
      <c r="BLR253" s="359"/>
      <c r="BLS253" s="380"/>
      <c r="BLT253" s="359"/>
      <c r="BLU253" s="380"/>
      <c r="BLV253" s="359"/>
      <c r="BLW253" s="380"/>
      <c r="BLX253" s="359"/>
      <c r="BLY253" s="380"/>
      <c r="BLZ253" s="359"/>
      <c r="BMA253" s="380"/>
      <c r="BMB253" s="359"/>
      <c r="BMC253" s="380"/>
      <c r="BMD253" s="359"/>
      <c r="BME253" s="380"/>
      <c r="BMF253" s="359"/>
      <c r="BMG253" s="380"/>
      <c r="BMH253" s="359"/>
      <c r="BMI253" s="380"/>
      <c r="BMJ253" s="359"/>
      <c r="BMK253" s="380"/>
      <c r="BML253" s="359"/>
      <c r="BMM253" s="380"/>
      <c r="BMN253" s="359"/>
      <c r="BMO253" s="380"/>
      <c r="BMP253" s="359"/>
      <c r="BMQ253" s="380"/>
      <c r="BMR253" s="359"/>
      <c r="BMS253" s="380"/>
      <c r="BMT253" s="359"/>
      <c r="BMU253" s="380"/>
      <c r="BMV253" s="359"/>
      <c r="BMW253" s="380"/>
      <c r="BMX253" s="359"/>
      <c r="BMY253" s="380"/>
      <c r="BMZ253" s="359"/>
      <c r="BNA253" s="380"/>
      <c r="BNB253" s="359"/>
      <c r="BNC253" s="380"/>
      <c r="BND253" s="359"/>
      <c r="BNE253" s="380"/>
      <c r="BNF253" s="359"/>
      <c r="BNG253" s="380"/>
      <c r="BNH253" s="359"/>
      <c r="BNI253" s="380"/>
      <c r="BNJ253" s="359"/>
      <c r="BNK253" s="380"/>
      <c r="BNL253" s="359"/>
      <c r="BNM253" s="380"/>
      <c r="BNN253" s="359"/>
      <c r="BNO253" s="380"/>
      <c r="BNP253" s="359"/>
      <c r="BNQ253" s="380"/>
      <c r="BNR253" s="359"/>
      <c r="BNS253" s="380"/>
      <c r="BNT253" s="359"/>
      <c r="BNU253" s="380"/>
      <c r="BNV253" s="359"/>
      <c r="BNW253" s="380"/>
      <c r="BNX253" s="359"/>
      <c r="BNY253" s="380"/>
      <c r="BNZ253" s="359"/>
      <c r="BOA253" s="380"/>
      <c r="BOB253" s="359"/>
      <c r="BOC253" s="380"/>
      <c r="BOD253" s="359"/>
      <c r="BOE253" s="380"/>
      <c r="BOF253" s="359"/>
      <c r="BOG253" s="380"/>
      <c r="BOH253" s="359"/>
      <c r="BOI253" s="380"/>
      <c r="BOJ253" s="359"/>
      <c r="BOK253" s="380"/>
      <c r="BOL253" s="359"/>
      <c r="BOM253" s="380"/>
      <c r="BON253" s="359"/>
      <c r="BOO253" s="380"/>
      <c r="BOP253" s="359"/>
      <c r="BOQ253" s="380"/>
      <c r="BOR253" s="359"/>
      <c r="BOS253" s="380"/>
      <c r="BOT253" s="359"/>
      <c r="BOU253" s="380"/>
      <c r="BOV253" s="359"/>
      <c r="BOW253" s="380"/>
      <c r="BOX253" s="359"/>
      <c r="BOY253" s="380"/>
      <c r="BOZ253" s="359"/>
      <c r="BPA253" s="380"/>
      <c r="BPB253" s="359"/>
      <c r="BPC253" s="380"/>
      <c r="BPD253" s="359"/>
      <c r="BPE253" s="380"/>
      <c r="BPF253" s="359"/>
      <c r="BPG253" s="380"/>
      <c r="BPH253" s="359"/>
      <c r="BPI253" s="380"/>
      <c r="BPJ253" s="359"/>
      <c r="BPK253" s="380"/>
      <c r="BPL253" s="359"/>
      <c r="BPM253" s="380"/>
      <c r="BPN253" s="359"/>
      <c r="BPO253" s="380"/>
      <c r="BPP253" s="359"/>
      <c r="BPQ253" s="380"/>
      <c r="BPR253" s="359"/>
      <c r="BPS253" s="380"/>
      <c r="BPT253" s="359"/>
      <c r="BPU253" s="380"/>
      <c r="BPV253" s="359"/>
      <c r="BPW253" s="380"/>
      <c r="BPX253" s="359"/>
      <c r="BPY253" s="380"/>
      <c r="BPZ253" s="359"/>
      <c r="BQA253" s="380"/>
      <c r="BQB253" s="359"/>
      <c r="BQC253" s="380"/>
      <c r="BQD253" s="359"/>
      <c r="BQE253" s="380"/>
      <c r="BQF253" s="359"/>
      <c r="BQG253" s="380"/>
      <c r="BQH253" s="359"/>
      <c r="BQI253" s="380"/>
      <c r="BQJ253" s="359"/>
      <c r="BQK253" s="380"/>
      <c r="BQL253" s="359"/>
      <c r="BQM253" s="380"/>
      <c r="BQN253" s="359"/>
      <c r="BQO253" s="380"/>
      <c r="BQP253" s="359"/>
      <c r="BQQ253" s="380"/>
      <c r="BQR253" s="359"/>
      <c r="BQS253" s="380"/>
      <c r="BQT253" s="359"/>
      <c r="BQU253" s="380"/>
      <c r="BQV253" s="359"/>
      <c r="BQW253" s="380"/>
      <c r="BQX253" s="359"/>
      <c r="BQY253" s="380"/>
      <c r="BQZ253" s="359"/>
      <c r="BRA253" s="380"/>
      <c r="BRB253" s="359"/>
      <c r="BRC253" s="380"/>
      <c r="BRD253" s="359"/>
      <c r="BRE253" s="380"/>
      <c r="BRF253" s="359"/>
      <c r="BRG253" s="380"/>
      <c r="BRH253" s="359"/>
      <c r="BRI253" s="380"/>
      <c r="BRJ253" s="359"/>
      <c r="BRK253" s="380"/>
      <c r="BRL253" s="359"/>
      <c r="BRM253" s="380"/>
      <c r="BRN253" s="359"/>
      <c r="BRO253" s="380"/>
      <c r="BRP253" s="359"/>
      <c r="BRQ253" s="380"/>
      <c r="BRR253" s="359"/>
      <c r="BRS253" s="380"/>
      <c r="BRT253" s="359"/>
      <c r="BRU253" s="380"/>
      <c r="BRV253" s="359"/>
      <c r="BRW253" s="380"/>
      <c r="BRX253" s="359"/>
      <c r="BRY253" s="380"/>
      <c r="BRZ253" s="359"/>
      <c r="BSA253" s="380"/>
      <c r="BSB253" s="359"/>
      <c r="BSC253" s="380"/>
      <c r="BSD253" s="359"/>
      <c r="BSE253" s="380"/>
      <c r="BSF253" s="359"/>
      <c r="BSG253" s="380"/>
      <c r="BSH253" s="359"/>
      <c r="BSI253" s="380"/>
      <c r="BSJ253" s="359"/>
      <c r="BSK253" s="380"/>
      <c r="BSL253" s="359"/>
      <c r="BSM253" s="380"/>
      <c r="BSN253" s="359"/>
      <c r="BSO253" s="380"/>
      <c r="BSP253" s="359"/>
      <c r="BSQ253" s="380"/>
      <c r="BSR253" s="359"/>
      <c r="BSS253" s="380"/>
      <c r="BST253" s="359"/>
      <c r="BSU253" s="380"/>
      <c r="BSV253" s="359"/>
      <c r="BSW253" s="380"/>
      <c r="BSX253" s="359"/>
      <c r="BSY253" s="380"/>
      <c r="BSZ253" s="359"/>
      <c r="BTA253" s="380"/>
      <c r="BTB253" s="359"/>
      <c r="BTC253" s="380"/>
      <c r="BTD253" s="359"/>
      <c r="BTE253" s="380"/>
      <c r="BTF253" s="359"/>
      <c r="BTG253" s="380"/>
      <c r="BTH253" s="359"/>
      <c r="BTI253" s="380"/>
      <c r="BTJ253" s="359"/>
      <c r="BTK253" s="380"/>
      <c r="BTL253" s="359"/>
      <c r="BTM253" s="380"/>
      <c r="BTN253" s="359"/>
      <c r="BTO253" s="380"/>
      <c r="BTP253" s="359"/>
      <c r="BTQ253" s="380"/>
      <c r="BTR253" s="359"/>
      <c r="BTS253" s="380"/>
      <c r="BTT253" s="359"/>
      <c r="BTU253" s="380"/>
      <c r="BTV253" s="359"/>
      <c r="BTW253" s="380"/>
      <c r="BTX253" s="359"/>
      <c r="BTY253" s="380"/>
      <c r="BTZ253" s="359"/>
      <c r="BUA253" s="380"/>
      <c r="BUB253" s="359"/>
      <c r="BUC253" s="380"/>
      <c r="BUD253" s="359"/>
      <c r="BUE253" s="380"/>
      <c r="BUF253" s="359"/>
      <c r="BUG253" s="380"/>
      <c r="BUH253" s="359"/>
      <c r="BUI253" s="380"/>
      <c r="BUJ253" s="359"/>
      <c r="BUK253" s="380"/>
      <c r="BUL253" s="359"/>
      <c r="BUM253" s="380"/>
      <c r="BUN253" s="359"/>
      <c r="BUO253" s="380"/>
      <c r="BUP253" s="359"/>
      <c r="BUQ253" s="380"/>
      <c r="BUR253" s="359"/>
      <c r="BUS253" s="380"/>
      <c r="BUT253" s="359"/>
      <c r="BUU253" s="380"/>
      <c r="BUV253" s="359"/>
      <c r="BUW253" s="380"/>
      <c r="BUX253" s="359"/>
      <c r="BUY253" s="380"/>
      <c r="BUZ253" s="359"/>
      <c r="BVA253" s="380"/>
      <c r="BVB253" s="359"/>
      <c r="BVC253" s="380"/>
      <c r="BVD253" s="359"/>
      <c r="BVE253" s="380"/>
      <c r="BVF253" s="359"/>
      <c r="BVG253" s="380"/>
      <c r="BVH253" s="359"/>
      <c r="BVI253" s="380"/>
      <c r="BVJ253" s="359"/>
      <c r="BVK253" s="380"/>
      <c r="BVL253" s="359"/>
      <c r="BVM253" s="380"/>
      <c r="BVN253" s="359"/>
      <c r="BVO253" s="380"/>
      <c r="BVP253" s="359"/>
      <c r="BVQ253" s="380"/>
      <c r="BVR253" s="359"/>
      <c r="BVS253" s="380"/>
      <c r="BVT253" s="359"/>
      <c r="BVU253" s="380"/>
      <c r="BVV253" s="359"/>
      <c r="BVW253" s="380"/>
      <c r="BVX253" s="359"/>
      <c r="BVY253" s="380"/>
      <c r="BVZ253" s="359"/>
      <c r="BWA253" s="380"/>
      <c r="BWB253" s="359"/>
      <c r="BWC253" s="380"/>
      <c r="BWD253" s="359"/>
      <c r="BWE253" s="380"/>
      <c r="BWF253" s="359"/>
      <c r="BWG253" s="380"/>
      <c r="BWH253" s="359"/>
      <c r="BWI253" s="380"/>
      <c r="BWJ253" s="359"/>
      <c r="BWK253" s="380"/>
      <c r="BWL253" s="359"/>
      <c r="BWM253" s="380"/>
      <c r="BWN253" s="359"/>
      <c r="BWO253" s="380"/>
      <c r="BWP253" s="359"/>
      <c r="BWQ253" s="380"/>
      <c r="BWR253" s="359"/>
      <c r="BWS253" s="380"/>
      <c r="BWT253" s="359"/>
      <c r="BWU253" s="380"/>
      <c r="BWV253" s="359"/>
      <c r="BWW253" s="380"/>
      <c r="BWX253" s="359"/>
      <c r="BWY253" s="380"/>
      <c r="BWZ253" s="359"/>
      <c r="BXA253" s="380"/>
      <c r="BXB253" s="359"/>
      <c r="BXC253" s="380"/>
      <c r="BXD253" s="359"/>
      <c r="BXE253" s="380"/>
      <c r="BXF253" s="359"/>
      <c r="BXG253" s="380"/>
      <c r="BXH253" s="359"/>
      <c r="BXI253" s="380"/>
      <c r="BXJ253" s="359"/>
      <c r="BXK253" s="380"/>
      <c r="BXL253" s="359"/>
      <c r="BXM253" s="380"/>
      <c r="BXN253" s="359"/>
      <c r="BXO253" s="380"/>
      <c r="BXP253" s="359"/>
      <c r="BXQ253" s="380"/>
      <c r="BXR253" s="359"/>
      <c r="BXS253" s="380"/>
      <c r="BXT253" s="359"/>
      <c r="BXU253" s="380"/>
      <c r="BXV253" s="359"/>
      <c r="BXW253" s="380"/>
      <c r="BXX253" s="359"/>
      <c r="BXY253" s="380"/>
      <c r="BXZ253" s="359"/>
      <c r="BYA253" s="380"/>
      <c r="BYB253" s="359"/>
      <c r="BYC253" s="380"/>
      <c r="BYD253" s="359"/>
      <c r="BYE253" s="380"/>
      <c r="BYF253" s="359"/>
      <c r="BYG253" s="380"/>
      <c r="BYH253" s="359"/>
      <c r="BYI253" s="380"/>
      <c r="BYJ253" s="359"/>
      <c r="BYK253" s="380"/>
      <c r="BYL253" s="359"/>
      <c r="BYM253" s="380"/>
      <c r="BYN253" s="359"/>
      <c r="BYO253" s="380"/>
      <c r="BYP253" s="359"/>
      <c r="BYQ253" s="380"/>
      <c r="BYR253" s="359"/>
      <c r="BYS253" s="380"/>
      <c r="BYT253" s="359"/>
      <c r="BYU253" s="380"/>
      <c r="BYV253" s="359"/>
      <c r="BYW253" s="380"/>
      <c r="BYX253" s="359"/>
      <c r="BYY253" s="380"/>
      <c r="BYZ253" s="359"/>
      <c r="BZA253" s="380"/>
      <c r="BZB253" s="359"/>
      <c r="BZC253" s="380"/>
      <c r="BZD253" s="359"/>
      <c r="BZE253" s="380"/>
      <c r="BZF253" s="359"/>
      <c r="BZG253" s="380"/>
      <c r="BZH253" s="359"/>
      <c r="BZI253" s="380"/>
      <c r="BZJ253" s="359"/>
      <c r="BZK253" s="380"/>
      <c r="BZL253" s="359"/>
      <c r="BZM253" s="380"/>
      <c r="BZN253" s="359"/>
      <c r="BZO253" s="380"/>
      <c r="BZP253" s="359"/>
      <c r="BZQ253" s="380"/>
      <c r="BZR253" s="359"/>
      <c r="BZS253" s="380"/>
      <c r="BZT253" s="359"/>
      <c r="BZU253" s="380"/>
      <c r="BZV253" s="359"/>
      <c r="BZW253" s="380"/>
      <c r="BZX253" s="359"/>
      <c r="BZY253" s="380"/>
      <c r="BZZ253" s="359"/>
      <c r="CAA253" s="380"/>
      <c r="CAB253" s="359"/>
      <c r="CAC253" s="380"/>
      <c r="CAD253" s="359"/>
      <c r="CAE253" s="380"/>
      <c r="CAF253" s="359"/>
      <c r="CAG253" s="380"/>
      <c r="CAH253" s="359"/>
      <c r="CAI253" s="380"/>
      <c r="CAJ253" s="359"/>
      <c r="CAK253" s="380"/>
      <c r="CAL253" s="359"/>
      <c r="CAM253" s="380"/>
      <c r="CAN253" s="359"/>
      <c r="CAO253" s="380"/>
      <c r="CAP253" s="359"/>
      <c r="CAQ253" s="380"/>
      <c r="CAR253" s="359"/>
      <c r="CAS253" s="380"/>
      <c r="CAT253" s="359"/>
      <c r="CAU253" s="380"/>
      <c r="CAV253" s="359"/>
      <c r="CAW253" s="380"/>
      <c r="CAX253" s="359"/>
      <c r="CAY253" s="380"/>
      <c r="CAZ253" s="359"/>
      <c r="CBA253" s="380"/>
      <c r="CBB253" s="359"/>
      <c r="CBC253" s="380"/>
      <c r="CBD253" s="359"/>
      <c r="CBE253" s="380"/>
      <c r="CBF253" s="359"/>
      <c r="CBG253" s="380"/>
      <c r="CBH253" s="359"/>
      <c r="CBI253" s="380"/>
      <c r="CBJ253" s="359"/>
      <c r="CBK253" s="380"/>
      <c r="CBL253" s="359"/>
      <c r="CBM253" s="380"/>
      <c r="CBN253" s="359"/>
      <c r="CBO253" s="380"/>
      <c r="CBP253" s="359"/>
      <c r="CBQ253" s="380"/>
      <c r="CBR253" s="359"/>
      <c r="CBS253" s="380"/>
      <c r="CBT253" s="359"/>
      <c r="CBU253" s="380"/>
      <c r="CBV253" s="359"/>
      <c r="CBW253" s="380"/>
      <c r="CBX253" s="359"/>
      <c r="CBY253" s="380"/>
      <c r="CBZ253" s="359"/>
      <c r="CCA253" s="380"/>
      <c r="CCB253" s="359"/>
      <c r="CCC253" s="380"/>
      <c r="CCD253" s="359"/>
      <c r="CCE253" s="380"/>
      <c r="CCF253" s="359"/>
      <c r="CCG253" s="380"/>
      <c r="CCH253" s="359"/>
      <c r="CCI253" s="380"/>
      <c r="CCJ253" s="359"/>
      <c r="CCK253" s="380"/>
      <c r="CCL253" s="359"/>
      <c r="CCM253" s="380"/>
      <c r="CCN253" s="359"/>
      <c r="CCO253" s="380"/>
      <c r="CCP253" s="359"/>
      <c r="CCQ253" s="380"/>
      <c r="CCR253" s="359"/>
      <c r="CCS253" s="380"/>
      <c r="CCT253" s="359"/>
      <c r="CCU253" s="380"/>
      <c r="CCV253" s="359"/>
      <c r="CCW253" s="380"/>
      <c r="CCX253" s="359"/>
      <c r="CCY253" s="380"/>
      <c r="CCZ253" s="359"/>
      <c r="CDA253" s="380"/>
      <c r="CDB253" s="359"/>
      <c r="CDC253" s="380"/>
      <c r="CDD253" s="359"/>
      <c r="CDE253" s="380"/>
      <c r="CDF253" s="359"/>
      <c r="CDG253" s="380"/>
      <c r="CDH253" s="359"/>
      <c r="CDI253" s="380"/>
      <c r="CDJ253" s="359"/>
      <c r="CDK253" s="380"/>
      <c r="CDL253" s="359"/>
      <c r="CDM253" s="380"/>
      <c r="CDN253" s="359"/>
      <c r="CDO253" s="380"/>
      <c r="CDP253" s="359"/>
      <c r="CDQ253" s="380"/>
      <c r="CDR253" s="359"/>
      <c r="CDS253" s="380"/>
      <c r="CDT253" s="359"/>
      <c r="CDU253" s="380"/>
      <c r="CDV253" s="359"/>
      <c r="CDW253" s="380"/>
      <c r="CDX253" s="359"/>
      <c r="CDY253" s="380"/>
      <c r="CDZ253" s="359"/>
      <c r="CEA253" s="380"/>
      <c r="CEB253" s="359"/>
      <c r="CEC253" s="380"/>
      <c r="CED253" s="359"/>
      <c r="CEE253" s="380"/>
      <c r="CEF253" s="359"/>
      <c r="CEG253" s="380"/>
      <c r="CEH253" s="359"/>
      <c r="CEI253" s="380"/>
      <c r="CEJ253" s="359"/>
      <c r="CEK253" s="380"/>
      <c r="CEL253" s="359"/>
      <c r="CEM253" s="380"/>
      <c r="CEN253" s="359"/>
      <c r="CEO253" s="380"/>
      <c r="CEP253" s="359"/>
      <c r="CEQ253" s="380"/>
      <c r="CER253" s="359"/>
      <c r="CES253" s="380"/>
      <c r="CET253" s="359"/>
      <c r="CEU253" s="380"/>
      <c r="CEV253" s="359"/>
      <c r="CEW253" s="380"/>
      <c r="CEX253" s="359"/>
      <c r="CEY253" s="380"/>
      <c r="CEZ253" s="359"/>
      <c r="CFA253" s="380"/>
      <c r="CFB253" s="359"/>
      <c r="CFC253" s="380"/>
      <c r="CFD253" s="359"/>
      <c r="CFE253" s="380"/>
      <c r="CFF253" s="359"/>
      <c r="CFG253" s="380"/>
      <c r="CFH253" s="359"/>
      <c r="CFI253" s="380"/>
      <c r="CFJ253" s="359"/>
      <c r="CFK253" s="380"/>
      <c r="CFL253" s="359"/>
      <c r="CFM253" s="380"/>
      <c r="CFN253" s="359"/>
      <c r="CFO253" s="380"/>
      <c r="CFP253" s="359"/>
      <c r="CFQ253" s="380"/>
      <c r="CFR253" s="359"/>
      <c r="CFS253" s="380"/>
      <c r="CFT253" s="359"/>
      <c r="CFU253" s="380"/>
      <c r="CFV253" s="359"/>
      <c r="CFW253" s="380"/>
      <c r="CFX253" s="359"/>
      <c r="CFY253" s="380"/>
      <c r="CFZ253" s="359"/>
      <c r="CGA253" s="380"/>
      <c r="CGB253" s="359"/>
      <c r="CGC253" s="380"/>
      <c r="CGD253" s="359"/>
      <c r="CGE253" s="380"/>
      <c r="CGF253" s="359"/>
      <c r="CGG253" s="380"/>
      <c r="CGH253" s="359"/>
      <c r="CGI253" s="380"/>
      <c r="CGJ253" s="359"/>
      <c r="CGK253" s="380"/>
      <c r="CGL253" s="359"/>
      <c r="CGM253" s="380"/>
      <c r="CGN253" s="359"/>
      <c r="CGO253" s="380"/>
      <c r="CGP253" s="359"/>
      <c r="CGQ253" s="380"/>
      <c r="CGR253" s="359"/>
      <c r="CGS253" s="380"/>
      <c r="CGT253" s="359"/>
      <c r="CGU253" s="380"/>
      <c r="CGV253" s="359"/>
      <c r="CGW253" s="380"/>
      <c r="CGX253" s="359"/>
      <c r="CGY253" s="380"/>
      <c r="CGZ253" s="359"/>
      <c r="CHA253" s="380"/>
      <c r="CHB253" s="359"/>
      <c r="CHC253" s="380"/>
      <c r="CHD253" s="359"/>
      <c r="CHE253" s="380"/>
      <c r="CHF253" s="359"/>
      <c r="CHG253" s="380"/>
      <c r="CHH253" s="359"/>
      <c r="CHI253" s="380"/>
      <c r="CHJ253" s="359"/>
      <c r="CHK253" s="380"/>
      <c r="CHL253" s="359"/>
      <c r="CHM253" s="380"/>
      <c r="CHN253" s="359"/>
      <c r="CHO253" s="380"/>
      <c r="CHP253" s="359"/>
      <c r="CHQ253" s="380"/>
      <c r="CHR253" s="359"/>
      <c r="CHS253" s="380"/>
      <c r="CHT253" s="359"/>
      <c r="CHU253" s="380"/>
      <c r="CHV253" s="359"/>
      <c r="CHW253" s="380"/>
      <c r="CHX253" s="359"/>
      <c r="CHY253" s="380"/>
      <c r="CHZ253" s="359"/>
      <c r="CIA253" s="380"/>
      <c r="CIB253" s="359"/>
      <c r="CIC253" s="380"/>
      <c r="CID253" s="359"/>
      <c r="CIE253" s="380"/>
      <c r="CIF253" s="359"/>
      <c r="CIG253" s="380"/>
      <c r="CIH253" s="359"/>
      <c r="CII253" s="380"/>
      <c r="CIJ253" s="359"/>
      <c r="CIK253" s="380"/>
      <c r="CIL253" s="359"/>
      <c r="CIM253" s="380"/>
      <c r="CIN253" s="359"/>
      <c r="CIO253" s="380"/>
      <c r="CIP253" s="359"/>
      <c r="CIQ253" s="380"/>
      <c r="CIR253" s="359"/>
      <c r="CIS253" s="380"/>
      <c r="CIT253" s="359"/>
      <c r="CIU253" s="380"/>
      <c r="CIV253" s="359"/>
      <c r="CIW253" s="380"/>
      <c r="CIX253" s="359"/>
      <c r="CIY253" s="380"/>
      <c r="CIZ253" s="359"/>
      <c r="CJA253" s="380"/>
      <c r="CJB253" s="359"/>
      <c r="CJC253" s="380"/>
      <c r="CJD253" s="359"/>
      <c r="CJE253" s="380"/>
      <c r="CJF253" s="359"/>
      <c r="CJG253" s="380"/>
      <c r="CJH253" s="359"/>
      <c r="CJI253" s="380"/>
      <c r="CJJ253" s="359"/>
      <c r="CJK253" s="380"/>
      <c r="CJL253" s="359"/>
      <c r="CJM253" s="380"/>
      <c r="CJN253" s="359"/>
      <c r="CJO253" s="380"/>
      <c r="CJP253" s="359"/>
      <c r="CJQ253" s="380"/>
      <c r="CJR253" s="359"/>
      <c r="CJS253" s="380"/>
      <c r="CJT253" s="359"/>
      <c r="CJU253" s="380"/>
      <c r="CJV253" s="359"/>
      <c r="CJW253" s="380"/>
      <c r="CJX253" s="359"/>
      <c r="CJY253" s="380"/>
      <c r="CJZ253" s="359"/>
      <c r="CKA253" s="380"/>
      <c r="CKB253" s="359"/>
      <c r="CKC253" s="380"/>
      <c r="CKD253" s="359"/>
      <c r="CKE253" s="380"/>
      <c r="CKF253" s="359"/>
      <c r="CKG253" s="380"/>
      <c r="CKH253" s="359"/>
      <c r="CKI253" s="380"/>
      <c r="CKJ253" s="359"/>
      <c r="CKK253" s="380"/>
      <c r="CKL253" s="359"/>
      <c r="CKM253" s="380"/>
      <c r="CKN253" s="359"/>
      <c r="CKO253" s="380"/>
      <c r="CKP253" s="359"/>
      <c r="CKQ253" s="380"/>
      <c r="CKR253" s="359"/>
      <c r="CKS253" s="380"/>
      <c r="CKT253" s="359"/>
      <c r="CKU253" s="380"/>
      <c r="CKV253" s="359"/>
      <c r="CKW253" s="380"/>
      <c r="CKX253" s="359"/>
      <c r="CKY253" s="380"/>
      <c r="CKZ253" s="359"/>
      <c r="CLA253" s="380"/>
      <c r="CLB253" s="359"/>
      <c r="CLC253" s="380"/>
      <c r="CLD253" s="359"/>
      <c r="CLE253" s="380"/>
      <c r="CLF253" s="359"/>
      <c r="CLG253" s="380"/>
      <c r="CLH253" s="359"/>
      <c r="CLI253" s="380"/>
      <c r="CLJ253" s="359"/>
      <c r="CLK253" s="380"/>
      <c r="CLL253" s="359"/>
      <c r="CLM253" s="380"/>
      <c r="CLN253" s="359"/>
      <c r="CLO253" s="380"/>
      <c r="CLP253" s="359"/>
      <c r="CLQ253" s="380"/>
      <c r="CLR253" s="359"/>
      <c r="CLS253" s="380"/>
      <c r="CLT253" s="359"/>
      <c r="CLU253" s="380"/>
      <c r="CLV253" s="359"/>
      <c r="CLW253" s="380"/>
      <c r="CLX253" s="359"/>
      <c r="CLY253" s="380"/>
      <c r="CLZ253" s="359"/>
      <c r="CMA253" s="380"/>
      <c r="CMB253" s="359"/>
      <c r="CMC253" s="380"/>
      <c r="CMD253" s="359"/>
      <c r="CME253" s="380"/>
      <c r="CMF253" s="359"/>
      <c r="CMG253" s="380"/>
      <c r="CMH253" s="359"/>
      <c r="CMI253" s="380"/>
      <c r="CMJ253" s="359"/>
      <c r="CMK253" s="380"/>
      <c r="CML253" s="359"/>
      <c r="CMM253" s="380"/>
      <c r="CMN253" s="359"/>
      <c r="CMO253" s="380"/>
      <c r="CMP253" s="359"/>
      <c r="CMQ253" s="380"/>
      <c r="CMR253" s="359"/>
      <c r="CMS253" s="380"/>
      <c r="CMT253" s="359"/>
      <c r="CMU253" s="380"/>
      <c r="CMV253" s="359"/>
      <c r="CMW253" s="380"/>
      <c r="CMX253" s="359"/>
      <c r="CMY253" s="380"/>
      <c r="CMZ253" s="359"/>
      <c r="CNA253" s="380"/>
      <c r="CNB253" s="359"/>
      <c r="CNC253" s="380"/>
      <c r="CND253" s="359"/>
      <c r="CNE253" s="380"/>
      <c r="CNF253" s="359"/>
      <c r="CNG253" s="380"/>
      <c r="CNH253" s="359"/>
      <c r="CNI253" s="380"/>
      <c r="CNJ253" s="359"/>
      <c r="CNK253" s="380"/>
      <c r="CNL253" s="359"/>
      <c r="CNM253" s="380"/>
      <c r="CNN253" s="359"/>
      <c r="CNO253" s="380"/>
      <c r="CNP253" s="359"/>
      <c r="CNQ253" s="380"/>
      <c r="CNR253" s="359"/>
      <c r="CNS253" s="380"/>
      <c r="CNT253" s="359"/>
      <c r="CNU253" s="380"/>
      <c r="CNV253" s="359"/>
      <c r="CNW253" s="380"/>
      <c r="CNX253" s="359"/>
      <c r="CNY253" s="380"/>
      <c r="CNZ253" s="359"/>
      <c r="COA253" s="380"/>
      <c r="COB253" s="359"/>
      <c r="COC253" s="380"/>
      <c r="COD253" s="359"/>
      <c r="COE253" s="380"/>
      <c r="COF253" s="359"/>
      <c r="COG253" s="380"/>
      <c r="COH253" s="359"/>
      <c r="COI253" s="380"/>
      <c r="COJ253" s="359"/>
      <c r="COK253" s="380"/>
      <c r="COL253" s="359"/>
      <c r="COM253" s="380"/>
      <c r="CON253" s="359"/>
      <c r="COO253" s="380"/>
      <c r="COP253" s="359"/>
      <c r="COQ253" s="380"/>
      <c r="COR253" s="359"/>
      <c r="COS253" s="380"/>
      <c r="COT253" s="359"/>
      <c r="COU253" s="380"/>
      <c r="COV253" s="359"/>
      <c r="COW253" s="380"/>
      <c r="COX253" s="359"/>
      <c r="COY253" s="380"/>
      <c r="COZ253" s="359"/>
      <c r="CPA253" s="380"/>
      <c r="CPB253" s="359"/>
      <c r="CPC253" s="380"/>
      <c r="CPD253" s="359"/>
      <c r="CPE253" s="380"/>
      <c r="CPF253" s="359"/>
      <c r="CPG253" s="380"/>
      <c r="CPH253" s="359"/>
      <c r="CPI253" s="380"/>
      <c r="CPJ253" s="359"/>
      <c r="CPK253" s="380"/>
      <c r="CPL253" s="359"/>
      <c r="CPM253" s="380"/>
      <c r="CPN253" s="359"/>
      <c r="CPO253" s="380"/>
      <c r="CPP253" s="359"/>
      <c r="CPQ253" s="380"/>
      <c r="CPR253" s="359"/>
      <c r="CPS253" s="380"/>
      <c r="CPT253" s="359"/>
      <c r="CPU253" s="380"/>
      <c r="CPV253" s="359"/>
      <c r="CPW253" s="380"/>
      <c r="CPX253" s="359"/>
      <c r="CPY253" s="380"/>
      <c r="CPZ253" s="359"/>
      <c r="CQA253" s="380"/>
      <c r="CQB253" s="359"/>
      <c r="CQC253" s="380"/>
      <c r="CQD253" s="359"/>
      <c r="CQE253" s="380"/>
      <c r="CQF253" s="359"/>
      <c r="CQG253" s="380"/>
      <c r="CQH253" s="359"/>
      <c r="CQI253" s="380"/>
      <c r="CQJ253" s="359"/>
      <c r="CQK253" s="380"/>
      <c r="CQL253" s="359"/>
      <c r="CQM253" s="380"/>
      <c r="CQN253" s="359"/>
      <c r="CQO253" s="380"/>
      <c r="CQP253" s="359"/>
      <c r="CQQ253" s="380"/>
      <c r="CQR253" s="359"/>
      <c r="CQS253" s="380"/>
      <c r="CQT253" s="359"/>
      <c r="CQU253" s="380"/>
      <c r="CQV253" s="359"/>
      <c r="CQW253" s="380"/>
      <c r="CQX253" s="359"/>
      <c r="CQY253" s="380"/>
      <c r="CQZ253" s="359"/>
      <c r="CRA253" s="380"/>
      <c r="CRB253" s="359"/>
      <c r="CRC253" s="380"/>
      <c r="CRD253" s="359"/>
      <c r="CRE253" s="380"/>
      <c r="CRF253" s="359"/>
      <c r="CRG253" s="380"/>
      <c r="CRH253" s="359"/>
      <c r="CRI253" s="380"/>
      <c r="CRJ253" s="359"/>
      <c r="CRK253" s="380"/>
      <c r="CRL253" s="359"/>
      <c r="CRM253" s="380"/>
      <c r="CRN253" s="359"/>
      <c r="CRO253" s="380"/>
      <c r="CRP253" s="359"/>
      <c r="CRQ253" s="380"/>
      <c r="CRR253" s="359"/>
      <c r="CRS253" s="380"/>
      <c r="CRT253" s="359"/>
      <c r="CRU253" s="380"/>
      <c r="CRV253" s="359"/>
      <c r="CRW253" s="380"/>
      <c r="CRX253" s="359"/>
      <c r="CRY253" s="380"/>
      <c r="CRZ253" s="359"/>
      <c r="CSA253" s="380"/>
      <c r="CSB253" s="359"/>
      <c r="CSC253" s="380"/>
      <c r="CSD253" s="359"/>
      <c r="CSE253" s="380"/>
      <c r="CSF253" s="359"/>
      <c r="CSG253" s="380"/>
      <c r="CSH253" s="359"/>
      <c r="CSI253" s="380"/>
      <c r="CSJ253" s="359"/>
      <c r="CSK253" s="380"/>
      <c r="CSL253" s="359"/>
      <c r="CSM253" s="380"/>
      <c r="CSN253" s="359"/>
      <c r="CSO253" s="380"/>
      <c r="CSP253" s="359"/>
      <c r="CSQ253" s="380"/>
      <c r="CSR253" s="359"/>
      <c r="CSS253" s="380"/>
      <c r="CST253" s="359"/>
      <c r="CSU253" s="380"/>
      <c r="CSV253" s="359"/>
      <c r="CSW253" s="380"/>
      <c r="CSX253" s="359"/>
      <c r="CSY253" s="380"/>
      <c r="CSZ253" s="359"/>
      <c r="CTA253" s="380"/>
      <c r="CTB253" s="359"/>
      <c r="CTC253" s="380"/>
      <c r="CTD253" s="359"/>
      <c r="CTE253" s="380"/>
      <c r="CTF253" s="359"/>
      <c r="CTG253" s="380"/>
      <c r="CTH253" s="359"/>
      <c r="CTI253" s="380"/>
      <c r="CTJ253" s="359"/>
      <c r="CTK253" s="380"/>
      <c r="CTL253" s="359"/>
      <c r="CTM253" s="380"/>
      <c r="CTN253" s="359"/>
      <c r="CTO253" s="380"/>
      <c r="CTP253" s="359"/>
      <c r="CTQ253" s="380"/>
      <c r="CTR253" s="359"/>
      <c r="CTS253" s="380"/>
      <c r="CTT253" s="359"/>
      <c r="CTU253" s="380"/>
      <c r="CTV253" s="359"/>
      <c r="CTW253" s="380"/>
      <c r="CTX253" s="359"/>
      <c r="CTY253" s="380"/>
      <c r="CTZ253" s="359"/>
      <c r="CUA253" s="380"/>
      <c r="CUB253" s="359"/>
      <c r="CUC253" s="380"/>
      <c r="CUD253" s="359"/>
      <c r="CUE253" s="380"/>
      <c r="CUF253" s="359"/>
      <c r="CUG253" s="380"/>
      <c r="CUH253" s="359"/>
      <c r="CUI253" s="380"/>
      <c r="CUJ253" s="359"/>
      <c r="CUK253" s="380"/>
      <c r="CUL253" s="359"/>
      <c r="CUM253" s="380"/>
      <c r="CUN253" s="359"/>
      <c r="CUO253" s="380"/>
      <c r="CUP253" s="359"/>
      <c r="CUQ253" s="380"/>
      <c r="CUR253" s="359"/>
      <c r="CUS253" s="380"/>
      <c r="CUT253" s="359"/>
      <c r="CUU253" s="380"/>
      <c r="CUV253" s="359"/>
      <c r="CUW253" s="380"/>
      <c r="CUX253" s="359"/>
      <c r="CUY253" s="380"/>
      <c r="CUZ253" s="359"/>
      <c r="CVA253" s="380"/>
      <c r="CVB253" s="359"/>
      <c r="CVC253" s="380"/>
      <c r="CVD253" s="359"/>
      <c r="CVE253" s="380"/>
      <c r="CVF253" s="359"/>
      <c r="CVG253" s="380"/>
      <c r="CVH253" s="359"/>
      <c r="CVI253" s="380"/>
      <c r="CVJ253" s="359"/>
      <c r="CVK253" s="380"/>
      <c r="CVL253" s="359"/>
      <c r="CVM253" s="380"/>
      <c r="CVN253" s="359"/>
      <c r="CVO253" s="380"/>
      <c r="CVP253" s="359"/>
      <c r="CVQ253" s="380"/>
      <c r="CVR253" s="359"/>
      <c r="CVS253" s="380"/>
      <c r="CVT253" s="359"/>
      <c r="CVU253" s="380"/>
      <c r="CVV253" s="359"/>
      <c r="CVW253" s="380"/>
      <c r="CVX253" s="359"/>
      <c r="CVY253" s="380"/>
      <c r="CVZ253" s="359"/>
      <c r="CWA253" s="380"/>
      <c r="CWB253" s="359"/>
      <c r="CWC253" s="380"/>
      <c r="CWD253" s="359"/>
      <c r="CWE253" s="380"/>
      <c r="CWF253" s="359"/>
      <c r="CWG253" s="380"/>
      <c r="CWH253" s="359"/>
      <c r="CWI253" s="380"/>
      <c r="CWJ253" s="359"/>
      <c r="CWK253" s="380"/>
      <c r="CWL253" s="359"/>
      <c r="CWM253" s="380"/>
      <c r="CWN253" s="359"/>
      <c r="CWO253" s="380"/>
      <c r="CWP253" s="359"/>
      <c r="CWQ253" s="380"/>
      <c r="CWR253" s="359"/>
      <c r="CWS253" s="380"/>
      <c r="CWT253" s="359"/>
      <c r="CWU253" s="380"/>
      <c r="CWV253" s="359"/>
      <c r="CWW253" s="380"/>
      <c r="CWX253" s="359"/>
      <c r="CWY253" s="380"/>
      <c r="CWZ253" s="359"/>
      <c r="CXA253" s="380"/>
      <c r="CXB253" s="359"/>
      <c r="CXC253" s="380"/>
      <c r="CXD253" s="359"/>
      <c r="CXE253" s="380"/>
      <c r="CXF253" s="359"/>
      <c r="CXG253" s="380"/>
      <c r="CXH253" s="359"/>
      <c r="CXI253" s="380"/>
      <c r="CXJ253" s="359"/>
      <c r="CXK253" s="380"/>
      <c r="CXL253" s="359"/>
      <c r="CXM253" s="380"/>
      <c r="CXN253" s="359"/>
      <c r="CXO253" s="380"/>
      <c r="CXP253" s="359"/>
      <c r="CXQ253" s="380"/>
      <c r="CXR253" s="359"/>
      <c r="CXS253" s="380"/>
      <c r="CXT253" s="359"/>
      <c r="CXU253" s="380"/>
      <c r="CXV253" s="359"/>
      <c r="CXW253" s="380"/>
      <c r="CXX253" s="359"/>
      <c r="CXY253" s="380"/>
      <c r="CXZ253" s="359"/>
      <c r="CYA253" s="380"/>
      <c r="CYB253" s="359"/>
      <c r="CYC253" s="380"/>
      <c r="CYD253" s="359"/>
      <c r="CYE253" s="380"/>
      <c r="CYF253" s="359"/>
      <c r="CYG253" s="380"/>
      <c r="CYH253" s="359"/>
      <c r="CYI253" s="380"/>
      <c r="CYJ253" s="359"/>
      <c r="CYK253" s="380"/>
      <c r="CYL253" s="359"/>
      <c r="CYM253" s="380"/>
      <c r="CYN253" s="359"/>
      <c r="CYO253" s="380"/>
      <c r="CYP253" s="359"/>
      <c r="CYQ253" s="380"/>
      <c r="CYR253" s="359"/>
      <c r="CYS253" s="380"/>
      <c r="CYT253" s="359"/>
      <c r="CYU253" s="380"/>
      <c r="CYV253" s="359"/>
      <c r="CYW253" s="380"/>
      <c r="CYX253" s="359"/>
      <c r="CYY253" s="380"/>
      <c r="CYZ253" s="359"/>
      <c r="CZA253" s="380"/>
      <c r="CZB253" s="359"/>
      <c r="CZC253" s="380"/>
      <c r="CZD253" s="359"/>
      <c r="CZE253" s="380"/>
      <c r="CZF253" s="359"/>
      <c r="CZG253" s="380"/>
      <c r="CZH253" s="359"/>
      <c r="CZI253" s="380"/>
      <c r="CZJ253" s="359"/>
      <c r="CZK253" s="380"/>
      <c r="CZL253" s="359"/>
      <c r="CZM253" s="380"/>
      <c r="CZN253" s="359"/>
      <c r="CZO253" s="380"/>
      <c r="CZP253" s="359"/>
      <c r="CZQ253" s="380"/>
      <c r="CZR253" s="359"/>
      <c r="CZS253" s="380"/>
      <c r="CZT253" s="359"/>
      <c r="CZU253" s="380"/>
      <c r="CZV253" s="359"/>
      <c r="CZW253" s="380"/>
      <c r="CZX253" s="359"/>
      <c r="CZY253" s="380"/>
      <c r="CZZ253" s="359"/>
      <c r="DAA253" s="380"/>
      <c r="DAB253" s="359"/>
      <c r="DAC253" s="380"/>
      <c r="DAD253" s="359"/>
      <c r="DAE253" s="380"/>
      <c r="DAF253" s="359"/>
      <c r="DAG253" s="380"/>
      <c r="DAH253" s="359"/>
      <c r="DAI253" s="380"/>
      <c r="DAJ253" s="359"/>
      <c r="DAK253" s="380"/>
      <c r="DAL253" s="359"/>
      <c r="DAM253" s="380"/>
      <c r="DAN253" s="359"/>
      <c r="DAO253" s="380"/>
      <c r="DAP253" s="359"/>
      <c r="DAQ253" s="380"/>
      <c r="DAR253" s="359"/>
      <c r="DAS253" s="380"/>
      <c r="DAT253" s="359"/>
      <c r="DAU253" s="380"/>
      <c r="DAV253" s="359"/>
      <c r="DAW253" s="380"/>
      <c r="DAX253" s="359"/>
      <c r="DAY253" s="380"/>
      <c r="DAZ253" s="359"/>
      <c r="DBA253" s="380"/>
      <c r="DBB253" s="359"/>
      <c r="DBC253" s="380"/>
      <c r="DBD253" s="359"/>
      <c r="DBE253" s="380"/>
      <c r="DBF253" s="359"/>
      <c r="DBG253" s="380"/>
      <c r="DBH253" s="359"/>
      <c r="DBI253" s="380"/>
      <c r="DBJ253" s="359"/>
      <c r="DBK253" s="380"/>
      <c r="DBL253" s="359"/>
      <c r="DBM253" s="380"/>
      <c r="DBN253" s="359"/>
      <c r="DBO253" s="380"/>
      <c r="DBP253" s="359"/>
      <c r="DBQ253" s="380"/>
      <c r="DBR253" s="359"/>
      <c r="DBS253" s="380"/>
      <c r="DBT253" s="359"/>
      <c r="DBU253" s="380"/>
      <c r="DBV253" s="359"/>
      <c r="DBW253" s="380"/>
      <c r="DBX253" s="359"/>
      <c r="DBY253" s="380"/>
      <c r="DBZ253" s="359"/>
      <c r="DCA253" s="380"/>
      <c r="DCB253" s="359"/>
      <c r="DCC253" s="380"/>
      <c r="DCD253" s="359"/>
      <c r="DCE253" s="380"/>
      <c r="DCF253" s="359"/>
      <c r="DCG253" s="380"/>
      <c r="DCH253" s="359"/>
      <c r="DCI253" s="380"/>
      <c r="DCJ253" s="359"/>
      <c r="DCK253" s="380"/>
      <c r="DCL253" s="359"/>
      <c r="DCM253" s="380"/>
      <c r="DCN253" s="359"/>
      <c r="DCO253" s="380"/>
      <c r="DCP253" s="359"/>
      <c r="DCQ253" s="380"/>
      <c r="DCR253" s="359"/>
      <c r="DCS253" s="380"/>
      <c r="DCT253" s="359"/>
      <c r="DCU253" s="380"/>
      <c r="DCV253" s="359"/>
      <c r="DCW253" s="380"/>
      <c r="DCX253" s="359"/>
      <c r="DCY253" s="380"/>
      <c r="DCZ253" s="359"/>
      <c r="DDA253" s="380"/>
      <c r="DDB253" s="359"/>
      <c r="DDC253" s="380"/>
      <c r="DDD253" s="359"/>
      <c r="DDE253" s="380"/>
      <c r="DDF253" s="359"/>
      <c r="DDG253" s="380"/>
      <c r="DDH253" s="359"/>
      <c r="DDI253" s="380"/>
      <c r="DDJ253" s="359"/>
      <c r="DDK253" s="380"/>
      <c r="DDL253" s="359"/>
      <c r="DDM253" s="380"/>
      <c r="DDN253" s="359"/>
      <c r="DDO253" s="380"/>
      <c r="DDP253" s="359"/>
      <c r="DDQ253" s="380"/>
      <c r="DDR253" s="359"/>
      <c r="DDS253" s="380"/>
      <c r="DDT253" s="359"/>
      <c r="DDU253" s="380"/>
      <c r="DDV253" s="359"/>
      <c r="DDW253" s="380"/>
      <c r="DDX253" s="359"/>
      <c r="DDY253" s="380"/>
      <c r="DDZ253" s="359"/>
      <c r="DEA253" s="380"/>
      <c r="DEB253" s="359"/>
      <c r="DEC253" s="380"/>
      <c r="DED253" s="359"/>
      <c r="DEE253" s="380"/>
      <c r="DEF253" s="359"/>
      <c r="DEG253" s="380"/>
      <c r="DEH253" s="359"/>
      <c r="DEI253" s="380"/>
      <c r="DEJ253" s="359"/>
      <c r="DEK253" s="380"/>
      <c r="DEL253" s="359"/>
      <c r="DEM253" s="380"/>
      <c r="DEN253" s="359"/>
      <c r="DEO253" s="380"/>
      <c r="DEP253" s="359"/>
      <c r="DEQ253" s="380"/>
      <c r="DER253" s="359"/>
      <c r="DES253" s="380"/>
      <c r="DET253" s="359"/>
      <c r="DEU253" s="380"/>
      <c r="DEV253" s="359"/>
      <c r="DEW253" s="380"/>
      <c r="DEX253" s="359"/>
      <c r="DEY253" s="380"/>
      <c r="DEZ253" s="359"/>
      <c r="DFA253" s="380"/>
      <c r="DFB253" s="359"/>
      <c r="DFC253" s="380"/>
      <c r="DFD253" s="359"/>
      <c r="DFE253" s="380"/>
      <c r="DFF253" s="359"/>
      <c r="DFG253" s="380"/>
      <c r="DFH253" s="359"/>
      <c r="DFI253" s="380"/>
      <c r="DFJ253" s="359"/>
      <c r="DFK253" s="380"/>
      <c r="DFL253" s="359"/>
      <c r="DFM253" s="380"/>
      <c r="DFN253" s="359"/>
      <c r="DFO253" s="380"/>
      <c r="DFP253" s="359"/>
      <c r="DFQ253" s="380"/>
      <c r="DFR253" s="359"/>
      <c r="DFS253" s="380"/>
      <c r="DFT253" s="359"/>
      <c r="DFU253" s="380"/>
      <c r="DFV253" s="359"/>
      <c r="DFW253" s="380"/>
      <c r="DFX253" s="359"/>
      <c r="DFY253" s="380"/>
      <c r="DFZ253" s="359"/>
      <c r="DGA253" s="380"/>
      <c r="DGB253" s="359"/>
      <c r="DGC253" s="380"/>
      <c r="DGD253" s="359"/>
      <c r="DGE253" s="380"/>
      <c r="DGF253" s="359"/>
      <c r="DGG253" s="380"/>
      <c r="DGH253" s="359"/>
      <c r="DGI253" s="380"/>
      <c r="DGJ253" s="359"/>
      <c r="DGK253" s="380"/>
      <c r="DGL253" s="359"/>
      <c r="DGM253" s="380"/>
      <c r="DGN253" s="359"/>
      <c r="DGO253" s="380"/>
      <c r="DGP253" s="359"/>
      <c r="DGQ253" s="380"/>
      <c r="DGR253" s="359"/>
      <c r="DGS253" s="380"/>
      <c r="DGT253" s="359"/>
      <c r="DGU253" s="380"/>
      <c r="DGV253" s="359"/>
      <c r="DGW253" s="380"/>
      <c r="DGX253" s="359"/>
      <c r="DGY253" s="380"/>
      <c r="DGZ253" s="359"/>
      <c r="DHA253" s="380"/>
      <c r="DHB253" s="359"/>
      <c r="DHC253" s="380"/>
      <c r="DHD253" s="359"/>
      <c r="DHE253" s="380"/>
      <c r="DHF253" s="359"/>
      <c r="DHG253" s="380"/>
      <c r="DHH253" s="359"/>
      <c r="DHI253" s="380"/>
      <c r="DHJ253" s="359"/>
      <c r="DHK253" s="380"/>
      <c r="DHL253" s="359"/>
      <c r="DHM253" s="380"/>
      <c r="DHN253" s="359"/>
      <c r="DHO253" s="380"/>
      <c r="DHP253" s="359"/>
      <c r="DHQ253" s="380"/>
      <c r="DHR253" s="359"/>
      <c r="DHS253" s="380"/>
      <c r="DHT253" s="359"/>
      <c r="DHU253" s="380"/>
      <c r="DHV253" s="359"/>
      <c r="DHW253" s="380"/>
      <c r="DHX253" s="359"/>
      <c r="DHY253" s="380"/>
      <c r="DHZ253" s="359"/>
      <c r="DIA253" s="380"/>
      <c r="DIB253" s="359"/>
      <c r="DIC253" s="380"/>
      <c r="DID253" s="359"/>
      <c r="DIE253" s="380"/>
      <c r="DIF253" s="359"/>
      <c r="DIG253" s="380"/>
      <c r="DIH253" s="359"/>
      <c r="DII253" s="380"/>
      <c r="DIJ253" s="359"/>
      <c r="DIK253" s="380"/>
      <c r="DIL253" s="359"/>
      <c r="DIM253" s="380"/>
      <c r="DIN253" s="359"/>
      <c r="DIO253" s="380"/>
      <c r="DIP253" s="359"/>
      <c r="DIQ253" s="380"/>
      <c r="DIR253" s="359"/>
      <c r="DIS253" s="380"/>
      <c r="DIT253" s="359"/>
      <c r="DIU253" s="380"/>
      <c r="DIV253" s="359"/>
      <c r="DIW253" s="380"/>
      <c r="DIX253" s="359"/>
      <c r="DIY253" s="380"/>
      <c r="DIZ253" s="359"/>
      <c r="DJA253" s="380"/>
      <c r="DJB253" s="359"/>
      <c r="DJC253" s="380"/>
      <c r="DJD253" s="359"/>
      <c r="DJE253" s="380"/>
      <c r="DJF253" s="359"/>
      <c r="DJG253" s="380"/>
      <c r="DJH253" s="359"/>
      <c r="DJI253" s="380"/>
      <c r="DJJ253" s="359"/>
      <c r="DJK253" s="380"/>
      <c r="DJL253" s="359"/>
      <c r="DJM253" s="380"/>
      <c r="DJN253" s="359"/>
      <c r="DJO253" s="380"/>
      <c r="DJP253" s="359"/>
      <c r="DJQ253" s="380"/>
      <c r="DJR253" s="359"/>
      <c r="DJS253" s="380"/>
      <c r="DJT253" s="359"/>
      <c r="DJU253" s="380"/>
      <c r="DJV253" s="359"/>
      <c r="DJW253" s="380"/>
      <c r="DJX253" s="359"/>
      <c r="DJY253" s="380"/>
      <c r="DJZ253" s="359"/>
      <c r="DKA253" s="380"/>
      <c r="DKB253" s="359"/>
      <c r="DKC253" s="380"/>
      <c r="DKD253" s="359"/>
      <c r="DKE253" s="380"/>
      <c r="DKF253" s="359"/>
      <c r="DKG253" s="380"/>
      <c r="DKH253" s="359"/>
      <c r="DKI253" s="380"/>
      <c r="DKJ253" s="359"/>
      <c r="DKK253" s="380"/>
      <c r="DKL253" s="359"/>
      <c r="DKM253" s="380"/>
      <c r="DKN253" s="359"/>
      <c r="DKO253" s="380"/>
      <c r="DKP253" s="359"/>
      <c r="DKQ253" s="380"/>
      <c r="DKR253" s="359"/>
      <c r="DKS253" s="380"/>
      <c r="DKT253" s="359"/>
      <c r="DKU253" s="380"/>
      <c r="DKV253" s="359"/>
      <c r="DKW253" s="380"/>
      <c r="DKX253" s="359"/>
      <c r="DKY253" s="380"/>
      <c r="DKZ253" s="359"/>
      <c r="DLA253" s="380"/>
      <c r="DLB253" s="359"/>
      <c r="DLC253" s="380"/>
      <c r="DLD253" s="359"/>
      <c r="DLE253" s="380"/>
      <c r="DLF253" s="359"/>
      <c r="DLG253" s="380"/>
      <c r="DLH253" s="359"/>
      <c r="DLI253" s="380"/>
      <c r="DLJ253" s="359"/>
      <c r="DLK253" s="380"/>
      <c r="DLL253" s="359"/>
      <c r="DLM253" s="380"/>
      <c r="DLN253" s="359"/>
      <c r="DLO253" s="380"/>
      <c r="DLP253" s="359"/>
      <c r="DLQ253" s="380"/>
      <c r="DLR253" s="359"/>
      <c r="DLS253" s="380"/>
      <c r="DLT253" s="359"/>
      <c r="DLU253" s="380"/>
      <c r="DLV253" s="359"/>
      <c r="DLW253" s="380"/>
      <c r="DLX253" s="359"/>
      <c r="DLY253" s="380"/>
      <c r="DLZ253" s="359"/>
      <c r="DMA253" s="380"/>
      <c r="DMB253" s="359"/>
      <c r="DMC253" s="380"/>
      <c r="DMD253" s="359"/>
      <c r="DME253" s="380"/>
      <c r="DMF253" s="359"/>
      <c r="DMG253" s="380"/>
      <c r="DMH253" s="359"/>
      <c r="DMI253" s="380"/>
      <c r="DMJ253" s="359"/>
      <c r="DMK253" s="380"/>
      <c r="DML253" s="359"/>
      <c r="DMM253" s="380"/>
      <c r="DMN253" s="359"/>
      <c r="DMO253" s="380"/>
      <c r="DMP253" s="359"/>
      <c r="DMQ253" s="380"/>
      <c r="DMR253" s="359"/>
      <c r="DMS253" s="380"/>
      <c r="DMT253" s="359"/>
      <c r="DMU253" s="380"/>
      <c r="DMV253" s="359"/>
      <c r="DMW253" s="380"/>
      <c r="DMX253" s="359"/>
      <c r="DMY253" s="380"/>
      <c r="DMZ253" s="359"/>
      <c r="DNA253" s="380"/>
      <c r="DNB253" s="359"/>
      <c r="DNC253" s="380"/>
      <c r="DND253" s="359"/>
      <c r="DNE253" s="380"/>
      <c r="DNF253" s="359"/>
      <c r="DNG253" s="380"/>
      <c r="DNH253" s="359"/>
      <c r="DNI253" s="380"/>
      <c r="DNJ253" s="359"/>
      <c r="DNK253" s="380"/>
      <c r="DNL253" s="359"/>
      <c r="DNM253" s="380"/>
      <c r="DNN253" s="359"/>
      <c r="DNO253" s="380"/>
      <c r="DNP253" s="359"/>
      <c r="DNQ253" s="380"/>
      <c r="DNR253" s="359"/>
      <c r="DNS253" s="380"/>
      <c r="DNT253" s="359"/>
      <c r="DNU253" s="380"/>
      <c r="DNV253" s="359"/>
      <c r="DNW253" s="380"/>
      <c r="DNX253" s="359"/>
      <c r="DNY253" s="380"/>
      <c r="DNZ253" s="359"/>
      <c r="DOA253" s="380"/>
      <c r="DOB253" s="359"/>
      <c r="DOC253" s="380"/>
      <c r="DOD253" s="359"/>
      <c r="DOE253" s="380"/>
      <c r="DOF253" s="359"/>
      <c r="DOG253" s="380"/>
      <c r="DOH253" s="359"/>
      <c r="DOI253" s="380"/>
      <c r="DOJ253" s="359"/>
      <c r="DOK253" s="380"/>
      <c r="DOL253" s="359"/>
      <c r="DOM253" s="380"/>
      <c r="DON253" s="359"/>
      <c r="DOO253" s="380"/>
      <c r="DOP253" s="359"/>
      <c r="DOQ253" s="380"/>
      <c r="DOR253" s="359"/>
      <c r="DOS253" s="380"/>
      <c r="DOT253" s="359"/>
      <c r="DOU253" s="380"/>
      <c r="DOV253" s="359"/>
      <c r="DOW253" s="380"/>
      <c r="DOX253" s="359"/>
      <c r="DOY253" s="380"/>
      <c r="DOZ253" s="359"/>
      <c r="DPA253" s="380"/>
      <c r="DPB253" s="359"/>
      <c r="DPC253" s="380"/>
      <c r="DPD253" s="359"/>
      <c r="DPE253" s="380"/>
      <c r="DPF253" s="359"/>
      <c r="DPG253" s="380"/>
      <c r="DPH253" s="359"/>
      <c r="DPI253" s="380"/>
      <c r="DPJ253" s="359"/>
      <c r="DPK253" s="380"/>
      <c r="DPL253" s="359"/>
      <c r="DPM253" s="380"/>
      <c r="DPN253" s="359"/>
      <c r="DPO253" s="380"/>
      <c r="DPP253" s="359"/>
      <c r="DPQ253" s="380"/>
      <c r="DPR253" s="359"/>
      <c r="DPS253" s="380"/>
      <c r="DPT253" s="359"/>
      <c r="DPU253" s="380"/>
      <c r="DPV253" s="359"/>
      <c r="DPW253" s="380"/>
      <c r="DPX253" s="359"/>
      <c r="DPY253" s="380"/>
      <c r="DPZ253" s="359"/>
      <c r="DQA253" s="380"/>
      <c r="DQB253" s="359"/>
      <c r="DQC253" s="380"/>
      <c r="DQD253" s="359"/>
      <c r="DQE253" s="380"/>
      <c r="DQF253" s="359"/>
      <c r="DQG253" s="380"/>
      <c r="DQH253" s="359"/>
      <c r="DQI253" s="380"/>
      <c r="DQJ253" s="359"/>
      <c r="DQK253" s="380"/>
      <c r="DQL253" s="359"/>
      <c r="DQM253" s="380"/>
      <c r="DQN253" s="359"/>
      <c r="DQO253" s="380"/>
      <c r="DQP253" s="359"/>
      <c r="DQQ253" s="380"/>
      <c r="DQR253" s="359"/>
      <c r="DQS253" s="380"/>
      <c r="DQT253" s="359"/>
      <c r="DQU253" s="380"/>
      <c r="DQV253" s="359"/>
      <c r="DQW253" s="380"/>
      <c r="DQX253" s="359"/>
      <c r="DQY253" s="380"/>
      <c r="DQZ253" s="359"/>
      <c r="DRA253" s="380"/>
      <c r="DRB253" s="359"/>
      <c r="DRC253" s="380"/>
      <c r="DRD253" s="359"/>
      <c r="DRE253" s="380"/>
      <c r="DRF253" s="359"/>
      <c r="DRG253" s="380"/>
      <c r="DRH253" s="359"/>
      <c r="DRI253" s="380"/>
      <c r="DRJ253" s="359"/>
      <c r="DRK253" s="380"/>
      <c r="DRL253" s="359"/>
      <c r="DRM253" s="380"/>
      <c r="DRN253" s="359"/>
      <c r="DRO253" s="380"/>
      <c r="DRP253" s="359"/>
      <c r="DRQ253" s="380"/>
      <c r="DRR253" s="359"/>
      <c r="DRS253" s="380"/>
      <c r="DRT253" s="359"/>
      <c r="DRU253" s="380"/>
      <c r="DRV253" s="359"/>
      <c r="DRW253" s="380"/>
      <c r="DRX253" s="359"/>
      <c r="DRY253" s="380"/>
      <c r="DRZ253" s="359"/>
      <c r="DSA253" s="380"/>
      <c r="DSB253" s="359"/>
      <c r="DSC253" s="380"/>
      <c r="DSD253" s="359"/>
      <c r="DSE253" s="380"/>
      <c r="DSF253" s="359"/>
      <c r="DSG253" s="380"/>
      <c r="DSH253" s="359"/>
      <c r="DSI253" s="380"/>
      <c r="DSJ253" s="359"/>
      <c r="DSK253" s="380"/>
      <c r="DSL253" s="359"/>
      <c r="DSM253" s="380"/>
      <c r="DSN253" s="359"/>
      <c r="DSO253" s="380"/>
      <c r="DSP253" s="359"/>
      <c r="DSQ253" s="380"/>
      <c r="DSR253" s="359"/>
      <c r="DSS253" s="380"/>
      <c r="DST253" s="359"/>
      <c r="DSU253" s="380"/>
      <c r="DSV253" s="359"/>
      <c r="DSW253" s="380"/>
      <c r="DSX253" s="359"/>
      <c r="DSY253" s="380"/>
      <c r="DSZ253" s="359"/>
      <c r="DTA253" s="380"/>
      <c r="DTB253" s="359"/>
      <c r="DTC253" s="380"/>
      <c r="DTD253" s="359"/>
      <c r="DTE253" s="380"/>
      <c r="DTF253" s="359"/>
      <c r="DTG253" s="380"/>
      <c r="DTH253" s="359"/>
      <c r="DTI253" s="380"/>
      <c r="DTJ253" s="359"/>
      <c r="DTK253" s="380"/>
      <c r="DTL253" s="359"/>
      <c r="DTM253" s="380"/>
      <c r="DTN253" s="359"/>
      <c r="DTO253" s="380"/>
      <c r="DTP253" s="359"/>
      <c r="DTQ253" s="380"/>
      <c r="DTR253" s="359"/>
      <c r="DTS253" s="380"/>
      <c r="DTT253" s="359"/>
      <c r="DTU253" s="380"/>
      <c r="DTV253" s="359"/>
      <c r="DTW253" s="380"/>
      <c r="DTX253" s="359"/>
      <c r="DTY253" s="380"/>
      <c r="DTZ253" s="359"/>
      <c r="DUA253" s="380"/>
      <c r="DUB253" s="359"/>
      <c r="DUC253" s="380"/>
      <c r="DUD253" s="359"/>
      <c r="DUE253" s="380"/>
      <c r="DUF253" s="359"/>
      <c r="DUG253" s="380"/>
      <c r="DUH253" s="359"/>
      <c r="DUI253" s="380"/>
      <c r="DUJ253" s="359"/>
      <c r="DUK253" s="380"/>
      <c r="DUL253" s="359"/>
      <c r="DUM253" s="380"/>
      <c r="DUN253" s="359"/>
      <c r="DUO253" s="380"/>
      <c r="DUP253" s="359"/>
      <c r="DUQ253" s="380"/>
      <c r="DUR253" s="359"/>
      <c r="DUS253" s="380"/>
      <c r="DUT253" s="359"/>
      <c r="DUU253" s="380"/>
      <c r="DUV253" s="359"/>
      <c r="DUW253" s="380"/>
      <c r="DUX253" s="359"/>
      <c r="DUY253" s="380"/>
      <c r="DUZ253" s="359"/>
      <c r="DVA253" s="380"/>
      <c r="DVB253" s="359"/>
      <c r="DVC253" s="380"/>
      <c r="DVD253" s="359"/>
      <c r="DVE253" s="380"/>
      <c r="DVF253" s="359"/>
      <c r="DVG253" s="380"/>
      <c r="DVH253" s="359"/>
      <c r="DVI253" s="380"/>
      <c r="DVJ253" s="359"/>
      <c r="DVK253" s="380"/>
      <c r="DVL253" s="359"/>
      <c r="DVM253" s="380"/>
      <c r="DVN253" s="359"/>
      <c r="DVO253" s="380"/>
      <c r="DVP253" s="359"/>
      <c r="DVQ253" s="380"/>
      <c r="DVR253" s="359"/>
      <c r="DVS253" s="380"/>
      <c r="DVT253" s="359"/>
      <c r="DVU253" s="380"/>
      <c r="DVV253" s="359"/>
      <c r="DVW253" s="380"/>
      <c r="DVX253" s="359"/>
      <c r="DVY253" s="380"/>
      <c r="DVZ253" s="359"/>
      <c r="DWA253" s="380"/>
      <c r="DWB253" s="359"/>
      <c r="DWC253" s="380"/>
      <c r="DWD253" s="359"/>
      <c r="DWE253" s="380"/>
      <c r="DWF253" s="359"/>
      <c r="DWG253" s="380"/>
      <c r="DWH253" s="359"/>
      <c r="DWI253" s="380"/>
      <c r="DWJ253" s="359"/>
      <c r="DWK253" s="380"/>
      <c r="DWL253" s="359"/>
      <c r="DWM253" s="380"/>
      <c r="DWN253" s="359"/>
      <c r="DWO253" s="380"/>
      <c r="DWP253" s="359"/>
      <c r="DWQ253" s="380"/>
      <c r="DWR253" s="359"/>
      <c r="DWS253" s="380"/>
      <c r="DWT253" s="359"/>
      <c r="DWU253" s="380"/>
      <c r="DWV253" s="359"/>
      <c r="DWW253" s="380"/>
      <c r="DWX253" s="359"/>
      <c r="DWY253" s="380"/>
      <c r="DWZ253" s="359"/>
      <c r="DXA253" s="380"/>
      <c r="DXB253" s="359"/>
      <c r="DXC253" s="380"/>
      <c r="DXD253" s="359"/>
      <c r="DXE253" s="380"/>
      <c r="DXF253" s="359"/>
      <c r="DXG253" s="380"/>
      <c r="DXH253" s="359"/>
      <c r="DXI253" s="380"/>
      <c r="DXJ253" s="359"/>
      <c r="DXK253" s="380"/>
      <c r="DXL253" s="359"/>
      <c r="DXM253" s="380"/>
      <c r="DXN253" s="359"/>
      <c r="DXO253" s="380"/>
      <c r="DXP253" s="359"/>
      <c r="DXQ253" s="380"/>
      <c r="DXR253" s="359"/>
      <c r="DXS253" s="380"/>
      <c r="DXT253" s="359"/>
      <c r="DXU253" s="380"/>
      <c r="DXV253" s="359"/>
      <c r="DXW253" s="380"/>
      <c r="DXX253" s="359"/>
      <c r="DXY253" s="380"/>
      <c r="DXZ253" s="359"/>
      <c r="DYA253" s="380"/>
      <c r="DYB253" s="359"/>
      <c r="DYC253" s="380"/>
      <c r="DYD253" s="359"/>
      <c r="DYE253" s="380"/>
      <c r="DYF253" s="359"/>
      <c r="DYG253" s="380"/>
      <c r="DYH253" s="359"/>
      <c r="DYI253" s="380"/>
      <c r="DYJ253" s="359"/>
      <c r="DYK253" s="380"/>
      <c r="DYL253" s="359"/>
      <c r="DYM253" s="380"/>
      <c r="DYN253" s="359"/>
      <c r="DYO253" s="380"/>
      <c r="DYP253" s="359"/>
      <c r="DYQ253" s="380"/>
      <c r="DYR253" s="359"/>
      <c r="DYS253" s="380"/>
      <c r="DYT253" s="359"/>
      <c r="DYU253" s="380"/>
      <c r="DYV253" s="359"/>
      <c r="DYW253" s="380"/>
      <c r="DYX253" s="359"/>
      <c r="DYY253" s="380"/>
      <c r="DYZ253" s="359"/>
      <c r="DZA253" s="380"/>
      <c r="DZB253" s="359"/>
      <c r="DZC253" s="380"/>
      <c r="DZD253" s="359"/>
      <c r="DZE253" s="380"/>
      <c r="DZF253" s="359"/>
      <c r="DZG253" s="380"/>
      <c r="DZH253" s="359"/>
      <c r="DZI253" s="380"/>
      <c r="DZJ253" s="359"/>
      <c r="DZK253" s="380"/>
      <c r="DZL253" s="359"/>
      <c r="DZM253" s="380"/>
      <c r="DZN253" s="359"/>
      <c r="DZO253" s="380"/>
      <c r="DZP253" s="359"/>
      <c r="DZQ253" s="380"/>
      <c r="DZR253" s="359"/>
      <c r="DZS253" s="380"/>
      <c r="DZT253" s="359"/>
      <c r="DZU253" s="380"/>
      <c r="DZV253" s="359"/>
      <c r="DZW253" s="380"/>
      <c r="DZX253" s="359"/>
      <c r="DZY253" s="380"/>
      <c r="DZZ253" s="359"/>
      <c r="EAA253" s="380"/>
      <c r="EAB253" s="359"/>
      <c r="EAC253" s="380"/>
      <c r="EAD253" s="359"/>
      <c r="EAE253" s="380"/>
      <c r="EAF253" s="359"/>
      <c r="EAG253" s="380"/>
      <c r="EAH253" s="359"/>
      <c r="EAI253" s="380"/>
      <c r="EAJ253" s="359"/>
      <c r="EAK253" s="380"/>
      <c r="EAL253" s="359"/>
      <c r="EAM253" s="380"/>
      <c r="EAN253" s="359"/>
      <c r="EAO253" s="380"/>
      <c r="EAP253" s="359"/>
      <c r="EAQ253" s="380"/>
      <c r="EAR253" s="359"/>
      <c r="EAS253" s="380"/>
      <c r="EAT253" s="359"/>
      <c r="EAU253" s="380"/>
      <c r="EAV253" s="359"/>
      <c r="EAW253" s="380"/>
      <c r="EAX253" s="359"/>
      <c r="EAY253" s="380"/>
      <c r="EAZ253" s="359"/>
      <c r="EBA253" s="380"/>
      <c r="EBB253" s="359"/>
      <c r="EBC253" s="380"/>
      <c r="EBD253" s="359"/>
      <c r="EBE253" s="380"/>
      <c r="EBF253" s="359"/>
      <c r="EBG253" s="380"/>
      <c r="EBH253" s="359"/>
      <c r="EBI253" s="380"/>
      <c r="EBJ253" s="359"/>
      <c r="EBK253" s="380"/>
      <c r="EBL253" s="359"/>
      <c r="EBM253" s="380"/>
      <c r="EBN253" s="359"/>
      <c r="EBO253" s="380"/>
      <c r="EBP253" s="359"/>
      <c r="EBQ253" s="380"/>
      <c r="EBR253" s="359"/>
      <c r="EBS253" s="380"/>
      <c r="EBT253" s="359"/>
      <c r="EBU253" s="380"/>
      <c r="EBV253" s="359"/>
      <c r="EBW253" s="380"/>
      <c r="EBX253" s="359"/>
      <c r="EBY253" s="380"/>
      <c r="EBZ253" s="359"/>
      <c r="ECA253" s="380"/>
      <c r="ECB253" s="359"/>
      <c r="ECC253" s="380"/>
      <c r="ECD253" s="359"/>
      <c r="ECE253" s="380"/>
      <c r="ECF253" s="359"/>
      <c r="ECG253" s="380"/>
      <c r="ECH253" s="359"/>
      <c r="ECI253" s="380"/>
      <c r="ECJ253" s="359"/>
      <c r="ECK253" s="380"/>
      <c r="ECL253" s="359"/>
      <c r="ECM253" s="380"/>
      <c r="ECN253" s="359"/>
      <c r="ECO253" s="380"/>
      <c r="ECP253" s="359"/>
      <c r="ECQ253" s="380"/>
      <c r="ECR253" s="359"/>
      <c r="ECS253" s="380"/>
      <c r="ECT253" s="359"/>
      <c r="ECU253" s="380"/>
      <c r="ECV253" s="359"/>
      <c r="ECW253" s="380"/>
      <c r="ECX253" s="359"/>
      <c r="ECY253" s="380"/>
      <c r="ECZ253" s="359"/>
      <c r="EDA253" s="380"/>
      <c r="EDB253" s="359"/>
      <c r="EDC253" s="380"/>
      <c r="EDD253" s="359"/>
      <c r="EDE253" s="380"/>
      <c r="EDF253" s="359"/>
      <c r="EDG253" s="380"/>
      <c r="EDH253" s="359"/>
      <c r="EDI253" s="380"/>
      <c r="EDJ253" s="359"/>
      <c r="EDK253" s="380"/>
      <c r="EDL253" s="359"/>
      <c r="EDM253" s="380"/>
      <c r="EDN253" s="359"/>
      <c r="EDO253" s="380"/>
      <c r="EDP253" s="359"/>
      <c r="EDQ253" s="380"/>
      <c r="EDR253" s="359"/>
      <c r="EDS253" s="380"/>
      <c r="EDT253" s="359"/>
      <c r="EDU253" s="380"/>
      <c r="EDV253" s="359"/>
      <c r="EDW253" s="380"/>
      <c r="EDX253" s="359"/>
      <c r="EDY253" s="380"/>
      <c r="EDZ253" s="359"/>
      <c r="EEA253" s="380"/>
      <c r="EEB253" s="359"/>
      <c r="EEC253" s="380"/>
      <c r="EED253" s="359"/>
      <c r="EEE253" s="380"/>
      <c r="EEF253" s="359"/>
      <c r="EEG253" s="380"/>
      <c r="EEH253" s="359"/>
      <c r="EEI253" s="380"/>
      <c r="EEJ253" s="359"/>
      <c r="EEK253" s="380"/>
      <c r="EEL253" s="359"/>
      <c r="EEM253" s="380"/>
      <c r="EEN253" s="359"/>
      <c r="EEO253" s="380"/>
      <c r="EEP253" s="359"/>
      <c r="EEQ253" s="380"/>
      <c r="EER253" s="359"/>
      <c r="EES253" s="380"/>
      <c r="EET253" s="359"/>
      <c r="EEU253" s="380"/>
      <c r="EEV253" s="359"/>
      <c r="EEW253" s="380"/>
      <c r="EEX253" s="359"/>
      <c r="EEY253" s="380"/>
      <c r="EEZ253" s="359"/>
      <c r="EFA253" s="380"/>
      <c r="EFB253" s="359"/>
      <c r="EFC253" s="380"/>
      <c r="EFD253" s="359"/>
      <c r="EFE253" s="380"/>
      <c r="EFF253" s="359"/>
      <c r="EFG253" s="380"/>
      <c r="EFH253" s="359"/>
      <c r="EFI253" s="380"/>
      <c r="EFJ253" s="359"/>
      <c r="EFK253" s="380"/>
      <c r="EFL253" s="359"/>
      <c r="EFM253" s="380"/>
      <c r="EFN253" s="359"/>
      <c r="EFO253" s="380"/>
      <c r="EFP253" s="359"/>
      <c r="EFQ253" s="380"/>
      <c r="EFR253" s="359"/>
      <c r="EFS253" s="380"/>
      <c r="EFT253" s="359"/>
      <c r="EFU253" s="380"/>
      <c r="EFV253" s="359"/>
      <c r="EFW253" s="380"/>
      <c r="EFX253" s="359"/>
      <c r="EFY253" s="380"/>
      <c r="EFZ253" s="359"/>
      <c r="EGA253" s="380"/>
      <c r="EGB253" s="359"/>
      <c r="EGC253" s="380"/>
      <c r="EGD253" s="359"/>
      <c r="EGE253" s="380"/>
      <c r="EGF253" s="359"/>
      <c r="EGG253" s="380"/>
      <c r="EGH253" s="359"/>
      <c r="EGI253" s="380"/>
      <c r="EGJ253" s="359"/>
      <c r="EGK253" s="380"/>
      <c r="EGL253" s="359"/>
      <c r="EGM253" s="380"/>
      <c r="EGN253" s="359"/>
      <c r="EGO253" s="380"/>
      <c r="EGP253" s="359"/>
      <c r="EGQ253" s="380"/>
      <c r="EGR253" s="359"/>
      <c r="EGS253" s="380"/>
      <c r="EGT253" s="359"/>
      <c r="EGU253" s="380"/>
      <c r="EGV253" s="359"/>
      <c r="EGW253" s="380"/>
      <c r="EGX253" s="359"/>
      <c r="EGY253" s="380"/>
      <c r="EGZ253" s="359"/>
      <c r="EHA253" s="380"/>
      <c r="EHB253" s="359"/>
      <c r="EHC253" s="380"/>
      <c r="EHD253" s="359"/>
      <c r="EHE253" s="380"/>
      <c r="EHF253" s="359"/>
      <c r="EHG253" s="380"/>
      <c r="EHH253" s="359"/>
      <c r="EHI253" s="380"/>
      <c r="EHJ253" s="359"/>
      <c r="EHK253" s="380"/>
      <c r="EHL253" s="359"/>
      <c r="EHM253" s="380"/>
      <c r="EHN253" s="359"/>
      <c r="EHO253" s="380"/>
      <c r="EHP253" s="359"/>
      <c r="EHQ253" s="380"/>
      <c r="EHR253" s="359"/>
      <c r="EHS253" s="380"/>
      <c r="EHT253" s="359"/>
      <c r="EHU253" s="380"/>
      <c r="EHV253" s="359"/>
      <c r="EHW253" s="380"/>
      <c r="EHX253" s="359"/>
      <c r="EHY253" s="380"/>
      <c r="EHZ253" s="359"/>
      <c r="EIA253" s="380"/>
      <c r="EIB253" s="359"/>
      <c r="EIC253" s="380"/>
      <c r="EID253" s="359"/>
      <c r="EIE253" s="380"/>
      <c r="EIF253" s="359"/>
      <c r="EIG253" s="380"/>
      <c r="EIH253" s="359"/>
      <c r="EII253" s="380"/>
      <c r="EIJ253" s="359"/>
      <c r="EIK253" s="380"/>
      <c r="EIL253" s="359"/>
      <c r="EIM253" s="380"/>
      <c r="EIN253" s="359"/>
      <c r="EIO253" s="380"/>
      <c r="EIP253" s="359"/>
      <c r="EIQ253" s="380"/>
      <c r="EIR253" s="359"/>
      <c r="EIS253" s="380"/>
      <c r="EIT253" s="359"/>
      <c r="EIU253" s="380"/>
      <c r="EIV253" s="359"/>
      <c r="EIW253" s="380"/>
      <c r="EIX253" s="359"/>
      <c r="EIY253" s="380"/>
      <c r="EIZ253" s="359"/>
      <c r="EJA253" s="380"/>
      <c r="EJB253" s="359"/>
      <c r="EJC253" s="380"/>
      <c r="EJD253" s="359"/>
      <c r="EJE253" s="380"/>
      <c r="EJF253" s="359"/>
      <c r="EJG253" s="380"/>
      <c r="EJH253" s="359"/>
      <c r="EJI253" s="380"/>
      <c r="EJJ253" s="359"/>
      <c r="EJK253" s="380"/>
      <c r="EJL253" s="359"/>
      <c r="EJM253" s="380"/>
      <c r="EJN253" s="359"/>
      <c r="EJO253" s="380"/>
      <c r="EJP253" s="359"/>
      <c r="EJQ253" s="380"/>
      <c r="EJR253" s="359"/>
      <c r="EJS253" s="380"/>
      <c r="EJT253" s="359"/>
      <c r="EJU253" s="380"/>
      <c r="EJV253" s="359"/>
      <c r="EJW253" s="380"/>
      <c r="EJX253" s="359"/>
      <c r="EJY253" s="380"/>
      <c r="EJZ253" s="359"/>
      <c r="EKA253" s="380"/>
      <c r="EKB253" s="359"/>
      <c r="EKC253" s="380"/>
      <c r="EKD253" s="359"/>
      <c r="EKE253" s="380"/>
      <c r="EKF253" s="359"/>
      <c r="EKG253" s="380"/>
      <c r="EKH253" s="359"/>
      <c r="EKI253" s="380"/>
      <c r="EKJ253" s="359"/>
      <c r="EKK253" s="380"/>
      <c r="EKL253" s="359"/>
      <c r="EKM253" s="380"/>
      <c r="EKN253" s="359"/>
      <c r="EKO253" s="380"/>
      <c r="EKP253" s="359"/>
      <c r="EKQ253" s="380"/>
      <c r="EKR253" s="359"/>
      <c r="EKS253" s="380"/>
      <c r="EKT253" s="359"/>
      <c r="EKU253" s="380"/>
      <c r="EKV253" s="359"/>
      <c r="EKW253" s="380"/>
      <c r="EKX253" s="359"/>
      <c r="EKY253" s="380"/>
      <c r="EKZ253" s="359"/>
      <c r="ELA253" s="380"/>
      <c r="ELB253" s="359"/>
      <c r="ELC253" s="380"/>
      <c r="ELD253" s="359"/>
      <c r="ELE253" s="380"/>
      <c r="ELF253" s="359"/>
      <c r="ELG253" s="380"/>
      <c r="ELH253" s="359"/>
      <c r="ELI253" s="380"/>
      <c r="ELJ253" s="359"/>
      <c r="ELK253" s="380"/>
      <c r="ELL253" s="359"/>
      <c r="ELM253" s="380"/>
      <c r="ELN253" s="359"/>
      <c r="ELO253" s="380"/>
      <c r="ELP253" s="359"/>
      <c r="ELQ253" s="380"/>
      <c r="ELR253" s="359"/>
      <c r="ELS253" s="380"/>
      <c r="ELT253" s="359"/>
      <c r="ELU253" s="380"/>
      <c r="ELV253" s="359"/>
      <c r="ELW253" s="380"/>
      <c r="ELX253" s="359"/>
      <c r="ELY253" s="380"/>
      <c r="ELZ253" s="359"/>
      <c r="EMA253" s="380"/>
      <c r="EMB253" s="359"/>
      <c r="EMC253" s="380"/>
      <c r="EMD253" s="359"/>
      <c r="EME253" s="380"/>
      <c r="EMF253" s="359"/>
      <c r="EMG253" s="380"/>
      <c r="EMH253" s="359"/>
      <c r="EMI253" s="380"/>
      <c r="EMJ253" s="359"/>
      <c r="EMK253" s="380"/>
      <c r="EML253" s="359"/>
      <c r="EMM253" s="380"/>
      <c r="EMN253" s="359"/>
      <c r="EMO253" s="380"/>
      <c r="EMP253" s="359"/>
      <c r="EMQ253" s="380"/>
      <c r="EMR253" s="359"/>
      <c r="EMS253" s="380"/>
      <c r="EMT253" s="359"/>
      <c r="EMU253" s="380"/>
      <c r="EMV253" s="359"/>
      <c r="EMW253" s="380"/>
      <c r="EMX253" s="359"/>
      <c r="EMY253" s="380"/>
      <c r="EMZ253" s="359"/>
      <c r="ENA253" s="380"/>
      <c r="ENB253" s="359"/>
      <c r="ENC253" s="380"/>
      <c r="END253" s="359"/>
      <c r="ENE253" s="380"/>
      <c r="ENF253" s="359"/>
      <c r="ENG253" s="380"/>
      <c r="ENH253" s="359"/>
      <c r="ENI253" s="380"/>
      <c r="ENJ253" s="359"/>
      <c r="ENK253" s="380"/>
      <c r="ENL253" s="359"/>
      <c r="ENM253" s="380"/>
      <c r="ENN253" s="359"/>
      <c r="ENO253" s="380"/>
      <c r="ENP253" s="359"/>
      <c r="ENQ253" s="380"/>
      <c r="ENR253" s="359"/>
      <c r="ENS253" s="380"/>
      <c r="ENT253" s="359"/>
      <c r="ENU253" s="380"/>
      <c r="ENV253" s="359"/>
      <c r="ENW253" s="380"/>
      <c r="ENX253" s="359"/>
      <c r="ENY253" s="380"/>
      <c r="ENZ253" s="359"/>
      <c r="EOA253" s="380"/>
      <c r="EOB253" s="359"/>
      <c r="EOC253" s="380"/>
      <c r="EOD253" s="359"/>
      <c r="EOE253" s="380"/>
      <c r="EOF253" s="359"/>
      <c r="EOG253" s="380"/>
      <c r="EOH253" s="359"/>
      <c r="EOI253" s="380"/>
      <c r="EOJ253" s="359"/>
      <c r="EOK253" s="380"/>
      <c r="EOL253" s="359"/>
      <c r="EOM253" s="380"/>
      <c r="EON253" s="359"/>
      <c r="EOO253" s="380"/>
      <c r="EOP253" s="359"/>
      <c r="EOQ253" s="380"/>
      <c r="EOR253" s="359"/>
      <c r="EOS253" s="380"/>
      <c r="EOT253" s="359"/>
      <c r="EOU253" s="380"/>
      <c r="EOV253" s="359"/>
      <c r="EOW253" s="380"/>
      <c r="EOX253" s="359"/>
      <c r="EOY253" s="380"/>
      <c r="EOZ253" s="359"/>
      <c r="EPA253" s="380"/>
      <c r="EPB253" s="359"/>
      <c r="EPC253" s="380"/>
      <c r="EPD253" s="359"/>
      <c r="EPE253" s="380"/>
      <c r="EPF253" s="359"/>
      <c r="EPG253" s="380"/>
      <c r="EPH253" s="359"/>
      <c r="EPI253" s="380"/>
      <c r="EPJ253" s="359"/>
      <c r="EPK253" s="380"/>
      <c r="EPL253" s="359"/>
      <c r="EPM253" s="380"/>
      <c r="EPN253" s="359"/>
      <c r="EPO253" s="380"/>
      <c r="EPP253" s="359"/>
      <c r="EPQ253" s="380"/>
      <c r="EPR253" s="359"/>
      <c r="EPS253" s="380"/>
      <c r="EPT253" s="359"/>
      <c r="EPU253" s="380"/>
      <c r="EPV253" s="359"/>
      <c r="EPW253" s="380"/>
      <c r="EPX253" s="359"/>
      <c r="EPY253" s="380"/>
      <c r="EPZ253" s="359"/>
      <c r="EQA253" s="380"/>
      <c r="EQB253" s="359"/>
      <c r="EQC253" s="380"/>
      <c r="EQD253" s="359"/>
      <c r="EQE253" s="380"/>
      <c r="EQF253" s="359"/>
      <c r="EQG253" s="380"/>
      <c r="EQH253" s="359"/>
      <c r="EQI253" s="380"/>
      <c r="EQJ253" s="359"/>
      <c r="EQK253" s="380"/>
      <c r="EQL253" s="359"/>
      <c r="EQM253" s="380"/>
      <c r="EQN253" s="359"/>
      <c r="EQO253" s="380"/>
      <c r="EQP253" s="359"/>
      <c r="EQQ253" s="380"/>
      <c r="EQR253" s="359"/>
      <c r="EQS253" s="380"/>
      <c r="EQT253" s="359"/>
      <c r="EQU253" s="380"/>
      <c r="EQV253" s="359"/>
      <c r="EQW253" s="380"/>
      <c r="EQX253" s="359"/>
      <c r="EQY253" s="380"/>
      <c r="EQZ253" s="359"/>
      <c r="ERA253" s="380"/>
      <c r="ERB253" s="359"/>
      <c r="ERC253" s="380"/>
      <c r="ERD253" s="359"/>
      <c r="ERE253" s="380"/>
      <c r="ERF253" s="359"/>
      <c r="ERG253" s="380"/>
      <c r="ERH253" s="359"/>
      <c r="ERI253" s="380"/>
      <c r="ERJ253" s="359"/>
      <c r="ERK253" s="380"/>
      <c r="ERL253" s="359"/>
      <c r="ERM253" s="380"/>
      <c r="ERN253" s="359"/>
      <c r="ERO253" s="380"/>
      <c r="ERP253" s="359"/>
      <c r="ERQ253" s="380"/>
      <c r="ERR253" s="359"/>
      <c r="ERS253" s="380"/>
      <c r="ERT253" s="359"/>
      <c r="ERU253" s="380"/>
      <c r="ERV253" s="359"/>
      <c r="ERW253" s="380"/>
      <c r="ERX253" s="359"/>
      <c r="ERY253" s="380"/>
      <c r="ERZ253" s="359"/>
      <c r="ESA253" s="380"/>
      <c r="ESB253" s="359"/>
      <c r="ESC253" s="380"/>
      <c r="ESD253" s="359"/>
      <c r="ESE253" s="380"/>
      <c r="ESF253" s="359"/>
      <c r="ESG253" s="380"/>
      <c r="ESH253" s="359"/>
      <c r="ESI253" s="380"/>
      <c r="ESJ253" s="359"/>
      <c r="ESK253" s="380"/>
      <c r="ESL253" s="359"/>
      <c r="ESM253" s="380"/>
      <c r="ESN253" s="359"/>
      <c r="ESO253" s="380"/>
      <c r="ESP253" s="359"/>
      <c r="ESQ253" s="380"/>
      <c r="ESR253" s="359"/>
      <c r="ESS253" s="380"/>
      <c r="EST253" s="359"/>
      <c r="ESU253" s="380"/>
      <c r="ESV253" s="359"/>
      <c r="ESW253" s="380"/>
      <c r="ESX253" s="359"/>
      <c r="ESY253" s="380"/>
      <c r="ESZ253" s="359"/>
      <c r="ETA253" s="380"/>
      <c r="ETB253" s="359"/>
      <c r="ETC253" s="380"/>
      <c r="ETD253" s="359"/>
      <c r="ETE253" s="380"/>
      <c r="ETF253" s="359"/>
      <c r="ETG253" s="380"/>
      <c r="ETH253" s="359"/>
      <c r="ETI253" s="380"/>
      <c r="ETJ253" s="359"/>
      <c r="ETK253" s="380"/>
      <c r="ETL253" s="359"/>
      <c r="ETM253" s="380"/>
      <c r="ETN253" s="359"/>
      <c r="ETO253" s="380"/>
      <c r="ETP253" s="359"/>
      <c r="ETQ253" s="380"/>
      <c r="ETR253" s="359"/>
      <c r="ETS253" s="380"/>
      <c r="ETT253" s="359"/>
      <c r="ETU253" s="380"/>
      <c r="ETV253" s="359"/>
      <c r="ETW253" s="380"/>
      <c r="ETX253" s="359"/>
      <c r="ETY253" s="380"/>
      <c r="ETZ253" s="359"/>
      <c r="EUA253" s="380"/>
      <c r="EUB253" s="359"/>
      <c r="EUC253" s="380"/>
      <c r="EUD253" s="359"/>
      <c r="EUE253" s="380"/>
      <c r="EUF253" s="359"/>
      <c r="EUG253" s="380"/>
      <c r="EUH253" s="359"/>
      <c r="EUI253" s="380"/>
      <c r="EUJ253" s="359"/>
      <c r="EUK253" s="380"/>
      <c r="EUL253" s="359"/>
      <c r="EUM253" s="380"/>
      <c r="EUN253" s="359"/>
      <c r="EUO253" s="380"/>
      <c r="EUP253" s="359"/>
      <c r="EUQ253" s="380"/>
      <c r="EUR253" s="359"/>
      <c r="EUS253" s="380"/>
      <c r="EUT253" s="359"/>
      <c r="EUU253" s="380"/>
      <c r="EUV253" s="359"/>
      <c r="EUW253" s="380"/>
      <c r="EUX253" s="359"/>
      <c r="EUY253" s="380"/>
      <c r="EUZ253" s="359"/>
      <c r="EVA253" s="380"/>
      <c r="EVB253" s="359"/>
      <c r="EVC253" s="380"/>
      <c r="EVD253" s="359"/>
      <c r="EVE253" s="380"/>
      <c r="EVF253" s="359"/>
      <c r="EVG253" s="380"/>
      <c r="EVH253" s="359"/>
      <c r="EVI253" s="380"/>
      <c r="EVJ253" s="359"/>
      <c r="EVK253" s="380"/>
      <c r="EVL253" s="359"/>
      <c r="EVM253" s="380"/>
      <c r="EVN253" s="359"/>
      <c r="EVO253" s="380"/>
      <c r="EVP253" s="359"/>
      <c r="EVQ253" s="380"/>
      <c r="EVR253" s="359"/>
      <c r="EVS253" s="380"/>
      <c r="EVT253" s="359"/>
      <c r="EVU253" s="380"/>
      <c r="EVV253" s="359"/>
      <c r="EVW253" s="380"/>
      <c r="EVX253" s="359"/>
      <c r="EVY253" s="380"/>
      <c r="EVZ253" s="359"/>
      <c r="EWA253" s="380"/>
      <c r="EWB253" s="359"/>
      <c r="EWC253" s="380"/>
      <c r="EWD253" s="359"/>
      <c r="EWE253" s="380"/>
      <c r="EWF253" s="359"/>
      <c r="EWG253" s="380"/>
      <c r="EWH253" s="359"/>
      <c r="EWI253" s="380"/>
      <c r="EWJ253" s="359"/>
      <c r="EWK253" s="380"/>
      <c r="EWL253" s="359"/>
      <c r="EWM253" s="380"/>
      <c r="EWN253" s="359"/>
      <c r="EWO253" s="380"/>
      <c r="EWP253" s="359"/>
      <c r="EWQ253" s="380"/>
      <c r="EWR253" s="359"/>
      <c r="EWS253" s="380"/>
      <c r="EWT253" s="359"/>
      <c r="EWU253" s="380"/>
      <c r="EWV253" s="359"/>
      <c r="EWW253" s="380"/>
      <c r="EWX253" s="359"/>
      <c r="EWY253" s="380"/>
      <c r="EWZ253" s="359"/>
      <c r="EXA253" s="380"/>
      <c r="EXB253" s="359"/>
      <c r="EXC253" s="380"/>
      <c r="EXD253" s="359"/>
      <c r="EXE253" s="380"/>
      <c r="EXF253" s="359"/>
      <c r="EXG253" s="380"/>
      <c r="EXH253" s="359"/>
      <c r="EXI253" s="380"/>
      <c r="EXJ253" s="359"/>
      <c r="EXK253" s="380"/>
      <c r="EXL253" s="359"/>
      <c r="EXM253" s="380"/>
      <c r="EXN253" s="359"/>
      <c r="EXO253" s="380"/>
      <c r="EXP253" s="359"/>
      <c r="EXQ253" s="380"/>
      <c r="EXR253" s="359"/>
      <c r="EXS253" s="380"/>
      <c r="EXT253" s="359"/>
      <c r="EXU253" s="380"/>
      <c r="EXV253" s="359"/>
      <c r="EXW253" s="380"/>
      <c r="EXX253" s="359"/>
      <c r="EXY253" s="380"/>
      <c r="EXZ253" s="359"/>
      <c r="EYA253" s="380"/>
      <c r="EYB253" s="359"/>
      <c r="EYC253" s="380"/>
      <c r="EYD253" s="359"/>
      <c r="EYE253" s="380"/>
      <c r="EYF253" s="359"/>
      <c r="EYG253" s="380"/>
      <c r="EYH253" s="359"/>
      <c r="EYI253" s="380"/>
      <c r="EYJ253" s="359"/>
      <c r="EYK253" s="380"/>
      <c r="EYL253" s="359"/>
      <c r="EYM253" s="380"/>
      <c r="EYN253" s="359"/>
      <c r="EYO253" s="380"/>
      <c r="EYP253" s="359"/>
      <c r="EYQ253" s="380"/>
      <c r="EYR253" s="359"/>
      <c r="EYS253" s="380"/>
      <c r="EYT253" s="359"/>
      <c r="EYU253" s="380"/>
      <c r="EYV253" s="359"/>
      <c r="EYW253" s="380"/>
      <c r="EYX253" s="359"/>
      <c r="EYY253" s="380"/>
      <c r="EYZ253" s="359"/>
      <c r="EZA253" s="380"/>
      <c r="EZB253" s="359"/>
      <c r="EZC253" s="380"/>
      <c r="EZD253" s="359"/>
      <c r="EZE253" s="380"/>
      <c r="EZF253" s="359"/>
      <c r="EZG253" s="380"/>
      <c r="EZH253" s="359"/>
      <c r="EZI253" s="380"/>
      <c r="EZJ253" s="359"/>
      <c r="EZK253" s="380"/>
      <c r="EZL253" s="359"/>
      <c r="EZM253" s="380"/>
      <c r="EZN253" s="359"/>
      <c r="EZO253" s="380"/>
      <c r="EZP253" s="359"/>
      <c r="EZQ253" s="380"/>
      <c r="EZR253" s="359"/>
      <c r="EZS253" s="380"/>
      <c r="EZT253" s="359"/>
      <c r="EZU253" s="380"/>
      <c r="EZV253" s="359"/>
      <c r="EZW253" s="380"/>
      <c r="EZX253" s="359"/>
      <c r="EZY253" s="380"/>
      <c r="EZZ253" s="359"/>
      <c r="FAA253" s="380"/>
      <c r="FAB253" s="359"/>
      <c r="FAC253" s="380"/>
      <c r="FAD253" s="359"/>
      <c r="FAE253" s="380"/>
      <c r="FAF253" s="359"/>
      <c r="FAG253" s="380"/>
      <c r="FAH253" s="359"/>
      <c r="FAI253" s="380"/>
      <c r="FAJ253" s="359"/>
      <c r="FAK253" s="380"/>
      <c r="FAL253" s="359"/>
      <c r="FAM253" s="380"/>
      <c r="FAN253" s="359"/>
      <c r="FAO253" s="380"/>
      <c r="FAP253" s="359"/>
      <c r="FAQ253" s="380"/>
      <c r="FAR253" s="359"/>
      <c r="FAS253" s="380"/>
      <c r="FAT253" s="359"/>
      <c r="FAU253" s="380"/>
      <c r="FAV253" s="359"/>
      <c r="FAW253" s="380"/>
      <c r="FAX253" s="359"/>
      <c r="FAY253" s="380"/>
      <c r="FAZ253" s="359"/>
      <c r="FBA253" s="380"/>
      <c r="FBB253" s="359"/>
      <c r="FBC253" s="380"/>
      <c r="FBD253" s="359"/>
      <c r="FBE253" s="380"/>
      <c r="FBF253" s="359"/>
      <c r="FBG253" s="380"/>
      <c r="FBH253" s="359"/>
      <c r="FBI253" s="380"/>
      <c r="FBJ253" s="359"/>
      <c r="FBK253" s="380"/>
      <c r="FBL253" s="359"/>
      <c r="FBM253" s="380"/>
      <c r="FBN253" s="359"/>
      <c r="FBO253" s="380"/>
      <c r="FBP253" s="359"/>
      <c r="FBQ253" s="380"/>
      <c r="FBR253" s="359"/>
      <c r="FBS253" s="380"/>
      <c r="FBT253" s="359"/>
      <c r="FBU253" s="380"/>
      <c r="FBV253" s="359"/>
      <c r="FBW253" s="380"/>
      <c r="FBX253" s="359"/>
      <c r="FBY253" s="380"/>
      <c r="FBZ253" s="359"/>
      <c r="FCA253" s="380"/>
      <c r="FCB253" s="359"/>
      <c r="FCC253" s="380"/>
      <c r="FCD253" s="359"/>
      <c r="FCE253" s="380"/>
      <c r="FCF253" s="359"/>
      <c r="FCG253" s="380"/>
      <c r="FCH253" s="359"/>
      <c r="FCI253" s="380"/>
      <c r="FCJ253" s="359"/>
      <c r="FCK253" s="380"/>
      <c r="FCL253" s="359"/>
      <c r="FCM253" s="380"/>
      <c r="FCN253" s="359"/>
      <c r="FCO253" s="380"/>
      <c r="FCP253" s="359"/>
      <c r="FCQ253" s="380"/>
      <c r="FCR253" s="359"/>
      <c r="FCS253" s="380"/>
      <c r="FCT253" s="359"/>
      <c r="FCU253" s="380"/>
      <c r="FCV253" s="359"/>
      <c r="FCW253" s="380"/>
      <c r="FCX253" s="359"/>
      <c r="FCY253" s="380"/>
      <c r="FCZ253" s="359"/>
      <c r="FDA253" s="380"/>
      <c r="FDB253" s="359"/>
      <c r="FDC253" s="380"/>
      <c r="FDD253" s="359"/>
      <c r="FDE253" s="380"/>
      <c r="FDF253" s="359"/>
      <c r="FDG253" s="380"/>
      <c r="FDH253" s="359"/>
      <c r="FDI253" s="380"/>
      <c r="FDJ253" s="359"/>
      <c r="FDK253" s="380"/>
      <c r="FDL253" s="359"/>
      <c r="FDM253" s="380"/>
      <c r="FDN253" s="359"/>
      <c r="FDO253" s="380"/>
      <c r="FDP253" s="359"/>
      <c r="FDQ253" s="380"/>
      <c r="FDR253" s="359"/>
      <c r="FDS253" s="380"/>
      <c r="FDT253" s="359"/>
      <c r="FDU253" s="380"/>
      <c r="FDV253" s="359"/>
      <c r="FDW253" s="380"/>
      <c r="FDX253" s="359"/>
      <c r="FDY253" s="380"/>
      <c r="FDZ253" s="359"/>
      <c r="FEA253" s="380"/>
      <c r="FEB253" s="359"/>
      <c r="FEC253" s="380"/>
      <c r="FED253" s="359"/>
      <c r="FEE253" s="380"/>
      <c r="FEF253" s="359"/>
      <c r="FEG253" s="380"/>
      <c r="FEH253" s="359"/>
      <c r="FEI253" s="380"/>
      <c r="FEJ253" s="359"/>
      <c r="FEK253" s="380"/>
      <c r="FEL253" s="359"/>
      <c r="FEM253" s="380"/>
      <c r="FEN253" s="359"/>
      <c r="FEO253" s="380"/>
      <c r="FEP253" s="359"/>
      <c r="FEQ253" s="380"/>
      <c r="FER253" s="359"/>
      <c r="FES253" s="380"/>
      <c r="FET253" s="359"/>
      <c r="FEU253" s="380"/>
      <c r="FEV253" s="359"/>
      <c r="FEW253" s="380"/>
      <c r="FEX253" s="359"/>
      <c r="FEY253" s="380"/>
      <c r="FEZ253" s="359"/>
      <c r="FFA253" s="380"/>
      <c r="FFB253" s="359"/>
      <c r="FFC253" s="380"/>
      <c r="FFD253" s="359"/>
      <c r="FFE253" s="380"/>
      <c r="FFF253" s="359"/>
      <c r="FFG253" s="380"/>
      <c r="FFH253" s="359"/>
      <c r="FFI253" s="380"/>
      <c r="FFJ253" s="359"/>
      <c r="FFK253" s="380"/>
      <c r="FFL253" s="359"/>
      <c r="FFM253" s="380"/>
      <c r="FFN253" s="359"/>
      <c r="FFO253" s="380"/>
      <c r="FFP253" s="359"/>
      <c r="FFQ253" s="380"/>
      <c r="FFR253" s="359"/>
      <c r="FFS253" s="380"/>
      <c r="FFT253" s="359"/>
      <c r="FFU253" s="380"/>
      <c r="FFV253" s="359"/>
      <c r="FFW253" s="380"/>
      <c r="FFX253" s="359"/>
      <c r="FFY253" s="380"/>
      <c r="FFZ253" s="359"/>
      <c r="FGA253" s="380"/>
      <c r="FGB253" s="359"/>
      <c r="FGC253" s="380"/>
      <c r="FGD253" s="359"/>
      <c r="FGE253" s="380"/>
      <c r="FGF253" s="359"/>
      <c r="FGG253" s="380"/>
      <c r="FGH253" s="359"/>
      <c r="FGI253" s="380"/>
      <c r="FGJ253" s="359"/>
      <c r="FGK253" s="380"/>
      <c r="FGL253" s="359"/>
      <c r="FGM253" s="380"/>
      <c r="FGN253" s="359"/>
      <c r="FGO253" s="380"/>
      <c r="FGP253" s="359"/>
      <c r="FGQ253" s="380"/>
      <c r="FGR253" s="359"/>
      <c r="FGS253" s="380"/>
      <c r="FGT253" s="359"/>
      <c r="FGU253" s="380"/>
      <c r="FGV253" s="359"/>
      <c r="FGW253" s="380"/>
      <c r="FGX253" s="359"/>
      <c r="FGY253" s="380"/>
      <c r="FGZ253" s="359"/>
      <c r="FHA253" s="380"/>
      <c r="FHB253" s="359"/>
      <c r="FHC253" s="380"/>
      <c r="FHD253" s="359"/>
      <c r="FHE253" s="380"/>
      <c r="FHF253" s="359"/>
      <c r="FHG253" s="380"/>
      <c r="FHH253" s="359"/>
      <c r="FHI253" s="380"/>
      <c r="FHJ253" s="359"/>
      <c r="FHK253" s="380"/>
      <c r="FHL253" s="359"/>
      <c r="FHM253" s="380"/>
      <c r="FHN253" s="359"/>
      <c r="FHO253" s="380"/>
      <c r="FHP253" s="359"/>
      <c r="FHQ253" s="380"/>
      <c r="FHR253" s="359"/>
      <c r="FHS253" s="380"/>
      <c r="FHT253" s="359"/>
      <c r="FHU253" s="380"/>
      <c r="FHV253" s="359"/>
      <c r="FHW253" s="380"/>
      <c r="FHX253" s="359"/>
      <c r="FHY253" s="380"/>
      <c r="FHZ253" s="359"/>
      <c r="FIA253" s="380"/>
      <c r="FIB253" s="359"/>
      <c r="FIC253" s="380"/>
      <c r="FID253" s="359"/>
      <c r="FIE253" s="380"/>
      <c r="FIF253" s="359"/>
      <c r="FIG253" s="380"/>
      <c r="FIH253" s="359"/>
      <c r="FII253" s="380"/>
      <c r="FIJ253" s="359"/>
      <c r="FIK253" s="380"/>
      <c r="FIL253" s="359"/>
      <c r="FIM253" s="380"/>
      <c r="FIN253" s="359"/>
      <c r="FIO253" s="380"/>
      <c r="FIP253" s="359"/>
      <c r="FIQ253" s="380"/>
      <c r="FIR253" s="359"/>
      <c r="FIS253" s="380"/>
      <c r="FIT253" s="359"/>
      <c r="FIU253" s="380"/>
      <c r="FIV253" s="359"/>
      <c r="FIW253" s="380"/>
      <c r="FIX253" s="359"/>
      <c r="FIY253" s="380"/>
      <c r="FIZ253" s="359"/>
      <c r="FJA253" s="380"/>
      <c r="FJB253" s="359"/>
      <c r="FJC253" s="380"/>
      <c r="FJD253" s="359"/>
      <c r="FJE253" s="380"/>
      <c r="FJF253" s="359"/>
      <c r="FJG253" s="380"/>
      <c r="FJH253" s="359"/>
      <c r="FJI253" s="380"/>
      <c r="FJJ253" s="359"/>
      <c r="FJK253" s="380"/>
      <c r="FJL253" s="359"/>
      <c r="FJM253" s="380"/>
      <c r="FJN253" s="359"/>
      <c r="FJO253" s="380"/>
      <c r="FJP253" s="359"/>
      <c r="FJQ253" s="380"/>
      <c r="FJR253" s="359"/>
      <c r="FJS253" s="380"/>
      <c r="FJT253" s="359"/>
      <c r="FJU253" s="380"/>
      <c r="FJV253" s="359"/>
      <c r="FJW253" s="380"/>
      <c r="FJX253" s="359"/>
      <c r="FJY253" s="380"/>
      <c r="FJZ253" s="359"/>
      <c r="FKA253" s="380"/>
      <c r="FKB253" s="359"/>
      <c r="FKC253" s="380"/>
      <c r="FKD253" s="359"/>
      <c r="FKE253" s="380"/>
      <c r="FKF253" s="359"/>
      <c r="FKG253" s="380"/>
      <c r="FKH253" s="359"/>
      <c r="FKI253" s="380"/>
      <c r="FKJ253" s="359"/>
      <c r="FKK253" s="380"/>
      <c r="FKL253" s="359"/>
      <c r="FKM253" s="380"/>
      <c r="FKN253" s="359"/>
      <c r="FKO253" s="380"/>
      <c r="FKP253" s="359"/>
      <c r="FKQ253" s="380"/>
      <c r="FKR253" s="359"/>
      <c r="FKS253" s="380"/>
      <c r="FKT253" s="359"/>
      <c r="FKU253" s="380"/>
      <c r="FKV253" s="359"/>
      <c r="FKW253" s="380"/>
      <c r="FKX253" s="359"/>
      <c r="FKY253" s="380"/>
      <c r="FKZ253" s="359"/>
      <c r="FLA253" s="380"/>
      <c r="FLB253" s="359"/>
      <c r="FLC253" s="380"/>
      <c r="FLD253" s="359"/>
      <c r="FLE253" s="380"/>
      <c r="FLF253" s="359"/>
      <c r="FLG253" s="380"/>
      <c r="FLH253" s="359"/>
      <c r="FLI253" s="380"/>
      <c r="FLJ253" s="359"/>
      <c r="FLK253" s="380"/>
      <c r="FLL253" s="359"/>
      <c r="FLM253" s="380"/>
      <c r="FLN253" s="359"/>
      <c r="FLO253" s="380"/>
      <c r="FLP253" s="359"/>
      <c r="FLQ253" s="380"/>
      <c r="FLR253" s="359"/>
      <c r="FLS253" s="380"/>
      <c r="FLT253" s="359"/>
      <c r="FLU253" s="380"/>
      <c r="FLV253" s="359"/>
      <c r="FLW253" s="380"/>
      <c r="FLX253" s="359"/>
      <c r="FLY253" s="380"/>
      <c r="FLZ253" s="359"/>
      <c r="FMA253" s="380"/>
      <c r="FMB253" s="359"/>
      <c r="FMC253" s="380"/>
      <c r="FMD253" s="359"/>
      <c r="FME253" s="380"/>
      <c r="FMF253" s="359"/>
      <c r="FMG253" s="380"/>
      <c r="FMH253" s="359"/>
      <c r="FMI253" s="380"/>
      <c r="FMJ253" s="359"/>
      <c r="FMK253" s="380"/>
      <c r="FML253" s="359"/>
      <c r="FMM253" s="380"/>
      <c r="FMN253" s="359"/>
      <c r="FMO253" s="380"/>
      <c r="FMP253" s="359"/>
      <c r="FMQ253" s="380"/>
      <c r="FMR253" s="359"/>
      <c r="FMS253" s="380"/>
      <c r="FMT253" s="359"/>
      <c r="FMU253" s="380"/>
      <c r="FMV253" s="359"/>
      <c r="FMW253" s="380"/>
      <c r="FMX253" s="359"/>
      <c r="FMY253" s="380"/>
      <c r="FMZ253" s="359"/>
      <c r="FNA253" s="380"/>
      <c r="FNB253" s="359"/>
      <c r="FNC253" s="380"/>
      <c r="FND253" s="359"/>
      <c r="FNE253" s="380"/>
      <c r="FNF253" s="359"/>
      <c r="FNG253" s="380"/>
      <c r="FNH253" s="359"/>
      <c r="FNI253" s="380"/>
      <c r="FNJ253" s="359"/>
      <c r="FNK253" s="380"/>
      <c r="FNL253" s="359"/>
      <c r="FNM253" s="380"/>
      <c r="FNN253" s="359"/>
      <c r="FNO253" s="380"/>
      <c r="FNP253" s="359"/>
      <c r="FNQ253" s="380"/>
      <c r="FNR253" s="359"/>
      <c r="FNS253" s="380"/>
      <c r="FNT253" s="359"/>
      <c r="FNU253" s="380"/>
      <c r="FNV253" s="359"/>
      <c r="FNW253" s="380"/>
      <c r="FNX253" s="359"/>
      <c r="FNY253" s="380"/>
      <c r="FNZ253" s="359"/>
      <c r="FOA253" s="380"/>
      <c r="FOB253" s="359"/>
      <c r="FOC253" s="380"/>
      <c r="FOD253" s="359"/>
      <c r="FOE253" s="380"/>
      <c r="FOF253" s="359"/>
      <c r="FOG253" s="380"/>
      <c r="FOH253" s="359"/>
      <c r="FOI253" s="380"/>
      <c r="FOJ253" s="359"/>
      <c r="FOK253" s="380"/>
      <c r="FOL253" s="359"/>
      <c r="FOM253" s="380"/>
      <c r="FON253" s="359"/>
      <c r="FOO253" s="380"/>
      <c r="FOP253" s="359"/>
      <c r="FOQ253" s="380"/>
      <c r="FOR253" s="359"/>
      <c r="FOS253" s="380"/>
      <c r="FOT253" s="359"/>
      <c r="FOU253" s="380"/>
      <c r="FOV253" s="359"/>
      <c r="FOW253" s="380"/>
      <c r="FOX253" s="359"/>
      <c r="FOY253" s="380"/>
      <c r="FOZ253" s="359"/>
      <c r="FPA253" s="380"/>
      <c r="FPB253" s="359"/>
      <c r="FPC253" s="380"/>
      <c r="FPD253" s="359"/>
      <c r="FPE253" s="380"/>
      <c r="FPF253" s="359"/>
      <c r="FPG253" s="380"/>
      <c r="FPH253" s="359"/>
      <c r="FPI253" s="380"/>
      <c r="FPJ253" s="359"/>
      <c r="FPK253" s="380"/>
      <c r="FPL253" s="359"/>
      <c r="FPM253" s="380"/>
      <c r="FPN253" s="359"/>
      <c r="FPO253" s="380"/>
      <c r="FPP253" s="359"/>
      <c r="FPQ253" s="380"/>
      <c r="FPR253" s="359"/>
      <c r="FPS253" s="380"/>
      <c r="FPT253" s="359"/>
      <c r="FPU253" s="380"/>
      <c r="FPV253" s="359"/>
      <c r="FPW253" s="380"/>
      <c r="FPX253" s="359"/>
      <c r="FPY253" s="380"/>
      <c r="FPZ253" s="359"/>
      <c r="FQA253" s="380"/>
      <c r="FQB253" s="359"/>
      <c r="FQC253" s="380"/>
      <c r="FQD253" s="359"/>
      <c r="FQE253" s="380"/>
      <c r="FQF253" s="359"/>
      <c r="FQG253" s="380"/>
      <c r="FQH253" s="359"/>
      <c r="FQI253" s="380"/>
      <c r="FQJ253" s="359"/>
      <c r="FQK253" s="380"/>
      <c r="FQL253" s="359"/>
      <c r="FQM253" s="380"/>
      <c r="FQN253" s="359"/>
      <c r="FQO253" s="380"/>
      <c r="FQP253" s="359"/>
      <c r="FQQ253" s="380"/>
      <c r="FQR253" s="359"/>
      <c r="FQS253" s="380"/>
      <c r="FQT253" s="359"/>
      <c r="FQU253" s="380"/>
      <c r="FQV253" s="359"/>
      <c r="FQW253" s="380"/>
      <c r="FQX253" s="359"/>
      <c r="FQY253" s="380"/>
      <c r="FQZ253" s="359"/>
      <c r="FRA253" s="380"/>
      <c r="FRB253" s="359"/>
      <c r="FRC253" s="380"/>
      <c r="FRD253" s="359"/>
      <c r="FRE253" s="380"/>
      <c r="FRF253" s="359"/>
      <c r="FRG253" s="380"/>
      <c r="FRH253" s="359"/>
      <c r="FRI253" s="380"/>
      <c r="FRJ253" s="359"/>
      <c r="FRK253" s="380"/>
      <c r="FRL253" s="359"/>
      <c r="FRM253" s="380"/>
      <c r="FRN253" s="359"/>
      <c r="FRO253" s="380"/>
      <c r="FRP253" s="359"/>
      <c r="FRQ253" s="380"/>
      <c r="FRR253" s="359"/>
      <c r="FRS253" s="380"/>
      <c r="FRT253" s="359"/>
      <c r="FRU253" s="380"/>
      <c r="FRV253" s="359"/>
      <c r="FRW253" s="380"/>
      <c r="FRX253" s="359"/>
      <c r="FRY253" s="380"/>
      <c r="FRZ253" s="359"/>
      <c r="FSA253" s="380"/>
      <c r="FSB253" s="359"/>
      <c r="FSC253" s="380"/>
      <c r="FSD253" s="359"/>
      <c r="FSE253" s="380"/>
      <c r="FSF253" s="359"/>
      <c r="FSG253" s="380"/>
      <c r="FSH253" s="359"/>
      <c r="FSI253" s="380"/>
      <c r="FSJ253" s="359"/>
      <c r="FSK253" s="380"/>
      <c r="FSL253" s="359"/>
      <c r="FSM253" s="380"/>
      <c r="FSN253" s="359"/>
      <c r="FSO253" s="380"/>
      <c r="FSP253" s="359"/>
      <c r="FSQ253" s="380"/>
      <c r="FSR253" s="359"/>
      <c r="FSS253" s="380"/>
      <c r="FST253" s="359"/>
      <c r="FSU253" s="380"/>
      <c r="FSV253" s="359"/>
      <c r="FSW253" s="380"/>
      <c r="FSX253" s="359"/>
      <c r="FSY253" s="380"/>
      <c r="FSZ253" s="359"/>
      <c r="FTA253" s="380"/>
      <c r="FTB253" s="359"/>
      <c r="FTC253" s="380"/>
      <c r="FTD253" s="359"/>
      <c r="FTE253" s="380"/>
      <c r="FTF253" s="359"/>
      <c r="FTG253" s="380"/>
      <c r="FTH253" s="359"/>
      <c r="FTI253" s="380"/>
      <c r="FTJ253" s="359"/>
      <c r="FTK253" s="380"/>
      <c r="FTL253" s="359"/>
      <c r="FTM253" s="380"/>
      <c r="FTN253" s="359"/>
      <c r="FTO253" s="380"/>
      <c r="FTP253" s="359"/>
      <c r="FTQ253" s="380"/>
      <c r="FTR253" s="359"/>
      <c r="FTS253" s="380"/>
      <c r="FTT253" s="359"/>
      <c r="FTU253" s="380"/>
      <c r="FTV253" s="359"/>
      <c r="FTW253" s="380"/>
      <c r="FTX253" s="359"/>
      <c r="FTY253" s="380"/>
      <c r="FTZ253" s="359"/>
      <c r="FUA253" s="380"/>
      <c r="FUB253" s="359"/>
      <c r="FUC253" s="380"/>
      <c r="FUD253" s="359"/>
      <c r="FUE253" s="380"/>
      <c r="FUF253" s="359"/>
      <c r="FUG253" s="380"/>
      <c r="FUH253" s="359"/>
      <c r="FUI253" s="380"/>
      <c r="FUJ253" s="359"/>
      <c r="FUK253" s="380"/>
      <c r="FUL253" s="359"/>
      <c r="FUM253" s="380"/>
      <c r="FUN253" s="359"/>
      <c r="FUO253" s="380"/>
      <c r="FUP253" s="359"/>
      <c r="FUQ253" s="380"/>
      <c r="FUR253" s="359"/>
      <c r="FUS253" s="380"/>
      <c r="FUT253" s="359"/>
      <c r="FUU253" s="380"/>
      <c r="FUV253" s="359"/>
      <c r="FUW253" s="380"/>
      <c r="FUX253" s="359"/>
      <c r="FUY253" s="380"/>
      <c r="FUZ253" s="359"/>
      <c r="FVA253" s="380"/>
      <c r="FVB253" s="359"/>
      <c r="FVC253" s="380"/>
      <c r="FVD253" s="359"/>
      <c r="FVE253" s="380"/>
      <c r="FVF253" s="359"/>
      <c r="FVG253" s="380"/>
      <c r="FVH253" s="359"/>
      <c r="FVI253" s="380"/>
      <c r="FVJ253" s="359"/>
      <c r="FVK253" s="380"/>
      <c r="FVL253" s="359"/>
      <c r="FVM253" s="380"/>
      <c r="FVN253" s="359"/>
      <c r="FVO253" s="380"/>
      <c r="FVP253" s="359"/>
      <c r="FVQ253" s="380"/>
      <c r="FVR253" s="359"/>
      <c r="FVS253" s="380"/>
      <c r="FVT253" s="359"/>
      <c r="FVU253" s="380"/>
      <c r="FVV253" s="359"/>
      <c r="FVW253" s="380"/>
      <c r="FVX253" s="359"/>
      <c r="FVY253" s="380"/>
      <c r="FVZ253" s="359"/>
      <c r="FWA253" s="380"/>
      <c r="FWB253" s="359"/>
      <c r="FWC253" s="380"/>
      <c r="FWD253" s="359"/>
      <c r="FWE253" s="380"/>
      <c r="FWF253" s="359"/>
      <c r="FWG253" s="380"/>
      <c r="FWH253" s="359"/>
      <c r="FWI253" s="380"/>
      <c r="FWJ253" s="359"/>
      <c r="FWK253" s="380"/>
      <c r="FWL253" s="359"/>
      <c r="FWM253" s="380"/>
      <c r="FWN253" s="359"/>
      <c r="FWO253" s="380"/>
      <c r="FWP253" s="359"/>
      <c r="FWQ253" s="380"/>
      <c r="FWR253" s="359"/>
      <c r="FWS253" s="380"/>
      <c r="FWT253" s="359"/>
      <c r="FWU253" s="380"/>
      <c r="FWV253" s="359"/>
      <c r="FWW253" s="380"/>
      <c r="FWX253" s="359"/>
      <c r="FWY253" s="380"/>
      <c r="FWZ253" s="359"/>
      <c r="FXA253" s="380"/>
      <c r="FXB253" s="359"/>
      <c r="FXC253" s="380"/>
      <c r="FXD253" s="359"/>
      <c r="FXE253" s="380"/>
      <c r="FXF253" s="359"/>
      <c r="FXG253" s="380"/>
      <c r="FXH253" s="359"/>
      <c r="FXI253" s="380"/>
      <c r="FXJ253" s="359"/>
      <c r="FXK253" s="380"/>
      <c r="FXL253" s="359"/>
      <c r="FXM253" s="380"/>
      <c r="FXN253" s="359"/>
      <c r="FXO253" s="380"/>
      <c r="FXP253" s="359"/>
      <c r="FXQ253" s="380"/>
      <c r="FXR253" s="359"/>
      <c r="FXS253" s="380"/>
      <c r="FXT253" s="359"/>
      <c r="FXU253" s="380"/>
      <c r="FXV253" s="359"/>
      <c r="FXW253" s="380"/>
      <c r="FXX253" s="359"/>
      <c r="FXY253" s="380"/>
      <c r="FXZ253" s="359"/>
      <c r="FYA253" s="380"/>
      <c r="FYB253" s="359"/>
      <c r="FYC253" s="380"/>
      <c r="FYD253" s="359"/>
      <c r="FYE253" s="380"/>
      <c r="FYF253" s="359"/>
      <c r="FYG253" s="380"/>
      <c r="FYH253" s="359"/>
      <c r="FYI253" s="380"/>
      <c r="FYJ253" s="359"/>
      <c r="FYK253" s="380"/>
      <c r="FYL253" s="359"/>
      <c r="FYM253" s="380"/>
      <c r="FYN253" s="359"/>
      <c r="FYO253" s="380"/>
      <c r="FYP253" s="359"/>
      <c r="FYQ253" s="380"/>
      <c r="FYR253" s="359"/>
      <c r="FYS253" s="380"/>
      <c r="FYT253" s="359"/>
      <c r="FYU253" s="380"/>
      <c r="FYV253" s="359"/>
      <c r="FYW253" s="380"/>
      <c r="FYX253" s="359"/>
      <c r="FYY253" s="380"/>
      <c r="FYZ253" s="359"/>
      <c r="FZA253" s="380"/>
      <c r="FZB253" s="359"/>
      <c r="FZC253" s="380"/>
      <c r="FZD253" s="359"/>
      <c r="FZE253" s="380"/>
      <c r="FZF253" s="359"/>
      <c r="FZG253" s="380"/>
      <c r="FZH253" s="359"/>
      <c r="FZI253" s="380"/>
      <c r="FZJ253" s="359"/>
      <c r="FZK253" s="380"/>
      <c r="FZL253" s="359"/>
      <c r="FZM253" s="380"/>
      <c r="FZN253" s="359"/>
      <c r="FZO253" s="380"/>
      <c r="FZP253" s="359"/>
      <c r="FZQ253" s="380"/>
      <c r="FZR253" s="359"/>
      <c r="FZS253" s="380"/>
      <c r="FZT253" s="359"/>
      <c r="FZU253" s="380"/>
      <c r="FZV253" s="359"/>
      <c r="FZW253" s="380"/>
      <c r="FZX253" s="359"/>
      <c r="FZY253" s="380"/>
      <c r="FZZ253" s="359"/>
      <c r="GAA253" s="380"/>
      <c r="GAB253" s="359"/>
      <c r="GAC253" s="380"/>
      <c r="GAD253" s="359"/>
      <c r="GAE253" s="380"/>
      <c r="GAF253" s="359"/>
      <c r="GAG253" s="380"/>
      <c r="GAH253" s="359"/>
      <c r="GAI253" s="380"/>
      <c r="GAJ253" s="359"/>
      <c r="GAK253" s="380"/>
      <c r="GAL253" s="359"/>
      <c r="GAM253" s="380"/>
      <c r="GAN253" s="359"/>
      <c r="GAO253" s="380"/>
      <c r="GAP253" s="359"/>
      <c r="GAQ253" s="380"/>
      <c r="GAR253" s="359"/>
      <c r="GAS253" s="380"/>
      <c r="GAT253" s="359"/>
      <c r="GAU253" s="380"/>
      <c r="GAV253" s="359"/>
      <c r="GAW253" s="380"/>
      <c r="GAX253" s="359"/>
      <c r="GAY253" s="380"/>
      <c r="GAZ253" s="359"/>
      <c r="GBA253" s="380"/>
      <c r="GBB253" s="359"/>
      <c r="GBC253" s="380"/>
      <c r="GBD253" s="359"/>
      <c r="GBE253" s="380"/>
      <c r="GBF253" s="359"/>
      <c r="GBG253" s="380"/>
      <c r="GBH253" s="359"/>
      <c r="GBI253" s="380"/>
      <c r="GBJ253" s="359"/>
      <c r="GBK253" s="380"/>
      <c r="GBL253" s="359"/>
      <c r="GBM253" s="380"/>
      <c r="GBN253" s="359"/>
      <c r="GBO253" s="380"/>
      <c r="GBP253" s="359"/>
      <c r="GBQ253" s="380"/>
      <c r="GBR253" s="359"/>
      <c r="GBS253" s="380"/>
      <c r="GBT253" s="359"/>
      <c r="GBU253" s="380"/>
      <c r="GBV253" s="359"/>
      <c r="GBW253" s="380"/>
      <c r="GBX253" s="359"/>
      <c r="GBY253" s="380"/>
      <c r="GBZ253" s="359"/>
      <c r="GCA253" s="380"/>
      <c r="GCB253" s="359"/>
      <c r="GCC253" s="380"/>
      <c r="GCD253" s="359"/>
      <c r="GCE253" s="380"/>
      <c r="GCF253" s="359"/>
      <c r="GCG253" s="380"/>
      <c r="GCH253" s="359"/>
      <c r="GCI253" s="380"/>
      <c r="GCJ253" s="359"/>
      <c r="GCK253" s="380"/>
      <c r="GCL253" s="359"/>
      <c r="GCM253" s="380"/>
      <c r="GCN253" s="359"/>
      <c r="GCO253" s="380"/>
      <c r="GCP253" s="359"/>
      <c r="GCQ253" s="380"/>
      <c r="GCR253" s="359"/>
      <c r="GCS253" s="380"/>
      <c r="GCT253" s="359"/>
      <c r="GCU253" s="380"/>
      <c r="GCV253" s="359"/>
      <c r="GCW253" s="380"/>
      <c r="GCX253" s="359"/>
      <c r="GCY253" s="380"/>
      <c r="GCZ253" s="359"/>
      <c r="GDA253" s="380"/>
      <c r="GDB253" s="359"/>
      <c r="GDC253" s="380"/>
      <c r="GDD253" s="359"/>
      <c r="GDE253" s="380"/>
      <c r="GDF253" s="359"/>
      <c r="GDG253" s="380"/>
      <c r="GDH253" s="359"/>
      <c r="GDI253" s="380"/>
      <c r="GDJ253" s="359"/>
      <c r="GDK253" s="380"/>
      <c r="GDL253" s="359"/>
      <c r="GDM253" s="380"/>
      <c r="GDN253" s="359"/>
      <c r="GDO253" s="380"/>
      <c r="GDP253" s="359"/>
      <c r="GDQ253" s="380"/>
      <c r="GDR253" s="359"/>
      <c r="GDS253" s="380"/>
      <c r="GDT253" s="359"/>
      <c r="GDU253" s="380"/>
      <c r="GDV253" s="359"/>
      <c r="GDW253" s="380"/>
      <c r="GDX253" s="359"/>
      <c r="GDY253" s="380"/>
      <c r="GDZ253" s="359"/>
      <c r="GEA253" s="380"/>
      <c r="GEB253" s="359"/>
      <c r="GEC253" s="380"/>
      <c r="GED253" s="359"/>
      <c r="GEE253" s="380"/>
      <c r="GEF253" s="359"/>
      <c r="GEG253" s="380"/>
      <c r="GEH253" s="359"/>
      <c r="GEI253" s="380"/>
      <c r="GEJ253" s="359"/>
      <c r="GEK253" s="380"/>
      <c r="GEL253" s="359"/>
      <c r="GEM253" s="380"/>
      <c r="GEN253" s="359"/>
      <c r="GEO253" s="380"/>
      <c r="GEP253" s="359"/>
      <c r="GEQ253" s="380"/>
      <c r="GER253" s="359"/>
      <c r="GES253" s="380"/>
      <c r="GET253" s="359"/>
      <c r="GEU253" s="380"/>
      <c r="GEV253" s="359"/>
      <c r="GEW253" s="380"/>
      <c r="GEX253" s="359"/>
      <c r="GEY253" s="380"/>
      <c r="GEZ253" s="359"/>
      <c r="GFA253" s="380"/>
      <c r="GFB253" s="359"/>
      <c r="GFC253" s="380"/>
      <c r="GFD253" s="359"/>
      <c r="GFE253" s="380"/>
      <c r="GFF253" s="359"/>
      <c r="GFG253" s="380"/>
      <c r="GFH253" s="359"/>
      <c r="GFI253" s="380"/>
      <c r="GFJ253" s="359"/>
      <c r="GFK253" s="380"/>
      <c r="GFL253" s="359"/>
      <c r="GFM253" s="380"/>
      <c r="GFN253" s="359"/>
      <c r="GFO253" s="380"/>
      <c r="GFP253" s="359"/>
      <c r="GFQ253" s="380"/>
      <c r="GFR253" s="359"/>
      <c r="GFS253" s="380"/>
      <c r="GFT253" s="359"/>
      <c r="GFU253" s="380"/>
      <c r="GFV253" s="359"/>
      <c r="GFW253" s="380"/>
      <c r="GFX253" s="359"/>
      <c r="GFY253" s="380"/>
      <c r="GFZ253" s="359"/>
      <c r="GGA253" s="380"/>
      <c r="GGB253" s="359"/>
      <c r="GGC253" s="380"/>
      <c r="GGD253" s="359"/>
      <c r="GGE253" s="380"/>
      <c r="GGF253" s="359"/>
      <c r="GGG253" s="380"/>
      <c r="GGH253" s="359"/>
      <c r="GGI253" s="380"/>
      <c r="GGJ253" s="359"/>
      <c r="GGK253" s="380"/>
      <c r="GGL253" s="359"/>
      <c r="GGM253" s="380"/>
      <c r="GGN253" s="359"/>
      <c r="GGO253" s="380"/>
      <c r="GGP253" s="359"/>
      <c r="GGQ253" s="380"/>
      <c r="GGR253" s="359"/>
      <c r="GGS253" s="380"/>
      <c r="GGT253" s="359"/>
      <c r="GGU253" s="380"/>
      <c r="GGV253" s="359"/>
      <c r="GGW253" s="380"/>
      <c r="GGX253" s="359"/>
      <c r="GGY253" s="380"/>
      <c r="GGZ253" s="359"/>
      <c r="GHA253" s="380"/>
      <c r="GHB253" s="359"/>
      <c r="GHC253" s="380"/>
      <c r="GHD253" s="359"/>
      <c r="GHE253" s="380"/>
      <c r="GHF253" s="359"/>
      <c r="GHG253" s="380"/>
      <c r="GHH253" s="359"/>
      <c r="GHI253" s="380"/>
      <c r="GHJ253" s="359"/>
      <c r="GHK253" s="380"/>
      <c r="GHL253" s="359"/>
      <c r="GHM253" s="380"/>
      <c r="GHN253" s="359"/>
      <c r="GHO253" s="380"/>
      <c r="GHP253" s="359"/>
      <c r="GHQ253" s="380"/>
      <c r="GHR253" s="359"/>
      <c r="GHS253" s="380"/>
      <c r="GHT253" s="359"/>
      <c r="GHU253" s="380"/>
      <c r="GHV253" s="359"/>
      <c r="GHW253" s="380"/>
      <c r="GHX253" s="359"/>
      <c r="GHY253" s="380"/>
      <c r="GHZ253" s="359"/>
      <c r="GIA253" s="380"/>
      <c r="GIB253" s="359"/>
      <c r="GIC253" s="380"/>
      <c r="GID253" s="359"/>
      <c r="GIE253" s="380"/>
      <c r="GIF253" s="359"/>
      <c r="GIG253" s="380"/>
      <c r="GIH253" s="359"/>
      <c r="GII253" s="380"/>
      <c r="GIJ253" s="359"/>
      <c r="GIK253" s="380"/>
      <c r="GIL253" s="359"/>
      <c r="GIM253" s="380"/>
      <c r="GIN253" s="359"/>
      <c r="GIO253" s="380"/>
      <c r="GIP253" s="359"/>
      <c r="GIQ253" s="380"/>
      <c r="GIR253" s="359"/>
      <c r="GIS253" s="380"/>
      <c r="GIT253" s="359"/>
      <c r="GIU253" s="380"/>
      <c r="GIV253" s="359"/>
      <c r="GIW253" s="380"/>
      <c r="GIX253" s="359"/>
      <c r="GIY253" s="380"/>
      <c r="GIZ253" s="359"/>
      <c r="GJA253" s="380"/>
      <c r="GJB253" s="359"/>
      <c r="GJC253" s="380"/>
      <c r="GJD253" s="359"/>
      <c r="GJE253" s="380"/>
      <c r="GJF253" s="359"/>
      <c r="GJG253" s="380"/>
      <c r="GJH253" s="359"/>
      <c r="GJI253" s="380"/>
      <c r="GJJ253" s="359"/>
      <c r="GJK253" s="380"/>
      <c r="GJL253" s="359"/>
      <c r="GJM253" s="380"/>
      <c r="GJN253" s="359"/>
      <c r="GJO253" s="380"/>
      <c r="GJP253" s="359"/>
      <c r="GJQ253" s="380"/>
      <c r="GJR253" s="359"/>
      <c r="GJS253" s="380"/>
      <c r="GJT253" s="359"/>
      <c r="GJU253" s="380"/>
      <c r="GJV253" s="359"/>
      <c r="GJW253" s="380"/>
      <c r="GJX253" s="359"/>
      <c r="GJY253" s="380"/>
      <c r="GJZ253" s="359"/>
      <c r="GKA253" s="380"/>
      <c r="GKB253" s="359"/>
      <c r="GKC253" s="380"/>
      <c r="GKD253" s="359"/>
      <c r="GKE253" s="380"/>
      <c r="GKF253" s="359"/>
      <c r="GKG253" s="380"/>
      <c r="GKH253" s="359"/>
      <c r="GKI253" s="380"/>
      <c r="GKJ253" s="359"/>
      <c r="GKK253" s="380"/>
      <c r="GKL253" s="359"/>
      <c r="GKM253" s="380"/>
      <c r="GKN253" s="359"/>
      <c r="GKO253" s="380"/>
      <c r="GKP253" s="359"/>
      <c r="GKQ253" s="380"/>
      <c r="GKR253" s="359"/>
      <c r="GKS253" s="380"/>
      <c r="GKT253" s="359"/>
      <c r="GKU253" s="380"/>
      <c r="GKV253" s="359"/>
      <c r="GKW253" s="380"/>
      <c r="GKX253" s="359"/>
      <c r="GKY253" s="380"/>
      <c r="GKZ253" s="359"/>
      <c r="GLA253" s="380"/>
      <c r="GLB253" s="359"/>
      <c r="GLC253" s="380"/>
      <c r="GLD253" s="359"/>
      <c r="GLE253" s="380"/>
      <c r="GLF253" s="359"/>
      <c r="GLG253" s="380"/>
      <c r="GLH253" s="359"/>
      <c r="GLI253" s="380"/>
      <c r="GLJ253" s="359"/>
      <c r="GLK253" s="380"/>
      <c r="GLL253" s="359"/>
      <c r="GLM253" s="380"/>
      <c r="GLN253" s="359"/>
      <c r="GLO253" s="380"/>
      <c r="GLP253" s="359"/>
      <c r="GLQ253" s="380"/>
      <c r="GLR253" s="359"/>
      <c r="GLS253" s="380"/>
      <c r="GLT253" s="359"/>
      <c r="GLU253" s="380"/>
      <c r="GLV253" s="359"/>
      <c r="GLW253" s="380"/>
      <c r="GLX253" s="359"/>
      <c r="GLY253" s="380"/>
      <c r="GLZ253" s="359"/>
      <c r="GMA253" s="380"/>
      <c r="GMB253" s="359"/>
      <c r="GMC253" s="380"/>
      <c r="GMD253" s="359"/>
      <c r="GME253" s="380"/>
      <c r="GMF253" s="359"/>
      <c r="GMG253" s="380"/>
      <c r="GMH253" s="359"/>
      <c r="GMI253" s="380"/>
      <c r="GMJ253" s="359"/>
      <c r="GMK253" s="380"/>
      <c r="GML253" s="359"/>
      <c r="GMM253" s="380"/>
      <c r="GMN253" s="359"/>
      <c r="GMO253" s="380"/>
      <c r="GMP253" s="359"/>
      <c r="GMQ253" s="380"/>
      <c r="GMR253" s="359"/>
      <c r="GMS253" s="380"/>
      <c r="GMT253" s="359"/>
      <c r="GMU253" s="380"/>
      <c r="GMV253" s="359"/>
      <c r="GMW253" s="380"/>
      <c r="GMX253" s="359"/>
      <c r="GMY253" s="380"/>
      <c r="GMZ253" s="359"/>
      <c r="GNA253" s="380"/>
      <c r="GNB253" s="359"/>
      <c r="GNC253" s="380"/>
      <c r="GND253" s="359"/>
      <c r="GNE253" s="380"/>
      <c r="GNF253" s="359"/>
      <c r="GNG253" s="380"/>
      <c r="GNH253" s="359"/>
      <c r="GNI253" s="380"/>
      <c r="GNJ253" s="359"/>
      <c r="GNK253" s="380"/>
      <c r="GNL253" s="359"/>
      <c r="GNM253" s="380"/>
      <c r="GNN253" s="359"/>
      <c r="GNO253" s="380"/>
      <c r="GNP253" s="359"/>
      <c r="GNQ253" s="380"/>
      <c r="GNR253" s="359"/>
      <c r="GNS253" s="380"/>
      <c r="GNT253" s="359"/>
      <c r="GNU253" s="380"/>
      <c r="GNV253" s="359"/>
      <c r="GNW253" s="380"/>
      <c r="GNX253" s="359"/>
      <c r="GNY253" s="380"/>
      <c r="GNZ253" s="359"/>
      <c r="GOA253" s="380"/>
      <c r="GOB253" s="359"/>
      <c r="GOC253" s="380"/>
      <c r="GOD253" s="359"/>
      <c r="GOE253" s="380"/>
      <c r="GOF253" s="359"/>
      <c r="GOG253" s="380"/>
      <c r="GOH253" s="359"/>
      <c r="GOI253" s="380"/>
      <c r="GOJ253" s="359"/>
      <c r="GOK253" s="380"/>
      <c r="GOL253" s="359"/>
      <c r="GOM253" s="380"/>
      <c r="GON253" s="359"/>
      <c r="GOO253" s="380"/>
      <c r="GOP253" s="359"/>
      <c r="GOQ253" s="380"/>
      <c r="GOR253" s="359"/>
      <c r="GOS253" s="380"/>
      <c r="GOT253" s="359"/>
      <c r="GOU253" s="380"/>
      <c r="GOV253" s="359"/>
      <c r="GOW253" s="380"/>
      <c r="GOX253" s="359"/>
      <c r="GOY253" s="380"/>
      <c r="GOZ253" s="359"/>
      <c r="GPA253" s="380"/>
      <c r="GPB253" s="359"/>
      <c r="GPC253" s="380"/>
      <c r="GPD253" s="359"/>
      <c r="GPE253" s="380"/>
      <c r="GPF253" s="359"/>
      <c r="GPG253" s="380"/>
      <c r="GPH253" s="359"/>
      <c r="GPI253" s="380"/>
      <c r="GPJ253" s="359"/>
      <c r="GPK253" s="380"/>
      <c r="GPL253" s="359"/>
      <c r="GPM253" s="380"/>
      <c r="GPN253" s="359"/>
      <c r="GPO253" s="380"/>
      <c r="GPP253" s="359"/>
      <c r="GPQ253" s="380"/>
      <c r="GPR253" s="359"/>
      <c r="GPS253" s="380"/>
      <c r="GPT253" s="359"/>
      <c r="GPU253" s="380"/>
      <c r="GPV253" s="359"/>
      <c r="GPW253" s="380"/>
      <c r="GPX253" s="359"/>
      <c r="GPY253" s="380"/>
      <c r="GPZ253" s="359"/>
      <c r="GQA253" s="380"/>
      <c r="GQB253" s="359"/>
      <c r="GQC253" s="380"/>
      <c r="GQD253" s="359"/>
      <c r="GQE253" s="380"/>
      <c r="GQF253" s="359"/>
      <c r="GQG253" s="380"/>
      <c r="GQH253" s="359"/>
      <c r="GQI253" s="380"/>
      <c r="GQJ253" s="359"/>
      <c r="GQK253" s="380"/>
      <c r="GQL253" s="359"/>
      <c r="GQM253" s="380"/>
      <c r="GQN253" s="359"/>
      <c r="GQO253" s="380"/>
      <c r="GQP253" s="359"/>
      <c r="GQQ253" s="380"/>
      <c r="GQR253" s="359"/>
      <c r="GQS253" s="380"/>
      <c r="GQT253" s="359"/>
      <c r="GQU253" s="380"/>
      <c r="GQV253" s="359"/>
      <c r="GQW253" s="380"/>
      <c r="GQX253" s="359"/>
      <c r="GQY253" s="380"/>
      <c r="GQZ253" s="359"/>
      <c r="GRA253" s="380"/>
      <c r="GRB253" s="359"/>
      <c r="GRC253" s="380"/>
      <c r="GRD253" s="359"/>
      <c r="GRE253" s="380"/>
      <c r="GRF253" s="359"/>
      <c r="GRG253" s="380"/>
      <c r="GRH253" s="359"/>
      <c r="GRI253" s="380"/>
      <c r="GRJ253" s="359"/>
      <c r="GRK253" s="380"/>
      <c r="GRL253" s="359"/>
      <c r="GRM253" s="380"/>
      <c r="GRN253" s="359"/>
      <c r="GRO253" s="380"/>
      <c r="GRP253" s="359"/>
      <c r="GRQ253" s="380"/>
      <c r="GRR253" s="359"/>
      <c r="GRS253" s="380"/>
      <c r="GRT253" s="359"/>
      <c r="GRU253" s="380"/>
      <c r="GRV253" s="359"/>
      <c r="GRW253" s="380"/>
      <c r="GRX253" s="359"/>
      <c r="GRY253" s="380"/>
      <c r="GRZ253" s="359"/>
      <c r="GSA253" s="380"/>
      <c r="GSB253" s="359"/>
      <c r="GSC253" s="380"/>
      <c r="GSD253" s="359"/>
      <c r="GSE253" s="380"/>
      <c r="GSF253" s="359"/>
      <c r="GSG253" s="380"/>
      <c r="GSH253" s="359"/>
      <c r="GSI253" s="380"/>
      <c r="GSJ253" s="359"/>
      <c r="GSK253" s="380"/>
      <c r="GSL253" s="359"/>
      <c r="GSM253" s="380"/>
      <c r="GSN253" s="359"/>
      <c r="GSO253" s="380"/>
      <c r="GSP253" s="359"/>
      <c r="GSQ253" s="380"/>
      <c r="GSR253" s="359"/>
      <c r="GSS253" s="380"/>
      <c r="GST253" s="359"/>
      <c r="GSU253" s="380"/>
      <c r="GSV253" s="359"/>
      <c r="GSW253" s="380"/>
      <c r="GSX253" s="359"/>
      <c r="GSY253" s="380"/>
      <c r="GSZ253" s="359"/>
      <c r="GTA253" s="380"/>
      <c r="GTB253" s="359"/>
      <c r="GTC253" s="380"/>
      <c r="GTD253" s="359"/>
      <c r="GTE253" s="380"/>
      <c r="GTF253" s="359"/>
      <c r="GTG253" s="380"/>
      <c r="GTH253" s="359"/>
      <c r="GTI253" s="380"/>
      <c r="GTJ253" s="359"/>
      <c r="GTK253" s="380"/>
      <c r="GTL253" s="359"/>
      <c r="GTM253" s="380"/>
      <c r="GTN253" s="359"/>
      <c r="GTO253" s="380"/>
      <c r="GTP253" s="359"/>
      <c r="GTQ253" s="380"/>
      <c r="GTR253" s="359"/>
      <c r="GTS253" s="380"/>
      <c r="GTT253" s="359"/>
      <c r="GTU253" s="380"/>
      <c r="GTV253" s="359"/>
      <c r="GTW253" s="380"/>
      <c r="GTX253" s="359"/>
      <c r="GTY253" s="380"/>
      <c r="GTZ253" s="359"/>
      <c r="GUA253" s="380"/>
      <c r="GUB253" s="359"/>
      <c r="GUC253" s="380"/>
      <c r="GUD253" s="359"/>
      <c r="GUE253" s="380"/>
      <c r="GUF253" s="359"/>
      <c r="GUG253" s="380"/>
      <c r="GUH253" s="359"/>
      <c r="GUI253" s="380"/>
      <c r="GUJ253" s="359"/>
      <c r="GUK253" s="380"/>
      <c r="GUL253" s="359"/>
      <c r="GUM253" s="380"/>
      <c r="GUN253" s="359"/>
      <c r="GUO253" s="380"/>
      <c r="GUP253" s="359"/>
      <c r="GUQ253" s="380"/>
      <c r="GUR253" s="359"/>
      <c r="GUS253" s="380"/>
      <c r="GUT253" s="359"/>
      <c r="GUU253" s="380"/>
      <c r="GUV253" s="359"/>
      <c r="GUW253" s="380"/>
      <c r="GUX253" s="359"/>
      <c r="GUY253" s="380"/>
      <c r="GUZ253" s="359"/>
      <c r="GVA253" s="380"/>
      <c r="GVB253" s="359"/>
      <c r="GVC253" s="380"/>
      <c r="GVD253" s="359"/>
      <c r="GVE253" s="380"/>
      <c r="GVF253" s="359"/>
      <c r="GVG253" s="380"/>
      <c r="GVH253" s="359"/>
      <c r="GVI253" s="380"/>
      <c r="GVJ253" s="359"/>
      <c r="GVK253" s="380"/>
      <c r="GVL253" s="359"/>
      <c r="GVM253" s="380"/>
      <c r="GVN253" s="359"/>
      <c r="GVO253" s="380"/>
      <c r="GVP253" s="359"/>
      <c r="GVQ253" s="380"/>
      <c r="GVR253" s="359"/>
      <c r="GVS253" s="380"/>
      <c r="GVT253" s="359"/>
      <c r="GVU253" s="380"/>
      <c r="GVV253" s="359"/>
      <c r="GVW253" s="380"/>
      <c r="GVX253" s="359"/>
      <c r="GVY253" s="380"/>
      <c r="GVZ253" s="359"/>
      <c r="GWA253" s="380"/>
      <c r="GWB253" s="359"/>
      <c r="GWC253" s="380"/>
      <c r="GWD253" s="359"/>
      <c r="GWE253" s="380"/>
      <c r="GWF253" s="359"/>
      <c r="GWG253" s="380"/>
      <c r="GWH253" s="359"/>
      <c r="GWI253" s="380"/>
      <c r="GWJ253" s="359"/>
      <c r="GWK253" s="380"/>
      <c r="GWL253" s="359"/>
      <c r="GWM253" s="380"/>
      <c r="GWN253" s="359"/>
      <c r="GWO253" s="380"/>
      <c r="GWP253" s="359"/>
      <c r="GWQ253" s="380"/>
      <c r="GWR253" s="359"/>
      <c r="GWS253" s="380"/>
      <c r="GWT253" s="359"/>
      <c r="GWU253" s="380"/>
      <c r="GWV253" s="359"/>
      <c r="GWW253" s="380"/>
      <c r="GWX253" s="359"/>
      <c r="GWY253" s="380"/>
      <c r="GWZ253" s="359"/>
      <c r="GXA253" s="380"/>
      <c r="GXB253" s="359"/>
      <c r="GXC253" s="380"/>
      <c r="GXD253" s="359"/>
      <c r="GXE253" s="380"/>
      <c r="GXF253" s="359"/>
      <c r="GXG253" s="380"/>
      <c r="GXH253" s="359"/>
      <c r="GXI253" s="380"/>
      <c r="GXJ253" s="359"/>
      <c r="GXK253" s="380"/>
      <c r="GXL253" s="359"/>
      <c r="GXM253" s="380"/>
      <c r="GXN253" s="359"/>
      <c r="GXO253" s="380"/>
      <c r="GXP253" s="359"/>
      <c r="GXQ253" s="380"/>
      <c r="GXR253" s="359"/>
      <c r="GXS253" s="380"/>
      <c r="GXT253" s="359"/>
      <c r="GXU253" s="380"/>
      <c r="GXV253" s="359"/>
      <c r="GXW253" s="380"/>
      <c r="GXX253" s="359"/>
      <c r="GXY253" s="380"/>
      <c r="GXZ253" s="359"/>
      <c r="GYA253" s="380"/>
      <c r="GYB253" s="359"/>
      <c r="GYC253" s="380"/>
      <c r="GYD253" s="359"/>
      <c r="GYE253" s="380"/>
      <c r="GYF253" s="359"/>
      <c r="GYG253" s="380"/>
      <c r="GYH253" s="359"/>
      <c r="GYI253" s="380"/>
      <c r="GYJ253" s="359"/>
      <c r="GYK253" s="380"/>
      <c r="GYL253" s="359"/>
      <c r="GYM253" s="380"/>
      <c r="GYN253" s="359"/>
      <c r="GYO253" s="380"/>
      <c r="GYP253" s="359"/>
      <c r="GYQ253" s="380"/>
      <c r="GYR253" s="359"/>
      <c r="GYS253" s="380"/>
      <c r="GYT253" s="359"/>
      <c r="GYU253" s="380"/>
      <c r="GYV253" s="359"/>
      <c r="GYW253" s="380"/>
      <c r="GYX253" s="359"/>
      <c r="GYY253" s="380"/>
      <c r="GYZ253" s="359"/>
      <c r="GZA253" s="380"/>
      <c r="GZB253" s="359"/>
      <c r="GZC253" s="380"/>
      <c r="GZD253" s="359"/>
      <c r="GZE253" s="380"/>
      <c r="GZF253" s="359"/>
      <c r="GZG253" s="380"/>
      <c r="GZH253" s="359"/>
      <c r="GZI253" s="380"/>
      <c r="GZJ253" s="359"/>
      <c r="GZK253" s="380"/>
      <c r="GZL253" s="359"/>
      <c r="GZM253" s="380"/>
      <c r="GZN253" s="359"/>
      <c r="GZO253" s="380"/>
      <c r="GZP253" s="359"/>
      <c r="GZQ253" s="380"/>
      <c r="GZR253" s="359"/>
      <c r="GZS253" s="380"/>
      <c r="GZT253" s="359"/>
      <c r="GZU253" s="380"/>
      <c r="GZV253" s="359"/>
      <c r="GZW253" s="380"/>
      <c r="GZX253" s="359"/>
      <c r="GZY253" s="380"/>
      <c r="GZZ253" s="359"/>
      <c r="HAA253" s="380"/>
      <c r="HAB253" s="359"/>
      <c r="HAC253" s="380"/>
      <c r="HAD253" s="359"/>
      <c r="HAE253" s="380"/>
      <c r="HAF253" s="359"/>
      <c r="HAG253" s="380"/>
      <c r="HAH253" s="359"/>
      <c r="HAI253" s="380"/>
      <c r="HAJ253" s="359"/>
      <c r="HAK253" s="380"/>
      <c r="HAL253" s="359"/>
      <c r="HAM253" s="380"/>
      <c r="HAN253" s="359"/>
      <c r="HAO253" s="380"/>
      <c r="HAP253" s="359"/>
      <c r="HAQ253" s="380"/>
      <c r="HAR253" s="359"/>
      <c r="HAS253" s="380"/>
      <c r="HAT253" s="359"/>
      <c r="HAU253" s="380"/>
      <c r="HAV253" s="359"/>
      <c r="HAW253" s="380"/>
      <c r="HAX253" s="359"/>
      <c r="HAY253" s="380"/>
      <c r="HAZ253" s="359"/>
      <c r="HBA253" s="380"/>
      <c r="HBB253" s="359"/>
      <c r="HBC253" s="380"/>
      <c r="HBD253" s="359"/>
      <c r="HBE253" s="380"/>
      <c r="HBF253" s="359"/>
      <c r="HBG253" s="380"/>
      <c r="HBH253" s="359"/>
      <c r="HBI253" s="380"/>
      <c r="HBJ253" s="359"/>
      <c r="HBK253" s="380"/>
      <c r="HBL253" s="359"/>
      <c r="HBM253" s="380"/>
      <c r="HBN253" s="359"/>
      <c r="HBO253" s="380"/>
      <c r="HBP253" s="359"/>
      <c r="HBQ253" s="380"/>
      <c r="HBR253" s="359"/>
      <c r="HBS253" s="380"/>
      <c r="HBT253" s="359"/>
      <c r="HBU253" s="380"/>
      <c r="HBV253" s="359"/>
      <c r="HBW253" s="380"/>
      <c r="HBX253" s="359"/>
      <c r="HBY253" s="380"/>
      <c r="HBZ253" s="359"/>
      <c r="HCA253" s="380"/>
      <c r="HCB253" s="359"/>
      <c r="HCC253" s="380"/>
      <c r="HCD253" s="359"/>
      <c r="HCE253" s="380"/>
      <c r="HCF253" s="359"/>
      <c r="HCG253" s="380"/>
      <c r="HCH253" s="359"/>
      <c r="HCI253" s="380"/>
      <c r="HCJ253" s="359"/>
      <c r="HCK253" s="380"/>
      <c r="HCL253" s="359"/>
      <c r="HCM253" s="380"/>
      <c r="HCN253" s="359"/>
      <c r="HCO253" s="380"/>
      <c r="HCP253" s="359"/>
      <c r="HCQ253" s="380"/>
      <c r="HCR253" s="359"/>
      <c r="HCS253" s="380"/>
      <c r="HCT253" s="359"/>
      <c r="HCU253" s="380"/>
      <c r="HCV253" s="359"/>
      <c r="HCW253" s="380"/>
      <c r="HCX253" s="359"/>
      <c r="HCY253" s="380"/>
      <c r="HCZ253" s="359"/>
      <c r="HDA253" s="380"/>
      <c r="HDB253" s="359"/>
      <c r="HDC253" s="380"/>
      <c r="HDD253" s="359"/>
      <c r="HDE253" s="380"/>
      <c r="HDF253" s="359"/>
      <c r="HDG253" s="380"/>
      <c r="HDH253" s="359"/>
      <c r="HDI253" s="380"/>
      <c r="HDJ253" s="359"/>
      <c r="HDK253" s="380"/>
      <c r="HDL253" s="359"/>
      <c r="HDM253" s="380"/>
      <c r="HDN253" s="359"/>
      <c r="HDO253" s="380"/>
      <c r="HDP253" s="359"/>
      <c r="HDQ253" s="380"/>
      <c r="HDR253" s="359"/>
      <c r="HDS253" s="380"/>
      <c r="HDT253" s="359"/>
      <c r="HDU253" s="380"/>
      <c r="HDV253" s="359"/>
      <c r="HDW253" s="380"/>
      <c r="HDX253" s="359"/>
      <c r="HDY253" s="380"/>
      <c r="HDZ253" s="359"/>
      <c r="HEA253" s="380"/>
      <c r="HEB253" s="359"/>
      <c r="HEC253" s="380"/>
      <c r="HED253" s="359"/>
      <c r="HEE253" s="380"/>
      <c r="HEF253" s="359"/>
      <c r="HEG253" s="380"/>
      <c r="HEH253" s="359"/>
      <c r="HEI253" s="380"/>
      <c r="HEJ253" s="359"/>
      <c r="HEK253" s="380"/>
      <c r="HEL253" s="359"/>
      <c r="HEM253" s="380"/>
      <c r="HEN253" s="359"/>
      <c r="HEO253" s="380"/>
      <c r="HEP253" s="359"/>
      <c r="HEQ253" s="380"/>
      <c r="HER253" s="359"/>
      <c r="HES253" s="380"/>
      <c r="HET253" s="359"/>
      <c r="HEU253" s="380"/>
      <c r="HEV253" s="359"/>
      <c r="HEW253" s="380"/>
      <c r="HEX253" s="359"/>
      <c r="HEY253" s="380"/>
      <c r="HEZ253" s="359"/>
      <c r="HFA253" s="380"/>
      <c r="HFB253" s="359"/>
      <c r="HFC253" s="380"/>
      <c r="HFD253" s="359"/>
      <c r="HFE253" s="380"/>
      <c r="HFF253" s="359"/>
      <c r="HFG253" s="380"/>
      <c r="HFH253" s="359"/>
      <c r="HFI253" s="380"/>
      <c r="HFJ253" s="359"/>
      <c r="HFK253" s="380"/>
      <c r="HFL253" s="359"/>
      <c r="HFM253" s="380"/>
      <c r="HFN253" s="359"/>
      <c r="HFO253" s="380"/>
      <c r="HFP253" s="359"/>
      <c r="HFQ253" s="380"/>
      <c r="HFR253" s="359"/>
      <c r="HFS253" s="380"/>
      <c r="HFT253" s="359"/>
      <c r="HFU253" s="380"/>
      <c r="HFV253" s="359"/>
      <c r="HFW253" s="380"/>
      <c r="HFX253" s="359"/>
      <c r="HFY253" s="380"/>
      <c r="HFZ253" s="359"/>
      <c r="HGA253" s="380"/>
      <c r="HGB253" s="359"/>
      <c r="HGC253" s="380"/>
      <c r="HGD253" s="359"/>
      <c r="HGE253" s="380"/>
      <c r="HGF253" s="359"/>
      <c r="HGG253" s="380"/>
      <c r="HGH253" s="359"/>
      <c r="HGI253" s="380"/>
      <c r="HGJ253" s="359"/>
      <c r="HGK253" s="380"/>
      <c r="HGL253" s="359"/>
      <c r="HGM253" s="380"/>
      <c r="HGN253" s="359"/>
      <c r="HGO253" s="380"/>
      <c r="HGP253" s="359"/>
      <c r="HGQ253" s="380"/>
      <c r="HGR253" s="359"/>
      <c r="HGS253" s="380"/>
      <c r="HGT253" s="359"/>
      <c r="HGU253" s="380"/>
      <c r="HGV253" s="359"/>
      <c r="HGW253" s="380"/>
      <c r="HGX253" s="359"/>
      <c r="HGY253" s="380"/>
      <c r="HGZ253" s="359"/>
      <c r="HHA253" s="380"/>
      <c r="HHB253" s="359"/>
      <c r="HHC253" s="380"/>
      <c r="HHD253" s="359"/>
      <c r="HHE253" s="380"/>
      <c r="HHF253" s="359"/>
      <c r="HHG253" s="380"/>
      <c r="HHH253" s="359"/>
      <c r="HHI253" s="380"/>
      <c r="HHJ253" s="359"/>
      <c r="HHK253" s="380"/>
      <c r="HHL253" s="359"/>
      <c r="HHM253" s="380"/>
      <c r="HHN253" s="359"/>
      <c r="HHO253" s="380"/>
      <c r="HHP253" s="359"/>
      <c r="HHQ253" s="380"/>
      <c r="HHR253" s="359"/>
      <c r="HHS253" s="380"/>
      <c r="HHT253" s="359"/>
      <c r="HHU253" s="380"/>
      <c r="HHV253" s="359"/>
      <c r="HHW253" s="380"/>
      <c r="HHX253" s="359"/>
      <c r="HHY253" s="380"/>
      <c r="HHZ253" s="359"/>
      <c r="HIA253" s="380"/>
      <c r="HIB253" s="359"/>
      <c r="HIC253" s="380"/>
      <c r="HID253" s="359"/>
      <c r="HIE253" s="380"/>
      <c r="HIF253" s="359"/>
      <c r="HIG253" s="380"/>
      <c r="HIH253" s="359"/>
      <c r="HII253" s="380"/>
      <c r="HIJ253" s="359"/>
      <c r="HIK253" s="380"/>
      <c r="HIL253" s="359"/>
      <c r="HIM253" s="380"/>
      <c r="HIN253" s="359"/>
      <c r="HIO253" s="380"/>
      <c r="HIP253" s="359"/>
      <c r="HIQ253" s="380"/>
      <c r="HIR253" s="359"/>
      <c r="HIS253" s="380"/>
      <c r="HIT253" s="359"/>
      <c r="HIU253" s="380"/>
      <c r="HIV253" s="359"/>
      <c r="HIW253" s="380"/>
      <c r="HIX253" s="359"/>
      <c r="HIY253" s="380"/>
      <c r="HIZ253" s="359"/>
      <c r="HJA253" s="380"/>
      <c r="HJB253" s="359"/>
      <c r="HJC253" s="380"/>
      <c r="HJD253" s="359"/>
      <c r="HJE253" s="380"/>
      <c r="HJF253" s="359"/>
      <c r="HJG253" s="380"/>
      <c r="HJH253" s="359"/>
      <c r="HJI253" s="380"/>
      <c r="HJJ253" s="359"/>
      <c r="HJK253" s="380"/>
      <c r="HJL253" s="359"/>
      <c r="HJM253" s="380"/>
      <c r="HJN253" s="359"/>
      <c r="HJO253" s="380"/>
      <c r="HJP253" s="359"/>
      <c r="HJQ253" s="380"/>
      <c r="HJR253" s="359"/>
      <c r="HJS253" s="380"/>
      <c r="HJT253" s="359"/>
      <c r="HJU253" s="380"/>
      <c r="HJV253" s="359"/>
      <c r="HJW253" s="380"/>
      <c r="HJX253" s="359"/>
      <c r="HJY253" s="380"/>
      <c r="HJZ253" s="359"/>
      <c r="HKA253" s="380"/>
      <c r="HKB253" s="359"/>
      <c r="HKC253" s="380"/>
      <c r="HKD253" s="359"/>
      <c r="HKE253" s="380"/>
      <c r="HKF253" s="359"/>
      <c r="HKG253" s="380"/>
      <c r="HKH253" s="359"/>
      <c r="HKI253" s="380"/>
      <c r="HKJ253" s="359"/>
      <c r="HKK253" s="380"/>
      <c r="HKL253" s="359"/>
      <c r="HKM253" s="380"/>
      <c r="HKN253" s="359"/>
      <c r="HKO253" s="380"/>
      <c r="HKP253" s="359"/>
      <c r="HKQ253" s="380"/>
      <c r="HKR253" s="359"/>
      <c r="HKS253" s="380"/>
      <c r="HKT253" s="359"/>
      <c r="HKU253" s="380"/>
      <c r="HKV253" s="359"/>
      <c r="HKW253" s="380"/>
      <c r="HKX253" s="359"/>
      <c r="HKY253" s="380"/>
      <c r="HKZ253" s="359"/>
      <c r="HLA253" s="380"/>
      <c r="HLB253" s="359"/>
      <c r="HLC253" s="380"/>
      <c r="HLD253" s="359"/>
      <c r="HLE253" s="380"/>
      <c r="HLF253" s="359"/>
      <c r="HLG253" s="380"/>
      <c r="HLH253" s="359"/>
      <c r="HLI253" s="380"/>
      <c r="HLJ253" s="359"/>
      <c r="HLK253" s="380"/>
      <c r="HLL253" s="359"/>
      <c r="HLM253" s="380"/>
      <c r="HLN253" s="359"/>
      <c r="HLO253" s="380"/>
      <c r="HLP253" s="359"/>
      <c r="HLQ253" s="380"/>
      <c r="HLR253" s="359"/>
      <c r="HLS253" s="380"/>
      <c r="HLT253" s="359"/>
      <c r="HLU253" s="380"/>
      <c r="HLV253" s="359"/>
      <c r="HLW253" s="380"/>
      <c r="HLX253" s="359"/>
      <c r="HLY253" s="380"/>
      <c r="HLZ253" s="359"/>
      <c r="HMA253" s="380"/>
      <c r="HMB253" s="359"/>
      <c r="HMC253" s="380"/>
      <c r="HMD253" s="359"/>
      <c r="HME253" s="380"/>
      <c r="HMF253" s="359"/>
      <c r="HMG253" s="380"/>
      <c r="HMH253" s="359"/>
      <c r="HMI253" s="380"/>
      <c r="HMJ253" s="359"/>
      <c r="HMK253" s="380"/>
      <c r="HML253" s="359"/>
      <c r="HMM253" s="380"/>
      <c r="HMN253" s="359"/>
      <c r="HMO253" s="380"/>
      <c r="HMP253" s="359"/>
      <c r="HMQ253" s="380"/>
      <c r="HMR253" s="359"/>
      <c r="HMS253" s="380"/>
      <c r="HMT253" s="359"/>
      <c r="HMU253" s="380"/>
      <c r="HMV253" s="359"/>
      <c r="HMW253" s="380"/>
      <c r="HMX253" s="359"/>
      <c r="HMY253" s="380"/>
      <c r="HMZ253" s="359"/>
      <c r="HNA253" s="380"/>
      <c r="HNB253" s="359"/>
      <c r="HNC253" s="380"/>
      <c r="HND253" s="359"/>
      <c r="HNE253" s="380"/>
      <c r="HNF253" s="359"/>
      <c r="HNG253" s="380"/>
      <c r="HNH253" s="359"/>
      <c r="HNI253" s="380"/>
      <c r="HNJ253" s="359"/>
      <c r="HNK253" s="380"/>
      <c r="HNL253" s="359"/>
      <c r="HNM253" s="380"/>
      <c r="HNN253" s="359"/>
      <c r="HNO253" s="380"/>
      <c r="HNP253" s="359"/>
      <c r="HNQ253" s="380"/>
      <c r="HNR253" s="359"/>
      <c r="HNS253" s="380"/>
      <c r="HNT253" s="359"/>
      <c r="HNU253" s="380"/>
      <c r="HNV253" s="359"/>
      <c r="HNW253" s="380"/>
      <c r="HNX253" s="359"/>
      <c r="HNY253" s="380"/>
      <c r="HNZ253" s="359"/>
      <c r="HOA253" s="380"/>
      <c r="HOB253" s="359"/>
      <c r="HOC253" s="380"/>
      <c r="HOD253" s="359"/>
      <c r="HOE253" s="380"/>
      <c r="HOF253" s="359"/>
      <c r="HOG253" s="380"/>
      <c r="HOH253" s="359"/>
      <c r="HOI253" s="380"/>
      <c r="HOJ253" s="359"/>
      <c r="HOK253" s="380"/>
      <c r="HOL253" s="359"/>
      <c r="HOM253" s="380"/>
      <c r="HON253" s="359"/>
      <c r="HOO253" s="380"/>
      <c r="HOP253" s="359"/>
      <c r="HOQ253" s="380"/>
      <c r="HOR253" s="359"/>
      <c r="HOS253" s="380"/>
      <c r="HOT253" s="359"/>
      <c r="HOU253" s="380"/>
      <c r="HOV253" s="359"/>
      <c r="HOW253" s="380"/>
      <c r="HOX253" s="359"/>
      <c r="HOY253" s="380"/>
      <c r="HOZ253" s="359"/>
      <c r="HPA253" s="380"/>
      <c r="HPB253" s="359"/>
      <c r="HPC253" s="380"/>
      <c r="HPD253" s="359"/>
      <c r="HPE253" s="380"/>
      <c r="HPF253" s="359"/>
      <c r="HPG253" s="380"/>
      <c r="HPH253" s="359"/>
      <c r="HPI253" s="380"/>
      <c r="HPJ253" s="359"/>
      <c r="HPK253" s="380"/>
      <c r="HPL253" s="359"/>
      <c r="HPM253" s="380"/>
      <c r="HPN253" s="359"/>
      <c r="HPO253" s="380"/>
      <c r="HPP253" s="359"/>
      <c r="HPQ253" s="380"/>
      <c r="HPR253" s="359"/>
      <c r="HPS253" s="380"/>
      <c r="HPT253" s="359"/>
      <c r="HPU253" s="380"/>
      <c r="HPV253" s="359"/>
      <c r="HPW253" s="380"/>
      <c r="HPX253" s="359"/>
      <c r="HPY253" s="380"/>
      <c r="HPZ253" s="359"/>
      <c r="HQA253" s="380"/>
      <c r="HQB253" s="359"/>
      <c r="HQC253" s="380"/>
      <c r="HQD253" s="359"/>
      <c r="HQE253" s="380"/>
      <c r="HQF253" s="359"/>
      <c r="HQG253" s="380"/>
      <c r="HQH253" s="359"/>
      <c r="HQI253" s="380"/>
      <c r="HQJ253" s="359"/>
      <c r="HQK253" s="380"/>
      <c r="HQL253" s="359"/>
      <c r="HQM253" s="380"/>
      <c r="HQN253" s="359"/>
      <c r="HQO253" s="380"/>
      <c r="HQP253" s="359"/>
      <c r="HQQ253" s="380"/>
      <c r="HQR253" s="359"/>
      <c r="HQS253" s="380"/>
      <c r="HQT253" s="359"/>
      <c r="HQU253" s="380"/>
      <c r="HQV253" s="359"/>
      <c r="HQW253" s="380"/>
      <c r="HQX253" s="359"/>
      <c r="HQY253" s="380"/>
      <c r="HQZ253" s="359"/>
      <c r="HRA253" s="380"/>
      <c r="HRB253" s="359"/>
      <c r="HRC253" s="380"/>
      <c r="HRD253" s="359"/>
      <c r="HRE253" s="380"/>
      <c r="HRF253" s="359"/>
      <c r="HRG253" s="380"/>
      <c r="HRH253" s="359"/>
      <c r="HRI253" s="380"/>
      <c r="HRJ253" s="359"/>
      <c r="HRK253" s="380"/>
      <c r="HRL253" s="359"/>
      <c r="HRM253" s="380"/>
      <c r="HRN253" s="359"/>
      <c r="HRO253" s="380"/>
      <c r="HRP253" s="359"/>
      <c r="HRQ253" s="380"/>
      <c r="HRR253" s="359"/>
      <c r="HRS253" s="380"/>
      <c r="HRT253" s="359"/>
      <c r="HRU253" s="380"/>
      <c r="HRV253" s="359"/>
      <c r="HRW253" s="380"/>
      <c r="HRX253" s="359"/>
      <c r="HRY253" s="380"/>
      <c r="HRZ253" s="359"/>
      <c r="HSA253" s="380"/>
      <c r="HSB253" s="359"/>
      <c r="HSC253" s="380"/>
      <c r="HSD253" s="359"/>
      <c r="HSE253" s="380"/>
      <c r="HSF253" s="359"/>
      <c r="HSG253" s="380"/>
      <c r="HSH253" s="359"/>
      <c r="HSI253" s="380"/>
      <c r="HSJ253" s="359"/>
      <c r="HSK253" s="380"/>
      <c r="HSL253" s="359"/>
      <c r="HSM253" s="380"/>
      <c r="HSN253" s="359"/>
      <c r="HSO253" s="380"/>
      <c r="HSP253" s="359"/>
      <c r="HSQ253" s="380"/>
      <c r="HSR253" s="359"/>
      <c r="HSS253" s="380"/>
      <c r="HST253" s="359"/>
      <c r="HSU253" s="380"/>
      <c r="HSV253" s="359"/>
      <c r="HSW253" s="380"/>
      <c r="HSX253" s="359"/>
      <c r="HSY253" s="380"/>
      <c r="HSZ253" s="359"/>
      <c r="HTA253" s="380"/>
      <c r="HTB253" s="359"/>
      <c r="HTC253" s="380"/>
      <c r="HTD253" s="359"/>
      <c r="HTE253" s="380"/>
      <c r="HTF253" s="359"/>
      <c r="HTG253" s="380"/>
      <c r="HTH253" s="359"/>
      <c r="HTI253" s="380"/>
      <c r="HTJ253" s="359"/>
      <c r="HTK253" s="380"/>
      <c r="HTL253" s="359"/>
      <c r="HTM253" s="380"/>
      <c r="HTN253" s="359"/>
      <c r="HTO253" s="380"/>
      <c r="HTP253" s="359"/>
      <c r="HTQ253" s="380"/>
      <c r="HTR253" s="359"/>
      <c r="HTS253" s="380"/>
      <c r="HTT253" s="359"/>
      <c r="HTU253" s="380"/>
      <c r="HTV253" s="359"/>
      <c r="HTW253" s="380"/>
      <c r="HTX253" s="359"/>
      <c r="HTY253" s="380"/>
      <c r="HTZ253" s="359"/>
      <c r="HUA253" s="380"/>
      <c r="HUB253" s="359"/>
      <c r="HUC253" s="380"/>
      <c r="HUD253" s="359"/>
      <c r="HUE253" s="380"/>
      <c r="HUF253" s="359"/>
      <c r="HUG253" s="380"/>
      <c r="HUH253" s="359"/>
      <c r="HUI253" s="380"/>
      <c r="HUJ253" s="359"/>
      <c r="HUK253" s="380"/>
      <c r="HUL253" s="359"/>
      <c r="HUM253" s="380"/>
      <c r="HUN253" s="359"/>
      <c r="HUO253" s="380"/>
      <c r="HUP253" s="359"/>
      <c r="HUQ253" s="380"/>
      <c r="HUR253" s="359"/>
      <c r="HUS253" s="380"/>
      <c r="HUT253" s="359"/>
      <c r="HUU253" s="380"/>
      <c r="HUV253" s="359"/>
      <c r="HUW253" s="380"/>
      <c r="HUX253" s="359"/>
      <c r="HUY253" s="380"/>
      <c r="HUZ253" s="359"/>
      <c r="HVA253" s="380"/>
      <c r="HVB253" s="359"/>
      <c r="HVC253" s="380"/>
      <c r="HVD253" s="359"/>
      <c r="HVE253" s="380"/>
      <c r="HVF253" s="359"/>
      <c r="HVG253" s="380"/>
      <c r="HVH253" s="359"/>
      <c r="HVI253" s="380"/>
      <c r="HVJ253" s="359"/>
      <c r="HVK253" s="380"/>
      <c r="HVL253" s="359"/>
      <c r="HVM253" s="380"/>
      <c r="HVN253" s="359"/>
      <c r="HVO253" s="380"/>
      <c r="HVP253" s="359"/>
      <c r="HVQ253" s="380"/>
      <c r="HVR253" s="359"/>
      <c r="HVS253" s="380"/>
      <c r="HVT253" s="359"/>
      <c r="HVU253" s="380"/>
      <c r="HVV253" s="359"/>
      <c r="HVW253" s="380"/>
      <c r="HVX253" s="359"/>
      <c r="HVY253" s="380"/>
      <c r="HVZ253" s="359"/>
      <c r="HWA253" s="380"/>
      <c r="HWB253" s="359"/>
      <c r="HWC253" s="380"/>
      <c r="HWD253" s="359"/>
      <c r="HWE253" s="380"/>
      <c r="HWF253" s="359"/>
      <c r="HWG253" s="380"/>
      <c r="HWH253" s="359"/>
      <c r="HWI253" s="380"/>
      <c r="HWJ253" s="359"/>
      <c r="HWK253" s="380"/>
      <c r="HWL253" s="359"/>
      <c r="HWM253" s="380"/>
      <c r="HWN253" s="359"/>
      <c r="HWO253" s="380"/>
      <c r="HWP253" s="359"/>
      <c r="HWQ253" s="380"/>
      <c r="HWR253" s="359"/>
      <c r="HWS253" s="380"/>
      <c r="HWT253" s="359"/>
      <c r="HWU253" s="380"/>
      <c r="HWV253" s="359"/>
      <c r="HWW253" s="380"/>
      <c r="HWX253" s="359"/>
      <c r="HWY253" s="380"/>
      <c r="HWZ253" s="359"/>
      <c r="HXA253" s="380"/>
      <c r="HXB253" s="359"/>
      <c r="HXC253" s="380"/>
      <c r="HXD253" s="359"/>
      <c r="HXE253" s="380"/>
      <c r="HXF253" s="359"/>
      <c r="HXG253" s="380"/>
      <c r="HXH253" s="359"/>
      <c r="HXI253" s="380"/>
      <c r="HXJ253" s="359"/>
      <c r="HXK253" s="380"/>
      <c r="HXL253" s="359"/>
      <c r="HXM253" s="380"/>
      <c r="HXN253" s="359"/>
      <c r="HXO253" s="380"/>
      <c r="HXP253" s="359"/>
      <c r="HXQ253" s="380"/>
      <c r="HXR253" s="359"/>
      <c r="HXS253" s="380"/>
      <c r="HXT253" s="359"/>
      <c r="HXU253" s="380"/>
      <c r="HXV253" s="359"/>
      <c r="HXW253" s="380"/>
      <c r="HXX253" s="359"/>
      <c r="HXY253" s="380"/>
      <c r="HXZ253" s="359"/>
      <c r="HYA253" s="380"/>
      <c r="HYB253" s="359"/>
      <c r="HYC253" s="380"/>
      <c r="HYD253" s="359"/>
      <c r="HYE253" s="380"/>
      <c r="HYF253" s="359"/>
      <c r="HYG253" s="380"/>
      <c r="HYH253" s="359"/>
      <c r="HYI253" s="380"/>
      <c r="HYJ253" s="359"/>
      <c r="HYK253" s="380"/>
      <c r="HYL253" s="359"/>
      <c r="HYM253" s="380"/>
      <c r="HYN253" s="359"/>
      <c r="HYO253" s="380"/>
      <c r="HYP253" s="359"/>
      <c r="HYQ253" s="380"/>
      <c r="HYR253" s="359"/>
      <c r="HYS253" s="380"/>
      <c r="HYT253" s="359"/>
      <c r="HYU253" s="380"/>
      <c r="HYV253" s="359"/>
      <c r="HYW253" s="380"/>
      <c r="HYX253" s="359"/>
      <c r="HYY253" s="380"/>
      <c r="HYZ253" s="359"/>
      <c r="HZA253" s="380"/>
      <c r="HZB253" s="359"/>
      <c r="HZC253" s="380"/>
      <c r="HZD253" s="359"/>
      <c r="HZE253" s="380"/>
      <c r="HZF253" s="359"/>
      <c r="HZG253" s="380"/>
      <c r="HZH253" s="359"/>
      <c r="HZI253" s="380"/>
      <c r="HZJ253" s="359"/>
      <c r="HZK253" s="380"/>
      <c r="HZL253" s="359"/>
      <c r="HZM253" s="380"/>
      <c r="HZN253" s="359"/>
      <c r="HZO253" s="380"/>
      <c r="HZP253" s="359"/>
      <c r="HZQ253" s="380"/>
      <c r="HZR253" s="359"/>
      <c r="HZS253" s="380"/>
      <c r="HZT253" s="359"/>
      <c r="HZU253" s="380"/>
      <c r="HZV253" s="359"/>
      <c r="HZW253" s="380"/>
      <c r="HZX253" s="359"/>
      <c r="HZY253" s="380"/>
      <c r="HZZ253" s="359"/>
      <c r="IAA253" s="380"/>
      <c r="IAB253" s="359"/>
      <c r="IAC253" s="380"/>
      <c r="IAD253" s="359"/>
      <c r="IAE253" s="380"/>
      <c r="IAF253" s="359"/>
      <c r="IAG253" s="380"/>
      <c r="IAH253" s="359"/>
      <c r="IAI253" s="380"/>
      <c r="IAJ253" s="359"/>
      <c r="IAK253" s="380"/>
      <c r="IAL253" s="359"/>
      <c r="IAM253" s="380"/>
      <c r="IAN253" s="359"/>
      <c r="IAO253" s="380"/>
      <c r="IAP253" s="359"/>
      <c r="IAQ253" s="380"/>
      <c r="IAR253" s="359"/>
      <c r="IAS253" s="380"/>
      <c r="IAT253" s="359"/>
      <c r="IAU253" s="380"/>
      <c r="IAV253" s="359"/>
      <c r="IAW253" s="380"/>
      <c r="IAX253" s="359"/>
      <c r="IAY253" s="380"/>
      <c r="IAZ253" s="359"/>
      <c r="IBA253" s="380"/>
      <c r="IBB253" s="359"/>
      <c r="IBC253" s="380"/>
      <c r="IBD253" s="359"/>
      <c r="IBE253" s="380"/>
      <c r="IBF253" s="359"/>
      <c r="IBG253" s="380"/>
      <c r="IBH253" s="359"/>
      <c r="IBI253" s="380"/>
      <c r="IBJ253" s="359"/>
      <c r="IBK253" s="380"/>
      <c r="IBL253" s="359"/>
      <c r="IBM253" s="380"/>
      <c r="IBN253" s="359"/>
      <c r="IBO253" s="380"/>
      <c r="IBP253" s="359"/>
      <c r="IBQ253" s="380"/>
      <c r="IBR253" s="359"/>
      <c r="IBS253" s="380"/>
      <c r="IBT253" s="359"/>
      <c r="IBU253" s="380"/>
      <c r="IBV253" s="359"/>
      <c r="IBW253" s="380"/>
      <c r="IBX253" s="359"/>
      <c r="IBY253" s="380"/>
      <c r="IBZ253" s="359"/>
      <c r="ICA253" s="380"/>
      <c r="ICB253" s="359"/>
      <c r="ICC253" s="380"/>
      <c r="ICD253" s="359"/>
      <c r="ICE253" s="380"/>
      <c r="ICF253" s="359"/>
      <c r="ICG253" s="380"/>
      <c r="ICH253" s="359"/>
      <c r="ICI253" s="380"/>
      <c r="ICJ253" s="359"/>
      <c r="ICK253" s="380"/>
      <c r="ICL253" s="359"/>
      <c r="ICM253" s="380"/>
      <c r="ICN253" s="359"/>
      <c r="ICO253" s="380"/>
      <c r="ICP253" s="359"/>
      <c r="ICQ253" s="380"/>
      <c r="ICR253" s="359"/>
      <c r="ICS253" s="380"/>
      <c r="ICT253" s="359"/>
      <c r="ICU253" s="380"/>
      <c r="ICV253" s="359"/>
      <c r="ICW253" s="380"/>
      <c r="ICX253" s="359"/>
      <c r="ICY253" s="380"/>
      <c r="ICZ253" s="359"/>
      <c r="IDA253" s="380"/>
      <c r="IDB253" s="359"/>
      <c r="IDC253" s="380"/>
      <c r="IDD253" s="359"/>
      <c r="IDE253" s="380"/>
      <c r="IDF253" s="359"/>
      <c r="IDG253" s="380"/>
      <c r="IDH253" s="359"/>
      <c r="IDI253" s="380"/>
      <c r="IDJ253" s="359"/>
      <c r="IDK253" s="380"/>
      <c r="IDL253" s="359"/>
      <c r="IDM253" s="380"/>
      <c r="IDN253" s="359"/>
      <c r="IDO253" s="380"/>
      <c r="IDP253" s="359"/>
      <c r="IDQ253" s="380"/>
      <c r="IDR253" s="359"/>
      <c r="IDS253" s="380"/>
      <c r="IDT253" s="359"/>
      <c r="IDU253" s="380"/>
      <c r="IDV253" s="359"/>
      <c r="IDW253" s="380"/>
      <c r="IDX253" s="359"/>
      <c r="IDY253" s="380"/>
      <c r="IDZ253" s="359"/>
      <c r="IEA253" s="380"/>
      <c r="IEB253" s="359"/>
      <c r="IEC253" s="380"/>
      <c r="IED253" s="359"/>
      <c r="IEE253" s="380"/>
      <c r="IEF253" s="359"/>
      <c r="IEG253" s="380"/>
      <c r="IEH253" s="359"/>
      <c r="IEI253" s="380"/>
      <c r="IEJ253" s="359"/>
      <c r="IEK253" s="380"/>
      <c r="IEL253" s="359"/>
      <c r="IEM253" s="380"/>
      <c r="IEN253" s="359"/>
      <c r="IEO253" s="380"/>
      <c r="IEP253" s="359"/>
      <c r="IEQ253" s="380"/>
      <c r="IER253" s="359"/>
      <c r="IES253" s="380"/>
      <c r="IET253" s="359"/>
      <c r="IEU253" s="380"/>
      <c r="IEV253" s="359"/>
      <c r="IEW253" s="380"/>
      <c r="IEX253" s="359"/>
      <c r="IEY253" s="380"/>
      <c r="IEZ253" s="359"/>
      <c r="IFA253" s="380"/>
      <c r="IFB253" s="359"/>
      <c r="IFC253" s="380"/>
      <c r="IFD253" s="359"/>
      <c r="IFE253" s="380"/>
      <c r="IFF253" s="359"/>
      <c r="IFG253" s="380"/>
      <c r="IFH253" s="359"/>
      <c r="IFI253" s="380"/>
      <c r="IFJ253" s="359"/>
      <c r="IFK253" s="380"/>
      <c r="IFL253" s="359"/>
      <c r="IFM253" s="380"/>
      <c r="IFN253" s="359"/>
      <c r="IFO253" s="380"/>
      <c r="IFP253" s="359"/>
      <c r="IFQ253" s="380"/>
      <c r="IFR253" s="359"/>
      <c r="IFS253" s="380"/>
      <c r="IFT253" s="359"/>
      <c r="IFU253" s="380"/>
      <c r="IFV253" s="359"/>
      <c r="IFW253" s="380"/>
      <c r="IFX253" s="359"/>
      <c r="IFY253" s="380"/>
      <c r="IFZ253" s="359"/>
      <c r="IGA253" s="380"/>
      <c r="IGB253" s="359"/>
      <c r="IGC253" s="380"/>
      <c r="IGD253" s="359"/>
      <c r="IGE253" s="380"/>
      <c r="IGF253" s="359"/>
      <c r="IGG253" s="380"/>
      <c r="IGH253" s="359"/>
      <c r="IGI253" s="380"/>
      <c r="IGJ253" s="359"/>
      <c r="IGK253" s="380"/>
      <c r="IGL253" s="359"/>
      <c r="IGM253" s="380"/>
      <c r="IGN253" s="359"/>
      <c r="IGO253" s="380"/>
      <c r="IGP253" s="359"/>
      <c r="IGQ253" s="380"/>
      <c r="IGR253" s="359"/>
      <c r="IGS253" s="380"/>
      <c r="IGT253" s="359"/>
      <c r="IGU253" s="380"/>
      <c r="IGV253" s="359"/>
      <c r="IGW253" s="380"/>
      <c r="IGX253" s="359"/>
      <c r="IGY253" s="380"/>
      <c r="IGZ253" s="359"/>
      <c r="IHA253" s="380"/>
      <c r="IHB253" s="359"/>
      <c r="IHC253" s="380"/>
      <c r="IHD253" s="359"/>
      <c r="IHE253" s="380"/>
      <c r="IHF253" s="359"/>
      <c r="IHG253" s="380"/>
      <c r="IHH253" s="359"/>
      <c r="IHI253" s="380"/>
      <c r="IHJ253" s="359"/>
      <c r="IHK253" s="380"/>
      <c r="IHL253" s="359"/>
      <c r="IHM253" s="380"/>
      <c r="IHN253" s="359"/>
      <c r="IHO253" s="380"/>
      <c r="IHP253" s="359"/>
      <c r="IHQ253" s="380"/>
      <c r="IHR253" s="359"/>
      <c r="IHS253" s="380"/>
      <c r="IHT253" s="359"/>
      <c r="IHU253" s="380"/>
      <c r="IHV253" s="359"/>
      <c r="IHW253" s="380"/>
      <c r="IHX253" s="359"/>
      <c r="IHY253" s="380"/>
      <c r="IHZ253" s="359"/>
      <c r="IIA253" s="380"/>
      <c r="IIB253" s="359"/>
      <c r="IIC253" s="380"/>
      <c r="IID253" s="359"/>
      <c r="IIE253" s="380"/>
      <c r="IIF253" s="359"/>
      <c r="IIG253" s="380"/>
      <c r="IIH253" s="359"/>
      <c r="III253" s="380"/>
      <c r="IIJ253" s="359"/>
      <c r="IIK253" s="380"/>
      <c r="IIL253" s="359"/>
      <c r="IIM253" s="380"/>
      <c r="IIN253" s="359"/>
      <c r="IIO253" s="380"/>
      <c r="IIP253" s="359"/>
      <c r="IIQ253" s="380"/>
      <c r="IIR253" s="359"/>
      <c r="IIS253" s="380"/>
      <c r="IIT253" s="359"/>
      <c r="IIU253" s="380"/>
      <c r="IIV253" s="359"/>
      <c r="IIW253" s="380"/>
      <c r="IIX253" s="359"/>
      <c r="IIY253" s="380"/>
      <c r="IIZ253" s="359"/>
      <c r="IJA253" s="380"/>
      <c r="IJB253" s="359"/>
      <c r="IJC253" s="380"/>
      <c r="IJD253" s="359"/>
      <c r="IJE253" s="380"/>
      <c r="IJF253" s="359"/>
      <c r="IJG253" s="380"/>
      <c r="IJH253" s="359"/>
      <c r="IJI253" s="380"/>
      <c r="IJJ253" s="359"/>
      <c r="IJK253" s="380"/>
      <c r="IJL253" s="359"/>
      <c r="IJM253" s="380"/>
      <c r="IJN253" s="359"/>
      <c r="IJO253" s="380"/>
      <c r="IJP253" s="359"/>
      <c r="IJQ253" s="380"/>
      <c r="IJR253" s="359"/>
      <c r="IJS253" s="380"/>
      <c r="IJT253" s="359"/>
      <c r="IJU253" s="380"/>
      <c r="IJV253" s="359"/>
      <c r="IJW253" s="380"/>
      <c r="IJX253" s="359"/>
      <c r="IJY253" s="380"/>
      <c r="IJZ253" s="359"/>
      <c r="IKA253" s="380"/>
      <c r="IKB253" s="359"/>
      <c r="IKC253" s="380"/>
      <c r="IKD253" s="359"/>
      <c r="IKE253" s="380"/>
      <c r="IKF253" s="359"/>
      <c r="IKG253" s="380"/>
      <c r="IKH253" s="359"/>
      <c r="IKI253" s="380"/>
      <c r="IKJ253" s="359"/>
      <c r="IKK253" s="380"/>
      <c r="IKL253" s="359"/>
      <c r="IKM253" s="380"/>
      <c r="IKN253" s="359"/>
      <c r="IKO253" s="380"/>
      <c r="IKP253" s="359"/>
      <c r="IKQ253" s="380"/>
      <c r="IKR253" s="359"/>
      <c r="IKS253" s="380"/>
      <c r="IKT253" s="359"/>
      <c r="IKU253" s="380"/>
      <c r="IKV253" s="359"/>
      <c r="IKW253" s="380"/>
      <c r="IKX253" s="359"/>
      <c r="IKY253" s="380"/>
      <c r="IKZ253" s="359"/>
      <c r="ILA253" s="380"/>
      <c r="ILB253" s="359"/>
      <c r="ILC253" s="380"/>
      <c r="ILD253" s="359"/>
      <c r="ILE253" s="380"/>
      <c r="ILF253" s="359"/>
      <c r="ILG253" s="380"/>
      <c r="ILH253" s="359"/>
      <c r="ILI253" s="380"/>
      <c r="ILJ253" s="359"/>
      <c r="ILK253" s="380"/>
      <c r="ILL253" s="359"/>
      <c r="ILM253" s="380"/>
      <c r="ILN253" s="359"/>
      <c r="ILO253" s="380"/>
      <c r="ILP253" s="359"/>
      <c r="ILQ253" s="380"/>
      <c r="ILR253" s="359"/>
      <c r="ILS253" s="380"/>
      <c r="ILT253" s="359"/>
      <c r="ILU253" s="380"/>
      <c r="ILV253" s="359"/>
      <c r="ILW253" s="380"/>
      <c r="ILX253" s="359"/>
      <c r="ILY253" s="380"/>
      <c r="ILZ253" s="359"/>
      <c r="IMA253" s="380"/>
      <c r="IMB253" s="359"/>
      <c r="IMC253" s="380"/>
      <c r="IMD253" s="359"/>
      <c r="IME253" s="380"/>
      <c r="IMF253" s="359"/>
      <c r="IMG253" s="380"/>
      <c r="IMH253" s="359"/>
      <c r="IMI253" s="380"/>
      <c r="IMJ253" s="359"/>
      <c r="IMK253" s="380"/>
      <c r="IML253" s="359"/>
      <c r="IMM253" s="380"/>
      <c r="IMN253" s="359"/>
      <c r="IMO253" s="380"/>
      <c r="IMP253" s="359"/>
      <c r="IMQ253" s="380"/>
      <c r="IMR253" s="359"/>
      <c r="IMS253" s="380"/>
      <c r="IMT253" s="359"/>
      <c r="IMU253" s="380"/>
      <c r="IMV253" s="359"/>
      <c r="IMW253" s="380"/>
      <c r="IMX253" s="359"/>
      <c r="IMY253" s="380"/>
      <c r="IMZ253" s="359"/>
      <c r="INA253" s="380"/>
      <c r="INB253" s="359"/>
      <c r="INC253" s="380"/>
      <c r="IND253" s="359"/>
      <c r="INE253" s="380"/>
      <c r="INF253" s="359"/>
      <c r="ING253" s="380"/>
      <c r="INH253" s="359"/>
      <c r="INI253" s="380"/>
      <c r="INJ253" s="359"/>
      <c r="INK253" s="380"/>
      <c r="INL253" s="359"/>
      <c r="INM253" s="380"/>
      <c r="INN253" s="359"/>
      <c r="INO253" s="380"/>
      <c r="INP253" s="359"/>
      <c r="INQ253" s="380"/>
      <c r="INR253" s="359"/>
      <c r="INS253" s="380"/>
      <c r="INT253" s="359"/>
      <c r="INU253" s="380"/>
      <c r="INV253" s="359"/>
      <c r="INW253" s="380"/>
      <c r="INX253" s="359"/>
      <c r="INY253" s="380"/>
      <c r="INZ253" s="359"/>
      <c r="IOA253" s="380"/>
      <c r="IOB253" s="359"/>
      <c r="IOC253" s="380"/>
      <c r="IOD253" s="359"/>
      <c r="IOE253" s="380"/>
      <c r="IOF253" s="359"/>
      <c r="IOG253" s="380"/>
      <c r="IOH253" s="359"/>
      <c r="IOI253" s="380"/>
      <c r="IOJ253" s="359"/>
      <c r="IOK253" s="380"/>
      <c r="IOL253" s="359"/>
      <c r="IOM253" s="380"/>
      <c r="ION253" s="359"/>
      <c r="IOO253" s="380"/>
      <c r="IOP253" s="359"/>
      <c r="IOQ253" s="380"/>
      <c r="IOR253" s="359"/>
      <c r="IOS253" s="380"/>
      <c r="IOT253" s="359"/>
      <c r="IOU253" s="380"/>
      <c r="IOV253" s="359"/>
      <c r="IOW253" s="380"/>
      <c r="IOX253" s="359"/>
      <c r="IOY253" s="380"/>
      <c r="IOZ253" s="359"/>
      <c r="IPA253" s="380"/>
      <c r="IPB253" s="359"/>
      <c r="IPC253" s="380"/>
      <c r="IPD253" s="359"/>
      <c r="IPE253" s="380"/>
      <c r="IPF253" s="359"/>
      <c r="IPG253" s="380"/>
      <c r="IPH253" s="359"/>
      <c r="IPI253" s="380"/>
      <c r="IPJ253" s="359"/>
      <c r="IPK253" s="380"/>
      <c r="IPL253" s="359"/>
      <c r="IPM253" s="380"/>
      <c r="IPN253" s="359"/>
      <c r="IPO253" s="380"/>
      <c r="IPP253" s="359"/>
      <c r="IPQ253" s="380"/>
      <c r="IPR253" s="359"/>
      <c r="IPS253" s="380"/>
      <c r="IPT253" s="359"/>
      <c r="IPU253" s="380"/>
      <c r="IPV253" s="359"/>
      <c r="IPW253" s="380"/>
      <c r="IPX253" s="359"/>
      <c r="IPY253" s="380"/>
      <c r="IPZ253" s="359"/>
      <c r="IQA253" s="380"/>
      <c r="IQB253" s="359"/>
      <c r="IQC253" s="380"/>
      <c r="IQD253" s="359"/>
      <c r="IQE253" s="380"/>
      <c r="IQF253" s="359"/>
      <c r="IQG253" s="380"/>
      <c r="IQH253" s="359"/>
      <c r="IQI253" s="380"/>
      <c r="IQJ253" s="359"/>
      <c r="IQK253" s="380"/>
      <c r="IQL253" s="359"/>
      <c r="IQM253" s="380"/>
      <c r="IQN253" s="359"/>
      <c r="IQO253" s="380"/>
      <c r="IQP253" s="359"/>
      <c r="IQQ253" s="380"/>
      <c r="IQR253" s="359"/>
      <c r="IQS253" s="380"/>
      <c r="IQT253" s="359"/>
      <c r="IQU253" s="380"/>
      <c r="IQV253" s="359"/>
      <c r="IQW253" s="380"/>
      <c r="IQX253" s="359"/>
      <c r="IQY253" s="380"/>
      <c r="IQZ253" s="359"/>
      <c r="IRA253" s="380"/>
      <c r="IRB253" s="359"/>
      <c r="IRC253" s="380"/>
      <c r="IRD253" s="359"/>
      <c r="IRE253" s="380"/>
      <c r="IRF253" s="359"/>
      <c r="IRG253" s="380"/>
      <c r="IRH253" s="359"/>
      <c r="IRI253" s="380"/>
      <c r="IRJ253" s="359"/>
      <c r="IRK253" s="380"/>
      <c r="IRL253" s="359"/>
      <c r="IRM253" s="380"/>
      <c r="IRN253" s="359"/>
      <c r="IRO253" s="380"/>
      <c r="IRP253" s="359"/>
      <c r="IRQ253" s="380"/>
      <c r="IRR253" s="359"/>
      <c r="IRS253" s="380"/>
      <c r="IRT253" s="359"/>
      <c r="IRU253" s="380"/>
      <c r="IRV253" s="359"/>
      <c r="IRW253" s="380"/>
      <c r="IRX253" s="359"/>
      <c r="IRY253" s="380"/>
      <c r="IRZ253" s="359"/>
      <c r="ISA253" s="380"/>
      <c r="ISB253" s="359"/>
      <c r="ISC253" s="380"/>
      <c r="ISD253" s="359"/>
      <c r="ISE253" s="380"/>
      <c r="ISF253" s="359"/>
      <c r="ISG253" s="380"/>
      <c r="ISH253" s="359"/>
      <c r="ISI253" s="380"/>
      <c r="ISJ253" s="359"/>
      <c r="ISK253" s="380"/>
      <c r="ISL253" s="359"/>
      <c r="ISM253" s="380"/>
      <c r="ISN253" s="359"/>
      <c r="ISO253" s="380"/>
      <c r="ISP253" s="359"/>
      <c r="ISQ253" s="380"/>
      <c r="ISR253" s="359"/>
      <c r="ISS253" s="380"/>
      <c r="IST253" s="359"/>
      <c r="ISU253" s="380"/>
      <c r="ISV253" s="359"/>
      <c r="ISW253" s="380"/>
      <c r="ISX253" s="359"/>
      <c r="ISY253" s="380"/>
      <c r="ISZ253" s="359"/>
      <c r="ITA253" s="380"/>
      <c r="ITB253" s="359"/>
      <c r="ITC253" s="380"/>
      <c r="ITD253" s="359"/>
      <c r="ITE253" s="380"/>
      <c r="ITF253" s="359"/>
      <c r="ITG253" s="380"/>
      <c r="ITH253" s="359"/>
      <c r="ITI253" s="380"/>
      <c r="ITJ253" s="359"/>
      <c r="ITK253" s="380"/>
      <c r="ITL253" s="359"/>
      <c r="ITM253" s="380"/>
      <c r="ITN253" s="359"/>
      <c r="ITO253" s="380"/>
      <c r="ITP253" s="359"/>
      <c r="ITQ253" s="380"/>
      <c r="ITR253" s="359"/>
      <c r="ITS253" s="380"/>
      <c r="ITT253" s="359"/>
      <c r="ITU253" s="380"/>
      <c r="ITV253" s="359"/>
      <c r="ITW253" s="380"/>
      <c r="ITX253" s="359"/>
      <c r="ITY253" s="380"/>
      <c r="ITZ253" s="359"/>
      <c r="IUA253" s="380"/>
      <c r="IUB253" s="359"/>
      <c r="IUC253" s="380"/>
      <c r="IUD253" s="359"/>
      <c r="IUE253" s="380"/>
      <c r="IUF253" s="359"/>
      <c r="IUG253" s="380"/>
      <c r="IUH253" s="359"/>
      <c r="IUI253" s="380"/>
      <c r="IUJ253" s="359"/>
      <c r="IUK253" s="380"/>
      <c r="IUL253" s="359"/>
      <c r="IUM253" s="380"/>
      <c r="IUN253" s="359"/>
      <c r="IUO253" s="380"/>
      <c r="IUP253" s="359"/>
      <c r="IUQ253" s="380"/>
      <c r="IUR253" s="359"/>
      <c r="IUS253" s="380"/>
      <c r="IUT253" s="359"/>
      <c r="IUU253" s="380"/>
      <c r="IUV253" s="359"/>
      <c r="IUW253" s="380"/>
      <c r="IUX253" s="359"/>
      <c r="IUY253" s="380"/>
      <c r="IUZ253" s="359"/>
      <c r="IVA253" s="380"/>
      <c r="IVB253" s="359"/>
      <c r="IVC253" s="380"/>
      <c r="IVD253" s="359"/>
      <c r="IVE253" s="380"/>
      <c r="IVF253" s="359"/>
      <c r="IVG253" s="380"/>
      <c r="IVH253" s="359"/>
      <c r="IVI253" s="380"/>
      <c r="IVJ253" s="359"/>
      <c r="IVK253" s="380"/>
      <c r="IVL253" s="359"/>
      <c r="IVM253" s="380"/>
      <c r="IVN253" s="359"/>
      <c r="IVO253" s="380"/>
      <c r="IVP253" s="359"/>
      <c r="IVQ253" s="380"/>
      <c r="IVR253" s="359"/>
      <c r="IVS253" s="380"/>
      <c r="IVT253" s="359"/>
      <c r="IVU253" s="380"/>
      <c r="IVV253" s="359"/>
      <c r="IVW253" s="380"/>
      <c r="IVX253" s="359"/>
      <c r="IVY253" s="380"/>
      <c r="IVZ253" s="359"/>
      <c r="IWA253" s="380"/>
      <c r="IWB253" s="359"/>
      <c r="IWC253" s="380"/>
      <c r="IWD253" s="359"/>
      <c r="IWE253" s="380"/>
      <c r="IWF253" s="359"/>
      <c r="IWG253" s="380"/>
      <c r="IWH253" s="359"/>
      <c r="IWI253" s="380"/>
      <c r="IWJ253" s="359"/>
      <c r="IWK253" s="380"/>
      <c r="IWL253" s="359"/>
      <c r="IWM253" s="380"/>
      <c r="IWN253" s="359"/>
      <c r="IWO253" s="380"/>
      <c r="IWP253" s="359"/>
      <c r="IWQ253" s="380"/>
      <c r="IWR253" s="359"/>
      <c r="IWS253" s="380"/>
      <c r="IWT253" s="359"/>
      <c r="IWU253" s="380"/>
      <c r="IWV253" s="359"/>
      <c r="IWW253" s="380"/>
      <c r="IWX253" s="359"/>
      <c r="IWY253" s="380"/>
      <c r="IWZ253" s="359"/>
      <c r="IXA253" s="380"/>
      <c r="IXB253" s="359"/>
      <c r="IXC253" s="380"/>
      <c r="IXD253" s="359"/>
      <c r="IXE253" s="380"/>
      <c r="IXF253" s="359"/>
      <c r="IXG253" s="380"/>
      <c r="IXH253" s="359"/>
      <c r="IXI253" s="380"/>
      <c r="IXJ253" s="359"/>
      <c r="IXK253" s="380"/>
      <c r="IXL253" s="359"/>
      <c r="IXM253" s="380"/>
      <c r="IXN253" s="359"/>
      <c r="IXO253" s="380"/>
      <c r="IXP253" s="359"/>
      <c r="IXQ253" s="380"/>
      <c r="IXR253" s="359"/>
      <c r="IXS253" s="380"/>
      <c r="IXT253" s="359"/>
      <c r="IXU253" s="380"/>
      <c r="IXV253" s="359"/>
      <c r="IXW253" s="380"/>
      <c r="IXX253" s="359"/>
      <c r="IXY253" s="380"/>
      <c r="IXZ253" s="359"/>
      <c r="IYA253" s="380"/>
      <c r="IYB253" s="359"/>
      <c r="IYC253" s="380"/>
      <c r="IYD253" s="359"/>
      <c r="IYE253" s="380"/>
      <c r="IYF253" s="359"/>
      <c r="IYG253" s="380"/>
      <c r="IYH253" s="359"/>
      <c r="IYI253" s="380"/>
      <c r="IYJ253" s="359"/>
      <c r="IYK253" s="380"/>
      <c r="IYL253" s="359"/>
      <c r="IYM253" s="380"/>
      <c r="IYN253" s="359"/>
      <c r="IYO253" s="380"/>
      <c r="IYP253" s="359"/>
      <c r="IYQ253" s="380"/>
      <c r="IYR253" s="359"/>
      <c r="IYS253" s="380"/>
      <c r="IYT253" s="359"/>
      <c r="IYU253" s="380"/>
      <c r="IYV253" s="359"/>
      <c r="IYW253" s="380"/>
      <c r="IYX253" s="359"/>
      <c r="IYY253" s="380"/>
      <c r="IYZ253" s="359"/>
      <c r="IZA253" s="380"/>
      <c r="IZB253" s="359"/>
      <c r="IZC253" s="380"/>
      <c r="IZD253" s="359"/>
      <c r="IZE253" s="380"/>
      <c r="IZF253" s="359"/>
      <c r="IZG253" s="380"/>
      <c r="IZH253" s="359"/>
      <c r="IZI253" s="380"/>
      <c r="IZJ253" s="359"/>
      <c r="IZK253" s="380"/>
      <c r="IZL253" s="359"/>
      <c r="IZM253" s="380"/>
      <c r="IZN253" s="359"/>
      <c r="IZO253" s="380"/>
      <c r="IZP253" s="359"/>
      <c r="IZQ253" s="380"/>
      <c r="IZR253" s="359"/>
      <c r="IZS253" s="380"/>
      <c r="IZT253" s="359"/>
      <c r="IZU253" s="380"/>
      <c r="IZV253" s="359"/>
      <c r="IZW253" s="380"/>
      <c r="IZX253" s="359"/>
      <c r="IZY253" s="380"/>
      <c r="IZZ253" s="359"/>
      <c r="JAA253" s="380"/>
      <c r="JAB253" s="359"/>
      <c r="JAC253" s="380"/>
      <c r="JAD253" s="359"/>
      <c r="JAE253" s="380"/>
      <c r="JAF253" s="359"/>
      <c r="JAG253" s="380"/>
      <c r="JAH253" s="359"/>
      <c r="JAI253" s="380"/>
      <c r="JAJ253" s="359"/>
      <c r="JAK253" s="380"/>
      <c r="JAL253" s="359"/>
      <c r="JAM253" s="380"/>
      <c r="JAN253" s="359"/>
      <c r="JAO253" s="380"/>
      <c r="JAP253" s="359"/>
      <c r="JAQ253" s="380"/>
      <c r="JAR253" s="359"/>
      <c r="JAS253" s="380"/>
      <c r="JAT253" s="359"/>
      <c r="JAU253" s="380"/>
      <c r="JAV253" s="359"/>
      <c r="JAW253" s="380"/>
      <c r="JAX253" s="359"/>
      <c r="JAY253" s="380"/>
      <c r="JAZ253" s="359"/>
      <c r="JBA253" s="380"/>
      <c r="JBB253" s="359"/>
      <c r="JBC253" s="380"/>
      <c r="JBD253" s="359"/>
      <c r="JBE253" s="380"/>
      <c r="JBF253" s="359"/>
      <c r="JBG253" s="380"/>
      <c r="JBH253" s="359"/>
      <c r="JBI253" s="380"/>
      <c r="JBJ253" s="359"/>
      <c r="JBK253" s="380"/>
      <c r="JBL253" s="359"/>
      <c r="JBM253" s="380"/>
      <c r="JBN253" s="359"/>
      <c r="JBO253" s="380"/>
      <c r="JBP253" s="359"/>
      <c r="JBQ253" s="380"/>
      <c r="JBR253" s="359"/>
      <c r="JBS253" s="380"/>
      <c r="JBT253" s="359"/>
      <c r="JBU253" s="380"/>
      <c r="JBV253" s="359"/>
      <c r="JBW253" s="380"/>
      <c r="JBX253" s="359"/>
      <c r="JBY253" s="380"/>
      <c r="JBZ253" s="359"/>
      <c r="JCA253" s="380"/>
      <c r="JCB253" s="359"/>
      <c r="JCC253" s="380"/>
      <c r="JCD253" s="359"/>
      <c r="JCE253" s="380"/>
      <c r="JCF253" s="359"/>
      <c r="JCG253" s="380"/>
      <c r="JCH253" s="359"/>
      <c r="JCI253" s="380"/>
      <c r="JCJ253" s="359"/>
      <c r="JCK253" s="380"/>
      <c r="JCL253" s="359"/>
      <c r="JCM253" s="380"/>
      <c r="JCN253" s="359"/>
      <c r="JCO253" s="380"/>
      <c r="JCP253" s="359"/>
      <c r="JCQ253" s="380"/>
      <c r="JCR253" s="359"/>
      <c r="JCS253" s="380"/>
      <c r="JCT253" s="359"/>
      <c r="JCU253" s="380"/>
      <c r="JCV253" s="359"/>
      <c r="JCW253" s="380"/>
      <c r="JCX253" s="359"/>
      <c r="JCY253" s="380"/>
      <c r="JCZ253" s="359"/>
      <c r="JDA253" s="380"/>
      <c r="JDB253" s="359"/>
      <c r="JDC253" s="380"/>
      <c r="JDD253" s="359"/>
      <c r="JDE253" s="380"/>
      <c r="JDF253" s="359"/>
      <c r="JDG253" s="380"/>
      <c r="JDH253" s="359"/>
      <c r="JDI253" s="380"/>
      <c r="JDJ253" s="359"/>
      <c r="JDK253" s="380"/>
      <c r="JDL253" s="359"/>
      <c r="JDM253" s="380"/>
      <c r="JDN253" s="359"/>
      <c r="JDO253" s="380"/>
      <c r="JDP253" s="359"/>
      <c r="JDQ253" s="380"/>
      <c r="JDR253" s="359"/>
      <c r="JDS253" s="380"/>
      <c r="JDT253" s="359"/>
      <c r="JDU253" s="380"/>
      <c r="JDV253" s="359"/>
      <c r="JDW253" s="380"/>
      <c r="JDX253" s="359"/>
      <c r="JDY253" s="380"/>
      <c r="JDZ253" s="359"/>
      <c r="JEA253" s="380"/>
      <c r="JEB253" s="359"/>
      <c r="JEC253" s="380"/>
      <c r="JED253" s="359"/>
      <c r="JEE253" s="380"/>
      <c r="JEF253" s="359"/>
      <c r="JEG253" s="380"/>
      <c r="JEH253" s="359"/>
      <c r="JEI253" s="380"/>
      <c r="JEJ253" s="359"/>
      <c r="JEK253" s="380"/>
      <c r="JEL253" s="359"/>
      <c r="JEM253" s="380"/>
      <c r="JEN253" s="359"/>
      <c r="JEO253" s="380"/>
      <c r="JEP253" s="359"/>
      <c r="JEQ253" s="380"/>
      <c r="JER253" s="359"/>
      <c r="JES253" s="380"/>
      <c r="JET253" s="359"/>
      <c r="JEU253" s="380"/>
      <c r="JEV253" s="359"/>
      <c r="JEW253" s="380"/>
      <c r="JEX253" s="359"/>
      <c r="JEY253" s="380"/>
      <c r="JEZ253" s="359"/>
      <c r="JFA253" s="380"/>
      <c r="JFB253" s="359"/>
      <c r="JFC253" s="380"/>
      <c r="JFD253" s="359"/>
      <c r="JFE253" s="380"/>
      <c r="JFF253" s="359"/>
      <c r="JFG253" s="380"/>
      <c r="JFH253" s="359"/>
      <c r="JFI253" s="380"/>
      <c r="JFJ253" s="359"/>
      <c r="JFK253" s="380"/>
      <c r="JFL253" s="359"/>
      <c r="JFM253" s="380"/>
      <c r="JFN253" s="359"/>
      <c r="JFO253" s="380"/>
      <c r="JFP253" s="359"/>
      <c r="JFQ253" s="380"/>
      <c r="JFR253" s="359"/>
      <c r="JFS253" s="380"/>
      <c r="JFT253" s="359"/>
      <c r="JFU253" s="380"/>
      <c r="JFV253" s="359"/>
      <c r="JFW253" s="380"/>
      <c r="JFX253" s="359"/>
      <c r="JFY253" s="380"/>
      <c r="JFZ253" s="359"/>
      <c r="JGA253" s="380"/>
      <c r="JGB253" s="359"/>
      <c r="JGC253" s="380"/>
      <c r="JGD253" s="359"/>
      <c r="JGE253" s="380"/>
      <c r="JGF253" s="359"/>
      <c r="JGG253" s="380"/>
      <c r="JGH253" s="359"/>
      <c r="JGI253" s="380"/>
      <c r="JGJ253" s="359"/>
      <c r="JGK253" s="380"/>
      <c r="JGL253" s="359"/>
      <c r="JGM253" s="380"/>
      <c r="JGN253" s="359"/>
      <c r="JGO253" s="380"/>
      <c r="JGP253" s="359"/>
      <c r="JGQ253" s="380"/>
      <c r="JGR253" s="359"/>
      <c r="JGS253" s="380"/>
      <c r="JGT253" s="359"/>
      <c r="JGU253" s="380"/>
      <c r="JGV253" s="359"/>
      <c r="JGW253" s="380"/>
      <c r="JGX253" s="359"/>
      <c r="JGY253" s="380"/>
      <c r="JGZ253" s="359"/>
      <c r="JHA253" s="380"/>
      <c r="JHB253" s="359"/>
      <c r="JHC253" s="380"/>
      <c r="JHD253" s="359"/>
      <c r="JHE253" s="380"/>
      <c r="JHF253" s="359"/>
      <c r="JHG253" s="380"/>
      <c r="JHH253" s="359"/>
      <c r="JHI253" s="380"/>
      <c r="JHJ253" s="359"/>
      <c r="JHK253" s="380"/>
      <c r="JHL253" s="359"/>
      <c r="JHM253" s="380"/>
      <c r="JHN253" s="359"/>
      <c r="JHO253" s="380"/>
      <c r="JHP253" s="359"/>
      <c r="JHQ253" s="380"/>
      <c r="JHR253" s="359"/>
      <c r="JHS253" s="380"/>
      <c r="JHT253" s="359"/>
      <c r="JHU253" s="380"/>
      <c r="JHV253" s="359"/>
      <c r="JHW253" s="380"/>
      <c r="JHX253" s="359"/>
      <c r="JHY253" s="380"/>
      <c r="JHZ253" s="359"/>
      <c r="JIA253" s="380"/>
      <c r="JIB253" s="359"/>
      <c r="JIC253" s="380"/>
      <c r="JID253" s="359"/>
      <c r="JIE253" s="380"/>
      <c r="JIF253" s="359"/>
      <c r="JIG253" s="380"/>
      <c r="JIH253" s="359"/>
      <c r="JII253" s="380"/>
      <c r="JIJ253" s="359"/>
      <c r="JIK253" s="380"/>
      <c r="JIL253" s="359"/>
      <c r="JIM253" s="380"/>
      <c r="JIN253" s="359"/>
      <c r="JIO253" s="380"/>
      <c r="JIP253" s="359"/>
      <c r="JIQ253" s="380"/>
      <c r="JIR253" s="359"/>
      <c r="JIS253" s="380"/>
      <c r="JIT253" s="359"/>
      <c r="JIU253" s="380"/>
      <c r="JIV253" s="359"/>
      <c r="JIW253" s="380"/>
      <c r="JIX253" s="359"/>
      <c r="JIY253" s="380"/>
      <c r="JIZ253" s="359"/>
      <c r="JJA253" s="380"/>
      <c r="JJB253" s="359"/>
      <c r="JJC253" s="380"/>
      <c r="JJD253" s="359"/>
      <c r="JJE253" s="380"/>
      <c r="JJF253" s="359"/>
      <c r="JJG253" s="380"/>
      <c r="JJH253" s="359"/>
      <c r="JJI253" s="380"/>
      <c r="JJJ253" s="359"/>
      <c r="JJK253" s="380"/>
      <c r="JJL253" s="359"/>
      <c r="JJM253" s="380"/>
      <c r="JJN253" s="359"/>
      <c r="JJO253" s="380"/>
      <c r="JJP253" s="359"/>
      <c r="JJQ253" s="380"/>
      <c r="JJR253" s="359"/>
      <c r="JJS253" s="380"/>
      <c r="JJT253" s="359"/>
      <c r="JJU253" s="380"/>
      <c r="JJV253" s="359"/>
      <c r="JJW253" s="380"/>
      <c r="JJX253" s="359"/>
      <c r="JJY253" s="380"/>
      <c r="JJZ253" s="359"/>
      <c r="JKA253" s="380"/>
      <c r="JKB253" s="359"/>
      <c r="JKC253" s="380"/>
      <c r="JKD253" s="359"/>
      <c r="JKE253" s="380"/>
      <c r="JKF253" s="359"/>
      <c r="JKG253" s="380"/>
      <c r="JKH253" s="359"/>
      <c r="JKI253" s="380"/>
      <c r="JKJ253" s="359"/>
      <c r="JKK253" s="380"/>
      <c r="JKL253" s="359"/>
      <c r="JKM253" s="380"/>
      <c r="JKN253" s="359"/>
      <c r="JKO253" s="380"/>
      <c r="JKP253" s="359"/>
      <c r="JKQ253" s="380"/>
      <c r="JKR253" s="359"/>
      <c r="JKS253" s="380"/>
      <c r="JKT253" s="359"/>
      <c r="JKU253" s="380"/>
      <c r="JKV253" s="359"/>
      <c r="JKW253" s="380"/>
      <c r="JKX253" s="359"/>
      <c r="JKY253" s="380"/>
      <c r="JKZ253" s="359"/>
      <c r="JLA253" s="380"/>
      <c r="JLB253" s="359"/>
      <c r="JLC253" s="380"/>
      <c r="JLD253" s="359"/>
      <c r="JLE253" s="380"/>
      <c r="JLF253" s="359"/>
      <c r="JLG253" s="380"/>
      <c r="JLH253" s="359"/>
      <c r="JLI253" s="380"/>
      <c r="JLJ253" s="359"/>
      <c r="JLK253" s="380"/>
      <c r="JLL253" s="359"/>
      <c r="JLM253" s="380"/>
      <c r="JLN253" s="359"/>
      <c r="JLO253" s="380"/>
      <c r="JLP253" s="359"/>
      <c r="JLQ253" s="380"/>
      <c r="JLR253" s="359"/>
      <c r="JLS253" s="380"/>
      <c r="JLT253" s="359"/>
      <c r="JLU253" s="380"/>
      <c r="JLV253" s="359"/>
      <c r="JLW253" s="380"/>
      <c r="JLX253" s="359"/>
      <c r="JLY253" s="380"/>
      <c r="JLZ253" s="359"/>
      <c r="JMA253" s="380"/>
      <c r="JMB253" s="359"/>
      <c r="JMC253" s="380"/>
      <c r="JMD253" s="359"/>
      <c r="JME253" s="380"/>
      <c r="JMF253" s="359"/>
      <c r="JMG253" s="380"/>
      <c r="JMH253" s="359"/>
      <c r="JMI253" s="380"/>
      <c r="JMJ253" s="359"/>
      <c r="JMK253" s="380"/>
      <c r="JML253" s="359"/>
      <c r="JMM253" s="380"/>
      <c r="JMN253" s="359"/>
      <c r="JMO253" s="380"/>
      <c r="JMP253" s="359"/>
      <c r="JMQ253" s="380"/>
      <c r="JMR253" s="359"/>
      <c r="JMS253" s="380"/>
      <c r="JMT253" s="359"/>
      <c r="JMU253" s="380"/>
      <c r="JMV253" s="359"/>
      <c r="JMW253" s="380"/>
      <c r="JMX253" s="359"/>
      <c r="JMY253" s="380"/>
      <c r="JMZ253" s="359"/>
      <c r="JNA253" s="380"/>
      <c r="JNB253" s="359"/>
      <c r="JNC253" s="380"/>
      <c r="JND253" s="359"/>
      <c r="JNE253" s="380"/>
      <c r="JNF253" s="359"/>
      <c r="JNG253" s="380"/>
      <c r="JNH253" s="359"/>
      <c r="JNI253" s="380"/>
      <c r="JNJ253" s="359"/>
      <c r="JNK253" s="380"/>
      <c r="JNL253" s="359"/>
      <c r="JNM253" s="380"/>
      <c r="JNN253" s="359"/>
      <c r="JNO253" s="380"/>
      <c r="JNP253" s="359"/>
      <c r="JNQ253" s="380"/>
      <c r="JNR253" s="359"/>
      <c r="JNS253" s="380"/>
      <c r="JNT253" s="359"/>
      <c r="JNU253" s="380"/>
      <c r="JNV253" s="359"/>
      <c r="JNW253" s="380"/>
      <c r="JNX253" s="359"/>
      <c r="JNY253" s="380"/>
      <c r="JNZ253" s="359"/>
      <c r="JOA253" s="380"/>
      <c r="JOB253" s="359"/>
      <c r="JOC253" s="380"/>
      <c r="JOD253" s="359"/>
      <c r="JOE253" s="380"/>
      <c r="JOF253" s="359"/>
      <c r="JOG253" s="380"/>
      <c r="JOH253" s="359"/>
      <c r="JOI253" s="380"/>
      <c r="JOJ253" s="359"/>
      <c r="JOK253" s="380"/>
      <c r="JOL253" s="359"/>
      <c r="JOM253" s="380"/>
      <c r="JON253" s="359"/>
      <c r="JOO253" s="380"/>
      <c r="JOP253" s="359"/>
      <c r="JOQ253" s="380"/>
      <c r="JOR253" s="359"/>
      <c r="JOS253" s="380"/>
      <c r="JOT253" s="359"/>
      <c r="JOU253" s="380"/>
      <c r="JOV253" s="359"/>
      <c r="JOW253" s="380"/>
      <c r="JOX253" s="359"/>
      <c r="JOY253" s="380"/>
      <c r="JOZ253" s="359"/>
      <c r="JPA253" s="380"/>
      <c r="JPB253" s="359"/>
      <c r="JPC253" s="380"/>
      <c r="JPD253" s="359"/>
      <c r="JPE253" s="380"/>
      <c r="JPF253" s="359"/>
      <c r="JPG253" s="380"/>
      <c r="JPH253" s="359"/>
      <c r="JPI253" s="380"/>
      <c r="JPJ253" s="359"/>
      <c r="JPK253" s="380"/>
      <c r="JPL253" s="359"/>
      <c r="JPM253" s="380"/>
      <c r="JPN253" s="359"/>
      <c r="JPO253" s="380"/>
      <c r="JPP253" s="359"/>
      <c r="JPQ253" s="380"/>
      <c r="JPR253" s="359"/>
      <c r="JPS253" s="380"/>
      <c r="JPT253" s="359"/>
      <c r="JPU253" s="380"/>
      <c r="JPV253" s="359"/>
      <c r="JPW253" s="380"/>
      <c r="JPX253" s="359"/>
      <c r="JPY253" s="380"/>
      <c r="JPZ253" s="359"/>
      <c r="JQA253" s="380"/>
      <c r="JQB253" s="359"/>
      <c r="JQC253" s="380"/>
      <c r="JQD253" s="359"/>
      <c r="JQE253" s="380"/>
      <c r="JQF253" s="359"/>
      <c r="JQG253" s="380"/>
      <c r="JQH253" s="359"/>
      <c r="JQI253" s="380"/>
      <c r="JQJ253" s="359"/>
      <c r="JQK253" s="380"/>
      <c r="JQL253" s="359"/>
      <c r="JQM253" s="380"/>
      <c r="JQN253" s="359"/>
      <c r="JQO253" s="380"/>
      <c r="JQP253" s="359"/>
      <c r="JQQ253" s="380"/>
      <c r="JQR253" s="359"/>
      <c r="JQS253" s="380"/>
      <c r="JQT253" s="359"/>
      <c r="JQU253" s="380"/>
      <c r="JQV253" s="359"/>
      <c r="JQW253" s="380"/>
      <c r="JQX253" s="359"/>
      <c r="JQY253" s="380"/>
      <c r="JQZ253" s="359"/>
      <c r="JRA253" s="380"/>
      <c r="JRB253" s="359"/>
      <c r="JRC253" s="380"/>
      <c r="JRD253" s="359"/>
      <c r="JRE253" s="380"/>
      <c r="JRF253" s="359"/>
      <c r="JRG253" s="380"/>
      <c r="JRH253" s="359"/>
      <c r="JRI253" s="380"/>
      <c r="JRJ253" s="359"/>
      <c r="JRK253" s="380"/>
      <c r="JRL253" s="359"/>
      <c r="JRM253" s="380"/>
      <c r="JRN253" s="359"/>
      <c r="JRO253" s="380"/>
      <c r="JRP253" s="359"/>
      <c r="JRQ253" s="380"/>
      <c r="JRR253" s="359"/>
      <c r="JRS253" s="380"/>
      <c r="JRT253" s="359"/>
      <c r="JRU253" s="380"/>
      <c r="JRV253" s="359"/>
      <c r="JRW253" s="380"/>
      <c r="JRX253" s="359"/>
      <c r="JRY253" s="380"/>
      <c r="JRZ253" s="359"/>
      <c r="JSA253" s="380"/>
      <c r="JSB253" s="359"/>
      <c r="JSC253" s="380"/>
      <c r="JSD253" s="359"/>
      <c r="JSE253" s="380"/>
      <c r="JSF253" s="359"/>
      <c r="JSG253" s="380"/>
      <c r="JSH253" s="359"/>
      <c r="JSI253" s="380"/>
      <c r="JSJ253" s="359"/>
      <c r="JSK253" s="380"/>
      <c r="JSL253" s="359"/>
      <c r="JSM253" s="380"/>
      <c r="JSN253" s="359"/>
      <c r="JSO253" s="380"/>
      <c r="JSP253" s="359"/>
      <c r="JSQ253" s="380"/>
      <c r="JSR253" s="359"/>
      <c r="JSS253" s="380"/>
      <c r="JST253" s="359"/>
      <c r="JSU253" s="380"/>
      <c r="JSV253" s="359"/>
      <c r="JSW253" s="380"/>
      <c r="JSX253" s="359"/>
      <c r="JSY253" s="380"/>
      <c r="JSZ253" s="359"/>
      <c r="JTA253" s="380"/>
      <c r="JTB253" s="359"/>
      <c r="JTC253" s="380"/>
      <c r="JTD253" s="359"/>
      <c r="JTE253" s="380"/>
      <c r="JTF253" s="359"/>
      <c r="JTG253" s="380"/>
      <c r="JTH253" s="359"/>
      <c r="JTI253" s="380"/>
      <c r="JTJ253" s="359"/>
      <c r="JTK253" s="380"/>
      <c r="JTL253" s="359"/>
      <c r="JTM253" s="380"/>
      <c r="JTN253" s="359"/>
      <c r="JTO253" s="380"/>
      <c r="JTP253" s="359"/>
      <c r="JTQ253" s="380"/>
      <c r="JTR253" s="359"/>
      <c r="JTS253" s="380"/>
      <c r="JTT253" s="359"/>
      <c r="JTU253" s="380"/>
      <c r="JTV253" s="359"/>
      <c r="JTW253" s="380"/>
      <c r="JTX253" s="359"/>
      <c r="JTY253" s="380"/>
      <c r="JTZ253" s="359"/>
      <c r="JUA253" s="380"/>
      <c r="JUB253" s="359"/>
      <c r="JUC253" s="380"/>
      <c r="JUD253" s="359"/>
      <c r="JUE253" s="380"/>
      <c r="JUF253" s="359"/>
      <c r="JUG253" s="380"/>
      <c r="JUH253" s="359"/>
      <c r="JUI253" s="380"/>
      <c r="JUJ253" s="359"/>
      <c r="JUK253" s="380"/>
      <c r="JUL253" s="359"/>
      <c r="JUM253" s="380"/>
      <c r="JUN253" s="359"/>
      <c r="JUO253" s="380"/>
      <c r="JUP253" s="359"/>
      <c r="JUQ253" s="380"/>
      <c r="JUR253" s="359"/>
      <c r="JUS253" s="380"/>
      <c r="JUT253" s="359"/>
      <c r="JUU253" s="380"/>
      <c r="JUV253" s="359"/>
      <c r="JUW253" s="380"/>
      <c r="JUX253" s="359"/>
      <c r="JUY253" s="380"/>
      <c r="JUZ253" s="359"/>
      <c r="JVA253" s="380"/>
      <c r="JVB253" s="359"/>
      <c r="JVC253" s="380"/>
      <c r="JVD253" s="359"/>
      <c r="JVE253" s="380"/>
      <c r="JVF253" s="359"/>
      <c r="JVG253" s="380"/>
      <c r="JVH253" s="359"/>
      <c r="JVI253" s="380"/>
      <c r="JVJ253" s="359"/>
      <c r="JVK253" s="380"/>
      <c r="JVL253" s="359"/>
      <c r="JVM253" s="380"/>
      <c r="JVN253" s="359"/>
      <c r="JVO253" s="380"/>
      <c r="JVP253" s="359"/>
      <c r="JVQ253" s="380"/>
      <c r="JVR253" s="359"/>
      <c r="JVS253" s="380"/>
      <c r="JVT253" s="359"/>
      <c r="JVU253" s="380"/>
      <c r="JVV253" s="359"/>
      <c r="JVW253" s="380"/>
      <c r="JVX253" s="359"/>
      <c r="JVY253" s="380"/>
      <c r="JVZ253" s="359"/>
      <c r="JWA253" s="380"/>
      <c r="JWB253" s="359"/>
      <c r="JWC253" s="380"/>
      <c r="JWD253" s="359"/>
      <c r="JWE253" s="380"/>
      <c r="JWF253" s="359"/>
      <c r="JWG253" s="380"/>
      <c r="JWH253" s="359"/>
      <c r="JWI253" s="380"/>
      <c r="JWJ253" s="359"/>
      <c r="JWK253" s="380"/>
      <c r="JWL253" s="359"/>
      <c r="JWM253" s="380"/>
      <c r="JWN253" s="359"/>
      <c r="JWO253" s="380"/>
      <c r="JWP253" s="359"/>
      <c r="JWQ253" s="380"/>
      <c r="JWR253" s="359"/>
      <c r="JWS253" s="380"/>
      <c r="JWT253" s="359"/>
      <c r="JWU253" s="380"/>
      <c r="JWV253" s="359"/>
      <c r="JWW253" s="380"/>
      <c r="JWX253" s="359"/>
      <c r="JWY253" s="380"/>
      <c r="JWZ253" s="359"/>
      <c r="JXA253" s="380"/>
      <c r="JXB253" s="359"/>
      <c r="JXC253" s="380"/>
      <c r="JXD253" s="359"/>
      <c r="JXE253" s="380"/>
      <c r="JXF253" s="359"/>
      <c r="JXG253" s="380"/>
      <c r="JXH253" s="359"/>
      <c r="JXI253" s="380"/>
      <c r="JXJ253" s="359"/>
      <c r="JXK253" s="380"/>
      <c r="JXL253" s="359"/>
      <c r="JXM253" s="380"/>
      <c r="JXN253" s="359"/>
      <c r="JXO253" s="380"/>
      <c r="JXP253" s="359"/>
      <c r="JXQ253" s="380"/>
      <c r="JXR253" s="359"/>
      <c r="JXS253" s="380"/>
      <c r="JXT253" s="359"/>
      <c r="JXU253" s="380"/>
      <c r="JXV253" s="359"/>
      <c r="JXW253" s="380"/>
      <c r="JXX253" s="359"/>
      <c r="JXY253" s="380"/>
      <c r="JXZ253" s="359"/>
      <c r="JYA253" s="380"/>
      <c r="JYB253" s="359"/>
      <c r="JYC253" s="380"/>
      <c r="JYD253" s="359"/>
      <c r="JYE253" s="380"/>
      <c r="JYF253" s="359"/>
      <c r="JYG253" s="380"/>
      <c r="JYH253" s="359"/>
      <c r="JYI253" s="380"/>
      <c r="JYJ253" s="359"/>
      <c r="JYK253" s="380"/>
      <c r="JYL253" s="359"/>
      <c r="JYM253" s="380"/>
      <c r="JYN253" s="359"/>
      <c r="JYO253" s="380"/>
      <c r="JYP253" s="359"/>
      <c r="JYQ253" s="380"/>
      <c r="JYR253" s="359"/>
      <c r="JYS253" s="380"/>
      <c r="JYT253" s="359"/>
      <c r="JYU253" s="380"/>
      <c r="JYV253" s="359"/>
      <c r="JYW253" s="380"/>
      <c r="JYX253" s="359"/>
      <c r="JYY253" s="380"/>
      <c r="JYZ253" s="359"/>
      <c r="JZA253" s="380"/>
      <c r="JZB253" s="359"/>
      <c r="JZC253" s="380"/>
      <c r="JZD253" s="359"/>
      <c r="JZE253" s="380"/>
      <c r="JZF253" s="359"/>
      <c r="JZG253" s="380"/>
      <c r="JZH253" s="359"/>
      <c r="JZI253" s="380"/>
      <c r="JZJ253" s="359"/>
      <c r="JZK253" s="380"/>
      <c r="JZL253" s="359"/>
      <c r="JZM253" s="380"/>
      <c r="JZN253" s="359"/>
      <c r="JZO253" s="380"/>
      <c r="JZP253" s="359"/>
      <c r="JZQ253" s="380"/>
      <c r="JZR253" s="359"/>
      <c r="JZS253" s="380"/>
      <c r="JZT253" s="359"/>
      <c r="JZU253" s="380"/>
      <c r="JZV253" s="359"/>
      <c r="JZW253" s="380"/>
      <c r="JZX253" s="359"/>
      <c r="JZY253" s="380"/>
      <c r="JZZ253" s="359"/>
      <c r="KAA253" s="380"/>
      <c r="KAB253" s="359"/>
      <c r="KAC253" s="380"/>
      <c r="KAD253" s="359"/>
      <c r="KAE253" s="380"/>
      <c r="KAF253" s="359"/>
      <c r="KAG253" s="380"/>
      <c r="KAH253" s="359"/>
      <c r="KAI253" s="380"/>
      <c r="KAJ253" s="359"/>
      <c r="KAK253" s="380"/>
      <c r="KAL253" s="359"/>
      <c r="KAM253" s="380"/>
      <c r="KAN253" s="359"/>
      <c r="KAO253" s="380"/>
      <c r="KAP253" s="359"/>
      <c r="KAQ253" s="380"/>
      <c r="KAR253" s="359"/>
      <c r="KAS253" s="380"/>
      <c r="KAT253" s="359"/>
      <c r="KAU253" s="380"/>
      <c r="KAV253" s="359"/>
      <c r="KAW253" s="380"/>
      <c r="KAX253" s="359"/>
      <c r="KAY253" s="380"/>
      <c r="KAZ253" s="359"/>
      <c r="KBA253" s="380"/>
      <c r="KBB253" s="359"/>
      <c r="KBC253" s="380"/>
      <c r="KBD253" s="359"/>
      <c r="KBE253" s="380"/>
      <c r="KBF253" s="359"/>
      <c r="KBG253" s="380"/>
      <c r="KBH253" s="359"/>
      <c r="KBI253" s="380"/>
      <c r="KBJ253" s="359"/>
      <c r="KBK253" s="380"/>
      <c r="KBL253" s="359"/>
      <c r="KBM253" s="380"/>
      <c r="KBN253" s="359"/>
      <c r="KBO253" s="380"/>
      <c r="KBP253" s="359"/>
      <c r="KBQ253" s="380"/>
      <c r="KBR253" s="359"/>
      <c r="KBS253" s="380"/>
      <c r="KBT253" s="359"/>
      <c r="KBU253" s="380"/>
      <c r="KBV253" s="359"/>
      <c r="KBW253" s="380"/>
      <c r="KBX253" s="359"/>
      <c r="KBY253" s="380"/>
      <c r="KBZ253" s="359"/>
      <c r="KCA253" s="380"/>
      <c r="KCB253" s="359"/>
      <c r="KCC253" s="380"/>
      <c r="KCD253" s="359"/>
      <c r="KCE253" s="380"/>
      <c r="KCF253" s="359"/>
      <c r="KCG253" s="380"/>
      <c r="KCH253" s="359"/>
      <c r="KCI253" s="380"/>
      <c r="KCJ253" s="359"/>
      <c r="KCK253" s="380"/>
      <c r="KCL253" s="359"/>
      <c r="KCM253" s="380"/>
      <c r="KCN253" s="359"/>
      <c r="KCO253" s="380"/>
      <c r="KCP253" s="359"/>
      <c r="KCQ253" s="380"/>
      <c r="KCR253" s="359"/>
      <c r="KCS253" s="380"/>
      <c r="KCT253" s="359"/>
      <c r="KCU253" s="380"/>
      <c r="KCV253" s="359"/>
      <c r="KCW253" s="380"/>
      <c r="KCX253" s="359"/>
      <c r="KCY253" s="380"/>
      <c r="KCZ253" s="359"/>
      <c r="KDA253" s="380"/>
      <c r="KDB253" s="359"/>
      <c r="KDC253" s="380"/>
      <c r="KDD253" s="359"/>
      <c r="KDE253" s="380"/>
      <c r="KDF253" s="359"/>
      <c r="KDG253" s="380"/>
      <c r="KDH253" s="359"/>
      <c r="KDI253" s="380"/>
      <c r="KDJ253" s="359"/>
      <c r="KDK253" s="380"/>
      <c r="KDL253" s="359"/>
      <c r="KDM253" s="380"/>
      <c r="KDN253" s="359"/>
      <c r="KDO253" s="380"/>
      <c r="KDP253" s="359"/>
      <c r="KDQ253" s="380"/>
      <c r="KDR253" s="359"/>
      <c r="KDS253" s="380"/>
      <c r="KDT253" s="359"/>
      <c r="KDU253" s="380"/>
      <c r="KDV253" s="359"/>
      <c r="KDW253" s="380"/>
      <c r="KDX253" s="359"/>
      <c r="KDY253" s="380"/>
      <c r="KDZ253" s="359"/>
      <c r="KEA253" s="380"/>
      <c r="KEB253" s="359"/>
      <c r="KEC253" s="380"/>
      <c r="KED253" s="359"/>
      <c r="KEE253" s="380"/>
      <c r="KEF253" s="359"/>
      <c r="KEG253" s="380"/>
      <c r="KEH253" s="359"/>
      <c r="KEI253" s="380"/>
      <c r="KEJ253" s="359"/>
      <c r="KEK253" s="380"/>
      <c r="KEL253" s="359"/>
      <c r="KEM253" s="380"/>
      <c r="KEN253" s="359"/>
      <c r="KEO253" s="380"/>
      <c r="KEP253" s="359"/>
      <c r="KEQ253" s="380"/>
      <c r="KER253" s="359"/>
      <c r="KES253" s="380"/>
      <c r="KET253" s="359"/>
      <c r="KEU253" s="380"/>
      <c r="KEV253" s="359"/>
      <c r="KEW253" s="380"/>
      <c r="KEX253" s="359"/>
      <c r="KEY253" s="380"/>
      <c r="KEZ253" s="359"/>
      <c r="KFA253" s="380"/>
      <c r="KFB253" s="359"/>
      <c r="KFC253" s="380"/>
      <c r="KFD253" s="359"/>
      <c r="KFE253" s="380"/>
      <c r="KFF253" s="359"/>
      <c r="KFG253" s="380"/>
      <c r="KFH253" s="359"/>
      <c r="KFI253" s="380"/>
      <c r="KFJ253" s="359"/>
      <c r="KFK253" s="380"/>
      <c r="KFL253" s="359"/>
      <c r="KFM253" s="380"/>
      <c r="KFN253" s="359"/>
      <c r="KFO253" s="380"/>
      <c r="KFP253" s="359"/>
      <c r="KFQ253" s="380"/>
      <c r="KFR253" s="359"/>
      <c r="KFS253" s="380"/>
      <c r="KFT253" s="359"/>
      <c r="KFU253" s="380"/>
      <c r="KFV253" s="359"/>
      <c r="KFW253" s="380"/>
      <c r="KFX253" s="359"/>
      <c r="KFY253" s="380"/>
      <c r="KFZ253" s="359"/>
      <c r="KGA253" s="380"/>
      <c r="KGB253" s="359"/>
      <c r="KGC253" s="380"/>
      <c r="KGD253" s="359"/>
      <c r="KGE253" s="380"/>
      <c r="KGF253" s="359"/>
      <c r="KGG253" s="380"/>
      <c r="KGH253" s="359"/>
      <c r="KGI253" s="380"/>
      <c r="KGJ253" s="359"/>
      <c r="KGK253" s="380"/>
      <c r="KGL253" s="359"/>
      <c r="KGM253" s="380"/>
      <c r="KGN253" s="359"/>
      <c r="KGO253" s="380"/>
      <c r="KGP253" s="359"/>
      <c r="KGQ253" s="380"/>
      <c r="KGR253" s="359"/>
      <c r="KGS253" s="380"/>
      <c r="KGT253" s="359"/>
      <c r="KGU253" s="380"/>
      <c r="KGV253" s="359"/>
      <c r="KGW253" s="380"/>
      <c r="KGX253" s="359"/>
      <c r="KGY253" s="380"/>
      <c r="KGZ253" s="359"/>
      <c r="KHA253" s="380"/>
      <c r="KHB253" s="359"/>
      <c r="KHC253" s="380"/>
      <c r="KHD253" s="359"/>
      <c r="KHE253" s="380"/>
      <c r="KHF253" s="359"/>
      <c r="KHG253" s="380"/>
      <c r="KHH253" s="359"/>
      <c r="KHI253" s="380"/>
      <c r="KHJ253" s="359"/>
      <c r="KHK253" s="380"/>
      <c r="KHL253" s="359"/>
      <c r="KHM253" s="380"/>
      <c r="KHN253" s="359"/>
      <c r="KHO253" s="380"/>
      <c r="KHP253" s="359"/>
      <c r="KHQ253" s="380"/>
      <c r="KHR253" s="359"/>
      <c r="KHS253" s="380"/>
      <c r="KHT253" s="359"/>
      <c r="KHU253" s="380"/>
      <c r="KHV253" s="359"/>
      <c r="KHW253" s="380"/>
      <c r="KHX253" s="359"/>
      <c r="KHY253" s="380"/>
      <c r="KHZ253" s="359"/>
      <c r="KIA253" s="380"/>
      <c r="KIB253" s="359"/>
      <c r="KIC253" s="380"/>
      <c r="KID253" s="359"/>
      <c r="KIE253" s="380"/>
      <c r="KIF253" s="359"/>
      <c r="KIG253" s="380"/>
      <c r="KIH253" s="359"/>
      <c r="KII253" s="380"/>
      <c r="KIJ253" s="359"/>
      <c r="KIK253" s="380"/>
      <c r="KIL253" s="359"/>
      <c r="KIM253" s="380"/>
      <c r="KIN253" s="359"/>
      <c r="KIO253" s="380"/>
      <c r="KIP253" s="359"/>
      <c r="KIQ253" s="380"/>
      <c r="KIR253" s="359"/>
      <c r="KIS253" s="380"/>
      <c r="KIT253" s="359"/>
      <c r="KIU253" s="380"/>
      <c r="KIV253" s="359"/>
      <c r="KIW253" s="380"/>
      <c r="KIX253" s="359"/>
      <c r="KIY253" s="380"/>
      <c r="KIZ253" s="359"/>
      <c r="KJA253" s="380"/>
      <c r="KJB253" s="359"/>
      <c r="KJC253" s="380"/>
      <c r="KJD253" s="359"/>
      <c r="KJE253" s="380"/>
      <c r="KJF253" s="359"/>
      <c r="KJG253" s="380"/>
      <c r="KJH253" s="359"/>
      <c r="KJI253" s="380"/>
      <c r="KJJ253" s="359"/>
      <c r="KJK253" s="380"/>
      <c r="KJL253" s="359"/>
      <c r="KJM253" s="380"/>
      <c r="KJN253" s="359"/>
      <c r="KJO253" s="380"/>
      <c r="KJP253" s="359"/>
      <c r="KJQ253" s="380"/>
      <c r="KJR253" s="359"/>
      <c r="KJS253" s="380"/>
      <c r="KJT253" s="359"/>
      <c r="KJU253" s="380"/>
      <c r="KJV253" s="359"/>
      <c r="KJW253" s="380"/>
      <c r="KJX253" s="359"/>
      <c r="KJY253" s="380"/>
      <c r="KJZ253" s="359"/>
      <c r="KKA253" s="380"/>
      <c r="KKB253" s="359"/>
      <c r="KKC253" s="380"/>
      <c r="KKD253" s="359"/>
      <c r="KKE253" s="380"/>
      <c r="KKF253" s="359"/>
      <c r="KKG253" s="380"/>
      <c r="KKH253" s="359"/>
      <c r="KKI253" s="380"/>
      <c r="KKJ253" s="359"/>
      <c r="KKK253" s="380"/>
      <c r="KKL253" s="359"/>
      <c r="KKM253" s="380"/>
      <c r="KKN253" s="359"/>
      <c r="KKO253" s="380"/>
      <c r="KKP253" s="359"/>
      <c r="KKQ253" s="380"/>
      <c r="KKR253" s="359"/>
      <c r="KKS253" s="380"/>
      <c r="KKT253" s="359"/>
      <c r="KKU253" s="380"/>
      <c r="KKV253" s="359"/>
      <c r="KKW253" s="380"/>
      <c r="KKX253" s="359"/>
      <c r="KKY253" s="380"/>
      <c r="KKZ253" s="359"/>
      <c r="KLA253" s="380"/>
      <c r="KLB253" s="359"/>
      <c r="KLC253" s="380"/>
      <c r="KLD253" s="359"/>
      <c r="KLE253" s="380"/>
      <c r="KLF253" s="359"/>
      <c r="KLG253" s="380"/>
      <c r="KLH253" s="359"/>
      <c r="KLI253" s="380"/>
      <c r="KLJ253" s="359"/>
      <c r="KLK253" s="380"/>
      <c r="KLL253" s="359"/>
      <c r="KLM253" s="380"/>
      <c r="KLN253" s="359"/>
      <c r="KLO253" s="380"/>
      <c r="KLP253" s="359"/>
      <c r="KLQ253" s="380"/>
      <c r="KLR253" s="359"/>
      <c r="KLS253" s="380"/>
      <c r="KLT253" s="359"/>
      <c r="KLU253" s="380"/>
      <c r="KLV253" s="359"/>
      <c r="KLW253" s="380"/>
      <c r="KLX253" s="359"/>
      <c r="KLY253" s="380"/>
      <c r="KLZ253" s="359"/>
      <c r="KMA253" s="380"/>
      <c r="KMB253" s="359"/>
      <c r="KMC253" s="380"/>
      <c r="KMD253" s="359"/>
      <c r="KME253" s="380"/>
      <c r="KMF253" s="359"/>
      <c r="KMG253" s="380"/>
      <c r="KMH253" s="359"/>
      <c r="KMI253" s="380"/>
      <c r="KMJ253" s="359"/>
      <c r="KMK253" s="380"/>
      <c r="KML253" s="359"/>
      <c r="KMM253" s="380"/>
      <c r="KMN253" s="359"/>
      <c r="KMO253" s="380"/>
      <c r="KMP253" s="359"/>
      <c r="KMQ253" s="380"/>
      <c r="KMR253" s="359"/>
      <c r="KMS253" s="380"/>
      <c r="KMT253" s="359"/>
      <c r="KMU253" s="380"/>
      <c r="KMV253" s="359"/>
      <c r="KMW253" s="380"/>
      <c r="KMX253" s="359"/>
      <c r="KMY253" s="380"/>
      <c r="KMZ253" s="359"/>
      <c r="KNA253" s="380"/>
      <c r="KNB253" s="359"/>
      <c r="KNC253" s="380"/>
      <c r="KND253" s="359"/>
      <c r="KNE253" s="380"/>
      <c r="KNF253" s="359"/>
      <c r="KNG253" s="380"/>
      <c r="KNH253" s="359"/>
      <c r="KNI253" s="380"/>
      <c r="KNJ253" s="359"/>
      <c r="KNK253" s="380"/>
      <c r="KNL253" s="359"/>
      <c r="KNM253" s="380"/>
      <c r="KNN253" s="359"/>
      <c r="KNO253" s="380"/>
      <c r="KNP253" s="359"/>
      <c r="KNQ253" s="380"/>
      <c r="KNR253" s="359"/>
      <c r="KNS253" s="380"/>
      <c r="KNT253" s="359"/>
      <c r="KNU253" s="380"/>
      <c r="KNV253" s="359"/>
      <c r="KNW253" s="380"/>
      <c r="KNX253" s="359"/>
      <c r="KNY253" s="380"/>
      <c r="KNZ253" s="359"/>
      <c r="KOA253" s="380"/>
      <c r="KOB253" s="359"/>
      <c r="KOC253" s="380"/>
      <c r="KOD253" s="359"/>
      <c r="KOE253" s="380"/>
      <c r="KOF253" s="359"/>
      <c r="KOG253" s="380"/>
      <c r="KOH253" s="359"/>
      <c r="KOI253" s="380"/>
      <c r="KOJ253" s="359"/>
      <c r="KOK253" s="380"/>
      <c r="KOL253" s="359"/>
      <c r="KOM253" s="380"/>
      <c r="KON253" s="359"/>
      <c r="KOO253" s="380"/>
      <c r="KOP253" s="359"/>
      <c r="KOQ253" s="380"/>
      <c r="KOR253" s="359"/>
      <c r="KOS253" s="380"/>
      <c r="KOT253" s="359"/>
      <c r="KOU253" s="380"/>
      <c r="KOV253" s="359"/>
      <c r="KOW253" s="380"/>
      <c r="KOX253" s="359"/>
      <c r="KOY253" s="380"/>
      <c r="KOZ253" s="359"/>
      <c r="KPA253" s="380"/>
      <c r="KPB253" s="359"/>
      <c r="KPC253" s="380"/>
      <c r="KPD253" s="359"/>
      <c r="KPE253" s="380"/>
      <c r="KPF253" s="359"/>
      <c r="KPG253" s="380"/>
      <c r="KPH253" s="359"/>
      <c r="KPI253" s="380"/>
      <c r="KPJ253" s="359"/>
      <c r="KPK253" s="380"/>
      <c r="KPL253" s="359"/>
      <c r="KPM253" s="380"/>
      <c r="KPN253" s="359"/>
      <c r="KPO253" s="380"/>
      <c r="KPP253" s="359"/>
      <c r="KPQ253" s="380"/>
      <c r="KPR253" s="359"/>
      <c r="KPS253" s="380"/>
      <c r="KPT253" s="359"/>
      <c r="KPU253" s="380"/>
      <c r="KPV253" s="359"/>
      <c r="KPW253" s="380"/>
      <c r="KPX253" s="359"/>
      <c r="KPY253" s="380"/>
      <c r="KPZ253" s="359"/>
      <c r="KQA253" s="380"/>
      <c r="KQB253" s="359"/>
      <c r="KQC253" s="380"/>
      <c r="KQD253" s="359"/>
      <c r="KQE253" s="380"/>
      <c r="KQF253" s="359"/>
      <c r="KQG253" s="380"/>
      <c r="KQH253" s="359"/>
      <c r="KQI253" s="380"/>
      <c r="KQJ253" s="359"/>
      <c r="KQK253" s="380"/>
      <c r="KQL253" s="359"/>
      <c r="KQM253" s="380"/>
      <c r="KQN253" s="359"/>
      <c r="KQO253" s="380"/>
      <c r="KQP253" s="359"/>
      <c r="KQQ253" s="380"/>
      <c r="KQR253" s="359"/>
      <c r="KQS253" s="380"/>
      <c r="KQT253" s="359"/>
      <c r="KQU253" s="380"/>
      <c r="KQV253" s="359"/>
      <c r="KQW253" s="380"/>
      <c r="KQX253" s="359"/>
      <c r="KQY253" s="380"/>
      <c r="KQZ253" s="359"/>
      <c r="KRA253" s="380"/>
      <c r="KRB253" s="359"/>
      <c r="KRC253" s="380"/>
      <c r="KRD253" s="359"/>
      <c r="KRE253" s="380"/>
      <c r="KRF253" s="359"/>
      <c r="KRG253" s="380"/>
      <c r="KRH253" s="359"/>
      <c r="KRI253" s="380"/>
      <c r="KRJ253" s="359"/>
      <c r="KRK253" s="380"/>
      <c r="KRL253" s="359"/>
      <c r="KRM253" s="380"/>
      <c r="KRN253" s="359"/>
      <c r="KRO253" s="380"/>
      <c r="KRP253" s="359"/>
      <c r="KRQ253" s="380"/>
      <c r="KRR253" s="359"/>
      <c r="KRS253" s="380"/>
      <c r="KRT253" s="359"/>
      <c r="KRU253" s="380"/>
      <c r="KRV253" s="359"/>
      <c r="KRW253" s="380"/>
      <c r="KRX253" s="359"/>
      <c r="KRY253" s="380"/>
      <c r="KRZ253" s="359"/>
      <c r="KSA253" s="380"/>
      <c r="KSB253" s="359"/>
      <c r="KSC253" s="380"/>
      <c r="KSD253" s="359"/>
      <c r="KSE253" s="380"/>
      <c r="KSF253" s="359"/>
      <c r="KSG253" s="380"/>
      <c r="KSH253" s="359"/>
      <c r="KSI253" s="380"/>
      <c r="KSJ253" s="359"/>
      <c r="KSK253" s="380"/>
      <c r="KSL253" s="359"/>
      <c r="KSM253" s="380"/>
      <c r="KSN253" s="359"/>
      <c r="KSO253" s="380"/>
      <c r="KSP253" s="359"/>
      <c r="KSQ253" s="380"/>
      <c r="KSR253" s="359"/>
      <c r="KSS253" s="380"/>
      <c r="KST253" s="359"/>
      <c r="KSU253" s="380"/>
      <c r="KSV253" s="359"/>
      <c r="KSW253" s="380"/>
      <c r="KSX253" s="359"/>
      <c r="KSY253" s="380"/>
      <c r="KSZ253" s="359"/>
      <c r="KTA253" s="380"/>
      <c r="KTB253" s="359"/>
      <c r="KTC253" s="380"/>
      <c r="KTD253" s="359"/>
      <c r="KTE253" s="380"/>
      <c r="KTF253" s="359"/>
      <c r="KTG253" s="380"/>
      <c r="KTH253" s="359"/>
      <c r="KTI253" s="380"/>
      <c r="KTJ253" s="359"/>
      <c r="KTK253" s="380"/>
      <c r="KTL253" s="359"/>
      <c r="KTM253" s="380"/>
      <c r="KTN253" s="359"/>
      <c r="KTO253" s="380"/>
      <c r="KTP253" s="359"/>
      <c r="KTQ253" s="380"/>
      <c r="KTR253" s="359"/>
      <c r="KTS253" s="380"/>
      <c r="KTT253" s="359"/>
      <c r="KTU253" s="380"/>
      <c r="KTV253" s="359"/>
      <c r="KTW253" s="380"/>
      <c r="KTX253" s="359"/>
      <c r="KTY253" s="380"/>
      <c r="KTZ253" s="359"/>
      <c r="KUA253" s="380"/>
      <c r="KUB253" s="359"/>
      <c r="KUC253" s="380"/>
      <c r="KUD253" s="359"/>
      <c r="KUE253" s="380"/>
      <c r="KUF253" s="359"/>
      <c r="KUG253" s="380"/>
      <c r="KUH253" s="359"/>
      <c r="KUI253" s="380"/>
      <c r="KUJ253" s="359"/>
      <c r="KUK253" s="380"/>
      <c r="KUL253" s="359"/>
      <c r="KUM253" s="380"/>
      <c r="KUN253" s="359"/>
      <c r="KUO253" s="380"/>
      <c r="KUP253" s="359"/>
      <c r="KUQ253" s="380"/>
      <c r="KUR253" s="359"/>
      <c r="KUS253" s="380"/>
      <c r="KUT253" s="359"/>
      <c r="KUU253" s="380"/>
      <c r="KUV253" s="359"/>
      <c r="KUW253" s="380"/>
      <c r="KUX253" s="359"/>
      <c r="KUY253" s="380"/>
      <c r="KUZ253" s="359"/>
      <c r="KVA253" s="380"/>
      <c r="KVB253" s="359"/>
      <c r="KVC253" s="380"/>
      <c r="KVD253" s="359"/>
      <c r="KVE253" s="380"/>
      <c r="KVF253" s="359"/>
      <c r="KVG253" s="380"/>
      <c r="KVH253" s="359"/>
      <c r="KVI253" s="380"/>
      <c r="KVJ253" s="359"/>
      <c r="KVK253" s="380"/>
      <c r="KVL253" s="359"/>
      <c r="KVM253" s="380"/>
      <c r="KVN253" s="359"/>
      <c r="KVO253" s="380"/>
      <c r="KVP253" s="359"/>
      <c r="KVQ253" s="380"/>
      <c r="KVR253" s="359"/>
      <c r="KVS253" s="380"/>
      <c r="KVT253" s="359"/>
      <c r="KVU253" s="380"/>
      <c r="KVV253" s="359"/>
      <c r="KVW253" s="380"/>
      <c r="KVX253" s="359"/>
      <c r="KVY253" s="380"/>
      <c r="KVZ253" s="359"/>
      <c r="KWA253" s="380"/>
      <c r="KWB253" s="359"/>
      <c r="KWC253" s="380"/>
      <c r="KWD253" s="359"/>
      <c r="KWE253" s="380"/>
      <c r="KWF253" s="359"/>
      <c r="KWG253" s="380"/>
      <c r="KWH253" s="359"/>
      <c r="KWI253" s="380"/>
      <c r="KWJ253" s="359"/>
      <c r="KWK253" s="380"/>
      <c r="KWL253" s="359"/>
      <c r="KWM253" s="380"/>
      <c r="KWN253" s="359"/>
      <c r="KWO253" s="380"/>
      <c r="KWP253" s="359"/>
      <c r="KWQ253" s="380"/>
      <c r="KWR253" s="359"/>
      <c r="KWS253" s="380"/>
      <c r="KWT253" s="359"/>
      <c r="KWU253" s="380"/>
      <c r="KWV253" s="359"/>
      <c r="KWW253" s="380"/>
      <c r="KWX253" s="359"/>
      <c r="KWY253" s="380"/>
      <c r="KWZ253" s="359"/>
      <c r="KXA253" s="380"/>
      <c r="KXB253" s="359"/>
      <c r="KXC253" s="380"/>
      <c r="KXD253" s="359"/>
      <c r="KXE253" s="380"/>
      <c r="KXF253" s="359"/>
      <c r="KXG253" s="380"/>
      <c r="KXH253" s="359"/>
      <c r="KXI253" s="380"/>
      <c r="KXJ253" s="359"/>
      <c r="KXK253" s="380"/>
      <c r="KXL253" s="359"/>
      <c r="KXM253" s="380"/>
      <c r="KXN253" s="359"/>
      <c r="KXO253" s="380"/>
      <c r="KXP253" s="359"/>
      <c r="KXQ253" s="380"/>
      <c r="KXR253" s="359"/>
      <c r="KXS253" s="380"/>
      <c r="KXT253" s="359"/>
      <c r="KXU253" s="380"/>
      <c r="KXV253" s="359"/>
      <c r="KXW253" s="380"/>
      <c r="KXX253" s="359"/>
      <c r="KXY253" s="380"/>
      <c r="KXZ253" s="359"/>
      <c r="KYA253" s="380"/>
      <c r="KYB253" s="359"/>
      <c r="KYC253" s="380"/>
      <c r="KYD253" s="359"/>
      <c r="KYE253" s="380"/>
      <c r="KYF253" s="359"/>
      <c r="KYG253" s="380"/>
      <c r="KYH253" s="359"/>
      <c r="KYI253" s="380"/>
      <c r="KYJ253" s="359"/>
      <c r="KYK253" s="380"/>
      <c r="KYL253" s="359"/>
      <c r="KYM253" s="380"/>
      <c r="KYN253" s="359"/>
      <c r="KYO253" s="380"/>
      <c r="KYP253" s="359"/>
      <c r="KYQ253" s="380"/>
      <c r="KYR253" s="359"/>
      <c r="KYS253" s="380"/>
      <c r="KYT253" s="359"/>
      <c r="KYU253" s="380"/>
      <c r="KYV253" s="359"/>
      <c r="KYW253" s="380"/>
      <c r="KYX253" s="359"/>
      <c r="KYY253" s="380"/>
      <c r="KYZ253" s="359"/>
      <c r="KZA253" s="380"/>
      <c r="KZB253" s="359"/>
      <c r="KZC253" s="380"/>
      <c r="KZD253" s="359"/>
      <c r="KZE253" s="380"/>
      <c r="KZF253" s="359"/>
      <c r="KZG253" s="380"/>
      <c r="KZH253" s="359"/>
      <c r="KZI253" s="380"/>
      <c r="KZJ253" s="359"/>
      <c r="KZK253" s="380"/>
      <c r="KZL253" s="359"/>
      <c r="KZM253" s="380"/>
      <c r="KZN253" s="359"/>
      <c r="KZO253" s="380"/>
      <c r="KZP253" s="359"/>
      <c r="KZQ253" s="380"/>
      <c r="KZR253" s="359"/>
      <c r="KZS253" s="380"/>
      <c r="KZT253" s="359"/>
      <c r="KZU253" s="380"/>
      <c r="KZV253" s="359"/>
      <c r="KZW253" s="380"/>
      <c r="KZX253" s="359"/>
      <c r="KZY253" s="380"/>
      <c r="KZZ253" s="359"/>
      <c r="LAA253" s="380"/>
      <c r="LAB253" s="359"/>
      <c r="LAC253" s="380"/>
      <c r="LAD253" s="359"/>
      <c r="LAE253" s="380"/>
      <c r="LAF253" s="359"/>
      <c r="LAG253" s="380"/>
      <c r="LAH253" s="359"/>
      <c r="LAI253" s="380"/>
      <c r="LAJ253" s="359"/>
      <c r="LAK253" s="380"/>
      <c r="LAL253" s="359"/>
      <c r="LAM253" s="380"/>
      <c r="LAN253" s="359"/>
      <c r="LAO253" s="380"/>
      <c r="LAP253" s="359"/>
      <c r="LAQ253" s="380"/>
      <c r="LAR253" s="359"/>
      <c r="LAS253" s="380"/>
      <c r="LAT253" s="359"/>
      <c r="LAU253" s="380"/>
      <c r="LAV253" s="359"/>
      <c r="LAW253" s="380"/>
      <c r="LAX253" s="359"/>
      <c r="LAY253" s="380"/>
      <c r="LAZ253" s="359"/>
      <c r="LBA253" s="380"/>
      <c r="LBB253" s="359"/>
      <c r="LBC253" s="380"/>
      <c r="LBD253" s="359"/>
      <c r="LBE253" s="380"/>
      <c r="LBF253" s="359"/>
      <c r="LBG253" s="380"/>
      <c r="LBH253" s="359"/>
      <c r="LBI253" s="380"/>
      <c r="LBJ253" s="359"/>
      <c r="LBK253" s="380"/>
      <c r="LBL253" s="359"/>
      <c r="LBM253" s="380"/>
      <c r="LBN253" s="359"/>
      <c r="LBO253" s="380"/>
      <c r="LBP253" s="359"/>
      <c r="LBQ253" s="380"/>
      <c r="LBR253" s="359"/>
      <c r="LBS253" s="380"/>
      <c r="LBT253" s="359"/>
      <c r="LBU253" s="380"/>
      <c r="LBV253" s="359"/>
      <c r="LBW253" s="380"/>
      <c r="LBX253" s="359"/>
      <c r="LBY253" s="380"/>
      <c r="LBZ253" s="359"/>
      <c r="LCA253" s="380"/>
      <c r="LCB253" s="359"/>
      <c r="LCC253" s="380"/>
      <c r="LCD253" s="359"/>
      <c r="LCE253" s="380"/>
      <c r="LCF253" s="359"/>
      <c r="LCG253" s="380"/>
      <c r="LCH253" s="359"/>
      <c r="LCI253" s="380"/>
      <c r="LCJ253" s="359"/>
      <c r="LCK253" s="380"/>
      <c r="LCL253" s="359"/>
      <c r="LCM253" s="380"/>
      <c r="LCN253" s="359"/>
      <c r="LCO253" s="380"/>
      <c r="LCP253" s="359"/>
      <c r="LCQ253" s="380"/>
      <c r="LCR253" s="359"/>
      <c r="LCS253" s="380"/>
      <c r="LCT253" s="359"/>
      <c r="LCU253" s="380"/>
      <c r="LCV253" s="359"/>
      <c r="LCW253" s="380"/>
      <c r="LCX253" s="359"/>
      <c r="LCY253" s="380"/>
      <c r="LCZ253" s="359"/>
      <c r="LDA253" s="380"/>
      <c r="LDB253" s="359"/>
      <c r="LDC253" s="380"/>
      <c r="LDD253" s="359"/>
      <c r="LDE253" s="380"/>
      <c r="LDF253" s="359"/>
      <c r="LDG253" s="380"/>
      <c r="LDH253" s="359"/>
      <c r="LDI253" s="380"/>
      <c r="LDJ253" s="359"/>
      <c r="LDK253" s="380"/>
      <c r="LDL253" s="359"/>
      <c r="LDM253" s="380"/>
      <c r="LDN253" s="359"/>
      <c r="LDO253" s="380"/>
      <c r="LDP253" s="359"/>
      <c r="LDQ253" s="380"/>
      <c r="LDR253" s="359"/>
      <c r="LDS253" s="380"/>
      <c r="LDT253" s="359"/>
      <c r="LDU253" s="380"/>
      <c r="LDV253" s="359"/>
      <c r="LDW253" s="380"/>
      <c r="LDX253" s="359"/>
      <c r="LDY253" s="380"/>
      <c r="LDZ253" s="359"/>
      <c r="LEA253" s="380"/>
      <c r="LEB253" s="359"/>
      <c r="LEC253" s="380"/>
      <c r="LED253" s="359"/>
      <c r="LEE253" s="380"/>
      <c r="LEF253" s="359"/>
      <c r="LEG253" s="380"/>
      <c r="LEH253" s="359"/>
      <c r="LEI253" s="380"/>
      <c r="LEJ253" s="359"/>
      <c r="LEK253" s="380"/>
      <c r="LEL253" s="359"/>
      <c r="LEM253" s="380"/>
      <c r="LEN253" s="359"/>
      <c r="LEO253" s="380"/>
      <c r="LEP253" s="359"/>
      <c r="LEQ253" s="380"/>
      <c r="LER253" s="359"/>
      <c r="LES253" s="380"/>
      <c r="LET253" s="359"/>
      <c r="LEU253" s="380"/>
      <c r="LEV253" s="359"/>
      <c r="LEW253" s="380"/>
      <c r="LEX253" s="359"/>
      <c r="LEY253" s="380"/>
      <c r="LEZ253" s="359"/>
      <c r="LFA253" s="380"/>
      <c r="LFB253" s="359"/>
      <c r="LFC253" s="380"/>
      <c r="LFD253" s="359"/>
      <c r="LFE253" s="380"/>
      <c r="LFF253" s="359"/>
      <c r="LFG253" s="380"/>
      <c r="LFH253" s="359"/>
      <c r="LFI253" s="380"/>
      <c r="LFJ253" s="359"/>
      <c r="LFK253" s="380"/>
      <c r="LFL253" s="359"/>
      <c r="LFM253" s="380"/>
      <c r="LFN253" s="359"/>
      <c r="LFO253" s="380"/>
      <c r="LFP253" s="359"/>
      <c r="LFQ253" s="380"/>
      <c r="LFR253" s="359"/>
      <c r="LFS253" s="380"/>
      <c r="LFT253" s="359"/>
      <c r="LFU253" s="380"/>
      <c r="LFV253" s="359"/>
      <c r="LFW253" s="380"/>
      <c r="LFX253" s="359"/>
      <c r="LFY253" s="380"/>
      <c r="LFZ253" s="359"/>
      <c r="LGA253" s="380"/>
      <c r="LGB253" s="359"/>
      <c r="LGC253" s="380"/>
      <c r="LGD253" s="359"/>
      <c r="LGE253" s="380"/>
      <c r="LGF253" s="359"/>
      <c r="LGG253" s="380"/>
      <c r="LGH253" s="359"/>
      <c r="LGI253" s="380"/>
      <c r="LGJ253" s="359"/>
      <c r="LGK253" s="380"/>
      <c r="LGL253" s="359"/>
      <c r="LGM253" s="380"/>
      <c r="LGN253" s="359"/>
      <c r="LGO253" s="380"/>
      <c r="LGP253" s="359"/>
      <c r="LGQ253" s="380"/>
      <c r="LGR253" s="359"/>
      <c r="LGS253" s="380"/>
      <c r="LGT253" s="359"/>
      <c r="LGU253" s="380"/>
      <c r="LGV253" s="359"/>
      <c r="LGW253" s="380"/>
      <c r="LGX253" s="359"/>
      <c r="LGY253" s="380"/>
      <c r="LGZ253" s="359"/>
      <c r="LHA253" s="380"/>
      <c r="LHB253" s="359"/>
      <c r="LHC253" s="380"/>
      <c r="LHD253" s="359"/>
      <c r="LHE253" s="380"/>
      <c r="LHF253" s="359"/>
      <c r="LHG253" s="380"/>
      <c r="LHH253" s="359"/>
      <c r="LHI253" s="380"/>
      <c r="LHJ253" s="359"/>
      <c r="LHK253" s="380"/>
      <c r="LHL253" s="359"/>
      <c r="LHM253" s="380"/>
      <c r="LHN253" s="359"/>
      <c r="LHO253" s="380"/>
      <c r="LHP253" s="359"/>
      <c r="LHQ253" s="380"/>
      <c r="LHR253" s="359"/>
      <c r="LHS253" s="380"/>
      <c r="LHT253" s="359"/>
      <c r="LHU253" s="380"/>
      <c r="LHV253" s="359"/>
      <c r="LHW253" s="380"/>
      <c r="LHX253" s="359"/>
      <c r="LHY253" s="380"/>
      <c r="LHZ253" s="359"/>
      <c r="LIA253" s="380"/>
      <c r="LIB253" s="359"/>
      <c r="LIC253" s="380"/>
      <c r="LID253" s="359"/>
      <c r="LIE253" s="380"/>
      <c r="LIF253" s="359"/>
      <c r="LIG253" s="380"/>
      <c r="LIH253" s="359"/>
      <c r="LII253" s="380"/>
      <c r="LIJ253" s="359"/>
      <c r="LIK253" s="380"/>
      <c r="LIL253" s="359"/>
      <c r="LIM253" s="380"/>
      <c r="LIN253" s="359"/>
      <c r="LIO253" s="380"/>
      <c r="LIP253" s="359"/>
      <c r="LIQ253" s="380"/>
      <c r="LIR253" s="359"/>
      <c r="LIS253" s="380"/>
      <c r="LIT253" s="359"/>
      <c r="LIU253" s="380"/>
      <c r="LIV253" s="359"/>
      <c r="LIW253" s="380"/>
      <c r="LIX253" s="359"/>
      <c r="LIY253" s="380"/>
      <c r="LIZ253" s="359"/>
      <c r="LJA253" s="380"/>
      <c r="LJB253" s="359"/>
      <c r="LJC253" s="380"/>
      <c r="LJD253" s="359"/>
      <c r="LJE253" s="380"/>
      <c r="LJF253" s="359"/>
      <c r="LJG253" s="380"/>
      <c r="LJH253" s="359"/>
      <c r="LJI253" s="380"/>
      <c r="LJJ253" s="359"/>
      <c r="LJK253" s="380"/>
      <c r="LJL253" s="359"/>
      <c r="LJM253" s="380"/>
      <c r="LJN253" s="359"/>
      <c r="LJO253" s="380"/>
      <c r="LJP253" s="359"/>
      <c r="LJQ253" s="380"/>
      <c r="LJR253" s="359"/>
      <c r="LJS253" s="380"/>
      <c r="LJT253" s="359"/>
      <c r="LJU253" s="380"/>
      <c r="LJV253" s="359"/>
      <c r="LJW253" s="380"/>
      <c r="LJX253" s="359"/>
      <c r="LJY253" s="380"/>
      <c r="LJZ253" s="359"/>
      <c r="LKA253" s="380"/>
      <c r="LKB253" s="359"/>
      <c r="LKC253" s="380"/>
      <c r="LKD253" s="359"/>
      <c r="LKE253" s="380"/>
      <c r="LKF253" s="359"/>
      <c r="LKG253" s="380"/>
      <c r="LKH253" s="359"/>
      <c r="LKI253" s="380"/>
      <c r="LKJ253" s="359"/>
      <c r="LKK253" s="380"/>
      <c r="LKL253" s="359"/>
      <c r="LKM253" s="380"/>
      <c r="LKN253" s="359"/>
      <c r="LKO253" s="380"/>
      <c r="LKP253" s="359"/>
      <c r="LKQ253" s="380"/>
      <c r="LKR253" s="359"/>
      <c r="LKS253" s="380"/>
      <c r="LKT253" s="359"/>
      <c r="LKU253" s="380"/>
      <c r="LKV253" s="359"/>
      <c r="LKW253" s="380"/>
      <c r="LKX253" s="359"/>
      <c r="LKY253" s="380"/>
      <c r="LKZ253" s="359"/>
      <c r="LLA253" s="380"/>
      <c r="LLB253" s="359"/>
      <c r="LLC253" s="380"/>
      <c r="LLD253" s="359"/>
      <c r="LLE253" s="380"/>
      <c r="LLF253" s="359"/>
      <c r="LLG253" s="380"/>
      <c r="LLH253" s="359"/>
      <c r="LLI253" s="380"/>
      <c r="LLJ253" s="359"/>
      <c r="LLK253" s="380"/>
      <c r="LLL253" s="359"/>
      <c r="LLM253" s="380"/>
      <c r="LLN253" s="359"/>
      <c r="LLO253" s="380"/>
      <c r="LLP253" s="359"/>
      <c r="LLQ253" s="380"/>
      <c r="LLR253" s="359"/>
      <c r="LLS253" s="380"/>
      <c r="LLT253" s="359"/>
      <c r="LLU253" s="380"/>
      <c r="LLV253" s="359"/>
      <c r="LLW253" s="380"/>
      <c r="LLX253" s="359"/>
      <c r="LLY253" s="380"/>
      <c r="LLZ253" s="359"/>
      <c r="LMA253" s="380"/>
      <c r="LMB253" s="359"/>
      <c r="LMC253" s="380"/>
      <c r="LMD253" s="359"/>
      <c r="LME253" s="380"/>
      <c r="LMF253" s="359"/>
      <c r="LMG253" s="380"/>
      <c r="LMH253" s="359"/>
      <c r="LMI253" s="380"/>
      <c r="LMJ253" s="359"/>
      <c r="LMK253" s="380"/>
      <c r="LML253" s="359"/>
      <c r="LMM253" s="380"/>
      <c r="LMN253" s="359"/>
      <c r="LMO253" s="380"/>
      <c r="LMP253" s="359"/>
      <c r="LMQ253" s="380"/>
      <c r="LMR253" s="359"/>
      <c r="LMS253" s="380"/>
      <c r="LMT253" s="359"/>
      <c r="LMU253" s="380"/>
      <c r="LMV253" s="359"/>
      <c r="LMW253" s="380"/>
      <c r="LMX253" s="359"/>
      <c r="LMY253" s="380"/>
      <c r="LMZ253" s="359"/>
      <c r="LNA253" s="380"/>
      <c r="LNB253" s="359"/>
      <c r="LNC253" s="380"/>
      <c r="LND253" s="359"/>
      <c r="LNE253" s="380"/>
      <c r="LNF253" s="359"/>
      <c r="LNG253" s="380"/>
      <c r="LNH253" s="359"/>
      <c r="LNI253" s="380"/>
      <c r="LNJ253" s="359"/>
      <c r="LNK253" s="380"/>
      <c r="LNL253" s="359"/>
      <c r="LNM253" s="380"/>
      <c r="LNN253" s="359"/>
      <c r="LNO253" s="380"/>
      <c r="LNP253" s="359"/>
      <c r="LNQ253" s="380"/>
      <c r="LNR253" s="359"/>
      <c r="LNS253" s="380"/>
      <c r="LNT253" s="359"/>
      <c r="LNU253" s="380"/>
      <c r="LNV253" s="359"/>
      <c r="LNW253" s="380"/>
      <c r="LNX253" s="359"/>
      <c r="LNY253" s="380"/>
      <c r="LNZ253" s="359"/>
      <c r="LOA253" s="380"/>
      <c r="LOB253" s="359"/>
      <c r="LOC253" s="380"/>
      <c r="LOD253" s="359"/>
      <c r="LOE253" s="380"/>
      <c r="LOF253" s="359"/>
      <c r="LOG253" s="380"/>
      <c r="LOH253" s="359"/>
      <c r="LOI253" s="380"/>
      <c r="LOJ253" s="359"/>
      <c r="LOK253" s="380"/>
      <c r="LOL253" s="359"/>
      <c r="LOM253" s="380"/>
      <c r="LON253" s="359"/>
      <c r="LOO253" s="380"/>
      <c r="LOP253" s="359"/>
      <c r="LOQ253" s="380"/>
      <c r="LOR253" s="359"/>
      <c r="LOS253" s="380"/>
      <c r="LOT253" s="359"/>
      <c r="LOU253" s="380"/>
      <c r="LOV253" s="359"/>
      <c r="LOW253" s="380"/>
      <c r="LOX253" s="359"/>
      <c r="LOY253" s="380"/>
      <c r="LOZ253" s="359"/>
      <c r="LPA253" s="380"/>
      <c r="LPB253" s="359"/>
      <c r="LPC253" s="380"/>
      <c r="LPD253" s="359"/>
      <c r="LPE253" s="380"/>
      <c r="LPF253" s="359"/>
      <c r="LPG253" s="380"/>
      <c r="LPH253" s="359"/>
      <c r="LPI253" s="380"/>
      <c r="LPJ253" s="359"/>
      <c r="LPK253" s="380"/>
      <c r="LPL253" s="359"/>
      <c r="LPM253" s="380"/>
      <c r="LPN253" s="359"/>
      <c r="LPO253" s="380"/>
      <c r="LPP253" s="359"/>
      <c r="LPQ253" s="380"/>
      <c r="LPR253" s="359"/>
      <c r="LPS253" s="380"/>
      <c r="LPT253" s="359"/>
      <c r="LPU253" s="380"/>
      <c r="LPV253" s="359"/>
      <c r="LPW253" s="380"/>
      <c r="LPX253" s="359"/>
      <c r="LPY253" s="380"/>
      <c r="LPZ253" s="359"/>
      <c r="LQA253" s="380"/>
      <c r="LQB253" s="359"/>
      <c r="LQC253" s="380"/>
      <c r="LQD253" s="359"/>
      <c r="LQE253" s="380"/>
      <c r="LQF253" s="359"/>
      <c r="LQG253" s="380"/>
      <c r="LQH253" s="359"/>
      <c r="LQI253" s="380"/>
      <c r="LQJ253" s="359"/>
      <c r="LQK253" s="380"/>
      <c r="LQL253" s="359"/>
      <c r="LQM253" s="380"/>
      <c r="LQN253" s="359"/>
      <c r="LQO253" s="380"/>
      <c r="LQP253" s="359"/>
      <c r="LQQ253" s="380"/>
      <c r="LQR253" s="359"/>
      <c r="LQS253" s="380"/>
      <c r="LQT253" s="359"/>
      <c r="LQU253" s="380"/>
      <c r="LQV253" s="359"/>
      <c r="LQW253" s="380"/>
      <c r="LQX253" s="359"/>
      <c r="LQY253" s="380"/>
      <c r="LQZ253" s="359"/>
      <c r="LRA253" s="380"/>
      <c r="LRB253" s="359"/>
      <c r="LRC253" s="380"/>
      <c r="LRD253" s="359"/>
      <c r="LRE253" s="380"/>
      <c r="LRF253" s="359"/>
      <c r="LRG253" s="380"/>
      <c r="LRH253" s="359"/>
      <c r="LRI253" s="380"/>
      <c r="LRJ253" s="359"/>
      <c r="LRK253" s="380"/>
      <c r="LRL253" s="359"/>
      <c r="LRM253" s="380"/>
      <c r="LRN253" s="359"/>
      <c r="LRO253" s="380"/>
      <c r="LRP253" s="359"/>
      <c r="LRQ253" s="380"/>
      <c r="LRR253" s="359"/>
      <c r="LRS253" s="380"/>
      <c r="LRT253" s="359"/>
      <c r="LRU253" s="380"/>
      <c r="LRV253" s="359"/>
      <c r="LRW253" s="380"/>
      <c r="LRX253" s="359"/>
      <c r="LRY253" s="380"/>
      <c r="LRZ253" s="359"/>
      <c r="LSA253" s="380"/>
      <c r="LSB253" s="359"/>
      <c r="LSC253" s="380"/>
      <c r="LSD253" s="359"/>
      <c r="LSE253" s="380"/>
      <c r="LSF253" s="359"/>
      <c r="LSG253" s="380"/>
      <c r="LSH253" s="359"/>
      <c r="LSI253" s="380"/>
      <c r="LSJ253" s="359"/>
      <c r="LSK253" s="380"/>
      <c r="LSL253" s="359"/>
      <c r="LSM253" s="380"/>
      <c r="LSN253" s="359"/>
      <c r="LSO253" s="380"/>
      <c r="LSP253" s="359"/>
      <c r="LSQ253" s="380"/>
      <c r="LSR253" s="359"/>
      <c r="LSS253" s="380"/>
      <c r="LST253" s="359"/>
      <c r="LSU253" s="380"/>
      <c r="LSV253" s="359"/>
      <c r="LSW253" s="380"/>
      <c r="LSX253" s="359"/>
      <c r="LSY253" s="380"/>
      <c r="LSZ253" s="359"/>
      <c r="LTA253" s="380"/>
      <c r="LTB253" s="359"/>
      <c r="LTC253" s="380"/>
      <c r="LTD253" s="359"/>
      <c r="LTE253" s="380"/>
      <c r="LTF253" s="359"/>
      <c r="LTG253" s="380"/>
      <c r="LTH253" s="359"/>
      <c r="LTI253" s="380"/>
      <c r="LTJ253" s="359"/>
      <c r="LTK253" s="380"/>
      <c r="LTL253" s="359"/>
      <c r="LTM253" s="380"/>
      <c r="LTN253" s="359"/>
      <c r="LTO253" s="380"/>
      <c r="LTP253" s="359"/>
      <c r="LTQ253" s="380"/>
      <c r="LTR253" s="359"/>
      <c r="LTS253" s="380"/>
      <c r="LTT253" s="359"/>
      <c r="LTU253" s="380"/>
      <c r="LTV253" s="359"/>
      <c r="LTW253" s="380"/>
      <c r="LTX253" s="359"/>
      <c r="LTY253" s="380"/>
      <c r="LTZ253" s="359"/>
      <c r="LUA253" s="380"/>
      <c r="LUB253" s="359"/>
      <c r="LUC253" s="380"/>
      <c r="LUD253" s="359"/>
      <c r="LUE253" s="380"/>
      <c r="LUF253" s="359"/>
      <c r="LUG253" s="380"/>
      <c r="LUH253" s="359"/>
      <c r="LUI253" s="380"/>
      <c r="LUJ253" s="359"/>
      <c r="LUK253" s="380"/>
      <c r="LUL253" s="359"/>
      <c r="LUM253" s="380"/>
      <c r="LUN253" s="359"/>
      <c r="LUO253" s="380"/>
      <c r="LUP253" s="359"/>
      <c r="LUQ253" s="380"/>
      <c r="LUR253" s="359"/>
      <c r="LUS253" s="380"/>
      <c r="LUT253" s="359"/>
      <c r="LUU253" s="380"/>
      <c r="LUV253" s="359"/>
      <c r="LUW253" s="380"/>
      <c r="LUX253" s="359"/>
      <c r="LUY253" s="380"/>
      <c r="LUZ253" s="359"/>
      <c r="LVA253" s="380"/>
      <c r="LVB253" s="359"/>
      <c r="LVC253" s="380"/>
      <c r="LVD253" s="359"/>
      <c r="LVE253" s="380"/>
      <c r="LVF253" s="359"/>
      <c r="LVG253" s="380"/>
      <c r="LVH253" s="359"/>
      <c r="LVI253" s="380"/>
      <c r="LVJ253" s="359"/>
      <c r="LVK253" s="380"/>
      <c r="LVL253" s="359"/>
      <c r="LVM253" s="380"/>
      <c r="LVN253" s="359"/>
      <c r="LVO253" s="380"/>
      <c r="LVP253" s="359"/>
      <c r="LVQ253" s="380"/>
      <c r="LVR253" s="359"/>
      <c r="LVS253" s="380"/>
      <c r="LVT253" s="359"/>
      <c r="LVU253" s="380"/>
      <c r="LVV253" s="359"/>
      <c r="LVW253" s="380"/>
      <c r="LVX253" s="359"/>
      <c r="LVY253" s="380"/>
      <c r="LVZ253" s="359"/>
      <c r="LWA253" s="380"/>
      <c r="LWB253" s="359"/>
      <c r="LWC253" s="380"/>
      <c r="LWD253" s="359"/>
      <c r="LWE253" s="380"/>
      <c r="LWF253" s="359"/>
      <c r="LWG253" s="380"/>
      <c r="LWH253" s="359"/>
      <c r="LWI253" s="380"/>
      <c r="LWJ253" s="359"/>
      <c r="LWK253" s="380"/>
      <c r="LWL253" s="359"/>
      <c r="LWM253" s="380"/>
      <c r="LWN253" s="359"/>
      <c r="LWO253" s="380"/>
      <c r="LWP253" s="359"/>
      <c r="LWQ253" s="380"/>
      <c r="LWR253" s="359"/>
      <c r="LWS253" s="380"/>
      <c r="LWT253" s="359"/>
      <c r="LWU253" s="380"/>
      <c r="LWV253" s="359"/>
      <c r="LWW253" s="380"/>
      <c r="LWX253" s="359"/>
      <c r="LWY253" s="380"/>
      <c r="LWZ253" s="359"/>
      <c r="LXA253" s="380"/>
      <c r="LXB253" s="359"/>
      <c r="LXC253" s="380"/>
      <c r="LXD253" s="359"/>
      <c r="LXE253" s="380"/>
      <c r="LXF253" s="359"/>
      <c r="LXG253" s="380"/>
      <c r="LXH253" s="359"/>
      <c r="LXI253" s="380"/>
      <c r="LXJ253" s="359"/>
      <c r="LXK253" s="380"/>
      <c r="LXL253" s="359"/>
      <c r="LXM253" s="380"/>
      <c r="LXN253" s="359"/>
      <c r="LXO253" s="380"/>
      <c r="LXP253" s="359"/>
      <c r="LXQ253" s="380"/>
      <c r="LXR253" s="359"/>
      <c r="LXS253" s="380"/>
      <c r="LXT253" s="359"/>
      <c r="LXU253" s="380"/>
      <c r="LXV253" s="359"/>
      <c r="LXW253" s="380"/>
      <c r="LXX253" s="359"/>
      <c r="LXY253" s="380"/>
      <c r="LXZ253" s="359"/>
      <c r="LYA253" s="380"/>
      <c r="LYB253" s="359"/>
      <c r="LYC253" s="380"/>
      <c r="LYD253" s="359"/>
      <c r="LYE253" s="380"/>
      <c r="LYF253" s="359"/>
      <c r="LYG253" s="380"/>
      <c r="LYH253" s="359"/>
      <c r="LYI253" s="380"/>
      <c r="LYJ253" s="359"/>
      <c r="LYK253" s="380"/>
      <c r="LYL253" s="359"/>
      <c r="LYM253" s="380"/>
      <c r="LYN253" s="359"/>
      <c r="LYO253" s="380"/>
      <c r="LYP253" s="359"/>
      <c r="LYQ253" s="380"/>
      <c r="LYR253" s="359"/>
      <c r="LYS253" s="380"/>
      <c r="LYT253" s="359"/>
      <c r="LYU253" s="380"/>
      <c r="LYV253" s="359"/>
      <c r="LYW253" s="380"/>
      <c r="LYX253" s="359"/>
      <c r="LYY253" s="380"/>
      <c r="LYZ253" s="359"/>
      <c r="LZA253" s="380"/>
      <c r="LZB253" s="359"/>
      <c r="LZC253" s="380"/>
      <c r="LZD253" s="359"/>
      <c r="LZE253" s="380"/>
      <c r="LZF253" s="359"/>
      <c r="LZG253" s="380"/>
      <c r="LZH253" s="359"/>
      <c r="LZI253" s="380"/>
      <c r="LZJ253" s="359"/>
      <c r="LZK253" s="380"/>
      <c r="LZL253" s="359"/>
      <c r="LZM253" s="380"/>
      <c r="LZN253" s="359"/>
      <c r="LZO253" s="380"/>
      <c r="LZP253" s="359"/>
      <c r="LZQ253" s="380"/>
      <c r="LZR253" s="359"/>
      <c r="LZS253" s="380"/>
      <c r="LZT253" s="359"/>
      <c r="LZU253" s="380"/>
      <c r="LZV253" s="359"/>
      <c r="LZW253" s="380"/>
      <c r="LZX253" s="359"/>
      <c r="LZY253" s="380"/>
      <c r="LZZ253" s="359"/>
      <c r="MAA253" s="380"/>
      <c r="MAB253" s="359"/>
      <c r="MAC253" s="380"/>
      <c r="MAD253" s="359"/>
      <c r="MAE253" s="380"/>
      <c r="MAF253" s="359"/>
      <c r="MAG253" s="380"/>
      <c r="MAH253" s="359"/>
      <c r="MAI253" s="380"/>
      <c r="MAJ253" s="359"/>
      <c r="MAK253" s="380"/>
      <c r="MAL253" s="359"/>
      <c r="MAM253" s="380"/>
      <c r="MAN253" s="359"/>
      <c r="MAO253" s="380"/>
      <c r="MAP253" s="359"/>
      <c r="MAQ253" s="380"/>
      <c r="MAR253" s="359"/>
      <c r="MAS253" s="380"/>
      <c r="MAT253" s="359"/>
      <c r="MAU253" s="380"/>
      <c r="MAV253" s="359"/>
      <c r="MAW253" s="380"/>
      <c r="MAX253" s="359"/>
      <c r="MAY253" s="380"/>
      <c r="MAZ253" s="359"/>
      <c r="MBA253" s="380"/>
      <c r="MBB253" s="359"/>
      <c r="MBC253" s="380"/>
      <c r="MBD253" s="359"/>
      <c r="MBE253" s="380"/>
      <c r="MBF253" s="359"/>
      <c r="MBG253" s="380"/>
      <c r="MBH253" s="359"/>
      <c r="MBI253" s="380"/>
      <c r="MBJ253" s="359"/>
      <c r="MBK253" s="380"/>
      <c r="MBL253" s="359"/>
      <c r="MBM253" s="380"/>
      <c r="MBN253" s="359"/>
      <c r="MBO253" s="380"/>
      <c r="MBP253" s="359"/>
      <c r="MBQ253" s="380"/>
      <c r="MBR253" s="359"/>
      <c r="MBS253" s="380"/>
      <c r="MBT253" s="359"/>
      <c r="MBU253" s="380"/>
      <c r="MBV253" s="359"/>
      <c r="MBW253" s="380"/>
      <c r="MBX253" s="359"/>
      <c r="MBY253" s="380"/>
      <c r="MBZ253" s="359"/>
      <c r="MCA253" s="380"/>
      <c r="MCB253" s="359"/>
      <c r="MCC253" s="380"/>
      <c r="MCD253" s="359"/>
      <c r="MCE253" s="380"/>
      <c r="MCF253" s="359"/>
      <c r="MCG253" s="380"/>
      <c r="MCH253" s="359"/>
      <c r="MCI253" s="380"/>
      <c r="MCJ253" s="359"/>
      <c r="MCK253" s="380"/>
      <c r="MCL253" s="359"/>
      <c r="MCM253" s="380"/>
      <c r="MCN253" s="359"/>
      <c r="MCO253" s="380"/>
      <c r="MCP253" s="359"/>
      <c r="MCQ253" s="380"/>
      <c r="MCR253" s="359"/>
      <c r="MCS253" s="380"/>
      <c r="MCT253" s="359"/>
      <c r="MCU253" s="380"/>
      <c r="MCV253" s="359"/>
      <c r="MCW253" s="380"/>
      <c r="MCX253" s="359"/>
      <c r="MCY253" s="380"/>
      <c r="MCZ253" s="359"/>
      <c r="MDA253" s="380"/>
      <c r="MDB253" s="359"/>
      <c r="MDC253" s="380"/>
      <c r="MDD253" s="359"/>
      <c r="MDE253" s="380"/>
      <c r="MDF253" s="359"/>
      <c r="MDG253" s="380"/>
      <c r="MDH253" s="359"/>
      <c r="MDI253" s="380"/>
      <c r="MDJ253" s="359"/>
      <c r="MDK253" s="380"/>
      <c r="MDL253" s="359"/>
      <c r="MDM253" s="380"/>
      <c r="MDN253" s="359"/>
      <c r="MDO253" s="380"/>
      <c r="MDP253" s="359"/>
      <c r="MDQ253" s="380"/>
      <c r="MDR253" s="359"/>
      <c r="MDS253" s="380"/>
      <c r="MDT253" s="359"/>
      <c r="MDU253" s="380"/>
      <c r="MDV253" s="359"/>
      <c r="MDW253" s="380"/>
      <c r="MDX253" s="359"/>
      <c r="MDY253" s="380"/>
      <c r="MDZ253" s="359"/>
      <c r="MEA253" s="380"/>
      <c r="MEB253" s="359"/>
      <c r="MEC253" s="380"/>
      <c r="MED253" s="359"/>
      <c r="MEE253" s="380"/>
      <c r="MEF253" s="359"/>
      <c r="MEG253" s="380"/>
      <c r="MEH253" s="359"/>
      <c r="MEI253" s="380"/>
      <c r="MEJ253" s="359"/>
      <c r="MEK253" s="380"/>
      <c r="MEL253" s="359"/>
      <c r="MEM253" s="380"/>
      <c r="MEN253" s="359"/>
      <c r="MEO253" s="380"/>
      <c r="MEP253" s="359"/>
      <c r="MEQ253" s="380"/>
      <c r="MER253" s="359"/>
      <c r="MES253" s="380"/>
      <c r="MET253" s="359"/>
      <c r="MEU253" s="380"/>
      <c r="MEV253" s="359"/>
      <c r="MEW253" s="380"/>
      <c r="MEX253" s="359"/>
      <c r="MEY253" s="380"/>
      <c r="MEZ253" s="359"/>
      <c r="MFA253" s="380"/>
      <c r="MFB253" s="359"/>
      <c r="MFC253" s="380"/>
      <c r="MFD253" s="359"/>
      <c r="MFE253" s="380"/>
      <c r="MFF253" s="359"/>
      <c r="MFG253" s="380"/>
      <c r="MFH253" s="359"/>
      <c r="MFI253" s="380"/>
      <c r="MFJ253" s="359"/>
      <c r="MFK253" s="380"/>
      <c r="MFL253" s="359"/>
      <c r="MFM253" s="380"/>
      <c r="MFN253" s="359"/>
      <c r="MFO253" s="380"/>
      <c r="MFP253" s="359"/>
      <c r="MFQ253" s="380"/>
      <c r="MFR253" s="359"/>
      <c r="MFS253" s="380"/>
      <c r="MFT253" s="359"/>
      <c r="MFU253" s="380"/>
      <c r="MFV253" s="359"/>
      <c r="MFW253" s="380"/>
      <c r="MFX253" s="359"/>
      <c r="MFY253" s="380"/>
      <c r="MFZ253" s="359"/>
      <c r="MGA253" s="380"/>
      <c r="MGB253" s="359"/>
      <c r="MGC253" s="380"/>
      <c r="MGD253" s="359"/>
      <c r="MGE253" s="380"/>
      <c r="MGF253" s="359"/>
      <c r="MGG253" s="380"/>
      <c r="MGH253" s="359"/>
      <c r="MGI253" s="380"/>
      <c r="MGJ253" s="359"/>
      <c r="MGK253" s="380"/>
      <c r="MGL253" s="359"/>
      <c r="MGM253" s="380"/>
      <c r="MGN253" s="359"/>
      <c r="MGO253" s="380"/>
      <c r="MGP253" s="359"/>
      <c r="MGQ253" s="380"/>
      <c r="MGR253" s="359"/>
      <c r="MGS253" s="380"/>
      <c r="MGT253" s="359"/>
      <c r="MGU253" s="380"/>
      <c r="MGV253" s="359"/>
      <c r="MGW253" s="380"/>
      <c r="MGX253" s="359"/>
      <c r="MGY253" s="380"/>
      <c r="MGZ253" s="359"/>
      <c r="MHA253" s="380"/>
      <c r="MHB253" s="359"/>
      <c r="MHC253" s="380"/>
      <c r="MHD253" s="359"/>
      <c r="MHE253" s="380"/>
      <c r="MHF253" s="359"/>
      <c r="MHG253" s="380"/>
      <c r="MHH253" s="359"/>
      <c r="MHI253" s="380"/>
      <c r="MHJ253" s="359"/>
      <c r="MHK253" s="380"/>
      <c r="MHL253" s="359"/>
      <c r="MHM253" s="380"/>
      <c r="MHN253" s="359"/>
      <c r="MHO253" s="380"/>
      <c r="MHP253" s="359"/>
      <c r="MHQ253" s="380"/>
      <c r="MHR253" s="359"/>
      <c r="MHS253" s="380"/>
      <c r="MHT253" s="359"/>
      <c r="MHU253" s="380"/>
      <c r="MHV253" s="359"/>
      <c r="MHW253" s="380"/>
      <c r="MHX253" s="359"/>
      <c r="MHY253" s="380"/>
      <c r="MHZ253" s="359"/>
      <c r="MIA253" s="380"/>
      <c r="MIB253" s="359"/>
      <c r="MIC253" s="380"/>
      <c r="MID253" s="359"/>
      <c r="MIE253" s="380"/>
      <c r="MIF253" s="359"/>
      <c r="MIG253" s="380"/>
      <c r="MIH253" s="359"/>
      <c r="MII253" s="380"/>
      <c r="MIJ253" s="359"/>
      <c r="MIK253" s="380"/>
      <c r="MIL253" s="359"/>
      <c r="MIM253" s="380"/>
      <c r="MIN253" s="359"/>
      <c r="MIO253" s="380"/>
      <c r="MIP253" s="359"/>
      <c r="MIQ253" s="380"/>
      <c r="MIR253" s="359"/>
      <c r="MIS253" s="380"/>
      <c r="MIT253" s="359"/>
      <c r="MIU253" s="380"/>
      <c r="MIV253" s="359"/>
      <c r="MIW253" s="380"/>
      <c r="MIX253" s="359"/>
      <c r="MIY253" s="380"/>
      <c r="MIZ253" s="359"/>
      <c r="MJA253" s="380"/>
      <c r="MJB253" s="359"/>
      <c r="MJC253" s="380"/>
      <c r="MJD253" s="359"/>
      <c r="MJE253" s="380"/>
      <c r="MJF253" s="359"/>
      <c r="MJG253" s="380"/>
      <c r="MJH253" s="359"/>
      <c r="MJI253" s="380"/>
      <c r="MJJ253" s="359"/>
      <c r="MJK253" s="380"/>
      <c r="MJL253" s="359"/>
      <c r="MJM253" s="380"/>
      <c r="MJN253" s="359"/>
      <c r="MJO253" s="380"/>
      <c r="MJP253" s="359"/>
      <c r="MJQ253" s="380"/>
      <c r="MJR253" s="359"/>
      <c r="MJS253" s="380"/>
      <c r="MJT253" s="359"/>
      <c r="MJU253" s="380"/>
      <c r="MJV253" s="359"/>
      <c r="MJW253" s="380"/>
      <c r="MJX253" s="359"/>
      <c r="MJY253" s="380"/>
      <c r="MJZ253" s="359"/>
      <c r="MKA253" s="380"/>
      <c r="MKB253" s="359"/>
      <c r="MKC253" s="380"/>
      <c r="MKD253" s="359"/>
      <c r="MKE253" s="380"/>
      <c r="MKF253" s="359"/>
      <c r="MKG253" s="380"/>
      <c r="MKH253" s="359"/>
      <c r="MKI253" s="380"/>
      <c r="MKJ253" s="359"/>
      <c r="MKK253" s="380"/>
      <c r="MKL253" s="359"/>
      <c r="MKM253" s="380"/>
      <c r="MKN253" s="359"/>
      <c r="MKO253" s="380"/>
      <c r="MKP253" s="359"/>
      <c r="MKQ253" s="380"/>
      <c r="MKR253" s="359"/>
      <c r="MKS253" s="380"/>
      <c r="MKT253" s="359"/>
      <c r="MKU253" s="380"/>
      <c r="MKV253" s="359"/>
      <c r="MKW253" s="380"/>
      <c r="MKX253" s="359"/>
      <c r="MKY253" s="380"/>
      <c r="MKZ253" s="359"/>
      <c r="MLA253" s="380"/>
      <c r="MLB253" s="359"/>
      <c r="MLC253" s="380"/>
      <c r="MLD253" s="359"/>
      <c r="MLE253" s="380"/>
      <c r="MLF253" s="359"/>
      <c r="MLG253" s="380"/>
      <c r="MLH253" s="359"/>
      <c r="MLI253" s="380"/>
      <c r="MLJ253" s="359"/>
      <c r="MLK253" s="380"/>
      <c r="MLL253" s="359"/>
      <c r="MLM253" s="380"/>
      <c r="MLN253" s="359"/>
      <c r="MLO253" s="380"/>
      <c r="MLP253" s="359"/>
      <c r="MLQ253" s="380"/>
      <c r="MLR253" s="359"/>
      <c r="MLS253" s="380"/>
      <c r="MLT253" s="359"/>
      <c r="MLU253" s="380"/>
      <c r="MLV253" s="359"/>
      <c r="MLW253" s="380"/>
      <c r="MLX253" s="359"/>
      <c r="MLY253" s="380"/>
      <c r="MLZ253" s="359"/>
      <c r="MMA253" s="380"/>
      <c r="MMB253" s="359"/>
      <c r="MMC253" s="380"/>
      <c r="MMD253" s="359"/>
      <c r="MME253" s="380"/>
      <c r="MMF253" s="359"/>
      <c r="MMG253" s="380"/>
      <c r="MMH253" s="359"/>
      <c r="MMI253" s="380"/>
      <c r="MMJ253" s="359"/>
      <c r="MMK253" s="380"/>
      <c r="MML253" s="359"/>
      <c r="MMM253" s="380"/>
      <c r="MMN253" s="359"/>
      <c r="MMO253" s="380"/>
      <c r="MMP253" s="359"/>
      <c r="MMQ253" s="380"/>
      <c r="MMR253" s="359"/>
      <c r="MMS253" s="380"/>
      <c r="MMT253" s="359"/>
      <c r="MMU253" s="380"/>
      <c r="MMV253" s="359"/>
      <c r="MMW253" s="380"/>
      <c r="MMX253" s="359"/>
      <c r="MMY253" s="380"/>
      <c r="MMZ253" s="359"/>
      <c r="MNA253" s="380"/>
      <c r="MNB253" s="359"/>
      <c r="MNC253" s="380"/>
      <c r="MND253" s="359"/>
      <c r="MNE253" s="380"/>
      <c r="MNF253" s="359"/>
      <c r="MNG253" s="380"/>
      <c r="MNH253" s="359"/>
      <c r="MNI253" s="380"/>
      <c r="MNJ253" s="359"/>
      <c r="MNK253" s="380"/>
      <c r="MNL253" s="359"/>
      <c r="MNM253" s="380"/>
      <c r="MNN253" s="359"/>
      <c r="MNO253" s="380"/>
      <c r="MNP253" s="359"/>
      <c r="MNQ253" s="380"/>
      <c r="MNR253" s="359"/>
      <c r="MNS253" s="380"/>
      <c r="MNT253" s="359"/>
      <c r="MNU253" s="380"/>
      <c r="MNV253" s="359"/>
      <c r="MNW253" s="380"/>
      <c r="MNX253" s="359"/>
      <c r="MNY253" s="380"/>
      <c r="MNZ253" s="359"/>
      <c r="MOA253" s="380"/>
      <c r="MOB253" s="359"/>
      <c r="MOC253" s="380"/>
      <c r="MOD253" s="359"/>
      <c r="MOE253" s="380"/>
      <c r="MOF253" s="359"/>
      <c r="MOG253" s="380"/>
      <c r="MOH253" s="359"/>
      <c r="MOI253" s="380"/>
      <c r="MOJ253" s="359"/>
      <c r="MOK253" s="380"/>
      <c r="MOL253" s="359"/>
      <c r="MOM253" s="380"/>
      <c r="MON253" s="359"/>
      <c r="MOO253" s="380"/>
      <c r="MOP253" s="359"/>
      <c r="MOQ253" s="380"/>
      <c r="MOR253" s="359"/>
      <c r="MOS253" s="380"/>
      <c r="MOT253" s="359"/>
      <c r="MOU253" s="380"/>
      <c r="MOV253" s="359"/>
      <c r="MOW253" s="380"/>
      <c r="MOX253" s="359"/>
      <c r="MOY253" s="380"/>
      <c r="MOZ253" s="359"/>
      <c r="MPA253" s="380"/>
      <c r="MPB253" s="359"/>
      <c r="MPC253" s="380"/>
      <c r="MPD253" s="359"/>
      <c r="MPE253" s="380"/>
      <c r="MPF253" s="359"/>
      <c r="MPG253" s="380"/>
      <c r="MPH253" s="359"/>
      <c r="MPI253" s="380"/>
      <c r="MPJ253" s="359"/>
      <c r="MPK253" s="380"/>
      <c r="MPL253" s="359"/>
      <c r="MPM253" s="380"/>
      <c r="MPN253" s="359"/>
      <c r="MPO253" s="380"/>
      <c r="MPP253" s="359"/>
      <c r="MPQ253" s="380"/>
      <c r="MPR253" s="359"/>
      <c r="MPS253" s="380"/>
      <c r="MPT253" s="359"/>
      <c r="MPU253" s="380"/>
      <c r="MPV253" s="359"/>
      <c r="MPW253" s="380"/>
      <c r="MPX253" s="359"/>
      <c r="MPY253" s="380"/>
      <c r="MPZ253" s="359"/>
      <c r="MQA253" s="380"/>
      <c r="MQB253" s="359"/>
      <c r="MQC253" s="380"/>
      <c r="MQD253" s="359"/>
      <c r="MQE253" s="380"/>
      <c r="MQF253" s="359"/>
      <c r="MQG253" s="380"/>
      <c r="MQH253" s="359"/>
      <c r="MQI253" s="380"/>
      <c r="MQJ253" s="359"/>
      <c r="MQK253" s="380"/>
      <c r="MQL253" s="359"/>
      <c r="MQM253" s="380"/>
      <c r="MQN253" s="359"/>
      <c r="MQO253" s="380"/>
      <c r="MQP253" s="359"/>
      <c r="MQQ253" s="380"/>
      <c r="MQR253" s="359"/>
      <c r="MQS253" s="380"/>
      <c r="MQT253" s="359"/>
      <c r="MQU253" s="380"/>
      <c r="MQV253" s="359"/>
      <c r="MQW253" s="380"/>
      <c r="MQX253" s="359"/>
      <c r="MQY253" s="380"/>
      <c r="MQZ253" s="359"/>
      <c r="MRA253" s="380"/>
      <c r="MRB253" s="359"/>
      <c r="MRC253" s="380"/>
      <c r="MRD253" s="359"/>
      <c r="MRE253" s="380"/>
      <c r="MRF253" s="359"/>
      <c r="MRG253" s="380"/>
      <c r="MRH253" s="359"/>
      <c r="MRI253" s="380"/>
      <c r="MRJ253" s="359"/>
      <c r="MRK253" s="380"/>
      <c r="MRL253" s="359"/>
      <c r="MRM253" s="380"/>
      <c r="MRN253" s="359"/>
      <c r="MRO253" s="380"/>
      <c r="MRP253" s="359"/>
      <c r="MRQ253" s="380"/>
      <c r="MRR253" s="359"/>
      <c r="MRS253" s="380"/>
      <c r="MRT253" s="359"/>
      <c r="MRU253" s="380"/>
      <c r="MRV253" s="359"/>
      <c r="MRW253" s="380"/>
      <c r="MRX253" s="359"/>
      <c r="MRY253" s="380"/>
      <c r="MRZ253" s="359"/>
      <c r="MSA253" s="380"/>
      <c r="MSB253" s="359"/>
      <c r="MSC253" s="380"/>
      <c r="MSD253" s="359"/>
      <c r="MSE253" s="380"/>
      <c r="MSF253" s="359"/>
      <c r="MSG253" s="380"/>
      <c r="MSH253" s="359"/>
      <c r="MSI253" s="380"/>
      <c r="MSJ253" s="359"/>
      <c r="MSK253" s="380"/>
      <c r="MSL253" s="359"/>
      <c r="MSM253" s="380"/>
      <c r="MSN253" s="359"/>
      <c r="MSO253" s="380"/>
      <c r="MSP253" s="359"/>
      <c r="MSQ253" s="380"/>
      <c r="MSR253" s="359"/>
      <c r="MSS253" s="380"/>
      <c r="MST253" s="359"/>
      <c r="MSU253" s="380"/>
      <c r="MSV253" s="359"/>
      <c r="MSW253" s="380"/>
      <c r="MSX253" s="359"/>
      <c r="MSY253" s="380"/>
      <c r="MSZ253" s="359"/>
      <c r="MTA253" s="380"/>
      <c r="MTB253" s="359"/>
      <c r="MTC253" s="380"/>
      <c r="MTD253" s="359"/>
      <c r="MTE253" s="380"/>
      <c r="MTF253" s="359"/>
      <c r="MTG253" s="380"/>
      <c r="MTH253" s="359"/>
      <c r="MTI253" s="380"/>
      <c r="MTJ253" s="359"/>
      <c r="MTK253" s="380"/>
      <c r="MTL253" s="359"/>
      <c r="MTM253" s="380"/>
      <c r="MTN253" s="359"/>
      <c r="MTO253" s="380"/>
      <c r="MTP253" s="359"/>
      <c r="MTQ253" s="380"/>
      <c r="MTR253" s="359"/>
      <c r="MTS253" s="380"/>
      <c r="MTT253" s="359"/>
      <c r="MTU253" s="380"/>
      <c r="MTV253" s="359"/>
      <c r="MTW253" s="380"/>
      <c r="MTX253" s="359"/>
      <c r="MTY253" s="380"/>
      <c r="MTZ253" s="359"/>
      <c r="MUA253" s="380"/>
      <c r="MUB253" s="359"/>
      <c r="MUC253" s="380"/>
      <c r="MUD253" s="359"/>
      <c r="MUE253" s="380"/>
      <c r="MUF253" s="359"/>
      <c r="MUG253" s="380"/>
      <c r="MUH253" s="359"/>
      <c r="MUI253" s="380"/>
      <c r="MUJ253" s="359"/>
      <c r="MUK253" s="380"/>
      <c r="MUL253" s="359"/>
      <c r="MUM253" s="380"/>
      <c r="MUN253" s="359"/>
      <c r="MUO253" s="380"/>
      <c r="MUP253" s="359"/>
      <c r="MUQ253" s="380"/>
      <c r="MUR253" s="359"/>
      <c r="MUS253" s="380"/>
      <c r="MUT253" s="359"/>
      <c r="MUU253" s="380"/>
      <c r="MUV253" s="359"/>
      <c r="MUW253" s="380"/>
      <c r="MUX253" s="359"/>
      <c r="MUY253" s="380"/>
      <c r="MUZ253" s="359"/>
      <c r="MVA253" s="380"/>
      <c r="MVB253" s="359"/>
      <c r="MVC253" s="380"/>
      <c r="MVD253" s="359"/>
      <c r="MVE253" s="380"/>
      <c r="MVF253" s="359"/>
      <c r="MVG253" s="380"/>
      <c r="MVH253" s="359"/>
      <c r="MVI253" s="380"/>
      <c r="MVJ253" s="359"/>
      <c r="MVK253" s="380"/>
      <c r="MVL253" s="359"/>
      <c r="MVM253" s="380"/>
      <c r="MVN253" s="359"/>
      <c r="MVO253" s="380"/>
      <c r="MVP253" s="359"/>
      <c r="MVQ253" s="380"/>
      <c r="MVR253" s="359"/>
      <c r="MVS253" s="380"/>
      <c r="MVT253" s="359"/>
      <c r="MVU253" s="380"/>
      <c r="MVV253" s="359"/>
      <c r="MVW253" s="380"/>
      <c r="MVX253" s="359"/>
      <c r="MVY253" s="380"/>
      <c r="MVZ253" s="359"/>
      <c r="MWA253" s="380"/>
      <c r="MWB253" s="359"/>
      <c r="MWC253" s="380"/>
      <c r="MWD253" s="359"/>
      <c r="MWE253" s="380"/>
      <c r="MWF253" s="359"/>
      <c r="MWG253" s="380"/>
      <c r="MWH253" s="359"/>
      <c r="MWI253" s="380"/>
      <c r="MWJ253" s="359"/>
      <c r="MWK253" s="380"/>
      <c r="MWL253" s="359"/>
      <c r="MWM253" s="380"/>
      <c r="MWN253" s="359"/>
      <c r="MWO253" s="380"/>
      <c r="MWP253" s="359"/>
      <c r="MWQ253" s="380"/>
      <c r="MWR253" s="359"/>
      <c r="MWS253" s="380"/>
      <c r="MWT253" s="359"/>
      <c r="MWU253" s="380"/>
      <c r="MWV253" s="359"/>
      <c r="MWW253" s="380"/>
      <c r="MWX253" s="359"/>
      <c r="MWY253" s="380"/>
      <c r="MWZ253" s="359"/>
      <c r="MXA253" s="380"/>
      <c r="MXB253" s="359"/>
      <c r="MXC253" s="380"/>
      <c r="MXD253" s="359"/>
      <c r="MXE253" s="380"/>
      <c r="MXF253" s="359"/>
      <c r="MXG253" s="380"/>
      <c r="MXH253" s="359"/>
      <c r="MXI253" s="380"/>
      <c r="MXJ253" s="359"/>
      <c r="MXK253" s="380"/>
      <c r="MXL253" s="359"/>
      <c r="MXM253" s="380"/>
      <c r="MXN253" s="359"/>
      <c r="MXO253" s="380"/>
      <c r="MXP253" s="359"/>
      <c r="MXQ253" s="380"/>
      <c r="MXR253" s="359"/>
      <c r="MXS253" s="380"/>
      <c r="MXT253" s="359"/>
      <c r="MXU253" s="380"/>
      <c r="MXV253" s="359"/>
      <c r="MXW253" s="380"/>
      <c r="MXX253" s="359"/>
      <c r="MXY253" s="380"/>
      <c r="MXZ253" s="359"/>
      <c r="MYA253" s="380"/>
      <c r="MYB253" s="359"/>
      <c r="MYC253" s="380"/>
      <c r="MYD253" s="359"/>
      <c r="MYE253" s="380"/>
      <c r="MYF253" s="359"/>
      <c r="MYG253" s="380"/>
      <c r="MYH253" s="359"/>
      <c r="MYI253" s="380"/>
      <c r="MYJ253" s="359"/>
      <c r="MYK253" s="380"/>
      <c r="MYL253" s="359"/>
      <c r="MYM253" s="380"/>
      <c r="MYN253" s="359"/>
      <c r="MYO253" s="380"/>
      <c r="MYP253" s="359"/>
      <c r="MYQ253" s="380"/>
      <c r="MYR253" s="359"/>
      <c r="MYS253" s="380"/>
      <c r="MYT253" s="359"/>
      <c r="MYU253" s="380"/>
      <c r="MYV253" s="359"/>
      <c r="MYW253" s="380"/>
      <c r="MYX253" s="359"/>
      <c r="MYY253" s="380"/>
      <c r="MYZ253" s="359"/>
      <c r="MZA253" s="380"/>
      <c r="MZB253" s="359"/>
      <c r="MZC253" s="380"/>
      <c r="MZD253" s="359"/>
      <c r="MZE253" s="380"/>
      <c r="MZF253" s="359"/>
      <c r="MZG253" s="380"/>
      <c r="MZH253" s="359"/>
      <c r="MZI253" s="380"/>
      <c r="MZJ253" s="359"/>
      <c r="MZK253" s="380"/>
      <c r="MZL253" s="359"/>
      <c r="MZM253" s="380"/>
      <c r="MZN253" s="359"/>
      <c r="MZO253" s="380"/>
      <c r="MZP253" s="359"/>
      <c r="MZQ253" s="380"/>
      <c r="MZR253" s="359"/>
      <c r="MZS253" s="380"/>
      <c r="MZT253" s="359"/>
      <c r="MZU253" s="380"/>
      <c r="MZV253" s="359"/>
      <c r="MZW253" s="380"/>
      <c r="MZX253" s="359"/>
      <c r="MZY253" s="380"/>
      <c r="MZZ253" s="359"/>
      <c r="NAA253" s="380"/>
      <c r="NAB253" s="359"/>
      <c r="NAC253" s="380"/>
      <c r="NAD253" s="359"/>
      <c r="NAE253" s="380"/>
      <c r="NAF253" s="359"/>
      <c r="NAG253" s="380"/>
      <c r="NAH253" s="359"/>
      <c r="NAI253" s="380"/>
      <c r="NAJ253" s="359"/>
      <c r="NAK253" s="380"/>
      <c r="NAL253" s="359"/>
      <c r="NAM253" s="380"/>
      <c r="NAN253" s="359"/>
      <c r="NAO253" s="380"/>
      <c r="NAP253" s="359"/>
      <c r="NAQ253" s="380"/>
      <c r="NAR253" s="359"/>
      <c r="NAS253" s="380"/>
      <c r="NAT253" s="359"/>
      <c r="NAU253" s="380"/>
      <c r="NAV253" s="359"/>
      <c r="NAW253" s="380"/>
      <c r="NAX253" s="359"/>
      <c r="NAY253" s="380"/>
      <c r="NAZ253" s="359"/>
      <c r="NBA253" s="380"/>
      <c r="NBB253" s="359"/>
      <c r="NBC253" s="380"/>
      <c r="NBD253" s="359"/>
      <c r="NBE253" s="380"/>
      <c r="NBF253" s="359"/>
      <c r="NBG253" s="380"/>
      <c r="NBH253" s="359"/>
      <c r="NBI253" s="380"/>
      <c r="NBJ253" s="359"/>
      <c r="NBK253" s="380"/>
      <c r="NBL253" s="359"/>
      <c r="NBM253" s="380"/>
      <c r="NBN253" s="359"/>
      <c r="NBO253" s="380"/>
      <c r="NBP253" s="359"/>
      <c r="NBQ253" s="380"/>
      <c r="NBR253" s="359"/>
      <c r="NBS253" s="380"/>
      <c r="NBT253" s="359"/>
      <c r="NBU253" s="380"/>
      <c r="NBV253" s="359"/>
      <c r="NBW253" s="380"/>
      <c r="NBX253" s="359"/>
      <c r="NBY253" s="380"/>
      <c r="NBZ253" s="359"/>
      <c r="NCA253" s="380"/>
      <c r="NCB253" s="359"/>
      <c r="NCC253" s="380"/>
      <c r="NCD253" s="359"/>
      <c r="NCE253" s="380"/>
      <c r="NCF253" s="359"/>
      <c r="NCG253" s="380"/>
      <c r="NCH253" s="359"/>
      <c r="NCI253" s="380"/>
      <c r="NCJ253" s="359"/>
      <c r="NCK253" s="380"/>
      <c r="NCL253" s="359"/>
      <c r="NCM253" s="380"/>
      <c r="NCN253" s="359"/>
      <c r="NCO253" s="380"/>
      <c r="NCP253" s="359"/>
      <c r="NCQ253" s="380"/>
      <c r="NCR253" s="359"/>
      <c r="NCS253" s="380"/>
      <c r="NCT253" s="359"/>
      <c r="NCU253" s="380"/>
      <c r="NCV253" s="359"/>
      <c r="NCW253" s="380"/>
      <c r="NCX253" s="359"/>
      <c r="NCY253" s="380"/>
      <c r="NCZ253" s="359"/>
      <c r="NDA253" s="380"/>
      <c r="NDB253" s="359"/>
      <c r="NDC253" s="380"/>
      <c r="NDD253" s="359"/>
      <c r="NDE253" s="380"/>
      <c r="NDF253" s="359"/>
      <c r="NDG253" s="380"/>
      <c r="NDH253" s="359"/>
      <c r="NDI253" s="380"/>
      <c r="NDJ253" s="359"/>
      <c r="NDK253" s="380"/>
      <c r="NDL253" s="359"/>
      <c r="NDM253" s="380"/>
      <c r="NDN253" s="359"/>
      <c r="NDO253" s="380"/>
      <c r="NDP253" s="359"/>
      <c r="NDQ253" s="380"/>
      <c r="NDR253" s="359"/>
      <c r="NDS253" s="380"/>
      <c r="NDT253" s="359"/>
      <c r="NDU253" s="380"/>
      <c r="NDV253" s="359"/>
      <c r="NDW253" s="380"/>
      <c r="NDX253" s="359"/>
      <c r="NDY253" s="380"/>
      <c r="NDZ253" s="359"/>
      <c r="NEA253" s="380"/>
      <c r="NEB253" s="359"/>
      <c r="NEC253" s="380"/>
      <c r="NED253" s="359"/>
      <c r="NEE253" s="380"/>
      <c r="NEF253" s="359"/>
      <c r="NEG253" s="380"/>
      <c r="NEH253" s="359"/>
      <c r="NEI253" s="380"/>
      <c r="NEJ253" s="359"/>
      <c r="NEK253" s="380"/>
      <c r="NEL253" s="359"/>
      <c r="NEM253" s="380"/>
      <c r="NEN253" s="359"/>
      <c r="NEO253" s="380"/>
      <c r="NEP253" s="359"/>
      <c r="NEQ253" s="380"/>
      <c r="NER253" s="359"/>
      <c r="NES253" s="380"/>
      <c r="NET253" s="359"/>
      <c r="NEU253" s="380"/>
      <c r="NEV253" s="359"/>
      <c r="NEW253" s="380"/>
      <c r="NEX253" s="359"/>
      <c r="NEY253" s="380"/>
      <c r="NEZ253" s="359"/>
      <c r="NFA253" s="380"/>
      <c r="NFB253" s="359"/>
      <c r="NFC253" s="380"/>
      <c r="NFD253" s="359"/>
      <c r="NFE253" s="380"/>
      <c r="NFF253" s="359"/>
      <c r="NFG253" s="380"/>
      <c r="NFH253" s="359"/>
      <c r="NFI253" s="380"/>
      <c r="NFJ253" s="359"/>
      <c r="NFK253" s="380"/>
      <c r="NFL253" s="359"/>
      <c r="NFM253" s="380"/>
      <c r="NFN253" s="359"/>
      <c r="NFO253" s="380"/>
      <c r="NFP253" s="359"/>
      <c r="NFQ253" s="380"/>
      <c r="NFR253" s="359"/>
      <c r="NFS253" s="380"/>
      <c r="NFT253" s="359"/>
      <c r="NFU253" s="380"/>
      <c r="NFV253" s="359"/>
      <c r="NFW253" s="380"/>
      <c r="NFX253" s="359"/>
      <c r="NFY253" s="380"/>
      <c r="NFZ253" s="359"/>
      <c r="NGA253" s="380"/>
      <c r="NGB253" s="359"/>
      <c r="NGC253" s="380"/>
      <c r="NGD253" s="359"/>
      <c r="NGE253" s="380"/>
      <c r="NGF253" s="359"/>
      <c r="NGG253" s="380"/>
      <c r="NGH253" s="359"/>
      <c r="NGI253" s="380"/>
      <c r="NGJ253" s="359"/>
      <c r="NGK253" s="380"/>
      <c r="NGL253" s="359"/>
      <c r="NGM253" s="380"/>
      <c r="NGN253" s="359"/>
      <c r="NGO253" s="380"/>
      <c r="NGP253" s="359"/>
      <c r="NGQ253" s="380"/>
      <c r="NGR253" s="359"/>
      <c r="NGS253" s="380"/>
      <c r="NGT253" s="359"/>
      <c r="NGU253" s="380"/>
      <c r="NGV253" s="359"/>
      <c r="NGW253" s="380"/>
      <c r="NGX253" s="359"/>
      <c r="NGY253" s="380"/>
      <c r="NGZ253" s="359"/>
      <c r="NHA253" s="380"/>
      <c r="NHB253" s="359"/>
      <c r="NHC253" s="380"/>
      <c r="NHD253" s="359"/>
      <c r="NHE253" s="380"/>
      <c r="NHF253" s="359"/>
      <c r="NHG253" s="380"/>
      <c r="NHH253" s="359"/>
      <c r="NHI253" s="380"/>
      <c r="NHJ253" s="359"/>
      <c r="NHK253" s="380"/>
      <c r="NHL253" s="359"/>
      <c r="NHM253" s="380"/>
      <c r="NHN253" s="359"/>
      <c r="NHO253" s="380"/>
      <c r="NHP253" s="359"/>
      <c r="NHQ253" s="380"/>
      <c r="NHR253" s="359"/>
      <c r="NHS253" s="380"/>
      <c r="NHT253" s="359"/>
      <c r="NHU253" s="380"/>
      <c r="NHV253" s="359"/>
      <c r="NHW253" s="380"/>
      <c r="NHX253" s="359"/>
      <c r="NHY253" s="380"/>
      <c r="NHZ253" s="359"/>
      <c r="NIA253" s="380"/>
      <c r="NIB253" s="359"/>
      <c r="NIC253" s="380"/>
      <c r="NID253" s="359"/>
      <c r="NIE253" s="380"/>
      <c r="NIF253" s="359"/>
      <c r="NIG253" s="380"/>
      <c r="NIH253" s="359"/>
      <c r="NII253" s="380"/>
      <c r="NIJ253" s="359"/>
      <c r="NIK253" s="380"/>
      <c r="NIL253" s="359"/>
      <c r="NIM253" s="380"/>
      <c r="NIN253" s="359"/>
      <c r="NIO253" s="380"/>
      <c r="NIP253" s="359"/>
      <c r="NIQ253" s="380"/>
      <c r="NIR253" s="359"/>
      <c r="NIS253" s="380"/>
      <c r="NIT253" s="359"/>
      <c r="NIU253" s="380"/>
      <c r="NIV253" s="359"/>
      <c r="NIW253" s="380"/>
      <c r="NIX253" s="359"/>
      <c r="NIY253" s="380"/>
      <c r="NIZ253" s="359"/>
      <c r="NJA253" s="380"/>
      <c r="NJB253" s="359"/>
      <c r="NJC253" s="380"/>
      <c r="NJD253" s="359"/>
      <c r="NJE253" s="380"/>
      <c r="NJF253" s="359"/>
      <c r="NJG253" s="380"/>
      <c r="NJH253" s="359"/>
      <c r="NJI253" s="380"/>
      <c r="NJJ253" s="359"/>
      <c r="NJK253" s="380"/>
      <c r="NJL253" s="359"/>
      <c r="NJM253" s="380"/>
      <c r="NJN253" s="359"/>
      <c r="NJO253" s="380"/>
      <c r="NJP253" s="359"/>
      <c r="NJQ253" s="380"/>
      <c r="NJR253" s="359"/>
      <c r="NJS253" s="380"/>
      <c r="NJT253" s="359"/>
      <c r="NJU253" s="380"/>
      <c r="NJV253" s="359"/>
      <c r="NJW253" s="380"/>
      <c r="NJX253" s="359"/>
      <c r="NJY253" s="380"/>
      <c r="NJZ253" s="359"/>
      <c r="NKA253" s="380"/>
      <c r="NKB253" s="359"/>
      <c r="NKC253" s="380"/>
      <c r="NKD253" s="359"/>
      <c r="NKE253" s="380"/>
      <c r="NKF253" s="359"/>
      <c r="NKG253" s="380"/>
      <c r="NKH253" s="359"/>
      <c r="NKI253" s="380"/>
      <c r="NKJ253" s="359"/>
      <c r="NKK253" s="380"/>
      <c r="NKL253" s="359"/>
      <c r="NKM253" s="380"/>
      <c r="NKN253" s="359"/>
      <c r="NKO253" s="380"/>
      <c r="NKP253" s="359"/>
      <c r="NKQ253" s="380"/>
      <c r="NKR253" s="359"/>
      <c r="NKS253" s="380"/>
      <c r="NKT253" s="359"/>
      <c r="NKU253" s="380"/>
      <c r="NKV253" s="359"/>
      <c r="NKW253" s="380"/>
      <c r="NKX253" s="359"/>
      <c r="NKY253" s="380"/>
      <c r="NKZ253" s="359"/>
      <c r="NLA253" s="380"/>
      <c r="NLB253" s="359"/>
      <c r="NLC253" s="380"/>
      <c r="NLD253" s="359"/>
      <c r="NLE253" s="380"/>
      <c r="NLF253" s="359"/>
      <c r="NLG253" s="380"/>
      <c r="NLH253" s="359"/>
      <c r="NLI253" s="380"/>
      <c r="NLJ253" s="359"/>
      <c r="NLK253" s="380"/>
      <c r="NLL253" s="359"/>
      <c r="NLM253" s="380"/>
      <c r="NLN253" s="359"/>
      <c r="NLO253" s="380"/>
      <c r="NLP253" s="359"/>
      <c r="NLQ253" s="380"/>
      <c r="NLR253" s="359"/>
      <c r="NLS253" s="380"/>
      <c r="NLT253" s="359"/>
      <c r="NLU253" s="380"/>
      <c r="NLV253" s="359"/>
      <c r="NLW253" s="380"/>
      <c r="NLX253" s="359"/>
      <c r="NLY253" s="380"/>
      <c r="NLZ253" s="359"/>
      <c r="NMA253" s="380"/>
      <c r="NMB253" s="359"/>
      <c r="NMC253" s="380"/>
      <c r="NMD253" s="359"/>
      <c r="NME253" s="380"/>
      <c r="NMF253" s="359"/>
      <c r="NMG253" s="380"/>
      <c r="NMH253" s="359"/>
      <c r="NMI253" s="380"/>
      <c r="NMJ253" s="359"/>
      <c r="NMK253" s="380"/>
      <c r="NML253" s="359"/>
      <c r="NMM253" s="380"/>
      <c r="NMN253" s="359"/>
      <c r="NMO253" s="380"/>
      <c r="NMP253" s="359"/>
      <c r="NMQ253" s="380"/>
      <c r="NMR253" s="359"/>
      <c r="NMS253" s="380"/>
      <c r="NMT253" s="359"/>
      <c r="NMU253" s="380"/>
      <c r="NMV253" s="359"/>
      <c r="NMW253" s="380"/>
      <c r="NMX253" s="359"/>
      <c r="NMY253" s="380"/>
      <c r="NMZ253" s="359"/>
      <c r="NNA253" s="380"/>
      <c r="NNB253" s="359"/>
      <c r="NNC253" s="380"/>
      <c r="NND253" s="359"/>
      <c r="NNE253" s="380"/>
      <c r="NNF253" s="359"/>
      <c r="NNG253" s="380"/>
      <c r="NNH253" s="359"/>
      <c r="NNI253" s="380"/>
      <c r="NNJ253" s="359"/>
      <c r="NNK253" s="380"/>
      <c r="NNL253" s="359"/>
      <c r="NNM253" s="380"/>
      <c r="NNN253" s="359"/>
      <c r="NNO253" s="380"/>
      <c r="NNP253" s="359"/>
      <c r="NNQ253" s="380"/>
      <c r="NNR253" s="359"/>
      <c r="NNS253" s="380"/>
      <c r="NNT253" s="359"/>
      <c r="NNU253" s="380"/>
      <c r="NNV253" s="359"/>
      <c r="NNW253" s="380"/>
      <c r="NNX253" s="359"/>
      <c r="NNY253" s="380"/>
      <c r="NNZ253" s="359"/>
      <c r="NOA253" s="380"/>
      <c r="NOB253" s="359"/>
      <c r="NOC253" s="380"/>
      <c r="NOD253" s="359"/>
      <c r="NOE253" s="380"/>
      <c r="NOF253" s="359"/>
      <c r="NOG253" s="380"/>
      <c r="NOH253" s="359"/>
      <c r="NOI253" s="380"/>
      <c r="NOJ253" s="359"/>
      <c r="NOK253" s="380"/>
      <c r="NOL253" s="359"/>
      <c r="NOM253" s="380"/>
      <c r="NON253" s="359"/>
      <c r="NOO253" s="380"/>
      <c r="NOP253" s="359"/>
      <c r="NOQ253" s="380"/>
      <c r="NOR253" s="359"/>
      <c r="NOS253" s="380"/>
      <c r="NOT253" s="359"/>
      <c r="NOU253" s="380"/>
      <c r="NOV253" s="359"/>
      <c r="NOW253" s="380"/>
      <c r="NOX253" s="359"/>
      <c r="NOY253" s="380"/>
      <c r="NOZ253" s="359"/>
      <c r="NPA253" s="380"/>
      <c r="NPB253" s="359"/>
      <c r="NPC253" s="380"/>
      <c r="NPD253" s="359"/>
      <c r="NPE253" s="380"/>
      <c r="NPF253" s="359"/>
      <c r="NPG253" s="380"/>
      <c r="NPH253" s="359"/>
      <c r="NPI253" s="380"/>
      <c r="NPJ253" s="359"/>
      <c r="NPK253" s="380"/>
      <c r="NPL253" s="359"/>
      <c r="NPM253" s="380"/>
      <c r="NPN253" s="359"/>
      <c r="NPO253" s="380"/>
      <c r="NPP253" s="359"/>
      <c r="NPQ253" s="380"/>
      <c r="NPR253" s="359"/>
      <c r="NPS253" s="380"/>
      <c r="NPT253" s="359"/>
      <c r="NPU253" s="380"/>
      <c r="NPV253" s="359"/>
      <c r="NPW253" s="380"/>
      <c r="NPX253" s="359"/>
      <c r="NPY253" s="380"/>
      <c r="NPZ253" s="359"/>
      <c r="NQA253" s="380"/>
      <c r="NQB253" s="359"/>
      <c r="NQC253" s="380"/>
      <c r="NQD253" s="359"/>
      <c r="NQE253" s="380"/>
      <c r="NQF253" s="359"/>
      <c r="NQG253" s="380"/>
      <c r="NQH253" s="359"/>
      <c r="NQI253" s="380"/>
      <c r="NQJ253" s="359"/>
      <c r="NQK253" s="380"/>
      <c r="NQL253" s="359"/>
      <c r="NQM253" s="380"/>
      <c r="NQN253" s="359"/>
      <c r="NQO253" s="380"/>
      <c r="NQP253" s="359"/>
      <c r="NQQ253" s="380"/>
      <c r="NQR253" s="359"/>
      <c r="NQS253" s="380"/>
      <c r="NQT253" s="359"/>
      <c r="NQU253" s="380"/>
      <c r="NQV253" s="359"/>
      <c r="NQW253" s="380"/>
      <c r="NQX253" s="359"/>
      <c r="NQY253" s="380"/>
      <c r="NQZ253" s="359"/>
      <c r="NRA253" s="380"/>
      <c r="NRB253" s="359"/>
      <c r="NRC253" s="380"/>
      <c r="NRD253" s="359"/>
      <c r="NRE253" s="380"/>
      <c r="NRF253" s="359"/>
      <c r="NRG253" s="380"/>
      <c r="NRH253" s="359"/>
      <c r="NRI253" s="380"/>
      <c r="NRJ253" s="359"/>
      <c r="NRK253" s="380"/>
      <c r="NRL253" s="359"/>
      <c r="NRM253" s="380"/>
      <c r="NRN253" s="359"/>
      <c r="NRO253" s="380"/>
      <c r="NRP253" s="359"/>
      <c r="NRQ253" s="380"/>
      <c r="NRR253" s="359"/>
      <c r="NRS253" s="380"/>
      <c r="NRT253" s="359"/>
      <c r="NRU253" s="380"/>
      <c r="NRV253" s="359"/>
      <c r="NRW253" s="380"/>
      <c r="NRX253" s="359"/>
      <c r="NRY253" s="380"/>
      <c r="NRZ253" s="359"/>
      <c r="NSA253" s="380"/>
      <c r="NSB253" s="359"/>
      <c r="NSC253" s="380"/>
      <c r="NSD253" s="359"/>
      <c r="NSE253" s="380"/>
      <c r="NSF253" s="359"/>
      <c r="NSG253" s="380"/>
      <c r="NSH253" s="359"/>
      <c r="NSI253" s="380"/>
      <c r="NSJ253" s="359"/>
      <c r="NSK253" s="380"/>
      <c r="NSL253" s="359"/>
      <c r="NSM253" s="380"/>
      <c r="NSN253" s="359"/>
      <c r="NSO253" s="380"/>
      <c r="NSP253" s="359"/>
      <c r="NSQ253" s="380"/>
      <c r="NSR253" s="359"/>
      <c r="NSS253" s="380"/>
      <c r="NST253" s="359"/>
      <c r="NSU253" s="380"/>
      <c r="NSV253" s="359"/>
      <c r="NSW253" s="380"/>
      <c r="NSX253" s="359"/>
      <c r="NSY253" s="380"/>
      <c r="NSZ253" s="359"/>
      <c r="NTA253" s="380"/>
      <c r="NTB253" s="359"/>
      <c r="NTC253" s="380"/>
      <c r="NTD253" s="359"/>
      <c r="NTE253" s="380"/>
      <c r="NTF253" s="359"/>
      <c r="NTG253" s="380"/>
      <c r="NTH253" s="359"/>
      <c r="NTI253" s="380"/>
      <c r="NTJ253" s="359"/>
      <c r="NTK253" s="380"/>
      <c r="NTL253" s="359"/>
      <c r="NTM253" s="380"/>
      <c r="NTN253" s="359"/>
      <c r="NTO253" s="380"/>
      <c r="NTP253" s="359"/>
      <c r="NTQ253" s="380"/>
      <c r="NTR253" s="359"/>
      <c r="NTS253" s="380"/>
      <c r="NTT253" s="359"/>
      <c r="NTU253" s="380"/>
      <c r="NTV253" s="359"/>
      <c r="NTW253" s="380"/>
      <c r="NTX253" s="359"/>
      <c r="NTY253" s="380"/>
      <c r="NTZ253" s="359"/>
      <c r="NUA253" s="380"/>
      <c r="NUB253" s="359"/>
      <c r="NUC253" s="380"/>
      <c r="NUD253" s="359"/>
      <c r="NUE253" s="380"/>
      <c r="NUF253" s="359"/>
      <c r="NUG253" s="380"/>
      <c r="NUH253" s="359"/>
      <c r="NUI253" s="380"/>
      <c r="NUJ253" s="359"/>
      <c r="NUK253" s="380"/>
      <c r="NUL253" s="359"/>
      <c r="NUM253" s="380"/>
      <c r="NUN253" s="359"/>
      <c r="NUO253" s="380"/>
      <c r="NUP253" s="359"/>
      <c r="NUQ253" s="380"/>
      <c r="NUR253" s="359"/>
      <c r="NUS253" s="380"/>
      <c r="NUT253" s="359"/>
      <c r="NUU253" s="380"/>
      <c r="NUV253" s="359"/>
      <c r="NUW253" s="380"/>
      <c r="NUX253" s="359"/>
      <c r="NUY253" s="380"/>
      <c r="NUZ253" s="359"/>
      <c r="NVA253" s="380"/>
      <c r="NVB253" s="359"/>
      <c r="NVC253" s="380"/>
      <c r="NVD253" s="359"/>
      <c r="NVE253" s="380"/>
      <c r="NVF253" s="359"/>
      <c r="NVG253" s="380"/>
      <c r="NVH253" s="359"/>
      <c r="NVI253" s="380"/>
      <c r="NVJ253" s="359"/>
      <c r="NVK253" s="380"/>
      <c r="NVL253" s="359"/>
      <c r="NVM253" s="380"/>
      <c r="NVN253" s="359"/>
      <c r="NVO253" s="380"/>
      <c r="NVP253" s="359"/>
      <c r="NVQ253" s="380"/>
      <c r="NVR253" s="359"/>
      <c r="NVS253" s="380"/>
      <c r="NVT253" s="359"/>
      <c r="NVU253" s="380"/>
      <c r="NVV253" s="359"/>
      <c r="NVW253" s="380"/>
      <c r="NVX253" s="359"/>
      <c r="NVY253" s="380"/>
      <c r="NVZ253" s="359"/>
      <c r="NWA253" s="380"/>
      <c r="NWB253" s="359"/>
      <c r="NWC253" s="380"/>
      <c r="NWD253" s="359"/>
      <c r="NWE253" s="380"/>
      <c r="NWF253" s="359"/>
      <c r="NWG253" s="380"/>
      <c r="NWH253" s="359"/>
      <c r="NWI253" s="380"/>
      <c r="NWJ253" s="359"/>
      <c r="NWK253" s="380"/>
      <c r="NWL253" s="359"/>
      <c r="NWM253" s="380"/>
      <c r="NWN253" s="359"/>
      <c r="NWO253" s="380"/>
      <c r="NWP253" s="359"/>
      <c r="NWQ253" s="380"/>
      <c r="NWR253" s="359"/>
      <c r="NWS253" s="380"/>
      <c r="NWT253" s="359"/>
      <c r="NWU253" s="380"/>
      <c r="NWV253" s="359"/>
      <c r="NWW253" s="380"/>
      <c r="NWX253" s="359"/>
      <c r="NWY253" s="380"/>
      <c r="NWZ253" s="359"/>
      <c r="NXA253" s="380"/>
      <c r="NXB253" s="359"/>
      <c r="NXC253" s="380"/>
      <c r="NXD253" s="359"/>
      <c r="NXE253" s="380"/>
      <c r="NXF253" s="359"/>
      <c r="NXG253" s="380"/>
      <c r="NXH253" s="359"/>
      <c r="NXI253" s="380"/>
      <c r="NXJ253" s="359"/>
      <c r="NXK253" s="380"/>
      <c r="NXL253" s="359"/>
      <c r="NXM253" s="380"/>
      <c r="NXN253" s="359"/>
      <c r="NXO253" s="380"/>
      <c r="NXP253" s="359"/>
      <c r="NXQ253" s="380"/>
      <c r="NXR253" s="359"/>
      <c r="NXS253" s="380"/>
      <c r="NXT253" s="359"/>
      <c r="NXU253" s="380"/>
      <c r="NXV253" s="359"/>
      <c r="NXW253" s="380"/>
      <c r="NXX253" s="359"/>
      <c r="NXY253" s="380"/>
      <c r="NXZ253" s="359"/>
      <c r="NYA253" s="380"/>
      <c r="NYB253" s="359"/>
      <c r="NYC253" s="380"/>
      <c r="NYD253" s="359"/>
      <c r="NYE253" s="380"/>
      <c r="NYF253" s="359"/>
      <c r="NYG253" s="380"/>
      <c r="NYH253" s="359"/>
      <c r="NYI253" s="380"/>
      <c r="NYJ253" s="359"/>
      <c r="NYK253" s="380"/>
      <c r="NYL253" s="359"/>
      <c r="NYM253" s="380"/>
      <c r="NYN253" s="359"/>
      <c r="NYO253" s="380"/>
      <c r="NYP253" s="359"/>
      <c r="NYQ253" s="380"/>
      <c r="NYR253" s="359"/>
      <c r="NYS253" s="380"/>
      <c r="NYT253" s="359"/>
      <c r="NYU253" s="380"/>
      <c r="NYV253" s="359"/>
      <c r="NYW253" s="380"/>
      <c r="NYX253" s="359"/>
      <c r="NYY253" s="380"/>
      <c r="NYZ253" s="359"/>
      <c r="NZA253" s="380"/>
      <c r="NZB253" s="359"/>
      <c r="NZC253" s="380"/>
      <c r="NZD253" s="359"/>
      <c r="NZE253" s="380"/>
      <c r="NZF253" s="359"/>
      <c r="NZG253" s="380"/>
      <c r="NZH253" s="359"/>
      <c r="NZI253" s="380"/>
      <c r="NZJ253" s="359"/>
      <c r="NZK253" s="380"/>
      <c r="NZL253" s="359"/>
      <c r="NZM253" s="380"/>
      <c r="NZN253" s="359"/>
      <c r="NZO253" s="380"/>
      <c r="NZP253" s="359"/>
      <c r="NZQ253" s="380"/>
      <c r="NZR253" s="359"/>
      <c r="NZS253" s="380"/>
      <c r="NZT253" s="359"/>
      <c r="NZU253" s="380"/>
      <c r="NZV253" s="359"/>
      <c r="NZW253" s="380"/>
      <c r="NZX253" s="359"/>
      <c r="NZY253" s="380"/>
      <c r="NZZ253" s="359"/>
      <c r="OAA253" s="380"/>
      <c r="OAB253" s="359"/>
      <c r="OAC253" s="380"/>
      <c r="OAD253" s="359"/>
      <c r="OAE253" s="380"/>
      <c r="OAF253" s="359"/>
      <c r="OAG253" s="380"/>
      <c r="OAH253" s="359"/>
      <c r="OAI253" s="380"/>
      <c r="OAJ253" s="359"/>
      <c r="OAK253" s="380"/>
      <c r="OAL253" s="359"/>
      <c r="OAM253" s="380"/>
      <c r="OAN253" s="359"/>
      <c r="OAO253" s="380"/>
      <c r="OAP253" s="359"/>
      <c r="OAQ253" s="380"/>
      <c r="OAR253" s="359"/>
      <c r="OAS253" s="380"/>
      <c r="OAT253" s="359"/>
      <c r="OAU253" s="380"/>
      <c r="OAV253" s="359"/>
      <c r="OAW253" s="380"/>
      <c r="OAX253" s="359"/>
      <c r="OAY253" s="380"/>
      <c r="OAZ253" s="359"/>
      <c r="OBA253" s="380"/>
      <c r="OBB253" s="359"/>
      <c r="OBC253" s="380"/>
      <c r="OBD253" s="359"/>
      <c r="OBE253" s="380"/>
      <c r="OBF253" s="359"/>
      <c r="OBG253" s="380"/>
      <c r="OBH253" s="359"/>
      <c r="OBI253" s="380"/>
      <c r="OBJ253" s="359"/>
      <c r="OBK253" s="380"/>
      <c r="OBL253" s="359"/>
      <c r="OBM253" s="380"/>
      <c r="OBN253" s="359"/>
      <c r="OBO253" s="380"/>
      <c r="OBP253" s="359"/>
      <c r="OBQ253" s="380"/>
      <c r="OBR253" s="359"/>
      <c r="OBS253" s="380"/>
      <c r="OBT253" s="359"/>
      <c r="OBU253" s="380"/>
      <c r="OBV253" s="359"/>
      <c r="OBW253" s="380"/>
      <c r="OBX253" s="359"/>
      <c r="OBY253" s="380"/>
      <c r="OBZ253" s="359"/>
      <c r="OCA253" s="380"/>
      <c r="OCB253" s="359"/>
      <c r="OCC253" s="380"/>
      <c r="OCD253" s="359"/>
      <c r="OCE253" s="380"/>
      <c r="OCF253" s="359"/>
      <c r="OCG253" s="380"/>
      <c r="OCH253" s="359"/>
      <c r="OCI253" s="380"/>
      <c r="OCJ253" s="359"/>
      <c r="OCK253" s="380"/>
      <c r="OCL253" s="359"/>
      <c r="OCM253" s="380"/>
      <c r="OCN253" s="359"/>
      <c r="OCO253" s="380"/>
      <c r="OCP253" s="359"/>
      <c r="OCQ253" s="380"/>
      <c r="OCR253" s="359"/>
      <c r="OCS253" s="380"/>
      <c r="OCT253" s="359"/>
      <c r="OCU253" s="380"/>
      <c r="OCV253" s="359"/>
      <c r="OCW253" s="380"/>
      <c r="OCX253" s="359"/>
      <c r="OCY253" s="380"/>
      <c r="OCZ253" s="359"/>
      <c r="ODA253" s="380"/>
      <c r="ODB253" s="359"/>
      <c r="ODC253" s="380"/>
      <c r="ODD253" s="359"/>
      <c r="ODE253" s="380"/>
      <c r="ODF253" s="359"/>
      <c r="ODG253" s="380"/>
      <c r="ODH253" s="359"/>
      <c r="ODI253" s="380"/>
      <c r="ODJ253" s="359"/>
      <c r="ODK253" s="380"/>
      <c r="ODL253" s="359"/>
      <c r="ODM253" s="380"/>
      <c r="ODN253" s="359"/>
      <c r="ODO253" s="380"/>
      <c r="ODP253" s="359"/>
      <c r="ODQ253" s="380"/>
      <c r="ODR253" s="359"/>
      <c r="ODS253" s="380"/>
      <c r="ODT253" s="359"/>
      <c r="ODU253" s="380"/>
      <c r="ODV253" s="359"/>
      <c r="ODW253" s="380"/>
      <c r="ODX253" s="359"/>
      <c r="ODY253" s="380"/>
      <c r="ODZ253" s="359"/>
      <c r="OEA253" s="380"/>
      <c r="OEB253" s="359"/>
      <c r="OEC253" s="380"/>
      <c r="OED253" s="359"/>
      <c r="OEE253" s="380"/>
      <c r="OEF253" s="359"/>
      <c r="OEG253" s="380"/>
      <c r="OEH253" s="359"/>
      <c r="OEI253" s="380"/>
      <c r="OEJ253" s="359"/>
      <c r="OEK253" s="380"/>
      <c r="OEL253" s="359"/>
      <c r="OEM253" s="380"/>
      <c r="OEN253" s="359"/>
      <c r="OEO253" s="380"/>
      <c r="OEP253" s="359"/>
      <c r="OEQ253" s="380"/>
      <c r="OER253" s="359"/>
      <c r="OES253" s="380"/>
      <c r="OET253" s="359"/>
      <c r="OEU253" s="380"/>
      <c r="OEV253" s="359"/>
      <c r="OEW253" s="380"/>
      <c r="OEX253" s="359"/>
      <c r="OEY253" s="380"/>
      <c r="OEZ253" s="359"/>
      <c r="OFA253" s="380"/>
      <c r="OFB253" s="359"/>
      <c r="OFC253" s="380"/>
      <c r="OFD253" s="359"/>
      <c r="OFE253" s="380"/>
      <c r="OFF253" s="359"/>
      <c r="OFG253" s="380"/>
      <c r="OFH253" s="359"/>
      <c r="OFI253" s="380"/>
      <c r="OFJ253" s="359"/>
      <c r="OFK253" s="380"/>
      <c r="OFL253" s="359"/>
      <c r="OFM253" s="380"/>
      <c r="OFN253" s="359"/>
      <c r="OFO253" s="380"/>
      <c r="OFP253" s="359"/>
      <c r="OFQ253" s="380"/>
      <c r="OFR253" s="359"/>
      <c r="OFS253" s="380"/>
      <c r="OFT253" s="359"/>
      <c r="OFU253" s="380"/>
      <c r="OFV253" s="359"/>
      <c r="OFW253" s="380"/>
      <c r="OFX253" s="359"/>
      <c r="OFY253" s="380"/>
      <c r="OFZ253" s="359"/>
      <c r="OGA253" s="380"/>
      <c r="OGB253" s="359"/>
      <c r="OGC253" s="380"/>
      <c r="OGD253" s="359"/>
      <c r="OGE253" s="380"/>
      <c r="OGF253" s="359"/>
      <c r="OGG253" s="380"/>
      <c r="OGH253" s="359"/>
      <c r="OGI253" s="380"/>
      <c r="OGJ253" s="359"/>
      <c r="OGK253" s="380"/>
      <c r="OGL253" s="359"/>
      <c r="OGM253" s="380"/>
      <c r="OGN253" s="359"/>
      <c r="OGO253" s="380"/>
      <c r="OGP253" s="359"/>
      <c r="OGQ253" s="380"/>
      <c r="OGR253" s="359"/>
      <c r="OGS253" s="380"/>
      <c r="OGT253" s="359"/>
      <c r="OGU253" s="380"/>
      <c r="OGV253" s="359"/>
      <c r="OGW253" s="380"/>
      <c r="OGX253" s="359"/>
      <c r="OGY253" s="380"/>
      <c r="OGZ253" s="359"/>
      <c r="OHA253" s="380"/>
      <c r="OHB253" s="359"/>
      <c r="OHC253" s="380"/>
      <c r="OHD253" s="359"/>
      <c r="OHE253" s="380"/>
      <c r="OHF253" s="359"/>
      <c r="OHG253" s="380"/>
      <c r="OHH253" s="359"/>
      <c r="OHI253" s="380"/>
      <c r="OHJ253" s="359"/>
      <c r="OHK253" s="380"/>
      <c r="OHL253" s="359"/>
      <c r="OHM253" s="380"/>
      <c r="OHN253" s="359"/>
      <c r="OHO253" s="380"/>
      <c r="OHP253" s="359"/>
      <c r="OHQ253" s="380"/>
      <c r="OHR253" s="359"/>
      <c r="OHS253" s="380"/>
      <c r="OHT253" s="359"/>
      <c r="OHU253" s="380"/>
      <c r="OHV253" s="359"/>
      <c r="OHW253" s="380"/>
      <c r="OHX253" s="359"/>
      <c r="OHY253" s="380"/>
      <c r="OHZ253" s="359"/>
      <c r="OIA253" s="380"/>
      <c r="OIB253" s="359"/>
      <c r="OIC253" s="380"/>
      <c r="OID253" s="359"/>
      <c r="OIE253" s="380"/>
      <c r="OIF253" s="359"/>
      <c r="OIG253" s="380"/>
      <c r="OIH253" s="359"/>
      <c r="OII253" s="380"/>
      <c r="OIJ253" s="359"/>
      <c r="OIK253" s="380"/>
      <c r="OIL253" s="359"/>
      <c r="OIM253" s="380"/>
      <c r="OIN253" s="359"/>
      <c r="OIO253" s="380"/>
      <c r="OIP253" s="359"/>
      <c r="OIQ253" s="380"/>
      <c r="OIR253" s="359"/>
      <c r="OIS253" s="380"/>
      <c r="OIT253" s="359"/>
      <c r="OIU253" s="380"/>
      <c r="OIV253" s="359"/>
      <c r="OIW253" s="380"/>
      <c r="OIX253" s="359"/>
      <c r="OIY253" s="380"/>
      <c r="OIZ253" s="359"/>
      <c r="OJA253" s="380"/>
      <c r="OJB253" s="359"/>
      <c r="OJC253" s="380"/>
      <c r="OJD253" s="359"/>
      <c r="OJE253" s="380"/>
      <c r="OJF253" s="359"/>
      <c r="OJG253" s="380"/>
      <c r="OJH253" s="359"/>
      <c r="OJI253" s="380"/>
      <c r="OJJ253" s="359"/>
      <c r="OJK253" s="380"/>
      <c r="OJL253" s="359"/>
      <c r="OJM253" s="380"/>
      <c r="OJN253" s="359"/>
      <c r="OJO253" s="380"/>
      <c r="OJP253" s="359"/>
      <c r="OJQ253" s="380"/>
      <c r="OJR253" s="359"/>
      <c r="OJS253" s="380"/>
      <c r="OJT253" s="359"/>
      <c r="OJU253" s="380"/>
      <c r="OJV253" s="359"/>
      <c r="OJW253" s="380"/>
      <c r="OJX253" s="359"/>
      <c r="OJY253" s="380"/>
      <c r="OJZ253" s="359"/>
      <c r="OKA253" s="380"/>
      <c r="OKB253" s="359"/>
      <c r="OKC253" s="380"/>
      <c r="OKD253" s="359"/>
      <c r="OKE253" s="380"/>
      <c r="OKF253" s="359"/>
      <c r="OKG253" s="380"/>
      <c r="OKH253" s="359"/>
      <c r="OKI253" s="380"/>
      <c r="OKJ253" s="359"/>
      <c r="OKK253" s="380"/>
      <c r="OKL253" s="359"/>
      <c r="OKM253" s="380"/>
      <c r="OKN253" s="359"/>
      <c r="OKO253" s="380"/>
      <c r="OKP253" s="359"/>
      <c r="OKQ253" s="380"/>
      <c r="OKR253" s="359"/>
      <c r="OKS253" s="380"/>
      <c r="OKT253" s="359"/>
      <c r="OKU253" s="380"/>
      <c r="OKV253" s="359"/>
      <c r="OKW253" s="380"/>
      <c r="OKX253" s="359"/>
      <c r="OKY253" s="380"/>
      <c r="OKZ253" s="359"/>
      <c r="OLA253" s="380"/>
      <c r="OLB253" s="359"/>
      <c r="OLC253" s="380"/>
      <c r="OLD253" s="359"/>
      <c r="OLE253" s="380"/>
      <c r="OLF253" s="359"/>
      <c r="OLG253" s="380"/>
      <c r="OLH253" s="359"/>
      <c r="OLI253" s="380"/>
      <c r="OLJ253" s="359"/>
      <c r="OLK253" s="380"/>
      <c r="OLL253" s="359"/>
      <c r="OLM253" s="380"/>
      <c r="OLN253" s="359"/>
      <c r="OLO253" s="380"/>
      <c r="OLP253" s="359"/>
      <c r="OLQ253" s="380"/>
      <c r="OLR253" s="359"/>
      <c r="OLS253" s="380"/>
      <c r="OLT253" s="359"/>
      <c r="OLU253" s="380"/>
      <c r="OLV253" s="359"/>
      <c r="OLW253" s="380"/>
      <c r="OLX253" s="359"/>
      <c r="OLY253" s="380"/>
      <c r="OLZ253" s="359"/>
      <c r="OMA253" s="380"/>
      <c r="OMB253" s="359"/>
      <c r="OMC253" s="380"/>
      <c r="OMD253" s="359"/>
      <c r="OME253" s="380"/>
      <c r="OMF253" s="359"/>
      <c r="OMG253" s="380"/>
      <c r="OMH253" s="359"/>
      <c r="OMI253" s="380"/>
      <c r="OMJ253" s="359"/>
      <c r="OMK253" s="380"/>
      <c r="OML253" s="359"/>
      <c r="OMM253" s="380"/>
      <c r="OMN253" s="359"/>
      <c r="OMO253" s="380"/>
      <c r="OMP253" s="359"/>
      <c r="OMQ253" s="380"/>
      <c r="OMR253" s="359"/>
      <c r="OMS253" s="380"/>
      <c r="OMT253" s="359"/>
      <c r="OMU253" s="380"/>
      <c r="OMV253" s="359"/>
      <c r="OMW253" s="380"/>
      <c r="OMX253" s="359"/>
      <c r="OMY253" s="380"/>
      <c r="OMZ253" s="359"/>
      <c r="ONA253" s="380"/>
      <c r="ONB253" s="359"/>
      <c r="ONC253" s="380"/>
      <c r="OND253" s="359"/>
      <c r="ONE253" s="380"/>
      <c r="ONF253" s="359"/>
      <c r="ONG253" s="380"/>
      <c r="ONH253" s="359"/>
      <c r="ONI253" s="380"/>
      <c r="ONJ253" s="359"/>
      <c r="ONK253" s="380"/>
      <c r="ONL253" s="359"/>
      <c r="ONM253" s="380"/>
      <c r="ONN253" s="359"/>
      <c r="ONO253" s="380"/>
      <c r="ONP253" s="359"/>
      <c r="ONQ253" s="380"/>
      <c r="ONR253" s="359"/>
      <c r="ONS253" s="380"/>
      <c r="ONT253" s="359"/>
      <c r="ONU253" s="380"/>
      <c r="ONV253" s="359"/>
      <c r="ONW253" s="380"/>
      <c r="ONX253" s="359"/>
      <c r="ONY253" s="380"/>
      <c r="ONZ253" s="359"/>
      <c r="OOA253" s="380"/>
      <c r="OOB253" s="359"/>
      <c r="OOC253" s="380"/>
      <c r="OOD253" s="359"/>
      <c r="OOE253" s="380"/>
      <c r="OOF253" s="359"/>
      <c r="OOG253" s="380"/>
      <c r="OOH253" s="359"/>
      <c r="OOI253" s="380"/>
      <c r="OOJ253" s="359"/>
      <c r="OOK253" s="380"/>
      <c r="OOL253" s="359"/>
      <c r="OOM253" s="380"/>
      <c r="OON253" s="359"/>
      <c r="OOO253" s="380"/>
      <c r="OOP253" s="359"/>
      <c r="OOQ253" s="380"/>
      <c r="OOR253" s="359"/>
      <c r="OOS253" s="380"/>
      <c r="OOT253" s="359"/>
      <c r="OOU253" s="380"/>
      <c r="OOV253" s="359"/>
      <c r="OOW253" s="380"/>
      <c r="OOX253" s="359"/>
      <c r="OOY253" s="380"/>
      <c r="OOZ253" s="359"/>
      <c r="OPA253" s="380"/>
      <c r="OPB253" s="359"/>
      <c r="OPC253" s="380"/>
      <c r="OPD253" s="359"/>
      <c r="OPE253" s="380"/>
      <c r="OPF253" s="359"/>
      <c r="OPG253" s="380"/>
      <c r="OPH253" s="359"/>
      <c r="OPI253" s="380"/>
      <c r="OPJ253" s="359"/>
      <c r="OPK253" s="380"/>
      <c r="OPL253" s="359"/>
      <c r="OPM253" s="380"/>
      <c r="OPN253" s="359"/>
      <c r="OPO253" s="380"/>
      <c r="OPP253" s="359"/>
      <c r="OPQ253" s="380"/>
      <c r="OPR253" s="359"/>
      <c r="OPS253" s="380"/>
      <c r="OPT253" s="359"/>
      <c r="OPU253" s="380"/>
      <c r="OPV253" s="359"/>
      <c r="OPW253" s="380"/>
      <c r="OPX253" s="359"/>
      <c r="OPY253" s="380"/>
      <c r="OPZ253" s="359"/>
      <c r="OQA253" s="380"/>
      <c r="OQB253" s="359"/>
      <c r="OQC253" s="380"/>
      <c r="OQD253" s="359"/>
      <c r="OQE253" s="380"/>
      <c r="OQF253" s="359"/>
      <c r="OQG253" s="380"/>
      <c r="OQH253" s="359"/>
      <c r="OQI253" s="380"/>
      <c r="OQJ253" s="359"/>
      <c r="OQK253" s="380"/>
      <c r="OQL253" s="359"/>
      <c r="OQM253" s="380"/>
      <c r="OQN253" s="359"/>
      <c r="OQO253" s="380"/>
      <c r="OQP253" s="359"/>
      <c r="OQQ253" s="380"/>
      <c r="OQR253" s="359"/>
      <c r="OQS253" s="380"/>
      <c r="OQT253" s="359"/>
      <c r="OQU253" s="380"/>
      <c r="OQV253" s="359"/>
      <c r="OQW253" s="380"/>
      <c r="OQX253" s="359"/>
      <c r="OQY253" s="380"/>
      <c r="OQZ253" s="359"/>
      <c r="ORA253" s="380"/>
      <c r="ORB253" s="359"/>
      <c r="ORC253" s="380"/>
      <c r="ORD253" s="359"/>
      <c r="ORE253" s="380"/>
      <c r="ORF253" s="359"/>
      <c r="ORG253" s="380"/>
      <c r="ORH253" s="359"/>
      <c r="ORI253" s="380"/>
      <c r="ORJ253" s="359"/>
      <c r="ORK253" s="380"/>
      <c r="ORL253" s="359"/>
      <c r="ORM253" s="380"/>
      <c r="ORN253" s="359"/>
      <c r="ORO253" s="380"/>
      <c r="ORP253" s="359"/>
      <c r="ORQ253" s="380"/>
      <c r="ORR253" s="359"/>
      <c r="ORS253" s="380"/>
      <c r="ORT253" s="359"/>
      <c r="ORU253" s="380"/>
      <c r="ORV253" s="359"/>
      <c r="ORW253" s="380"/>
      <c r="ORX253" s="359"/>
      <c r="ORY253" s="380"/>
      <c r="ORZ253" s="359"/>
      <c r="OSA253" s="380"/>
      <c r="OSB253" s="359"/>
      <c r="OSC253" s="380"/>
      <c r="OSD253" s="359"/>
      <c r="OSE253" s="380"/>
      <c r="OSF253" s="359"/>
      <c r="OSG253" s="380"/>
      <c r="OSH253" s="359"/>
      <c r="OSI253" s="380"/>
      <c r="OSJ253" s="359"/>
      <c r="OSK253" s="380"/>
      <c r="OSL253" s="359"/>
      <c r="OSM253" s="380"/>
      <c r="OSN253" s="359"/>
      <c r="OSO253" s="380"/>
      <c r="OSP253" s="359"/>
      <c r="OSQ253" s="380"/>
      <c r="OSR253" s="359"/>
      <c r="OSS253" s="380"/>
      <c r="OST253" s="359"/>
      <c r="OSU253" s="380"/>
      <c r="OSV253" s="359"/>
      <c r="OSW253" s="380"/>
      <c r="OSX253" s="359"/>
      <c r="OSY253" s="380"/>
      <c r="OSZ253" s="359"/>
      <c r="OTA253" s="380"/>
      <c r="OTB253" s="359"/>
      <c r="OTC253" s="380"/>
      <c r="OTD253" s="359"/>
      <c r="OTE253" s="380"/>
      <c r="OTF253" s="359"/>
      <c r="OTG253" s="380"/>
      <c r="OTH253" s="359"/>
      <c r="OTI253" s="380"/>
      <c r="OTJ253" s="359"/>
      <c r="OTK253" s="380"/>
      <c r="OTL253" s="359"/>
      <c r="OTM253" s="380"/>
      <c r="OTN253" s="359"/>
      <c r="OTO253" s="380"/>
      <c r="OTP253" s="359"/>
      <c r="OTQ253" s="380"/>
      <c r="OTR253" s="359"/>
      <c r="OTS253" s="380"/>
      <c r="OTT253" s="359"/>
      <c r="OTU253" s="380"/>
      <c r="OTV253" s="359"/>
      <c r="OTW253" s="380"/>
      <c r="OTX253" s="359"/>
      <c r="OTY253" s="380"/>
      <c r="OTZ253" s="359"/>
      <c r="OUA253" s="380"/>
      <c r="OUB253" s="359"/>
      <c r="OUC253" s="380"/>
      <c r="OUD253" s="359"/>
      <c r="OUE253" s="380"/>
      <c r="OUF253" s="359"/>
      <c r="OUG253" s="380"/>
      <c r="OUH253" s="359"/>
      <c r="OUI253" s="380"/>
      <c r="OUJ253" s="359"/>
      <c r="OUK253" s="380"/>
      <c r="OUL253" s="359"/>
      <c r="OUM253" s="380"/>
      <c r="OUN253" s="359"/>
      <c r="OUO253" s="380"/>
      <c r="OUP253" s="359"/>
      <c r="OUQ253" s="380"/>
      <c r="OUR253" s="359"/>
      <c r="OUS253" s="380"/>
      <c r="OUT253" s="359"/>
      <c r="OUU253" s="380"/>
      <c r="OUV253" s="359"/>
      <c r="OUW253" s="380"/>
      <c r="OUX253" s="359"/>
      <c r="OUY253" s="380"/>
      <c r="OUZ253" s="359"/>
      <c r="OVA253" s="380"/>
      <c r="OVB253" s="359"/>
      <c r="OVC253" s="380"/>
      <c r="OVD253" s="359"/>
      <c r="OVE253" s="380"/>
      <c r="OVF253" s="359"/>
      <c r="OVG253" s="380"/>
      <c r="OVH253" s="359"/>
      <c r="OVI253" s="380"/>
      <c r="OVJ253" s="359"/>
      <c r="OVK253" s="380"/>
      <c r="OVL253" s="359"/>
      <c r="OVM253" s="380"/>
      <c r="OVN253" s="359"/>
      <c r="OVO253" s="380"/>
      <c r="OVP253" s="359"/>
      <c r="OVQ253" s="380"/>
      <c r="OVR253" s="359"/>
      <c r="OVS253" s="380"/>
      <c r="OVT253" s="359"/>
      <c r="OVU253" s="380"/>
      <c r="OVV253" s="359"/>
      <c r="OVW253" s="380"/>
      <c r="OVX253" s="359"/>
      <c r="OVY253" s="380"/>
      <c r="OVZ253" s="359"/>
      <c r="OWA253" s="380"/>
      <c r="OWB253" s="359"/>
      <c r="OWC253" s="380"/>
      <c r="OWD253" s="359"/>
      <c r="OWE253" s="380"/>
      <c r="OWF253" s="359"/>
      <c r="OWG253" s="380"/>
      <c r="OWH253" s="359"/>
      <c r="OWI253" s="380"/>
      <c r="OWJ253" s="359"/>
      <c r="OWK253" s="380"/>
      <c r="OWL253" s="359"/>
      <c r="OWM253" s="380"/>
      <c r="OWN253" s="359"/>
      <c r="OWO253" s="380"/>
      <c r="OWP253" s="359"/>
      <c r="OWQ253" s="380"/>
      <c r="OWR253" s="359"/>
      <c r="OWS253" s="380"/>
      <c r="OWT253" s="359"/>
      <c r="OWU253" s="380"/>
      <c r="OWV253" s="359"/>
      <c r="OWW253" s="380"/>
      <c r="OWX253" s="359"/>
      <c r="OWY253" s="380"/>
      <c r="OWZ253" s="359"/>
      <c r="OXA253" s="380"/>
      <c r="OXB253" s="359"/>
      <c r="OXC253" s="380"/>
      <c r="OXD253" s="359"/>
      <c r="OXE253" s="380"/>
      <c r="OXF253" s="359"/>
      <c r="OXG253" s="380"/>
      <c r="OXH253" s="359"/>
      <c r="OXI253" s="380"/>
      <c r="OXJ253" s="359"/>
      <c r="OXK253" s="380"/>
      <c r="OXL253" s="359"/>
      <c r="OXM253" s="380"/>
      <c r="OXN253" s="359"/>
      <c r="OXO253" s="380"/>
      <c r="OXP253" s="359"/>
      <c r="OXQ253" s="380"/>
      <c r="OXR253" s="359"/>
      <c r="OXS253" s="380"/>
      <c r="OXT253" s="359"/>
      <c r="OXU253" s="380"/>
      <c r="OXV253" s="359"/>
      <c r="OXW253" s="380"/>
      <c r="OXX253" s="359"/>
      <c r="OXY253" s="380"/>
      <c r="OXZ253" s="359"/>
      <c r="OYA253" s="380"/>
      <c r="OYB253" s="359"/>
      <c r="OYC253" s="380"/>
      <c r="OYD253" s="359"/>
      <c r="OYE253" s="380"/>
      <c r="OYF253" s="359"/>
      <c r="OYG253" s="380"/>
      <c r="OYH253" s="359"/>
      <c r="OYI253" s="380"/>
      <c r="OYJ253" s="359"/>
      <c r="OYK253" s="380"/>
      <c r="OYL253" s="359"/>
      <c r="OYM253" s="380"/>
      <c r="OYN253" s="359"/>
      <c r="OYO253" s="380"/>
      <c r="OYP253" s="359"/>
      <c r="OYQ253" s="380"/>
      <c r="OYR253" s="359"/>
      <c r="OYS253" s="380"/>
      <c r="OYT253" s="359"/>
      <c r="OYU253" s="380"/>
      <c r="OYV253" s="359"/>
      <c r="OYW253" s="380"/>
      <c r="OYX253" s="359"/>
      <c r="OYY253" s="380"/>
      <c r="OYZ253" s="359"/>
      <c r="OZA253" s="380"/>
      <c r="OZB253" s="359"/>
      <c r="OZC253" s="380"/>
      <c r="OZD253" s="359"/>
      <c r="OZE253" s="380"/>
      <c r="OZF253" s="359"/>
      <c r="OZG253" s="380"/>
      <c r="OZH253" s="359"/>
      <c r="OZI253" s="380"/>
      <c r="OZJ253" s="359"/>
      <c r="OZK253" s="380"/>
      <c r="OZL253" s="359"/>
      <c r="OZM253" s="380"/>
      <c r="OZN253" s="359"/>
      <c r="OZO253" s="380"/>
      <c r="OZP253" s="359"/>
      <c r="OZQ253" s="380"/>
      <c r="OZR253" s="359"/>
      <c r="OZS253" s="380"/>
      <c r="OZT253" s="359"/>
      <c r="OZU253" s="380"/>
      <c r="OZV253" s="359"/>
      <c r="OZW253" s="380"/>
      <c r="OZX253" s="359"/>
      <c r="OZY253" s="380"/>
      <c r="OZZ253" s="359"/>
      <c r="PAA253" s="380"/>
      <c r="PAB253" s="359"/>
      <c r="PAC253" s="380"/>
      <c r="PAD253" s="359"/>
      <c r="PAE253" s="380"/>
      <c r="PAF253" s="359"/>
      <c r="PAG253" s="380"/>
      <c r="PAH253" s="359"/>
      <c r="PAI253" s="380"/>
      <c r="PAJ253" s="359"/>
      <c r="PAK253" s="380"/>
      <c r="PAL253" s="359"/>
      <c r="PAM253" s="380"/>
      <c r="PAN253" s="359"/>
      <c r="PAO253" s="380"/>
      <c r="PAP253" s="359"/>
      <c r="PAQ253" s="380"/>
      <c r="PAR253" s="359"/>
      <c r="PAS253" s="380"/>
      <c r="PAT253" s="359"/>
      <c r="PAU253" s="380"/>
      <c r="PAV253" s="359"/>
      <c r="PAW253" s="380"/>
      <c r="PAX253" s="359"/>
      <c r="PAY253" s="380"/>
      <c r="PAZ253" s="359"/>
      <c r="PBA253" s="380"/>
      <c r="PBB253" s="359"/>
      <c r="PBC253" s="380"/>
      <c r="PBD253" s="359"/>
      <c r="PBE253" s="380"/>
      <c r="PBF253" s="359"/>
      <c r="PBG253" s="380"/>
      <c r="PBH253" s="359"/>
      <c r="PBI253" s="380"/>
      <c r="PBJ253" s="359"/>
      <c r="PBK253" s="380"/>
      <c r="PBL253" s="359"/>
      <c r="PBM253" s="380"/>
      <c r="PBN253" s="359"/>
      <c r="PBO253" s="380"/>
      <c r="PBP253" s="359"/>
      <c r="PBQ253" s="380"/>
      <c r="PBR253" s="359"/>
      <c r="PBS253" s="380"/>
      <c r="PBT253" s="359"/>
      <c r="PBU253" s="380"/>
      <c r="PBV253" s="359"/>
      <c r="PBW253" s="380"/>
      <c r="PBX253" s="359"/>
      <c r="PBY253" s="380"/>
      <c r="PBZ253" s="359"/>
      <c r="PCA253" s="380"/>
      <c r="PCB253" s="359"/>
      <c r="PCC253" s="380"/>
      <c r="PCD253" s="359"/>
      <c r="PCE253" s="380"/>
      <c r="PCF253" s="359"/>
      <c r="PCG253" s="380"/>
      <c r="PCH253" s="359"/>
      <c r="PCI253" s="380"/>
      <c r="PCJ253" s="359"/>
      <c r="PCK253" s="380"/>
      <c r="PCL253" s="359"/>
      <c r="PCM253" s="380"/>
      <c r="PCN253" s="359"/>
      <c r="PCO253" s="380"/>
      <c r="PCP253" s="359"/>
      <c r="PCQ253" s="380"/>
      <c r="PCR253" s="359"/>
      <c r="PCS253" s="380"/>
      <c r="PCT253" s="359"/>
      <c r="PCU253" s="380"/>
      <c r="PCV253" s="359"/>
      <c r="PCW253" s="380"/>
      <c r="PCX253" s="359"/>
      <c r="PCY253" s="380"/>
      <c r="PCZ253" s="359"/>
      <c r="PDA253" s="380"/>
      <c r="PDB253" s="359"/>
      <c r="PDC253" s="380"/>
      <c r="PDD253" s="359"/>
      <c r="PDE253" s="380"/>
      <c r="PDF253" s="359"/>
      <c r="PDG253" s="380"/>
      <c r="PDH253" s="359"/>
      <c r="PDI253" s="380"/>
      <c r="PDJ253" s="359"/>
      <c r="PDK253" s="380"/>
      <c r="PDL253" s="359"/>
      <c r="PDM253" s="380"/>
      <c r="PDN253" s="359"/>
      <c r="PDO253" s="380"/>
      <c r="PDP253" s="359"/>
      <c r="PDQ253" s="380"/>
      <c r="PDR253" s="359"/>
      <c r="PDS253" s="380"/>
      <c r="PDT253" s="359"/>
      <c r="PDU253" s="380"/>
      <c r="PDV253" s="359"/>
      <c r="PDW253" s="380"/>
      <c r="PDX253" s="359"/>
      <c r="PDY253" s="380"/>
      <c r="PDZ253" s="359"/>
      <c r="PEA253" s="380"/>
      <c r="PEB253" s="359"/>
      <c r="PEC253" s="380"/>
      <c r="PED253" s="359"/>
      <c r="PEE253" s="380"/>
      <c r="PEF253" s="359"/>
      <c r="PEG253" s="380"/>
      <c r="PEH253" s="359"/>
      <c r="PEI253" s="380"/>
      <c r="PEJ253" s="359"/>
      <c r="PEK253" s="380"/>
      <c r="PEL253" s="359"/>
      <c r="PEM253" s="380"/>
      <c r="PEN253" s="359"/>
      <c r="PEO253" s="380"/>
      <c r="PEP253" s="359"/>
      <c r="PEQ253" s="380"/>
      <c r="PER253" s="359"/>
      <c r="PES253" s="380"/>
      <c r="PET253" s="359"/>
      <c r="PEU253" s="380"/>
      <c r="PEV253" s="359"/>
      <c r="PEW253" s="380"/>
      <c r="PEX253" s="359"/>
      <c r="PEY253" s="380"/>
      <c r="PEZ253" s="359"/>
      <c r="PFA253" s="380"/>
      <c r="PFB253" s="359"/>
      <c r="PFC253" s="380"/>
      <c r="PFD253" s="359"/>
      <c r="PFE253" s="380"/>
      <c r="PFF253" s="359"/>
      <c r="PFG253" s="380"/>
      <c r="PFH253" s="359"/>
      <c r="PFI253" s="380"/>
      <c r="PFJ253" s="359"/>
      <c r="PFK253" s="380"/>
      <c r="PFL253" s="359"/>
      <c r="PFM253" s="380"/>
      <c r="PFN253" s="359"/>
      <c r="PFO253" s="380"/>
      <c r="PFP253" s="359"/>
      <c r="PFQ253" s="380"/>
      <c r="PFR253" s="359"/>
      <c r="PFS253" s="380"/>
      <c r="PFT253" s="359"/>
      <c r="PFU253" s="380"/>
      <c r="PFV253" s="359"/>
      <c r="PFW253" s="380"/>
      <c r="PFX253" s="359"/>
      <c r="PFY253" s="380"/>
      <c r="PFZ253" s="359"/>
      <c r="PGA253" s="380"/>
      <c r="PGB253" s="359"/>
      <c r="PGC253" s="380"/>
      <c r="PGD253" s="359"/>
      <c r="PGE253" s="380"/>
      <c r="PGF253" s="359"/>
      <c r="PGG253" s="380"/>
      <c r="PGH253" s="359"/>
      <c r="PGI253" s="380"/>
      <c r="PGJ253" s="359"/>
      <c r="PGK253" s="380"/>
      <c r="PGL253" s="359"/>
      <c r="PGM253" s="380"/>
      <c r="PGN253" s="359"/>
      <c r="PGO253" s="380"/>
      <c r="PGP253" s="359"/>
      <c r="PGQ253" s="380"/>
      <c r="PGR253" s="359"/>
      <c r="PGS253" s="380"/>
      <c r="PGT253" s="359"/>
      <c r="PGU253" s="380"/>
      <c r="PGV253" s="359"/>
      <c r="PGW253" s="380"/>
      <c r="PGX253" s="359"/>
      <c r="PGY253" s="380"/>
      <c r="PGZ253" s="359"/>
      <c r="PHA253" s="380"/>
      <c r="PHB253" s="359"/>
      <c r="PHC253" s="380"/>
      <c r="PHD253" s="359"/>
      <c r="PHE253" s="380"/>
      <c r="PHF253" s="359"/>
      <c r="PHG253" s="380"/>
      <c r="PHH253" s="359"/>
      <c r="PHI253" s="380"/>
      <c r="PHJ253" s="359"/>
      <c r="PHK253" s="380"/>
      <c r="PHL253" s="359"/>
      <c r="PHM253" s="380"/>
      <c r="PHN253" s="359"/>
      <c r="PHO253" s="380"/>
      <c r="PHP253" s="359"/>
      <c r="PHQ253" s="380"/>
      <c r="PHR253" s="359"/>
      <c r="PHS253" s="380"/>
      <c r="PHT253" s="359"/>
      <c r="PHU253" s="380"/>
      <c r="PHV253" s="359"/>
      <c r="PHW253" s="380"/>
      <c r="PHX253" s="359"/>
      <c r="PHY253" s="380"/>
      <c r="PHZ253" s="359"/>
      <c r="PIA253" s="380"/>
      <c r="PIB253" s="359"/>
      <c r="PIC253" s="380"/>
      <c r="PID253" s="359"/>
      <c r="PIE253" s="380"/>
      <c r="PIF253" s="359"/>
      <c r="PIG253" s="380"/>
      <c r="PIH253" s="359"/>
      <c r="PII253" s="380"/>
      <c r="PIJ253" s="359"/>
      <c r="PIK253" s="380"/>
      <c r="PIL253" s="359"/>
      <c r="PIM253" s="380"/>
      <c r="PIN253" s="359"/>
      <c r="PIO253" s="380"/>
      <c r="PIP253" s="359"/>
      <c r="PIQ253" s="380"/>
      <c r="PIR253" s="359"/>
      <c r="PIS253" s="380"/>
      <c r="PIT253" s="359"/>
      <c r="PIU253" s="380"/>
      <c r="PIV253" s="359"/>
      <c r="PIW253" s="380"/>
      <c r="PIX253" s="359"/>
      <c r="PIY253" s="380"/>
      <c r="PIZ253" s="359"/>
      <c r="PJA253" s="380"/>
      <c r="PJB253" s="359"/>
      <c r="PJC253" s="380"/>
      <c r="PJD253" s="359"/>
      <c r="PJE253" s="380"/>
      <c r="PJF253" s="359"/>
      <c r="PJG253" s="380"/>
      <c r="PJH253" s="359"/>
      <c r="PJI253" s="380"/>
      <c r="PJJ253" s="359"/>
      <c r="PJK253" s="380"/>
      <c r="PJL253" s="359"/>
      <c r="PJM253" s="380"/>
      <c r="PJN253" s="359"/>
      <c r="PJO253" s="380"/>
      <c r="PJP253" s="359"/>
      <c r="PJQ253" s="380"/>
      <c r="PJR253" s="359"/>
      <c r="PJS253" s="380"/>
      <c r="PJT253" s="359"/>
      <c r="PJU253" s="380"/>
      <c r="PJV253" s="359"/>
      <c r="PJW253" s="380"/>
      <c r="PJX253" s="359"/>
      <c r="PJY253" s="380"/>
      <c r="PJZ253" s="359"/>
      <c r="PKA253" s="380"/>
      <c r="PKB253" s="359"/>
      <c r="PKC253" s="380"/>
      <c r="PKD253" s="359"/>
      <c r="PKE253" s="380"/>
      <c r="PKF253" s="359"/>
      <c r="PKG253" s="380"/>
      <c r="PKH253" s="359"/>
      <c r="PKI253" s="380"/>
      <c r="PKJ253" s="359"/>
      <c r="PKK253" s="380"/>
      <c r="PKL253" s="359"/>
      <c r="PKM253" s="380"/>
      <c r="PKN253" s="359"/>
      <c r="PKO253" s="380"/>
      <c r="PKP253" s="359"/>
      <c r="PKQ253" s="380"/>
      <c r="PKR253" s="359"/>
      <c r="PKS253" s="380"/>
      <c r="PKT253" s="359"/>
      <c r="PKU253" s="380"/>
      <c r="PKV253" s="359"/>
      <c r="PKW253" s="380"/>
      <c r="PKX253" s="359"/>
      <c r="PKY253" s="380"/>
      <c r="PKZ253" s="359"/>
      <c r="PLA253" s="380"/>
      <c r="PLB253" s="359"/>
      <c r="PLC253" s="380"/>
      <c r="PLD253" s="359"/>
      <c r="PLE253" s="380"/>
      <c r="PLF253" s="359"/>
      <c r="PLG253" s="380"/>
      <c r="PLH253" s="359"/>
      <c r="PLI253" s="380"/>
      <c r="PLJ253" s="359"/>
      <c r="PLK253" s="380"/>
      <c r="PLL253" s="359"/>
      <c r="PLM253" s="380"/>
      <c r="PLN253" s="359"/>
      <c r="PLO253" s="380"/>
      <c r="PLP253" s="359"/>
      <c r="PLQ253" s="380"/>
      <c r="PLR253" s="359"/>
      <c r="PLS253" s="380"/>
      <c r="PLT253" s="359"/>
      <c r="PLU253" s="380"/>
      <c r="PLV253" s="359"/>
      <c r="PLW253" s="380"/>
      <c r="PLX253" s="359"/>
      <c r="PLY253" s="380"/>
      <c r="PLZ253" s="359"/>
      <c r="PMA253" s="380"/>
      <c r="PMB253" s="359"/>
      <c r="PMC253" s="380"/>
      <c r="PMD253" s="359"/>
      <c r="PME253" s="380"/>
      <c r="PMF253" s="359"/>
      <c r="PMG253" s="380"/>
      <c r="PMH253" s="359"/>
      <c r="PMI253" s="380"/>
      <c r="PMJ253" s="359"/>
      <c r="PMK253" s="380"/>
      <c r="PML253" s="359"/>
      <c r="PMM253" s="380"/>
      <c r="PMN253" s="359"/>
      <c r="PMO253" s="380"/>
      <c r="PMP253" s="359"/>
      <c r="PMQ253" s="380"/>
      <c r="PMR253" s="359"/>
      <c r="PMS253" s="380"/>
      <c r="PMT253" s="359"/>
      <c r="PMU253" s="380"/>
      <c r="PMV253" s="359"/>
      <c r="PMW253" s="380"/>
      <c r="PMX253" s="359"/>
      <c r="PMY253" s="380"/>
      <c r="PMZ253" s="359"/>
      <c r="PNA253" s="380"/>
      <c r="PNB253" s="359"/>
      <c r="PNC253" s="380"/>
      <c r="PND253" s="359"/>
      <c r="PNE253" s="380"/>
      <c r="PNF253" s="359"/>
      <c r="PNG253" s="380"/>
      <c r="PNH253" s="359"/>
      <c r="PNI253" s="380"/>
      <c r="PNJ253" s="359"/>
      <c r="PNK253" s="380"/>
      <c r="PNL253" s="359"/>
      <c r="PNM253" s="380"/>
      <c r="PNN253" s="359"/>
      <c r="PNO253" s="380"/>
      <c r="PNP253" s="359"/>
      <c r="PNQ253" s="380"/>
      <c r="PNR253" s="359"/>
      <c r="PNS253" s="380"/>
      <c r="PNT253" s="359"/>
      <c r="PNU253" s="380"/>
      <c r="PNV253" s="359"/>
      <c r="PNW253" s="380"/>
      <c r="PNX253" s="359"/>
      <c r="PNY253" s="380"/>
      <c r="PNZ253" s="359"/>
      <c r="POA253" s="380"/>
      <c r="POB253" s="359"/>
      <c r="POC253" s="380"/>
      <c r="POD253" s="359"/>
      <c r="POE253" s="380"/>
      <c r="POF253" s="359"/>
      <c r="POG253" s="380"/>
      <c r="POH253" s="359"/>
      <c r="POI253" s="380"/>
      <c r="POJ253" s="359"/>
      <c r="POK253" s="380"/>
      <c r="POL253" s="359"/>
      <c r="POM253" s="380"/>
      <c r="PON253" s="359"/>
      <c r="POO253" s="380"/>
      <c r="POP253" s="359"/>
      <c r="POQ253" s="380"/>
      <c r="POR253" s="359"/>
      <c r="POS253" s="380"/>
      <c r="POT253" s="359"/>
      <c r="POU253" s="380"/>
      <c r="POV253" s="359"/>
      <c r="POW253" s="380"/>
      <c r="POX253" s="359"/>
      <c r="POY253" s="380"/>
      <c r="POZ253" s="359"/>
      <c r="PPA253" s="380"/>
      <c r="PPB253" s="359"/>
      <c r="PPC253" s="380"/>
      <c r="PPD253" s="359"/>
      <c r="PPE253" s="380"/>
      <c r="PPF253" s="359"/>
      <c r="PPG253" s="380"/>
      <c r="PPH253" s="359"/>
      <c r="PPI253" s="380"/>
      <c r="PPJ253" s="359"/>
      <c r="PPK253" s="380"/>
      <c r="PPL253" s="359"/>
      <c r="PPM253" s="380"/>
      <c r="PPN253" s="359"/>
      <c r="PPO253" s="380"/>
      <c r="PPP253" s="359"/>
      <c r="PPQ253" s="380"/>
      <c r="PPR253" s="359"/>
      <c r="PPS253" s="380"/>
      <c r="PPT253" s="359"/>
      <c r="PPU253" s="380"/>
      <c r="PPV253" s="359"/>
      <c r="PPW253" s="380"/>
      <c r="PPX253" s="359"/>
      <c r="PPY253" s="380"/>
      <c r="PPZ253" s="359"/>
      <c r="PQA253" s="380"/>
      <c r="PQB253" s="359"/>
      <c r="PQC253" s="380"/>
      <c r="PQD253" s="359"/>
      <c r="PQE253" s="380"/>
      <c r="PQF253" s="359"/>
      <c r="PQG253" s="380"/>
      <c r="PQH253" s="359"/>
      <c r="PQI253" s="380"/>
      <c r="PQJ253" s="359"/>
      <c r="PQK253" s="380"/>
      <c r="PQL253" s="359"/>
      <c r="PQM253" s="380"/>
      <c r="PQN253" s="359"/>
      <c r="PQO253" s="380"/>
      <c r="PQP253" s="359"/>
      <c r="PQQ253" s="380"/>
      <c r="PQR253" s="359"/>
      <c r="PQS253" s="380"/>
      <c r="PQT253" s="359"/>
      <c r="PQU253" s="380"/>
      <c r="PQV253" s="359"/>
      <c r="PQW253" s="380"/>
      <c r="PQX253" s="359"/>
      <c r="PQY253" s="380"/>
      <c r="PQZ253" s="359"/>
      <c r="PRA253" s="380"/>
      <c r="PRB253" s="359"/>
      <c r="PRC253" s="380"/>
      <c r="PRD253" s="359"/>
      <c r="PRE253" s="380"/>
      <c r="PRF253" s="359"/>
      <c r="PRG253" s="380"/>
      <c r="PRH253" s="359"/>
      <c r="PRI253" s="380"/>
      <c r="PRJ253" s="359"/>
      <c r="PRK253" s="380"/>
      <c r="PRL253" s="359"/>
      <c r="PRM253" s="380"/>
      <c r="PRN253" s="359"/>
      <c r="PRO253" s="380"/>
      <c r="PRP253" s="359"/>
      <c r="PRQ253" s="380"/>
      <c r="PRR253" s="359"/>
      <c r="PRS253" s="380"/>
      <c r="PRT253" s="359"/>
      <c r="PRU253" s="380"/>
      <c r="PRV253" s="359"/>
      <c r="PRW253" s="380"/>
      <c r="PRX253" s="359"/>
      <c r="PRY253" s="380"/>
      <c r="PRZ253" s="359"/>
      <c r="PSA253" s="380"/>
      <c r="PSB253" s="359"/>
      <c r="PSC253" s="380"/>
      <c r="PSD253" s="359"/>
      <c r="PSE253" s="380"/>
      <c r="PSF253" s="359"/>
      <c r="PSG253" s="380"/>
      <c r="PSH253" s="359"/>
      <c r="PSI253" s="380"/>
      <c r="PSJ253" s="359"/>
      <c r="PSK253" s="380"/>
      <c r="PSL253" s="359"/>
      <c r="PSM253" s="380"/>
      <c r="PSN253" s="359"/>
      <c r="PSO253" s="380"/>
      <c r="PSP253" s="359"/>
      <c r="PSQ253" s="380"/>
      <c r="PSR253" s="359"/>
      <c r="PSS253" s="380"/>
      <c r="PST253" s="359"/>
      <c r="PSU253" s="380"/>
      <c r="PSV253" s="359"/>
      <c r="PSW253" s="380"/>
      <c r="PSX253" s="359"/>
      <c r="PSY253" s="380"/>
      <c r="PSZ253" s="359"/>
      <c r="PTA253" s="380"/>
      <c r="PTB253" s="359"/>
      <c r="PTC253" s="380"/>
      <c r="PTD253" s="359"/>
      <c r="PTE253" s="380"/>
      <c r="PTF253" s="359"/>
      <c r="PTG253" s="380"/>
      <c r="PTH253" s="359"/>
      <c r="PTI253" s="380"/>
      <c r="PTJ253" s="359"/>
      <c r="PTK253" s="380"/>
      <c r="PTL253" s="359"/>
      <c r="PTM253" s="380"/>
      <c r="PTN253" s="359"/>
      <c r="PTO253" s="380"/>
      <c r="PTP253" s="359"/>
      <c r="PTQ253" s="380"/>
      <c r="PTR253" s="359"/>
      <c r="PTS253" s="380"/>
      <c r="PTT253" s="359"/>
      <c r="PTU253" s="380"/>
      <c r="PTV253" s="359"/>
      <c r="PTW253" s="380"/>
      <c r="PTX253" s="359"/>
      <c r="PTY253" s="380"/>
      <c r="PTZ253" s="359"/>
      <c r="PUA253" s="380"/>
      <c r="PUB253" s="359"/>
      <c r="PUC253" s="380"/>
      <c r="PUD253" s="359"/>
      <c r="PUE253" s="380"/>
      <c r="PUF253" s="359"/>
      <c r="PUG253" s="380"/>
      <c r="PUH253" s="359"/>
      <c r="PUI253" s="380"/>
      <c r="PUJ253" s="359"/>
      <c r="PUK253" s="380"/>
      <c r="PUL253" s="359"/>
      <c r="PUM253" s="380"/>
      <c r="PUN253" s="359"/>
      <c r="PUO253" s="380"/>
      <c r="PUP253" s="359"/>
      <c r="PUQ253" s="380"/>
      <c r="PUR253" s="359"/>
      <c r="PUS253" s="380"/>
      <c r="PUT253" s="359"/>
      <c r="PUU253" s="380"/>
      <c r="PUV253" s="359"/>
      <c r="PUW253" s="380"/>
      <c r="PUX253" s="359"/>
      <c r="PUY253" s="380"/>
      <c r="PUZ253" s="359"/>
      <c r="PVA253" s="380"/>
      <c r="PVB253" s="359"/>
      <c r="PVC253" s="380"/>
      <c r="PVD253" s="359"/>
      <c r="PVE253" s="380"/>
      <c r="PVF253" s="359"/>
      <c r="PVG253" s="380"/>
      <c r="PVH253" s="359"/>
      <c r="PVI253" s="380"/>
      <c r="PVJ253" s="359"/>
      <c r="PVK253" s="380"/>
      <c r="PVL253" s="359"/>
      <c r="PVM253" s="380"/>
      <c r="PVN253" s="359"/>
      <c r="PVO253" s="380"/>
      <c r="PVP253" s="359"/>
      <c r="PVQ253" s="380"/>
      <c r="PVR253" s="359"/>
      <c r="PVS253" s="380"/>
      <c r="PVT253" s="359"/>
      <c r="PVU253" s="380"/>
      <c r="PVV253" s="359"/>
      <c r="PVW253" s="380"/>
      <c r="PVX253" s="359"/>
      <c r="PVY253" s="380"/>
      <c r="PVZ253" s="359"/>
      <c r="PWA253" s="380"/>
      <c r="PWB253" s="359"/>
      <c r="PWC253" s="380"/>
      <c r="PWD253" s="359"/>
      <c r="PWE253" s="380"/>
      <c r="PWF253" s="359"/>
      <c r="PWG253" s="380"/>
      <c r="PWH253" s="359"/>
      <c r="PWI253" s="380"/>
      <c r="PWJ253" s="359"/>
      <c r="PWK253" s="380"/>
      <c r="PWL253" s="359"/>
      <c r="PWM253" s="380"/>
      <c r="PWN253" s="359"/>
      <c r="PWO253" s="380"/>
      <c r="PWP253" s="359"/>
      <c r="PWQ253" s="380"/>
      <c r="PWR253" s="359"/>
      <c r="PWS253" s="380"/>
      <c r="PWT253" s="359"/>
      <c r="PWU253" s="380"/>
      <c r="PWV253" s="359"/>
      <c r="PWW253" s="380"/>
      <c r="PWX253" s="359"/>
      <c r="PWY253" s="380"/>
      <c r="PWZ253" s="359"/>
      <c r="PXA253" s="380"/>
      <c r="PXB253" s="359"/>
      <c r="PXC253" s="380"/>
      <c r="PXD253" s="359"/>
      <c r="PXE253" s="380"/>
      <c r="PXF253" s="359"/>
      <c r="PXG253" s="380"/>
      <c r="PXH253" s="359"/>
      <c r="PXI253" s="380"/>
      <c r="PXJ253" s="359"/>
      <c r="PXK253" s="380"/>
      <c r="PXL253" s="359"/>
      <c r="PXM253" s="380"/>
      <c r="PXN253" s="359"/>
      <c r="PXO253" s="380"/>
      <c r="PXP253" s="359"/>
      <c r="PXQ253" s="380"/>
      <c r="PXR253" s="359"/>
      <c r="PXS253" s="380"/>
      <c r="PXT253" s="359"/>
      <c r="PXU253" s="380"/>
      <c r="PXV253" s="359"/>
      <c r="PXW253" s="380"/>
      <c r="PXX253" s="359"/>
      <c r="PXY253" s="380"/>
      <c r="PXZ253" s="359"/>
      <c r="PYA253" s="380"/>
      <c r="PYB253" s="359"/>
      <c r="PYC253" s="380"/>
      <c r="PYD253" s="359"/>
      <c r="PYE253" s="380"/>
      <c r="PYF253" s="359"/>
      <c r="PYG253" s="380"/>
      <c r="PYH253" s="359"/>
      <c r="PYI253" s="380"/>
      <c r="PYJ253" s="359"/>
      <c r="PYK253" s="380"/>
      <c r="PYL253" s="359"/>
      <c r="PYM253" s="380"/>
      <c r="PYN253" s="359"/>
      <c r="PYO253" s="380"/>
      <c r="PYP253" s="359"/>
      <c r="PYQ253" s="380"/>
      <c r="PYR253" s="359"/>
      <c r="PYS253" s="380"/>
      <c r="PYT253" s="359"/>
      <c r="PYU253" s="380"/>
      <c r="PYV253" s="359"/>
      <c r="PYW253" s="380"/>
      <c r="PYX253" s="359"/>
      <c r="PYY253" s="380"/>
      <c r="PYZ253" s="359"/>
      <c r="PZA253" s="380"/>
      <c r="PZB253" s="359"/>
      <c r="PZC253" s="380"/>
      <c r="PZD253" s="359"/>
      <c r="PZE253" s="380"/>
      <c r="PZF253" s="359"/>
      <c r="PZG253" s="380"/>
      <c r="PZH253" s="359"/>
      <c r="PZI253" s="380"/>
      <c r="PZJ253" s="359"/>
      <c r="PZK253" s="380"/>
      <c r="PZL253" s="359"/>
      <c r="PZM253" s="380"/>
      <c r="PZN253" s="359"/>
      <c r="PZO253" s="380"/>
      <c r="PZP253" s="359"/>
      <c r="PZQ253" s="380"/>
      <c r="PZR253" s="359"/>
      <c r="PZS253" s="380"/>
      <c r="PZT253" s="359"/>
      <c r="PZU253" s="380"/>
      <c r="PZV253" s="359"/>
      <c r="PZW253" s="380"/>
      <c r="PZX253" s="359"/>
      <c r="PZY253" s="380"/>
      <c r="PZZ253" s="359"/>
      <c r="QAA253" s="380"/>
      <c r="QAB253" s="359"/>
      <c r="QAC253" s="380"/>
      <c r="QAD253" s="359"/>
      <c r="QAE253" s="380"/>
      <c r="QAF253" s="359"/>
      <c r="QAG253" s="380"/>
      <c r="QAH253" s="359"/>
      <c r="QAI253" s="380"/>
      <c r="QAJ253" s="359"/>
      <c r="QAK253" s="380"/>
      <c r="QAL253" s="359"/>
      <c r="QAM253" s="380"/>
      <c r="QAN253" s="359"/>
      <c r="QAO253" s="380"/>
      <c r="QAP253" s="359"/>
      <c r="QAQ253" s="380"/>
      <c r="QAR253" s="359"/>
      <c r="QAS253" s="380"/>
      <c r="QAT253" s="359"/>
      <c r="QAU253" s="380"/>
      <c r="QAV253" s="359"/>
      <c r="QAW253" s="380"/>
      <c r="QAX253" s="359"/>
      <c r="QAY253" s="380"/>
      <c r="QAZ253" s="359"/>
      <c r="QBA253" s="380"/>
      <c r="QBB253" s="359"/>
      <c r="QBC253" s="380"/>
      <c r="QBD253" s="359"/>
      <c r="QBE253" s="380"/>
      <c r="QBF253" s="359"/>
      <c r="QBG253" s="380"/>
      <c r="QBH253" s="359"/>
      <c r="QBI253" s="380"/>
      <c r="QBJ253" s="359"/>
      <c r="QBK253" s="380"/>
      <c r="QBL253" s="359"/>
      <c r="QBM253" s="380"/>
      <c r="QBN253" s="359"/>
      <c r="QBO253" s="380"/>
      <c r="QBP253" s="359"/>
      <c r="QBQ253" s="380"/>
      <c r="QBR253" s="359"/>
      <c r="QBS253" s="380"/>
      <c r="QBT253" s="359"/>
      <c r="QBU253" s="380"/>
      <c r="QBV253" s="359"/>
      <c r="QBW253" s="380"/>
      <c r="QBX253" s="359"/>
      <c r="QBY253" s="380"/>
      <c r="QBZ253" s="359"/>
      <c r="QCA253" s="380"/>
      <c r="QCB253" s="359"/>
      <c r="QCC253" s="380"/>
      <c r="QCD253" s="359"/>
      <c r="QCE253" s="380"/>
      <c r="QCF253" s="359"/>
      <c r="QCG253" s="380"/>
      <c r="QCH253" s="359"/>
      <c r="QCI253" s="380"/>
      <c r="QCJ253" s="359"/>
      <c r="QCK253" s="380"/>
      <c r="QCL253" s="359"/>
      <c r="QCM253" s="380"/>
      <c r="QCN253" s="359"/>
      <c r="QCO253" s="380"/>
      <c r="QCP253" s="359"/>
      <c r="QCQ253" s="380"/>
      <c r="QCR253" s="359"/>
      <c r="QCS253" s="380"/>
      <c r="QCT253" s="359"/>
      <c r="QCU253" s="380"/>
      <c r="QCV253" s="359"/>
      <c r="QCW253" s="380"/>
      <c r="QCX253" s="359"/>
      <c r="QCY253" s="380"/>
      <c r="QCZ253" s="359"/>
      <c r="QDA253" s="380"/>
      <c r="QDB253" s="359"/>
      <c r="QDC253" s="380"/>
      <c r="QDD253" s="359"/>
      <c r="QDE253" s="380"/>
      <c r="QDF253" s="359"/>
      <c r="QDG253" s="380"/>
      <c r="QDH253" s="359"/>
      <c r="QDI253" s="380"/>
      <c r="QDJ253" s="359"/>
      <c r="QDK253" s="380"/>
      <c r="QDL253" s="359"/>
      <c r="QDM253" s="380"/>
      <c r="QDN253" s="359"/>
      <c r="QDO253" s="380"/>
      <c r="QDP253" s="359"/>
      <c r="QDQ253" s="380"/>
      <c r="QDR253" s="359"/>
      <c r="QDS253" s="380"/>
      <c r="QDT253" s="359"/>
      <c r="QDU253" s="380"/>
      <c r="QDV253" s="359"/>
      <c r="QDW253" s="380"/>
      <c r="QDX253" s="359"/>
      <c r="QDY253" s="380"/>
      <c r="QDZ253" s="359"/>
      <c r="QEA253" s="380"/>
      <c r="QEB253" s="359"/>
      <c r="QEC253" s="380"/>
      <c r="QED253" s="359"/>
      <c r="QEE253" s="380"/>
      <c r="QEF253" s="359"/>
      <c r="QEG253" s="380"/>
      <c r="QEH253" s="359"/>
      <c r="QEI253" s="380"/>
      <c r="QEJ253" s="359"/>
      <c r="QEK253" s="380"/>
      <c r="QEL253" s="359"/>
      <c r="QEM253" s="380"/>
      <c r="QEN253" s="359"/>
      <c r="QEO253" s="380"/>
      <c r="QEP253" s="359"/>
      <c r="QEQ253" s="380"/>
      <c r="QER253" s="359"/>
      <c r="QES253" s="380"/>
      <c r="QET253" s="359"/>
      <c r="QEU253" s="380"/>
      <c r="QEV253" s="359"/>
      <c r="QEW253" s="380"/>
      <c r="QEX253" s="359"/>
      <c r="QEY253" s="380"/>
      <c r="QEZ253" s="359"/>
      <c r="QFA253" s="380"/>
      <c r="QFB253" s="359"/>
      <c r="QFC253" s="380"/>
      <c r="QFD253" s="359"/>
      <c r="QFE253" s="380"/>
      <c r="QFF253" s="359"/>
      <c r="QFG253" s="380"/>
      <c r="QFH253" s="359"/>
      <c r="QFI253" s="380"/>
      <c r="QFJ253" s="359"/>
      <c r="QFK253" s="380"/>
      <c r="QFL253" s="359"/>
      <c r="QFM253" s="380"/>
      <c r="QFN253" s="359"/>
      <c r="QFO253" s="380"/>
      <c r="QFP253" s="359"/>
      <c r="QFQ253" s="380"/>
      <c r="QFR253" s="359"/>
      <c r="QFS253" s="380"/>
      <c r="QFT253" s="359"/>
      <c r="QFU253" s="380"/>
      <c r="QFV253" s="359"/>
      <c r="QFW253" s="380"/>
      <c r="QFX253" s="359"/>
      <c r="QFY253" s="380"/>
      <c r="QFZ253" s="359"/>
      <c r="QGA253" s="380"/>
      <c r="QGB253" s="359"/>
      <c r="QGC253" s="380"/>
      <c r="QGD253" s="359"/>
      <c r="QGE253" s="380"/>
      <c r="QGF253" s="359"/>
      <c r="QGG253" s="380"/>
      <c r="QGH253" s="359"/>
      <c r="QGI253" s="380"/>
      <c r="QGJ253" s="359"/>
      <c r="QGK253" s="380"/>
      <c r="QGL253" s="359"/>
      <c r="QGM253" s="380"/>
      <c r="QGN253" s="359"/>
      <c r="QGO253" s="380"/>
      <c r="QGP253" s="359"/>
      <c r="QGQ253" s="380"/>
      <c r="QGR253" s="359"/>
      <c r="QGS253" s="380"/>
      <c r="QGT253" s="359"/>
      <c r="QGU253" s="380"/>
      <c r="QGV253" s="359"/>
      <c r="QGW253" s="380"/>
      <c r="QGX253" s="359"/>
      <c r="QGY253" s="380"/>
      <c r="QGZ253" s="359"/>
      <c r="QHA253" s="380"/>
      <c r="QHB253" s="359"/>
      <c r="QHC253" s="380"/>
      <c r="QHD253" s="359"/>
      <c r="QHE253" s="380"/>
      <c r="QHF253" s="359"/>
      <c r="QHG253" s="380"/>
      <c r="QHH253" s="359"/>
      <c r="QHI253" s="380"/>
      <c r="QHJ253" s="359"/>
      <c r="QHK253" s="380"/>
      <c r="QHL253" s="359"/>
      <c r="QHM253" s="380"/>
      <c r="QHN253" s="359"/>
      <c r="QHO253" s="380"/>
      <c r="QHP253" s="359"/>
      <c r="QHQ253" s="380"/>
      <c r="QHR253" s="359"/>
      <c r="QHS253" s="380"/>
      <c r="QHT253" s="359"/>
      <c r="QHU253" s="380"/>
      <c r="QHV253" s="359"/>
      <c r="QHW253" s="380"/>
      <c r="QHX253" s="359"/>
      <c r="QHY253" s="380"/>
      <c r="QHZ253" s="359"/>
      <c r="QIA253" s="380"/>
      <c r="QIB253" s="359"/>
      <c r="QIC253" s="380"/>
      <c r="QID253" s="359"/>
      <c r="QIE253" s="380"/>
      <c r="QIF253" s="359"/>
      <c r="QIG253" s="380"/>
      <c r="QIH253" s="359"/>
      <c r="QII253" s="380"/>
      <c r="QIJ253" s="359"/>
      <c r="QIK253" s="380"/>
      <c r="QIL253" s="359"/>
      <c r="QIM253" s="380"/>
      <c r="QIN253" s="359"/>
      <c r="QIO253" s="380"/>
      <c r="QIP253" s="359"/>
      <c r="QIQ253" s="380"/>
      <c r="QIR253" s="359"/>
      <c r="QIS253" s="380"/>
      <c r="QIT253" s="359"/>
      <c r="QIU253" s="380"/>
      <c r="QIV253" s="359"/>
      <c r="QIW253" s="380"/>
      <c r="QIX253" s="359"/>
      <c r="QIY253" s="380"/>
      <c r="QIZ253" s="359"/>
      <c r="QJA253" s="380"/>
      <c r="QJB253" s="359"/>
      <c r="QJC253" s="380"/>
      <c r="QJD253" s="359"/>
      <c r="QJE253" s="380"/>
      <c r="QJF253" s="359"/>
      <c r="QJG253" s="380"/>
      <c r="QJH253" s="359"/>
      <c r="QJI253" s="380"/>
      <c r="QJJ253" s="359"/>
      <c r="QJK253" s="380"/>
      <c r="QJL253" s="359"/>
      <c r="QJM253" s="380"/>
      <c r="QJN253" s="359"/>
      <c r="QJO253" s="380"/>
      <c r="QJP253" s="359"/>
      <c r="QJQ253" s="380"/>
      <c r="QJR253" s="359"/>
      <c r="QJS253" s="380"/>
      <c r="QJT253" s="359"/>
      <c r="QJU253" s="380"/>
      <c r="QJV253" s="359"/>
      <c r="QJW253" s="380"/>
      <c r="QJX253" s="359"/>
      <c r="QJY253" s="380"/>
      <c r="QJZ253" s="359"/>
      <c r="QKA253" s="380"/>
      <c r="QKB253" s="359"/>
      <c r="QKC253" s="380"/>
      <c r="QKD253" s="359"/>
      <c r="QKE253" s="380"/>
      <c r="QKF253" s="359"/>
      <c r="QKG253" s="380"/>
      <c r="QKH253" s="359"/>
      <c r="QKI253" s="380"/>
      <c r="QKJ253" s="359"/>
      <c r="QKK253" s="380"/>
      <c r="QKL253" s="359"/>
      <c r="QKM253" s="380"/>
      <c r="QKN253" s="359"/>
      <c r="QKO253" s="380"/>
      <c r="QKP253" s="359"/>
      <c r="QKQ253" s="380"/>
      <c r="QKR253" s="359"/>
      <c r="QKS253" s="380"/>
      <c r="QKT253" s="359"/>
      <c r="QKU253" s="380"/>
      <c r="QKV253" s="359"/>
      <c r="QKW253" s="380"/>
      <c r="QKX253" s="359"/>
      <c r="QKY253" s="380"/>
      <c r="QKZ253" s="359"/>
      <c r="QLA253" s="380"/>
      <c r="QLB253" s="359"/>
      <c r="QLC253" s="380"/>
      <c r="QLD253" s="359"/>
      <c r="QLE253" s="380"/>
      <c r="QLF253" s="359"/>
      <c r="QLG253" s="380"/>
      <c r="QLH253" s="359"/>
      <c r="QLI253" s="380"/>
      <c r="QLJ253" s="359"/>
      <c r="QLK253" s="380"/>
      <c r="QLL253" s="359"/>
      <c r="QLM253" s="380"/>
      <c r="QLN253" s="359"/>
      <c r="QLO253" s="380"/>
      <c r="QLP253" s="359"/>
      <c r="QLQ253" s="380"/>
      <c r="QLR253" s="359"/>
      <c r="QLS253" s="380"/>
      <c r="QLT253" s="359"/>
      <c r="QLU253" s="380"/>
      <c r="QLV253" s="359"/>
      <c r="QLW253" s="380"/>
      <c r="QLX253" s="359"/>
      <c r="QLY253" s="380"/>
      <c r="QLZ253" s="359"/>
      <c r="QMA253" s="380"/>
      <c r="QMB253" s="359"/>
      <c r="QMC253" s="380"/>
      <c r="QMD253" s="359"/>
      <c r="QME253" s="380"/>
      <c r="QMF253" s="359"/>
      <c r="QMG253" s="380"/>
      <c r="QMH253" s="359"/>
      <c r="QMI253" s="380"/>
      <c r="QMJ253" s="359"/>
      <c r="QMK253" s="380"/>
      <c r="QML253" s="359"/>
      <c r="QMM253" s="380"/>
      <c r="QMN253" s="359"/>
      <c r="QMO253" s="380"/>
      <c r="QMP253" s="359"/>
      <c r="QMQ253" s="380"/>
      <c r="QMR253" s="359"/>
      <c r="QMS253" s="380"/>
      <c r="QMT253" s="359"/>
      <c r="QMU253" s="380"/>
      <c r="QMV253" s="359"/>
      <c r="QMW253" s="380"/>
      <c r="QMX253" s="359"/>
      <c r="QMY253" s="380"/>
      <c r="QMZ253" s="359"/>
      <c r="QNA253" s="380"/>
      <c r="QNB253" s="359"/>
      <c r="QNC253" s="380"/>
      <c r="QND253" s="359"/>
      <c r="QNE253" s="380"/>
      <c r="QNF253" s="359"/>
      <c r="QNG253" s="380"/>
      <c r="QNH253" s="359"/>
      <c r="QNI253" s="380"/>
      <c r="QNJ253" s="359"/>
      <c r="QNK253" s="380"/>
      <c r="QNL253" s="359"/>
      <c r="QNM253" s="380"/>
      <c r="QNN253" s="359"/>
      <c r="QNO253" s="380"/>
      <c r="QNP253" s="359"/>
      <c r="QNQ253" s="380"/>
      <c r="QNR253" s="359"/>
      <c r="QNS253" s="380"/>
      <c r="QNT253" s="359"/>
      <c r="QNU253" s="380"/>
      <c r="QNV253" s="359"/>
      <c r="QNW253" s="380"/>
      <c r="QNX253" s="359"/>
      <c r="QNY253" s="380"/>
      <c r="QNZ253" s="359"/>
      <c r="QOA253" s="380"/>
      <c r="QOB253" s="359"/>
      <c r="QOC253" s="380"/>
      <c r="QOD253" s="359"/>
      <c r="QOE253" s="380"/>
      <c r="QOF253" s="359"/>
      <c r="QOG253" s="380"/>
      <c r="QOH253" s="359"/>
      <c r="QOI253" s="380"/>
      <c r="QOJ253" s="359"/>
      <c r="QOK253" s="380"/>
      <c r="QOL253" s="359"/>
      <c r="QOM253" s="380"/>
      <c r="QON253" s="359"/>
      <c r="QOO253" s="380"/>
      <c r="QOP253" s="359"/>
      <c r="QOQ253" s="380"/>
      <c r="QOR253" s="359"/>
      <c r="QOS253" s="380"/>
      <c r="QOT253" s="359"/>
      <c r="QOU253" s="380"/>
      <c r="QOV253" s="359"/>
      <c r="QOW253" s="380"/>
      <c r="QOX253" s="359"/>
      <c r="QOY253" s="380"/>
      <c r="QOZ253" s="359"/>
      <c r="QPA253" s="380"/>
      <c r="QPB253" s="359"/>
      <c r="QPC253" s="380"/>
      <c r="QPD253" s="359"/>
      <c r="QPE253" s="380"/>
      <c r="QPF253" s="359"/>
      <c r="QPG253" s="380"/>
      <c r="QPH253" s="359"/>
      <c r="QPI253" s="380"/>
      <c r="QPJ253" s="359"/>
      <c r="QPK253" s="380"/>
      <c r="QPL253" s="359"/>
      <c r="QPM253" s="380"/>
      <c r="QPN253" s="359"/>
      <c r="QPO253" s="380"/>
      <c r="QPP253" s="359"/>
      <c r="QPQ253" s="380"/>
      <c r="QPR253" s="359"/>
      <c r="QPS253" s="380"/>
      <c r="QPT253" s="359"/>
      <c r="QPU253" s="380"/>
      <c r="QPV253" s="359"/>
      <c r="QPW253" s="380"/>
      <c r="QPX253" s="359"/>
      <c r="QPY253" s="380"/>
      <c r="QPZ253" s="359"/>
      <c r="QQA253" s="380"/>
      <c r="QQB253" s="359"/>
      <c r="QQC253" s="380"/>
      <c r="QQD253" s="359"/>
      <c r="QQE253" s="380"/>
      <c r="QQF253" s="359"/>
      <c r="QQG253" s="380"/>
      <c r="QQH253" s="359"/>
      <c r="QQI253" s="380"/>
      <c r="QQJ253" s="359"/>
      <c r="QQK253" s="380"/>
      <c r="QQL253" s="359"/>
      <c r="QQM253" s="380"/>
      <c r="QQN253" s="359"/>
      <c r="QQO253" s="380"/>
      <c r="QQP253" s="359"/>
      <c r="QQQ253" s="380"/>
      <c r="QQR253" s="359"/>
      <c r="QQS253" s="380"/>
      <c r="QQT253" s="359"/>
      <c r="QQU253" s="380"/>
      <c r="QQV253" s="359"/>
      <c r="QQW253" s="380"/>
      <c r="QQX253" s="359"/>
      <c r="QQY253" s="380"/>
      <c r="QQZ253" s="359"/>
      <c r="QRA253" s="380"/>
      <c r="QRB253" s="359"/>
      <c r="QRC253" s="380"/>
      <c r="QRD253" s="359"/>
      <c r="QRE253" s="380"/>
      <c r="QRF253" s="359"/>
      <c r="QRG253" s="380"/>
      <c r="QRH253" s="359"/>
      <c r="QRI253" s="380"/>
      <c r="QRJ253" s="359"/>
      <c r="QRK253" s="380"/>
      <c r="QRL253" s="359"/>
      <c r="QRM253" s="380"/>
      <c r="QRN253" s="359"/>
      <c r="QRO253" s="380"/>
      <c r="QRP253" s="359"/>
      <c r="QRQ253" s="380"/>
      <c r="QRR253" s="359"/>
      <c r="QRS253" s="380"/>
      <c r="QRT253" s="359"/>
      <c r="QRU253" s="380"/>
      <c r="QRV253" s="359"/>
      <c r="QRW253" s="380"/>
      <c r="QRX253" s="359"/>
      <c r="QRY253" s="380"/>
      <c r="QRZ253" s="359"/>
      <c r="QSA253" s="380"/>
      <c r="QSB253" s="359"/>
      <c r="QSC253" s="380"/>
      <c r="QSD253" s="359"/>
      <c r="QSE253" s="380"/>
      <c r="QSF253" s="359"/>
      <c r="QSG253" s="380"/>
      <c r="QSH253" s="359"/>
      <c r="QSI253" s="380"/>
      <c r="QSJ253" s="359"/>
      <c r="QSK253" s="380"/>
      <c r="QSL253" s="359"/>
      <c r="QSM253" s="380"/>
      <c r="QSN253" s="359"/>
      <c r="QSO253" s="380"/>
      <c r="QSP253" s="359"/>
      <c r="QSQ253" s="380"/>
      <c r="QSR253" s="359"/>
      <c r="QSS253" s="380"/>
      <c r="QST253" s="359"/>
      <c r="QSU253" s="380"/>
      <c r="QSV253" s="359"/>
      <c r="QSW253" s="380"/>
      <c r="QSX253" s="359"/>
      <c r="QSY253" s="380"/>
      <c r="QSZ253" s="359"/>
      <c r="QTA253" s="380"/>
      <c r="QTB253" s="359"/>
      <c r="QTC253" s="380"/>
      <c r="QTD253" s="359"/>
      <c r="QTE253" s="380"/>
      <c r="QTF253" s="359"/>
      <c r="QTG253" s="380"/>
      <c r="QTH253" s="359"/>
      <c r="QTI253" s="380"/>
      <c r="QTJ253" s="359"/>
      <c r="QTK253" s="380"/>
      <c r="QTL253" s="359"/>
      <c r="QTM253" s="380"/>
      <c r="QTN253" s="359"/>
      <c r="QTO253" s="380"/>
      <c r="QTP253" s="359"/>
      <c r="QTQ253" s="380"/>
      <c r="QTR253" s="359"/>
      <c r="QTS253" s="380"/>
      <c r="QTT253" s="359"/>
      <c r="QTU253" s="380"/>
      <c r="QTV253" s="359"/>
      <c r="QTW253" s="380"/>
      <c r="QTX253" s="359"/>
      <c r="QTY253" s="380"/>
      <c r="QTZ253" s="359"/>
      <c r="QUA253" s="380"/>
      <c r="QUB253" s="359"/>
      <c r="QUC253" s="380"/>
      <c r="QUD253" s="359"/>
      <c r="QUE253" s="380"/>
      <c r="QUF253" s="359"/>
      <c r="QUG253" s="380"/>
      <c r="QUH253" s="359"/>
      <c r="QUI253" s="380"/>
      <c r="QUJ253" s="359"/>
      <c r="QUK253" s="380"/>
      <c r="QUL253" s="359"/>
      <c r="QUM253" s="380"/>
      <c r="QUN253" s="359"/>
      <c r="QUO253" s="380"/>
      <c r="QUP253" s="359"/>
      <c r="QUQ253" s="380"/>
      <c r="QUR253" s="359"/>
      <c r="QUS253" s="380"/>
      <c r="QUT253" s="359"/>
      <c r="QUU253" s="380"/>
      <c r="QUV253" s="359"/>
      <c r="QUW253" s="380"/>
      <c r="QUX253" s="359"/>
      <c r="QUY253" s="380"/>
      <c r="QUZ253" s="359"/>
      <c r="QVA253" s="380"/>
      <c r="QVB253" s="359"/>
      <c r="QVC253" s="380"/>
      <c r="QVD253" s="359"/>
      <c r="QVE253" s="380"/>
      <c r="QVF253" s="359"/>
      <c r="QVG253" s="380"/>
      <c r="QVH253" s="359"/>
      <c r="QVI253" s="380"/>
      <c r="QVJ253" s="359"/>
      <c r="QVK253" s="380"/>
      <c r="QVL253" s="359"/>
      <c r="QVM253" s="380"/>
      <c r="QVN253" s="359"/>
      <c r="QVO253" s="380"/>
      <c r="QVP253" s="359"/>
      <c r="QVQ253" s="380"/>
      <c r="QVR253" s="359"/>
      <c r="QVS253" s="380"/>
      <c r="QVT253" s="359"/>
      <c r="QVU253" s="380"/>
      <c r="QVV253" s="359"/>
      <c r="QVW253" s="380"/>
      <c r="QVX253" s="359"/>
      <c r="QVY253" s="380"/>
      <c r="QVZ253" s="359"/>
      <c r="QWA253" s="380"/>
      <c r="QWB253" s="359"/>
      <c r="QWC253" s="380"/>
      <c r="QWD253" s="359"/>
      <c r="QWE253" s="380"/>
      <c r="QWF253" s="359"/>
      <c r="QWG253" s="380"/>
      <c r="QWH253" s="359"/>
      <c r="QWI253" s="380"/>
      <c r="QWJ253" s="359"/>
      <c r="QWK253" s="380"/>
      <c r="QWL253" s="359"/>
      <c r="QWM253" s="380"/>
      <c r="QWN253" s="359"/>
      <c r="QWO253" s="380"/>
      <c r="QWP253" s="359"/>
      <c r="QWQ253" s="380"/>
      <c r="QWR253" s="359"/>
      <c r="QWS253" s="380"/>
      <c r="QWT253" s="359"/>
      <c r="QWU253" s="380"/>
      <c r="QWV253" s="359"/>
      <c r="QWW253" s="380"/>
      <c r="QWX253" s="359"/>
      <c r="QWY253" s="380"/>
      <c r="QWZ253" s="359"/>
      <c r="QXA253" s="380"/>
      <c r="QXB253" s="359"/>
      <c r="QXC253" s="380"/>
      <c r="QXD253" s="359"/>
      <c r="QXE253" s="380"/>
      <c r="QXF253" s="359"/>
      <c r="QXG253" s="380"/>
      <c r="QXH253" s="359"/>
      <c r="QXI253" s="380"/>
      <c r="QXJ253" s="359"/>
      <c r="QXK253" s="380"/>
      <c r="QXL253" s="359"/>
      <c r="QXM253" s="380"/>
      <c r="QXN253" s="359"/>
      <c r="QXO253" s="380"/>
      <c r="QXP253" s="359"/>
      <c r="QXQ253" s="380"/>
      <c r="QXR253" s="359"/>
      <c r="QXS253" s="380"/>
      <c r="QXT253" s="359"/>
      <c r="QXU253" s="380"/>
      <c r="QXV253" s="359"/>
      <c r="QXW253" s="380"/>
      <c r="QXX253" s="359"/>
      <c r="QXY253" s="380"/>
      <c r="QXZ253" s="359"/>
      <c r="QYA253" s="380"/>
      <c r="QYB253" s="359"/>
      <c r="QYC253" s="380"/>
      <c r="QYD253" s="359"/>
      <c r="QYE253" s="380"/>
      <c r="QYF253" s="359"/>
      <c r="QYG253" s="380"/>
      <c r="QYH253" s="359"/>
      <c r="QYI253" s="380"/>
      <c r="QYJ253" s="359"/>
      <c r="QYK253" s="380"/>
      <c r="QYL253" s="359"/>
      <c r="QYM253" s="380"/>
      <c r="QYN253" s="359"/>
      <c r="QYO253" s="380"/>
      <c r="QYP253" s="359"/>
      <c r="QYQ253" s="380"/>
      <c r="QYR253" s="359"/>
      <c r="QYS253" s="380"/>
      <c r="QYT253" s="359"/>
      <c r="QYU253" s="380"/>
      <c r="QYV253" s="359"/>
      <c r="QYW253" s="380"/>
      <c r="QYX253" s="359"/>
      <c r="QYY253" s="380"/>
      <c r="QYZ253" s="359"/>
      <c r="QZA253" s="380"/>
      <c r="QZB253" s="359"/>
      <c r="QZC253" s="380"/>
      <c r="QZD253" s="359"/>
      <c r="QZE253" s="380"/>
      <c r="QZF253" s="359"/>
      <c r="QZG253" s="380"/>
      <c r="QZH253" s="359"/>
      <c r="QZI253" s="380"/>
      <c r="QZJ253" s="359"/>
      <c r="QZK253" s="380"/>
      <c r="QZL253" s="359"/>
      <c r="QZM253" s="380"/>
      <c r="QZN253" s="359"/>
      <c r="QZO253" s="380"/>
      <c r="QZP253" s="359"/>
      <c r="QZQ253" s="380"/>
      <c r="QZR253" s="359"/>
      <c r="QZS253" s="380"/>
      <c r="QZT253" s="359"/>
      <c r="QZU253" s="380"/>
      <c r="QZV253" s="359"/>
      <c r="QZW253" s="380"/>
      <c r="QZX253" s="359"/>
      <c r="QZY253" s="380"/>
      <c r="QZZ253" s="359"/>
      <c r="RAA253" s="380"/>
      <c r="RAB253" s="359"/>
      <c r="RAC253" s="380"/>
      <c r="RAD253" s="359"/>
      <c r="RAE253" s="380"/>
      <c r="RAF253" s="359"/>
      <c r="RAG253" s="380"/>
      <c r="RAH253" s="359"/>
      <c r="RAI253" s="380"/>
      <c r="RAJ253" s="359"/>
      <c r="RAK253" s="380"/>
      <c r="RAL253" s="359"/>
      <c r="RAM253" s="380"/>
      <c r="RAN253" s="359"/>
      <c r="RAO253" s="380"/>
      <c r="RAP253" s="359"/>
      <c r="RAQ253" s="380"/>
      <c r="RAR253" s="359"/>
      <c r="RAS253" s="380"/>
      <c r="RAT253" s="359"/>
      <c r="RAU253" s="380"/>
      <c r="RAV253" s="359"/>
      <c r="RAW253" s="380"/>
      <c r="RAX253" s="359"/>
      <c r="RAY253" s="380"/>
      <c r="RAZ253" s="359"/>
      <c r="RBA253" s="380"/>
      <c r="RBB253" s="359"/>
      <c r="RBC253" s="380"/>
      <c r="RBD253" s="359"/>
      <c r="RBE253" s="380"/>
      <c r="RBF253" s="359"/>
      <c r="RBG253" s="380"/>
      <c r="RBH253" s="359"/>
      <c r="RBI253" s="380"/>
      <c r="RBJ253" s="359"/>
      <c r="RBK253" s="380"/>
      <c r="RBL253" s="359"/>
      <c r="RBM253" s="380"/>
      <c r="RBN253" s="359"/>
      <c r="RBO253" s="380"/>
      <c r="RBP253" s="359"/>
      <c r="RBQ253" s="380"/>
      <c r="RBR253" s="359"/>
      <c r="RBS253" s="380"/>
      <c r="RBT253" s="359"/>
      <c r="RBU253" s="380"/>
      <c r="RBV253" s="359"/>
      <c r="RBW253" s="380"/>
      <c r="RBX253" s="359"/>
      <c r="RBY253" s="380"/>
      <c r="RBZ253" s="359"/>
      <c r="RCA253" s="380"/>
      <c r="RCB253" s="359"/>
      <c r="RCC253" s="380"/>
      <c r="RCD253" s="359"/>
      <c r="RCE253" s="380"/>
      <c r="RCF253" s="359"/>
      <c r="RCG253" s="380"/>
      <c r="RCH253" s="359"/>
      <c r="RCI253" s="380"/>
      <c r="RCJ253" s="359"/>
      <c r="RCK253" s="380"/>
      <c r="RCL253" s="359"/>
      <c r="RCM253" s="380"/>
      <c r="RCN253" s="359"/>
      <c r="RCO253" s="380"/>
      <c r="RCP253" s="359"/>
      <c r="RCQ253" s="380"/>
      <c r="RCR253" s="359"/>
      <c r="RCS253" s="380"/>
      <c r="RCT253" s="359"/>
      <c r="RCU253" s="380"/>
      <c r="RCV253" s="359"/>
      <c r="RCW253" s="380"/>
      <c r="RCX253" s="359"/>
      <c r="RCY253" s="380"/>
      <c r="RCZ253" s="359"/>
      <c r="RDA253" s="380"/>
      <c r="RDB253" s="359"/>
      <c r="RDC253" s="380"/>
      <c r="RDD253" s="359"/>
      <c r="RDE253" s="380"/>
      <c r="RDF253" s="359"/>
      <c r="RDG253" s="380"/>
      <c r="RDH253" s="359"/>
      <c r="RDI253" s="380"/>
      <c r="RDJ253" s="359"/>
      <c r="RDK253" s="380"/>
      <c r="RDL253" s="359"/>
      <c r="RDM253" s="380"/>
      <c r="RDN253" s="359"/>
      <c r="RDO253" s="380"/>
      <c r="RDP253" s="359"/>
      <c r="RDQ253" s="380"/>
      <c r="RDR253" s="359"/>
      <c r="RDS253" s="380"/>
      <c r="RDT253" s="359"/>
      <c r="RDU253" s="380"/>
      <c r="RDV253" s="359"/>
      <c r="RDW253" s="380"/>
      <c r="RDX253" s="359"/>
      <c r="RDY253" s="380"/>
      <c r="RDZ253" s="359"/>
      <c r="REA253" s="380"/>
      <c r="REB253" s="359"/>
      <c r="REC253" s="380"/>
      <c r="RED253" s="359"/>
      <c r="REE253" s="380"/>
      <c r="REF253" s="359"/>
      <c r="REG253" s="380"/>
      <c r="REH253" s="359"/>
      <c r="REI253" s="380"/>
      <c r="REJ253" s="359"/>
      <c r="REK253" s="380"/>
      <c r="REL253" s="359"/>
      <c r="REM253" s="380"/>
      <c r="REN253" s="359"/>
      <c r="REO253" s="380"/>
      <c r="REP253" s="359"/>
      <c r="REQ253" s="380"/>
      <c r="RER253" s="359"/>
      <c r="RES253" s="380"/>
      <c r="RET253" s="359"/>
      <c r="REU253" s="380"/>
      <c r="REV253" s="359"/>
      <c r="REW253" s="380"/>
      <c r="REX253" s="359"/>
      <c r="REY253" s="380"/>
      <c r="REZ253" s="359"/>
      <c r="RFA253" s="380"/>
      <c r="RFB253" s="359"/>
      <c r="RFC253" s="380"/>
      <c r="RFD253" s="359"/>
      <c r="RFE253" s="380"/>
      <c r="RFF253" s="359"/>
      <c r="RFG253" s="380"/>
      <c r="RFH253" s="359"/>
      <c r="RFI253" s="380"/>
      <c r="RFJ253" s="359"/>
      <c r="RFK253" s="380"/>
      <c r="RFL253" s="359"/>
      <c r="RFM253" s="380"/>
      <c r="RFN253" s="359"/>
      <c r="RFO253" s="380"/>
      <c r="RFP253" s="359"/>
      <c r="RFQ253" s="380"/>
      <c r="RFR253" s="359"/>
      <c r="RFS253" s="380"/>
      <c r="RFT253" s="359"/>
      <c r="RFU253" s="380"/>
      <c r="RFV253" s="359"/>
      <c r="RFW253" s="380"/>
      <c r="RFX253" s="359"/>
      <c r="RFY253" s="380"/>
      <c r="RFZ253" s="359"/>
      <c r="RGA253" s="380"/>
      <c r="RGB253" s="359"/>
      <c r="RGC253" s="380"/>
      <c r="RGD253" s="359"/>
      <c r="RGE253" s="380"/>
      <c r="RGF253" s="359"/>
      <c r="RGG253" s="380"/>
      <c r="RGH253" s="359"/>
      <c r="RGI253" s="380"/>
      <c r="RGJ253" s="359"/>
      <c r="RGK253" s="380"/>
      <c r="RGL253" s="359"/>
      <c r="RGM253" s="380"/>
      <c r="RGN253" s="359"/>
      <c r="RGO253" s="380"/>
      <c r="RGP253" s="359"/>
      <c r="RGQ253" s="380"/>
      <c r="RGR253" s="359"/>
      <c r="RGS253" s="380"/>
      <c r="RGT253" s="359"/>
      <c r="RGU253" s="380"/>
      <c r="RGV253" s="359"/>
      <c r="RGW253" s="380"/>
      <c r="RGX253" s="359"/>
      <c r="RGY253" s="380"/>
      <c r="RGZ253" s="359"/>
      <c r="RHA253" s="380"/>
      <c r="RHB253" s="359"/>
      <c r="RHC253" s="380"/>
      <c r="RHD253" s="359"/>
      <c r="RHE253" s="380"/>
      <c r="RHF253" s="359"/>
      <c r="RHG253" s="380"/>
      <c r="RHH253" s="359"/>
      <c r="RHI253" s="380"/>
      <c r="RHJ253" s="359"/>
      <c r="RHK253" s="380"/>
      <c r="RHL253" s="359"/>
      <c r="RHM253" s="380"/>
      <c r="RHN253" s="359"/>
      <c r="RHO253" s="380"/>
      <c r="RHP253" s="359"/>
      <c r="RHQ253" s="380"/>
      <c r="RHR253" s="359"/>
      <c r="RHS253" s="380"/>
      <c r="RHT253" s="359"/>
      <c r="RHU253" s="380"/>
      <c r="RHV253" s="359"/>
      <c r="RHW253" s="380"/>
      <c r="RHX253" s="359"/>
      <c r="RHY253" s="380"/>
      <c r="RHZ253" s="359"/>
      <c r="RIA253" s="380"/>
      <c r="RIB253" s="359"/>
      <c r="RIC253" s="380"/>
      <c r="RID253" s="359"/>
      <c r="RIE253" s="380"/>
      <c r="RIF253" s="359"/>
      <c r="RIG253" s="380"/>
      <c r="RIH253" s="359"/>
      <c r="RII253" s="380"/>
      <c r="RIJ253" s="359"/>
      <c r="RIK253" s="380"/>
      <c r="RIL253" s="359"/>
      <c r="RIM253" s="380"/>
      <c r="RIN253" s="359"/>
      <c r="RIO253" s="380"/>
      <c r="RIP253" s="359"/>
      <c r="RIQ253" s="380"/>
      <c r="RIR253" s="359"/>
      <c r="RIS253" s="380"/>
      <c r="RIT253" s="359"/>
      <c r="RIU253" s="380"/>
      <c r="RIV253" s="359"/>
      <c r="RIW253" s="380"/>
      <c r="RIX253" s="359"/>
      <c r="RIY253" s="380"/>
      <c r="RIZ253" s="359"/>
      <c r="RJA253" s="380"/>
      <c r="RJB253" s="359"/>
      <c r="RJC253" s="380"/>
      <c r="RJD253" s="359"/>
      <c r="RJE253" s="380"/>
      <c r="RJF253" s="359"/>
      <c r="RJG253" s="380"/>
      <c r="RJH253" s="359"/>
      <c r="RJI253" s="380"/>
      <c r="RJJ253" s="359"/>
      <c r="RJK253" s="380"/>
      <c r="RJL253" s="359"/>
      <c r="RJM253" s="380"/>
      <c r="RJN253" s="359"/>
      <c r="RJO253" s="380"/>
      <c r="RJP253" s="359"/>
      <c r="RJQ253" s="380"/>
      <c r="RJR253" s="359"/>
      <c r="RJS253" s="380"/>
      <c r="RJT253" s="359"/>
      <c r="RJU253" s="380"/>
      <c r="RJV253" s="359"/>
      <c r="RJW253" s="380"/>
      <c r="RJX253" s="359"/>
      <c r="RJY253" s="380"/>
      <c r="RJZ253" s="359"/>
      <c r="RKA253" s="380"/>
      <c r="RKB253" s="359"/>
      <c r="RKC253" s="380"/>
      <c r="RKD253" s="359"/>
      <c r="RKE253" s="380"/>
      <c r="RKF253" s="359"/>
      <c r="RKG253" s="380"/>
      <c r="RKH253" s="359"/>
      <c r="RKI253" s="380"/>
      <c r="RKJ253" s="359"/>
      <c r="RKK253" s="380"/>
      <c r="RKL253" s="359"/>
      <c r="RKM253" s="380"/>
      <c r="RKN253" s="359"/>
      <c r="RKO253" s="380"/>
      <c r="RKP253" s="359"/>
      <c r="RKQ253" s="380"/>
      <c r="RKR253" s="359"/>
      <c r="RKS253" s="380"/>
      <c r="RKT253" s="359"/>
      <c r="RKU253" s="380"/>
      <c r="RKV253" s="359"/>
      <c r="RKW253" s="380"/>
      <c r="RKX253" s="359"/>
      <c r="RKY253" s="380"/>
      <c r="RKZ253" s="359"/>
      <c r="RLA253" s="380"/>
      <c r="RLB253" s="359"/>
      <c r="RLC253" s="380"/>
      <c r="RLD253" s="359"/>
      <c r="RLE253" s="380"/>
      <c r="RLF253" s="359"/>
      <c r="RLG253" s="380"/>
      <c r="RLH253" s="359"/>
      <c r="RLI253" s="380"/>
      <c r="RLJ253" s="359"/>
      <c r="RLK253" s="380"/>
      <c r="RLL253" s="359"/>
      <c r="RLM253" s="380"/>
      <c r="RLN253" s="359"/>
      <c r="RLO253" s="380"/>
      <c r="RLP253" s="359"/>
      <c r="RLQ253" s="380"/>
      <c r="RLR253" s="359"/>
      <c r="RLS253" s="380"/>
      <c r="RLT253" s="359"/>
      <c r="RLU253" s="380"/>
      <c r="RLV253" s="359"/>
      <c r="RLW253" s="380"/>
      <c r="RLX253" s="359"/>
      <c r="RLY253" s="380"/>
      <c r="RLZ253" s="359"/>
      <c r="RMA253" s="380"/>
      <c r="RMB253" s="359"/>
      <c r="RMC253" s="380"/>
      <c r="RMD253" s="359"/>
      <c r="RME253" s="380"/>
      <c r="RMF253" s="359"/>
      <c r="RMG253" s="380"/>
      <c r="RMH253" s="359"/>
      <c r="RMI253" s="380"/>
      <c r="RMJ253" s="359"/>
      <c r="RMK253" s="380"/>
      <c r="RML253" s="359"/>
      <c r="RMM253" s="380"/>
      <c r="RMN253" s="359"/>
      <c r="RMO253" s="380"/>
      <c r="RMP253" s="359"/>
      <c r="RMQ253" s="380"/>
      <c r="RMR253" s="359"/>
      <c r="RMS253" s="380"/>
      <c r="RMT253" s="359"/>
      <c r="RMU253" s="380"/>
      <c r="RMV253" s="359"/>
      <c r="RMW253" s="380"/>
      <c r="RMX253" s="359"/>
      <c r="RMY253" s="380"/>
      <c r="RMZ253" s="359"/>
      <c r="RNA253" s="380"/>
      <c r="RNB253" s="359"/>
      <c r="RNC253" s="380"/>
      <c r="RND253" s="359"/>
      <c r="RNE253" s="380"/>
      <c r="RNF253" s="359"/>
      <c r="RNG253" s="380"/>
      <c r="RNH253" s="359"/>
      <c r="RNI253" s="380"/>
      <c r="RNJ253" s="359"/>
      <c r="RNK253" s="380"/>
      <c r="RNL253" s="359"/>
      <c r="RNM253" s="380"/>
      <c r="RNN253" s="359"/>
      <c r="RNO253" s="380"/>
      <c r="RNP253" s="359"/>
      <c r="RNQ253" s="380"/>
      <c r="RNR253" s="359"/>
      <c r="RNS253" s="380"/>
      <c r="RNT253" s="359"/>
      <c r="RNU253" s="380"/>
      <c r="RNV253" s="359"/>
      <c r="RNW253" s="380"/>
      <c r="RNX253" s="359"/>
      <c r="RNY253" s="380"/>
      <c r="RNZ253" s="359"/>
      <c r="ROA253" s="380"/>
      <c r="ROB253" s="359"/>
      <c r="ROC253" s="380"/>
      <c r="ROD253" s="359"/>
      <c r="ROE253" s="380"/>
      <c r="ROF253" s="359"/>
      <c r="ROG253" s="380"/>
      <c r="ROH253" s="359"/>
      <c r="ROI253" s="380"/>
      <c r="ROJ253" s="359"/>
      <c r="ROK253" s="380"/>
      <c r="ROL253" s="359"/>
      <c r="ROM253" s="380"/>
      <c r="RON253" s="359"/>
      <c r="ROO253" s="380"/>
      <c r="ROP253" s="359"/>
      <c r="ROQ253" s="380"/>
      <c r="ROR253" s="359"/>
      <c r="ROS253" s="380"/>
      <c r="ROT253" s="359"/>
      <c r="ROU253" s="380"/>
      <c r="ROV253" s="359"/>
      <c r="ROW253" s="380"/>
      <c r="ROX253" s="359"/>
      <c r="ROY253" s="380"/>
      <c r="ROZ253" s="359"/>
      <c r="RPA253" s="380"/>
      <c r="RPB253" s="359"/>
      <c r="RPC253" s="380"/>
      <c r="RPD253" s="359"/>
      <c r="RPE253" s="380"/>
      <c r="RPF253" s="359"/>
      <c r="RPG253" s="380"/>
      <c r="RPH253" s="359"/>
      <c r="RPI253" s="380"/>
      <c r="RPJ253" s="359"/>
      <c r="RPK253" s="380"/>
      <c r="RPL253" s="359"/>
      <c r="RPM253" s="380"/>
      <c r="RPN253" s="359"/>
      <c r="RPO253" s="380"/>
      <c r="RPP253" s="359"/>
      <c r="RPQ253" s="380"/>
      <c r="RPR253" s="359"/>
      <c r="RPS253" s="380"/>
      <c r="RPT253" s="359"/>
      <c r="RPU253" s="380"/>
      <c r="RPV253" s="359"/>
      <c r="RPW253" s="380"/>
      <c r="RPX253" s="359"/>
      <c r="RPY253" s="380"/>
      <c r="RPZ253" s="359"/>
      <c r="RQA253" s="380"/>
      <c r="RQB253" s="359"/>
      <c r="RQC253" s="380"/>
      <c r="RQD253" s="359"/>
      <c r="RQE253" s="380"/>
      <c r="RQF253" s="359"/>
      <c r="RQG253" s="380"/>
      <c r="RQH253" s="359"/>
      <c r="RQI253" s="380"/>
      <c r="RQJ253" s="359"/>
      <c r="RQK253" s="380"/>
      <c r="RQL253" s="359"/>
      <c r="RQM253" s="380"/>
      <c r="RQN253" s="359"/>
      <c r="RQO253" s="380"/>
      <c r="RQP253" s="359"/>
      <c r="RQQ253" s="380"/>
      <c r="RQR253" s="359"/>
      <c r="RQS253" s="380"/>
      <c r="RQT253" s="359"/>
      <c r="RQU253" s="380"/>
      <c r="RQV253" s="359"/>
      <c r="RQW253" s="380"/>
      <c r="RQX253" s="359"/>
      <c r="RQY253" s="380"/>
      <c r="RQZ253" s="359"/>
      <c r="RRA253" s="380"/>
      <c r="RRB253" s="359"/>
      <c r="RRC253" s="380"/>
      <c r="RRD253" s="359"/>
      <c r="RRE253" s="380"/>
      <c r="RRF253" s="359"/>
      <c r="RRG253" s="380"/>
      <c r="RRH253" s="359"/>
      <c r="RRI253" s="380"/>
      <c r="RRJ253" s="359"/>
      <c r="RRK253" s="380"/>
      <c r="RRL253" s="359"/>
      <c r="RRM253" s="380"/>
      <c r="RRN253" s="359"/>
      <c r="RRO253" s="380"/>
      <c r="RRP253" s="359"/>
      <c r="RRQ253" s="380"/>
      <c r="RRR253" s="359"/>
      <c r="RRS253" s="380"/>
      <c r="RRT253" s="359"/>
      <c r="RRU253" s="380"/>
      <c r="RRV253" s="359"/>
      <c r="RRW253" s="380"/>
      <c r="RRX253" s="359"/>
      <c r="RRY253" s="380"/>
      <c r="RRZ253" s="359"/>
      <c r="RSA253" s="380"/>
      <c r="RSB253" s="359"/>
      <c r="RSC253" s="380"/>
      <c r="RSD253" s="359"/>
      <c r="RSE253" s="380"/>
      <c r="RSF253" s="359"/>
      <c r="RSG253" s="380"/>
      <c r="RSH253" s="359"/>
      <c r="RSI253" s="380"/>
      <c r="RSJ253" s="359"/>
      <c r="RSK253" s="380"/>
      <c r="RSL253" s="359"/>
      <c r="RSM253" s="380"/>
      <c r="RSN253" s="359"/>
      <c r="RSO253" s="380"/>
      <c r="RSP253" s="359"/>
      <c r="RSQ253" s="380"/>
      <c r="RSR253" s="359"/>
      <c r="RSS253" s="380"/>
      <c r="RST253" s="359"/>
      <c r="RSU253" s="380"/>
      <c r="RSV253" s="359"/>
      <c r="RSW253" s="380"/>
      <c r="RSX253" s="359"/>
      <c r="RSY253" s="380"/>
      <c r="RSZ253" s="359"/>
      <c r="RTA253" s="380"/>
      <c r="RTB253" s="359"/>
      <c r="RTC253" s="380"/>
      <c r="RTD253" s="359"/>
      <c r="RTE253" s="380"/>
      <c r="RTF253" s="359"/>
      <c r="RTG253" s="380"/>
      <c r="RTH253" s="359"/>
      <c r="RTI253" s="380"/>
      <c r="RTJ253" s="359"/>
      <c r="RTK253" s="380"/>
      <c r="RTL253" s="359"/>
      <c r="RTM253" s="380"/>
      <c r="RTN253" s="359"/>
      <c r="RTO253" s="380"/>
      <c r="RTP253" s="359"/>
      <c r="RTQ253" s="380"/>
      <c r="RTR253" s="359"/>
      <c r="RTS253" s="380"/>
      <c r="RTT253" s="359"/>
      <c r="RTU253" s="380"/>
      <c r="RTV253" s="359"/>
      <c r="RTW253" s="380"/>
      <c r="RTX253" s="359"/>
      <c r="RTY253" s="380"/>
      <c r="RTZ253" s="359"/>
      <c r="RUA253" s="380"/>
      <c r="RUB253" s="359"/>
      <c r="RUC253" s="380"/>
      <c r="RUD253" s="359"/>
      <c r="RUE253" s="380"/>
      <c r="RUF253" s="359"/>
      <c r="RUG253" s="380"/>
      <c r="RUH253" s="359"/>
      <c r="RUI253" s="380"/>
      <c r="RUJ253" s="359"/>
      <c r="RUK253" s="380"/>
      <c r="RUL253" s="359"/>
      <c r="RUM253" s="380"/>
      <c r="RUN253" s="359"/>
      <c r="RUO253" s="380"/>
      <c r="RUP253" s="359"/>
      <c r="RUQ253" s="380"/>
      <c r="RUR253" s="359"/>
      <c r="RUS253" s="380"/>
      <c r="RUT253" s="359"/>
      <c r="RUU253" s="380"/>
      <c r="RUV253" s="359"/>
      <c r="RUW253" s="380"/>
      <c r="RUX253" s="359"/>
      <c r="RUY253" s="380"/>
      <c r="RUZ253" s="359"/>
      <c r="RVA253" s="380"/>
      <c r="RVB253" s="359"/>
      <c r="RVC253" s="380"/>
      <c r="RVD253" s="359"/>
      <c r="RVE253" s="380"/>
      <c r="RVF253" s="359"/>
      <c r="RVG253" s="380"/>
      <c r="RVH253" s="359"/>
      <c r="RVI253" s="380"/>
      <c r="RVJ253" s="359"/>
      <c r="RVK253" s="380"/>
      <c r="RVL253" s="359"/>
      <c r="RVM253" s="380"/>
      <c r="RVN253" s="359"/>
      <c r="RVO253" s="380"/>
      <c r="RVP253" s="359"/>
      <c r="RVQ253" s="380"/>
      <c r="RVR253" s="359"/>
      <c r="RVS253" s="380"/>
      <c r="RVT253" s="359"/>
      <c r="RVU253" s="380"/>
      <c r="RVV253" s="359"/>
      <c r="RVW253" s="380"/>
      <c r="RVX253" s="359"/>
      <c r="RVY253" s="380"/>
      <c r="RVZ253" s="359"/>
      <c r="RWA253" s="380"/>
      <c r="RWB253" s="359"/>
      <c r="RWC253" s="380"/>
      <c r="RWD253" s="359"/>
      <c r="RWE253" s="380"/>
      <c r="RWF253" s="359"/>
      <c r="RWG253" s="380"/>
      <c r="RWH253" s="359"/>
      <c r="RWI253" s="380"/>
      <c r="RWJ253" s="359"/>
      <c r="RWK253" s="380"/>
      <c r="RWL253" s="359"/>
      <c r="RWM253" s="380"/>
      <c r="RWN253" s="359"/>
      <c r="RWO253" s="380"/>
      <c r="RWP253" s="359"/>
      <c r="RWQ253" s="380"/>
      <c r="RWR253" s="359"/>
      <c r="RWS253" s="380"/>
      <c r="RWT253" s="359"/>
      <c r="RWU253" s="380"/>
      <c r="RWV253" s="359"/>
      <c r="RWW253" s="380"/>
      <c r="RWX253" s="359"/>
      <c r="RWY253" s="380"/>
      <c r="RWZ253" s="359"/>
      <c r="RXA253" s="380"/>
      <c r="RXB253" s="359"/>
      <c r="RXC253" s="380"/>
      <c r="RXD253" s="359"/>
      <c r="RXE253" s="380"/>
      <c r="RXF253" s="359"/>
      <c r="RXG253" s="380"/>
      <c r="RXH253" s="359"/>
      <c r="RXI253" s="380"/>
      <c r="RXJ253" s="359"/>
      <c r="RXK253" s="380"/>
      <c r="RXL253" s="359"/>
      <c r="RXM253" s="380"/>
      <c r="RXN253" s="359"/>
      <c r="RXO253" s="380"/>
      <c r="RXP253" s="359"/>
      <c r="RXQ253" s="380"/>
      <c r="RXR253" s="359"/>
      <c r="RXS253" s="380"/>
      <c r="RXT253" s="359"/>
      <c r="RXU253" s="380"/>
      <c r="RXV253" s="359"/>
      <c r="RXW253" s="380"/>
      <c r="RXX253" s="359"/>
      <c r="RXY253" s="380"/>
      <c r="RXZ253" s="359"/>
      <c r="RYA253" s="380"/>
      <c r="RYB253" s="359"/>
      <c r="RYC253" s="380"/>
      <c r="RYD253" s="359"/>
      <c r="RYE253" s="380"/>
      <c r="RYF253" s="359"/>
      <c r="RYG253" s="380"/>
      <c r="RYH253" s="359"/>
      <c r="RYI253" s="380"/>
      <c r="RYJ253" s="359"/>
      <c r="RYK253" s="380"/>
      <c r="RYL253" s="359"/>
      <c r="RYM253" s="380"/>
      <c r="RYN253" s="359"/>
      <c r="RYO253" s="380"/>
      <c r="RYP253" s="359"/>
      <c r="RYQ253" s="380"/>
      <c r="RYR253" s="359"/>
      <c r="RYS253" s="380"/>
      <c r="RYT253" s="359"/>
      <c r="RYU253" s="380"/>
      <c r="RYV253" s="359"/>
      <c r="RYW253" s="380"/>
      <c r="RYX253" s="359"/>
      <c r="RYY253" s="380"/>
      <c r="RYZ253" s="359"/>
      <c r="RZA253" s="380"/>
      <c r="RZB253" s="359"/>
      <c r="RZC253" s="380"/>
      <c r="RZD253" s="359"/>
      <c r="RZE253" s="380"/>
      <c r="RZF253" s="359"/>
      <c r="RZG253" s="380"/>
      <c r="RZH253" s="359"/>
      <c r="RZI253" s="380"/>
      <c r="RZJ253" s="359"/>
      <c r="RZK253" s="380"/>
      <c r="RZL253" s="359"/>
      <c r="RZM253" s="380"/>
      <c r="RZN253" s="359"/>
      <c r="RZO253" s="380"/>
      <c r="RZP253" s="359"/>
      <c r="RZQ253" s="380"/>
      <c r="RZR253" s="359"/>
      <c r="RZS253" s="380"/>
      <c r="RZT253" s="359"/>
      <c r="RZU253" s="380"/>
      <c r="RZV253" s="359"/>
      <c r="RZW253" s="380"/>
      <c r="RZX253" s="359"/>
      <c r="RZY253" s="380"/>
      <c r="RZZ253" s="359"/>
      <c r="SAA253" s="380"/>
      <c r="SAB253" s="359"/>
      <c r="SAC253" s="380"/>
      <c r="SAD253" s="359"/>
      <c r="SAE253" s="380"/>
      <c r="SAF253" s="359"/>
      <c r="SAG253" s="380"/>
      <c r="SAH253" s="359"/>
      <c r="SAI253" s="380"/>
      <c r="SAJ253" s="359"/>
      <c r="SAK253" s="380"/>
      <c r="SAL253" s="359"/>
      <c r="SAM253" s="380"/>
      <c r="SAN253" s="359"/>
      <c r="SAO253" s="380"/>
      <c r="SAP253" s="359"/>
      <c r="SAQ253" s="380"/>
      <c r="SAR253" s="359"/>
      <c r="SAS253" s="380"/>
      <c r="SAT253" s="359"/>
      <c r="SAU253" s="380"/>
      <c r="SAV253" s="359"/>
      <c r="SAW253" s="380"/>
      <c r="SAX253" s="359"/>
      <c r="SAY253" s="380"/>
      <c r="SAZ253" s="359"/>
      <c r="SBA253" s="380"/>
      <c r="SBB253" s="359"/>
      <c r="SBC253" s="380"/>
      <c r="SBD253" s="359"/>
      <c r="SBE253" s="380"/>
      <c r="SBF253" s="359"/>
      <c r="SBG253" s="380"/>
      <c r="SBH253" s="359"/>
      <c r="SBI253" s="380"/>
      <c r="SBJ253" s="359"/>
      <c r="SBK253" s="380"/>
      <c r="SBL253" s="359"/>
      <c r="SBM253" s="380"/>
      <c r="SBN253" s="359"/>
      <c r="SBO253" s="380"/>
      <c r="SBP253" s="359"/>
      <c r="SBQ253" s="380"/>
      <c r="SBR253" s="359"/>
      <c r="SBS253" s="380"/>
      <c r="SBT253" s="359"/>
      <c r="SBU253" s="380"/>
      <c r="SBV253" s="359"/>
      <c r="SBW253" s="380"/>
      <c r="SBX253" s="359"/>
      <c r="SBY253" s="380"/>
      <c r="SBZ253" s="359"/>
      <c r="SCA253" s="380"/>
      <c r="SCB253" s="359"/>
      <c r="SCC253" s="380"/>
      <c r="SCD253" s="359"/>
      <c r="SCE253" s="380"/>
      <c r="SCF253" s="359"/>
      <c r="SCG253" s="380"/>
      <c r="SCH253" s="359"/>
      <c r="SCI253" s="380"/>
      <c r="SCJ253" s="359"/>
      <c r="SCK253" s="380"/>
      <c r="SCL253" s="359"/>
      <c r="SCM253" s="380"/>
      <c r="SCN253" s="359"/>
      <c r="SCO253" s="380"/>
      <c r="SCP253" s="359"/>
      <c r="SCQ253" s="380"/>
      <c r="SCR253" s="359"/>
      <c r="SCS253" s="380"/>
      <c r="SCT253" s="359"/>
      <c r="SCU253" s="380"/>
      <c r="SCV253" s="359"/>
      <c r="SCW253" s="380"/>
      <c r="SCX253" s="359"/>
      <c r="SCY253" s="380"/>
      <c r="SCZ253" s="359"/>
      <c r="SDA253" s="380"/>
      <c r="SDB253" s="359"/>
      <c r="SDC253" s="380"/>
      <c r="SDD253" s="359"/>
      <c r="SDE253" s="380"/>
      <c r="SDF253" s="359"/>
      <c r="SDG253" s="380"/>
      <c r="SDH253" s="359"/>
      <c r="SDI253" s="380"/>
      <c r="SDJ253" s="359"/>
      <c r="SDK253" s="380"/>
      <c r="SDL253" s="359"/>
      <c r="SDM253" s="380"/>
      <c r="SDN253" s="359"/>
      <c r="SDO253" s="380"/>
      <c r="SDP253" s="359"/>
      <c r="SDQ253" s="380"/>
      <c r="SDR253" s="359"/>
      <c r="SDS253" s="380"/>
      <c r="SDT253" s="359"/>
      <c r="SDU253" s="380"/>
      <c r="SDV253" s="359"/>
      <c r="SDW253" s="380"/>
      <c r="SDX253" s="359"/>
      <c r="SDY253" s="380"/>
      <c r="SDZ253" s="359"/>
      <c r="SEA253" s="380"/>
      <c r="SEB253" s="359"/>
      <c r="SEC253" s="380"/>
      <c r="SED253" s="359"/>
      <c r="SEE253" s="380"/>
      <c r="SEF253" s="359"/>
      <c r="SEG253" s="380"/>
      <c r="SEH253" s="359"/>
      <c r="SEI253" s="380"/>
      <c r="SEJ253" s="359"/>
      <c r="SEK253" s="380"/>
      <c r="SEL253" s="359"/>
      <c r="SEM253" s="380"/>
      <c r="SEN253" s="359"/>
      <c r="SEO253" s="380"/>
      <c r="SEP253" s="359"/>
      <c r="SEQ253" s="380"/>
      <c r="SER253" s="359"/>
      <c r="SES253" s="380"/>
      <c r="SET253" s="359"/>
      <c r="SEU253" s="380"/>
      <c r="SEV253" s="359"/>
      <c r="SEW253" s="380"/>
      <c r="SEX253" s="359"/>
      <c r="SEY253" s="380"/>
      <c r="SEZ253" s="359"/>
      <c r="SFA253" s="380"/>
      <c r="SFB253" s="359"/>
      <c r="SFC253" s="380"/>
      <c r="SFD253" s="359"/>
      <c r="SFE253" s="380"/>
      <c r="SFF253" s="359"/>
      <c r="SFG253" s="380"/>
      <c r="SFH253" s="359"/>
      <c r="SFI253" s="380"/>
      <c r="SFJ253" s="359"/>
      <c r="SFK253" s="380"/>
      <c r="SFL253" s="359"/>
      <c r="SFM253" s="380"/>
      <c r="SFN253" s="359"/>
      <c r="SFO253" s="380"/>
      <c r="SFP253" s="359"/>
      <c r="SFQ253" s="380"/>
      <c r="SFR253" s="359"/>
      <c r="SFS253" s="380"/>
      <c r="SFT253" s="359"/>
      <c r="SFU253" s="380"/>
      <c r="SFV253" s="359"/>
      <c r="SFW253" s="380"/>
      <c r="SFX253" s="359"/>
      <c r="SFY253" s="380"/>
      <c r="SFZ253" s="359"/>
      <c r="SGA253" s="380"/>
      <c r="SGB253" s="359"/>
      <c r="SGC253" s="380"/>
      <c r="SGD253" s="359"/>
      <c r="SGE253" s="380"/>
      <c r="SGF253" s="359"/>
      <c r="SGG253" s="380"/>
      <c r="SGH253" s="359"/>
      <c r="SGI253" s="380"/>
      <c r="SGJ253" s="359"/>
      <c r="SGK253" s="380"/>
      <c r="SGL253" s="359"/>
      <c r="SGM253" s="380"/>
      <c r="SGN253" s="359"/>
      <c r="SGO253" s="380"/>
      <c r="SGP253" s="359"/>
      <c r="SGQ253" s="380"/>
      <c r="SGR253" s="359"/>
      <c r="SGS253" s="380"/>
      <c r="SGT253" s="359"/>
      <c r="SGU253" s="380"/>
      <c r="SGV253" s="359"/>
      <c r="SGW253" s="380"/>
      <c r="SGX253" s="359"/>
      <c r="SGY253" s="380"/>
      <c r="SGZ253" s="359"/>
      <c r="SHA253" s="380"/>
      <c r="SHB253" s="359"/>
      <c r="SHC253" s="380"/>
      <c r="SHD253" s="359"/>
      <c r="SHE253" s="380"/>
      <c r="SHF253" s="359"/>
      <c r="SHG253" s="380"/>
      <c r="SHH253" s="359"/>
      <c r="SHI253" s="380"/>
      <c r="SHJ253" s="359"/>
      <c r="SHK253" s="380"/>
      <c r="SHL253" s="359"/>
      <c r="SHM253" s="380"/>
      <c r="SHN253" s="359"/>
      <c r="SHO253" s="380"/>
      <c r="SHP253" s="359"/>
      <c r="SHQ253" s="380"/>
      <c r="SHR253" s="359"/>
      <c r="SHS253" s="380"/>
      <c r="SHT253" s="359"/>
      <c r="SHU253" s="380"/>
      <c r="SHV253" s="359"/>
      <c r="SHW253" s="380"/>
      <c r="SHX253" s="359"/>
      <c r="SHY253" s="380"/>
      <c r="SHZ253" s="359"/>
      <c r="SIA253" s="380"/>
      <c r="SIB253" s="359"/>
      <c r="SIC253" s="380"/>
      <c r="SID253" s="359"/>
      <c r="SIE253" s="380"/>
      <c r="SIF253" s="359"/>
      <c r="SIG253" s="380"/>
      <c r="SIH253" s="359"/>
      <c r="SII253" s="380"/>
      <c r="SIJ253" s="359"/>
      <c r="SIK253" s="380"/>
      <c r="SIL253" s="359"/>
      <c r="SIM253" s="380"/>
      <c r="SIN253" s="359"/>
      <c r="SIO253" s="380"/>
      <c r="SIP253" s="359"/>
      <c r="SIQ253" s="380"/>
      <c r="SIR253" s="359"/>
      <c r="SIS253" s="380"/>
      <c r="SIT253" s="359"/>
      <c r="SIU253" s="380"/>
      <c r="SIV253" s="359"/>
      <c r="SIW253" s="380"/>
      <c r="SIX253" s="359"/>
      <c r="SIY253" s="380"/>
      <c r="SIZ253" s="359"/>
      <c r="SJA253" s="380"/>
      <c r="SJB253" s="359"/>
      <c r="SJC253" s="380"/>
      <c r="SJD253" s="359"/>
      <c r="SJE253" s="380"/>
      <c r="SJF253" s="359"/>
      <c r="SJG253" s="380"/>
      <c r="SJH253" s="359"/>
      <c r="SJI253" s="380"/>
      <c r="SJJ253" s="359"/>
      <c r="SJK253" s="380"/>
      <c r="SJL253" s="359"/>
      <c r="SJM253" s="380"/>
      <c r="SJN253" s="359"/>
      <c r="SJO253" s="380"/>
      <c r="SJP253" s="359"/>
      <c r="SJQ253" s="380"/>
      <c r="SJR253" s="359"/>
      <c r="SJS253" s="380"/>
      <c r="SJT253" s="359"/>
      <c r="SJU253" s="380"/>
      <c r="SJV253" s="359"/>
      <c r="SJW253" s="380"/>
      <c r="SJX253" s="359"/>
      <c r="SJY253" s="380"/>
      <c r="SJZ253" s="359"/>
      <c r="SKA253" s="380"/>
      <c r="SKB253" s="359"/>
      <c r="SKC253" s="380"/>
      <c r="SKD253" s="359"/>
      <c r="SKE253" s="380"/>
      <c r="SKF253" s="359"/>
      <c r="SKG253" s="380"/>
      <c r="SKH253" s="359"/>
      <c r="SKI253" s="380"/>
      <c r="SKJ253" s="359"/>
      <c r="SKK253" s="380"/>
      <c r="SKL253" s="359"/>
      <c r="SKM253" s="380"/>
      <c r="SKN253" s="359"/>
      <c r="SKO253" s="380"/>
      <c r="SKP253" s="359"/>
      <c r="SKQ253" s="380"/>
      <c r="SKR253" s="359"/>
      <c r="SKS253" s="380"/>
      <c r="SKT253" s="359"/>
      <c r="SKU253" s="380"/>
      <c r="SKV253" s="359"/>
      <c r="SKW253" s="380"/>
      <c r="SKX253" s="359"/>
      <c r="SKY253" s="380"/>
      <c r="SKZ253" s="359"/>
      <c r="SLA253" s="380"/>
      <c r="SLB253" s="359"/>
      <c r="SLC253" s="380"/>
      <c r="SLD253" s="359"/>
      <c r="SLE253" s="380"/>
      <c r="SLF253" s="359"/>
      <c r="SLG253" s="380"/>
      <c r="SLH253" s="359"/>
      <c r="SLI253" s="380"/>
      <c r="SLJ253" s="359"/>
      <c r="SLK253" s="380"/>
      <c r="SLL253" s="359"/>
      <c r="SLM253" s="380"/>
      <c r="SLN253" s="359"/>
      <c r="SLO253" s="380"/>
      <c r="SLP253" s="359"/>
      <c r="SLQ253" s="380"/>
      <c r="SLR253" s="359"/>
      <c r="SLS253" s="380"/>
      <c r="SLT253" s="359"/>
      <c r="SLU253" s="380"/>
      <c r="SLV253" s="359"/>
      <c r="SLW253" s="380"/>
      <c r="SLX253" s="359"/>
      <c r="SLY253" s="380"/>
      <c r="SLZ253" s="359"/>
      <c r="SMA253" s="380"/>
      <c r="SMB253" s="359"/>
      <c r="SMC253" s="380"/>
      <c r="SMD253" s="359"/>
      <c r="SME253" s="380"/>
      <c r="SMF253" s="359"/>
      <c r="SMG253" s="380"/>
      <c r="SMH253" s="359"/>
      <c r="SMI253" s="380"/>
      <c r="SMJ253" s="359"/>
      <c r="SMK253" s="380"/>
      <c r="SML253" s="359"/>
      <c r="SMM253" s="380"/>
      <c r="SMN253" s="359"/>
      <c r="SMO253" s="380"/>
      <c r="SMP253" s="359"/>
      <c r="SMQ253" s="380"/>
      <c r="SMR253" s="359"/>
      <c r="SMS253" s="380"/>
      <c r="SMT253" s="359"/>
      <c r="SMU253" s="380"/>
      <c r="SMV253" s="359"/>
      <c r="SMW253" s="380"/>
      <c r="SMX253" s="359"/>
      <c r="SMY253" s="380"/>
      <c r="SMZ253" s="359"/>
      <c r="SNA253" s="380"/>
      <c r="SNB253" s="359"/>
      <c r="SNC253" s="380"/>
      <c r="SND253" s="359"/>
      <c r="SNE253" s="380"/>
      <c r="SNF253" s="359"/>
      <c r="SNG253" s="380"/>
      <c r="SNH253" s="359"/>
      <c r="SNI253" s="380"/>
      <c r="SNJ253" s="359"/>
      <c r="SNK253" s="380"/>
      <c r="SNL253" s="359"/>
      <c r="SNM253" s="380"/>
      <c r="SNN253" s="359"/>
      <c r="SNO253" s="380"/>
      <c r="SNP253" s="359"/>
      <c r="SNQ253" s="380"/>
      <c r="SNR253" s="359"/>
      <c r="SNS253" s="380"/>
      <c r="SNT253" s="359"/>
      <c r="SNU253" s="380"/>
      <c r="SNV253" s="359"/>
      <c r="SNW253" s="380"/>
      <c r="SNX253" s="359"/>
      <c r="SNY253" s="380"/>
      <c r="SNZ253" s="359"/>
      <c r="SOA253" s="380"/>
      <c r="SOB253" s="359"/>
      <c r="SOC253" s="380"/>
      <c r="SOD253" s="359"/>
      <c r="SOE253" s="380"/>
      <c r="SOF253" s="359"/>
      <c r="SOG253" s="380"/>
      <c r="SOH253" s="359"/>
      <c r="SOI253" s="380"/>
      <c r="SOJ253" s="359"/>
      <c r="SOK253" s="380"/>
      <c r="SOL253" s="359"/>
      <c r="SOM253" s="380"/>
      <c r="SON253" s="359"/>
      <c r="SOO253" s="380"/>
      <c r="SOP253" s="359"/>
      <c r="SOQ253" s="380"/>
      <c r="SOR253" s="359"/>
      <c r="SOS253" s="380"/>
      <c r="SOT253" s="359"/>
      <c r="SOU253" s="380"/>
      <c r="SOV253" s="359"/>
      <c r="SOW253" s="380"/>
      <c r="SOX253" s="359"/>
      <c r="SOY253" s="380"/>
      <c r="SOZ253" s="359"/>
      <c r="SPA253" s="380"/>
      <c r="SPB253" s="359"/>
      <c r="SPC253" s="380"/>
      <c r="SPD253" s="359"/>
      <c r="SPE253" s="380"/>
      <c r="SPF253" s="359"/>
      <c r="SPG253" s="380"/>
      <c r="SPH253" s="359"/>
      <c r="SPI253" s="380"/>
      <c r="SPJ253" s="359"/>
      <c r="SPK253" s="380"/>
      <c r="SPL253" s="359"/>
      <c r="SPM253" s="380"/>
      <c r="SPN253" s="359"/>
      <c r="SPO253" s="380"/>
      <c r="SPP253" s="359"/>
      <c r="SPQ253" s="380"/>
      <c r="SPR253" s="359"/>
      <c r="SPS253" s="380"/>
      <c r="SPT253" s="359"/>
      <c r="SPU253" s="380"/>
      <c r="SPV253" s="359"/>
      <c r="SPW253" s="380"/>
      <c r="SPX253" s="359"/>
      <c r="SPY253" s="380"/>
      <c r="SPZ253" s="359"/>
      <c r="SQA253" s="380"/>
      <c r="SQB253" s="359"/>
      <c r="SQC253" s="380"/>
      <c r="SQD253" s="359"/>
      <c r="SQE253" s="380"/>
      <c r="SQF253" s="359"/>
      <c r="SQG253" s="380"/>
      <c r="SQH253" s="359"/>
      <c r="SQI253" s="380"/>
      <c r="SQJ253" s="359"/>
      <c r="SQK253" s="380"/>
      <c r="SQL253" s="359"/>
      <c r="SQM253" s="380"/>
      <c r="SQN253" s="359"/>
      <c r="SQO253" s="380"/>
      <c r="SQP253" s="359"/>
      <c r="SQQ253" s="380"/>
      <c r="SQR253" s="359"/>
      <c r="SQS253" s="380"/>
      <c r="SQT253" s="359"/>
      <c r="SQU253" s="380"/>
      <c r="SQV253" s="359"/>
      <c r="SQW253" s="380"/>
      <c r="SQX253" s="359"/>
      <c r="SQY253" s="380"/>
      <c r="SQZ253" s="359"/>
      <c r="SRA253" s="380"/>
      <c r="SRB253" s="359"/>
      <c r="SRC253" s="380"/>
      <c r="SRD253" s="359"/>
      <c r="SRE253" s="380"/>
      <c r="SRF253" s="359"/>
      <c r="SRG253" s="380"/>
      <c r="SRH253" s="359"/>
      <c r="SRI253" s="380"/>
      <c r="SRJ253" s="359"/>
      <c r="SRK253" s="380"/>
      <c r="SRL253" s="359"/>
      <c r="SRM253" s="380"/>
      <c r="SRN253" s="359"/>
      <c r="SRO253" s="380"/>
      <c r="SRP253" s="359"/>
      <c r="SRQ253" s="380"/>
      <c r="SRR253" s="359"/>
      <c r="SRS253" s="380"/>
      <c r="SRT253" s="359"/>
      <c r="SRU253" s="380"/>
      <c r="SRV253" s="359"/>
      <c r="SRW253" s="380"/>
      <c r="SRX253" s="359"/>
      <c r="SRY253" s="380"/>
      <c r="SRZ253" s="359"/>
      <c r="SSA253" s="380"/>
      <c r="SSB253" s="359"/>
      <c r="SSC253" s="380"/>
      <c r="SSD253" s="359"/>
      <c r="SSE253" s="380"/>
      <c r="SSF253" s="359"/>
      <c r="SSG253" s="380"/>
      <c r="SSH253" s="359"/>
      <c r="SSI253" s="380"/>
      <c r="SSJ253" s="359"/>
      <c r="SSK253" s="380"/>
      <c r="SSL253" s="359"/>
      <c r="SSM253" s="380"/>
      <c r="SSN253" s="359"/>
      <c r="SSO253" s="380"/>
      <c r="SSP253" s="359"/>
      <c r="SSQ253" s="380"/>
      <c r="SSR253" s="359"/>
      <c r="SSS253" s="380"/>
      <c r="SST253" s="359"/>
      <c r="SSU253" s="380"/>
      <c r="SSV253" s="359"/>
      <c r="SSW253" s="380"/>
      <c r="SSX253" s="359"/>
      <c r="SSY253" s="380"/>
      <c r="SSZ253" s="359"/>
      <c r="STA253" s="380"/>
      <c r="STB253" s="359"/>
      <c r="STC253" s="380"/>
      <c r="STD253" s="359"/>
      <c r="STE253" s="380"/>
      <c r="STF253" s="359"/>
      <c r="STG253" s="380"/>
      <c r="STH253" s="359"/>
      <c r="STI253" s="380"/>
      <c r="STJ253" s="359"/>
      <c r="STK253" s="380"/>
      <c r="STL253" s="359"/>
      <c r="STM253" s="380"/>
      <c r="STN253" s="359"/>
      <c r="STO253" s="380"/>
      <c r="STP253" s="359"/>
      <c r="STQ253" s="380"/>
      <c r="STR253" s="359"/>
      <c r="STS253" s="380"/>
      <c r="STT253" s="359"/>
      <c r="STU253" s="380"/>
      <c r="STV253" s="359"/>
      <c r="STW253" s="380"/>
      <c r="STX253" s="359"/>
      <c r="STY253" s="380"/>
      <c r="STZ253" s="359"/>
      <c r="SUA253" s="380"/>
      <c r="SUB253" s="359"/>
      <c r="SUC253" s="380"/>
      <c r="SUD253" s="359"/>
      <c r="SUE253" s="380"/>
      <c r="SUF253" s="359"/>
      <c r="SUG253" s="380"/>
      <c r="SUH253" s="359"/>
      <c r="SUI253" s="380"/>
      <c r="SUJ253" s="359"/>
      <c r="SUK253" s="380"/>
      <c r="SUL253" s="359"/>
      <c r="SUM253" s="380"/>
      <c r="SUN253" s="359"/>
      <c r="SUO253" s="380"/>
      <c r="SUP253" s="359"/>
      <c r="SUQ253" s="380"/>
      <c r="SUR253" s="359"/>
      <c r="SUS253" s="380"/>
      <c r="SUT253" s="359"/>
      <c r="SUU253" s="380"/>
      <c r="SUV253" s="359"/>
      <c r="SUW253" s="380"/>
      <c r="SUX253" s="359"/>
      <c r="SUY253" s="380"/>
      <c r="SUZ253" s="359"/>
      <c r="SVA253" s="380"/>
      <c r="SVB253" s="359"/>
      <c r="SVC253" s="380"/>
      <c r="SVD253" s="359"/>
      <c r="SVE253" s="380"/>
      <c r="SVF253" s="359"/>
      <c r="SVG253" s="380"/>
      <c r="SVH253" s="359"/>
      <c r="SVI253" s="380"/>
      <c r="SVJ253" s="359"/>
      <c r="SVK253" s="380"/>
      <c r="SVL253" s="359"/>
      <c r="SVM253" s="380"/>
      <c r="SVN253" s="359"/>
      <c r="SVO253" s="380"/>
      <c r="SVP253" s="359"/>
      <c r="SVQ253" s="380"/>
      <c r="SVR253" s="359"/>
      <c r="SVS253" s="380"/>
      <c r="SVT253" s="359"/>
      <c r="SVU253" s="380"/>
      <c r="SVV253" s="359"/>
      <c r="SVW253" s="380"/>
      <c r="SVX253" s="359"/>
      <c r="SVY253" s="380"/>
      <c r="SVZ253" s="359"/>
      <c r="SWA253" s="380"/>
      <c r="SWB253" s="359"/>
      <c r="SWC253" s="380"/>
      <c r="SWD253" s="359"/>
      <c r="SWE253" s="380"/>
      <c r="SWF253" s="359"/>
      <c r="SWG253" s="380"/>
      <c r="SWH253" s="359"/>
      <c r="SWI253" s="380"/>
      <c r="SWJ253" s="359"/>
      <c r="SWK253" s="380"/>
      <c r="SWL253" s="359"/>
      <c r="SWM253" s="380"/>
      <c r="SWN253" s="359"/>
      <c r="SWO253" s="380"/>
      <c r="SWP253" s="359"/>
      <c r="SWQ253" s="380"/>
      <c r="SWR253" s="359"/>
      <c r="SWS253" s="380"/>
      <c r="SWT253" s="359"/>
      <c r="SWU253" s="380"/>
      <c r="SWV253" s="359"/>
      <c r="SWW253" s="380"/>
      <c r="SWX253" s="359"/>
      <c r="SWY253" s="380"/>
      <c r="SWZ253" s="359"/>
      <c r="SXA253" s="380"/>
      <c r="SXB253" s="359"/>
      <c r="SXC253" s="380"/>
      <c r="SXD253" s="359"/>
      <c r="SXE253" s="380"/>
      <c r="SXF253" s="359"/>
      <c r="SXG253" s="380"/>
      <c r="SXH253" s="359"/>
      <c r="SXI253" s="380"/>
      <c r="SXJ253" s="359"/>
      <c r="SXK253" s="380"/>
      <c r="SXL253" s="359"/>
      <c r="SXM253" s="380"/>
      <c r="SXN253" s="359"/>
      <c r="SXO253" s="380"/>
      <c r="SXP253" s="359"/>
      <c r="SXQ253" s="380"/>
      <c r="SXR253" s="359"/>
      <c r="SXS253" s="380"/>
      <c r="SXT253" s="359"/>
      <c r="SXU253" s="380"/>
      <c r="SXV253" s="359"/>
      <c r="SXW253" s="380"/>
      <c r="SXX253" s="359"/>
      <c r="SXY253" s="380"/>
      <c r="SXZ253" s="359"/>
      <c r="SYA253" s="380"/>
      <c r="SYB253" s="359"/>
      <c r="SYC253" s="380"/>
      <c r="SYD253" s="359"/>
      <c r="SYE253" s="380"/>
      <c r="SYF253" s="359"/>
      <c r="SYG253" s="380"/>
      <c r="SYH253" s="359"/>
      <c r="SYI253" s="380"/>
      <c r="SYJ253" s="359"/>
      <c r="SYK253" s="380"/>
      <c r="SYL253" s="359"/>
      <c r="SYM253" s="380"/>
      <c r="SYN253" s="359"/>
      <c r="SYO253" s="380"/>
      <c r="SYP253" s="359"/>
      <c r="SYQ253" s="380"/>
      <c r="SYR253" s="359"/>
      <c r="SYS253" s="380"/>
      <c r="SYT253" s="359"/>
      <c r="SYU253" s="380"/>
      <c r="SYV253" s="359"/>
      <c r="SYW253" s="380"/>
      <c r="SYX253" s="359"/>
      <c r="SYY253" s="380"/>
      <c r="SYZ253" s="359"/>
      <c r="SZA253" s="380"/>
      <c r="SZB253" s="359"/>
      <c r="SZC253" s="380"/>
      <c r="SZD253" s="359"/>
      <c r="SZE253" s="380"/>
      <c r="SZF253" s="359"/>
      <c r="SZG253" s="380"/>
      <c r="SZH253" s="359"/>
      <c r="SZI253" s="380"/>
      <c r="SZJ253" s="359"/>
      <c r="SZK253" s="380"/>
      <c r="SZL253" s="359"/>
      <c r="SZM253" s="380"/>
      <c r="SZN253" s="359"/>
      <c r="SZO253" s="380"/>
      <c r="SZP253" s="359"/>
      <c r="SZQ253" s="380"/>
      <c r="SZR253" s="359"/>
      <c r="SZS253" s="380"/>
      <c r="SZT253" s="359"/>
      <c r="SZU253" s="380"/>
      <c r="SZV253" s="359"/>
      <c r="SZW253" s="380"/>
      <c r="SZX253" s="359"/>
      <c r="SZY253" s="380"/>
      <c r="SZZ253" s="359"/>
      <c r="TAA253" s="380"/>
      <c r="TAB253" s="359"/>
      <c r="TAC253" s="380"/>
      <c r="TAD253" s="359"/>
      <c r="TAE253" s="380"/>
      <c r="TAF253" s="359"/>
      <c r="TAG253" s="380"/>
      <c r="TAH253" s="359"/>
      <c r="TAI253" s="380"/>
      <c r="TAJ253" s="359"/>
      <c r="TAK253" s="380"/>
      <c r="TAL253" s="359"/>
      <c r="TAM253" s="380"/>
      <c r="TAN253" s="359"/>
      <c r="TAO253" s="380"/>
      <c r="TAP253" s="359"/>
      <c r="TAQ253" s="380"/>
      <c r="TAR253" s="359"/>
      <c r="TAS253" s="380"/>
      <c r="TAT253" s="359"/>
      <c r="TAU253" s="380"/>
      <c r="TAV253" s="359"/>
      <c r="TAW253" s="380"/>
      <c r="TAX253" s="359"/>
      <c r="TAY253" s="380"/>
      <c r="TAZ253" s="359"/>
      <c r="TBA253" s="380"/>
      <c r="TBB253" s="359"/>
      <c r="TBC253" s="380"/>
      <c r="TBD253" s="359"/>
      <c r="TBE253" s="380"/>
      <c r="TBF253" s="359"/>
      <c r="TBG253" s="380"/>
      <c r="TBH253" s="359"/>
      <c r="TBI253" s="380"/>
      <c r="TBJ253" s="359"/>
      <c r="TBK253" s="380"/>
      <c r="TBL253" s="359"/>
      <c r="TBM253" s="380"/>
      <c r="TBN253" s="359"/>
      <c r="TBO253" s="380"/>
      <c r="TBP253" s="359"/>
      <c r="TBQ253" s="380"/>
      <c r="TBR253" s="359"/>
      <c r="TBS253" s="380"/>
      <c r="TBT253" s="359"/>
      <c r="TBU253" s="380"/>
      <c r="TBV253" s="359"/>
      <c r="TBW253" s="380"/>
      <c r="TBX253" s="359"/>
      <c r="TBY253" s="380"/>
      <c r="TBZ253" s="359"/>
      <c r="TCA253" s="380"/>
      <c r="TCB253" s="359"/>
      <c r="TCC253" s="380"/>
      <c r="TCD253" s="359"/>
      <c r="TCE253" s="380"/>
      <c r="TCF253" s="359"/>
      <c r="TCG253" s="380"/>
      <c r="TCH253" s="359"/>
      <c r="TCI253" s="380"/>
      <c r="TCJ253" s="359"/>
      <c r="TCK253" s="380"/>
      <c r="TCL253" s="359"/>
      <c r="TCM253" s="380"/>
      <c r="TCN253" s="359"/>
      <c r="TCO253" s="380"/>
      <c r="TCP253" s="359"/>
      <c r="TCQ253" s="380"/>
      <c r="TCR253" s="359"/>
      <c r="TCS253" s="380"/>
      <c r="TCT253" s="359"/>
      <c r="TCU253" s="380"/>
      <c r="TCV253" s="359"/>
      <c r="TCW253" s="380"/>
      <c r="TCX253" s="359"/>
      <c r="TCY253" s="380"/>
      <c r="TCZ253" s="359"/>
      <c r="TDA253" s="380"/>
      <c r="TDB253" s="359"/>
      <c r="TDC253" s="380"/>
      <c r="TDD253" s="359"/>
      <c r="TDE253" s="380"/>
      <c r="TDF253" s="359"/>
      <c r="TDG253" s="380"/>
      <c r="TDH253" s="359"/>
      <c r="TDI253" s="380"/>
      <c r="TDJ253" s="359"/>
      <c r="TDK253" s="380"/>
      <c r="TDL253" s="359"/>
      <c r="TDM253" s="380"/>
      <c r="TDN253" s="359"/>
      <c r="TDO253" s="380"/>
      <c r="TDP253" s="359"/>
      <c r="TDQ253" s="380"/>
      <c r="TDR253" s="359"/>
      <c r="TDS253" s="380"/>
      <c r="TDT253" s="359"/>
      <c r="TDU253" s="380"/>
      <c r="TDV253" s="359"/>
      <c r="TDW253" s="380"/>
      <c r="TDX253" s="359"/>
      <c r="TDY253" s="380"/>
      <c r="TDZ253" s="359"/>
      <c r="TEA253" s="380"/>
      <c r="TEB253" s="359"/>
      <c r="TEC253" s="380"/>
      <c r="TED253" s="359"/>
      <c r="TEE253" s="380"/>
      <c r="TEF253" s="359"/>
      <c r="TEG253" s="380"/>
      <c r="TEH253" s="359"/>
      <c r="TEI253" s="380"/>
      <c r="TEJ253" s="359"/>
      <c r="TEK253" s="380"/>
      <c r="TEL253" s="359"/>
      <c r="TEM253" s="380"/>
      <c r="TEN253" s="359"/>
      <c r="TEO253" s="380"/>
      <c r="TEP253" s="359"/>
      <c r="TEQ253" s="380"/>
      <c r="TER253" s="359"/>
      <c r="TES253" s="380"/>
      <c r="TET253" s="359"/>
      <c r="TEU253" s="380"/>
      <c r="TEV253" s="359"/>
      <c r="TEW253" s="380"/>
      <c r="TEX253" s="359"/>
      <c r="TEY253" s="380"/>
      <c r="TEZ253" s="359"/>
      <c r="TFA253" s="380"/>
      <c r="TFB253" s="359"/>
      <c r="TFC253" s="380"/>
      <c r="TFD253" s="359"/>
      <c r="TFE253" s="380"/>
      <c r="TFF253" s="359"/>
      <c r="TFG253" s="380"/>
      <c r="TFH253" s="359"/>
      <c r="TFI253" s="380"/>
      <c r="TFJ253" s="359"/>
      <c r="TFK253" s="380"/>
      <c r="TFL253" s="359"/>
      <c r="TFM253" s="380"/>
      <c r="TFN253" s="359"/>
      <c r="TFO253" s="380"/>
      <c r="TFP253" s="359"/>
      <c r="TFQ253" s="380"/>
      <c r="TFR253" s="359"/>
      <c r="TFS253" s="380"/>
      <c r="TFT253" s="359"/>
      <c r="TFU253" s="380"/>
      <c r="TFV253" s="359"/>
      <c r="TFW253" s="380"/>
      <c r="TFX253" s="359"/>
      <c r="TFY253" s="380"/>
      <c r="TFZ253" s="359"/>
      <c r="TGA253" s="380"/>
      <c r="TGB253" s="359"/>
      <c r="TGC253" s="380"/>
      <c r="TGD253" s="359"/>
      <c r="TGE253" s="380"/>
      <c r="TGF253" s="359"/>
      <c r="TGG253" s="380"/>
      <c r="TGH253" s="359"/>
      <c r="TGI253" s="380"/>
      <c r="TGJ253" s="359"/>
      <c r="TGK253" s="380"/>
      <c r="TGL253" s="359"/>
      <c r="TGM253" s="380"/>
      <c r="TGN253" s="359"/>
      <c r="TGO253" s="380"/>
      <c r="TGP253" s="359"/>
      <c r="TGQ253" s="380"/>
      <c r="TGR253" s="359"/>
      <c r="TGS253" s="380"/>
      <c r="TGT253" s="359"/>
      <c r="TGU253" s="380"/>
      <c r="TGV253" s="359"/>
      <c r="TGW253" s="380"/>
      <c r="TGX253" s="359"/>
      <c r="TGY253" s="380"/>
      <c r="TGZ253" s="359"/>
      <c r="THA253" s="380"/>
      <c r="THB253" s="359"/>
      <c r="THC253" s="380"/>
      <c r="THD253" s="359"/>
      <c r="THE253" s="380"/>
      <c r="THF253" s="359"/>
      <c r="THG253" s="380"/>
      <c r="THH253" s="359"/>
      <c r="THI253" s="380"/>
      <c r="THJ253" s="359"/>
      <c r="THK253" s="380"/>
      <c r="THL253" s="359"/>
      <c r="THM253" s="380"/>
      <c r="THN253" s="359"/>
      <c r="THO253" s="380"/>
      <c r="THP253" s="359"/>
      <c r="THQ253" s="380"/>
      <c r="THR253" s="359"/>
      <c r="THS253" s="380"/>
      <c r="THT253" s="359"/>
      <c r="THU253" s="380"/>
      <c r="THV253" s="359"/>
      <c r="THW253" s="380"/>
      <c r="THX253" s="359"/>
      <c r="THY253" s="380"/>
      <c r="THZ253" s="359"/>
      <c r="TIA253" s="380"/>
      <c r="TIB253" s="359"/>
      <c r="TIC253" s="380"/>
      <c r="TID253" s="359"/>
      <c r="TIE253" s="380"/>
      <c r="TIF253" s="359"/>
      <c r="TIG253" s="380"/>
      <c r="TIH253" s="359"/>
      <c r="TII253" s="380"/>
      <c r="TIJ253" s="359"/>
      <c r="TIK253" s="380"/>
      <c r="TIL253" s="359"/>
      <c r="TIM253" s="380"/>
      <c r="TIN253" s="359"/>
      <c r="TIO253" s="380"/>
      <c r="TIP253" s="359"/>
      <c r="TIQ253" s="380"/>
      <c r="TIR253" s="359"/>
      <c r="TIS253" s="380"/>
      <c r="TIT253" s="359"/>
      <c r="TIU253" s="380"/>
      <c r="TIV253" s="359"/>
      <c r="TIW253" s="380"/>
      <c r="TIX253" s="359"/>
      <c r="TIY253" s="380"/>
      <c r="TIZ253" s="359"/>
      <c r="TJA253" s="380"/>
      <c r="TJB253" s="359"/>
      <c r="TJC253" s="380"/>
      <c r="TJD253" s="359"/>
      <c r="TJE253" s="380"/>
      <c r="TJF253" s="359"/>
      <c r="TJG253" s="380"/>
      <c r="TJH253" s="359"/>
      <c r="TJI253" s="380"/>
      <c r="TJJ253" s="359"/>
      <c r="TJK253" s="380"/>
      <c r="TJL253" s="359"/>
      <c r="TJM253" s="380"/>
      <c r="TJN253" s="359"/>
      <c r="TJO253" s="380"/>
      <c r="TJP253" s="359"/>
      <c r="TJQ253" s="380"/>
      <c r="TJR253" s="359"/>
      <c r="TJS253" s="380"/>
      <c r="TJT253" s="359"/>
      <c r="TJU253" s="380"/>
      <c r="TJV253" s="359"/>
      <c r="TJW253" s="380"/>
      <c r="TJX253" s="359"/>
      <c r="TJY253" s="380"/>
      <c r="TJZ253" s="359"/>
      <c r="TKA253" s="380"/>
      <c r="TKB253" s="359"/>
      <c r="TKC253" s="380"/>
      <c r="TKD253" s="359"/>
      <c r="TKE253" s="380"/>
      <c r="TKF253" s="359"/>
      <c r="TKG253" s="380"/>
      <c r="TKH253" s="359"/>
      <c r="TKI253" s="380"/>
      <c r="TKJ253" s="359"/>
      <c r="TKK253" s="380"/>
      <c r="TKL253" s="359"/>
      <c r="TKM253" s="380"/>
      <c r="TKN253" s="359"/>
      <c r="TKO253" s="380"/>
      <c r="TKP253" s="359"/>
      <c r="TKQ253" s="380"/>
      <c r="TKR253" s="359"/>
      <c r="TKS253" s="380"/>
      <c r="TKT253" s="359"/>
      <c r="TKU253" s="380"/>
      <c r="TKV253" s="359"/>
      <c r="TKW253" s="380"/>
      <c r="TKX253" s="359"/>
      <c r="TKY253" s="380"/>
      <c r="TKZ253" s="359"/>
      <c r="TLA253" s="380"/>
      <c r="TLB253" s="359"/>
      <c r="TLC253" s="380"/>
      <c r="TLD253" s="359"/>
      <c r="TLE253" s="380"/>
      <c r="TLF253" s="359"/>
      <c r="TLG253" s="380"/>
      <c r="TLH253" s="359"/>
      <c r="TLI253" s="380"/>
      <c r="TLJ253" s="359"/>
      <c r="TLK253" s="380"/>
      <c r="TLL253" s="359"/>
      <c r="TLM253" s="380"/>
      <c r="TLN253" s="359"/>
      <c r="TLO253" s="380"/>
      <c r="TLP253" s="359"/>
      <c r="TLQ253" s="380"/>
      <c r="TLR253" s="359"/>
      <c r="TLS253" s="380"/>
      <c r="TLT253" s="359"/>
      <c r="TLU253" s="380"/>
      <c r="TLV253" s="359"/>
      <c r="TLW253" s="380"/>
      <c r="TLX253" s="359"/>
      <c r="TLY253" s="380"/>
      <c r="TLZ253" s="359"/>
      <c r="TMA253" s="380"/>
      <c r="TMB253" s="359"/>
      <c r="TMC253" s="380"/>
      <c r="TMD253" s="359"/>
      <c r="TME253" s="380"/>
      <c r="TMF253" s="359"/>
      <c r="TMG253" s="380"/>
      <c r="TMH253" s="359"/>
      <c r="TMI253" s="380"/>
      <c r="TMJ253" s="359"/>
      <c r="TMK253" s="380"/>
      <c r="TML253" s="359"/>
      <c r="TMM253" s="380"/>
      <c r="TMN253" s="359"/>
      <c r="TMO253" s="380"/>
      <c r="TMP253" s="359"/>
      <c r="TMQ253" s="380"/>
      <c r="TMR253" s="359"/>
      <c r="TMS253" s="380"/>
      <c r="TMT253" s="359"/>
      <c r="TMU253" s="380"/>
      <c r="TMV253" s="359"/>
      <c r="TMW253" s="380"/>
      <c r="TMX253" s="359"/>
      <c r="TMY253" s="380"/>
      <c r="TMZ253" s="359"/>
      <c r="TNA253" s="380"/>
      <c r="TNB253" s="359"/>
      <c r="TNC253" s="380"/>
      <c r="TND253" s="359"/>
      <c r="TNE253" s="380"/>
      <c r="TNF253" s="359"/>
      <c r="TNG253" s="380"/>
      <c r="TNH253" s="359"/>
      <c r="TNI253" s="380"/>
      <c r="TNJ253" s="359"/>
      <c r="TNK253" s="380"/>
      <c r="TNL253" s="359"/>
      <c r="TNM253" s="380"/>
      <c r="TNN253" s="359"/>
      <c r="TNO253" s="380"/>
      <c r="TNP253" s="359"/>
      <c r="TNQ253" s="380"/>
      <c r="TNR253" s="359"/>
      <c r="TNS253" s="380"/>
      <c r="TNT253" s="359"/>
      <c r="TNU253" s="380"/>
      <c r="TNV253" s="359"/>
      <c r="TNW253" s="380"/>
      <c r="TNX253" s="359"/>
      <c r="TNY253" s="380"/>
      <c r="TNZ253" s="359"/>
      <c r="TOA253" s="380"/>
      <c r="TOB253" s="359"/>
      <c r="TOC253" s="380"/>
      <c r="TOD253" s="359"/>
      <c r="TOE253" s="380"/>
      <c r="TOF253" s="359"/>
      <c r="TOG253" s="380"/>
      <c r="TOH253" s="359"/>
      <c r="TOI253" s="380"/>
      <c r="TOJ253" s="359"/>
      <c r="TOK253" s="380"/>
      <c r="TOL253" s="359"/>
      <c r="TOM253" s="380"/>
      <c r="TON253" s="359"/>
      <c r="TOO253" s="380"/>
      <c r="TOP253" s="359"/>
      <c r="TOQ253" s="380"/>
      <c r="TOR253" s="359"/>
      <c r="TOS253" s="380"/>
      <c r="TOT253" s="359"/>
      <c r="TOU253" s="380"/>
      <c r="TOV253" s="359"/>
      <c r="TOW253" s="380"/>
      <c r="TOX253" s="359"/>
      <c r="TOY253" s="380"/>
      <c r="TOZ253" s="359"/>
      <c r="TPA253" s="380"/>
      <c r="TPB253" s="359"/>
      <c r="TPC253" s="380"/>
      <c r="TPD253" s="359"/>
      <c r="TPE253" s="380"/>
      <c r="TPF253" s="359"/>
      <c r="TPG253" s="380"/>
      <c r="TPH253" s="359"/>
      <c r="TPI253" s="380"/>
      <c r="TPJ253" s="359"/>
      <c r="TPK253" s="380"/>
      <c r="TPL253" s="359"/>
      <c r="TPM253" s="380"/>
      <c r="TPN253" s="359"/>
      <c r="TPO253" s="380"/>
      <c r="TPP253" s="359"/>
      <c r="TPQ253" s="380"/>
      <c r="TPR253" s="359"/>
      <c r="TPS253" s="380"/>
      <c r="TPT253" s="359"/>
      <c r="TPU253" s="380"/>
      <c r="TPV253" s="359"/>
      <c r="TPW253" s="380"/>
      <c r="TPX253" s="359"/>
      <c r="TPY253" s="380"/>
      <c r="TPZ253" s="359"/>
      <c r="TQA253" s="380"/>
      <c r="TQB253" s="359"/>
      <c r="TQC253" s="380"/>
      <c r="TQD253" s="359"/>
      <c r="TQE253" s="380"/>
      <c r="TQF253" s="359"/>
      <c r="TQG253" s="380"/>
      <c r="TQH253" s="359"/>
      <c r="TQI253" s="380"/>
      <c r="TQJ253" s="359"/>
      <c r="TQK253" s="380"/>
      <c r="TQL253" s="359"/>
      <c r="TQM253" s="380"/>
      <c r="TQN253" s="359"/>
      <c r="TQO253" s="380"/>
      <c r="TQP253" s="359"/>
      <c r="TQQ253" s="380"/>
      <c r="TQR253" s="359"/>
      <c r="TQS253" s="380"/>
      <c r="TQT253" s="359"/>
      <c r="TQU253" s="380"/>
      <c r="TQV253" s="359"/>
      <c r="TQW253" s="380"/>
      <c r="TQX253" s="359"/>
      <c r="TQY253" s="380"/>
      <c r="TQZ253" s="359"/>
      <c r="TRA253" s="380"/>
      <c r="TRB253" s="359"/>
      <c r="TRC253" s="380"/>
      <c r="TRD253" s="359"/>
      <c r="TRE253" s="380"/>
      <c r="TRF253" s="359"/>
      <c r="TRG253" s="380"/>
      <c r="TRH253" s="359"/>
      <c r="TRI253" s="380"/>
      <c r="TRJ253" s="359"/>
      <c r="TRK253" s="380"/>
      <c r="TRL253" s="359"/>
      <c r="TRM253" s="380"/>
      <c r="TRN253" s="359"/>
      <c r="TRO253" s="380"/>
      <c r="TRP253" s="359"/>
      <c r="TRQ253" s="380"/>
      <c r="TRR253" s="359"/>
      <c r="TRS253" s="380"/>
      <c r="TRT253" s="359"/>
      <c r="TRU253" s="380"/>
      <c r="TRV253" s="359"/>
      <c r="TRW253" s="380"/>
      <c r="TRX253" s="359"/>
      <c r="TRY253" s="380"/>
      <c r="TRZ253" s="359"/>
      <c r="TSA253" s="380"/>
      <c r="TSB253" s="359"/>
      <c r="TSC253" s="380"/>
      <c r="TSD253" s="359"/>
      <c r="TSE253" s="380"/>
      <c r="TSF253" s="359"/>
      <c r="TSG253" s="380"/>
      <c r="TSH253" s="359"/>
      <c r="TSI253" s="380"/>
      <c r="TSJ253" s="359"/>
      <c r="TSK253" s="380"/>
      <c r="TSL253" s="359"/>
      <c r="TSM253" s="380"/>
      <c r="TSN253" s="359"/>
      <c r="TSO253" s="380"/>
      <c r="TSP253" s="359"/>
      <c r="TSQ253" s="380"/>
      <c r="TSR253" s="359"/>
      <c r="TSS253" s="380"/>
      <c r="TST253" s="359"/>
      <c r="TSU253" s="380"/>
      <c r="TSV253" s="359"/>
      <c r="TSW253" s="380"/>
      <c r="TSX253" s="359"/>
      <c r="TSY253" s="380"/>
      <c r="TSZ253" s="359"/>
      <c r="TTA253" s="380"/>
      <c r="TTB253" s="359"/>
      <c r="TTC253" s="380"/>
      <c r="TTD253" s="359"/>
      <c r="TTE253" s="380"/>
      <c r="TTF253" s="359"/>
      <c r="TTG253" s="380"/>
      <c r="TTH253" s="359"/>
      <c r="TTI253" s="380"/>
      <c r="TTJ253" s="359"/>
      <c r="TTK253" s="380"/>
      <c r="TTL253" s="359"/>
      <c r="TTM253" s="380"/>
      <c r="TTN253" s="359"/>
      <c r="TTO253" s="380"/>
      <c r="TTP253" s="359"/>
      <c r="TTQ253" s="380"/>
      <c r="TTR253" s="359"/>
      <c r="TTS253" s="380"/>
      <c r="TTT253" s="359"/>
      <c r="TTU253" s="380"/>
      <c r="TTV253" s="359"/>
      <c r="TTW253" s="380"/>
      <c r="TTX253" s="359"/>
      <c r="TTY253" s="380"/>
      <c r="TTZ253" s="359"/>
      <c r="TUA253" s="380"/>
      <c r="TUB253" s="359"/>
      <c r="TUC253" s="380"/>
      <c r="TUD253" s="359"/>
      <c r="TUE253" s="380"/>
      <c r="TUF253" s="359"/>
      <c r="TUG253" s="380"/>
      <c r="TUH253" s="359"/>
      <c r="TUI253" s="380"/>
      <c r="TUJ253" s="359"/>
      <c r="TUK253" s="380"/>
      <c r="TUL253" s="359"/>
      <c r="TUM253" s="380"/>
      <c r="TUN253" s="359"/>
      <c r="TUO253" s="380"/>
      <c r="TUP253" s="359"/>
      <c r="TUQ253" s="380"/>
      <c r="TUR253" s="359"/>
      <c r="TUS253" s="380"/>
      <c r="TUT253" s="359"/>
      <c r="TUU253" s="380"/>
      <c r="TUV253" s="359"/>
      <c r="TUW253" s="380"/>
      <c r="TUX253" s="359"/>
      <c r="TUY253" s="380"/>
      <c r="TUZ253" s="359"/>
      <c r="TVA253" s="380"/>
      <c r="TVB253" s="359"/>
      <c r="TVC253" s="380"/>
      <c r="TVD253" s="359"/>
      <c r="TVE253" s="380"/>
      <c r="TVF253" s="359"/>
      <c r="TVG253" s="380"/>
      <c r="TVH253" s="359"/>
      <c r="TVI253" s="380"/>
      <c r="TVJ253" s="359"/>
      <c r="TVK253" s="380"/>
      <c r="TVL253" s="359"/>
      <c r="TVM253" s="380"/>
      <c r="TVN253" s="359"/>
      <c r="TVO253" s="380"/>
      <c r="TVP253" s="359"/>
      <c r="TVQ253" s="380"/>
      <c r="TVR253" s="359"/>
      <c r="TVS253" s="380"/>
      <c r="TVT253" s="359"/>
      <c r="TVU253" s="380"/>
      <c r="TVV253" s="359"/>
      <c r="TVW253" s="380"/>
      <c r="TVX253" s="359"/>
      <c r="TVY253" s="380"/>
      <c r="TVZ253" s="359"/>
      <c r="TWA253" s="380"/>
      <c r="TWB253" s="359"/>
      <c r="TWC253" s="380"/>
      <c r="TWD253" s="359"/>
      <c r="TWE253" s="380"/>
      <c r="TWF253" s="359"/>
      <c r="TWG253" s="380"/>
      <c r="TWH253" s="359"/>
      <c r="TWI253" s="380"/>
      <c r="TWJ253" s="359"/>
      <c r="TWK253" s="380"/>
      <c r="TWL253" s="359"/>
      <c r="TWM253" s="380"/>
      <c r="TWN253" s="359"/>
      <c r="TWO253" s="380"/>
      <c r="TWP253" s="359"/>
      <c r="TWQ253" s="380"/>
      <c r="TWR253" s="359"/>
      <c r="TWS253" s="380"/>
      <c r="TWT253" s="359"/>
      <c r="TWU253" s="380"/>
      <c r="TWV253" s="359"/>
      <c r="TWW253" s="380"/>
      <c r="TWX253" s="359"/>
      <c r="TWY253" s="380"/>
      <c r="TWZ253" s="359"/>
      <c r="TXA253" s="380"/>
      <c r="TXB253" s="359"/>
      <c r="TXC253" s="380"/>
      <c r="TXD253" s="359"/>
      <c r="TXE253" s="380"/>
      <c r="TXF253" s="359"/>
      <c r="TXG253" s="380"/>
      <c r="TXH253" s="359"/>
      <c r="TXI253" s="380"/>
      <c r="TXJ253" s="359"/>
      <c r="TXK253" s="380"/>
      <c r="TXL253" s="359"/>
      <c r="TXM253" s="380"/>
      <c r="TXN253" s="359"/>
      <c r="TXO253" s="380"/>
      <c r="TXP253" s="359"/>
      <c r="TXQ253" s="380"/>
      <c r="TXR253" s="359"/>
      <c r="TXS253" s="380"/>
      <c r="TXT253" s="359"/>
      <c r="TXU253" s="380"/>
      <c r="TXV253" s="359"/>
      <c r="TXW253" s="380"/>
      <c r="TXX253" s="359"/>
      <c r="TXY253" s="380"/>
      <c r="TXZ253" s="359"/>
      <c r="TYA253" s="380"/>
      <c r="TYB253" s="359"/>
      <c r="TYC253" s="380"/>
      <c r="TYD253" s="359"/>
      <c r="TYE253" s="380"/>
      <c r="TYF253" s="359"/>
      <c r="TYG253" s="380"/>
      <c r="TYH253" s="359"/>
      <c r="TYI253" s="380"/>
      <c r="TYJ253" s="359"/>
      <c r="TYK253" s="380"/>
      <c r="TYL253" s="359"/>
      <c r="TYM253" s="380"/>
      <c r="TYN253" s="359"/>
      <c r="TYO253" s="380"/>
      <c r="TYP253" s="359"/>
      <c r="TYQ253" s="380"/>
      <c r="TYR253" s="359"/>
      <c r="TYS253" s="380"/>
      <c r="TYT253" s="359"/>
      <c r="TYU253" s="380"/>
      <c r="TYV253" s="359"/>
      <c r="TYW253" s="380"/>
      <c r="TYX253" s="359"/>
      <c r="TYY253" s="380"/>
      <c r="TYZ253" s="359"/>
      <c r="TZA253" s="380"/>
      <c r="TZB253" s="359"/>
      <c r="TZC253" s="380"/>
      <c r="TZD253" s="359"/>
      <c r="TZE253" s="380"/>
      <c r="TZF253" s="359"/>
      <c r="TZG253" s="380"/>
      <c r="TZH253" s="359"/>
      <c r="TZI253" s="380"/>
      <c r="TZJ253" s="359"/>
      <c r="TZK253" s="380"/>
      <c r="TZL253" s="359"/>
      <c r="TZM253" s="380"/>
      <c r="TZN253" s="359"/>
      <c r="TZO253" s="380"/>
      <c r="TZP253" s="359"/>
      <c r="TZQ253" s="380"/>
      <c r="TZR253" s="359"/>
      <c r="TZS253" s="380"/>
      <c r="TZT253" s="359"/>
      <c r="TZU253" s="380"/>
      <c r="TZV253" s="359"/>
      <c r="TZW253" s="380"/>
      <c r="TZX253" s="359"/>
      <c r="TZY253" s="380"/>
      <c r="TZZ253" s="359"/>
      <c r="UAA253" s="380"/>
      <c r="UAB253" s="359"/>
      <c r="UAC253" s="380"/>
      <c r="UAD253" s="359"/>
      <c r="UAE253" s="380"/>
      <c r="UAF253" s="359"/>
      <c r="UAG253" s="380"/>
      <c r="UAH253" s="359"/>
      <c r="UAI253" s="380"/>
      <c r="UAJ253" s="359"/>
      <c r="UAK253" s="380"/>
      <c r="UAL253" s="359"/>
      <c r="UAM253" s="380"/>
      <c r="UAN253" s="359"/>
      <c r="UAO253" s="380"/>
      <c r="UAP253" s="359"/>
      <c r="UAQ253" s="380"/>
      <c r="UAR253" s="359"/>
      <c r="UAS253" s="380"/>
      <c r="UAT253" s="359"/>
      <c r="UAU253" s="380"/>
      <c r="UAV253" s="359"/>
      <c r="UAW253" s="380"/>
      <c r="UAX253" s="359"/>
      <c r="UAY253" s="380"/>
      <c r="UAZ253" s="359"/>
      <c r="UBA253" s="380"/>
      <c r="UBB253" s="359"/>
      <c r="UBC253" s="380"/>
      <c r="UBD253" s="359"/>
      <c r="UBE253" s="380"/>
      <c r="UBF253" s="359"/>
      <c r="UBG253" s="380"/>
      <c r="UBH253" s="359"/>
      <c r="UBI253" s="380"/>
      <c r="UBJ253" s="359"/>
      <c r="UBK253" s="380"/>
      <c r="UBL253" s="359"/>
      <c r="UBM253" s="380"/>
      <c r="UBN253" s="359"/>
      <c r="UBO253" s="380"/>
      <c r="UBP253" s="359"/>
      <c r="UBQ253" s="380"/>
      <c r="UBR253" s="359"/>
      <c r="UBS253" s="380"/>
      <c r="UBT253" s="359"/>
      <c r="UBU253" s="380"/>
      <c r="UBV253" s="359"/>
      <c r="UBW253" s="380"/>
      <c r="UBX253" s="359"/>
      <c r="UBY253" s="380"/>
      <c r="UBZ253" s="359"/>
      <c r="UCA253" s="380"/>
      <c r="UCB253" s="359"/>
      <c r="UCC253" s="380"/>
      <c r="UCD253" s="359"/>
      <c r="UCE253" s="380"/>
      <c r="UCF253" s="359"/>
      <c r="UCG253" s="380"/>
      <c r="UCH253" s="359"/>
      <c r="UCI253" s="380"/>
      <c r="UCJ253" s="359"/>
      <c r="UCK253" s="380"/>
      <c r="UCL253" s="359"/>
      <c r="UCM253" s="380"/>
      <c r="UCN253" s="359"/>
      <c r="UCO253" s="380"/>
      <c r="UCP253" s="359"/>
      <c r="UCQ253" s="380"/>
      <c r="UCR253" s="359"/>
      <c r="UCS253" s="380"/>
      <c r="UCT253" s="359"/>
      <c r="UCU253" s="380"/>
      <c r="UCV253" s="359"/>
      <c r="UCW253" s="380"/>
      <c r="UCX253" s="359"/>
      <c r="UCY253" s="380"/>
      <c r="UCZ253" s="359"/>
      <c r="UDA253" s="380"/>
      <c r="UDB253" s="359"/>
      <c r="UDC253" s="380"/>
      <c r="UDD253" s="359"/>
      <c r="UDE253" s="380"/>
      <c r="UDF253" s="359"/>
      <c r="UDG253" s="380"/>
      <c r="UDH253" s="359"/>
      <c r="UDI253" s="380"/>
      <c r="UDJ253" s="359"/>
      <c r="UDK253" s="380"/>
      <c r="UDL253" s="359"/>
      <c r="UDM253" s="380"/>
      <c r="UDN253" s="359"/>
      <c r="UDO253" s="380"/>
      <c r="UDP253" s="359"/>
      <c r="UDQ253" s="380"/>
      <c r="UDR253" s="359"/>
      <c r="UDS253" s="380"/>
      <c r="UDT253" s="359"/>
      <c r="UDU253" s="380"/>
      <c r="UDV253" s="359"/>
      <c r="UDW253" s="380"/>
      <c r="UDX253" s="359"/>
      <c r="UDY253" s="380"/>
      <c r="UDZ253" s="359"/>
      <c r="UEA253" s="380"/>
      <c r="UEB253" s="359"/>
      <c r="UEC253" s="380"/>
      <c r="UED253" s="359"/>
      <c r="UEE253" s="380"/>
      <c r="UEF253" s="359"/>
      <c r="UEG253" s="380"/>
      <c r="UEH253" s="359"/>
      <c r="UEI253" s="380"/>
      <c r="UEJ253" s="359"/>
      <c r="UEK253" s="380"/>
      <c r="UEL253" s="359"/>
      <c r="UEM253" s="380"/>
      <c r="UEN253" s="359"/>
      <c r="UEO253" s="380"/>
      <c r="UEP253" s="359"/>
      <c r="UEQ253" s="380"/>
      <c r="UER253" s="359"/>
      <c r="UES253" s="380"/>
      <c r="UET253" s="359"/>
      <c r="UEU253" s="380"/>
      <c r="UEV253" s="359"/>
      <c r="UEW253" s="380"/>
      <c r="UEX253" s="359"/>
      <c r="UEY253" s="380"/>
      <c r="UEZ253" s="359"/>
      <c r="UFA253" s="380"/>
      <c r="UFB253" s="359"/>
      <c r="UFC253" s="380"/>
      <c r="UFD253" s="359"/>
      <c r="UFE253" s="380"/>
      <c r="UFF253" s="359"/>
      <c r="UFG253" s="380"/>
      <c r="UFH253" s="359"/>
      <c r="UFI253" s="380"/>
      <c r="UFJ253" s="359"/>
      <c r="UFK253" s="380"/>
      <c r="UFL253" s="359"/>
      <c r="UFM253" s="380"/>
      <c r="UFN253" s="359"/>
      <c r="UFO253" s="380"/>
      <c r="UFP253" s="359"/>
      <c r="UFQ253" s="380"/>
      <c r="UFR253" s="359"/>
      <c r="UFS253" s="380"/>
      <c r="UFT253" s="359"/>
      <c r="UFU253" s="380"/>
      <c r="UFV253" s="359"/>
      <c r="UFW253" s="380"/>
      <c r="UFX253" s="359"/>
      <c r="UFY253" s="380"/>
      <c r="UFZ253" s="359"/>
      <c r="UGA253" s="380"/>
      <c r="UGB253" s="359"/>
      <c r="UGC253" s="380"/>
      <c r="UGD253" s="359"/>
      <c r="UGE253" s="380"/>
      <c r="UGF253" s="359"/>
      <c r="UGG253" s="380"/>
      <c r="UGH253" s="359"/>
      <c r="UGI253" s="380"/>
      <c r="UGJ253" s="359"/>
      <c r="UGK253" s="380"/>
      <c r="UGL253" s="359"/>
      <c r="UGM253" s="380"/>
      <c r="UGN253" s="359"/>
      <c r="UGO253" s="380"/>
      <c r="UGP253" s="359"/>
      <c r="UGQ253" s="380"/>
      <c r="UGR253" s="359"/>
      <c r="UGS253" s="380"/>
      <c r="UGT253" s="359"/>
      <c r="UGU253" s="380"/>
      <c r="UGV253" s="359"/>
      <c r="UGW253" s="380"/>
      <c r="UGX253" s="359"/>
      <c r="UGY253" s="380"/>
      <c r="UGZ253" s="359"/>
      <c r="UHA253" s="380"/>
      <c r="UHB253" s="359"/>
      <c r="UHC253" s="380"/>
      <c r="UHD253" s="359"/>
      <c r="UHE253" s="380"/>
      <c r="UHF253" s="359"/>
      <c r="UHG253" s="380"/>
      <c r="UHH253" s="359"/>
      <c r="UHI253" s="380"/>
      <c r="UHJ253" s="359"/>
      <c r="UHK253" s="380"/>
      <c r="UHL253" s="359"/>
      <c r="UHM253" s="380"/>
      <c r="UHN253" s="359"/>
      <c r="UHO253" s="380"/>
      <c r="UHP253" s="359"/>
      <c r="UHQ253" s="380"/>
      <c r="UHR253" s="359"/>
      <c r="UHS253" s="380"/>
      <c r="UHT253" s="359"/>
      <c r="UHU253" s="380"/>
      <c r="UHV253" s="359"/>
      <c r="UHW253" s="380"/>
      <c r="UHX253" s="359"/>
      <c r="UHY253" s="380"/>
      <c r="UHZ253" s="359"/>
      <c r="UIA253" s="380"/>
      <c r="UIB253" s="359"/>
      <c r="UIC253" s="380"/>
      <c r="UID253" s="359"/>
      <c r="UIE253" s="380"/>
      <c r="UIF253" s="359"/>
      <c r="UIG253" s="380"/>
      <c r="UIH253" s="359"/>
      <c r="UII253" s="380"/>
      <c r="UIJ253" s="359"/>
      <c r="UIK253" s="380"/>
      <c r="UIL253" s="359"/>
      <c r="UIM253" s="380"/>
      <c r="UIN253" s="359"/>
      <c r="UIO253" s="380"/>
      <c r="UIP253" s="359"/>
      <c r="UIQ253" s="380"/>
      <c r="UIR253" s="359"/>
      <c r="UIS253" s="380"/>
      <c r="UIT253" s="359"/>
      <c r="UIU253" s="380"/>
      <c r="UIV253" s="359"/>
      <c r="UIW253" s="380"/>
      <c r="UIX253" s="359"/>
      <c r="UIY253" s="380"/>
      <c r="UIZ253" s="359"/>
      <c r="UJA253" s="380"/>
      <c r="UJB253" s="359"/>
      <c r="UJC253" s="380"/>
      <c r="UJD253" s="359"/>
      <c r="UJE253" s="380"/>
      <c r="UJF253" s="359"/>
      <c r="UJG253" s="380"/>
      <c r="UJH253" s="359"/>
      <c r="UJI253" s="380"/>
      <c r="UJJ253" s="359"/>
      <c r="UJK253" s="380"/>
      <c r="UJL253" s="359"/>
      <c r="UJM253" s="380"/>
      <c r="UJN253" s="359"/>
      <c r="UJO253" s="380"/>
      <c r="UJP253" s="359"/>
      <c r="UJQ253" s="380"/>
      <c r="UJR253" s="359"/>
      <c r="UJS253" s="380"/>
      <c r="UJT253" s="359"/>
      <c r="UJU253" s="380"/>
      <c r="UJV253" s="359"/>
      <c r="UJW253" s="380"/>
      <c r="UJX253" s="359"/>
      <c r="UJY253" s="380"/>
      <c r="UJZ253" s="359"/>
      <c r="UKA253" s="380"/>
      <c r="UKB253" s="359"/>
      <c r="UKC253" s="380"/>
      <c r="UKD253" s="359"/>
      <c r="UKE253" s="380"/>
      <c r="UKF253" s="359"/>
      <c r="UKG253" s="380"/>
      <c r="UKH253" s="359"/>
      <c r="UKI253" s="380"/>
      <c r="UKJ253" s="359"/>
      <c r="UKK253" s="380"/>
      <c r="UKL253" s="359"/>
      <c r="UKM253" s="380"/>
      <c r="UKN253" s="359"/>
      <c r="UKO253" s="380"/>
      <c r="UKP253" s="359"/>
      <c r="UKQ253" s="380"/>
      <c r="UKR253" s="359"/>
      <c r="UKS253" s="380"/>
      <c r="UKT253" s="359"/>
      <c r="UKU253" s="380"/>
      <c r="UKV253" s="359"/>
      <c r="UKW253" s="380"/>
      <c r="UKX253" s="359"/>
      <c r="UKY253" s="380"/>
      <c r="UKZ253" s="359"/>
      <c r="ULA253" s="380"/>
      <c r="ULB253" s="359"/>
      <c r="ULC253" s="380"/>
      <c r="ULD253" s="359"/>
      <c r="ULE253" s="380"/>
      <c r="ULF253" s="359"/>
      <c r="ULG253" s="380"/>
      <c r="ULH253" s="359"/>
      <c r="ULI253" s="380"/>
      <c r="ULJ253" s="359"/>
      <c r="ULK253" s="380"/>
      <c r="ULL253" s="359"/>
      <c r="ULM253" s="380"/>
      <c r="ULN253" s="359"/>
      <c r="ULO253" s="380"/>
      <c r="ULP253" s="359"/>
      <c r="ULQ253" s="380"/>
      <c r="ULR253" s="359"/>
      <c r="ULS253" s="380"/>
      <c r="ULT253" s="359"/>
      <c r="ULU253" s="380"/>
      <c r="ULV253" s="359"/>
      <c r="ULW253" s="380"/>
      <c r="ULX253" s="359"/>
      <c r="ULY253" s="380"/>
      <c r="ULZ253" s="359"/>
      <c r="UMA253" s="380"/>
      <c r="UMB253" s="359"/>
      <c r="UMC253" s="380"/>
      <c r="UMD253" s="359"/>
      <c r="UME253" s="380"/>
      <c r="UMF253" s="359"/>
      <c r="UMG253" s="380"/>
      <c r="UMH253" s="359"/>
      <c r="UMI253" s="380"/>
      <c r="UMJ253" s="359"/>
      <c r="UMK253" s="380"/>
      <c r="UML253" s="359"/>
      <c r="UMM253" s="380"/>
      <c r="UMN253" s="359"/>
      <c r="UMO253" s="380"/>
      <c r="UMP253" s="359"/>
      <c r="UMQ253" s="380"/>
      <c r="UMR253" s="359"/>
      <c r="UMS253" s="380"/>
      <c r="UMT253" s="359"/>
      <c r="UMU253" s="380"/>
      <c r="UMV253" s="359"/>
      <c r="UMW253" s="380"/>
      <c r="UMX253" s="359"/>
      <c r="UMY253" s="380"/>
      <c r="UMZ253" s="359"/>
      <c r="UNA253" s="380"/>
      <c r="UNB253" s="359"/>
      <c r="UNC253" s="380"/>
      <c r="UND253" s="359"/>
      <c r="UNE253" s="380"/>
      <c r="UNF253" s="359"/>
      <c r="UNG253" s="380"/>
      <c r="UNH253" s="359"/>
      <c r="UNI253" s="380"/>
      <c r="UNJ253" s="359"/>
      <c r="UNK253" s="380"/>
      <c r="UNL253" s="359"/>
      <c r="UNM253" s="380"/>
      <c r="UNN253" s="359"/>
      <c r="UNO253" s="380"/>
      <c r="UNP253" s="359"/>
      <c r="UNQ253" s="380"/>
      <c r="UNR253" s="359"/>
      <c r="UNS253" s="380"/>
      <c r="UNT253" s="359"/>
      <c r="UNU253" s="380"/>
      <c r="UNV253" s="359"/>
      <c r="UNW253" s="380"/>
      <c r="UNX253" s="359"/>
      <c r="UNY253" s="380"/>
      <c r="UNZ253" s="359"/>
      <c r="UOA253" s="380"/>
      <c r="UOB253" s="359"/>
      <c r="UOC253" s="380"/>
      <c r="UOD253" s="359"/>
      <c r="UOE253" s="380"/>
      <c r="UOF253" s="359"/>
      <c r="UOG253" s="380"/>
      <c r="UOH253" s="359"/>
      <c r="UOI253" s="380"/>
      <c r="UOJ253" s="359"/>
      <c r="UOK253" s="380"/>
      <c r="UOL253" s="359"/>
      <c r="UOM253" s="380"/>
      <c r="UON253" s="359"/>
      <c r="UOO253" s="380"/>
      <c r="UOP253" s="359"/>
      <c r="UOQ253" s="380"/>
      <c r="UOR253" s="359"/>
      <c r="UOS253" s="380"/>
      <c r="UOT253" s="359"/>
      <c r="UOU253" s="380"/>
      <c r="UOV253" s="359"/>
      <c r="UOW253" s="380"/>
      <c r="UOX253" s="359"/>
      <c r="UOY253" s="380"/>
      <c r="UOZ253" s="359"/>
      <c r="UPA253" s="380"/>
      <c r="UPB253" s="359"/>
      <c r="UPC253" s="380"/>
      <c r="UPD253" s="359"/>
      <c r="UPE253" s="380"/>
      <c r="UPF253" s="359"/>
      <c r="UPG253" s="380"/>
      <c r="UPH253" s="359"/>
      <c r="UPI253" s="380"/>
      <c r="UPJ253" s="359"/>
      <c r="UPK253" s="380"/>
      <c r="UPL253" s="359"/>
      <c r="UPM253" s="380"/>
      <c r="UPN253" s="359"/>
      <c r="UPO253" s="380"/>
      <c r="UPP253" s="359"/>
      <c r="UPQ253" s="380"/>
      <c r="UPR253" s="359"/>
      <c r="UPS253" s="380"/>
      <c r="UPT253" s="359"/>
      <c r="UPU253" s="380"/>
      <c r="UPV253" s="359"/>
      <c r="UPW253" s="380"/>
      <c r="UPX253" s="359"/>
      <c r="UPY253" s="380"/>
      <c r="UPZ253" s="359"/>
      <c r="UQA253" s="380"/>
      <c r="UQB253" s="359"/>
      <c r="UQC253" s="380"/>
      <c r="UQD253" s="359"/>
      <c r="UQE253" s="380"/>
      <c r="UQF253" s="359"/>
      <c r="UQG253" s="380"/>
      <c r="UQH253" s="359"/>
      <c r="UQI253" s="380"/>
      <c r="UQJ253" s="359"/>
      <c r="UQK253" s="380"/>
      <c r="UQL253" s="359"/>
      <c r="UQM253" s="380"/>
      <c r="UQN253" s="359"/>
      <c r="UQO253" s="380"/>
      <c r="UQP253" s="359"/>
      <c r="UQQ253" s="380"/>
      <c r="UQR253" s="359"/>
      <c r="UQS253" s="380"/>
      <c r="UQT253" s="359"/>
      <c r="UQU253" s="380"/>
      <c r="UQV253" s="359"/>
      <c r="UQW253" s="380"/>
      <c r="UQX253" s="359"/>
      <c r="UQY253" s="380"/>
      <c r="UQZ253" s="359"/>
      <c r="URA253" s="380"/>
      <c r="URB253" s="359"/>
      <c r="URC253" s="380"/>
      <c r="URD253" s="359"/>
      <c r="URE253" s="380"/>
      <c r="URF253" s="359"/>
      <c r="URG253" s="380"/>
      <c r="URH253" s="359"/>
      <c r="URI253" s="380"/>
      <c r="URJ253" s="359"/>
      <c r="URK253" s="380"/>
      <c r="URL253" s="359"/>
      <c r="URM253" s="380"/>
      <c r="URN253" s="359"/>
      <c r="URO253" s="380"/>
      <c r="URP253" s="359"/>
      <c r="URQ253" s="380"/>
      <c r="URR253" s="359"/>
      <c r="URS253" s="380"/>
      <c r="URT253" s="359"/>
      <c r="URU253" s="380"/>
      <c r="URV253" s="359"/>
      <c r="URW253" s="380"/>
      <c r="URX253" s="359"/>
      <c r="URY253" s="380"/>
      <c r="URZ253" s="359"/>
      <c r="USA253" s="380"/>
      <c r="USB253" s="359"/>
      <c r="USC253" s="380"/>
      <c r="USD253" s="359"/>
      <c r="USE253" s="380"/>
      <c r="USF253" s="359"/>
      <c r="USG253" s="380"/>
      <c r="USH253" s="359"/>
      <c r="USI253" s="380"/>
      <c r="USJ253" s="359"/>
      <c r="USK253" s="380"/>
      <c r="USL253" s="359"/>
      <c r="USM253" s="380"/>
      <c r="USN253" s="359"/>
      <c r="USO253" s="380"/>
      <c r="USP253" s="359"/>
      <c r="USQ253" s="380"/>
      <c r="USR253" s="359"/>
      <c r="USS253" s="380"/>
      <c r="UST253" s="359"/>
      <c r="USU253" s="380"/>
      <c r="USV253" s="359"/>
      <c r="USW253" s="380"/>
      <c r="USX253" s="359"/>
      <c r="USY253" s="380"/>
      <c r="USZ253" s="359"/>
      <c r="UTA253" s="380"/>
      <c r="UTB253" s="359"/>
      <c r="UTC253" s="380"/>
      <c r="UTD253" s="359"/>
      <c r="UTE253" s="380"/>
      <c r="UTF253" s="359"/>
      <c r="UTG253" s="380"/>
      <c r="UTH253" s="359"/>
      <c r="UTI253" s="380"/>
      <c r="UTJ253" s="359"/>
      <c r="UTK253" s="380"/>
      <c r="UTL253" s="359"/>
      <c r="UTM253" s="380"/>
      <c r="UTN253" s="359"/>
      <c r="UTO253" s="380"/>
      <c r="UTP253" s="359"/>
      <c r="UTQ253" s="380"/>
      <c r="UTR253" s="359"/>
      <c r="UTS253" s="380"/>
      <c r="UTT253" s="359"/>
      <c r="UTU253" s="380"/>
      <c r="UTV253" s="359"/>
      <c r="UTW253" s="380"/>
      <c r="UTX253" s="359"/>
      <c r="UTY253" s="380"/>
      <c r="UTZ253" s="359"/>
      <c r="UUA253" s="380"/>
      <c r="UUB253" s="359"/>
      <c r="UUC253" s="380"/>
      <c r="UUD253" s="359"/>
      <c r="UUE253" s="380"/>
      <c r="UUF253" s="359"/>
      <c r="UUG253" s="380"/>
      <c r="UUH253" s="359"/>
      <c r="UUI253" s="380"/>
      <c r="UUJ253" s="359"/>
      <c r="UUK253" s="380"/>
      <c r="UUL253" s="359"/>
      <c r="UUM253" s="380"/>
      <c r="UUN253" s="359"/>
      <c r="UUO253" s="380"/>
      <c r="UUP253" s="359"/>
      <c r="UUQ253" s="380"/>
      <c r="UUR253" s="359"/>
      <c r="UUS253" s="380"/>
      <c r="UUT253" s="359"/>
      <c r="UUU253" s="380"/>
      <c r="UUV253" s="359"/>
      <c r="UUW253" s="380"/>
      <c r="UUX253" s="359"/>
      <c r="UUY253" s="380"/>
      <c r="UUZ253" s="359"/>
      <c r="UVA253" s="380"/>
      <c r="UVB253" s="359"/>
      <c r="UVC253" s="380"/>
      <c r="UVD253" s="359"/>
      <c r="UVE253" s="380"/>
      <c r="UVF253" s="359"/>
      <c r="UVG253" s="380"/>
      <c r="UVH253" s="359"/>
      <c r="UVI253" s="380"/>
      <c r="UVJ253" s="359"/>
      <c r="UVK253" s="380"/>
      <c r="UVL253" s="359"/>
      <c r="UVM253" s="380"/>
      <c r="UVN253" s="359"/>
      <c r="UVO253" s="380"/>
      <c r="UVP253" s="359"/>
      <c r="UVQ253" s="380"/>
      <c r="UVR253" s="359"/>
      <c r="UVS253" s="380"/>
      <c r="UVT253" s="359"/>
      <c r="UVU253" s="380"/>
      <c r="UVV253" s="359"/>
      <c r="UVW253" s="380"/>
      <c r="UVX253" s="359"/>
      <c r="UVY253" s="380"/>
      <c r="UVZ253" s="359"/>
      <c r="UWA253" s="380"/>
      <c r="UWB253" s="359"/>
      <c r="UWC253" s="380"/>
      <c r="UWD253" s="359"/>
      <c r="UWE253" s="380"/>
      <c r="UWF253" s="359"/>
      <c r="UWG253" s="380"/>
      <c r="UWH253" s="359"/>
      <c r="UWI253" s="380"/>
      <c r="UWJ253" s="359"/>
      <c r="UWK253" s="380"/>
      <c r="UWL253" s="359"/>
      <c r="UWM253" s="380"/>
      <c r="UWN253" s="359"/>
      <c r="UWO253" s="380"/>
      <c r="UWP253" s="359"/>
      <c r="UWQ253" s="380"/>
      <c r="UWR253" s="359"/>
      <c r="UWS253" s="380"/>
      <c r="UWT253" s="359"/>
      <c r="UWU253" s="380"/>
      <c r="UWV253" s="359"/>
      <c r="UWW253" s="380"/>
      <c r="UWX253" s="359"/>
      <c r="UWY253" s="380"/>
      <c r="UWZ253" s="359"/>
      <c r="UXA253" s="380"/>
      <c r="UXB253" s="359"/>
      <c r="UXC253" s="380"/>
      <c r="UXD253" s="359"/>
      <c r="UXE253" s="380"/>
      <c r="UXF253" s="359"/>
      <c r="UXG253" s="380"/>
      <c r="UXH253" s="359"/>
      <c r="UXI253" s="380"/>
      <c r="UXJ253" s="359"/>
      <c r="UXK253" s="380"/>
      <c r="UXL253" s="359"/>
      <c r="UXM253" s="380"/>
      <c r="UXN253" s="359"/>
      <c r="UXO253" s="380"/>
      <c r="UXP253" s="359"/>
      <c r="UXQ253" s="380"/>
      <c r="UXR253" s="359"/>
      <c r="UXS253" s="380"/>
      <c r="UXT253" s="359"/>
      <c r="UXU253" s="380"/>
      <c r="UXV253" s="359"/>
      <c r="UXW253" s="380"/>
      <c r="UXX253" s="359"/>
      <c r="UXY253" s="380"/>
      <c r="UXZ253" s="359"/>
      <c r="UYA253" s="380"/>
      <c r="UYB253" s="359"/>
      <c r="UYC253" s="380"/>
      <c r="UYD253" s="359"/>
      <c r="UYE253" s="380"/>
      <c r="UYF253" s="359"/>
      <c r="UYG253" s="380"/>
      <c r="UYH253" s="359"/>
      <c r="UYI253" s="380"/>
      <c r="UYJ253" s="359"/>
      <c r="UYK253" s="380"/>
      <c r="UYL253" s="359"/>
      <c r="UYM253" s="380"/>
      <c r="UYN253" s="359"/>
      <c r="UYO253" s="380"/>
      <c r="UYP253" s="359"/>
      <c r="UYQ253" s="380"/>
      <c r="UYR253" s="359"/>
      <c r="UYS253" s="380"/>
      <c r="UYT253" s="359"/>
      <c r="UYU253" s="380"/>
      <c r="UYV253" s="359"/>
      <c r="UYW253" s="380"/>
      <c r="UYX253" s="359"/>
      <c r="UYY253" s="380"/>
      <c r="UYZ253" s="359"/>
      <c r="UZA253" s="380"/>
      <c r="UZB253" s="359"/>
      <c r="UZC253" s="380"/>
      <c r="UZD253" s="359"/>
      <c r="UZE253" s="380"/>
      <c r="UZF253" s="359"/>
      <c r="UZG253" s="380"/>
      <c r="UZH253" s="359"/>
      <c r="UZI253" s="380"/>
      <c r="UZJ253" s="359"/>
      <c r="UZK253" s="380"/>
      <c r="UZL253" s="359"/>
      <c r="UZM253" s="380"/>
      <c r="UZN253" s="359"/>
      <c r="UZO253" s="380"/>
      <c r="UZP253" s="359"/>
      <c r="UZQ253" s="380"/>
      <c r="UZR253" s="359"/>
      <c r="UZS253" s="380"/>
      <c r="UZT253" s="359"/>
      <c r="UZU253" s="380"/>
      <c r="UZV253" s="359"/>
      <c r="UZW253" s="380"/>
      <c r="UZX253" s="359"/>
      <c r="UZY253" s="380"/>
      <c r="UZZ253" s="359"/>
      <c r="VAA253" s="380"/>
      <c r="VAB253" s="359"/>
      <c r="VAC253" s="380"/>
      <c r="VAD253" s="359"/>
      <c r="VAE253" s="380"/>
      <c r="VAF253" s="359"/>
      <c r="VAG253" s="380"/>
      <c r="VAH253" s="359"/>
      <c r="VAI253" s="380"/>
      <c r="VAJ253" s="359"/>
      <c r="VAK253" s="380"/>
      <c r="VAL253" s="359"/>
      <c r="VAM253" s="380"/>
      <c r="VAN253" s="359"/>
      <c r="VAO253" s="380"/>
      <c r="VAP253" s="359"/>
      <c r="VAQ253" s="380"/>
      <c r="VAR253" s="359"/>
      <c r="VAS253" s="380"/>
      <c r="VAT253" s="359"/>
      <c r="VAU253" s="380"/>
      <c r="VAV253" s="359"/>
      <c r="VAW253" s="380"/>
      <c r="VAX253" s="359"/>
      <c r="VAY253" s="380"/>
      <c r="VAZ253" s="359"/>
      <c r="VBA253" s="380"/>
      <c r="VBB253" s="359"/>
      <c r="VBC253" s="380"/>
      <c r="VBD253" s="359"/>
      <c r="VBE253" s="380"/>
      <c r="VBF253" s="359"/>
      <c r="VBG253" s="380"/>
      <c r="VBH253" s="359"/>
      <c r="VBI253" s="380"/>
      <c r="VBJ253" s="359"/>
      <c r="VBK253" s="380"/>
      <c r="VBL253" s="359"/>
      <c r="VBM253" s="380"/>
      <c r="VBN253" s="359"/>
      <c r="VBO253" s="380"/>
      <c r="VBP253" s="359"/>
      <c r="VBQ253" s="380"/>
      <c r="VBR253" s="359"/>
      <c r="VBS253" s="380"/>
      <c r="VBT253" s="359"/>
      <c r="VBU253" s="380"/>
      <c r="VBV253" s="359"/>
      <c r="VBW253" s="380"/>
      <c r="VBX253" s="359"/>
      <c r="VBY253" s="380"/>
      <c r="VBZ253" s="359"/>
      <c r="VCA253" s="380"/>
      <c r="VCB253" s="359"/>
      <c r="VCC253" s="380"/>
      <c r="VCD253" s="359"/>
      <c r="VCE253" s="380"/>
      <c r="VCF253" s="359"/>
      <c r="VCG253" s="380"/>
      <c r="VCH253" s="359"/>
      <c r="VCI253" s="380"/>
      <c r="VCJ253" s="359"/>
      <c r="VCK253" s="380"/>
      <c r="VCL253" s="359"/>
      <c r="VCM253" s="380"/>
      <c r="VCN253" s="359"/>
      <c r="VCO253" s="380"/>
      <c r="VCP253" s="359"/>
      <c r="VCQ253" s="380"/>
      <c r="VCR253" s="359"/>
      <c r="VCS253" s="380"/>
      <c r="VCT253" s="359"/>
      <c r="VCU253" s="380"/>
      <c r="VCV253" s="359"/>
      <c r="VCW253" s="380"/>
      <c r="VCX253" s="359"/>
      <c r="VCY253" s="380"/>
      <c r="VCZ253" s="359"/>
      <c r="VDA253" s="380"/>
      <c r="VDB253" s="359"/>
      <c r="VDC253" s="380"/>
      <c r="VDD253" s="359"/>
      <c r="VDE253" s="380"/>
      <c r="VDF253" s="359"/>
      <c r="VDG253" s="380"/>
      <c r="VDH253" s="359"/>
      <c r="VDI253" s="380"/>
      <c r="VDJ253" s="359"/>
      <c r="VDK253" s="380"/>
      <c r="VDL253" s="359"/>
      <c r="VDM253" s="380"/>
      <c r="VDN253" s="359"/>
      <c r="VDO253" s="380"/>
      <c r="VDP253" s="359"/>
      <c r="VDQ253" s="380"/>
      <c r="VDR253" s="359"/>
      <c r="VDS253" s="380"/>
      <c r="VDT253" s="359"/>
      <c r="VDU253" s="380"/>
      <c r="VDV253" s="359"/>
      <c r="VDW253" s="380"/>
      <c r="VDX253" s="359"/>
      <c r="VDY253" s="380"/>
      <c r="VDZ253" s="359"/>
      <c r="VEA253" s="380"/>
      <c r="VEB253" s="359"/>
      <c r="VEC253" s="380"/>
      <c r="VED253" s="359"/>
      <c r="VEE253" s="380"/>
      <c r="VEF253" s="359"/>
      <c r="VEG253" s="380"/>
      <c r="VEH253" s="359"/>
      <c r="VEI253" s="380"/>
      <c r="VEJ253" s="359"/>
      <c r="VEK253" s="380"/>
      <c r="VEL253" s="359"/>
      <c r="VEM253" s="380"/>
      <c r="VEN253" s="359"/>
      <c r="VEO253" s="380"/>
      <c r="VEP253" s="359"/>
      <c r="VEQ253" s="380"/>
      <c r="VER253" s="359"/>
      <c r="VES253" s="380"/>
      <c r="VET253" s="359"/>
      <c r="VEU253" s="380"/>
      <c r="VEV253" s="359"/>
      <c r="VEW253" s="380"/>
      <c r="VEX253" s="359"/>
      <c r="VEY253" s="380"/>
      <c r="VEZ253" s="359"/>
      <c r="VFA253" s="380"/>
      <c r="VFB253" s="359"/>
      <c r="VFC253" s="380"/>
      <c r="VFD253" s="359"/>
      <c r="VFE253" s="380"/>
      <c r="VFF253" s="359"/>
      <c r="VFG253" s="380"/>
      <c r="VFH253" s="359"/>
      <c r="VFI253" s="380"/>
      <c r="VFJ253" s="359"/>
      <c r="VFK253" s="380"/>
      <c r="VFL253" s="359"/>
      <c r="VFM253" s="380"/>
      <c r="VFN253" s="359"/>
      <c r="VFO253" s="380"/>
      <c r="VFP253" s="359"/>
      <c r="VFQ253" s="380"/>
      <c r="VFR253" s="359"/>
      <c r="VFS253" s="380"/>
      <c r="VFT253" s="359"/>
      <c r="VFU253" s="380"/>
      <c r="VFV253" s="359"/>
      <c r="VFW253" s="380"/>
      <c r="VFX253" s="359"/>
      <c r="VFY253" s="380"/>
      <c r="VFZ253" s="359"/>
      <c r="VGA253" s="380"/>
      <c r="VGB253" s="359"/>
      <c r="VGC253" s="380"/>
      <c r="VGD253" s="359"/>
      <c r="VGE253" s="380"/>
      <c r="VGF253" s="359"/>
      <c r="VGG253" s="380"/>
      <c r="VGH253" s="359"/>
      <c r="VGI253" s="380"/>
      <c r="VGJ253" s="359"/>
      <c r="VGK253" s="380"/>
      <c r="VGL253" s="359"/>
      <c r="VGM253" s="380"/>
      <c r="VGN253" s="359"/>
      <c r="VGO253" s="380"/>
      <c r="VGP253" s="359"/>
      <c r="VGQ253" s="380"/>
      <c r="VGR253" s="359"/>
      <c r="VGS253" s="380"/>
      <c r="VGT253" s="359"/>
      <c r="VGU253" s="380"/>
      <c r="VGV253" s="359"/>
      <c r="VGW253" s="380"/>
      <c r="VGX253" s="359"/>
      <c r="VGY253" s="380"/>
      <c r="VGZ253" s="359"/>
      <c r="VHA253" s="380"/>
      <c r="VHB253" s="359"/>
      <c r="VHC253" s="380"/>
      <c r="VHD253" s="359"/>
      <c r="VHE253" s="380"/>
      <c r="VHF253" s="359"/>
      <c r="VHG253" s="380"/>
      <c r="VHH253" s="359"/>
      <c r="VHI253" s="380"/>
      <c r="VHJ253" s="359"/>
      <c r="VHK253" s="380"/>
      <c r="VHL253" s="359"/>
      <c r="VHM253" s="380"/>
      <c r="VHN253" s="359"/>
      <c r="VHO253" s="380"/>
      <c r="VHP253" s="359"/>
      <c r="VHQ253" s="380"/>
      <c r="VHR253" s="359"/>
      <c r="VHS253" s="380"/>
      <c r="VHT253" s="359"/>
      <c r="VHU253" s="380"/>
      <c r="VHV253" s="359"/>
      <c r="VHW253" s="380"/>
      <c r="VHX253" s="359"/>
      <c r="VHY253" s="380"/>
      <c r="VHZ253" s="359"/>
      <c r="VIA253" s="380"/>
      <c r="VIB253" s="359"/>
      <c r="VIC253" s="380"/>
      <c r="VID253" s="359"/>
      <c r="VIE253" s="380"/>
      <c r="VIF253" s="359"/>
      <c r="VIG253" s="380"/>
      <c r="VIH253" s="359"/>
      <c r="VII253" s="380"/>
      <c r="VIJ253" s="359"/>
      <c r="VIK253" s="380"/>
      <c r="VIL253" s="359"/>
      <c r="VIM253" s="380"/>
      <c r="VIN253" s="359"/>
      <c r="VIO253" s="380"/>
      <c r="VIP253" s="359"/>
      <c r="VIQ253" s="380"/>
      <c r="VIR253" s="359"/>
      <c r="VIS253" s="380"/>
      <c r="VIT253" s="359"/>
      <c r="VIU253" s="380"/>
      <c r="VIV253" s="359"/>
      <c r="VIW253" s="380"/>
      <c r="VIX253" s="359"/>
      <c r="VIY253" s="380"/>
      <c r="VIZ253" s="359"/>
      <c r="VJA253" s="380"/>
      <c r="VJB253" s="359"/>
      <c r="VJC253" s="380"/>
      <c r="VJD253" s="359"/>
      <c r="VJE253" s="380"/>
      <c r="VJF253" s="359"/>
      <c r="VJG253" s="380"/>
      <c r="VJH253" s="359"/>
      <c r="VJI253" s="380"/>
      <c r="VJJ253" s="359"/>
      <c r="VJK253" s="380"/>
      <c r="VJL253" s="359"/>
      <c r="VJM253" s="380"/>
      <c r="VJN253" s="359"/>
      <c r="VJO253" s="380"/>
      <c r="VJP253" s="359"/>
      <c r="VJQ253" s="380"/>
      <c r="VJR253" s="359"/>
      <c r="VJS253" s="380"/>
      <c r="VJT253" s="359"/>
      <c r="VJU253" s="380"/>
      <c r="VJV253" s="359"/>
      <c r="VJW253" s="380"/>
      <c r="VJX253" s="359"/>
      <c r="VJY253" s="380"/>
      <c r="VJZ253" s="359"/>
      <c r="VKA253" s="380"/>
      <c r="VKB253" s="359"/>
      <c r="VKC253" s="380"/>
      <c r="VKD253" s="359"/>
      <c r="VKE253" s="380"/>
      <c r="VKF253" s="359"/>
      <c r="VKG253" s="380"/>
      <c r="VKH253" s="359"/>
      <c r="VKI253" s="380"/>
      <c r="VKJ253" s="359"/>
      <c r="VKK253" s="380"/>
      <c r="VKL253" s="359"/>
      <c r="VKM253" s="380"/>
      <c r="VKN253" s="359"/>
      <c r="VKO253" s="380"/>
      <c r="VKP253" s="359"/>
      <c r="VKQ253" s="380"/>
      <c r="VKR253" s="359"/>
      <c r="VKS253" s="380"/>
      <c r="VKT253" s="359"/>
      <c r="VKU253" s="380"/>
      <c r="VKV253" s="359"/>
      <c r="VKW253" s="380"/>
      <c r="VKX253" s="359"/>
      <c r="VKY253" s="380"/>
      <c r="VKZ253" s="359"/>
      <c r="VLA253" s="380"/>
      <c r="VLB253" s="359"/>
      <c r="VLC253" s="380"/>
      <c r="VLD253" s="359"/>
      <c r="VLE253" s="380"/>
      <c r="VLF253" s="359"/>
      <c r="VLG253" s="380"/>
      <c r="VLH253" s="359"/>
      <c r="VLI253" s="380"/>
      <c r="VLJ253" s="359"/>
      <c r="VLK253" s="380"/>
      <c r="VLL253" s="359"/>
      <c r="VLM253" s="380"/>
      <c r="VLN253" s="359"/>
      <c r="VLO253" s="380"/>
      <c r="VLP253" s="359"/>
      <c r="VLQ253" s="380"/>
      <c r="VLR253" s="359"/>
      <c r="VLS253" s="380"/>
      <c r="VLT253" s="359"/>
      <c r="VLU253" s="380"/>
      <c r="VLV253" s="359"/>
      <c r="VLW253" s="380"/>
      <c r="VLX253" s="359"/>
      <c r="VLY253" s="380"/>
      <c r="VLZ253" s="359"/>
      <c r="VMA253" s="380"/>
      <c r="VMB253" s="359"/>
      <c r="VMC253" s="380"/>
      <c r="VMD253" s="359"/>
      <c r="VME253" s="380"/>
      <c r="VMF253" s="359"/>
      <c r="VMG253" s="380"/>
      <c r="VMH253" s="359"/>
      <c r="VMI253" s="380"/>
      <c r="VMJ253" s="359"/>
      <c r="VMK253" s="380"/>
      <c r="VML253" s="359"/>
      <c r="VMM253" s="380"/>
      <c r="VMN253" s="359"/>
      <c r="VMO253" s="380"/>
      <c r="VMP253" s="359"/>
      <c r="VMQ253" s="380"/>
      <c r="VMR253" s="359"/>
      <c r="VMS253" s="380"/>
      <c r="VMT253" s="359"/>
      <c r="VMU253" s="380"/>
      <c r="VMV253" s="359"/>
      <c r="VMW253" s="380"/>
      <c r="VMX253" s="359"/>
      <c r="VMY253" s="380"/>
      <c r="VMZ253" s="359"/>
      <c r="VNA253" s="380"/>
      <c r="VNB253" s="359"/>
      <c r="VNC253" s="380"/>
      <c r="VND253" s="359"/>
      <c r="VNE253" s="380"/>
      <c r="VNF253" s="359"/>
      <c r="VNG253" s="380"/>
      <c r="VNH253" s="359"/>
      <c r="VNI253" s="380"/>
      <c r="VNJ253" s="359"/>
      <c r="VNK253" s="380"/>
      <c r="VNL253" s="359"/>
      <c r="VNM253" s="380"/>
      <c r="VNN253" s="359"/>
      <c r="VNO253" s="380"/>
      <c r="VNP253" s="359"/>
      <c r="VNQ253" s="380"/>
      <c r="VNR253" s="359"/>
      <c r="VNS253" s="380"/>
      <c r="VNT253" s="359"/>
      <c r="VNU253" s="380"/>
      <c r="VNV253" s="359"/>
      <c r="VNW253" s="380"/>
      <c r="VNX253" s="359"/>
      <c r="VNY253" s="380"/>
      <c r="VNZ253" s="359"/>
      <c r="VOA253" s="380"/>
      <c r="VOB253" s="359"/>
      <c r="VOC253" s="380"/>
      <c r="VOD253" s="359"/>
      <c r="VOE253" s="380"/>
      <c r="VOF253" s="359"/>
      <c r="VOG253" s="380"/>
      <c r="VOH253" s="359"/>
      <c r="VOI253" s="380"/>
      <c r="VOJ253" s="359"/>
      <c r="VOK253" s="380"/>
      <c r="VOL253" s="359"/>
      <c r="VOM253" s="380"/>
      <c r="VON253" s="359"/>
      <c r="VOO253" s="380"/>
      <c r="VOP253" s="359"/>
      <c r="VOQ253" s="380"/>
      <c r="VOR253" s="359"/>
      <c r="VOS253" s="380"/>
      <c r="VOT253" s="359"/>
      <c r="VOU253" s="380"/>
      <c r="VOV253" s="359"/>
      <c r="VOW253" s="380"/>
      <c r="VOX253" s="359"/>
      <c r="VOY253" s="380"/>
      <c r="VOZ253" s="359"/>
      <c r="VPA253" s="380"/>
      <c r="VPB253" s="359"/>
      <c r="VPC253" s="380"/>
      <c r="VPD253" s="359"/>
      <c r="VPE253" s="380"/>
      <c r="VPF253" s="359"/>
      <c r="VPG253" s="380"/>
      <c r="VPH253" s="359"/>
      <c r="VPI253" s="380"/>
      <c r="VPJ253" s="359"/>
      <c r="VPK253" s="380"/>
      <c r="VPL253" s="359"/>
      <c r="VPM253" s="380"/>
      <c r="VPN253" s="359"/>
      <c r="VPO253" s="380"/>
      <c r="VPP253" s="359"/>
      <c r="VPQ253" s="380"/>
      <c r="VPR253" s="359"/>
      <c r="VPS253" s="380"/>
      <c r="VPT253" s="359"/>
      <c r="VPU253" s="380"/>
      <c r="VPV253" s="359"/>
      <c r="VPW253" s="380"/>
      <c r="VPX253" s="359"/>
      <c r="VPY253" s="380"/>
      <c r="VPZ253" s="359"/>
      <c r="VQA253" s="380"/>
      <c r="VQB253" s="359"/>
      <c r="VQC253" s="380"/>
      <c r="VQD253" s="359"/>
      <c r="VQE253" s="380"/>
      <c r="VQF253" s="359"/>
      <c r="VQG253" s="380"/>
      <c r="VQH253" s="359"/>
      <c r="VQI253" s="380"/>
      <c r="VQJ253" s="359"/>
      <c r="VQK253" s="380"/>
      <c r="VQL253" s="359"/>
      <c r="VQM253" s="380"/>
      <c r="VQN253" s="359"/>
      <c r="VQO253" s="380"/>
      <c r="VQP253" s="359"/>
      <c r="VQQ253" s="380"/>
      <c r="VQR253" s="359"/>
      <c r="VQS253" s="380"/>
      <c r="VQT253" s="359"/>
      <c r="VQU253" s="380"/>
      <c r="VQV253" s="359"/>
      <c r="VQW253" s="380"/>
      <c r="VQX253" s="359"/>
      <c r="VQY253" s="380"/>
      <c r="VQZ253" s="359"/>
      <c r="VRA253" s="380"/>
      <c r="VRB253" s="359"/>
      <c r="VRC253" s="380"/>
      <c r="VRD253" s="359"/>
      <c r="VRE253" s="380"/>
      <c r="VRF253" s="359"/>
      <c r="VRG253" s="380"/>
      <c r="VRH253" s="359"/>
      <c r="VRI253" s="380"/>
      <c r="VRJ253" s="359"/>
      <c r="VRK253" s="380"/>
      <c r="VRL253" s="359"/>
      <c r="VRM253" s="380"/>
      <c r="VRN253" s="359"/>
      <c r="VRO253" s="380"/>
      <c r="VRP253" s="359"/>
      <c r="VRQ253" s="380"/>
      <c r="VRR253" s="359"/>
      <c r="VRS253" s="380"/>
      <c r="VRT253" s="359"/>
      <c r="VRU253" s="380"/>
      <c r="VRV253" s="359"/>
      <c r="VRW253" s="380"/>
      <c r="VRX253" s="359"/>
      <c r="VRY253" s="380"/>
      <c r="VRZ253" s="359"/>
      <c r="VSA253" s="380"/>
      <c r="VSB253" s="359"/>
      <c r="VSC253" s="380"/>
      <c r="VSD253" s="359"/>
      <c r="VSE253" s="380"/>
      <c r="VSF253" s="359"/>
      <c r="VSG253" s="380"/>
      <c r="VSH253" s="359"/>
      <c r="VSI253" s="380"/>
      <c r="VSJ253" s="359"/>
      <c r="VSK253" s="380"/>
      <c r="VSL253" s="359"/>
      <c r="VSM253" s="380"/>
      <c r="VSN253" s="359"/>
      <c r="VSO253" s="380"/>
      <c r="VSP253" s="359"/>
      <c r="VSQ253" s="380"/>
      <c r="VSR253" s="359"/>
      <c r="VSS253" s="380"/>
      <c r="VST253" s="359"/>
      <c r="VSU253" s="380"/>
      <c r="VSV253" s="359"/>
      <c r="VSW253" s="380"/>
      <c r="VSX253" s="359"/>
      <c r="VSY253" s="380"/>
      <c r="VSZ253" s="359"/>
      <c r="VTA253" s="380"/>
      <c r="VTB253" s="359"/>
      <c r="VTC253" s="380"/>
      <c r="VTD253" s="359"/>
      <c r="VTE253" s="380"/>
      <c r="VTF253" s="359"/>
      <c r="VTG253" s="380"/>
      <c r="VTH253" s="359"/>
      <c r="VTI253" s="380"/>
      <c r="VTJ253" s="359"/>
      <c r="VTK253" s="380"/>
      <c r="VTL253" s="359"/>
      <c r="VTM253" s="380"/>
      <c r="VTN253" s="359"/>
      <c r="VTO253" s="380"/>
      <c r="VTP253" s="359"/>
      <c r="VTQ253" s="380"/>
      <c r="VTR253" s="359"/>
      <c r="VTS253" s="380"/>
      <c r="VTT253" s="359"/>
      <c r="VTU253" s="380"/>
      <c r="VTV253" s="359"/>
      <c r="VTW253" s="380"/>
      <c r="VTX253" s="359"/>
      <c r="VTY253" s="380"/>
      <c r="VTZ253" s="359"/>
      <c r="VUA253" s="380"/>
      <c r="VUB253" s="359"/>
      <c r="VUC253" s="380"/>
      <c r="VUD253" s="359"/>
      <c r="VUE253" s="380"/>
      <c r="VUF253" s="359"/>
      <c r="VUG253" s="380"/>
      <c r="VUH253" s="359"/>
      <c r="VUI253" s="380"/>
      <c r="VUJ253" s="359"/>
      <c r="VUK253" s="380"/>
      <c r="VUL253" s="359"/>
      <c r="VUM253" s="380"/>
      <c r="VUN253" s="359"/>
      <c r="VUO253" s="380"/>
      <c r="VUP253" s="359"/>
      <c r="VUQ253" s="380"/>
      <c r="VUR253" s="359"/>
      <c r="VUS253" s="380"/>
      <c r="VUT253" s="359"/>
      <c r="VUU253" s="380"/>
      <c r="VUV253" s="359"/>
      <c r="VUW253" s="380"/>
      <c r="VUX253" s="359"/>
      <c r="VUY253" s="380"/>
      <c r="VUZ253" s="359"/>
      <c r="VVA253" s="380"/>
      <c r="VVB253" s="359"/>
      <c r="VVC253" s="380"/>
      <c r="VVD253" s="359"/>
      <c r="VVE253" s="380"/>
      <c r="VVF253" s="359"/>
      <c r="VVG253" s="380"/>
      <c r="VVH253" s="359"/>
      <c r="VVI253" s="380"/>
      <c r="VVJ253" s="359"/>
      <c r="VVK253" s="380"/>
      <c r="VVL253" s="359"/>
      <c r="VVM253" s="380"/>
      <c r="VVN253" s="359"/>
      <c r="VVO253" s="380"/>
      <c r="VVP253" s="359"/>
      <c r="VVQ253" s="380"/>
      <c r="VVR253" s="359"/>
      <c r="VVS253" s="380"/>
      <c r="VVT253" s="359"/>
      <c r="VVU253" s="380"/>
      <c r="VVV253" s="359"/>
      <c r="VVW253" s="380"/>
      <c r="VVX253" s="359"/>
      <c r="VVY253" s="380"/>
      <c r="VVZ253" s="359"/>
      <c r="VWA253" s="380"/>
      <c r="VWB253" s="359"/>
      <c r="VWC253" s="380"/>
      <c r="VWD253" s="359"/>
      <c r="VWE253" s="380"/>
      <c r="VWF253" s="359"/>
      <c r="VWG253" s="380"/>
      <c r="VWH253" s="359"/>
      <c r="VWI253" s="380"/>
      <c r="VWJ253" s="359"/>
      <c r="VWK253" s="380"/>
      <c r="VWL253" s="359"/>
      <c r="VWM253" s="380"/>
      <c r="VWN253" s="359"/>
      <c r="VWO253" s="380"/>
      <c r="VWP253" s="359"/>
      <c r="VWQ253" s="380"/>
      <c r="VWR253" s="359"/>
      <c r="VWS253" s="380"/>
      <c r="VWT253" s="359"/>
      <c r="VWU253" s="380"/>
      <c r="VWV253" s="359"/>
      <c r="VWW253" s="380"/>
      <c r="VWX253" s="359"/>
      <c r="VWY253" s="380"/>
      <c r="VWZ253" s="359"/>
      <c r="VXA253" s="380"/>
      <c r="VXB253" s="359"/>
      <c r="VXC253" s="380"/>
      <c r="VXD253" s="359"/>
      <c r="VXE253" s="380"/>
      <c r="VXF253" s="359"/>
      <c r="VXG253" s="380"/>
      <c r="VXH253" s="359"/>
      <c r="VXI253" s="380"/>
      <c r="VXJ253" s="359"/>
      <c r="VXK253" s="380"/>
      <c r="VXL253" s="359"/>
      <c r="VXM253" s="380"/>
      <c r="VXN253" s="359"/>
      <c r="VXO253" s="380"/>
      <c r="VXP253" s="359"/>
      <c r="VXQ253" s="380"/>
      <c r="VXR253" s="359"/>
      <c r="VXS253" s="380"/>
      <c r="VXT253" s="359"/>
      <c r="VXU253" s="380"/>
      <c r="VXV253" s="359"/>
      <c r="VXW253" s="380"/>
      <c r="VXX253" s="359"/>
      <c r="VXY253" s="380"/>
      <c r="VXZ253" s="359"/>
      <c r="VYA253" s="380"/>
      <c r="VYB253" s="359"/>
      <c r="VYC253" s="380"/>
      <c r="VYD253" s="359"/>
      <c r="VYE253" s="380"/>
      <c r="VYF253" s="359"/>
      <c r="VYG253" s="380"/>
      <c r="VYH253" s="359"/>
      <c r="VYI253" s="380"/>
      <c r="VYJ253" s="359"/>
      <c r="VYK253" s="380"/>
      <c r="VYL253" s="359"/>
      <c r="VYM253" s="380"/>
      <c r="VYN253" s="359"/>
      <c r="VYO253" s="380"/>
      <c r="VYP253" s="359"/>
      <c r="VYQ253" s="380"/>
      <c r="VYR253" s="359"/>
      <c r="VYS253" s="380"/>
      <c r="VYT253" s="359"/>
      <c r="VYU253" s="380"/>
      <c r="VYV253" s="359"/>
      <c r="VYW253" s="380"/>
      <c r="VYX253" s="359"/>
      <c r="VYY253" s="380"/>
      <c r="VYZ253" s="359"/>
      <c r="VZA253" s="380"/>
      <c r="VZB253" s="359"/>
      <c r="VZC253" s="380"/>
      <c r="VZD253" s="359"/>
      <c r="VZE253" s="380"/>
      <c r="VZF253" s="359"/>
      <c r="VZG253" s="380"/>
      <c r="VZH253" s="359"/>
      <c r="VZI253" s="380"/>
      <c r="VZJ253" s="359"/>
      <c r="VZK253" s="380"/>
      <c r="VZL253" s="359"/>
      <c r="VZM253" s="380"/>
      <c r="VZN253" s="359"/>
      <c r="VZO253" s="380"/>
      <c r="VZP253" s="359"/>
      <c r="VZQ253" s="380"/>
      <c r="VZR253" s="359"/>
      <c r="VZS253" s="380"/>
      <c r="VZT253" s="359"/>
      <c r="VZU253" s="380"/>
      <c r="VZV253" s="359"/>
      <c r="VZW253" s="380"/>
      <c r="VZX253" s="359"/>
      <c r="VZY253" s="380"/>
      <c r="VZZ253" s="359"/>
      <c r="WAA253" s="380"/>
      <c r="WAB253" s="359"/>
      <c r="WAC253" s="380"/>
      <c r="WAD253" s="359"/>
      <c r="WAE253" s="380"/>
      <c r="WAF253" s="359"/>
      <c r="WAG253" s="380"/>
      <c r="WAH253" s="359"/>
      <c r="WAI253" s="380"/>
      <c r="WAJ253" s="359"/>
      <c r="WAK253" s="380"/>
      <c r="WAL253" s="359"/>
      <c r="WAM253" s="380"/>
      <c r="WAN253" s="359"/>
      <c r="WAO253" s="380"/>
      <c r="WAP253" s="359"/>
      <c r="WAQ253" s="380"/>
      <c r="WAR253" s="359"/>
      <c r="WAS253" s="380"/>
      <c r="WAT253" s="359"/>
      <c r="WAU253" s="380"/>
      <c r="WAV253" s="359"/>
      <c r="WAW253" s="380"/>
      <c r="WAX253" s="359"/>
      <c r="WAY253" s="380"/>
      <c r="WAZ253" s="359"/>
      <c r="WBA253" s="380"/>
      <c r="WBB253" s="359"/>
      <c r="WBC253" s="380"/>
      <c r="WBD253" s="359"/>
      <c r="WBE253" s="380"/>
      <c r="WBF253" s="359"/>
      <c r="WBG253" s="380"/>
      <c r="WBH253" s="359"/>
      <c r="WBI253" s="380"/>
      <c r="WBJ253" s="359"/>
      <c r="WBK253" s="380"/>
      <c r="WBL253" s="359"/>
      <c r="WBM253" s="380"/>
      <c r="WBN253" s="359"/>
      <c r="WBO253" s="380"/>
      <c r="WBP253" s="359"/>
      <c r="WBQ253" s="380"/>
      <c r="WBR253" s="359"/>
      <c r="WBS253" s="380"/>
      <c r="WBT253" s="359"/>
      <c r="WBU253" s="380"/>
      <c r="WBV253" s="359"/>
      <c r="WBW253" s="380"/>
      <c r="WBX253" s="359"/>
      <c r="WBY253" s="380"/>
      <c r="WBZ253" s="359"/>
      <c r="WCA253" s="380"/>
      <c r="WCB253" s="359"/>
      <c r="WCC253" s="380"/>
      <c r="WCD253" s="359"/>
      <c r="WCE253" s="380"/>
      <c r="WCF253" s="359"/>
      <c r="WCG253" s="380"/>
      <c r="WCH253" s="359"/>
      <c r="WCI253" s="380"/>
      <c r="WCJ253" s="359"/>
      <c r="WCK253" s="380"/>
      <c r="WCL253" s="359"/>
      <c r="WCM253" s="380"/>
      <c r="WCN253" s="359"/>
      <c r="WCO253" s="380"/>
      <c r="WCP253" s="359"/>
      <c r="WCQ253" s="380"/>
      <c r="WCR253" s="359"/>
      <c r="WCS253" s="380"/>
      <c r="WCT253" s="359"/>
      <c r="WCU253" s="380"/>
      <c r="WCV253" s="359"/>
      <c r="WCW253" s="380"/>
      <c r="WCX253" s="359"/>
      <c r="WCY253" s="380"/>
      <c r="WCZ253" s="359"/>
      <c r="WDA253" s="380"/>
      <c r="WDB253" s="359"/>
      <c r="WDC253" s="380"/>
      <c r="WDD253" s="359"/>
      <c r="WDE253" s="380"/>
      <c r="WDF253" s="359"/>
      <c r="WDG253" s="380"/>
      <c r="WDH253" s="359"/>
      <c r="WDI253" s="380"/>
      <c r="WDJ253" s="359"/>
      <c r="WDK253" s="380"/>
      <c r="WDL253" s="359"/>
      <c r="WDM253" s="380"/>
      <c r="WDN253" s="359"/>
      <c r="WDO253" s="380"/>
      <c r="WDP253" s="359"/>
      <c r="WDQ253" s="380"/>
      <c r="WDR253" s="359"/>
      <c r="WDS253" s="380"/>
      <c r="WDT253" s="359"/>
      <c r="WDU253" s="380"/>
      <c r="WDV253" s="359"/>
      <c r="WDW253" s="380"/>
      <c r="WDX253" s="359"/>
      <c r="WDY253" s="380"/>
      <c r="WDZ253" s="359"/>
      <c r="WEA253" s="380"/>
      <c r="WEB253" s="359"/>
      <c r="WEC253" s="380"/>
      <c r="WED253" s="359"/>
      <c r="WEE253" s="380"/>
      <c r="WEF253" s="359"/>
      <c r="WEG253" s="380"/>
      <c r="WEH253" s="359"/>
      <c r="WEI253" s="380"/>
      <c r="WEJ253" s="359"/>
      <c r="WEK253" s="380"/>
      <c r="WEL253" s="359"/>
      <c r="WEM253" s="380"/>
      <c r="WEN253" s="359"/>
      <c r="WEO253" s="380"/>
      <c r="WEP253" s="359"/>
      <c r="WEQ253" s="380"/>
      <c r="WER253" s="359"/>
      <c r="WES253" s="380"/>
      <c r="WET253" s="359"/>
      <c r="WEU253" s="380"/>
      <c r="WEV253" s="359"/>
      <c r="WEW253" s="380"/>
      <c r="WEX253" s="359"/>
      <c r="WEY253" s="380"/>
      <c r="WEZ253" s="359"/>
      <c r="WFA253" s="380"/>
      <c r="WFB253" s="359"/>
      <c r="WFC253" s="380"/>
      <c r="WFD253" s="359"/>
      <c r="WFE253" s="380"/>
      <c r="WFF253" s="359"/>
      <c r="WFG253" s="380"/>
      <c r="WFH253" s="359"/>
      <c r="WFI253" s="380"/>
      <c r="WFJ253" s="359"/>
      <c r="WFK253" s="380"/>
      <c r="WFL253" s="359"/>
      <c r="WFM253" s="380"/>
      <c r="WFN253" s="359"/>
      <c r="WFO253" s="380"/>
      <c r="WFP253" s="359"/>
      <c r="WFQ253" s="380"/>
      <c r="WFR253" s="359"/>
      <c r="WFS253" s="380"/>
      <c r="WFT253" s="359"/>
      <c r="WFU253" s="380"/>
      <c r="WFV253" s="359"/>
      <c r="WFW253" s="380"/>
      <c r="WFX253" s="359"/>
      <c r="WFY253" s="380"/>
      <c r="WFZ253" s="359"/>
      <c r="WGA253" s="380"/>
      <c r="WGB253" s="359"/>
      <c r="WGC253" s="380"/>
      <c r="WGD253" s="359"/>
      <c r="WGE253" s="380"/>
      <c r="WGF253" s="359"/>
      <c r="WGG253" s="380"/>
      <c r="WGH253" s="359"/>
      <c r="WGI253" s="380"/>
      <c r="WGJ253" s="359"/>
      <c r="WGK253" s="380"/>
      <c r="WGL253" s="359"/>
      <c r="WGM253" s="380"/>
      <c r="WGN253" s="359"/>
      <c r="WGO253" s="380"/>
      <c r="WGP253" s="359"/>
      <c r="WGQ253" s="380"/>
      <c r="WGR253" s="359"/>
      <c r="WGS253" s="380"/>
      <c r="WGT253" s="359"/>
      <c r="WGU253" s="380"/>
      <c r="WGV253" s="359"/>
      <c r="WGW253" s="380"/>
      <c r="WGX253" s="359"/>
      <c r="WGY253" s="380"/>
      <c r="WGZ253" s="359"/>
      <c r="WHA253" s="380"/>
      <c r="WHB253" s="359"/>
      <c r="WHC253" s="380"/>
      <c r="WHD253" s="359"/>
      <c r="WHE253" s="380"/>
      <c r="WHF253" s="359"/>
      <c r="WHG253" s="380"/>
      <c r="WHH253" s="359"/>
      <c r="WHI253" s="380"/>
      <c r="WHJ253" s="359"/>
      <c r="WHK253" s="380"/>
      <c r="WHL253" s="359"/>
      <c r="WHM253" s="380"/>
      <c r="WHN253" s="359"/>
      <c r="WHO253" s="380"/>
      <c r="WHP253" s="359"/>
      <c r="WHQ253" s="380"/>
      <c r="WHR253" s="359"/>
      <c r="WHS253" s="380"/>
      <c r="WHT253" s="359"/>
      <c r="WHU253" s="380"/>
      <c r="WHV253" s="359"/>
      <c r="WHW253" s="380"/>
      <c r="WHX253" s="359"/>
      <c r="WHY253" s="380"/>
      <c r="WHZ253" s="359"/>
      <c r="WIA253" s="380"/>
      <c r="WIB253" s="359"/>
      <c r="WIC253" s="380"/>
      <c r="WID253" s="359"/>
      <c r="WIE253" s="380"/>
      <c r="WIF253" s="359"/>
      <c r="WIG253" s="380"/>
      <c r="WIH253" s="359"/>
      <c r="WII253" s="380"/>
      <c r="WIJ253" s="359"/>
      <c r="WIK253" s="380"/>
      <c r="WIL253" s="359"/>
      <c r="WIM253" s="380"/>
      <c r="WIN253" s="359"/>
      <c r="WIO253" s="380"/>
      <c r="WIP253" s="359"/>
      <c r="WIQ253" s="380"/>
      <c r="WIR253" s="359"/>
      <c r="WIS253" s="380"/>
      <c r="WIT253" s="359"/>
      <c r="WIU253" s="380"/>
      <c r="WIV253" s="359"/>
      <c r="WIW253" s="380"/>
      <c r="WIX253" s="359"/>
      <c r="WIY253" s="380"/>
      <c r="WIZ253" s="359"/>
      <c r="WJA253" s="380"/>
      <c r="WJB253" s="359"/>
      <c r="WJC253" s="380"/>
      <c r="WJD253" s="359"/>
      <c r="WJE253" s="380"/>
      <c r="WJF253" s="359"/>
      <c r="WJG253" s="380"/>
      <c r="WJH253" s="359"/>
      <c r="WJI253" s="380"/>
      <c r="WJJ253" s="359"/>
      <c r="WJK253" s="380"/>
      <c r="WJL253" s="359"/>
      <c r="WJM253" s="380"/>
      <c r="WJN253" s="359"/>
      <c r="WJO253" s="380"/>
      <c r="WJP253" s="359"/>
      <c r="WJQ253" s="380"/>
      <c r="WJR253" s="359"/>
      <c r="WJS253" s="380"/>
      <c r="WJT253" s="359"/>
      <c r="WJU253" s="380"/>
      <c r="WJV253" s="359"/>
      <c r="WJW253" s="380"/>
      <c r="WJX253" s="359"/>
      <c r="WJY253" s="380"/>
      <c r="WJZ253" s="359"/>
      <c r="WKA253" s="380"/>
      <c r="WKB253" s="359"/>
      <c r="WKC253" s="380"/>
      <c r="WKD253" s="359"/>
      <c r="WKE253" s="380"/>
      <c r="WKF253" s="359"/>
      <c r="WKG253" s="380"/>
      <c r="WKH253" s="359"/>
      <c r="WKI253" s="380"/>
      <c r="WKJ253" s="359"/>
      <c r="WKK253" s="380"/>
      <c r="WKL253" s="359"/>
      <c r="WKM253" s="380"/>
      <c r="WKN253" s="359"/>
      <c r="WKO253" s="380"/>
      <c r="WKP253" s="359"/>
      <c r="WKQ253" s="380"/>
      <c r="WKR253" s="359"/>
      <c r="WKS253" s="380"/>
      <c r="WKT253" s="359"/>
      <c r="WKU253" s="380"/>
      <c r="WKV253" s="359"/>
      <c r="WKW253" s="380"/>
      <c r="WKX253" s="359"/>
      <c r="WKY253" s="380"/>
      <c r="WKZ253" s="359"/>
      <c r="WLA253" s="380"/>
      <c r="WLB253" s="359"/>
      <c r="WLC253" s="380"/>
      <c r="WLD253" s="359"/>
      <c r="WLE253" s="380"/>
      <c r="WLF253" s="359"/>
      <c r="WLG253" s="380"/>
      <c r="WLH253" s="359"/>
      <c r="WLI253" s="380"/>
      <c r="WLJ253" s="359"/>
      <c r="WLK253" s="380"/>
      <c r="WLL253" s="359"/>
      <c r="WLM253" s="380"/>
      <c r="WLN253" s="359"/>
      <c r="WLO253" s="380"/>
      <c r="WLP253" s="359"/>
      <c r="WLQ253" s="380"/>
      <c r="WLR253" s="359"/>
      <c r="WLS253" s="380"/>
      <c r="WLT253" s="359"/>
      <c r="WLU253" s="380"/>
      <c r="WLV253" s="359"/>
      <c r="WLW253" s="380"/>
      <c r="WLX253" s="359"/>
      <c r="WLY253" s="380"/>
      <c r="WLZ253" s="359"/>
      <c r="WMA253" s="380"/>
      <c r="WMB253" s="359"/>
      <c r="WMC253" s="380"/>
      <c r="WMD253" s="359"/>
      <c r="WME253" s="380"/>
      <c r="WMF253" s="359"/>
      <c r="WMG253" s="380"/>
      <c r="WMH253" s="359"/>
      <c r="WMI253" s="380"/>
      <c r="WMJ253" s="359"/>
      <c r="WMK253" s="380"/>
      <c r="WML253" s="359"/>
      <c r="WMM253" s="380"/>
      <c r="WMN253" s="359"/>
      <c r="WMO253" s="380"/>
      <c r="WMP253" s="359"/>
      <c r="WMQ253" s="380"/>
      <c r="WMR253" s="359"/>
      <c r="WMS253" s="380"/>
      <c r="WMT253" s="359"/>
      <c r="WMU253" s="380"/>
      <c r="WMV253" s="359"/>
      <c r="WMW253" s="380"/>
      <c r="WMX253" s="359"/>
      <c r="WMY253" s="380"/>
      <c r="WMZ253" s="359"/>
      <c r="WNA253" s="380"/>
      <c r="WNB253" s="359"/>
      <c r="WNC253" s="380"/>
      <c r="WND253" s="359"/>
      <c r="WNE253" s="380"/>
      <c r="WNF253" s="359"/>
      <c r="WNG253" s="380"/>
      <c r="WNH253" s="359"/>
      <c r="WNI253" s="380"/>
      <c r="WNJ253" s="359"/>
      <c r="WNK253" s="380"/>
      <c r="WNL253" s="359"/>
      <c r="WNM253" s="380"/>
      <c r="WNN253" s="359"/>
      <c r="WNO253" s="380"/>
      <c r="WNP253" s="359"/>
      <c r="WNQ253" s="380"/>
      <c r="WNR253" s="359"/>
      <c r="WNS253" s="380"/>
      <c r="WNT253" s="359"/>
      <c r="WNU253" s="380"/>
      <c r="WNV253" s="359"/>
      <c r="WNW253" s="380"/>
      <c r="WNX253" s="359"/>
      <c r="WNY253" s="380"/>
      <c r="WNZ253" s="359"/>
      <c r="WOA253" s="380"/>
      <c r="WOB253" s="359"/>
      <c r="WOC253" s="380"/>
      <c r="WOD253" s="359"/>
      <c r="WOE253" s="380"/>
      <c r="WOF253" s="359"/>
      <c r="WOG253" s="380"/>
      <c r="WOH253" s="359"/>
      <c r="WOI253" s="380"/>
      <c r="WOJ253" s="359"/>
      <c r="WOK253" s="380"/>
      <c r="WOL253" s="359"/>
      <c r="WOM253" s="380"/>
      <c r="WON253" s="359"/>
      <c r="WOO253" s="380"/>
      <c r="WOP253" s="359"/>
      <c r="WOQ253" s="380"/>
      <c r="WOR253" s="359"/>
      <c r="WOS253" s="380"/>
      <c r="WOT253" s="359"/>
      <c r="WOU253" s="380"/>
      <c r="WOV253" s="359"/>
      <c r="WOW253" s="380"/>
      <c r="WOX253" s="359"/>
      <c r="WOY253" s="380"/>
      <c r="WOZ253" s="359"/>
      <c r="WPA253" s="380"/>
      <c r="WPB253" s="359"/>
      <c r="WPC253" s="380"/>
      <c r="WPD253" s="359"/>
      <c r="WPE253" s="380"/>
      <c r="WPF253" s="359"/>
      <c r="WPG253" s="380"/>
      <c r="WPH253" s="359"/>
      <c r="WPI253" s="380"/>
      <c r="WPJ253" s="359"/>
      <c r="WPK253" s="380"/>
      <c r="WPL253" s="359"/>
      <c r="WPM253" s="380"/>
      <c r="WPN253" s="359"/>
      <c r="WPO253" s="380"/>
      <c r="WPP253" s="359"/>
      <c r="WPQ253" s="380"/>
      <c r="WPR253" s="359"/>
      <c r="WPS253" s="380"/>
      <c r="WPT253" s="359"/>
      <c r="WPU253" s="380"/>
      <c r="WPV253" s="359"/>
      <c r="WPW253" s="380"/>
      <c r="WPX253" s="359"/>
      <c r="WPY253" s="380"/>
      <c r="WPZ253" s="359"/>
      <c r="WQA253" s="380"/>
      <c r="WQB253" s="359"/>
      <c r="WQC253" s="380"/>
      <c r="WQD253" s="359"/>
      <c r="WQE253" s="380"/>
      <c r="WQF253" s="359"/>
      <c r="WQG253" s="380"/>
      <c r="WQH253" s="359"/>
      <c r="WQI253" s="380"/>
      <c r="WQJ253" s="359"/>
      <c r="WQK253" s="380"/>
      <c r="WQL253" s="359"/>
      <c r="WQM253" s="380"/>
      <c r="WQN253" s="359"/>
      <c r="WQO253" s="380"/>
      <c r="WQP253" s="359"/>
      <c r="WQQ253" s="380"/>
      <c r="WQR253" s="359"/>
      <c r="WQS253" s="380"/>
      <c r="WQT253" s="359"/>
      <c r="WQU253" s="380"/>
      <c r="WQV253" s="359"/>
      <c r="WQW253" s="380"/>
      <c r="WQX253" s="359"/>
      <c r="WQY253" s="380"/>
      <c r="WQZ253" s="359"/>
      <c r="WRA253" s="380"/>
      <c r="WRB253" s="359"/>
      <c r="WRC253" s="380"/>
      <c r="WRD253" s="359"/>
      <c r="WRE253" s="380"/>
      <c r="WRF253" s="359"/>
      <c r="WRG253" s="380"/>
      <c r="WRH253" s="359"/>
      <c r="WRI253" s="380"/>
      <c r="WRJ253" s="359"/>
      <c r="WRK253" s="380"/>
      <c r="WRL253" s="359"/>
      <c r="WRM253" s="380"/>
      <c r="WRN253" s="359"/>
      <c r="WRO253" s="380"/>
      <c r="WRP253" s="359"/>
      <c r="WRQ253" s="380"/>
      <c r="WRR253" s="359"/>
      <c r="WRS253" s="380"/>
      <c r="WRT253" s="359"/>
      <c r="WRU253" s="380"/>
      <c r="WRV253" s="359"/>
      <c r="WRW253" s="380"/>
      <c r="WRX253" s="359"/>
      <c r="WRY253" s="380"/>
      <c r="WRZ253" s="359"/>
      <c r="WSA253" s="380"/>
      <c r="WSB253" s="359"/>
      <c r="WSC253" s="380"/>
      <c r="WSD253" s="359"/>
      <c r="WSE253" s="380"/>
      <c r="WSF253" s="359"/>
      <c r="WSG253" s="380"/>
      <c r="WSH253" s="359"/>
      <c r="WSI253" s="380"/>
      <c r="WSJ253" s="359"/>
      <c r="WSK253" s="380"/>
      <c r="WSL253" s="359"/>
      <c r="WSM253" s="380"/>
      <c r="WSN253" s="359"/>
      <c r="WSO253" s="380"/>
      <c r="WSP253" s="359"/>
      <c r="WSQ253" s="380"/>
      <c r="WSR253" s="359"/>
      <c r="WSS253" s="380"/>
      <c r="WST253" s="359"/>
      <c r="WSU253" s="380"/>
      <c r="WSV253" s="359"/>
      <c r="WSW253" s="380"/>
      <c r="WSX253" s="359"/>
      <c r="WSY253" s="380"/>
      <c r="WSZ253" s="359"/>
      <c r="WTA253" s="380"/>
      <c r="WTB253" s="359"/>
      <c r="WTC253" s="380"/>
      <c r="WTD253" s="359"/>
      <c r="WTE253" s="380"/>
      <c r="WTF253" s="359"/>
      <c r="WTG253" s="380"/>
      <c r="WTH253" s="359"/>
      <c r="WTI253" s="380"/>
      <c r="WTJ253" s="359"/>
      <c r="WTK253" s="380"/>
      <c r="WTL253" s="359"/>
      <c r="WTM253" s="380"/>
      <c r="WTN253" s="359"/>
      <c r="WTO253" s="380"/>
      <c r="WTP253" s="359"/>
      <c r="WTQ253" s="380"/>
      <c r="WTR253" s="359"/>
      <c r="WTS253" s="380"/>
      <c r="WTT253" s="359"/>
      <c r="WTU253" s="380"/>
      <c r="WTV253" s="359"/>
      <c r="WTW253" s="380"/>
      <c r="WTX253" s="359"/>
      <c r="WTY253" s="380"/>
      <c r="WTZ253" s="359"/>
      <c r="WUA253" s="380"/>
      <c r="WUB253" s="359"/>
      <c r="WUC253" s="380"/>
      <c r="WUD253" s="359"/>
      <c r="WUE253" s="380"/>
      <c r="WUF253" s="359"/>
      <c r="WUG253" s="380"/>
      <c r="WUH253" s="359"/>
      <c r="WUI253" s="380"/>
      <c r="WUJ253" s="359"/>
      <c r="WUK253" s="380"/>
      <c r="WUL253" s="359"/>
      <c r="WUM253" s="380"/>
      <c r="WUN253" s="359"/>
      <c r="WUO253" s="380"/>
      <c r="WUP253" s="359"/>
      <c r="WUQ253" s="380"/>
      <c r="WUR253" s="359"/>
      <c r="WUS253" s="380"/>
      <c r="WUT253" s="359"/>
      <c r="WUU253" s="380"/>
      <c r="WUV253" s="359"/>
      <c r="WUW253" s="380"/>
      <c r="WUX253" s="359"/>
      <c r="WUY253" s="380"/>
      <c r="WUZ253" s="359"/>
      <c r="WVA253" s="380"/>
      <c r="WVB253" s="359"/>
      <c r="WVC253" s="380"/>
      <c r="WVD253" s="359"/>
      <c r="WVE253" s="380"/>
      <c r="WVF253" s="359"/>
      <c r="WVG253" s="380"/>
      <c r="WVH253" s="359"/>
      <c r="WVI253" s="380"/>
      <c r="WVJ253" s="359"/>
      <c r="WVK253" s="380"/>
      <c r="WVL253" s="359"/>
      <c r="WVM253" s="380"/>
      <c r="WVN253" s="359"/>
      <c r="WVO253" s="380"/>
      <c r="WVP253" s="359"/>
      <c r="WVQ253" s="380"/>
      <c r="WVR253" s="359"/>
      <c r="WVS253" s="380"/>
      <c r="WVT253" s="359"/>
      <c r="WVU253" s="380"/>
      <c r="WVV253" s="359"/>
      <c r="WVW253" s="380"/>
      <c r="WVX253" s="359"/>
      <c r="WVY253" s="380"/>
      <c r="WVZ253" s="359"/>
      <c r="WWA253" s="380"/>
      <c r="WWB253" s="359"/>
      <c r="WWC253" s="380"/>
      <c r="WWD253" s="359"/>
      <c r="WWE253" s="380"/>
      <c r="WWF253" s="359"/>
      <c r="WWG253" s="380"/>
      <c r="WWH253" s="359"/>
      <c r="WWI253" s="380"/>
      <c r="WWJ253" s="359"/>
      <c r="WWK253" s="380"/>
      <c r="WWL253" s="359"/>
      <c r="WWM253" s="380"/>
      <c r="WWN253" s="359"/>
      <c r="WWO253" s="380"/>
      <c r="WWP253" s="359"/>
      <c r="WWQ253" s="380"/>
      <c r="WWR253" s="359"/>
      <c r="WWS253" s="380"/>
      <c r="WWT253" s="359"/>
      <c r="WWU253" s="380"/>
      <c r="WWV253" s="359"/>
      <c r="WWW253" s="380"/>
      <c r="WWX253" s="359"/>
      <c r="WWY253" s="380"/>
      <c r="WWZ253" s="359"/>
      <c r="WXA253" s="380"/>
      <c r="WXB253" s="359"/>
      <c r="WXC253" s="380"/>
      <c r="WXD253" s="359"/>
      <c r="WXE253" s="380"/>
      <c r="WXF253" s="359"/>
      <c r="WXG253" s="380"/>
      <c r="WXH253" s="359"/>
      <c r="WXI253" s="380"/>
      <c r="WXJ253" s="359"/>
      <c r="WXK253" s="380"/>
      <c r="WXL253" s="359"/>
      <c r="WXM253" s="380"/>
      <c r="WXN253" s="359"/>
      <c r="WXO253" s="380"/>
      <c r="WXP253" s="359"/>
      <c r="WXQ253" s="380"/>
      <c r="WXR253" s="359"/>
      <c r="WXS253" s="380"/>
      <c r="WXT253" s="359"/>
      <c r="WXU253" s="380"/>
      <c r="WXV253" s="359"/>
      <c r="WXW253" s="380"/>
      <c r="WXX253" s="359"/>
      <c r="WXY253" s="380"/>
      <c r="WXZ253" s="359"/>
      <c r="WYA253" s="380"/>
      <c r="WYB253" s="359"/>
      <c r="WYC253" s="380"/>
      <c r="WYD253" s="359"/>
      <c r="WYE253" s="380"/>
      <c r="WYF253" s="359"/>
      <c r="WYG253" s="380"/>
      <c r="WYH253" s="359"/>
      <c r="WYI253" s="380"/>
      <c r="WYJ253" s="359"/>
      <c r="WYK253" s="380"/>
      <c r="WYL253" s="359"/>
      <c r="WYM253" s="380"/>
      <c r="WYN253" s="359"/>
      <c r="WYO253" s="380"/>
      <c r="WYP253" s="359"/>
      <c r="WYQ253" s="380"/>
      <c r="WYR253" s="359"/>
      <c r="WYS253" s="380"/>
      <c r="WYT253" s="359"/>
      <c r="WYU253" s="380"/>
      <c r="WYV253" s="359"/>
      <c r="WYW253" s="380"/>
      <c r="WYX253" s="359"/>
      <c r="WYY253" s="380"/>
      <c r="WYZ253" s="359"/>
      <c r="WZA253" s="380"/>
      <c r="WZB253" s="359"/>
      <c r="WZC253" s="380"/>
      <c r="WZD253" s="359"/>
      <c r="WZE253" s="380"/>
      <c r="WZF253" s="359"/>
      <c r="WZG253" s="380"/>
      <c r="WZH253" s="359"/>
      <c r="WZI253" s="380"/>
      <c r="WZJ253" s="359"/>
      <c r="WZK253" s="380"/>
      <c r="WZL253" s="359"/>
      <c r="WZM253" s="380"/>
      <c r="WZN253" s="359"/>
      <c r="WZO253" s="380"/>
      <c r="WZP253" s="359"/>
      <c r="WZQ253" s="380"/>
      <c r="WZR253" s="359"/>
      <c r="WZS253" s="380"/>
      <c r="WZT253" s="359"/>
      <c r="WZU253" s="380"/>
      <c r="WZV253" s="359"/>
      <c r="WZW253" s="380"/>
      <c r="WZX253" s="359"/>
      <c r="WZY253" s="380"/>
      <c r="WZZ253" s="359"/>
      <c r="XAA253" s="380"/>
      <c r="XAB253" s="359"/>
      <c r="XAC253" s="380"/>
      <c r="XAD253" s="359"/>
      <c r="XAE253" s="380"/>
      <c r="XAF253" s="359"/>
      <c r="XAG253" s="380"/>
      <c r="XAH253" s="359"/>
      <c r="XAI253" s="380"/>
      <c r="XAJ253" s="359"/>
      <c r="XAK253" s="380"/>
      <c r="XAL253" s="359"/>
      <c r="XAM253" s="380"/>
      <c r="XAN253" s="359"/>
      <c r="XAO253" s="380"/>
      <c r="XAP253" s="359"/>
      <c r="XAQ253" s="380"/>
    </row>
    <row r="254" spans="1:16267" ht="15" x14ac:dyDescent="0.2">
      <c r="A254" s="380"/>
      <c r="B254" s="361" t="str">
        <f t="shared" si="140"/>
        <v>0</v>
      </c>
      <c r="C254" s="364" t="s">
        <v>294</v>
      </c>
      <c r="D254" s="359" t="s">
        <v>295</v>
      </c>
      <c r="E254" s="1157">
        <f>IFERROR(VLOOKUP($C254,'[8]Total Inflows'!$AE$4:$AH$165,2,0),"")</f>
        <v>2037579.06</v>
      </c>
      <c r="F254" s="1157">
        <f>IFERROR(VLOOKUP($C254,'[8]Total Inflows'!$AE$4:$AH$165,3,0),"")</f>
        <v>1945000</v>
      </c>
      <c r="G254" s="1157">
        <f>IFERROR(VLOOKUP($C254,'[8]Total Inflows'!$AE$4:$AH$165,4,0),"")</f>
        <v>2525800</v>
      </c>
      <c r="H254" s="1157" t="str">
        <f>IFERROR(VLOOKUP($C254,'[8]Total Inflows'!$AJ$4:$AM$110,2,0),"")</f>
        <v/>
      </c>
      <c r="I254" s="1157" t="str">
        <f>IFERROR(VLOOKUP($C254,'[8]Total Inflows'!$AO$4:$AR$10,2,0),"")</f>
        <v/>
      </c>
      <c r="J254" s="1157">
        <f>IFERROR(VLOOKUP($C254,'[8]Total Inflows'!$AU$4:$AX$54,2,0),"")</f>
        <v>1926000</v>
      </c>
      <c r="K254" s="1157" t="str">
        <f>IFERROR(VLOOKUP($C254,'[8]Total Inflows'!$AZ$4:$BC$30,2,0),"")</f>
        <v/>
      </c>
      <c r="L254" s="354">
        <f t="shared" si="154"/>
        <v>1926000</v>
      </c>
      <c r="M254" s="1157" t="str">
        <f>IFERROR(VLOOKUP($C254,'[9]Total Inflows'!$AI$4:$AL$110,3,0),"")</f>
        <v/>
      </c>
      <c r="N254" s="1157" t="str">
        <f>IFERROR(VLOOKUP($C254,'[8]Total Inflows'!$AO$4:$AR$10,3,0),"")</f>
        <v/>
      </c>
      <c r="O254" s="1157">
        <f>IFERROR(VLOOKUP($C254,'[8]Total Inflows'!$AU$4:$AX$54,3,0),"")</f>
        <v>1879800</v>
      </c>
      <c r="P254" s="1157" t="str">
        <f>IFERROR(VLOOKUP($C254,'[8]Total Inflows'!$AZ$4:$BC$30,3,0),"")</f>
        <v/>
      </c>
      <c r="Q254" s="354">
        <f t="shared" si="155"/>
        <v>1879800</v>
      </c>
      <c r="R254" s="1157" t="str">
        <f>IFERROR(VLOOKUP($C254,'[9]Total Inflows'!$AI$4:$AL$110,4,0),"")</f>
        <v/>
      </c>
      <c r="S254" s="1157" t="str">
        <f>IFERROR(VLOOKUP($C254,'[8]Total Inflows'!$AO$4:$AR$10,4,0),"")</f>
        <v/>
      </c>
      <c r="T254" s="1157">
        <f>IFERROR(VLOOKUP($C254,'[8]Total Inflows'!$AU$4:$AX$54,4,0),"")</f>
        <v>1879800</v>
      </c>
      <c r="U254" s="1157" t="str">
        <f>IFERROR(VLOOKUP($C254,'[8]Total Inflows'!$AZ$4:$BC$30,4,0),"")</f>
        <v/>
      </c>
      <c r="V254" s="354">
        <f t="shared" si="156"/>
        <v>1879800</v>
      </c>
      <c r="W254" s="354"/>
      <c r="X254" s="354"/>
      <c r="Y254" s="354"/>
      <c r="Z254" s="354"/>
      <c r="AA254" s="354"/>
      <c r="AB254" s="354"/>
      <c r="AC254" s="354"/>
      <c r="AD254" s="354"/>
      <c r="AE254" s="354"/>
      <c r="AF254" s="354"/>
      <c r="AG254" s="354"/>
      <c r="AH254" s="354"/>
      <c r="AI254" s="354"/>
      <c r="AK254" s="380"/>
      <c r="AL254" s="359"/>
      <c r="AM254" s="380"/>
      <c r="AN254" s="359"/>
      <c r="AO254" s="380"/>
      <c r="AP254" s="359"/>
      <c r="AQ254" s="380"/>
      <c r="AR254" s="359"/>
      <c r="AS254" s="380"/>
      <c r="AT254" s="359"/>
      <c r="AU254" s="380"/>
      <c r="AV254" s="359"/>
      <c r="AW254" s="380"/>
      <c r="AX254" s="359"/>
      <c r="AY254" s="380"/>
      <c r="AZ254" s="359"/>
      <c r="BA254" s="380"/>
      <c r="BB254" s="359"/>
      <c r="BC254" s="380"/>
      <c r="BD254" s="359"/>
      <c r="BE254" s="380"/>
      <c r="BF254" s="359"/>
      <c r="BG254" s="380"/>
      <c r="BH254" s="359"/>
      <c r="BI254" s="380"/>
      <c r="BJ254" s="359"/>
      <c r="BK254" s="380"/>
      <c r="BL254" s="359"/>
      <c r="BM254" s="380"/>
      <c r="BN254" s="359"/>
      <c r="BO254" s="380"/>
      <c r="BP254" s="359"/>
      <c r="BQ254" s="380"/>
      <c r="BR254" s="359"/>
      <c r="BS254" s="380"/>
      <c r="BT254" s="359"/>
      <c r="BU254" s="380"/>
      <c r="BV254" s="359"/>
      <c r="BW254" s="380"/>
      <c r="BX254" s="359"/>
      <c r="BY254" s="380"/>
      <c r="BZ254" s="359"/>
      <c r="CA254" s="380"/>
      <c r="CB254" s="359"/>
      <c r="CC254" s="380"/>
      <c r="CD254" s="359"/>
      <c r="CE254" s="380"/>
      <c r="CF254" s="359"/>
      <c r="CG254" s="380"/>
      <c r="CH254" s="359"/>
      <c r="CI254" s="380"/>
      <c r="CJ254" s="359"/>
      <c r="CK254" s="380"/>
      <c r="CL254" s="359"/>
      <c r="CM254" s="380"/>
      <c r="CN254" s="359"/>
      <c r="CO254" s="380"/>
      <c r="CP254" s="359"/>
      <c r="CQ254" s="380"/>
      <c r="CR254" s="359"/>
      <c r="CS254" s="380"/>
      <c r="CT254" s="359"/>
      <c r="CU254" s="380"/>
      <c r="CV254" s="359"/>
      <c r="CW254" s="380"/>
      <c r="CX254" s="359"/>
      <c r="CY254" s="380"/>
      <c r="CZ254" s="359"/>
      <c r="DA254" s="380"/>
      <c r="DB254" s="359"/>
      <c r="DC254" s="380"/>
      <c r="DD254" s="359"/>
      <c r="DE254" s="380"/>
      <c r="DF254" s="359"/>
      <c r="DG254" s="380"/>
      <c r="DH254" s="359"/>
      <c r="DI254" s="380"/>
      <c r="DJ254" s="359"/>
      <c r="DK254" s="380"/>
      <c r="DL254" s="359"/>
      <c r="DM254" s="380"/>
      <c r="DN254" s="359"/>
      <c r="DO254" s="380"/>
      <c r="DP254" s="359"/>
      <c r="DQ254" s="380"/>
      <c r="DR254" s="359"/>
      <c r="DS254" s="380"/>
      <c r="DT254" s="359"/>
      <c r="DU254" s="380"/>
      <c r="DV254" s="359"/>
      <c r="DW254" s="380"/>
      <c r="DX254" s="359"/>
      <c r="DY254" s="380"/>
      <c r="DZ254" s="359"/>
      <c r="EA254" s="380"/>
      <c r="EB254" s="359"/>
      <c r="EC254" s="380"/>
      <c r="ED254" s="359"/>
      <c r="EE254" s="380"/>
      <c r="EF254" s="359"/>
      <c r="EG254" s="380"/>
      <c r="EH254" s="359"/>
      <c r="EI254" s="380"/>
      <c r="EJ254" s="359"/>
      <c r="EK254" s="380"/>
      <c r="EL254" s="359"/>
      <c r="EM254" s="380"/>
      <c r="EN254" s="359"/>
      <c r="EO254" s="380"/>
      <c r="EP254" s="359"/>
      <c r="EQ254" s="380"/>
      <c r="ER254" s="359"/>
      <c r="ES254" s="380"/>
      <c r="ET254" s="359"/>
      <c r="EU254" s="380"/>
      <c r="EV254" s="359"/>
      <c r="EW254" s="380"/>
      <c r="EX254" s="359"/>
      <c r="EY254" s="380"/>
      <c r="EZ254" s="359"/>
      <c r="FA254" s="380"/>
      <c r="FB254" s="359"/>
      <c r="FC254" s="380"/>
      <c r="FD254" s="359"/>
      <c r="FE254" s="380"/>
      <c r="FF254" s="359"/>
      <c r="FG254" s="380"/>
      <c r="FH254" s="359"/>
      <c r="FI254" s="380"/>
      <c r="FJ254" s="359"/>
      <c r="FK254" s="380"/>
      <c r="FL254" s="359"/>
      <c r="FM254" s="380"/>
      <c r="FN254" s="359"/>
      <c r="FO254" s="380"/>
      <c r="FP254" s="359"/>
      <c r="FQ254" s="380"/>
      <c r="FR254" s="359"/>
      <c r="FS254" s="380"/>
      <c r="FT254" s="359"/>
      <c r="FU254" s="380"/>
      <c r="FV254" s="359"/>
      <c r="FW254" s="380"/>
      <c r="FX254" s="359"/>
      <c r="FY254" s="380"/>
      <c r="FZ254" s="359"/>
      <c r="GA254" s="380"/>
      <c r="GB254" s="359"/>
      <c r="GC254" s="380"/>
      <c r="GD254" s="359"/>
      <c r="GE254" s="380"/>
      <c r="GF254" s="359"/>
      <c r="GG254" s="380"/>
      <c r="GH254" s="359"/>
      <c r="GI254" s="380"/>
      <c r="GJ254" s="359"/>
      <c r="GK254" s="380"/>
      <c r="GL254" s="359"/>
      <c r="GM254" s="380"/>
      <c r="GN254" s="359"/>
      <c r="GO254" s="380"/>
      <c r="GP254" s="359"/>
      <c r="GQ254" s="380"/>
      <c r="GR254" s="359"/>
      <c r="GS254" s="380"/>
      <c r="GT254" s="359"/>
      <c r="GU254" s="380"/>
      <c r="GV254" s="359"/>
      <c r="GW254" s="380"/>
      <c r="GX254" s="359"/>
      <c r="GY254" s="380"/>
      <c r="GZ254" s="359"/>
      <c r="HA254" s="380"/>
      <c r="HB254" s="359"/>
      <c r="HC254" s="380"/>
      <c r="HD254" s="359"/>
      <c r="HE254" s="380"/>
      <c r="HF254" s="359"/>
      <c r="HG254" s="380"/>
      <c r="HH254" s="359"/>
      <c r="HI254" s="380"/>
      <c r="HJ254" s="359"/>
      <c r="HK254" s="380"/>
      <c r="HL254" s="359"/>
      <c r="HM254" s="380"/>
      <c r="HN254" s="359"/>
      <c r="HO254" s="380"/>
      <c r="HP254" s="359"/>
      <c r="HQ254" s="380"/>
      <c r="HR254" s="359"/>
      <c r="HS254" s="380"/>
      <c r="HT254" s="359"/>
      <c r="HU254" s="380"/>
      <c r="HV254" s="359"/>
      <c r="HW254" s="380"/>
      <c r="HX254" s="359"/>
      <c r="HY254" s="380"/>
      <c r="HZ254" s="359"/>
      <c r="IA254" s="380"/>
      <c r="IB254" s="359"/>
      <c r="IC254" s="380"/>
      <c r="ID254" s="359"/>
      <c r="IE254" s="380"/>
      <c r="IF254" s="359"/>
      <c r="IG254" s="380"/>
      <c r="IH254" s="359"/>
      <c r="II254" s="380"/>
      <c r="IJ254" s="359"/>
      <c r="IK254" s="380"/>
      <c r="IL254" s="359"/>
      <c r="IM254" s="380"/>
      <c r="IN254" s="359"/>
      <c r="IO254" s="380"/>
      <c r="IP254" s="359"/>
      <c r="IQ254" s="380"/>
      <c r="IR254" s="359"/>
      <c r="IS254" s="380"/>
      <c r="IT254" s="359"/>
      <c r="IU254" s="380"/>
      <c r="IV254" s="359"/>
      <c r="IW254" s="380"/>
      <c r="IX254" s="359"/>
      <c r="IY254" s="380"/>
      <c r="IZ254" s="359"/>
      <c r="JA254" s="380"/>
      <c r="JB254" s="359"/>
      <c r="JC254" s="380"/>
      <c r="JD254" s="359"/>
      <c r="JE254" s="380"/>
      <c r="JF254" s="359"/>
      <c r="JG254" s="380"/>
      <c r="JH254" s="359"/>
      <c r="JI254" s="380"/>
      <c r="JJ254" s="359"/>
      <c r="JK254" s="380"/>
      <c r="JL254" s="359"/>
      <c r="JM254" s="380"/>
      <c r="JN254" s="359"/>
      <c r="JO254" s="380"/>
      <c r="JP254" s="359"/>
      <c r="JQ254" s="380"/>
      <c r="JR254" s="359"/>
      <c r="JS254" s="380"/>
      <c r="JT254" s="359"/>
      <c r="JU254" s="380"/>
      <c r="JV254" s="359"/>
      <c r="JW254" s="380"/>
      <c r="JX254" s="359"/>
      <c r="JY254" s="380"/>
      <c r="JZ254" s="359"/>
      <c r="KA254" s="380"/>
      <c r="KB254" s="359"/>
      <c r="KC254" s="380"/>
      <c r="KD254" s="359"/>
      <c r="KE254" s="380"/>
      <c r="KF254" s="359"/>
      <c r="KG254" s="380"/>
      <c r="KH254" s="359"/>
      <c r="KI254" s="380"/>
      <c r="KJ254" s="359"/>
      <c r="KK254" s="380"/>
      <c r="KL254" s="359"/>
      <c r="KM254" s="380"/>
      <c r="KN254" s="359"/>
      <c r="KO254" s="380"/>
      <c r="KP254" s="359"/>
      <c r="KQ254" s="380"/>
      <c r="KR254" s="359"/>
      <c r="KS254" s="380"/>
      <c r="KT254" s="359"/>
      <c r="KU254" s="380"/>
      <c r="KV254" s="359"/>
      <c r="KW254" s="380"/>
      <c r="KX254" s="359"/>
      <c r="KY254" s="380"/>
      <c r="KZ254" s="359"/>
      <c r="LA254" s="380"/>
      <c r="LB254" s="359"/>
      <c r="LC254" s="380"/>
      <c r="LD254" s="359"/>
      <c r="LE254" s="380"/>
      <c r="LF254" s="359"/>
      <c r="LG254" s="380"/>
      <c r="LH254" s="359"/>
      <c r="LI254" s="380"/>
      <c r="LJ254" s="359"/>
      <c r="LK254" s="380"/>
      <c r="LL254" s="359"/>
      <c r="LM254" s="380"/>
      <c r="LN254" s="359"/>
      <c r="LO254" s="380"/>
      <c r="LP254" s="359"/>
      <c r="LQ254" s="380"/>
      <c r="LR254" s="359"/>
      <c r="LS254" s="380"/>
      <c r="LT254" s="359"/>
      <c r="LU254" s="380"/>
      <c r="LV254" s="359"/>
      <c r="LW254" s="380"/>
      <c r="LX254" s="359"/>
      <c r="LY254" s="380"/>
      <c r="LZ254" s="359"/>
      <c r="MA254" s="380"/>
      <c r="MB254" s="359"/>
      <c r="MC254" s="380"/>
      <c r="MD254" s="359"/>
      <c r="ME254" s="380"/>
      <c r="MF254" s="359"/>
      <c r="MG254" s="380"/>
      <c r="MH254" s="359"/>
      <c r="MI254" s="380"/>
      <c r="MJ254" s="359"/>
      <c r="MK254" s="380"/>
      <c r="ML254" s="359"/>
      <c r="MM254" s="380"/>
      <c r="MN254" s="359"/>
      <c r="MO254" s="380"/>
      <c r="MP254" s="359"/>
      <c r="MQ254" s="380"/>
      <c r="MR254" s="359"/>
      <c r="MS254" s="380"/>
      <c r="MT254" s="359"/>
      <c r="MU254" s="380"/>
      <c r="MV254" s="359"/>
      <c r="MW254" s="380"/>
      <c r="MX254" s="359"/>
      <c r="MY254" s="380"/>
      <c r="MZ254" s="359"/>
      <c r="NA254" s="380"/>
      <c r="NB254" s="359"/>
      <c r="NC254" s="380"/>
      <c r="ND254" s="359"/>
      <c r="NE254" s="380"/>
      <c r="NF254" s="359"/>
      <c r="NG254" s="380"/>
      <c r="NH254" s="359"/>
      <c r="NI254" s="380"/>
      <c r="NJ254" s="359"/>
      <c r="NK254" s="380"/>
      <c r="NL254" s="359"/>
      <c r="NM254" s="380"/>
      <c r="NN254" s="359"/>
      <c r="NO254" s="380"/>
      <c r="NP254" s="359"/>
      <c r="NQ254" s="380"/>
      <c r="NR254" s="359"/>
      <c r="NS254" s="380"/>
      <c r="NT254" s="359"/>
      <c r="NU254" s="380"/>
      <c r="NV254" s="359"/>
      <c r="NW254" s="380"/>
      <c r="NX254" s="359"/>
      <c r="NY254" s="380"/>
      <c r="NZ254" s="359"/>
      <c r="OA254" s="380"/>
      <c r="OB254" s="359"/>
      <c r="OC254" s="380"/>
      <c r="OD254" s="359"/>
      <c r="OE254" s="380"/>
      <c r="OF254" s="359"/>
      <c r="OG254" s="380"/>
      <c r="OH254" s="359"/>
      <c r="OI254" s="380"/>
      <c r="OJ254" s="359"/>
      <c r="OK254" s="380"/>
      <c r="OL254" s="359"/>
      <c r="OM254" s="380"/>
      <c r="ON254" s="359"/>
      <c r="OO254" s="380"/>
      <c r="OP254" s="359"/>
      <c r="OQ254" s="380"/>
      <c r="OR254" s="359"/>
      <c r="OS254" s="380"/>
      <c r="OT254" s="359"/>
      <c r="OU254" s="380"/>
      <c r="OV254" s="359"/>
      <c r="OW254" s="380"/>
      <c r="OX254" s="359"/>
      <c r="OY254" s="380"/>
      <c r="OZ254" s="359"/>
      <c r="PA254" s="380"/>
      <c r="PB254" s="359"/>
      <c r="PC254" s="380"/>
      <c r="PD254" s="359"/>
      <c r="PE254" s="380"/>
      <c r="PF254" s="359"/>
      <c r="PG254" s="380"/>
      <c r="PH254" s="359"/>
      <c r="PI254" s="380"/>
      <c r="PJ254" s="359"/>
      <c r="PK254" s="380"/>
      <c r="PL254" s="359"/>
      <c r="PM254" s="380"/>
      <c r="PN254" s="359"/>
      <c r="PO254" s="380"/>
      <c r="PP254" s="359"/>
      <c r="PQ254" s="380"/>
      <c r="PR254" s="359"/>
      <c r="PS254" s="380"/>
      <c r="PT254" s="359"/>
      <c r="PU254" s="380"/>
      <c r="PV254" s="359"/>
      <c r="PW254" s="380"/>
      <c r="PX254" s="359"/>
      <c r="PY254" s="380"/>
      <c r="PZ254" s="359"/>
      <c r="QA254" s="380"/>
      <c r="QB254" s="359"/>
      <c r="QC254" s="380"/>
      <c r="QD254" s="359"/>
      <c r="QE254" s="380"/>
      <c r="QF254" s="359"/>
      <c r="QG254" s="380"/>
      <c r="QH254" s="359"/>
      <c r="QI254" s="380"/>
      <c r="QJ254" s="359"/>
      <c r="QK254" s="380"/>
      <c r="QL254" s="359"/>
      <c r="QM254" s="380"/>
      <c r="QN254" s="359"/>
      <c r="QO254" s="380"/>
      <c r="QP254" s="359"/>
      <c r="QQ254" s="380"/>
      <c r="QR254" s="359"/>
      <c r="QS254" s="380"/>
      <c r="QT254" s="359"/>
      <c r="QU254" s="380"/>
      <c r="QV254" s="359"/>
      <c r="QW254" s="380"/>
      <c r="QX254" s="359"/>
      <c r="QY254" s="380"/>
      <c r="QZ254" s="359"/>
      <c r="RA254" s="380"/>
      <c r="RB254" s="359"/>
      <c r="RC254" s="380"/>
      <c r="RD254" s="359"/>
      <c r="RE254" s="380"/>
      <c r="RF254" s="359"/>
      <c r="RG254" s="380"/>
      <c r="RH254" s="359"/>
      <c r="RI254" s="380"/>
      <c r="RJ254" s="359"/>
      <c r="RK254" s="380"/>
      <c r="RL254" s="359"/>
      <c r="RM254" s="380"/>
      <c r="RN254" s="359"/>
      <c r="RO254" s="380"/>
      <c r="RP254" s="359"/>
      <c r="RQ254" s="380"/>
      <c r="RR254" s="359"/>
      <c r="RS254" s="380"/>
      <c r="RT254" s="359"/>
      <c r="RU254" s="380"/>
      <c r="RV254" s="359"/>
      <c r="RW254" s="380"/>
      <c r="RX254" s="359"/>
      <c r="RY254" s="380"/>
      <c r="RZ254" s="359"/>
      <c r="SA254" s="380"/>
      <c r="SB254" s="359"/>
      <c r="SC254" s="380"/>
      <c r="SD254" s="359"/>
      <c r="SE254" s="380"/>
      <c r="SF254" s="359"/>
      <c r="SG254" s="380"/>
      <c r="SH254" s="359"/>
      <c r="SI254" s="380"/>
      <c r="SJ254" s="359"/>
      <c r="SK254" s="380"/>
      <c r="SL254" s="359"/>
      <c r="SM254" s="380"/>
      <c r="SN254" s="359"/>
      <c r="SO254" s="380"/>
      <c r="SP254" s="359"/>
      <c r="SQ254" s="380"/>
      <c r="SR254" s="359"/>
      <c r="SS254" s="380"/>
      <c r="ST254" s="359"/>
      <c r="SU254" s="380"/>
      <c r="SV254" s="359"/>
      <c r="SW254" s="380"/>
      <c r="SX254" s="359"/>
      <c r="SY254" s="380"/>
      <c r="SZ254" s="359"/>
      <c r="TA254" s="380"/>
      <c r="TB254" s="359"/>
      <c r="TC254" s="380"/>
      <c r="TD254" s="359"/>
      <c r="TE254" s="380"/>
      <c r="TF254" s="359"/>
      <c r="TG254" s="380"/>
      <c r="TH254" s="359"/>
      <c r="TI254" s="380"/>
      <c r="TJ254" s="359"/>
      <c r="TK254" s="380"/>
      <c r="TL254" s="359"/>
      <c r="TM254" s="380"/>
      <c r="TN254" s="359"/>
      <c r="TO254" s="380"/>
      <c r="TP254" s="359"/>
      <c r="TQ254" s="380"/>
      <c r="TR254" s="359"/>
      <c r="TS254" s="380"/>
      <c r="TT254" s="359"/>
      <c r="TU254" s="380"/>
      <c r="TV254" s="359"/>
      <c r="TW254" s="380"/>
      <c r="TX254" s="359"/>
      <c r="TY254" s="380"/>
      <c r="TZ254" s="359"/>
      <c r="UA254" s="380"/>
      <c r="UB254" s="359"/>
      <c r="UC254" s="380"/>
      <c r="UD254" s="359"/>
      <c r="UE254" s="380"/>
      <c r="UF254" s="359"/>
      <c r="UG254" s="380"/>
      <c r="UH254" s="359"/>
      <c r="UI254" s="380"/>
      <c r="UJ254" s="359"/>
      <c r="UK254" s="380"/>
      <c r="UL254" s="359"/>
      <c r="UM254" s="380"/>
      <c r="UN254" s="359"/>
      <c r="UO254" s="380"/>
      <c r="UP254" s="359"/>
      <c r="UQ254" s="380"/>
      <c r="UR254" s="359"/>
      <c r="US254" s="380"/>
      <c r="UT254" s="359"/>
      <c r="UU254" s="380"/>
      <c r="UV254" s="359"/>
      <c r="UW254" s="380"/>
      <c r="UX254" s="359"/>
      <c r="UY254" s="380"/>
      <c r="UZ254" s="359"/>
      <c r="VA254" s="380"/>
      <c r="VB254" s="359"/>
      <c r="VC254" s="380"/>
      <c r="VD254" s="359"/>
      <c r="VE254" s="380"/>
      <c r="VF254" s="359"/>
      <c r="VG254" s="380"/>
      <c r="VH254" s="359"/>
      <c r="VI254" s="380"/>
      <c r="VJ254" s="359"/>
      <c r="VK254" s="380"/>
      <c r="VL254" s="359"/>
      <c r="VM254" s="380"/>
      <c r="VN254" s="359"/>
      <c r="VO254" s="380"/>
      <c r="VP254" s="359"/>
      <c r="VQ254" s="380"/>
      <c r="VR254" s="359"/>
      <c r="VS254" s="380"/>
      <c r="VT254" s="359"/>
      <c r="VU254" s="380"/>
      <c r="VV254" s="359"/>
      <c r="VW254" s="380"/>
      <c r="VX254" s="359"/>
      <c r="VY254" s="380"/>
      <c r="VZ254" s="359"/>
      <c r="WA254" s="380"/>
      <c r="WB254" s="359"/>
      <c r="WC254" s="380"/>
      <c r="WD254" s="359"/>
      <c r="WE254" s="380"/>
      <c r="WF254" s="359"/>
      <c r="WG254" s="380"/>
      <c r="WH254" s="359"/>
      <c r="WI254" s="380"/>
      <c r="WJ254" s="359"/>
      <c r="WK254" s="380"/>
      <c r="WL254" s="359"/>
      <c r="WM254" s="380"/>
      <c r="WN254" s="359"/>
      <c r="WO254" s="380"/>
      <c r="WP254" s="359"/>
      <c r="WQ254" s="380"/>
      <c r="WR254" s="359"/>
      <c r="WS254" s="380"/>
      <c r="WT254" s="359"/>
      <c r="WU254" s="380"/>
      <c r="WV254" s="359"/>
      <c r="WW254" s="380"/>
      <c r="WX254" s="359"/>
      <c r="WY254" s="380"/>
      <c r="WZ254" s="359"/>
      <c r="XA254" s="380"/>
      <c r="XB254" s="359"/>
      <c r="XC254" s="380"/>
      <c r="XD254" s="359"/>
      <c r="XE254" s="380"/>
      <c r="XF254" s="359"/>
      <c r="XG254" s="380"/>
      <c r="XH254" s="359"/>
      <c r="XI254" s="380"/>
      <c r="XJ254" s="359"/>
      <c r="XK254" s="380"/>
      <c r="XL254" s="359"/>
      <c r="XM254" s="380"/>
      <c r="XN254" s="359"/>
      <c r="XO254" s="380"/>
      <c r="XP254" s="359"/>
      <c r="XQ254" s="380"/>
      <c r="XR254" s="359"/>
      <c r="XS254" s="380"/>
      <c r="XT254" s="359"/>
      <c r="XU254" s="380"/>
      <c r="XV254" s="359"/>
      <c r="XW254" s="380"/>
      <c r="XX254" s="359"/>
      <c r="XY254" s="380"/>
      <c r="XZ254" s="359"/>
      <c r="YA254" s="380"/>
      <c r="YB254" s="359"/>
      <c r="YC254" s="380"/>
      <c r="YD254" s="359"/>
      <c r="YE254" s="380"/>
      <c r="YF254" s="359"/>
      <c r="YG254" s="380"/>
      <c r="YH254" s="359"/>
      <c r="YI254" s="380"/>
      <c r="YJ254" s="359"/>
      <c r="YK254" s="380"/>
      <c r="YL254" s="359"/>
      <c r="YM254" s="380"/>
      <c r="YN254" s="359"/>
      <c r="YO254" s="380"/>
      <c r="YP254" s="359"/>
      <c r="YQ254" s="380"/>
      <c r="YR254" s="359"/>
      <c r="YS254" s="380"/>
      <c r="YT254" s="359"/>
      <c r="YU254" s="380"/>
      <c r="YV254" s="359"/>
      <c r="YW254" s="380"/>
      <c r="YX254" s="359"/>
      <c r="YY254" s="380"/>
      <c r="YZ254" s="359"/>
      <c r="ZA254" s="380"/>
      <c r="ZB254" s="359"/>
      <c r="ZC254" s="380"/>
      <c r="ZD254" s="359"/>
      <c r="ZE254" s="380"/>
      <c r="ZF254" s="359"/>
      <c r="ZG254" s="380"/>
      <c r="ZH254" s="359"/>
      <c r="ZI254" s="380"/>
      <c r="ZJ254" s="359"/>
      <c r="ZK254" s="380"/>
      <c r="ZL254" s="359"/>
      <c r="ZM254" s="380"/>
      <c r="ZN254" s="359"/>
      <c r="ZO254" s="380"/>
      <c r="ZP254" s="359"/>
      <c r="ZQ254" s="380"/>
      <c r="ZR254" s="359"/>
      <c r="ZS254" s="380"/>
      <c r="ZT254" s="359"/>
      <c r="ZU254" s="380"/>
      <c r="ZV254" s="359"/>
      <c r="ZW254" s="380"/>
      <c r="ZX254" s="359"/>
      <c r="ZY254" s="380"/>
      <c r="ZZ254" s="359"/>
      <c r="AAA254" s="380"/>
      <c r="AAB254" s="359"/>
      <c r="AAC254" s="380"/>
      <c r="AAD254" s="359"/>
      <c r="AAE254" s="380"/>
      <c r="AAF254" s="359"/>
      <c r="AAG254" s="380"/>
      <c r="AAH254" s="359"/>
      <c r="AAI254" s="380"/>
      <c r="AAJ254" s="359"/>
      <c r="AAK254" s="380"/>
      <c r="AAL254" s="359"/>
      <c r="AAM254" s="380"/>
      <c r="AAN254" s="359"/>
      <c r="AAO254" s="380"/>
      <c r="AAP254" s="359"/>
      <c r="AAQ254" s="380"/>
      <c r="AAR254" s="359"/>
      <c r="AAS254" s="380"/>
      <c r="AAT254" s="359"/>
      <c r="AAU254" s="380"/>
      <c r="AAV254" s="359"/>
      <c r="AAW254" s="380"/>
      <c r="AAX254" s="359"/>
      <c r="AAY254" s="380"/>
      <c r="AAZ254" s="359"/>
      <c r="ABA254" s="380"/>
      <c r="ABB254" s="359"/>
      <c r="ABC254" s="380"/>
      <c r="ABD254" s="359"/>
      <c r="ABE254" s="380"/>
      <c r="ABF254" s="359"/>
      <c r="ABG254" s="380"/>
      <c r="ABH254" s="359"/>
      <c r="ABI254" s="380"/>
      <c r="ABJ254" s="359"/>
      <c r="ABK254" s="380"/>
      <c r="ABL254" s="359"/>
      <c r="ABM254" s="380"/>
      <c r="ABN254" s="359"/>
      <c r="ABO254" s="380"/>
      <c r="ABP254" s="359"/>
      <c r="ABQ254" s="380"/>
      <c r="ABR254" s="359"/>
      <c r="ABS254" s="380"/>
      <c r="ABT254" s="359"/>
      <c r="ABU254" s="380"/>
      <c r="ABV254" s="359"/>
      <c r="ABW254" s="380"/>
      <c r="ABX254" s="359"/>
      <c r="ABY254" s="380"/>
      <c r="ABZ254" s="359"/>
      <c r="ACA254" s="380"/>
      <c r="ACB254" s="359"/>
      <c r="ACC254" s="380"/>
      <c r="ACD254" s="359"/>
      <c r="ACE254" s="380"/>
      <c r="ACF254" s="359"/>
      <c r="ACG254" s="380"/>
      <c r="ACH254" s="359"/>
      <c r="ACI254" s="380"/>
      <c r="ACJ254" s="359"/>
      <c r="ACK254" s="380"/>
      <c r="ACL254" s="359"/>
      <c r="ACM254" s="380"/>
      <c r="ACN254" s="359"/>
      <c r="ACO254" s="380"/>
      <c r="ACP254" s="359"/>
      <c r="ACQ254" s="380"/>
      <c r="ACR254" s="359"/>
      <c r="ACS254" s="380"/>
      <c r="ACT254" s="359"/>
      <c r="ACU254" s="380"/>
      <c r="ACV254" s="359"/>
      <c r="ACW254" s="380"/>
      <c r="ACX254" s="359"/>
      <c r="ACY254" s="380"/>
      <c r="ACZ254" s="359"/>
      <c r="ADA254" s="380"/>
      <c r="ADB254" s="359"/>
      <c r="ADC254" s="380"/>
      <c r="ADD254" s="359"/>
      <c r="ADE254" s="380"/>
      <c r="ADF254" s="359"/>
      <c r="ADG254" s="380"/>
      <c r="ADH254" s="359"/>
      <c r="ADI254" s="380"/>
      <c r="ADJ254" s="359"/>
      <c r="ADK254" s="380"/>
      <c r="ADL254" s="359"/>
      <c r="ADM254" s="380"/>
      <c r="ADN254" s="359"/>
      <c r="ADO254" s="380"/>
      <c r="ADP254" s="359"/>
      <c r="ADQ254" s="380"/>
      <c r="ADR254" s="359"/>
      <c r="ADS254" s="380"/>
      <c r="ADT254" s="359"/>
      <c r="ADU254" s="380"/>
      <c r="ADV254" s="359"/>
      <c r="ADW254" s="380"/>
      <c r="ADX254" s="359"/>
      <c r="ADY254" s="380"/>
      <c r="ADZ254" s="359"/>
      <c r="AEA254" s="380"/>
      <c r="AEB254" s="359"/>
      <c r="AEC254" s="380"/>
      <c r="AED254" s="359"/>
      <c r="AEE254" s="380"/>
      <c r="AEF254" s="359"/>
      <c r="AEG254" s="380"/>
      <c r="AEH254" s="359"/>
      <c r="AEI254" s="380"/>
      <c r="AEJ254" s="359"/>
      <c r="AEK254" s="380"/>
      <c r="AEL254" s="359"/>
      <c r="AEM254" s="380"/>
      <c r="AEN254" s="359"/>
      <c r="AEO254" s="380"/>
      <c r="AEP254" s="359"/>
      <c r="AEQ254" s="380"/>
      <c r="AER254" s="359"/>
      <c r="AES254" s="380"/>
      <c r="AET254" s="359"/>
      <c r="AEU254" s="380"/>
      <c r="AEV254" s="359"/>
      <c r="AEW254" s="380"/>
      <c r="AEX254" s="359"/>
      <c r="AEY254" s="380"/>
      <c r="AEZ254" s="359"/>
      <c r="AFA254" s="380"/>
      <c r="AFB254" s="359"/>
      <c r="AFC254" s="380"/>
      <c r="AFD254" s="359"/>
      <c r="AFE254" s="380"/>
      <c r="AFF254" s="359"/>
      <c r="AFG254" s="380"/>
      <c r="AFH254" s="359"/>
      <c r="AFI254" s="380"/>
      <c r="AFJ254" s="359"/>
      <c r="AFK254" s="380"/>
      <c r="AFL254" s="359"/>
      <c r="AFM254" s="380"/>
      <c r="AFN254" s="359"/>
      <c r="AFO254" s="380"/>
      <c r="AFP254" s="359"/>
      <c r="AFQ254" s="380"/>
      <c r="AFR254" s="359"/>
      <c r="AFS254" s="380"/>
      <c r="AFT254" s="359"/>
      <c r="AFU254" s="380"/>
      <c r="AFV254" s="359"/>
      <c r="AFW254" s="380"/>
      <c r="AFX254" s="359"/>
      <c r="AFY254" s="380"/>
      <c r="AFZ254" s="359"/>
      <c r="AGA254" s="380"/>
      <c r="AGB254" s="359"/>
      <c r="AGC254" s="380"/>
      <c r="AGD254" s="359"/>
      <c r="AGE254" s="380"/>
      <c r="AGF254" s="359"/>
      <c r="AGG254" s="380"/>
      <c r="AGH254" s="359"/>
      <c r="AGI254" s="380"/>
      <c r="AGJ254" s="359"/>
      <c r="AGK254" s="380"/>
      <c r="AGL254" s="359"/>
      <c r="AGM254" s="380"/>
      <c r="AGN254" s="359"/>
      <c r="AGO254" s="380"/>
      <c r="AGP254" s="359"/>
      <c r="AGQ254" s="380"/>
      <c r="AGR254" s="359"/>
      <c r="AGS254" s="380"/>
      <c r="AGT254" s="359"/>
      <c r="AGU254" s="380"/>
      <c r="AGV254" s="359"/>
      <c r="AGW254" s="380"/>
      <c r="AGX254" s="359"/>
      <c r="AGY254" s="380"/>
      <c r="AGZ254" s="359"/>
      <c r="AHA254" s="380"/>
      <c r="AHB254" s="359"/>
      <c r="AHC254" s="380"/>
      <c r="AHD254" s="359"/>
      <c r="AHE254" s="380"/>
      <c r="AHF254" s="359"/>
      <c r="AHG254" s="380"/>
      <c r="AHH254" s="359"/>
      <c r="AHI254" s="380"/>
      <c r="AHJ254" s="359"/>
      <c r="AHK254" s="380"/>
      <c r="AHL254" s="359"/>
      <c r="AHM254" s="380"/>
      <c r="AHN254" s="359"/>
      <c r="AHO254" s="380"/>
      <c r="AHP254" s="359"/>
      <c r="AHQ254" s="380"/>
      <c r="AHR254" s="359"/>
      <c r="AHS254" s="380"/>
      <c r="AHT254" s="359"/>
      <c r="AHU254" s="380"/>
      <c r="AHV254" s="359"/>
      <c r="AHW254" s="380"/>
      <c r="AHX254" s="359"/>
      <c r="AHY254" s="380"/>
      <c r="AHZ254" s="359"/>
      <c r="AIA254" s="380"/>
      <c r="AIB254" s="359"/>
      <c r="AIC254" s="380"/>
      <c r="AID254" s="359"/>
      <c r="AIE254" s="380"/>
      <c r="AIF254" s="359"/>
      <c r="AIG254" s="380"/>
      <c r="AIH254" s="359"/>
      <c r="AII254" s="380"/>
      <c r="AIJ254" s="359"/>
      <c r="AIK254" s="380"/>
      <c r="AIL254" s="359"/>
      <c r="AIM254" s="380"/>
      <c r="AIN254" s="359"/>
      <c r="AIO254" s="380"/>
      <c r="AIP254" s="359"/>
      <c r="AIQ254" s="380"/>
      <c r="AIR254" s="359"/>
      <c r="AIS254" s="380"/>
      <c r="AIT254" s="359"/>
      <c r="AIU254" s="380"/>
      <c r="AIV254" s="359"/>
      <c r="AIW254" s="380"/>
      <c r="AIX254" s="359"/>
      <c r="AIY254" s="380"/>
      <c r="AIZ254" s="359"/>
      <c r="AJA254" s="380"/>
      <c r="AJB254" s="359"/>
      <c r="AJC254" s="380"/>
      <c r="AJD254" s="359"/>
      <c r="AJE254" s="380"/>
      <c r="AJF254" s="359"/>
      <c r="AJG254" s="380"/>
      <c r="AJH254" s="359"/>
      <c r="AJI254" s="380"/>
      <c r="AJJ254" s="359"/>
      <c r="AJK254" s="380"/>
      <c r="AJL254" s="359"/>
      <c r="AJM254" s="380"/>
      <c r="AJN254" s="359"/>
      <c r="AJO254" s="380"/>
      <c r="AJP254" s="359"/>
      <c r="AJQ254" s="380"/>
      <c r="AJR254" s="359"/>
      <c r="AJS254" s="380"/>
      <c r="AJT254" s="359"/>
      <c r="AJU254" s="380"/>
      <c r="AJV254" s="359"/>
      <c r="AJW254" s="380"/>
      <c r="AJX254" s="359"/>
      <c r="AJY254" s="380"/>
      <c r="AJZ254" s="359"/>
      <c r="AKA254" s="380"/>
      <c r="AKB254" s="359"/>
      <c r="AKC254" s="380"/>
      <c r="AKD254" s="359"/>
      <c r="AKE254" s="380"/>
      <c r="AKF254" s="359"/>
      <c r="AKG254" s="380"/>
      <c r="AKH254" s="359"/>
      <c r="AKI254" s="380"/>
      <c r="AKJ254" s="359"/>
      <c r="AKK254" s="380"/>
      <c r="AKL254" s="359"/>
      <c r="AKM254" s="380"/>
      <c r="AKN254" s="359"/>
      <c r="AKO254" s="380"/>
      <c r="AKP254" s="359"/>
      <c r="AKQ254" s="380"/>
      <c r="AKR254" s="359"/>
      <c r="AKS254" s="380"/>
      <c r="AKT254" s="359"/>
      <c r="AKU254" s="380"/>
      <c r="AKV254" s="359"/>
      <c r="AKW254" s="380"/>
      <c r="AKX254" s="359"/>
      <c r="AKY254" s="380"/>
      <c r="AKZ254" s="359"/>
      <c r="ALA254" s="380"/>
      <c r="ALB254" s="359"/>
      <c r="ALC254" s="380"/>
      <c r="ALD254" s="359"/>
      <c r="ALE254" s="380"/>
      <c r="ALF254" s="359"/>
      <c r="ALG254" s="380"/>
      <c r="ALH254" s="359"/>
      <c r="ALI254" s="380"/>
      <c r="ALJ254" s="359"/>
      <c r="ALK254" s="380"/>
      <c r="ALL254" s="359"/>
      <c r="ALM254" s="380"/>
      <c r="ALN254" s="359"/>
      <c r="ALO254" s="380"/>
      <c r="ALP254" s="359"/>
      <c r="ALQ254" s="380"/>
      <c r="ALR254" s="359"/>
      <c r="ALS254" s="380"/>
      <c r="ALT254" s="359"/>
      <c r="ALU254" s="380"/>
      <c r="ALV254" s="359"/>
      <c r="ALW254" s="380"/>
      <c r="ALX254" s="359"/>
      <c r="ALY254" s="380"/>
      <c r="ALZ254" s="359"/>
      <c r="AMA254" s="380"/>
      <c r="AMB254" s="359"/>
      <c r="AMC254" s="380"/>
      <c r="AMD254" s="359"/>
      <c r="AME254" s="380"/>
      <c r="AMF254" s="359"/>
      <c r="AMG254" s="380"/>
      <c r="AMH254" s="359"/>
      <c r="AMI254" s="380"/>
      <c r="AMJ254" s="359"/>
      <c r="AMK254" s="380"/>
      <c r="AML254" s="359"/>
      <c r="AMM254" s="380"/>
      <c r="AMN254" s="359"/>
      <c r="AMO254" s="380"/>
      <c r="AMP254" s="359"/>
      <c r="AMQ254" s="380"/>
      <c r="AMR254" s="359"/>
      <c r="AMS254" s="380"/>
      <c r="AMT254" s="359"/>
      <c r="AMU254" s="380"/>
      <c r="AMV254" s="359"/>
      <c r="AMW254" s="380"/>
      <c r="AMX254" s="359"/>
      <c r="AMY254" s="380"/>
      <c r="AMZ254" s="359"/>
      <c r="ANA254" s="380"/>
      <c r="ANB254" s="359"/>
      <c r="ANC254" s="380"/>
      <c r="AND254" s="359"/>
      <c r="ANE254" s="380"/>
      <c r="ANF254" s="359"/>
      <c r="ANG254" s="380"/>
      <c r="ANH254" s="359"/>
      <c r="ANI254" s="380"/>
      <c r="ANJ254" s="359"/>
      <c r="ANK254" s="380"/>
      <c r="ANL254" s="359"/>
      <c r="ANM254" s="380"/>
      <c r="ANN254" s="359"/>
      <c r="ANO254" s="380"/>
      <c r="ANP254" s="359"/>
      <c r="ANQ254" s="380"/>
      <c r="ANR254" s="359"/>
      <c r="ANS254" s="380"/>
      <c r="ANT254" s="359"/>
      <c r="ANU254" s="380"/>
      <c r="ANV254" s="359"/>
      <c r="ANW254" s="380"/>
      <c r="ANX254" s="359"/>
      <c r="ANY254" s="380"/>
      <c r="ANZ254" s="359"/>
      <c r="AOA254" s="380"/>
      <c r="AOB254" s="359"/>
      <c r="AOC254" s="380"/>
      <c r="AOD254" s="359"/>
      <c r="AOE254" s="380"/>
      <c r="AOF254" s="359"/>
      <c r="AOG254" s="380"/>
      <c r="AOH254" s="359"/>
      <c r="AOI254" s="380"/>
      <c r="AOJ254" s="359"/>
      <c r="AOK254" s="380"/>
      <c r="AOL254" s="359"/>
      <c r="AOM254" s="380"/>
      <c r="AON254" s="359"/>
      <c r="AOO254" s="380"/>
      <c r="AOP254" s="359"/>
      <c r="AOQ254" s="380"/>
      <c r="AOR254" s="359"/>
      <c r="AOS254" s="380"/>
      <c r="AOT254" s="359"/>
      <c r="AOU254" s="380"/>
      <c r="AOV254" s="359"/>
      <c r="AOW254" s="380"/>
      <c r="AOX254" s="359"/>
      <c r="AOY254" s="380"/>
      <c r="AOZ254" s="359"/>
      <c r="APA254" s="380"/>
      <c r="APB254" s="359"/>
      <c r="APC254" s="380"/>
      <c r="APD254" s="359"/>
      <c r="APE254" s="380"/>
      <c r="APF254" s="359"/>
      <c r="APG254" s="380"/>
      <c r="APH254" s="359"/>
      <c r="API254" s="380"/>
      <c r="APJ254" s="359"/>
      <c r="APK254" s="380"/>
      <c r="APL254" s="359"/>
      <c r="APM254" s="380"/>
      <c r="APN254" s="359"/>
      <c r="APO254" s="380"/>
      <c r="APP254" s="359"/>
      <c r="APQ254" s="380"/>
      <c r="APR254" s="359"/>
      <c r="APS254" s="380"/>
      <c r="APT254" s="359"/>
      <c r="APU254" s="380"/>
      <c r="APV254" s="359"/>
      <c r="APW254" s="380"/>
      <c r="APX254" s="359"/>
      <c r="APY254" s="380"/>
      <c r="APZ254" s="359"/>
      <c r="AQA254" s="380"/>
      <c r="AQB254" s="359"/>
      <c r="AQC254" s="380"/>
      <c r="AQD254" s="359"/>
      <c r="AQE254" s="380"/>
      <c r="AQF254" s="359"/>
      <c r="AQG254" s="380"/>
      <c r="AQH254" s="359"/>
      <c r="AQI254" s="380"/>
      <c r="AQJ254" s="359"/>
      <c r="AQK254" s="380"/>
      <c r="AQL254" s="359"/>
      <c r="AQM254" s="380"/>
      <c r="AQN254" s="359"/>
      <c r="AQO254" s="380"/>
      <c r="AQP254" s="359"/>
      <c r="AQQ254" s="380"/>
      <c r="AQR254" s="359"/>
      <c r="AQS254" s="380"/>
      <c r="AQT254" s="359"/>
      <c r="AQU254" s="380"/>
      <c r="AQV254" s="359"/>
      <c r="AQW254" s="380"/>
      <c r="AQX254" s="359"/>
      <c r="AQY254" s="380"/>
      <c r="AQZ254" s="359"/>
      <c r="ARA254" s="380"/>
      <c r="ARB254" s="359"/>
      <c r="ARC254" s="380"/>
      <c r="ARD254" s="359"/>
      <c r="ARE254" s="380"/>
      <c r="ARF254" s="359"/>
      <c r="ARG254" s="380"/>
      <c r="ARH254" s="359"/>
      <c r="ARI254" s="380"/>
      <c r="ARJ254" s="359"/>
      <c r="ARK254" s="380"/>
      <c r="ARL254" s="359"/>
      <c r="ARM254" s="380"/>
      <c r="ARN254" s="359"/>
      <c r="ARO254" s="380"/>
      <c r="ARP254" s="359"/>
      <c r="ARQ254" s="380"/>
      <c r="ARR254" s="359"/>
      <c r="ARS254" s="380"/>
      <c r="ART254" s="359"/>
      <c r="ARU254" s="380"/>
      <c r="ARV254" s="359"/>
      <c r="ARW254" s="380"/>
      <c r="ARX254" s="359"/>
      <c r="ARY254" s="380"/>
      <c r="ARZ254" s="359"/>
      <c r="ASA254" s="380"/>
      <c r="ASB254" s="359"/>
      <c r="ASC254" s="380"/>
      <c r="ASD254" s="359"/>
      <c r="ASE254" s="380"/>
      <c r="ASF254" s="359"/>
      <c r="ASG254" s="380"/>
      <c r="ASH254" s="359"/>
      <c r="ASI254" s="380"/>
      <c r="ASJ254" s="359"/>
      <c r="ASK254" s="380"/>
      <c r="ASL254" s="359"/>
      <c r="ASM254" s="380"/>
      <c r="ASN254" s="359"/>
      <c r="ASO254" s="380"/>
      <c r="ASP254" s="359"/>
      <c r="ASQ254" s="380"/>
      <c r="ASR254" s="359"/>
      <c r="ASS254" s="380"/>
      <c r="AST254" s="359"/>
      <c r="ASU254" s="380"/>
      <c r="ASV254" s="359"/>
      <c r="ASW254" s="380"/>
      <c r="ASX254" s="359"/>
      <c r="ASY254" s="380"/>
      <c r="ASZ254" s="359"/>
      <c r="ATA254" s="380"/>
      <c r="ATB254" s="359"/>
      <c r="ATC254" s="380"/>
      <c r="ATD254" s="359"/>
      <c r="ATE254" s="380"/>
      <c r="ATF254" s="359"/>
      <c r="ATG254" s="380"/>
      <c r="ATH254" s="359"/>
      <c r="ATI254" s="380"/>
      <c r="ATJ254" s="359"/>
      <c r="ATK254" s="380"/>
      <c r="ATL254" s="359"/>
      <c r="ATM254" s="380"/>
      <c r="ATN254" s="359"/>
      <c r="ATO254" s="380"/>
      <c r="ATP254" s="359"/>
      <c r="ATQ254" s="380"/>
      <c r="ATR254" s="359"/>
      <c r="ATS254" s="380"/>
      <c r="ATT254" s="359"/>
      <c r="ATU254" s="380"/>
      <c r="ATV254" s="359"/>
      <c r="ATW254" s="380"/>
      <c r="ATX254" s="359"/>
      <c r="ATY254" s="380"/>
      <c r="ATZ254" s="359"/>
      <c r="AUA254" s="380"/>
      <c r="AUB254" s="359"/>
      <c r="AUC254" s="380"/>
      <c r="AUD254" s="359"/>
      <c r="AUE254" s="380"/>
      <c r="AUF254" s="359"/>
      <c r="AUG254" s="380"/>
      <c r="AUH254" s="359"/>
      <c r="AUI254" s="380"/>
      <c r="AUJ254" s="359"/>
      <c r="AUK254" s="380"/>
      <c r="AUL254" s="359"/>
      <c r="AUM254" s="380"/>
      <c r="AUN254" s="359"/>
      <c r="AUO254" s="380"/>
      <c r="AUP254" s="359"/>
      <c r="AUQ254" s="380"/>
      <c r="AUR254" s="359"/>
      <c r="AUS254" s="380"/>
      <c r="AUT254" s="359"/>
      <c r="AUU254" s="380"/>
      <c r="AUV254" s="359"/>
      <c r="AUW254" s="380"/>
      <c r="AUX254" s="359"/>
      <c r="AUY254" s="380"/>
      <c r="AUZ254" s="359"/>
      <c r="AVA254" s="380"/>
      <c r="AVB254" s="359"/>
      <c r="AVC254" s="380"/>
      <c r="AVD254" s="359"/>
      <c r="AVE254" s="380"/>
      <c r="AVF254" s="359"/>
      <c r="AVG254" s="380"/>
      <c r="AVH254" s="359"/>
      <c r="AVI254" s="380"/>
      <c r="AVJ254" s="359"/>
      <c r="AVK254" s="380"/>
      <c r="AVL254" s="359"/>
      <c r="AVM254" s="380"/>
      <c r="AVN254" s="359"/>
      <c r="AVO254" s="380"/>
      <c r="AVP254" s="359"/>
      <c r="AVQ254" s="380"/>
      <c r="AVR254" s="359"/>
      <c r="AVS254" s="380"/>
      <c r="AVT254" s="359"/>
      <c r="AVU254" s="380"/>
      <c r="AVV254" s="359"/>
      <c r="AVW254" s="380"/>
      <c r="AVX254" s="359"/>
      <c r="AVY254" s="380"/>
      <c r="AVZ254" s="359"/>
      <c r="AWA254" s="380"/>
      <c r="AWB254" s="359"/>
      <c r="AWC254" s="380"/>
      <c r="AWD254" s="359"/>
      <c r="AWE254" s="380"/>
      <c r="AWF254" s="359"/>
      <c r="AWG254" s="380"/>
      <c r="AWH254" s="359"/>
      <c r="AWI254" s="380"/>
      <c r="AWJ254" s="359"/>
      <c r="AWK254" s="380"/>
      <c r="AWL254" s="359"/>
      <c r="AWM254" s="380"/>
      <c r="AWN254" s="359"/>
      <c r="AWO254" s="380"/>
      <c r="AWP254" s="359"/>
      <c r="AWQ254" s="380"/>
      <c r="AWR254" s="359"/>
      <c r="AWS254" s="380"/>
      <c r="AWT254" s="359"/>
      <c r="AWU254" s="380"/>
      <c r="AWV254" s="359"/>
      <c r="AWW254" s="380"/>
      <c r="AWX254" s="359"/>
      <c r="AWY254" s="380"/>
      <c r="AWZ254" s="359"/>
      <c r="AXA254" s="380"/>
      <c r="AXB254" s="359"/>
      <c r="AXC254" s="380"/>
      <c r="AXD254" s="359"/>
      <c r="AXE254" s="380"/>
      <c r="AXF254" s="359"/>
      <c r="AXG254" s="380"/>
      <c r="AXH254" s="359"/>
      <c r="AXI254" s="380"/>
      <c r="AXJ254" s="359"/>
      <c r="AXK254" s="380"/>
      <c r="AXL254" s="359"/>
      <c r="AXM254" s="380"/>
      <c r="AXN254" s="359"/>
      <c r="AXO254" s="380"/>
      <c r="AXP254" s="359"/>
      <c r="AXQ254" s="380"/>
      <c r="AXR254" s="359"/>
      <c r="AXS254" s="380"/>
      <c r="AXT254" s="359"/>
      <c r="AXU254" s="380"/>
      <c r="AXV254" s="359"/>
      <c r="AXW254" s="380"/>
      <c r="AXX254" s="359"/>
      <c r="AXY254" s="380"/>
      <c r="AXZ254" s="359"/>
      <c r="AYA254" s="380"/>
      <c r="AYB254" s="359"/>
      <c r="AYC254" s="380"/>
      <c r="AYD254" s="359"/>
      <c r="AYE254" s="380"/>
      <c r="AYF254" s="359"/>
      <c r="AYG254" s="380"/>
      <c r="AYH254" s="359"/>
      <c r="AYI254" s="380"/>
      <c r="AYJ254" s="359"/>
      <c r="AYK254" s="380"/>
      <c r="AYL254" s="359"/>
      <c r="AYM254" s="380"/>
      <c r="AYN254" s="359"/>
      <c r="AYO254" s="380"/>
      <c r="AYP254" s="359"/>
      <c r="AYQ254" s="380"/>
      <c r="AYR254" s="359"/>
      <c r="AYS254" s="380"/>
      <c r="AYT254" s="359"/>
      <c r="AYU254" s="380"/>
      <c r="AYV254" s="359"/>
      <c r="AYW254" s="380"/>
      <c r="AYX254" s="359"/>
      <c r="AYY254" s="380"/>
      <c r="AYZ254" s="359"/>
      <c r="AZA254" s="380"/>
      <c r="AZB254" s="359"/>
      <c r="AZC254" s="380"/>
      <c r="AZD254" s="359"/>
      <c r="AZE254" s="380"/>
      <c r="AZF254" s="359"/>
      <c r="AZG254" s="380"/>
      <c r="AZH254" s="359"/>
      <c r="AZI254" s="380"/>
      <c r="AZJ254" s="359"/>
      <c r="AZK254" s="380"/>
      <c r="AZL254" s="359"/>
      <c r="AZM254" s="380"/>
      <c r="AZN254" s="359"/>
      <c r="AZO254" s="380"/>
      <c r="AZP254" s="359"/>
      <c r="AZQ254" s="380"/>
      <c r="AZR254" s="359"/>
      <c r="AZS254" s="380"/>
      <c r="AZT254" s="359"/>
      <c r="AZU254" s="380"/>
      <c r="AZV254" s="359"/>
      <c r="AZW254" s="380"/>
      <c r="AZX254" s="359"/>
      <c r="AZY254" s="380"/>
      <c r="AZZ254" s="359"/>
      <c r="BAA254" s="380"/>
      <c r="BAB254" s="359"/>
      <c r="BAC254" s="380"/>
      <c r="BAD254" s="359"/>
      <c r="BAE254" s="380"/>
      <c r="BAF254" s="359"/>
      <c r="BAG254" s="380"/>
      <c r="BAH254" s="359"/>
      <c r="BAI254" s="380"/>
      <c r="BAJ254" s="359"/>
      <c r="BAK254" s="380"/>
      <c r="BAL254" s="359"/>
      <c r="BAM254" s="380"/>
      <c r="BAN254" s="359"/>
      <c r="BAO254" s="380"/>
      <c r="BAP254" s="359"/>
      <c r="BAQ254" s="380"/>
      <c r="BAR254" s="359"/>
      <c r="BAS254" s="380"/>
      <c r="BAT254" s="359"/>
      <c r="BAU254" s="380"/>
      <c r="BAV254" s="359"/>
      <c r="BAW254" s="380"/>
      <c r="BAX254" s="359"/>
      <c r="BAY254" s="380"/>
      <c r="BAZ254" s="359"/>
      <c r="BBA254" s="380"/>
      <c r="BBB254" s="359"/>
      <c r="BBC254" s="380"/>
      <c r="BBD254" s="359"/>
      <c r="BBE254" s="380"/>
      <c r="BBF254" s="359"/>
      <c r="BBG254" s="380"/>
      <c r="BBH254" s="359"/>
      <c r="BBI254" s="380"/>
      <c r="BBJ254" s="359"/>
      <c r="BBK254" s="380"/>
      <c r="BBL254" s="359"/>
      <c r="BBM254" s="380"/>
      <c r="BBN254" s="359"/>
      <c r="BBO254" s="380"/>
      <c r="BBP254" s="359"/>
      <c r="BBQ254" s="380"/>
      <c r="BBR254" s="359"/>
      <c r="BBS254" s="380"/>
      <c r="BBT254" s="359"/>
      <c r="BBU254" s="380"/>
      <c r="BBV254" s="359"/>
      <c r="BBW254" s="380"/>
      <c r="BBX254" s="359"/>
      <c r="BBY254" s="380"/>
      <c r="BBZ254" s="359"/>
      <c r="BCA254" s="380"/>
      <c r="BCB254" s="359"/>
      <c r="BCC254" s="380"/>
      <c r="BCD254" s="359"/>
      <c r="BCE254" s="380"/>
      <c r="BCF254" s="359"/>
      <c r="BCG254" s="380"/>
      <c r="BCH254" s="359"/>
      <c r="BCI254" s="380"/>
      <c r="BCJ254" s="359"/>
      <c r="BCK254" s="380"/>
      <c r="BCL254" s="359"/>
      <c r="BCM254" s="380"/>
      <c r="BCN254" s="359"/>
      <c r="BCO254" s="380"/>
      <c r="BCP254" s="359"/>
      <c r="BCQ254" s="380"/>
      <c r="BCR254" s="359"/>
      <c r="BCS254" s="380"/>
      <c r="BCT254" s="359"/>
      <c r="BCU254" s="380"/>
      <c r="BCV254" s="359"/>
      <c r="BCW254" s="380"/>
      <c r="BCX254" s="359"/>
      <c r="BCY254" s="380"/>
      <c r="BCZ254" s="359"/>
      <c r="BDA254" s="380"/>
      <c r="BDB254" s="359"/>
      <c r="BDC254" s="380"/>
      <c r="BDD254" s="359"/>
      <c r="BDE254" s="380"/>
      <c r="BDF254" s="359"/>
      <c r="BDG254" s="380"/>
      <c r="BDH254" s="359"/>
      <c r="BDI254" s="380"/>
      <c r="BDJ254" s="359"/>
      <c r="BDK254" s="380"/>
      <c r="BDL254" s="359"/>
      <c r="BDM254" s="380"/>
      <c r="BDN254" s="359"/>
      <c r="BDO254" s="380"/>
      <c r="BDP254" s="359"/>
      <c r="BDQ254" s="380"/>
      <c r="BDR254" s="359"/>
      <c r="BDS254" s="380"/>
      <c r="BDT254" s="359"/>
      <c r="BDU254" s="380"/>
      <c r="BDV254" s="359"/>
      <c r="BDW254" s="380"/>
      <c r="BDX254" s="359"/>
      <c r="BDY254" s="380"/>
      <c r="BDZ254" s="359"/>
      <c r="BEA254" s="380"/>
      <c r="BEB254" s="359"/>
      <c r="BEC254" s="380"/>
      <c r="BED254" s="359"/>
      <c r="BEE254" s="380"/>
      <c r="BEF254" s="359"/>
      <c r="BEG254" s="380"/>
      <c r="BEH254" s="359"/>
      <c r="BEI254" s="380"/>
      <c r="BEJ254" s="359"/>
      <c r="BEK254" s="380"/>
      <c r="BEL254" s="359"/>
      <c r="BEM254" s="380"/>
      <c r="BEN254" s="359"/>
      <c r="BEO254" s="380"/>
      <c r="BEP254" s="359"/>
      <c r="BEQ254" s="380"/>
      <c r="BER254" s="359"/>
      <c r="BES254" s="380"/>
      <c r="BET254" s="359"/>
      <c r="BEU254" s="380"/>
      <c r="BEV254" s="359"/>
      <c r="BEW254" s="380"/>
      <c r="BEX254" s="359"/>
      <c r="BEY254" s="380"/>
      <c r="BEZ254" s="359"/>
      <c r="BFA254" s="380"/>
      <c r="BFB254" s="359"/>
      <c r="BFC254" s="380"/>
      <c r="BFD254" s="359"/>
      <c r="BFE254" s="380"/>
      <c r="BFF254" s="359"/>
      <c r="BFG254" s="380"/>
      <c r="BFH254" s="359"/>
      <c r="BFI254" s="380"/>
      <c r="BFJ254" s="359"/>
      <c r="BFK254" s="380"/>
      <c r="BFL254" s="359"/>
      <c r="BFM254" s="380"/>
      <c r="BFN254" s="359"/>
      <c r="BFO254" s="380"/>
      <c r="BFP254" s="359"/>
      <c r="BFQ254" s="380"/>
      <c r="BFR254" s="359"/>
      <c r="BFS254" s="380"/>
      <c r="BFT254" s="359"/>
      <c r="BFU254" s="380"/>
      <c r="BFV254" s="359"/>
      <c r="BFW254" s="380"/>
      <c r="BFX254" s="359"/>
      <c r="BFY254" s="380"/>
      <c r="BFZ254" s="359"/>
      <c r="BGA254" s="380"/>
      <c r="BGB254" s="359"/>
      <c r="BGC254" s="380"/>
      <c r="BGD254" s="359"/>
      <c r="BGE254" s="380"/>
      <c r="BGF254" s="359"/>
      <c r="BGG254" s="380"/>
      <c r="BGH254" s="359"/>
      <c r="BGI254" s="380"/>
      <c r="BGJ254" s="359"/>
      <c r="BGK254" s="380"/>
      <c r="BGL254" s="359"/>
      <c r="BGM254" s="380"/>
      <c r="BGN254" s="359"/>
      <c r="BGO254" s="380"/>
      <c r="BGP254" s="359"/>
      <c r="BGQ254" s="380"/>
      <c r="BGR254" s="359"/>
      <c r="BGS254" s="380"/>
      <c r="BGT254" s="359"/>
      <c r="BGU254" s="380"/>
      <c r="BGV254" s="359"/>
      <c r="BGW254" s="380"/>
      <c r="BGX254" s="359"/>
      <c r="BGY254" s="380"/>
      <c r="BGZ254" s="359"/>
      <c r="BHA254" s="380"/>
      <c r="BHB254" s="359"/>
      <c r="BHC254" s="380"/>
      <c r="BHD254" s="359"/>
      <c r="BHE254" s="380"/>
      <c r="BHF254" s="359"/>
      <c r="BHG254" s="380"/>
      <c r="BHH254" s="359"/>
      <c r="BHI254" s="380"/>
      <c r="BHJ254" s="359"/>
      <c r="BHK254" s="380"/>
      <c r="BHL254" s="359"/>
      <c r="BHM254" s="380"/>
      <c r="BHN254" s="359"/>
      <c r="BHO254" s="380"/>
      <c r="BHP254" s="359"/>
      <c r="BHQ254" s="380"/>
      <c r="BHR254" s="359"/>
      <c r="BHS254" s="380"/>
      <c r="BHT254" s="359"/>
      <c r="BHU254" s="380"/>
      <c r="BHV254" s="359"/>
      <c r="BHW254" s="380"/>
      <c r="BHX254" s="359"/>
      <c r="BHY254" s="380"/>
      <c r="BHZ254" s="359"/>
      <c r="BIA254" s="380"/>
      <c r="BIB254" s="359"/>
      <c r="BIC254" s="380"/>
      <c r="BID254" s="359"/>
      <c r="BIE254" s="380"/>
      <c r="BIF254" s="359"/>
      <c r="BIG254" s="380"/>
      <c r="BIH254" s="359"/>
      <c r="BII254" s="380"/>
      <c r="BIJ254" s="359"/>
      <c r="BIK254" s="380"/>
      <c r="BIL254" s="359"/>
      <c r="BIM254" s="380"/>
      <c r="BIN254" s="359"/>
      <c r="BIO254" s="380"/>
      <c r="BIP254" s="359"/>
      <c r="BIQ254" s="380"/>
      <c r="BIR254" s="359"/>
      <c r="BIS254" s="380"/>
      <c r="BIT254" s="359"/>
      <c r="BIU254" s="380"/>
      <c r="BIV254" s="359"/>
      <c r="BIW254" s="380"/>
      <c r="BIX254" s="359"/>
      <c r="BIY254" s="380"/>
      <c r="BIZ254" s="359"/>
      <c r="BJA254" s="380"/>
      <c r="BJB254" s="359"/>
      <c r="BJC254" s="380"/>
      <c r="BJD254" s="359"/>
      <c r="BJE254" s="380"/>
      <c r="BJF254" s="359"/>
      <c r="BJG254" s="380"/>
      <c r="BJH254" s="359"/>
      <c r="BJI254" s="380"/>
      <c r="BJJ254" s="359"/>
      <c r="BJK254" s="380"/>
      <c r="BJL254" s="359"/>
      <c r="BJM254" s="380"/>
      <c r="BJN254" s="359"/>
      <c r="BJO254" s="380"/>
      <c r="BJP254" s="359"/>
      <c r="BJQ254" s="380"/>
      <c r="BJR254" s="359"/>
      <c r="BJS254" s="380"/>
      <c r="BJT254" s="359"/>
      <c r="BJU254" s="380"/>
      <c r="BJV254" s="359"/>
      <c r="BJW254" s="380"/>
      <c r="BJX254" s="359"/>
      <c r="BJY254" s="380"/>
      <c r="BJZ254" s="359"/>
      <c r="BKA254" s="380"/>
      <c r="BKB254" s="359"/>
      <c r="BKC254" s="380"/>
      <c r="BKD254" s="359"/>
      <c r="BKE254" s="380"/>
      <c r="BKF254" s="359"/>
      <c r="BKG254" s="380"/>
      <c r="BKH254" s="359"/>
      <c r="BKI254" s="380"/>
      <c r="BKJ254" s="359"/>
      <c r="BKK254" s="380"/>
      <c r="BKL254" s="359"/>
      <c r="BKM254" s="380"/>
      <c r="BKN254" s="359"/>
      <c r="BKO254" s="380"/>
      <c r="BKP254" s="359"/>
      <c r="BKQ254" s="380"/>
      <c r="BKR254" s="359"/>
      <c r="BKS254" s="380"/>
      <c r="BKT254" s="359"/>
      <c r="BKU254" s="380"/>
      <c r="BKV254" s="359"/>
      <c r="BKW254" s="380"/>
      <c r="BKX254" s="359"/>
      <c r="BKY254" s="380"/>
      <c r="BKZ254" s="359"/>
      <c r="BLA254" s="380"/>
      <c r="BLB254" s="359"/>
      <c r="BLC254" s="380"/>
      <c r="BLD254" s="359"/>
      <c r="BLE254" s="380"/>
      <c r="BLF254" s="359"/>
      <c r="BLG254" s="380"/>
      <c r="BLH254" s="359"/>
      <c r="BLI254" s="380"/>
      <c r="BLJ254" s="359"/>
      <c r="BLK254" s="380"/>
      <c r="BLL254" s="359"/>
      <c r="BLM254" s="380"/>
      <c r="BLN254" s="359"/>
      <c r="BLO254" s="380"/>
      <c r="BLP254" s="359"/>
      <c r="BLQ254" s="380"/>
      <c r="BLR254" s="359"/>
      <c r="BLS254" s="380"/>
      <c r="BLT254" s="359"/>
      <c r="BLU254" s="380"/>
      <c r="BLV254" s="359"/>
      <c r="BLW254" s="380"/>
      <c r="BLX254" s="359"/>
      <c r="BLY254" s="380"/>
      <c r="BLZ254" s="359"/>
      <c r="BMA254" s="380"/>
      <c r="BMB254" s="359"/>
      <c r="BMC254" s="380"/>
      <c r="BMD254" s="359"/>
      <c r="BME254" s="380"/>
      <c r="BMF254" s="359"/>
      <c r="BMG254" s="380"/>
      <c r="BMH254" s="359"/>
      <c r="BMI254" s="380"/>
      <c r="BMJ254" s="359"/>
      <c r="BMK254" s="380"/>
      <c r="BML254" s="359"/>
      <c r="BMM254" s="380"/>
      <c r="BMN254" s="359"/>
      <c r="BMO254" s="380"/>
      <c r="BMP254" s="359"/>
      <c r="BMQ254" s="380"/>
      <c r="BMR254" s="359"/>
      <c r="BMS254" s="380"/>
      <c r="BMT254" s="359"/>
      <c r="BMU254" s="380"/>
      <c r="BMV254" s="359"/>
      <c r="BMW254" s="380"/>
      <c r="BMX254" s="359"/>
      <c r="BMY254" s="380"/>
      <c r="BMZ254" s="359"/>
      <c r="BNA254" s="380"/>
      <c r="BNB254" s="359"/>
      <c r="BNC254" s="380"/>
      <c r="BND254" s="359"/>
      <c r="BNE254" s="380"/>
      <c r="BNF254" s="359"/>
      <c r="BNG254" s="380"/>
      <c r="BNH254" s="359"/>
      <c r="BNI254" s="380"/>
      <c r="BNJ254" s="359"/>
      <c r="BNK254" s="380"/>
      <c r="BNL254" s="359"/>
      <c r="BNM254" s="380"/>
      <c r="BNN254" s="359"/>
      <c r="BNO254" s="380"/>
      <c r="BNP254" s="359"/>
      <c r="BNQ254" s="380"/>
      <c r="BNR254" s="359"/>
      <c r="BNS254" s="380"/>
      <c r="BNT254" s="359"/>
      <c r="BNU254" s="380"/>
      <c r="BNV254" s="359"/>
      <c r="BNW254" s="380"/>
      <c r="BNX254" s="359"/>
      <c r="BNY254" s="380"/>
      <c r="BNZ254" s="359"/>
      <c r="BOA254" s="380"/>
      <c r="BOB254" s="359"/>
      <c r="BOC254" s="380"/>
      <c r="BOD254" s="359"/>
      <c r="BOE254" s="380"/>
      <c r="BOF254" s="359"/>
      <c r="BOG254" s="380"/>
      <c r="BOH254" s="359"/>
      <c r="BOI254" s="380"/>
      <c r="BOJ254" s="359"/>
      <c r="BOK254" s="380"/>
      <c r="BOL254" s="359"/>
      <c r="BOM254" s="380"/>
      <c r="BON254" s="359"/>
      <c r="BOO254" s="380"/>
      <c r="BOP254" s="359"/>
      <c r="BOQ254" s="380"/>
      <c r="BOR254" s="359"/>
      <c r="BOS254" s="380"/>
      <c r="BOT254" s="359"/>
      <c r="BOU254" s="380"/>
      <c r="BOV254" s="359"/>
      <c r="BOW254" s="380"/>
      <c r="BOX254" s="359"/>
      <c r="BOY254" s="380"/>
      <c r="BOZ254" s="359"/>
      <c r="BPA254" s="380"/>
      <c r="BPB254" s="359"/>
      <c r="BPC254" s="380"/>
      <c r="BPD254" s="359"/>
      <c r="BPE254" s="380"/>
      <c r="BPF254" s="359"/>
      <c r="BPG254" s="380"/>
      <c r="BPH254" s="359"/>
      <c r="BPI254" s="380"/>
      <c r="BPJ254" s="359"/>
      <c r="BPK254" s="380"/>
      <c r="BPL254" s="359"/>
      <c r="BPM254" s="380"/>
      <c r="BPN254" s="359"/>
      <c r="BPO254" s="380"/>
      <c r="BPP254" s="359"/>
      <c r="BPQ254" s="380"/>
      <c r="BPR254" s="359"/>
      <c r="BPS254" s="380"/>
      <c r="BPT254" s="359"/>
      <c r="BPU254" s="380"/>
      <c r="BPV254" s="359"/>
      <c r="BPW254" s="380"/>
      <c r="BPX254" s="359"/>
      <c r="BPY254" s="380"/>
      <c r="BPZ254" s="359"/>
      <c r="BQA254" s="380"/>
      <c r="BQB254" s="359"/>
      <c r="BQC254" s="380"/>
      <c r="BQD254" s="359"/>
      <c r="BQE254" s="380"/>
      <c r="BQF254" s="359"/>
      <c r="BQG254" s="380"/>
      <c r="BQH254" s="359"/>
      <c r="BQI254" s="380"/>
      <c r="BQJ254" s="359"/>
      <c r="BQK254" s="380"/>
      <c r="BQL254" s="359"/>
      <c r="BQM254" s="380"/>
      <c r="BQN254" s="359"/>
      <c r="BQO254" s="380"/>
      <c r="BQP254" s="359"/>
      <c r="BQQ254" s="380"/>
      <c r="BQR254" s="359"/>
      <c r="BQS254" s="380"/>
      <c r="BQT254" s="359"/>
      <c r="BQU254" s="380"/>
      <c r="BQV254" s="359"/>
      <c r="BQW254" s="380"/>
      <c r="BQX254" s="359"/>
      <c r="BQY254" s="380"/>
      <c r="BQZ254" s="359"/>
      <c r="BRA254" s="380"/>
      <c r="BRB254" s="359"/>
      <c r="BRC254" s="380"/>
      <c r="BRD254" s="359"/>
      <c r="BRE254" s="380"/>
      <c r="BRF254" s="359"/>
      <c r="BRG254" s="380"/>
      <c r="BRH254" s="359"/>
      <c r="BRI254" s="380"/>
      <c r="BRJ254" s="359"/>
      <c r="BRK254" s="380"/>
      <c r="BRL254" s="359"/>
      <c r="BRM254" s="380"/>
      <c r="BRN254" s="359"/>
      <c r="BRO254" s="380"/>
      <c r="BRP254" s="359"/>
      <c r="BRQ254" s="380"/>
      <c r="BRR254" s="359"/>
      <c r="BRS254" s="380"/>
      <c r="BRT254" s="359"/>
      <c r="BRU254" s="380"/>
      <c r="BRV254" s="359"/>
      <c r="BRW254" s="380"/>
      <c r="BRX254" s="359"/>
      <c r="BRY254" s="380"/>
      <c r="BRZ254" s="359"/>
      <c r="BSA254" s="380"/>
      <c r="BSB254" s="359"/>
      <c r="BSC254" s="380"/>
      <c r="BSD254" s="359"/>
      <c r="BSE254" s="380"/>
      <c r="BSF254" s="359"/>
      <c r="BSG254" s="380"/>
      <c r="BSH254" s="359"/>
      <c r="BSI254" s="380"/>
      <c r="BSJ254" s="359"/>
      <c r="BSK254" s="380"/>
      <c r="BSL254" s="359"/>
      <c r="BSM254" s="380"/>
      <c r="BSN254" s="359"/>
      <c r="BSO254" s="380"/>
      <c r="BSP254" s="359"/>
      <c r="BSQ254" s="380"/>
      <c r="BSR254" s="359"/>
      <c r="BSS254" s="380"/>
      <c r="BST254" s="359"/>
      <c r="BSU254" s="380"/>
      <c r="BSV254" s="359"/>
      <c r="BSW254" s="380"/>
      <c r="BSX254" s="359"/>
      <c r="BSY254" s="380"/>
      <c r="BSZ254" s="359"/>
      <c r="BTA254" s="380"/>
      <c r="BTB254" s="359"/>
      <c r="BTC254" s="380"/>
      <c r="BTD254" s="359"/>
      <c r="BTE254" s="380"/>
      <c r="BTF254" s="359"/>
      <c r="BTG254" s="380"/>
      <c r="BTH254" s="359"/>
      <c r="BTI254" s="380"/>
      <c r="BTJ254" s="359"/>
      <c r="BTK254" s="380"/>
      <c r="BTL254" s="359"/>
      <c r="BTM254" s="380"/>
      <c r="BTN254" s="359"/>
      <c r="BTO254" s="380"/>
      <c r="BTP254" s="359"/>
      <c r="BTQ254" s="380"/>
      <c r="BTR254" s="359"/>
      <c r="BTS254" s="380"/>
      <c r="BTT254" s="359"/>
      <c r="BTU254" s="380"/>
      <c r="BTV254" s="359"/>
      <c r="BTW254" s="380"/>
      <c r="BTX254" s="359"/>
      <c r="BTY254" s="380"/>
      <c r="BTZ254" s="359"/>
      <c r="BUA254" s="380"/>
      <c r="BUB254" s="359"/>
      <c r="BUC254" s="380"/>
      <c r="BUD254" s="359"/>
      <c r="BUE254" s="380"/>
      <c r="BUF254" s="359"/>
      <c r="BUG254" s="380"/>
      <c r="BUH254" s="359"/>
      <c r="BUI254" s="380"/>
      <c r="BUJ254" s="359"/>
      <c r="BUK254" s="380"/>
      <c r="BUL254" s="359"/>
      <c r="BUM254" s="380"/>
      <c r="BUN254" s="359"/>
      <c r="BUO254" s="380"/>
      <c r="BUP254" s="359"/>
      <c r="BUQ254" s="380"/>
      <c r="BUR254" s="359"/>
      <c r="BUS254" s="380"/>
      <c r="BUT254" s="359"/>
      <c r="BUU254" s="380"/>
      <c r="BUV254" s="359"/>
      <c r="BUW254" s="380"/>
      <c r="BUX254" s="359"/>
      <c r="BUY254" s="380"/>
      <c r="BUZ254" s="359"/>
      <c r="BVA254" s="380"/>
      <c r="BVB254" s="359"/>
      <c r="BVC254" s="380"/>
      <c r="BVD254" s="359"/>
      <c r="BVE254" s="380"/>
      <c r="BVF254" s="359"/>
      <c r="BVG254" s="380"/>
      <c r="BVH254" s="359"/>
      <c r="BVI254" s="380"/>
      <c r="BVJ254" s="359"/>
      <c r="BVK254" s="380"/>
      <c r="BVL254" s="359"/>
      <c r="BVM254" s="380"/>
      <c r="BVN254" s="359"/>
      <c r="BVO254" s="380"/>
      <c r="BVP254" s="359"/>
      <c r="BVQ254" s="380"/>
      <c r="BVR254" s="359"/>
      <c r="BVS254" s="380"/>
      <c r="BVT254" s="359"/>
      <c r="BVU254" s="380"/>
      <c r="BVV254" s="359"/>
      <c r="BVW254" s="380"/>
      <c r="BVX254" s="359"/>
      <c r="BVY254" s="380"/>
      <c r="BVZ254" s="359"/>
      <c r="BWA254" s="380"/>
      <c r="BWB254" s="359"/>
      <c r="BWC254" s="380"/>
      <c r="BWD254" s="359"/>
      <c r="BWE254" s="380"/>
      <c r="BWF254" s="359"/>
      <c r="BWG254" s="380"/>
      <c r="BWH254" s="359"/>
      <c r="BWI254" s="380"/>
      <c r="BWJ254" s="359"/>
      <c r="BWK254" s="380"/>
      <c r="BWL254" s="359"/>
      <c r="BWM254" s="380"/>
      <c r="BWN254" s="359"/>
      <c r="BWO254" s="380"/>
      <c r="BWP254" s="359"/>
      <c r="BWQ254" s="380"/>
      <c r="BWR254" s="359"/>
      <c r="BWS254" s="380"/>
      <c r="BWT254" s="359"/>
      <c r="BWU254" s="380"/>
      <c r="BWV254" s="359"/>
      <c r="BWW254" s="380"/>
      <c r="BWX254" s="359"/>
      <c r="BWY254" s="380"/>
      <c r="BWZ254" s="359"/>
      <c r="BXA254" s="380"/>
      <c r="BXB254" s="359"/>
      <c r="BXC254" s="380"/>
      <c r="BXD254" s="359"/>
      <c r="BXE254" s="380"/>
      <c r="BXF254" s="359"/>
      <c r="BXG254" s="380"/>
      <c r="BXH254" s="359"/>
      <c r="BXI254" s="380"/>
      <c r="BXJ254" s="359"/>
      <c r="BXK254" s="380"/>
      <c r="BXL254" s="359"/>
      <c r="BXM254" s="380"/>
      <c r="BXN254" s="359"/>
      <c r="BXO254" s="380"/>
      <c r="BXP254" s="359"/>
      <c r="BXQ254" s="380"/>
      <c r="BXR254" s="359"/>
      <c r="BXS254" s="380"/>
      <c r="BXT254" s="359"/>
      <c r="BXU254" s="380"/>
      <c r="BXV254" s="359"/>
      <c r="BXW254" s="380"/>
      <c r="BXX254" s="359"/>
      <c r="BXY254" s="380"/>
      <c r="BXZ254" s="359"/>
      <c r="BYA254" s="380"/>
      <c r="BYB254" s="359"/>
      <c r="BYC254" s="380"/>
      <c r="BYD254" s="359"/>
      <c r="BYE254" s="380"/>
      <c r="BYF254" s="359"/>
      <c r="BYG254" s="380"/>
      <c r="BYH254" s="359"/>
      <c r="BYI254" s="380"/>
      <c r="BYJ254" s="359"/>
      <c r="BYK254" s="380"/>
      <c r="BYL254" s="359"/>
      <c r="BYM254" s="380"/>
      <c r="BYN254" s="359"/>
      <c r="BYO254" s="380"/>
      <c r="BYP254" s="359"/>
      <c r="BYQ254" s="380"/>
      <c r="BYR254" s="359"/>
      <c r="BYS254" s="380"/>
      <c r="BYT254" s="359"/>
      <c r="BYU254" s="380"/>
      <c r="BYV254" s="359"/>
      <c r="BYW254" s="380"/>
      <c r="BYX254" s="359"/>
      <c r="BYY254" s="380"/>
      <c r="BYZ254" s="359"/>
      <c r="BZA254" s="380"/>
      <c r="BZB254" s="359"/>
      <c r="BZC254" s="380"/>
      <c r="BZD254" s="359"/>
      <c r="BZE254" s="380"/>
      <c r="BZF254" s="359"/>
      <c r="BZG254" s="380"/>
      <c r="BZH254" s="359"/>
      <c r="BZI254" s="380"/>
      <c r="BZJ254" s="359"/>
      <c r="BZK254" s="380"/>
      <c r="BZL254" s="359"/>
      <c r="BZM254" s="380"/>
      <c r="BZN254" s="359"/>
      <c r="BZO254" s="380"/>
      <c r="BZP254" s="359"/>
      <c r="BZQ254" s="380"/>
      <c r="BZR254" s="359"/>
      <c r="BZS254" s="380"/>
      <c r="BZT254" s="359"/>
      <c r="BZU254" s="380"/>
      <c r="BZV254" s="359"/>
      <c r="BZW254" s="380"/>
      <c r="BZX254" s="359"/>
      <c r="BZY254" s="380"/>
      <c r="BZZ254" s="359"/>
      <c r="CAA254" s="380"/>
      <c r="CAB254" s="359"/>
      <c r="CAC254" s="380"/>
      <c r="CAD254" s="359"/>
      <c r="CAE254" s="380"/>
      <c r="CAF254" s="359"/>
      <c r="CAG254" s="380"/>
      <c r="CAH254" s="359"/>
      <c r="CAI254" s="380"/>
      <c r="CAJ254" s="359"/>
      <c r="CAK254" s="380"/>
      <c r="CAL254" s="359"/>
      <c r="CAM254" s="380"/>
      <c r="CAN254" s="359"/>
      <c r="CAO254" s="380"/>
      <c r="CAP254" s="359"/>
      <c r="CAQ254" s="380"/>
      <c r="CAR254" s="359"/>
      <c r="CAS254" s="380"/>
      <c r="CAT254" s="359"/>
      <c r="CAU254" s="380"/>
      <c r="CAV254" s="359"/>
      <c r="CAW254" s="380"/>
      <c r="CAX254" s="359"/>
      <c r="CAY254" s="380"/>
      <c r="CAZ254" s="359"/>
      <c r="CBA254" s="380"/>
      <c r="CBB254" s="359"/>
      <c r="CBC254" s="380"/>
      <c r="CBD254" s="359"/>
      <c r="CBE254" s="380"/>
      <c r="CBF254" s="359"/>
      <c r="CBG254" s="380"/>
      <c r="CBH254" s="359"/>
      <c r="CBI254" s="380"/>
      <c r="CBJ254" s="359"/>
      <c r="CBK254" s="380"/>
      <c r="CBL254" s="359"/>
      <c r="CBM254" s="380"/>
      <c r="CBN254" s="359"/>
      <c r="CBO254" s="380"/>
      <c r="CBP254" s="359"/>
      <c r="CBQ254" s="380"/>
      <c r="CBR254" s="359"/>
      <c r="CBS254" s="380"/>
      <c r="CBT254" s="359"/>
      <c r="CBU254" s="380"/>
      <c r="CBV254" s="359"/>
      <c r="CBW254" s="380"/>
      <c r="CBX254" s="359"/>
      <c r="CBY254" s="380"/>
      <c r="CBZ254" s="359"/>
      <c r="CCA254" s="380"/>
      <c r="CCB254" s="359"/>
      <c r="CCC254" s="380"/>
      <c r="CCD254" s="359"/>
      <c r="CCE254" s="380"/>
      <c r="CCF254" s="359"/>
      <c r="CCG254" s="380"/>
      <c r="CCH254" s="359"/>
      <c r="CCI254" s="380"/>
      <c r="CCJ254" s="359"/>
      <c r="CCK254" s="380"/>
      <c r="CCL254" s="359"/>
      <c r="CCM254" s="380"/>
      <c r="CCN254" s="359"/>
      <c r="CCO254" s="380"/>
      <c r="CCP254" s="359"/>
      <c r="CCQ254" s="380"/>
      <c r="CCR254" s="359"/>
      <c r="CCS254" s="380"/>
      <c r="CCT254" s="359"/>
      <c r="CCU254" s="380"/>
      <c r="CCV254" s="359"/>
      <c r="CCW254" s="380"/>
      <c r="CCX254" s="359"/>
      <c r="CCY254" s="380"/>
      <c r="CCZ254" s="359"/>
      <c r="CDA254" s="380"/>
      <c r="CDB254" s="359"/>
      <c r="CDC254" s="380"/>
      <c r="CDD254" s="359"/>
      <c r="CDE254" s="380"/>
      <c r="CDF254" s="359"/>
      <c r="CDG254" s="380"/>
      <c r="CDH254" s="359"/>
      <c r="CDI254" s="380"/>
      <c r="CDJ254" s="359"/>
      <c r="CDK254" s="380"/>
      <c r="CDL254" s="359"/>
      <c r="CDM254" s="380"/>
      <c r="CDN254" s="359"/>
      <c r="CDO254" s="380"/>
      <c r="CDP254" s="359"/>
      <c r="CDQ254" s="380"/>
      <c r="CDR254" s="359"/>
      <c r="CDS254" s="380"/>
      <c r="CDT254" s="359"/>
      <c r="CDU254" s="380"/>
      <c r="CDV254" s="359"/>
      <c r="CDW254" s="380"/>
      <c r="CDX254" s="359"/>
      <c r="CDY254" s="380"/>
      <c r="CDZ254" s="359"/>
      <c r="CEA254" s="380"/>
      <c r="CEB254" s="359"/>
      <c r="CEC254" s="380"/>
      <c r="CED254" s="359"/>
      <c r="CEE254" s="380"/>
      <c r="CEF254" s="359"/>
      <c r="CEG254" s="380"/>
      <c r="CEH254" s="359"/>
      <c r="CEI254" s="380"/>
      <c r="CEJ254" s="359"/>
      <c r="CEK254" s="380"/>
      <c r="CEL254" s="359"/>
      <c r="CEM254" s="380"/>
      <c r="CEN254" s="359"/>
      <c r="CEO254" s="380"/>
      <c r="CEP254" s="359"/>
      <c r="CEQ254" s="380"/>
      <c r="CER254" s="359"/>
      <c r="CES254" s="380"/>
      <c r="CET254" s="359"/>
      <c r="CEU254" s="380"/>
      <c r="CEV254" s="359"/>
      <c r="CEW254" s="380"/>
      <c r="CEX254" s="359"/>
      <c r="CEY254" s="380"/>
      <c r="CEZ254" s="359"/>
      <c r="CFA254" s="380"/>
      <c r="CFB254" s="359"/>
      <c r="CFC254" s="380"/>
      <c r="CFD254" s="359"/>
      <c r="CFE254" s="380"/>
      <c r="CFF254" s="359"/>
      <c r="CFG254" s="380"/>
      <c r="CFH254" s="359"/>
      <c r="CFI254" s="380"/>
      <c r="CFJ254" s="359"/>
      <c r="CFK254" s="380"/>
      <c r="CFL254" s="359"/>
      <c r="CFM254" s="380"/>
      <c r="CFN254" s="359"/>
      <c r="CFO254" s="380"/>
      <c r="CFP254" s="359"/>
      <c r="CFQ254" s="380"/>
      <c r="CFR254" s="359"/>
      <c r="CFS254" s="380"/>
      <c r="CFT254" s="359"/>
      <c r="CFU254" s="380"/>
      <c r="CFV254" s="359"/>
      <c r="CFW254" s="380"/>
      <c r="CFX254" s="359"/>
      <c r="CFY254" s="380"/>
      <c r="CFZ254" s="359"/>
      <c r="CGA254" s="380"/>
      <c r="CGB254" s="359"/>
      <c r="CGC254" s="380"/>
      <c r="CGD254" s="359"/>
      <c r="CGE254" s="380"/>
      <c r="CGF254" s="359"/>
      <c r="CGG254" s="380"/>
      <c r="CGH254" s="359"/>
      <c r="CGI254" s="380"/>
      <c r="CGJ254" s="359"/>
      <c r="CGK254" s="380"/>
      <c r="CGL254" s="359"/>
      <c r="CGM254" s="380"/>
      <c r="CGN254" s="359"/>
      <c r="CGO254" s="380"/>
      <c r="CGP254" s="359"/>
      <c r="CGQ254" s="380"/>
      <c r="CGR254" s="359"/>
      <c r="CGS254" s="380"/>
      <c r="CGT254" s="359"/>
      <c r="CGU254" s="380"/>
      <c r="CGV254" s="359"/>
      <c r="CGW254" s="380"/>
      <c r="CGX254" s="359"/>
      <c r="CGY254" s="380"/>
      <c r="CGZ254" s="359"/>
      <c r="CHA254" s="380"/>
      <c r="CHB254" s="359"/>
      <c r="CHC254" s="380"/>
      <c r="CHD254" s="359"/>
      <c r="CHE254" s="380"/>
      <c r="CHF254" s="359"/>
      <c r="CHG254" s="380"/>
      <c r="CHH254" s="359"/>
      <c r="CHI254" s="380"/>
      <c r="CHJ254" s="359"/>
      <c r="CHK254" s="380"/>
      <c r="CHL254" s="359"/>
      <c r="CHM254" s="380"/>
      <c r="CHN254" s="359"/>
      <c r="CHO254" s="380"/>
      <c r="CHP254" s="359"/>
      <c r="CHQ254" s="380"/>
      <c r="CHR254" s="359"/>
      <c r="CHS254" s="380"/>
      <c r="CHT254" s="359"/>
      <c r="CHU254" s="380"/>
      <c r="CHV254" s="359"/>
      <c r="CHW254" s="380"/>
      <c r="CHX254" s="359"/>
      <c r="CHY254" s="380"/>
      <c r="CHZ254" s="359"/>
      <c r="CIA254" s="380"/>
      <c r="CIB254" s="359"/>
      <c r="CIC254" s="380"/>
      <c r="CID254" s="359"/>
      <c r="CIE254" s="380"/>
      <c r="CIF254" s="359"/>
      <c r="CIG254" s="380"/>
      <c r="CIH254" s="359"/>
      <c r="CII254" s="380"/>
      <c r="CIJ254" s="359"/>
      <c r="CIK254" s="380"/>
      <c r="CIL254" s="359"/>
      <c r="CIM254" s="380"/>
      <c r="CIN254" s="359"/>
      <c r="CIO254" s="380"/>
      <c r="CIP254" s="359"/>
      <c r="CIQ254" s="380"/>
      <c r="CIR254" s="359"/>
      <c r="CIS254" s="380"/>
      <c r="CIT254" s="359"/>
      <c r="CIU254" s="380"/>
      <c r="CIV254" s="359"/>
      <c r="CIW254" s="380"/>
      <c r="CIX254" s="359"/>
      <c r="CIY254" s="380"/>
      <c r="CIZ254" s="359"/>
      <c r="CJA254" s="380"/>
      <c r="CJB254" s="359"/>
      <c r="CJC254" s="380"/>
      <c r="CJD254" s="359"/>
      <c r="CJE254" s="380"/>
      <c r="CJF254" s="359"/>
      <c r="CJG254" s="380"/>
      <c r="CJH254" s="359"/>
      <c r="CJI254" s="380"/>
      <c r="CJJ254" s="359"/>
      <c r="CJK254" s="380"/>
      <c r="CJL254" s="359"/>
      <c r="CJM254" s="380"/>
      <c r="CJN254" s="359"/>
      <c r="CJO254" s="380"/>
      <c r="CJP254" s="359"/>
      <c r="CJQ254" s="380"/>
      <c r="CJR254" s="359"/>
      <c r="CJS254" s="380"/>
      <c r="CJT254" s="359"/>
      <c r="CJU254" s="380"/>
      <c r="CJV254" s="359"/>
      <c r="CJW254" s="380"/>
      <c r="CJX254" s="359"/>
      <c r="CJY254" s="380"/>
      <c r="CJZ254" s="359"/>
      <c r="CKA254" s="380"/>
      <c r="CKB254" s="359"/>
      <c r="CKC254" s="380"/>
      <c r="CKD254" s="359"/>
      <c r="CKE254" s="380"/>
      <c r="CKF254" s="359"/>
      <c r="CKG254" s="380"/>
      <c r="CKH254" s="359"/>
      <c r="CKI254" s="380"/>
      <c r="CKJ254" s="359"/>
      <c r="CKK254" s="380"/>
      <c r="CKL254" s="359"/>
      <c r="CKM254" s="380"/>
      <c r="CKN254" s="359"/>
      <c r="CKO254" s="380"/>
      <c r="CKP254" s="359"/>
      <c r="CKQ254" s="380"/>
      <c r="CKR254" s="359"/>
      <c r="CKS254" s="380"/>
      <c r="CKT254" s="359"/>
      <c r="CKU254" s="380"/>
      <c r="CKV254" s="359"/>
      <c r="CKW254" s="380"/>
      <c r="CKX254" s="359"/>
      <c r="CKY254" s="380"/>
      <c r="CKZ254" s="359"/>
      <c r="CLA254" s="380"/>
      <c r="CLB254" s="359"/>
      <c r="CLC254" s="380"/>
      <c r="CLD254" s="359"/>
      <c r="CLE254" s="380"/>
      <c r="CLF254" s="359"/>
      <c r="CLG254" s="380"/>
      <c r="CLH254" s="359"/>
      <c r="CLI254" s="380"/>
      <c r="CLJ254" s="359"/>
      <c r="CLK254" s="380"/>
      <c r="CLL254" s="359"/>
      <c r="CLM254" s="380"/>
      <c r="CLN254" s="359"/>
      <c r="CLO254" s="380"/>
      <c r="CLP254" s="359"/>
      <c r="CLQ254" s="380"/>
      <c r="CLR254" s="359"/>
      <c r="CLS254" s="380"/>
      <c r="CLT254" s="359"/>
      <c r="CLU254" s="380"/>
      <c r="CLV254" s="359"/>
      <c r="CLW254" s="380"/>
      <c r="CLX254" s="359"/>
      <c r="CLY254" s="380"/>
      <c r="CLZ254" s="359"/>
      <c r="CMA254" s="380"/>
      <c r="CMB254" s="359"/>
      <c r="CMC254" s="380"/>
      <c r="CMD254" s="359"/>
      <c r="CME254" s="380"/>
      <c r="CMF254" s="359"/>
      <c r="CMG254" s="380"/>
      <c r="CMH254" s="359"/>
      <c r="CMI254" s="380"/>
      <c r="CMJ254" s="359"/>
      <c r="CMK254" s="380"/>
      <c r="CML254" s="359"/>
      <c r="CMM254" s="380"/>
      <c r="CMN254" s="359"/>
      <c r="CMO254" s="380"/>
      <c r="CMP254" s="359"/>
      <c r="CMQ254" s="380"/>
      <c r="CMR254" s="359"/>
      <c r="CMS254" s="380"/>
      <c r="CMT254" s="359"/>
      <c r="CMU254" s="380"/>
      <c r="CMV254" s="359"/>
      <c r="CMW254" s="380"/>
      <c r="CMX254" s="359"/>
      <c r="CMY254" s="380"/>
      <c r="CMZ254" s="359"/>
      <c r="CNA254" s="380"/>
      <c r="CNB254" s="359"/>
      <c r="CNC254" s="380"/>
      <c r="CND254" s="359"/>
      <c r="CNE254" s="380"/>
      <c r="CNF254" s="359"/>
      <c r="CNG254" s="380"/>
      <c r="CNH254" s="359"/>
      <c r="CNI254" s="380"/>
      <c r="CNJ254" s="359"/>
      <c r="CNK254" s="380"/>
      <c r="CNL254" s="359"/>
      <c r="CNM254" s="380"/>
      <c r="CNN254" s="359"/>
      <c r="CNO254" s="380"/>
      <c r="CNP254" s="359"/>
      <c r="CNQ254" s="380"/>
      <c r="CNR254" s="359"/>
      <c r="CNS254" s="380"/>
      <c r="CNT254" s="359"/>
      <c r="CNU254" s="380"/>
      <c r="CNV254" s="359"/>
      <c r="CNW254" s="380"/>
      <c r="CNX254" s="359"/>
      <c r="CNY254" s="380"/>
      <c r="CNZ254" s="359"/>
      <c r="COA254" s="380"/>
      <c r="COB254" s="359"/>
      <c r="COC254" s="380"/>
      <c r="COD254" s="359"/>
      <c r="COE254" s="380"/>
      <c r="COF254" s="359"/>
      <c r="COG254" s="380"/>
      <c r="COH254" s="359"/>
      <c r="COI254" s="380"/>
      <c r="COJ254" s="359"/>
      <c r="COK254" s="380"/>
      <c r="COL254" s="359"/>
      <c r="COM254" s="380"/>
      <c r="CON254" s="359"/>
      <c r="COO254" s="380"/>
      <c r="COP254" s="359"/>
      <c r="COQ254" s="380"/>
      <c r="COR254" s="359"/>
      <c r="COS254" s="380"/>
      <c r="COT254" s="359"/>
      <c r="COU254" s="380"/>
      <c r="COV254" s="359"/>
      <c r="COW254" s="380"/>
      <c r="COX254" s="359"/>
      <c r="COY254" s="380"/>
      <c r="COZ254" s="359"/>
      <c r="CPA254" s="380"/>
      <c r="CPB254" s="359"/>
      <c r="CPC254" s="380"/>
      <c r="CPD254" s="359"/>
      <c r="CPE254" s="380"/>
      <c r="CPF254" s="359"/>
      <c r="CPG254" s="380"/>
      <c r="CPH254" s="359"/>
      <c r="CPI254" s="380"/>
      <c r="CPJ254" s="359"/>
      <c r="CPK254" s="380"/>
      <c r="CPL254" s="359"/>
      <c r="CPM254" s="380"/>
      <c r="CPN254" s="359"/>
      <c r="CPO254" s="380"/>
      <c r="CPP254" s="359"/>
      <c r="CPQ254" s="380"/>
      <c r="CPR254" s="359"/>
      <c r="CPS254" s="380"/>
      <c r="CPT254" s="359"/>
      <c r="CPU254" s="380"/>
      <c r="CPV254" s="359"/>
      <c r="CPW254" s="380"/>
      <c r="CPX254" s="359"/>
      <c r="CPY254" s="380"/>
      <c r="CPZ254" s="359"/>
      <c r="CQA254" s="380"/>
      <c r="CQB254" s="359"/>
      <c r="CQC254" s="380"/>
      <c r="CQD254" s="359"/>
      <c r="CQE254" s="380"/>
      <c r="CQF254" s="359"/>
      <c r="CQG254" s="380"/>
      <c r="CQH254" s="359"/>
      <c r="CQI254" s="380"/>
      <c r="CQJ254" s="359"/>
      <c r="CQK254" s="380"/>
      <c r="CQL254" s="359"/>
      <c r="CQM254" s="380"/>
      <c r="CQN254" s="359"/>
      <c r="CQO254" s="380"/>
      <c r="CQP254" s="359"/>
      <c r="CQQ254" s="380"/>
      <c r="CQR254" s="359"/>
      <c r="CQS254" s="380"/>
      <c r="CQT254" s="359"/>
      <c r="CQU254" s="380"/>
      <c r="CQV254" s="359"/>
      <c r="CQW254" s="380"/>
      <c r="CQX254" s="359"/>
      <c r="CQY254" s="380"/>
      <c r="CQZ254" s="359"/>
      <c r="CRA254" s="380"/>
      <c r="CRB254" s="359"/>
      <c r="CRC254" s="380"/>
      <c r="CRD254" s="359"/>
      <c r="CRE254" s="380"/>
      <c r="CRF254" s="359"/>
      <c r="CRG254" s="380"/>
      <c r="CRH254" s="359"/>
      <c r="CRI254" s="380"/>
      <c r="CRJ254" s="359"/>
      <c r="CRK254" s="380"/>
      <c r="CRL254" s="359"/>
      <c r="CRM254" s="380"/>
      <c r="CRN254" s="359"/>
      <c r="CRO254" s="380"/>
      <c r="CRP254" s="359"/>
      <c r="CRQ254" s="380"/>
      <c r="CRR254" s="359"/>
      <c r="CRS254" s="380"/>
      <c r="CRT254" s="359"/>
      <c r="CRU254" s="380"/>
      <c r="CRV254" s="359"/>
      <c r="CRW254" s="380"/>
      <c r="CRX254" s="359"/>
      <c r="CRY254" s="380"/>
      <c r="CRZ254" s="359"/>
      <c r="CSA254" s="380"/>
      <c r="CSB254" s="359"/>
      <c r="CSC254" s="380"/>
      <c r="CSD254" s="359"/>
      <c r="CSE254" s="380"/>
      <c r="CSF254" s="359"/>
      <c r="CSG254" s="380"/>
      <c r="CSH254" s="359"/>
      <c r="CSI254" s="380"/>
      <c r="CSJ254" s="359"/>
      <c r="CSK254" s="380"/>
      <c r="CSL254" s="359"/>
      <c r="CSM254" s="380"/>
      <c r="CSN254" s="359"/>
      <c r="CSO254" s="380"/>
      <c r="CSP254" s="359"/>
      <c r="CSQ254" s="380"/>
      <c r="CSR254" s="359"/>
      <c r="CSS254" s="380"/>
      <c r="CST254" s="359"/>
      <c r="CSU254" s="380"/>
      <c r="CSV254" s="359"/>
      <c r="CSW254" s="380"/>
      <c r="CSX254" s="359"/>
      <c r="CSY254" s="380"/>
      <c r="CSZ254" s="359"/>
      <c r="CTA254" s="380"/>
      <c r="CTB254" s="359"/>
      <c r="CTC254" s="380"/>
      <c r="CTD254" s="359"/>
      <c r="CTE254" s="380"/>
      <c r="CTF254" s="359"/>
      <c r="CTG254" s="380"/>
      <c r="CTH254" s="359"/>
      <c r="CTI254" s="380"/>
      <c r="CTJ254" s="359"/>
      <c r="CTK254" s="380"/>
      <c r="CTL254" s="359"/>
      <c r="CTM254" s="380"/>
      <c r="CTN254" s="359"/>
      <c r="CTO254" s="380"/>
      <c r="CTP254" s="359"/>
      <c r="CTQ254" s="380"/>
      <c r="CTR254" s="359"/>
      <c r="CTS254" s="380"/>
      <c r="CTT254" s="359"/>
      <c r="CTU254" s="380"/>
      <c r="CTV254" s="359"/>
      <c r="CTW254" s="380"/>
      <c r="CTX254" s="359"/>
      <c r="CTY254" s="380"/>
      <c r="CTZ254" s="359"/>
      <c r="CUA254" s="380"/>
      <c r="CUB254" s="359"/>
      <c r="CUC254" s="380"/>
      <c r="CUD254" s="359"/>
      <c r="CUE254" s="380"/>
      <c r="CUF254" s="359"/>
      <c r="CUG254" s="380"/>
      <c r="CUH254" s="359"/>
      <c r="CUI254" s="380"/>
      <c r="CUJ254" s="359"/>
      <c r="CUK254" s="380"/>
      <c r="CUL254" s="359"/>
      <c r="CUM254" s="380"/>
      <c r="CUN254" s="359"/>
      <c r="CUO254" s="380"/>
      <c r="CUP254" s="359"/>
      <c r="CUQ254" s="380"/>
      <c r="CUR254" s="359"/>
      <c r="CUS254" s="380"/>
      <c r="CUT254" s="359"/>
      <c r="CUU254" s="380"/>
      <c r="CUV254" s="359"/>
      <c r="CUW254" s="380"/>
      <c r="CUX254" s="359"/>
      <c r="CUY254" s="380"/>
      <c r="CUZ254" s="359"/>
      <c r="CVA254" s="380"/>
      <c r="CVB254" s="359"/>
      <c r="CVC254" s="380"/>
      <c r="CVD254" s="359"/>
      <c r="CVE254" s="380"/>
      <c r="CVF254" s="359"/>
      <c r="CVG254" s="380"/>
      <c r="CVH254" s="359"/>
      <c r="CVI254" s="380"/>
      <c r="CVJ254" s="359"/>
      <c r="CVK254" s="380"/>
      <c r="CVL254" s="359"/>
      <c r="CVM254" s="380"/>
      <c r="CVN254" s="359"/>
      <c r="CVO254" s="380"/>
      <c r="CVP254" s="359"/>
      <c r="CVQ254" s="380"/>
      <c r="CVR254" s="359"/>
      <c r="CVS254" s="380"/>
      <c r="CVT254" s="359"/>
      <c r="CVU254" s="380"/>
      <c r="CVV254" s="359"/>
      <c r="CVW254" s="380"/>
      <c r="CVX254" s="359"/>
      <c r="CVY254" s="380"/>
      <c r="CVZ254" s="359"/>
      <c r="CWA254" s="380"/>
      <c r="CWB254" s="359"/>
      <c r="CWC254" s="380"/>
      <c r="CWD254" s="359"/>
      <c r="CWE254" s="380"/>
      <c r="CWF254" s="359"/>
      <c r="CWG254" s="380"/>
      <c r="CWH254" s="359"/>
      <c r="CWI254" s="380"/>
      <c r="CWJ254" s="359"/>
      <c r="CWK254" s="380"/>
      <c r="CWL254" s="359"/>
      <c r="CWM254" s="380"/>
      <c r="CWN254" s="359"/>
      <c r="CWO254" s="380"/>
      <c r="CWP254" s="359"/>
      <c r="CWQ254" s="380"/>
      <c r="CWR254" s="359"/>
      <c r="CWS254" s="380"/>
      <c r="CWT254" s="359"/>
      <c r="CWU254" s="380"/>
      <c r="CWV254" s="359"/>
      <c r="CWW254" s="380"/>
      <c r="CWX254" s="359"/>
      <c r="CWY254" s="380"/>
      <c r="CWZ254" s="359"/>
      <c r="CXA254" s="380"/>
      <c r="CXB254" s="359"/>
      <c r="CXC254" s="380"/>
      <c r="CXD254" s="359"/>
      <c r="CXE254" s="380"/>
      <c r="CXF254" s="359"/>
      <c r="CXG254" s="380"/>
      <c r="CXH254" s="359"/>
      <c r="CXI254" s="380"/>
      <c r="CXJ254" s="359"/>
      <c r="CXK254" s="380"/>
      <c r="CXL254" s="359"/>
      <c r="CXM254" s="380"/>
      <c r="CXN254" s="359"/>
      <c r="CXO254" s="380"/>
      <c r="CXP254" s="359"/>
      <c r="CXQ254" s="380"/>
      <c r="CXR254" s="359"/>
      <c r="CXS254" s="380"/>
      <c r="CXT254" s="359"/>
      <c r="CXU254" s="380"/>
      <c r="CXV254" s="359"/>
      <c r="CXW254" s="380"/>
      <c r="CXX254" s="359"/>
      <c r="CXY254" s="380"/>
      <c r="CXZ254" s="359"/>
      <c r="CYA254" s="380"/>
      <c r="CYB254" s="359"/>
      <c r="CYC254" s="380"/>
      <c r="CYD254" s="359"/>
      <c r="CYE254" s="380"/>
      <c r="CYF254" s="359"/>
      <c r="CYG254" s="380"/>
      <c r="CYH254" s="359"/>
      <c r="CYI254" s="380"/>
      <c r="CYJ254" s="359"/>
      <c r="CYK254" s="380"/>
      <c r="CYL254" s="359"/>
      <c r="CYM254" s="380"/>
      <c r="CYN254" s="359"/>
      <c r="CYO254" s="380"/>
      <c r="CYP254" s="359"/>
      <c r="CYQ254" s="380"/>
      <c r="CYR254" s="359"/>
      <c r="CYS254" s="380"/>
      <c r="CYT254" s="359"/>
      <c r="CYU254" s="380"/>
      <c r="CYV254" s="359"/>
      <c r="CYW254" s="380"/>
      <c r="CYX254" s="359"/>
      <c r="CYY254" s="380"/>
      <c r="CYZ254" s="359"/>
      <c r="CZA254" s="380"/>
      <c r="CZB254" s="359"/>
      <c r="CZC254" s="380"/>
      <c r="CZD254" s="359"/>
      <c r="CZE254" s="380"/>
      <c r="CZF254" s="359"/>
      <c r="CZG254" s="380"/>
      <c r="CZH254" s="359"/>
      <c r="CZI254" s="380"/>
      <c r="CZJ254" s="359"/>
      <c r="CZK254" s="380"/>
      <c r="CZL254" s="359"/>
      <c r="CZM254" s="380"/>
      <c r="CZN254" s="359"/>
      <c r="CZO254" s="380"/>
      <c r="CZP254" s="359"/>
      <c r="CZQ254" s="380"/>
      <c r="CZR254" s="359"/>
      <c r="CZS254" s="380"/>
      <c r="CZT254" s="359"/>
      <c r="CZU254" s="380"/>
      <c r="CZV254" s="359"/>
      <c r="CZW254" s="380"/>
      <c r="CZX254" s="359"/>
      <c r="CZY254" s="380"/>
      <c r="CZZ254" s="359"/>
      <c r="DAA254" s="380"/>
      <c r="DAB254" s="359"/>
      <c r="DAC254" s="380"/>
      <c r="DAD254" s="359"/>
      <c r="DAE254" s="380"/>
      <c r="DAF254" s="359"/>
      <c r="DAG254" s="380"/>
      <c r="DAH254" s="359"/>
      <c r="DAI254" s="380"/>
      <c r="DAJ254" s="359"/>
      <c r="DAK254" s="380"/>
      <c r="DAL254" s="359"/>
      <c r="DAM254" s="380"/>
      <c r="DAN254" s="359"/>
      <c r="DAO254" s="380"/>
      <c r="DAP254" s="359"/>
      <c r="DAQ254" s="380"/>
      <c r="DAR254" s="359"/>
      <c r="DAS254" s="380"/>
      <c r="DAT254" s="359"/>
      <c r="DAU254" s="380"/>
      <c r="DAV254" s="359"/>
      <c r="DAW254" s="380"/>
      <c r="DAX254" s="359"/>
      <c r="DAY254" s="380"/>
      <c r="DAZ254" s="359"/>
      <c r="DBA254" s="380"/>
      <c r="DBB254" s="359"/>
      <c r="DBC254" s="380"/>
      <c r="DBD254" s="359"/>
      <c r="DBE254" s="380"/>
      <c r="DBF254" s="359"/>
      <c r="DBG254" s="380"/>
      <c r="DBH254" s="359"/>
      <c r="DBI254" s="380"/>
      <c r="DBJ254" s="359"/>
      <c r="DBK254" s="380"/>
      <c r="DBL254" s="359"/>
      <c r="DBM254" s="380"/>
      <c r="DBN254" s="359"/>
      <c r="DBO254" s="380"/>
      <c r="DBP254" s="359"/>
      <c r="DBQ254" s="380"/>
      <c r="DBR254" s="359"/>
      <c r="DBS254" s="380"/>
      <c r="DBT254" s="359"/>
      <c r="DBU254" s="380"/>
      <c r="DBV254" s="359"/>
      <c r="DBW254" s="380"/>
      <c r="DBX254" s="359"/>
      <c r="DBY254" s="380"/>
      <c r="DBZ254" s="359"/>
      <c r="DCA254" s="380"/>
      <c r="DCB254" s="359"/>
      <c r="DCC254" s="380"/>
      <c r="DCD254" s="359"/>
      <c r="DCE254" s="380"/>
      <c r="DCF254" s="359"/>
      <c r="DCG254" s="380"/>
      <c r="DCH254" s="359"/>
      <c r="DCI254" s="380"/>
      <c r="DCJ254" s="359"/>
      <c r="DCK254" s="380"/>
      <c r="DCL254" s="359"/>
      <c r="DCM254" s="380"/>
      <c r="DCN254" s="359"/>
      <c r="DCO254" s="380"/>
      <c r="DCP254" s="359"/>
      <c r="DCQ254" s="380"/>
      <c r="DCR254" s="359"/>
      <c r="DCS254" s="380"/>
      <c r="DCT254" s="359"/>
      <c r="DCU254" s="380"/>
      <c r="DCV254" s="359"/>
      <c r="DCW254" s="380"/>
      <c r="DCX254" s="359"/>
      <c r="DCY254" s="380"/>
      <c r="DCZ254" s="359"/>
      <c r="DDA254" s="380"/>
      <c r="DDB254" s="359"/>
      <c r="DDC254" s="380"/>
      <c r="DDD254" s="359"/>
      <c r="DDE254" s="380"/>
      <c r="DDF254" s="359"/>
      <c r="DDG254" s="380"/>
      <c r="DDH254" s="359"/>
      <c r="DDI254" s="380"/>
      <c r="DDJ254" s="359"/>
      <c r="DDK254" s="380"/>
      <c r="DDL254" s="359"/>
      <c r="DDM254" s="380"/>
      <c r="DDN254" s="359"/>
      <c r="DDO254" s="380"/>
      <c r="DDP254" s="359"/>
      <c r="DDQ254" s="380"/>
      <c r="DDR254" s="359"/>
      <c r="DDS254" s="380"/>
      <c r="DDT254" s="359"/>
      <c r="DDU254" s="380"/>
      <c r="DDV254" s="359"/>
      <c r="DDW254" s="380"/>
      <c r="DDX254" s="359"/>
      <c r="DDY254" s="380"/>
      <c r="DDZ254" s="359"/>
      <c r="DEA254" s="380"/>
      <c r="DEB254" s="359"/>
      <c r="DEC254" s="380"/>
      <c r="DED254" s="359"/>
      <c r="DEE254" s="380"/>
      <c r="DEF254" s="359"/>
      <c r="DEG254" s="380"/>
      <c r="DEH254" s="359"/>
      <c r="DEI254" s="380"/>
      <c r="DEJ254" s="359"/>
      <c r="DEK254" s="380"/>
      <c r="DEL254" s="359"/>
      <c r="DEM254" s="380"/>
      <c r="DEN254" s="359"/>
      <c r="DEO254" s="380"/>
      <c r="DEP254" s="359"/>
      <c r="DEQ254" s="380"/>
      <c r="DER254" s="359"/>
      <c r="DES254" s="380"/>
      <c r="DET254" s="359"/>
      <c r="DEU254" s="380"/>
      <c r="DEV254" s="359"/>
      <c r="DEW254" s="380"/>
      <c r="DEX254" s="359"/>
      <c r="DEY254" s="380"/>
      <c r="DEZ254" s="359"/>
      <c r="DFA254" s="380"/>
      <c r="DFB254" s="359"/>
      <c r="DFC254" s="380"/>
      <c r="DFD254" s="359"/>
      <c r="DFE254" s="380"/>
      <c r="DFF254" s="359"/>
      <c r="DFG254" s="380"/>
      <c r="DFH254" s="359"/>
      <c r="DFI254" s="380"/>
      <c r="DFJ254" s="359"/>
      <c r="DFK254" s="380"/>
      <c r="DFL254" s="359"/>
      <c r="DFM254" s="380"/>
      <c r="DFN254" s="359"/>
      <c r="DFO254" s="380"/>
      <c r="DFP254" s="359"/>
      <c r="DFQ254" s="380"/>
      <c r="DFR254" s="359"/>
      <c r="DFS254" s="380"/>
      <c r="DFT254" s="359"/>
      <c r="DFU254" s="380"/>
      <c r="DFV254" s="359"/>
      <c r="DFW254" s="380"/>
      <c r="DFX254" s="359"/>
      <c r="DFY254" s="380"/>
      <c r="DFZ254" s="359"/>
      <c r="DGA254" s="380"/>
      <c r="DGB254" s="359"/>
      <c r="DGC254" s="380"/>
      <c r="DGD254" s="359"/>
      <c r="DGE254" s="380"/>
      <c r="DGF254" s="359"/>
      <c r="DGG254" s="380"/>
      <c r="DGH254" s="359"/>
      <c r="DGI254" s="380"/>
      <c r="DGJ254" s="359"/>
      <c r="DGK254" s="380"/>
      <c r="DGL254" s="359"/>
      <c r="DGM254" s="380"/>
      <c r="DGN254" s="359"/>
      <c r="DGO254" s="380"/>
      <c r="DGP254" s="359"/>
      <c r="DGQ254" s="380"/>
      <c r="DGR254" s="359"/>
      <c r="DGS254" s="380"/>
      <c r="DGT254" s="359"/>
      <c r="DGU254" s="380"/>
      <c r="DGV254" s="359"/>
      <c r="DGW254" s="380"/>
      <c r="DGX254" s="359"/>
      <c r="DGY254" s="380"/>
      <c r="DGZ254" s="359"/>
      <c r="DHA254" s="380"/>
      <c r="DHB254" s="359"/>
      <c r="DHC254" s="380"/>
      <c r="DHD254" s="359"/>
      <c r="DHE254" s="380"/>
      <c r="DHF254" s="359"/>
      <c r="DHG254" s="380"/>
      <c r="DHH254" s="359"/>
      <c r="DHI254" s="380"/>
      <c r="DHJ254" s="359"/>
      <c r="DHK254" s="380"/>
      <c r="DHL254" s="359"/>
      <c r="DHM254" s="380"/>
      <c r="DHN254" s="359"/>
      <c r="DHO254" s="380"/>
      <c r="DHP254" s="359"/>
      <c r="DHQ254" s="380"/>
      <c r="DHR254" s="359"/>
      <c r="DHS254" s="380"/>
      <c r="DHT254" s="359"/>
      <c r="DHU254" s="380"/>
      <c r="DHV254" s="359"/>
      <c r="DHW254" s="380"/>
      <c r="DHX254" s="359"/>
      <c r="DHY254" s="380"/>
      <c r="DHZ254" s="359"/>
      <c r="DIA254" s="380"/>
      <c r="DIB254" s="359"/>
      <c r="DIC254" s="380"/>
      <c r="DID254" s="359"/>
      <c r="DIE254" s="380"/>
      <c r="DIF254" s="359"/>
      <c r="DIG254" s="380"/>
      <c r="DIH254" s="359"/>
      <c r="DII254" s="380"/>
      <c r="DIJ254" s="359"/>
      <c r="DIK254" s="380"/>
      <c r="DIL254" s="359"/>
      <c r="DIM254" s="380"/>
      <c r="DIN254" s="359"/>
      <c r="DIO254" s="380"/>
      <c r="DIP254" s="359"/>
      <c r="DIQ254" s="380"/>
      <c r="DIR254" s="359"/>
      <c r="DIS254" s="380"/>
      <c r="DIT254" s="359"/>
      <c r="DIU254" s="380"/>
      <c r="DIV254" s="359"/>
      <c r="DIW254" s="380"/>
      <c r="DIX254" s="359"/>
      <c r="DIY254" s="380"/>
      <c r="DIZ254" s="359"/>
      <c r="DJA254" s="380"/>
      <c r="DJB254" s="359"/>
      <c r="DJC254" s="380"/>
      <c r="DJD254" s="359"/>
      <c r="DJE254" s="380"/>
      <c r="DJF254" s="359"/>
      <c r="DJG254" s="380"/>
      <c r="DJH254" s="359"/>
      <c r="DJI254" s="380"/>
      <c r="DJJ254" s="359"/>
      <c r="DJK254" s="380"/>
      <c r="DJL254" s="359"/>
      <c r="DJM254" s="380"/>
      <c r="DJN254" s="359"/>
      <c r="DJO254" s="380"/>
      <c r="DJP254" s="359"/>
      <c r="DJQ254" s="380"/>
      <c r="DJR254" s="359"/>
      <c r="DJS254" s="380"/>
      <c r="DJT254" s="359"/>
      <c r="DJU254" s="380"/>
      <c r="DJV254" s="359"/>
      <c r="DJW254" s="380"/>
      <c r="DJX254" s="359"/>
      <c r="DJY254" s="380"/>
      <c r="DJZ254" s="359"/>
      <c r="DKA254" s="380"/>
      <c r="DKB254" s="359"/>
      <c r="DKC254" s="380"/>
      <c r="DKD254" s="359"/>
      <c r="DKE254" s="380"/>
      <c r="DKF254" s="359"/>
      <c r="DKG254" s="380"/>
      <c r="DKH254" s="359"/>
      <c r="DKI254" s="380"/>
      <c r="DKJ254" s="359"/>
      <c r="DKK254" s="380"/>
      <c r="DKL254" s="359"/>
      <c r="DKM254" s="380"/>
      <c r="DKN254" s="359"/>
      <c r="DKO254" s="380"/>
      <c r="DKP254" s="359"/>
      <c r="DKQ254" s="380"/>
      <c r="DKR254" s="359"/>
      <c r="DKS254" s="380"/>
      <c r="DKT254" s="359"/>
      <c r="DKU254" s="380"/>
      <c r="DKV254" s="359"/>
      <c r="DKW254" s="380"/>
      <c r="DKX254" s="359"/>
      <c r="DKY254" s="380"/>
      <c r="DKZ254" s="359"/>
      <c r="DLA254" s="380"/>
      <c r="DLB254" s="359"/>
      <c r="DLC254" s="380"/>
      <c r="DLD254" s="359"/>
      <c r="DLE254" s="380"/>
      <c r="DLF254" s="359"/>
      <c r="DLG254" s="380"/>
      <c r="DLH254" s="359"/>
      <c r="DLI254" s="380"/>
      <c r="DLJ254" s="359"/>
      <c r="DLK254" s="380"/>
      <c r="DLL254" s="359"/>
      <c r="DLM254" s="380"/>
      <c r="DLN254" s="359"/>
      <c r="DLO254" s="380"/>
      <c r="DLP254" s="359"/>
      <c r="DLQ254" s="380"/>
      <c r="DLR254" s="359"/>
      <c r="DLS254" s="380"/>
      <c r="DLT254" s="359"/>
      <c r="DLU254" s="380"/>
      <c r="DLV254" s="359"/>
      <c r="DLW254" s="380"/>
      <c r="DLX254" s="359"/>
      <c r="DLY254" s="380"/>
      <c r="DLZ254" s="359"/>
      <c r="DMA254" s="380"/>
      <c r="DMB254" s="359"/>
      <c r="DMC254" s="380"/>
      <c r="DMD254" s="359"/>
      <c r="DME254" s="380"/>
      <c r="DMF254" s="359"/>
      <c r="DMG254" s="380"/>
      <c r="DMH254" s="359"/>
      <c r="DMI254" s="380"/>
      <c r="DMJ254" s="359"/>
      <c r="DMK254" s="380"/>
      <c r="DML254" s="359"/>
      <c r="DMM254" s="380"/>
      <c r="DMN254" s="359"/>
      <c r="DMO254" s="380"/>
      <c r="DMP254" s="359"/>
      <c r="DMQ254" s="380"/>
      <c r="DMR254" s="359"/>
      <c r="DMS254" s="380"/>
      <c r="DMT254" s="359"/>
      <c r="DMU254" s="380"/>
      <c r="DMV254" s="359"/>
      <c r="DMW254" s="380"/>
      <c r="DMX254" s="359"/>
      <c r="DMY254" s="380"/>
      <c r="DMZ254" s="359"/>
      <c r="DNA254" s="380"/>
      <c r="DNB254" s="359"/>
      <c r="DNC254" s="380"/>
      <c r="DND254" s="359"/>
      <c r="DNE254" s="380"/>
      <c r="DNF254" s="359"/>
      <c r="DNG254" s="380"/>
      <c r="DNH254" s="359"/>
      <c r="DNI254" s="380"/>
      <c r="DNJ254" s="359"/>
      <c r="DNK254" s="380"/>
      <c r="DNL254" s="359"/>
      <c r="DNM254" s="380"/>
      <c r="DNN254" s="359"/>
      <c r="DNO254" s="380"/>
      <c r="DNP254" s="359"/>
      <c r="DNQ254" s="380"/>
      <c r="DNR254" s="359"/>
      <c r="DNS254" s="380"/>
      <c r="DNT254" s="359"/>
      <c r="DNU254" s="380"/>
      <c r="DNV254" s="359"/>
      <c r="DNW254" s="380"/>
      <c r="DNX254" s="359"/>
      <c r="DNY254" s="380"/>
      <c r="DNZ254" s="359"/>
      <c r="DOA254" s="380"/>
      <c r="DOB254" s="359"/>
      <c r="DOC254" s="380"/>
      <c r="DOD254" s="359"/>
      <c r="DOE254" s="380"/>
      <c r="DOF254" s="359"/>
      <c r="DOG254" s="380"/>
      <c r="DOH254" s="359"/>
      <c r="DOI254" s="380"/>
      <c r="DOJ254" s="359"/>
      <c r="DOK254" s="380"/>
      <c r="DOL254" s="359"/>
      <c r="DOM254" s="380"/>
      <c r="DON254" s="359"/>
      <c r="DOO254" s="380"/>
      <c r="DOP254" s="359"/>
      <c r="DOQ254" s="380"/>
      <c r="DOR254" s="359"/>
      <c r="DOS254" s="380"/>
      <c r="DOT254" s="359"/>
      <c r="DOU254" s="380"/>
      <c r="DOV254" s="359"/>
      <c r="DOW254" s="380"/>
      <c r="DOX254" s="359"/>
      <c r="DOY254" s="380"/>
      <c r="DOZ254" s="359"/>
      <c r="DPA254" s="380"/>
      <c r="DPB254" s="359"/>
      <c r="DPC254" s="380"/>
      <c r="DPD254" s="359"/>
      <c r="DPE254" s="380"/>
      <c r="DPF254" s="359"/>
      <c r="DPG254" s="380"/>
      <c r="DPH254" s="359"/>
      <c r="DPI254" s="380"/>
      <c r="DPJ254" s="359"/>
      <c r="DPK254" s="380"/>
      <c r="DPL254" s="359"/>
      <c r="DPM254" s="380"/>
      <c r="DPN254" s="359"/>
      <c r="DPO254" s="380"/>
      <c r="DPP254" s="359"/>
      <c r="DPQ254" s="380"/>
      <c r="DPR254" s="359"/>
      <c r="DPS254" s="380"/>
      <c r="DPT254" s="359"/>
      <c r="DPU254" s="380"/>
      <c r="DPV254" s="359"/>
      <c r="DPW254" s="380"/>
      <c r="DPX254" s="359"/>
      <c r="DPY254" s="380"/>
      <c r="DPZ254" s="359"/>
      <c r="DQA254" s="380"/>
      <c r="DQB254" s="359"/>
      <c r="DQC254" s="380"/>
      <c r="DQD254" s="359"/>
      <c r="DQE254" s="380"/>
      <c r="DQF254" s="359"/>
      <c r="DQG254" s="380"/>
      <c r="DQH254" s="359"/>
      <c r="DQI254" s="380"/>
      <c r="DQJ254" s="359"/>
      <c r="DQK254" s="380"/>
      <c r="DQL254" s="359"/>
      <c r="DQM254" s="380"/>
      <c r="DQN254" s="359"/>
      <c r="DQO254" s="380"/>
      <c r="DQP254" s="359"/>
      <c r="DQQ254" s="380"/>
      <c r="DQR254" s="359"/>
      <c r="DQS254" s="380"/>
      <c r="DQT254" s="359"/>
      <c r="DQU254" s="380"/>
      <c r="DQV254" s="359"/>
      <c r="DQW254" s="380"/>
      <c r="DQX254" s="359"/>
      <c r="DQY254" s="380"/>
      <c r="DQZ254" s="359"/>
      <c r="DRA254" s="380"/>
      <c r="DRB254" s="359"/>
      <c r="DRC254" s="380"/>
      <c r="DRD254" s="359"/>
      <c r="DRE254" s="380"/>
      <c r="DRF254" s="359"/>
      <c r="DRG254" s="380"/>
      <c r="DRH254" s="359"/>
      <c r="DRI254" s="380"/>
      <c r="DRJ254" s="359"/>
      <c r="DRK254" s="380"/>
      <c r="DRL254" s="359"/>
      <c r="DRM254" s="380"/>
      <c r="DRN254" s="359"/>
      <c r="DRO254" s="380"/>
      <c r="DRP254" s="359"/>
      <c r="DRQ254" s="380"/>
      <c r="DRR254" s="359"/>
      <c r="DRS254" s="380"/>
      <c r="DRT254" s="359"/>
      <c r="DRU254" s="380"/>
      <c r="DRV254" s="359"/>
      <c r="DRW254" s="380"/>
      <c r="DRX254" s="359"/>
      <c r="DRY254" s="380"/>
      <c r="DRZ254" s="359"/>
      <c r="DSA254" s="380"/>
      <c r="DSB254" s="359"/>
      <c r="DSC254" s="380"/>
      <c r="DSD254" s="359"/>
      <c r="DSE254" s="380"/>
      <c r="DSF254" s="359"/>
      <c r="DSG254" s="380"/>
      <c r="DSH254" s="359"/>
      <c r="DSI254" s="380"/>
      <c r="DSJ254" s="359"/>
      <c r="DSK254" s="380"/>
      <c r="DSL254" s="359"/>
      <c r="DSM254" s="380"/>
      <c r="DSN254" s="359"/>
      <c r="DSO254" s="380"/>
      <c r="DSP254" s="359"/>
      <c r="DSQ254" s="380"/>
      <c r="DSR254" s="359"/>
      <c r="DSS254" s="380"/>
      <c r="DST254" s="359"/>
      <c r="DSU254" s="380"/>
      <c r="DSV254" s="359"/>
      <c r="DSW254" s="380"/>
      <c r="DSX254" s="359"/>
      <c r="DSY254" s="380"/>
      <c r="DSZ254" s="359"/>
      <c r="DTA254" s="380"/>
      <c r="DTB254" s="359"/>
      <c r="DTC254" s="380"/>
      <c r="DTD254" s="359"/>
      <c r="DTE254" s="380"/>
      <c r="DTF254" s="359"/>
      <c r="DTG254" s="380"/>
      <c r="DTH254" s="359"/>
      <c r="DTI254" s="380"/>
      <c r="DTJ254" s="359"/>
      <c r="DTK254" s="380"/>
      <c r="DTL254" s="359"/>
      <c r="DTM254" s="380"/>
      <c r="DTN254" s="359"/>
      <c r="DTO254" s="380"/>
      <c r="DTP254" s="359"/>
      <c r="DTQ254" s="380"/>
      <c r="DTR254" s="359"/>
      <c r="DTS254" s="380"/>
      <c r="DTT254" s="359"/>
      <c r="DTU254" s="380"/>
      <c r="DTV254" s="359"/>
      <c r="DTW254" s="380"/>
      <c r="DTX254" s="359"/>
      <c r="DTY254" s="380"/>
      <c r="DTZ254" s="359"/>
      <c r="DUA254" s="380"/>
      <c r="DUB254" s="359"/>
      <c r="DUC254" s="380"/>
      <c r="DUD254" s="359"/>
      <c r="DUE254" s="380"/>
      <c r="DUF254" s="359"/>
      <c r="DUG254" s="380"/>
      <c r="DUH254" s="359"/>
      <c r="DUI254" s="380"/>
      <c r="DUJ254" s="359"/>
      <c r="DUK254" s="380"/>
      <c r="DUL254" s="359"/>
      <c r="DUM254" s="380"/>
      <c r="DUN254" s="359"/>
      <c r="DUO254" s="380"/>
      <c r="DUP254" s="359"/>
      <c r="DUQ254" s="380"/>
      <c r="DUR254" s="359"/>
      <c r="DUS254" s="380"/>
      <c r="DUT254" s="359"/>
      <c r="DUU254" s="380"/>
      <c r="DUV254" s="359"/>
      <c r="DUW254" s="380"/>
      <c r="DUX254" s="359"/>
      <c r="DUY254" s="380"/>
      <c r="DUZ254" s="359"/>
      <c r="DVA254" s="380"/>
      <c r="DVB254" s="359"/>
      <c r="DVC254" s="380"/>
      <c r="DVD254" s="359"/>
      <c r="DVE254" s="380"/>
      <c r="DVF254" s="359"/>
      <c r="DVG254" s="380"/>
      <c r="DVH254" s="359"/>
      <c r="DVI254" s="380"/>
      <c r="DVJ254" s="359"/>
      <c r="DVK254" s="380"/>
      <c r="DVL254" s="359"/>
      <c r="DVM254" s="380"/>
      <c r="DVN254" s="359"/>
      <c r="DVO254" s="380"/>
      <c r="DVP254" s="359"/>
      <c r="DVQ254" s="380"/>
      <c r="DVR254" s="359"/>
      <c r="DVS254" s="380"/>
      <c r="DVT254" s="359"/>
      <c r="DVU254" s="380"/>
      <c r="DVV254" s="359"/>
      <c r="DVW254" s="380"/>
      <c r="DVX254" s="359"/>
      <c r="DVY254" s="380"/>
      <c r="DVZ254" s="359"/>
      <c r="DWA254" s="380"/>
      <c r="DWB254" s="359"/>
      <c r="DWC254" s="380"/>
      <c r="DWD254" s="359"/>
      <c r="DWE254" s="380"/>
      <c r="DWF254" s="359"/>
      <c r="DWG254" s="380"/>
      <c r="DWH254" s="359"/>
      <c r="DWI254" s="380"/>
      <c r="DWJ254" s="359"/>
      <c r="DWK254" s="380"/>
      <c r="DWL254" s="359"/>
      <c r="DWM254" s="380"/>
      <c r="DWN254" s="359"/>
      <c r="DWO254" s="380"/>
      <c r="DWP254" s="359"/>
      <c r="DWQ254" s="380"/>
      <c r="DWR254" s="359"/>
      <c r="DWS254" s="380"/>
      <c r="DWT254" s="359"/>
      <c r="DWU254" s="380"/>
      <c r="DWV254" s="359"/>
      <c r="DWW254" s="380"/>
      <c r="DWX254" s="359"/>
      <c r="DWY254" s="380"/>
      <c r="DWZ254" s="359"/>
      <c r="DXA254" s="380"/>
      <c r="DXB254" s="359"/>
      <c r="DXC254" s="380"/>
      <c r="DXD254" s="359"/>
      <c r="DXE254" s="380"/>
      <c r="DXF254" s="359"/>
      <c r="DXG254" s="380"/>
      <c r="DXH254" s="359"/>
      <c r="DXI254" s="380"/>
      <c r="DXJ254" s="359"/>
      <c r="DXK254" s="380"/>
      <c r="DXL254" s="359"/>
      <c r="DXM254" s="380"/>
      <c r="DXN254" s="359"/>
      <c r="DXO254" s="380"/>
      <c r="DXP254" s="359"/>
      <c r="DXQ254" s="380"/>
      <c r="DXR254" s="359"/>
      <c r="DXS254" s="380"/>
      <c r="DXT254" s="359"/>
      <c r="DXU254" s="380"/>
      <c r="DXV254" s="359"/>
      <c r="DXW254" s="380"/>
      <c r="DXX254" s="359"/>
      <c r="DXY254" s="380"/>
      <c r="DXZ254" s="359"/>
      <c r="DYA254" s="380"/>
      <c r="DYB254" s="359"/>
      <c r="DYC254" s="380"/>
      <c r="DYD254" s="359"/>
      <c r="DYE254" s="380"/>
      <c r="DYF254" s="359"/>
      <c r="DYG254" s="380"/>
      <c r="DYH254" s="359"/>
      <c r="DYI254" s="380"/>
      <c r="DYJ254" s="359"/>
      <c r="DYK254" s="380"/>
      <c r="DYL254" s="359"/>
      <c r="DYM254" s="380"/>
      <c r="DYN254" s="359"/>
      <c r="DYO254" s="380"/>
      <c r="DYP254" s="359"/>
      <c r="DYQ254" s="380"/>
      <c r="DYR254" s="359"/>
      <c r="DYS254" s="380"/>
      <c r="DYT254" s="359"/>
      <c r="DYU254" s="380"/>
      <c r="DYV254" s="359"/>
      <c r="DYW254" s="380"/>
      <c r="DYX254" s="359"/>
      <c r="DYY254" s="380"/>
      <c r="DYZ254" s="359"/>
      <c r="DZA254" s="380"/>
      <c r="DZB254" s="359"/>
      <c r="DZC254" s="380"/>
      <c r="DZD254" s="359"/>
      <c r="DZE254" s="380"/>
      <c r="DZF254" s="359"/>
      <c r="DZG254" s="380"/>
      <c r="DZH254" s="359"/>
      <c r="DZI254" s="380"/>
      <c r="DZJ254" s="359"/>
      <c r="DZK254" s="380"/>
      <c r="DZL254" s="359"/>
      <c r="DZM254" s="380"/>
      <c r="DZN254" s="359"/>
      <c r="DZO254" s="380"/>
      <c r="DZP254" s="359"/>
      <c r="DZQ254" s="380"/>
      <c r="DZR254" s="359"/>
      <c r="DZS254" s="380"/>
      <c r="DZT254" s="359"/>
      <c r="DZU254" s="380"/>
      <c r="DZV254" s="359"/>
      <c r="DZW254" s="380"/>
      <c r="DZX254" s="359"/>
      <c r="DZY254" s="380"/>
      <c r="DZZ254" s="359"/>
      <c r="EAA254" s="380"/>
      <c r="EAB254" s="359"/>
      <c r="EAC254" s="380"/>
      <c r="EAD254" s="359"/>
      <c r="EAE254" s="380"/>
      <c r="EAF254" s="359"/>
      <c r="EAG254" s="380"/>
      <c r="EAH254" s="359"/>
      <c r="EAI254" s="380"/>
      <c r="EAJ254" s="359"/>
      <c r="EAK254" s="380"/>
      <c r="EAL254" s="359"/>
      <c r="EAM254" s="380"/>
      <c r="EAN254" s="359"/>
      <c r="EAO254" s="380"/>
      <c r="EAP254" s="359"/>
      <c r="EAQ254" s="380"/>
      <c r="EAR254" s="359"/>
      <c r="EAS254" s="380"/>
      <c r="EAT254" s="359"/>
      <c r="EAU254" s="380"/>
      <c r="EAV254" s="359"/>
      <c r="EAW254" s="380"/>
      <c r="EAX254" s="359"/>
      <c r="EAY254" s="380"/>
      <c r="EAZ254" s="359"/>
      <c r="EBA254" s="380"/>
      <c r="EBB254" s="359"/>
      <c r="EBC254" s="380"/>
      <c r="EBD254" s="359"/>
      <c r="EBE254" s="380"/>
      <c r="EBF254" s="359"/>
      <c r="EBG254" s="380"/>
      <c r="EBH254" s="359"/>
      <c r="EBI254" s="380"/>
      <c r="EBJ254" s="359"/>
      <c r="EBK254" s="380"/>
      <c r="EBL254" s="359"/>
      <c r="EBM254" s="380"/>
      <c r="EBN254" s="359"/>
      <c r="EBO254" s="380"/>
      <c r="EBP254" s="359"/>
      <c r="EBQ254" s="380"/>
      <c r="EBR254" s="359"/>
      <c r="EBS254" s="380"/>
      <c r="EBT254" s="359"/>
      <c r="EBU254" s="380"/>
      <c r="EBV254" s="359"/>
      <c r="EBW254" s="380"/>
      <c r="EBX254" s="359"/>
      <c r="EBY254" s="380"/>
      <c r="EBZ254" s="359"/>
      <c r="ECA254" s="380"/>
      <c r="ECB254" s="359"/>
      <c r="ECC254" s="380"/>
      <c r="ECD254" s="359"/>
      <c r="ECE254" s="380"/>
      <c r="ECF254" s="359"/>
      <c r="ECG254" s="380"/>
      <c r="ECH254" s="359"/>
      <c r="ECI254" s="380"/>
      <c r="ECJ254" s="359"/>
      <c r="ECK254" s="380"/>
      <c r="ECL254" s="359"/>
      <c r="ECM254" s="380"/>
      <c r="ECN254" s="359"/>
      <c r="ECO254" s="380"/>
      <c r="ECP254" s="359"/>
      <c r="ECQ254" s="380"/>
      <c r="ECR254" s="359"/>
      <c r="ECS254" s="380"/>
      <c r="ECT254" s="359"/>
      <c r="ECU254" s="380"/>
      <c r="ECV254" s="359"/>
      <c r="ECW254" s="380"/>
      <c r="ECX254" s="359"/>
      <c r="ECY254" s="380"/>
      <c r="ECZ254" s="359"/>
      <c r="EDA254" s="380"/>
      <c r="EDB254" s="359"/>
      <c r="EDC254" s="380"/>
      <c r="EDD254" s="359"/>
      <c r="EDE254" s="380"/>
      <c r="EDF254" s="359"/>
      <c r="EDG254" s="380"/>
      <c r="EDH254" s="359"/>
      <c r="EDI254" s="380"/>
      <c r="EDJ254" s="359"/>
      <c r="EDK254" s="380"/>
      <c r="EDL254" s="359"/>
      <c r="EDM254" s="380"/>
      <c r="EDN254" s="359"/>
      <c r="EDO254" s="380"/>
      <c r="EDP254" s="359"/>
      <c r="EDQ254" s="380"/>
      <c r="EDR254" s="359"/>
      <c r="EDS254" s="380"/>
      <c r="EDT254" s="359"/>
      <c r="EDU254" s="380"/>
      <c r="EDV254" s="359"/>
      <c r="EDW254" s="380"/>
      <c r="EDX254" s="359"/>
      <c r="EDY254" s="380"/>
      <c r="EDZ254" s="359"/>
      <c r="EEA254" s="380"/>
      <c r="EEB254" s="359"/>
      <c r="EEC254" s="380"/>
      <c r="EED254" s="359"/>
      <c r="EEE254" s="380"/>
      <c r="EEF254" s="359"/>
      <c r="EEG254" s="380"/>
      <c r="EEH254" s="359"/>
      <c r="EEI254" s="380"/>
      <c r="EEJ254" s="359"/>
      <c r="EEK254" s="380"/>
      <c r="EEL254" s="359"/>
      <c r="EEM254" s="380"/>
      <c r="EEN254" s="359"/>
      <c r="EEO254" s="380"/>
      <c r="EEP254" s="359"/>
      <c r="EEQ254" s="380"/>
      <c r="EER254" s="359"/>
      <c r="EES254" s="380"/>
      <c r="EET254" s="359"/>
      <c r="EEU254" s="380"/>
      <c r="EEV254" s="359"/>
      <c r="EEW254" s="380"/>
      <c r="EEX254" s="359"/>
      <c r="EEY254" s="380"/>
      <c r="EEZ254" s="359"/>
      <c r="EFA254" s="380"/>
      <c r="EFB254" s="359"/>
      <c r="EFC254" s="380"/>
      <c r="EFD254" s="359"/>
      <c r="EFE254" s="380"/>
      <c r="EFF254" s="359"/>
      <c r="EFG254" s="380"/>
      <c r="EFH254" s="359"/>
      <c r="EFI254" s="380"/>
      <c r="EFJ254" s="359"/>
      <c r="EFK254" s="380"/>
      <c r="EFL254" s="359"/>
      <c r="EFM254" s="380"/>
      <c r="EFN254" s="359"/>
      <c r="EFO254" s="380"/>
      <c r="EFP254" s="359"/>
      <c r="EFQ254" s="380"/>
      <c r="EFR254" s="359"/>
      <c r="EFS254" s="380"/>
      <c r="EFT254" s="359"/>
      <c r="EFU254" s="380"/>
      <c r="EFV254" s="359"/>
      <c r="EFW254" s="380"/>
      <c r="EFX254" s="359"/>
      <c r="EFY254" s="380"/>
      <c r="EFZ254" s="359"/>
      <c r="EGA254" s="380"/>
      <c r="EGB254" s="359"/>
      <c r="EGC254" s="380"/>
      <c r="EGD254" s="359"/>
      <c r="EGE254" s="380"/>
      <c r="EGF254" s="359"/>
      <c r="EGG254" s="380"/>
      <c r="EGH254" s="359"/>
      <c r="EGI254" s="380"/>
      <c r="EGJ254" s="359"/>
      <c r="EGK254" s="380"/>
      <c r="EGL254" s="359"/>
      <c r="EGM254" s="380"/>
      <c r="EGN254" s="359"/>
      <c r="EGO254" s="380"/>
      <c r="EGP254" s="359"/>
      <c r="EGQ254" s="380"/>
      <c r="EGR254" s="359"/>
      <c r="EGS254" s="380"/>
      <c r="EGT254" s="359"/>
      <c r="EGU254" s="380"/>
      <c r="EGV254" s="359"/>
      <c r="EGW254" s="380"/>
      <c r="EGX254" s="359"/>
      <c r="EGY254" s="380"/>
      <c r="EGZ254" s="359"/>
      <c r="EHA254" s="380"/>
      <c r="EHB254" s="359"/>
      <c r="EHC254" s="380"/>
      <c r="EHD254" s="359"/>
      <c r="EHE254" s="380"/>
      <c r="EHF254" s="359"/>
      <c r="EHG254" s="380"/>
      <c r="EHH254" s="359"/>
      <c r="EHI254" s="380"/>
      <c r="EHJ254" s="359"/>
      <c r="EHK254" s="380"/>
      <c r="EHL254" s="359"/>
      <c r="EHM254" s="380"/>
      <c r="EHN254" s="359"/>
      <c r="EHO254" s="380"/>
      <c r="EHP254" s="359"/>
      <c r="EHQ254" s="380"/>
      <c r="EHR254" s="359"/>
      <c r="EHS254" s="380"/>
      <c r="EHT254" s="359"/>
      <c r="EHU254" s="380"/>
      <c r="EHV254" s="359"/>
      <c r="EHW254" s="380"/>
      <c r="EHX254" s="359"/>
      <c r="EHY254" s="380"/>
      <c r="EHZ254" s="359"/>
      <c r="EIA254" s="380"/>
      <c r="EIB254" s="359"/>
      <c r="EIC254" s="380"/>
      <c r="EID254" s="359"/>
      <c r="EIE254" s="380"/>
      <c r="EIF254" s="359"/>
      <c r="EIG254" s="380"/>
      <c r="EIH254" s="359"/>
      <c r="EII254" s="380"/>
      <c r="EIJ254" s="359"/>
      <c r="EIK254" s="380"/>
      <c r="EIL254" s="359"/>
      <c r="EIM254" s="380"/>
      <c r="EIN254" s="359"/>
      <c r="EIO254" s="380"/>
      <c r="EIP254" s="359"/>
      <c r="EIQ254" s="380"/>
      <c r="EIR254" s="359"/>
      <c r="EIS254" s="380"/>
      <c r="EIT254" s="359"/>
      <c r="EIU254" s="380"/>
      <c r="EIV254" s="359"/>
      <c r="EIW254" s="380"/>
      <c r="EIX254" s="359"/>
      <c r="EIY254" s="380"/>
      <c r="EIZ254" s="359"/>
      <c r="EJA254" s="380"/>
      <c r="EJB254" s="359"/>
      <c r="EJC254" s="380"/>
      <c r="EJD254" s="359"/>
      <c r="EJE254" s="380"/>
      <c r="EJF254" s="359"/>
      <c r="EJG254" s="380"/>
      <c r="EJH254" s="359"/>
      <c r="EJI254" s="380"/>
      <c r="EJJ254" s="359"/>
      <c r="EJK254" s="380"/>
      <c r="EJL254" s="359"/>
      <c r="EJM254" s="380"/>
      <c r="EJN254" s="359"/>
      <c r="EJO254" s="380"/>
      <c r="EJP254" s="359"/>
      <c r="EJQ254" s="380"/>
      <c r="EJR254" s="359"/>
      <c r="EJS254" s="380"/>
      <c r="EJT254" s="359"/>
      <c r="EJU254" s="380"/>
      <c r="EJV254" s="359"/>
      <c r="EJW254" s="380"/>
      <c r="EJX254" s="359"/>
      <c r="EJY254" s="380"/>
      <c r="EJZ254" s="359"/>
      <c r="EKA254" s="380"/>
      <c r="EKB254" s="359"/>
      <c r="EKC254" s="380"/>
      <c r="EKD254" s="359"/>
      <c r="EKE254" s="380"/>
      <c r="EKF254" s="359"/>
      <c r="EKG254" s="380"/>
      <c r="EKH254" s="359"/>
      <c r="EKI254" s="380"/>
      <c r="EKJ254" s="359"/>
      <c r="EKK254" s="380"/>
      <c r="EKL254" s="359"/>
      <c r="EKM254" s="380"/>
      <c r="EKN254" s="359"/>
      <c r="EKO254" s="380"/>
      <c r="EKP254" s="359"/>
      <c r="EKQ254" s="380"/>
      <c r="EKR254" s="359"/>
      <c r="EKS254" s="380"/>
      <c r="EKT254" s="359"/>
      <c r="EKU254" s="380"/>
      <c r="EKV254" s="359"/>
      <c r="EKW254" s="380"/>
      <c r="EKX254" s="359"/>
      <c r="EKY254" s="380"/>
      <c r="EKZ254" s="359"/>
      <c r="ELA254" s="380"/>
      <c r="ELB254" s="359"/>
      <c r="ELC254" s="380"/>
      <c r="ELD254" s="359"/>
      <c r="ELE254" s="380"/>
      <c r="ELF254" s="359"/>
      <c r="ELG254" s="380"/>
      <c r="ELH254" s="359"/>
      <c r="ELI254" s="380"/>
      <c r="ELJ254" s="359"/>
      <c r="ELK254" s="380"/>
      <c r="ELL254" s="359"/>
      <c r="ELM254" s="380"/>
      <c r="ELN254" s="359"/>
      <c r="ELO254" s="380"/>
      <c r="ELP254" s="359"/>
      <c r="ELQ254" s="380"/>
      <c r="ELR254" s="359"/>
      <c r="ELS254" s="380"/>
      <c r="ELT254" s="359"/>
      <c r="ELU254" s="380"/>
      <c r="ELV254" s="359"/>
      <c r="ELW254" s="380"/>
      <c r="ELX254" s="359"/>
      <c r="ELY254" s="380"/>
      <c r="ELZ254" s="359"/>
      <c r="EMA254" s="380"/>
      <c r="EMB254" s="359"/>
      <c r="EMC254" s="380"/>
      <c r="EMD254" s="359"/>
      <c r="EME254" s="380"/>
      <c r="EMF254" s="359"/>
      <c r="EMG254" s="380"/>
      <c r="EMH254" s="359"/>
      <c r="EMI254" s="380"/>
      <c r="EMJ254" s="359"/>
      <c r="EMK254" s="380"/>
      <c r="EML254" s="359"/>
      <c r="EMM254" s="380"/>
      <c r="EMN254" s="359"/>
      <c r="EMO254" s="380"/>
      <c r="EMP254" s="359"/>
      <c r="EMQ254" s="380"/>
      <c r="EMR254" s="359"/>
      <c r="EMS254" s="380"/>
      <c r="EMT254" s="359"/>
      <c r="EMU254" s="380"/>
      <c r="EMV254" s="359"/>
      <c r="EMW254" s="380"/>
      <c r="EMX254" s="359"/>
      <c r="EMY254" s="380"/>
      <c r="EMZ254" s="359"/>
      <c r="ENA254" s="380"/>
      <c r="ENB254" s="359"/>
      <c r="ENC254" s="380"/>
      <c r="END254" s="359"/>
      <c r="ENE254" s="380"/>
      <c r="ENF254" s="359"/>
      <c r="ENG254" s="380"/>
      <c r="ENH254" s="359"/>
      <c r="ENI254" s="380"/>
      <c r="ENJ254" s="359"/>
      <c r="ENK254" s="380"/>
      <c r="ENL254" s="359"/>
      <c r="ENM254" s="380"/>
      <c r="ENN254" s="359"/>
      <c r="ENO254" s="380"/>
      <c r="ENP254" s="359"/>
      <c r="ENQ254" s="380"/>
      <c r="ENR254" s="359"/>
      <c r="ENS254" s="380"/>
      <c r="ENT254" s="359"/>
      <c r="ENU254" s="380"/>
      <c r="ENV254" s="359"/>
      <c r="ENW254" s="380"/>
      <c r="ENX254" s="359"/>
      <c r="ENY254" s="380"/>
      <c r="ENZ254" s="359"/>
      <c r="EOA254" s="380"/>
      <c r="EOB254" s="359"/>
      <c r="EOC254" s="380"/>
      <c r="EOD254" s="359"/>
      <c r="EOE254" s="380"/>
      <c r="EOF254" s="359"/>
      <c r="EOG254" s="380"/>
      <c r="EOH254" s="359"/>
      <c r="EOI254" s="380"/>
      <c r="EOJ254" s="359"/>
      <c r="EOK254" s="380"/>
      <c r="EOL254" s="359"/>
      <c r="EOM254" s="380"/>
      <c r="EON254" s="359"/>
      <c r="EOO254" s="380"/>
      <c r="EOP254" s="359"/>
      <c r="EOQ254" s="380"/>
      <c r="EOR254" s="359"/>
      <c r="EOS254" s="380"/>
      <c r="EOT254" s="359"/>
      <c r="EOU254" s="380"/>
      <c r="EOV254" s="359"/>
      <c r="EOW254" s="380"/>
      <c r="EOX254" s="359"/>
      <c r="EOY254" s="380"/>
      <c r="EOZ254" s="359"/>
      <c r="EPA254" s="380"/>
      <c r="EPB254" s="359"/>
      <c r="EPC254" s="380"/>
      <c r="EPD254" s="359"/>
      <c r="EPE254" s="380"/>
      <c r="EPF254" s="359"/>
      <c r="EPG254" s="380"/>
      <c r="EPH254" s="359"/>
      <c r="EPI254" s="380"/>
      <c r="EPJ254" s="359"/>
      <c r="EPK254" s="380"/>
      <c r="EPL254" s="359"/>
      <c r="EPM254" s="380"/>
      <c r="EPN254" s="359"/>
      <c r="EPO254" s="380"/>
      <c r="EPP254" s="359"/>
      <c r="EPQ254" s="380"/>
      <c r="EPR254" s="359"/>
      <c r="EPS254" s="380"/>
      <c r="EPT254" s="359"/>
      <c r="EPU254" s="380"/>
      <c r="EPV254" s="359"/>
      <c r="EPW254" s="380"/>
      <c r="EPX254" s="359"/>
      <c r="EPY254" s="380"/>
      <c r="EPZ254" s="359"/>
      <c r="EQA254" s="380"/>
      <c r="EQB254" s="359"/>
      <c r="EQC254" s="380"/>
      <c r="EQD254" s="359"/>
      <c r="EQE254" s="380"/>
      <c r="EQF254" s="359"/>
      <c r="EQG254" s="380"/>
      <c r="EQH254" s="359"/>
      <c r="EQI254" s="380"/>
      <c r="EQJ254" s="359"/>
      <c r="EQK254" s="380"/>
      <c r="EQL254" s="359"/>
      <c r="EQM254" s="380"/>
      <c r="EQN254" s="359"/>
      <c r="EQO254" s="380"/>
      <c r="EQP254" s="359"/>
      <c r="EQQ254" s="380"/>
      <c r="EQR254" s="359"/>
      <c r="EQS254" s="380"/>
      <c r="EQT254" s="359"/>
      <c r="EQU254" s="380"/>
      <c r="EQV254" s="359"/>
      <c r="EQW254" s="380"/>
      <c r="EQX254" s="359"/>
      <c r="EQY254" s="380"/>
      <c r="EQZ254" s="359"/>
      <c r="ERA254" s="380"/>
      <c r="ERB254" s="359"/>
      <c r="ERC254" s="380"/>
      <c r="ERD254" s="359"/>
      <c r="ERE254" s="380"/>
      <c r="ERF254" s="359"/>
      <c r="ERG254" s="380"/>
      <c r="ERH254" s="359"/>
      <c r="ERI254" s="380"/>
      <c r="ERJ254" s="359"/>
      <c r="ERK254" s="380"/>
      <c r="ERL254" s="359"/>
      <c r="ERM254" s="380"/>
      <c r="ERN254" s="359"/>
      <c r="ERO254" s="380"/>
      <c r="ERP254" s="359"/>
      <c r="ERQ254" s="380"/>
      <c r="ERR254" s="359"/>
      <c r="ERS254" s="380"/>
      <c r="ERT254" s="359"/>
      <c r="ERU254" s="380"/>
      <c r="ERV254" s="359"/>
      <c r="ERW254" s="380"/>
      <c r="ERX254" s="359"/>
      <c r="ERY254" s="380"/>
      <c r="ERZ254" s="359"/>
      <c r="ESA254" s="380"/>
      <c r="ESB254" s="359"/>
      <c r="ESC254" s="380"/>
      <c r="ESD254" s="359"/>
      <c r="ESE254" s="380"/>
      <c r="ESF254" s="359"/>
      <c r="ESG254" s="380"/>
      <c r="ESH254" s="359"/>
      <c r="ESI254" s="380"/>
      <c r="ESJ254" s="359"/>
      <c r="ESK254" s="380"/>
      <c r="ESL254" s="359"/>
      <c r="ESM254" s="380"/>
      <c r="ESN254" s="359"/>
      <c r="ESO254" s="380"/>
      <c r="ESP254" s="359"/>
      <c r="ESQ254" s="380"/>
      <c r="ESR254" s="359"/>
      <c r="ESS254" s="380"/>
      <c r="EST254" s="359"/>
      <c r="ESU254" s="380"/>
      <c r="ESV254" s="359"/>
      <c r="ESW254" s="380"/>
      <c r="ESX254" s="359"/>
      <c r="ESY254" s="380"/>
      <c r="ESZ254" s="359"/>
      <c r="ETA254" s="380"/>
      <c r="ETB254" s="359"/>
      <c r="ETC254" s="380"/>
      <c r="ETD254" s="359"/>
      <c r="ETE254" s="380"/>
      <c r="ETF254" s="359"/>
      <c r="ETG254" s="380"/>
      <c r="ETH254" s="359"/>
      <c r="ETI254" s="380"/>
      <c r="ETJ254" s="359"/>
      <c r="ETK254" s="380"/>
      <c r="ETL254" s="359"/>
      <c r="ETM254" s="380"/>
      <c r="ETN254" s="359"/>
      <c r="ETO254" s="380"/>
      <c r="ETP254" s="359"/>
      <c r="ETQ254" s="380"/>
      <c r="ETR254" s="359"/>
      <c r="ETS254" s="380"/>
      <c r="ETT254" s="359"/>
      <c r="ETU254" s="380"/>
      <c r="ETV254" s="359"/>
      <c r="ETW254" s="380"/>
      <c r="ETX254" s="359"/>
      <c r="ETY254" s="380"/>
      <c r="ETZ254" s="359"/>
      <c r="EUA254" s="380"/>
      <c r="EUB254" s="359"/>
      <c r="EUC254" s="380"/>
      <c r="EUD254" s="359"/>
      <c r="EUE254" s="380"/>
      <c r="EUF254" s="359"/>
      <c r="EUG254" s="380"/>
      <c r="EUH254" s="359"/>
      <c r="EUI254" s="380"/>
      <c r="EUJ254" s="359"/>
      <c r="EUK254" s="380"/>
      <c r="EUL254" s="359"/>
      <c r="EUM254" s="380"/>
      <c r="EUN254" s="359"/>
      <c r="EUO254" s="380"/>
      <c r="EUP254" s="359"/>
      <c r="EUQ254" s="380"/>
      <c r="EUR254" s="359"/>
      <c r="EUS254" s="380"/>
      <c r="EUT254" s="359"/>
      <c r="EUU254" s="380"/>
      <c r="EUV254" s="359"/>
      <c r="EUW254" s="380"/>
      <c r="EUX254" s="359"/>
      <c r="EUY254" s="380"/>
      <c r="EUZ254" s="359"/>
      <c r="EVA254" s="380"/>
      <c r="EVB254" s="359"/>
      <c r="EVC254" s="380"/>
      <c r="EVD254" s="359"/>
      <c r="EVE254" s="380"/>
      <c r="EVF254" s="359"/>
      <c r="EVG254" s="380"/>
      <c r="EVH254" s="359"/>
      <c r="EVI254" s="380"/>
      <c r="EVJ254" s="359"/>
      <c r="EVK254" s="380"/>
      <c r="EVL254" s="359"/>
      <c r="EVM254" s="380"/>
      <c r="EVN254" s="359"/>
      <c r="EVO254" s="380"/>
      <c r="EVP254" s="359"/>
      <c r="EVQ254" s="380"/>
      <c r="EVR254" s="359"/>
      <c r="EVS254" s="380"/>
      <c r="EVT254" s="359"/>
      <c r="EVU254" s="380"/>
      <c r="EVV254" s="359"/>
      <c r="EVW254" s="380"/>
      <c r="EVX254" s="359"/>
      <c r="EVY254" s="380"/>
      <c r="EVZ254" s="359"/>
      <c r="EWA254" s="380"/>
      <c r="EWB254" s="359"/>
      <c r="EWC254" s="380"/>
      <c r="EWD254" s="359"/>
      <c r="EWE254" s="380"/>
      <c r="EWF254" s="359"/>
      <c r="EWG254" s="380"/>
      <c r="EWH254" s="359"/>
      <c r="EWI254" s="380"/>
      <c r="EWJ254" s="359"/>
      <c r="EWK254" s="380"/>
      <c r="EWL254" s="359"/>
      <c r="EWM254" s="380"/>
      <c r="EWN254" s="359"/>
      <c r="EWO254" s="380"/>
      <c r="EWP254" s="359"/>
      <c r="EWQ254" s="380"/>
      <c r="EWR254" s="359"/>
      <c r="EWS254" s="380"/>
      <c r="EWT254" s="359"/>
      <c r="EWU254" s="380"/>
      <c r="EWV254" s="359"/>
      <c r="EWW254" s="380"/>
      <c r="EWX254" s="359"/>
      <c r="EWY254" s="380"/>
      <c r="EWZ254" s="359"/>
      <c r="EXA254" s="380"/>
      <c r="EXB254" s="359"/>
      <c r="EXC254" s="380"/>
      <c r="EXD254" s="359"/>
      <c r="EXE254" s="380"/>
      <c r="EXF254" s="359"/>
      <c r="EXG254" s="380"/>
      <c r="EXH254" s="359"/>
      <c r="EXI254" s="380"/>
      <c r="EXJ254" s="359"/>
      <c r="EXK254" s="380"/>
      <c r="EXL254" s="359"/>
      <c r="EXM254" s="380"/>
      <c r="EXN254" s="359"/>
      <c r="EXO254" s="380"/>
      <c r="EXP254" s="359"/>
      <c r="EXQ254" s="380"/>
      <c r="EXR254" s="359"/>
      <c r="EXS254" s="380"/>
      <c r="EXT254" s="359"/>
      <c r="EXU254" s="380"/>
      <c r="EXV254" s="359"/>
      <c r="EXW254" s="380"/>
      <c r="EXX254" s="359"/>
      <c r="EXY254" s="380"/>
      <c r="EXZ254" s="359"/>
      <c r="EYA254" s="380"/>
      <c r="EYB254" s="359"/>
      <c r="EYC254" s="380"/>
      <c r="EYD254" s="359"/>
      <c r="EYE254" s="380"/>
      <c r="EYF254" s="359"/>
      <c r="EYG254" s="380"/>
      <c r="EYH254" s="359"/>
      <c r="EYI254" s="380"/>
      <c r="EYJ254" s="359"/>
      <c r="EYK254" s="380"/>
      <c r="EYL254" s="359"/>
      <c r="EYM254" s="380"/>
      <c r="EYN254" s="359"/>
      <c r="EYO254" s="380"/>
      <c r="EYP254" s="359"/>
      <c r="EYQ254" s="380"/>
      <c r="EYR254" s="359"/>
      <c r="EYS254" s="380"/>
      <c r="EYT254" s="359"/>
      <c r="EYU254" s="380"/>
      <c r="EYV254" s="359"/>
      <c r="EYW254" s="380"/>
      <c r="EYX254" s="359"/>
      <c r="EYY254" s="380"/>
      <c r="EYZ254" s="359"/>
      <c r="EZA254" s="380"/>
      <c r="EZB254" s="359"/>
      <c r="EZC254" s="380"/>
      <c r="EZD254" s="359"/>
      <c r="EZE254" s="380"/>
      <c r="EZF254" s="359"/>
      <c r="EZG254" s="380"/>
      <c r="EZH254" s="359"/>
      <c r="EZI254" s="380"/>
      <c r="EZJ254" s="359"/>
      <c r="EZK254" s="380"/>
      <c r="EZL254" s="359"/>
      <c r="EZM254" s="380"/>
      <c r="EZN254" s="359"/>
      <c r="EZO254" s="380"/>
      <c r="EZP254" s="359"/>
      <c r="EZQ254" s="380"/>
      <c r="EZR254" s="359"/>
      <c r="EZS254" s="380"/>
      <c r="EZT254" s="359"/>
      <c r="EZU254" s="380"/>
      <c r="EZV254" s="359"/>
      <c r="EZW254" s="380"/>
      <c r="EZX254" s="359"/>
      <c r="EZY254" s="380"/>
      <c r="EZZ254" s="359"/>
      <c r="FAA254" s="380"/>
      <c r="FAB254" s="359"/>
      <c r="FAC254" s="380"/>
      <c r="FAD254" s="359"/>
      <c r="FAE254" s="380"/>
      <c r="FAF254" s="359"/>
      <c r="FAG254" s="380"/>
      <c r="FAH254" s="359"/>
      <c r="FAI254" s="380"/>
      <c r="FAJ254" s="359"/>
      <c r="FAK254" s="380"/>
      <c r="FAL254" s="359"/>
      <c r="FAM254" s="380"/>
      <c r="FAN254" s="359"/>
      <c r="FAO254" s="380"/>
      <c r="FAP254" s="359"/>
      <c r="FAQ254" s="380"/>
      <c r="FAR254" s="359"/>
      <c r="FAS254" s="380"/>
      <c r="FAT254" s="359"/>
      <c r="FAU254" s="380"/>
      <c r="FAV254" s="359"/>
      <c r="FAW254" s="380"/>
      <c r="FAX254" s="359"/>
      <c r="FAY254" s="380"/>
      <c r="FAZ254" s="359"/>
      <c r="FBA254" s="380"/>
      <c r="FBB254" s="359"/>
      <c r="FBC254" s="380"/>
      <c r="FBD254" s="359"/>
      <c r="FBE254" s="380"/>
      <c r="FBF254" s="359"/>
      <c r="FBG254" s="380"/>
      <c r="FBH254" s="359"/>
      <c r="FBI254" s="380"/>
      <c r="FBJ254" s="359"/>
      <c r="FBK254" s="380"/>
      <c r="FBL254" s="359"/>
      <c r="FBM254" s="380"/>
      <c r="FBN254" s="359"/>
      <c r="FBO254" s="380"/>
      <c r="FBP254" s="359"/>
      <c r="FBQ254" s="380"/>
      <c r="FBR254" s="359"/>
      <c r="FBS254" s="380"/>
      <c r="FBT254" s="359"/>
      <c r="FBU254" s="380"/>
      <c r="FBV254" s="359"/>
      <c r="FBW254" s="380"/>
      <c r="FBX254" s="359"/>
      <c r="FBY254" s="380"/>
      <c r="FBZ254" s="359"/>
      <c r="FCA254" s="380"/>
      <c r="FCB254" s="359"/>
      <c r="FCC254" s="380"/>
      <c r="FCD254" s="359"/>
      <c r="FCE254" s="380"/>
      <c r="FCF254" s="359"/>
      <c r="FCG254" s="380"/>
      <c r="FCH254" s="359"/>
      <c r="FCI254" s="380"/>
      <c r="FCJ254" s="359"/>
      <c r="FCK254" s="380"/>
      <c r="FCL254" s="359"/>
      <c r="FCM254" s="380"/>
      <c r="FCN254" s="359"/>
      <c r="FCO254" s="380"/>
      <c r="FCP254" s="359"/>
      <c r="FCQ254" s="380"/>
      <c r="FCR254" s="359"/>
      <c r="FCS254" s="380"/>
      <c r="FCT254" s="359"/>
      <c r="FCU254" s="380"/>
      <c r="FCV254" s="359"/>
      <c r="FCW254" s="380"/>
      <c r="FCX254" s="359"/>
      <c r="FCY254" s="380"/>
      <c r="FCZ254" s="359"/>
      <c r="FDA254" s="380"/>
      <c r="FDB254" s="359"/>
      <c r="FDC254" s="380"/>
      <c r="FDD254" s="359"/>
      <c r="FDE254" s="380"/>
      <c r="FDF254" s="359"/>
      <c r="FDG254" s="380"/>
      <c r="FDH254" s="359"/>
      <c r="FDI254" s="380"/>
      <c r="FDJ254" s="359"/>
      <c r="FDK254" s="380"/>
      <c r="FDL254" s="359"/>
      <c r="FDM254" s="380"/>
      <c r="FDN254" s="359"/>
      <c r="FDO254" s="380"/>
      <c r="FDP254" s="359"/>
      <c r="FDQ254" s="380"/>
      <c r="FDR254" s="359"/>
      <c r="FDS254" s="380"/>
      <c r="FDT254" s="359"/>
      <c r="FDU254" s="380"/>
      <c r="FDV254" s="359"/>
      <c r="FDW254" s="380"/>
      <c r="FDX254" s="359"/>
      <c r="FDY254" s="380"/>
      <c r="FDZ254" s="359"/>
      <c r="FEA254" s="380"/>
      <c r="FEB254" s="359"/>
      <c r="FEC254" s="380"/>
      <c r="FED254" s="359"/>
      <c r="FEE254" s="380"/>
      <c r="FEF254" s="359"/>
      <c r="FEG254" s="380"/>
      <c r="FEH254" s="359"/>
      <c r="FEI254" s="380"/>
      <c r="FEJ254" s="359"/>
      <c r="FEK254" s="380"/>
      <c r="FEL254" s="359"/>
      <c r="FEM254" s="380"/>
      <c r="FEN254" s="359"/>
      <c r="FEO254" s="380"/>
      <c r="FEP254" s="359"/>
      <c r="FEQ254" s="380"/>
      <c r="FER254" s="359"/>
      <c r="FES254" s="380"/>
      <c r="FET254" s="359"/>
      <c r="FEU254" s="380"/>
      <c r="FEV254" s="359"/>
      <c r="FEW254" s="380"/>
      <c r="FEX254" s="359"/>
      <c r="FEY254" s="380"/>
      <c r="FEZ254" s="359"/>
      <c r="FFA254" s="380"/>
      <c r="FFB254" s="359"/>
      <c r="FFC254" s="380"/>
      <c r="FFD254" s="359"/>
      <c r="FFE254" s="380"/>
      <c r="FFF254" s="359"/>
      <c r="FFG254" s="380"/>
      <c r="FFH254" s="359"/>
      <c r="FFI254" s="380"/>
      <c r="FFJ254" s="359"/>
      <c r="FFK254" s="380"/>
      <c r="FFL254" s="359"/>
      <c r="FFM254" s="380"/>
      <c r="FFN254" s="359"/>
      <c r="FFO254" s="380"/>
      <c r="FFP254" s="359"/>
      <c r="FFQ254" s="380"/>
      <c r="FFR254" s="359"/>
      <c r="FFS254" s="380"/>
      <c r="FFT254" s="359"/>
      <c r="FFU254" s="380"/>
      <c r="FFV254" s="359"/>
      <c r="FFW254" s="380"/>
      <c r="FFX254" s="359"/>
      <c r="FFY254" s="380"/>
      <c r="FFZ254" s="359"/>
      <c r="FGA254" s="380"/>
      <c r="FGB254" s="359"/>
      <c r="FGC254" s="380"/>
      <c r="FGD254" s="359"/>
      <c r="FGE254" s="380"/>
      <c r="FGF254" s="359"/>
      <c r="FGG254" s="380"/>
      <c r="FGH254" s="359"/>
      <c r="FGI254" s="380"/>
      <c r="FGJ254" s="359"/>
      <c r="FGK254" s="380"/>
      <c r="FGL254" s="359"/>
      <c r="FGM254" s="380"/>
      <c r="FGN254" s="359"/>
      <c r="FGO254" s="380"/>
      <c r="FGP254" s="359"/>
      <c r="FGQ254" s="380"/>
      <c r="FGR254" s="359"/>
      <c r="FGS254" s="380"/>
      <c r="FGT254" s="359"/>
      <c r="FGU254" s="380"/>
      <c r="FGV254" s="359"/>
      <c r="FGW254" s="380"/>
      <c r="FGX254" s="359"/>
      <c r="FGY254" s="380"/>
      <c r="FGZ254" s="359"/>
      <c r="FHA254" s="380"/>
      <c r="FHB254" s="359"/>
      <c r="FHC254" s="380"/>
      <c r="FHD254" s="359"/>
      <c r="FHE254" s="380"/>
      <c r="FHF254" s="359"/>
      <c r="FHG254" s="380"/>
      <c r="FHH254" s="359"/>
      <c r="FHI254" s="380"/>
      <c r="FHJ254" s="359"/>
      <c r="FHK254" s="380"/>
      <c r="FHL254" s="359"/>
      <c r="FHM254" s="380"/>
      <c r="FHN254" s="359"/>
      <c r="FHO254" s="380"/>
      <c r="FHP254" s="359"/>
      <c r="FHQ254" s="380"/>
      <c r="FHR254" s="359"/>
      <c r="FHS254" s="380"/>
      <c r="FHT254" s="359"/>
      <c r="FHU254" s="380"/>
      <c r="FHV254" s="359"/>
      <c r="FHW254" s="380"/>
      <c r="FHX254" s="359"/>
      <c r="FHY254" s="380"/>
      <c r="FHZ254" s="359"/>
      <c r="FIA254" s="380"/>
      <c r="FIB254" s="359"/>
      <c r="FIC254" s="380"/>
      <c r="FID254" s="359"/>
      <c r="FIE254" s="380"/>
      <c r="FIF254" s="359"/>
      <c r="FIG254" s="380"/>
      <c r="FIH254" s="359"/>
      <c r="FII254" s="380"/>
      <c r="FIJ254" s="359"/>
      <c r="FIK254" s="380"/>
      <c r="FIL254" s="359"/>
      <c r="FIM254" s="380"/>
      <c r="FIN254" s="359"/>
      <c r="FIO254" s="380"/>
      <c r="FIP254" s="359"/>
      <c r="FIQ254" s="380"/>
      <c r="FIR254" s="359"/>
      <c r="FIS254" s="380"/>
      <c r="FIT254" s="359"/>
      <c r="FIU254" s="380"/>
      <c r="FIV254" s="359"/>
      <c r="FIW254" s="380"/>
      <c r="FIX254" s="359"/>
      <c r="FIY254" s="380"/>
      <c r="FIZ254" s="359"/>
      <c r="FJA254" s="380"/>
      <c r="FJB254" s="359"/>
      <c r="FJC254" s="380"/>
      <c r="FJD254" s="359"/>
      <c r="FJE254" s="380"/>
      <c r="FJF254" s="359"/>
      <c r="FJG254" s="380"/>
      <c r="FJH254" s="359"/>
      <c r="FJI254" s="380"/>
      <c r="FJJ254" s="359"/>
      <c r="FJK254" s="380"/>
      <c r="FJL254" s="359"/>
      <c r="FJM254" s="380"/>
      <c r="FJN254" s="359"/>
      <c r="FJO254" s="380"/>
      <c r="FJP254" s="359"/>
      <c r="FJQ254" s="380"/>
      <c r="FJR254" s="359"/>
      <c r="FJS254" s="380"/>
      <c r="FJT254" s="359"/>
      <c r="FJU254" s="380"/>
      <c r="FJV254" s="359"/>
      <c r="FJW254" s="380"/>
      <c r="FJX254" s="359"/>
      <c r="FJY254" s="380"/>
      <c r="FJZ254" s="359"/>
      <c r="FKA254" s="380"/>
      <c r="FKB254" s="359"/>
      <c r="FKC254" s="380"/>
      <c r="FKD254" s="359"/>
      <c r="FKE254" s="380"/>
      <c r="FKF254" s="359"/>
      <c r="FKG254" s="380"/>
      <c r="FKH254" s="359"/>
      <c r="FKI254" s="380"/>
      <c r="FKJ254" s="359"/>
      <c r="FKK254" s="380"/>
      <c r="FKL254" s="359"/>
      <c r="FKM254" s="380"/>
      <c r="FKN254" s="359"/>
      <c r="FKO254" s="380"/>
      <c r="FKP254" s="359"/>
      <c r="FKQ254" s="380"/>
      <c r="FKR254" s="359"/>
      <c r="FKS254" s="380"/>
      <c r="FKT254" s="359"/>
      <c r="FKU254" s="380"/>
      <c r="FKV254" s="359"/>
      <c r="FKW254" s="380"/>
      <c r="FKX254" s="359"/>
      <c r="FKY254" s="380"/>
      <c r="FKZ254" s="359"/>
      <c r="FLA254" s="380"/>
      <c r="FLB254" s="359"/>
      <c r="FLC254" s="380"/>
      <c r="FLD254" s="359"/>
      <c r="FLE254" s="380"/>
      <c r="FLF254" s="359"/>
      <c r="FLG254" s="380"/>
      <c r="FLH254" s="359"/>
      <c r="FLI254" s="380"/>
      <c r="FLJ254" s="359"/>
      <c r="FLK254" s="380"/>
      <c r="FLL254" s="359"/>
      <c r="FLM254" s="380"/>
      <c r="FLN254" s="359"/>
      <c r="FLO254" s="380"/>
      <c r="FLP254" s="359"/>
      <c r="FLQ254" s="380"/>
      <c r="FLR254" s="359"/>
      <c r="FLS254" s="380"/>
      <c r="FLT254" s="359"/>
      <c r="FLU254" s="380"/>
      <c r="FLV254" s="359"/>
      <c r="FLW254" s="380"/>
      <c r="FLX254" s="359"/>
      <c r="FLY254" s="380"/>
      <c r="FLZ254" s="359"/>
      <c r="FMA254" s="380"/>
      <c r="FMB254" s="359"/>
      <c r="FMC254" s="380"/>
      <c r="FMD254" s="359"/>
      <c r="FME254" s="380"/>
      <c r="FMF254" s="359"/>
      <c r="FMG254" s="380"/>
      <c r="FMH254" s="359"/>
      <c r="FMI254" s="380"/>
      <c r="FMJ254" s="359"/>
      <c r="FMK254" s="380"/>
      <c r="FML254" s="359"/>
      <c r="FMM254" s="380"/>
      <c r="FMN254" s="359"/>
      <c r="FMO254" s="380"/>
      <c r="FMP254" s="359"/>
      <c r="FMQ254" s="380"/>
      <c r="FMR254" s="359"/>
      <c r="FMS254" s="380"/>
      <c r="FMT254" s="359"/>
      <c r="FMU254" s="380"/>
      <c r="FMV254" s="359"/>
      <c r="FMW254" s="380"/>
      <c r="FMX254" s="359"/>
      <c r="FMY254" s="380"/>
      <c r="FMZ254" s="359"/>
      <c r="FNA254" s="380"/>
      <c r="FNB254" s="359"/>
      <c r="FNC254" s="380"/>
      <c r="FND254" s="359"/>
      <c r="FNE254" s="380"/>
      <c r="FNF254" s="359"/>
      <c r="FNG254" s="380"/>
      <c r="FNH254" s="359"/>
      <c r="FNI254" s="380"/>
      <c r="FNJ254" s="359"/>
      <c r="FNK254" s="380"/>
      <c r="FNL254" s="359"/>
      <c r="FNM254" s="380"/>
      <c r="FNN254" s="359"/>
      <c r="FNO254" s="380"/>
      <c r="FNP254" s="359"/>
      <c r="FNQ254" s="380"/>
      <c r="FNR254" s="359"/>
      <c r="FNS254" s="380"/>
      <c r="FNT254" s="359"/>
      <c r="FNU254" s="380"/>
      <c r="FNV254" s="359"/>
      <c r="FNW254" s="380"/>
      <c r="FNX254" s="359"/>
      <c r="FNY254" s="380"/>
      <c r="FNZ254" s="359"/>
      <c r="FOA254" s="380"/>
      <c r="FOB254" s="359"/>
      <c r="FOC254" s="380"/>
      <c r="FOD254" s="359"/>
      <c r="FOE254" s="380"/>
      <c r="FOF254" s="359"/>
      <c r="FOG254" s="380"/>
      <c r="FOH254" s="359"/>
      <c r="FOI254" s="380"/>
      <c r="FOJ254" s="359"/>
      <c r="FOK254" s="380"/>
      <c r="FOL254" s="359"/>
      <c r="FOM254" s="380"/>
      <c r="FON254" s="359"/>
      <c r="FOO254" s="380"/>
      <c r="FOP254" s="359"/>
      <c r="FOQ254" s="380"/>
      <c r="FOR254" s="359"/>
      <c r="FOS254" s="380"/>
      <c r="FOT254" s="359"/>
      <c r="FOU254" s="380"/>
      <c r="FOV254" s="359"/>
      <c r="FOW254" s="380"/>
      <c r="FOX254" s="359"/>
      <c r="FOY254" s="380"/>
      <c r="FOZ254" s="359"/>
      <c r="FPA254" s="380"/>
      <c r="FPB254" s="359"/>
      <c r="FPC254" s="380"/>
      <c r="FPD254" s="359"/>
      <c r="FPE254" s="380"/>
      <c r="FPF254" s="359"/>
      <c r="FPG254" s="380"/>
      <c r="FPH254" s="359"/>
      <c r="FPI254" s="380"/>
      <c r="FPJ254" s="359"/>
      <c r="FPK254" s="380"/>
      <c r="FPL254" s="359"/>
      <c r="FPM254" s="380"/>
      <c r="FPN254" s="359"/>
      <c r="FPO254" s="380"/>
      <c r="FPP254" s="359"/>
      <c r="FPQ254" s="380"/>
      <c r="FPR254" s="359"/>
      <c r="FPS254" s="380"/>
      <c r="FPT254" s="359"/>
      <c r="FPU254" s="380"/>
      <c r="FPV254" s="359"/>
      <c r="FPW254" s="380"/>
      <c r="FPX254" s="359"/>
      <c r="FPY254" s="380"/>
      <c r="FPZ254" s="359"/>
      <c r="FQA254" s="380"/>
      <c r="FQB254" s="359"/>
      <c r="FQC254" s="380"/>
      <c r="FQD254" s="359"/>
      <c r="FQE254" s="380"/>
      <c r="FQF254" s="359"/>
      <c r="FQG254" s="380"/>
      <c r="FQH254" s="359"/>
      <c r="FQI254" s="380"/>
      <c r="FQJ254" s="359"/>
      <c r="FQK254" s="380"/>
      <c r="FQL254" s="359"/>
      <c r="FQM254" s="380"/>
      <c r="FQN254" s="359"/>
      <c r="FQO254" s="380"/>
      <c r="FQP254" s="359"/>
      <c r="FQQ254" s="380"/>
      <c r="FQR254" s="359"/>
      <c r="FQS254" s="380"/>
      <c r="FQT254" s="359"/>
      <c r="FQU254" s="380"/>
      <c r="FQV254" s="359"/>
      <c r="FQW254" s="380"/>
      <c r="FQX254" s="359"/>
      <c r="FQY254" s="380"/>
      <c r="FQZ254" s="359"/>
      <c r="FRA254" s="380"/>
      <c r="FRB254" s="359"/>
      <c r="FRC254" s="380"/>
      <c r="FRD254" s="359"/>
      <c r="FRE254" s="380"/>
      <c r="FRF254" s="359"/>
      <c r="FRG254" s="380"/>
      <c r="FRH254" s="359"/>
      <c r="FRI254" s="380"/>
      <c r="FRJ254" s="359"/>
      <c r="FRK254" s="380"/>
      <c r="FRL254" s="359"/>
      <c r="FRM254" s="380"/>
      <c r="FRN254" s="359"/>
      <c r="FRO254" s="380"/>
      <c r="FRP254" s="359"/>
      <c r="FRQ254" s="380"/>
      <c r="FRR254" s="359"/>
      <c r="FRS254" s="380"/>
      <c r="FRT254" s="359"/>
      <c r="FRU254" s="380"/>
      <c r="FRV254" s="359"/>
      <c r="FRW254" s="380"/>
      <c r="FRX254" s="359"/>
      <c r="FRY254" s="380"/>
      <c r="FRZ254" s="359"/>
      <c r="FSA254" s="380"/>
      <c r="FSB254" s="359"/>
      <c r="FSC254" s="380"/>
      <c r="FSD254" s="359"/>
      <c r="FSE254" s="380"/>
      <c r="FSF254" s="359"/>
      <c r="FSG254" s="380"/>
      <c r="FSH254" s="359"/>
      <c r="FSI254" s="380"/>
      <c r="FSJ254" s="359"/>
      <c r="FSK254" s="380"/>
      <c r="FSL254" s="359"/>
      <c r="FSM254" s="380"/>
      <c r="FSN254" s="359"/>
      <c r="FSO254" s="380"/>
      <c r="FSP254" s="359"/>
      <c r="FSQ254" s="380"/>
      <c r="FSR254" s="359"/>
      <c r="FSS254" s="380"/>
      <c r="FST254" s="359"/>
      <c r="FSU254" s="380"/>
      <c r="FSV254" s="359"/>
      <c r="FSW254" s="380"/>
      <c r="FSX254" s="359"/>
      <c r="FSY254" s="380"/>
      <c r="FSZ254" s="359"/>
      <c r="FTA254" s="380"/>
      <c r="FTB254" s="359"/>
      <c r="FTC254" s="380"/>
      <c r="FTD254" s="359"/>
      <c r="FTE254" s="380"/>
      <c r="FTF254" s="359"/>
      <c r="FTG254" s="380"/>
      <c r="FTH254" s="359"/>
      <c r="FTI254" s="380"/>
      <c r="FTJ254" s="359"/>
      <c r="FTK254" s="380"/>
      <c r="FTL254" s="359"/>
      <c r="FTM254" s="380"/>
      <c r="FTN254" s="359"/>
      <c r="FTO254" s="380"/>
      <c r="FTP254" s="359"/>
      <c r="FTQ254" s="380"/>
      <c r="FTR254" s="359"/>
      <c r="FTS254" s="380"/>
      <c r="FTT254" s="359"/>
      <c r="FTU254" s="380"/>
      <c r="FTV254" s="359"/>
      <c r="FTW254" s="380"/>
      <c r="FTX254" s="359"/>
      <c r="FTY254" s="380"/>
      <c r="FTZ254" s="359"/>
      <c r="FUA254" s="380"/>
      <c r="FUB254" s="359"/>
      <c r="FUC254" s="380"/>
      <c r="FUD254" s="359"/>
      <c r="FUE254" s="380"/>
      <c r="FUF254" s="359"/>
      <c r="FUG254" s="380"/>
      <c r="FUH254" s="359"/>
      <c r="FUI254" s="380"/>
      <c r="FUJ254" s="359"/>
      <c r="FUK254" s="380"/>
      <c r="FUL254" s="359"/>
      <c r="FUM254" s="380"/>
      <c r="FUN254" s="359"/>
      <c r="FUO254" s="380"/>
      <c r="FUP254" s="359"/>
      <c r="FUQ254" s="380"/>
      <c r="FUR254" s="359"/>
      <c r="FUS254" s="380"/>
      <c r="FUT254" s="359"/>
      <c r="FUU254" s="380"/>
      <c r="FUV254" s="359"/>
      <c r="FUW254" s="380"/>
      <c r="FUX254" s="359"/>
      <c r="FUY254" s="380"/>
      <c r="FUZ254" s="359"/>
      <c r="FVA254" s="380"/>
      <c r="FVB254" s="359"/>
      <c r="FVC254" s="380"/>
      <c r="FVD254" s="359"/>
      <c r="FVE254" s="380"/>
      <c r="FVF254" s="359"/>
      <c r="FVG254" s="380"/>
      <c r="FVH254" s="359"/>
      <c r="FVI254" s="380"/>
      <c r="FVJ254" s="359"/>
      <c r="FVK254" s="380"/>
      <c r="FVL254" s="359"/>
      <c r="FVM254" s="380"/>
      <c r="FVN254" s="359"/>
      <c r="FVO254" s="380"/>
      <c r="FVP254" s="359"/>
      <c r="FVQ254" s="380"/>
      <c r="FVR254" s="359"/>
      <c r="FVS254" s="380"/>
      <c r="FVT254" s="359"/>
      <c r="FVU254" s="380"/>
      <c r="FVV254" s="359"/>
      <c r="FVW254" s="380"/>
      <c r="FVX254" s="359"/>
      <c r="FVY254" s="380"/>
      <c r="FVZ254" s="359"/>
      <c r="FWA254" s="380"/>
      <c r="FWB254" s="359"/>
      <c r="FWC254" s="380"/>
      <c r="FWD254" s="359"/>
      <c r="FWE254" s="380"/>
      <c r="FWF254" s="359"/>
      <c r="FWG254" s="380"/>
      <c r="FWH254" s="359"/>
      <c r="FWI254" s="380"/>
      <c r="FWJ254" s="359"/>
      <c r="FWK254" s="380"/>
      <c r="FWL254" s="359"/>
      <c r="FWM254" s="380"/>
      <c r="FWN254" s="359"/>
      <c r="FWO254" s="380"/>
      <c r="FWP254" s="359"/>
      <c r="FWQ254" s="380"/>
      <c r="FWR254" s="359"/>
      <c r="FWS254" s="380"/>
      <c r="FWT254" s="359"/>
      <c r="FWU254" s="380"/>
      <c r="FWV254" s="359"/>
      <c r="FWW254" s="380"/>
      <c r="FWX254" s="359"/>
      <c r="FWY254" s="380"/>
      <c r="FWZ254" s="359"/>
      <c r="FXA254" s="380"/>
      <c r="FXB254" s="359"/>
      <c r="FXC254" s="380"/>
      <c r="FXD254" s="359"/>
      <c r="FXE254" s="380"/>
      <c r="FXF254" s="359"/>
      <c r="FXG254" s="380"/>
      <c r="FXH254" s="359"/>
      <c r="FXI254" s="380"/>
      <c r="FXJ254" s="359"/>
      <c r="FXK254" s="380"/>
      <c r="FXL254" s="359"/>
      <c r="FXM254" s="380"/>
      <c r="FXN254" s="359"/>
      <c r="FXO254" s="380"/>
      <c r="FXP254" s="359"/>
      <c r="FXQ254" s="380"/>
      <c r="FXR254" s="359"/>
      <c r="FXS254" s="380"/>
      <c r="FXT254" s="359"/>
      <c r="FXU254" s="380"/>
      <c r="FXV254" s="359"/>
      <c r="FXW254" s="380"/>
      <c r="FXX254" s="359"/>
      <c r="FXY254" s="380"/>
      <c r="FXZ254" s="359"/>
      <c r="FYA254" s="380"/>
      <c r="FYB254" s="359"/>
      <c r="FYC254" s="380"/>
      <c r="FYD254" s="359"/>
      <c r="FYE254" s="380"/>
      <c r="FYF254" s="359"/>
      <c r="FYG254" s="380"/>
      <c r="FYH254" s="359"/>
      <c r="FYI254" s="380"/>
      <c r="FYJ254" s="359"/>
      <c r="FYK254" s="380"/>
      <c r="FYL254" s="359"/>
      <c r="FYM254" s="380"/>
      <c r="FYN254" s="359"/>
      <c r="FYO254" s="380"/>
      <c r="FYP254" s="359"/>
      <c r="FYQ254" s="380"/>
      <c r="FYR254" s="359"/>
      <c r="FYS254" s="380"/>
      <c r="FYT254" s="359"/>
      <c r="FYU254" s="380"/>
      <c r="FYV254" s="359"/>
      <c r="FYW254" s="380"/>
      <c r="FYX254" s="359"/>
      <c r="FYY254" s="380"/>
      <c r="FYZ254" s="359"/>
      <c r="FZA254" s="380"/>
      <c r="FZB254" s="359"/>
      <c r="FZC254" s="380"/>
      <c r="FZD254" s="359"/>
      <c r="FZE254" s="380"/>
      <c r="FZF254" s="359"/>
      <c r="FZG254" s="380"/>
      <c r="FZH254" s="359"/>
      <c r="FZI254" s="380"/>
      <c r="FZJ254" s="359"/>
      <c r="FZK254" s="380"/>
      <c r="FZL254" s="359"/>
      <c r="FZM254" s="380"/>
      <c r="FZN254" s="359"/>
      <c r="FZO254" s="380"/>
      <c r="FZP254" s="359"/>
      <c r="FZQ254" s="380"/>
      <c r="FZR254" s="359"/>
      <c r="FZS254" s="380"/>
      <c r="FZT254" s="359"/>
      <c r="FZU254" s="380"/>
      <c r="FZV254" s="359"/>
      <c r="FZW254" s="380"/>
      <c r="FZX254" s="359"/>
      <c r="FZY254" s="380"/>
      <c r="FZZ254" s="359"/>
      <c r="GAA254" s="380"/>
      <c r="GAB254" s="359"/>
      <c r="GAC254" s="380"/>
      <c r="GAD254" s="359"/>
      <c r="GAE254" s="380"/>
      <c r="GAF254" s="359"/>
      <c r="GAG254" s="380"/>
      <c r="GAH254" s="359"/>
      <c r="GAI254" s="380"/>
      <c r="GAJ254" s="359"/>
      <c r="GAK254" s="380"/>
      <c r="GAL254" s="359"/>
      <c r="GAM254" s="380"/>
      <c r="GAN254" s="359"/>
      <c r="GAO254" s="380"/>
      <c r="GAP254" s="359"/>
      <c r="GAQ254" s="380"/>
      <c r="GAR254" s="359"/>
      <c r="GAS254" s="380"/>
      <c r="GAT254" s="359"/>
      <c r="GAU254" s="380"/>
      <c r="GAV254" s="359"/>
      <c r="GAW254" s="380"/>
      <c r="GAX254" s="359"/>
      <c r="GAY254" s="380"/>
      <c r="GAZ254" s="359"/>
      <c r="GBA254" s="380"/>
      <c r="GBB254" s="359"/>
      <c r="GBC254" s="380"/>
      <c r="GBD254" s="359"/>
      <c r="GBE254" s="380"/>
      <c r="GBF254" s="359"/>
      <c r="GBG254" s="380"/>
      <c r="GBH254" s="359"/>
      <c r="GBI254" s="380"/>
      <c r="GBJ254" s="359"/>
      <c r="GBK254" s="380"/>
      <c r="GBL254" s="359"/>
      <c r="GBM254" s="380"/>
      <c r="GBN254" s="359"/>
      <c r="GBO254" s="380"/>
      <c r="GBP254" s="359"/>
      <c r="GBQ254" s="380"/>
      <c r="GBR254" s="359"/>
      <c r="GBS254" s="380"/>
      <c r="GBT254" s="359"/>
      <c r="GBU254" s="380"/>
      <c r="GBV254" s="359"/>
      <c r="GBW254" s="380"/>
      <c r="GBX254" s="359"/>
      <c r="GBY254" s="380"/>
      <c r="GBZ254" s="359"/>
      <c r="GCA254" s="380"/>
      <c r="GCB254" s="359"/>
      <c r="GCC254" s="380"/>
      <c r="GCD254" s="359"/>
      <c r="GCE254" s="380"/>
      <c r="GCF254" s="359"/>
      <c r="GCG254" s="380"/>
      <c r="GCH254" s="359"/>
      <c r="GCI254" s="380"/>
      <c r="GCJ254" s="359"/>
      <c r="GCK254" s="380"/>
      <c r="GCL254" s="359"/>
      <c r="GCM254" s="380"/>
      <c r="GCN254" s="359"/>
      <c r="GCO254" s="380"/>
      <c r="GCP254" s="359"/>
      <c r="GCQ254" s="380"/>
      <c r="GCR254" s="359"/>
      <c r="GCS254" s="380"/>
      <c r="GCT254" s="359"/>
      <c r="GCU254" s="380"/>
      <c r="GCV254" s="359"/>
      <c r="GCW254" s="380"/>
      <c r="GCX254" s="359"/>
      <c r="GCY254" s="380"/>
      <c r="GCZ254" s="359"/>
      <c r="GDA254" s="380"/>
      <c r="GDB254" s="359"/>
      <c r="GDC254" s="380"/>
      <c r="GDD254" s="359"/>
      <c r="GDE254" s="380"/>
      <c r="GDF254" s="359"/>
      <c r="GDG254" s="380"/>
      <c r="GDH254" s="359"/>
      <c r="GDI254" s="380"/>
      <c r="GDJ254" s="359"/>
      <c r="GDK254" s="380"/>
      <c r="GDL254" s="359"/>
      <c r="GDM254" s="380"/>
      <c r="GDN254" s="359"/>
      <c r="GDO254" s="380"/>
      <c r="GDP254" s="359"/>
      <c r="GDQ254" s="380"/>
      <c r="GDR254" s="359"/>
      <c r="GDS254" s="380"/>
      <c r="GDT254" s="359"/>
      <c r="GDU254" s="380"/>
      <c r="GDV254" s="359"/>
      <c r="GDW254" s="380"/>
      <c r="GDX254" s="359"/>
      <c r="GDY254" s="380"/>
      <c r="GDZ254" s="359"/>
      <c r="GEA254" s="380"/>
      <c r="GEB254" s="359"/>
      <c r="GEC254" s="380"/>
      <c r="GED254" s="359"/>
      <c r="GEE254" s="380"/>
      <c r="GEF254" s="359"/>
      <c r="GEG254" s="380"/>
      <c r="GEH254" s="359"/>
      <c r="GEI254" s="380"/>
      <c r="GEJ254" s="359"/>
      <c r="GEK254" s="380"/>
      <c r="GEL254" s="359"/>
      <c r="GEM254" s="380"/>
      <c r="GEN254" s="359"/>
      <c r="GEO254" s="380"/>
      <c r="GEP254" s="359"/>
      <c r="GEQ254" s="380"/>
      <c r="GER254" s="359"/>
      <c r="GES254" s="380"/>
      <c r="GET254" s="359"/>
      <c r="GEU254" s="380"/>
      <c r="GEV254" s="359"/>
      <c r="GEW254" s="380"/>
      <c r="GEX254" s="359"/>
      <c r="GEY254" s="380"/>
      <c r="GEZ254" s="359"/>
      <c r="GFA254" s="380"/>
      <c r="GFB254" s="359"/>
      <c r="GFC254" s="380"/>
      <c r="GFD254" s="359"/>
      <c r="GFE254" s="380"/>
      <c r="GFF254" s="359"/>
      <c r="GFG254" s="380"/>
      <c r="GFH254" s="359"/>
      <c r="GFI254" s="380"/>
      <c r="GFJ254" s="359"/>
      <c r="GFK254" s="380"/>
      <c r="GFL254" s="359"/>
      <c r="GFM254" s="380"/>
      <c r="GFN254" s="359"/>
      <c r="GFO254" s="380"/>
      <c r="GFP254" s="359"/>
      <c r="GFQ254" s="380"/>
      <c r="GFR254" s="359"/>
      <c r="GFS254" s="380"/>
      <c r="GFT254" s="359"/>
      <c r="GFU254" s="380"/>
      <c r="GFV254" s="359"/>
      <c r="GFW254" s="380"/>
      <c r="GFX254" s="359"/>
      <c r="GFY254" s="380"/>
      <c r="GFZ254" s="359"/>
      <c r="GGA254" s="380"/>
      <c r="GGB254" s="359"/>
      <c r="GGC254" s="380"/>
      <c r="GGD254" s="359"/>
      <c r="GGE254" s="380"/>
      <c r="GGF254" s="359"/>
      <c r="GGG254" s="380"/>
      <c r="GGH254" s="359"/>
      <c r="GGI254" s="380"/>
      <c r="GGJ254" s="359"/>
      <c r="GGK254" s="380"/>
      <c r="GGL254" s="359"/>
      <c r="GGM254" s="380"/>
      <c r="GGN254" s="359"/>
      <c r="GGO254" s="380"/>
      <c r="GGP254" s="359"/>
      <c r="GGQ254" s="380"/>
      <c r="GGR254" s="359"/>
      <c r="GGS254" s="380"/>
      <c r="GGT254" s="359"/>
      <c r="GGU254" s="380"/>
      <c r="GGV254" s="359"/>
      <c r="GGW254" s="380"/>
      <c r="GGX254" s="359"/>
      <c r="GGY254" s="380"/>
      <c r="GGZ254" s="359"/>
      <c r="GHA254" s="380"/>
      <c r="GHB254" s="359"/>
      <c r="GHC254" s="380"/>
      <c r="GHD254" s="359"/>
      <c r="GHE254" s="380"/>
      <c r="GHF254" s="359"/>
      <c r="GHG254" s="380"/>
      <c r="GHH254" s="359"/>
      <c r="GHI254" s="380"/>
      <c r="GHJ254" s="359"/>
      <c r="GHK254" s="380"/>
      <c r="GHL254" s="359"/>
      <c r="GHM254" s="380"/>
      <c r="GHN254" s="359"/>
      <c r="GHO254" s="380"/>
      <c r="GHP254" s="359"/>
      <c r="GHQ254" s="380"/>
      <c r="GHR254" s="359"/>
      <c r="GHS254" s="380"/>
      <c r="GHT254" s="359"/>
      <c r="GHU254" s="380"/>
      <c r="GHV254" s="359"/>
      <c r="GHW254" s="380"/>
      <c r="GHX254" s="359"/>
      <c r="GHY254" s="380"/>
      <c r="GHZ254" s="359"/>
      <c r="GIA254" s="380"/>
      <c r="GIB254" s="359"/>
      <c r="GIC254" s="380"/>
      <c r="GID254" s="359"/>
      <c r="GIE254" s="380"/>
      <c r="GIF254" s="359"/>
      <c r="GIG254" s="380"/>
      <c r="GIH254" s="359"/>
      <c r="GII254" s="380"/>
      <c r="GIJ254" s="359"/>
      <c r="GIK254" s="380"/>
      <c r="GIL254" s="359"/>
      <c r="GIM254" s="380"/>
      <c r="GIN254" s="359"/>
      <c r="GIO254" s="380"/>
      <c r="GIP254" s="359"/>
      <c r="GIQ254" s="380"/>
      <c r="GIR254" s="359"/>
      <c r="GIS254" s="380"/>
      <c r="GIT254" s="359"/>
      <c r="GIU254" s="380"/>
      <c r="GIV254" s="359"/>
      <c r="GIW254" s="380"/>
      <c r="GIX254" s="359"/>
      <c r="GIY254" s="380"/>
      <c r="GIZ254" s="359"/>
      <c r="GJA254" s="380"/>
      <c r="GJB254" s="359"/>
      <c r="GJC254" s="380"/>
      <c r="GJD254" s="359"/>
      <c r="GJE254" s="380"/>
      <c r="GJF254" s="359"/>
      <c r="GJG254" s="380"/>
      <c r="GJH254" s="359"/>
      <c r="GJI254" s="380"/>
      <c r="GJJ254" s="359"/>
      <c r="GJK254" s="380"/>
      <c r="GJL254" s="359"/>
      <c r="GJM254" s="380"/>
      <c r="GJN254" s="359"/>
      <c r="GJO254" s="380"/>
      <c r="GJP254" s="359"/>
      <c r="GJQ254" s="380"/>
      <c r="GJR254" s="359"/>
      <c r="GJS254" s="380"/>
      <c r="GJT254" s="359"/>
      <c r="GJU254" s="380"/>
      <c r="GJV254" s="359"/>
      <c r="GJW254" s="380"/>
      <c r="GJX254" s="359"/>
      <c r="GJY254" s="380"/>
      <c r="GJZ254" s="359"/>
      <c r="GKA254" s="380"/>
      <c r="GKB254" s="359"/>
      <c r="GKC254" s="380"/>
      <c r="GKD254" s="359"/>
      <c r="GKE254" s="380"/>
      <c r="GKF254" s="359"/>
      <c r="GKG254" s="380"/>
      <c r="GKH254" s="359"/>
      <c r="GKI254" s="380"/>
      <c r="GKJ254" s="359"/>
      <c r="GKK254" s="380"/>
      <c r="GKL254" s="359"/>
      <c r="GKM254" s="380"/>
      <c r="GKN254" s="359"/>
      <c r="GKO254" s="380"/>
      <c r="GKP254" s="359"/>
      <c r="GKQ254" s="380"/>
      <c r="GKR254" s="359"/>
      <c r="GKS254" s="380"/>
      <c r="GKT254" s="359"/>
      <c r="GKU254" s="380"/>
      <c r="GKV254" s="359"/>
      <c r="GKW254" s="380"/>
      <c r="GKX254" s="359"/>
      <c r="GKY254" s="380"/>
      <c r="GKZ254" s="359"/>
      <c r="GLA254" s="380"/>
      <c r="GLB254" s="359"/>
      <c r="GLC254" s="380"/>
      <c r="GLD254" s="359"/>
      <c r="GLE254" s="380"/>
      <c r="GLF254" s="359"/>
      <c r="GLG254" s="380"/>
      <c r="GLH254" s="359"/>
      <c r="GLI254" s="380"/>
      <c r="GLJ254" s="359"/>
      <c r="GLK254" s="380"/>
      <c r="GLL254" s="359"/>
      <c r="GLM254" s="380"/>
      <c r="GLN254" s="359"/>
      <c r="GLO254" s="380"/>
      <c r="GLP254" s="359"/>
      <c r="GLQ254" s="380"/>
      <c r="GLR254" s="359"/>
      <c r="GLS254" s="380"/>
      <c r="GLT254" s="359"/>
      <c r="GLU254" s="380"/>
      <c r="GLV254" s="359"/>
      <c r="GLW254" s="380"/>
      <c r="GLX254" s="359"/>
      <c r="GLY254" s="380"/>
      <c r="GLZ254" s="359"/>
      <c r="GMA254" s="380"/>
      <c r="GMB254" s="359"/>
      <c r="GMC254" s="380"/>
      <c r="GMD254" s="359"/>
      <c r="GME254" s="380"/>
      <c r="GMF254" s="359"/>
      <c r="GMG254" s="380"/>
      <c r="GMH254" s="359"/>
      <c r="GMI254" s="380"/>
      <c r="GMJ254" s="359"/>
      <c r="GMK254" s="380"/>
      <c r="GML254" s="359"/>
      <c r="GMM254" s="380"/>
      <c r="GMN254" s="359"/>
      <c r="GMO254" s="380"/>
      <c r="GMP254" s="359"/>
      <c r="GMQ254" s="380"/>
      <c r="GMR254" s="359"/>
      <c r="GMS254" s="380"/>
      <c r="GMT254" s="359"/>
      <c r="GMU254" s="380"/>
      <c r="GMV254" s="359"/>
      <c r="GMW254" s="380"/>
      <c r="GMX254" s="359"/>
      <c r="GMY254" s="380"/>
      <c r="GMZ254" s="359"/>
      <c r="GNA254" s="380"/>
      <c r="GNB254" s="359"/>
      <c r="GNC254" s="380"/>
      <c r="GND254" s="359"/>
      <c r="GNE254" s="380"/>
      <c r="GNF254" s="359"/>
      <c r="GNG254" s="380"/>
      <c r="GNH254" s="359"/>
      <c r="GNI254" s="380"/>
      <c r="GNJ254" s="359"/>
      <c r="GNK254" s="380"/>
      <c r="GNL254" s="359"/>
      <c r="GNM254" s="380"/>
      <c r="GNN254" s="359"/>
      <c r="GNO254" s="380"/>
      <c r="GNP254" s="359"/>
      <c r="GNQ254" s="380"/>
      <c r="GNR254" s="359"/>
      <c r="GNS254" s="380"/>
      <c r="GNT254" s="359"/>
      <c r="GNU254" s="380"/>
      <c r="GNV254" s="359"/>
      <c r="GNW254" s="380"/>
      <c r="GNX254" s="359"/>
      <c r="GNY254" s="380"/>
      <c r="GNZ254" s="359"/>
      <c r="GOA254" s="380"/>
      <c r="GOB254" s="359"/>
      <c r="GOC254" s="380"/>
      <c r="GOD254" s="359"/>
      <c r="GOE254" s="380"/>
      <c r="GOF254" s="359"/>
      <c r="GOG254" s="380"/>
      <c r="GOH254" s="359"/>
      <c r="GOI254" s="380"/>
      <c r="GOJ254" s="359"/>
      <c r="GOK254" s="380"/>
      <c r="GOL254" s="359"/>
      <c r="GOM254" s="380"/>
      <c r="GON254" s="359"/>
      <c r="GOO254" s="380"/>
      <c r="GOP254" s="359"/>
      <c r="GOQ254" s="380"/>
      <c r="GOR254" s="359"/>
      <c r="GOS254" s="380"/>
      <c r="GOT254" s="359"/>
      <c r="GOU254" s="380"/>
      <c r="GOV254" s="359"/>
      <c r="GOW254" s="380"/>
      <c r="GOX254" s="359"/>
      <c r="GOY254" s="380"/>
      <c r="GOZ254" s="359"/>
      <c r="GPA254" s="380"/>
      <c r="GPB254" s="359"/>
      <c r="GPC254" s="380"/>
      <c r="GPD254" s="359"/>
      <c r="GPE254" s="380"/>
      <c r="GPF254" s="359"/>
      <c r="GPG254" s="380"/>
      <c r="GPH254" s="359"/>
      <c r="GPI254" s="380"/>
      <c r="GPJ254" s="359"/>
      <c r="GPK254" s="380"/>
      <c r="GPL254" s="359"/>
      <c r="GPM254" s="380"/>
      <c r="GPN254" s="359"/>
      <c r="GPO254" s="380"/>
      <c r="GPP254" s="359"/>
      <c r="GPQ254" s="380"/>
      <c r="GPR254" s="359"/>
      <c r="GPS254" s="380"/>
      <c r="GPT254" s="359"/>
      <c r="GPU254" s="380"/>
      <c r="GPV254" s="359"/>
      <c r="GPW254" s="380"/>
      <c r="GPX254" s="359"/>
      <c r="GPY254" s="380"/>
      <c r="GPZ254" s="359"/>
      <c r="GQA254" s="380"/>
      <c r="GQB254" s="359"/>
      <c r="GQC254" s="380"/>
      <c r="GQD254" s="359"/>
      <c r="GQE254" s="380"/>
      <c r="GQF254" s="359"/>
      <c r="GQG254" s="380"/>
      <c r="GQH254" s="359"/>
      <c r="GQI254" s="380"/>
      <c r="GQJ254" s="359"/>
      <c r="GQK254" s="380"/>
      <c r="GQL254" s="359"/>
      <c r="GQM254" s="380"/>
      <c r="GQN254" s="359"/>
      <c r="GQO254" s="380"/>
      <c r="GQP254" s="359"/>
      <c r="GQQ254" s="380"/>
      <c r="GQR254" s="359"/>
      <c r="GQS254" s="380"/>
      <c r="GQT254" s="359"/>
      <c r="GQU254" s="380"/>
      <c r="GQV254" s="359"/>
      <c r="GQW254" s="380"/>
      <c r="GQX254" s="359"/>
      <c r="GQY254" s="380"/>
      <c r="GQZ254" s="359"/>
      <c r="GRA254" s="380"/>
      <c r="GRB254" s="359"/>
      <c r="GRC254" s="380"/>
      <c r="GRD254" s="359"/>
      <c r="GRE254" s="380"/>
      <c r="GRF254" s="359"/>
      <c r="GRG254" s="380"/>
      <c r="GRH254" s="359"/>
      <c r="GRI254" s="380"/>
      <c r="GRJ254" s="359"/>
      <c r="GRK254" s="380"/>
      <c r="GRL254" s="359"/>
      <c r="GRM254" s="380"/>
      <c r="GRN254" s="359"/>
      <c r="GRO254" s="380"/>
      <c r="GRP254" s="359"/>
      <c r="GRQ254" s="380"/>
      <c r="GRR254" s="359"/>
      <c r="GRS254" s="380"/>
      <c r="GRT254" s="359"/>
      <c r="GRU254" s="380"/>
      <c r="GRV254" s="359"/>
      <c r="GRW254" s="380"/>
      <c r="GRX254" s="359"/>
      <c r="GRY254" s="380"/>
      <c r="GRZ254" s="359"/>
      <c r="GSA254" s="380"/>
      <c r="GSB254" s="359"/>
      <c r="GSC254" s="380"/>
      <c r="GSD254" s="359"/>
      <c r="GSE254" s="380"/>
      <c r="GSF254" s="359"/>
      <c r="GSG254" s="380"/>
      <c r="GSH254" s="359"/>
      <c r="GSI254" s="380"/>
      <c r="GSJ254" s="359"/>
      <c r="GSK254" s="380"/>
      <c r="GSL254" s="359"/>
      <c r="GSM254" s="380"/>
      <c r="GSN254" s="359"/>
      <c r="GSO254" s="380"/>
      <c r="GSP254" s="359"/>
      <c r="GSQ254" s="380"/>
      <c r="GSR254" s="359"/>
      <c r="GSS254" s="380"/>
      <c r="GST254" s="359"/>
      <c r="GSU254" s="380"/>
      <c r="GSV254" s="359"/>
      <c r="GSW254" s="380"/>
      <c r="GSX254" s="359"/>
      <c r="GSY254" s="380"/>
      <c r="GSZ254" s="359"/>
      <c r="GTA254" s="380"/>
      <c r="GTB254" s="359"/>
      <c r="GTC254" s="380"/>
      <c r="GTD254" s="359"/>
      <c r="GTE254" s="380"/>
      <c r="GTF254" s="359"/>
      <c r="GTG254" s="380"/>
      <c r="GTH254" s="359"/>
      <c r="GTI254" s="380"/>
      <c r="GTJ254" s="359"/>
      <c r="GTK254" s="380"/>
      <c r="GTL254" s="359"/>
      <c r="GTM254" s="380"/>
      <c r="GTN254" s="359"/>
      <c r="GTO254" s="380"/>
      <c r="GTP254" s="359"/>
      <c r="GTQ254" s="380"/>
      <c r="GTR254" s="359"/>
      <c r="GTS254" s="380"/>
      <c r="GTT254" s="359"/>
      <c r="GTU254" s="380"/>
      <c r="GTV254" s="359"/>
      <c r="GTW254" s="380"/>
      <c r="GTX254" s="359"/>
      <c r="GTY254" s="380"/>
      <c r="GTZ254" s="359"/>
      <c r="GUA254" s="380"/>
      <c r="GUB254" s="359"/>
      <c r="GUC254" s="380"/>
      <c r="GUD254" s="359"/>
      <c r="GUE254" s="380"/>
      <c r="GUF254" s="359"/>
      <c r="GUG254" s="380"/>
      <c r="GUH254" s="359"/>
      <c r="GUI254" s="380"/>
      <c r="GUJ254" s="359"/>
      <c r="GUK254" s="380"/>
      <c r="GUL254" s="359"/>
      <c r="GUM254" s="380"/>
      <c r="GUN254" s="359"/>
      <c r="GUO254" s="380"/>
      <c r="GUP254" s="359"/>
      <c r="GUQ254" s="380"/>
      <c r="GUR254" s="359"/>
      <c r="GUS254" s="380"/>
      <c r="GUT254" s="359"/>
      <c r="GUU254" s="380"/>
      <c r="GUV254" s="359"/>
      <c r="GUW254" s="380"/>
      <c r="GUX254" s="359"/>
      <c r="GUY254" s="380"/>
      <c r="GUZ254" s="359"/>
      <c r="GVA254" s="380"/>
      <c r="GVB254" s="359"/>
      <c r="GVC254" s="380"/>
      <c r="GVD254" s="359"/>
      <c r="GVE254" s="380"/>
      <c r="GVF254" s="359"/>
      <c r="GVG254" s="380"/>
      <c r="GVH254" s="359"/>
      <c r="GVI254" s="380"/>
      <c r="GVJ254" s="359"/>
      <c r="GVK254" s="380"/>
      <c r="GVL254" s="359"/>
      <c r="GVM254" s="380"/>
      <c r="GVN254" s="359"/>
      <c r="GVO254" s="380"/>
      <c r="GVP254" s="359"/>
      <c r="GVQ254" s="380"/>
      <c r="GVR254" s="359"/>
      <c r="GVS254" s="380"/>
      <c r="GVT254" s="359"/>
      <c r="GVU254" s="380"/>
      <c r="GVV254" s="359"/>
      <c r="GVW254" s="380"/>
      <c r="GVX254" s="359"/>
      <c r="GVY254" s="380"/>
      <c r="GVZ254" s="359"/>
      <c r="GWA254" s="380"/>
      <c r="GWB254" s="359"/>
      <c r="GWC254" s="380"/>
      <c r="GWD254" s="359"/>
      <c r="GWE254" s="380"/>
      <c r="GWF254" s="359"/>
      <c r="GWG254" s="380"/>
      <c r="GWH254" s="359"/>
      <c r="GWI254" s="380"/>
      <c r="GWJ254" s="359"/>
      <c r="GWK254" s="380"/>
      <c r="GWL254" s="359"/>
      <c r="GWM254" s="380"/>
      <c r="GWN254" s="359"/>
      <c r="GWO254" s="380"/>
      <c r="GWP254" s="359"/>
      <c r="GWQ254" s="380"/>
      <c r="GWR254" s="359"/>
      <c r="GWS254" s="380"/>
      <c r="GWT254" s="359"/>
      <c r="GWU254" s="380"/>
      <c r="GWV254" s="359"/>
      <c r="GWW254" s="380"/>
      <c r="GWX254" s="359"/>
      <c r="GWY254" s="380"/>
      <c r="GWZ254" s="359"/>
      <c r="GXA254" s="380"/>
      <c r="GXB254" s="359"/>
      <c r="GXC254" s="380"/>
      <c r="GXD254" s="359"/>
      <c r="GXE254" s="380"/>
      <c r="GXF254" s="359"/>
      <c r="GXG254" s="380"/>
      <c r="GXH254" s="359"/>
      <c r="GXI254" s="380"/>
      <c r="GXJ254" s="359"/>
      <c r="GXK254" s="380"/>
      <c r="GXL254" s="359"/>
      <c r="GXM254" s="380"/>
      <c r="GXN254" s="359"/>
      <c r="GXO254" s="380"/>
      <c r="GXP254" s="359"/>
      <c r="GXQ254" s="380"/>
      <c r="GXR254" s="359"/>
      <c r="GXS254" s="380"/>
      <c r="GXT254" s="359"/>
      <c r="GXU254" s="380"/>
      <c r="GXV254" s="359"/>
      <c r="GXW254" s="380"/>
      <c r="GXX254" s="359"/>
      <c r="GXY254" s="380"/>
      <c r="GXZ254" s="359"/>
      <c r="GYA254" s="380"/>
      <c r="GYB254" s="359"/>
      <c r="GYC254" s="380"/>
      <c r="GYD254" s="359"/>
      <c r="GYE254" s="380"/>
      <c r="GYF254" s="359"/>
      <c r="GYG254" s="380"/>
      <c r="GYH254" s="359"/>
      <c r="GYI254" s="380"/>
      <c r="GYJ254" s="359"/>
      <c r="GYK254" s="380"/>
      <c r="GYL254" s="359"/>
      <c r="GYM254" s="380"/>
      <c r="GYN254" s="359"/>
      <c r="GYO254" s="380"/>
      <c r="GYP254" s="359"/>
      <c r="GYQ254" s="380"/>
      <c r="GYR254" s="359"/>
      <c r="GYS254" s="380"/>
      <c r="GYT254" s="359"/>
      <c r="GYU254" s="380"/>
      <c r="GYV254" s="359"/>
      <c r="GYW254" s="380"/>
      <c r="GYX254" s="359"/>
      <c r="GYY254" s="380"/>
      <c r="GYZ254" s="359"/>
      <c r="GZA254" s="380"/>
      <c r="GZB254" s="359"/>
      <c r="GZC254" s="380"/>
      <c r="GZD254" s="359"/>
      <c r="GZE254" s="380"/>
      <c r="GZF254" s="359"/>
      <c r="GZG254" s="380"/>
      <c r="GZH254" s="359"/>
      <c r="GZI254" s="380"/>
      <c r="GZJ254" s="359"/>
      <c r="GZK254" s="380"/>
      <c r="GZL254" s="359"/>
      <c r="GZM254" s="380"/>
      <c r="GZN254" s="359"/>
      <c r="GZO254" s="380"/>
      <c r="GZP254" s="359"/>
      <c r="GZQ254" s="380"/>
      <c r="GZR254" s="359"/>
      <c r="GZS254" s="380"/>
      <c r="GZT254" s="359"/>
      <c r="GZU254" s="380"/>
      <c r="GZV254" s="359"/>
      <c r="GZW254" s="380"/>
      <c r="GZX254" s="359"/>
      <c r="GZY254" s="380"/>
      <c r="GZZ254" s="359"/>
      <c r="HAA254" s="380"/>
      <c r="HAB254" s="359"/>
      <c r="HAC254" s="380"/>
      <c r="HAD254" s="359"/>
      <c r="HAE254" s="380"/>
      <c r="HAF254" s="359"/>
      <c r="HAG254" s="380"/>
      <c r="HAH254" s="359"/>
      <c r="HAI254" s="380"/>
      <c r="HAJ254" s="359"/>
      <c r="HAK254" s="380"/>
      <c r="HAL254" s="359"/>
      <c r="HAM254" s="380"/>
      <c r="HAN254" s="359"/>
      <c r="HAO254" s="380"/>
      <c r="HAP254" s="359"/>
      <c r="HAQ254" s="380"/>
      <c r="HAR254" s="359"/>
      <c r="HAS254" s="380"/>
      <c r="HAT254" s="359"/>
      <c r="HAU254" s="380"/>
      <c r="HAV254" s="359"/>
      <c r="HAW254" s="380"/>
      <c r="HAX254" s="359"/>
      <c r="HAY254" s="380"/>
      <c r="HAZ254" s="359"/>
      <c r="HBA254" s="380"/>
      <c r="HBB254" s="359"/>
      <c r="HBC254" s="380"/>
      <c r="HBD254" s="359"/>
      <c r="HBE254" s="380"/>
      <c r="HBF254" s="359"/>
      <c r="HBG254" s="380"/>
      <c r="HBH254" s="359"/>
      <c r="HBI254" s="380"/>
      <c r="HBJ254" s="359"/>
      <c r="HBK254" s="380"/>
      <c r="HBL254" s="359"/>
      <c r="HBM254" s="380"/>
      <c r="HBN254" s="359"/>
      <c r="HBO254" s="380"/>
      <c r="HBP254" s="359"/>
      <c r="HBQ254" s="380"/>
      <c r="HBR254" s="359"/>
      <c r="HBS254" s="380"/>
      <c r="HBT254" s="359"/>
      <c r="HBU254" s="380"/>
      <c r="HBV254" s="359"/>
      <c r="HBW254" s="380"/>
      <c r="HBX254" s="359"/>
      <c r="HBY254" s="380"/>
      <c r="HBZ254" s="359"/>
      <c r="HCA254" s="380"/>
      <c r="HCB254" s="359"/>
      <c r="HCC254" s="380"/>
      <c r="HCD254" s="359"/>
      <c r="HCE254" s="380"/>
      <c r="HCF254" s="359"/>
      <c r="HCG254" s="380"/>
      <c r="HCH254" s="359"/>
      <c r="HCI254" s="380"/>
      <c r="HCJ254" s="359"/>
      <c r="HCK254" s="380"/>
      <c r="HCL254" s="359"/>
      <c r="HCM254" s="380"/>
      <c r="HCN254" s="359"/>
      <c r="HCO254" s="380"/>
      <c r="HCP254" s="359"/>
      <c r="HCQ254" s="380"/>
      <c r="HCR254" s="359"/>
      <c r="HCS254" s="380"/>
      <c r="HCT254" s="359"/>
      <c r="HCU254" s="380"/>
      <c r="HCV254" s="359"/>
      <c r="HCW254" s="380"/>
      <c r="HCX254" s="359"/>
      <c r="HCY254" s="380"/>
      <c r="HCZ254" s="359"/>
      <c r="HDA254" s="380"/>
      <c r="HDB254" s="359"/>
      <c r="HDC254" s="380"/>
      <c r="HDD254" s="359"/>
      <c r="HDE254" s="380"/>
      <c r="HDF254" s="359"/>
      <c r="HDG254" s="380"/>
      <c r="HDH254" s="359"/>
      <c r="HDI254" s="380"/>
      <c r="HDJ254" s="359"/>
      <c r="HDK254" s="380"/>
      <c r="HDL254" s="359"/>
      <c r="HDM254" s="380"/>
      <c r="HDN254" s="359"/>
      <c r="HDO254" s="380"/>
      <c r="HDP254" s="359"/>
      <c r="HDQ254" s="380"/>
      <c r="HDR254" s="359"/>
      <c r="HDS254" s="380"/>
      <c r="HDT254" s="359"/>
      <c r="HDU254" s="380"/>
      <c r="HDV254" s="359"/>
      <c r="HDW254" s="380"/>
      <c r="HDX254" s="359"/>
      <c r="HDY254" s="380"/>
      <c r="HDZ254" s="359"/>
      <c r="HEA254" s="380"/>
      <c r="HEB254" s="359"/>
      <c r="HEC254" s="380"/>
      <c r="HED254" s="359"/>
      <c r="HEE254" s="380"/>
      <c r="HEF254" s="359"/>
      <c r="HEG254" s="380"/>
      <c r="HEH254" s="359"/>
      <c r="HEI254" s="380"/>
      <c r="HEJ254" s="359"/>
      <c r="HEK254" s="380"/>
      <c r="HEL254" s="359"/>
      <c r="HEM254" s="380"/>
      <c r="HEN254" s="359"/>
      <c r="HEO254" s="380"/>
      <c r="HEP254" s="359"/>
      <c r="HEQ254" s="380"/>
      <c r="HER254" s="359"/>
      <c r="HES254" s="380"/>
      <c r="HET254" s="359"/>
      <c r="HEU254" s="380"/>
      <c r="HEV254" s="359"/>
      <c r="HEW254" s="380"/>
      <c r="HEX254" s="359"/>
      <c r="HEY254" s="380"/>
      <c r="HEZ254" s="359"/>
      <c r="HFA254" s="380"/>
      <c r="HFB254" s="359"/>
      <c r="HFC254" s="380"/>
      <c r="HFD254" s="359"/>
      <c r="HFE254" s="380"/>
      <c r="HFF254" s="359"/>
      <c r="HFG254" s="380"/>
      <c r="HFH254" s="359"/>
      <c r="HFI254" s="380"/>
      <c r="HFJ254" s="359"/>
      <c r="HFK254" s="380"/>
      <c r="HFL254" s="359"/>
      <c r="HFM254" s="380"/>
      <c r="HFN254" s="359"/>
      <c r="HFO254" s="380"/>
      <c r="HFP254" s="359"/>
      <c r="HFQ254" s="380"/>
      <c r="HFR254" s="359"/>
      <c r="HFS254" s="380"/>
      <c r="HFT254" s="359"/>
      <c r="HFU254" s="380"/>
      <c r="HFV254" s="359"/>
      <c r="HFW254" s="380"/>
      <c r="HFX254" s="359"/>
      <c r="HFY254" s="380"/>
      <c r="HFZ254" s="359"/>
      <c r="HGA254" s="380"/>
      <c r="HGB254" s="359"/>
      <c r="HGC254" s="380"/>
      <c r="HGD254" s="359"/>
      <c r="HGE254" s="380"/>
      <c r="HGF254" s="359"/>
      <c r="HGG254" s="380"/>
      <c r="HGH254" s="359"/>
      <c r="HGI254" s="380"/>
      <c r="HGJ254" s="359"/>
      <c r="HGK254" s="380"/>
      <c r="HGL254" s="359"/>
      <c r="HGM254" s="380"/>
      <c r="HGN254" s="359"/>
      <c r="HGO254" s="380"/>
      <c r="HGP254" s="359"/>
      <c r="HGQ254" s="380"/>
      <c r="HGR254" s="359"/>
      <c r="HGS254" s="380"/>
      <c r="HGT254" s="359"/>
      <c r="HGU254" s="380"/>
      <c r="HGV254" s="359"/>
      <c r="HGW254" s="380"/>
      <c r="HGX254" s="359"/>
      <c r="HGY254" s="380"/>
      <c r="HGZ254" s="359"/>
      <c r="HHA254" s="380"/>
      <c r="HHB254" s="359"/>
      <c r="HHC254" s="380"/>
      <c r="HHD254" s="359"/>
      <c r="HHE254" s="380"/>
      <c r="HHF254" s="359"/>
      <c r="HHG254" s="380"/>
      <c r="HHH254" s="359"/>
      <c r="HHI254" s="380"/>
      <c r="HHJ254" s="359"/>
      <c r="HHK254" s="380"/>
      <c r="HHL254" s="359"/>
      <c r="HHM254" s="380"/>
      <c r="HHN254" s="359"/>
      <c r="HHO254" s="380"/>
      <c r="HHP254" s="359"/>
      <c r="HHQ254" s="380"/>
      <c r="HHR254" s="359"/>
      <c r="HHS254" s="380"/>
      <c r="HHT254" s="359"/>
      <c r="HHU254" s="380"/>
      <c r="HHV254" s="359"/>
      <c r="HHW254" s="380"/>
      <c r="HHX254" s="359"/>
      <c r="HHY254" s="380"/>
      <c r="HHZ254" s="359"/>
      <c r="HIA254" s="380"/>
      <c r="HIB254" s="359"/>
      <c r="HIC254" s="380"/>
      <c r="HID254" s="359"/>
      <c r="HIE254" s="380"/>
      <c r="HIF254" s="359"/>
      <c r="HIG254" s="380"/>
      <c r="HIH254" s="359"/>
      <c r="HII254" s="380"/>
      <c r="HIJ254" s="359"/>
      <c r="HIK254" s="380"/>
      <c r="HIL254" s="359"/>
      <c r="HIM254" s="380"/>
      <c r="HIN254" s="359"/>
      <c r="HIO254" s="380"/>
      <c r="HIP254" s="359"/>
      <c r="HIQ254" s="380"/>
      <c r="HIR254" s="359"/>
      <c r="HIS254" s="380"/>
      <c r="HIT254" s="359"/>
      <c r="HIU254" s="380"/>
      <c r="HIV254" s="359"/>
      <c r="HIW254" s="380"/>
      <c r="HIX254" s="359"/>
      <c r="HIY254" s="380"/>
      <c r="HIZ254" s="359"/>
      <c r="HJA254" s="380"/>
      <c r="HJB254" s="359"/>
      <c r="HJC254" s="380"/>
      <c r="HJD254" s="359"/>
      <c r="HJE254" s="380"/>
      <c r="HJF254" s="359"/>
      <c r="HJG254" s="380"/>
      <c r="HJH254" s="359"/>
      <c r="HJI254" s="380"/>
      <c r="HJJ254" s="359"/>
      <c r="HJK254" s="380"/>
      <c r="HJL254" s="359"/>
      <c r="HJM254" s="380"/>
      <c r="HJN254" s="359"/>
      <c r="HJO254" s="380"/>
      <c r="HJP254" s="359"/>
      <c r="HJQ254" s="380"/>
      <c r="HJR254" s="359"/>
      <c r="HJS254" s="380"/>
      <c r="HJT254" s="359"/>
      <c r="HJU254" s="380"/>
      <c r="HJV254" s="359"/>
      <c r="HJW254" s="380"/>
      <c r="HJX254" s="359"/>
      <c r="HJY254" s="380"/>
      <c r="HJZ254" s="359"/>
      <c r="HKA254" s="380"/>
      <c r="HKB254" s="359"/>
      <c r="HKC254" s="380"/>
      <c r="HKD254" s="359"/>
      <c r="HKE254" s="380"/>
      <c r="HKF254" s="359"/>
      <c r="HKG254" s="380"/>
      <c r="HKH254" s="359"/>
      <c r="HKI254" s="380"/>
      <c r="HKJ254" s="359"/>
      <c r="HKK254" s="380"/>
      <c r="HKL254" s="359"/>
      <c r="HKM254" s="380"/>
      <c r="HKN254" s="359"/>
      <c r="HKO254" s="380"/>
      <c r="HKP254" s="359"/>
      <c r="HKQ254" s="380"/>
      <c r="HKR254" s="359"/>
      <c r="HKS254" s="380"/>
      <c r="HKT254" s="359"/>
      <c r="HKU254" s="380"/>
      <c r="HKV254" s="359"/>
      <c r="HKW254" s="380"/>
      <c r="HKX254" s="359"/>
      <c r="HKY254" s="380"/>
      <c r="HKZ254" s="359"/>
      <c r="HLA254" s="380"/>
      <c r="HLB254" s="359"/>
      <c r="HLC254" s="380"/>
      <c r="HLD254" s="359"/>
      <c r="HLE254" s="380"/>
      <c r="HLF254" s="359"/>
      <c r="HLG254" s="380"/>
      <c r="HLH254" s="359"/>
      <c r="HLI254" s="380"/>
      <c r="HLJ254" s="359"/>
      <c r="HLK254" s="380"/>
      <c r="HLL254" s="359"/>
      <c r="HLM254" s="380"/>
      <c r="HLN254" s="359"/>
      <c r="HLO254" s="380"/>
      <c r="HLP254" s="359"/>
      <c r="HLQ254" s="380"/>
      <c r="HLR254" s="359"/>
      <c r="HLS254" s="380"/>
      <c r="HLT254" s="359"/>
      <c r="HLU254" s="380"/>
      <c r="HLV254" s="359"/>
      <c r="HLW254" s="380"/>
      <c r="HLX254" s="359"/>
      <c r="HLY254" s="380"/>
      <c r="HLZ254" s="359"/>
      <c r="HMA254" s="380"/>
      <c r="HMB254" s="359"/>
      <c r="HMC254" s="380"/>
      <c r="HMD254" s="359"/>
      <c r="HME254" s="380"/>
      <c r="HMF254" s="359"/>
      <c r="HMG254" s="380"/>
      <c r="HMH254" s="359"/>
      <c r="HMI254" s="380"/>
      <c r="HMJ254" s="359"/>
      <c r="HMK254" s="380"/>
      <c r="HML254" s="359"/>
      <c r="HMM254" s="380"/>
      <c r="HMN254" s="359"/>
      <c r="HMO254" s="380"/>
      <c r="HMP254" s="359"/>
      <c r="HMQ254" s="380"/>
      <c r="HMR254" s="359"/>
      <c r="HMS254" s="380"/>
      <c r="HMT254" s="359"/>
      <c r="HMU254" s="380"/>
      <c r="HMV254" s="359"/>
      <c r="HMW254" s="380"/>
      <c r="HMX254" s="359"/>
      <c r="HMY254" s="380"/>
      <c r="HMZ254" s="359"/>
      <c r="HNA254" s="380"/>
      <c r="HNB254" s="359"/>
      <c r="HNC254" s="380"/>
      <c r="HND254" s="359"/>
      <c r="HNE254" s="380"/>
      <c r="HNF254" s="359"/>
      <c r="HNG254" s="380"/>
      <c r="HNH254" s="359"/>
      <c r="HNI254" s="380"/>
      <c r="HNJ254" s="359"/>
      <c r="HNK254" s="380"/>
      <c r="HNL254" s="359"/>
      <c r="HNM254" s="380"/>
      <c r="HNN254" s="359"/>
      <c r="HNO254" s="380"/>
      <c r="HNP254" s="359"/>
      <c r="HNQ254" s="380"/>
      <c r="HNR254" s="359"/>
      <c r="HNS254" s="380"/>
      <c r="HNT254" s="359"/>
      <c r="HNU254" s="380"/>
      <c r="HNV254" s="359"/>
      <c r="HNW254" s="380"/>
      <c r="HNX254" s="359"/>
      <c r="HNY254" s="380"/>
      <c r="HNZ254" s="359"/>
      <c r="HOA254" s="380"/>
      <c r="HOB254" s="359"/>
      <c r="HOC254" s="380"/>
      <c r="HOD254" s="359"/>
      <c r="HOE254" s="380"/>
      <c r="HOF254" s="359"/>
      <c r="HOG254" s="380"/>
      <c r="HOH254" s="359"/>
      <c r="HOI254" s="380"/>
      <c r="HOJ254" s="359"/>
      <c r="HOK254" s="380"/>
      <c r="HOL254" s="359"/>
      <c r="HOM254" s="380"/>
      <c r="HON254" s="359"/>
      <c r="HOO254" s="380"/>
      <c r="HOP254" s="359"/>
      <c r="HOQ254" s="380"/>
      <c r="HOR254" s="359"/>
      <c r="HOS254" s="380"/>
      <c r="HOT254" s="359"/>
      <c r="HOU254" s="380"/>
      <c r="HOV254" s="359"/>
      <c r="HOW254" s="380"/>
      <c r="HOX254" s="359"/>
      <c r="HOY254" s="380"/>
      <c r="HOZ254" s="359"/>
      <c r="HPA254" s="380"/>
      <c r="HPB254" s="359"/>
      <c r="HPC254" s="380"/>
      <c r="HPD254" s="359"/>
      <c r="HPE254" s="380"/>
      <c r="HPF254" s="359"/>
      <c r="HPG254" s="380"/>
      <c r="HPH254" s="359"/>
      <c r="HPI254" s="380"/>
      <c r="HPJ254" s="359"/>
      <c r="HPK254" s="380"/>
      <c r="HPL254" s="359"/>
      <c r="HPM254" s="380"/>
      <c r="HPN254" s="359"/>
      <c r="HPO254" s="380"/>
      <c r="HPP254" s="359"/>
      <c r="HPQ254" s="380"/>
      <c r="HPR254" s="359"/>
      <c r="HPS254" s="380"/>
      <c r="HPT254" s="359"/>
      <c r="HPU254" s="380"/>
      <c r="HPV254" s="359"/>
      <c r="HPW254" s="380"/>
      <c r="HPX254" s="359"/>
      <c r="HPY254" s="380"/>
      <c r="HPZ254" s="359"/>
      <c r="HQA254" s="380"/>
      <c r="HQB254" s="359"/>
      <c r="HQC254" s="380"/>
      <c r="HQD254" s="359"/>
      <c r="HQE254" s="380"/>
      <c r="HQF254" s="359"/>
      <c r="HQG254" s="380"/>
      <c r="HQH254" s="359"/>
      <c r="HQI254" s="380"/>
      <c r="HQJ254" s="359"/>
      <c r="HQK254" s="380"/>
      <c r="HQL254" s="359"/>
      <c r="HQM254" s="380"/>
      <c r="HQN254" s="359"/>
      <c r="HQO254" s="380"/>
      <c r="HQP254" s="359"/>
      <c r="HQQ254" s="380"/>
      <c r="HQR254" s="359"/>
      <c r="HQS254" s="380"/>
      <c r="HQT254" s="359"/>
      <c r="HQU254" s="380"/>
      <c r="HQV254" s="359"/>
      <c r="HQW254" s="380"/>
      <c r="HQX254" s="359"/>
      <c r="HQY254" s="380"/>
      <c r="HQZ254" s="359"/>
      <c r="HRA254" s="380"/>
      <c r="HRB254" s="359"/>
      <c r="HRC254" s="380"/>
      <c r="HRD254" s="359"/>
      <c r="HRE254" s="380"/>
      <c r="HRF254" s="359"/>
      <c r="HRG254" s="380"/>
      <c r="HRH254" s="359"/>
      <c r="HRI254" s="380"/>
      <c r="HRJ254" s="359"/>
      <c r="HRK254" s="380"/>
      <c r="HRL254" s="359"/>
      <c r="HRM254" s="380"/>
      <c r="HRN254" s="359"/>
      <c r="HRO254" s="380"/>
      <c r="HRP254" s="359"/>
      <c r="HRQ254" s="380"/>
      <c r="HRR254" s="359"/>
      <c r="HRS254" s="380"/>
      <c r="HRT254" s="359"/>
      <c r="HRU254" s="380"/>
      <c r="HRV254" s="359"/>
      <c r="HRW254" s="380"/>
      <c r="HRX254" s="359"/>
      <c r="HRY254" s="380"/>
      <c r="HRZ254" s="359"/>
      <c r="HSA254" s="380"/>
      <c r="HSB254" s="359"/>
      <c r="HSC254" s="380"/>
      <c r="HSD254" s="359"/>
      <c r="HSE254" s="380"/>
      <c r="HSF254" s="359"/>
      <c r="HSG254" s="380"/>
      <c r="HSH254" s="359"/>
      <c r="HSI254" s="380"/>
      <c r="HSJ254" s="359"/>
      <c r="HSK254" s="380"/>
      <c r="HSL254" s="359"/>
      <c r="HSM254" s="380"/>
      <c r="HSN254" s="359"/>
      <c r="HSO254" s="380"/>
      <c r="HSP254" s="359"/>
      <c r="HSQ254" s="380"/>
      <c r="HSR254" s="359"/>
      <c r="HSS254" s="380"/>
      <c r="HST254" s="359"/>
      <c r="HSU254" s="380"/>
      <c r="HSV254" s="359"/>
      <c r="HSW254" s="380"/>
      <c r="HSX254" s="359"/>
      <c r="HSY254" s="380"/>
      <c r="HSZ254" s="359"/>
      <c r="HTA254" s="380"/>
      <c r="HTB254" s="359"/>
      <c r="HTC254" s="380"/>
      <c r="HTD254" s="359"/>
      <c r="HTE254" s="380"/>
      <c r="HTF254" s="359"/>
      <c r="HTG254" s="380"/>
      <c r="HTH254" s="359"/>
      <c r="HTI254" s="380"/>
      <c r="HTJ254" s="359"/>
      <c r="HTK254" s="380"/>
      <c r="HTL254" s="359"/>
      <c r="HTM254" s="380"/>
      <c r="HTN254" s="359"/>
      <c r="HTO254" s="380"/>
      <c r="HTP254" s="359"/>
      <c r="HTQ254" s="380"/>
      <c r="HTR254" s="359"/>
      <c r="HTS254" s="380"/>
      <c r="HTT254" s="359"/>
      <c r="HTU254" s="380"/>
      <c r="HTV254" s="359"/>
      <c r="HTW254" s="380"/>
      <c r="HTX254" s="359"/>
      <c r="HTY254" s="380"/>
      <c r="HTZ254" s="359"/>
      <c r="HUA254" s="380"/>
      <c r="HUB254" s="359"/>
      <c r="HUC254" s="380"/>
      <c r="HUD254" s="359"/>
      <c r="HUE254" s="380"/>
      <c r="HUF254" s="359"/>
      <c r="HUG254" s="380"/>
      <c r="HUH254" s="359"/>
      <c r="HUI254" s="380"/>
      <c r="HUJ254" s="359"/>
      <c r="HUK254" s="380"/>
      <c r="HUL254" s="359"/>
      <c r="HUM254" s="380"/>
      <c r="HUN254" s="359"/>
      <c r="HUO254" s="380"/>
      <c r="HUP254" s="359"/>
      <c r="HUQ254" s="380"/>
      <c r="HUR254" s="359"/>
      <c r="HUS254" s="380"/>
      <c r="HUT254" s="359"/>
      <c r="HUU254" s="380"/>
      <c r="HUV254" s="359"/>
      <c r="HUW254" s="380"/>
      <c r="HUX254" s="359"/>
      <c r="HUY254" s="380"/>
      <c r="HUZ254" s="359"/>
      <c r="HVA254" s="380"/>
      <c r="HVB254" s="359"/>
      <c r="HVC254" s="380"/>
      <c r="HVD254" s="359"/>
      <c r="HVE254" s="380"/>
      <c r="HVF254" s="359"/>
      <c r="HVG254" s="380"/>
      <c r="HVH254" s="359"/>
      <c r="HVI254" s="380"/>
      <c r="HVJ254" s="359"/>
      <c r="HVK254" s="380"/>
      <c r="HVL254" s="359"/>
      <c r="HVM254" s="380"/>
      <c r="HVN254" s="359"/>
      <c r="HVO254" s="380"/>
      <c r="HVP254" s="359"/>
      <c r="HVQ254" s="380"/>
      <c r="HVR254" s="359"/>
      <c r="HVS254" s="380"/>
      <c r="HVT254" s="359"/>
      <c r="HVU254" s="380"/>
      <c r="HVV254" s="359"/>
      <c r="HVW254" s="380"/>
      <c r="HVX254" s="359"/>
      <c r="HVY254" s="380"/>
      <c r="HVZ254" s="359"/>
      <c r="HWA254" s="380"/>
      <c r="HWB254" s="359"/>
      <c r="HWC254" s="380"/>
      <c r="HWD254" s="359"/>
      <c r="HWE254" s="380"/>
      <c r="HWF254" s="359"/>
      <c r="HWG254" s="380"/>
      <c r="HWH254" s="359"/>
      <c r="HWI254" s="380"/>
      <c r="HWJ254" s="359"/>
      <c r="HWK254" s="380"/>
      <c r="HWL254" s="359"/>
      <c r="HWM254" s="380"/>
      <c r="HWN254" s="359"/>
      <c r="HWO254" s="380"/>
      <c r="HWP254" s="359"/>
      <c r="HWQ254" s="380"/>
      <c r="HWR254" s="359"/>
      <c r="HWS254" s="380"/>
      <c r="HWT254" s="359"/>
      <c r="HWU254" s="380"/>
      <c r="HWV254" s="359"/>
      <c r="HWW254" s="380"/>
      <c r="HWX254" s="359"/>
      <c r="HWY254" s="380"/>
      <c r="HWZ254" s="359"/>
      <c r="HXA254" s="380"/>
      <c r="HXB254" s="359"/>
      <c r="HXC254" s="380"/>
      <c r="HXD254" s="359"/>
      <c r="HXE254" s="380"/>
      <c r="HXF254" s="359"/>
      <c r="HXG254" s="380"/>
      <c r="HXH254" s="359"/>
      <c r="HXI254" s="380"/>
      <c r="HXJ254" s="359"/>
      <c r="HXK254" s="380"/>
      <c r="HXL254" s="359"/>
      <c r="HXM254" s="380"/>
      <c r="HXN254" s="359"/>
      <c r="HXO254" s="380"/>
      <c r="HXP254" s="359"/>
      <c r="HXQ254" s="380"/>
      <c r="HXR254" s="359"/>
      <c r="HXS254" s="380"/>
      <c r="HXT254" s="359"/>
      <c r="HXU254" s="380"/>
      <c r="HXV254" s="359"/>
      <c r="HXW254" s="380"/>
      <c r="HXX254" s="359"/>
      <c r="HXY254" s="380"/>
      <c r="HXZ254" s="359"/>
      <c r="HYA254" s="380"/>
      <c r="HYB254" s="359"/>
      <c r="HYC254" s="380"/>
      <c r="HYD254" s="359"/>
      <c r="HYE254" s="380"/>
      <c r="HYF254" s="359"/>
      <c r="HYG254" s="380"/>
      <c r="HYH254" s="359"/>
      <c r="HYI254" s="380"/>
      <c r="HYJ254" s="359"/>
      <c r="HYK254" s="380"/>
      <c r="HYL254" s="359"/>
      <c r="HYM254" s="380"/>
      <c r="HYN254" s="359"/>
      <c r="HYO254" s="380"/>
      <c r="HYP254" s="359"/>
      <c r="HYQ254" s="380"/>
      <c r="HYR254" s="359"/>
      <c r="HYS254" s="380"/>
      <c r="HYT254" s="359"/>
      <c r="HYU254" s="380"/>
      <c r="HYV254" s="359"/>
      <c r="HYW254" s="380"/>
      <c r="HYX254" s="359"/>
      <c r="HYY254" s="380"/>
      <c r="HYZ254" s="359"/>
      <c r="HZA254" s="380"/>
      <c r="HZB254" s="359"/>
      <c r="HZC254" s="380"/>
      <c r="HZD254" s="359"/>
      <c r="HZE254" s="380"/>
      <c r="HZF254" s="359"/>
      <c r="HZG254" s="380"/>
      <c r="HZH254" s="359"/>
      <c r="HZI254" s="380"/>
      <c r="HZJ254" s="359"/>
      <c r="HZK254" s="380"/>
      <c r="HZL254" s="359"/>
      <c r="HZM254" s="380"/>
      <c r="HZN254" s="359"/>
      <c r="HZO254" s="380"/>
      <c r="HZP254" s="359"/>
      <c r="HZQ254" s="380"/>
      <c r="HZR254" s="359"/>
      <c r="HZS254" s="380"/>
      <c r="HZT254" s="359"/>
      <c r="HZU254" s="380"/>
      <c r="HZV254" s="359"/>
      <c r="HZW254" s="380"/>
      <c r="HZX254" s="359"/>
      <c r="HZY254" s="380"/>
      <c r="HZZ254" s="359"/>
      <c r="IAA254" s="380"/>
      <c r="IAB254" s="359"/>
      <c r="IAC254" s="380"/>
      <c r="IAD254" s="359"/>
      <c r="IAE254" s="380"/>
      <c r="IAF254" s="359"/>
      <c r="IAG254" s="380"/>
      <c r="IAH254" s="359"/>
      <c r="IAI254" s="380"/>
      <c r="IAJ254" s="359"/>
      <c r="IAK254" s="380"/>
      <c r="IAL254" s="359"/>
      <c r="IAM254" s="380"/>
      <c r="IAN254" s="359"/>
      <c r="IAO254" s="380"/>
      <c r="IAP254" s="359"/>
      <c r="IAQ254" s="380"/>
      <c r="IAR254" s="359"/>
      <c r="IAS254" s="380"/>
      <c r="IAT254" s="359"/>
      <c r="IAU254" s="380"/>
      <c r="IAV254" s="359"/>
      <c r="IAW254" s="380"/>
      <c r="IAX254" s="359"/>
      <c r="IAY254" s="380"/>
      <c r="IAZ254" s="359"/>
      <c r="IBA254" s="380"/>
      <c r="IBB254" s="359"/>
      <c r="IBC254" s="380"/>
      <c r="IBD254" s="359"/>
      <c r="IBE254" s="380"/>
      <c r="IBF254" s="359"/>
      <c r="IBG254" s="380"/>
      <c r="IBH254" s="359"/>
      <c r="IBI254" s="380"/>
      <c r="IBJ254" s="359"/>
      <c r="IBK254" s="380"/>
      <c r="IBL254" s="359"/>
      <c r="IBM254" s="380"/>
      <c r="IBN254" s="359"/>
      <c r="IBO254" s="380"/>
      <c r="IBP254" s="359"/>
      <c r="IBQ254" s="380"/>
      <c r="IBR254" s="359"/>
      <c r="IBS254" s="380"/>
      <c r="IBT254" s="359"/>
      <c r="IBU254" s="380"/>
      <c r="IBV254" s="359"/>
      <c r="IBW254" s="380"/>
      <c r="IBX254" s="359"/>
      <c r="IBY254" s="380"/>
      <c r="IBZ254" s="359"/>
      <c r="ICA254" s="380"/>
      <c r="ICB254" s="359"/>
      <c r="ICC254" s="380"/>
      <c r="ICD254" s="359"/>
      <c r="ICE254" s="380"/>
      <c r="ICF254" s="359"/>
      <c r="ICG254" s="380"/>
      <c r="ICH254" s="359"/>
      <c r="ICI254" s="380"/>
      <c r="ICJ254" s="359"/>
      <c r="ICK254" s="380"/>
      <c r="ICL254" s="359"/>
      <c r="ICM254" s="380"/>
      <c r="ICN254" s="359"/>
      <c r="ICO254" s="380"/>
      <c r="ICP254" s="359"/>
      <c r="ICQ254" s="380"/>
      <c r="ICR254" s="359"/>
      <c r="ICS254" s="380"/>
      <c r="ICT254" s="359"/>
      <c r="ICU254" s="380"/>
      <c r="ICV254" s="359"/>
      <c r="ICW254" s="380"/>
      <c r="ICX254" s="359"/>
      <c r="ICY254" s="380"/>
      <c r="ICZ254" s="359"/>
      <c r="IDA254" s="380"/>
      <c r="IDB254" s="359"/>
      <c r="IDC254" s="380"/>
      <c r="IDD254" s="359"/>
      <c r="IDE254" s="380"/>
      <c r="IDF254" s="359"/>
      <c r="IDG254" s="380"/>
      <c r="IDH254" s="359"/>
      <c r="IDI254" s="380"/>
      <c r="IDJ254" s="359"/>
      <c r="IDK254" s="380"/>
      <c r="IDL254" s="359"/>
      <c r="IDM254" s="380"/>
      <c r="IDN254" s="359"/>
      <c r="IDO254" s="380"/>
      <c r="IDP254" s="359"/>
      <c r="IDQ254" s="380"/>
      <c r="IDR254" s="359"/>
      <c r="IDS254" s="380"/>
      <c r="IDT254" s="359"/>
      <c r="IDU254" s="380"/>
      <c r="IDV254" s="359"/>
      <c r="IDW254" s="380"/>
      <c r="IDX254" s="359"/>
      <c r="IDY254" s="380"/>
      <c r="IDZ254" s="359"/>
      <c r="IEA254" s="380"/>
      <c r="IEB254" s="359"/>
      <c r="IEC254" s="380"/>
      <c r="IED254" s="359"/>
      <c r="IEE254" s="380"/>
      <c r="IEF254" s="359"/>
      <c r="IEG254" s="380"/>
      <c r="IEH254" s="359"/>
      <c r="IEI254" s="380"/>
      <c r="IEJ254" s="359"/>
      <c r="IEK254" s="380"/>
      <c r="IEL254" s="359"/>
      <c r="IEM254" s="380"/>
      <c r="IEN254" s="359"/>
      <c r="IEO254" s="380"/>
      <c r="IEP254" s="359"/>
      <c r="IEQ254" s="380"/>
      <c r="IER254" s="359"/>
      <c r="IES254" s="380"/>
      <c r="IET254" s="359"/>
      <c r="IEU254" s="380"/>
      <c r="IEV254" s="359"/>
      <c r="IEW254" s="380"/>
      <c r="IEX254" s="359"/>
      <c r="IEY254" s="380"/>
      <c r="IEZ254" s="359"/>
      <c r="IFA254" s="380"/>
      <c r="IFB254" s="359"/>
      <c r="IFC254" s="380"/>
      <c r="IFD254" s="359"/>
      <c r="IFE254" s="380"/>
      <c r="IFF254" s="359"/>
      <c r="IFG254" s="380"/>
      <c r="IFH254" s="359"/>
      <c r="IFI254" s="380"/>
      <c r="IFJ254" s="359"/>
      <c r="IFK254" s="380"/>
      <c r="IFL254" s="359"/>
      <c r="IFM254" s="380"/>
      <c r="IFN254" s="359"/>
      <c r="IFO254" s="380"/>
      <c r="IFP254" s="359"/>
      <c r="IFQ254" s="380"/>
      <c r="IFR254" s="359"/>
      <c r="IFS254" s="380"/>
      <c r="IFT254" s="359"/>
      <c r="IFU254" s="380"/>
      <c r="IFV254" s="359"/>
      <c r="IFW254" s="380"/>
      <c r="IFX254" s="359"/>
      <c r="IFY254" s="380"/>
      <c r="IFZ254" s="359"/>
      <c r="IGA254" s="380"/>
      <c r="IGB254" s="359"/>
      <c r="IGC254" s="380"/>
      <c r="IGD254" s="359"/>
      <c r="IGE254" s="380"/>
      <c r="IGF254" s="359"/>
      <c r="IGG254" s="380"/>
      <c r="IGH254" s="359"/>
      <c r="IGI254" s="380"/>
      <c r="IGJ254" s="359"/>
      <c r="IGK254" s="380"/>
      <c r="IGL254" s="359"/>
      <c r="IGM254" s="380"/>
      <c r="IGN254" s="359"/>
      <c r="IGO254" s="380"/>
      <c r="IGP254" s="359"/>
      <c r="IGQ254" s="380"/>
      <c r="IGR254" s="359"/>
      <c r="IGS254" s="380"/>
      <c r="IGT254" s="359"/>
      <c r="IGU254" s="380"/>
      <c r="IGV254" s="359"/>
      <c r="IGW254" s="380"/>
      <c r="IGX254" s="359"/>
      <c r="IGY254" s="380"/>
      <c r="IGZ254" s="359"/>
      <c r="IHA254" s="380"/>
      <c r="IHB254" s="359"/>
      <c r="IHC254" s="380"/>
      <c r="IHD254" s="359"/>
      <c r="IHE254" s="380"/>
      <c r="IHF254" s="359"/>
      <c r="IHG254" s="380"/>
      <c r="IHH254" s="359"/>
      <c r="IHI254" s="380"/>
      <c r="IHJ254" s="359"/>
      <c r="IHK254" s="380"/>
      <c r="IHL254" s="359"/>
      <c r="IHM254" s="380"/>
      <c r="IHN254" s="359"/>
      <c r="IHO254" s="380"/>
      <c r="IHP254" s="359"/>
      <c r="IHQ254" s="380"/>
      <c r="IHR254" s="359"/>
      <c r="IHS254" s="380"/>
      <c r="IHT254" s="359"/>
      <c r="IHU254" s="380"/>
      <c r="IHV254" s="359"/>
      <c r="IHW254" s="380"/>
      <c r="IHX254" s="359"/>
      <c r="IHY254" s="380"/>
      <c r="IHZ254" s="359"/>
      <c r="IIA254" s="380"/>
      <c r="IIB254" s="359"/>
      <c r="IIC254" s="380"/>
      <c r="IID254" s="359"/>
      <c r="IIE254" s="380"/>
      <c r="IIF254" s="359"/>
      <c r="IIG254" s="380"/>
      <c r="IIH254" s="359"/>
      <c r="III254" s="380"/>
      <c r="IIJ254" s="359"/>
      <c r="IIK254" s="380"/>
      <c r="IIL254" s="359"/>
      <c r="IIM254" s="380"/>
      <c r="IIN254" s="359"/>
      <c r="IIO254" s="380"/>
      <c r="IIP254" s="359"/>
      <c r="IIQ254" s="380"/>
      <c r="IIR254" s="359"/>
      <c r="IIS254" s="380"/>
      <c r="IIT254" s="359"/>
      <c r="IIU254" s="380"/>
      <c r="IIV254" s="359"/>
      <c r="IIW254" s="380"/>
      <c r="IIX254" s="359"/>
      <c r="IIY254" s="380"/>
      <c r="IIZ254" s="359"/>
      <c r="IJA254" s="380"/>
      <c r="IJB254" s="359"/>
      <c r="IJC254" s="380"/>
      <c r="IJD254" s="359"/>
      <c r="IJE254" s="380"/>
      <c r="IJF254" s="359"/>
      <c r="IJG254" s="380"/>
      <c r="IJH254" s="359"/>
      <c r="IJI254" s="380"/>
      <c r="IJJ254" s="359"/>
      <c r="IJK254" s="380"/>
      <c r="IJL254" s="359"/>
      <c r="IJM254" s="380"/>
      <c r="IJN254" s="359"/>
      <c r="IJO254" s="380"/>
      <c r="IJP254" s="359"/>
      <c r="IJQ254" s="380"/>
      <c r="IJR254" s="359"/>
      <c r="IJS254" s="380"/>
      <c r="IJT254" s="359"/>
      <c r="IJU254" s="380"/>
      <c r="IJV254" s="359"/>
      <c r="IJW254" s="380"/>
      <c r="IJX254" s="359"/>
      <c r="IJY254" s="380"/>
      <c r="IJZ254" s="359"/>
      <c r="IKA254" s="380"/>
      <c r="IKB254" s="359"/>
      <c r="IKC254" s="380"/>
      <c r="IKD254" s="359"/>
      <c r="IKE254" s="380"/>
      <c r="IKF254" s="359"/>
      <c r="IKG254" s="380"/>
      <c r="IKH254" s="359"/>
      <c r="IKI254" s="380"/>
      <c r="IKJ254" s="359"/>
      <c r="IKK254" s="380"/>
      <c r="IKL254" s="359"/>
      <c r="IKM254" s="380"/>
      <c r="IKN254" s="359"/>
      <c r="IKO254" s="380"/>
      <c r="IKP254" s="359"/>
      <c r="IKQ254" s="380"/>
      <c r="IKR254" s="359"/>
      <c r="IKS254" s="380"/>
      <c r="IKT254" s="359"/>
      <c r="IKU254" s="380"/>
      <c r="IKV254" s="359"/>
      <c r="IKW254" s="380"/>
      <c r="IKX254" s="359"/>
      <c r="IKY254" s="380"/>
      <c r="IKZ254" s="359"/>
      <c r="ILA254" s="380"/>
      <c r="ILB254" s="359"/>
      <c r="ILC254" s="380"/>
      <c r="ILD254" s="359"/>
      <c r="ILE254" s="380"/>
      <c r="ILF254" s="359"/>
      <c r="ILG254" s="380"/>
      <c r="ILH254" s="359"/>
      <c r="ILI254" s="380"/>
      <c r="ILJ254" s="359"/>
      <c r="ILK254" s="380"/>
      <c r="ILL254" s="359"/>
      <c r="ILM254" s="380"/>
      <c r="ILN254" s="359"/>
      <c r="ILO254" s="380"/>
      <c r="ILP254" s="359"/>
      <c r="ILQ254" s="380"/>
      <c r="ILR254" s="359"/>
      <c r="ILS254" s="380"/>
      <c r="ILT254" s="359"/>
      <c r="ILU254" s="380"/>
      <c r="ILV254" s="359"/>
      <c r="ILW254" s="380"/>
      <c r="ILX254" s="359"/>
      <c r="ILY254" s="380"/>
      <c r="ILZ254" s="359"/>
      <c r="IMA254" s="380"/>
      <c r="IMB254" s="359"/>
      <c r="IMC254" s="380"/>
      <c r="IMD254" s="359"/>
      <c r="IME254" s="380"/>
      <c r="IMF254" s="359"/>
      <c r="IMG254" s="380"/>
      <c r="IMH254" s="359"/>
      <c r="IMI254" s="380"/>
      <c r="IMJ254" s="359"/>
      <c r="IMK254" s="380"/>
      <c r="IML254" s="359"/>
      <c r="IMM254" s="380"/>
      <c r="IMN254" s="359"/>
      <c r="IMO254" s="380"/>
      <c r="IMP254" s="359"/>
      <c r="IMQ254" s="380"/>
      <c r="IMR254" s="359"/>
      <c r="IMS254" s="380"/>
      <c r="IMT254" s="359"/>
      <c r="IMU254" s="380"/>
      <c r="IMV254" s="359"/>
      <c r="IMW254" s="380"/>
      <c r="IMX254" s="359"/>
      <c r="IMY254" s="380"/>
      <c r="IMZ254" s="359"/>
      <c r="INA254" s="380"/>
      <c r="INB254" s="359"/>
      <c r="INC254" s="380"/>
      <c r="IND254" s="359"/>
      <c r="INE254" s="380"/>
      <c r="INF254" s="359"/>
      <c r="ING254" s="380"/>
      <c r="INH254" s="359"/>
      <c r="INI254" s="380"/>
      <c r="INJ254" s="359"/>
      <c r="INK254" s="380"/>
      <c r="INL254" s="359"/>
      <c r="INM254" s="380"/>
      <c r="INN254" s="359"/>
      <c r="INO254" s="380"/>
      <c r="INP254" s="359"/>
      <c r="INQ254" s="380"/>
      <c r="INR254" s="359"/>
      <c r="INS254" s="380"/>
      <c r="INT254" s="359"/>
      <c r="INU254" s="380"/>
      <c r="INV254" s="359"/>
      <c r="INW254" s="380"/>
      <c r="INX254" s="359"/>
      <c r="INY254" s="380"/>
      <c r="INZ254" s="359"/>
      <c r="IOA254" s="380"/>
      <c r="IOB254" s="359"/>
      <c r="IOC254" s="380"/>
      <c r="IOD254" s="359"/>
      <c r="IOE254" s="380"/>
      <c r="IOF254" s="359"/>
      <c r="IOG254" s="380"/>
      <c r="IOH254" s="359"/>
      <c r="IOI254" s="380"/>
      <c r="IOJ254" s="359"/>
      <c r="IOK254" s="380"/>
      <c r="IOL254" s="359"/>
      <c r="IOM254" s="380"/>
      <c r="ION254" s="359"/>
      <c r="IOO254" s="380"/>
      <c r="IOP254" s="359"/>
      <c r="IOQ254" s="380"/>
      <c r="IOR254" s="359"/>
      <c r="IOS254" s="380"/>
      <c r="IOT254" s="359"/>
      <c r="IOU254" s="380"/>
      <c r="IOV254" s="359"/>
      <c r="IOW254" s="380"/>
      <c r="IOX254" s="359"/>
      <c r="IOY254" s="380"/>
      <c r="IOZ254" s="359"/>
      <c r="IPA254" s="380"/>
      <c r="IPB254" s="359"/>
      <c r="IPC254" s="380"/>
      <c r="IPD254" s="359"/>
      <c r="IPE254" s="380"/>
      <c r="IPF254" s="359"/>
      <c r="IPG254" s="380"/>
      <c r="IPH254" s="359"/>
      <c r="IPI254" s="380"/>
      <c r="IPJ254" s="359"/>
      <c r="IPK254" s="380"/>
      <c r="IPL254" s="359"/>
      <c r="IPM254" s="380"/>
      <c r="IPN254" s="359"/>
      <c r="IPO254" s="380"/>
      <c r="IPP254" s="359"/>
      <c r="IPQ254" s="380"/>
      <c r="IPR254" s="359"/>
      <c r="IPS254" s="380"/>
      <c r="IPT254" s="359"/>
      <c r="IPU254" s="380"/>
      <c r="IPV254" s="359"/>
      <c r="IPW254" s="380"/>
      <c r="IPX254" s="359"/>
      <c r="IPY254" s="380"/>
      <c r="IPZ254" s="359"/>
      <c r="IQA254" s="380"/>
      <c r="IQB254" s="359"/>
      <c r="IQC254" s="380"/>
      <c r="IQD254" s="359"/>
      <c r="IQE254" s="380"/>
      <c r="IQF254" s="359"/>
      <c r="IQG254" s="380"/>
      <c r="IQH254" s="359"/>
      <c r="IQI254" s="380"/>
      <c r="IQJ254" s="359"/>
      <c r="IQK254" s="380"/>
      <c r="IQL254" s="359"/>
      <c r="IQM254" s="380"/>
      <c r="IQN254" s="359"/>
      <c r="IQO254" s="380"/>
      <c r="IQP254" s="359"/>
      <c r="IQQ254" s="380"/>
      <c r="IQR254" s="359"/>
      <c r="IQS254" s="380"/>
      <c r="IQT254" s="359"/>
      <c r="IQU254" s="380"/>
      <c r="IQV254" s="359"/>
      <c r="IQW254" s="380"/>
      <c r="IQX254" s="359"/>
      <c r="IQY254" s="380"/>
      <c r="IQZ254" s="359"/>
      <c r="IRA254" s="380"/>
      <c r="IRB254" s="359"/>
      <c r="IRC254" s="380"/>
      <c r="IRD254" s="359"/>
      <c r="IRE254" s="380"/>
      <c r="IRF254" s="359"/>
      <c r="IRG254" s="380"/>
      <c r="IRH254" s="359"/>
      <c r="IRI254" s="380"/>
      <c r="IRJ254" s="359"/>
      <c r="IRK254" s="380"/>
      <c r="IRL254" s="359"/>
      <c r="IRM254" s="380"/>
      <c r="IRN254" s="359"/>
      <c r="IRO254" s="380"/>
      <c r="IRP254" s="359"/>
      <c r="IRQ254" s="380"/>
      <c r="IRR254" s="359"/>
      <c r="IRS254" s="380"/>
      <c r="IRT254" s="359"/>
      <c r="IRU254" s="380"/>
      <c r="IRV254" s="359"/>
      <c r="IRW254" s="380"/>
      <c r="IRX254" s="359"/>
      <c r="IRY254" s="380"/>
      <c r="IRZ254" s="359"/>
      <c r="ISA254" s="380"/>
      <c r="ISB254" s="359"/>
      <c r="ISC254" s="380"/>
      <c r="ISD254" s="359"/>
      <c r="ISE254" s="380"/>
      <c r="ISF254" s="359"/>
      <c r="ISG254" s="380"/>
      <c r="ISH254" s="359"/>
      <c r="ISI254" s="380"/>
      <c r="ISJ254" s="359"/>
      <c r="ISK254" s="380"/>
      <c r="ISL254" s="359"/>
      <c r="ISM254" s="380"/>
      <c r="ISN254" s="359"/>
      <c r="ISO254" s="380"/>
      <c r="ISP254" s="359"/>
      <c r="ISQ254" s="380"/>
      <c r="ISR254" s="359"/>
      <c r="ISS254" s="380"/>
      <c r="IST254" s="359"/>
      <c r="ISU254" s="380"/>
      <c r="ISV254" s="359"/>
      <c r="ISW254" s="380"/>
      <c r="ISX254" s="359"/>
      <c r="ISY254" s="380"/>
      <c r="ISZ254" s="359"/>
      <c r="ITA254" s="380"/>
      <c r="ITB254" s="359"/>
      <c r="ITC254" s="380"/>
      <c r="ITD254" s="359"/>
      <c r="ITE254" s="380"/>
      <c r="ITF254" s="359"/>
      <c r="ITG254" s="380"/>
      <c r="ITH254" s="359"/>
      <c r="ITI254" s="380"/>
      <c r="ITJ254" s="359"/>
      <c r="ITK254" s="380"/>
      <c r="ITL254" s="359"/>
      <c r="ITM254" s="380"/>
      <c r="ITN254" s="359"/>
      <c r="ITO254" s="380"/>
      <c r="ITP254" s="359"/>
      <c r="ITQ254" s="380"/>
      <c r="ITR254" s="359"/>
      <c r="ITS254" s="380"/>
      <c r="ITT254" s="359"/>
      <c r="ITU254" s="380"/>
      <c r="ITV254" s="359"/>
      <c r="ITW254" s="380"/>
      <c r="ITX254" s="359"/>
      <c r="ITY254" s="380"/>
      <c r="ITZ254" s="359"/>
      <c r="IUA254" s="380"/>
      <c r="IUB254" s="359"/>
      <c r="IUC254" s="380"/>
      <c r="IUD254" s="359"/>
      <c r="IUE254" s="380"/>
      <c r="IUF254" s="359"/>
      <c r="IUG254" s="380"/>
      <c r="IUH254" s="359"/>
      <c r="IUI254" s="380"/>
      <c r="IUJ254" s="359"/>
      <c r="IUK254" s="380"/>
      <c r="IUL254" s="359"/>
      <c r="IUM254" s="380"/>
      <c r="IUN254" s="359"/>
      <c r="IUO254" s="380"/>
      <c r="IUP254" s="359"/>
      <c r="IUQ254" s="380"/>
      <c r="IUR254" s="359"/>
      <c r="IUS254" s="380"/>
      <c r="IUT254" s="359"/>
      <c r="IUU254" s="380"/>
      <c r="IUV254" s="359"/>
      <c r="IUW254" s="380"/>
      <c r="IUX254" s="359"/>
      <c r="IUY254" s="380"/>
      <c r="IUZ254" s="359"/>
      <c r="IVA254" s="380"/>
      <c r="IVB254" s="359"/>
      <c r="IVC254" s="380"/>
      <c r="IVD254" s="359"/>
      <c r="IVE254" s="380"/>
      <c r="IVF254" s="359"/>
      <c r="IVG254" s="380"/>
      <c r="IVH254" s="359"/>
      <c r="IVI254" s="380"/>
      <c r="IVJ254" s="359"/>
      <c r="IVK254" s="380"/>
      <c r="IVL254" s="359"/>
      <c r="IVM254" s="380"/>
      <c r="IVN254" s="359"/>
      <c r="IVO254" s="380"/>
      <c r="IVP254" s="359"/>
      <c r="IVQ254" s="380"/>
      <c r="IVR254" s="359"/>
      <c r="IVS254" s="380"/>
      <c r="IVT254" s="359"/>
      <c r="IVU254" s="380"/>
      <c r="IVV254" s="359"/>
      <c r="IVW254" s="380"/>
      <c r="IVX254" s="359"/>
      <c r="IVY254" s="380"/>
      <c r="IVZ254" s="359"/>
      <c r="IWA254" s="380"/>
      <c r="IWB254" s="359"/>
      <c r="IWC254" s="380"/>
      <c r="IWD254" s="359"/>
      <c r="IWE254" s="380"/>
      <c r="IWF254" s="359"/>
      <c r="IWG254" s="380"/>
      <c r="IWH254" s="359"/>
      <c r="IWI254" s="380"/>
      <c r="IWJ254" s="359"/>
      <c r="IWK254" s="380"/>
      <c r="IWL254" s="359"/>
      <c r="IWM254" s="380"/>
      <c r="IWN254" s="359"/>
      <c r="IWO254" s="380"/>
      <c r="IWP254" s="359"/>
      <c r="IWQ254" s="380"/>
      <c r="IWR254" s="359"/>
      <c r="IWS254" s="380"/>
      <c r="IWT254" s="359"/>
      <c r="IWU254" s="380"/>
      <c r="IWV254" s="359"/>
      <c r="IWW254" s="380"/>
      <c r="IWX254" s="359"/>
      <c r="IWY254" s="380"/>
      <c r="IWZ254" s="359"/>
      <c r="IXA254" s="380"/>
      <c r="IXB254" s="359"/>
      <c r="IXC254" s="380"/>
      <c r="IXD254" s="359"/>
      <c r="IXE254" s="380"/>
      <c r="IXF254" s="359"/>
      <c r="IXG254" s="380"/>
      <c r="IXH254" s="359"/>
      <c r="IXI254" s="380"/>
      <c r="IXJ254" s="359"/>
      <c r="IXK254" s="380"/>
      <c r="IXL254" s="359"/>
      <c r="IXM254" s="380"/>
      <c r="IXN254" s="359"/>
      <c r="IXO254" s="380"/>
      <c r="IXP254" s="359"/>
      <c r="IXQ254" s="380"/>
      <c r="IXR254" s="359"/>
      <c r="IXS254" s="380"/>
      <c r="IXT254" s="359"/>
      <c r="IXU254" s="380"/>
      <c r="IXV254" s="359"/>
      <c r="IXW254" s="380"/>
      <c r="IXX254" s="359"/>
      <c r="IXY254" s="380"/>
      <c r="IXZ254" s="359"/>
      <c r="IYA254" s="380"/>
      <c r="IYB254" s="359"/>
      <c r="IYC254" s="380"/>
      <c r="IYD254" s="359"/>
      <c r="IYE254" s="380"/>
      <c r="IYF254" s="359"/>
      <c r="IYG254" s="380"/>
      <c r="IYH254" s="359"/>
      <c r="IYI254" s="380"/>
      <c r="IYJ254" s="359"/>
      <c r="IYK254" s="380"/>
      <c r="IYL254" s="359"/>
      <c r="IYM254" s="380"/>
      <c r="IYN254" s="359"/>
      <c r="IYO254" s="380"/>
      <c r="IYP254" s="359"/>
      <c r="IYQ254" s="380"/>
      <c r="IYR254" s="359"/>
      <c r="IYS254" s="380"/>
      <c r="IYT254" s="359"/>
      <c r="IYU254" s="380"/>
      <c r="IYV254" s="359"/>
      <c r="IYW254" s="380"/>
      <c r="IYX254" s="359"/>
      <c r="IYY254" s="380"/>
      <c r="IYZ254" s="359"/>
      <c r="IZA254" s="380"/>
      <c r="IZB254" s="359"/>
      <c r="IZC254" s="380"/>
      <c r="IZD254" s="359"/>
      <c r="IZE254" s="380"/>
      <c r="IZF254" s="359"/>
      <c r="IZG254" s="380"/>
      <c r="IZH254" s="359"/>
      <c r="IZI254" s="380"/>
      <c r="IZJ254" s="359"/>
      <c r="IZK254" s="380"/>
      <c r="IZL254" s="359"/>
      <c r="IZM254" s="380"/>
      <c r="IZN254" s="359"/>
      <c r="IZO254" s="380"/>
      <c r="IZP254" s="359"/>
      <c r="IZQ254" s="380"/>
      <c r="IZR254" s="359"/>
      <c r="IZS254" s="380"/>
      <c r="IZT254" s="359"/>
      <c r="IZU254" s="380"/>
      <c r="IZV254" s="359"/>
      <c r="IZW254" s="380"/>
      <c r="IZX254" s="359"/>
      <c r="IZY254" s="380"/>
      <c r="IZZ254" s="359"/>
      <c r="JAA254" s="380"/>
      <c r="JAB254" s="359"/>
      <c r="JAC254" s="380"/>
      <c r="JAD254" s="359"/>
      <c r="JAE254" s="380"/>
      <c r="JAF254" s="359"/>
      <c r="JAG254" s="380"/>
      <c r="JAH254" s="359"/>
      <c r="JAI254" s="380"/>
      <c r="JAJ254" s="359"/>
      <c r="JAK254" s="380"/>
      <c r="JAL254" s="359"/>
      <c r="JAM254" s="380"/>
      <c r="JAN254" s="359"/>
      <c r="JAO254" s="380"/>
      <c r="JAP254" s="359"/>
      <c r="JAQ254" s="380"/>
      <c r="JAR254" s="359"/>
      <c r="JAS254" s="380"/>
      <c r="JAT254" s="359"/>
      <c r="JAU254" s="380"/>
      <c r="JAV254" s="359"/>
      <c r="JAW254" s="380"/>
      <c r="JAX254" s="359"/>
      <c r="JAY254" s="380"/>
      <c r="JAZ254" s="359"/>
      <c r="JBA254" s="380"/>
      <c r="JBB254" s="359"/>
      <c r="JBC254" s="380"/>
      <c r="JBD254" s="359"/>
      <c r="JBE254" s="380"/>
      <c r="JBF254" s="359"/>
      <c r="JBG254" s="380"/>
      <c r="JBH254" s="359"/>
      <c r="JBI254" s="380"/>
      <c r="JBJ254" s="359"/>
      <c r="JBK254" s="380"/>
      <c r="JBL254" s="359"/>
      <c r="JBM254" s="380"/>
      <c r="JBN254" s="359"/>
      <c r="JBO254" s="380"/>
      <c r="JBP254" s="359"/>
      <c r="JBQ254" s="380"/>
      <c r="JBR254" s="359"/>
      <c r="JBS254" s="380"/>
      <c r="JBT254" s="359"/>
      <c r="JBU254" s="380"/>
      <c r="JBV254" s="359"/>
      <c r="JBW254" s="380"/>
      <c r="JBX254" s="359"/>
      <c r="JBY254" s="380"/>
      <c r="JBZ254" s="359"/>
      <c r="JCA254" s="380"/>
      <c r="JCB254" s="359"/>
      <c r="JCC254" s="380"/>
      <c r="JCD254" s="359"/>
      <c r="JCE254" s="380"/>
      <c r="JCF254" s="359"/>
      <c r="JCG254" s="380"/>
      <c r="JCH254" s="359"/>
      <c r="JCI254" s="380"/>
      <c r="JCJ254" s="359"/>
      <c r="JCK254" s="380"/>
      <c r="JCL254" s="359"/>
      <c r="JCM254" s="380"/>
      <c r="JCN254" s="359"/>
      <c r="JCO254" s="380"/>
      <c r="JCP254" s="359"/>
      <c r="JCQ254" s="380"/>
      <c r="JCR254" s="359"/>
      <c r="JCS254" s="380"/>
      <c r="JCT254" s="359"/>
      <c r="JCU254" s="380"/>
      <c r="JCV254" s="359"/>
      <c r="JCW254" s="380"/>
      <c r="JCX254" s="359"/>
      <c r="JCY254" s="380"/>
      <c r="JCZ254" s="359"/>
      <c r="JDA254" s="380"/>
      <c r="JDB254" s="359"/>
      <c r="JDC254" s="380"/>
      <c r="JDD254" s="359"/>
      <c r="JDE254" s="380"/>
      <c r="JDF254" s="359"/>
      <c r="JDG254" s="380"/>
      <c r="JDH254" s="359"/>
      <c r="JDI254" s="380"/>
      <c r="JDJ254" s="359"/>
      <c r="JDK254" s="380"/>
      <c r="JDL254" s="359"/>
      <c r="JDM254" s="380"/>
      <c r="JDN254" s="359"/>
      <c r="JDO254" s="380"/>
      <c r="JDP254" s="359"/>
      <c r="JDQ254" s="380"/>
      <c r="JDR254" s="359"/>
      <c r="JDS254" s="380"/>
      <c r="JDT254" s="359"/>
      <c r="JDU254" s="380"/>
      <c r="JDV254" s="359"/>
      <c r="JDW254" s="380"/>
      <c r="JDX254" s="359"/>
      <c r="JDY254" s="380"/>
      <c r="JDZ254" s="359"/>
      <c r="JEA254" s="380"/>
      <c r="JEB254" s="359"/>
      <c r="JEC254" s="380"/>
      <c r="JED254" s="359"/>
      <c r="JEE254" s="380"/>
      <c r="JEF254" s="359"/>
      <c r="JEG254" s="380"/>
      <c r="JEH254" s="359"/>
      <c r="JEI254" s="380"/>
      <c r="JEJ254" s="359"/>
      <c r="JEK254" s="380"/>
      <c r="JEL254" s="359"/>
      <c r="JEM254" s="380"/>
      <c r="JEN254" s="359"/>
      <c r="JEO254" s="380"/>
      <c r="JEP254" s="359"/>
      <c r="JEQ254" s="380"/>
      <c r="JER254" s="359"/>
      <c r="JES254" s="380"/>
      <c r="JET254" s="359"/>
      <c r="JEU254" s="380"/>
      <c r="JEV254" s="359"/>
      <c r="JEW254" s="380"/>
      <c r="JEX254" s="359"/>
      <c r="JEY254" s="380"/>
      <c r="JEZ254" s="359"/>
      <c r="JFA254" s="380"/>
      <c r="JFB254" s="359"/>
      <c r="JFC254" s="380"/>
      <c r="JFD254" s="359"/>
      <c r="JFE254" s="380"/>
      <c r="JFF254" s="359"/>
      <c r="JFG254" s="380"/>
      <c r="JFH254" s="359"/>
      <c r="JFI254" s="380"/>
      <c r="JFJ254" s="359"/>
      <c r="JFK254" s="380"/>
      <c r="JFL254" s="359"/>
      <c r="JFM254" s="380"/>
      <c r="JFN254" s="359"/>
      <c r="JFO254" s="380"/>
      <c r="JFP254" s="359"/>
      <c r="JFQ254" s="380"/>
      <c r="JFR254" s="359"/>
      <c r="JFS254" s="380"/>
      <c r="JFT254" s="359"/>
      <c r="JFU254" s="380"/>
      <c r="JFV254" s="359"/>
      <c r="JFW254" s="380"/>
      <c r="JFX254" s="359"/>
      <c r="JFY254" s="380"/>
      <c r="JFZ254" s="359"/>
      <c r="JGA254" s="380"/>
      <c r="JGB254" s="359"/>
      <c r="JGC254" s="380"/>
      <c r="JGD254" s="359"/>
      <c r="JGE254" s="380"/>
      <c r="JGF254" s="359"/>
      <c r="JGG254" s="380"/>
      <c r="JGH254" s="359"/>
      <c r="JGI254" s="380"/>
      <c r="JGJ254" s="359"/>
      <c r="JGK254" s="380"/>
      <c r="JGL254" s="359"/>
      <c r="JGM254" s="380"/>
      <c r="JGN254" s="359"/>
      <c r="JGO254" s="380"/>
      <c r="JGP254" s="359"/>
      <c r="JGQ254" s="380"/>
      <c r="JGR254" s="359"/>
      <c r="JGS254" s="380"/>
      <c r="JGT254" s="359"/>
      <c r="JGU254" s="380"/>
      <c r="JGV254" s="359"/>
      <c r="JGW254" s="380"/>
      <c r="JGX254" s="359"/>
      <c r="JGY254" s="380"/>
      <c r="JGZ254" s="359"/>
      <c r="JHA254" s="380"/>
      <c r="JHB254" s="359"/>
      <c r="JHC254" s="380"/>
      <c r="JHD254" s="359"/>
      <c r="JHE254" s="380"/>
      <c r="JHF254" s="359"/>
      <c r="JHG254" s="380"/>
      <c r="JHH254" s="359"/>
      <c r="JHI254" s="380"/>
      <c r="JHJ254" s="359"/>
      <c r="JHK254" s="380"/>
      <c r="JHL254" s="359"/>
      <c r="JHM254" s="380"/>
      <c r="JHN254" s="359"/>
      <c r="JHO254" s="380"/>
      <c r="JHP254" s="359"/>
      <c r="JHQ254" s="380"/>
      <c r="JHR254" s="359"/>
      <c r="JHS254" s="380"/>
      <c r="JHT254" s="359"/>
      <c r="JHU254" s="380"/>
      <c r="JHV254" s="359"/>
      <c r="JHW254" s="380"/>
      <c r="JHX254" s="359"/>
      <c r="JHY254" s="380"/>
      <c r="JHZ254" s="359"/>
      <c r="JIA254" s="380"/>
      <c r="JIB254" s="359"/>
      <c r="JIC254" s="380"/>
      <c r="JID254" s="359"/>
      <c r="JIE254" s="380"/>
      <c r="JIF254" s="359"/>
      <c r="JIG254" s="380"/>
      <c r="JIH254" s="359"/>
      <c r="JII254" s="380"/>
      <c r="JIJ254" s="359"/>
      <c r="JIK254" s="380"/>
      <c r="JIL254" s="359"/>
      <c r="JIM254" s="380"/>
      <c r="JIN254" s="359"/>
      <c r="JIO254" s="380"/>
      <c r="JIP254" s="359"/>
      <c r="JIQ254" s="380"/>
      <c r="JIR254" s="359"/>
      <c r="JIS254" s="380"/>
      <c r="JIT254" s="359"/>
      <c r="JIU254" s="380"/>
      <c r="JIV254" s="359"/>
      <c r="JIW254" s="380"/>
      <c r="JIX254" s="359"/>
      <c r="JIY254" s="380"/>
      <c r="JIZ254" s="359"/>
      <c r="JJA254" s="380"/>
      <c r="JJB254" s="359"/>
      <c r="JJC254" s="380"/>
      <c r="JJD254" s="359"/>
      <c r="JJE254" s="380"/>
      <c r="JJF254" s="359"/>
      <c r="JJG254" s="380"/>
      <c r="JJH254" s="359"/>
      <c r="JJI254" s="380"/>
      <c r="JJJ254" s="359"/>
      <c r="JJK254" s="380"/>
      <c r="JJL254" s="359"/>
      <c r="JJM254" s="380"/>
      <c r="JJN254" s="359"/>
      <c r="JJO254" s="380"/>
      <c r="JJP254" s="359"/>
      <c r="JJQ254" s="380"/>
      <c r="JJR254" s="359"/>
      <c r="JJS254" s="380"/>
      <c r="JJT254" s="359"/>
      <c r="JJU254" s="380"/>
      <c r="JJV254" s="359"/>
      <c r="JJW254" s="380"/>
      <c r="JJX254" s="359"/>
      <c r="JJY254" s="380"/>
      <c r="JJZ254" s="359"/>
      <c r="JKA254" s="380"/>
      <c r="JKB254" s="359"/>
      <c r="JKC254" s="380"/>
      <c r="JKD254" s="359"/>
      <c r="JKE254" s="380"/>
      <c r="JKF254" s="359"/>
      <c r="JKG254" s="380"/>
      <c r="JKH254" s="359"/>
      <c r="JKI254" s="380"/>
      <c r="JKJ254" s="359"/>
      <c r="JKK254" s="380"/>
      <c r="JKL254" s="359"/>
      <c r="JKM254" s="380"/>
      <c r="JKN254" s="359"/>
      <c r="JKO254" s="380"/>
      <c r="JKP254" s="359"/>
      <c r="JKQ254" s="380"/>
      <c r="JKR254" s="359"/>
      <c r="JKS254" s="380"/>
      <c r="JKT254" s="359"/>
      <c r="JKU254" s="380"/>
      <c r="JKV254" s="359"/>
      <c r="JKW254" s="380"/>
      <c r="JKX254" s="359"/>
      <c r="JKY254" s="380"/>
      <c r="JKZ254" s="359"/>
      <c r="JLA254" s="380"/>
      <c r="JLB254" s="359"/>
      <c r="JLC254" s="380"/>
      <c r="JLD254" s="359"/>
      <c r="JLE254" s="380"/>
      <c r="JLF254" s="359"/>
      <c r="JLG254" s="380"/>
      <c r="JLH254" s="359"/>
      <c r="JLI254" s="380"/>
      <c r="JLJ254" s="359"/>
      <c r="JLK254" s="380"/>
      <c r="JLL254" s="359"/>
      <c r="JLM254" s="380"/>
      <c r="JLN254" s="359"/>
      <c r="JLO254" s="380"/>
      <c r="JLP254" s="359"/>
      <c r="JLQ254" s="380"/>
      <c r="JLR254" s="359"/>
      <c r="JLS254" s="380"/>
      <c r="JLT254" s="359"/>
      <c r="JLU254" s="380"/>
      <c r="JLV254" s="359"/>
      <c r="JLW254" s="380"/>
      <c r="JLX254" s="359"/>
      <c r="JLY254" s="380"/>
      <c r="JLZ254" s="359"/>
      <c r="JMA254" s="380"/>
      <c r="JMB254" s="359"/>
      <c r="JMC254" s="380"/>
      <c r="JMD254" s="359"/>
      <c r="JME254" s="380"/>
      <c r="JMF254" s="359"/>
      <c r="JMG254" s="380"/>
      <c r="JMH254" s="359"/>
      <c r="JMI254" s="380"/>
      <c r="JMJ254" s="359"/>
      <c r="JMK254" s="380"/>
      <c r="JML254" s="359"/>
      <c r="JMM254" s="380"/>
      <c r="JMN254" s="359"/>
      <c r="JMO254" s="380"/>
      <c r="JMP254" s="359"/>
      <c r="JMQ254" s="380"/>
      <c r="JMR254" s="359"/>
      <c r="JMS254" s="380"/>
      <c r="JMT254" s="359"/>
      <c r="JMU254" s="380"/>
      <c r="JMV254" s="359"/>
      <c r="JMW254" s="380"/>
      <c r="JMX254" s="359"/>
      <c r="JMY254" s="380"/>
      <c r="JMZ254" s="359"/>
      <c r="JNA254" s="380"/>
      <c r="JNB254" s="359"/>
      <c r="JNC254" s="380"/>
      <c r="JND254" s="359"/>
      <c r="JNE254" s="380"/>
      <c r="JNF254" s="359"/>
      <c r="JNG254" s="380"/>
      <c r="JNH254" s="359"/>
      <c r="JNI254" s="380"/>
      <c r="JNJ254" s="359"/>
      <c r="JNK254" s="380"/>
      <c r="JNL254" s="359"/>
      <c r="JNM254" s="380"/>
      <c r="JNN254" s="359"/>
      <c r="JNO254" s="380"/>
      <c r="JNP254" s="359"/>
      <c r="JNQ254" s="380"/>
      <c r="JNR254" s="359"/>
      <c r="JNS254" s="380"/>
      <c r="JNT254" s="359"/>
      <c r="JNU254" s="380"/>
      <c r="JNV254" s="359"/>
      <c r="JNW254" s="380"/>
      <c r="JNX254" s="359"/>
      <c r="JNY254" s="380"/>
      <c r="JNZ254" s="359"/>
      <c r="JOA254" s="380"/>
      <c r="JOB254" s="359"/>
      <c r="JOC254" s="380"/>
      <c r="JOD254" s="359"/>
      <c r="JOE254" s="380"/>
      <c r="JOF254" s="359"/>
      <c r="JOG254" s="380"/>
      <c r="JOH254" s="359"/>
      <c r="JOI254" s="380"/>
      <c r="JOJ254" s="359"/>
      <c r="JOK254" s="380"/>
      <c r="JOL254" s="359"/>
      <c r="JOM254" s="380"/>
      <c r="JON254" s="359"/>
      <c r="JOO254" s="380"/>
      <c r="JOP254" s="359"/>
      <c r="JOQ254" s="380"/>
      <c r="JOR254" s="359"/>
      <c r="JOS254" s="380"/>
      <c r="JOT254" s="359"/>
      <c r="JOU254" s="380"/>
      <c r="JOV254" s="359"/>
      <c r="JOW254" s="380"/>
      <c r="JOX254" s="359"/>
      <c r="JOY254" s="380"/>
      <c r="JOZ254" s="359"/>
      <c r="JPA254" s="380"/>
      <c r="JPB254" s="359"/>
      <c r="JPC254" s="380"/>
      <c r="JPD254" s="359"/>
      <c r="JPE254" s="380"/>
      <c r="JPF254" s="359"/>
      <c r="JPG254" s="380"/>
      <c r="JPH254" s="359"/>
      <c r="JPI254" s="380"/>
      <c r="JPJ254" s="359"/>
      <c r="JPK254" s="380"/>
      <c r="JPL254" s="359"/>
      <c r="JPM254" s="380"/>
      <c r="JPN254" s="359"/>
      <c r="JPO254" s="380"/>
      <c r="JPP254" s="359"/>
      <c r="JPQ254" s="380"/>
      <c r="JPR254" s="359"/>
      <c r="JPS254" s="380"/>
      <c r="JPT254" s="359"/>
      <c r="JPU254" s="380"/>
      <c r="JPV254" s="359"/>
      <c r="JPW254" s="380"/>
      <c r="JPX254" s="359"/>
      <c r="JPY254" s="380"/>
      <c r="JPZ254" s="359"/>
      <c r="JQA254" s="380"/>
      <c r="JQB254" s="359"/>
      <c r="JQC254" s="380"/>
      <c r="JQD254" s="359"/>
      <c r="JQE254" s="380"/>
      <c r="JQF254" s="359"/>
      <c r="JQG254" s="380"/>
      <c r="JQH254" s="359"/>
      <c r="JQI254" s="380"/>
      <c r="JQJ254" s="359"/>
      <c r="JQK254" s="380"/>
      <c r="JQL254" s="359"/>
      <c r="JQM254" s="380"/>
      <c r="JQN254" s="359"/>
      <c r="JQO254" s="380"/>
      <c r="JQP254" s="359"/>
      <c r="JQQ254" s="380"/>
      <c r="JQR254" s="359"/>
      <c r="JQS254" s="380"/>
      <c r="JQT254" s="359"/>
      <c r="JQU254" s="380"/>
      <c r="JQV254" s="359"/>
      <c r="JQW254" s="380"/>
      <c r="JQX254" s="359"/>
      <c r="JQY254" s="380"/>
      <c r="JQZ254" s="359"/>
      <c r="JRA254" s="380"/>
      <c r="JRB254" s="359"/>
      <c r="JRC254" s="380"/>
      <c r="JRD254" s="359"/>
      <c r="JRE254" s="380"/>
      <c r="JRF254" s="359"/>
      <c r="JRG254" s="380"/>
      <c r="JRH254" s="359"/>
      <c r="JRI254" s="380"/>
      <c r="JRJ254" s="359"/>
      <c r="JRK254" s="380"/>
      <c r="JRL254" s="359"/>
      <c r="JRM254" s="380"/>
      <c r="JRN254" s="359"/>
      <c r="JRO254" s="380"/>
      <c r="JRP254" s="359"/>
      <c r="JRQ254" s="380"/>
      <c r="JRR254" s="359"/>
      <c r="JRS254" s="380"/>
      <c r="JRT254" s="359"/>
      <c r="JRU254" s="380"/>
      <c r="JRV254" s="359"/>
      <c r="JRW254" s="380"/>
      <c r="JRX254" s="359"/>
      <c r="JRY254" s="380"/>
      <c r="JRZ254" s="359"/>
      <c r="JSA254" s="380"/>
      <c r="JSB254" s="359"/>
      <c r="JSC254" s="380"/>
      <c r="JSD254" s="359"/>
      <c r="JSE254" s="380"/>
      <c r="JSF254" s="359"/>
      <c r="JSG254" s="380"/>
      <c r="JSH254" s="359"/>
      <c r="JSI254" s="380"/>
      <c r="JSJ254" s="359"/>
      <c r="JSK254" s="380"/>
      <c r="JSL254" s="359"/>
      <c r="JSM254" s="380"/>
      <c r="JSN254" s="359"/>
      <c r="JSO254" s="380"/>
      <c r="JSP254" s="359"/>
      <c r="JSQ254" s="380"/>
      <c r="JSR254" s="359"/>
      <c r="JSS254" s="380"/>
      <c r="JST254" s="359"/>
      <c r="JSU254" s="380"/>
      <c r="JSV254" s="359"/>
      <c r="JSW254" s="380"/>
      <c r="JSX254" s="359"/>
      <c r="JSY254" s="380"/>
      <c r="JSZ254" s="359"/>
      <c r="JTA254" s="380"/>
      <c r="JTB254" s="359"/>
      <c r="JTC254" s="380"/>
      <c r="JTD254" s="359"/>
      <c r="JTE254" s="380"/>
      <c r="JTF254" s="359"/>
      <c r="JTG254" s="380"/>
      <c r="JTH254" s="359"/>
      <c r="JTI254" s="380"/>
      <c r="JTJ254" s="359"/>
      <c r="JTK254" s="380"/>
      <c r="JTL254" s="359"/>
      <c r="JTM254" s="380"/>
      <c r="JTN254" s="359"/>
      <c r="JTO254" s="380"/>
      <c r="JTP254" s="359"/>
      <c r="JTQ254" s="380"/>
      <c r="JTR254" s="359"/>
      <c r="JTS254" s="380"/>
      <c r="JTT254" s="359"/>
      <c r="JTU254" s="380"/>
      <c r="JTV254" s="359"/>
      <c r="JTW254" s="380"/>
      <c r="JTX254" s="359"/>
      <c r="JTY254" s="380"/>
      <c r="JTZ254" s="359"/>
      <c r="JUA254" s="380"/>
      <c r="JUB254" s="359"/>
      <c r="JUC254" s="380"/>
      <c r="JUD254" s="359"/>
      <c r="JUE254" s="380"/>
      <c r="JUF254" s="359"/>
      <c r="JUG254" s="380"/>
      <c r="JUH254" s="359"/>
      <c r="JUI254" s="380"/>
      <c r="JUJ254" s="359"/>
      <c r="JUK254" s="380"/>
      <c r="JUL254" s="359"/>
      <c r="JUM254" s="380"/>
      <c r="JUN254" s="359"/>
      <c r="JUO254" s="380"/>
      <c r="JUP254" s="359"/>
      <c r="JUQ254" s="380"/>
      <c r="JUR254" s="359"/>
      <c r="JUS254" s="380"/>
      <c r="JUT254" s="359"/>
      <c r="JUU254" s="380"/>
      <c r="JUV254" s="359"/>
      <c r="JUW254" s="380"/>
      <c r="JUX254" s="359"/>
      <c r="JUY254" s="380"/>
      <c r="JUZ254" s="359"/>
      <c r="JVA254" s="380"/>
      <c r="JVB254" s="359"/>
      <c r="JVC254" s="380"/>
      <c r="JVD254" s="359"/>
      <c r="JVE254" s="380"/>
      <c r="JVF254" s="359"/>
      <c r="JVG254" s="380"/>
      <c r="JVH254" s="359"/>
      <c r="JVI254" s="380"/>
      <c r="JVJ254" s="359"/>
      <c r="JVK254" s="380"/>
      <c r="JVL254" s="359"/>
      <c r="JVM254" s="380"/>
      <c r="JVN254" s="359"/>
      <c r="JVO254" s="380"/>
      <c r="JVP254" s="359"/>
      <c r="JVQ254" s="380"/>
      <c r="JVR254" s="359"/>
      <c r="JVS254" s="380"/>
      <c r="JVT254" s="359"/>
      <c r="JVU254" s="380"/>
      <c r="JVV254" s="359"/>
      <c r="JVW254" s="380"/>
      <c r="JVX254" s="359"/>
      <c r="JVY254" s="380"/>
      <c r="JVZ254" s="359"/>
      <c r="JWA254" s="380"/>
      <c r="JWB254" s="359"/>
      <c r="JWC254" s="380"/>
      <c r="JWD254" s="359"/>
      <c r="JWE254" s="380"/>
      <c r="JWF254" s="359"/>
      <c r="JWG254" s="380"/>
      <c r="JWH254" s="359"/>
      <c r="JWI254" s="380"/>
      <c r="JWJ254" s="359"/>
      <c r="JWK254" s="380"/>
      <c r="JWL254" s="359"/>
      <c r="JWM254" s="380"/>
      <c r="JWN254" s="359"/>
      <c r="JWO254" s="380"/>
      <c r="JWP254" s="359"/>
      <c r="JWQ254" s="380"/>
      <c r="JWR254" s="359"/>
      <c r="JWS254" s="380"/>
      <c r="JWT254" s="359"/>
      <c r="JWU254" s="380"/>
      <c r="JWV254" s="359"/>
      <c r="JWW254" s="380"/>
      <c r="JWX254" s="359"/>
      <c r="JWY254" s="380"/>
      <c r="JWZ254" s="359"/>
      <c r="JXA254" s="380"/>
      <c r="JXB254" s="359"/>
      <c r="JXC254" s="380"/>
      <c r="JXD254" s="359"/>
      <c r="JXE254" s="380"/>
      <c r="JXF254" s="359"/>
      <c r="JXG254" s="380"/>
      <c r="JXH254" s="359"/>
      <c r="JXI254" s="380"/>
      <c r="JXJ254" s="359"/>
      <c r="JXK254" s="380"/>
      <c r="JXL254" s="359"/>
      <c r="JXM254" s="380"/>
      <c r="JXN254" s="359"/>
      <c r="JXO254" s="380"/>
      <c r="JXP254" s="359"/>
      <c r="JXQ254" s="380"/>
      <c r="JXR254" s="359"/>
      <c r="JXS254" s="380"/>
      <c r="JXT254" s="359"/>
      <c r="JXU254" s="380"/>
      <c r="JXV254" s="359"/>
      <c r="JXW254" s="380"/>
      <c r="JXX254" s="359"/>
      <c r="JXY254" s="380"/>
      <c r="JXZ254" s="359"/>
      <c r="JYA254" s="380"/>
      <c r="JYB254" s="359"/>
      <c r="JYC254" s="380"/>
      <c r="JYD254" s="359"/>
      <c r="JYE254" s="380"/>
      <c r="JYF254" s="359"/>
      <c r="JYG254" s="380"/>
      <c r="JYH254" s="359"/>
      <c r="JYI254" s="380"/>
      <c r="JYJ254" s="359"/>
      <c r="JYK254" s="380"/>
      <c r="JYL254" s="359"/>
      <c r="JYM254" s="380"/>
      <c r="JYN254" s="359"/>
      <c r="JYO254" s="380"/>
      <c r="JYP254" s="359"/>
      <c r="JYQ254" s="380"/>
      <c r="JYR254" s="359"/>
      <c r="JYS254" s="380"/>
      <c r="JYT254" s="359"/>
      <c r="JYU254" s="380"/>
      <c r="JYV254" s="359"/>
      <c r="JYW254" s="380"/>
      <c r="JYX254" s="359"/>
      <c r="JYY254" s="380"/>
      <c r="JYZ254" s="359"/>
      <c r="JZA254" s="380"/>
      <c r="JZB254" s="359"/>
      <c r="JZC254" s="380"/>
      <c r="JZD254" s="359"/>
      <c r="JZE254" s="380"/>
      <c r="JZF254" s="359"/>
      <c r="JZG254" s="380"/>
      <c r="JZH254" s="359"/>
      <c r="JZI254" s="380"/>
      <c r="JZJ254" s="359"/>
      <c r="JZK254" s="380"/>
      <c r="JZL254" s="359"/>
      <c r="JZM254" s="380"/>
      <c r="JZN254" s="359"/>
      <c r="JZO254" s="380"/>
      <c r="JZP254" s="359"/>
      <c r="JZQ254" s="380"/>
      <c r="JZR254" s="359"/>
      <c r="JZS254" s="380"/>
      <c r="JZT254" s="359"/>
      <c r="JZU254" s="380"/>
      <c r="JZV254" s="359"/>
      <c r="JZW254" s="380"/>
      <c r="JZX254" s="359"/>
      <c r="JZY254" s="380"/>
      <c r="JZZ254" s="359"/>
      <c r="KAA254" s="380"/>
      <c r="KAB254" s="359"/>
      <c r="KAC254" s="380"/>
      <c r="KAD254" s="359"/>
      <c r="KAE254" s="380"/>
      <c r="KAF254" s="359"/>
      <c r="KAG254" s="380"/>
      <c r="KAH254" s="359"/>
      <c r="KAI254" s="380"/>
      <c r="KAJ254" s="359"/>
      <c r="KAK254" s="380"/>
      <c r="KAL254" s="359"/>
      <c r="KAM254" s="380"/>
      <c r="KAN254" s="359"/>
      <c r="KAO254" s="380"/>
      <c r="KAP254" s="359"/>
      <c r="KAQ254" s="380"/>
      <c r="KAR254" s="359"/>
      <c r="KAS254" s="380"/>
      <c r="KAT254" s="359"/>
      <c r="KAU254" s="380"/>
      <c r="KAV254" s="359"/>
      <c r="KAW254" s="380"/>
      <c r="KAX254" s="359"/>
      <c r="KAY254" s="380"/>
      <c r="KAZ254" s="359"/>
      <c r="KBA254" s="380"/>
      <c r="KBB254" s="359"/>
      <c r="KBC254" s="380"/>
      <c r="KBD254" s="359"/>
      <c r="KBE254" s="380"/>
      <c r="KBF254" s="359"/>
      <c r="KBG254" s="380"/>
      <c r="KBH254" s="359"/>
      <c r="KBI254" s="380"/>
      <c r="KBJ254" s="359"/>
      <c r="KBK254" s="380"/>
      <c r="KBL254" s="359"/>
      <c r="KBM254" s="380"/>
      <c r="KBN254" s="359"/>
      <c r="KBO254" s="380"/>
      <c r="KBP254" s="359"/>
      <c r="KBQ254" s="380"/>
      <c r="KBR254" s="359"/>
      <c r="KBS254" s="380"/>
      <c r="KBT254" s="359"/>
      <c r="KBU254" s="380"/>
      <c r="KBV254" s="359"/>
      <c r="KBW254" s="380"/>
      <c r="KBX254" s="359"/>
      <c r="KBY254" s="380"/>
      <c r="KBZ254" s="359"/>
      <c r="KCA254" s="380"/>
      <c r="KCB254" s="359"/>
      <c r="KCC254" s="380"/>
      <c r="KCD254" s="359"/>
      <c r="KCE254" s="380"/>
      <c r="KCF254" s="359"/>
      <c r="KCG254" s="380"/>
      <c r="KCH254" s="359"/>
      <c r="KCI254" s="380"/>
      <c r="KCJ254" s="359"/>
      <c r="KCK254" s="380"/>
      <c r="KCL254" s="359"/>
      <c r="KCM254" s="380"/>
      <c r="KCN254" s="359"/>
      <c r="KCO254" s="380"/>
      <c r="KCP254" s="359"/>
      <c r="KCQ254" s="380"/>
      <c r="KCR254" s="359"/>
      <c r="KCS254" s="380"/>
      <c r="KCT254" s="359"/>
      <c r="KCU254" s="380"/>
      <c r="KCV254" s="359"/>
      <c r="KCW254" s="380"/>
      <c r="KCX254" s="359"/>
      <c r="KCY254" s="380"/>
      <c r="KCZ254" s="359"/>
      <c r="KDA254" s="380"/>
      <c r="KDB254" s="359"/>
      <c r="KDC254" s="380"/>
      <c r="KDD254" s="359"/>
      <c r="KDE254" s="380"/>
      <c r="KDF254" s="359"/>
      <c r="KDG254" s="380"/>
      <c r="KDH254" s="359"/>
      <c r="KDI254" s="380"/>
      <c r="KDJ254" s="359"/>
      <c r="KDK254" s="380"/>
      <c r="KDL254" s="359"/>
      <c r="KDM254" s="380"/>
      <c r="KDN254" s="359"/>
      <c r="KDO254" s="380"/>
      <c r="KDP254" s="359"/>
      <c r="KDQ254" s="380"/>
      <c r="KDR254" s="359"/>
      <c r="KDS254" s="380"/>
      <c r="KDT254" s="359"/>
      <c r="KDU254" s="380"/>
      <c r="KDV254" s="359"/>
      <c r="KDW254" s="380"/>
      <c r="KDX254" s="359"/>
      <c r="KDY254" s="380"/>
      <c r="KDZ254" s="359"/>
      <c r="KEA254" s="380"/>
      <c r="KEB254" s="359"/>
      <c r="KEC254" s="380"/>
      <c r="KED254" s="359"/>
      <c r="KEE254" s="380"/>
      <c r="KEF254" s="359"/>
      <c r="KEG254" s="380"/>
      <c r="KEH254" s="359"/>
      <c r="KEI254" s="380"/>
      <c r="KEJ254" s="359"/>
      <c r="KEK254" s="380"/>
      <c r="KEL254" s="359"/>
      <c r="KEM254" s="380"/>
      <c r="KEN254" s="359"/>
      <c r="KEO254" s="380"/>
      <c r="KEP254" s="359"/>
      <c r="KEQ254" s="380"/>
      <c r="KER254" s="359"/>
      <c r="KES254" s="380"/>
      <c r="KET254" s="359"/>
      <c r="KEU254" s="380"/>
      <c r="KEV254" s="359"/>
      <c r="KEW254" s="380"/>
      <c r="KEX254" s="359"/>
      <c r="KEY254" s="380"/>
      <c r="KEZ254" s="359"/>
      <c r="KFA254" s="380"/>
      <c r="KFB254" s="359"/>
      <c r="KFC254" s="380"/>
      <c r="KFD254" s="359"/>
      <c r="KFE254" s="380"/>
      <c r="KFF254" s="359"/>
      <c r="KFG254" s="380"/>
      <c r="KFH254" s="359"/>
      <c r="KFI254" s="380"/>
      <c r="KFJ254" s="359"/>
      <c r="KFK254" s="380"/>
      <c r="KFL254" s="359"/>
      <c r="KFM254" s="380"/>
      <c r="KFN254" s="359"/>
      <c r="KFO254" s="380"/>
      <c r="KFP254" s="359"/>
      <c r="KFQ254" s="380"/>
      <c r="KFR254" s="359"/>
      <c r="KFS254" s="380"/>
      <c r="KFT254" s="359"/>
      <c r="KFU254" s="380"/>
      <c r="KFV254" s="359"/>
      <c r="KFW254" s="380"/>
      <c r="KFX254" s="359"/>
      <c r="KFY254" s="380"/>
      <c r="KFZ254" s="359"/>
      <c r="KGA254" s="380"/>
      <c r="KGB254" s="359"/>
      <c r="KGC254" s="380"/>
      <c r="KGD254" s="359"/>
      <c r="KGE254" s="380"/>
      <c r="KGF254" s="359"/>
      <c r="KGG254" s="380"/>
      <c r="KGH254" s="359"/>
      <c r="KGI254" s="380"/>
      <c r="KGJ254" s="359"/>
      <c r="KGK254" s="380"/>
      <c r="KGL254" s="359"/>
      <c r="KGM254" s="380"/>
      <c r="KGN254" s="359"/>
      <c r="KGO254" s="380"/>
      <c r="KGP254" s="359"/>
      <c r="KGQ254" s="380"/>
      <c r="KGR254" s="359"/>
      <c r="KGS254" s="380"/>
      <c r="KGT254" s="359"/>
      <c r="KGU254" s="380"/>
      <c r="KGV254" s="359"/>
      <c r="KGW254" s="380"/>
      <c r="KGX254" s="359"/>
      <c r="KGY254" s="380"/>
      <c r="KGZ254" s="359"/>
      <c r="KHA254" s="380"/>
      <c r="KHB254" s="359"/>
      <c r="KHC254" s="380"/>
      <c r="KHD254" s="359"/>
      <c r="KHE254" s="380"/>
      <c r="KHF254" s="359"/>
      <c r="KHG254" s="380"/>
      <c r="KHH254" s="359"/>
      <c r="KHI254" s="380"/>
      <c r="KHJ254" s="359"/>
      <c r="KHK254" s="380"/>
      <c r="KHL254" s="359"/>
      <c r="KHM254" s="380"/>
      <c r="KHN254" s="359"/>
      <c r="KHO254" s="380"/>
      <c r="KHP254" s="359"/>
      <c r="KHQ254" s="380"/>
      <c r="KHR254" s="359"/>
      <c r="KHS254" s="380"/>
      <c r="KHT254" s="359"/>
      <c r="KHU254" s="380"/>
      <c r="KHV254" s="359"/>
      <c r="KHW254" s="380"/>
      <c r="KHX254" s="359"/>
      <c r="KHY254" s="380"/>
      <c r="KHZ254" s="359"/>
      <c r="KIA254" s="380"/>
      <c r="KIB254" s="359"/>
      <c r="KIC254" s="380"/>
      <c r="KID254" s="359"/>
      <c r="KIE254" s="380"/>
      <c r="KIF254" s="359"/>
      <c r="KIG254" s="380"/>
      <c r="KIH254" s="359"/>
      <c r="KII254" s="380"/>
      <c r="KIJ254" s="359"/>
      <c r="KIK254" s="380"/>
      <c r="KIL254" s="359"/>
      <c r="KIM254" s="380"/>
      <c r="KIN254" s="359"/>
      <c r="KIO254" s="380"/>
      <c r="KIP254" s="359"/>
      <c r="KIQ254" s="380"/>
      <c r="KIR254" s="359"/>
      <c r="KIS254" s="380"/>
      <c r="KIT254" s="359"/>
      <c r="KIU254" s="380"/>
      <c r="KIV254" s="359"/>
      <c r="KIW254" s="380"/>
      <c r="KIX254" s="359"/>
      <c r="KIY254" s="380"/>
      <c r="KIZ254" s="359"/>
      <c r="KJA254" s="380"/>
      <c r="KJB254" s="359"/>
      <c r="KJC254" s="380"/>
      <c r="KJD254" s="359"/>
      <c r="KJE254" s="380"/>
      <c r="KJF254" s="359"/>
      <c r="KJG254" s="380"/>
      <c r="KJH254" s="359"/>
      <c r="KJI254" s="380"/>
      <c r="KJJ254" s="359"/>
      <c r="KJK254" s="380"/>
      <c r="KJL254" s="359"/>
      <c r="KJM254" s="380"/>
      <c r="KJN254" s="359"/>
      <c r="KJO254" s="380"/>
      <c r="KJP254" s="359"/>
      <c r="KJQ254" s="380"/>
      <c r="KJR254" s="359"/>
      <c r="KJS254" s="380"/>
      <c r="KJT254" s="359"/>
      <c r="KJU254" s="380"/>
      <c r="KJV254" s="359"/>
      <c r="KJW254" s="380"/>
      <c r="KJX254" s="359"/>
      <c r="KJY254" s="380"/>
      <c r="KJZ254" s="359"/>
      <c r="KKA254" s="380"/>
      <c r="KKB254" s="359"/>
      <c r="KKC254" s="380"/>
      <c r="KKD254" s="359"/>
      <c r="KKE254" s="380"/>
      <c r="KKF254" s="359"/>
      <c r="KKG254" s="380"/>
      <c r="KKH254" s="359"/>
      <c r="KKI254" s="380"/>
      <c r="KKJ254" s="359"/>
      <c r="KKK254" s="380"/>
      <c r="KKL254" s="359"/>
      <c r="KKM254" s="380"/>
      <c r="KKN254" s="359"/>
      <c r="KKO254" s="380"/>
      <c r="KKP254" s="359"/>
      <c r="KKQ254" s="380"/>
      <c r="KKR254" s="359"/>
      <c r="KKS254" s="380"/>
      <c r="KKT254" s="359"/>
      <c r="KKU254" s="380"/>
      <c r="KKV254" s="359"/>
      <c r="KKW254" s="380"/>
      <c r="KKX254" s="359"/>
      <c r="KKY254" s="380"/>
      <c r="KKZ254" s="359"/>
      <c r="KLA254" s="380"/>
      <c r="KLB254" s="359"/>
      <c r="KLC254" s="380"/>
      <c r="KLD254" s="359"/>
      <c r="KLE254" s="380"/>
      <c r="KLF254" s="359"/>
      <c r="KLG254" s="380"/>
      <c r="KLH254" s="359"/>
      <c r="KLI254" s="380"/>
      <c r="KLJ254" s="359"/>
      <c r="KLK254" s="380"/>
      <c r="KLL254" s="359"/>
      <c r="KLM254" s="380"/>
      <c r="KLN254" s="359"/>
      <c r="KLO254" s="380"/>
      <c r="KLP254" s="359"/>
      <c r="KLQ254" s="380"/>
      <c r="KLR254" s="359"/>
      <c r="KLS254" s="380"/>
      <c r="KLT254" s="359"/>
      <c r="KLU254" s="380"/>
      <c r="KLV254" s="359"/>
      <c r="KLW254" s="380"/>
      <c r="KLX254" s="359"/>
      <c r="KLY254" s="380"/>
      <c r="KLZ254" s="359"/>
      <c r="KMA254" s="380"/>
      <c r="KMB254" s="359"/>
      <c r="KMC254" s="380"/>
      <c r="KMD254" s="359"/>
      <c r="KME254" s="380"/>
      <c r="KMF254" s="359"/>
      <c r="KMG254" s="380"/>
      <c r="KMH254" s="359"/>
      <c r="KMI254" s="380"/>
      <c r="KMJ254" s="359"/>
      <c r="KMK254" s="380"/>
      <c r="KML254" s="359"/>
      <c r="KMM254" s="380"/>
      <c r="KMN254" s="359"/>
      <c r="KMO254" s="380"/>
      <c r="KMP254" s="359"/>
      <c r="KMQ254" s="380"/>
      <c r="KMR254" s="359"/>
      <c r="KMS254" s="380"/>
      <c r="KMT254" s="359"/>
      <c r="KMU254" s="380"/>
      <c r="KMV254" s="359"/>
      <c r="KMW254" s="380"/>
      <c r="KMX254" s="359"/>
      <c r="KMY254" s="380"/>
      <c r="KMZ254" s="359"/>
      <c r="KNA254" s="380"/>
      <c r="KNB254" s="359"/>
      <c r="KNC254" s="380"/>
      <c r="KND254" s="359"/>
      <c r="KNE254" s="380"/>
      <c r="KNF254" s="359"/>
      <c r="KNG254" s="380"/>
      <c r="KNH254" s="359"/>
      <c r="KNI254" s="380"/>
      <c r="KNJ254" s="359"/>
      <c r="KNK254" s="380"/>
      <c r="KNL254" s="359"/>
      <c r="KNM254" s="380"/>
      <c r="KNN254" s="359"/>
      <c r="KNO254" s="380"/>
      <c r="KNP254" s="359"/>
      <c r="KNQ254" s="380"/>
      <c r="KNR254" s="359"/>
      <c r="KNS254" s="380"/>
      <c r="KNT254" s="359"/>
      <c r="KNU254" s="380"/>
      <c r="KNV254" s="359"/>
      <c r="KNW254" s="380"/>
      <c r="KNX254" s="359"/>
      <c r="KNY254" s="380"/>
      <c r="KNZ254" s="359"/>
      <c r="KOA254" s="380"/>
      <c r="KOB254" s="359"/>
      <c r="KOC254" s="380"/>
      <c r="KOD254" s="359"/>
      <c r="KOE254" s="380"/>
      <c r="KOF254" s="359"/>
      <c r="KOG254" s="380"/>
      <c r="KOH254" s="359"/>
      <c r="KOI254" s="380"/>
      <c r="KOJ254" s="359"/>
      <c r="KOK254" s="380"/>
      <c r="KOL254" s="359"/>
      <c r="KOM254" s="380"/>
      <c r="KON254" s="359"/>
      <c r="KOO254" s="380"/>
      <c r="KOP254" s="359"/>
      <c r="KOQ254" s="380"/>
      <c r="KOR254" s="359"/>
      <c r="KOS254" s="380"/>
      <c r="KOT254" s="359"/>
      <c r="KOU254" s="380"/>
      <c r="KOV254" s="359"/>
      <c r="KOW254" s="380"/>
      <c r="KOX254" s="359"/>
      <c r="KOY254" s="380"/>
      <c r="KOZ254" s="359"/>
      <c r="KPA254" s="380"/>
      <c r="KPB254" s="359"/>
      <c r="KPC254" s="380"/>
      <c r="KPD254" s="359"/>
      <c r="KPE254" s="380"/>
      <c r="KPF254" s="359"/>
      <c r="KPG254" s="380"/>
      <c r="KPH254" s="359"/>
      <c r="KPI254" s="380"/>
      <c r="KPJ254" s="359"/>
      <c r="KPK254" s="380"/>
      <c r="KPL254" s="359"/>
      <c r="KPM254" s="380"/>
      <c r="KPN254" s="359"/>
      <c r="KPO254" s="380"/>
      <c r="KPP254" s="359"/>
      <c r="KPQ254" s="380"/>
      <c r="KPR254" s="359"/>
      <c r="KPS254" s="380"/>
      <c r="KPT254" s="359"/>
      <c r="KPU254" s="380"/>
      <c r="KPV254" s="359"/>
      <c r="KPW254" s="380"/>
      <c r="KPX254" s="359"/>
      <c r="KPY254" s="380"/>
      <c r="KPZ254" s="359"/>
      <c r="KQA254" s="380"/>
      <c r="KQB254" s="359"/>
      <c r="KQC254" s="380"/>
      <c r="KQD254" s="359"/>
      <c r="KQE254" s="380"/>
      <c r="KQF254" s="359"/>
      <c r="KQG254" s="380"/>
      <c r="KQH254" s="359"/>
      <c r="KQI254" s="380"/>
      <c r="KQJ254" s="359"/>
      <c r="KQK254" s="380"/>
      <c r="KQL254" s="359"/>
      <c r="KQM254" s="380"/>
      <c r="KQN254" s="359"/>
      <c r="KQO254" s="380"/>
      <c r="KQP254" s="359"/>
      <c r="KQQ254" s="380"/>
      <c r="KQR254" s="359"/>
      <c r="KQS254" s="380"/>
      <c r="KQT254" s="359"/>
      <c r="KQU254" s="380"/>
      <c r="KQV254" s="359"/>
      <c r="KQW254" s="380"/>
      <c r="KQX254" s="359"/>
      <c r="KQY254" s="380"/>
      <c r="KQZ254" s="359"/>
      <c r="KRA254" s="380"/>
      <c r="KRB254" s="359"/>
      <c r="KRC254" s="380"/>
      <c r="KRD254" s="359"/>
      <c r="KRE254" s="380"/>
      <c r="KRF254" s="359"/>
      <c r="KRG254" s="380"/>
      <c r="KRH254" s="359"/>
      <c r="KRI254" s="380"/>
      <c r="KRJ254" s="359"/>
      <c r="KRK254" s="380"/>
      <c r="KRL254" s="359"/>
      <c r="KRM254" s="380"/>
      <c r="KRN254" s="359"/>
      <c r="KRO254" s="380"/>
      <c r="KRP254" s="359"/>
      <c r="KRQ254" s="380"/>
      <c r="KRR254" s="359"/>
      <c r="KRS254" s="380"/>
      <c r="KRT254" s="359"/>
      <c r="KRU254" s="380"/>
      <c r="KRV254" s="359"/>
      <c r="KRW254" s="380"/>
      <c r="KRX254" s="359"/>
      <c r="KRY254" s="380"/>
      <c r="KRZ254" s="359"/>
      <c r="KSA254" s="380"/>
      <c r="KSB254" s="359"/>
      <c r="KSC254" s="380"/>
      <c r="KSD254" s="359"/>
      <c r="KSE254" s="380"/>
      <c r="KSF254" s="359"/>
      <c r="KSG254" s="380"/>
      <c r="KSH254" s="359"/>
      <c r="KSI254" s="380"/>
      <c r="KSJ254" s="359"/>
      <c r="KSK254" s="380"/>
      <c r="KSL254" s="359"/>
      <c r="KSM254" s="380"/>
      <c r="KSN254" s="359"/>
      <c r="KSO254" s="380"/>
      <c r="KSP254" s="359"/>
      <c r="KSQ254" s="380"/>
      <c r="KSR254" s="359"/>
      <c r="KSS254" s="380"/>
      <c r="KST254" s="359"/>
      <c r="KSU254" s="380"/>
      <c r="KSV254" s="359"/>
      <c r="KSW254" s="380"/>
      <c r="KSX254" s="359"/>
      <c r="KSY254" s="380"/>
      <c r="KSZ254" s="359"/>
      <c r="KTA254" s="380"/>
      <c r="KTB254" s="359"/>
      <c r="KTC254" s="380"/>
      <c r="KTD254" s="359"/>
      <c r="KTE254" s="380"/>
      <c r="KTF254" s="359"/>
      <c r="KTG254" s="380"/>
      <c r="KTH254" s="359"/>
      <c r="KTI254" s="380"/>
      <c r="KTJ254" s="359"/>
      <c r="KTK254" s="380"/>
      <c r="KTL254" s="359"/>
      <c r="KTM254" s="380"/>
      <c r="KTN254" s="359"/>
      <c r="KTO254" s="380"/>
      <c r="KTP254" s="359"/>
      <c r="KTQ254" s="380"/>
      <c r="KTR254" s="359"/>
      <c r="KTS254" s="380"/>
      <c r="KTT254" s="359"/>
      <c r="KTU254" s="380"/>
      <c r="KTV254" s="359"/>
      <c r="KTW254" s="380"/>
      <c r="KTX254" s="359"/>
      <c r="KTY254" s="380"/>
      <c r="KTZ254" s="359"/>
      <c r="KUA254" s="380"/>
      <c r="KUB254" s="359"/>
      <c r="KUC254" s="380"/>
      <c r="KUD254" s="359"/>
      <c r="KUE254" s="380"/>
      <c r="KUF254" s="359"/>
      <c r="KUG254" s="380"/>
      <c r="KUH254" s="359"/>
      <c r="KUI254" s="380"/>
      <c r="KUJ254" s="359"/>
      <c r="KUK254" s="380"/>
      <c r="KUL254" s="359"/>
      <c r="KUM254" s="380"/>
      <c r="KUN254" s="359"/>
      <c r="KUO254" s="380"/>
      <c r="KUP254" s="359"/>
      <c r="KUQ254" s="380"/>
      <c r="KUR254" s="359"/>
      <c r="KUS254" s="380"/>
      <c r="KUT254" s="359"/>
      <c r="KUU254" s="380"/>
      <c r="KUV254" s="359"/>
      <c r="KUW254" s="380"/>
      <c r="KUX254" s="359"/>
      <c r="KUY254" s="380"/>
      <c r="KUZ254" s="359"/>
      <c r="KVA254" s="380"/>
      <c r="KVB254" s="359"/>
      <c r="KVC254" s="380"/>
      <c r="KVD254" s="359"/>
      <c r="KVE254" s="380"/>
      <c r="KVF254" s="359"/>
      <c r="KVG254" s="380"/>
      <c r="KVH254" s="359"/>
      <c r="KVI254" s="380"/>
      <c r="KVJ254" s="359"/>
      <c r="KVK254" s="380"/>
      <c r="KVL254" s="359"/>
      <c r="KVM254" s="380"/>
      <c r="KVN254" s="359"/>
      <c r="KVO254" s="380"/>
      <c r="KVP254" s="359"/>
      <c r="KVQ254" s="380"/>
      <c r="KVR254" s="359"/>
      <c r="KVS254" s="380"/>
      <c r="KVT254" s="359"/>
      <c r="KVU254" s="380"/>
      <c r="KVV254" s="359"/>
      <c r="KVW254" s="380"/>
      <c r="KVX254" s="359"/>
      <c r="KVY254" s="380"/>
      <c r="KVZ254" s="359"/>
      <c r="KWA254" s="380"/>
      <c r="KWB254" s="359"/>
      <c r="KWC254" s="380"/>
      <c r="KWD254" s="359"/>
      <c r="KWE254" s="380"/>
      <c r="KWF254" s="359"/>
      <c r="KWG254" s="380"/>
      <c r="KWH254" s="359"/>
      <c r="KWI254" s="380"/>
      <c r="KWJ254" s="359"/>
      <c r="KWK254" s="380"/>
      <c r="KWL254" s="359"/>
      <c r="KWM254" s="380"/>
      <c r="KWN254" s="359"/>
      <c r="KWO254" s="380"/>
      <c r="KWP254" s="359"/>
      <c r="KWQ254" s="380"/>
      <c r="KWR254" s="359"/>
      <c r="KWS254" s="380"/>
      <c r="KWT254" s="359"/>
      <c r="KWU254" s="380"/>
      <c r="KWV254" s="359"/>
      <c r="KWW254" s="380"/>
      <c r="KWX254" s="359"/>
      <c r="KWY254" s="380"/>
      <c r="KWZ254" s="359"/>
      <c r="KXA254" s="380"/>
      <c r="KXB254" s="359"/>
      <c r="KXC254" s="380"/>
      <c r="KXD254" s="359"/>
      <c r="KXE254" s="380"/>
      <c r="KXF254" s="359"/>
      <c r="KXG254" s="380"/>
      <c r="KXH254" s="359"/>
      <c r="KXI254" s="380"/>
      <c r="KXJ254" s="359"/>
      <c r="KXK254" s="380"/>
      <c r="KXL254" s="359"/>
      <c r="KXM254" s="380"/>
      <c r="KXN254" s="359"/>
      <c r="KXO254" s="380"/>
      <c r="KXP254" s="359"/>
      <c r="KXQ254" s="380"/>
      <c r="KXR254" s="359"/>
      <c r="KXS254" s="380"/>
      <c r="KXT254" s="359"/>
      <c r="KXU254" s="380"/>
      <c r="KXV254" s="359"/>
      <c r="KXW254" s="380"/>
      <c r="KXX254" s="359"/>
      <c r="KXY254" s="380"/>
      <c r="KXZ254" s="359"/>
      <c r="KYA254" s="380"/>
      <c r="KYB254" s="359"/>
      <c r="KYC254" s="380"/>
      <c r="KYD254" s="359"/>
      <c r="KYE254" s="380"/>
      <c r="KYF254" s="359"/>
      <c r="KYG254" s="380"/>
      <c r="KYH254" s="359"/>
      <c r="KYI254" s="380"/>
      <c r="KYJ254" s="359"/>
      <c r="KYK254" s="380"/>
      <c r="KYL254" s="359"/>
      <c r="KYM254" s="380"/>
      <c r="KYN254" s="359"/>
      <c r="KYO254" s="380"/>
      <c r="KYP254" s="359"/>
      <c r="KYQ254" s="380"/>
      <c r="KYR254" s="359"/>
      <c r="KYS254" s="380"/>
      <c r="KYT254" s="359"/>
      <c r="KYU254" s="380"/>
      <c r="KYV254" s="359"/>
      <c r="KYW254" s="380"/>
      <c r="KYX254" s="359"/>
      <c r="KYY254" s="380"/>
      <c r="KYZ254" s="359"/>
      <c r="KZA254" s="380"/>
      <c r="KZB254" s="359"/>
      <c r="KZC254" s="380"/>
      <c r="KZD254" s="359"/>
      <c r="KZE254" s="380"/>
      <c r="KZF254" s="359"/>
      <c r="KZG254" s="380"/>
      <c r="KZH254" s="359"/>
      <c r="KZI254" s="380"/>
      <c r="KZJ254" s="359"/>
      <c r="KZK254" s="380"/>
      <c r="KZL254" s="359"/>
      <c r="KZM254" s="380"/>
      <c r="KZN254" s="359"/>
      <c r="KZO254" s="380"/>
      <c r="KZP254" s="359"/>
      <c r="KZQ254" s="380"/>
      <c r="KZR254" s="359"/>
      <c r="KZS254" s="380"/>
      <c r="KZT254" s="359"/>
      <c r="KZU254" s="380"/>
      <c r="KZV254" s="359"/>
      <c r="KZW254" s="380"/>
      <c r="KZX254" s="359"/>
      <c r="KZY254" s="380"/>
      <c r="KZZ254" s="359"/>
      <c r="LAA254" s="380"/>
      <c r="LAB254" s="359"/>
      <c r="LAC254" s="380"/>
      <c r="LAD254" s="359"/>
      <c r="LAE254" s="380"/>
      <c r="LAF254" s="359"/>
      <c r="LAG254" s="380"/>
      <c r="LAH254" s="359"/>
      <c r="LAI254" s="380"/>
      <c r="LAJ254" s="359"/>
      <c r="LAK254" s="380"/>
      <c r="LAL254" s="359"/>
      <c r="LAM254" s="380"/>
      <c r="LAN254" s="359"/>
      <c r="LAO254" s="380"/>
      <c r="LAP254" s="359"/>
      <c r="LAQ254" s="380"/>
      <c r="LAR254" s="359"/>
      <c r="LAS254" s="380"/>
      <c r="LAT254" s="359"/>
      <c r="LAU254" s="380"/>
      <c r="LAV254" s="359"/>
      <c r="LAW254" s="380"/>
      <c r="LAX254" s="359"/>
      <c r="LAY254" s="380"/>
      <c r="LAZ254" s="359"/>
      <c r="LBA254" s="380"/>
      <c r="LBB254" s="359"/>
      <c r="LBC254" s="380"/>
      <c r="LBD254" s="359"/>
      <c r="LBE254" s="380"/>
      <c r="LBF254" s="359"/>
      <c r="LBG254" s="380"/>
      <c r="LBH254" s="359"/>
      <c r="LBI254" s="380"/>
      <c r="LBJ254" s="359"/>
      <c r="LBK254" s="380"/>
      <c r="LBL254" s="359"/>
      <c r="LBM254" s="380"/>
      <c r="LBN254" s="359"/>
      <c r="LBO254" s="380"/>
      <c r="LBP254" s="359"/>
      <c r="LBQ254" s="380"/>
      <c r="LBR254" s="359"/>
      <c r="LBS254" s="380"/>
      <c r="LBT254" s="359"/>
      <c r="LBU254" s="380"/>
      <c r="LBV254" s="359"/>
      <c r="LBW254" s="380"/>
      <c r="LBX254" s="359"/>
      <c r="LBY254" s="380"/>
      <c r="LBZ254" s="359"/>
      <c r="LCA254" s="380"/>
      <c r="LCB254" s="359"/>
      <c r="LCC254" s="380"/>
      <c r="LCD254" s="359"/>
      <c r="LCE254" s="380"/>
      <c r="LCF254" s="359"/>
      <c r="LCG254" s="380"/>
      <c r="LCH254" s="359"/>
      <c r="LCI254" s="380"/>
      <c r="LCJ254" s="359"/>
      <c r="LCK254" s="380"/>
      <c r="LCL254" s="359"/>
      <c r="LCM254" s="380"/>
      <c r="LCN254" s="359"/>
      <c r="LCO254" s="380"/>
      <c r="LCP254" s="359"/>
      <c r="LCQ254" s="380"/>
      <c r="LCR254" s="359"/>
      <c r="LCS254" s="380"/>
      <c r="LCT254" s="359"/>
      <c r="LCU254" s="380"/>
      <c r="LCV254" s="359"/>
      <c r="LCW254" s="380"/>
      <c r="LCX254" s="359"/>
      <c r="LCY254" s="380"/>
      <c r="LCZ254" s="359"/>
      <c r="LDA254" s="380"/>
      <c r="LDB254" s="359"/>
      <c r="LDC254" s="380"/>
      <c r="LDD254" s="359"/>
      <c r="LDE254" s="380"/>
      <c r="LDF254" s="359"/>
      <c r="LDG254" s="380"/>
      <c r="LDH254" s="359"/>
      <c r="LDI254" s="380"/>
      <c r="LDJ254" s="359"/>
      <c r="LDK254" s="380"/>
      <c r="LDL254" s="359"/>
      <c r="LDM254" s="380"/>
      <c r="LDN254" s="359"/>
      <c r="LDO254" s="380"/>
      <c r="LDP254" s="359"/>
      <c r="LDQ254" s="380"/>
      <c r="LDR254" s="359"/>
      <c r="LDS254" s="380"/>
      <c r="LDT254" s="359"/>
      <c r="LDU254" s="380"/>
      <c r="LDV254" s="359"/>
      <c r="LDW254" s="380"/>
      <c r="LDX254" s="359"/>
      <c r="LDY254" s="380"/>
      <c r="LDZ254" s="359"/>
      <c r="LEA254" s="380"/>
      <c r="LEB254" s="359"/>
      <c r="LEC254" s="380"/>
      <c r="LED254" s="359"/>
      <c r="LEE254" s="380"/>
      <c r="LEF254" s="359"/>
      <c r="LEG254" s="380"/>
      <c r="LEH254" s="359"/>
      <c r="LEI254" s="380"/>
      <c r="LEJ254" s="359"/>
      <c r="LEK254" s="380"/>
      <c r="LEL254" s="359"/>
      <c r="LEM254" s="380"/>
      <c r="LEN254" s="359"/>
      <c r="LEO254" s="380"/>
      <c r="LEP254" s="359"/>
      <c r="LEQ254" s="380"/>
      <c r="LER254" s="359"/>
      <c r="LES254" s="380"/>
      <c r="LET254" s="359"/>
      <c r="LEU254" s="380"/>
      <c r="LEV254" s="359"/>
      <c r="LEW254" s="380"/>
      <c r="LEX254" s="359"/>
      <c r="LEY254" s="380"/>
      <c r="LEZ254" s="359"/>
      <c r="LFA254" s="380"/>
      <c r="LFB254" s="359"/>
      <c r="LFC254" s="380"/>
      <c r="LFD254" s="359"/>
      <c r="LFE254" s="380"/>
      <c r="LFF254" s="359"/>
      <c r="LFG254" s="380"/>
      <c r="LFH254" s="359"/>
      <c r="LFI254" s="380"/>
      <c r="LFJ254" s="359"/>
      <c r="LFK254" s="380"/>
      <c r="LFL254" s="359"/>
      <c r="LFM254" s="380"/>
      <c r="LFN254" s="359"/>
      <c r="LFO254" s="380"/>
      <c r="LFP254" s="359"/>
      <c r="LFQ254" s="380"/>
      <c r="LFR254" s="359"/>
      <c r="LFS254" s="380"/>
      <c r="LFT254" s="359"/>
      <c r="LFU254" s="380"/>
      <c r="LFV254" s="359"/>
      <c r="LFW254" s="380"/>
      <c r="LFX254" s="359"/>
      <c r="LFY254" s="380"/>
      <c r="LFZ254" s="359"/>
      <c r="LGA254" s="380"/>
      <c r="LGB254" s="359"/>
      <c r="LGC254" s="380"/>
      <c r="LGD254" s="359"/>
      <c r="LGE254" s="380"/>
      <c r="LGF254" s="359"/>
      <c r="LGG254" s="380"/>
      <c r="LGH254" s="359"/>
      <c r="LGI254" s="380"/>
      <c r="LGJ254" s="359"/>
      <c r="LGK254" s="380"/>
      <c r="LGL254" s="359"/>
      <c r="LGM254" s="380"/>
      <c r="LGN254" s="359"/>
      <c r="LGO254" s="380"/>
      <c r="LGP254" s="359"/>
      <c r="LGQ254" s="380"/>
      <c r="LGR254" s="359"/>
      <c r="LGS254" s="380"/>
      <c r="LGT254" s="359"/>
      <c r="LGU254" s="380"/>
      <c r="LGV254" s="359"/>
      <c r="LGW254" s="380"/>
      <c r="LGX254" s="359"/>
      <c r="LGY254" s="380"/>
      <c r="LGZ254" s="359"/>
      <c r="LHA254" s="380"/>
      <c r="LHB254" s="359"/>
      <c r="LHC254" s="380"/>
      <c r="LHD254" s="359"/>
      <c r="LHE254" s="380"/>
      <c r="LHF254" s="359"/>
      <c r="LHG254" s="380"/>
      <c r="LHH254" s="359"/>
      <c r="LHI254" s="380"/>
      <c r="LHJ254" s="359"/>
      <c r="LHK254" s="380"/>
      <c r="LHL254" s="359"/>
      <c r="LHM254" s="380"/>
      <c r="LHN254" s="359"/>
      <c r="LHO254" s="380"/>
      <c r="LHP254" s="359"/>
      <c r="LHQ254" s="380"/>
      <c r="LHR254" s="359"/>
      <c r="LHS254" s="380"/>
      <c r="LHT254" s="359"/>
      <c r="LHU254" s="380"/>
      <c r="LHV254" s="359"/>
      <c r="LHW254" s="380"/>
      <c r="LHX254" s="359"/>
      <c r="LHY254" s="380"/>
      <c r="LHZ254" s="359"/>
      <c r="LIA254" s="380"/>
      <c r="LIB254" s="359"/>
      <c r="LIC254" s="380"/>
      <c r="LID254" s="359"/>
      <c r="LIE254" s="380"/>
      <c r="LIF254" s="359"/>
      <c r="LIG254" s="380"/>
      <c r="LIH254" s="359"/>
      <c r="LII254" s="380"/>
      <c r="LIJ254" s="359"/>
      <c r="LIK254" s="380"/>
      <c r="LIL254" s="359"/>
      <c r="LIM254" s="380"/>
      <c r="LIN254" s="359"/>
      <c r="LIO254" s="380"/>
      <c r="LIP254" s="359"/>
      <c r="LIQ254" s="380"/>
      <c r="LIR254" s="359"/>
      <c r="LIS254" s="380"/>
      <c r="LIT254" s="359"/>
      <c r="LIU254" s="380"/>
      <c r="LIV254" s="359"/>
      <c r="LIW254" s="380"/>
      <c r="LIX254" s="359"/>
      <c r="LIY254" s="380"/>
      <c r="LIZ254" s="359"/>
      <c r="LJA254" s="380"/>
      <c r="LJB254" s="359"/>
      <c r="LJC254" s="380"/>
      <c r="LJD254" s="359"/>
      <c r="LJE254" s="380"/>
      <c r="LJF254" s="359"/>
      <c r="LJG254" s="380"/>
      <c r="LJH254" s="359"/>
      <c r="LJI254" s="380"/>
      <c r="LJJ254" s="359"/>
      <c r="LJK254" s="380"/>
      <c r="LJL254" s="359"/>
      <c r="LJM254" s="380"/>
      <c r="LJN254" s="359"/>
      <c r="LJO254" s="380"/>
      <c r="LJP254" s="359"/>
      <c r="LJQ254" s="380"/>
      <c r="LJR254" s="359"/>
      <c r="LJS254" s="380"/>
      <c r="LJT254" s="359"/>
      <c r="LJU254" s="380"/>
      <c r="LJV254" s="359"/>
      <c r="LJW254" s="380"/>
      <c r="LJX254" s="359"/>
      <c r="LJY254" s="380"/>
      <c r="LJZ254" s="359"/>
      <c r="LKA254" s="380"/>
      <c r="LKB254" s="359"/>
      <c r="LKC254" s="380"/>
      <c r="LKD254" s="359"/>
      <c r="LKE254" s="380"/>
      <c r="LKF254" s="359"/>
      <c r="LKG254" s="380"/>
      <c r="LKH254" s="359"/>
      <c r="LKI254" s="380"/>
      <c r="LKJ254" s="359"/>
      <c r="LKK254" s="380"/>
      <c r="LKL254" s="359"/>
      <c r="LKM254" s="380"/>
      <c r="LKN254" s="359"/>
      <c r="LKO254" s="380"/>
      <c r="LKP254" s="359"/>
      <c r="LKQ254" s="380"/>
      <c r="LKR254" s="359"/>
      <c r="LKS254" s="380"/>
      <c r="LKT254" s="359"/>
      <c r="LKU254" s="380"/>
      <c r="LKV254" s="359"/>
      <c r="LKW254" s="380"/>
      <c r="LKX254" s="359"/>
      <c r="LKY254" s="380"/>
      <c r="LKZ254" s="359"/>
      <c r="LLA254" s="380"/>
      <c r="LLB254" s="359"/>
      <c r="LLC254" s="380"/>
      <c r="LLD254" s="359"/>
      <c r="LLE254" s="380"/>
      <c r="LLF254" s="359"/>
      <c r="LLG254" s="380"/>
      <c r="LLH254" s="359"/>
      <c r="LLI254" s="380"/>
      <c r="LLJ254" s="359"/>
      <c r="LLK254" s="380"/>
      <c r="LLL254" s="359"/>
      <c r="LLM254" s="380"/>
      <c r="LLN254" s="359"/>
      <c r="LLO254" s="380"/>
      <c r="LLP254" s="359"/>
      <c r="LLQ254" s="380"/>
      <c r="LLR254" s="359"/>
      <c r="LLS254" s="380"/>
      <c r="LLT254" s="359"/>
      <c r="LLU254" s="380"/>
      <c r="LLV254" s="359"/>
      <c r="LLW254" s="380"/>
      <c r="LLX254" s="359"/>
      <c r="LLY254" s="380"/>
      <c r="LLZ254" s="359"/>
      <c r="LMA254" s="380"/>
      <c r="LMB254" s="359"/>
      <c r="LMC254" s="380"/>
      <c r="LMD254" s="359"/>
      <c r="LME254" s="380"/>
      <c r="LMF254" s="359"/>
      <c r="LMG254" s="380"/>
      <c r="LMH254" s="359"/>
      <c r="LMI254" s="380"/>
      <c r="LMJ254" s="359"/>
      <c r="LMK254" s="380"/>
      <c r="LML254" s="359"/>
      <c r="LMM254" s="380"/>
      <c r="LMN254" s="359"/>
      <c r="LMO254" s="380"/>
      <c r="LMP254" s="359"/>
      <c r="LMQ254" s="380"/>
      <c r="LMR254" s="359"/>
      <c r="LMS254" s="380"/>
      <c r="LMT254" s="359"/>
      <c r="LMU254" s="380"/>
      <c r="LMV254" s="359"/>
      <c r="LMW254" s="380"/>
      <c r="LMX254" s="359"/>
      <c r="LMY254" s="380"/>
      <c r="LMZ254" s="359"/>
      <c r="LNA254" s="380"/>
      <c r="LNB254" s="359"/>
      <c r="LNC254" s="380"/>
      <c r="LND254" s="359"/>
      <c r="LNE254" s="380"/>
      <c r="LNF254" s="359"/>
      <c r="LNG254" s="380"/>
      <c r="LNH254" s="359"/>
      <c r="LNI254" s="380"/>
      <c r="LNJ254" s="359"/>
      <c r="LNK254" s="380"/>
      <c r="LNL254" s="359"/>
      <c r="LNM254" s="380"/>
      <c r="LNN254" s="359"/>
      <c r="LNO254" s="380"/>
      <c r="LNP254" s="359"/>
      <c r="LNQ254" s="380"/>
      <c r="LNR254" s="359"/>
      <c r="LNS254" s="380"/>
      <c r="LNT254" s="359"/>
      <c r="LNU254" s="380"/>
      <c r="LNV254" s="359"/>
      <c r="LNW254" s="380"/>
      <c r="LNX254" s="359"/>
      <c r="LNY254" s="380"/>
      <c r="LNZ254" s="359"/>
      <c r="LOA254" s="380"/>
      <c r="LOB254" s="359"/>
      <c r="LOC254" s="380"/>
      <c r="LOD254" s="359"/>
      <c r="LOE254" s="380"/>
      <c r="LOF254" s="359"/>
      <c r="LOG254" s="380"/>
      <c r="LOH254" s="359"/>
      <c r="LOI254" s="380"/>
      <c r="LOJ254" s="359"/>
      <c r="LOK254" s="380"/>
      <c r="LOL254" s="359"/>
      <c r="LOM254" s="380"/>
      <c r="LON254" s="359"/>
      <c r="LOO254" s="380"/>
      <c r="LOP254" s="359"/>
      <c r="LOQ254" s="380"/>
      <c r="LOR254" s="359"/>
      <c r="LOS254" s="380"/>
      <c r="LOT254" s="359"/>
      <c r="LOU254" s="380"/>
      <c r="LOV254" s="359"/>
      <c r="LOW254" s="380"/>
      <c r="LOX254" s="359"/>
      <c r="LOY254" s="380"/>
      <c r="LOZ254" s="359"/>
      <c r="LPA254" s="380"/>
      <c r="LPB254" s="359"/>
      <c r="LPC254" s="380"/>
      <c r="LPD254" s="359"/>
      <c r="LPE254" s="380"/>
      <c r="LPF254" s="359"/>
      <c r="LPG254" s="380"/>
      <c r="LPH254" s="359"/>
      <c r="LPI254" s="380"/>
      <c r="LPJ254" s="359"/>
      <c r="LPK254" s="380"/>
      <c r="LPL254" s="359"/>
      <c r="LPM254" s="380"/>
      <c r="LPN254" s="359"/>
      <c r="LPO254" s="380"/>
      <c r="LPP254" s="359"/>
      <c r="LPQ254" s="380"/>
      <c r="LPR254" s="359"/>
      <c r="LPS254" s="380"/>
      <c r="LPT254" s="359"/>
      <c r="LPU254" s="380"/>
      <c r="LPV254" s="359"/>
      <c r="LPW254" s="380"/>
      <c r="LPX254" s="359"/>
      <c r="LPY254" s="380"/>
      <c r="LPZ254" s="359"/>
      <c r="LQA254" s="380"/>
      <c r="LQB254" s="359"/>
      <c r="LQC254" s="380"/>
      <c r="LQD254" s="359"/>
      <c r="LQE254" s="380"/>
      <c r="LQF254" s="359"/>
      <c r="LQG254" s="380"/>
      <c r="LQH254" s="359"/>
      <c r="LQI254" s="380"/>
      <c r="LQJ254" s="359"/>
      <c r="LQK254" s="380"/>
      <c r="LQL254" s="359"/>
      <c r="LQM254" s="380"/>
      <c r="LQN254" s="359"/>
      <c r="LQO254" s="380"/>
      <c r="LQP254" s="359"/>
      <c r="LQQ254" s="380"/>
      <c r="LQR254" s="359"/>
      <c r="LQS254" s="380"/>
      <c r="LQT254" s="359"/>
      <c r="LQU254" s="380"/>
      <c r="LQV254" s="359"/>
      <c r="LQW254" s="380"/>
      <c r="LQX254" s="359"/>
      <c r="LQY254" s="380"/>
      <c r="LQZ254" s="359"/>
      <c r="LRA254" s="380"/>
      <c r="LRB254" s="359"/>
      <c r="LRC254" s="380"/>
      <c r="LRD254" s="359"/>
      <c r="LRE254" s="380"/>
      <c r="LRF254" s="359"/>
      <c r="LRG254" s="380"/>
      <c r="LRH254" s="359"/>
      <c r="LRI254" s="380"/>
      <c r="LRJ254" s="359"/>
      <c r="LRK254" s="380"/>
      <c r="LRL254" s="359"/>
      <c r="LRM254" s="380"/>
      <c r="LRN254" s="359"/>
      <c r="LRO254" s="380"/>
      <c r="LRP254" s="359"/>
      <c r="LRQ254" s="380"/>
      <c r="LRR254" s="359"/>
      <c r="LRS254" s="380"/>
      <c r="LRT254" s="359"/>
      <c r="LRU254" s="380"/>
      <c r="LRV254" s="359"/>
      <c r="LRW254" s="380"/>
      <c r="LRX254" s="359"/>
      <c r="LRY254" s="380"/>
      <c r="LRZ254" s="359"/>
      <c r="LSA254" s="380"/>
      <c r="LSB254" s="359"/>
      <c r="LSC254" s="380"/>
      <c r="LSD254" s="359"/>
      <c r="LSE254" s="380"/>
      <c r="LSF254" s="359"/>
      <c r="LSG254" s="380"/>
      <c r="LSH254" s="359"/>
      <c r="LSI254" s="380"/>
      <c r="LSJ254" s="359"/>
      <c r="LSK254" s="380"/>
      <c r="LSL254" s="359"/>
      <c r="LSM254" s="380"/>
      <c r="LSN254" s="359"/>
      <c r="LSO254" s="380"/>
      <c r="LSP254" s="359"/>
      <c r="LSQ254" s="380"/>
      <c r="LSR254" s="359"/>
      <c r="LSS254" s="380"/>
      <c r="LST254" s="359"/>
      <c r="LSU254" s="380"/>
      <c r="LSV254" s="359"/>
      <c r="LSW254" s="380"/>
      <c r="LSX254" s="359"/>
      <c r="LSY254" s="380"/>
      <c r="LSZ254" s="359"/>
      <c r="LTA254" s="380"/>
      <c r="LTB254" s="359"/>
      <c r="LTC254" s="380"/>
      <c r="LTD254" s="359"/>
      <c r="LTE254" s="380"/>
      <c r="LTF254" s="359"/>
      <c r="LTG254" s="380"/>
      <c r="LTH254" s="359"/>
      <c r="LTI254" s="380"/>
      <c r="LTJ254" s="359"/>
      <c r="LTK254" s="380"/>
      <c r="LTL254" s="359"/>
      <c r="LTM254" s="380"/>
      <c r="LTN254" s="359"/>
      <c r="LTO254" s="380"/>
      <c r="LTP254" s="359"/>
      <c r="LTQ254" s="380"/>
      <c r="LTR254" s="359"/>
      <c r="LTS254" s="380"/>
      <c r="LTT254" s="359"/>
      <c r="LTU254" s="380"/>
      <c r="LTV254" s="359"/>
      <c r="LTW254" s="380"/>
      <c r="LTX254" s="359"/>
      <c r="LTY254" s="380"/>
      <c r="LTZ254" s="359"/>
      <c r="LUA254" s="380"/>
      <c r="LUB254" s="359"/>
      <c r="LUC254" s="380"/>
      <c r="LUD254" s="359"/>
      <c r="LUE254" s="380"/>
      <c r="LUF254" s="359"/>
      <c r="LUG254" s="380"/>
      <c r="LUH254" s="359"/>
      <c r="LUI254" s="380"/>
      <c r="LUJ254" s="359"/>
      <c r="LUK254" s="380"/>
      <c r="LUL254" s="359"/>
      <c r="LUM254" s="380"/>
      <c r="LUN254" s="359"/>
      <c r="LUO254" s="380"/>
      <c r="LUP254" s="359"/>
      <c r="LUQ254" s="380"/>
      <c r="LUR254" s="359"/>
      <c r="LUS254" s="380"/>
      <c r="LUT254" s="359"/>
      <c r="LUU254" s="380"/>
      <c r="LUV254" s="359"/>
      <c r="LUW254" s="380"/>
      <c r="LUX254" s="359"/>
      <c r="LUY254" s="380"/>
      <c r="LUZ254" s="359"/>
      <c r="LVA254" s="380"/>
      <c r="LVB254" s="359"/>
      <c r="LVC254" s="380"/>
      <c r="LVD254" s="359"/>
      <c r="LVE254" s="380"/>
      <c r="LVF254" s="359"/>
      <c r="LVG254" s="380"/>
      <c r="LVH254" s="359"/>
      <c r="LVI254" s="380"/>
      <c r="LVJ254" s="359"/>
      <c r="LVK254" s="380"/>
      <c r="LVL254" s="359"/>
      <c r="LVM254" s="380"/>
      <c r="LVN254" s="359"/>
      <c r="LVO254" s="380"/>
      <c r="LVP254" s="359"/>
      <c r="LVQ254" s="380"/>
      <c r="LVR254" s="359"/>
      <c r="LVS254" s="380"/>
      <c r="LVT254" s="359"/>
      <c r="LVU254" s="380"/>
      <c r="LVV254" s="359"/>
      <c r="LVW254" s="380"/>
      <c r="LVX254" s="359"/>
      <c r="LVY254" s="380"/>
      <c r="LVZ254" s="359"/>
      <c r="LWA254" s="380"/>
      <c r="LWB254" s="359"/>
      <c r="LWC254" s="380"/>
      <c r="LWD254" s="359"/>
      <c r="LWE254" s="380"/>
      <c r="LWF254" s="359"/>
      <c r="LWG254" s="380"/>
      <c r="LWH254" s="359"/>
      <c r="LWI254" s="380"/>
      <c r="LWJ254" s="359"/>
      <c r="LWK254" s="380"/>
      <c r="LWL254" s="359"/>
      <c r="LWM254" s="380"/>
      <c r="LWN254" s="359"/>
      <c r="LWO254" s="380"/>
      <c r="LWP254" s="359"/>
      <c r="LWQ254" s="380"/>
      <c r="LWR254" s="359"/>
      <c r="LWS254" s="380"/>
      <c r="LWT254" s="359"/>
      <c r="LWU254" s="380"/>
      <c r="LWV254" s="359"/>
      <c r="LWW254" s="380"/>
      <c r="LWX254" s="359"/>
      <c r="LWY254" s="380"/>
      <c r="LWZ254" s="359"/>
      <c r="LXA254" s="380"/>
      <c r="LXB254" s="359"/>
      <c r="LXC254" s="380"/>
      <c r="LXD254" s="359"/>
      <c r="LXE254" s="380"/>
      <c r="LXF254" s="359"/>
      <c r="LXG254" s="380"/>
      <c r="LXH254" s="359"/>
      <c r="LXI254" s="380"/>
      <c r="LXJ254" s="359"/>
      <c r="LXK254" s="380"/>
      <c r="LXL254" s="359"/>
      <c r="LXM254" s="380"/>
      <c r="LXN254" s="359"/>
      <c r="LXO254" s="380"/>
      <c r="LXP254" s="359"/>
      <c r="LXQ254" s="380"/>
      <c r="LXR254" s="359"/>
      <c r="LXS254" s="380"/>
      <c r="LXT254" s="359"/>
      <c r="LXU254" s="380"/>
      <c r="LXV254" s="359"/>
      <c r="LXW254" s="380"/>
      <c r="LXX254" s="359"/>
      <c r="LXY254" s="380"/>
      <c r="LXZ254" s="359"/>
      <c r="LYA254" s="380"/>
      <c r="LYB254" s="359"/>
      <c r="LYC254" s="380"/>
      <c r="LYD254" s="359"/>
      <c r="LYE254" s="380"/>
      <c r="LYF254" s="359"/>
      <c r="LYG254" s="380"/>
      <c r="LYH254" s="359"/>
      <c r="LYI254" s="380"/>
      <c r="LYJ254" s="359"/>
      <c r="LYK254" s="380"/>
      <c r="LYL254" s="359"/>
      <c r="LYM254" s="380"/>
      <c r="LYN254" s="359"/>
      <c r="LYO254" s="380"/>
      <c r="LYP254" s="359"/>
      <c r="LYQ254" s="380"/>
      <c r="LYR254" s="359"/>
      <c r="LYS254" s="380"/>
      <c r="LYT254" s="359"/>
      <c r="LYU254" s="380"/>
      <c r="LYV254" s="359"/>
      <c r="LYW254" s="380"/>
      <c r="LYX254" s="359"/>
      <c r="LYY254" s="380"/>
      <c r="LYZ254" s="359"/>
      <c r="LZA254" s="380"/>
      <c r="LZB254" s="359"/>
      <c r="LZC254" s="380"/>
      <c r="LZD254" s="359"/>
      <c r="LZE254" s="380"/>
      <c r="LZF254" s="359"/>
      <c r="LZG254" s="380"/>
      <c r="LZH254" s="359"/>
      <c r="LZI254" s="380"/>
      <c r="LZJ254" s="359"/>
      <c r="LZK254" s="380"/>
      <c r="LZL254" s="359"/>
      <c r="LZM254" s="380"/>
      <c r="LZN254" s="359"/>
      <c r="LZO254" s="380"/>
      <c r="LZP254" s="359"/>
      <c r="LZQ254" s="380"/>
      <c r="LZR254" s="359"/>
      <c r="LZS254" s="380"/>
      <c r="LZT254" s="359"/>
      <c r="LZU254" s="380"/>
      <c r="LZV254" s="359"/>
      <c r="LZW254" s="380"/>
      <c r="LZX254" s="359"/>
      <c r="LZY254" s="380"/>
      <c r="LZZ254" s="359"/>
      <c r="MAA254" s="380"/>
      <c r="MAB254" s="359"/>
      <c r="MAC254" s="380"/>
      <c r="MAD254" s="359"/>
      <c r="MAE254" s="380"/>
      <c r="MAF254" s="359"/>
      <c r="MAG254" s="380"/>
      <c r="MAH254" s="359"/>
      <c r="MAI254" s="380"/>
      <c r="MAJ254" s="359"/>
      <c r="MAK254" s="380"/>
      <c r="MAL254" s="359"/>
      <c r="MAM254" s="380"/>
      <c r="MAN254" s="359"/>
      <c r="MAO254" s="380"/>
      <c r="MAP254" s="359"/>
      <c r="MAQ254" s="380"/>
      <c r="MAR254" s="359"/>
      <c r="MAS254" s="380"/>
      <c r="MAT254" s="359"/>
      <c r="MAU254" s="380"/>
      <c r="MAV254" s="359"/>
      <c r="MAW254" s="380"/>
      <c r="MAX254" s="359"/>
      <c r="MAY254" s="380"/>
      <c r="MAZ254" s="359"/>
      <c r="MBA254" s="380"/>
      <c r="MBB254" s="359"/>
      <c r="MBC254" s="380"/>
      <c r="MBD254" s="359"/>
      <c r="MBE254" s="380"/>
      <c r="MBF254" s="359"/>
      <c r="MBG254" s="380"/>
      <c r="MBH254" s="359"/>
      <c r="MBI254" s="380"/>
      <c r="MBJ254" s="359"/>
      <c r="MBK254" s="380"/>
      <c r="MBL254" s="359"/>
      <c r="MBM254" s="380"/>
      <c r="MBN254" s="359"/>
      <c r="MBO254" s="380"/>
      <c r="MBP254" s="359"/>
      <c r="MBQ254" s="380"/>
      <c r="MBR254" s="359"/>
      <c r="MBS254" s="380"/>
      <c r="MBT254" s="359"/>
      <c r="MBU254" s="380"/>
      <c r="MBV254" s="359"/>
      <c r="MBW254" s="380"/>
      <c r="MBX254" s="359"/>
      <c r="MBY254" s="380"/>
      <c r="MBZ254" s="359"/>
      <c r="MCA254" s="380"/>
      <c r="MCB254" s="359"/>
      <c r="MCC254" s="380"/>
      <c r="MCD254" s="359"/>
      <c r="MCE254" s="380"/>
      <c r="MCF254" s="359"/>
      <c r="MCG254" s="380"/>
      <c r="MCH254" s="359"/>
      <c r="MCI254" s="380"/>
      <c r="MCJ254" s="359"/>
      <c r="MCK254" s="380"/>
      <c r="MCL254" s="359"/>
      <c r="MCM254" s="380"/>
      <c r="MCN254" s="359"/>
      <c r="MCO254" s="380"/>
      <c r="MCP254" s="359"/>
      <c r="MCQ254" s="380"/>
      <c r="MCR254" s="359"/>
      <c r="MCS254" s="380"/>
      <c r="MCT254" s="359"/>
      <c r="MCU254" s="380"/>
      <c r="MCV254" s="359"/>
      <c r="MCW254" s="380"/>
      <c r="MCX254" s="359"/>
      <c r="MCY254" s="380"/>
      <c r="MCZ254" s="359"/>
      <c r="MDA254" s="380"/>
      <c r="MDB254" s="359"/>
      <c r="MDC254" s="380"/>
      <c r="MDD254" s="359"/>
      <c r="MDE254" s="380"/>
      <c r="MDF254" s="359"/>
      <c r="MDG254" s="380"/>
      <c r="MDH254" s="359"/>
      <c r="MDI254" s="380"/>
      <c r="MDJ254" s="359"/>
      <c r="MDK254" s="380"/>
      <c r="MDL254" s="359"/>
      <c r="MDM254" s="380"/>
      <c r="MDN254" s="359"/>
      <c r="MDO254" s="380"/>
      <c r="MDP254" s="359"/>
      <c r="MDQ254" s="380"/>
      <c r="MDR254" s="359"/>
      <c r="MDS254" s="380"/>
      <c r="MDT254" s="359"/>
      <c r="MDU254" s="380"/>
      <c r="MDV254" s="359"/>
      <c r="MDW254" s="380"/>
      <c r="MDX254" s="359"/>
      <c r="MDY254" s="380"/>
      <c r="MDZ254" s="359"/>
      <c r="MEA254" s="380"/>
      <c r="MEB254" s="359"/>
      <c r="MEC254" s="380"/>
      <c r="MED254" s="359"/>
      <c r="MEE254" s="380"/>
      <c r="MEF254" s="359"/>
      <c r="MEG254" s="380"/>
      <c r="MEH254" s="359"/>
      <c r="MEI254" s="380"/>
      <c r="MEJ254" s="359"/>
      <c r="MEK254" s="380"/>
      <c r="MEL254" s="359"/>
      <c r="MEM254" s="380"/>
      <c r="MEN254" s="359"/>
      <c r="MEO254" s="380"/>
      <c r="MEP254" s="359"/>
      <c r="MEQ254" s="380"/>
      <c r="MER254" s="359"/>
      <c r="MES254" s="380"/>
      <c r="MET254" s="359"/>
      <c r="MEU254" s="380"/>
      <c r="MEV254" s="359"/>
      <c r="MEW254" s="380"/>
      <c r="MEX254" s="359"/>
      <c r="MEY254" s="380"/>
      <c r="MEZ254" s="359"/>
      <c r="MFA254" s="380"/>
      <c r="MFB254" s="359"/>
      <c r="MFC254" s="380"/>
      <c r="MFD254" s="359"/>
      <c r="MFE254" s="380"/>
      <c r="MFF254" s="359"/>
      <c r="MFG254" s="380"/>
      <c r="MFH254" s="359"/>
      <c r="MFI254" s="380"/>
      <c r="MFJ254" s="359"/>
      <c r="MFK254" s="380"/>
      <c r="MFL254" s="359"/>
      <c r="MFM254" s="380"/>
      <c r="MFN254" s="359"/>
      <c r="MFO254" s="380"/>
      <c r="MFP254" s="359"/>
      <c r="MFQ254" s="380"/>
      <c r="MFR254" s="359"/>
      <c r="MFS254" s="380"/>
      <c r="MFT254" s="359"/>
      <c r="MFU254" s="380"/>
      <c r="MFV254" s="359"/>
      <c r="MFW254" s="380"/>
      <c r="MFX254" s="359"/>
      <c r="MFY254" s="380"/>
      <c r="MFZ254" s="359"/>
      <c r="MGA254" s="380"/>
      <c r="MGB254" s="359"/>
      <c r="MGC254" s="380"/>
      <c r="MGD254" s="359"/>
      <c r="MGE254" s="380"/>
      <c r="MGF254" s="359"/>
      <c r="MGG254" s="380"/>
      <c r="MGH254" s="359"/>
      <c r="MGI254" s="380"/>
      <c r="MGJ254" s="359"/>
      <c r="MGK254" s="380"/>
      <c r="MGL254" s="359"/>
      <c r="MGM254" s="380"/>
      <c r="MGN254" s="359"/>
      <c r="MGO254" s="380"/>
      <c r="MGP254" s="359"/>
      <c r="MGQ254" s="380"/>
      <c r="MGR254" s="359"/>
      <c r="MGS254" s="380"/>
      <c r="MGT254" s="359"/>
      <c r="MGU254" s="380"/>
      <c r="MGV254" s="359"/>
      <c r="MGW254" s="380"/>
      <c r="MGX254" s="359"/>
      <c r="MGY254" s="380"/>
      <c r="MGZ254" s="359"/>
      <c r="MHA254" s="380"/>
      <c r="MHB254" s="359"/>
      <c r="MHC254" s="380"/>
      <c r="MHD254" s="359"/>
      <c r="MHE254" s="380"/>
      <c r="MHF254" s="359"/>
      <c r="MHG254" s="380"/>
      <c r="MHH254" s="359"/>
      <c r="MHI254" s="380"/>
      <c r="MHJ254" s="359"/>
      <c r="MHK254" s="380"/>
      <c r="MHL254" s="359"/>
      <c r="MHM254" s="380"/>
      <c r="MHN254" s="359"/>
      <c r="MHO254" s="380"/>
      <c r="MHP254" s="359"/>
      <c r="MHQ254" s="380"/>
      <c r="MHR254" s="359"/>
      <c r="MHS254" s="380"/>
      <c r="MHT254" s="359"/>
      <c r="MHU254" s="380"/>
      <c r="MHV254" s="359"/>
      <c r="MHW254" s="380"/>
      <c r="MHX254" s="359"/>
      <c r="MHY254" s="380"/>
      <c r="MHZ254" s="359"/>
      <c r="MIA254" s="380"/>
      <c r="MIB254" s="359"/>
      <c r="MIC254" s="380"/>
      <c r="MID254" s="359"/>
      <c r="MIE254" s="380"/>
      <c r="MIF254" s="359"/>
      <c r="MIG254" s="380"/>
      <c r="MIH254" s="359"/>
      <c r="MII254" s="380"/>
      <c r="MIJ254" s="359"/>
      <c r="MIK254" s="380"/>
      <c r="MIL254" s="359"/>
      <c r="MIM254" s="380"/>
      <c r="MIN254" s="359"/>
      <c r="MIO254" s="380"/>
      <c r="MIP254" s="359"/>
      <c r="MIQ254" s="380"/>
      <c r="MIR254" s="359"/>
      <c r="MIS254" s="380"/>
      <c r="MIT254" s="359"/>
      <c r="MIU254" s="380"/>
      <c r="MIV254" s="359"/>
      <c r="MIW254" s="380"/>
      <c r="MIX254" s="359"/>
      <c r="MIY254" s="380"/>
      <c r="MIZ254" s="359"/>
      <c r="MJA254" s="380"/>
      <c r="MJB254" s="359"/>
      <c r="MJC254" s="380"/>
      <c r="MJD254" s="359"/>
      <c r="MJE254" s="380"/>
      <c r="MJF254" s="359"/>
      <c r="MJG254" s="380"/>
      <c r="MJH254" s="359"/>
      <c r="MJI254" s="380"/>
      <c r="MJJ254" s="359"/>
      <c r="MJK254" s="380"/>
      <c r="MJL254" s="359"/>
      <c r="MJM254" s="380"/>
      <c r="MJN254" s="359"/>
      <c r="MJO254" s="380"/>
      <c r="MJP254" s="359"/>
      <c r="MJQ254" s="380"/>
      <c r="MJR254" s="359"/>
      <c r="MJS254" s="380"/>
      <c r="MJT254" s="359"/>
      <c r="MJU254" s="380"/>
      <c r="MJV254" s="359"/>
      <c r="MJW254" s="380"/>
      <c r="MJX254" s="359"/>
      <c r="MJY254" s="380"/>
      <c r="MJZ254" s="359"/>
      <c r="MKA254" s="380"/>
      <c r="MKB254" s="359"/>
      <c r="MKC254" s="380"/>
      <c r="MKD254" s="359"/>
      <c r="MKE254" s="380"/>
      <c r="MKF254" s="359"/>
      <c r="MKG254" s="380"/>
      <c r="MKH254" s="359"/>
      <c r="MKI254" s="380"/>
      <c r="MKJ254" s="359"/>
      <c r="MKK254" s="380"/>
      <c r="MKL254" s="359"/>
      <c r="MKM254" s="380"/>
      <c r="MKN254" s="359"/>
      <c r="MKO254" s="380"/>
      <c r="MKP254" s="359"/>
      <c r="MKQ254" s="380"/>
      <c r="MKR254" s="359"/>
      <c r="MKS254" s="380"/>
      <c r="MKT254" s="359"/>
      <c r="MKU254" s="380"/>
      <c r="MKV254" s="359"/>
      <c r="MKW254" s="380"/>
      <c r="MKX254" s="359"/>
      <c r="MKY254" s="380"/>
      <c r="MKZ254" s="359"/>
      <c r="MLA254" s="380"/>
      <c r="MLB254" s="359"/>
      <c r="MLC254" s="380"/>
      <c r="MLD254" s="359"/>
      <c r="MLE254" s="380"/>
      <c r="MLF254" s="359"/>
      <c r="MLG254" s="380"/>
      <c r="MLH254" s="359"/>
      <c r="MLI254" s="380"/>
      <c r="MLJ254" s="359"/>
      <c r="MLK254" s="380"/>
      <c r="MLL254" s="359"/>
      <c r="MLM254" s="380"/>
      <c r="MLN254" s="359"/>
      <c r="MLO254" s="380"/>
      <c r="MLP254" s="359"/>
      <c r="MLQ254" s="380"/>
      <c r="MLR254" s="359"/>
      <c r="MLS254" s="380"/>
      <c r="MLT254" s="359"/>
      <c r="MLU254" s="380"/>
      <c r="MLV254" s="359"/>
      <c r="MLW254" s="380"/>
      <c r="MLX254" s="359"/>
      <c r="MLY254" s="380"/>
      <c r="MLZ254" s="359"/>
      <c r="MMA254" s="380"/>
      <c r="MMB254" s="359"/>
      <c r="MMC254" s="380"/>
      <c r="MMD254" s="359"/>
      <c r="MME254" s="380"/>
      <c r="MMF254" s="359"/>
      <c r="MMG254" s="380"/>
      <c r="MMH254" s="359"/>
      <c r="MMI254" s="380"/>
      <c r="MMJ254" s="359"/>
      <c r="MMK254" s="380"/>
      <c r="MML254" s="359"/>
      <c r="MMM254" s="380"/>
      <c r="MMN254" s="359"/>
      <c r="MMO254" s="380"/>
      <c r="MMP254" s="359"/>
      <c r="MMQ254" s="380"/>
      <c r="MMR254" s="359"/>
      <c r="MMS254" s="380"/>
      <c r="MMT254" s="359"/>
      <c r="MMU254" s="380"/>
      <c r="MMV254" s="359"/>
      <c r="MMW254" s="380"/>
      <c r="MMX254" s="359"/>
      <c r="MMY254" s="380"/>
      <c r="MMZ254" s="359"/>
      <c r="MNA254" s="380"/>
      <c r="MNB254" s="359"/>
      <c r="MNC254" s="380"/>
      <c r="MND254" s="359"/>
      <c r="MNE254" s="380"/>
      <c r="MNF254" s="359"/>
      <c r="MNG254" s="380"/>
      <c r="MNH254" s="359"/>
      <c r="MNI254" s="380"/>
      <c r="MNJ254" s="359"/>
      <c r="MNK254" s="380"/>
      <c r="MNL254" s="359"/>
      <c r="MNM254" s="380"/>
      <c r="MNN254" s="359"/>
      <c r="MNO254" s="380"/>
      <c r="MNP254" s="359"/>
      <c r="MNQ254" s="380"/>
      <c r="MNR254" s="359"/>
      <c r="MNS254" s="380"/>
      <c r="MNT254" s="359"/>
      <c r="MNU254" s="380"/>
      <c r="MNV254" s="359"/>
      <c r="MNW254" s="380"/>
      <c r="MNX254" s="359"/>
      <c r="MNY254" s="380"/>
      <c r="MNZ254" s="359"/>
      <c r="MOA254" s="380"/>
      <c r="MOB254" s="359"/>
      <c r="MOC254" s="380"/>
      <c r="MOD254" s="359"/>
      <c r="MOE254" s="380"/>
      <c r="MOF254" s="359"/>
      <c r="MOG254" s="380"/>
      <c r="MOH254" s="359"/>
      <c r="MOI254" s="380"/>
      <c r="MOJ254" s="359"/>
      <c r="MOK254" s="380"/>
      <c r="MOL254" s="359"/>
      <c r="MOM254" s="380"/>
      <c r="MON254" s="359"/>
      <c r="MOO254" s="380"/>
      <c r="MOP254" s="359"/>
      <c r="MOQ254" s="380"/>
      <c r="MOR254" s="359"/>
      <c r="MOS254" s="380"/>
      <c r="MOT254" s="359"/>
      <c r="MOU254" s="380"/>
      <c r="MOV254" s="359"/>
      <c r="MOW254" s="380"/>
      <c r="MOX254" s="359"/>
      <c r="MOY254" s="380"/>
      <c r="MOZ254" s="359"/>
      <c r="MPA254" s="380"/>
      <c r="MPB254" s="359"/>
      <c r="MPC254" s="380"/>
      <c r="MPD254" s="359"/>
      <c r="MPE254" s="380"/>
      <c r="MPF254" s="359"/>
      <c r="MPG254" s="380"/>
      <c r="MPH254" s="359"/>
      <c r="MPI254" s="380"/>
      <c r="MPJ254" s="359"/>
      <c r="MPK254" s="380"/>
      <c r="MPL254" s="359"/>
      <c r="MPM254" s="380"/>
      <c r="MPN254" s="359"/>
      <c r="MPO254" s="380"/>
      <c r="MPP254" s="359"/>
      <c r="MPQ254" s="380"/>
      <c r="MPR254" s="359"/>
      <c r="MPS254" s="380"/>
      <c r="MPT254" s="359"/>
      <c r="MPU254" s="380"/>
      <c r="MPV254" s="359"/>
      <c r="MPW254" s="380"/>
      <c r="MPX254" s="359"/>
      <c r="MPY254" s="380"/>
      <c r="MPZ254" s="359"/>
      <c r="MQA254" s="380"/>
      <c r="MQB254" s="359"/>
      <c r="MQC254" s="380"/>
      <c r="MQD254" s="359"/>
      <c r="MQE254" s="380"/>
      <c r="MQF254" s="359"/>
      <c r="MQG254" s="380"/>
      <c r="MQH254" s="359"/>
      <c r="MQI254" s="380"/>
      <c r="MQJ254" s="359"/>
      <c r="MQK254" s="380"/>
      <c r="MQL254" s="359"/>
      <c r="MQM254" s="380"/>
      <c r="MQN254" s="359"/>
      <c r="MQO254" s="380"/>
      <c r="MQP254" s="359"/>
      <c r="MQQ254" s="380"/>
      <c r="MQR254" s="359"/>
      <c r="MQS254" s="380"/>
      <c r="MQT254" s="359"/>
      <c r="MQU254" s="380"/>
      <c r="MQV254" s="359"/>
      <c r="MQW254" s="380"/>
      <c r="MQX254" s="359"/>
      <c r="MQY254" s="380"/>
      <c r="MQZ254" s="359"/>
      <c r="MRA254" s="380"/>
      <c r="MRB254" s="359"/>
      <c r="MRC254" s="380"/>
      <c r="MRD254" s="359"/>
      <c r="MRE254" s="380"/>
      <c r="MRF254" s="359"/>
      <c r="MRG254" s="380"/>
      <c r="MRH254" s="359"/>
      <c r="MRI254" s="380"/>
      <c r="MRJ254" s="359"/>
      <c r="MRK254" s="380"/>
      <c r="MRL254" s="359"/>
      <c r="MRM254" s="380"/>
      <c r="MRN254" s="359"/>
      <c r="MRO254" s="380"/>
      <c r="MRP254" s="359"/>
      <c r="MRQ254" s="380"/>
      <c r="MRR254" s="359"/>
      <c r="MRS254" s="380"/>
      <c r="MRT254" s="359"/>
      <c r="MRU254" s="380"/>
      <c r="MRV254" s="359"/>
      <c r="MRW254" s="380"/>
      <c r="MRX254" s="359"/>
      <c r="MRY254" s="380"/>
      <c r="MRZ254" s="359"/>
      <c r="MSA254" s="380"/>
      <c r="MSB254" s="359"/>
      <c r="MSC254" s="380"/>
      <c r="MSD254" s="359"/>
      <c r="MSE254" s="380"/>
      <c r="MSF254" s="359"/>
      <c r="MSG254" s="380"/>
      <c r="MSH254" s="359"/>
      <c r="MSI254" s="380"/>
      <c r="MSJ254" s="359"/>
      <c r="MSK254" s="380"/>
      <c r="MSL254" s="359"/>
      <c r="MSM254" s="380"/>
      <c r="MSN254" s="359"/>
      <c r="MSO254" s="380"/>
      <c r="MSP254" s="359"/>
      <c r="MSQ254" s="380"/>
      <c r="MSR254" s="359"/>
      <c r="MSS254" s="380"/>
      <c r="MST254" s="359"/>
      <c r="MSU254" s="380"/>
      <c r="MSV254" s="359"/>
      <c r="MSW254" s="380"/>
      <c r="MSX254" s="359"/>
      <c r="MSY254" s="380"/>
      <c r="MSZ254" s="359"/>
      <c r="MTA254" s="380"/>
      <c r="MTB254" s="359"/>
      <c r="MTC254" s="380"/>
      <c r="MTD254" s="359"/>
      <c r="MTE254" s="380"/>
      <c r="MTF254" s="359"/>
      <c r="MTG254" s="380"/>
      <c r="MTH254" s="359"/>
      <c r="MTI254" s="380"/>
      <c r="MTJ254" s="359"/>
      <c r="MTK254" s="380"/>
      <c r="MTL254" s="359"/>
      <c r="MTM254" s="380"/>
      <c r="MTN254" s="359"/>
      <c r="MTO254" s="380"/>
      <c r="MTP254" s="359"/>
      <c r="MTQ254" s="380"/>
      <c r="MTR254" s="359"/>
      <c r="MTS254" s="380"/>
      <c r="MTT254" s="359"/>
      <c r="MTU254" s="380"/>
      <c r="MTV254" s="359"/>
      <c r="MTW254" s="380"/>
      <c r="MTX254" s="359"/>
      <c r="MTY254" s="380"/>
      <c r="MTZ254" s="359"/>
      <c r="MUA254" s="380"/>
      <c r="MUB254" s="359"/>
      <c r="MUC254" s="380"/>
      <c r="MUD254" s="359"/>
      <c r="MUE254" s="380"/>
      <c r="MUF254" s="359"/>
      <c r="MUG254" s="380"/>
      <c r="MUH254" s="359"/>
      <c r="MUI254" s="380"/>
      <c r="MUJ254" s="359"/>
      <c r="MUK254" s="380"/>
      <c r="MUL254" s="359"/>
      <c r="MUM254" s="380"/>
      <c r="MUN254" s="359"/>
      <c r="MUO254" s="380"/>
      <c r="MUP254" s="359"/>
      <c r="MUQ254" s="380"/>
      <c r="MUR254" s="359"/>
      <c r="MUS254" s="380"/>
      <c r="MUT254" s="359"/>
      <c r="MUU254" s="380"/>
      <c r="MUV254" s="359"/>
      <c r="MUW254" s="380"/>
      <c r="MUX254" s="359"/>
      <c r="MUY254" s="380"/>
      <c r="MUZ254" s="359"/>
      <c r="MVA254" s="380"/>
      <c r="MVB254" s="359"/>
      <c r="MVC254" s="380"/>
      <c r="MVD254" s="359"/>
      <c r="MVE254" s="380"/>
      <c r="MVF254" s="359"/>
      <c r="MVG254" s="380"/>
      <c r="MVH254" s="359"/>
      <c r="MVI254" s="380"/>
      <c r="MVJ254" s="359"/>
      <c r="MVK254" s="380"/>
      <c r="MVL254" s="359"/>
      <c r="MVM254" s="380"/>
      <c r="MVN254" s="359"/>
      <c r="MVO254" s="380"/>
      <c r="MVP254" s="359"/>
      <c r="MVQ254" s="380"/>
      <c r="MVR254" s="359"/>
      <c r="MVS254" s="380"/>
      <c r="MVT254" s="359"/>
      <c r="MVU254" s="380"/>
      <c r="MVV254" s="359"/>
      <c r="MVW254" s="380"/>
      <c r="MVX254" s="359"/>
      <c r="MVY254" s="380"/>
      <c r="MVZ254" s="359"/>
      <c r="MWA254" s="380"/>
      <c r="MWB254" s="359"/>
      <c r="MWC254" s="380"/>
      <c r="MWD254" s="359"/>
      <c r="MWE254" s="380"/>
      <c r="MWF254" s="359"/>
      <c r="MWG254" s="380"/>
      <c r="MWH254" s="359"/>
      <c r="MWI254" s="380"/>
      <c r="MWJ254" s="359"/>
      <c r="MWK254" s="380"/>
      <c r="MWL254" s="359"/>
      <c r="MWM254" s="380"/>
      <c r="MWN254" s="359"/>
      <c r="MWO254" s="380"/>
      <c r="MWP254" s="359"/>
      <c r="MWQ254" s="380"/>
      <c r="MWR254" s="359"/>
      <c r="MWS254" s="380"/>
      <c r="MWT254" s="359"/>
      <c r="MWU254" s="380"/>
      <c r="MWV254" s="359"/>
      <c r="MWW254" s="380"/>
      <c r="MWX254" s="359"/>
      <c r="MWY254" s="380"/>
      <c r="MWZ254" s="359"/>
      <c r="MXA254" s="380"/>
      <c r="MXB254" s="359"/>
      <c r="MXC254" s="380"/>
      <c r="MXD254" s="359"/>
      <c r="MXE254" s="380"/>
      <c r="MXF254" s="359"/>
      <c r="MXG254" s="380"/>
      <c r="MXH254" s="359"/>
      <c r="MXI254" s="380"/>
      <c r="MXJ254" s="359"/>
      <c r="MXK254" s="380"/>
      <c r="MXL254" s="359"/>
      <c r="MXM254" s="380"/>
      <c r="MXN254" s="359"/>
      <c r="MXO254" s="380"/>
      <c r="MXP254" s="359"/>
      <c r="MXQ254" s="380"/>
      <c r="MXR254" s="359"/>
      <c r="MXS254" s="380"/>
      <c r="MXT254" s="359"/>
      <c r="MXU254" s="380"/>
      <c r="MXV254" s="359"/>
      <c r="MXW254" s="380"/>
      <c r="MXX254" s="359"/>
      <c r="MXY254" s="380"/>
      <c r="MXZ254" s="359"/>
      <c r="MYA254" s="380"/>
      <c r="MYB254" s="359"/>
      <c r="MYC254" s="380"/>
      <c r="MYD254" s="359"/>
      <c r="MYE254" s="380"/>
      <c r="MYF254" s="359"/>
      <c r="MYG254" s="380"/>
      <c r="MYH254" s="359"/>
      <c r="MYI254" s="380"/>
      <c r="MYJ254" s="359"/>
      <c r="MYK254" s="380"/>
      <c r="MYL254" s="359"/>
      <c r="MYM254" s="380"/>
      <c r="MYN254" s="359"/>
      <c r="MYO254" s="380"/>
      <c r="MYP254" s="359"/>
      <c r="MYQ254" s="380"/>
      <c r="MYR254" s="359"/>
      <c r="MYS254" s="380"/>
      <c r="MYT254" s="359"/>
      <c r="MYU254" s="380"/>
      <c r="MYV254" s="359"/>
      <c r="MYW254" s="380"/>
      <c r="MYX254" s="359"/>
      <c r="MYY254" s="380"/>
      <c r="MYZ254" s="359"/>
      <c r="MZA254" s="380"/>
      <c r="MZB254" s="359"/>
      <c r="MZC254" s="380"/>
      <c r="MZD254" s="359"/>
      <c r="MZE254" s="380"/>
      <c r="MZF254" s="359"/>
      <c r="MZG254" s="380"/>
      <c r="MZH254" s="359"/>
      <c r="MZI254" s="380"/>
      <c r="MZJ254" s="359"/>
      <c r="MZK254" s="380"/>
      <c r="MZL254" s="359"/>
      <c r="MZM254" s="380"/>
      <c r="MZN254" s="359"/>
      <c r="MZO254" s="380"/>
      <c r="MZP254" s="359"/>
      <c r="MZQ254" s="380"/>
      <c r="MZR254" s="359"/>
      <c r="MZS254" s="380"/>
      <c r="MZT254" s="359"/>
      <c r="MZU254" s="380"/>
      <c r="MZV254" s="359"/>
      <c r="MZW254" s="380"/>
      <c r="MZX254" s="359"/>
      <c r="MZY254" s="380"/>
      <c r="MZZ254" s="359"/>
      <c r="NAA254" s="380"/>
      <c r="NAB254" s="359"/>
      <c r="NAC254" s="380"/>
      <c r="NAD254" s="359"/>
      <c r="NAE254" s="380"/>
      <c r="NAF254" s="359"/>
      <c r="NAG254" s="380"/>
      <c r="NAH254" s="359"/>
      <c r="NAI254" s="380"/>
      <c r="NAJ254" s="359"/>
      <c r="NAK254" s="380"/>
      <c r="NAL254" s="359"/>
      <c r="NAM254" s="380"/>
      <c r="NAN254" s="359"/>
      <c r="NAO254" s="380"/>
      <c r="NAP254" s="359"/>
      <c r="NAQ254" s="380"/>
      <c r="NAR254" s="359"/>
      <c r="NAS254" s="380"/>
      <c r="NAT254" s="359"/>
      <c r="NAU254" s="380"/>
      <c r="NAV254" s="359"/>
      <c r="NAW254" s="380"/>
      <c r="NAX254" s="359"/>
      <c r="NAY254" s="380"/>
      <c r="NAZ254" s="359"/>
      <c r="NBA254" s="380"/>
      <c r="NBB254" s="359"/>
      <c r="NBC254" s="380"/>
      <c r="NBD254" s="359"/>
      <c r="NBE254" s="380"/>
      <c r="NBF254" s="359"/>
      <c r="NBG254" s="380"/>
      <c r="NBH254" s="359"/>
      <c r="NBI254" s="380"/>
      <c r="NBJ254" s="359"/>
      <c r="NBK254" s="380"/>
      <c r="NBL254" s="359"/>
      <c r="NBM254" s="380"/>
      <c r="NBN254" s="359"/>
      <c r="NBO254" s="380"/>
      <c r="NBP254" s="359"/>
      <c r="NBQ254" s="380"/>
      <c r="NBR254" s="359"/>
      <c r="NBS254" s="380"/>
      <c r="NBT254" s="359"/>
      <c r="NBU254" s="380"/>
      <c r="NBV254" s="359"/>
      <c r="NBW254" s="380"/>
      <c r="NBX254" s="359"/>
      <c r="NBY254" s="380"/>
      <c r="NBZ254" s="359"/>
      <c r="NCA254" s="380"/>
      <c r="NCB254" s="359"/>
      <c r="NCC254" s="380"/>
      <c r="NCD254" s="359"/>
      <c r="NCE254" s="380"/>
      <c r="NCF254" s="359"/>
      <c r="NCG254" s="380"/>
      <c r="NCH254" s="359"/>
      <c r="NCI254" s="380"/>
      <c r="NCJ254" s="359"/>
      <c r="NCK254" s="380"/>
      <c r="NCL254" s="359"/>
      <c r="NCM254" s="380"/>
      <c r="NCN254" s="359"/>
      <c r="NCO254" s="380"/>
      <c r="NCP254" s="359"/>
      <c r="NCQ254" s="380"/>
      <c r="NCR254" s="359"/>
      <c r="NCS254" s="380"/>
      <c r="NCT254" s="359"/>
      <c r="NCU254" s="380"/>
      <c r="NCV254" s="359"/>
      <c r="NCW254" s="380"/>
      <c r="NCX254" s="359"/>
      <c r="NCY254" s="380"/>
      <c r="NCZ254" s="359"/>
      <c r="NDA254" s="380"/>
      <c r="NDB254" s="359"/>
      <c r="NDC254" s="380"/>
      <c r="NDD254" s="359"/>
      <c r="NDE254" s="380"/>
      <c r="NDF254" s="359"/>
      <c r="NDG254" s="380"/>
      <c r="NDH254" s="359"/>
      <c r="NDI254" s="380"/>
      <c r="NDJ254" s="359"/>
      <c r="NDK254" s="380"/>
      <c r="NDL254" s="359"/>
      <c r="NDM254" s="380"/>
      <c r="NDN254" s="359"/>
      <c r="NDO254" s="380"/>
      <c r="NDP254" s="359"/>
      <c r="NDQ254" s="380"/>
      <c r="NDR254" s="359"/>
      <c r="NDS254" s="380"/>
      <c r="NDT254" s="359"/>
      <c r="NDU254" s="380"/>
      <c r="NDV254" s="359"/>
      <c r="NDW254" s="380"/>
      <c r="NDX254" s="359"/>
      <c r="NDY254" s="380"/>
      <c r="NDZ254" s="359"/>
      <c r="NEA254" s="380"/>
      <c r="NEB254" s="359"/>
      <c r="NEC254" s="380"/>
      <c r="NED254" s="359"/>
      <c r="NEE254" s="380"/>
      <c r="NEF254" s="359"/>
      <c r="NEG254" s="380"/>
      <c r="NEH254" s="359"/>
      <c r="NEI254" s="380"/>
      <c r="NEJ254" s="359"/>
      <c r="NEK254" s="380"/>
      <c r="NEL254" s="359"/>
      <c r="NEM254" s="380"/>
      <c r="NEN254" s="359"/>
      <c r="NEO254" s="380"/>
      <c r="NEP254" s="359"/>
      <c r="NEQ254" s="380"/>
      <c r="NER254" s="359"/>
      <c r="NES254" s="380"/>
      <c r="NET254" s="359"/>
      <c r="NEU254" s="380"/>
      <c r="NEV254" s="359"/>
      <c r="NEW254" s="380"/>
      <c r="NEX254" s="359"/>
      <c r="NEY254" s="380"/>
      <c r="NEZ254" s="359"/>
      <c r="NFA254" s="380"/>
      <c r="NFB254" s="359"/>
      <c r="NFC254" s="380"/>
      <c r="NFD254" s="359"/>
      <c r="NFE254" s="380"/>
      <c r="NFF254" s="359"/>
      <c r="NFG254" s="380"/>
      <c r="NFH254" s="359"/>
      <c r="NFI254" s="380"/>
      <c r="NFJ254" s="359"/>
      <c r="NFK254" s="380"/>
      <c r="NFL254" s="359"/>
      <c r="NFM254" s="380"/>
      <c r="NFN254" s="359"/>
      <c r="NFO254" s="380"/>
      <c r="NFP254" s="359"/>
      <c r="NFQ254" s="380"/>
      <c r="NFR254" s="359"/>
      <c r="NFS254" s="380"/>
      <c r="NFT254" s="359"/>
      <c r="NFU254" s="380"/>
      <c r="NFV254" s="359"/>
      <c r="NFW254" s="380"/>
      <c r="NFX254" s="359"/>
      <c r="NFY254" s="380"/>
      <c r="NFZ254" s="359"/>
      <c r="NGA254" s="380"/>
      <c r="NGB254" s="359"/>
      <c r="NGC254" s="380"/>
      <c r="NGD254" s="359"/>
      <c r="NGE254" s="380"/>
      <c r="NGF254" s="359"/>
      <c r="NGG254" s="380"/>
      <c r="NGH254" s="359"/>
      <c r="NGI254" s="380"/>
      <c r="NGJ254" s="359"/>
      <c r="NGK254" s="380"/>
      <c r="NGL254" s="359"/>
      <c r="NGM254" s="380"/>
      <c r="NGN254" s="359"/>
      <c r="NGO254" s="380"/>
      <c r="NGP254" s="359"/>
      <c r="NGQ254" s="380"/>
      <c r="NGR254" s="359"/>
      <c r="NGS254" s="380"/>
      <c r="NGT254" s="359"/>
      <c r="NGU254" s="380"/>
      <c r="NGV254" s="359"/>
      <c r="NGW254" s="380"/>
      <c r="NGX254" s="359"/>
      <c r="NGY254" s="380"/>
      <c r="NGZ254" s="359"/>
      <c r="NHA254" s="380"/>
      <c r="NHB254" s="359"/>
      <c r="NHC254" s="380"/>
      <c r="NHD254" s="359"/>
      <c r="NHE254" s="380"/>
      <c r="NHF254" s="359"/>
      <c r="NHG254" s="380"/>
      <c r="NHH254" s="359"/>
      <c r="NHI254" s="380"/>
      <c r="NHJ254" s="359"/>
      <c r="NHK254" s="380"/>
      <c r="NHL254" s="359"/>
      <c r="NHM254" s="380"/>
      <c r="NHN254" s="359"/>
      <c r="NHO254" s="380"/>
      <c r="NHP254" s="359"/>
      <c r="NHQ254" s="380"/>
      <c r="NHR254" s="359"/>
      <c r="NHS254" s="380"/>
      <c r="NHT254" s="359"/>
      <c r="NHU254" s="380"/>
      <c r="NHV254" s="359"/>
      <c r="NHW254" s="380"/>
      <c r="NHX254" s="359"/>
      <c r="NHY254" s="380"/>
      <c r="NHZ254" s="359"/>
      <c r="NIA254" s="380"/>
      <c r="NIB254" s="359"/>
      <c r="NIC254" s="380"/>
      <c r="NID254" s="359"/>
      <c r="NIE254" s="380"/>
      <c r="NIF254" s="359"/>
      <c r="NIG254" s="380"/>
      <c r="NIH254" s="359"/>
      <c r="NII254" s="380"/>
      <c r="NIJ254" s="359"/>
      <c r="NIK254" s="380"/>
      <c r="NIL254" s="359"/>
      <c r="NIM254" s="380"/>
      <c r="NIN254" s="359"/>
      <c r="NIO254" s="380"/>
      <c r="NIP254" s="359"/>
      <c r="NIQ254" s="380"/>
      <c r="NIR254" s="359"/>
      <c r="NIS254" s="380"/>
      <c r="NIT254" s="359"/>
      <c r="NIU254" s="380"/>
      <c r="NIV254" s="359"/>
      <c r="NIW254" s="380"/>
      <c r="NIX254" s="359"/>
      <c r="NIY254" s="380"/>
      <c r="NIZ254" s="359"/>
      <c r="NJA254" s="380"/>
      <c r="NJB254" s="359"/>
      <c r="NJC254" s="380"/>
      <c r="NJD254" s="359"/>
      <c r="NJE254" s="380"/>
      <c r="NJF254" s="359"/>
      <c r="NJG254" s="380"/>
      <c r="NJH254" s="359"/>
      <c r="NJI254" s="380"/>
      <c r="NJJ254" s="359"/>
      <c r="NJK254" s="380"/>
      <c r="NJL254" s="359"/>
      <c r="NJM254" s="380"/>
      <c r="NJN254" s="359"/>
      <c r="NJO254" s="380"/>
      <c r="NJP254" s="359"/>
      <c r="NJQ254" s="380"/>
      <c r="NJR254" s="359"/>
      <c r="NJS254" s="380"/>
      <c r="NJT254" s="359"/>
      <c r="NJU254" s="380"/>
      <c r="NJV254" s="359"/>
      <c r="NJW254" s="380"/>
      <c r="NJX254" s="359"/>
      <c r="NJY254" s="380"/>
      <c r="NJZ254" s="359"/>
      <c r="NKA254" s="380"/>
      <c r="NKB254" s="359"/>
      <c r="NKC254" s="380"/>
      <c r="NKD254" s="359"/>
      <c r="NKE254" s="380"/>
      <c r="NKF254" s="359"/>
      <c r="NKG254" s="380"/>
      <c r="NKH254" s="359"/>
      <c r="NKI254" s="380"/>
      <c r="NKJ254" s="359"/>
      <c r="NKK254" s="380"/>
      <c r="NKL254" s="359"/>
      <c r="NKM254" s="380"/>
      <c r="NKN254" s="359"/>
      <c r="NKO254" s="380"/>
      <c r="NKP254" s="359"/>
      <c r="NKQ254" s="380"/>
      <c r="NKR254" s="359"/>
      <c r="NKS254" s="380"/>
      <c r="NKT254" s="359"/>
      <c r="NKU254" s="380"/>
      <c r="NKV254" s="359"/>
      <c r="NKW254" s="380"/>
      <c r="NKX254" s="359"/>
      <c r="NKY254" s="380"/>
      <c r="NKZ254" s="359"/>
      <c r="NLA254" s="380"/>
      <c r="NLB254" s="359"/>
      <c r="NLC254" s="380"/>
      <c r="NLD254" s="359"/>
      <c r="NLE254" s="380"/>
      <c r="NLF254" s="359"/>
      <c r="NLG254" s="380"/>
      <c r="NLH254" s="359"/>
      <c r="NLI254" s="380"/>
      <c r="NLJ254" s="359"/>
      <c r="NLK254" s="380"/>
      <c r="NLL254" s="359"/>
      <c r="NLM254" s="380"/>
      <c r="NLN254" s="359"/>
      <c r="NLO254" s="380"/>
      <c r="NLP254" s="359"/>
      <c r="NLQ254" s="380"/>
      <c r="NLR254" s="359"/>
      <c r="NLS254" s="380"/>
      <c r="NLT254" s="359"/>
      <c r="NLU254" s="380"/>
      <c r="NLV254" s="359"/>
      <c r="NLW254" s="380"/>
      <c r="NLX254" s="359"/>
      <c r="NLY254" s="380"/>
      <c r="NLZ254" s="359"/>
      <c r="NMA254" s="380"/>
      <c r="NMB254" s="359"/>
      <c r="NMC254" s="380"/>
      <c r="NMD254" s="359"/>
      <c r="NME254" s="380"/>
      <c r="NMF254" s="359"/>
      <c r="NMG254" s="380"/>
      <c r="NMH254" s="359"/>
      <c r="NMI254" s="380"/>
      <c r="NMJ254" s="359"/>
      <c r="NMK254" s="380"/>
      <c r="NML254" s="359"/>
      <c r="NMM254" s="380"/>
      <c r="NMN254" s="359"/>
      <c r="NMO254" s="380"/>
      <c r="NMP254" s="359"/>
      <c r="NMQ254" s="380"/>
      <c r="NMR254" s="359"/>
      <c r="NMS254" s="380"/>
      <c r="NMT254" s="359"/>
      <c r="NMU254" s="380"/>
      <c r="NMV254" s="359"/>
      <c r="NMW254" s="380"/>
      <c r="NMX254" s="359"/>
      <c r="NMY254" s="380"/>
      <c r="NMZ254" s="359"/>
      <c r="NNA254" s="380"/>
      <c r="NNB254" s="359"/>
      <c r="NNC254" s="380"/>
      <c r="NND254" s="359"/>
      <c r="NNE254" s="380"/>
      <c r="NNF254" s="359"/>
      <c r="NNG254" s="380"/>
      <c r="NNH254" s="359"/>
      <c r="NNI254" s="380"/>
      <c r="NNJ254" s="359"/>
      <c r="NNK254" s="380"/>
      <c r="NNL254" s="359"/>
      <c r="NNM254" s="380"/>
      <c r="NNN254" s="359"/>
      <c r="NNO254" s="380"/>
      <c r="NNP254" s="359"/>
      <c r="NNQ254" s="380"/>
      <c r="NNR254" s="359"/>
      <c r="NNS254" s="380"/>
      <c r="NNT254" s="359"/>
      <c r="NNU254" s="380"/>
      <c r="NNV254" s="359"/>
      <c r="NNW254" s="380"/>
      <c r="NNX254" s="359"/>
      <c r="NNY254" s="380"/>
      <c r="NNZ254" s="359"/>
      <c r="NOA254" s="380"/>
      <c r="NOB254" s="359"/>
      <c r="NOC254" s="380"/>
      <c r="NOD254" s="359"/>
      <c r="NOE254" s="380"/>
      <c r="NOF254" s="359"/>
      <c r="NOG254" s="380"/>
      <c r="NOH254" s="359"/>
      <c r="NOI254" s="380"/>
      <c r="NOJ254" s="359"/>
      <c r="NOK254" s="380"/>
      <c r="NOL254" s="359"/>
      <c r="NOM254" s="380"/>
      <c r="NON254" s="359"/>
      <c r="NOO254" s="380"/>
      <c r="NOP254" s="359"/>
      <c r="NOQ254" s="380"/>
      <c r="NOR254" s="359"/>
      <c r="NOS254" s="380"/>
      <c r="NOT254" s="359"/>
      <c r="NOU254" s="380"/>
      <c r="NOV254" s="359"/>
      <c r="NOW254" s="380"/>
      <c r="NOX254" s="359"/>
      <c r="NOY254" s="380"/>
      <c r="NOZ254" s="359"/>
      <c r="NPA254" s="380"/>
      <c r="NPB254" s="359"/>
      <c r="NPC254" s="380"/>
      <c r="NPD254" s="359"/>
      <c r="NPE254" s="380"/>
      <c r="NPF254" s="359"/>
      <c r="NPG254" s="380"/>
      <c r="NPH254" s="359"/>
      <c r="NPI254" s="380"/>
      <c r="NPJ254" s="359"/>
      <c r="NPK254" s="380"/>
      <c r="NPL254" s="359"/>
      <c r="NPM254" s="380"/>
      <c r="NPN254" s="359"/>
      <c r="NPO254" s="380"/>
      <c r="NPP254" s="359"/>
      <c r="NPQ254" s="380"/>
      <c r="NPR254" s="359"/>
      <c r="NPS254" s="380"/>
      <c r="NPT254" s="359"/>
      <c r="NPU254" s="380"/>
      <c r="NPV254" s="359"/>
      <c r="NPW254" s="380"/>
      <c r="NPX254" s="359"/>
      <c r="NPY254" s="380"/>
      <c r="NPZ254" s="359"/>
      <c r="NQA254" s="380"/>
      <c r="NQB254" s="359"/>
      <c r="NQC254" s="380"/>
      <c r="NQD254" s="359"/>
      <c r="NQE254" s="380"/>
      <c r="NQF254" s="359"/>
      <c r="NQG254" s="380"/>
      <c r="NQH254" s="359"/>
      <c r="NQI254" s="380"/>
      <c r="NQJ254" s="359"/>
      <c r="NQK254" s="380"/>
      <c r="NQL254" s="359"/>
      <c r="NQM254" s="380"/>
      <c r="NQN254" s="359"/>
      <c r="NQO254" s="380"/>
      <c r="NQP254" s="359"/>
      <c r="NQQ254" s="380"/>
      <c r="NQR254" s="359"/>
      <c r="NQS254" s="380"/>
      <c r="NQT254" s="359"/>
      <c r="NQU254" s="380"/>
      <c r="NQV254" s="359"/>
      <c r="NQW254" s="380"/>
      <c r="NQX254" s="359"/>
      <c r="NQY254" s="380"/>
      <c r="NQZ254" s="359"/>
      <c r="NRA254" s="380"/>
      <c r="NRB254" s="359"/>
      <c r="NRC254" s="380"/>
      <c r="NRD254" s="359"/>
      <c r="NRE254" s="380"/>
      <c r="NRF254" s="359"/>
      <c r="NRG254" s="380"/>
      <c r="NRH254" s="359"/>
      <c r="NRI254" s="380"/>
      <c r="NRJ254" s="359"/>
      <c r="NRK254" s="380"/>
      <c r="NRL254" s="359"/>
      <c r="NRM254" s="380"/>
      <c r="NRN254" s="359"/>
      <c r="NRO254" s="380"/>
      <c r="NRP254" s="359"/>
      <c r="NRQ254" s="380"/>
      <c r="NRR254" s="359"/>
      <c r="NRS254" s="380"/>
      <c r="NRT254" s="359"/>
      <c r="NRU254" s="380"/>
      <c r="NRV254" s="359"/>
      <c r="NRW254" s="380"/>
      <c r="NRX254" s="359"/>
      <c r="NRY254" s="380"/>
      <c r="NRZ254" s="359"/>
      <c r="NSA254" s="380"/>
      <c r="NSB254" s="359"/>
      <c r="NSC254" s="380"/>
      <c r="NSD254" s="359"/>
      <c r="NSE254" s="380"/>
      <c r="NSF254" s="359"/>
      <c r="NSG254" s="380"/>
      <c r="NSH254" s="359"/>
      <c r="NSI254" s="380"/>
      <c r="NSJ254" s="359"/>
      <c r="NSK254" s="380"/>
      <c r="NSL254" s="359"/>
      <c r="NSM254" s="380"/>
      <c r="NSN254" s="359"/>
      <c r="NSO254" s="380"/>
      <c r="NSP254" s="359"/>
      <c r="NSQ254" s="380"/>
      <c r="NSR254" s="359"/>
      <c r="NSS254" s="380"/>
      <c r="NST254" s="359"/>
      <c r="NSU254" s="380"/>
      <c r="NSV254" s="359"/>
      <c r="NSW254" s="380"/>
      <c r="NSX254" s="359"/>
      <c r="NSY254" s="380"/>
      <c r="NSZ254" s="359"/>
      <c r="NTA254" s="380"/>
      <c r="NTB254" s="359"/>
      <c r="NTC254" s="380"/>
      <c r="NTD254" s="359"/>
      <c r="NTE254" s="380"/>
      <c r="NTF254" s="359"/>
      <c r="NTG254" s="380"/>
      <c r="NTH254" s="359"/>
      <c r="NTI254" s="380"/>
      <c r="NTJ254" s="359"/>
      <c r="NTK254" s="380"/>
      <c r="NTL254" s="359"/>
      <c r="NTM254" s="380"/>
      <c r="NTN254" s="359"/>
      <c r="NTO254" s="380"/>
      <c r="NTP254" s="359"/>
      <c r="NTQ254" s="380"/>
      <c r="NTR254" s="359"/>
      <c r="NTS254" s="380"/>
      <c r="NTT254" s="359"/>
      <c r="NTU254" s="380"/>
      <c r="NTV254" s="359"/>
      <c r="NTW254" s="380"/>
      <c r="NTX254" s="359"/>
      <c r="NTY254" s="380"/>
      <c r="NTZ254" s="359"/>
      <c r="NUA254" s="380"/>
      <c r="NUB254" s="359"/>
      <c r="NUC254" s="380"/>
      <c r="NUD254" s="359"/>
      <c r="NUE254" s="380"/>
      <c r="NUF254" s="359"/>
      <c r="NUG254" s="380"/>
      <c r="NUH254" s="359"/>
      <c r="NUI254" s="380"/>
      <c r="NUJ254" s="359"/>
      <c r="NUK254" s="380"/>
      <c r="NUL254" s="359"/>
      <c r="NUM254" s="380"/>
      <c r="NUN254" s="359"/>
      <c r="NUO254" s="380"/>
      <c r="NUP254" s="359"/>
      <c r="NUQ254" s="380"/>
      <c r="NUR254" s="359"/>
      <c r="NUS254" s="380"/>
      <c r="NUT254" s="359"/>
      <c r="NUU254" s="380"/>
      <c r="NUV254" s="359"/>
      <c r="NUW254" s="380"/>
      <c r="NUX254" s="359"/>
      <c r="NUY254" s="380"/>
      <c r="NUZ254" s="359"/>
      <c r="NVA254" s="380"/>
      <c r="NVB254" s="359"/>
      <c r="NVC254" s="380"/>
      <c r="NVD254" s="359"/>
      <c r="NVE254" s="380"/>
      <c r="NVF254" s="359"/>
      <c r="NVG254" s="380"/>
      <c r="NVH254" s="359"/>
      <c r="NVI254" s="380"/>
      <c r="NVJ254" s="359"/>
      <c r="NVK254" s="380"/>
      <c r="NVL254" s="359"/>
      <c r="NVM254" s="380"/>
      <c r="NVN254" s="359"/>
      <c r="NVO254" s="380"/>
      <c r="NVP254" s="359"/>
      <c r="NVQ254" s="380"/>
      <c r="NVR254" s="359"/>
      <c r="NVS254" s="380"/>
      <c r="NVT254" s="359"/>
      <c r="NVU254" s="380"/>
      <c r="NVV254" s="359"/>
      <c r="NVW254" s="380"/>
      <c r="NVX254" s="359"/>
      <c r="NVY254" s="380"/>
      <c r="NVZ254" s="359"/>
      <c r="NWA254" s="380"/>
      <c r="NWB254" s="359"/>
      <c r="NWC254" s="380"/>
      <c r="NWD254" s="359"/>
      <c r="NWE254" s="380"/>
      <c r="NWF254" s="359"/>
      <c r="NWG254" s="380"/>
      <c r="NWH254" s="359"/>
      <c r="NWI254" s="380"/>
      <c r="NWJ254" s="359"/>
      <c r="NWK254" s="380"/>
      <c r="NWL254" s="359"/>
      <c r="NWM254" s="380"/>
      <c r="NWN254" s="359"/>
      <c r="NWO254" s="380"/>
      <c r="NWP254" s="359"/>
      <c r="NWQ254" s="380"/>
      <c r="NWR254" s="359"/>
      <c r="NWS254" s="380"/>
      <c r="NWT254" s="359"/>
      <c r="NWU254" s="380"/>
      <c r="NWV254" s="359"/>
      <c r="NWW254" s="380"/>
      <c r="NWX254" s="359"/>
      <c r="NWY254" s="380"/>
      <c r="NWZ254" s="359"/>
      <c r="NXA254" s="380"/>
      <c r="NXB254" s="359"/>
      <c r="NXC254" s="380"/>
      <c r="NXD254" s="359"/>
      <c r="NXE254" s="380"/>
      <c r="NXF254" s="359"/>
      <c r="NXG254" s="380"/>
      <c r="NXH254" s="359"/>
      <c r="NXI254" s="380"/>
      <c r="NXJ254" s="359"/>
      <c r="NXK254" s="380"/>
      <c r="NXL254" s="359"/>
      <c r="NXM254" s="380"/>
      <c r="NXN254" s="359"/>
      <c r="NXO254" s="380"/>
      <c r="NXP254" s="359"/>
      <c r="NXQ254" s="380"/>
      <c r="NXR254" s="359"/>
      <c r="NXS254" s="380"/>
      <c r="NXT254" s="359"/>
      <c r="NXU254" s="380"/>
      <c r="NXV254" s="359"/>
      <c r="NXW254" s="380"/>
      <c r="NXX254" s="359"/>
      <c r="NXY254" s="380"/>
      <c r="NXZ254" s="359"/>
      <c r="NYA254" s="380"/>
      <c r="NYB254" s="359"/>
      <c r="NYC254" s="380"/>
      <c r="NYD254" s="359"/>
      <c r="NYE254" s="380"/>
      <c r="NYF254" s="359"/>
      <c r="NYG254" s="380"/>
      <c r="NYH254" s="359"/>
      <c r="NYI254" s="380"/>
      <c r="NYJ254" s="359"/>
      <c r="NYK254" s="380"/>
      <c r="NYL254" s="359"/>
      <c r="NYM254" s="380"/>
      <c r="NYN254" s="359"/>
      <c r="NYO254" s="380"/>
      <c r="NYP254" s="359"/>
      <c r="NYQ254" s="380"/>
      <c r="NYR254" s="359"/>
      <c r="NYS254" s="380"/>
      <c r="NYT254" s="359"/>
      <c r="NYU254" s="380"/>
      <c r="NYV254" s="359"/>
      <c r="NYW254" s="380"/>
      <c r="NYX254" s="359"/>
      <c r="NYY254" s="380"/>
      <c r="NYZ254" s="359"/>
      <c r="NZA254" s="380"/>
      <c r="NZB254" s="359"/>
      <c r="NZC254" s="380"/>
      <c r="NZD254" s="359"/>
      <c r="NZE254" s="380"/>
      <c r="NZF254" s="359"/>
      <c r="NZG254" s="380"/>
      <c r="NZH254" s="359"/>
      <c r="NZI254" s="380"/>
      <c r="NZJ254" s="359"/>
      <c r="NZK254" s="380"/>
      <c r="NZL254" s="359"/>
      <c r="NZM254" s="380"/>
      <c r="NZN254" s="359"/>
      <c r="NZO254" s="380"/>
      <c r="NZP254" s="359"/>
      <c r="NZQ254" s="380"/>
      <c r="NZR254" s="359"/>
      <c r="NZS254" s="380"/>
      <c r="NZT254" s="359"/>
      <c r="NZU254" s="380"/>
      <c r="NZV254" s="359"/>
      <c r="NZW254" s="380"/>
      <c r="NZX254" s="359"/>
      <c r="NZY254" s="380"/>
      <c r="NZZ254" s="359"/>
      <c r="OAA254" s="380"/>
      <c r="OAB254" s="359"/>
      <c r="OAC254" s="380"/>
      <c r="OAD254" s="359"/>
      <c r="OAE254" s="380"/>
      <c r="OAF254" s="359"/>
      <c r="OAG254" s="380"/>
      <c r="OAH254" s="359"/>
      <c r="OAI254" s="380"/>
      <c r="OAJ254" s="359"/>
      <c r="OAK254" s="380"/>
      <c r="OAL254" s="359"/>
      <c r="OAM254" s="380"/>
      <c r="OAN254" s="359"/>
      <c r="OAO254" s="380"/>
      <c r="OAP254" s="359"/>
      <c r="OAQ254" s="380"/>
      <c r="OAR254" s="359"/>
      <c r="OAS254" s="380"/>
      <c r="OAT254" s="359"/>
      <c r="OAU254" s="380"/>
      <c r="OAV254" s="359"/>
      <c r="OAW254" s="380"/>
      <c r="OAX254" s="359"/>
      <c r="OAY254" s="380"/>
      <c r="OAZ254" s="359"/>
      <c r="OBA254" s="380"/>
      <c r="OBB254" s="359"/>
      <c r="OBC254" s="380"/>
      <c r="OBD254" s="359"/>
      <c r="OBE254" s="380"/>
      <c r="OBF254" s="359"/>
      <c r="OBG254" s="380"/>
      <c r="OBH254" s="359"/>
      <c r="OBI254" s="380"/>
      <c r="OBJ254" s="359"/>
      <c r="OBK254" s="380"/>
      <c r="OBL254" s="359"/>
      <c r="OBM254" s="380"/>
      <c r="OBN254" s="359"/>
      <c r="OBO254" s="380"/>
      <c r="OBP254" s="359"/>
      <c r="OBQ254" s="380"/>
      <c r="OBR254" s="359"/>
      <c r="OBS254" s="380"/>
      <c r="OBT254" s="359"/>
      <c r="OBU254" s="380"/>
      <c r="OBV254" s="359"/>
      <c r="OBW254" s="380"/>
      <c r="OBX254" s="359"/>
      <c r="OBY254" s="380"/>
      <c r="OBZ254" s="359"/>
      <c r="OCA254" s="380"/>
      <c r="OCB254" s="359"/>
      <c r="OCC254" s="380"/>
      <c r="OCD254" s="359"/>
      <c r="OCE254" s="380"/>
      <c r="OCF254" s="359"/>
      <c r="OCG254" s="380"/>
      <c r="OCH254" s="359"/>
      <c r="OCI254" s="380"/>
      <c r="OCJ254" s="359"/>
      <c r="OCK254" s="380"/>
      <c r="OCL254" s="359"/>
      <c r="OCM254" s="380"/>
      <c r="OCN254" s="359"/>
      <c r="OCO254" s="380"/>
      <c r="OCP254" s="359"/>
      <c r="OCQ254" s="380"/>
      <c r="OCR254" s="359"/>
      <c r="OCS254" s="380"/>
      <c r="OCT254" s="359"/>
      <c r="OCU254" s="380"/>
      <c r="OCV254" s="359"/>
      <c r="OCW254" s="380"/>
      <c r="OCX254" s="359"/>
      <c r="OCY254" s="380"/>
      <c r="OCZ254" s="359"/>
      <c r="ODA254" s="380"/>
      <c r="ODB254" s="359"/>
      <c r="ODC254" s="380"/>
      <c r="ODD254" s="359"/>
      <c r="ODE254" s="380"/>
      <c r="ODF254" s="359"/>
      <c r="ODG254" s="380"/>
      <c r="ODH254" s="359"/>
      <c r="ODI254" s="380"/>
      <c r="ODJ254" s="359"/>
      <c r="ODK254" s="380"/>
      <c r="ODL254" s="359"/>
      <c r="ODM254" s="380"/>
      <c r="ODN254" s="359"/>
      <c r="ODO254" s="380"/>
      <c r="ODP254" s="359"/>
      <c r="ODQ254" s="380"/>
      <c r="ODR254" s="359"/>
      <c r="ODS254" s="380"/>
      <c r="ODT254" s="359"/>
      <c r="ODU254" s="380"/>
      <c r="ODV254" s="359"/>
      <c r="ODW254" s="380"/>
      <c r="ODX254" s="359"/>
      <c r="ODY254" s="380"/>
      <c r="ODZ254" s="359"/>
      <c r="OEA254" s="380"/>
      <c r="OEB254" s="359"/>
      <c r="OEC254" s="380"/>
      <c r="OED254" s="359"/>
      <c r="OEE254" s="380"/>
      <c r="OEF254" s="359"/>
      <c r="OEG254" s="380"/>
      <c r="OEH254" s="359"/>
      <c r="OEI254" s="380"/>
      <c r="OEJ254" s="359"/>
      <c r="OEK254" s="380"/>
      <c r="OEL254" s="359"/>
      <c r="OEM254" s="380"/>
      <c r="OEN254" s="359"/>
      <c r="OEO254" s="380"/>
      <c r="OEP254" s="359"/>
      <c r="OEQ254" s="380"/>
      <c r="OER254" s="359"/>
      <c r="OES254" s="380"/>
      <c r="OET254" s="359"/>
      <c r="OEU254" s="380"/>
      <c r="OEV254" s="359"/>
      <c r="OEW254" s="380"/>
      <c r="OEX254" s="359"/>
      <c r="OEY254" s="380"/>
      <c r="OEZ254" s="359"/>
      <c r="OFA254" s="380"/>
      <c r="OFB254" s="359"/>
      <c r="OFC254" s="380"/>
      <c r="OFD254" s="359"/>
      <c r="OFE254" s="380"/>
      <c r="OFF254" s="359"/>
      <c r="OFG254" s="380"/>
      <c r="OFH254" s="359"/>
      <c r="OFI254" s="380"/>
      <c r="OFJ254" s="359"/>
      <c r="OFK254" s="380"/>
      <c r="OFL254" s="359"/>
      <c r="OFM254" s="380"/>
      <c r="OFN254" s="359"/>
      <c r="OFO254" s="380"/>
      <c r="OFP254" s="359"/>
      <c r="OFQ254" s="380"/>
      <c r="OFR254" s="359"/>
      <c r="OFS254" s="380"/>
      <c r="OFT254" s="359"/>
      <c r="OFU254" s="380"/>
      <c r="OFV254" s="359"/>
      <c r="OFW254" s="380"/>
      <c r="OFX254" s="359"/>
      <c r="OFY254" s="380"/>
      <c r="OFZ254" s="359"/>
      <c r="OGA254" s="380"/>
      <c r="OGB254" s="359"/>
      <c r="OGC254" s="380"/>
      <c r="OGD254" s="359"/>
      <c r="OGE254" s="380"/>
      <c r="OGF254" s="359"/>
      <c r="OGG254" s="380"/>
      <c r="OGH254" s="359"/>
      <c r="OGI254" s="380"/>
      <c r="OGJ254" s="359"/>
      <c r="OGK254" s="380"/>
      <c r="OGL254" s="359"/>
      <c r="OGM254" s="380"/>
      <c r="OGN254" s="359"/>
      <c r="OGO254" s="380"/>
      <c r="OGP254" s="359"/>
      <c r="OGQ254" s="380"/>
      <c r="OGR254" s="359"/>
      <c r="OGS254" s="380"/>
      <c r="OGT254" s="359"/>
      <c r="OGU254" s="380"/>
      <c r="OGV254" s="359"/>
      <c r="OGW254" s="380"/>
      <c r="OGX254" s="359"/>
      <c r="OGY254" s="380"/>
      <c r="OGZ254" s="359"/>
      <c r="OHA254" s="380"/>
      <c r="OHB254" s="359"/>
      <c r="OHC254" s="380"/>
      <c r="OHD254" s="359"/>
      <c r="OHE254" s="380"/>
      <c r="OHF254" s="359"/>
      <c r="OHG254" s="380"/>
      <c r="OHH254" s="359"/>
      <c r="OHI254" s="380"/>
      <c r="OHJ254" s="359"/>
      <c r="OHK254" s="380"/>
      <c r="OHL254" s="359"/>
      <c r="OHM254" s="380"/>
      <c r="OHN254" s="359"/>
      <c r="OHO254" s="380"/>
      <c r="OHP254" s="359"/>
      <c r="OHQ254" s="380"/>
      <c r="OHR254" s="359"/>
      <c r="OHS254" s="380"/>
      <c r="OHT254" s="359"/>
      <c r="OHU254" s="380"/>
      <c r="OHV254" s="359"/>
      <c r="OHW254" s="380"/>
      <c r="OHX254" s="359"/>
      <c r="OHY254" s="380"/>
      <c r="OHZ254" s="359"/>
      <c r="OIA254" s="380"/>
      <c r="OIB254" s="359"/>
      <c r="OIC254" s="380"/>
      <c r="OID254" s="359"/>
      <c r="OIE254" s="380"/>
      <c r="OIF254" s="359"/>
      <c r="OIG254" s="380"/>
      <c r="OIH254" s="359"/>
      <c r="OII254" s="380"/>
      <c r="OIJ254" s="359"/>
      <c r="OIK254" s="380"/>
      <c r="OIL254" s="359"/>
      <c r="OIM254" s="380"/>
      <c r="OIN254" s="359"/>
      <c r="OIO254" s="380"/>
      <c r="OIP254" s="359"/>
      <c r="OIQ254" s="380"/>
      <c r="OIR254" s="359"/>
      <c r="OIS254" s="380"/>
      <c r="OIT254" s="359"/>
      <c r="OIU254" s="380"/>
      <c r="OIV254" s="359"/>
      <c r="OIW254" s="380"/>
      <c r="OIX254" s="359"/>
      <c r="OIY254" s="380"/>
      <c r="OIZ254" s="359"/>
      <c r="OJA254" s="380"/>
      <c r="OJB254" s="359"/>
      <c r="OJC254" s="380"/>
      <c r="OJD254" s="359"/>
      <c r="OJE254" s="380"/>
      <c r="OJF254" s="359"/>
      <c r="OJG254" s="380"/>
      <c r="OJH254" s="359"/>
      <c r="OJI254" s="380"/>
      <c r="OJJ254" s="359"/>
      <c r="OJK254" s="380"/>
      <c r="OJL254" s="359"/>
      <c r="OJM254" s="380"/>
      <c r="OJN254" s="359"/>
      <c r="OJO254" s="380"/>
      <c r="OJP254" s="359"/>
      <c r="OJQ254" s="380"/>
      <c r="OJR254" s="359"/>
      <c r="OJS254" s="380"/>
      <c r="OJT254" s="359"/>
      <c r="OJU254" s="380"/>
      <c r="OJV254" s="359"/>
      <c r="OJW254" s="380"/>
      <c r="OJX254" s="359"/>
      <c r="OJY254" s="380"/>
      <c r="OJZ254" s="359"/>
      <c r="OKA254" s="380"/>
      <c r="OKB254" s="359"/>
      <c r="OKC254" s="380"/>
      <c r="OKD254" s="359"/>
      <c r="OKE254" s="380"/>
      <c r="OKF254" s="359"/>
      <c r="OKG254" s="380"/>
      <c r="OKH254" s="359"/>
      <c r="OKI254" s="380"/>
      <c r="OKJ254" s="359"/>
      <c r="OKK254" s="380"/>
      <c r="OKL254" s="359"/>
      <c r="OKM254" s="380"/>
      <c r="OKN254" s="359"/>
      <c r="OKO254" s="380"/>
      <c r="OKP254" s="359"/>
      <c r="OKQ254" s="380"/>
      <c r="OKR254" s="359"/>
      <c r="OKS254" s="380"/>
      <c r="OKT254" s="359"/>
      <c r="OKU254" s="380"/>
      <c r="OKV254" s="359"/>
      <c r="OKW254" s="380"/>
      <c r="OKX254" s="359"/>
      <c r="OKY254" s="380"/>
      <c r="OKZ254" s="359"/>
      <c r="OLA254" s="380"/>
      <c r="OLB254" s="359"/>
      <c r="OLC254" s="380"/>
      <c r="OLD254" s="359"/>
      <c r="OLE254" s="380"/>
      <c r="OLF254" s="359"/>
      <c r="OLG254" s="380"/>
      <c r="OLH254" s="359"/>
      <c r="OLI254" s="380"/>
      <c r="OLJ254" s="359"/>
      <c r="OLK254" s="380"/>
      <c r="OLL254" s="359"/>
      <c r="OLM254" s="380"/>
      <c r="OLN254" s="359"/>
      <c r="OLO254" s="380"/>
      <c r="OLP254" s="359"/>
      <c r="OLQ254" s="380"/>
      <c r="OLR254" s="359"/>
      <c r="OLS254" s="380"/>
      <c r="OLT254" s="359"/>
      <c r="OLU254" s="380"/>
      <c r="OLV254" s="359"/>
      <c r="OLW254" s="380"/>
      <c r="OLX254" s="359"/>
      <c r="OLY254" s="380"/>
      <c r="OLZ254" s="359"/>
      <c r="OMA254" s="380"/>
      <c r="OMB254" s="359"/>
      <c r="OMC254" s="380"/>
      <c r="OMD254" s="359"/>
      <c r="OME254" s="380"/>
      <c r="OMF254" s="359"/>
      <c r="OMG254" s="380"/>
      <c r="OMH254" s="359"/>
      <c r="OMI254" s="380"/>
      <c r="OMJ254" s="359"/>
      <c r="OMK254" s="380"/>
      <c r="OML254" s="359"/>
      <c r="OMM254" s="380"/>
      <c r="OMN254" s="359"/>
      <c r="OMO254" s="380"/>
      <c r="OMP254" s="359"/>
      <c r="OMQ254" s="380"/>
      <c r="OMR254" s="359"/>
      <c r="OMS254" s="380"/>
      <c r="OMT254" s="359"/>
      <c r="OMU254" s="380"/>
      <c r="OMV254" s="359"/>
      <c r="OMW254" s="380"/>
      <c r="OMX254" s="359"/>
      <c r="OMY254" s="380"/>
      <c r="OMZ254" s="359"/>
      <c r="ONA254" s="380"/>
      <c r="ONB254" s="359"/>
      <c r="ONC254" s="380"/>
      <c r="OND254" s="359"/>
      <c r="ONE254" s="380"/>
      <c r="ONF254" s="359"/>
      <c r="ONG254" s="380"/>
      <c r="ONH254" s="359"/>
      <c r="ONI254" s="380"/>
      <c r="ONJ254" s="359"/>
      <c r="ONK254" s="380"/>
      <c r="ONL254" s="359"/>
      <c r="ONM254" s="380"/>
      <c r="ONN254" s="359"/>
      <c r="ONO254" s="380"/>
      <c r="ONP254" s="359"/>
      <c r="ONQ254" s="380"/>
      <c r="ONR254" s="359"/>
      <c r="ONS254" s="380"/>
      <c r="ONT254" s="359"/>
      <c r="ONU254" s="380"/>
      <c r="ONV254" s="359"/>
      <c r="ONW254" s="380"/>
      <c r="ONX254" s="359"/>
      <c r="ONY254" s="380"/>
      <c r="ONZ254" s="359"/>
      <c r="OOA254" s="380"/>
      <c r="OOB254" s="359"/>
      <c r="OOC254" s="380"/>
      <c r="OOD254" s="359"/>
      <c r="OOE254" s="380"/>
      <c r="OOF254" s="359"/>
      <c r="OOG254" s="380"/>
      <c r="OOH254" s="359"/>
      <c r="OOI254" s="380"/>
      <c r="OOJ254" s="359"/>
      <c r="OOK254" s="380"/>
      <c r="OOL254" s="359"/>
      <c r="OOM254" s="380"/>
      <c r="OON254" s="359"/>
      <c r="OOO254" s="380"/>
      <c r="OOP254" s="359"/>
      <c r="OOQ254" s="380"/>
      <c r="OOR254" s="359"/>
      <c r="OOS254" s="380"/>
      <c r="OOT254" s="359"/>
      <c r="OOU254" s="380"/>
      <c r="OOV254" s="359"/>
      <c r="OOW254" s="380"/>
      <c r="OOX254" s="359"/>
      <c r="OOY254" s="380"/>
      <c r="OOZ254" s="359"/>
      <c r="OPA254" s="380"/>
      <c r="OPB254" s="359"/>
      <c r="OPC254" s="380"/>
      <c r="OPD254" s="359"/>
      <c r="OPE254" s="380"/>
      <c r="OPF254" s="359"/>
      <c r="OPG254" s="380"/>
      <c r="OPH254" s="359"/>
      <c r="OPI254" s="380"/>
      <c r="OPJ254" s="359"/>
      <c r="OPK254" s="380"/>
      <c r="OPL254" s="359"/>
      <c r="OPM254" s="380"/>
      <c r="OPN254" s="359"/>
      <c r="OPO254" s="380"/>
      <c r="OPP254" s="359"/>
      <c r="OPQ254" s="380"/>
      <c r="OPR254" s="359"/>
      <c r="OPS254" s="380"/>
      <c r="OPT254" s="359"/>
      <c r="OPU254" s="380"/>
      <c r="OPV254" s="359"/>
      <c r="OPW254" s="380"/>
      <c r="OPX254" s="359"/>
      <c r="OPY254" s="380"/>
      <c r="OPZ254" s="359"/>
      <c r="OQA254" s="380"/>
      <c r="OQB254" s="359"/>
      <c r="OQC254" s="380"/>
      <c r="OQD254" s="359"/>
      <c r="OQE254" s="380"/>
      <c r="OQF254" s="359"/>
      <c r="OQG254" s="380"/>
      <c r="OQH254" s="359"/>
      <c r="OQI254" s="380"/>
      <c r="OQJ254" s="359"/>
      <c r="OQK254" s="380"/>
      <c r="OQL254" s="359"/>
      <c r="OQM254" s="380"/>
      <c r="OQN254" s="359"/>
      <c r="OQO254" s="380"/>
      <c r="OQP254" s="359"/>
      <c r="OQQ254" s="380"/>
      <c r="OQR254" s="359"/>
      <c r="OQS254" s="380"/>
      <c r="OQT254" s="359"/>
      <c r="OQU254" s="380"/>
      <c r="OQV254" s="359"/>
      <c r="OQW254" s="380"/>
      <c r="OQX254" s="359"/>
      <c r="OQY254" s="380"/>
      <c r="OQZ254" s="359"/>
      <c r="ORA254" s="380"/>
      <c r="ORB254" s="359"/>
      <c r="ORC254" s="380"/>
      <c r="ORD254" s="359"/>
      <c r="ORE254" s="380"/>
      <c r="ORF254" s="359"/>
      <c r="ORG254" s="380"/>
      <c r="ORH254" s="359"/>
      <c r="ORI254" s="380"/>
      <c r="ORJ254" s="359"/>
      <c r="ORK254" s="380"/>
      <c r="ORL254" s="359"/>
      <c r="ORM254" s="380"/>
      <c r="ORN254" s="359"/>
      <c r="ORO254" s="380"/>
      <c r="ORP254" s="359"/>
      <c r="ORQ254" s="380"/>
      <c r="ORR254" s="359"/>
      <c r="ORS254" s="380"/>
      <c r="ORT254" s="359"/>
      <c r="ORU254" s="380"/>
      <c r="ORV254" s="359"/>
      <c r="ORW254" s="380"/>
      <c r="ORX254" s="359"/>
      <c r="ORY254" s="380"/>
      <c r="ORZ254" s="359"/>
      <c r="OSA254" s="380"/>
      <c r="OSB254" s="359"/>
      <c r="OSC254" s="380"/>
      <c r="OSD254" s="359"/>
      <c r="OSE254" s="380"/>
      <c r="OSF254" s="359"/>
      <c r="OSG254" s="380"/>
      <c r="OSH254" s="359"/>
      <c r="OSI254" s="380"/>
      <c r="OSJ254" s="359"/>
      <c r="OSK254" s="380"/>
      <c r="OSL254" s="359"/>
      <c r="OSM254" s="380"/>
      <c r="OSN254" s="359"/>
      <c r="OSO254" s="380"/>
      <c r="OSP254" s="359"/>
      <c r="OSQ254" s="380"/>
      <c r="OSR254" s="359"/>
      <c r="OSS254" s="380"/>
      <c r="OST254" s="359"/>
      <c r="OSU254" s="380"/>
      <c r="OSV254" s="359"/>
      <c r="OSW254" s="380"/>
      <c r="OSX254" s="359"/>
      <c r="OSY254" s="380"/>
      <c r="OSZ254" s="359"/>
      <c r="OTA254" s="380"/>
      <c r="OTB254" s="359"/>
      <c r="OTC254" s="380"/>
      <c r="OTD254" s="359"/>
      <c r="OTE254" s="380"/>
      <c r="OTF254" s="359"/>
      <c r="OTG254" s="380"/>
      <c r="OTH254" s="359"/>
      <c r="OTI254" s="380"/>
      <c r="OTJ254" s="359"/>
      <c r="OTK254" s="380"/>
      <c r="OTL254" s="359"/>
      <c r="OTM254" s="380"/>
      <c r="OTN254" s="359"/>
      <c r="OTO254" s="380"/>
      <c r="OTP254" s="359"/>
      <c r="OTQ254" s="380"/>
      <c r="OTR254" s="359"/>
      <c r="OTS254" s="380"/>
      <c r="OTT254" s="359"/>
      <c r="OTU254" s="380"/>
      <c r="OTV254" s="359"/>
      <c r="OTW254" s="380"/>
      <c r="OTX254" s="359"/>
      <c r="OTY254" s="380"/>
      <c r="OTZ254" s="359"/>
      <c r="OUA254" s="380"/>
      <c r="OUB254" s="359"/>
      <c r="OUC254" s="380"/>
      <c r="OUD254" s="359"/>
      <c r="OUE254" s="380"/>
      <c r="OUF254" s="359"/>
      <c r="OUG254" s="380"/>
      <c r="OUH254" s="359"/>
      <c r="OUI254" s="380"/>
      <c r="OUJ254" s="359"/>
      <c r="OUK254" s="380"/>
      <c r="OUL254" s="359"/>
      <c r="OUM254" s="380"/>
      <c r="OUN254" s="359"/>
      <c r="OUO254" s="380"/>
      <c r="OUP254" s="359"/>
      <c r="OUQ254" s="380"/>
      <c r="OUR254" s="359"/>
      <c r="OUS254" s="380"/>
      <c r="OUT254" s="359"/>
      <c r="OUU254" s="380"/>
      <c r="OUV254" s="359"/>
      <c r="OUW254" s="380"/>
      <c r="OUX254" s="359"/>
      <c r="OUY254" s="380"/>
      <c r="OUZ254" s="359"/>
      <c r="OVA254" s="380"/>
      <c r="OVB254" s="359"/>
      <c r="OVC254" s="380"/>
      <c r="OVD254" s="359"/>
      <c r="OVE254" s="380"/>
      <c r="OVF254" s="359"/>
      <c r="OVG254" s="380"/>
      <c r="OVH254" s="359"/>
      <c r="OVI254" s="380"/>
      <c r="OVJ254" s="359"/>
      <c r="OVK254" s="380"/>
      <c r="OVL254" s="359"/>
      <c r="OVM254" s="380"/>
      <c r="OVN254" s="359"/>
      <c r="OVO254" s="380"/>
      <c r="OVP254" s="359"/>
      <c r="OVQ254" s="380"/>
      <c r="OVR254" s="359"/>
      <c r="OVS254" s="380"/>
      <c r="OVT254" s="359"/>
      <c r="OVU254" s="380"/>
      <c r="OVV254" s="359"/>
      <c r="OVW254" s="380"/>
      <c r="OVX254" s="359"/>
      <c r="OVY254" s="380"/>
      <c r="OVZ254" s="359"/>
      <c r="OWA254" s="380"/>
      <c r="OWB254" s="359"/>
      <c r="OWC254" s="380"/>
      <c r="OWD254" s="359"/>
      <c r="OWE254" s="380"/>
      <c r="OWF254" s="359"/>
      <c r="OWG254" s="380"/>
      <c r="OWH254" s="359"/>
      <c r="OWI254" s="380"/>
      <c r="OWJ254" s="359"/>
      <c r="OWK254" s="380"/>
      <c r="OWL254" s="359"/>
      <c r="OWM254" s="380"/>
      <c r="OWN254" s="359"/>
      <c r="OWO254" s="380"/>
      <c r="OWP254" s="359"/>
      <c r="OWQ254" s="380"/>
      <c r="OWR254" s="359"/>
      <c r="OWS254" s="380"/>
      <c r="OWT254" s="359"/>
      <c r="OWU254" s="380"/>
      <c r="OWV254" s="359"/>
      <c r="OWW254" s="380"/>
      <c r="OWX254" s="359"/>
      <c r="OWY254" s="380"/>
      <c r="OWZ254" s="359"/>
      <c r="OXA254" s="380"/>
      <c r="OXB254" s="359"/>
      <c r="OXC254" s="380"/>
      <c r="OXD254" s="359"/>
      <c r="OXE254" s="380"/>
      <c r="OXF254" s="359"/>
      <c r="OXG254" s="380"/>
      <c r="OXH254" s="359"/>
      <c r="OXI254" s="380"/>
      <c r="OXJ254" s="359"/>
      <c r="OXK254" s="380"/>
      <c r="OXL254" s="359"/>
      <c r="OXM254" s="380"/>
      <c r="OXN254" s="359"/>
      <c r="OXO254" s="380"/>
      <c r="OXP254" s="359"/>
      <c r="OXQ254" s="380"/>
      <c r="OXR254" s="359"/>
      <c r="OXS254" s="380"/>
      <c r="OXT254" s="359"/>
      <c r="OXU254" s="380"/>
      <c r="OXV254" s="359"/>
      <c r="OXW254" s="380"/>
      <c r="OXX254" s="359"/>
      <c r="OXY254" s="380"/>
      <c r="OXZ254" s="359"/>
      <c r="OYA254" s="380"/>
      <c r="OYB254" s="359"/>
      <c r="OYC254" s="380"/>
      <c r="OYD254" s="359"/>
      <c r="OYE254" s="380"/>
      <c r="OYF254" s="359"/>
      <c r="OYG254" s="380"/>
      <c r="OYH254" s="359"/>
      <c r="OYI254" s="380"/>
      <c r="OYJ254" s="359"/>
      <c r="OYK254" s="380"/>
      <c r="OYL254" s="359"/>
      <c r="OYM254" s="380"/>
      <c r="OYN254" s="359"/>
      <c r="OYO254" s="380"/>
      <c r="OYP254" s="359"/>
      <c r="OYQ254" s="380"/>
      <c r="OYR254" s="359"/>
      <c r="OYS254" s="380"/>
      <c r="OYT254" s="359"/>
      <c r="OYU254" s="380"/>
      <c r="OYV254" s="359"/>
      <c r="OYW254" s="380"/>
      <c r="OYX254" s="359"/>
      <c r="OYY254" s="380"/>
      <c r="OYZ254" s="359"/>
      <c r="OZA254" s="380"/>
      <c r="OZB254" s="359"/>
      <c r="OZC254" s="380"/>
      <c r="OZD254" s="359"/>
      <c r="OZE254" s="380"/>
      <c r="OZF254" s="359"/>
      <c r="OZG254" s="380"/>
      <c r="OZH254" s="359"/>
      <c r="OZI254" s="380"/>
      <c r="OZJ254" s="359"/>
      <c r="OZK254" s="380"/>
      <c r="OZL254" s="359"/>
      <c r="OZM254" s="380"/>
      <c r="OZN254" s="359"/>
      <c r="OZO254" s="380"/>
      <c r="OZP254" s="359"/>
      <c r="OZQ254" s="380"/>
      <c r="OZR254" s="359"/>
      <c r="OZS254" s="380"/>
      <c r="OZT254" s="359"/>
      <c r="OZU254" s="380"/>
      <c r="OZV254" s="359"/>
      <c r="OZW254" s="380"/>
      <c r="OZX254" s="359"/>
      <c r="OZY254" s="380"/>
      <c r="OZZ254" s="359"/>
      <c r="PAA254" s="380"/>
      <c r="PAB254" s="359"/>
      <c r="PAC254" s="380"/>
      <c r="PAD254" s="359"/>
      <c r="PAE254" s="380"/>
      <c r="PAF254" s="359"/>
      <c r="PAG254" s="380"/>
      <c r="PAH254" s="359"/>
      <c r="PAI254" s="380"/>
      <c r="PAJ254" s="359"/>
      <c r="PAK254" s="380"/>
      <c r="PAL254" s="359"/>
      <c r="PAM254" s="380"/>
      <c r="PAN254" s="359"/>
      <c r="PAO254" s="380"/>
      <c r="PAP254" s="359"/>
      <c r="PAQ254" s="380"/>
      <c r="PAR254" s="359"/>
      <c r="PAS254" s="380"/>
      <c r="PAT254" s="359"/>
      <c r="PAU254" s="380"/>
      <c r="PAV254" s="359"/>
      <c r="PAW254" s="380"/>
      <c r="PAX254" s="359"/>
      <c r="PAY254" s="380"/>
      <c r="PAZ254" s="359"/>
      <c r="PBA254" s="380"/>
      <c r="PBB254" s="359"/>
      <c r="PBC254" s="380"/>
      <c r="PBD254" s="359"/>
      <c r="PBE254" s="380"/>
      <c r="PBF254" s="359"/>
      <c r="PBG254" s="380"/>
      <c r="PBH254" s="359"/>
      <c r="PBI254" s="380"/>
      <c r="PBJ254" s="359"/>
      <c r="PBK254" s="380"/>
      <c r="PBL254" s="359"/>
      <c r="PBM254" s="380"/>
      <c r="PBN254" s="359"/>
      <c r="PBO254" s="380"/>
      <c r="PBP254" s="359"/>
      <c r="PBQ254" s="380"/>
      <c r="PBR254" s="359"/>
      <c r="PBS254" s="380"/>
      <c r="PBT254" s="359"/>
      <c r="PBU254" s="380"/>
      <c r="PBV254" s="359"/>
      <c r="PBW254" s="380"/>
      <c r="PBX254" s="359"/>
      <c r="PBY254" s="380"/>
      <c r="PBZ254" s="359"/>
      <c r="PCA254" s="380"/>
      <c r="PCB254" s="359"/>
      <c r="PCC254" s="380"/>
      <c r="PCD254" s="359"/>
      <c r="PCE254" s="380"/>
      <c r="PCF254" s="359"/>
      <c r="PCG254" s="380"/>
      <c r="PCH254" s="359"/>
      <c r="PCI254" s="380"/>
      <c r="PCJ254" s="359"/>
      <c r="PCK254" s="380"/>
      <c r="PCL254" s="359"/>
      <c r="PCM254" s="380"/>
      <c r="PCN254" s="359"/>
      <c r="PCO254" s="380"/>
      <c r="PCP254" s="359"/>
      <c r="PCQ254" s="380"/>
      <c r="PCR254" s="359"/>
      <c r="PCS254" s="380"/>
      <c r="PCT254" s="359"/>
      <c r="PCU254" s="380"/>
      <c r="PCV254" s="359"/>
      <c r="PCW254" s="380"/>
      <c r="PCX254" s="359"/>
      <c r="PCY254" s="380"/>
      <c r="PCZ254" s="359"/>
      <c r="PDA254" s="380"/>
      <c r="PDB254" s="359"/>
      <c r="PDC254" s="380"/>
      <c r="PDD254" s="359"/>
      <c r="PDE254" s="380"/>
      <c r="PDF254" s="359"/>
      <c r="PDG254" s="380"/>
      <c r="PDH254" s="359"/>
      <c r="PDI254" s="380"/>
      <c r="PDJ254" s="359"/>
      <c r="PDK254" s="380"/>
      <c r="PDL254" s="359"/>
      <c r="PDM254" s="380"/>
      <c r="PDN254" s="359"/>
      <c r="PDO254" s="380"/>
      <c r="PDP254" s="359"/>
      <c r="PDQ254" s="380"/>
      <c r="PDR254" s="359"/>
      <c r="PDS254" s="380"/>
      <c r="PDT254" s="359"/>
      <c r="PDU254" s="380"/>
      <c r="PDV254" s="359"/>
      <c r="PDW254" s="380"/>
      <c r="PDX254" s="359"/>
      <c r="PDY254" s="380"/>
      <c r="PDZ254" s="359"/>
      <c r="PEA254" s="380"/>
      <c r="PEB254" s="359"/>
      <c r="PEC254" s="380"/>
      <c r="PED254" s="359"/>
      <c r="PEE254" s="380"/>
      <c r="PEF254" s="359"/>
      <c r="PEG254" s="380"/>
      <c r="PEH254" s="359"/>
      <c r="PEI254" s="380"/>
      <c r="PEJ254" s="359"/>
      <c r="PEK254" s="380"/>
      <c r="PEL254" s="359"/>
      <c r="PEM254" s="380"/>
      <c r="PEN254" s="359"/>
      <c r="PEO254" s="380"/>
      <c r="PEP254" s="359"/>
      <c r="PEQ254" s="380"/>
      <c r="PER254" s="359"/>
      <c r="PES254" s="380"/>
      <c r="PET254" s="359"/>
      <c r="PEU254" s="380"/>
      <c r="PEV254" s="359"/>
      <c r="PEW254" s="380"/>
      <c r="PEX254" s="359"/>
      <c r="PEY254" s="380"/>
      <c r="PEZ254" s="359"/>
      <c r="PFA254" s="380"/>
      <c r="PFB254" s="359"/>
      <c r="PFC254" s="380"/>
      <c r="PFD254" s="359"/>
      <c r="PFE254" s="380"/>
      <c r="PFF254" s="359"/>
      <c r="PFG254" s="380"/>
      <c r="PFH254" s="359"/>
      <c r="PFI254" s="380"/>
      <c r="PFJ254" s="359"/>
      <c r="PFK254" s="380"/>
      <c r="PFL254" s="359"/>
      <c r="PFM254" s="380"/>
      <c r="PFN254" s="359"/>
      <c r="PFO254" s="380"/>
      <c r="PFP254" s="359"/>
      <c r="PFQ254" s="380"/>
      <c r="PFR254" s="359"/>
      <c r="PFS254" s="380"/>
      <c r="PFT254" s="359"/>
      <c r="PFU254" s="380"/>
      <c r="PFV254" s="359"/>
      <c r="PFW254" s="380"/>
      <c r="PFX254" s="359"/>
      <c r="PFY254" s="380"/>
      <c r="PFZ254" s="359"/>
      <c r="PGA254" s="380"/>
      <c r="PGB254" s="359"/>
      <c r="PGC254" s="380"/>
      <c r="PGD254" s="359"/>
      <c r="PGE254" s="380"/>
      <c r="PGF254" s="359"/>
      <c r="PGG254" s="380"/>
      <c r="PGH254" s="359"/>
      <c r="PGI254" s="380"/>
      <c r="PGJ254" s="359"/>
      <c r="PGK254" s="380"/>
      <c r="PGL254" s="359"/>
      <c r="PGM254" s="380"/>
      <c r="PGN254" s="359"/>
      <c r="PGO254" s="380"/>
      <c r="PGP254" s="359"/>
      <c r="PGQ254" s="380"/>
      <c r="PGR254" s="359"/>
      <c r="PGS254" s="380"/>
      <c r="PGT254" s="359"/>
      <c r="PGU254" s="380"/>
      <c r="PGV254" s="359"/>
      <c r="PGW254" s="380"/>
      <c r="PGX254" s="359"/>
      <c r="PGY254" s="380"/>
      <c r="PGZ254" s="359"/>
      <c r="PHA254" s="380"/>
      <c r="PHB254" s="359"/>
      <c r="PHC254" s="380"/>
      <c r="PHD254" s="359"/>
      <c r="PHE254" s="380"/>
      <c r="PHF254" s="359"/>
      <c r="PHG254" s="380"/>
      <c r="PHH254" s="359"/>
      <c r="PHI254" s="380"/>
      <c r="PHJ254" s="359"/>
      <c r="PHK254" s="380"/>
      <c r="PHL254" s="359"/>
      <c r="PHM254" s="380"/>
      <c r="PHN254" s="359"/>
      <c r="PHO254" s="380"/>
      <c r="PHP254" s="359"/>
      <c r="PHQ254" s="380"/>
      <c r="PHR254" s="359"/>
      <c r="PHS254" s="380"/>
      <c r="PHT254" s="359"/>
      <c r="PHU254" s="380"/>
      <c r="PHV254" s="359"/>
      <c r="PHW254" s="380"/>
      <c r="PHX254" s="359"/>
      <c r="PHY254" s="380"/>
      <c r="PHZ254" s="359"/>
      <c r="PIA254" s="380"/>
      <c r="PIB254" s="359"/>
      <c r="PIC254" s="380"/>
      <c r="PID254" s="359"/>
      <c r="PIE254" s="380"/>
      <c r="PIF254" s="359"/>
      <c r="PIG254" s="380"/>
      <c r="PIH254" s="359"/>
      <c r="PII254" s="380"/>
      <c r="PIJ254" s="359"/>
      <c r="PIK254" s="380"/>
      <c r="PIL254" s="359"/>
      <c r="PIM254" s="380"/>
      <c r="PIN254" s="359"/>
      <c r="PIO254" s="380"/>
      <c r="PIP254" s="359"/>
      <c r="PIQ254" s="380"/>
      <c r="PIR254" s="359"/>
      <c r="PIS254" s="380"/>
      <c r="PIT254" s="359"/>
      <c r="PIU254" s="380"/>
      <c r="PIV254" s="359"/>
      <c r="PIW254" s="380"/>
      <c r="PIX254" s="359"/>
      <c r="PIY254" s="380"/>
      <c r="PIZ254" s="359"/>
      <c r="PJA254" s="380"/>
      <c r="PJB254" s="359"/>
      <c r="PJC254" s="380"/>
      <c r="PJD254" s="359"/>
      <c r="PJE254" s="380"/>
      <c r="PJF254" s="359"/>
      <c r="PJG254" s="380"/>
      <c r="PJH254" s="359"/>
      <c r="PJI254" s="380"/>
      <c r="PJJ254" s="359"/>
      <c r="PJK254" s="380"/>
      <c r="PJL254" s="359"/>
      <c r="PJM254" s="380"/>
      <c r="PJN254" s="359"/>
      <c r="PJO254" s="380"/>
      <c r="PJP254" s="359"/>
      <c r="PJQ254" s="380"/>
      <c r="PJR254" s="359"/>
      <c r="PJS254" s="380"/>
      <c r="PJT254" s="359"/>
      <c r="PJU254" s="380"/>
      <c r="PJV254" s="359"/>
      <c r="PJW254" s="380"/>
      <c r="PJX254" s="359"/>
      <c r="PJY254" s="380"/>
      <c r="PJZ254" s="359"/>
      <c r="PKA254" s="380"/>
      <c r="PKB254" s="359"/>
      <c r="PKC254" s="380"/>
      <c r="PKD254" s="359"/>
      <c r="PKE254" s="380"/>
      <c r="PKF254" s="359"/>
      <c r="PKG254" s="380"/>
      <c r="PKH254" s="359"/>
      <c r="PKI254" s="380"/>
      <c r="PKJ254" s="359"/>
      <c r="PKK254" s="380"/>
      <c r="PKL254" s="359"/>
      <c r="PKM254" s="380"/>
      <c r="PKN254" s="359"/>
      <c r="PKO254" s="380"/>
      <c r="PKP254" s="359"/>
      <c r="PKQ254" s="380"/>
      <c r="PKR254" s="359"/>
      <c r="PKS254" s="380"/>
      <c r="PKT254" s="359"/>
      <c r="PKU254" s="380"/>
      <c r="PKV254" s="359"/>
      <c r="PKW254" s="380"/>
      <c r="PKX254" s="359"/>
      <c r="PKY254" s="380"/>
      <c r="PKZ254" s="359"/>
      <c r="PLA254" s="380"/>
      <c r="PLB254" s="359"/>
      <c r="PLC254" s="380"/>
      <c r="PLD254" s="359"/>
      <c r="PLE254" s="380"/>
      <c r="PLF254" s="359"/>
      <c r="PLG254" s="380"/>
      <c r="PLH254" s="359"/>
      <c r="PLI254" s="380"/>
      <c r="PLJ254" s="359"/>
      <c r="PLK254" s="380"/>
      <c r="PLL254" s="359"/>
      <c r="PLM254" s="380"/>
      <c r="PLN254" s="359"/>
      <c r="PLO254" s="380"/>
      <c r="PLP254" s="359"/>
      <c r="PLQ254" s="380"/>
      <c r="PLR254" s="359"/>
      <c r="PLS254" s="380"/>
      <c r="PLT254" s="359"/>
      <c r="PLU254" s="380"/>
      <c r="PLV254" s="359"/>
      <c r="PLW254" s="380"/>
      <c r="PLX254" s="359"/>
      <c r="PLY254" s="380"/>
      <c r="PLZ254" s="359"/>
      <c r="PMA254" s="380"/>
      <c r="PMB254" s="359"/>
      <c r="PMC254" s="380"/>
      <c r="PMD254" s="359"/>
      <c r="PME254" s="380"/>
      <c r="PMF254" s="359"/>
      <c r="PMG254" s="380"/>
      <c r="PMH254" s="359"/>
      <c r="PMI254" s="380"/>
      <c r="PMJ254" s="359"/>
      <c r="PMK254" s="380"/>
      <c r="PML254" s="359"/>
      <c r="PMM254" s="380"/>
      <c r="PMN254" s="359"/>
      <c r="PMO254" s="380"/>
      <c r="PMP254" s="359"/>
      <c r="PMQ254" s="380"/>
      <c r="PMR254" s="359"/>
      <c r="PMS254" s="380"/>
      <c r="PMT254" s="359"/>
      <c r="PMU254" s="380"/>
      <c r="PMV254" s="359"/>
      <c r="PMW254" s="380"/>
      <c r="PMX254" s="359"/>
      <c r="PMY254" s="380"/>
      <c r="PMZ254" s="359"/>
      <c r="PNA254" s="380"/>
      <c r="PNB254" s="359"/>
      <c r="PNC254" s="380"/>
      <c r="PND254" s="359"/>
      <c r="PNE254" s="380"/>
      <c r="PNF254" s="359"/>
      <c r="PNG254" s="380"/>
      <c r="PNH254" s="359"/>
      <c r="PNI254" s="380"/>
      <c r="PNJ254" s="359"/>
      <c r="PNK254" s="380"/>
      <c r="PNL254" s="359"/>
      <c r="PNM254" s="380"/>
      <c r="PNN254" s="359"/>
      <c r="PNO254" s="380"/>
      <c r="PNP254" s="359"/>
      <c r="PNQ254" s="380"/>
      <c r="PNR254" s="359"/>
      <c r="PNS254" s="380"/>
      <c r="PNT254" s="359"/>
      <c r="PNU254" s="380"/>
      <c r="PNV254" s="359"/>
      <c r="PNW254" s="380"/>
      <c r="PNX254" s="359"/>
      <c r="PNY254" s="380"/>
      <c r="PNZ254" s="359"/>
      <c r="POA254" s="380"/>
      <c r="POB254" s="359"/>
      <c r="POC254" s="380"/>
      <c r="POD254" s="359"/>
      <c r="POE254" s="380"/>
      <c r="POF254" s="359"/>
      <c r="POG254" s="380"/>
      <c r="POH254" s="359"/>
      <c r="POI254" s="380"/>
      <c r="POJ254" s="359"/>
      <c r="POK254" s="380"/>
      <c r="POL254" s="359"/>
      <c r="POM254" s="380"/>
      <c r="PON254" s="359"/>
      <c r="POO254" s="380"/>
      <c r="POP254" s="359"/>
      <c r="POQ254" s="380"/>
      <c r="POR254" s="359"/>
      <c r="POS254" s="380"/>
      <c r="POT254" s="359"/>
      <c r="POU254" s="380"/>
      <c r="POV254" s="359"/>
      <c r="POW254" s="380"/>
      <c r="POX254" s="359"/>
      <c r="POY254" s="380"/>
      <c r="POZ254" s="359"/>
      <c r="PPA254" s="380"/>
      <c r="PPB254" s="359"/>
      <c r="PPC254" s="380"/>
      <c r="PPD254" s="359"/>
      <c r="PPE254" s="380"/>
      <c r="PPF254" s="359"/>
      <c r="PPG254" s="380"/>
      <c r="PPH254" s="359"/>
      <c r="PPI254" s="380"/>
      <c r="PPJ254" s="359"/>
      <c r="PPK254" s="380"/>
      <c r="PPL254" s="359"/>
      <c r="PPM254" s="380"/>
      <c r="PPN254" s="359"/>
      <c r="PPO254" s="380"/>
      <c r="PPP254" s="359"/>
      <c r="PPQ254" s="380"/>
      <c r="PPR254" s="359"/>
      <c r="PPS254" s="380"/>
      <c r="PPT254" s="359"/>
      <c r="PPU254" s="380"/>
      <c r="PPV254" s="359"/>
      <c r="PPW254" s="380"/>
      <c r="PPX254" s="359"/>
      <c r="PPY254" s="380"/>
      <c r="PPZ254" s="359"/>
      <c r="PQA254" s="380"/>
      <c r="PQB254" s="359"/>
      <c r="PQC254" s="380"/>
      <c r="PQD254" s="359"/>
      <c r="PQE254" s="380"/>
      <c r="PQF254" s="359"/>
      <c r="PQG254" s="380"/>
      <c r="PQH254" s="359"/>
      <c r="PQI254" s="380"/>
      <c r="PQJ254" s="359"/>
      <c r="PQK254" s="380"/>
      <c r="PQL254" s="359"/>
      <c r="PQM254" s="380"/>
      <c r="PQN254" s="359"/>
      <c r="PQO254" s="380"/>
      <c r="PQP254" s="359"/>
      <c r="PQQ254" s="380"/>
      <c r="PQR254" s="359"/>
      <c r="PQS254" s="380"/>
      <c r="PQT254" s="359"/>
      <c r="PQU254" s="380"/>
      <c r="PQV254" s="359"/>
      <c r="PQW254" s="380"/>
      <c r="PQX254" s="359"/>
      <c r="PQY254" s="380"/>
      <c r="PQZ254" s="359"/>
      <c r="PRA254" s="380"/>
      <c r="PRB254" s="359"/>
      <c r="PRC254" s="380"/>
      <c r="PRD254" s="359"/>
      <c r="PRE254" s="380"/>
      <c r="PRF254" s="359"/>
      <c r="PRG254" s="380"/>
      <c r="PRH254" s="359"/>
      <c r="PRI254" s="380"/>
      <c r="PRJ254" s="359"/>
      <c r="PRK254" s="380"/>
      <c r="PRL254" s="359"/>
      <c r="PRM254" s="380"/>
      <c r="PRN254" s="359"/>
      <c r="PRO254" s="380"/>
      <c r="PRP254" s="359"/>
      <c r="PRQ254" s="380"/>
      <c r="PRR254" s="359"/>
      <c r="PRS254" s="380"/>
      <c r="PRT254" s="359"/>
      <c r="PRU254" s="380"/>
      <c r="PRV254" s="359"/>
      <c r="PRW254" s="380"/>
      <c r="PRX254" s="359"/>
      <c r="PRY254" s="380"/>
      <c r="PRZ254" s="359"/>
      <c r="PSA254" s="380"/>
      <c r="PSB254" s="359"/>
      <c r="PSC254" s="380"/>
      <c r="PSD254" s="359"/>
      <c r="PSE254" s="380"/>
      <c r="PSF254" s="359"/>
      <c r="PSG254" s="380"/>
      <c r="PSH254" s="359"/>
      <c r="PSI254" s="380"/>
      <c r="PSJ254" s="359"/>
      <c r="PSK254" s="380"/>
      <c r="PSL254" s="359"/>
      <c r="PSM254" s="380"/>
      <c r="PSN254" s="359"/>
      <c r="PSO254" s="380"/>
      <c r="PSP254" s="359"/>
      <c r="PSQ254" s="380"/>
      <c r="PSR254" s="359"/>
      <c r="PSS254" s="380"/>
      <c r="PST254" s="359"/>
      <c r="PSU254" s="380"/>
      <c r="PSV254" s="359"/>
      <c r="PSW254" s="380"/>
      <c r="PSX254" s="359"/>
      <c r="PSY254" s="380"/>
      <c r="PSZ254" s="359"/>
      <c r="PTA254" s="380"/>
      <c r="PTB254" s="359"/>
      <c r="PTC254" s="380"/>
      <c r="PTD254" s="359"/>
      <c r="PTE254" s="380"/>
      <c r="PTF254" s="359"/>
      <c r="PTG254" s="380"/>
      <c r="PTH254" s="359"/>
      <c r="PTI254" s="380"/>
      <c r="PTJ254" s="359"/>
      <c r="PTK254" s="380"/>
      <c r="PTL254" s="359"/>
      <c r="PTM254" s="380"/>
      <c r="PTN254" s="359"/>
      <c r="PTO254" s="380"/>
      <c r="PTP254" s="359"/>
      <c r="PTQ254" s="380"/>
      <c r="PTR254" s="359"/>
      <c r="PTS254" s="380"/>
      <c r="PTT254" s="359"/>
      <c r="PTU254" s="380"/>
      <c r="PTV254" s="359"/>
      <c r="PTW254" s="380"/>
      <c r="PTX254" s="359"/>
      <c r="PTY254" s="380"/>
      <c r="PTZ254" s="359"/>
      <c r="PUA254" s="380"/>
      <c r="PUB254" s="359"/>
      <c r="PUC254" s="380"/>
      <c r="PUD254" s="359"/>
      <c r="PUE254" s="380"/>
      <c r="PUF254" s="359"/>
      <c r="PUG254" s="380"/>
      <c r="PUH254" s="359"/>
      <c r="PUI254" s="380"/>
      <c r="PUJ254" s="359"/>
      <c r="PUK254" s="380"/>
      <c r="PUL254" s="359"/>
      <c r="PUM254" s="380"/>
      <c r="PUN254" s="359"/>
      <c r="PUO254" s="380"/>
      <c r="PUP254" s="359"/>
      <c r="PUQ254" s="380"/>
      <c r="PUR254" s="359"/>
      <c r="PUS254" s="380"/>
      <c r="PUT254" s="359"/>
      <c r="PUU254" s="380"/>
      <c r="PUV254" s="359"/>
      <c r="PUW254" s="380"/>
      <c r="PUX254" s="359"/>
      <c r="PUY254" s="380"/>
      <c r="PUZ254" s="359"/>
      <c r="PVA254" s="380"/>
      <c r="PVB254" s="359"/>
      <c r="PVC254" s="380"/>
      <c r="PVD254" s="359"/>
      <c r="PVE254" s="380"/>
      <c r="PVF254" s="359"/>
      <c r="PVG254" s="380"/>
      <c r="PVH254" s="359"/>
      <c r="PVI254" s="380"/>
      <c r="PVJ254" s="359"/>
      <c r="PVK254" s="380"/>
      <c r="PVL254" s="359"/>
      <c r="PVM254" s="380"/>
      <c r="PVN254" s="359"/>
      <c r="PVO254" s="380"/>
      <c r="PVP254" s="359"/>
      <c r="PVQ254" s="380"/>
      <c r="PVR254" s="359"/>
      <c r="PVS254" s="380"/>
      <c r="PVT254" s="359"/>
      <c r="PVU254" s="380"/>
      <c r="PVV254" s="359"/>
      <c r="PVW254" s="380"/>
      <c r="PVX254" s="359"/>
      <c r="PVY254" s="380"/>
      <c r="PVZ254" s="359"/>
      <c r="PWA254" s="380"/>
      <c r="PWB254" s="359"/>
      <c r="PWC254" s="380"/>
      <c r="PWD254" s="359"/>
      <c r="PWE254" s="380"/>
      <c r="PWF254" s="359"/>
      <c r="PWG254" s="380"/>
      <c r="PWH254" s="359"/>
      <c r="PWI254" s="380"/>
      <c r="PWJ254" s="359"/>
      <c r="PWK254" s="380"/>
      <c r="PWL254" s="359"/>
      <c r="PWM254" s="380"/>
      <c r="PWN254" s="359"/>
      <c r="PWO254" s="380"/>
      <c r="PWP254" s="359"/>
      <c r="PWQ254" s="380"/>
      <c r="PWR254" s="359"/>
      <c r="PWS254" s="380"/>
      <c r="PWT254" s="359"/>
      <c r="PWU254" s="380"/>
      <c r="PWV254" s="359"/>
      <c r="PWW254" s="380"/>
      <c r="PWX254" s="359"/>
      <c r="PWY254" s="380"/>
      <c r="PWZ254" s="359"/>
      <c r="PXA254" s="380"/>
      <c r="PXB254" s="359"/>
      <c r="PXC254" s="380"/>
      <c r="PXD254" s="359"/>
      <c r="PXE254" s="380"/>
      <c r="PXF254" s="359"/>
      <c r="PXG254" s="380"/>
      <c r="PXH254" s="359"/>
      <c r="PXI254" s="380"/>
      <c r="PXJ254" s="359"/>
      <c r="PXK254" s="380"/>
      <c r="PXL254" s="359"/>
      <c r="PXM254" s="380"/>
      <c r="PXN254" s="359"/>
      <c r="PXO254" s="380"/>
      <c r="PXP254" s="359"/>
      <c r="PXQ254" s="380"/>
      <c r="PXR254" s="359"/>
      <c r="PXS254" s="380"/>
      <c r="PXT254" s="359"/>
      <c r="PXU254" s="380"/>
      <c r="PXV254" s="359"/>
      <c r="PXW254" s="380"/>
      <c r="PXX254" s="359"/>
      <c r="PXY254" s="380"/>
      <c r="PXZ254" s="359"/>
      <c r="PYA254" s="380"/>
      <c r="PYB254" s="359"/>
      <c r="PYC254" s="380"/>
      <c r="PYD254" s="359"/>
      <c r="PYE254" s="380"/>
      <c r="PYF254" s="359"/>
      <c r="PYG254" s="380"/>
      <c r="PYH254" s="359"/>
      <c r="PYI254" s="380"/>
      <c r="PYJ254" s="359"/>
      <c r="PYK254" s="380"/>
      <c r="PYL254" s="359"/>
      <c r="PYM254" s="380"/>
      <c r="PYN254" s="359"/>
      <c r="PYO254" s="380"/>
      <c r="PYP254" s="359"/>
      <c r="PYQ254" s="380"/>
      <c r="PYR254" s="359"/>
      <c r="PYS254" s="380"/>
      <c r="PYT254" s="359"/>
      <c r="PYU254" s="380"/>
      <c r="PYV254" s="359"/>
      <c r="PYW254" s="380"/>
      <c r="PYX254" s="359"/>
      <c r="PYY254" s="380"/>
      <c r="PYZ254" s="359"/>
      <c r="PZA254" s="380"/>
      <c r="PZB254" s="359"/>
      <c r="PZC254" s="380"/>
      <c r="PZD254" s="359"/>
      <c r="PZE254" s="380"/>
      <c r="PZF254" s="359"/>
      <c r="PZG254" s="380"/>
      <c r="PZH254" s="359"/>
      <c r="PZI254" s="380"/>
      <c r="PZJ254" s="359"/>
      <c r="PZK254" s="380"/>
      <c r="PZL254" s="359"/>
      <c r="PZM254" s="380"/>
      <c r="PZN254" s="359"/>
      <c r="PZO254" s="380"/>
      <c r="PZP254" s="359"/>
      <c r="PZQ254" s="380"/>
      <c r="PZR254" s="359"/>
      <c r="PZS254" s="380"/>
      <c r="PZT254" s="359"/>
      <c r="PZU254" s="380"/>
      <c r="PZV254" s="359"/>
      <c r="PZW254" s="380"/>
      <c r="PZX254" s="359"/>
      <c r="PZY254" s="380"/>
      <c r="PZZ254" s="359"/>
      <c r="QAA254" s="380"/>
      <c r="QAB254" s="359"/>
      <c r="QAC254" s="380"/>
      <c r="QAD254" s="359"/>
      <c r="QAE254" s="380"/>
      <c r="QAF254" s="359"/>
      <c r="QAG254" s="380"/>
      <c r="QAH254" s="359"/>
      <c r="QAI254" s="380"/>
      <c r="QAJ254" s="359"/>
      <c r="QAK254" s="380"/>
      <c r="QAL254" s="359"/>
      <c r="QAM254" s="380"/>
      <c r="QAN254" s="359"/>
      <c r="QAO254" s="380"/>
      <c r="QAP254" s="359"/>
      <c r="QAQ254" s="380"/>
      <c r="QAR254" s="359"/>
      <c r="QAS254" s="380"/>
      <c r="QAT254" s="359"/>
      <c r="QAU254" s="380"/>
      <c r="QAV254" s="359"/>
      <c r="QAW254" s="380"/>
      <c r="QAX254" s="359"/>
      <c r="QAY254" s="380"/>
      <c r="QAZ254" s="359"/>
      <c r="QBA254" s="380"/>
      <c r="QBB254" s="359"/>
      <c r="QBC254" s="380"/>
      <c r="QBD254" s="359"/>
      <c r="QBE254" s="380"/>
      <c r="QBF254" s="359"/>
      <c r="QBG254" s="380"/>
      <c r="QBH254" s="359"/>
      <c r="QBI254" s="380"/>
      <c r="QBJ254" s="359"/>
      <c r="QBK254" s="380"/>
      <c r="QBL254" s="359"/>
      <c r="QBM254" s="380"/>
      <c r="QBN254" s="359"/>
      <c r="QBO254" s="380"/>
      <c r="QBP254" s="359"/>
      <c r="QBQ254" s="380"/>
      <c r="QBR254" s="359"/>
      <c r="QBS254" s="380"/>
      <c r="QBT254" s="359"/>
      <c r="QBU254" s="380"/>
      <c r="QBV254" s="359"/>
      <c r="QBW254" s="380"/>
      <c r="QBX254" s="359"/>
      <c r="QBY254" s="380"/>
      <c r="QBZ254" s="359"/>
      <c r="QCA254" s="380"/>
      <c r="QCB254" s="359"/>
      <c r="QCC254" s="380"/>
      <c r="QCD254" s="359"/>
      <c r="QCE254" s="380"/>
      <c r="QCF254" s="359"/>
      <c r="QCG254" s="380"/>
      <c r="QCH254" s="359"/>
      <c r="QCI254" s="380"/>
      <c r="QCJ254" s="359"/>
      <c r="QCK254" s="380"/>
      <c r="QCL254" s="359"/>
      <c r="QCM254" s="380"/>
      <c r="QCN254" s="359"/>
      <c r="QCO254" s="380"/>
      <c r="QCP254" s="359"/>
      <c r="QCQ254" s="380"/>
      <c r="QCR254" s="359"/>
      <c r="QCS254" s="380"/>
      <c r="QCT254" s="359"/>
      <c r="QCU254" s="380"/>
      <c r="QCV254" s="359"/>
      <c r="QCW254" s="380"/>
      <c r="QCX254" s="359"/>
      <c r="QCY254" s="380"/>
      <c r="QCZ254" s="359"/>
      <c r="QDA254" s="380"/>
      <c r="QDB254" s="359"/>
      <c r="QDC254" s="380"/>
      <c r="QDD254" s="359"/>
      <c r="QDE254" s="380"/>
      <c r="QDF254" s="359"/>
      <c r="QDG254" s="380"/>
      <c r="QDH254" s="359"/>
      <c r="QDI254" s="380"/>
      <c r="QDJ254" s="359"/>
      <c r="QDK254" s="380"/>
      <c r="QDL254" s="359"/>
      <c r="QDM254" s="380"/>
      <c r="QDN254" s="359"/>
      <c r="QDO254" s="380"/>
      <c r="QDP254" s="359"/>
      <c r="QDQ254" s="380"/>
      <c r="QDR254" s="359"/>
      <c r="QDS254" s="380"/>
      <c r="QDT254" s="359"/>
      <c r="QDU254" s="380"/>
      <c r="QDV254" s="359"/>
      <c r="QDW254" s="380"/>
      <c r="QDX254" s="359"/>
      <c r="QDY254" s="380"/>
      <c r="QDZ254" s="359"/>
      <c r="QEA254" s="380"/>
      <c r="QEB254" s="359"/>
      <c r="QEC254" s="380"/>
      <c r="QED254" s="359"/>
      <c r="QEE254" s="380"/>
      <c r="QEF254" s="359"/>
      <c r="QEG254" s="380"/>
      <c r="QEH254" s="359"/>
      <c r="QEI254" s="380"/>
      <c r="QEJ254" s="359"/>
      <c r="QEK254" s="380"/>
      <c r="QEL254" s="359"/>
      <c r="QEM254" s="380"/>
      <c r="QEN254" s="359"/>
      <c r="QEO254" s="380"/>
      <c r="QEP254" s="359"/>
      <c r="QEQ254" s="380"/>
      <c r="QER254" s="359"/>
      <c r="QES254" s="380"/>
      <c r="QET254" s="359"/>
      <c r="QEU254" s="380"/>
      <c r="QEV254" s="359"/>
      <c r="QEW254" s="380"/>
      <c r="QEX254" s="359"/>
      <c r="QEY254" s="380"/>
      <c r="QEZ254" s="359"/>
      <c r="QFA254" s="380"/>
      <c r="QFB254" s="359"/>
      <c r="QFC254" s="380"/>
      <c r="QFD254" s="359"/>
      <c r="QFE254" s="380"/>
      <c r="QFF254" s="359"/>
      <c r="QFG254" s="380"/>
      <c r="QFH254" s="359"/>
      <c r="QFI254" s="380"/>
      <c r="QFJ254" s="359"/>
      <c r="QFK254" s="380"/>
      <c r="QFL254" s="359"/>
      <c r="QFM254" s="380"/>
      <c r="QFN254" s="359"/>
      <c r="QFO254" s="380"/>
      <c r="QFP254" s="359"/>
      <c r="QFQ254" s="380"/>
      <c r="QFR254" s="359"/>
      <c r="QFS254" s="380"/>
      <c r="QFT254" s="359"/>
      <c r="QFU254" s="380"/>
      <c r="QFV254" s="359"/>
      <c r="QFW254" s="380"/>
      <c r="QFX254" s="359"/>
      <c r="QFY254" s="380"/>
      <c r="QFZ254" s="359"/>
      <c r="QGA254" s="380"/>
      <c r="QGB254" s="359"/>
      <c r="QGC254" s="380"/>
      <c r="QGD254" s="359"/>
      <c r="QGE254" s="380"/>
      <c r="QGF254" s="359"/>
      <c r="QGG254" s="380"/>
      <c r="QGH254" s="359"/>
      <c r="QGI254" s="380"/>
      <c r="QGJ254" s="359"/>
      <c r="QGK254" s="380"/>
      <c r="QGL254" s="359"/>
      <c r="QGM254" s="380"/>
      <c r="QGN254" s="359"/>
      <c r="QGO254" s="380"/>
      <c r="QGP254" s="359"/>
      <c r="QGQ254" s="380"/>
      <c r="QGR254" s="359"/>
      <c r="QGS254" s="380"/>
      <c r="QGT254" s="359"/>
      <c r="QGU254" s="380"/>
      <c r="QGV254" s="359"/>
      <c r="QGW254" s="380"/>
      <c r="QGX254" s="359"/>
      <c r="QGY254" s="380"/>
      <c r="QGZ254" s="359"/>
      <c r="QHA254" s="380"/>
      <c r="QHB254" s="359"/>
      <c r="QHC254" s="380"/>
      <c r="QHD254" s="359"/>
      <c r="QHE254" s="380"/>
      <c r="QHF254" s="359"/>
      <c r="QHG254" s="380"/>
      <c r="QHH254" s="359"/>
      <c r="QHI254" s="380"/>
      <c r="QHJ254" s="359"/>
      <c r="QHK254" s="380"/>
      <c r="QHL254" s="359"/>
      <c r="QHM254" s="380"/>
      <c r="QHN254" s="359"/>
      <c r="QHO254" s="380"/>
      <c r="QHP254" s="359"/>
      <c r="QHQ254" s="380"/>
      <c r="QHR254" s="359"/>
      <c r="QHS254" s="380"/>
      <c r="QHT254" s="359"/>
      <c r="QHU254" s="380"/>
      <c r="QHV254" s="359"/>
      <c r="QHW254" s="380"/>
      <c r="QHX254" s="359"/>
      <c r="QHY254" s="380"/>
      <c r="QHZ254" s="359"/>
      <c r="QIA254" s="380"/>
      <c r="QIB254" s="359"/>
      <c r="QIC254" s="380"/>
      <c r="QID254" s="359"/>
      <c r="QIE254" s="380"/>
      <c r="QIF254" s="359"/>
      <c r="QIG254" s="380"/>
      <c r="QIH254" s="359"/>
      <c r="QII254" s="380"/>
      <c r="QIJ254" s="359"/>
      <c r="QIK254" s="380"/>
      <c r="QIL254" s="359"/>
      <c r="QIM254" s="380"/>
      <c r="QIN254" s="359"/>
      <c r="QIO254" s="380"/>
      <c r="QIP254" s="359"/>
      <c r="QIQ254" s="380"/>
      <c r="QIR254" s="359"/>
      <c r="QIS254" s="380"/>
      <c r="QIT254" s="359"/>
      <c r="QIU254" s="380"/>
      <c r="QIV254" s="359"/>
      <c r="QIW254" s="380"/>
      <c r="QIX254" s="359"/>
      <c r="QIY254" s="380"/>
      <c r="QIZ254" s="359"/>
      <c r="QJA254" s="380"/>
      <c r="QJB254" s="359"/>
      <c r="QJC254" s="380"/>
      <c r="QJD254" s="359"/>
      <c r="QJE254" s="380"/>
      <c r="QJF254" s="359"/>
      <c r="QJG254" s="380"/>
      <c r="QJH254" s="359"/>
      <c r="QJI254" s="380"/>
      <c r="QJJ254" s="359"/>
      <c r="QJK254" s="380"/>
      <c r="QJL254" s="359"/>
      <c r="QJM254" s="380"/>
      <c r="QJN254" s="359"/>
      <c r="QJO254" s="380"/>
      <c r="QJP254" s="359"/>
      <c r="QJQ254" s="380"/>
      <c r="QJR254" s="359"/>
      <c r="QJS254" s="380"/>
      <c r="QJT254" s="359"/>
      <c r="QJU254" s="380"/>
      <c r="QJV254" s="359"/>
      <c r="QJW254" s="380"/>
      <c r="QJX254" s="359"/>
      <c r="QJY254" s="380"/>
      <c r="QJZ254" s="359"/>
      <c r="QKA254" s="380"/>
      <c r="QKB254" s="359"/>
      <c r="QKC254" s="380"/>
      <c r="QKD254" s="359"/>
      <c r="QKE254" s="380"/>
      <c r="QKF254" s="359"/>
      <c r="QKG254" s="380"/>
      <c r="QKH254" s="359"/>
      <c r="QKI254" s="380"/>
      <c r="QKJ254" s="359"/>
      <c r="QKK254" s="380"/>
      <c r="QKL254" s="359"/>
      <c r="QKM254" s="380"/>
      <c r="QKN254" s="359"/>
      <c r="QKO254" s="380"/>
      <c r="QKP254" s="359"/>
      <c r="QKQ254" s="380"/>
      <c r="QKR254" s="359"/>
      <c r="QKS254" s="380"/>
      <c r="QKT254" s="359"/>
      <c r="QKU254" s="380"/>
      <c r="QKV254" s="359"/>
      <c r="QKW254" s="380"/>
      <c r="QKX254" s="359"/>
      <c r="QKY254" s="380"/>
      <c r="QKZ254" s="359"/>
      <c r="QLA254" s="380"/>
      <c r="QLB254" s="359"/>
      <c r="QLC254" s="380"/>
      <c r="QLD254" s="359"/>
      <c r="QLE254" s="380"/>
      <c r="QLF254" s="359"/>
      <c r="QLG254" s="380"/>
      <c r="QLH254" s="359"/>
      <c r="QLI254" s="380"/>
      <c r="QLJ254" s="359"/>
      <c r="QLK254" s="380"/>
      <c r="QLL254" s="359"/>
      <c r="QLM254" s="380"/>
      <c r="QLN254" s="359"/>
      <c r="QLO254" s="380"/>
      <c r="QLP254" s="359"/>
      <c r="QLQ254" s="380"/>
      <c r="QLR254" s="359"/>
      <c r="QLS254" s="380"/>
      <c r="QLT254" s="359"/>
      <c r="QLU254" s="380"/>
      <c r="QLV254" s="359"/>
      <c r="QLW254" s="380"/>
      <c r="QLX254" s="359"/>
      <c r="QLY254" s="380"/>
      <c r="QLZ254" s="359"/>
      <c r="QMA254" s="380"/>
      <c r="QMB254" s="359"/>
      <c r="QMC254" s="380"/>
      <c r="QMD254" s="359"/>
      <c r="QME254" s="380"/>
      <c r="QMF254" s="359"/>
      <c r="QMG254" s="380"/>
      <c r="QMH254" s="359"/>
      <c r="QMI254" s="380"/>
      <c r="QMJ254" s="359"/>
      <c r="QMK254" s="380"/>
      <c r="QML254" s="359"/>
      <c r="QMM254" s="380"/>
      <c r="QMN254" s="359"/>
      <c r="QMO254" s="380"/>
      <c r="QMP254" s="359"/>
      <c r="QMQ254" s="380"/>
      <c r="QMR254" s="359"/>
      <c r="QMS254" s="380"/>
      <c r="QMT254" s="359"/>
      <c r="QMU254" s="380"/>
      <c r="QMV254" s="359"/>
      <c r="QMW254" s="380"/>
      <c r="QMX254" s="359"/>
      <c r="QMY254" s="380"/>
      <c r="QMZ254" s="359"/>
      <c r="QNA254" s="380"/>
      <c r="QNB254" s="359"/>
      <c r="QNC254" s="380"/>
      <c r="QND254" s="359"/>
      <c r="QNE254" s="380"/>
      <c r="QNF254" s="359"/>
      <c r="QNG254" s="380"/>
      <c r="QNH254" s="359"/>
      <c r="QNI254" s="380"/>
      <c r="QNJ254" s="359"/>
      <c r="QNK254" s="380"/>
      <c r="QNL254" s="359"/>
      <c r="QNM254" s="380"/>
      <c r="QNN254" s="359"/>
      <c r="QNO254" s="380"/>
      <c r="QNP254" s="359"/>
      <c r="QNQ254" s="380"/>
      <c r="QNR254" s="359"/>
      <c r="QNS254" s="380"/>
      <c r="QNT254" s="359"/>
      <c r="QNU254" s="380"/>
      <c r="QNV254" s="359"/>
      <c r="QNW254" s="380"/>
      <c r="QNX254" s="359"/>
      <c r="QNY254" s="380"/>
      <c r="QNZ254" s="359"/>
      <c r="QOA254" s="380"/>
      <c r="QOB254" s="359"/>
      <c r="QOC254" s="380"/>
      <c r="QOD254" s="359"/>
      <c r="QOE254" s="380"/>
      <c r="QOF254" s="359"/>
      <c r="QOG254" s="380"/>
      <c r="QOH254" s="359"/>
      <c r="QOI254" s="380"/>
      <c r="QOJ254" s="359"/>
      <c r="QOK254" s="380"/>
      <c r="QOL254" s="359"/>
      <c r="QOM254" s="380"/>
      <c r="QON254" s="359"/>
      <c r="QOO254" s="380"/>
      <c r="QOP254" s="359"/>
      <c r="QOQ254" s="380"/>
      <c r="QOR254" s="359"/>
      <c r="QOS254" s="380"/>
      <c r="QOT254" s="359"/>
      <c r="QOU254" s="380"/>
      <c r="QOV254" s="359"/>
      <c r="QOW254" s="380"/>
      <c r="QOX254" s="359"/>
      <c r="QOY254" s="380"/>
      <c r="QOZ254" s="359"/>
      <c r="QPA254" s="380"/>
      <c r="QPB254" s="359"/>
      <c r="QPC254" s="380"/>
      <c r="QPD254" s="359"/>
      <c r="QPE254" s="380"/>
      <c r="QPF254" s="359"/>
      <c r="QPG254" s="380"/>
      <c r="QPH254" s="359"/>
      <c r="QPI254" s="380"/>
      <c r="QPJ254" s="359"/>
      <c r="QPK254" s="380"/>
      <c r="QPL254" s="359"/>
      <c r="QPM254" s="380"/>
      <c r="QPN254" s="359"/>
      <c r="QPO254" s="380"/>
      <c r="QPP254" s="359"/>
      <c r="QPQ254" s="380"/>
      <c r="QPR254" s="359"/>
      <c r="QPS254" s="380"/>
      <c r="QPT254" s="359"/>
      <c r="QPU254" s="380"/>
      <c r="QPV254" s="359"/>
      <c r="QPW254" s="380"/>
      <c r="QPX254" s="359"/>
      <c r="QPY254" s="380"/>
      <c r="QPZ254" s="359"/>
      <c r="QQA254" s="380"/>
      <c r="QQB254" s="359"/>
      <c r="QQC254" s="380"/>
      <c r="QQD254" s="359"/>
      <c r="QQE254" s="380"/>
      <c r="QQF254" s="359"/>
      <c r="QQG254" s="380"/>
      <c r="QQH254" s="359"/>
      <c r="QQI254" s="380"/>
      <c r="QQJ254" s="359"/>
      <c r="QQK254" s="380"/>
      <c r="QQL254" s="359"/>
      <c r="QQM254" s="380"/>
      <c r="QQN254" s="359"/>
      <c r="QQO254" s="380"/>
      <c r="QQP254" s="359"/>
      <c r="QQQ254" s="380"/>
      <c r="QQR254" s="359"/>
      <c r="QQS254" s="380"/>
      <c r="QQT254" s="359"/>
      <c r="QQU254" s="380"/>
      <c r="QQV254" s="359"/>
      <c r="QQW254" s="380"/>
      <c r="QQX254" s="359"/>
      <c r="QQY254" s="380"/>
      <c r="QQZ254" s="359"/>
      <c r="QRA254" s="380"/>
      <c r="QRB254" s="359"/>
      <c r="QRC254" s="380"/>
      <c r="QRD254" s="359"/>
      <c r="QRE254" s="380"/>
      <c r="QRF254" s="359"/>
      <c r="QRG254" s="380"/>
      <c r="QRH254" s="359"/>
      <c r="QRI254" s="380"/>
      <c r="QRJ254" s="359"/>
      <c r="QRK254" s="380"/>
      <c r="QRL254" s="359"/>
      <c r="QRM254" s="380"/>
      <c r="QRN254" s="359"/>
      <c r="QRO254" s="380"/>
      <c r="QRP254" s="359"/>
      <c r="QRQ254" s="380"/>
      <c r="QRR254" s="359"/>
      <c r="QRS254" s="380"/>
      <c r="QRT254" s="359"/>
      <c r="QRU254" s="380"/>
      <c r="QRV254" s="359"/>
      <c r="QRW254" s="380"/>
      <c r="QRX254" s="359"/>
      <c r="QRY254" s="380"/>
      <c r="QRZ254" s="359"/>
      <c r="QSA254" s="380"/>
      <c r="QSB254" s="359"/>
      <c r="QSC254" s="380"/>
      <c r="QSD254" s="359"/>
      <c r="QSE254" s="380"/>
      <c r="QSF254" s="359"/>
      <c r="QSG254" s="380"/>
      <c r="QSH254" s="359"/>
      <c r="QSI254" s="380"/>
      <c r="QSJ254" s="359"/>
      <c r="QSK254" s="380"/>
      <c r="QSL254" s="359"/>
      <c r="QSM254" s="380"/>
      <c r="QSN254" s="359"/>
      <c r="QSO254" s="380"/>
      <c r="QSP254" s="359"/>
      <c r="QSQ254" s="380"/>
      <c r="QSR254" s="359"/>
      <c r="QSS254" s="380"/>
      <c r="QST254" s="359"/>
      <c r="QSU254" s="380"/>
      <c r="QSV254" s="359"/>
      <c r="QSW254" s="380"/>
      <c r="QSX254" s="359"/>
      <c r="QSY254" s="380"/>
      <c r="QSZ254" s="359"/>
      <c r="QTA254" s="380"/>
      <c r="QTB254" s="359"/>
      <c r="QTC254" s="380"/>
      <c r="QTD254" s="359"/>
      <c r="QTE254" s="380"/>
      <c r="QTF254" s="359"/>
      <c r="QTG254" s="380"/>
      <c r="QTH254" s="359"/>
      <c r="QTI254" s="380"/>
      <c r="QTJ254" s="359"/>
      <c r="QTK254" s="380"/>
      <c r="QTL254" s="359"/>
      <c r="QTM254" s="380"/>
      <c r="QTN254" s="359"/>
      <c r="QTO254" s="380"/>
      <c r="QTP254" s="359"/>
      <c r="QTQ254" s="380"/>
      <c r="QTR254" s="359"/>
      <c r="QTS254" s="380"/>
      <c r="QTT254" s="359"/>
      <c r="QTU254" s="380"/>
      <c r="QTV254" s="359"/>
      <c r="QTW254" s="380"/>
      <c r="QTX254" s="359"/>
      <c r="QTY254" s="380"/>
      <c r="QTZ254" s="359"/>
      <c r="QUA254" s="380"/>
      <c r="QUB254" s="359"/>
      <c r="QUC254" s="380"/>
      <c r="QUD254" s="359"/>
      <c r="QUE254" s="380"/>
      <c r="QUF254" s="359"/>
      <c r="QUG254" s="380"/>
      <c r="QUH254" s="359"/>
      <c r="QUI254" s="380"/>
      <c r="QUJ254" s="359"/>
      <c r="QUK254" s="380"/>
      <c r="QUL254" s="359"/>
      <c r="QUM254" s="380"/>
      <c r="QUN254" s="359"/>
      <c r="QUO254" s="380"/>
      <c r="QUP254" s="359"/>
      <c r="QUQ254" s="380"/>
      <c r="QUR254" s="359"/>
      <c r="QUS254" s="380"/>
      <c r="QUT254" s="359"/>
      <c r="QUU254" s="380"/>
      <c r="QUV254" s="359"/>
      <c r="QUW254" s="380"/>
      <c r="QUX254" s="359"/>
      <c r="QUY254" s="380"/>
      <c r="QUZ254" s="359"/>
      <c r="QVA254" s="380"/>
      <c r="QVB254" s="359"/>
      <c r="QVC254" s="380"/>
      <c r="QVD254" s="359"/>
      <c r="QVE254" s="380"/>
      <c r="QVF254" s="359"/>
      <c r="QVG254" s="380"/>
      <c r="QVH254" s="359"/>
      <c r="QVI254" s="380"/>
      <c r="QVJ254" s="359"/>
      <c r="QVK254" s="380"/>
      <c r="QVL254" s="359"/>
      <c r="QVM254" s="380"/>
      <c r="QVN254" s="359"/>
      <c r="QVO254" s="380"/>
      <c r="QVP254" s="359"/>
      <c r="QVQ254" s="380"/>
      <c r="QVR254" s="359"/>
      <c r="QVS254" s="380"/>
      <c r="QVT254" s="359"/>
      <c r="QVU254" s="380"/>
      <c r="QVV254" s="359"/>
      <c r="QVW254" s="380"/>
      <c r="QVX254" s="359"/>
      <c r="QVY254" s="380"/>
      <c r="QVZ254" s="359"/>
      <c r="QWA254" s="380"/>
      <c r="QWB254" s="359"/>
      <c r="QWC254" s="380"/>
      <c r="QWD254" s="359"/>
      <c r="QWE254" s="380"/>
      <c r="QWF254" s="359"/>
      <c r="QWG254" s="380"/>
      <c r="QWH254" s="359"/>
      <c r="QWI254" s="380"/>
      <c r="QWJ254" s="359"/>
      <c r="QWK254" s="380"/>
      <c r="QWL254" s="359"/>
      <c r="QWM254" s="380"/>
      <c r="QWN254" s="359"/>
      <c r="QWO254" s="380"/>
      <c r="QWP254" s="359"/>
      <c r="QWQ254" s="380"/>
      <c r="QWR254" s="359"/>
      <c r="QWS254" s="380"/>
      <c r="QWT254" s="359"/>
      <c r="QWU254" s="380"/>
      <c r="QWV254" s="359"/>
      <c r="QWW254" s="380"/>
      <c r="QWX254" s="359"/>
      <c r="QWY254" s="380"/>
      <c r="QWZ254" s="359"/>
      <c r="QXA254" s="380"/>
      <c r="QXB254" s="359"/>
      <c r="QXC254" s="380"/>
      <c r="QXD254" s="359"/>
      <c r="QXE254" s="380"/>
      <c r="QXF254" s="359"/>
      <c r="QXG254" s="380"/>
      <c r="QXH254" s="359"/>
      <c r="QXI254" s="380"/>
      <c r="QXJ254" s="359"/>
      <c r="QXK254" s="380"/>
      <c r="QXL254" s="359"/>
      <c r="QXM254" s="380"/>
      <c r="QXN254" s="359"/>
      <c r="QXO254" s="380"/>
      <c r="QXP254" s="359"/>
      <c r="QXQ254" s="380"/>
      <c r="QXR254" s="359"/>
      <c r="QXS254" s="380"/>
      <c r="QXT254" s="359"/>
      <c r="QXU254" s="380"/>
      <c r="QXV254" s="359"/>
      <c r="QXW254" s="380"/>
      <c r="QXX254" s="359"/>
      <c r="QXY254" s="380"/>
      <c r="QXZ254" s="359"/>
      <c r="QYA254" s="380"/>
      <c r="QYB254" s="359"/>
      <c r="QYC254" s="380"/>
      <c r="QYD254" s="359"/>
      <c r="QYE254" s="380"/>
      <c r="QYF254" s="359"/>
      <c r="QYG254" s="380"/>
      <c r="QYH254" s="359"/>
      <c r="QYI254" s="380"/>
      <c r="QYJ254" s="359"/>
      <c r="QYK254" s="380"/>
      <c r="QYL254" s="359"/>
      <c r="QYM254" s="380"/>
      <c r="QYN254" s="359"/>
      <c r="QYO254" s="380"/>
      <c r="QYP254" s="359"/>
      <c r="QYQ254" s="380"/>
      <c r="QYR254" s="359"/>
      <c r="QYS254" s="380"/>
      <c r="QYT254" s="359"/>
      <c r="QYU254" s="380"/>
      <c r="QYV254" s="359"/>
      <c r="QYW254" s="380"/>
      <c r="QYX254" s="359"/>
      <c r="QYY254" s="380"/>
      <c r="QYZ254" s="359"/>
      <c r="QZA254" s="380"/>
      <c r="QZB254" s="359"/>
      <c r="QZC254" s="380"/>
      <c r="QZD254" s="359"/>
      <c r="QZE254" s="380"/>
      <c r="QZF254" s="359"/>
      <c r="QZG254" s="380"/>
      <c r="QZH254" s="359"/>
      <c r="QZI254" s="380"/>
      <c r="QZJ254" s="359"/>
      <c r="QZK254" s="380"/>
      <c r="QZL254" s="359"/>
      <c r="QZM254" s="380"/>
      <c r="QZN254" s="359"/>
      <c r="QZO254" s="380"/>
      <c r="QZP254" s="359"/>
      <c r="QZQ254" s="380"/>
      <c r="QZR254" s="359"/>
      <c r="QZS254" s="380"/>
      <c r="QZT254" s="359"/>
      <c r="QZU254" s="380"/>
      <c r="QZV254" s="359"/>
      <c r="QZW254" s="380"/>
      <c r="QZX254" s="359"/>
      <c r="QZY254" s="380"/>
      <c r="QZZ254" s="359"/>
      <c r="RAA254" s="380"/>
      <c r="RAB254" s="359"/>
      <c r="RAC254" s="380"/>
      <c r="RAD254" s="359"/>
      <c r="RAE254" s="380"/>
      <c r="RAF254" s="359"/>
      <c r="RAG254" s="380"/>
      <c r="RAH254" s="359"/>
      <c r="RAI254" s="380"/>
      <c r="RAJ254" s="359"/>
      <c r="RAK254" s="380"/>
      <c r="RAL254" s="359"/>
      <c r="RAM254" s="380"/>
      <c r="RAN254" s="359"/>
      <c r="RAO254" s="380"/>
      <c r="RAP254" s="359"/>
      <c r="RAQ254" s="380"/>
      <c r="RAR254" s="359"/>
      <c r="RAS254" s="380"/>
      <c r="RAT254" s="359"/>
      <c r="RAU254" s="380"/>
      <c r="RAV254" s="359"/>
      <c r="RAW254" s="380"/>
      <c r="RAX254" s="359"/>
      <c r="RAY254" s="380"/>
      <c r="RAZ254" s="359"/>
      <c r="RBA254" s="380"/>
      <c r="RBB254" s="359"/>
      <c r="RBC254" s="380"/>
      <c r="RBD254" s="359"/>
      <c r="RBE254" s="380"/>
      <c r="RBF254" s="359"/>
      <c r="RBG254" s="380"/>
      <c r="RBH254" s="359"/>
      <c r="RBI254" s="380"/>
      <c r="RBJ254" s="359"/>
      <c r="RBK254" s="380"/>
      <c r="RBL254" s="359"/>
      <c r="RBM254" s="380"/>
      <c r="RBN254" s="359"/>
      <c r="RBO254" s="380"/>
      <c r="RBP254" s="359"/>
      <c r="RBQ254" s="380"/>
      <c r="RBR254" s="359"/>
      <c r="RBS254" s="380"/>
      <c r="RBT254" s="359"/>
      <c r="RBU254" s="380"/>
      <c r="RBV254" s="359"/>
      <c r="RBW254" s="380"/>
      <c r="RBX254" s="359"/>
      <c r="RBY254" s="380"/>
      <c r="RBZ254" s="359"/>
      <c r="RCA254" s="380"/>
      <c r="RCB254" s="359"/>
      <c r="RCC254" s="380"/>
      <c r="RCD254" s="359"/>
      <c r="RCE254" s="380"/>
      <c r="RCF254" s="359"/>
      <c r="RCG254" s="380"/>
      <c r="RCH254" s="359"/>
      <c r="RCI254" s="380"/>
      <c r="RCJ254" s="359"/>
      <c r="RCK254" s="380"/>
      <c r="RCL254" s="359"/>
      <c r="RCM254" s="380"/>
      <c r="RCN254" s="359"/>
      <c r="RCO254" s="380"/>
      <c r="RCP254" s="359"/>
      <c r="RCQ254" s="380"/>
      <c r="RCR254" s="359"/>
      <c r="RCS254" s="380"/>
      <c r="RCT254" s="359"/>
      <c r="RCU254" s="380"/>
      <c r="RCV254" s="359"/>
      <c r="RCW254" s="380"/>
      <c r="RCX254" s="359"/>
      <c r="RCY254" s="380"/>
      <c r="RCZ254" s="359"/>
      <c r="RDA254" s="380"/>
      <c r="RDB254" s="359"/>
      <c r="RDC254" s="380"/>
      <c r="RDD254" s="359"/>
      <c r="RDE254" s="380"/>
      <c r="RDF254" s="359"/>
      <c r="RDG254" s="380"/>
      <c r="RDH254" s="359"/>
      <c r="RDI254" s="380"/>
      <c r="RDJ254" s="359"/>
      <c r="RDK254" s="380"/>
      <c r="RDL254" s="359"/>
      <c r="RDM254" s="380"/>
      <c r="RDN254" s="359"/>
      <c r="RDO254" s="380"/>
      <c r="RDP254" s="359"/>
      <c r="RDQ254" s="380"/>
      <c r="RDR254" s="359"/>
      <c r="RDS254" s="380"/>
      <c r="RDT254" s="359"/>
      <c r="RDU254" s="380"/>
      <c r="RDV254" s="359"/>
      <c r="RDW254" s="380"/>
      <c r="RDX254" s="359"/>
      <c r="RDY254" s="380"/>
      <c r="RDZ254" s="359"/>
      <c r="REA254" s="380"/>
      <c r="REB254" s="359"/>
      <c r="REC254" s="380"/>
      <c r="RED254" s="359"/>
      <c r="REE254" s="380"/>
      <c r="REF254" s="359"/>
      <c r="REG254" s="380"/>
      <c r="REH254" s="359"/>
      <c r="REI254" s="380"/>
      <c r="REJ254" s="359"/>
      <c r="REK254" s="380"/>
      <c r="REL254" s="359"/>
      <c r="REM254" s="380"/>
      <c r="REN254" s="359"/>
      <c r="REO254" s="380"/>
      <c r="REP254" s="359"/>
      <c r="REQ254" s="380"/>
      <c r="RER254" s="359"/>
      <c r="RES254" s="380"/>
      <c r="RET254" s="359"/>
      <c r="REU254" s="380"/>
      <c r="REV254" s="359"/>
      <c r="REW254" s="380"/>
      <c r="REX254" s="359"/>
      <c r="REY254" s="380"/>
      <c r="REZ254" s="359"/>
      <c r="RFA254" s="380"/>
      <c r="RFB254" s="359"/>
      <c r="RFC254" s="380"/>
      <c r="RFD254" s="359"/>
      <c r="RFE254" s="380"/>
      <c r="RFF254" s="359"/>
      <c r="RFG254" s="380"/>
      <c r="RFH254" s="359"/>
      <c r="RFI254" s="380"/>
      <c r="RFJ254" s="359"/>
      <c r="RFK254" s="380"/>
      <c r="RFL254" s="359"/>
      <c r="RFM254" s="380"/>
      <c r="RFN254" s="359"/>
      <c r="RFO254" s="380"/>
      <c r="RFP254" s="359"/>
      <c r="RFQ254" s="380"/>
      <c r="RFR254" s="359"/>
      <c r="RFS254" s="380"/>
      <c r="RFT254" s="359"/>
      <c r="RFU254" s="380"/>
      <c r="RFV254" s="359"/>
      <c r="RFW254" s="380"/>
      <c r="RFX254" s="359"/>
      <c r="RFY254" s="380"/>
      <c r="RFZ254" s="359"/>
      <c r="RGA254" s="380"/>
      <c r="RGB254" s="359"/>
      <c r="RGC254" s="380"/>
      <c r="RGD254" s="359"/>
      <c r="RGE254" s="380"/>
      <c r="RGF254" s="359"/>
      <c r="RGG254" s="380"/>
      <c r="RGH254" s="359"/>
      <c r="RGI254" s="380"/>
      <c r="RGJ254" s="359"/>
      <c r="RGK254" s="380"/>
      <c r="RGL254" s="359"/>
      <c r="RGM254" s="380"/>
      <c r="RGN254" s="359"/>
      <c r="RGO254" s="380"/>
      <c r="RGP254" s="359"/>
      <c r="RGQ254" s="380"/>
      <c r="RGR254" s="359"/>
      <c r="RGS254" s="380"/>
      <c r="RGT254" s="359"/>
      <c r="RGU254" s="380"/>
      <c r="RGV254" s="359"/>
      <c r="RGW254" s="380"/>
      <c r="RGX254" s="359"/>
      <c r="RGY254" s="380"/>
      <c r="RGZ254" s="359"/>
      <c r="RHA254" s="380"/>
      <c r="RHB254" s="359"/>
      <c r="RHC254" s="380"/>
      <c r="RHD254" s="359"/>
      <c r="RHE254" s="380"/>
      <c r="RHF254" s="359"/>
      <c r="RHG254" s="380"/>
      <c r="RHH254" s="359"/>
      <c r="RHI254" s="380"/>
      <c r="RHJ254" s="359"/>
      <c r="RHK254" s="380"/>
      <c r="RHL254" s="359"/>
      <c r="RHM254" s="380"/>
      <c r="RHN254" s="359"/>
      <c r="RHO254" s="380"/>
      <c r="RHP254" s="359"/>
      <c r="RHQ254" s="380"/>
      <c r="RHR254" s="359"/>
      <c r="RHS254" s="380"/>
      <c r="RHT254" s="359"/>
      <c r="RHU254" s="380"/>
      <c r="RHV254" s="359"/>
      <c r="RHW254" s="380"/>
      <c r="RHX254" s="359"/>
      <c r="RHY254" s="380"/>
      <c r="RHZ254" s="359"/>
      <c r="RIA254" s="380"/>
      <c r="RIB254" s="359"/>
      <c r="RIC254" s="380"/>
      <c r="RID254" s="359"/>
      <c r="RIE254" s="380"/>
      <c r="RIF254" s="359"/>
      <c r="RIG254" s="380"/>
      <c r="RIH254" s="359"/>
      <c r="RII254" s="380"/>
      <c r="RIJ254" s="359"/>
      <c r="RIK254" s="380"/>
      <c r="RIL254" s="359"/>
      <c r="RIM254" s="380"/>
      <c r="RIN254" s="359"/>
      <c r="RIO254" s="380"/>
      <c r="RIP254" s="359"/>
      <c r="RIQ254" s="380"/>
      <c r="RIR254" s="359"/>
      <c r="RIS254" s="380"/>
      <c r="RIT254" s="359"/>
      <c r="RIU254" s="380"/>
      <c r="RIV254" s="359"/>
      <c r="RIW254" s="380"/>
      <c r="RIX254" s="359"/>
      <c r="RIY254" s="380"/>
      <c r="RIZ254" s="359"/>
      <c r="RJA254" s="380"/>
      <c r="RJB254" s="359"/>
      <c r="RJC254" s="380"/>
      <c r="RJD254" s="359"/>
      <c r="RJE254" s="380"/>
      <c r="RJF254" s="359"/>
      <c r="RJG254" s="380"/>
      <c r="RJH254" s="359"/>
      <c r="RJI254" s="380"/>
      <c r="RJJ254" s="359"/>
      <c r="RJK254" s="380"/>
      <c r="RJL254" s="359"/>
      <c r="RJM254" s="380"/>
      <c r="RJN254" s="359"/>
      <c r="RJO254" s="380"/>
      <c r="RJP254" s="359"/>
      <c r="RJQ254" s="380"/>
      <c r="RJR254" s="359"/>
      <c r="RJS254" s="380"/>
      <c r="RJT254" s="359"/>
      <c r="RJU254" s="380"/>
      <c r="RJV254" s="359"/>
      <c r="RJW254" s="380"/>
      <c r="RJX254" s="359"/>
      <c r="RJY254" s="380"/>
      <c r="RJZ254" s="359"/>
      <c r="RKA254" s="380"/>
      <c r="RKB254" s="359"/>
      <c r="RKC254" s="380"/>
      <c r="RKD254" s="359"/>
      <c r="RKE254" s="380"/>
      <c r="RKF254" s="359"/>
      <c r="RKG254" s="380"/>
      <c r="RKH254" s="359"/>
      <c r="RKI254" s="380"/>
      <c r="RKJ254" s="359"/>
      <c r="RKK254" s="380"/>
      <c r="RKL254" s="359"/>
      <c r="RKM254" s="380"/>
      <c r="RKN254" s="359"/>
      <c r="RKO254" s="380"/>
      <c r="RKP254" s="359"/>
      <c r="RKQ254" s="380"/>
      <c r="RKR254" s="359"/>
      <c r="RKS254" s="380"/>
      <c r="RKT254" s="359"/>
      <c r="RKU254" s="380"/>
      <c r="RKV254" s="359"/>
      <c r="RKW254" s="380"/>
      <c r="RKX254" s="359"/>
      <c r="RKY254" s="380"/>
      <c r="RKZ254" s="359"/>
      <c r="RLA254" s="380"/>
      <c r="RLB254" s="359"/>
      <c r="RLC254" s="380"/>
      <c r="RLD254" s="359"/>
      <c r="RLE254" s="380"/>
      <c r="RLF254" s="359"/>
      <c r="RLG254" s="380"/>
      <c r="RLH254" s="359"/>
      <c r="RLI254" s="380"/>
      <c r="RLJ254" s="359"/>
      <c r="RLK254" s="380"/>
      <c r="RLL254" s="359"/>
      <c r="RLM254" s="380"/>
      <c r="RLN254" s="359"/>
      <c r="RLO254" s="380"/>
      <c r="RLP254" s="359"/>
      <c r="RLQ254" s="380"/>
      <c r="RLR254" s="359"/>
      <c r="RLS254" s="380"/>
      <c r="RLT254" s="359"/>
      <c r="RLU254" s="380"/>
      <c r="RLV254" s="359"/>
      <c r="RLW254" s="380"/>
      <c r="RLX254" s="359"/>
      <c r="RLY254" s="380"/>
      <c r="RLZ254" s="359"/>
      <c r="RMA254" s="380"/>
      <c r="RMB254" s="359"/>
      <c r="RMC254" s="380"/>
      <c r="RMD254" s="359"/>
      <c r="RME254" s="380"/>
      <c r="RMF254" s="359"/>
      <c r="RMG254" s="380"/>
      <c r="RMH254" s="359"/>
      <c r="RMI254" s="380"/>
      <c r="RMJ254" s="359"/>
      <c r="RMK254" s="380"/>
      <c r="RML254" s="359"/>
      <c r="RMM254" s="380"/>
      <c r="RMN254" s="359"/>
      <c r="RMO254" s="380"/>
      <c r="RMP254" s="359"/>
      <c r="RMQ254" s="380"/>
      <c r="RMR254" s="359"/>
      <c r="RMS254" s="380"/>
      <c r="RMT254" s="359"/>
      <c r="RMU254" s="380"/>
      <c r="RMV254" s="359"/>
      <c r="RMW254" s="380"/>
      <c r="RMX254" s="359"/>
      <c r="RMY254" s="380"/>
      <c r="RMZ254" s="359"/>
      <c r="RNA254" s="380"/>
      <c r="RNB254" s="359"/>
      <c r="RNC254" s="380"/>
      <c r="RND254" s="359"/>
      <c r="RNE254" s="380"/>
      <c r="RNF254" s="359"/>
      <c r="RNG254" s="380"/>
      <c r="RNH254" s="359"/>
      <c r="RNI254" s="380"/>
      <c r="RNJ254" s="359"/>
      <c r="RNK254" s="380"/>
      <c r="RNL254" s="359"/>
      <c r="RNM254" s="380"/>
      <c r="RNN254" s="359"/>
      <c r="RNO254" s="380"/>
      <c r="RNP254" s="359"/>
      <c r="RNQ254" s="380"/>
      <c r="RNR254" s="359"/>
      <c r="RNS254" s="380"/>
      <c r="RNT254" s="359"/>
      <c r="RNU254" s="380"/>
      <c r="RNV254" s="359"/>
      <c r="RNW254" s="380"/>
      <c r="RNX254" s="359"/>
      <c r="RNY254" s="380"/>
      <c r="RNZ254" s="359"/>
      <c r="ROA254" s="380"/>
      <c r="ROB254" s="359"/>
      <c r="ROC254" s="380"/>
      <c r="ROD254" s="359"/>
      <c r="ROE254" s="380"/>
      <c r="ROF254" s="359"/>
      <c r="ROG254" s="380"/>
      <c r="ROH254" s="359"/>
      <c r="ROI254" s="380"/>
      <c r="ROJ254" s="359"/>
      <c r="ROK254" s="380"/>
      <c r="ROL254" s="359"/>
      <c r="ROM254" s="380"/>
      <c r="RON254" s="359"/>
      <c r="ROO254" s="380"/>
      <c r="ROP254" s="359"/>
      <c r="ROQ254" s="380"/>
      <c r="ROR254" s="359"/>
      <c r="ROS254" s="380"/>
      <c r="ROT254" s="359"/>
      <c r="ROU254" s="380"/>
      <c r="ROV254" s="359"/>
      <c r="ROW254" s="380"/>
      <c r="ROX254" s="359"/>
      <c r="ROY254" s="380"/>
      <c r="ROZ254" s="359"/>
      <c r="RPA254" s="380"/>
      <c r="RPB254" s="359"/>
      <c r="RPC254" s="380"/>
      <c r="RPD254" s="359"/>
      <c r="RPE254" s="380"/>
      <c r="RPF254" s="359"/>
      <c r="RPG254" s="380"/>
      <c r="RPH254" s="359"/>
      <c r="RPI254" s="380"/>
      <c r="RPJ254" s="359"/>
      <c r="RPK254" s="380"/>
      <c r="RPL254" s="359"/>
      <c r="RPM254" s="380"/>
      <c r="RPN254" s="359"/>
      <c r="RPO254" s="380"/>
      <c r="RPP254" s="359"/>
      <c r="RPQ254" s="380"/>
      <c r="RPR254" s="359"/>
      <c r="RPS254" s="380"/>
      <c r="RPT254" s="359"/>
      <c r="RPU254" s="380"/>
      <c r="RPV254" s="359"/>
      <c r="RPW254" s="380"/>
      <c r="RPX254" s="359"/>
      <c r="RPY254" s="380"/>
      <c r="RPZ254" s="359"/>
      <c r="RQA254" s="380"/>
      <c r="RQB254" s="359"/>
      <c r="RQC254" s="380"/>
      <c r="RQD254" s="359"/>
      <c r="RQE254" s="380"/>
      <c r="RQF254" s="359"/>
      <c r="RQG254" s="380"/>
      <c r="RQH254" s="359"/>
      <c r="RQI254" s="380"/>
      <c r="RQJ254" s="359"/>
      <c r="RQK254" s="380"/>
      <c r="RQL254" s="359"/>
      <c r="RQM254" s="380"/>
      <c r="RQN254" s="359"/>
      <c r="RQO254" s="380"/>
      <c r="RQP254" s="359"/>
      <c r="RQQ254" s="380"/>
      <c r="RQR254" s="359"/>
      <c r="RQS254" s="380"/>
      <c r="RQT254" s="359"/>
      <c r="RQU254" s="380"/>
      <c r="RQV254" s="359"/>
      <c r="RQW254" s="380"/>
      <c r="RQX254" s="359"/>
      <c r="RQY254" s="380"/>
      <c r="RQZ254" s="359"/>
      <c r="RRA254" s="380"/>
      <c r="RRB254" s="359"/>
      <c r="RRC254" s="380"/>
      <c r="RRD254" s="359"/>
      <c r="RRE254" s="380"/>
      <c r="RRF254" s="359"/>
      <c r="RRG254" s="380"/>
      <c r="RRH254" s="359"/>
      <c r="RRI254" s="380"/>
      <c r="RRJ254" s="359"/>
      <c r="RRK254" s="380"/>
      <c r="RRL254" s="359"/>
      <c r="RRM254" s="380"/>
      <c r="RRN254" s="359"/>
      <c r="RRO254" s="380"/>
      <c r="RRP254" s="359"/>
      <c r="RRQ254" s="380"/>
      <c r="RRR254" s="359"/>
      <c r="RRS254" s="380"/>
      <c r="RRT254" s="359"/>
      <c r="RRU254" s="380"/>
      <c r="RRV254" s="359"/>
      <c r="RRW254" s="380"/>
      <c r="RRX254" s="359"/>
      <c r="RRY254" s="380"/>
      <c r="RRZ254" s="359"/>
      <c r="RSA254" s="380"/>
      <c r="RSB254" s="359"/>
      <c r="RSC254" s="380"/>
      <c r="RSD254" s="359"/>
      <c r="RSE254" s="380"/>
      <c r="RSF254" s="359"/>
      <c r="RSG254" s="380"/>
      <c r="RSH254" s="359"/>
      <c r="RSI254" s="380"/>
      <c r="RSJ254" s="359"/>
      <c r="RSK254" s="380"/>
      <c r="RSL254" s="359"/>
      <c r="RSM254" s="380"/>
      <c r="RSN254" s="359"/>
      <c r="RSO254" s="380"/>
      <c r="RSP254" s="359"/>
      <c r="RSQ254" s="380"/>
      <c r="RSR254" s="359"/>
      <c r="RSS254" s="380"/>
      <c r="RST254" s="359"/>
      <c r="RSU254" s="380"/>
      <c r="RSV254" s="359"/>
      <c r="RSW254" s="380"/>
      <c r="RSX254" s="359"/>
      <c r="RSY254" s="380"/>
      <c r="RSZ254" s="359"/>
      <c r="RTA254" s="380"/>
      <c r="RTB254" s="359"/>
      <c r="RTC254" s="380"/>
      <c r="RTD254" s="359"/>
      <c r="RTE254" s="380"/>
      <c r="RTF254" s="359"/>
      <c r="RTG254" s="380"/>
      <c r="RTH254" s="359"/>
      <c r="RTI254" s="380"/>
      <c r="RTJ254" s="359"/>
      <c r="RTK254" s="380"/>
      <c r="RTL254" s="359"/>
      <c r="RTM254" s="380"/>
      <c r="RTN254" s="359"/>
      <c r="RTO254" s="380"/>
      <c r="RTP254" s="359"/>
      <c r="RTQ254" s="380"/>
      <c r="RTR254" s="359"/>
      <c r="RTS254" s="380"/>
      <c r="RTT254" s="359"/>
      <c r="RTU254" s="380"/>
      <c r="RTV254" s="359"/>
      <c r="RTW254" s="380"/>
      <c r="RTX254" s="359"/>
      <c r="RTY254" s="380"/>
      <c r="RTZ254" s="359"/>
      <c r="RUA254" s="380"/>
      <c r="RUB254" s="359"/>
      <c r="RUC254" s="380"/>
      <c r="RUD254" s="359"/>
      <c r="RUE254" s="380"/>
      <c r="RUF254" s="359"/>
      <c r="RUG254" s="380"/>
      <c r="RUH254" s="359"/>
      <c r="RUI254" s="380"/>
      <c r="RUJ254" s="359"/>
      <c r="RUK254" s="380"/>
      <c r="RUL254" s="359"/>
      <c r="RUM254" s="380"/>
      <c r="RUN254" s="359"/>
      <c r="RUO254" s="380"/>
      <c r="RUP254" s="359"/>
      <c r="RUQ254" s="380"/>
      <c r="RUR254" s="359"/>
      <c r="RUS254" s="380"/>
      <c r="RUT254" s="359"/>
      <c r="RUU254" s="380"/>
      <c r="RUV254" s="359"/>
      <c r="RUW254" s="380"/>
      <c r="RUX254" s="359"/>
      <c r="RUY254" s="380"/>
      <c r="RUZ254" s="359"/>
      <c r="RVA254" s="380"/>
      <c r="RVB254" s="359"/>
      <c r="RVC254" s="380"/>
      <c r="RVD254" s="359"/>
      <c r="RVE254" s="380"/>
      <c r="RVF254" s="359"/>
      <c r="RVG254" s="380"/>
      <c r="RVH254" s="359"/>
      <c r="RVI254" s="380"/>
      <c r="RVJ254" s="359"/>
      <c r="RVK254" s="380"/>
      <c r="RVL254" s="359"/>
      <c r="RVM254" s="380"/>
      <c r="RVN254" s="359"/>
      <c r="RVO254" s="380"/>
      <c r="RVP254" s="359"/>
      <c r="RVQ254" s="380"/>
      <c r="RVR254" s="359"/>
      <c r="RVS254" s="380"/>
      <c r="RVT254" s="359"/>
      <c r="RVU254" s="380"/>
      <c r="RVV254" s="359"/>
      <c r="RVW254" s="380"/>
      <c r="RVX254" s="359"/>
      <c r="RVY254" s="380"/>
      <c r="RVZ254" s="359"/>
      <c r="RWA254" s="380"/>
      <c r="RWB254" s="359"/>
      <c r="RWC254" s="380"/>
      <c r="RWD254" s="359"/>
      <c r="RWE254" s="380"/>
      <c r="RWF254" s="359"/>
      <c r="RWG254" s="380"/>
      <c r="RWH254" s="359"/>
      <c r="RWI254" s="380"/>
      <c r="RWJ254" s="359"/>
      <c r="RWK254" s="380"/>
      <c r="RWL254" s="359"/>
      <c r="RWM254" s="380"/>
      <c r="RWN254" s="359"/>
      <c r="RWO254" s="380"/>
      <c r="RWP254" s="359"/>
      <c r="RWQ254" s="380"/>
      <c r="RWR254" s="359"/>
      <c r="RWS254" s="380"/>
      <c r="RWT254" s="359"/>
      <c r="RWU254" s="380"/>
      <c r="RWV254" s="359"/>
      <c r="RWW254" s="380"/>
      <c r="RWX254" s="359"/>
      <c r="RWY254" s="380"/>
      <c r="RWZ254" s="359"/>
      <c r="RXA254" s="380"/>
      <c r="RXB254" s="359"/>
      <c r="RXC254" s="380"/>
      <c r="RXD254" s="359"/>
      <c r="RXE254" s="380"/>
      <c r="RXF254" s="359"/>
      <c r="RXG254" s="380"/>
      <c r="RXH254" s="359"/>
      <c r="RXI254" s="380"/>
      <c r="RXJ254" s="359"/>
      <c r="RXK254" s="380"/>
      <c r="RXL254" s="359"/>
      <c r="RXM254" s="380"/>
      <c r="RXN254" s="359"/>
      <c r="RXO254" s="380"/>
      <c r="RXP254" s="359"/>
      <c r="RXQ254" s="380"/>
      <c r="RXR254" s="359"/>
      <c r="RXS254" s="380"/>
      <c r="RXT254" s="359"/>
      <c r="RXU254" s="380"/>
      <c r="RXV254" s="359"/>
      <c r="RXW254" s="380"/>
      <c r="RXX254" s="359"/>
      <c r="RXY254" s="380"/>
      <c r="RXZ254" s="359"/>
      <c r="RYA254" s="380"/>
      <c r="RYB254" s="359"/>
      <c r="RYC254" s="380"/>
      <c r="RYD254" s="359"/>
      <c r="RYE254" s="380"/>
      <c r="RYF254" s="359"/>
      <c r="RYG254" s="380"/>
      <c r="RYH254" s="359"/>
      <c r="RYI254" s="380"/>
      <c r="RYJ254" s="359"/>
      <c r="RYK254" s="380"/>
      <c r="RYL254" s="359"/>
      <c r="RYM254" s="380"/>
      <c r="RYN254" s="359"/>
      <c r="RYO254" s="380"/>
      <c r="RYP254" s="359"/>
      <c r="RYQ254" s="380"/>
      <c r="RYR254" s="359"/>
      <c r="RYS254" s="380"/>
      <c r="RYT254" s="359"/>
      <c r="RYU254" s="380"/>
      <c r="RYV254" s="359"/>
      <c r="RYW254" s="380"/>
      <c r="RYX254" s="359"/>
      <c r="RYY254" s="380"/>
      <c r="RYZ254" s="359"/>
      <c r="RZA254" s="380"/>
      <c r="RZB254" s="359"/>
      <c r="RZC254" s="380"/>
      <c r="RZD254" s="359"/>
      <c r="RZE254" s="380"/>
      <c r="RZF254" s="359"/>
      <c r="RZG254" s="380"/>
      <c r="RZH254" s="359"/>
      <c r="RZI254" s="380"/>
      <c r="RZJ254" s="359"/>
      <c r="RZK254" s="380"/>
      <c r="RZL254" s="359"/>
      <c r="RZM254" s="380"/>
      <c r="RZN254" s="359"/>
      <c r="RZO254" s="380"/>
      <c r="RZP254" s="359"/>
      <c r="RZQ254" s="380"/>
      <c r="RZR254" s="359"/>
      <c r="RZS254" s="380"/>
      <c r="RZT254" s="359"/>
      <c r="RZU254" s="380"/>
      <c r="RZV254" s="359"/>
      <c r="RZW254" s="380"/>
      <c r="RZX254" s="359"/>
      <c r="RZY254" s="380"/>
      <c r="RZZ254" s="359"/>
      <c r="SAA254" s="380"/>
      <c r="SAB254" s="359"/>
      <c r="SAC254" s="380"/>
      <c r="SAD254" s="359"/>
      <c r="SAE254" s="380"/>
      <c r="SAF254" s="359"/>
      <c r="SAG254" s="380"/>
      <c r="SAH254" s="359"/>
      <c r="SAI254" s="380"/>
      <c r="SAJ254" s="359"/>
      <c r="SAK254" s="380"/>
      <c r="SAL254" s="359"/>
      <c r="SAM254" s="380"/>
      <c r="SAN254" s="359"/>
      <c r="SAO254" s="380"/>
      <c r="SAP254" s="359"/>
      <c r="SAQ254" s="380"/>
      <c r="SAR254" s="359"/>
      <c r="SAS254" s="380"/>
      <c r="SAT254" s="359"/>
      <c r="SAU254" s="380"/>
      <c r="SAV254" s="359"/>
      <c r="SAW254" s="380"/>
      <c r="SAX254" s="359"/>
      <c r="SAY254" s="380"/>
      <c r="SAZ254" s="359"/>
      <c r="SBA254" s="380"/>
      <c r="SBB254" s="359"/>
      <c r="SBC254" s="380"/>
      <c r="SBD254" s="359"/>
      <c r="SBE254" s="380"/>
      <c r="SBF254" s="359"/>
      <c r="SBG254" s="380"/>
      <c r="SBH254" s="359"/>
      <c r="SBI254" s="380"/>
      <c r="SBJ254" s="359"/>
      <c r="SBK254" s="380"/>
      <c r="SBL254" s="359"/>
      <c r="SBM254" s="380"/>
      <c r="SBN254" s="359"/>
      <c r="SBO254" s="380"/>
      <c r="SBP254" s="359"/>
      <c r="SBQ254" s="380"/>
      <c r="SBR254" s="359"/>
      <c r="SBS254" s="380"/>
      <c r="SBT254" s="359"/>
      <c r="SBU254" s="380"/>
      <c r="SBV254" s="359"/>
      <c r="SBW254" s="380"/>
      <c r="SBX254" s="359"/>
      <c r="SBY254" s="380"/>
      <c r="SBZ254" s="359"/>
      <c r="SCA254" s="380"/>
      <c r="SCB254" s="359"/>
      <c r="SCC254" s="380"/>
      <c r="SCD254" s="359"/>
      <c r="SCE254" s="380"/>
      <c r="SCF254" s="359"/>
      <c r="SCG254" s="380"/>
      <c r="SCH254" s="359"/>
      <c r="SCI254" s="380"/>
      <c r="SCJ254" s="359"/>
      <c r="SCK254" s="380"/>
      <c r="SCL254" s="359"/>
      <c r="SCM254" s="380"/>
      <c r="SCN254" s="359"/>
      <c r="SCO254" s="380"/>
      <c r="SCP254" s="359"/>
      <c r="SCQ254" s="380"/>
      <c r="SCR254" s="359"/>
      <c r="SCS254" s="380"/>
      <c r="SCT254" s="359"/>
      <c r="SCU254" s="380"/>
      <c r="SCV254" s="359"/>
      <c r="SCW254" s="380"/>
      <c r="SCX254" s="359"/>
      <c r="SCY254" s="380"/>
      <c r="SCZ254" s="359"/>
      <c r="SDA254" s="380"/>
      <c r="SDB254" s="359"/>
      <c r="SDC254" s="380"/>
      <c r="SDD254" s="359"/>
      <c r="SDE254" s="380"/>
      <c r="SDF254" s="359"/>
      <c r="SDG254" s="380"/>
      <c r="SDH254" s="359"/>
      <c r="SDI254" s="380"/>
      <c r="SDJ254" s="359"/>
      <c r="SDK254" s="380"/>
      <c r="SDL254" s="359"/>
      <c r="SDM254" s="380"/>
      <c r="SDN254" s="359"/>
      <c r="SDO254" s="380"/>
      <c r="SDP254" s="359"/>
      <c r="SDQ254" s="380"/>
      <c r="SDR254" s="359"/>
      <c r="SDS254" s="380"/>
      <c r="SDT254" s="359"/>
      <c r="SDU254" s="380"/>
      <c r="SDV254" s="359"/>
      <c r="SDW254" s="380"/>
      <c r="SDX254" s="359"/>
      <c r="SDY254" s="380"/>
      <c r="SDZ254" s="359"/>
      <c r="SEA254" s="380"/>
      <c r="SEB254" s="359"/>
      <c r="SEC254" s="380"/>
      <c r="SED254" s="359"/>
      <c r="SEE254" s="380"/>
      <c r="SEF254" s="359"/>
      <c r="SEG254" s="380"/>
      <c r="SEH254" s="359"/>
      <c r="SEI254" s="380"/>
      <c r="SEJ254" s="359"/>
      <c r="SEK254" s="380"/>
      <c r="SEL254" s="359"/>
      <c r="SEM254" s="380"/>
      <c r="SEN254" s="359"/>
      <c r="SEO254" s="380"/>
      <c r="SEP254" s="359"/>
      <c r="SEQ254" s="380"/>
      <c r="SER254" s="359"/>
      <c r="SES254" s="380"/>
      <c r="SET254" s="359"/>
      <c r="SEU254" s="380"/>
      <c r="SEV254" s="359"/>
      <c r="SEW254" s="380"/>
      <c r="SEX254" s="359"/>
      <c r="SEY254" s="380"/>
      <c r="SEZ254" s="359"/>
      <c r="SFA254" s="380"/>
      <c r="SFB254" s="359"/>
      <c r="SFC254" s="380"/>
      <c r="SFD254" s="359"/>
      <c r="SFE254" s="380"/>
      <c r="SFF254" s="359"/>
      <c r="SFG254" s="380"/>
      <c r="SFH254" s="359"/>
      <c r="SFI254" s="380"/>
      <c r="SFJ254" s="359"/>
      <c r="SFK254" s="380"/>
      <c r="SFL254" s="359"/>
      <c r="SFM254" s="380"/>
      <c r="SFN254" s="359"/>
      <c r="SFO254" s="380"/>
      <c r="SFP254" s="359"/>
      <c r="SFQ254" s="380"/>
      <c r="SFR254" s="359"/>
      <c r="SFS254" s="380"/>
      <c r="SFT254" s="359"/>
      <c r="SFU254" s="380"/>
      <c r="SFV254" s="359"/>
      <c r="SFW254" s="380"/>
      <c r="SFX254" s="359"/>
      <c r="SFY254" s="380"/>
      <c r="SFZ254" s="359"/>
      <c r="SGA254" s="380"/>
      <c r="SGB254" s="359"/>
      <c r="SGC254" s="380"/>
      <c r="SGD254" s="359"/>
      <c r="SGE254" s="380"/>
      <c r="SGF254" s="359"/>
      <c r="SGG254" s="380"/>
      <c r="SGH254" s="359"/>
      <c r="SGI254" s="380"/>
      <c r="SGJ254" s="359"/>
      <c r="SGK254" s="380"/>
      <c r="SGL254" s="359"/>
      <c r="SGM254" s="380"/>
      <c r="SGN254" s="359"/>
      <c r="SGO254" s="380"/>
      <c r="SGP254" s="359"/>
      <c r="SGQ254" s="380"/>
      <c r="SGR254" s="359"/>
      <c r="SGS254" s="380"/>
      <c r="SGT254" s="359"/>
      <c r="SGU254" s="380"/>
      <c r="SGV254" s="359"/>
      <c r="SGW254" s="380"/>
      <c r="SGX254" s="359"/>
      <c r="SGY254" s="380"/>
      <c r="SGZ254" s="359"/>
      <c r="SHA254" s="380"/>
      <c r="SHB254" s="359"/>
      <c r="SHC254" s="380"/>
      <c r="SHD254" s="359"/>
      <c r="SHE254" s="380"/>
      <c r="SHF254" s="359"/>
      <c r="SHG254" s="380"/>
      <c r="SHH254" s="359"/>
      <c r="SHI254" s="380"/>
      <c r="SHJ254" s="359"/>
      <c r="SHK254" s="380"/>
      <c r="SHL254" s="359"/>
      <c r="SHM254" s="380"/>
      <c r="SHN254" s="359"/>
      <c r="SHO254" s="380"/>
      <c r="SHP254" s="359"/>
      <c r="SHQ254" s="380"/>
      <c r="SHR254" s="359"/>
      <c r="SHS254" s="380"/>
      <c r="SHT254" s="359"/>
      <c r="SHU254" s="380"/>
      <c r="SHV254" s="359"/>
      <c r="SHW254" s="380"/>
      <c r="SHX254" s="359"/>
      <c r="SHY254" s="380"/>
      <c r="SHZ254" s="359"/>
      <c r="SIA254" s="380"/>
      <c r="SIB254" s="359"/>
      <c r="SIC254" s="380"/>
      <c r="SID254" s="359"/>
      <c r="SIE254" s="380"/>
      <c r="SIF254" s="359"/>
      <c r="SIG254" s="380"/>
      <c r="SIH254" s="359"/>
      <c r="SII254" s="380"/>
      <c r="SIJ254" s="359"/>
      <c r="SIK254" s="380"/>
      <c r="SIL254" s="359"/>
      <c r="SIM254" s="380"/>
      <c r="SIN254" s="359"/>
      <c r="SIO254" s="380"/>
      <c r="SIP254" s="359"/>
      <c r="SIQ254" s="380"/>
      <c r="SIR254" s="359"/>
      <c r="SIS254" s="380"/>
      <c r="SIT254" s="359"/>
      <c r="SIU254" s="380"/>
      <c r="SIV254" s="359"/>
      <c r="SIW254" s="380"/>
      <c r="SIX254" s="359"/>
      <c r="SIY254" s="380"/>
      <c r="SIZ254" s="359"/>
      <c r="SJA254" s="380"/>
      <c r="SJB254" s="359"/>
      <c r="SJC254" s="380"/>
      <c r="SJD254" s="359"/>
      <c r="SJE254" s="380"/>
      <c r="SJF254" s="359"/>
      <c r="SJG254" s="380"/>
      <c r="SJH254" s="359"/>
      <c r="SJI254" s="380"/>
      <c r="SJJ254" s="359"/>
      <c r="SJK254" s="380"/>
      <c r="SJL254" s="359"/>
      <c r="SJM254" s="380"/>
      <c r="SJN254" s="359"/>
      <c r="SJO254" s="380"/>
      <c r="SJP254" s="359"/>
      <c r="SJQ254" s="380"/>
      <c r="SJR254" s="359"/>
      <c r="SJS254" s="380"/>
      <c r="SJT254" s="359"/>
      <c r="SJU254" s="380"/>
      <c r="SJV254" s="359"/>
      <c r="SJW254" s="380"/>
      <c r="SJX254" s="359"/>
      <c r="SJY254" s="380"/>
      <c r="SJZ254" s="359"/>
      <c r="SKA254" s="380"/>
      <c r="SKB254" s="359"/>
      <c r="SKC254" s="380"/>
      <c r="SKD254" s="359"/>
      <c r="SKE254" s="380"/>
      <c r="SKF254" s="359"/>
      <c r="SKG254" s="380"/>
      <c r="SKH254" s="359"/>
      <c r="SKI254" s="380"/>
      <c r="SKJ254" s="359"/>
      <c r="SKK254" s="380"/>
      <c r="SKL254" s="359"/>
      <c r="SKM254" s="380"/>
      <c r="SKN254" s="359"/>
      <c r="SKO254" s="380"/>
      <c r="SKP254" s="359"/>
      <c r="SKQ254" s="380"/>
      <c r="SKR254" s="359"/>
      <c r="SKS254" s="380"/>
      <c r="SKT254" s="359"/>
      <c r="SKU254" s="380"/>
      <c r="SKV254" s="359"/>
      <c r="SKW254" s="380"/>
      <c r="SKX254" s="359"/>
      <c r="SKY254" s="380"/>
      <c r="SKZ254" s="359"/>
      <c r="SLA254" s="380"/>
      <c r="SLB254" s="359"/>
      <c r="SLC254" s="380"/>
      <c r="SLD254" s="359"/>
      <c r="SLE254" s="380"/>
      <c r="SLF254" s="359"/>
      <c r="SLG254" s="380"/>
      <c r="SLH254" s="359"/>
      <c r="SLI254" s="380"/>
      <c r="SLJ254" s="359"/>
      <c r="SLK254" s="380"/>
      <c r="SLL254" s="359"/>
      <c r="SLM254" s="380"/>
      <c r="SLN254" s="359"/>
      <c r="SLO254" s="380"/>
      <c r="SLP254" s="359"/>
      <c r="SLQ254" s="380"/>
      <c r="SLR254" s="359"/>
      <c r="SLS254" s="380"/>
      <c r="SLT254" s="359"/>
      <c r="SLU254" s="380"/>
      <c r="SLV254" s="359"/>
      <c r="SLW254" s="380"/>
      <c r="SLX254" s="359"/>
      <c r="SLY254" s="380"/>
      <c r="SLZ254" s="359"/>
      <c r="SMA254" s="380"/>
      <c r="SMB254" s="359"/>
      <c r="SMC254" s="380"/>
      <c r="SMD254" s="359"/>
      <c r="SME254" s="380"/>
      <c r="SMF254" s="359"/>
      <c r="SMG254" s="380"/>
      <c r="SMH254" s="359"/>
      <c r="SMI254" s="380"/>
      <c r="SMJ254" s="359"/>
      <c r="SMK254" s="380"/>
      <c r="SML254" s="359"/>
      <c r="SMM254" s="380"/>
      <c r="SMN254" s="359"/>
      <c r="SMO254" s="380"/>
      <c r="SMP254" s="359"/>
      <c r="SMQ254" s="380"/>
      <c r="SMR254" s="359"/>
      <c r="SMS254" s="380"/>
      <c r="SMT254" s="359"/>
      <c r="SMU254" s="380"/>
      <c r="SMV254" s="359"/>
      <c r="SMW254" s="380"/>
      <c r="SMX254" s="359"/>
      <c r="SMY254" s="380"/>
      <c r="SMZ254" s="359"/>
      <c r="SNA254" s="380"/>
      <c r="SNB254" s="359"/>
      <c r="SNC254" s="380"/>
      <c r="SND254" s="359"/>
      <c r="SNE254" s="380"/>
      <c r="SNF254" s="359"/>
      <c r="SNG254" s="380"/>
      <c r="SNH254" s="359"/>
      <c r="SNI254" s="380"/>
      <c r="SNJ254" s="359"/>
      <c r="SNK254" s="380"/>
      <c r="SNL254" s="359"/>
      <c r="SNM254" s="380"/>
      <c r="SNN254" s="359"/>
      <c r="SNO254" s="380"/>
      <c r="SNP254" s="359"/>
      <c r="SNQ254" s="380"/>
      <c r="SNR254" s="359"/>
      <c r="SNS254" s="380"/>
      <c r="SNT254" s="359"/>
      <c r="SNU254" s="380"/>
      <c r="SNV254" s="359"/>
      <c r="SNW254" s="380"/>
      <c r="SNX254" s="359"/>
      <c r="SNY254" s="380"/>
      <c r="SNZ254" s="359"/>
      <c r="SOA254" s="380"/>
      <c r="SOB254" s="359"/>
      <c r="SOC254" s="380"/>
      <c r="SOD254" s="359"/>
      <c r="SOE254" s="380"/>
      <c r="SOF254" s="359"/>
      <c r="SOG254" s="380"/>
      <c r="SOH254" s="359"/>
      <c r="SOI254" s="380"/>
      <c r="SOJ254" s="359"/>
      <c r="SOK254" s="380"/>
      <c r="SOL254" s="359"/>
      <c r="SOM254" s="380"/>
      <c r="SON254" s="359"/>
      <c r="SOO254" s="380"/>
      <c r="SOP254" s="359"/>
      <c r="SOQ254" s="380"/>
      <c r="SOR254" s="359"/>
      <c r="SOS254" s="380"/>
      <c r="SOT254" s="359"/>
      <c r="SOU254" s="380"/>
      <c r="SOV254" s="359"/>
      <c r="SOW254" s="380"/>
      <c r="SOX254" s="359"/>
      <c r="SOY254" s="380"/>
      <c r="SOZ254" s="359"/>
      <c r="SPA254" s="380"/>
      <c r="SPB254" s="359"/>
      <c r="SPC254" s="380"/>
      <c r="SPD254" s="359"/>
      <c r="SPE254" s="380"/>
      <c r="SPF254" s="359"/>
      <c r="SPG254" s="380"/>
      <c r="SPH254" s="359"/>
      <c r="SPI254" s="380"/>
      <c r="SPJ254" s="359"/>
      <c r="SPK254" s="380"/>
      <c r="SPL254" s="359"/>
      <c r="SPM254" s="380"/>
      <c r="SPN254" s="359"/>
      <c r="SPO254" s="380"/>
      <c r="SPP254" s="359"/>
      <c r="SPQ254" s="380"/>
      <c r="SPR254" s="359"/>
      <c r="SPS254" s="380"/>
      <c r="SPT254" s="359"/>
      <c r="SPU254" s="380"/>
      <c r="SPV254" s="359"/>
      <c r="SPW254" s="380"/>
      <c r="SPX254" s="359"/>
      <c r="SPY254" s="380"/>
      <c r="SPZ254" s="359"/>
      <c r="SQA254" s="380"/>
      <c r="SQB254" s="359"/>
      <c r="SQC254" s="380"/>
      <c r="SQD254" s="359"/>
      <c r="SQE254" s="380"/>
      <c r="SQF254" s="359"/>
      <c r="SQG254" s="380"/>
      <c r="SQH254" s="359"/>
      <c r="SQI254" s="380"/>
      <c r="SQJ254" s="359"/>
      <c r="SQK254" s="380"/>
      <c r="SQL254" s="359"/>
      <c r="SQM254" s="380"/>
      <c r="SQN254" s="359"/>
      <c r="SQO254" s="380"/>
      <c r="SQP254" s="359"/>
      <c r="SQQ254" s="380"/>
      <c r="SQR254" s="359"/>
      <c r="SQS254" s="380"/>
      <c r="SQT254" s="359"/>
      <c r="SQU254" s="380"/>
      <c r="SQV254" s="359"/>
      <c r="SQW254" s="380"/>
      <c r="SQX254" s="359"/>
      <c r="SQY254" s="380"/>
      <c r="SQZ254" s="359"/>
      <c r="SRA254" s="380"/>
      <c r="SRB254" s="359"/>
      <c r="SRC254" s="380"/>
      <c r="SRD254" s="359"/>
      <c r="SRE254" s="380"/>
      <c r="SRF254" s="359"/>
      <c r="SRG254" s="380"/>
      <c r="SRH254" s="359"/>
      <c r="SRI254" s="380"/>
      <c r="SRJ254" s="359"/>
      <c r="SRK254" s="380"/>
      <c r="SRL254" s="359"/>
      <c r="SRM254" s="380"/>
      <c r="SRN254" s="359"/>
      <c r="SRO254" s="380"/>
      <c r="SRP254" s="359"/>
      <c r="SRQ254" s="380"/>
      <c r="SRR254" s="359"/>
      <c r="SRS254" s="380"/>
      <c r="SRT254" s="359"/>
      <c r="SRU254" s="380"/>
      <c r="SRV254" s="359"/>
      <c r="SRW254" s="380"/>
      <c r="SRX254" s="359"/>
      <c r="SRY254" s="380"/>
      <c r="SRZ254" s="359"/>
      <c r="SSA254" s="380"/>
      <c r="SSB254" s="359"/>
      <c r="SSC254" s="380"/>
      <c r="SSD254" s="359"/>
      <c r="SSE254" s="380"/>
      <c r="SSF254" s="359"/>
      <c r="SSG254" s="380"/>
      <c r="SSH254" s="359"/>
      <c r="SSI254" s="380"/>
      <c r="SSJ254" s="359"/>
      <c r="SSK254" s="380"/>
      <c r="SSL254" s="359"/>
      <c r="SSM254" s="380"/>
      <c r="SSN254" s="359"/>
      <c r="SSO254" s="380"/>
      <c r="SSP254" s="359"/>
      <c r="SSQ254" s="380"/>
      <c r="SSR254" s="359"/>
      <c r="SSS254" s="380"/>
      <c r="SST254" s="359"/>
      <c r="SSU254" s="380"/>
      <c r="SSV254" s="359"/>
      <c r="SSW254" s="380"/>
      <c r="SSX254" s="359"/>
      <c r="SSY254" s="380"/>
      <c r="SSZ254" s="359"/>
      <c r="STA254" s="380"/>
      <c r="STB254" s="359"/>
      <c r="STC254" s="380"/>
      <c r="STD254" s="359"/>
      <c r="STE254" s="380"/>
      <c r="STF254" s="359"/>
      <c r="STG254" s="380"/>
      <c r="STH254" s="359"/>
      <c r="STI254" s="380"/>
      <c r="STJ254" s="359"/>
      <c r="STK254" s="380"/>
      <c r="STL254" s="359"/>
      <c r="STM254" s="380"/>
      <c r="STN254" s="359"/>
      <c r="STO254" s="380"/>
      <c r="STP254" s="359"/>
      <c r="STQ254" s="380"/>
      <c r="STR254" s="359"/>
      <c r="STS254" s="380"/>
      <c r="STT254" s="359"/>
      <c r="STU254" s="380"/>
      <c r="STV254" s="359"/>
      <c r="STW254" s="380"/>
      <c r="STX254" s="359"/>
      <c r="STY254" s="380"/>
      <c r="STZ254" s="359"/>
      <c r="SUA254" s="380"/>
      <c r="SUB254" s="359"/>
      <c r="SUC254" s="380"/>
      <c r="SUD254" s="359"/>
      <c r="SUE254" s="380"/>
      <c r="SUF254" s="359"/>
      <c r="SUG254" s="380"/>
      <c r="SUH254" s="359"/>
      <c r="SUI254" s="380"/>
      <c r="SUJ254" s="359"/>
      <c r="SUK254" s="380"/>
      <c r="SUL254" s="359"/>
      <c r="SUM254" s="380"/>
      <c r="SUN254" s="359"/>
      <c r="SUO254" s="380"/>
      <c r="SUP254" s="359"/>
      <c r="SUQ254" s="380"/>
      <c r="SUR254" s="359"/>
      <c r="SUS254" s="380"/>
      <c r="SUT254" s="359"/>
      <c r="SUU254" s="380"/>
      <c r="SUV254" s="359"/>
      <c r="SUW254" s="380"/>
      <c r="SUX254" s="359"/>
      <c r="SUY254" s="380"/>
      <c r="SUZ254" s="359"/>
      <c r="SVA254" s="380"/>
      <c r="SVB254" s="359"/>
      <c r="SVC254" s="380"/>
      <c r="SVD254" s="359"/>
      <c r="SVE254" s="380"/>
      <c r="SVF254" s="359"/>
      <c r="SVG254" s="380"/>
      <c r="SVH254" s="359"/>
      <c r="SVI254" s="380"/>
      <c r="SVJ254" s="359"/>
      <c r="SVK254" s="380"/>
      <c r="SVL254" s="359"/>
      <c r="SVM254" s="380"/>
      <c r="SVN254" s="359"/>
      <c r="SVO254" s="380"/>
      <c r="SVP254" s="359"/>
      <c r="SVQ254" s="380"/>
      <c r="SVR254" s="359"/>
      <c r="SVS254" s="380"/>
      <c r="SVT254" s="359"/>
      <c r="SVU254" s="380"/>
      <c r="SVV254" s="359"/>
      <c r="SVW254" s="380"/>
      <c r="SVX254" s="359"/>
      <c r="SVY254" s="380"/>
      <c r="SVZ254" s="359"/>
      <c r="SWA254" s="380"/>
      <c r="SWB254" s="359"/>
      <c r="SWC254" s="380"/>
      <c r="SWD254" s="359"/>
      <c r="SWE254" s="380"/>
      <c r="SWF254" s="359"/>
      <c r="SWG254" s="380"/>
      <c r="SWH254" s="359"/>
      <c r="SWI254" s="380"/>
      <c r="SWJ254" s="359"/>
      <c r="SWK254" s="380"/>
      <c r="SWL254" s="359"/>
      <c r="SWM254" s="380"/>
      <c r="SWN254" s="359"/>
      <c r="SWO254" s="380"/>
      <c r="SWP254" s="359"/>
      <c r="SWQ254" s="380"/>
      <c r="SWR254" s="359"/>
      <c r="SWS254" s="380"/>
      <c r="SWT254" s="359"/>
      <c r="SWU254" s="380"/>
      <c r="SWV254" s="359"/>
      <c r="SWW254" s="380"/>
      <c r="SWX254" s="359"/>
      <c r="SWY254" s="380"/>
      <c r="SWZ254" s="359"/>
      <c r="SXA254" s="380"/>
      <c r="SXB254" s="359"/>
      <c r="SXC254" s="380"/>
      <c r="SXD254" s="359"/>
      <c r="SXE254" s="380"/>
      <c r="SXF254" s="359"/>
      <c r="SXG254" s="380"/>
      <c r="SXH254" s="359"/>
      <c r="SXI254" s="380"/>
      <c r="SXJ254" s="359"/>
      <c r="SXK254" s="380"/>
      <c r="SXL254" s="359"/>
      <c r="SXM254" s="380"/>
      <c r="SXN254" s="359"/>
      <c r="SXO254" s="380"/>
      <c r="SXP254" s="359"/>
      <c r="SXQ254" s="380"/>
      <c r="SXR254" s="359"/>
      <c r="SXS254" s="380"/>
      <c r="SXT254" s="359"/>
      <c r="SXU254" s="380"/>
      <c r="SXV254" s="359"/>
      <c r="SXW254" s="380"/>
      <c r="SXX254" s="359"/>
      <c r="SXY254" s="380"/>
      <c r="SXZ254" s="359"/>
      <c r="SYA254" s="380"/>
      <c r="SYB254" s="359"/>
      <c r="SYC254" s="380"/>
      <c r="SYD254" s="359"/>
      <c r="SYE254" s="380"/>
      <c r="SYF254" s="359"/>
      <c r="SYG254" s="380"/>
      <c r="SYH254" s="359"/>
      <c r="SYI254" s="380"/>
      <c r="SYJ254" s="359"/>
      <c r="SYK254" s="380"/>
      <c r="SYL254" s="359"/>
      <c r="SYM254" s="380"/>
      <c r="SYN254" s="359"/>
      <c r="SYO254" s="380"/>
      <c r="SYP254" s="359"/>
      <c r="SYQ254" s="380"/>
      <c r="SYR254" s="359"/>
      <c r="SYS254" s="380"/>
      <c r="SYT254" s="359"/>
      <c r="SYU254" s="380"/>
      <c r="SYV254" s="359"/>
      <c r="SYW254" s="380"/>
      <c r="SYX254" s="359"/>
      <c r="SYY254" s="380"/>
      <c r="SYZ254" s="359"/>
      <c r="SZA254" s="380"/>
      <c r="SZB254" s="359"/>
      <c r="SZC254" s="380"/>
      <c r="SZD254" s="359"/>
      <c r="SZE254" s="380"/>
      <c r="SZF254" s="359"/>
      <c r="SZG254" s="380"/>
      <c r="SZH254" s="359"/>
      <c r="SZI254" s="380"/>
      <c r="SZJ254" s="359"/>
      <c r="SZK254" s="380"/>
      <c r="SZL254" s="359"/>
      <c r="SZM254" s="380"/>
      <c r="SZN254" s="359"/>
      <c r="SZO254" s="380"/>
      <c r="SZP254" s="359"/>
      <c r="SZQ254" s="380"/>
      <c r="SZR254" s="359"/>
      <c r="SZS254" s="380"/>
      <c r="SZT254" s="359"/>
      <c r="SZU254" s="380"/>
      <c r="SZV254" s="359"/>
      <c r="SZW254" s="380"/>
      <c r="SZX254" s="359"/>
      <c r="SZY254" s="380"/>
      <c r="SZZ254" s="359"/>
      <c r="TAA254" s="380"/>
      <c r="TAB254" s="359"/>
      <c r="TAC254" s="380"/>
      <c r="TAD254" s="359"/>
      <c r="TAE254" s="380"/>
      <c r="TAF254" s="359"/>
      <c r="TAG254" s="380"/>
      <c r="TAH254" s="359"/>
      <c r="TAI254" s="380"/>
      <c r="TAJ254" s="359"/>
      <c r="TAK254" s="380"/>
      <c r="TAL254" s="359"/>
      <c r="TAM254" s="380"/>
      <c r="TAN254" s="359"/>
      <c r="TAO254" s="380"/>
      <c r="TAP254" s="359"/>
      <c r="TAQ254" s="380"/>
      <c r="TAR254" s="359"/>
      <c r="TAS254" s="380"/>
      <c r="TAT254" s="359"/>
      <c r="TAU254" s="380"/>
      <c r="TAV254" s="359"/>
      <c r="TAW254" s="380"/>
      <c r="TAX254" s="359"/>
      <c r="TAY254" s="380"/>
      <c r="TAZ254" s="359"/>
      <c r="TBA254" s="380"/>
      <c r="TBB254" s="359"/>
      <c r="TBC254" s="380"/>
      <c r="TBD254" s="359"/>
      <c r="TBE254" s="380"/>
      <c r="TBF254" s="359"/>
      <c r="TBG254" s="380"/>
      <c r="TBH254" s="359"/>
      <c r="TBI254" s="380"/>
      <c r="TBJ254" s="359"/>
      <c r="TBK254" s="380"/>
      <c r="TBL254" s="359"/>
      <c r="TBM254" s="380"/>
      <c r="TBN254" s="359"/>
      <c r="TBO254" s="380"/>
      <c r="TBP254" s="359"/>
      <c r="TBQ254" s="380"/>
      <c r="TBR254" s="359"/>
      <c r="TBS254" s="380"/>
      <c r="TBT254" s="359"/>
      <c r="TBU254" s="380"/>
      <c r="TBV254" s="359"/>
      <c r="TBW254" s="380"/>
      <c r="TBX254" s="359"/>
      <c r="TBY254" s="380"/>
      <c r="TBZ254" s="359"/>
      <c r="TCA254" s="380"/>
      <c r="TCB254" s="359"/>
      <c r="TCC254" s="380"/>
      <c r="TCD254" s="359"/>
      <c r="TCE254" s="380"/>
      <c r="TCF254" s="359"/>
      <c r="TCG254" s="380"/>
      <c r="TCH254" s="359"/>
      <c r="TCI254" s="380"/>
      <c r="TCJ254" s="359"/>
      <c r="TCK254" s="380"/>
      <c r="TCL254" s="359"/>
      <c r="TCM254" s="380"/>
      <c r="TCN254" s="359"/>
      <c r="TCO254" s="380"/>
      <c r="TCP254" s="359"/>
      <c r="TCQ254" s="380"/>
      <c r="TCR254" s="359"/>
      <c r="TCS254" s="380"/>
      <c r="TCT254" s="359"/>
      <c r="TCU254" s="380"/>
      <c r="TCV254" s="359"/>
      <c r="TCW254" s="380"/>
      <c r="TCX254" s="359"/>
      <c r="TCY254" s="380"/>
      <c r="TCZ254" s="359"/>
      <c r="TDA254" s="380"/>
      <c r="TDB254" s="359"/>
      <c r="TDC254" s="380"/>
      <c r="TDD254" s="359"/>
      <c r="TDE254" s="380"/>
      <c r="TDF254" s="359"/>
      <c r="TDG254" s="380"/>
      <c r="TDH254" s="359"/>
      <c r="TDI254" s="380"/>
      <c r="TDJ254" s="359"/>
      <c r="TDK254" s="380"/>
      <c r="TDL254" s="359"/>
      <c r="TDM254" s="380"/>
      <c r="TDN254" s="359"/>
      <c r="TDO254" s="380"/>
      <c r="TDP254" s="359"/>
      <c r="TDQ254" s="380"/>
      <c r="TDR254" s="359"/>
      <c r="TDS254" s="380"/>
      <c r="TDT254" s="359"/>
      <c r="TDU254" s="380"/>
      <c r="TDV254" s="359"/>
      <c r="TDW254" s="380"/>
      <c r="TDX254" s="359"/>
      <c r="TDY254" s="380"/>
      <c r="TDZ254" s="359"/>
      <c r="TEA254" s="380"/>
      <c r="TEB254" s="359"/>
      <c r="TEC254" s="380"/>
      <c r="TED254" s="359"/>
      <c r="TEE254" s="380"/>
      <c r="TEF254" s="359"/>
      <c r="TEG254" s="380"/>
      <c r="TEH254" s="359"/>
      <c r="TEI254" s="380"/>
      <c r="TEJ254" s="359"/>
      <c r="TEK254" s="380"/>
      <c r="TEL254" s="359"/>
      <c r="TEM254" s="380"/>
      <c r="TEN254" s="359"/>
      <c r="TEO254" s="380"/>
      <c r="TEP254" s="359"/>
      <c r="TEQ254" s="380"/>
      <c r="TER254" s="359"/>
      <c r="TES254" s="380"/>
      <c r="TET254" s="359"/>
      <c r="TEU254" s="380"/>
      <c r="TEV254" s="359"/>
      <c r="TEW254" s="380"/>
      <c r="TEX254" s="359"/>
      <c r="TEY254" s="380"/>
      <c r="TEZ254" s="359"/>
      <c r="TFA254" s="380"/>
      <c r="TFB254" s="359"/>
      <c r="TFC254" s="380"/>
      <c r="TFD254" s="359"/>
      <c r="TFE254" s="380"/>
      <c r="TFF254" s="359"/>
      <c r="TFG254" s="380"/>
      <c r="TFH254" s="359"/>
      <c r="TFI254" s="380"/>
      <c r="TFJ254" s="359"/>
      <c r="TFK254" s="380"/>
      <c r="TFL254" s="359"/>
      <c r="TFM254" s="380"/>
      <c r="TFN254" s="359"/>
      <c r="TFO254" s="380"/>
      <c r="TFP254" s="359"/>
      <c r="TFQ254" s="380"/>
      <c r="TFR254" s="359"/>
      <c r="TFS254" s="380"/>
      <c r="TFT254" s="359"/>
      <c r="TFU254" s="380"/>
      <c r="TFV254" s="359"/>
      <c r="TFW254" s="380"/>
      <c r="TFX254" s="359"/>
      <c r="TFY254" s="380"/>
      <c r="TFZ254" s="359"/>
      <c r="TGA254" s="380"/>
      <c r="TGB254" s="359"/>
      <c r="TGC254" s="380"/>
      <c r="TGD254" s="359"/>
      <c r="TGE254" s="380"/>
      <c r="TGF254" s="359"/>
      <c r="TGG254" s="380"/>
      <c r="TGH254" s="359"/>
      <c r="TGI254" s="380"/>
      <c r="TGJ254" s="359"/>
      <c r="TGK254" s="380"/>
      <c r="TGL254" s="359"/>
      <c r="TGM254" s="380"/>
      <c r="TGN254" s="359"/>
      <c r="TGO254" s="380"/>
      <c r="TGP254" s="359"/>
      <c r="TGQ254" s="380"/>
      <c r="TGR254" s="359"/>
      <c r="TGS254" s="380"/>
      <c r="TGT254" s="359"/>
      <c r="TGU254" s="380"/>
      <c r="TGV254" s="359"/>
      <c r="TGW254" s="380"/>
      <c r="TGX254" s="359"/>
      <c r="TGY254" s="380"/>
      <c r="TGZ254" s="359"/>
      <c r="THA254" s="380"/>
      <c r="THB254" s="359"/>
      <c r="THC254" s="380"/>
      <c r="THD254" s="359"/>
      <c r="THE254" s="380"/>
      <c r="THF254" s="359"/>
      <c r="THG254" s="380"/>
      <c r="THH254" s="359"/>
      <c r="THI254" s="380"/>
      <c r="THJ254" s="359"/>
      <c r="THK254" s="380"/>
      <c r="THL254" s="359"/>
      <c r="THM254" s="380"/>
      <c r="THN254" s="359"/>
      <c r="THO254" s="380"/>
      <c r="THP254" s="359"/>
      <c r="THQ254" s="380"/>
      <c r="THR254" s="359"/>
      <c r="THS254" s="380"/>
      <c r="THT254" s="359"/>
      <c r="THU254" s="380"/>
      <c r="THV254" s="359"/>
      <c r="THW254" s="380"/>
      <c r="THX254" s="359"/>
      <c r="THY254" s="380"/>
      <c r="THZ254" s="359"/>
      <c r="TIA254" s="380"/>
      <c r="TIB254" s="359"/>
      <c r="TIC254" s="380"/>
      <c r="TID254" s="359"/>
      <c r="TIE254" s="380"/>
      <c r="TIF254" s="359"/>
      <c r="TIG254" s="380"/>
      <c r="TIH254" s="359"/>
      <c r="TII254" s="380"/>
      <c r="TIJ254" s="359"/>
      <c r="TIK254" s="380"/>
      <c r="TIL254" s="359"/>
      <c r="TIM254" s="380"/>
      <c r="TIN254" s="359"/>
      <c r="TIO254" s="380"/>
      <c r="TIP254" s="359"/>
      <c r="TIQ254" s="380"/>
      <c r="TIR254" s="359"/>
      <c r="TIS254" s="380"/>
      <c r="TIT254" s="359"/>
      <c r="TIU254" s="380"/>
      <c r="TIV254" s="359"/>
      <c r="TIW254" s="380"/>
      <c r="TIX254" s="359"/>
      <c r="TIY254" s="380"/>
      <c r="TIZ254" s="359"/>
      <c r="TJA254" s="380"/>
      <c r="TJB254" s="359"/>
      <c r="TJC254" s="380"/>
      <c r="TJD254" s="359"/>
      <c r="TJE254" s="380"/>
      <c r="TJF254" s="359"/>
      <c r="TJG254" s="380"/>
      <c r="TJH254" s="359"/>
      <c r="TJI254" s="380"/>
      <c r="TJJ254" s="359"/>
      <c r="TJK254" s="380"/>
      <c r="TJL254" s="359"/>
      <c r="TJM254" s="380"/>
      <c r="TJN254" s="359"/>
      <c r="TJO254" s="380"/>
      <c r="TJP254" s="359"/>
      <c r="TJQ254" s="380"/>
      <c r="TJR254" s="359"/>
      <c r="TJS254" s="380"/>
      <c r="TJT254" s="359"/>
      <c r="TJU254" s="380"/>
      <c r="TJV254" s="359"/>
      <c r="TJW254" s="380"/>
      <c r="TJX254" s="359"/>
      <c r="TJY254" s="380"/>
      <c r="TJZ254" s="359"/>
      <c r="TKA254" s="380"/>
      <c r="TKB254" s="359"/>
      <c r="TKC254" s="380"/>
      <c r="TKD254" s="359"/>
      <c r="TKE254" s="380"/>
      <c r="TKF254" s="359"/>
      <c r="TKG254" s="380"/>
      <c r="TKH254" s="359"/>
      <c r="TKI254" s="380"/>
      <c r="TKJ254" s="359"/>
      <c r="TKK254" s="380"/>
      <c r="TKL254" s="359"/>
      <c r="TKM254" s="380"/>
      <c r="TKN254" s="359"/>
      <c r="TKO254" s="380"/>
      <c r="TKP254" s="359"/>
      <c r="TKQ254" s="380"/>
      <c r="TKR254" s="359"/>
      <c r="TKS254" s="380"/>
      <c r="TKT254" s="359"/>
      <c r="TKU254" s="380"/>
      <c r="TKV254" s="359"/>
      <c r="TKW254" s="380"/>
      <c r="TKX254" s="359"/>
      <c r="TKY254" s="380"/>
      <c r="TKZ254" s="359"/>
      <c r="TLA254" s="380"/>
      <c r="TLB254" s="359"/>
      <c r="TLC254" s="380"/>
      <c r="TLD254" s="359"/>
      <c r="TLE254" s="380"/>
      <c r="TLF254" s="359"/>
      <c r="TLG254" s="380"/>
      <c r="TLH254" s="359"/>
      <c r="TLI254" s="380"/>
      <c r="TLJ254" s="359"/>
      <c r="TLK254" s="380"/>
      <c r="TLL254" s="359"/>
      <c r="TLM254" s="380"/>
      <c r="TLN254" s="359"/>
      <c r="TLO254" s="380"/>
      <c r="TLP254" s="359"/>
      <c r="TLQ254" s="380"/>
      <c r="TLR254" s="359"/>
      <c r="TLS254" s="380"/>
      <c r="TLT254" s="359"/>
      <c r="TLU254" s="380"/>
      <c r="TLV254" s="359"/>
      <c r="TLW254" s="380"/>
      <c r="TLX254" s="359"/>
      <c r="TLY254" s="380"/>
      <c r="TLZ254" s="359"/>
      <c r="TMA254" s="380"/>
      <c r="TMB254" s="359"/>
      <c r="TMC254" s="380"/>
      <c r="TMD254" s="359"/>
      <c r="TME254" s="380"/>
      <c r="TMF254" s="359"/>
      <c r="TMG254" s="380"/>
      <c r="TMH254" s="359"/>
      <c r="TMI254" s="380"/>
      <c r="TMJ254" s="359"/>
      <c r="TMK254" s="380"/>
      <c r="TML254" s="359"/>
      <c r="TMM254" s="380"/>
      <c r="TMN254" s="359"/>
      <c r="TMO254" s="380"/>
      <c r="TMP254" s="359"/>
      <c r="TMQ254" s="380"/>
      <c r="TMR254" s="359"/>
      <c r="TMS254" s="380"/>
      <c r="TMT254" s="359"/>
      <c r="TMU254" s="380"/>
      <c r="TMV254" s="359"/>
      <c r="TMW254" s="380"/>
      <c r="TMX254" s="359"/>
      <c r="TMY254" s="380"/>
      <c r="TMZ254" s="359"/>
      <c r="TNA254" s="380"/>
      <c r="TNB254" s="359"/>
      <c r="TNC254" s="380"/>
      <c r="TND254" s="359"/>
      <c r="TNE254" s="380"/>
      <c r="TNF254" s="359"/>
      <c r="TNG254" s="380"/>
      <c r="TNH254" s="359"/>
      <c r="TNI254" s="380"/>
      <c r="TNJ254" s="359"/>
      <c r="TNK254" s="380"/>
      <c r="TNL254" s="359"/>
      <c r="TNM254" s="380"/>
      <c r="TNN254" s="359"/>
      <c r="TNO254" s="380"/>
      <c r="TNP254" s="359"/>
      <c r="TNQ254" s="380"/>
      <c r="TNR254" s="359"/>
      <c r="TNS254" s="380"/>
      <c r="TNT254" s="359"/>
      <c r="TNU254" s="380"/>
      <c r="TNV254" s="359"/>
      <c r="TNW254" s="380"/>
      <c r="TNX254" s="359"/>
      <c r="TNY254" s="380"/>
      <c r="TNZ254" s="359"/>
      <c r="TOA254" s="380"/>
      <c r="TOB254" s="359"/>
      <c r="TOC254" s="380"/>
      <c r="TOD254" s="359"/>
      <c r="TOE254" s="380"/>
      <c r="TOF254" s="359"/>
      <c r="TOG254" s="380"/>
      <c r="TOH254" s="359"/>
      <c r="TOI254" s="380"/>
      <c r="TOJ254" s="359"/>
      <c r="TOK254" s="380"/>
      <c r="TOL254" s="359"/>
      <c r="TOM254" s="380"/>
      <c r="TON254" s="359"/>
      <c r="TOO254" s="380"/>
      <c r="TOP254" s="359"/>
      <c r="TOQ254" s="380"/>
      <c r="TOR254" s="359"/>
      <c r="TOS254" s="380"/>
      <c r="TOT254" s="359"/>
      <c r="TOU254" s="380"/>
      <c r="TOV254" s="359"/>
      <c r="TOW254" s="380"/>
      <c r="TOX254" s="359"/>
      <c r="TOY254" s="380"/>
      <c r="TOZ254" s="359"/>
      <c r="TPA254" s="380"/>
      <c r="TPB254" s="359"/>
      <c r="TPC254" s="380"/>
      <c r="TPD254" s="359"/>
      <c r="TPE254" s="380"/>
      <c r="TPF254" s="359"/>
      <c r="TPG254" s="380"/>
      <c r="TPH254" s="359"/>
      <c r="TPI254" s="380"/>
      <c r="TPJ254" s="359"/>
      <c r="TPK254" s="380"/>
      <c r="TPL254" s="359"/>
      <c r="TPM254" s="380"/>
      <c r="TPN254" s="359"/>
      <c r="TPO254" s="380"/>
      <c r="TPP254" s="359"/>
      <c r="TPQ254" s="380"/>
      <c r="TPR254" s="359"/>
      <c r="TPS254" s="380"/>
      <c r="TPT254" s="359"/>
      <c r="TPU254" s="380"/>
      <c r="TPV254" s="359"/>
      <c r="TPW254" s="380"/>
      <c r="TPX254" s="359"/>
      <c r="TPY254" s="380"/>
      <c r="TPZ254" s="359"/>
      <c r="TQA254" s="380"/>
      <c r="TQB254" s="359"/>
      <c r="TQC254" s="380"/>
      <c r="TQD254" s="359"/>
      <c r="TQE254" s="380"/>
      <c r="TQF254" s="359"/>
      <c r="TQG254" s="380"/>
      <c r="TQH254" s="359"/>
      <c r="TQI254" s="380"/>
      <c r="TQJ254" s="359"/>
      <c r="TQK254" s="380"/>
      <c r="TQL254" s="359"/>
      <c r="TQM254" s="380"/>
      <c r="TQN254" s="359"/>
      <c r="TQO254" s="380"/>
      <c r="TQP254" s="359"/>
      <c r="TQQ254" s="380"/>
      <c r="TQR254" s="359"/>
      <c r="TQS254" s="380"/>
      <c r="TQT254" s="359"/>
      <c r="TQU254" s="380"/>
      <c r="TQV254" s="359"/>
      <c r="TQW254" s="380"/>
      <c r="TQX254" s="359"/>
      <c r="TQY254" s="380"/>
      <c r="TQZ254" s="359"/>
      <c r="TRA254" s="380"/>
      <c r="TRB254" s="359"/>
      <c r="TRC254" s="380"/>
      <c r="TRD254" s="359"/>
      <c r="TRE254" s="380"/>
      <c r="TRF254" s="359"/>
      <c r="TRG254" s="380"/>
      <c r="TRH254" s="359"/>
      <c r="TRI254" s="380"/>
      <c r="TRJ254" s="359"/>
      <c r="TRK254" s="380"/>
      <c r="TRL254" s="359"/>
      <c r="TRM254" s="380"/>
      <c r="TRN254" s="359"/>
      <c r="TRO254" s="380"/>
      <c r="TRP254" s="359"/>
      <c r="TRQ254" s="380"/>
      <c r="TRR254" s="359"/>
      <c r="TRS254" s="380"/>
      <c r="TRT254" s="359"/>
      <c r="TRU254" s="380"/>
      <c r="TRV254" s="359"/>
      <c r="TRW254" s="380"/>
      <c r="TRX254" s="359"/>
      <c r="TRY254" s="380"/>
      <c r="TRZ254" s="359"/>
      <c r="TSA254" s="380"/>
      <c r="TSB254" s="359"/>
      <c r="TSC254" s="380"/>
      <c r="TSD254" s="359"/>
      <c r="TSE254" s="380"/>
      <c r="TSF254" s="359"/>
      <c r="TSG254" s="380"/>
      <c r="TSH254" s="359"/>
      <c r="TSI254" s="380"/>
      <c r="TSJ254" s="359"/>
      <c r="TSK254" s="380"/>
      <c r="TSL254" s="359"/>
      <c r="TSM254" s="380"/>
      <c r="TSN254" s="359"/>
      <c r="TSO254" s="380"/>
      <c r="TSP254" s="359"/>
      <c r="TSQ254" s="380"/>
      <c r="TSR254" s="359"/>
      <c r="TSS254" s="380"/>
      <c r="TST254" s="359"/>
      <c r="TSU254" s="380"/>
      <c r="TSV254" s="359"/>
      <c r="TSW254" s="380"/>
      <c r="TSX254" s="359"/>
      <c r="TSY254" s="380"/>
      <c r="TSZ254" s="359"/>
      <c r="TTA254" s="380"/>
      <c r="TTB254" s="359"/>
      <c r="TTC254" s="380"/>
      <c r="TTD254" s="359"/>
      <c r="TTE254" s="380"/>
      <c r="TTF254" s="359"/>
      <c r="TTG254" s="380"/>
      <c r="TTH254" s="359"/>
      <c r="TTI254" s="380"/>
      <c r="TTJ254" s="359"/>
      <c r="TTK254" s="380"/>
      <c r="TTL254" s="359"/>
      <c r="TTM254" s="380"/>
      <c r="TTN254" s="359"/>
      <c r="TTO254" s="380"/>
      <c r="TTP254" s="359"/>
      <c r="TTQ254" s="380"/>
      <c r="TTR254" s="359"/>
      <c r="TTS254" s="380"/>
      <c r="TTT254" s="359"/>
      <c r="TTU254" s="380"/>
      <c r="TTV254" s="359"/>
      <c r="TTW254" s="380"/>
      <c r="TTX254" s="359"/>
      <c r="TTY254" s="380"/>
      <c r="TTZ254" s="359"/>
      <c r="TUA254" s="380"/>
      <c r="TUB254" s="359"/>
      <c r="TUC254" s="380"/>
      <c r="TUD254" s="359"/>
      <c r="TUE254" s="380"/>
      <c r="TUF254" s="359"/>
      <c r="TUG254" s="380"/>
      <c r="TUH254" s="359"/>
      <c r="TUI254" s="380"/>
      <c r="TUJ254" s="359"/>
      <c r="TUK254" s="380"/>
      <c r="TUL254" s="359"/>
      <c r="TUM254" s="380"/>
      <c r="TUN254" s="359"/>
      <c r="TUO254" s="380"/>
      <c r="TUP254" s="359"/>
      <c r="TUQ254" s="380"/>
      <c r="TUR254" s="359"/>
      <c r="TUS254" s="380"/>
      <c r="TUT254" s="359"/>
      <c r="TUU254" s="380"/>
      <c r="TUV254" s="359"/>
      <c r="TUW254" s="380"/>
      <c r="TUX254" s="359"/>
      <c r="TUY254" s="380"/>
      <c r="TUZ254" s="359"/>
      <c r="TVA254" s="380"/>
      <c r="TVB254" s="359"/>
      <c r="TVC254" s="380"/>
      <c r="TVD254" s="359"/>
      <c r="TVE254" s="380"/>
      <c r="TVF254" s="359"/>
      <c r="TVG254" s="380"/>
      <c r="TVH254" s="359"/>
      <c r="TVI254" s="380"/>
      <c r="TVJ254" s="359"/>
      <c r="TVK254" s="380"/>
      <c r="TVL254" s="359"/>
      <c r="TVM254" s="380"/>
      <c r="TVN254" s="359"/>
      <c r="TVO254" s="380"/>
      <c r="TVP254" s="359"/>
      <c r="TVQ254" s="380"/>
      <c r="TVR254" s="359"/>
      <c r="TVS254" s="380"/>
      <c r="TVT254" s="359"/>
      <c r="TVU254" s="380"/>
      <c r="TVV254" s="359"/>
      <c r="TVW254" s="380"/>
      <c r="TVX254" s="359"/>
      <c r="TVY254" s="380"/>
      <c r="TVZ254" s="359"/>
      <c r="TWA254" s="380"/>
      <c r="TWB254" s="359"/>
      <c r="TWC254" s="380"/>
      <c r="TWD254" s="359"/>
      <c r="TWE254" s="380"/>
      <c r="TWF254" s="359"/>
      <c r="TWG254" s="380"/>
      <c r="TWH254" s="359"/>
      <c r="TWI254" s="380"/>
      <c r="TWJ254" s="359"/>
      <c r="TWK254" s="380"/>
      <c r="TWL254" s="359"/>
      <c r="TWM254" s="380"/>
      <c r="TWN254" s="359"/>
      <c r="TWO254" s="380"/>
      <c r="TWP254" s="359"/>
      <c r="TWQ254" s="380"/>
      <c r="TWR254" s="359"/>
      <c r="TWS254" s="380"/>
      <c r="TWT254" s="359"/>
      <c r="TWU254" s="380"/>
      <c r="TWV254" s="359"/>
      <c r="TWW254" s="380"/>
      <c r="TWX254" s="359"/>
      <c r="TWY254" s="380"/>
      <c r="TWZ254" s="359"/>
      <c r="TXA254" s="380"/>
      <c r="TXB254" s="359"/>
      <c r="TXC254" s="380"/>
      <c r="TXD254" s="359"/>
      <c r="TXE254" s="380"/>
      <c r="TXF254" s="359"/>
      <c r="TXG254" s="380"/>
      <c r="TXH254" s="359"/>
      <c r="TXI254" s="380"/>
      <c r="TXJ254" s="359"/>
      <c r="TXK254" s="380"/>
      <c r="TXL254" s="359"/>
      <c r="TXM254" s="380"/>
      <c r="TXN254" s="359"/>
      <c r="TXO254" s="380"/>
      <c r="TXP254" s="359"/>
      <c r="TXQ254" s="380"/>
      <c r="TXR254" s="359"/>
      <c r="TXS254" s="380"/>
      <c r="TXT254" s="359"/>
      <c r="TXU254" s="380"/>
      <c r="TXV254" s="359"/>
      <c r="TXW254" s="380"/>
      <c r="TXX254" s="359"/>
      <c r="TXY254" s="380"/>
      <c r="TXZ254" s="359"/>
      <c r="TYA254" s="380"/>
      <c r="TYB254" s="359"/>
      <c r="TYC254" s="380"/>
      <c r="TYD254" s="359"/>
      <c r="TYE254" s="380"/>
      <c r="TYF254" s="359"/>
      <c r="TYG254" s="380"/>
      <c r="TYH254" s="359"/>
      <c r="TYI254" s="380"/>
      <c r="TYJ254" s="359"/>
      <c r="TYK254" s="380"/>
      <c r="TYL254" s="359"/>
      <c r="TYM254" s="380"/>
      <c r="TYN254" s="359"/>
      <c r="TYO254" s="380"/>
      <c r="TYP254" s="359"/>
      <c r="TYQ254" s="380"/>
      <c r="TYR254" s="359"/>
      <c r="TYS254" s="380"/>
      <c r="TYT254" s="359"/>
      <c r="TYU254" s="380"/>
      <c r="TYV254" s="359"/>
      <c r="TYW254" s="380"/>
      <c r="TYX254" s="359"/>
      <c r="TYY254" s="380"/>
      <c r="TYZ254" s="359"/>
      <c r="TZA254" s="380"/>
      <c r="TZB254" s="359"/>
      <c r="TZC254" s="380"/>
      <c r="TZD254" s="359"/>
      <c r="TZE254" s="380"/>
      <c r="TZF254" s="359"/>
      <c r="TZG254" s="380"/>
      <c r="TZH254" s="359"/>
      <c r="TZI254" s="380"/>
      <c r="TZJ254" s="359"/>
      <c r="TZK254" s="380"/>
      <c r="TZL254" s="359"/>
      <c r="TZM254" s="380"/>
      <c r="TZN254" s="359"/>
      <c r="TZO254" s="380"/>
      <c r="TZP254" s="359"/>
      <c r="TZQ254" s="380"/>
      <c r="TZR254" s="359"/>
      <c r="TZS254" s="380"/>
      <c r="TZT254" s="359"/>
      <c r="TZU254" s="380"/>
      <c r="TZV254" s="359"/>
      <c r="TZW254" s="380"/>
      <c r="TZX254" s="359"/>
      <c r="TZY254" s="380"/>
      <c r="TZZ254" s="359"/>
      <c r="UAA254" s="380"/>
      <c r="UAB254" s="359"/>
      <c r="UAC254" s="380"/>
      <c r="UAD254" s="359"/>
      <c r="UAE254" s="380"/>
      <c r="UAF254" s="359"/>
      <c r="UAG254" s="380"/>
      <c r="UAH254" s="359"/>
      <c r="UAI254" s="380"/>
      <c r="UAJ254" s="359"/>
      <c r="UAK254" s="380"/>
      <c r="UAL254" s="359"/>
      <c r="UAM254" s="380"/>
      <c r="UAN254" s="359"/>
      <c r="UAO254" s="380"/>
      <c r="UAP254" s="359"/>
      <c r="UAQ254" s="380"/>
      <c r="UAR254" s="359"/>
      <c r="UAS254" s="380"/>
      <c r="UAT254" s="359"/>
      <c r="UAU254" s="380"/>
      <c r="UAV254" s="359"/>
      <c r="UAW254" s="380"/>
      <c r="UAX254" s="359"/>
      <c r="UAY254" s="380"/>
      <c r="UAZ254" s="359"/>
      <c r="UBA254" s="380"/>
      <c r="UBB254" s="359"/>
      <c r="UBC254" s="380"/>
      <c r="UBD254" s="359"/>
      <c r="UBE254" s="380"/>
      <c r="UBF254" s="359"/>
      <c r="UBG254" s="380"/>
      <c r="UBH254" s="359"/>
      <c r="UBI254" s="380"/>
      <c r="UBJ254" s="359"/>
      <c r="UBK254" s="380"/>
      <c r="UBL254" s="359"/>
      <c r="UBM254" s="380"/>
      <c r="UBN254" s="359"/>
      <c r="UBO254" s="380"/>
      <c r="UBP254" s="359"/>
      <c r="UBQ254" s="380"/>
      <c r="UBR254" s="359"/>
      <c r="UBS254" s="380"/>
      <c r="UBT254" s="359"/>
      <c r="UBU254" s="380"/>
      <c r="UBV254" s="359"/>
      <c r="UBW254" s="380"/>
      <c r="UBX254" s="359"/>
      <c r="UBY254" s="380"/>
      <c r="UBZ254" s="359"/>
      <c r="UCA254" s="380"/>
      <c r="UCB254" s="359"/>
      <c r="UCC254" s="380"/>
      <c r="UCD254" s="359"/>
      <c r="UCE254" s="380"/>
      <c r="UCF254" s="359"/>
      <c r="UCG254" s="380"/>
      <c r="UCH254" s="359"/>
      <c r="UCI254" s="380"/>
      <c r="UCJ254" s="359"/>
      <c r="UCK254" s="380"/>
      <c r="UCL254" s="359"/>
      <c r="UCM254" s="380"/>
      <c r="UCN254" s="359"/>
      <c r="UCO254" s="380"/>
      <c r="UCP254" s="359"/>
      <c r="UCQ254" s="380"/>
      <c r="UCR254" s="359"/>
      <c r="UCS254" s="380"/>
      <c r="UCT254" s="359"/>
      <c r="UCU254" s="380"/>
      <c r="UCV254" s="359"/>
      <c r="UCW254" s="380"/>
      <c r="UCX254" s="359"/>
      <c r="UCY254" s="380"/>
      <c r="UCZ254" s="359"/>
      <c r="UDA254" s="380"/>
      <c r="UDB254" s="359"/>
      <c r="UDC254" s="380"/>
      <c r="UDD254" s="359"/>
      <c r="UDE254" s="380"/>
      <c r="UDF254" s="359"/>
      <c r="UDG254" s="380"/>
      <c r="UDH254" s="359"/>
      <c r="UDI254" s="380"/>
      <c r="UDJ254" s="359"/>
      <c r="UDK254" s="380"/>
      <c r="UDL254" s="359"/>
      <c r="UDM254" s="380"/>
      <c r="UDN254" s="359"/>
      <c r="UDO254" s="380"/>
      <c r="UDP254" s="359"/>
      <c r="UDQ254" s="380"/>
      <c r="UDR254" s="359"/>
      <c r="UDS254" s="380"/>
      <c r="UDT254" s="359"/>
      <c r="UDU254" s="380"/>
      <c r="UDV254" s="359"/>
      <c r="UDW254" s="380"/>
      <c r="UDX254" s="359"/>
      <c r="UDY254" s="380"/>
      <c r="UDZ254" s="359"/>
      <c r="UEA254" s="380"/>
      <c r="UEB254" s="359"/>
      <c r="UEC254" s="380"/>
      <c r="UED254" s="359"/>
      <c r="UEE254" s="380"/>
      <c r="UEF254" s="359"/>
      <c r="UEG254" s="380"/>
      <c r="UEH254" s="359"/>
      <c r="UEI254" s="380"/>
      <c r="UEJ254" s="359"/>
      <c r="UEK254" s="380"/>
      <c r="UEL254" s="359"/>
      <c r="UEM254" s="380"/>
      <c r="UEN254" s="359"/>
      <c r="UEO254" s="380"/>
      <c r="UEP254" s="359"/>
      <c r="UEQ254" s="380"/>
      <c r="UER254" s="359"/>
      <c r="UES254" s="380"/>
      <c r="UET254" s="359"/>
      <c r="UEU254" s="380"/>
      <c r="UEV254" s="359"/>
      <c r="UEW254" s="380"/>
      <c r="UEX254" s="359"/>
      <c r="UEY254" s="380"/>
      <c r="UEZ254" s="359"/>
      <c r="UFA254" s="380"/>
      <c r="UFB254" s="359"/>
      <c r="UFC254" s="380"/>
      <c r="UFD254" s="359"/>
      <c r="UFE254" s="380"/>
      <c r="UFF254" s="359"/>
      <c r="UFG254" s="380"/>
      <c r="UFH254" s="359"/>
      <c r="UFI254" s="380"/>
      <c r="UFJ254" s="359"/>
      <c r="UFK254" s="380"/>
      <c r="UFL254" s="359"/>
      <c r="UFM254" s="380"/>
      <c r="UFN254" s="359"/>
      <c r="UFO254" s="380"/>
      <c r="UFP254" s="359"/>
      <c r="UFQ254" s="380"/>
      <c r="UFR254" s="359"/>
      <c r="UFS254" s="380"/>
      <c r="UFT254" s="359"/>
      <c r="UFU254" s="380"/>
      <c r="UFV254" s="359"/>
      <c r="UFW254" s="380"/>
      <c r="UFX254" s="359"/>
      <c r="UFY254" s="380"/>
      <c r="UFZ254" s="359"/>
      <c r="UGA254" s="380"/>
      <c r="UGB254" s="359"/>
      <c r="UGC254" s="380"/>
      <c r="UGD254" s="359"/>
      <c r="UGE254" s="380"/>
      <c r="UGF254" s="359"/>
      <c r="UGG254" s="380"/>
      <c r="UGH254" s="359"/>
      <c r="UGI254" s="380"/>
      <c r="UGJ254" s="359"/>
      <c r="UGK254" s="380"/>
      <c r="UGL254" s="359"/>
      <c r="UGM254" s="380"/>
      <c r="UGN254" s="359"/>
      <c r="UGO254" s="380"/>
      <c r="UGP254" s="359"/>
      <c r="UGQ254" s="380"/>
      <c r="UGR254" s="359"/>
      <c r="UGS254" s="380"/>
      <c r="UGT254" s="359"/>
      <c r="UGU254" s="380"/>
      <c r="UGV254" s="359"/>
      <c r="UGW254" s="380"/>
      <c r="UGX254" s="359"/>
      <c r="UGY254" s="380"/>
      <c r="UGZ254" s="359"/>
      <c r="UHA254" s="380"/>
      <c r="UHB254" s="359"/>
      <c r="UHC254" s="380"/>
      <c r="UHD254" s="359"/>
      <c r="UHE254" s="380"/>
      <c r="UHF254" s="359"/>
      <c r="UHG254" s="380"/>
      <c r="UHH254" s="359"/>
      <c r="UHI254" s="380"/>
      <c r="UHJ254" s="359"/>
      <c r="UHK254" s="380"/>
      <c r="UHL254" s="359"/>
      <c r="UHM254" s="380"/>
      <c r="UHN254" s="359"/>
      <c r="UHO254" s="380"/>
      <c r="UHP254" s="359"/>
      <c r="UHQ254" s="380"/>
      <c r="UHR254" s="359"/>
      <c r="UHS254" s="380"/>
      <c r="UHT254" s="359"/>
      <c r="UHU254" s="380"/>
      <c r="UHV254" s="359"/>
      <c r="UHW254" s="380"/>
      <c r="UHX254" s="359"/>
      <c r="UHY254" s="380"/>
      <c r="UHZ254" s="359"/>
      <c r="UIA254" s="380"/>
      <c r="UIB254" s="359"/>
      <c r="UIC254" s="380"/>
      <c r="UID254" s="359"/>
      <c r="UIE254" s="380"/>
      <c r="UIF254" s="359"/>
      <c r="UIG254" s="380"/>
      <c r="UIH254" s="359"/>
      <c r="UII254" s="380"/>
      <c r="UIJ254" s="359"/>
      <c r="UIK254" s="380"/>
      <c r="UIL254" s="359"/>
      <c r="UIM254" s="380"/>
      <c r="UIN254" s="359"/>
      <c r="UIO254" s="380"/>
      <c r="UIP254" s="359"/>
      <c r="UIQ254" s="380"/>
      <c r="UIR254" s="359"/>
      <c r="UIS254" s="380"/>
      <c r="UIT254" s="359"/>
      <c r="UIU254" s="380"/>
      <c r="UIV254" s="359"/>
      <c r="UIW254" s="380"/>
      <c r="UIX254" s="359"/>
      <c r="UIY254" s="380"/>
      <c r="UIZ254" s="359"/>
      <c r="UJA254" s="380"/>
      <c r="UJB254" s="359"/>
      <c r="UJC254" s="380"/>
      <c r="UJD254" s="359"/>
      <c r="UJE254" s="380"/>
      <c r="UJF254" s="359"/>
      <c r="UJG254" s="380"/>
      <c r="UJH254" s="359"/>
      <c r="UJI254" s="380"/>
      <c r="UJJ254" s="359"/>
      <c r="UJK254" s="380"/>
      <c r="UJL254" s="359"/>
      <c r="UJM254" s="380"/>
      <c r="UJN254" s="359"/>
      <c r="UJO254" s="380"/>
      <c r="UJP254" s="359"/>
      <c r="UJQ254" s="380"/>
      <c r="UJR254" s="359"/>
      <c r="UJS254" s="380"/>
      <c r="UJT254" s="359"/>
      <c r="UJU254" s="380"/>
      <c r="UJV254" s="359"/>
      <c r="UJW254" s="380"/>
      <c r="UJX254" s="359"/>
      <c r="UJY254" s="380"/>
      <c r="UJZ254" s="359"/>
      <c r="UKA254" s="380"/>
      <c r="UKB254" s="359"/>
      <c r="UKC254" s="380"/>
      <c r="UKD254" s="359"/>
      <c r="UKE254" s="380"/>
      <c r="UKF254" s="359"/>
      <c r="UKG254" s="380"/>
      <c r="UKH254" s="359"/>
      <c r="UKI254" s="380"/>
      <c r="UKJ254" s="359"/>
      <c r="UKK254" s="380"/>
      <c r="UKL254" s="359"/>
      <c r="UKM254" s="380"/>
      <c r="UKN254" s="359"/>
      <c r="UKO254" s="380"/>
      <c r="UKP254" s="359"/>
      <c r="UKQ254" s="380"/>
      <c r="UKR254" s="359"/>
      <c r="UKS254" s="380"/>
      <c r="UKT254" s="359"/>
      <c r="UKU254" s="380"/>
      <c r="UKV254" s="359"/>
      <c r="UKW254" s="380"/>
      <c r="UKX254" s="359"/>
      <c r="UKY254" s="380"/>
      <c r="UKZ254" s="359"/>
      <c r="ULA254" s="380"/>
      <c r="ULB254" s="359"/>
      <c r="ULC254" s="380"/>
      <c r="ULD254" s="359"/>
      <c r="ULE254" s="380"/>
      <c r="ULF254" s="359"/>
      <c r="ULG254" s="380"/>
      <c r="ULH254" s="359"/>
      <c r="ULI254" s="380"/>
      <c r="ULJ254" s="359"/>
      <c r="ULK254" s="380"/>
      <c r="ULL254" s="359"/>
      <c r="ULM254" s="380"/>
      <c r="ULN254" s="359"/>
      <c r="ULO254" s="380"/>
      <c r="ULP254" s="359"/>
      <c r="ULQ254" s="380"/>
      <c r="ULR254" s="359"/>
      <c r="ULS254" s="380"/>
      <c r="ULT254" s="359"/>
      <c r="ULU254" s="380"/>
      <c r="ULV254" s="359"/>
      <c r="ULW254" s="380"/>
      <c r="ULX254" s="359"/>
      <c r="ULY254" s="380"/>
      <c r="ULZ254" s="359"/>
      <c r="UMA254" s="380"/>
      <c r="UMB254" s="359"/>
      <c r="UMC254" s="380"/>
      <c r="UMD254" s="359"/>
      <c r="UME254" s="380"/>
      <c r="UMF254" s="359"/>
      <c r="UMG254" s="380"/>
      <c r="UMH254" s="359"/>
      <c r="UMI254" s="380"/>
      <c r="UMJ254" s="359"/>
      <c r="UMK254" s="380"/>
      <c r="UML254" s="359"/>
      <c r="UMM254" s="380"/>
      <c r="UMN254" s="359"/>
      <c r="UMO254" s="380"/>
      <c r="UMP254" s="359"/>
      <c r="UMQ254" s="380"/>
      <c r="UMR254" s="359"/>
      <c r="UMS254" s="380"/>
      <c r="UMT254" s="359"/>
      <c r="UMU254" s="380"/>
      <c r="UMV254" s="359"/>
      <c r="UMW254" s="380"/>
      <c r="UMX254" s="359"/>
      <c r="UMY254" s="380"/>
      <c r="UMZ254" s="359"/>
      <c r="UNA254" s="380"/>
      <c r="UNB254" s="359"/>
      <c r="UNC254" s="380"/>
      <c r="UND254" s="359"/>
      <c r="UNE254" s="380"/>
      <c r="UNF254" s="359"/>
      <c r="UNG254" s="380"/>
      <c r="UNH254" s="359"/>
      <c r="UNI254" s="380"/>
      <c r="UNJ254" s="359"/>
      <c r="UNK254" s="380"/>
      <c r="UNL254" s="359"/>
      <c r="UNM254" s="380"/>
      <c r="UNN254" s="359"/>
      <c r="UNO254" s="380"/>
      <c r="UNP254" s="359"/>
      <c r="UNQ254" s="380"/>
      <c r="UNR254" s="359"/>
      <c r="UNS254" s="380"/>
      <c r="UNT254" s="359"/>
      <c r="UNU254" s="380"/>
      <c r="UNV254" s="359"/>
      <c r="UNW254" s="380"/>
      <c r="UNX254" s="359"/>
      <c r="UNY254" s="380"/>
      <c r="UNZ254" s="359"/>
      <c r="UOA254" s="380"/>
      <c r="UOB254" s="359"/>
      <c r="UOC254" s="380"/>
      <c r="UOD254" s="359"/>
      <c r="UOE254" s="380"/>
      <c r="UOF254" s="359"/>
      <c r="UOG254" s="380"/>
      <c r="UOH254" s="359"/>
      <c r="UOI254" s="380"/>
      <c r="UOJ254" s="359"/>
      <c r="UOK254" s="380"/>
      <c r="UOL254" s="359"/>
      <c r="UOM254" s="380"/>
      <c r="UON254" s="359"/>
      <c r="UOO254" s="380"/>
      <c r="UOP254" s="359"/>
      <c r="UOQ254" s="380"/>
      <c r="UOR254" s="359"/>
      <c r="UOS254" s="380"/>
      <c r="UOT254" s="359"/>
      <c r="UOU254" s="380"/>
      <c r="UOV254" s="359"/>
      <c r="UOW254" s="380"/>
      <c r="UOX254" s="359"/>
      <c r="UOY254" s="380"/>
      <c r="UOZ254" s="359"/>
      <c r="UPA254" s="380"/>
      <c r="UPB254" s="359"/>
      <c r="UPC254" s="380"/>
      <c r="UPD254" s="359"/>
      <c r="UPE254" s="380"/>
      <c r="UPF254" s="359"/>
      <c r="UPG254" s="380"/>
      <c r="UPH254" s="359"/>
      <c r="UPI254" s="380"/>
      <c r="UPJ254" s="359"/>
      <c r="UPK254" s="380"/>
      <c r="UPL254" s="359"/>
      <c r="UPM254" s="380"/>
      <c r="UPN254" s="359"/>
      <c r="UPO254" s="380"/>
      <c r="UPP254" s="359"/>
      <c r="UPQ254" s="380"/>
      <c r="UPR254" s="359"/>
      <c r="UPS254" s="380"/>
      <c r="UPT254" s="359"/>
      <c r="UPU254" s="380"/>
      <c r="UPV254" s="359"/>
      <c r="UPW254" s="380"/>
      <c r="UPX254" s="359"/>
      <c r="UPY254" s="380"/>
      <c r="UPZ254" s="359"/>
      <c r="UQA254" s="380"/>
      <c r="UQB254" s="359"/>
      <c r="UQC254" s="380"/>
      <c r="UQD254" s="359"/>
      <c r="UQE254" s="380"/>
      <c r="UQF254" s="359"/>
      <c r="UQG254" s="380"/>
      <c r="UQH254" s="359"/>
      <c r="UQI254" s="380"/>
      <c r="UQJ254" s="359"/>
      <c r="UQK254" s="380"/>
      <c r="UQL254" s="359"/>
      <c r="UQM254" s="380"/>
      <c r="UQN254" s="359"/>
      <c r="UQO254" s="380"/>
      <c r="UQP254" s="359"/>
      <c r="UQQ254" s="380"/>
      <c r="UQR254" s="359"/>
      <c r="UQS254" s="380"/>
      <c r="UQT254" s="359"/>
      <c r="UQU254" s="380"/>
      <c r="UQV254" s="359"/>
      <c r="UQW254" s="380"/>
      <c r="UQX254" s="359"/>
      <c r="UQY254" s="380"/>
      <c r="UQZ254" s="359"/>
      <c r="URA254" s="380"/>
      <c r="URB254" s="359"/>
      <c r="URC254" s="380"/>
      <c r="URD254" s="359"/>
      <c r="URE254" s="380"/>
      <c r="URF254" s="359"/>
      <c r="URG254" s="380"/>
      <c r="URH254" s="359"/>
      <c r="URI254" s="380"/>
      <c r="URJ254" s="359"/>
      <c r="URK254" s="380"/>
      <c r="URL254" s="359"/>
      <c r="URM254" s="380"/>
      <c r="URN254" s="359"/>
      <c r="URO254" s="380"/>
      <c r="URP254" s="359"/>
      <c r="URQ254" s="380"/>
      <c r="URR254" s="359"/>
      <c r="URS254" s="380"/>
      <c r="URT254" s="359"/>
      <c r="URU254" s="380"/>
      <c r="URV254" s="359"/>
      <c r="URW254" s="380"/>
      <c r="URX254" s="359"/>
      <c r="URY254" s="380"/>
      <c r="URZ254" s="359"/>
      <c r="USA254" s="380"/>
      <c r="USB254" s="359"/>
      <c r="USC254" s="380"/>
      <c r="USD254" s="359"/>
      <c r="USE254" s="380"/>
      <c r="USF254" s="359"/>
      <c r="USG254" s="380"/>
      <c r="USH254" s="359"/>
      <c r="USI254" s="380"/>
      <c r="USJ254" s="359"/>
      <c r="USK254" s="380"/>
      <c r="USL254" s="359"/>
      <c r="USM254" s="380"/>
      <c r="USN254" s="359"/>
      <c r="USO254" s="380"/>
      <c r="USP254" s="359"/>
      <c r="USQ254" s="380"/>
      <c r="USR254" s="359"/>
      <c r="USS254" s="380"/>
      <c r="UST254" s="359"/>
      <c r="USU254" s="380"/>
      <c r="USV254" s="359"/>
      <c r="USW254" s="380"/>
      <c r="USX254" s="359"/>
      <c r="USY254" s="380"/>
      <c r="USZ254" s="359"/>
      <c r="UTA254" s="380"/>
      <c r="UTB254" s="359"/>
      <c r="UTC254" s="380"/>
      <c r="UTD254" s="359"/>
      <c r="UTE254" s="380"/>
      <c r="UTF254" s="359"/>
      <c r="UTG254" s="380"/>
      <c r="UTH254" s="359"/>
      <c r="UTI254" s="380"/>
      <c r="UTJ254" s="359"/>
      <c r="UTK254" s="380"/>
      <c r="UTL254" s="359"/>
      <c r="UTM254" s="380"/>
      <c r="UTN254" s="359"/>
      <c r="UTO254" s="380"/>
      <c r="UTP254" s="359"/>
      <c r="UTQ254" s="380"/>
      <c r="UTR254" s="359"/>
      <c r="UTS254" s="380"/>
      <c r="UTT254" s="359"/>
      <c r="UTU254" s="380"/>
      <c r="UTV254" s="359"/>
      <c r="UTW254" s="380"/>
      <c r="UTX254" s="359"/>
      <c r="UTY254" s="380"/>
      <c r="UTZ254" s="359"/>
      <c r="UUA254" s="380"/>
      <c r="UUB254" s="359"/>
      <c r="UUC254" s="380"/>
      <c r="UUD254" s="359"/>
      <c r="UUE254" s="380"/>
      <c r="UUF254" s="359"/>
      <c r="UUG254" s="380"/>
      <c r="UUH254" s="359"/>
      <c r="UUI254" s="380"/>
      <c r="UUJ254" s="359"/>
      <c r="UUK254" s="380"/>
      <c r="UUL254" s="359"/>
      <c r="UUM254" s="380"/>
      <c r="UUN254" s="359"/>
      <c r="UUO254" s="380"/>
      <c r="UUP254" s="359"/>
      <c r="UUQ254" s="380"/>
      <c r="UUR254" s="359"/>
      <c r="UUS254" s="380"/>
      <c r="UUT254" s="359"/>
      <c r="UUU254" s="380"/>
      <c r="UUV254" s="359"/>
      <c r="UUW254" s="380"/>
      <c r="UUX254" s="359"/>
      <c r="UUY254" s="380"/>
      <c r="UUZ254" s="359"/>
      <c r="UVA254" s="380"/>
      <c r="UVB254" s="359"/>
      <c r="UVC254" s="380"/>
      <c r="UVD254" s="359"/>
      <c r="UVE254" s="380"/>
      <c r="UVF254" s="359"/>
      <c r="UVG254" s="380"/>
      <c r="UVH254" s="359"/>
      <c r="UVI254" s="380"/>
      <c r="UVJ254" s="359"/>
      <c r="UVK254" s="380"/>
      <c r="UVL254" s="359"/>
      <c r="UVM254" s="380"/>
      <c r="UVN254" s="359"/>
      <c r="UVO254" s="380"/>
      <c r="UVP254" s="359"/>
      <c r="UVQ254" s="380"/>
      <c r="UVR254" s="359"/>
      <c r="UVS254" s="380"/>
      <c r="UVT254" s="359"/>
      <c r="UVU254" s="380"/>
      <c r="UVV254" s="359"/>
      <c r="UVW254" s="380"/>
      <c r="UVX254" s="359"/>
      <c r="UVY254" s="380"/>
      <c r="UVZ254" s="359"/>
      <c r="UWA254" s="380"/>
      <c r="UWB254" s="359"/>
      <c r="UWC254" s="380"/>
      <c r="UWD254" s="359"/>
      <c r="UWE254" s="380"/>
      <c r="UWF254" s="359"/>
      <c r="UWG254" s="380"/>
      <c r="UWH254" s="359"/>
      <c r="UWI254" s="380"/>
      <c r="UWJ254" s="359"/>
      <c r="UWK254" s="380"/>
      <c r="UWL254" s="359"/>
      <c r="UWM254" s="380"/>
      <c r="UWN254" s="359"/>
      <c r="UWO254" s="380"/>
      <c r="UWP254" s="359"/>
      <c r="UWQ254" s="380"/>
      <c r="UWR254" s="359"/>
      <c r="UWS254" s="380"/>
      <c r="UWT254" s="359"/>
      <c r="UWU254" s="380"/>
      <c r="UWV254" s="359"/>
      <c r="UWW254" s="380"/>
      <c r="UWX254" s="359"/>
      <c r="UWY254" s="380"/>
      <c r="UWZ254" s="359"/>
      <c r="UXA254" s="380"/>
      <c r="UXB254" s="359"/>
      <c r="UXC254" s="380"/>
      <c r="UXD254" s="359"/>
      <c r="UXE254" s="380"/>
      <c r="UXF254" s="359"/>
      <c r="UXG254" s="380"/>
      <c r="UXH254" s="359"/>
      <c r="UXI254" s="380"/>
      <c r="UXJ254" s="359"/>
      <c r="UXK254" s="380"/>
      <c r="UXL254" s="359"/>
      <c r="UXM254" s="380"/>
      <c r="UXN254" s="359"/>
      <c r="UXO254" s="380"/>
      <c r="UXP254" s="359"/>
      <c r="UXQ254" s="380"/>
      <c r="UXR254" s="359"/>
      <c r="UXS254" s="380"/>
      <c r="UXT254" s="359"/>
      <c r="UXU254" s="380"/>
      <c r="UXV254" s="359"/>
      <c r="UXW254" s="380"/>
      <c r="UXX254" s="359"/>
      <c r="UXY254" s="380"/>
      <c r="UXZ254" s="359"/>
      <c r="UYA254" s="380"/>
      <c r="UYB254" s="359"/>
      <c r="UYC254" s="380"/>
      <c r="UYD254" s="359"/>
      <c r="UYE254" s="380"/>
      <c r="UYF254" s="359"/>
      <c r="UYG254" s="380"/>
      <c r="UYH254" s="359"/>
      <c r="UYI254" s="380"/>
      <c r="UYJ254" s="359"/>
      <c r="UYK254" s="380"/>
      <c r="UYL254" s="359"/>
      <c r="UYM254" s="380"/>
      <c r="UYN254" s="359"/>
      <c r="UYO254" s="380"/>
      <c r="UYP254" s="359"/>
      <c r="UYQ254" s="380"/>
      <c r="UYR254" s="359"/>
      <c r="UYS254" s="380"/>
      <c r="UYT254" s="359"/>
      <c r="UYU254" s="380"/>
      <c r="UYV254" s="359"/>
      <c r="UYW254" s="380"/>
      <c r="UYX254" s="359"/>
      <c r="UYY254" s="380"/>
      <c r="UYZ254" s="359"/>
      <c r="UZA254" s="380"/>
      <c r="UZB254" s="359"/>
      <c r="UZC254" s="380"/>
      <c r="UZD254" s="359"/>
      <c r="UZE254" s="380"/>
      <c r="UZF254" s="359"/>
      <c r="UZG254" s="380"/>
      <c r="UZH254" s="359"/>
      <c r="UZI254" s="380"/>
      <c r="UZJ254" s="359"/>
      <c r="UZK254" s="380"/>
      <c r="UZL254" s="359"/>
      <c r="UZM254" s="380"/>
      <c r="UZN254" s="359"/>
      <c r="UZO254" s="380"/>
      <c r="UZP254" s="359"/>
      <c r="UZQ254" s="380"/>
      <c r="UZR254" s="359"/>
      <c r="UZS254" s="380"/>
      <c r="UZT254" s="359"/>
      <c r="UZU254" s="380"/>
      <c r="UZV254" s="359"/>
      <c r="UZW254" s="380"/>
      <c r="UZX254" s="359"/>
      <c r="UZY254" s="380"/>
      <c r="UZZ254" s="359"/>
      <c r="VAA254" s="380"/>
      <c r="VAB254" s="359"/>
      <c r="VAC254" s="380"/>
      <c r="VAD254" s="359"/>
      <c r="VAE254" s="380"/>
      <c r="VAF254" s="359"/>
      <c r="VAG254" s="380"/>
      <c r="VAH254" s="359"/>
      <c r="VAI254" s="380"/>
      <c r="VAJ254" s="359"/>
      <c r="VAK254" s="380"/>
      <c r="VAL254" s="359"/>
      <c r="VAM254" s="380"/>
      <c r="VAN254" s="359"/>
      <c r="VAO254" s="380"/>
      <c r="VAP254" s="359"/>
      <c r="VAQ254" s="380"/>
      <c r="VAR254" s="359"/>
      <c r="VAS254" s="380"/>
      <c r="VAT254" s="359"/>
      <c r="VAU254" s="380"/>
      <c r="VAV254" s="359"/>
      <c r="VAW254" s="380"/>
      <c r="VAX254" s="359"/>
      <c r="VAY254" s="380"/>
      <c r="VAZ254" s="359"/>
      <c r="VBA254" s="380"/>
      <c r="VBB254" s="359"/>
      <c r="VBC254" s="380"/>
      <c r="VBD254" s="359"/>
      <c r="VBE254" s="380"/>
      <c r="VBF254" s="359"/>
      <c r="VBG254" s="380"/>
      <c r="VBH254" s="359"/>
      <c r="VBI254" s="380"/>
      <c r="VBJ254" s="359"/>
      <c r="VBK254" s="380"/>
      <c r="VBL254" s="359"/>
      <c r="VBM254" s="380"/>
      <c r="VBN254" s="359"/>
      <c r="VBO254" s="380"/>
      <c r="VBP254" s="359"/>
      <c r="VBQ254" s="380"/>
      <c r="VBR254" s="359"/>
      <c r="VBS254" s="380"/>
      <c r="VBT254" s="359"/>
      <c r="VBU254" s="380"/>
      <c r="VBV254" s="359"/>
      <c r="VBW254" s="380"/>
      <c r="VBX254" s="359"/>
      <c r="VBY254" s="380"/>
      <c r="VBZ254" s="359"/>
      <c r="VCA254" s="380"/>
      <c r="VCB254" s="359"/>
      <c r="VCC254" s="380"/>
      <c r="VCD254" s="359"/>
      <c r="VCE254" s="380"/>
      <c r="VCF254" s="359"/>
      <c r="VCG254" s="380"/>
      <c r="VCH254" s="359"/>
      <c r="VCI254" s="380"/>
      <c r="VCJ254" s="359"/>
      <c r="VCK254" s="380"/>
      <c r="VCL254" s="359"/>
      <c r="VCM254" s="380"/>
      <c r="VCN254" s="359"/>
      <c r="VCO254" s="380"/>
      <c r="VCP254" s="359"/>
      <c r="VCQ254" s="380"/>
      <c r="VCR254" s="359"/>
      <c r="VCS254" s="380"/>
      <c r="VCT254" s="359"/>
      <c r="VCU254" s="380"/>
      <c r="VCV254" s="359"/>
      <c r="VCW254" s="380"/>
      <c r="VCX254" s="359"/>
      <c r="VCY254" s="380"/>
      <c r="VCZ254" s="359"/>
      <c r="VDA254" s="380"/>
      <c r="VDB254" s="359"/>
      <c r="VDC254" s="380"/>
      <c r="VDD254" s="359"/>
      <c r="VDE254" s="380"/>
      <c r="VDF254" s="359"/>
      <c r="VDG254" s="380"/>
      <c r="VDH254" s="359"/>
      <c r="VDI254" s="380"/>
      <c r="VDJ254" s="359"/>
      <c r="VDK254" s="380"/>
      <c r="VDL254" s="359"/>
      <c r="VDM254" s="380"/>
      <c r="VDN254" s="359"/>
      <c r="VDO254" s="380"/>
      <c r="VDP254" s="359"/>
      <c r="VDQ254" s="380"/>
      <c r="VDR254" s="359"/>
      <c r="VDS254" s="380"/>
      <c r="VDT254" s="359"/>
      <c r="VDU254" s="380"/>
      <c r="VDV254" s="359"/>
      <c r="VDW254" s="380"/>
      <c r="VDX254" s="359"/>
      <c r="VDY254" s="380"/>
      <c r="VDZ254" s="359"/>
      <c r="VEA254" s="380"/>
      <c r="VEB254" s="359"/>
      <c r="VEC254" s="380"/>
      <c r="VED254" s="359"/>
      <c r="VEE254" s="380"/>
      <c r="VEF254" s="359"/>
      <c r="VEG254" s="380"/>
      <c r="VEH254" s="359"/>
      <c r="VEI254" s="380"/>
      <c r="VEJ254" s="359"/>
      <c r="VEK254" s="380"/>
      <c r="VEL254" s="359"/>
      <c r="VEM254" s="380"/>
      <c r="VEN254" s="359"/>
      <c r="VEO254" s="380"/>
      <c r="VEP254" s="359"/>
      <c r="VEQ254" s="380"/>
      <c r="VER254" s="359"/>
      <c r="VES254" s="380"/>
      <c r="VET254" s="359"/>
      <c r="VEU254" s="380"/>
      <c r="VEV254" s="359"/>
      <c r="VEW254" s="380"/>
      <c r="VEX254" s="359"/>
      <c r="VEY254" s="380"/>
      <c r="VEZ254" s="359"/>
      <c r="VFA254" s="380"/>
      <c r="VFB254" s="359"/>
      <c r="VFC254" s="380"/>
      <c r="VFD254" s="359"/>
      <c r="VFE254" s="380"/>
      <c r="VFF254" s="359"/>
      <c r="VFG254" s="380"/>
      <c r="VFH254" s="359"/>
      <c r="VFI254" s="380"/>
      <c r="VFJ254" s="359"/>
      <c r="VFK254" s="380"/>
      <c r="VFL254" s="359"/>
      <c r="VFM254" s="380"/>
      <c r="VFN254" s="359"/>
      <c r="VFO254" s="380"/>
      <c r="VFP254" s="359"/>
      <c r="VFQ254" s="380"/>
      <c r="VFR254" s="359"/>
      <c r="VFS254" s="380"/>
      <c r="VFT254" s="359"/>
      <c r="VFU254" s="380"/>
      <c r="VFV254" s="359"/>
      <c r="VFW254" s="380"/>
      <c r="VFX254" s="359"/>
      <c r="VFY254" s="380"/>
      <c r="VFZ254" s="359"/>
      <c r="VGA254" s="380"/>
      <c r="VGB254" s="359"/>
      <c r="VGC254" s="380"/>
      <c r="VGD254" s="359"/>
      <c r="VGE254" s="380"/>
      <c r="VGF254" s="359"/>
      <c r="VGG254" s="380"/>
      <c r="VGH254" s="359"/>
      <c r="VGI254" s="380"/>
      <c r="VGJ254" s="359"/>
      <c r="VGK254" s="380"/>
      <c r="VGL254" s="359"/>
      <c r="VGM254" s="380"/>
      <c r="VGN254" s="359"/>
      <c r="VGO254" s="380"/>
      <c r="VGP254" s="359"/>
      <c r="VGQ254" s="380"/>
      <c r="VGR254" s="359"/>
      <c r="VGS254" s="380"/>
      <c r="VGT254" s="359"/>
      <c r="VGU254" s="380"/>
      <c r="VGV254" s="359"/>
      <c r="VGW254" s="380"/>
      <c r="VGX254" s="359"/>
      <c r="VGY254" s="380"/>
      <c r="VGZ254" s="359"/>
      <c r="VHA254" s="380"/>
      <c r="VHB254" s="359"/>
      <c r="VHC254" s="380"/>
      <c r="VHD254" s="359"/>
      <c r="VHE254" s="380"/>
      <c r="VHF254" s="359"/>
      <c r="VHG254" s="380"/>
      <c r="VHH254" s="359"/>
      <c r="VHI254" s="380"/>
      <c r="VHJ254" s="359"/>
      <c r="VHK254" s="380"/>
      <c r="VHL254" s="359"/>
      <c r="VHM254" s="380"/>
      <c r="VHN254" s="359"/>
      <c r="VHO254" s="380"/>
      <c r="VHP254" s="359"/>
      <c r="VHQ254" s="380"/>
      <c r="VHR254" s="359"/>
      <c r="VHS254" s="380"/>
      <c r="VHT254" s="359"/>
      <c r="VHU254" s="380"/>
      <c r="VHV254" s="359"/>
      <c r="VHW254" s="380"/>
      <c r="VHX254" s="359"/>
      <c r="VHY254" s="380"/>
      <c r="VHZ254" s="359"/>
      <c r="VIA254" s="380"/>
      <c r="VIB254" s="359"/>
      <c r="VIC254" s="380"/>
      <c r="VID254" s="359"/>
      <c r="VIE254" s="380"/>
      <c r="VIF254" s="359"/>
      <c r="VIG254" s="380"/>
      <c r="VIH254" s="359"/>
      <c r="VII254" s="380"/>
      <c r="VIJ254" s="359"/>
      <c r="VIK254" s="380"/>
      <c r="VIL254" s="359"/>
      <c r="VIM254" s="380"/>
      <c r="VIN254" s="359"/>
      <c r="VIO254" s="380"/>
      <c r="VIP254" s="359"/>
      <c r="VIQ254" s="380"/>
      <c r="VIR254" s="359"/>
      <c r="VIS254" s="380"/>
      <c r="VIT254" s="359"/>
      <c r="VIU254" s="380"/>
      <c r="VIV254" s="359"/>
      <c r="VIW254" s="380"/>
      <c r="VIX254" s="359"/>
      <c r="VIY254" s="380"/>
      <c r="VIZ254" s="359"/>
      <c r="VJA254" s="380"/>
      <c r="VJB254" s="359"/>
      <c r="VJC254" s="380"/>
      <c r="VJD254" s="359"/>
      <c r="VJE254" s="380"/>
      <c r="VJF254" s="359"/>
      <c r="VJG254" s="380"/>
      <c r="VJH254" s="359"/>
      <c r="VJI254" s="380"/>
      <c r="VJJ254" s="359"/>
      <c r="VJK254" s="380"/>
      <c r="VJL254" s="359"/>
      <c r="VJM254" s="380"/>
      <c r="VJN254" s="359"/>
      <c r="VJO254" s="380"/>
      <c r="VJP254" s="359"/>
      <c r="VJQ254" s="380"/>
      <c r="VJR254" s="359"/>
      <c r="VJS254" s="380"/>
      <c r="VJT254" s="359"/>
      <c r="VJU254" s="380"/>
      <c r="VJV254" s="359"/>
      <c r="VJW254" s="380"/>
      <c r="VJX254" s="359"/>
      <c r="VJY254" s="380"/>
      <c r="VJZ254" s="359"/>
      <c r="VKA254" s="380"/>
      <c r="VKB254" s="359"/>
      <c r="VKC254" s="380"/>
      <c r="VKD254" s="359"/>
      <c r="VKE254" s="380"/>
      <c r="VKF254" s="359"/>
      <c r="VKG254" s="380"/>
      <c r="VKH254" s="359"/>
      <c r="VKI254" s="380"/>
      <c r="VKJ254" s="359"/>
      <c r="VKK254" s="380"/>
      <c r="VKL254" s="359"/>
      <c r="VKM254" s="380"/>
      <c r="VKN254" s="359"/>
      <c r="VKO254" s="380"/>
      <c r="VKP254" s="359"/>
      <c r="VKQ254" s="380"/>
      <c r="VKR254" s="359"/>
      <c r="VKS254" s="380"/>
      <c r="VKT254" s="359"/>
      <c r="VKU254" s="380"/>
      <c r="VKV254" s="359"/>
      <c r="VKW254" s="380"/>
      <c r="VKX254" s="359"/>
      <c r="VKY254" s="380"/>
      <c r="VKZ254" s="359"/>
      <c r="VLA254" s="380"/>
      <c r="VLB254" s="359"/>
      <c r="VLC254" s="380"/>
      <c r="VLD254" s="359"/>
      <c r="VLE254" s="380"/>
      <c r="VLF254" s="359"/>
      <c r="VLG254" s="380"/>
      <c r="VLH254" s="359"/>
      <c r="VLI254" s="380"/>
      <c r="VLJ254" s="359"/>
      <c r="VLK254" s="380"/>
      <c r="VLL254" s="359"/>
      <c r="VLM254" s="380"/>
      <c r="VLN254" s="359"/>
      <c r="VLO254" s="380"/>
      <c r="VLP254" s="359"/>
      <c r="VLQ254" s="380"/>
      <c r="VLR254" s="359"/>
      <c r="VLS254" s="380"/>
      <c r="VLT254" s="359"/>
      <c r="VLU254" s="380"/>
      <c r="VLV254" s="359"/>
      <c r="VLW254" s="380"/>
      <c r="VLX254" s="359"/>
      <c r="VLY254" s="380"/>
      <c r="VLZ254" s="359"/>
      <c r="VMA254" s="380"/>
      <c r="VMB254" s="359"/>
      <c r="VMC254" s="380"/>
      <c r="VMD254" s="359"/>
      <c r="VME254" s="380"/>
      <c r="VMF254" s="359"/>
      <c r="VMG254" s="380"/>
      <c r="VMH254" s="359"/>
      <c r="VMI254" s="380"/>
      <c r="VMJ254" s="359"/>
      <c r="VMK254" s="380"/>
      <c r="VML254" s="359"/>
      <c r="VMM254" s="380"/>
      <c r="VMN254" s="359"/>
      <c r="VMO254" s="380"/>
      <c r="VMP254" s="359"/>
      <c r="VMQ254" s="380"/>
      <c r="VMR254" s="359"/>
      <c r="VMS254" s="380"/>
      <c r="VMT254" s="359"/>
      <c r="VMU254" s="380"/>
      <c r="VMV254" s="359"/>
      <c r="VMW254" s="380"/>
      <c r="VMX254" s="359"/>
      <c r="VMY254" s="380"/>
      <c r="VMZ254" s="359"/>
      <c r="VNA254" s="380"/>
      <c r="VNB254" s="359"/>
      <c r="VNC254" s="380"/>
      <c r="VND254" s="359"/>
      <c r="VNE254" s="380"/>
      <c r="VNF254" s="359"/>
      <c r="VNG254" s="380"/>
      <c r="VNH254" s="359"/>
      <c r="VNI254" s="380"/>
      <c r="VNJ254" s="359"/>
      <c r="VNK254" s="380"/>
      <c r="VNL254" s="359"/>
      <c r="VNM254" s="380"/>
      <c r="VNN254" s="359"/>
      <c r="VNO254" s="380"/>
      <c r="VNP254" s="359"/>
      <c r="VNQ254" s="380"/>
      <c r="VNR254" s="359"/>
      <c r="VNS254" s="380"/>
      <c r="VNT254" s="359"/>
      <c r="VNU254" s="380"/>
      <c r="VNV254" s="359"/>
      <c r="VNW254" s="380"/>
      <c r="VNX254" s="359"/>
      <c r="VNY254" s="380"/>
      <c r="VNZ254" s="359"/>
      <c r="VOA254" s="380"/>
      <c r="VOB254" s="359"/>
      <c r="VOC254" s="380"/>
      <c r="VOD254" s="359"/>
      <c r="VOE254" s="380"/>
      <c r="VOF254" s="359"/>
      <c r="VOG254" s="380"/>
      <c r="VOH254" s="359"/>
      <c r="VOI254" s="380"/>
      <c r="VOJ254" s="359"/>
      <c r="VOK254" s="380"/>
      <c r="VOL254" s="359"/>
      <c r="VOM254" s="380"/>
      <c r="VON254" s="359"/>
      <c r="VOO254" s="380"/>
      <c r="VOP254" s="359"/>
      <c r="VOQ254" s="380"/>
      <c r="VOR254" s="359"/>
      <c r="VOS254" s="380"/>
      <c r="VOT254" s="359"/>
      <c r="VOU254" s="380"/>
      <c r="VOV254" s="359"/>
      <c r="VOW254" s="380"/>
      <c r="VOX254" s="359"/>
      <c r="VOY254" s="380"/>
      <c r="VOZ254" s="359"/>
      <c r="VPA254" s="380"/>
      <c r="VPB254" s="359"/>
      <c r="VPC254" s="380"/>
      <c r="VPD254" s="359"/>
      <c r="VPE254" s="380"/>
      <c r="VPF254" s="359"/>
      <c r="VPG254" s="380"/>
      <c r="VPH254" s="359"/>
      <c r="VPI254" s="380"/>
      <c r="VPJ254" s="359"/>
      <c r="VPK254" s="380"/>
      <c r="VPL254" s="359"/>
      <c r="VPM254" s="380"/>
      <c r="VPN254" s="359"/>
      <c r="VPO254" s="380"/>
      <c r="VPP254" s="359"/>
      <c r="VPQ254" s="380"/>
      <c r="VPR254" s="359"/>
      <c r="VPS254" s="380"/>
      <c r="VPT254" s="359"/>
      <c r="VPU254" s="380"/>
      <c r="VPV254" s="359"/>
      <c r="VPW254" s="380"/>
      <c r="VPX254" s="359"/>
      <c r="VPY254" s="380"/>
      <c r="VPZ254" s="359"/>
      <c r="VQA254" s="380"/>
      <c r="VQB254" s="359"/>
      <c r="VQC254" s="380"/>
      <c r="VQD254" s="359"/>
      <c r="VQE254" s="380"/>
      <c r="VQF254" s="359"/>
      <c r="VQG254" s="380"/>
      <c r="VQH254" s="359"/>
      <c r="VQI254" s="380"/>
      <c r="VQJ254" s="359"/>
      <c r="VQK254" s="380"/>
      <c r="VQL254" s="359"/>
      <c r="VQM254" s="380"/>
      <c r="VQN254" s="359"/>
      <c r="VQO254" s="380"/>
      <c r="VQP254" s="359"/>
      <c r="VQQ254" s="380"/>
      <c r="VQR254" s="359"/>
      <c r="VQS254" s="380"/>
      <c r="VQT254" s="359"/>
      <c r="VQU254" s="380"/>
      <c r="VQV254" s="359"/>
      <c r="VQW254" s="380"/>
      <c r="VQX254" s="359"/>
      <c r="VQY254" s="380"/>
      <c r="VQZ254" s="359"/>
      <c r="VRA254" s="380"/>
      <c r="VRB254" s="359"/>
      <c r="VRC254" s="380"/>
      <c r="VRD254" s="359"/>
      <c r="VRE254" s="380"/>
      <c r="VRF254" s="359"/>
      <c r="VRG254" s="380"/>
      <c r="VRH254" s="359"/>
      <c r="VRI254" s="380"/>
      <c r="VRJ254" s="359"/>
      <c r="VRK254" s="380"/>
      <c r="VRL254" s="359"/>
      <c r="VRM254" s="380"/>
      <c r="VRN254" s="359"/>
      <c r="VRO254" s="380"/>
      <c r="VRP254" s="359"/>
      <c r="VRQ254" s="380"/>
      <c r="VRR254" s="359"/>
      <c r="VRS254" s="380"/>
      <c r="VRT254" s="359"/>
      <c r="VRU254" s="380"/>
      <c r="VRV254" s="359"/>
      <c r="VRW254" s="380"/>
      <c r="VRX254" s="359"/>
      <c r="VRY254" s="380"/>
      <c r="VRZ254" s="359"/>
      <c r="VSA254" s="380"/>
      <c r="VSB254" s="359"/>
      <c r="VSC254" s="380"/>
      <c r="VSD254" s="359"/>
      <c r="VSE254" s="380"/>
      <c r="VSF254" s="359"/>
      <c r="VSG254" s="380"/>
      <c r="VSH254" s="359"/>
      <c r="VSI254" s="380"/>
      <c r="VSJ254" s="359"/>
      <c r="VSK254" s="380"/>
      <c r="VSL254" s="359"/>
      <c r="VSM254" s="380"/>
      <c r="VSN254" s="359"/>
      <c r="VSO254" s="380"/>
      <c r="VSP254" s="359"/>
      <c r="VSQ254" s="380"/>
      <c r="VSR254" s="359"/>
      <c r="VSS254" s="380"/>
      <c r="VST254" s="359"/>
      <c r="VSU254" s="380"/>
      <c r="VSV254" s="359"/>
      <c r="VSW254" s="380"/>
      <c r="VSX254" s="359"/>
      <c r="VSY254" s="380"/>
      <c r="VSZ254" s="359"/>
      <c r="VTA254" s="380"/>
      <c r="VTB254" s="359"/>
      <c r="VTC254" s="380"/>
      <c r="VTD254" s="359"/>
      <c r="VTE254" s="380"/>
      <c r="VTF254" s="359"/>
      <c r="VTG254" s="380"/>
      <c r="VTH254" s="359"/>
      <c r="VTI254" s="380"/>
      <c r="VTJ254" s="359"/>
      <c r="VTK254" s="380"/>
      <c r="VTL254" s="359"/>
      <c r="VTM254" s="380"/>
      <c r="VTN254" s="359"/>
      <c r="VTO254" s="380"/>
      <c r="VTP254" s="359"/>
      <c r="VTQ254" s="380"/>
      <c r="VTR254" s="359"/>
      <c r="VTS254" s="380"/>
      <c r="VTT254" s="359"/>
      <c r="VTU254" s="380"/>
      <c r="VTV254" s="359"/>
      <c r="VTW254" s="380"/>
      <c r="VTX254" s="359"/>
      <c r="VTY254" s="380"/>
      <c r="VTZ254" s="359"/>
      <c r="VUA254" s="380"/>
      <c r="VUB254" s="359"/>
      <c r="VUC254" s="380"/>
      <c r="VUD254" s="359"/>
      <c r="VUE254" s="380"/>
      <c r="VUF254" s="359"/>
      <c r="VUG254" s="380"/>
      <c r="VUH254" s="359"/>
      <c r="VUI254" s="380"/>
      <c r="VUJ254" s="359"/>
      <c r="VUK254" s="380"/>
      <c r="VUL254" s="359"/>
      <c r="VUM254" s="380"/>
      <c r="VUN254" s="359"/>
      <c r="VUO254" s="380"/>
      <c r="VUP254" s="359"/>
      <c r="VUQ254" s="380"/>
      <c r="VUR254" s="359"/>
      <c r="VUS254" s="380"/>
      <c r="VUT254" s="359"/>
      <c r="VUU254" s="380"/>
      <c r="VUV254" s="359"/>
      <c r="VUW254" s="380"/>
      <c r="VUX254" s="359"/>
      <c r="VUY254" s="380"/>
      <c r="VUZ254" s="359"/>
      <c r="VVA254" s="380"/>
      <c r="VVB254" s="359"/>
      <c r="VVC254" s="380"/>
      <c r="VVD254" s="359"/>
      <c r="VVE254" s="380"/>
      <c r="VVF254" s="359"/>
      <c r="VVG254" s="380"/>
      <c r="VVH254" s="359"/>
      <c r="VVI254" s="380"/>
      <c r="VVJ254" s="359"/>
      <c r="VVK254" s="380"/>
      <c r="VVL254" s="359"/>
      <c r="VVM254" s="380"/>
      <c r="VVN254" s="359"/>
      <c r="VVO254" s="380"/>
      <c r="VVP254" s="359"/>
      <c r="VVQ254" s="380"/>
      <c r="VVR254" s="359"/>
      <c r="VVS254" s="380"/>
      <c r="VVT254" s="359"/>
      <c r="VVU254" s="380"/>
      <c r="VVV254" s="359"/>
      <c r="VVW254" s="380"/>
      <c r="VVX254" s="359"/>
      <c r="VVY254" s="380"/>
      <c r="VVZ254" s="359"/>
      <c r="VWA254" s="380"/>
      <c r="VWB254" s="359"/>
      <c r="VWC254" s="380"/>
      <c r="VWD254" s="359"/>
      <c r="VWE254" s="380"/>
      <c r="VWF254" s="359"/>
      <c r="VWG254" s="380"/>
      <c r="VWH254" s="359"/>
      <c r="VWI254" s="380"/>
      <c r="VWJ254" s="359"/>
      <c r="VWK254" s="380"/>
      <c r="VWL254" s="359"/>
      <c r="VWM254" s="380"/>
      <c r="VWN254" s="359"/>
      <c r="VWO254" s="380"/>
      <c r="VWP254" s="359"/>
      <c r="VWQ254" s="380"/>
      <c r="VWR254" s="359"/>
      <c r="VWS254" s="380"/>
      <c r="VWT254" s="359"/>
      <c r="VWU254" s="380"/>
      <c r="VWV254" s="359"/>
      <c r="VWW254" s="380"/>
      <c r="VWX254" s="359"/>
      <c r="VWY254" s="380"/>
      <c r="VWZ254" s="359"/>
      <c r="VXA254" s="380"/>
      <c r="VXB254" s="359"/>
      <c r="VXC254" s="380"/>
      <c r="VXD254" s="359"/>
      <c r="VXE254" s="380"/>
      <c r="VXF254" s="359"/>
      <c r="VXG254" s="380"/>
      <c r="VXH254" s="359"/>
      <c r="VXI254" s="380"/>
      <c r="VXJ254" s="359"/>
      <c r="VXK254" s="380"/>
      <c r="VXL254" s="359"/>
      <c r="VXM254" s="380"/>
      <c r="VXN254" s="359"/>
      <c r="VXO254" s="380"/>
      <c r="VXP254" s="359"/>
      <c r="VXQ254" s="380"/>
      <c r="VXR254" s="359"/>
      <c r="VXS254" s="380"/>
      <c r="VXT254" s="359"/>
      <c r="VXU254" s="380"/>
      <c r="VXV254" s="359"/>
      <c r="VXW254" s="380"/>
      <c r="VXX254" s="359"/>
      <c r="VXY254" s="380"/>
      <c r="VXZ254" s="359"/>
      <c r="VYA254" s="380"/>
      <c r="VYB254" s="359"/>
      <c r="VYC254" s="380"/>
      <c r="VYD254" s="359"/>
      <c r="VYE254" s="380"/>
      <c r="VYF254" s="359"/>
      <c r="VYG254" s="380"/>
      <c r="VYH254" s="359"/>
      <c r="VYI254" s="380"/>
      <c r="VYJ254" s="359"/>
      <c r="VYK254" s="380"/>
      <c r="VYL254" s="359"/>
      <c r="VYM254" s="380"/>
      <c r="VYN254" s="359"/>
      <c r="VYO254" s="380"/>
      <c r="VYP254" s="359"/>
      <c r="VYQ254" s="380"/>
      <c r="VYR254" s="359"/>
      <c r="VYS254" s="380"/>
      <c r="VYT254" s="359"/>
      <c r="VYU254" s="380"/>
      <c r="VYV254" s="359"/>
      <c r="VYW254" s="380"/>
      <c r="VYX254" s="359"/>
      <c r="VYY254" s="380"/>
      <c r="VYZ254" s="359"/>
      <c r="VZA254" s="380"/>
      <c r="VZB254" s="359"/>
      <c r="VZC254" s="380"/>
      <c r="VZD254" s="359"/>
      <c r="VZE254" s="380"/>
      <c r="VZF254" s="359"/>
      <c r="VZG254" s="380"/>
      <c r="VZH254" s="359"/>
      <c r="VZI254" s="380"/>
      <c r="VZJ254" s="359"/>
      <c r="VZK254" s="380"/>
      <c r="VZL254" s="359"/>
      <c r="VZM254" s="380"/>
      <c r="VZN254" s="359"/>
      <c r="VZO254" s="380"/>
      <c r="VZP254" s="359"/>
      <c r="VZQ254" s="380"/>
      <c r="VZR254" s="359"/>
      <c r="VZS254" s="380"/>
      <c r="VZT254" s="359"/>
      <c r="VZU254" s="380"/>
      <c r="VZV254" s="359"/>
      <c r="VZW254" s="380"/>
      <c r="VZX254" s="359"/>
      <c r="VZY254" s="380"/>
      <c r="VZZ254" s="359"/>
      <c r="WAA254" s="380"/>
      <c r="WAB254" s="359"/>
      <c r="WAC254" s="380"/>
      <c r="WAD254" s="359"/>
      <c r="WAE254" s="380"/>
      <c r="WAF254" s="359"/>
      <c r="WAG254" s="380"/>
      <c r="WAH254" s="359"/>
      <c r="WAI254" s="380"/>
      <c r="WAJ254" s="359"/>
      <c r="WAK254" s="380"/>
      <c r="WAL254" s="359"/>
      <c r="WAM254" s="380"/>
      <c r="WAN254" s="359"/>
      <c r="WAO254" s="380"/>
      <c r="WAP254" s="359"/>
      <c r="WAQ254" s="380"/>
      <c r="WAR254" s="359"/>
      <c r="WAS254" s="380"/>
      <c r="WAT254" s="359"/>
      <c r="WAU254" s="380"/>
      <c r="WAV254" s="359"/>
      <c r="WAW254" s="380"/>
      <c r="WAX254" s="359"/>
      <c r="WAY254" s="380"/>
      <c r="WAZ254" s="359"/>
      <c r="WBA254" s="380"/>
      <c r="WBB254" s="359"/>
      <c r="WBC254" s="380"/>
      <c r="WBD254" s="359"/>
      <c r="WBE254" s="380"/>
      <c r="WBF254" s="359"/>
      <c r="WBG254" s="380"/>
      <c r="WBH254" s="359"/>
      <c r="WBI254" s="380"/>
      <c r="WBJ254" s="359"/>
      <c r="WBK254" s="380"/>
      <c r="WBL254" s="359"/>
      <c r="WBM254" s="380"/>
      <c r="WBN254" s="359"/>
      <c r="WBO254" s="380"/>
      <c r="WBP254" s="359"/>
      <c r="WBQ254" s="380"/>
      <c r="WBR254" s="359"/>
      <c r="WBS254" s="380"/>
      <c r="WBT254" s="359"/>
      <c r="WBU254" s="380"/>
      <c r="WBV254" s="359"/>
      <c r="WBW254" s="380"/>
      <c r="WBX254" s="359"/>
      <c r="WBY254" s="380"/>
      <c r="WBZ254" s="359"/>
      <c r="WCA254" s="380"/>
      <c r="WCB254" s="359"/>
      <c r="WCC254" s="380"/>
      <c r="WCD254" s="359"/>
      <c r="WCE254" s="380"/>
      <c r="WCF254" s="359"/>
      <c r="WCG254" s="380"/>
      <c r="WCH254" s="359"/>
      <c r="WCI254" s="380"/>
      <c r="WCJ254" s="359"/>
      <c r="WCK254" s="380"/>
      <c r="WCL254" s="359"/>
      <c r="WCM254" s="380"/>
      <c r="WCN254" s="359"/>
      <c r="WCO254" s="380"/>
      <c r="WCP254" s="359"/>
      <c r="WCQ254" s="380"/>
      <c r="WCR254" s="359"/>
      <c r="WCS254" s="380"/>
      <c r="WCT254" s="359"/>
      <c r="WCU254" s="380"/>
      <c r="WCV254" s="359"/>
      <c r="WCW254" s="380"/>
      <c r="WCX254" s="359"/>
      <c r="WCY254" s="380"/>
      <c r="WCZ254" s="359"/>
      <c r="WDA254" s="380"/>
      <c r="WDB254" s="359"/>
      <c r="WDC254" s="380"/>
      <c r="WDD254" s="359"/>
      <c r="WDE254" s="380"/>
      <c r="WDF254" s="359"/>
      <c r="WDG254" s="380"/>
      <c r="WDH254" s="359"/>
      <c r="WDI254" s="380"/>
      <c r="WDJ254" s="359"/>
      <c r="WDK254" s="380"/>
      <c r="WDL254" s="359"/>
      <c r="WDM254" s="380"/>
      <c r="WDN254" s="359"/>
      <c r="WDO254" s="380"/>
      <c r="WDP254" s="359"/>
      <c r="WDQ254" s="380"/>
      <c r="WDR254" s="359"/>
      <c r="WDS254" s="380"/>
      <c r="WDT254" s="359"/>
      <c r="WDU254" s="380"/>
      <c r="WDV254" s="359"/>
      <c r="WDW254" s="380"/>
      <c r="WDX254" s="359"/>
      <c r="WDY254" s="380"/>
      <c r="WDZ254" s="359"/>
      <c r="WEA254" s="380"/>
      <c r="WEB254" s="359"/>
      <c r="WEC254" s="380"/>
      <c r="WED254" s="359"/>
      <c r="WEE254" s="380"/>
      <c r="WEF254" s="359"/>
      <c r="WEG254" s="380"/>
      <c r="WEH254" s="359"/>
      <c r="WEI254" s="380"/>
      <c r="WEJ254" s="359"/>
      <c r="WEK254" s="380"/>
      <c r="WEL254" s="359"/>
      <c r="WEM254" s="380"/>
      <c r="WEN254" s="359"/>
      <c r="WEO254" s="380"/>
      <c r="WEP254" s="359"/>
      <c r="WEQ254" s="380"/>
      <c r="WER254" s="359"/>
      <c r="WES254" s="380"/>
      <c r="WET254" s="359"/>
      <c r="WEU254" s="380"/>
      <c r="WEV254" s="359"/>
      <c r="WEW254" s="380"/>
      <c r="WEX254" s="359"/>
      <c r="WEY254" s="380"/>
      <c r="WEZ254" s="359"/>
      <c r="WFA254" s="380"/>
      <c r="WFB254" s="359"/>
      <c r="WFC254" s="380"/>
      <c r="WFD254" s="359"/>
      <c r="WFE254" s="380"/>
      <c r="WFF254" s="359"/>
      <c r="WFG254" s="380"/>
      <c r="WFH254" s="359"/>
      <c r="WFI254" s="380"/>
      <c r="WFJ254" s="359"/>
      <c r="WFK254" s="380"/>
      <c r="WFL254" s="359"/>
      <c r="WFM254" s="380"/>
      <c r="WFN254" s="359"/>
      <c r="WFO254" s="380"/>
      <c r="WFP254" s="359"/>
      <c r="WFQ254" s="380"/>
      <c r="WFR254" s="359"/>
      <c r="WFS254" s="380"/>
      <c r="WFT254" s="359"/>
      <c r="WFU254" s="380"/>
      <c r="WFV254" s="359"/>
      <c r="WFW254" s="380"/>
      <c r="WFX254" s="359"/>
      <c r="WFY254" s="380"/>
      <c r="WFZ254" s="359"/>
      <c r="WGA254" s="380"/>
      <c r="WGB254" s="359"/>
      <c r="WGC254" s="380"/>
      <c r="WGD254" s="359"/>
      <c r="WGE254" s="380"/>
      <c r="WGF254" s="359"/>
      <c r="WGG254" s="380"/>
      <c r="WGH254" s="359"/>
      <c r="WGI254" s="380"/>
      <c r="WGJ254" s="359"/>
      <c r="WGK254" s="380"/>
      <c r="WGL254" s="359"/>
      <c r="WGM254" s="380"/>
      <c r="WGN254" s="359"/>
      <c r="WGO254" s="380"/>
      <c r="WGP254" s="359"/>
      <c r="WGQ254" s="380"/>
      <c r="WGR254" s="359"/>
      <c r="WGS254" s="380"/>
      <c r="WGT254" s="359"/>
      <c r="WGU254" s="380"/>
      <c r="WGV254" s="359"/>
      <c r="WGW254" s="380"/>
      <c r="WGX254" s="359"/>
      <c r="WGY254" s="380"/>
      <c r="WGZ254" s="359"/>
      <c r="WHA254" s="380"/>
      <c r="WHB254" s="359"/>
      <c r="WHC254" s="380"/>
      <c r="WHD254" s="359"/>
      <c r="WHE254" s="380"/>
      <c r="WHF254" s="359"/>
      <c r="WHG254" s="380"/>
      <c r="WHH254" s="359"/>
      <c r="WHI254" s="380"/>
      <c r="WHJ254" s="359"/>
      <c r="WHK254" s="380"/>
      <c r="WHL254" s="359"/>
      <c r="WHM254" s="380"/>
      <c r="WHN254" s="359"/>
      <c r="WHO254" s="380"/>
      <c r="WHP254" s="359"/>
      <c r="WHQ254" s="380"/>
      <c r="WHR254" s="359"/>
      <c r="WHS254" s="380"/>
      <c r="WHT254" s="359"/>
      <c r="WHU254" s="380"/>
      <c r="WHV254" s="359"/>
      <c r="WHW254" s="380"/>
      <c r="WHX254" s="359"/>
      <c r="WHY254" s="380"/>
      <c r="WHZ254" s="359"/>
      <c r="WIA254" s="380"/>
      <c r="WIB254" s="359"/>
      <c r="WIC254" s="380"/>
      <c r="WID254" s="359"/>
      <c r="WIE254" s="380"/>
      <c r="WIF254" s="359"/>
      <c r="WIG254" s="380"/>
      <c r="WIH254" s="359"/>
      <c r="WII254" s="380"/>
      <c r="WIJ254" s="359"/>
      <c r="WIK254" s="380"/>
      <c r="WIL254" s="359"/>
      <c r="WIM254" s="380"/>
      <c r="WIN254" s="359"/>
      <c r="WIO254" s="380"/>
      <c r="WIP254" s="359"/>
      <c r="WIQ254" s="380"/>
      <c r="WIR254" s="359"/>
      <c r="WIS254" s="380"/>
      <c r="WIT254" s="359"/>
      <c r="WIU254" s="380"/>
      <c r="WIV254" s="359"/>
      <c r="WIW254" s="380"/>
      <c r="WIX254" s="359"/>
      <c r="WIY254" s="380"/>
      <c r="WIZ254" s="359"/>
      <c r="WJA254" s="380"/>
      <c r="WJB254" s="359"/>
      <c r="WJC254" s="380"/>
      <c r="WJD254" s="359"/>
      <c r="WJE254" s="380"/>
      <c r="WJF254" s="359"/>
      <c r="WJG254" s="380"/>
      <c r="WJH254" s="359"/>
      <c r="WJI254" s="380"/>
      <c r="WJJ254" s="359"/>
      <c r="WJK254" s="380"/>
      <c r="WJL254" s="359"/>
      <c r="WJM254" s="380"/>
      <c r="WJN254" s="359"/>
      <c r="WJO254" s="380"/>
      <c r="WJP254" s="359"/>
      <c r="WJQ254" s="380"/>
      <c r="WJR254" s="359"/>
      <c r="WJS254" s="380"/>
      <c r="WJT254" s="359"/>
      <c r="WJU254" s="380"/>
      <c r="WJV254" s="359"/>
      <c r="WJW254" s="380"/>
      <c r="WJX254" s="359"/>
      <c r="WJY254" s="380"/>
      <c r="WJZ254" s="359"/>
      <c r="WKA254" s="380"/>
      <c r="WKB254" s="359"/>
      <c r="WKC254" s="380"/>
      <c r="WKD254" s="359"/>
      <c r="WKE254" s="380"/>
      <c r="WKF254" s="359"/>
      <c r="WKG254" s="380"/>
      <c r="WKH254" s="359"/>
      <c r="WKI254" s="380"/>
      <c r="WKJ254" s="359"/>
      <c r="WKK254" s="380"/>
      <c r="WKL254" s="359"/>
      <c r="WKM254" s="380"/>
      <c r="WKN254" s="359"/>
      <c r="WKO254" s="380"/>
      <c r="WKP254" s="359"/>
      <c r="WKQ254" s="380"/>
      <c r="WKR254" s="359"/>
      <c r="WKS254" s="380"/>
      <c r="WKT254" s="359"/>
      <c r="WKU254" s="380"/>
      <c r="WKV254" s="359"/>
      <c r="WKW254" s="380"/>
      <c r="WKX254" s="359"/>
      <c r="WKY254" s="380"/>
      <c r="WKZ254" s="359"/>
      <c r="WLA254" s="380"/>
      <c r="WLB254" s="359"/>
      <c r="WLC254" s="380"/>
      <c r="WLD254" s="359"/>
      <c r="WLE254" s="380"/>
      <c r="WLF254" s="359"/>
      <c r="WLG254" s="380"/>
      <c r="WLH254" s="359"/>
      <c r="WLI254" s="380"/>
      <c r="WLJ254" s="359"/>
      <c r="WLK254" s="380"/>
      <c r="WLL254" s="359"/>
      <c r="WLM254" s="380"/>
      <c r="WLN254" s="359"/>
      <c r="WLO254" s="380"/>
      <c r="WLP254" s="359"/>
      <c r="WLQ254" s="380"/>
      <c r="WLR254" s="359"/>
      <c r="WLS254" s="380"/>
      <c r="WLT254" s="359"/>
      <c r="WLU254" s="380"/>
      <c r="WLV254" s="359"/>
      <c r="WLW254" s="380"/>
      <c r="WLX254" s="359"/>
      <c r="WLY254" s="380"/>
      <c r="WLZ254" s="359"/>
      <c r="WMA254" s="380"/>
      <c r="WMB254" s="359"/>
      <c r="WMC254" s="380"/>
      <c r="WMD254" s="359"/>
      <c r="WME254" s="380"/>
      <c r="WMF254" s="359"/>
      <c r="WMG254" s="380"/>
      <c r="WMH254" s="359"/>
      <c r="WMI254" s="380"/>
      <c r="WMJ254" s="359"/>
      <c r="WMK254" s="380"/>
      <c r="WML254" s="359"/>
      <c r="WMM254" s="380"/>
      <c r="WMN254" s="359"/>
      <c r="WMO254" s="380"/>
      <c r="WMP254" s="359"/>
      <c r="WMQ254" s="380"/>
      <c r="WMR254" s="359"/>
      <c r="WMS254" s="380"/>
      <c r="WMT254" s="359"/>
      <c r="WMU254" s="380"/>
      <c r="WMV254" s="359"/>
      <c r="WMW254" s="380"/>
      <c r="WMX254" s="359"/>
      <c r="WMY254" s="380"/>
      <c r="WMZ254" s="359"/>
      <c r="WNA254" s="380"/>
      <c r="WNB254" s="359"/>
      <c r="WNC254" s="380"/>
      <c r="WND254" s="359"/>
      <c r="WNE254" s="380"/>
      <c r="WNF254" s="359"/>
      <c r="WNG254" s="380"/>
      <c r="WNH254" s="359"/>
      <c r="WNI254" s="380"/>
      <c r="WNJ254" s="359"/>
      <c r="WNK254" s="380"/>
      <c r="WNL254" s="359"/>
      <c r="WNM254" s="380"/>
      <c r="WNN254" s="359"/>
      <c r="WNO254" s="380"/>
      <c r="WNP254" s="359"/>
      <c r="WNQ254" s="380"/>
      <c r="WNR254" s="359"/>
      <c r="WNS254" s="380"/>
      <c r="WNT254" s="359"/>
      <c r="WNU254" s="380"/>
      <c r="WNV254" s="359"/>
      <c r="WNW254" s="380"/>
      <c r="WNX254" s="359"/>
      <c r="WNY254" s="380"/>
      <c r="WNZ254" s="359"/>
      <c r="WOA254" s="380"/>
      <c r="WOB254" s="359"/>
      <c r="WOC254" s="380"/>
      <c r="WOD254" s="359"/>
      <c r="WOE254" s="380"/>
      <c r="WOF254" s="359"/>
      <c r="WOG254" s="380"/>
      <c r="WOH254" s="359"/>
      <c r="WOI254" s="380"/>
      <c r="WOJ254" s="359"/>
      <c r="WOK254" s="380"/>
      <c r="WOL254" s="359"/>
      <c r="WOM254" s="380"/>
      <c r="WON254" s="359"/>
      <c r="WOO254" s="380"/>
      <c r="WOP254" s="359"/>
      <c r="WOQ254" s="380"/>
      <c r="WOR254" s="359"/>
      <c r="WOS254" s="380"/>
      <c r="WOT254" s="359"/>
      <c r="WOU254" s="380"/>
      <c r="WOV254" s="359"/>
      <c r="WOW254" s="380"/>
      <c r="WOX254" s="359"/>
      <c r="WOY254" s="380"/>
      <c r="WOZ254" s="359"/>
      <c r="WPA254" s="380"/>
      <c r="WPB254" s="359"/>
      <c r="WPC254" s="380"/>
      <c r="WPD254" s="359"/>
      <c r="WPE254" s="380"/>
      <c r="WPF254" s="359"/>
      <c r="WPG254" s="380"/>
      <c r="WPH254" s="359"/>
      <c r="WPI254" s="380"/>
      <c r="WPJ254" s="359"/>
      <c r="WPK254" s="380"/>
      <c r="WPL254" s="359"/>
      <c r="WPM254" s="380"/>
      <c r="WPN254" s="359"/>
      <c r="WPO254" s="380"/>
      <c r="WPP254" s="359"/>
      <c r="WPQ254" s="380"/>
      <c r="WPR254" s="359"/>
      <c r="WPS254" s="380"/>
      <c r="WPT254" s="359"/>
      <c r="WPU254" s="380"/>
      <c r="WPV254" s="359"/>
      <c r="WPW254" s="380"/>
      <c r="WPX254" s="359"/>
      <c r="WPY254" s="380"/>
      <c r="WPZ254" s="359"/>
      <c r="WQA254" s="380"/>
      <c r="WQB254" s="359"/>
      <c r="WQC254" s="380"/>
      <c r="WQD254" s="359"/>
      <c r="WQE254" s="380"/>
      <c r="WQF254" s="359"/>
      <c r="WQG254" s="380"/>
      <c r="WQH254" s="359"/>
      <c r="WQI254" s="380"/>
      <c r="WQJ254" s="359"/>
      <c r="WQK254" s="380"/>
      <c r="WQL254" s="359"/>
      <c r="WQM254" s="380"/>
      <c r="WQN254" s="359"/>
      <c r="WQO254" s="380"/>
      <c r="WQP254" s="359"/>
      <c r="WQQ254" s="380"/>
      <c r="WQR254" s="359"/>
      <c r="WQS254" s="380"/>
      <c r="WQT254" s="359"/>
      <c r="WQU254" s="380"/>
      <c r="WQV254" s="359"/>
      <c r="WQW254" s="380"/>
      <c r="WQX254" s="359"/>
      <c r="WQY254" s="380"/>
      <c r="WQZ254" s="359"/>
      <c r="WRA254" s="380"/>
      <c r="WRB254" s="359"/>
      <c r="WRC254" s="380"/>
      <c r="WRD254" s="359"/>
      <c r="WRE254" s="380"/>
      <c r="WRF254" s="359"/>
      <c r="WRG254" s="380"/>
      <c r="WRH254" s="359"/>
      <c r="WRI254" s="380"/>
      <c r="WRJ254" s="359"/>
      <c r="WRK254" s="380"/>
      <c r="WRL254" s="359"/>
      <c r="WRM254" s="380"/>
      <c r="WRN254" s="359"/>
      <c r="WRO254" s="380"/>
      <c r="WRP254" s="359"/>
      <c r="WRQ254" s="380"/>
      <c r="WRR254" s="359"/>
      <c r="WRS254" s="380"/>
      <c r="WRT254" s="359"/>
      <c r="WRU254" s="380"/>
      <c r="WRV254" s="359"/>
      <c r="WRW254" s="380"/>
      <c r="WRX254" s="359"/>
      <c r="WRY254" s="380"/>
      <c r="WRZ254" s="359"/>
      <c r="WSA254" s="380"/>
      <c r="WSB254" s="359"/>
      <c r="WSC254" s="380"/>
      <c r="WSD254" s="359"/>
      <c r="WSE254" s="380"/>
      <c r="WSF254" s="359"/>
      <c r="WSG254" s="380"/>
      <c r="WSH254" s="359"/>
      <c r="WSI254" s="380"/>
      <c r="WSJ254" s="359"/>
      <c r="WSK254" s="380"/>
      <c r="WSL254" s="359"/>
      <c r="WSM254" s="380"/>
      <c r="WSN254" s="359"/>
      <c r="WSO254" s="380"/>
      <c r="WSP254" s="359"/>
      <c r="WSQ254" s="380"/>
      <c r="WSR254" s="359"/>
      <c r="WSS254" s="380"/>
      <c r="WST254" s="359"/>
      <c r="WSU254" s="380"/>
      <c r="WSV254" s="359"/>
      <c r="WSW254" s="380"/>
      <c r="WSX254" s="359"/>
      <c r="WSY254" s="380"/>
      <c r="WSZ254" s="359"/>
      <c r="WTA254" s="380"/>
      <c r="WTB254" s="359"/>
      <c r="WTC254" s="380"/>
      <c r="WTD254" s="359"/>
      <c r="WTE254" s="380"/>
      <c r="WTF254" s="359"/>
      <c r="WTG254" s="380"/>
      <c r="WTH254" s="359"/>
      <c r="WTI254" s="380"/>
      <c r="WTJ254" s="359"/>
      <c r="WTK254" s="380"/>
      <c r="WTL254" s="359"/>
      <c r="WTM254" s="380"/>
      <c r="WTN254" s="359"/>
      <c r="WTO254" s="380"/>
      <c r="WTP254" s="359"/>
      <c r="WTQ254" s="380"/>
      <c r="WTR254" s="359"/>
      <c r="WTS254" s="380"/>
      <c r="WTT254" s="359"/>
      <c r="WTU254" s="380"/>
      <c r="WTV254" s="359"/>
      <c r="WTW254" s="380"/>
      <c r="WTX254" s="359"/>
      <c r="WTY254" s="380"/>
      <c r="WTZ254" s="359"/>
      <c r="WUA254" s="380"/>
      <c r="WUB254" s="359"/>
      <c r="WUC254" s="380"/>
      <c r="WUD254" s="359"/>
      <c r="WUE254" s="380"/>
      <c r="WUF254" s="359"/>
      <c r="WUG254" s="380"/>
      <c r="WUH254" s="359"/>
      <c r="WUI254" s="380"/>
      <c r="WUJ254" s="359"/>
      <c r="WUK254" s="380"/>
      <c r="WUL254" s="359"/>
      <c r="WUM254" s="380"/>
      <c r="WUN254" s="359"/>
      <c r="WUO254" s="380"/>
      <c r="WUP254" s="359"/>
      <c r="WUQ254" s="380"/>
      <c r="WUR254" s="359"/>
      <c r="WUS254" s="380"/>
      <c r="WUT254" s="359"/>
      <c r="WUU254" s="380"/>
      <c r="WUV254" s="359"/>
      <c r="WUW254" s="380"/>
      <c r="WUX254" s="359"/>
      <c r="WUY254" s="380"/>
      <c r="WUZ254" s="359"/>
      <c r="WVA254" s="380"/>
      <c r="WVB254" s="359"/>
      <c r="WVC254" s="380"/>
      <c r="WVD254" s="359"/>
      <c r="WVE254" s="380"/>
      <c r="WVF254" s="359"/>
      <c r="WVG254" s="380"/>
      <c r="WVH254" s="359"/>
      <c r="WVI254" s="380"/>
      <c r="WVJ254" s="359"/>
      <c r="WVK254" s="380"/>
      <c r="WVL254" s="359"/>
      <c r="WVM254" s="380"/>
      <c r="WVN254" s="359"/>
      <c r="WVO254" s="380"/>
      <c r="WVP254" s="359"/>
      <c r="WVQ254" s="380"/>
      <c r="WVR254" s="359"/>
      <c r="WVS254" s="380"/>
      <c r="WVT254" s="359"/>
      <c r="WVU254" s="380"/>
      <c r="WVV254" s="359"/>
      <c r="WVW254" s="380"/>
      <c r="WVX254" s="359"/>
      <c r="WVY254" s="380"/>
      <c r="WVZ254" s="359"/>
      <c r="WWA254" s="380"/>
      <c r="WWB254" s="359"/>
      <c r="WWC254" s="380"/>
      <c r="WWD254" s="359"/>
      <c r="WWE254" s="380"/>
      <c r="WWF254" s="359"/>
      <c r="WWG254" s="380"/>
      <c r="WWH254" s="359"/>
      <c r="WWI254" s="380"/>
      <c r="WWJ254" s="359"/>
      <c r="WWK254" s="380"/>
      <c r="WWL254" s="359"/>
      <c r="WWM254" s="380"/>
      <c r="WWN254" s="359"/>
      <c r="WWO254" s="380"/>
      <c r="WWP254" s="359"/>
      <c r="WWQ254" s="380"/>
      <c r="WWR254" s="359"/>
      <c r="WWS254" s="380"/>
      <c r="WWT254" s="359"/>
      <c r="WWU254" s="380"/>
      <c r="WWV254" s="359"/>
      <c r="WWW254" s="380"/>
      <c r="WWX254" s="359"/>
      <c r="WWY254" s="380"/>
      <c r="WWZ254" s="359"/>
      <c r="WXA254" s="380"/>
      <c r="WXB254" s="359"/>
      <c r="WXC254" s="380"/>
      <c r="WXD254" s="359"/>
      <c r="WXE254" s="380"/>
      <c r="WXF254" s="359"/>
      <c r="WXG254" s="380"/>
      <c r="WXH254" s="359"/>
      <c r="WXI254" s="380"/>
      <c r="WXJ254" s="359"/>
      <c r="WXK254" s="380"/>
      <c r="WXL254" s="359"/>
      <c r="WXM254" s="380"/>
      <c r="WXN254" s="359"/>
      <c r="WXO254" s="380"/>
      <c r="WXP254" s="359"/>
      <c r="WXQ254" s="380"/>
      <c r="WXR254" s="359"/>
      <c r="WXS254" s="380"/>
      <c r="WXT254" s="359"/>
      <c r="WXU254" s="380"/>
      <c r="WXV254" s="359"/>
      <c r="WXW254" s="380"/>
      <c r="WXX254" s="359"/>
      <c r="WXY254" s="380"/>
      <c r="WXZ254" s="359"/>
      <c r="WYA254" s="380"/>
      <c r="WYB254" s="359"/>
      <c r="WYC254" s="380"/>
      <c r="WYD254" s="359"/>
      <c r="WYE254" s="380"/>
      <c r="WYF254" s="359"/>
      <c r="WYG254" s="380"/>
      <c r="WYH254" s="359"/>
      <c r="WYI254" s="380"/>
      <c r="WYJ254" s="359"/>
      <c r="WYK254" s="380"/>
      <c r="WYL254" s="359"/>
      <c r="WYM254" s="380"/>
      <c r="WYN254" s="359"/>
      <c r="WYO254" s="380"/>
      <c r="WYP254" s="359"/>
      <c r="WYQ254" s="380"/>
      <c r="WYR254" s="359"/>
      <c r="WYS254" s="380"/>
      <c r="WYT254" s="359"/>
      <c r="WYU254" s="380"/>
      <c r="WYV254" s="359"/>
      <c r="WYW254" s="380"/>
      <c r="WYX254" s="359"/>
      <c r="WYY254" s="380"/>
      <c r="WYZ254" s="359"/>
      <c r="WZA254" s="380"/>
      <c r="WZB254" s="359"/>
      <c r="WZC254" s="380"/>
      <c r="WZD254" s="359"/>
      <c r="WZE254" s="380"/>
      <c r="WZF254" s="359"/>
      <c r="WZG254" s="380"/>
      <c r="WZH254" s="359"/>
      <c r="WZI254" s="380"/>
      <c r="WZJ254" s="359"/>
      <c r="WZK254" s="380"/>
      <c r="WZL254" s="359"/>
      <c r="WZM254" s="380"/>
      <c r="WZN254" s="359"/>
      <c r="WZO254" s="380"/>
      <c r="WZP254" s="359"/>
      <c r="WZQ254" s="380"/>
      <c r="WZR254" s="359"/>
      <c r="WZS254" s="380"/>
      <c r="WZT254" s="359"/>
      <c r="WZU254" s="380"/>
      <c r="WZV254" s="359"/>
      <c r="WZW254" s="380"/>
      <c r="WZX254" s="359"/>
      <c r="WZY254" s="380"/>
      <c r="WZZ254" s="359"/>
      <c r="XAA254" s="380"/>
      <c r="XAB254" s="359"/>
      <c r="XAC254" s="380"/>
      <c r="XAD254" s="359"/>
      <c r="XAE254" s="380"/>
      <c r="XAF254" s="359"/>
      <c r="XAG254" s="380"/>
      <c r="XAH254" s="359"/>
      <c r="XAI254" s="380"/>
      <c r="XAJ254" s="359"/>
      <c r="XAK254" s="380"/>
      <c r="XAL254" s="359"/>
      <c r="XAM254" s="380"/>
      <c r="XAN254" s="359"/>
      <c r="XAO254" s="380"/>
      <c r="XAP254" s="359"/>
      <c r="XAQ254" s="380"/>
    </row>
    <row r="255" spans="1:16267" ht="15" x14ac:dyDescent="0.2">
      <c r="A255" s="380"/>
      <c r="B255" s="361" t="str">
        <f t="shared" si="140"/>
        <v>0</v>
      </c>
      <c r="C255" s="364" t="s">
        <v>1169</v>
      </c>
      <c r="D255" s="359" t="s">
        <v>1170</v>
      </c>
      <c r="E255" s="1157">
        <f>IFERROR(VLOOKUP($C255,'[8]Total Inflows'!$AE$4:$AH$165,2,0),"")</f>
        <v>0</v>
      </c>
      <c r="F255" s="1157">
        <f>IFERROR(VLOOKUP($C255,'[8]Total Inflows'!$AE$4:$AH$165,3,0),"")</f>
        <v>0</v>
      </c>
      <c r="G255" s="1157">
        <f>IFERROR(VLOOKUP($C255,'[8]Total Inflows'!$AE$4:$AH$165,4,0),"")</f>
        <v>222800</v>
      </c>
      <c r="H255" s="1157" t="str">
        <f>IFERROR(VLOOKUP($C255,'[8]Total Inflows'!$AJ$4:$AM$110,2,0),"")</f>
        <v/>
      </c>
      <c r="I255" s="1157" t="str">
        <f>IFERROR(VLOOKUP($C255,'[8]Total Inflows'!$AO$4:$AR$10,2,0),"")</f>
        <v/>
      </c>
      <c r="J255" s="1157">
        <f>IFERROR(VLOOKUP($C255,'[8]Total Inflows'!$AU$4:$AX$54,2,0),"")</f>
        <v>0</v>
      </c>
      <c r="K255" s="1157" t="str">
        <f>IFERROR(VLOOKUP($C255,'[8]Total Inflows'!$AZ$4:$BC$30,2,0),"")</f>
        <v/>
      </c>
      <c r="L255" s="354">
        <f t="shared" si="154"/>
        <v>0</v>
      </c>
      <c r="M255" s="1157" t="str">
        <f>IFERROR(VLOOKUP($C255,'[9]Total Inflows'!$AI$4:$AL$110,3,0),"")</f>
        <v/>
      </c>
      <c r="N255" s="1157" t="str">
        <f>IFERROR(VLOOKUP($C255,'[8]Total Inflows'!$AO$4:$AR$10,3,0),"")</f>
        <v/>
      </c>
      <c r="O255" s="1157">
        <f>IFERROR(VLOOKUP($C255,'[8]Total Inflows'!$AU$4:$AX$54,3,0),"")</f>
        <v>0</v>
      </c>
      <c r="P255" s="1157" t="str">
        <f>IFERROR(VLOOKUP($C255,'[8]Total Inflows'!$AZ$4:$BC$30,3,0),"")</f>
        <v/>
      </c>
      <c r="Q255" s="354">
        <f t="shared" si="155"/>
        <v>0</v>
      </c>
      <c r="R255" s="1157" t="str">
        <f>IFERROR(VLOOKUP($C255,'[9]Total Inflows'!$AI$4:$AL$110,4,0),"")</f>
        <v/>
      </c>
      <c r="S255" s="1157" t="str">
        <f>IFERROR(VLOOKUP($C255,'[8]Total Inflows'!$AO$4:$AR$10,4,0),"")</f>
        <v/>
      </c>
      <c r="T255" s="1157">
        <f>IFERROR(VLOOKUP($C255,'[8]Total Inflows'!$AU$4:$AX$54,4,0),"")</f>
        <v>0</v>
      </c>
      <c r="U255" s="1157" t="str">
        <f>IFERROR(VLOOKUP($C255,'[8]Total Inflows'!$AZ$4:$BC$30,4,0),"")</f>
        <v/>
      </c>
      <c r="V255" s="354">
        <f t="shared" si="156"/>
        <v>0</v>
      </c>
      <c r="W255" s="354"/>
      <c r="X255" s="354"/>
      <c r="Y255" s="354"/>
      <c r="Z255" s="354"/>
      <c r="AA255" s="354"/>
      <c r="AB255" s="354"/>
      <c r="AC255" s="354"/>
      <c r="AD255" s="354"/>
      <c r="AE255" s="354"/>
      <c r="AF255" s="354"/>
      <c r="AG255" s="354"/>
      <c r="AH255" s="354"/>
      <c r="AI255" s="354"/>
      <c r="AK255" s="380"/>
      <c r="AL255" s="359"/>
      <c r="AM255" s="380"/>
      <c r="AN255" s="359"/>
      <c r="AO255" s="380"/>
      <c r="AP255" s="359"/>
      <c r="AQ255" s="380"/>
      <c r="AR255" s="359"/>
      <c r="AS255" s="380"/>
      <c r="AT255" s="359"/>
      <c r="AU255" s="380"/>
      <c r="AV255" s="359"/>
      <c r="AW255" s="380"/>
      <c r="AX255" s="359"/>
      <c r="AY255" s="380"/>
      <c r="AZ255" s="359"/>
      <c r="BA255" s="380"/>
      <c r="BB255" s="359"/>
      <c r="BC255" s="380"/>
      <c r="BD255" s="359"/>
      <c r="BE255" s="380"/>
      <c r="BF255" s="359"/>
      <c r="BG255" s="380"/>
      <c r="BH255" s="359"/>
      <c r="BI255" s="380"/>
      <c r="BJ255" s="359"/>
      <c r="BK255" s="380"/>
      <c r="BL255" s="359"/>
      <c r="BM255" s="380"/>
      <c r="BN255" s="359"/>
      <c r="BO255" s="380"/>
      <c r="BP255" s="359"/>
      <c r="BQ255" s="380"/>
      <c r="BR255" s="359"/>
      <c r="BS255" s="380"/>
      <c r="BT255" s="359"/>
      <c r="BU255" s="380"/>
      <c r="BV255" s="359"/>
      <c r="BW255" s="380"/>
      <c r="BX255" s="359"/>
      <c r="BY255" s="380"/>
      <c r="BZ255" s="359"/>
      <c r="CA255" s="380"/>
      <c r="CB255" s="359"/>
      <c r="CC255" s="380"/>
      <c r="CD255" s="359"/>
      <c r="CE255" s="380"/>
      <c r="CF255" s="359"/>
      <c r="CG255" s="380"/>
      <c r="CH255" s="359"/>
      <c r="CI255" s="380"/>
      <c r="CJ255" s="359"/>
      <c r="CK255" s="380"/>
      <c r="CL255" s="359"/>
      <c r="CM255" s="380"/>
      <c r="CN255" s="359"/>
      <c r="CO255" s="380"/>
      <c r="CP255" s="359"/>
      <c r="CQ255" s="380"/>
      <c r="CR255" s="359"/>
      <c r="CS255" s="380"/>
      <c r="CT255" s="359"/>
      <c r="CU255" s="380"/>
      <c r="CV255" s="359"/>
      <c r="CW255" s="380"/>
      <c r="CX255" s="359"/>
      <c r="CY255" s="380"/>
      <c r="CZ255" s="359"/>
      <c r="DA255" s="380"/>
      <c r="DB255" s="359"/>
      <c r="DC255" s="380"/>
      <c r="DD255" s="359"/>
      <c r="DE255" s="380"/>
      <c r="DF255" s="359"/>
      <c r="DG255" s="380"/>
      <c r="DH255" s="359"/>
      <c r="DI255" s="380"/>
      <c r="DJ255" s="359"/>
      <c r="DK255" s="380"/>
      <c r="DL255" s="359"/>
      <c r="DM255" s="380"/>
      <c r="DN255" s="359"/>
      <c r="DO255" s="380"/>
      <c r="DP255" s="359"/>
      <c r="DQ255" s="380"/>
      <c r="DR255" s="359"/>
      <c r="DS255" s="380"/>
      <c r="DT255" s="359"/>
      <c r="DU255" s="380"/>
      <c r="DV255" s="359"/>
      <c r="DW255" s="380"/>
      <c r="DX255" s="359"/>
      <c r="DY255" s="380"/>
      <c r="DZ255" s="359"/>
      <c r="EA255" s="380"/>
      <c r="EB255" s="359"/>
      <c r="EC255" s="380"/>
      <c r="ED255" s="359"/>
      <c r="EE255" s="380"/>
      <c r="EF255" s="359"/>
      <c r="EG255" s="380"/>
      <c r="EH255" s="359"/>
      <c r="EI255" s="380"/>
      <c r="EJ255" s="359"/>
      <c r="EK255" s="380"/>
      <c r="EL255" s="359"/>
      <c r="EM255" s="380"/>
      <c r="EN255" s="359"/>
      <c r="EO255" s="380"/>
      <c r="EP255" s="359"/>
      <c r="EQ255" s="380"/>
      <c r="ER255" s="359"/>
      <c r="ES255" s="380"/>
      <c r="ET255" s="359"/>
      <c r="EU255" s="380"/>
      <c r="EV255" s="359"/>
      <c r="EW255" s="380"/>
      <c r="EX255" s="359"/>
      <c r="EY255" s="380"/>
      <c r="EZ255" s="359"/>
      <c r="FA255" s="380"/>
      <c r="FB255" s="359"/>
      <c r="FC255" s="380"/>
      <c r="FD255" s="359"/>
      <c r="FE255" s="380"/>
      <c r="FF255" s="359"/>
      <c r="FG255" s="380"/>
      <c r="FH255" s="359"/>
      <c r="FI255" s="380"/>
      <c r="FJ255" s="359"/>
      <c r="FK255" s="380"/>
      <c r="FL255" s="359"/>
      <c r="FM255" s="380"/>
      <c r="FN255" s="359"/>
      <c r="FO255" s="380"/>
      <c r="FP255" s="359"/>
      <c r="FQ255" s="380"/>
      <c r="FR255" s="359"/>
      <c r="FS255" s="380"/>
      <c r="FT255" s="359"/>
      <c r="FU255" s="380"/>
      <c r="FV255" s="359"/>
      <c r="FW255" s="380"/>
      <c r="FX255" s="359"/>
      <c r="FY255" s="380"/>
      <c r="FZ255" s="359"/>
      <c r="GA255" s="380"/>
      <c r="GB255" s="359"/>
      <c r="GC255" s="380"/>
      <c r="GD255" s="359"/>
      <c r="GE255" s="380"/>
      <c r="GF255" s="359"/>
      <c r="GG255" s="380"/>
      <c r="GH255" s="359"/>
      <c r="GI255" s="380"/>
      <c r="GJ255" s="359"/>
      <c r="GK255" s="380"/>
      <c r="GL255" s="359"/>
      <c r="GM255" s="380"/>
      <c r="GN255" s="359"/>
      <c r="GO255" s="380"/>
      <c r="GP255" s="359"/>
      <c r="GQ255" s="380"/>
      <c r="GR255" s="359"/>
      <c r="GS255" s="380"/>
      <c r="GT255" s="359"/>
      <c r="GU255" s="380"/>
      <c r="GV255" s="359"/>
      <c r="GW255" s="380"/>
      <c r="GX255" s="359"/>
      <c r="GY255" s="380"/>
      <c r="GZ255" s="359"/>
      <c r="HA255" s="380"/>
      <c r="HB255" s="359"/>
      <c r="HC255" s="380"/>
      <c r="HD255" s="359"/>
      <c r="HE255" s="380"/>
      <c r="HF255" s="359"/>
      <c r="HG255" s="380"/>
      <c r="HH255" s="359"/>
      <c r="HI255" s="380"/>
      <c r="HJ255" s="359"/>
      <c r="HK255" s="380"/>
      <c r="HL255" s="359"/>
      <c r="HM255" s="380"/>
      <c r="HN255" s="359"/>
      <c r="HO255" s="380"/>
      <c r="HP255" s="359"/>
      <c r="HQ255" s="380"/>
      <c r="HR255" s="359"/>
      <c r="HS255" s="380"/>
      <c r="HT255" s="359"/>
      <c r="HU255" s="380"/>
      <c r="HV255" s="359"/>
      <c r="HW255" s="380"/>
      <c r="HX255" s="359"/>
      <c r="HY255" s="380"/>
      <c r="HZ255" s="359"/>
      <c r="IA255" s="380"/>
      <c r="IB255" s="359"/>
      <c r="IC255" s="380"/>
      <c r="ID255" s="359"/>
      <c r="IE255" s="380"/>
      <c r="IF255" s="359"/>
      <c r="IG255" s="380"/>
      <c r="IH255" s="359"/>
      <c r="II255" s="380"/>
      <c r="IJ255" s="359"/>
      <c r="IK255" s="380"/>
      <c r="IL255" s="359"/>
      <c r="IM255" s="380"/>
      <c r="IN255" s="359"/>
      <c r="IO255" s="380"/>
      <c r="IP255" s="359"/>
      <c r="IQ255" s="380"/>
      <c r="IR255" s="359"/>
      <c r="IS255" s="380"/>
      <c r="IT255" s="359"/>
      <c r="IU255" s="380"/>
      <c r="IV255" s="359"/>
      <c r="IW255" s="380"/>
      <c r="IX255" s="359"/>
      <c r="IY255" s="380"/>
      <c r="IZ255" s="359"/>
      <c r="JA255" s="380"/>
      <c r="JB255" s="359"/>
      <c r="JC255" s="380"/>
      <c r="JD255" s="359"/>
      <c r="JE255" s="380"/>
      <c r="JF255" s="359"/>
      <c r="JG255" s="380"/>
      <c r="JH255" s="359"/>
      <c r="JI255" s="380"/>
      <c r="JJ255" s="359"/>
      <c r="JK255" s="380"/>
      <c r="JL255" s="359"/>
      <c r="JM255" s="380"/>
      <c r="JN255" s="359"/>
      <c r="JO255" s="380"/>
      <c r="JP255" s="359"/>
      <c r="JQ255" s="380"/>
      <c r="JR255" s="359"/>
      <c r="JS255" s="380"/>
      <c r="JT255" s="359"/>
      <c r="JU255" s="380"/>
      <c r="JV255" s="359"/>
      <c r="JW255" s="380"/>
      <c r="JX255" s="359"/>
      <c r="JY255" s="380"/>
      <c r="JZ255" s="359"/>
      <c r="KA255" s="380"/>
      <c r="KB255" s="359"/>
      <c r="KC255" s="380"/>
      <c r="KD255" s="359"/>
      <c r="KE255" s="380"/>
      <c r="KF255" s="359"/>
      <c r="KG255" s="380"/>
      <c r="KH255" s="359"/>
      <c r="KI255" s="380"/>
      <c r="KJ255" s="359"/>
      <c r="KK255" s="380"/>
      <c r="KL255" s="359"/>
      <c r="KM255" s="380"/>
      <c r="KN255" s="359"/>
      <c r="KO255" s="380"/>
      <c r="KP255" s="359"/>
      <c r="KQ255" s="380"/>
      <c r="KR255" s="359"/>
      <c r="KS255" s="380"/>
      <c r="KT255" s="359"/>
      <c r="KU255" s="380"/>
      <c r="KV255" s="359"/>
      <c r="KW255" s="380"/>
      <c r="KX255" s="359"/>
      <c r="KY255" s="380"/>
      <c r="KZ255" s="359"/>
      <c r="LA255" s="380"/>
      <c r="LB255" s="359"/>
      <c r="LC255" s="380"/>
      <c r="LD255" s="359"/>
      <c r="LE255" s="380"/>
      <c r="LF255" s="359"/>
      <c r="LG255" s="380"/>
      <c r="LH255" s="359"/>
      <c r="LI255" s="380"/>
      <c r="LJ255" s="359"/>
      <c r="LK255" s="380"/>
      <c r="LL255" s="359"/>
      <c r="LM255" s="380"/>
      <c r="LN255" s="359"/>
      <c r="LO255" s="380"/>
      <c r="LP255" s="359"/>
      <c r="LQ255" s="380"/>
      <c r="LR255" s="359"/>
      <c r="LS255" s="380"/>
      <c r="LT255" s="359"/>
      <c r="LU255" s="380"/>
      <c r="LV255" s="359"/>
      <c r="LW255" s="380"/>
      <c r="LX255" s="359"/>
      <c r="LY255" s="380"/>
      <c r="LZ255" s="359"/>
      <c r="MA255" s="380"/>
      <c r="MB255" s="359"/>
      <c r="MC255" s="380"/>
      <c r="MD255" s="359"/>
      <c r="ME255" s="380"/>
      <c r="MF255" s="359"/>
      <c r="MG255" s="380"/>
      <c r="MH255" s="359"/>
      <c r="MI255" s="380"/>
      <c r="MJ255" s="359"/>
      <c r="MK255" s="380"/>
      <c r="ML255" s="359"/>
      <c r="MM255" s="380"/>
      <c r="MN255" s="359"/>
      <c r="MO255" s="380"/>
      <c r="MP255" s="359"/>
      <c r="MQ255" s="380"/>
      <c r="MR255" s="359"/>
      <c r="MS255" s="380"/>
      <c r="MT255" s="359"/>
      <c r="MU255" s="380"/>
      <c r="MV255" s="359"/>
      <c r="MW255" s="380"/>
      <c r="MX255" s="359"/>
      <c r="MY255" s="380"/>
      <c r="MZ255" s="359"/>
      <c r="NA255" s="380"/>
      <c r="NB255" s="359"/>
      <c r="NC255" s="380"/>
      <c r="ND255" s="359"/>
      <c r="NE255" s="380"/>
      <c r="NF255" s="359"/>
      <c r="NG255" s="380"/>
      <c r="NH255" s="359"/>
      <c r="NI255" s="380"/>
      <c r="NJ255" s="359"/>
      <c r="NK255" s="380"/>
      <c r="NL255" s="359"/>
      <c r="NM255" s="380"/>
      <c r="NN255" s="359"/>
      <c r="NO255" s="380"/>
      <c r="NP255" s="359"/>
      <c r="NQ255" s="380"/>
      <c r="NR255" s="359"/>
      <c r="NS255" s="380"/>
      <c r="NT255" s="359"/>
      <c r="NU255" s="380"/>
      <c r="NV255" s="359"/>
      <c r="NW255" s="380"/>
      <c r="NX255" s="359"/>
      <c r="NY255" s="380"/>
      <c r="NZ255" s="359"/>
      <c r="OA255" s="380"/>
      <c r="OB255" s="359"/>
      <c r="OC255" s="380"/>
      <c r="OD255" s="359"/>
      <c r="OE255" s="380"/>
      <c r="OF255" s="359"/>
      <c r="OG255" s="380"/>
      <c r="OH255" s="359"/>
      <c r="OI255" s="380"/>
      <c r="OJ255" s="359"/>
      <c r="OK255" s="380"/>
      <c r="OL255" s="359"/>
      <c r="OM255" s="380"/>
      <c r="ON255" s="359"/>
      <c r="OO255" s="380"/>
      <c r="OP255" s="359"/>
      <c r="OQ255" s="380"/>
      <c r="OR255" s="359"/>
      <c r="OS255" s="380"/>
      <c r="OT255" s="359"/>
      <c r="OU255" s="380"/>
      <c r="OV255" s="359"/>
      <c r="OW255" s="380"/>
      <c r="OX255" s="359"/>
      <c r="OY255" s="380"/>
      <c r="OZ255" s="359"/>
      <c r="PA255" s="380"/>
      <c r="PB255" s="359"/>
      <c r="PC255" s="380"/>
      <c r="PD255" s="359"/>
      <c r="PE255" s="380"/>
      <c r="PF255" s="359"/>
      <c r="PG255" s="380"/>
      <c r="PH255" s="359"/>
      <c r="PI255" s="380"/>
      <c r="PJ255" s="359"/>
      <c r="PK255" s="380"/>
      <c r="PL255" s="359"/>
      <c r="PM255" s="380"/>
      <c r="PN255" s="359"/>
      <c r="PO255" s="380"/>
      <c r="PP255" s="359"/>
      <c r="PQ255" s="380"/>
      <c r="PR255" s="359"/>
      <c r="PS255" s="380"/>
      <c r="PT255" s="359"/>
      <c r="PU255" s="380"/>
      <c r="PV255" s="359"/>
      <c r="PW255" s="380"/>
      <c r="PX255" s="359"/>
      <c r="PY255" s="380"/>
      <c r="PZ255" s="359"/>
      <c r="QA255" s="380"/>
      <c r="QB255" s="359"/>
      <c r="QC255" s="380"/>
      <c r="QD255" s="359"/>
      <c r="QE255" s="380"/>
      <c r="QF255" s="359"/>
      <c r="QG255" s="380"/>
      <c r="QH255" s="359"/>
      <c r="QI255" s="380"/>
      <c r="QJ255" s="359"/>
      <c r="QK255" s="380"/>
      <c r="QL255" s="359"/>
      <c r="QM255" s="380"/>
      <c r="QN255" s="359"/>
      <c r="QO255" s="380"/>
      <c r="QP255" s="359"/>
      <c r="QQ255" s="380"/>
      <c r="QR255" s="359"/>
      <c r="QS255" s="380"/>
      <c r="QT255" s="359"/>
      <c r="QU255" s="380"/>
      <c r="QV255" s="359"/>
      <c r="QW255" s="380"/>
      <c r="QX255" s="359"/>
      <c r="QY255" s="380"/>
      <c r="QZ255" s="359"/>
      <c r="RA255" s="380"/>
      <c r="RB255" s="359"/>
      <c r="RC255" s="380"/>
      <c r="RD255" s="359"/>
      <c r="RE255" s="380"/>
      <c r="RF255" s="359"/>
      <c r="RG255" s="380"/>
      <c r="RH255" s="359"/>
      <c r="RI255" s="380"/>
      <c r="RJ255" s="359"/>
      <c r="RK255" s="380"/>
      <c r="RL255" s="359"/>
      <c r="RM255" s="380"/>
      <c r="RN255" s="359"/>
      <c r="RO255" s="380"/>
      <c r="RP255" s="359"/>
      <c r="RQ255" s="380"/>
      <c r="RR255" s="359"/>
      <c r="RS255" s="380"/>
      <c r="RT255" s="359"/>
      <c r="RU255" s="380"/>
      <c r="RV255" s="359"/>
      <c r="RW255" s="380"/>
      <c r="RX255" s="359"/>
      <c r="RY255" s="380"/>
      <c r="RZ255" s="359"/>
      <c r="SA255" s="380"/>
      <c r="SB255" s="359"/>
      <c r="SC255" s="380"/>
      <c r="SD255" s="359"/>
      <c r="SE255" s="380"/>
      <c r="SF255" s="359"/>
      <c r="SG255" s="380"/>
      <c r="SH255" s="359"/>
      <c r="SI255" s="380"/>
      <c r="SJ255" s="359"/>
      <c r="SK255" s="380"/>
      <c r="SL255" s="359"/>
      <c r="SM255" s="380"/>
      <c r="SN255" s="359"/>
      <c r="SO255" s="380"/>
      <c r="SP255" s="359"/>
      <c r="SQ255" s="380"/>
      <c r="SR255" s="359"/>
      <c r="SS255" s="380"/>
      <c r="ST255" s="359"/>
      <c r="SU255" s="380"/>
      <c r="SV255" s="359"/>
      <c r="SW255" s="380"/>
      <c r="SX255" s="359"/>
      <c r="SY255" s="380"/>
      <c r="SZ255" s="359"/>
      <c r="TA255" s="380"/>
      <c r="TB255" s="359"/>
      <c r="TC255" s="380"/>
      <c r="TD255" s="359"/>
      <c r="TE255" s="380"/>
      <c r="TF255" s="359"/>
      <c r="TG255" s="380"/>
      <c r="TH255" s="359"/>
      <c r="TI255" s="380"/>
      <c r="TJ255" s="359"/>
      <c r="TK255" s="380"/>
      <c r="TL255" s="359"/>
      <c r="TM255" s="380"/>
      <c r="TN255" s="359"/>
      <c r="TO255" s="380"/>
      <c r="TP255" s="359"/>
      <c r="TQ255" s="380"/>
      <c r="TR255" s="359"/>
      <c r="TS255" s="380"/>
      <c r="TT255" s="359"/>
      <c r="TU255" s="380"/>
      <c r="TV255" s="359"/>
      <c r="TW255" s="380"/>
      <c r="TX255" s="359"/>
      <c r="TY255" s="380"/>
      <c r="TZ255" s="359"/>
      <c r="UA255" s="380"/>
      <c r="UB255" s="359"/>
      <c r="UC255" s="380"/>
      <c r="UD255" s="359"/>
      <c r="UE255" s="380"/>
      <c r="UF255" s="359"/>
      <c r="UG255" s="380"/>
      <c r="UH255" s="359"/>
      <c r="UI255" s="380"/>
      <c r="UJ255" s="359"/>
      <c r="UK255" s="380"/>
      <c r="UL255" s="359"/>
      <c r="UM255" s="380"/>
      <c r="UN255" s="359"/>
      <c r="UO255" s="380"/>
      <c r="UP255" s="359"/>
      <c r="UQ255" s="380"/>
      <c r="UR255" s="359"/>
      <c r="US255" s="380"/>
      <c r="UT255" s="359"/>
      <c r="UU255" s="380"/>
      <c r="UV255" s="359"/>
      <c r="UW255" s="380"/>
      <c r="UX255" s="359"/>
      <c r="UY255" s="380"/>
      <c r="UZ255" s="359"/>
      <c r="VA255" s="380"/>
      <c r="VB255" s="359"/>
      <c r="VC255" s="380"/>
      <c r="VD255" s="359"/>
      <c r="VE255" s="380"/>
      <c r="VF255" s="359"/>
      <c r="VG255" s="380"/>
      <c r="VH255" s="359"/>
      <c r="VI255" s="380"/>
      <c r="VJ255" s="359"/>
      <c r="VK255" s="380"/>
      <c r="VL255" s="359"/>
      <c r="VM255" s="380"/>
      <c r="VN255" s="359"/>
      <c r="VO255" s="380"/>
      <c r="VP255" s="359"/>
      <c r="VQ255" s="380"/>
      <c r="VR255" s="359"/>
      <c r="VS255" s="380"/>
      <c r="VT255" s="359"/>
      <c r="VU255" s="380"/>
      <c r="VV255" s="359"/>
      <c r="VW255" s="380"/>
      <c r="VX255" s="359"/>
      <c r="VY255" s="380"/>
      <c r="VZ255" s="359"/>
      <c r="WA255" s="380"/>
      <c r="WB255" s="359"/>
      <c r="WC255" s="380"/>
      <c r="WD255" s="359"/>
      <c r="WE255" s="380"/>
      <c r="WF255" s="359"/>
      <c r="WG255" s="380"/>
      <c r="WH255" s="359"/>
      <c r="WI255" s="380"/>
      <c r="WJ255" s="359"/>
      <c r="WK255" s="380"/>
      <c r="WL255" s="359"/>
      <c r="WM255" s="380"/>
      <c r="WN255" s="359"/>
      <c r="WO255" s="380"/>
      <c r="WP255" s="359"/>
      <c r="WQ255" s="380"/>
      <c r="WR255" s="359"/>
      <c r="WS255" s="380"/>
      <c r="WT255" s="359"/>
      <c r="WU255" s="380"/>
      <c r="WV255" s="359"/>
      <c r="WW255" s="380"/>
      <c r="WX255" s="359"/>
      <c r="WY255" s="380"/>
      <c r="WZ255" s="359"/>
      <c r="XA255" s="380"/>
      <c r="XB255" s="359"/>
      <c r="XC255" s="380"/>
      <c r="XD255" s="359"/>
      <c r="XE255" s="380"/>
      <c r="XF255" s="359"/>
      <c r="XG255" s="380"/>
      <c r="XH255" s="359"/>
      <c r="XI255" s="380"/>
      <c r="XJ255" s="359"/>
      <c r="XK255" s="380"/>
      <c r="XL255" s="359"/>
      <c r="XM255" s="380"/>
      <c r="XN255" s="359"/>
      <c r="XO255" s="380"/>
      <c r="XP255" s="359"/>
      <c r="XQ255" s="380"/>
      <c r="XR255" s="359"/>
      <c r="XS255" s="380"/>
      <c r="XT255" s="359"/>
      <c r="XU255" s="380"/>
      <c r="XV255" s="359"/>
      <c r="XW255" s="380"/>
      <c r="XX255" s="359"/>
      <c r="XY255" s="380"/>
      <c r="XZ255" s="359"/>
      <c r="YA255" s="380"/>
      <c r="YB255" s="359"/>
      <c r="YC255" s="380"/>
      <c r="YD255" s="359"/>
      <c r="YE255" s="380"/>
      <c r="YF255" s="359"/>
      <c r="YG255" s="380"/>
      <c r="YH255" s="359"/>
      <c r="YI255" s="380"/>
      <c r="YJ255" s="359"/>
      <c r="YK255" s="380"/>
      <c r="YL255" s="359"/>
      <c r="YM255" s="380"/>
      <c r="YN255" s="359"/>
      <c r="YO255" s="380"/>
      <c r="YP255" s="359"/>
      <c r="YQ255" s="380"/>
      <c r="YR255" s="359"/>
      <c r="YS255" s="380"/>
      <c r="YT255" s="359"/>
      <c r="YU255" s="380"/>
      <c r="YV255" s="359"/>
      <c r="YW255" s="380"/>
      <c r="YX255" s="359"/>
      <c r="YY255" s="380"/>
      <c r="YZ255" s="359"/>
      <c r="ZA255" s="380"/>
      <c r="ZB255" s="359"/>
      <c r="ZC255" s="380"/>
      <c r="ZD255" s="359"/>
      <c r="ZE255" s="380"/>
      <c r="ZF255" s="359"/>
      <c r="ZG255" s="380"/>
      <c r="ZH255" s="359"/>
      <c r="ZI255" s="380"/>
      <c r="ZJ255" s="359"/>
      <c r="ZK255" s="380"/>
      <c r="ZL255" s="359"/>
      <c r="ZM255" s="380"/>
      <c r="ZN255" s="359"/>
      <c r="ZO255" s="380"/>
      <c r="ZP255" s="359"/>
      <c r="ZQ255" s="380"/>
      <c r="ZR255" s="359"/>
      <c r="ZS255" s="380"/>
      <c r="ZT255" s="359"/>
      <c r="ZU255" s="380"/>
      <c r="ZV255" s="359"/>
      <c r="ZW255" s="380"/>
      <c r="ZX255" s="359"/>
      <c r="ZY255" s="380"/>
      <c r="ZZ255" s="359"/>
      <c r="AAA255" s="380"/>
      <c r="AAB255" s="359"/>
      <c r="AAC255" s="380"/>
      <c r="AAD255" s="359"/>
      <c r="AAE255" s="380"/>
      <c r="AAF255" s="359"/>
      <c r="AAG255" s="380"/>
      <c r="AAH255" s="359"/>
      <c r="AAI255" s="380"/>
      <c r="AAJ255" s="359"/>
      <c r="AAK255" s="380"/>
      <c r="AAL255" s="359"/>
      <c r="AAM255" s="380"/>
      <c r="AAN255" s="359"/>
      <c r="AAO255" s="380"/>
      <c r="AAP255" s="359"/>
      <c r="AAQ255" s="380"/>
      <c r="AAR255" s="359"/>
      <c r="AAS255" s="380"/>
      <c r="AAT255" s="359"/>
      <c r="AAU255" s="380"/>
      <c r="AAV255" s="359"/>
      <c r="AAW255" s="380"/>
      <c r="AAX255" s="359"/>
      <c r="AAY255" s="380"/>
      <c r="AAZ255" s="359"/>
      <c r="ABA255" s="380"/>
      <c r="ABB255" s="359"/>
      <c r="ABC255" s="380"/>
      <c r="ABD255" s="359"/>
      <c r="ABE255" s="380"/>
      <c r="ABF255" s="359"/>
      <c r="ABG255" s="380"/>
      <c r="ABH255" s="359"/>
      <c r="ABI255" s="380"/>
      <c r="ABJ255" s="359"/>
      <c r="ABK255" s="380"/>
      <c r="ABL255" s="359"/>
      <c r="ABM255" s="380"/>
      <c r="ABN255" s="359"/>
      <c r="ABO255" s="380"/>
      <c r="ABP255" s="359"/>
      <c r="ABQ255" s="380"/>
      <c r="ABR255" s="359"/>
      <c r="ABS255" s="380"/>
      <c r="ABT255" s="359"/>
      <c r="ABU255" s="380"/>
      <c r="ABV255" s="359"/>
      <c r="ABW255" s="380"/>
      <c r="ABX255" s="359"/>
      <c r="ABY255" s="380"/>
      <c r="ABZ255" s="359"/>
      <c r="ACA255" s="380"/>
      <c r="ACB255" s="359"/>
      <c r="ACC255" s="380"/>
      <c r="ACD255" s="359"/>
      <c r="ACE255" s="380"/>
      <c r="ACF255" s="359"/>
      <c r="ACG255" s="380"/>
      <c r="ACH255" s="359"/>
      <c r="ACI255" s="380"/>
      <c r="ACJ255" s="359"/>
      <c r="ACK255" s="380"/>
      <c r="ACL255" s="359"/>
      <c r="ACM255" s="380"/>
      <c r="ACN255" s="359"/>
      <c r="ACO255" s="380"/>
      <c r="ACP255" s="359"/>
      <c r="ACQ255" s="380"/>
      <c r="ACR255" s="359"/>
      <c r="ACS255" s="380"/>
      <c r="ACT255" s="359"/>
      <c r="ACU255" s="380"/>
      <c r="ACV255" s="359"/>
      <c r="ACW255" s="380"/>
      <c r="ACX255" s="359"/>
      <c r="ACY255" s="380"/>
      <c r="ACZ255" s="359"/>
      <c r="ADA255" s="380"/>
      <c r="ADB255" s="359"/>
      <c r="ADC255" s="380"/>
      <c r="ADD255" s="359"/>
      <c r="ADE255" s="380"/>
      <c r="ADF255" s="359"/>
      <c r="ADG255" s="380"/>
      <c r="ADH255" s="359"/>
      <c r="ADI255" s="380"/>
      <c r="ADJ255" s="359"/>
      <c r="ADK255" s="380"/>
      <c r="ADL255" s="359"/>
      <c r="ADM255" s="380"/>
      <c r="ADN255" s="359"/>
      <c r="ADO255" s="380"/>
      <c r="ADP255" s="359"/>
      <c r="ADQ255" s="380"/>
      <c r="ADR255" s="359"/>
      <c r="ADS255" s="380"/>
      <c r="ADT255" s="359"/>
      <c r="ADU255" s="380"/>
      <c r="ADV255" s="359"/>
      <c r="ADW255" s="380"/>
      <c r="ADX255" s="359"/>
      <c r="ADY255" s="380"/>
      <c r="ADZ255" s="359"/>
      <c r="AEA255" s="380"/>
      <c r="AEB255" s="359"/>
      <c r="AEC255" s="380"/>
      <c r="AED255" s="359"/>
      <c r="AEE255" s="380"/>
      <c r="AEF255" s="359"/>
      <c r="AEG255" s="380"/>
      <c r="AEH255" s="359"/>
      <c r="AEI255" s="380"/>
      <c r="AEJ255" s="359"/>
      <c r="AEK255" s="380"/>
      <c r="AEL255" s="359"/>
      <c r="AEM255" s="380"/>
      <c r="AEN255" s="359"/>
      <c r="AEO255" s="380"/>
      <c r="AEP255" s="359"/>
      <c r="AEQ255" s="380"/>
      <c r="AER255" s="359"/>
      <c r="AES255" s="380"/>
      <c r="AET255" s="359"/>
      <c r="AEU255" s="380"/>
      <c r="AEV255" s="359"/>
      <c r="AEW255" s="380"/>
      <c r="AEX255" s="359"/>
      <c r="AEY255" s="380"/>
      <c r="AEZ255" s="359"/>
      <c r="AFA255" s="380"/>
      <c r="AFB255" s="359"/>
      <c r="AFC255" s="380"/>
      <c r="AFD255" s="359"/>
      <c r="AFE255" s="380"/>
      <c r="AFF255" s="359"/>
      <c r="AFG255" s="380"/>
      <c r="AFH255" s="359"/>
      <c r="AFI255" s="380"/>
      <c r="AFJ255" s="359"/>
      <c r="AFK255" s="380"/>
      <c r="AFL255" s="359"/>
      <c r="AFM255" s="380"/>
      <c r="AFN255" s="359"/>
      <c r="AFO255" s="380"/>
      <c r="AFP255" s="359"/>
      <c r="AFQ255" s="380"/>
      <c r="AFR255" s="359"/>
      <c r="AFS255" s="380"/>
      <c r="AFT255" s="359"/>
      <c r="AFU255" s="380"/>
      <c r="AFV255" s="359"/>
      <c r="AFW255" s="380"/>
      <c r="AFX255" s="359"/>
      <c r="AFY255" s="380"/>
      <c r="AFZ255" s="359"/>
      <c r="AGA255" s="380"/>
      <c r="AGB255" s="359"/>
      <c r="AGC255" s="380"/>
      <c r="AGD255" s="359"/>
      <c r="AGE255" s="380"/>
      <c r="AGF255" s="359"/>
      <c r="AGG255" s="380"/>
      <c r="AGH255" s="359"/>
      <c r="AGI255" s="380"/>
      <c r="AGJ255" s="359"/>
      <c r="AGK255" s="380"/>
      <c r="AGL255" s="359"/>
      <c r="AGM255" s="380"/>
      <c r="AGN255" s="359"/>
      <c r="AGO255" s="380"/>
      <c r="AGP255" s="359"/>
      <c r="AGQ255" s="380"/>
      <c r="AGR255" s="359"/>
      <c r="AGS255" s="380"/>
      <c r="AGT255" s="359"/>
      <c r="AGU255" s="380"/>
      <c r="AGV255" s="359"/>
      <c r="AGW255" s="380"/>
      <c r="AGX255" s="359"/>
      <c r="AGY255" s="380"/>
      <c r="AGZ255" s="359"/>
      <c r="AHA255" s="380"/>
      <c r="AHB255" s="359"/>
      <c r="AHC255" s="380"/>
      <c r="AHD255" s="359"/>
      <c r="AHE255" s="380"/>
      <c r="AHF255" s="359"/>
      <c r="AHG255" s="380"/>
      <c r="AHH255" s="359"/>
      <c r="AHI255" s="380"/>
      <c r="AHJ255" s="359"/>
      <c r="AHK255" s="380"/>
      <c r="AHL255" s="359"/>
      <c r="AHM255" s="380"/>
      <c r="AHN255" s="359"/>
      <c r="AHO255" s="380"/>
      <c r="AHP255" s="359"/>
      <c r="AHQ255" s="380"/>
      <c r="AHR255" s="359"/>
      <c r="AHS255" s="380"/>
      <c r="AHT255" s="359"/>
      <c r="AHU255" s="380"/>
      <c r="AHV255" s="359"/>
      <c r="AHW255" s="380"/>
      <c r="AHX255" s="359"/>
      <c r="AHY255" s="380"/>
      <c r="AHZ255" s="359"/>
      <c r="AIA255" s="380"/>
      <c r="AIB255" s="359"/>
      <c r="AIC255" s="380"/>
      <c r="AID255" s="359"/>
      <c r="AIE255" s="380"/>
      <c r="AIF255" s="359"/>
      <c r="AIG255" s="380"/>
      <c r="AIH255" s="359"/>
      <c r="AII255" s="380"/>
      <c r="AIJ255" s="359"/>
      <c r="AIK255" s="380"/>
      <c r="AIL255" s="359"/>
      <c r="AIM255" s="380"/>
      <c r="AIN255" s="359"/>
      <c r="AIO255" s="380"/>
      <c r="AIP255" s="359"/>
      <c r="AIQ255" s="380"/>
      <c r="AIR255" s="359"/>
      <c r="AIS255" s="380"/>
      <c r="AIT255" s="359"/>
      <c r="AIU255" s="380"/>
      <c r="AIV255" s="359"/>
      <c r="AIW255" s="380"/>
      <c r="AIX255" s="359"/>
      <c r="AIY255" s="380"/>
      <c r="AIZ255" s="359"/>
      <c r="AJA255" s="380"/>
      <c r="AJB255" s="359"/>
      <c r="AJC255" s="380"/>
      <c r="AJD255" s="359"/>
      <c r="AJE255" s="380"/>
      <c r="AJF255" s="359"/>
      <c r="AJG255" s="380"/>
      <c r="AJH255" s="359"/>
      <c r="AJI255" s="380"/>
      <c r="AJJ255" s="359"/>
      <c r="AJK255" s="380"/>
      <c r="AJL255" s="359"/>
      <c r="AJM255" s="380"/>
      <c r="AJN255" s="359"/>
      <c r="AJO255" s="380"/>
      <c r="AJP255" s="359"/>
      <c r="AJQ255" s="380"/>
      <c r="AJR255" s="359"/>
      <c r="AJS255" s="380"/>
      <c r="AJT255" s="359"/>
      <c r="AJU255" s="380"/>
      <c r="AJV255" s="359"/>
      <c r="AJW255" s="380"/>
      <c r="AJX255" s="359"/>
      <c r="AJY255" s="380"/>
      <c r="AJZ255" s="359"/>
      <c r="AKA255" s="380"/>
      <c r="AKB255" s="359"/>
      <c r="AKC255" s="380"/>
      <c r="AKD255" s="359"/>
      <c r="AKE255" s="380"/>
      <c r="AKF255" s="359"/>
      <c r="AKG255" s="380"/>
      <c r="AKH255" s="359"/>
      <c r="AKI255" s="380"/>
      <c r="AKJ255" s="359"/>
      <c r="AKK255" s="380"/>
      <c r="AKL255" s="359"/>
      <c r="AKM255" s="380"/>
      <c r="AKN255" s="359"/>
      <c r="AKO255" s="380"/>
      <c r="AKP255" s="359"/>
      <c r="AKQ255" s="380"/>
      <c r="AKR255" s="359"/>
      <c r="AKS255" s="380"/>
      <c r="AKT255" s="359"/>
      <c r="AKU255" s="380"/>
      <c r="AKV255" s="359"/>
      <c r="AKW255" s="380"/>
      <c r="AKX255" s="359"/>
      <c r="AKY255" s="380"/>
      <c r="AKZ255" s="359"/>
      <c r="ALA255" s="380"/>
      <c r="ALB255" s="359"/>
      <c r="ALC255" s="380"/>
      <c r="ALD255" s="359"/>
      <c r="ALE255" s="380"/>
      <c r="ALF255" s="359"/>
      <c r="ALG255" s="380"/>
      <c r="ALH255" s="359"/>
      <c r="ALI255" s="380"/>
      <c r="ALJ255" s="359"/>
      <c r="ALK255" s="380"/>
      <c r="ALL255" s="359"/>
      <c r="ALM255" s="380"/>
      <c r="ALN255" s="359"/>
      <c r="ALO255" s="380"/>
      <c r="ALP255" s="359"/>
      <c r="ALQ255" s="380"/>
      <c r="ALR255" s="359"/>
      <c r="ALS255" s="380"/>
      <c r="ALT255" s="359"/>
      <c r="ALU255" s="380"/>
      <c r="ALV255" s="359"/>
      <c r="ALW255" s="380"/>
      <c r="ALX255" s="359"/>
      <c r="ALY255" s="380"/>
      <c r="ALZ255" s="359"/>
      <c r="AMA255" s="380"/>
      <c r="AMB255" s="359"/>
      <c r="AMC255" s="380"/>
      <c r="AMD255" s="359"/>
      <c r="AME255" s="380"/>
      <c r="AMF255" s="359"/>
      <c r="AMG255" s="380"/>
      <c r="AMH255" s="359"/>
      <c r="AMI255" s="380"/>
      <c r="AMJ255" s="359"/>
      <c r="AMK255" s="380"/>
      <c r="AML255" s="359"/>
      <c r="AMM255" s="380"/>
      <c r="AMN255" s="359"/>
      <c r="AMO255" s="380"/>
      <c r="AMP255" s="359"/>
      <c r="AMQ255" s="380"/>
      <c r="AMR255" s="359"/>
      <c r="AMS255" s="380"/>
      <c r="AMT255" s="359"/>
      <c r="AMU255" s="380"/>
      <c r="AMV255" s="359"/>
      <c r="AMW255" s="380"/>
      <c r="AMX255" s="359"/>
      <c r="AMY255" s="380"/>
      <c r="AMZ255" s="359"/>
      <c r="ANA255" s="380"/>
      <c r="ANB255" s="359"/>
      <c r="ANC255" s="380"/>
      <c r="AND255" s="359"/>
      <c r="ANE255" s="380"/>
      <c r="ANF255" s="359"/>
      <c r="ANG255" s="380"/>
      <c r="ANH255" s="359"/>
      <c r="ANI255" s="380"/>
      <c r="ANJ255" s="359"/>
      <c r="ANK255" s="380"/>
      <c r="ANL255" s="359"/>
      <c r="ANM255" s="380"/>
      <c r="ANN255" s="359"/>
      <c r="ANO255" s="380"/>
      <c r="ANP255" s="359"/>
      <c r="ANQ255" s="380"/>
      <c r="ANR255" s="359"/>
      <c r="ANS255" s="380"/>
      <c r="ANT255" s="359"/>
      <c r="ANU255" s="380"/>
      <c r="ANV255" s="359"/>
      <c r="ANW255" s="380"/>
      <c r="ANX255" s="359"/>
      <c r="ANY255" s="380"/>
      <c r="ANZ255" s="359"/>
      <c r="AOA255" s="380"/>
      <c r="AOB255" s="359"/>
      <c r="AOC255" s="380"/>
      <c r="AOD255" s="359"/>
      <c r="AOE255" s="380"/>
      <c r="AOF255" s="359"/>
      <c r="AOG255" s="380"/>
      <c r="AOH255" s="359"/>
      <c r="AOI255" s="380"/>
      <c r="AOJ255" s="359"/>
      <c r="AOK255" s="380"/>
      <c r="AOL255" s="359"/>
      <c r="AOM255" s="380"/>
      <c r="AON255" s="359"/>
      <c r="AOO255" s="380"/>
      <c r="AOP255" s="359"/>
      <c r="AOQ255" s="380"/>
      <c r="AOR255" s="359"/>
      <c r="AOS255" s="380"/>
      <c r="AOT255" s="359"/>
      <c r="AOU255" s="380"/>
      <c r="AOV255" s="359"/>
      <c r="AOW255" s="380"/>
      <c r="AOX255" s="359"/>
      <c r="AOY255" s="380"/>
      <c r="AOZ255" s="359"/>
      <c r="APA255" s="380"/>
      <c r="APB255" s="359"/>
      <c r="APC255" s="380"/>
      <c r="APD255" s="359"/>
      <c r="APE255" s="380"/>
      <c r="APF255" s="359"/>
      <c r="APG255" s="380"/>
      <c r="APH255" s="359"/>
      <c r="API255" s="380"/>
      <c r="APJ255" s="359"/>
      <c r="APK255" s="380"/>
      <c r="APL255" s="359"/>
      <c r="APM255" s="380"/>
      <c r="APN255" s="359"/>
      <c r="APO255" s="380"/>
      <c r="APP255" s="359"/>
      <c r="APQ255" s="380"/>
      <c r="APR255" s="359"/>
      <c r="APS255" s="380"/>
      <c r="APT255" s="359"/>
      <c r="APU255" s="380"/>
      <c r="APV255" s="359"/>
      <c r="APW255" s="380"/>
      <c r="APX255" s="359"/>
      <c r="APY255" s="380"/>
      <c r="APZ255" s="359"/>
      <c r="AQA255" s="380"/>
      <c r="AQB255" s="359"/>
      <c r="AQC255" s="380"/>
      <c r="AQD255" s="359"/>
      <c r="AQE255" s="380"/>
      <c r="AQF255" s="359"/>
      <c r="AQG255" s="380"/>
      <c r="AQH255" s="359"/>
      <c r="AQI255" s="380"/>
      <c r="AQJ255" s="359"/>
      <c r="AQK255" s="380"/>
      <c r="AQL255" s="359"/>
      <c r="AQM255" s="380"/>
      <c r="AQN255" s="359"/>
      <c r="AQO255" s="380"/>
      <c r="AQP255" s="359"/>
      <c r="AQQ255" s="380"/>
      <c r="AQR255" s="359"/>
      <c r="AQS255" s="380"/>
      <c r="AQT255" s="359"/>
      <c r="AQU255" s="380"/>
      <c r="AQV255" s="359"/>
      <c r="AQW255" s="380"/>
      <c r="AQX255" s="359"/>
      <c r="AQY255" s="380"/>
      <c r="AQZ255" s="359"/>
      <c r="ARA255" s="380"/>
      <c r="ARB255" s="359"/>
      <c r="ARC255" s="380"/>
      <c r="ARD255" s="359"/>
      <c r="ARE255" s="380"/>
      <c r="ARF255" s="359"/>
      <c r="ARG255" s="380"/>
      <c r="ARH255" s="359"/>
      <c r="ARI255" s="380"/>
      <c r="ARJ255" s="359"/>
      <c r="ARK255" s="380"/>
      <c r="ARL255" s="359"/>
      <c r="ARM255" s="380"/>
      <c r="ARN255" s="359"/>
      <c r="ARO255" s="380"/>
      <c r="ARP255" s="359"/>
      <c r="ARQ255" s="380"/>
      <c r="ARR255" s="359"/>
      <c r="ARS255" s="380"/>
      <c r="ART255" s="359"/>
      <c r="ARU255" s="380"/>
      <c r="ARV255" s="359"/>
      <c r="ARW255" s="380"/>
      <c r="ARX255" s="359"/>
      <c r="ARY255" s="380"/>
      <c r="ARZ255" s="359"/>
      <c r="ASA255" s="380"/>
      <c r="ASB255" s="359"/>
      <c r="ASC255" s="380"/>
      <c r="ASD255" s="359"/>
      <c r="ASE255" s="380"/>
      <c r="ASF255" s="359"/>
      <c r="ASG255" s="380"/>
      <c r="ASH255" s="359"/>
      <c r="ASI255" s="380"/>
      <c r="ASJ255" s="359"/>
      <c r="ASK255" s="380"/>
      <c r="ASL255" s="359"/>
      <c r="ASM255" s="380"/>
      <c r="ASN255" s="359"/>
      <c r="ASO255" s="380"/>
      <c r="ASP255" s="359"/>
      <c r="ASQ255" s="380"/>
      <c r="ASR255" s="359"/>
      <c r="ASS255" s="380"/>
      <c r="AST255" s="359"/>
      <c r="ASU255" s="380"/>
      <c r="ASV255" s="359"/>
      <c r="ASW255" s="380"/>
      <c r="ASX255" s="359"/>
      <c r="ASY255" s="380"/>
      <c r="ASZ255" s="359"/>
      <c r="ATA255" s="380"/>
      <c r="ATB255" s="359"/>
      <c r="ATC255" s="380"/>
      <c r="ATD255" s="359"/>
      <c r="ATE255" s="380"/>
      <c r="ATF255" s="359"/>
      <c r="ATG255" s="380"/>
      <c r="ATH255" s="359"/>
      <c r="ATI255" s="380"/>
      <c r="ATJ255" s="359"/>
      <c r="ATK255" s="380"/>
      <c r="ATL255" s="359"/>
      <c r="ATM255" s="380"/>
      <c r="ATN255" s="359"/>
      <c r="ATO255" s="380"/>
      <c r="ATP255" s="359"/>
      <c r="ATQ255" s="380"/>
      <c r="ATR255" s="359"/>
      <c r="ATS255" s="380"/>
      <c r="ATT255" s="359"/>
      <c r="ATU255" s="380"/>
      <c r="ATV255" s="359"/>
      <c r="ATW255" s="380"/>
      <c r="ATX255" s="359"/>
      <c r="ATY255" s="380"/>
      <c r="ATZ255" s="359"/>
      <c r="AUA255" s="380"/>
      <c r="AUB255" s="359"/>
      <c r="AUC255" s="380"/>
      <c r="AUD255" s="359"/>
      <c r="AUE255" s="380"/>
      <c r="AUF255" s="359"/>
      <c r="AUG255" s="380"/>
      <c r="AUH255" s="359"/>
      <c r="AUI255" s="380"/>
      <c r="AUJ255" s="359"/>
      <c r="AUK255" s="380"/>
      <c r="AUL255" s="359"/>
      <c r="AUM255" s="380"/>
      <c r="AUN255" s="359"/>
      <c r="AUO255" s="380"/>
      <c r="AUP255" s="359"/>
      <c r="AUQ255" s="380"/>
      <c r="AUR255" s="359"/>
      <c r="AUS255" s="380"/>
      <c r="AUT255" s="359"/>
      <c r="AUU255" s="380"/>
      <c r="AUV255" s="359"/>
      <c r="AUW255" s="380"/>
      <c r="AUX255" s="359"/>
      <c r="AUY255" s="380"/>
      <c r="AUZ255" s="359"/>
      <c r="AVA255" s="380"/>
      <c r="AVB255" s="359"/>
      <c r="AVC255" s="380"/>
      <c r="AVD255" s="359"/>
      <c r="AVE255" s="380"/>
      <c r="AVF255" s="359"/>
      <c r="AVG255" s="380"/>
      <c r="AVH255" s="359"/>
      <c r="AVI255" s="380"/>
      <c r="AVJ255" s="359"/>
      <c r="AVK255" s="380"/>
      <c r="AVL255" s="359"/>
      <c r="AVM255" s="380"/>
      <c r="AVN255" s="359"/>
      <c r="AVO255" s="380"/>
      <c r="AVP255" s="359"/>
      <c r="AVQ255" s="380"/>
      <c r="AVR255" s="359"/>
      <c r="AVS255" s="380"/>
      <c r="AVT255" s="359"/>
      <c r="AVU255" s="380"/>
      <c r="AVV255" s="359"/>
      <c r="AVW255" s="380"/>
      <c r="AVX255" s="359"/>
      <c r="AVY255" s="380"/>
      <c r="AVZ255" s="359"/>
      <c r="AWA255" s="380"/>
      <c r="AWB255" s="359"/>
      <c r="AWC255" s="380"/>
      <c r="AWD255" s="359"/>
      <c r="AWE255" s="380"/>
      <c r="AWF255" s="359"/>
      <c r="AWG255" s="380"/>
      <c r="AWH255" s="359"/>
      <c r="AWI255" s="380"/>
      <c r="AWJ255" s="359"/>
      <c r="AWK255" s="380"/>
      <c r="AWL255" s="359"/>
      <c r="AWM255" s="380"/>
      <c r="AWN255" s="359"/>
      <c r="AWO255" s="380"/>
      <c r="AWP255" s="359"/>
      <c r="AWQ255" s="380"/>
      <c r="AWR255" s="359"/>
      <c r="AWS255" s="380"/>
      <c r="AWT255" s="359"/>
      <c r="AWU255" s="380"/>
      <c r="AWV255" s="359"/>
      <c r="AWW255" s="380"/>
      <c r="AWX255" s="359"/>
      <c r="AWY255" s="380"/>
      <c r="AWZ255" s="359"/>
      <c r="AXA255" s="380"/>
      <c r="AXB255" s="359"/>
      <c r="AXC255" s="380"/>
      <c r="AXD255" s="359"/>
      <c r="AXE255" s="380"/>
      <c r="AXF255" s="359"/>
      <c r="AXG255" s="380"/>
      <c r="AXH255" s="359"/>
      <c r="AXI255" s="380"/>
      <c r="AXJ255" s="359"/>
      <c r="AXK255" s="380"/>
      <c r="AXL255" s="359"/>
      <c r="AXM255" s="380"/>
      <c r="AXN255" s="359"/>
      <c r="AXO255" s="380"/>
      <c r="AXP255" s="359"/>
      <c r="AXQ255" s="380"/>
      <c r="AXR255" s="359"/>
      <c r="AXS255" s="380"/>
      <c r="AXT255" s="359"/>
      <c r="AXU255" s="380"/>
      <c r="AXV255" s="359"/>
      <c r="AXW255" s="380"/>
      <c r="AXX255" s="359"/>
      <c r="AXY255" s="380"/>
      <c r="AXZ255" s="359"/>
      <c r="AYA255" s="380"/>
      <c r="AYB255" s="359"/>
      <c r="AYC255" s="380"/>
      <c r="AYD255" s="359"/>
      <c r="AYE255" s="380"/>
      <c r="AYF255" s="359"/>
      <c r="AYG255" s="380"/>
      <c r="AYH255" s="359"/>
      <c r="AYI255" s="380"/>
      <c r="AYJ255" s="359"/>
      <c r="AYK255" s="380"/>
      <c r="AYL255" s="359"/>
      <c r="AYM255" s="380"/>
      <c r="AYN255" s="359"/>
      <c r="AYO255" s="380"/>
      <c r="AYP255" s="359"/>
      <c r="AYQ255" s="380"/>
      <c r="AYR255" s="359"/>
      <c r="AYS255" s="380"/>
      <c r="AYT255" s="359"/>
      <c r="AYU255" s="380"/>
      <c r="AYV255" s="359"/>
      <c r="AYW255" s="380"/>
      <c r="AYX255" s="359"/>
      <c r="AYY255" s="380"/>
      <c r="AYZ255" s="359"/>
      <c r="AZA255" s="380"/>
      <c r="AZB255" s="359"/>
      <c r="AZC255" s="380"/>
      <c r="AZD255" s="359"/>
      <c r="AZE255" s="380"/>
      <c r="AZF255" s="359"/>
      <c r="AZG255" s="380"/>
      <c r="AZH255" s="359"/>
      <c r="AZI255" s="380"/>
      <c r="AZJ255" s="359"/>
      <c r="AZK255" s="380"/>
      <c r="AZL255" s="359"/>
      <c r="AZM255" s="380"/>
      <c r="AZN255" s="359"/>
      <c r="AZO255" s="380"/>
      <c r="AZP255" s="359"/>
      <c r="AZQ255" s="380"/>
      <c r="AZR255" s="359"/>
      <c r="AZS255" s="380"/>
      <c r="AZT255" s="359"/>
      <c r="AZU255" s="380"/>
      <c r="AZV255" s="359"/>
      <c r="AZW255" s="380"/>
      <c r="AZX255" s="359"/>
      <c r="AZY255" s="380"/>
      <c r="AZZ255" s="359"/>
      <c r="BAA255" s="380"/>
      <c r="BAB255" s="359"/>
      <c r="BAC255" s="380"/>
      <c r="BAD255" s="359"/>
      <c r="BAE255" s="380"/>
      <c r="BAF255" s="359"/>
      <c r="BAG255" s="380"/>
      <c r="BAH255" s="359"/>
      <c r="BAI255" s="380"/>
      <c r="BAJ255" s="359"/>
      <c r="BAK255" s="380"/>
      <c r="BAL255" s="359"/>
      <c r="BAM255" s="380"/>
      <c r="BAN255" s="359"/>
      <c r="BAO255" s="380"/>
      <c r="BAP255" s="359"/>
      <c r="BAQ255" s="380"/>
      <c r="BAR255" s="359"/>
      <c r="BAS255" s="380"/>
      <c r="BAT255" s="359"/>
      <c r="BAU255" s="380"/>
      <c r="BAV255" s="359"/>
      <c r="BAW255" s="380"/>
      <c r="BAX255" s="359"/>
      <c r="BAY255" s="380"/>
      <c r="BAZ255" s="359"/>
      <c r="BBA255" s="380"/>
      <c r="BBB255" s="359"/>
      <c r="BBC255" s="380"/>
      <c r="BBD255" s="359"/>
      <c r="BBE255" s="380"/>
      <c r="BBF255" s="359"/>
      <c r="BBG255" s="380"/>
      <c r="BBH255" s="359"/>
      <c r="BBI255" s="380"/>
      <c r="BBJ255" s="359"/>
      <c r="BBK255" s="380"/>
      <c r="BBL255" s="359"/>
      <c r="BBM255" s="380"/>
      <c r="BBN255" s="359"/>
      <c r="BBO255" s="380"/>
      <c r="BBP255" s="359"/>
      <c r="BBQ255" s="380"/>
      <c r="BBR255" s="359"/>
      <c r="BBS255" s="380"/>
      <c r="BBT255" s="359"/>
      <c r="BBU255" s="380"/>
      <c r="BBV255" s="359"/>
      <c r="BBW255" s="380"/>
      <c r="BBX255" s="359"/>
      <c r="BBY255" s="380"/>
      <c r="BBZ255" s="359"/>
      <c r="BCA255" s="380"/>
      <c r="BCB255" s="359"/>
      <c r="BCC255" s="380"/>
      <c r="BCD255" s="359"/>
      <c r="BCE255" s="380"/>
      <c r="BCF255" s="359"/>
      <c r="BCG255" s="380"/>
      <c r="BCH255" s="359"/>
      <c r="BCI255" s="380"/>
      <c r="BCJ255" s="359"/>
      <c r="BCK255" s="380"/>
      <c r="BCL255" s="359"/>
      <c r="BCM255" s="380"/>
      <c r="BCN255" s="359"/>
      <c r="BCO255" s="380"/>
      <c r="BCP255" s="359"/>
      <c r="BCQ255" s="380"/>
      <c r="BCR255" s="359"/>
      <c r="BCS255" s="380"/>
      <c r="BCT255" s="359"/>
      <c r="BCU255" s="380"/>
      <c r="BCV255" s="359"/>
      <c r="BCW255" s="380"/>
      <c r="BCX255" s="359"/>
      <c r="BCY255" s="380"/>
      <c r="BCZ255" s="359"/>
      <c r="BDA255" s="380"/>
      <c r="BDB255" s="359"/>
      <c r="BDC255" s="380"/>
      <c r="BDD255" s="359"/>
      <c r="BDE255" s="380"/>
      <c r="BDF255" s="359"/>
      <c r="BDG255" s="380"/>
      <c r="BDH255" s="359"/>
      <c r="BDI255" s="380"/>
      <c r="BDJ255" s="359"/>
      <c r="BDK255" s="380"/>
      <c r="BDL255" s="359"/>
      <c r="BDM255" s="380"/>
      <c r="BDN255" s="359"/>
      <c r="BDO255" s="380"/>
      <c r="BDP255" s="359"/>
      <c r="BDQ255" s="380"/>
      <c r="BDR255" s="359"/>
      <c r="BDS255" s="380"/>
      <c r="BDT255" s="359"/>
      <c r="BDU255" s="380"/>
      <c r="BDV255" s="359"/>
      <c r="BDW255" s="380"/>
      <c r="BDX255" s="359"/>
      <c r="BDY255" s="380"/>
      <c r="BDZ255" s="359"/>
      <c r="BEA255" s="380"/>
      <c r="BEB255" s="359"/>
      <c r="BEC255" s="380"/>
      <c r="BED255" s="359"/>
      <c r="BEE255" s="380"/>
      <c r="BEF255" s="359"/>
      <c r="BEG255" s="380"/>
      <c r="BEH255" s="359"/>
      <c r="BEI255" s="380"/>
      <c r="BEJ255" s="359"/>
      <c r="BEK255" s="380"/>
      <c r="BEL255" s="359"/>
      <c r="BEM255" s="380"/>
      <c r="BEN255" s="359"/>
      <c r="BEO255" s="380"/>
      <c r="BEP255" s="359"/>
      <c r="BEQ255" s="380"/>
      <c r="BER255" s="359"/>
      <c r="BES255" s="380"/>
      <c r="BET255" s="359"/>
      <c r="BEU255" s="380"/>
      <c r="BEV255" s="359"/>
      <c r="BEW255" s="380"/>
      <c r="BEX255" s="359"/>
      <c r="BEY255" s="380"/>
      <c r="BEZ255" s="359"/>
      <c r="BFA255" s="380"/>
      <c r="BFB255" s="359"/>
      <c r="BFC255" s="380"/>
      <c r="BFD255" s="359"/>
      <c r="BFE255" s="380"/>
      <c r="BFF255" s="359"/>
      <c r="BFG255" s="380"/>
      <c r="BFH255" s="359"/>
      <c r="BFI255" s="380"/>
      <c r="BFJ255" s="359"/>
      <c r="BFK255" s="380"/>
      <c r="BFL255" s="359"/>
      <c r="BFM255" s="380"/>
      <c r="BFN255" s="359"/>
      <c r="BFO255" s="380"/>
      <c r="BFP255" s="359"/>
      <c r="BFQ255" s="380"/>
      <c r="BFR255" s="359"/>
      <c r="BFS255" s="380"/>
      <c r="BFT255" s="359"/>
      <c r="BFU255" s="380"/>
      <c r="BFV255" s="359"/>
      <c r="BFW255" s="380"/>
      <c r="BFX255" s="359"/>
      <c r="BFY255" s="380"/>
      <c r="BFZ255" s="359"/>
      <c r="BGA255" s="380"/>
      <c r="BGB255" s="359"/>
      <c r="BGC255" s="380"/>
      <c r="BGD255" s="359"/>
      <c r="BGE255" s="380"/>
      <c r="BGF255" s="359"/>
      <c r="BGG255" s="380"/>
      <c r="BGH255" s="359"/>
      <c r="BGI255" s="380"/>
      <c r="BGJ255" s="359"/>
      <c r="BGK255" s="380"/>
      <c r="BGL255" s="359"/>
      <c r="BGM255" s="380"/>
      <c r="BGN255" s="359"/>
      <c r="BGO255" s="380"/>
      <c r="BGP255" s="359"/>
      <c r="BGQ255" s="380"/>
      <c r="BGR255" s="359"/>
      <c r="BGS255" s="380"/>
      <c r="BGT255" s="359"/>
      <c r="BGU255" s="380"/>
      <c r="BGV255" s="359"/>
      <c r="BGW255" s="380"/>
      <c r="BGX255" s="359"/>
      <c r="BGY255" s="380"/>
      <c r="BGZ255" s="359"/>
      <c r="BHA255" s="380"/>
      <c r="BHB255" s="359"/>
      <c r="BHC255" s="380"/>
      <c r="BHD255" s="359"/>
      <c r="BHE255" s="380"/>
      <c r="BHF255" s="359"/>
      <c r="BHG255" s="380"/>
      <c r="BHH255" s="359"/>
      <c r="BHI255" s="380"/>
      <c r="BHJ255" s="359"/>
      <c r="BHK255" s="380"/>
      <c r="BHL255" s="359"/>
      <c r="BHM255" s="380"/>
      <c r="BHN255" s="359"/>
      <c r="BHO255" s="380"/>
      <c r="BHP255" s="359"/>
      <c r="BHQ255" s="380"/>
      <c r="BHR255" s="359"/>
      <c r="BHS255" s="380"/>
      <c r="BHT255" s="359"/>
      <c r="BHU255" s="380"/>
      <c r="BHV255" s="359"/>
      <c r="BHW255" s="380"/>
      <c r="BHX255" s="359"/>
      <c r="BHY255" s="380"/>
      <c r="BHZ255" s="359"/>
      <c r="BIA255" s="380"/>
      <c r="BIB255" s="359"/>
      <c r="BIC255" s="380"/>
      <c r="BID255" s="359"/>
      <c r="BIE255" s="380"/>
      <c r="BIF255" s="359"/>
      <c r="BIG255" s="380"/>
      <c r="BIH255" s="359"/>
      <c r="BII255" s="380"/>
      <c r="BIJ255" s="359"/>
      <c r="BIK255" s="380"/>
      <c r="BIL255" s="359"/>
      <c r="BIM255" s="380"/>
      <c r="BIN255" s="359"/>
      <c r="BIO255" s="380"/>
      <c r="BIP255" s="359"/>
      <c r="BIQ255" s="380"/>
      <c r="BIR255" s="359"/>
      <c r="BIS255" s="380"/>
      <c r="BIT255" s="359"/>
      <c r="BIU255" s="380"/>
      <c r="BIV255" s="359"/>
      <c r="BIW255" s="380"/>
      <c r="BIX255" s="359"/>
      <c r="BIY255" s="380"/>
      <c r="BIZ255" s="359"/>
      <c r="BJA255" s="380"/>
      <c r="BJB255" s="359"/>
      <c r="BJC255" s="380"/>
      <c r="BJD255" s="359"/>
      <c r="BJE255" s="380"/>
      <c r="BJF255" s="359"/>
      <c r="BJG255" s="380"/>
      <c r="BJH255" s="359"/>
      <c r="BJI255" s="380"/>
      <c r="BJJ255" s="359"/>
      <c r="BJK255" s="380"/>
      <c r="BJL255" s="359"/>
      <c r="BJM255" s="380"/>
      <c r="BJN255" s="359"/>
      <c r="BJO255" s="380"/>
      <c r="BJP255" s="359"/>
      <c r="BJQ255" s="380"/>
      <c r="BJR255" s="359"/>
      <c r="BJS255" s="380"/>
      <c r="BJT255" s="359"/>
      <c r="BJU255" s="380"/>
      <c r="BJV255" s="359"/>
      <c r="BJW255" s="380"/>
      <c r="BJX255" s="359"/>
      <c r="BJY255" s="380"/>
      <c r="BJZ255" s="359"/>
      <c r="BKA255" s="380"/>
      <c r="BKB255" s="359"/>
      <c r="BKC255" s="380"/>
      <c r="BKD255" s="359"/>
      <c r="BKE255" s="380"/>
      <c r="BKF255" s="359"/>
      <c r="BKG255" s="380"/>
      <c r="BKH255" s="359"/>
      <c r="BKI255" s="380"/>
      <c r="BKJ255" s="359"/>
      <c r="BKK255" s="380"/>
      <c r="BKL255" s="359"/>
      <c r="BKM255" s="380"/>
      <c r="BKN255" s="359"/>
      <c r="BKO255" s="380"/>
      <c r="BKP255" s="359"/>
      <c r="BKQ255" s="380"/>
      <c r="BKR255" s="359"/>
      <c r="BKS255" s="380"/>
      <c r="BKT255" s="359"/>
      <c r="BKU255" s="380"/>
      <c r="BKV255" s="359"/>
      <c r="BKW255" s="380"/>
      <c r="BKX255" s="359"/>
      <c r="BKY255" s="380"/>
      <c r="BKZ255" s="359"/>
      <c r="BLA255" s="380"/>
      <c r="BLB255" s="359"/>
      <c r="BLC255" s="380"/>
      <c r="BLD255" s="359"/>
      <c r="BLE255" s="380"/>
      <c r="BLF255" s="359"/>
      <c r="BLG255" s="380"/>
      <c r="BLH255" s="359"/>
      <c r="BLI255" s="380"/>
      <c r="BLJ255" s="359"/>
      <c r="BLK255" s="380"/>
      <c r="BLL255" s="359"/>
      <c r="BLM255" s="380"/>
      <c r="BLN255" s="359"/>
      <c r="BLO255" s="380"/>
      <c r="BLP255" s="359"/>
      <c r="BLQ255" s="380"/>
      <c r="BLR255" s="359"/>
      <c r="BLS255" s="380"/>
      <c r="BLT255" s="359"/>
      <c r="BLU255" s="380"/>
      <c r="BLV255" s="359"/>
      <c r="BLW255" s="380"/>
      <c r="BLX255" s="359"/>
      <c r="BLY255" s="380"/>
      <c r="BLZ255" s="359"/>
      <c r="BMA255" s="380"/>
      <c r="BMB255" s="359"/>
      <c r="BMC255" s="380"/>
      <c r="BMD255" s="359"/>
      <c r="BME255" s="380"/>
      <c r="BMF255" s="359"/>
      <c r="BMG255" s="380"/>
      <c r="BMH255" s="359"/>
      <c r="BMI255" s="380"/>
      <c r="BMJ255" s="359"/>
      <c r="BMK255" s="380"/>
      <c r="BML255" s="359"/>
      <c r="BMM255" s="380"/>
      <c r="BMN255" s="359"/>
      <c r="BMO255" s="380"/>
      <c r="BMP255" s="359"/>
      <c r="BMQ255" s="380"/>
      <c r="BMR255" s="359"/>
      <c r="BMS255" s="380"/>
      <c r="BMT255" s="359"/>
      <c r="BMU255" s="380"/>
      <c r="BMV255" s="359"/>
      <c r="BMW255" s="380"/>
      <c r="BMX255" s="359"/>
      <c r="BMY255" s="380"/>
      <c r="BMZ255" s="359"/>
      <c r="BNA255" s="380"/>
      <c r="BNB255" s="359"/>
      <c r="BNC255" s="380"/>
      <c r="BND255" s="359"/>
      <c r="BNE255" s="380"/>
      <c r="BNF255" s="359"/>
      <c r="BNG255" s="380"/>
      <c r="BNH255" s="359"/>
      <c r="BNI255" s="380"/>
      <c r="BNJ255" s="359"/>
      <c r="BNK255" s="380"/>
      <c r="BNL255" s="359"/>
      <c r="BNM255" s="380"/>
      <c r="BNN255" s="359"/>
      <c r="BNO255" s="380"/>
      <c r="BNP255" s="359"/>
      <c r="BNQ255" s="380"/>
      <c r="BNR255" s="359"/>
      <c r="BNS255" s="380"/>
      <c r="BNT255" s="359"/>
      <c r="BNU255" s="380"/>
      <c r="BNV255" s="359"/>
      <c r="BNW255" s="380"/>
      <c r="BNX255" s="359"/>
      <c r="BNY255" s="380"/>
      <c r="BNZ255" s="359"/>
      <c r="BOA255" s="380"/>
      <c r="BOB255" s="359"/>
      <c r="BOC255" s="380"/>
      <c r="BOD255" s="359"/>
      <c r="BOE255" s="380"/>
      <c r="BOF255" s="359"/>
      <c r="BOG255" s="380"/>
      <c r="BOH255" s="359"/>
      <c r="BOI255" s="380"/>
      <c r="BOJ255" s="359"/>
      <c r="BOK255" s="380"/>
      <c r="BOL255" s="359"/>
      <c r="BOM255" s="380"/>
      <c r="BON255" s="359"/>
      <c r="BOO255" s="380"/>
      <c r="BOP255" s="359"/>
      <c r="BOQ255" s="380"/>
      <c r="BOR255" s="359"/>
      <c r="BOS255" s="380"/>
      <c r="BOT255" s="359"/>
      <c r="BOU255" s="380"/>
      <c r="BOV255" s="359"/>
      <c r="BOW255" s="380"/>
      <c r="BOX255" s="359"/>
      <c r="BOY255" s="380"/>
      <c r="BOZ255" s="359"/>
      <c r="BPA255" s="380"/>
      <c r="BPB255" s="359"/>
      <c r="BPC255" s="380"/>
      <c r="BPD255" s="359"/>
      <c r="BPE255" s="380"/>
      <c r="BPF255" s="359"/>
      <c r="BPG255" s="380"/>
      <c r="BPH255" s="359"/>
      <c r="BPI255" s="380"/>
      <c r="BPJ255" s="359"/>
      <c r="BPK255" s="380"/>
      <c r="BPL255" s="359"/>
      <c r="BPM255" s="380"/>
      <c r="BPN255" s="359"/>
      <c r="BPO255" s="380"/>
      <c r="BPP255" s="359"/>
      <c r="BPQ255" s="380"/>
      <c r="BPR255" s="359"/>
      <c r="BPS255" s="380"/>
      <c r="BPT255" s="359"/>
      <c r="BPU255" s="380"/>
      <c r="BPV255" s="359"/>
      <c r="BPW255" s="380"/>
      <c r="BPX255" s="359"/>
      <c r="BPY255" s="380"/>
      <c r="BPZ255" s="359"/>
      <c r="BQA255" s="380"/>
      <c r="BQB255" s="359"/>
      <c r="BQC255" s="380"/>
      <c r="BQD255" s="359"/>
      <c r="BQE255" s="380"/>
      <c r="BQF255" s="359"/>
      <c r="BQG255" s="380"/>
      <c r="BQH255" s="359"/>
      <c r="BQI255" s="380"/>
      <c r="BQJ255" s="359"/>
      <c r="BQK255" s="380"/>
      <c r="BQL255" s="359"/>
      <c r="BQM255" s="380"/>
      <c r="BQN255" s="359"/>
      <c r="BQO255" s="380"/>
      <c r="BQP255" s="359"/>
      <c r="BQQ255" s="380"/>
      <c r="BQR255" s="359"/>
      <c r="BQS255" s="380"/>
      <c r="BQT255" s="359"/>
      <c r="BQU255" s="380"/>
      <c r="BQV255" s="359"/>
      <c r="BQW255" s="380"/>
      <c r="BQX255" s="359"/>
      <c r="BQY255" s="380"/>
      <c r="BQZ255" s="359"/>
      <c r="BRA255" s="380"/>
      <c r="BRB255" s="359"/>
      <c r="BRC255" s="380"/>
      <c r="BRD255" s="359"/>
      <c r="BRE255" s="380"/>
      <c r="BRF255" s="359"/>
      <c r="BRG255" s="380"/>
      <c r="BRH255" s="359"/>
      <c r="BRI255" s="380"/>
      <c r="BRJ255" s="359"/>
      <c r="BRK255" s="380"/>
      <c r="BRL255" s="359"/>
      <c r="BRM255" s="380"/>
      <c r="BRN255" s="359"/>
      <c r="BRO255" s="380"/>
      <c r="BRP255" s="359"/>
      <c r="BRQ255" s="380"/>
      <c r="BRR255" s="359"/>
      <c r="BRS255" s="380"/>
      <c r="BRT255" s="359"/>
      <c r="BRU255" s="380"/>
      <c r="BRV255" s="359"/>
      <c r="BRW255" s="380"/>
      <c r="BRX255" s="359"/>
      <c r="BRY255" s="380"/>
      <c r="BRZ255" s="359"/>
      <c r="BSA255" s="380"/>
      <c r="BSB255" s="359"/>
      <c r="BSC255" s="380"/>
      <c r="BSD255" s="359"/>
      <c r="BSE255" s="380"/>
      <c r="BSF255" s="359"/>
      <c r="BSG255" s="380"/>
      <c r="BSH255" s="359"/>
      <c r="BSI255" s="380"/>
      <c r="BSJ255" s="359"/>
      <c r="BSK255" s="380"/>
      <c r="BSL255" s="359"/>
      <c r="BSM255" s="380"/>
      <c r="BSN255" s="359"/>
      <c r="BSO255" s="380"/>
      <c r="BSP255" s="359"/>
      <c r="BSQ255" s="380"/>
      <c r="BSR255" s="359"/>
      <c r="BSS255" s="380"/>
      <c r="BST255" s="359"/>
      <c r="BSU255" s="380"/>
      <c r="BSV255" s="359"/>
      <c r="BSW255" s="380"/>
      <c r="BSX255" s="359"/>
      <c r="BSY255" s="380"/>
      <c r="BSZ255" s="359"/>
      <c r="BTA255" s="380"/>
      <c r="BTB255" s="359"/>
      <c r="BTC255" s="380"/>
      <c r="BTD255" s="359"/>
      <c r="BTE255" s="380"/>
      <c r="BTF255" s="359"/>
      <c r="BTG255" s="380"/>
      <c r="BTH255" s="359"/>
      <c r="BTI255" s="380"/>
      <c r="BTJ255" s="359"/>
      <c r="BTK255" s="380"/>
      <c r="BTL255" s="359"/>
      <c r="BTM255" s="380"/>
      <c r="BTN255" s="359"/>
      <c r="BTO255" s="380"/>
      <c r="BTP255" s="359"/>
      <c r="BTQ255" s="380"/>
      <c r="BTR255" s="359"/>
      <c r="BTS255" s="380"/>
      <c r="BTT255" s="359"/>
      <c r="BTU255" s="380"/>
      <c r="BTV255" s="359"/>
      <c r="BTW255" s="380"/>
      <c r="BTX255" s="359"/>
      <c r="BTY255" s="380"/>
      <c r="BTZ255" s="359"/>
      <c r="BUA255" s="380"/>
      <c r="BUB255" s="359"/>
      <c r="BUC255" s="380"/>
      <c r="BUD255" s="359"/>
      <c r="BUE255" s="380"/>
      <c r="BUF255" s="359"/>
      <c r="BUG255" s="380"/>
      <c r="BUH255" s="359"/>
      <c r="BUI255" s="380"/>
      <c r="BUJ255" s="359"/>
      <c r="BUK255" s="380"/>
      <c r="BUL255" s="359"/>
      <c r="BUM255" s="380"/>
      <c r="BUN255" s="359"/>
      <c r="BUO255" s="380"/>
      <c r="BUP255" s="359"/>
      <c r="BUQ255" s="380"/>
      <c r="BUR255" s="359"/>
      <c r="BUS255" s="380"/>
      <c r="BUT255" s="359"/>
      <c r="BUU255" s="380"/>
      <c r="BUV255" s="359"/>
      <c r="BUW255" s="380"/>
      <c r="BUX255" s="359"/>
      <c r="BUY255" s="380"/>
      <c r="BUZ255" s="359"/>
      <c r="BVA255" s="380"/>
      <c r="BVB255" s="359"/>
      <c r="BVC255" s="380"/>
      <c r="BVD255" s="359"/>
      <c r="BVE255" s="380"/>
      <c r="BVF255" s="359"/>
      <c r="BVG255" s="380"/>
      <c r="BVH255" s="359"/>
      <c r="BVI255" s="380"/>
      <c r="BVJ255" s="359"/>
      <c r="BVK255" s="380"/>
      <c r="BVL255" s="359"/>
      <c r="BVM255" s="380"/>
      <c r="BVN255" s="359"/>
      <c r="BVO255" s="380"/>
      <c r="BVP255" s="359"/>
      <c r="BVQ255" s="380"/>
      <c r="BVR255" s="359"/>
      <c r="BVS255" s="380"/>
      <c r="BVT255" s="359"/>
      <c r="BVU255" s="380"/>
      <c r="BVV255" s="359"/>
      <c r="BVW255" s="380"/>
      <c r="BVX255" s="359"/>
      <c r="BVY255" s="380"/>
      <c r="BVZ255" s="359"/>
      <c r="BWA255" s="380"/>
      <c r="BWB255" s="359"/>
      <c r="BWC255" s="380"/>
      <c r="BWD255" s="359"/>
      <c r="BWE255" s="380"/>
      <c r="BWF255" s="359"/>
      <c r="BWG255" s="380"/>
      <c r="BWH255" s="359"/>
      <c r="BWI255" s="380"/>
      <c r="BWJ255" s="359"/>
      <c r="BWK255" s="380"/>
      <c r="BWL255" s="359"/>
      <c r="BWM255" s="380"/>
      <c r="BWN255" s="359"/>
      <c r="BWO255" s="380"/>
      <c r="BWP255" s="359"/>
      <c r="BWQ255" s="380"/>
      <c r="BWR255" s="359"/>
      <c r="BWS255" s="380"/>
      <c r="BWT255" s="359"/>
      <c r="BWU255" s="380"/>
      <c r="BWV255" s="359"/>
      <c r="BWW255" s="380"/>
      <c r="BWX255" s="359"/>
      <c r="BWY255" s="380"/>
      <c r="BWZ255" s="359"/>
      <c r="BXA255" s="380"/>
      <c r="BXB255" s="359"/>
      <c r="BXC255" s="380"/>
      <c r="BXD255" s="359"/>
      <c r="BXE255" s="380"/>
      <c r="BXF255" s="359"/>
      <c r="BXG255" s="380"/>
      <c r="BXH255" s="359"/>
      <c r="BXI255" s="380"/>
      <c r="BXJ255" s="359"/>
      <c r="BXK255" s="380"/>
      <c r="BXL255" s="359"/>
      <c r="BXM255" s="380"/>
      <c r="BXN255" s="359"/>
      <c r="BXO255" s="380"/>
      <c r="BXP255" s="359"/>
      <c r="BXQ255" s="380"/>
      <c r="BXR255" s="359"/>
      <c r="BXS255" s="380"/>
      <c r="BXT255" s="359"/>
      <c r="BXU255" s="380"/>
      <c r="BXV255" s="359"/>
      <c r="BXW255" s="380"/>
      <c r="BXX255" s="359"/>
      <c r="BXY255" s="380"/>
      <c r="BXZ255" s="359"/>
      <c r="BYA255" s="380"/>
      <c r="BYB255" s="359"/>
      <c r="BYC255" s="380"/>
      <c r="BYD255" s="359"/>
      <c r="BYE255" s="380"/>
      <c r="BYF255" s="359"/>
      <c r="BYG255" s="380"/>
      <c r="BYH255" s="359"/>
      <c r="BYI255" s="380"/>
      <c r="BYJ255" s="359"/>
      <c r="BYK255" s="380"/>
      <c r="BYL255" s="359"/>
      <c r="BYM255" s="380"/>
      <c r="BYN255" s="359"/>
      <c r="BYO255" s="380"/>
      <c r="BYP255" s="359"/>
      <c r="BYQ255" s="380"/>
      <c r="BYR255" s="359"/>
      <c r="BYS255" s="380"/>
      <c r="BYT255" s="359"/>
      <c r="BYU255" s="380"/>
      <c r="BYV255" s="359"/>
      <c r="BYW255" s="380"/>
      <c r="BYX255" s="359"/>
      <c r="BYY255" s="380"/>
      <c r="BYZ255" s="359"/>
      <c r="BZA255" s="380"/>
      <c r="BZB255" s="359"/>
      <c r="BZC255" s="380"/>
      <c r="BZD255" s="359"/>
      <c r="BZE255" s="380"/>
      <c r="BZF255" s="359"/>
      <c r="BZG255" s="380"/>
      <c r="BZH255" s="359"/>
      <c r="BZI255" s="380"/>
      <c r="BZJ255" s="359"/>
      <c r="BZK255" s="380"/>
      <c r="BZL255" s="359"/>
      <c r="BZM255" s="380"/>
      <c r="BZN255" s="359"/>
      <c r="BZO255" s="380"/>
      <c r="BZP255" s="359"/>
      <c r="BZQ255" s="380"/>
      <c r="BZR255" s="359"/>
      <c r="BZS255" s="380"/>
      <c r="BZT255" s="359"/>
      <c r="BZU255" s="380"/>
      <c r="BZV255" s="359"/>
      <c r="BZW255" s="380"/>
      <c r="BZX255" s="359"/>
      <c r="BZY255" s="380"/>
      <c r="BZZ255" s="359"/>
      <c r="CAA255" s="380"/>
      <c r="CAB255" s="359"/>
      <c r="CAC255" s="380"/>
      <c r="CAD255" s="359"/>
      <c r="CAE255" s="380"/>
      <c r="CAF255" s="359"/>
      <c r="CAG255" s="380"/>
      <c r="CAH255" s="359"/>
      <c r="CAI255" s="380"/>
      <c r="CAJ255" s="359"/>
      <c r="CAK255" s="380"/>
      <c r="CAL255" s="359"/>
      <c r="CAM255" s="380"/>
      <c r="CAN255" s="359"/>
      <c r="CAO255" s="380"/>
      <c r="CAP255" s="359"/>
      <c r="CAQ255" s="380"/>
      <c r="CAR255" s="359"/>
      <c r="CAS255" s="380"/>
      <c r="CAT255" s="359"/>
      <c r="CAU255" s="380"/>
      <c r="CAV255" s="359"/>
      <c r="CAW255" s="380"/>
      <c r="CAX255" s="359"/>
      <c r="CAY255" s="380"/>
      <c r="CAZ255" s="359"/>
      <c r="CBA255" s="380"/>
      <c r="CBB255" s="359"/>
      <c r="CBC255" s="380"/>
      <c r="CBD255" s="359"/>
      <c r="CBE255" s="380"/>
      <c r="CBF255" s="359"/>
      <c r="CBG255" s="380"/>
      <c r="CBH255" s="359"/>
      <c r="CBI255" s="380"/>
      <c r="CBJ255" s="359"/>
      <c r="CBK255" s="380"/>
      <c r="CBL255" s="359"/>
      <c r="CBM255" s="380"/>
      <c r="CBN255" s="359"/>
      <c r="CBO255" s="380"/>
      <c r="CBP255" s="359"/>
      <c r="CBQ255" s="380"/>
      <c r="CBR255" s="359"/>
      <c r="CBS255" s="380"/>
      <c r="CBT255" s="359"/>
      <c r="CBU255" s="380"/>
      <c r="CBV255" s="359"/>
      <c r="CBW255" s="380"/>
      <c r="CBX255" s="359"/>
      <c r="CBY255" s="380"/>
      <c r="CBZ255" s="359"/>
      <c r="CCA255" s="380"/>
      <c r="CCB255" s="359"/>
      <c r="CCC255" s="380"/>
      <c r="CCD255" s="359"/>
      <c r="CCE255" s="380"/>
      <c r="CCF255" s="359"/>
      <c r="CCG255" s="380"/>
      <c r="CCH255" s="359"/>
      <c r="CCI255" s="380"/>
      <c r="CCJ255" s="359"/>
      <c r="CCK255" s="380"/>
      <c r="CCL255" s="359"/>
      <c r="CCM255" s="380"/>
      <c r="CCN255" s="359"/>
      <c r="CCO255" s="380"/>
      <c r="CCP255" s="359"/>
      <c r="CCQ255" s="380"/>
      <c r="CCR255" s="359"/>
      <c r="CCS255" s="380"/>
      <c r="CCT255" s="359"/>
      <c r="CCU255" s="380"/>
      <c r="CCV255" s="359"/>
      <c r="CCW255" s="380"/>
      <c r="CCX255" s="359"/>
      <c r="CCY255" s="380"/>
      <c r="CCZ255" s="359"/>
      <c r="CDA255" s="380"/>
      <c r="CDB255" s="359"/>
      <c r="CDC255" s="380"/>
      <c r="CDD255" s="359"/>
      <c r="CDE255" s="380"/>
      <c r="CDF255" s="359"/>
      <c r="CDG255" s="380"/>
      <c r="CDH255" s="359"/>
      <c r="CDI255" s="380"/>
      <c r="CDJ255" s="359"/>
      <c r="CDK255" s="380"/>
      <c r="CDL255" s="359"/>
      <c r="CDM255" s="380"/>
      <c r="CDN255" s="359"/>
      <c r="CDO255" s="380"/>
      <c r="CDP255" s="359"/>
      <c r="CDQ255" s="380"/>
      <c r="CDR255" s="359"/>
      <c r="CDS255" s="380"/>
      <c r="CDT255" s="359"/>
      <c r="CDU255" s="380"/>
      <c r="CDV255" s="359"/>
      <c r="CDW255" s="380"/>
      <c r="CDX255" s="359"/>
      <c r="CDY255" s="380"/>
      <c r="CDZ255" s="359"/>
      <c r="CEA255" s="380"/>
      <c r="CEB255" s="359"/>
      <c r="CEC255" s="380"/>
      <c r="CED255" s="359"/>
      <c r="CEE255" s="380"/>
      <c r="CEF255" s="359"/>
      <c r="CEG255" s="380"/>
      <c r="CEH255" s="359"/>
      <c r="CEI255" s="380"/>
      <c r="CEJ255" s="359"/>
      <c r="CEK255" s="380"/>
      <c r="CEL255" s="359"/>
      <c r="CEM255" s="380"/>
      <c r="CEN255" s="359"/>
      <c r="CEO255" s="380"/>
      <c r="CEP255" s="359"/>
      <c r="CEQ255" s="380"/>
      <c r="CER255" s="359"/>
      <c r="CES255" s="380"/>
      <c r="CET255" s="359"/>
      <c r="CEU255" s="380"/>
      <c r="CEV255" s="359"/>
      <c r="CEW255" s="380"/>
      <c r="CEX255" s="359"/>
      <c r="CEY255" s="380"/>
      <c r="CEZ255" s="359"/>
      <c r="CFA255" s="380"/>
      <c r="CFB255" s="359"/>
      <c r="CFC255" s="380"/>
      <c r="CFD255" s="359"/>
      <c r="CFE255" s="380"/>
      <c r="CFF255" s="359"/>
      <c r="CFG255" s="380"/>
      <c r="CFH255" s="359"/>
      <c r="CFI255" s="380"/>
      <c r="CFJ255" s="359"/>
      <c r="CFK255" s="380"/>
      <c r="CFL255" s="359"/>
      <c r="CFM255" s="380"/>
      <c r="CFN255" s="359"/>
      <c r="CFO255" s="380"/>
      <c r="CFP255" s="359"/>
      <c r="CFQ255" s="380"/>
      <c r="CFR255" s="359"/>
      <c r="CFS255" s="380"/>
      <c r="CFT255" s="359"/>
      <c r="CFU255" s="380"/>
      <c r="CFV255" s="359"/>
      <c r="CFW255" s="380"/>
      <c r="CFX255" s="359"/>
      <c r="CFY255" s="380"/>
      <c r="CFZ255" s="359"/>
      <c r="CGA255" s="380"/>
      <c r="CGB255" s="359"/>
      <c r="CGC255" s="380"/>
      <c r="CGD255" s="359"/>
      <c r="CGE255" s="380"/>
      <c r="CGF255" s="359"/>
      <c r="CGG255" s="380"/>
      <c r="CGH255" s="359"/>
      <c r="CGI255" s="380"/>
      <c r="CGJ255" s="359"/>
      <c r="CGK255" s="380"/>
      <c r="CGL255" s="359"/>
      <c r="CGM255" s="380"/>
      <c r="CGN255" s="359"/>
      <c r="CGO255" s="380"/>
      <c r="CGP255" s="359"/>
      <c r="CGQ255" s="380"/>
      <c r="CGR255" s="359"/>
      <c r="CGS255" s="380"/>
      <c r="CGT255" s="359"/>
      <c r="CGU255" s="380"/>
      <c r="CGV255" s="359"/>
      <c r="CGW255" s="380"/>
      <c r="CGX255" s="359"/>
      <c r="CGY255" s="380"/>
      <c r="CGZ255" s="359"/>
      <c r="CHA255" s="380"/>
      <c r="CHB255" s="359"/>
      <c r="CHC255" s="380"/>
      <c r="CHD255" s="359"/>
      <c r="CHE255" s="380"/>
      <c r="CHF255" s="359"/>
      <c r="CHG255" s="380"/>
      <c r="CHH255" s="359"/>
      <c r="CHI255" s="380"/>
      <c r="CHJ255" s="359"/>
      <c r="CHK255" s="380"/>
      <c r="CHL255" s="359"/>
      <c r="CHM255" s="380"/>
      <c r="CHN255" s="359"/>
      <c r="CHO255" s="380"/>
      <c r="CHP255" s="359"/>
      <c r="CHQ255" s="380"/>
      <c r="CHR255" s="359"/>
      <c r="CHS255" s="380"/>
      <c r="CHT255" s="359"/>
      <c r="CHU255" s="380"/>
      <c r="CHV255" s="359"/>
      <c r="CHW255" s="380"/>
      <c r="CHX255" s="359"/>
      <c r="CHY255" s="380"/>
      <c r="CHZ255" s="359"/>
      <c r="CIA255" s="380"/>
      <c r="CIB255" s="359"/>
      <c r="CIC255" s="380"/>
      <c r="CID255" s="359"/>
      <c r="CIE255" s="380"/>
      <c r="CIF255" s="359"/>
      <c r="CIG255" s="380"/>
      <c r="CIH255" s="359"/>
      <c r="CII255" s="380"/>
      <c r="CIJ255" s="359"/>
      <c r="CIK255" s="380"/>
      <c r="CIL255" s="359"/>
      <c r="CIM255" s="380"/>
      <c r="CIN255" s="359"/>
      <c r="CIO255" s="380"/>
      <c r="CIP255" s="359"/>
      <c r="CIQ255" s="380"/>
      <c r="CIR255" s="359"/>
      <c r="CIS255" s="380"/>
      <c r="CIT255" s="359"/>
      <c r="CIU255" s="380"/>
      <c r="CIV255" s="359"/>
      <c r="CIW255" s="380"/>
      <c r="CIX255" s="359"/>
      <c r="CIY255" s="380"/>
      <c r="CIZ255" s="359"/>
      <c r="CJA255" s="380"/>
      <c r="CJB255" s="359"/>
      <c r="CJC255" s="380"/>
      <c r="CJD255" s="359"/>
      <c r="CJE255" s="380"/>
      <c r="CJF255" s="359"/>
      <c r="CJG255" s="380"/>
      <c r="CJH255" s="359"/>
      <c r="CJI255" s="380"/>
      <c r="CJJ255" s="359"/>
      <c r="CJK255" s="380"/>
      <c r="CJL255" s="359"/>
      <c r="CJM255" s="380"/>
      <c r="CJN255" s="359"/>
      <c r="CJO255" s="380"/>
      <c r="CJP255" s="359"/>
      <c r="CJQ255" s="380"/>
      <c r="CJR255" s="359"/>
      <c r="CJS255" s="380"/>
      <c r="CJT255" s="359"/>
      <c r="CJU255" s="380"/>
      <c r="CJV255" s="359"/>
      <c r="CJW255" s="380"/>
      <c r="CJX255" s="359"/>
      <c r="CJY255" s="380"/>
      <c r="CJZ255" s="359"/>
      <c r="CKA255" s="380"/>
      <c r="CKB255" s="359"/>
      <c r="CKC255" s="380"/>
      <c r="CKD255" s="359"/>
      <c r="CKE255" s="380"/>
      <c r="CKF255" s="359"/>
      <c r="CKG255" s="380"/>
      <c r="CKH255" s="359"/>
      <c r="CKI255" s="380"/>
      <c r="CKJ255" s="359"/>
      <c r="CKK255" s="380"/>
      <c r="CKL255" s="359"/>
      <c r="CKM255" s="380"/>
      <c r="CKN255" s="359"/>
      <c r="CKO255" s="380"/>
      <c r="CKP255" s="359"/>
      <c r="CKQ255" s="380"/>
      <c r="CKR255" s="359"/>
      <c r="CKS255" s="380"/>
      <c r="CKT255" s="359"/>
      <c r="CKU255" s="380"/>
      <c r="CKV255" s="359"/>
      <c r="CKW255" s="380"/>
      <c r="CKX255" s="359"/>
      <c r="CKY255" s="380"/>
      <c r="CKZ255" s="359"/>
      <c r="CLA255" s="380"/>
      <c r="CLB255" s="359"/>
      <c r="CLC255" s="380"/>
      <c r="CLD255" s="359"/>
      <c r="CLE255" s="380"/>
      <c r="CLF255" s="359"/>
      <c r="CLG255" s="380"/>
      <c r="CLH255" s="359"/>
      <c r="CLI255" s="380"/>
      <c r="CLJ255" s="359"/>
      <c r="CLK255" s="380"/>
      <c r="CLL255" s="359"/>
      <c r="CLM255" s="380"/>
      <c r="CLN255" s="359"/>
      <c r="CLO255" s="380"/>
      <c r="CLP255" s="359"/>
      <c r="CLQ255" s="380"/>
      <c r="CLR255" s="359"/>
      <c r="CLS255" s="380"/>
      <c r="CLT255" s="359"/>
      <c r="CLU255" s="380"/>
      <c r="CLV255" s="359"/>
      <c r="CLW255" s="380"/>
      <c r="CLX255" s="359"/>
      <c r="CLY255" s="380"/>
      <c r="CLZ255" s="359"/>
      <c r="CMA255" s="380"/>
      <c r="CMB255" s="359"/>
      <c r="CMC255" s="380"/>
      <c r="CMD255" s="359"/>
      <c r="CME255" s="380"/>
      <c r="CMF255" s="359"/>
      <c r="CMG255" s="380"/>
      <c r="CMH255" s="359"/>
      <c r="CMI255" s="380"/>
      <c r="CMJ255" s="359"/>
      <c r="CMK255" s="380"/>
      <c r="CML255" s="359"/>
      <c r="CMM255" s="380"/>
      <c r="CMN255" s="359"/>
      <c r="CMO255" s="380"/>
      <c r="CMP255" s="359"/>
      <c r="CMQ255" s="380"/>
      <c r="CMR255" s="359"/>
      <c r="CMS255" s="380"/>
      <c r="CMT255" s="359"/>
      <c r="CMU255" s="380"/>
      <c r="CMV255" s="359"/>
      <c r="CMW255" s="380"/>
      <c r="CMX255" s="359"/>
      <c r="CMY255" s="380"/>
      <c r="CMZ255" s="359"/>
      <c r="CNA255" s="380"/>
      <c r="CNB255" s="359"/>
      <c r="CNC255" s="380"/>
      <c r="CND255" s="359"/>
      <c r="CNE255" s="380"/>
      <c r="CNF255" s="359"/>
      <c r="CNG255" s="380"/>
      <c r="CNH255" s="359"/>
      <c r="CNI255" s="380"/>
      <c r="CNJ255" s="359"/>
      <c r="CNK255" s="380"/>
      <c r="CNL255" s="359"/>
      <c r="CNM255" s="380"/>
      <c r="CNN255" s="359"/>
      <c r="CNO255" s="380"/>
      <c r="CNP255" s="359"/>
      <c r="CNQ255" s="380"/>
      <c r="CNR255" s="359"/>
      <c r="CNS255" s="380"/>
      <c r="CNT255" s="359"/>
      <c r="CNU255" s="380"/>
      <c r="CNV255" s="359"/>
      <c r="CNW255" s="380"/>
      <c r="CNX255" s="359"/>
      <c r="CNY255" s="380"/>
      <c r="CNZ255" s="359"/>
      <c r="COA255" s="380"/>
      <c r="COB255" s="359"/>
      <c r="COC255" s="380"/>
      <c r="COD255" s="359"/>
      <c r="COE255" s="380"/>
      <c r="COF255" s="359"/>
      <c r="COG255" s="380"/>
      <c r="COH255" s="359"/>
      <c r="COI255" s="380"/>
      <c r="COJ255" s="359"/>
      <c r="COK255" s="380"/>
      <c r="COL255" s="359"/>
      <c r="COM255" s="380"/>
      <c r="CON255" s="359"/>
      <c r="COO255" s="380"/>
      <c r="COP255" s="359"/>
      <c r="COQ255" s="380"/>
      <c r="COR255" s="359"/>
      <c r="COS255" s="380"/>
      <c r="COT255" s="359"/>
      <c r="COU255" s="380"/>
      <c r="COV255" s="359"/>
      <c r="COW255" s="380"/>
      <c r="COX255" s="359"/>
      <c r="COY255" s="380"/>
      <c r="COZ255" s="359"/>
      <c r="CPA255" s="380"/>
      <c r="CPB255" s="359"/>
      <c r="CPC255" s="380"/>
      <c r="CPD255" s="359"/>
      <c r="CPE255" s="380"/>
      <c r="CPF255" s="359"/>
      <c r="CPG255" s="380"/>
      <c r="CPH255" s="359"/>
      <c r="CPI255" s="380"/>
      <c r="CPJ255" s="359"/>
      <c r="CPK255" s="380"/>
      <c r="CPL255" s="359"/>
      <c r="CPM255" s="380"/>
      <c r="CPN255" s="359"/>
      <c r="CPO255" s="380"/>
      <c r="CPP255" s="359"/>
      <c r="CPQ255" s="380"/>
      <c r="CPR255" s="359"/>
      <c r="CPS255" s="380"/>
      <c r="CPT255" s="359"/>
      <c r="CPU255" s="380"/>
      <c r="CPV255" s="359"/>
      <c r="CPW255" s="380"/>
      <c r="CPX255" s="359"/>
      <c r="CPY255" s="380"/>
      <c r="CPZ255" s="359"/>
      <c r="CQA255" s="380"/>
      <c r="CQB255" s="359"/>
      <c r="CQC255" s="380"/>
      <c r="CQD255" s="359"/>
      <c r="CQE255" s="380"/>
      <c r="CQF255" s="359"/>
      <c r="CQG255" s="380"/>
      <c r="CQH255" s="359"/>
      <c r="CQI255" s="380"/>
      <c r="CQJ255" s="359"/>
      <c r="CQK255" s="380"/>
      <c r="CQL255" s="359"/>
      <c r="CQM255" s="380"/>
      <c r="CQN255" s="359"/>
      <c r="CQO255" s="380"/>
      <c r="CQP255" s="359"/>
      <c r="CQQ255" s="380"/>
      <c r="CQR255" s="359"/>
      <c r="CQS255" s="380"/>
      <c r="CQT255" s="359"/>
      <c r="CQU255" s="380"/>
      <c r="CQV255" s="359"/>
      <c r="CQW255" s="380"/>
      <c r="CQX255" s="359"/>
      <c r="CQY255" s="380"/>
      <c r="CQZ255" s="359"/>
      <c r="CRA255" s="380"/>
      <c r="CRB255" s="359"/>
      <c r="CRC255" s="380"/>
      <c r="CRD255" s="359"/>
      <c r="CRE255" s="380"/>
      <c r="CRF255" s="359"/>
      <c r="CRG255" s="380"/>
      <c r="CRH255" s="359"/>
      <c r="CRI255" s="380"/>
      <c r="CRJ255" s="359"/>
      <c r="CRK255" s="380"/>
      <c r="CRL255" s="359"/>
      <c r="CRM255" s="380"/>
      <c r="CRN255" s="359"/>
      <c r="CRO255" s="380"/>
      <c r="CRP255" s="359"/>
      <c r="CRQ255" s="380"/>
      <c r="CRR255" s="359"/>
      <c r="CRS255" s="380"/>
      <c r="CRT255" s="359"/>
      <c r="CRU255" s="380"/>
      <c r="CRV255" s="359"/>
      <c r="CRW255" s="380"/>
      <c r="CRX255" s="359"/>
      <c r="CRY255" s="380"/>
      <c r="CRZ255" s="359"/>
      <c r="CSA255" s="380"/>
      <c r="CSB255" s="359"/>
      <c r="CSC255" s="380"/>
      <c r="CSD255" s="359"/>
      <c r="CSE255" s="380"/>
      <c r="CSF255" s="359"/>
      <c r="CSG255" s="380"/>
      <c r="CSH255" s="359"/>
      <c r="CSI255" s="380"/>
      <c r="CSJ255" s="359"/>
      <c r="CSK255" s="380"/>
      <c r="CSL255" s="359"/>
      <c r="CSM255" s="380"/>
      <c r="CSN255" s="359"/>
      <c r="CSO255" s="380"/>
      <c r="CSP255" s="359"/>
      <c r="CSQ255" s="380"/>
      <c r="CSR255" s="359"/>
      <c r="CSS255" s="380"/>
      <c r="CST255" s="359"/>
      <c r="CSU255" s="380"/>
      <c r="CSV255" s="359"/>
      <c r="CSW255" s="380"/>
      <c r="CSX255" s="359"/>
      <c r="CSY255" s="380"/>
      <c r="CSZ255" s="359"/>
      <c r="CTA255" s="380"/>
      <c r="CTB255" s="359"/>
      <c r="CTC255" s="380"/>
      <c r="CTD255" s="359"/>
      <c r="CTE255" s="380"/>
      <c r="CTF255" s="359"/>
      <c r="CTG255" s="380"/>
      <c r="CTH255" s="359"/>
      <c r="CTI255" s="380"/>
      <c r="CTJ255" s="359"/>
      <c r="CTK255" s="380"/>
      <c r="CTL255" s="359"/>
      <c r="CTM255" s="380"/>
      <c r="CTN255" s="359"/>
      <c r="CTO255" s="380"/>
      <c r="CTP255" s="359"/>
      <c r="CTQ255" s="380"/>
      <c r="CTR255" s="359"/>
      <c r="CTS255" s="380"/>
      <c r="CTT255" s="359"/>
      <c r="CTU255" s="380"/>
      <c r="CTV255" s="359"/>
      <c r="CTW255" s="380"/>
      <c r="CTX255" s="359"/>
      <c r="CTY255" s="380"/>
      <c r="CTZ255" s="359"/>
      <c r="CUA255" s="380"/>
      <c r="CUB255" s="359"/>
      <c r="CUC255" s="380"/>
      <c r="CUD255" s="359"/>
      <c r="CUE255" s="380"/>
      <c r="CUF255" s="359"/>
      <c r="CUG255" s="380"/>
      <c r="CUH255" s="359"/>
      <c r="CUI255" s="380"/>
      <c r="CUJ255" s="359"/>
      <c r="CUK255" s="380"/>
      <c r="CUL255" s="359"/>
      <c r="CUM255" s="380"/>
      <c r="CUN255" s="359"/>
      <c r="CUO255" s="380"/>
      <c r="CUP255" s="359"/>
      <c r="CUQ255" s="380"/>
      <c r="CUR255" s="359"/>
      <c r="CUS255" s="380"/>
      <c r="CUT255" s="359"/>
      <c r="CUU255" s="380"/>
      <c r="CUV255" s="359"/>
      <c r="CUW255" s="380"/>
      <c r="CUX255" s="359"/>
      <c r="CUY255" s="380"/>
      <c r="CUZ255" s="359"/>
      <c r="CVA255" s="380"/>
      <c r="CVB255" s="359"/>
      <c r="CVC255" s="380"/>
      <c r="CVD255" s="359"/>
      <c r="CVE255" s="380"/>
      <c r="CVF255" s="359"/>
      <c r="CVG255" s="380"/>
      <c r="CVH255" s="359"/>
      <c r="CVI255" s="380"/>
      <c r="CVJ255" s="359"/>
      <c r="CVK255" s="380"/>
      <c r="CVL255" s="359"/>
      <c r="CVM255" s="380"/>
      <c r="CVN255" s="359"/>
      <c r="CVO255" s="380"/>
      <c r="CVP255" s="359"/>
      <c r="CVQ255" s="380"/>
      <c r="CVR255" s="359"/>
      <c r="CVS255" s="380"/>
      <c r="CVT255" s="359"/>
      <c r="CVU255" s="380"/>
      <c r="CVV255" s="359"/>
      <c r="CVW255" s="380"/>
      <c r="CVX255" s="359"/>
      <c r="CVY255" s="380"/>
      <c r="CVZ255" s="359"/>
      <c r="CWA255" s="380"/>
      <c r="CWB255" s="359"/>
      <c r="CWC255" s="380"/>
      <c r="CWD255" s="359"/>
      <c r="CWE255" s="380"/>
      <c r="CWF255" s="359"/>
      <c r="CWG255" s="380"/>
      <c r="CWH255" s="359"/>
      <c r="CWI255" s="380"/>
      <c r="CWJ255" s="359"/>
      <c r="CWK255" s="380"/>
      <c r="CWL255" s="359"/>
      <c r="CWM255" s="380"/>
      <c r="CWN255" s="359"/>
      <c r="CWO255" s="380"/>
      <c r="CWP255" s="359"/>
      <c r="CWQ255" s="380"/>
      <c r="CWR255" s="359"/>
      <c r="CWS255" s="380"/>
      <c r="CWT255" s="359"/>
      <c r="CWU255" s="380"/>
      <c r="CWV255" s="359"/>
      <c r="CWW255" s="380"/>
      <c r="CWX255" s="359"/>
      <c r="CWY255" s="380"/>
      <c r="CWZ255" s="359"/>
      <c r="CXA255" s="380"/>
      <c r="CXB255" s="359"/>
      <c r="CXC255" s="380"/>
      <c r="CXD255" s="359"/>
      <c r="CXE255" s="380"/>
      <c r="CXF255" s="359"/>
      <c r="CXG255" s="380"/>
      <c r="CXH255" s="359"/>
      <c r="CXI255" s="380"/>
      <c r="CXJ255" s="359"/>
      <c r="CXK255" s="380"/>
      <c r="CXL255" s="359"/>
      <c r="CXM255" s="380"/>
      <c r="CXN255" s="359"/>
      <c r="CXO255" s="380"/>
      <c r="CXP255" s="359"/>
      <c r="CXQ255" s="380"/>
      <c r="CXR255" s="359"/>
      <c r="CXS255" s="380"/>
      <c r="CXT255" s="359"/>
      <c r="CXU255" s="380"/>
      <c r="CXV255" s="359"/>
      <c r="CXW255" s="380"/>
      <c r="CXX255" s="359"/>
      <c r="CXY255" s="380"/>
      <c r="CXZ255" s="359"/>
      <c r="CYA255" s="380"/>
      <c r="CYB255" s="359"/>
      <c r="CYC255" s="380"/>
      <c r="CYD255" s="359"/>
      <c r="CYE255" s="380"/>
      <c r="CYF255" s="359"/>
      <c r="CYG255" s="380"/>
      <c r="CYH255" s="359"/>
      <c r="CYI255" s="380"/>
      <c r="CYJ255" s="359"/>
      <c r="CYK255" s="380"/>
      <c r="CYL255" s="359"/>
      <c r="CYM255" s="380"/>
      <c r="CYN255" s="359"/>
      <c r="CYO255" s="380"/>
      <c r="CYP255" s="359"/>
      <c r="CYQ255" s="380"/>
      <c r="CYR255" s="359"/>
      <c r="CYS255" s="380"/>
      <c r="CYT255" s="359"/>
      <c r="CYU255" s="380"/>
      <c r="CYV255" s="359"/>
      <c r="CYW255" s="380"/>
      <c r="CYX255" s="359"/>
      <c r="CYY255" s="380"/>
      <c r="CYZ255" s="359"/>
      <c r="CZA255" s="380"/>
      <c r="CZB255" s="359"/>
      <c r="CZC255" s="380"/>
      <c r="CZD255" s="359"/>
      <c r="CZE255" s="380"/>
      <c r="CZF255" s="359"/>
      <c r="CZG255" s="380"/>
      <c r="CZH255" s="359"/>
      <c r="CZI255" s="380"/>
      <c r="CZJ255" s="359"/>
      <c r="CZK255" s="380"/>
      <c r="CZL255" s="359"/>
      <c r="CZM255" s="380"/>
      <c r="CZN255" s="359"/>
      <c r="CZO255" s="380"/>
      <c r="CZP255" s="359"/>
      <c r="CZQ255" s="380"/>
      <c r="CZR255" s="359"/>
      <c r="CZS255" s="380"/>
      <c r="CZT255" s="359"/>
      <c r="CZU255" s="380"/>
      <c r="CZV255" s="359"/>
      <c r="CZW255" s="380"/>
      <c r="CZX255" s="359"/>
      <c r="CZY255" s="380"/>
      <c r="CZZ255" s="359"/>
      <c r="DAA255" s="380"/>
      <c r="DAB255" s="359"/>
      <c r="DAC255" s="380"/>
      <c r="DAD255" s="359"/>
      <c r="DAE255" s="380"/>
      <c r="DAF255" s="359"/>
      <c r="DAG255" s="380"/>
      <c r="DAH255" s="359"/>
      <c r="DAI255" s="380"/>
      <c r="DAJ255" s="359"/>
      <c r="DAK255" s="380"/>
      <c r="DAL255" s="359"/>
      <c r="DAM255" s="380"/>
      <c r="DAN255" s="359"/>
      <c r="DAO255" s="380"/>
      <c r="DAP255" s="359"/>
      <c r="DAQ255" s="380"/>
      <c r="DAR255" s="359"/>
      <c r="DAS255" s="380"/>
      <c r="DAT255" s="359"/>
      <c r="DAU255" s="380"/>
      <c r="DAV255" s="359"/>
      <c r="DAW255" s="380"/>
      <c r="DAX255" s="359"/>
      <c r="DAY255" s="380"/>
      <c r="DAZ255" s="359"/>
      <c r="DBA255" s="380"/>
      <c r="DBB255" s="359"/>
      <c r="DBC255" s="380"/>
      <c r="DBD255" s="359"/>
      <c r="DBE255" s="380"/>
      <c r="DBF255" s="359"/>
      <c r="DBG255" s="380"/>
      <c r="DBH255" s="359"/>
      <c r="DBI255" s="380"/>
      <c r="DBJ255" s="359"/>
      <c r="DBK255" s="380"/>
      <c r="DBL255" s="359"/>
      <c r="DBM255" s="380"/>
      <c r="DBN255" s="359"/>
      <c r="DBO255" s="380"/>
      <c r="DBP255" s="359"/>
      <c r="DBQ255" s="380"/>
      <c r="DBR255" s="359"/>
      <c r="DBS255" s="380"/>
      <c r="DBT255" s="359"/>
      <c r="DBU255" s="380"/>
      <c r="DBV255" s="359"/>
      <c r="DBW255" s="380"/>
      <c r="DBX255" s="359"/>
      <c r="DBY255" s="380"/>
      <c r="DBZ255" s="359"/>
      <c r="DCA255" s="380"/>
      <c r="DCB255" s="359"/>
      <c r="DCC255" s="380"/>
      <c r="DCD255" s="359"/>
      <c r="DCE255" s="380"/>
      <c r="DCF255" s="359"/>
      <c r="DCG255" s="380"/>
      <c r="DCH255" s="359"/>
      <c r="DCI255" s="380"/>
      <c r="DCJ255" s="359"/>
      <c r="DCK255" s="380"/>
      <c r="DCL255" s="359"/>
      <c r="DCM255" s="380"/>
      <c r="DCN255" s="359"/>
      <c r="DCO255" s="380"/>
      <c r="DCP255" s="359"/>
      <c r="DCQ255" s="380"/>
      <c r="DCR255" s="359"/>
      <c r="DCS255" s="380"/>
      <c r="DCT255" s="359"/>
      <c r="DCU255" s="380"/>
      <c r="DCV255" s="359"/>
      <c r="DCW255" s="380"/>
      <c r="DCX255" s="359"/>
      <c r="DCY255" s="380"/>
      <c r="DCZ255" s="359"/>
      <c r="DDA255" s="380"/>
      <c r="DDB255" s="359"/>
      <c r="DDC255" s="380"/>
      <c r="DDD255" s="359"/>
      <c r="DDE255" s="380"/>
      <c r="DDF255" s="359"/>
      <c r="DDG255" s="380"/>
      <c r="DDH255" s="359"/>
      <c r="DDI255" s="380"/>
      <c r="DDJ255" s="359"/>
      <c r="DDK255" s="380"/>
      <c r="DDL255" s="359"/>
      <c r="DDM255" s="380"/>
      <c r="DDN255" s="359"/>
      <c r="DDO255" s="380"/>
      <c r="DDP255" s="359"/>
      <c r="DDQ255" s="380"/>
      <c r="DDR255" s="359"/>
      <c r="DDS255" s="380"/>
      <c r="DDT255" s="359"/>
      <c r="DDU255" s="380"/>
      <c r="DDV255" s="359"/>
      <c r="DDW255" s="380"/>
      <c r="DDX255" s="359"/>
      <c r="DDY255" s="380"/>
      <c r="DDZ255" s="359"/>
      <c r="DEA255" s="380"/>
      <c r="DEB255" s="359"/>
      <c r="DEC255" s="380"/>
      <c r="DED255" s="359"/>
      <c r="DEE255" s="380"/>
      <c r="DEF255" s="359"/>
      <c r="DEG255" s="380"/>
      <c r="DEH255" s="359"/>
      <c r="DEI255" s="380"/>
      <c r="DEJ255" s="359"/>
      <c r="DEK255" s="380"/>
      <c r="DEL255" s="359"/>
      <c r="DEM255" s="380"/>
      <c r="DEN255" s="359"/>
      <c r="DEO255" s="380"/>
      <c r="DEP255" s="359"/>
      <c r="DEQ255" s="380"/>
      <c r="DER255" s="359"/>
      <c r="DES255" s="380"/>
      <c r="DET255" s="359"/>
      <c r="DEU255" s="380"/>
      <c r="DEV255" s="359"/>
      <c r="DEW255" s="380"/>
      <c r="DEX255" s="359"/>
      <c r="DEY255" s="380"/>
      <c r="DEZ255" s="359"/>
      <c r="DFA255" s="380"/>
      <c r="DFB255" s="359"/>
      <c r="DFC255" s="380"/>
      <c r="DFD255" s="359"/>
      <c r="DFE255" s="380"/>
      <c r="DFF255" s="359"/>
      <c r="DFG255" s="380"/>
      <c r="DFH255" s="359"/>
      <c r="DFI255" s="380"/>
      <c r="DFJ255" s="359"/>
      <c r="DFK255" s="380"/>
      <c r="DFL255" s="359"/>
      <c r="DFM255" s="380"/>
      <c r="DFN255" s="359"/>
      <c r="DFO255" s="380"/>
      <c r="DFP255" s="359"/>
      <c r="DFQ255" s="380"/>
      <c r="DFR255" s="359"/>
      <c r="DFS255" s="380"/>
      <c r="DFT255" s="359"/>
      <c r="DFU255" s="380"/>
      <c r="DFV255" s="359"/>
      <c r="DFW255" s="380"/>
      <c r="DFX255" s="359"/>
      <c r="DFY255" s="380"/>
      <c r="DFZ255" s="359"/>
      <c r="DGA255" s="380"/>
      <c r="DGB255" s="359"/>
      <c r="DGC255" s="380"/>
      <c r="DGD255" s="359"/>
      <c r="DGE255" s="380"/>
      <c r="DGF255" s="359"/>
      <c r="DGG255" s="380"/>
      <c r="DGH255" s="359"/>
      <c r="DGI255" s="380"/>
      <c r="DGJ255" s="359"/>
      <c r="DGK255" s="380"/>
      <c r="DGL255" s="359"/>
      <c r="DGM255" s="380"/>
      <c r="DGN255" s="359"/>
      <c r="DGO255" s="380"/>
      <c r="DGP255" s="359"/>
      <c r="DGQ255" s="380"/>
      <c r="DGR255" s="359"/>
      <c r="DGS255" s="380"/>
      <c r="DGT255" s="359"/>
      <c r="DGU255" s="380"/>
      <c r="DGV255" s="359"/>
      <c r="DGW255" s="380"/>
      <c r="DGX255" s="359"/>
      <c r="DGY255" s="380"/>
      <c r="DGZ255" s="359"/>
      <c r="DHA255" s="380"/>
      <c r="DHB255" s="359"/>
      <c r="DHC255" s="380"/>
      <c r="DHD255" s="359"/>
      <c r="DHE255" s="380"/>
      <c r="DHF255" s="359"/>
      <c r="DHG255" s="380"/>
      <c r="DHH255" s="359"/>
      <c r="DHI255" s="380"/>
      <c r="DHJ255" s="359"/>
      <c r="DHK255" s="380"/>
      <c r="DHL255" s="359"/>
      <c r="DHM255" s="380"/>
      <c r="DHN255" s="359"/>
      <c r="DHO255" s="380"/>
      <c r="DHP255" s="359"/>
      <c r="DHQ255" s="380"/>
      <c r="DHR255" s="359"/>
      <c r="DHS255" s="380"/>
      <c r="DHT255" s="359"/>
      <c r="DHU255" s="380"/>
      <c r="DHV255" s="359"/>
      <c r="DHW255" s="380"/>
      <c r="DHX255" s="359"/>
      <c r="DHY255" s="380"/>
      <c r="DHZ255" s="359"/>
      <c r="DIA255" s="380"/>
      <c r="DIB255" s="359"/>
      <c r="DIC255" s="380"/>
      <c r="DID255" s="359"/>
      <c r="DIE255" s="380"/>
      <c r="DIF255" s="359"/>
      <c r="DIG255" s="380"/>
      <c r="DIH255" s="359"/>
      <c r="DII255" s="380"/>
      <c r="DIJ255" s="359"/>
      <c r="DIK255" s="380"/>
      <c r="DIL255" s="359"/>
      <c r="DIM255" s="380"/>
      <c r="DIN255" s="359"/>
      <c r="DIO255" s="380"/>
      <c r="DIP255" s="359"/>
      <c r="DIQ255" s="380"/>
      <c r="DIR255" s="359"/>
      <c r="DIS255" s="380"/>
      <c r="DIT255" s="359"/>
      <c r="DIU255" s="380"/>
      <c r="DIV255" s="359"/>
      <c r="DIW255" s="380"/>
      <c r="DIX255" s="359"/>
      <c r="DIY255" s="380"/>
      <c r="DIZ255" s="359"/>
      <c r="DJA255" s="380"/>
      <c r="DJB255" s="359"/>
      <c r="DJC255" s="380"/>
      <c r="DJD255" s="359"/>
      <c r="DJE255" s="380"/>
      <c r="DJF255" s="359"/>
      <c r="DJG255" s="380"/>
      <c r="DJH255" s="359"/>
      <c r="DJI255" s="380"/>
      <c r="DJJ255" s="359"/>
      <c r="DJK255" s="380"/>
      <c r="DJL255" s="359"/>
      <c r="DJM255" s="380"/>
      <c r="DJN255" s="359"/>
      <c r="DJO255" s="380"/>
      <c r="DJP255" s="359"/>
      <c r="DJQ255" s="380"/>
      <c r="DJR255" s="359"/>
      <c r="DJS255" s="380"/>
      <c r="DJT255" s="359"/>
      <c r="DJU255" s="380"/>
      <c r="DJV255" s="359"/>
      <c r="DJW255" s="380"/>
      <c r="DJX255" s="359"/>
      <c r="DJY255" s="380"/>
      <c r="DJZ255" s="359"/>
      <c r="DKA255" s="380"/>
      <c r="DKB255" s="359"/>
      <c r="DKC255" s="380"/>
      <c r="DKD255" s="359"/>
      <c r="DKE255" s="380"/>
      <c r="DKF255" s="359"/>
      <c r="DKG255" s="380"/>
      <c r="DKH255" s="359"/>
      <c r="DKI255" s="380"/>
      <c r="DKJ255" s="359"/>
      <c r="DKK255" s="380"/>
      <c r="DKL255" s="359"/>
      <c r="DKM255" s="380"/>
      <c r="DKN255" s="359"/>
      <c r="DKO255" s="380"/>
      <c r="DKP255" s="359"/>
      <c r="DKQ255" s="380"/>
      <c r="DKR255" s="359"/>
      <c r="DKS255" s="380"/>
      <c r="DKT255" s="359"/>
      <c r="DKU255" s="380"/>
      <c r="DKV255" s="359"/>
      <c r="DKW255" s="380"/>
      <c r="DKX255" s="359"/>
      <c r="DKY255" s="380"/>
      <c r="DKZ255" s="359"/>
      <c r="DLA255" s="380"/>
      <c r="DLB255" s="359"/>
      <c r="DLC255" s="380"/>
      <c r="DLD255" s="359"/>
      <c r="DLE255" s="380"/>
      <c r="DLF255" s="359"/>
      <c r="DLG255" s="380"/>
      <c r="DLH255" s="359"/>
      <c r="DLI255" s="380"/>
      <c r="DLJ255" s="359"/>
      <c r="DLK255" s="380"/>
      <c r="DLL255" s="359"/>
      <c r="DLM255" s="380"/>
      <c r="DLN255" s="359"/>
      <c r="DLO255" s="380"/>
      <c r="DLP255" s="359"/>
      <c r="DLQ255" s="380"/>
      <c r="DLR255" s="359"/>
      <c r="DLS255" s="380"/>
      <c r="DLT255" s="359"/>
      <c r="DLU255" s="380"/>
      <c r="DLV255" s="359"/>
      <c r="DLW255" s="380"/>
      <c r="DLX255" s="359"/>
      <c r="DLY255" s="380"/>
      <c r="DLZ255" s="359"/>
      <c r="DMA255" s="380"/>
      <c r="DMB255" s="359"/>
      <c r="DMC255" s="380"/>
      <c r="DMD255" s="359"/>
      <c r="DME255" s="380"/>
      <c r="DMF255" s="359"/>
      <c r="DMG255" s="380"/>
      <c r="DMH255" s="359"/>
      <c r="DMI255" s="380"/>
      <c r="DMJ255" s="359"/>
      <c r="DMK255" s="380"/>
      <c r="DML255" s="359"/>
      <c r="DMM255" s="380"/>
      <c r="DMN255" s="359"/>
      <c r="DMO255" s="380"/>
      <c r="DMP255" s="359"/>
      <c r="DMQ255" s="380"/>
      <c r="DMR255" s="359"/>
      <c r="DMS255" s="380"/>
      <c r="DMT255" s="359"/>
      <c r="DMU255" s="380"/>
      <c r="DMV255" s="359"/>
      <c r="DMW255" s="380"/>
      <c r="DMX255" s="359"/>
      <c r="DMY255" s="380"/>
      <c r="DMZ255" s="359"/>
      <c r="DNA255" s="380"/>
      <c r="DNB255" s="359"/>
      <c r="DNC255" s="380"/>
      <c r="DND255" s="359"/>
      <c r="DNE255" s="380"/>
      <c r="DNF255" s="359"/>
      <c r="DNG255" s="380"/>
      <c r="DNH255" s="359"/>
      <c r="DNI255" s="380"/>
      <c r="DNJ255" s="359"/>
      <c r="DNK255" s="380"/>
      <c r="DNL255" s="359"/>
      <c r="DNM255" s="380"/>
      <c r="DNN255" s="359"/>
      <c r="DNO255" s="380"/>
      <c r="DNP255" s="359"/>
      <c r="DNQ255" s="380"/>
      <c r="DNR255" s="359"/>
      <c r="DNS255" s="380"/>
      <c r="DNT255" s="359"/>
      <c r="DNU255" s="380"/>
      <c r="DNV255" s="359"/>
      <c r="DNW255" s="380"/>
      <c r="DNX255" s="359"/>
      <c r="DNY255" s="380"/>
      <c r="DNZ255" s="359"/>
      <c r="DOA255" s="380"/>
      <c r="DOB255" s="359"/>
      <c r="DOC255" s="380"/>
      <c r="DOD255" s="359"/>
      <c r="DOE255" s="380"/>
      <c r="DOF255" s="359"/>
      <c r="DOG255" s="380"/>
      <c r="DOH255" s="359"/>
      <c r="DOI255" s="380"/>
      <c r="DOJ255" s="359"/>
      <c r="DOK255" s="380"/>
      <c r="DOL255" s="359"/>
      <c r="DOM255" s="380"/>
      <c r="DON255" s="359"/>
      <c r="DOO255" s="380"/>
      <c r="DOP255" s="359"/>
      <c r="DOQ255" s="380"/>
      <c r="DOR255" s="359"/>
      <c r="DOS255" s="380"/>
      <c r="DOT255" s="359"/>
      <c r="DOU255" s="380"/>
      <c r="DOV255" s="359"/>
      <c r="DOW255" s="380"/>
      <c r="DOX255" s="359"/>
      <c r="DOY255" s="380"/>
      <c r="DOZ255" s="359"/>
      <c r="DPA255" s="380"/>
      <c r="DPB255" s="359"/>
      <c r="DPC255" s="380"/>
      <c r="DPD255" s="359"/>
      <c r="DPE255" s="380"/>
      <c r="DPF255" s="359"/>
      <c r="DPG255" s="380"/>
      <c r="DPH255" s="359"/>
      <c r="DPI255" s="380"/>
      <c r="DPJ255" s="359"/>
      <c r="DPK255" s="380"/>
      <c r="DPL255" s="359"/>
      <c r="DPM255" s="380"/>
      <c r="DPN255" s="359"/>
      <c r="DPO255" s="380"/>
      <c r="DPP255" s="359"/>
      <c r="DPQ255" s="380"/>
      <c r="DPR255" s="359"/>
      <c r="DPS255" s="380"/>
      <c r="DPT255" s="359"/>
      <c r="DPU255" s="380"/>
      <c r="DPV255" s="359"/>
      <c r="DPW255" s="380"/>
      <c r="DPX255" s="359"/>
      <c r="DPY255" s="380"/>
      <c r="DPZ255" s="359"/>
      <c r="DQA255" s="380"/>
      <c r="DQB255" s="359"/>
      <c r="DQC255" s="380"/>
      <c r="DQD255" s="359"/>
      <c r="DQE255" s="380"/>
      <c r="DQF255" s="359"/>
      <c r="DQG255" s="380"/>
      <c r="DQH255" s="359"/>
      <c r="DQI255" s="380"/>
      <c r="DQJ255" s="359"/>
      <c r="DQK255" s="380"/>
      <c r="DQL255" s="359"/>
      <c r="DQM255" s="380"/>
      <c r="DQN255" s="359"/>
      <c r="DQO255" s="380"/>
      <c r="DQP255" s="359"/>
      <c r="DQQ255" s="380"/>
      <c r="DQR255" s="359"/>
      <c r="DQS255" s="380"/>
      <c r="DQT255" s="359"/>
      <c r="DQU255" s="380"/>
      <c r="DQV255" s="359"/>
      <c r="DQW255" s="380"/>
      <c r="DQX255" s="359"/>
      <c r="DQY255" s="380"/>
      <c r="DQZ255" s="359"/>
      <c r="DRA255" s="380"/>
      <c r="DRB255" s="359"/>
      <c r="DRC255" s="380"/>
      <c r="DRD255" s="359"/>
      <c r="DRE255" s="380"/>
      <c r="DRF255" s="359"/>
      <c r="DRG255" s="380"/>
      <c r="DRH255" s="359"/>
      <c r="DRI255" s="380"/>
      <c r="DRJ255" s="359"/>
      <c r="DRK255" s="380"/>
      <c r="DRL255" s="359"/>
      <c r="DRM255" s="380"/>
      <c r="DRN255" s="359"/>
      <c r="DRO255" s="380"/>
      <c r="DRP255" s="359"/>
      <c r="DRQ255" s="380"/>
      <c r="DRR255" s="359"/>
      <c r="DRS255" s="380"/>
      <c r="DRT255" s="359"/>
      <c r="DRU255" s="380"/>
      <c r="DRV255" s="359"/>
      <c r="DRW255" s="380"/>
      <c r="DRX255" s="359"/>
      <c r="DRY255" s="380"/>
      <c r="DRZ255" s="359"/>
      <c r="DSA255" s="380"/>
      <c r="DSB255" s="359"/>
      <c r="DSC255" s="380"/>
      <c r="DSD255" s="359"/>
      <c r="DSE255" s="380"/>
      <c r="DSF255" s="359"/>
      <c r="DSG255" s="380"/>
      <c r="DSH255" s="359"/>
      <c r="DSI255" s="380"/>
      <c r="DSJ255" s="359"/>
      <c r="DSK255" s="380"/>
      <c r="DSL255" s="359"/>
      <c r="DSM255" s="380"/>
      <c r="DSN255" s="359"/>
      <c r="DSO255" s="380"/>
      <c r="DSP255" s="359"/>
      <c r="DSQ255" s="380"/>
      <c r="DSR255" s="359"/>
      <c r="DSS255" s="380"/>
      <c r="DST255" s="359"/>
      <c r="DSU255" s="380"/>
      <c r="DSV255" s="359"/>
      <c r="DSW255" s="380"/>
      <c r="DSX255" s="359"/>
      <c r="DSY255" s="380"/>
      <c r="DSZ255" s="359"/>
      <c r="DTA255" s="380"/>
      <c r="DTB255" s="359"/>
      <c r="DTC255" s="380"/>
      <c r="DTD255" s="359"/>
      <c r="DTE255" s="380"/>
      <c r="DTF255" s="359"/>
      <c r="DTG255" s="380"/>
      <c r="DTH255" s="359"/>
      <c r="DTI255" s="380"/>
      <c r="DTJ255" s="359"/>
      <c r="DTK255" s="380"/>
      <c r="DTL255" s="359"/>
      <c r="DTM255" s="380"/>
      <c r="DTN255" s="359"/>
      <c r="DTO255" s="380"/>
      <c r="DTP255" s="359"/>
      <c r="DTQ255" s="380"/>
      <c r="DTR255" s="359"/>
      <c r="DTS255" s="380"/>
      <c r="DTT255" s="359"/>
      <c r="DTU255" s="380"/>
      <c r="DTV255" s="359"/>
      <c r="DTW255" s="380"/>
      <c r="DTX255" s="359"/>
      <c r="DTY255" s="380"/>
      <c r="DTZ255" s="359"/>
      <c r="DUA255" s="380"/>
      <c r="DUB255" s="359"/>
      <c r="DUC255" s="380"/>
      <c r="DUD255" s="359"/>
      <c r="DUE255" s="380"/>
      <c r="DUF255" s="359"/>
      <c r="DUG255" s="380"/>
      <c r="DUH255" s="359"/>
      <c r="DUI255" s="380"/>
      <c r="DUJ255" s="359"/>
      <c r="DUK255" s="380"/>
      <c r="DUL255" s="359"/>
      <c r="DUM255" s="380"/>
      <c r="DUN255" s="359"/>
      <c r="DUO255" s="380"/>
      <c r="DUP255" s="359"/>
      <c r="DUQ255" s="380"/>
      <c r="DUR255" s="359"/>
      <c r="DUS255" s="380"/>
      <c r="DUT255" s="359"/>
      <c r="DUU255" s="380"/>
      <c r="DUV255" s="359"/>
      <c r="DUW255" s="380"/>
      <c r="DUX255" s="359"/>
      <c r="DUY255" s="380"/>
      <c r="DUZ255" s="359"/>
      <c r="DVA255" s="380"/>
      <c r="DVB255" s="359"/>
      <c r="DVC255" s="380"/>
      <c r="DVD255" s="359"/>
      <c r="DVE255" s="380"/>
      <c r="DVF255" s="359"/>
      <c r="DVG255" s="380"/>
      <c r="DVH255" s="359"/>
      <c r="DVI255" s="380"/>
      <c r="DVJ255" s="359"/>
      <c r="DVK255" s="380"/>
      <c r="DVL255" s="359"/>
      <c r="DVM255" s="380"/>
      <c r="DVN255" s="359"/>
      <c r="DVO255" s="380"/>
      <c r="DVP255" s="359"/>
      <c r="DVQ255" s="380"/>
      <c r="DVR255" s="359"/>
      <c r="DVS255" s="380"/>
      <c r="DVT255" s="359"/>
      <c r="DVU255" s="380"/>
      <c r="DVV255" s="359"/>
      <c r="DVW255" s="380"/>
      <c r="DVX255" s="359"/>
      <c r="DVY255" s="380"/>
      <c r="DVZ255" s="359"/>
      <c r="DWA255" s="380"/>
      <c r="DWB255" s="359"/>
      <c r="DWC255" s="380"/>
      <c r="DWD255" s="359"/>
      <c r="DWE255" s="380"/>
      <c r="DWF255" s="359"/>
      <c r="DWG255" s="380"/>
      <c r="DWH255" s="359"/>
      <c r="DWI255" s="380"/>
      <c r="DWJ255" s="359"/>
      <c r="DWK255" s="380"/>
      <c r="DWL255" s="359"/>
      <c r="DWM255" s="380"/>
      <c r="DWN255" s="359"/>
      <c r="DWO255" s="380"/>
      <c r="DWP255" s="359"/>
      <c r="DWQ255" s="380"/>
      <c r="DWR255" s="359"/>
      <c r="DWS255" s="380"/>
      <c r="DWT255" s="359"/>
      <c r="DWU255" s="380"/>
      <c r="DWV255" s="359"/>
      <c r="DWW255" s="380"/>
      <c r="DWX255" s="359"/>
      <c r="DWY255" s="380"/>
      <c r="DWZ255" s="359"/>
      <c r="DXA255" s="380"/>
      <c r="DXB255" s="359"/>
      <c r="DXC255" s="380"/>
      <c r="DXD255" s="359"/>
      <c r="DXE255" s="380"/>
      <c r="DXF255" s="359"/>
      <c r="DXG255" s="380"/>
      <c r="DXH255" s="359"/>
      <c r="DXI255" s="380"/>
      <c r="DXJ255" s="359"/>
      <c r="DXK255" s="380"/>
      <c r="DXL255" s="359"/>
      <c r="DXM255" s="380"/>
      <c r="DXN255" s="359"/>
      <c r="DXO255" s="380"/>
      <c r="DXP255" s="359"/>
      <c r="DXQ255" s="380"/>
      <c r="DXR255" s="359"/>
      <c r="DXS255" s="380"/>
      <c r="DXT255" s="359"/>
      <c r="DXU255" s="380"/>
      <c r="DXV255" s="359"/>
      <c r="DXW255" s="380"/>
      <c r="DXX255" s="359"/>
      <c r="DXY255" s="380"/>
      <c r="DXZ255" s="359"/>
      <c r="DYA255" s="380"/>
      <c r="DYB255" s="359"/>
      <c r="DYC255" s="380"/>
      <c r="DYD255" s="359"/>
      <c r="DYE255" s="380"/>
      <c r="DYF255" s="359"/>
      <c r="DYG255" s="380"/>
      <c r="DYH255" s="359"/>
      <c r="DYI255" s="380"/>
      <c r="DYJ255" s="359"/>
      <c r="DYK255" s="380"/>
      <c r="DYL255" s="359"/>
      <c r="DYM255" s="380"/>
      <c r="DYN255" s="359"/>
      <c r="DYO255" s="380"/>
      <c r="DYP255" s="359"/>
      <c r="DYQ255" s="380"/>
      <c r="DYR255" s="359"/>
      <c r="DYS255" s="380"/>
      <c r="DYT255" s="359"/>
      <c r="DYU255" s="380"/>
      <c r="DYV255" s="359"/>
      <c r="DYW255" s="380"/>
      <c r="DYX255" s="359"/>
      <c r="DYY255" s="380"/>
      <c r="DYZ255" s="359"/>
      <c r="DZA255" s="380"/>
      <c r="DZB255" s="359"/>
      <c r="DZC255" s="380"/>
      <c r="DZD255" s="359"/>
      <c r="DZE255" s="380"/>
      <c r="DZF255" s="359"/>
      <c r="DZG255" s="380"/>
      <c r="DZH255" s="359"/>
      <c r="DZI255" s="380"/>
      <c r="DZJ255" s="359"/>
      <c r="DZK255" s="380"/>
      <c r="DZL255" s="359"/>
      <c r="DZM255" s="380"/>
      <c r="DZN255" s="359"/>
      <c r="DZO255" s="380"/>
      <c r="DZP255" s="359"/>
      <c r="DZQ255" s="380"/>
      <c r="DZR255" s="359"/>
      <c r="DZS255" s="380"/>
      <c r="DZT255" s="359"/>
      <c r="DZU255" s="380"/>
      <c r="DZV255" s="359"/>
      <c r="DZW255" s="380"/>
      <c r="DZX255" s="359"/>
      <c r="DZY255" s="380"/>
      <c r="DZZ255" s="359"/>
      <c r="EAA255" s="380"/>
      <c r="EAB255" s="359"/>
      <c r="EAC255" s="380"/>
      <c r="EAD255" s="359"/>
      <c r="EAE255" s="380"/>
      <c r="EAF255" s="359"/>
      <c r="EAG255" s="380"/>
      <c r="EAH255" s="359"/>
      <c r="EAI255" s="380"/>
      <c r="EAJ255" s="359"/>
      <c r="EAK255" s="380"/>
      <c r="EAL255" s="359"/>
      <c r="EAM255" s="380"/>
      <c r="EAN255" s="359"/>
      <c r="EAO255" s="380"/>
      <c r="EAP255" s="359"/>
      <c r="EAQ255" s="380"/>
      <c r="EAR255" s="359"/>
      <c r="EAS255" s="380"/>
      <c r="EAT255" s="359"/>
      <c r="EAU255" s="380"/>
      <c r="EAV255" s="359"/>
      <c r="EAW255" s="380"/>
      <c r="EAX255" s="359"/>
      <c r="EAY255" s="380"/>
      <c r="EAZ255" s="359"/>
      <c r="EBA255" s="380"/>
      <c r="EBB255" s="359"/>
      <c r="EBC255" s="380"/>
      <c r="EBD255" s="359"/>
      <c r="EBE255" s="380"/>
      <c r="EBF255" s="359"/>
      <c r="EBG255" s="380"/>
      <c r="EBH255" s="359"/>
      <c r="EBI255" s="380"/>
      <c r="EBJ255" s="359"/>
      <c r="EBK255" s="380"/>
      <c r="EBL255" s="359"/>
      <c r="EBM255" s="380"/>
      <c r="EBN255" s="359"/>
      <c r="EBO255" s="380"/>
      <c r="EBP255" s="359"/>
      <c r="EBQ255" s="380"/>
      <c r="EBR255" s="359"/>
      <c r="EBS255" s="380"/>
      <c r="EBT255" s="359"/>
      <c r="EBU255" s="380"/>
      <c r="EBV255" s="359"/>
      <c r="EBW255" s="380"/>
      <c r="EBX255" s="359"/>
      <c r="EBY255" s="380"/>
      <c r="EBZ255" s="359"/>
      <c r="ECA255" s="380"/>
      <c r="ECB255" s="359"/>
      <c r="ECC255" s="380"/>
      <c r="ECD255" s="359"/>
      <c r="ECE255" s="380"/>
      <c r="ECF255" s="359"/>
      <c r="ECG255" s="380"/>
      <c r="ECH255" s="359"/>
      <c r="ECI255" s="380"/>
      <c r="ECJ255" s="359"/>
      <c r="ECK255" s="380"/>
      <c r="ECL255" s="359"/>
      <c r="ECM255" s="380"/>
      <c r="ECN255" s="359"/>
      <c r="ECO255" s="380"/>
      <c r="ECP255" s="359"/>
      <c r="ECQ255" s="380"/>
      <c r="ECR255" s="359"/>
      <c r="ECS255" s="380"/>
      <c r="ECT255" s="359"/>
      <c r="ECU255" s="380"/>
      <c r="ECV255" s="359"/>
      <c r="ECW255" s="380"/>
      <c r="ECX255" s="359"/>
      <c r="ECY255" s="380"/>
      <c r="ECZ255" s="359"/>
      <c r="EDA255" s="380"/>
      <c r="EDB255" s="359"/>
      <c r="EDC255" s="380"/>
      <c r="EDD255" s="359"/>
      <c r="EDE255" s="380"/>
      <c r="EDF255" s="359"/>
      <c r="EDG255" s="380"/>
      <c r="EDH255" s="359"/>
      <c r="EDI255" s="380"/>
      <c r="EDJ255" s="359"/>
      <c r="EDK255" s="380"/>
      <c r="EDL255" s="359"/>
      <c r="EDM255" s="380"/>
      <c r="EDN255" s="359"/>
      <c r="EDO255" s="380"/>
      <c r="EDP255" s="359"/>
      <c r="EDQ255" s="380"/>
      <c r="EDR255" s="359"/>
      <c r="EDS255" s="380"/>
      <c r="EDT255" s="359"/>
      <c r="EDU255" s="380"/>
      <c r="EDV255" s="359"/>
      <c r="EDW255" s="380"/>
      <c r="EDX255" s="359"/>
      <c r="EDY255" s="380"/>
      <c r="EDZ255" s="359"/>
      <c r="EEA255" s="380"/>
      <c r="EEB255" s="359"/>
      <c r="EEC255" s="380"/>
      <c r="EED255" s="359"/>
      <c r="EEE255" s="380"/>
      <c r="EEF255" s="359"/>
      <c r="EEG255" s="380"/>
      <c r="EEH255" s="359"/>
      <c r="EEI255" s="380"/>
      <c r="EEJ255" s="359"/>
      <c r="EEK255" s="380"/>
      <c r="EEL255" s="359"/>
      <c r="EEM255" s="380"/>
      <c r="EEN255" s="359"/>
      <c r="EEO255" s="380"/>
      <c r="EEP255" s="359"/>
      <c r="EEQ255" s="380"/>
      <c r="EER255" s="359"/>
      <c r="EES255" s="380"/>
      <c r="EET255" s="359"/>
      <c r="EEU255" s="380"/>
      <c r="EEV255" s="359"/>
      <c r="EEW255" s="380"/>
      <c r="EEX255" s="359"/>
      <c r="EEY255" s="380"/>
      <c r="EEZ255" s="359"/>
      <c r="EFA255" s="380"/>
      <c r="EFB255" s="359"/>
      <c r="EFC255" s="380"/>
      <c r="EFD255" s="359"/>
      <c r="EFE255" s="380"/>
      <c r="EFF255" s="359"/>
      <c r="EFG255" s="380"/>
      <c r="EFH255" s="359"/>
      <c r="EFI255" s="380"/>
      <c r="EFJ255" s="359"/>
      <c r="EFK255" s="380"/>
      <c r="EFL255" s="359"/>
      <c r="EFM255" s="380"/>
      <c r="EFN255" s="359"/>
      <c r="EFO255" s="380"/>
      <c r="EFP255" s="359"/>
      <c r="EFQ255" s="380"/>
      <c r="EFR255" s="359"/>
      <c r="EFS255" s="380"/>
      <c r="EFT255" s="359"/>
      <c r="EFU255" s="380"/>
      <c r="EFV255" s="359"/>
      <c r="EFW255" s="380"/>
      <c r="EFX255" s="359"/>
      <c r="EFY255" s="380"/>
      <c r="EFZ255" s="359"/>
      <c r="EGA255" s="380"/>
      <c r="EGB255" s="359"/>
      <c r="EGC255" s="380"/>
      <c r="EGD255" s="359"/>
      <c r="EGE255" s="380"/>
      <c r="EGF255" s="359"/>
      <c r="EGG255" s="380"/>
      <c r="EGH255" s="359"/>
      <c r="EGI255" s="380"/>
      <c r="EGJ255" s="359"/>
      <c r="EGK255" s="380"/>
      <c r="EGL255" s="359"/>
      <c r="EGM255" s="380"/>
      <c r="EGN255" s="359"/>
      <c r="EGO255" s="380"/>
      <c r="EGP255" s="359"/>
      <c r="EGQ255" s="380"/>
      <c r="EGR255" s="359"/>
      <c r="EGS255" s="380"/>
      <c r="EGT255" s="359"/>
      <c r="EGU255" s="380"/>
      <c r="EGV255" s="359"/>
      <c r="EGW255" s="380"/>
      <c r="EGX255" s="359"/>
      <c r="EGY255" s="380"/>
      <c r="EGZ255" s="359"/>
      <c r="EHA255" s="380"/>
      <c r="EHB255" s="359"/>
      <c r="EHC255" s="380"/>
      <c r="EHD255" s="359"/>
      <c r="EHE255" s="380"/>
      <c r="EHF255" s="359"/>
      <c r="EHG255" s="380"/>
      <c r="EHH255" s="359"/>
      <c r="EHI255" s="380"/>
      <c r="EHJ255" s="359"/>
      <c r="EHK255" s="380"/>
      <c r="EHL255" s="359"/>
      <c r="EHM255" s="380"/>
      <c r="EHN255" s="359"/>
      <c r="EHO255" s="380"/>
      <c r="EHP255" s="359"/>
      <c r="EHQ255" s="380"/>
      <c r="EHR255" s="359"/>
      <c r="EHS255" s="380"/>
      <c r="EHT255" s="359"/>
      <c r="EHU255" s="380"/>
      <c r="EHV255" s="359"/>
      <c r="EHW255" s="380"/>
      <c r="EHX255" s="359"/>
      <c r="EHY255" s="380"/>
      <c r="EHZ255" s="359"/>
      <c r="EIA255" s="380"/>
      <c r="EIB255" s="359"/>
      <c r="EIC255" s="380"/>
      <c r="EID255" s="359"/>
      <c r="EIE255" s="380"/>
      <c r="EIF255" s="359"/>
      <c r="EIG255" s="380"/>
      <c r="EIH255" s="359"/>
      <c r="EII255" s="380"/>
      <c r="EIJ255" s="359"/>
      <c r="EIK255" s="380"/>
      <c r="EIL255" s="359"/>
      <c r="EIM255" s="380"/>
      <c r="EIN255" s="359"/>
      <c r="EIO255" s="380"/>
      <c r="EIP255" s="359"/>
      <c r="EIQ255" s="380"/>
      <c r="EIR255" s="359"/>
      <c r="EIS255" s="380"/>
      <c r="EIT255" s="359"/>
      <c r="EIU255" s="380"/>
      <c r="EIV255" s="359"/>
      <c r="EIW255" s="380"/>
      <c r="EIX255" s="359"/>
      <c r="EIY255" s="380"/>
      <c r="EIZ255" s="359"/>
      <c r="EJA255" s="380"/>
      <c r="EJB255" s="359"/>
      <c r="EJC255" s="380"/>
      <c r="EJD255" s="359"/>
      <c r="EJE255" s="380"/>
      <c r="EJF255" s="359"/>
      <c r="EJG255" s="380"/>
      <c r="EJH255" s="359"/>
      <c r="EJI255" s="380"/>
      <c r="EJJ255" s="359"/>
      <c r="EJK255" s="380"/>
      <c r="EJL255" s="359"/>
      <c r="EJM255" s="380"/>
      <c r="EJN255" s="359"/>
      <c r="EJO255" s="380"/>
      <c r="EJP255" s="359"/>
      <c r="EJQ255" s="380"/>
      <c r="EJR255" s="359"/>
      <c r="EJS255" s="380"/>
      <c r="EJT255" s="359"/>
      <c r="EJU255" s="380"/>
      <c r="EJV255" s="359"/>
      <c r="EJW255" s="380"/>
      <c r="EJX255" s="359"/>
      <c r="EJY255" s="380"/>
      <c r="EJZ255" s="359"/>
      <c r="EKA255" s="380"/>
      <c r="EKB255" s="359"/>
      <c r="EKC255" s="380"/>
      <c r="EKD255" s="359"/>
      <c r="EKE255" s="380"/>
      <c r="EKF255" s="359"/>
      <c r="EKG255" s="380"/>
      <c r="EKH255" s="359"/>
      <c r="EKI255" s="380"/>
      <c r="EKJ255" s="359"/>
      <c r="EKK255" s="380"/>
      <c r="EKL255" s="359"/>
      <c r="EKM255" s="380"/>
      <c r="EKN255" s="359"/>
      <c r="EKO255" s="380"/>
      <c r="EKP255" s="359"/>
      <c r="EKQ255" s="380"/>
      <c r="EKR255" s="359"/>
      <c r="EKS255" s="380"/>
      <c r="EKT255" s="359"/>
      <c r="EKU255" s="380"/>
      <c r="EKV255" s="359"/>
      <c r="EKW255" s="380"/>
      <c r="EKX255" s="359"/>
      <c r="EKY255" s="380"/>
      <c r="EKZ255" s="359"/>
      <c r="ELA255" s="380"/>
      <c r="ELB255" s="359"/>
      <c r="ELC255" s="380"/>
      <c r="ELD255" s="359"/>
      <c r="ELE255" s="380"/>
      <c r="ELF255" s="359"/>
      <c r="ELG255" s="380"/>
      <c r="ELH255" s="359"/>
      <c r="ELI255" s="380"/>
      <c r="ELJ255" s="359"/>
      <c r="ELK255" s="380"/>
      <c r="ELL255" s="359"/>
      <c r="ELM255" s="380"/>
      <c r="ELN255" s="359"/>
      <c r="ELO255" s="380"/>
      <c r="ELP255" s="359"/>
      <c r="ELQ255" s="380"/>
      <c r="ELR255" s="359"/>
      <c r="ELS255" s="380"/>
      <c r="ELT255" s="359"/>
      <c r="ELU255" s="380"/>
      <c r="ELV255" s="359"/>
      <c r="ELW255" s="380"/>
      <c r="ELX255" s="359"/>
      <c r="ELY255" s="380"/>
      <c r="ELZ255" s="359"/>
      <c r="EMA255" s="380"/>
      <c r="EMB255" s="359"/>
      <c r="EMC255" s="380"/>
      <c r="EMD255" s="359"/>
      <c r="EME255" s="380"/>
      <c r="EMF255" s="359"/>
      <c r="EMG255" s="380"/>
      <c r="EMH255" s="359"/>
      <c r="EMI255" s="380"/>
      <c r="EMJ255" s="359"/>
      <c r="EMK255" s="380"/>
      <c r="EML255" s="359"/>
      <c r="EMM255" s="380"/>
      <c r="EMN255" s="359"/>
      <c r="EMO255" s="380"/>
      <c r="EMP255" s="359"/>
      <c r="EMQ255" s="380"/>
      <c r="EMR255" s="359"/>
      <c r="EMS255" s="380"/>
      <c r="EMT255" s="359"/>
      <c r="EMU255" s="380"/>
      <c r="EMV255" s="359"/>
      <c r="EMW255" s="380"/>
      <c r="EMX255" s="359"/>
      <c r="EMY255" s="380"/>
      <c r="EMZ255" s="359"/>
      <c r="ENA255" s="380"/>
      <c r="ENB255" s="359"/>
      <c r="ENC255" s="380"/>
      <c r="END255" s="359"/>
      <c r="ENE255" s="380"/>
      <c r="ENF255" s="359"/>
      <c r="ENG255" s="380"/>
      <c r="ENH255" s="359"/>
      <c r="ENI255" s="380"/>
      <c r="ENJ255" s="359"/>
      <c r="ENK255" s="380"/>
      <c r="ENL255" s="359"/>
      <c r="ENM255" s="380"/>
      <c r="ENN255" s="359"/>
      <c r="ENO255" s="380"/>
      <c r="ENP255" s="359"/>
      <c r="ENQ255" s="380"/>
      <c r="ENR255" s="359"/>
      <c r="ENS255" s="380"/>
      <c r="ENT255" s="359"/>
      <c r="ENU255" s="380"/>
      <c r="ENV255" s="359"/>
      <c r="ENW255" s="380"/>
      <c r="ENX255" s="359"/>
      <c r="ENY255" s="380"/>
      <c r="ENZ255" s="359"/>
      <c r="EOA255" s="380"/>
      <c r="EOB255" s="359"/>
      <c r="EOC255" s="380"/>
      <c r="EOD255" s="359"/>
      <c r="EOE255" s="380"/>
      <c r="EOF255" s="359"/>
      <c r="EOG255" s="380"/>
      <c r="EOH255" s="359"/>
      <c r="EOI255" s="380"/>
      <c r="EOJ255" s="359"/>
      <c r="EOK255" s="380"/>
      <c r="EOL255" s="359"/>
      <c r="EOM255" s="380"/>
      <c r="EON255" s="359"/>
      <c r="EOO255" s="380"/>
      <c r="EOP255" s="359"/>
      <c r="EOQ255" s="380"/>
      <c r="EOR255" s="359"/>
      <c r="EOS255" s="380"/>
      <c r="EOT255" s="359"/>
      <c r="EOU255" s="380"/>
      <c r="EOV255" s="359"/>
      <c r="EOW255" s="380"/>
      <c r="EOX255" s="359"/>
      <c r="EOY255" s="380"/>
      <c r="EOZ255" s="359"/>
      <c r="EPA255" s="380"/>
      <c r="EPB255" s="359"/>
      <c r="EPC255" s="380"/>
      <c r="EPD255" s="359"/>
      <c r="EPE255" s="380"/>
      <c r="EPF255" s="359"/>
      <c r="EPG255" s="380"/>
      <c r="EPH255" s="359"/>
      <c r="EPI255" s="380"/>
      <c r="EPJ255" s="359"/>
      <c r="EPK255" s="380"/>
      <c r="EPL255" s="359"/>
      <c r="EPM255" s="380"/>
      <c r="EPN255" s="359"/>
      <c r="EPO255" s="380"/>
      <c r="EPP255" s="359"/>
      <c r="EPQ255" s="380"/>
      <c r="EPR255" s="359"/>
      <c r="EPS255" s="380"/>
      <c r="EPT255" s="359"/>
      <c r="EPU255" s="380"/>
      <c r="EPV255" s="359"/>
      <c r="EPW255" s="380"/>
      <c r="EPX255" s="359"/>
      <c r="EPY255" s="380"/>
      <c r="EPZ255" s="359"/>
      <c r="EQA255" s="380"/>
      <c r="EQB255" s="359"/>
      <c r="EQC255" s="380"/>
      <c r="EQD255" s="359"/>
      <c r="EQE255" s="380"/>
      <c r="EQF255" s="359"/>
      <c r="EQG255" s="380"/>
      <c r="EQH255" s="359"/>
      <c r="EQI255" s="380"/>
      <c r="EQJ255" s="359"/>
      <c r="EQK255" s="380"/>
      <c r="EQL255" s="359"/>
      <c r="EQM255" s="380"/>
      <c r="EQN255" s="359"/>
      <c r="EQO255" s="380"/>
      <c r="EQP255" s="359"/>
      <c r="EQQ255" s="380"/>
      <c r="EQR255" s="359"/>
      <c r="EQS255" s="380"/>
      <c r="EQT255" s="359"/>
      <c r="EQU255" s="380"/>
      <c r="EQV255" s="359"/>
      <c r="EQW255" s="380"/>
      <c r="EQX255" s="359"/>
      <c r="EQY255" s="380"/>
      <c r="EQZ255" s="359"/>
      <c r="ERA255" s="380"/>
      <c r="ERB255" s="359"/>
      <c r="ERC255" s="380"/>
      <c r="ERD255" s="359"/>
      <c r="ERE255" s="380"/>
      <c r="ERF255" s="359"/>
      <c r="ERG255" s="380"/>
      <c r="ERH255" s="359"/>
      <c r="ERI255" s="380"/>
      <c r="ERJ255" s="359"/>
      <c r="ERK255" s="380"/>
      <c r="ERL255" s="359"/>
      <c r="ERM255" s="380"/>
      <c r="ERN255" s="359"/>
      <c r="ERO255" s="380"/>
      <c r="ERP255" s="359"/>
      <c r="ERQ255" s="380"/>
      <c r="ERR255" s="359"/>
      <c r="ERS255" s="380"/>
      <c r="ERT255" s="359"/>
      <c r="ERU255" s="380"/>
      <c r="ERV255" s="359"/>
      <c r="ERW255" s="380"/>
      <c r="ERX255" s="359"/>
      <c r="ERY255" s="380"/>
      <c r="ERZ255" s="359"/>
      <c r="ESA255" s="380"/>
      <c r="ESB255" s="359"/>
      <c r="ESC255" s="380"/>
      <c r="ESD255" s="359"/>
      <c r="ESE255" s="380"/>
      <c r="ESF255" s="359"/>
      <c r="ESG255" s="380"/>
      <c r="ESH255" s="359"/>
      <c r="ESI255" s="380"/>
      <c r="ESJ255" s="359"/>
      <c r="ESK255" s="380"/>
      <c r="ESL255" s="359"/>
      <c r="ESM255" s="380"/>
      <c r="ESN255" s="359"/>
      <c r="ESO255" s="380"/>
      <c r="ESP255" s="359"/>
      <c r="ESQ255" s="380"/>
      <c r="ESR255" s="359"/>
      <c r="ESS255" s="380"/>
      <c r="EST255" s="359"/>
      <c r="ESU255" s="380"/>
      <c r="ESV255" s="359"/>
      <c r="ESW255" s="380"/>
      <c r="ESX255" s="359"/>
      <c r="ESY255" s="380"/>
      <c r="ESZ255" s="359"/>
      <c r="ETA255" s="380"/>
      <c r="ETB255" s="359"/>
      <c r="ETC255" s="380"/>
      <c r="ETD255" s="359"/>
      <c r="ETE255" s="380"/>
      <c r="ETF255" s="359"/>
      <c r="ETG255" s="380"/>
      <c r="ETH255" s="359"/>
      <c r="ETI255" s="380"/>
      <c r="ETJ255" s="359"/>
      <c r="ETK255" s="380"/>
      <c r="ETL255" s="359"/>
      <c r="ETM255" s="380"/>
      <c r="ETN255" s="359"/>
      <c r="ETO255" s="380"/>
      <c r="ETP255" s="359"/>
      <c r="ETQ255" s="380"/>
      <c r="ETR255" s="359"/>
      <c r="ETS255" s="380"/>
      <c r="ETT255" s="359"/>
      <c r="ETU255" s="380"/>
      <c r="ETV255" s="359"/>
      <c r="ETW255" s="380"/>
      <c r="ETX255" s="359"/>
      <c r="ETY255" s="380"/>
      <c r="ETZ255" s="359"/>
      <c r="EUA255" s="380"/>
      <c r="EUB255" s="359"/>
      <c r="EUC255" s="380"/>
      <c r="EUD255" s="359"/>
      <c r="EUE255" s="380"/>
      <c r="EUF255" s="359"/>
      <c r="EUG255" s="380"/>
      <c r="EUH255" s="359"/>
      <c r="EUI255" s="380"/>
      <c r="EUJ255" s="359"/>
      <c r="EUK255" s="380"/>
      <c r="EUL255" s="359"/>
      <c r="EUM255" s="380"/>
      <c r="EUN255" s="359"/>
      <c r="EUO255" s="380"/>
      <c r="EUP255" s="359"/>
      <c r="EUQ255" s="380"/>
      <c r="EUR255" s="359"/>
      <c r="EUS255" s="380"/>
      <c r="EUT255" s="359"/>
      <c r="EUU255" s="380"/>
      <c r="EUV255" s="359"/>
      <c r="EUW255" s="380"/>
      <c r="EUX255" s="359"/>
      <c r="EUY255" s="380"/>
      <c r="EUZ255" s="359"/>
      <c r="EVA255" s="380"/>
      <c r="EVB255" s="359"/>
      <c r="EVC255" s="380"/>
      <c r="EVD255" s="359"/>
      <c r="EVE255" s="380"/>
      <c r="EVF255" s="359"/>
      <c r="EVG255" s="380"/>
      <c r="EVH255" s="359"/>
      <c r="EVI255" s="380"/>
      <c r="EVJ255" s="359"/>
      <c r="EVK255" s="380"/>
      <c r="EVL255" s="359"/>
      <c r="EVM255" s="380"/>
      <c r="EVN255" s="359"/>
      <c r="EVO255" s="380"/>
      <c r="EVP255" s="359"/>
      <c r="EVQ255" s="380"/>
      <c r="EVR255" s="359"/>
      <c r="EVS255" s="380"/>
      <c r="EVT255" s="359"/>
      <c r="EVU255" s="380"/>
      <c r="EVV255" s="359"/>
      <c r="EVW255" s="380"/>
      <c r="EVX255" s="359"/>
      <c r="EVY255" s="380"/>
      <c r="EVZ255" s="359"/>
      <c r="EWA255" s="380"/>
      <c r="EWB255" s="359"/>
      <c r="EWC255" s="380"/>
      <c r="EWD255" s="359"/>
      <c r="EWE255" s="380"/>
      <c r="EWF255" s="359"/>
      <c r="EWG255" s="380"/>
      <c r="EWH255" s="359"/>
      <c r="EWI255" s="380"/>
      <c r="EWJ255" s="359"/>
      <c r="EWK255" s="380"/>
      <c r="EWL255" s="359"/>
      <c r="EWM255" s="380"/>
      <c r="EWN255" s="359"/>
      <c r="EWO255" s="380"/>
      <c r="EWP255" s="359"/>
      <c r="EWQ255" s="380"/>
      <c r="EWR255" s="359"/>
      <c r="EWS255" s="380"/>
      <c r="EWT255" s="359"/>
      <c r="EWU255" s="380"/>
      <c r="EWV255" s="359"/>
      <c r="EWW255" s="380"/>
      <c r="EWX255" s="359"/>
      <c r="EWY255" s="380"/>
      <c r="EWZ255" s="359"/>
      <c r="EXA255" s="380"/>
      <c r="EXB255" s="359"/>
      <c r="EXC255" s="380"/>
      <c r="EXD255" s="359"/>
      <c r="EXE255" s="380"/>
      <c r="EXF255" s="359"/>
      <c r="EXG255" s="380"/>
      <c r="EXH255" s="359"/>
      <c r="EXI255" s="380"/>
      <c r="EXJ255" s="359"/>
      <c r="EXK255" s="380"/>
      <c r="EXL255" s="359"/>
      <c r="EXM255" s="380"/>
      <c r="EXN255" s="359"/>
      <c r="EXO255" s="380"/>
      <c r="EXP255" s="359"/>
      <c r="EXQ255" s="380"/>
      <c r="EXR255" s="359"/>
      <c r="EXS255" s="380"/>
      <c r="EXT255" s="359"/>
      <c r="EXU255" s="380"/>
      <c r="EXV255" s="359"/>
      <c r="EXW255" s="380"/>
      <c r="EXX255" s="359"/>
      <c r="EXY255" s="380"/>
      <c r="EXZ255" s="359"/>
      <c r="EYA255" s="380"/>
      <c r="EYB255" s="359"/>
      <c r="EYC255" s="380"/>
      <c r="EYD255" s="359"/>
      <c r="EYE255" s="380"/>
      <c r="EYF255" s="359"/>
      <c r="EYG255" s="380"/>
      <c r="EYH255" s="359"/>
      <c r="EYI255" s="380"/>
      <c r="EYJ255" s="359"/>
      <c r="EYK255" s="380"/>
      <c r="EYL255" s="359"/>
      <c r="EYM255" s="380"/>
      <c r="EYN255" s="359"/>
      <c r="EYO255" s="380"/>
      <c r="EYP255" s="359"/>
      <c r="EYQ255" s="380"/>
      <c r="EYR255" s="359"/>
      <c r="EYS255" s="380"/>
      <c r="EYT255" s="359"/>
      <c r="EYU255" s="380"/>
      <c r="EYV255" s="359"/>
      <c r="EYW255" s="380"/>
      <c r="EYX255" s="359"/>
      <c r="EYY255" s="380"/>
      <c r="EYZ255" s="359"/>
      <c r="EZA255" s="380"/>
      <c r="EZB255" s="359"/>
      <c r="EZC255" s="380"/>
      <c r="EZD255" s="359"/>
      <c r="EZE255" s="380"/>
      <c r="EZF255" s="359"/>
      <c r="EZG255" s="380"/>
      <c r="EZH255" s="359"/>
      <c r="EZI255" s="380"/>
      <c r="EZJ255" s="359"/>
      <c r="EZK255" s="380"/>
      <c r="EZL255" s="359"/>
      <c r="EZM255" s="380"/>
      <c r="EZN255" s="359"/>
      <c r="EZO255" s="380"/>
      <c r="EZP255" s="359"/>
      <c r="EZQ255" s="380"/>
      <c r="EZR255" s="359"/>
      <c r="EZS255" s="380"/>
      <c r="EZT255" s="359"/>
      <c r="EZU255" s="380"/>
      <c r="EZV255" s="359"/>
      <c r="EZW255" s="380"/>
      <c r="EZX255" s="359"/>
      <c r="EZY255" s="380"/>
      <c r="EZZ255" s="359"/>
      <c r="FAA255" s="380"/>
      <c r="FAB255" s="359"/>
      <c r="FAC255" s="380"/>
      <c r="FAD255" s="359"/>
      <c r="FAE255" s="380"/>
      <c r="FAF255" s="359"/>
      <c r="FAG255" s="380"/>
      <c r="FAH255" s="359"/>
      <c r="FAI255" s="380"/>
      <c r="FAJ255" s="359"/>
      <c r="FAK255" s="380"/>
      <c r="FAL255" s="359"/>
      <c r="FAM255" s="380"/>
      <c r="FAN255" s="359"/>
      <c r="FAO255" s="380"/>
      <c r="FAP255" s="359"/>
      <c r="FAQ255" s="380"/>
      <c r="FAR255" s="359"/>
      <c r="FAS255" s="380"/>
      <c r="FAT255" s="359"/>
      <c r="FAU255" s="380"/>
      <c r="FAV255" s="359"/>
      <c r="FAW255" s="380"/>
      <c r="FAX255" s="359"/>
      <c r="FAY255" s="380"/>
      <c r="FAZ255" s="359"/>
      <c r="FBA255" s="380"/>
      <c r="FBB255" s="359"/>
      <c r="FBC255" s="380"/>
      <c r="FBD255" s="359"/>
      <c r="FBE255" s="380"/>
      <c r="FBF255" s="359"/>
      <c r="FBG255" s="380"/>
      <c r="FBH255" s="359"/>
      <c r="FBI255" s="380"/>
      <c r="FBJ255" s="359"/>
      <c r="FBK255" s="380"/>
      <c r="FBL255" s="359"/>
      <c r="FBM255" s="380"/>
      <c r="FBN255" s="359"/>
      <c r="FBO255" s="380"/>
      <c r="FBP255" s="359"/>
      <c r="FBQ255" s="380"/>
      <c r="FBR255" s="359"/>
      <c r="FBS255" s="380"/>
      <c r="FBT255" s="359"/>
      <c r="FBU255" s="380"/>
      <c r="FBV255" s="359"/>
      <c r="FBW255" s="380"/>
      <c r="FBX255" s="359"/>
      <c r="FBY255" s="380"/>
      <c r="FBZ255" s="359"/>
      <c r="FCA255" s="380"/>
      <c r="FCB255" s="359"/>
      <c r="FCC255" s="380"/>
      <c r="FCD255" s="359"/>
      <c r="FCE255" s="380"/>
      <c r="FCF255" s="359"/>
      <c r="FCG255" s="380"/>
      <c r="FCH255" s="359"/>
      <c r="FCI255" s="380"/>
      <c r="FCJ255" s="359"/>
      <c r="FCK255" s="380"/>
      <c r="FCL255" s="359"/>
      <c r="FCM255" s="380"/>
      <c r="FCN255" s="359"/>
      <c r="FCO255" s="380"/>
      <c r="FCP255" s="359"/>
      <c r="FCQ255" s="380"/>
      <c r="FCR255" s="359"/>
      <c r="FCS255" s="380"/>
      <c r="FCT255" s="359"/>
      <c r="FCU255" s="380"/>
      <c r="FCV255" s="359"/>
      <c r="FCW255" s="380"/>
      <c r="FCX255" s="359"/>
      <c r="FCY255" s="380"/>
      <c r="FCZ255" s="359"/>
      <c r="FDA255" s="380"/>
      <c r="FDB255" s="359"/>
      <c r="FDC255" s="380"/>
      <c r="FDD255" s="359"/>
      <c r="FDE255" s="380"/>
      <c r="FDF255" s="359"/>
      <c r="FDG255" s="380"/>
      <c r="FDH255" s="359"/>
      <c r="FDI255" s="380"/>
      <c r="FDJ255" s="359"/>
      <c r="FDK255" s="380"/>
      <c r="FDL255" s="359"/>
      <c r="FDM255" s="380"/>
      <c r="FDN255" s="359"/>
      <c r="FDO255" s="380"/>
      <c r="FDP255" s="359"/>
      <c r="FDQ255" s="380"/>
      <c r="FDR255" s="359"/>
      <c r="FDS255" s="380"/>
      <c r="FDT255" s="359"/>
      <c r="FDU255" s="380"/>
      <c r="FDV255" s="359"/>
      <c r="FDW255" s="380"/>
      <c r="FDX255" s="359"/>
      <c r="FDY255" s="380"/>
      <c r="FDZ255" s="359"/>
      <c r="FEA255" s="380"/>
      <c r="FEB255" s="359"/>
      <c r="FEC255" s="380"/>
      <c r="FED255" s="359"/>
      <c r="FEE255" s="380"/>
      <c r="FEF255" s="359"/>
      <c r="FEG255" s="380"/>
      <c r="FEH255" s="359"/>
      <c r="FEI255" s="380"/>
      <c r="FEJ255" s="359"/>
      <c r="FEK255" s="380"/>
      <c r="FEL255" s="359"/>
      <c r="FEM255" s="380"/>
      <c r="FEN255" s="359"/>
      <c r="FEO255" s="380"/>
      <c r="FEP255" s="359"/>
      <c r="FEQ255" s="380"/>
      <c r="FER255" s="359"/>
      <c r="FES255" s="380"/>
      <c r="FET255" s="359"/>
      <c r="FEU255" s="380"/>
      <c r="FEV255" s="359"/>
      <c r="FEW255" s="380"/>
      <c r="FEX255" s="359"/>
      <c r="FEY255" s="380"/>
      <c r="FEZ255" s="359"/>
      <c r="FFA255" s="380"/>
      <c r="FFB255" s="359"/>
      <c r="FFC255" s="380"/>
      <c r="FFD255" s="359"/>
      <c r="FFE255" s="380"/>
      <c r="FFF255" s="359"/>
      <c r="FFG255" s="380"/>
      <c r="FFH255" s="359"/>
      <c r="FFI255" s="380"/>
      <c r="FFJ255" s="359"/>
      <c r="FFK255" s="380"/>
      <c r="FFL255" s="359"/>
      <c r="FFM255" s="380"/>
      <c r="FFN255" s="359"/>
      <c r="FFO255" s="380"/>
      <c r="FFP255" s="359"/>
      <c r="FFQ255" s="380"/>
      <c r="FFR255" s="359"/>
      <c r="FFS255" s="380"/>
      <c r="FFT255" s="359"/>
      <c r="FFU255" s="380"/>
      <c r="FFV255" s="359"/>
      <c r="FFW255" s="380"/>
      <c r="FFX255" s="359"/>
      <c r="FFY255" s="380"/>
      <c r="FFZ255" s="359"/>
      <c r="FGA255" s="380"/>
      <c r="FGB255" s="359"/>
      <c r="FGC255" s="380"/>
      <c r="FGD255" s="359"/>
      <c r="FGE255" s="380"/>
      <c r="FGF255" s="359"/>
      <c r="FGG255" s="380"/>
      <c r="FGH255" s="359"/>
      <c r="FGI255" s="380"/>
      <c r="FGJ255" s="359"/>
      <c r="FGK255" s="380"/>
      <c r="FGL255" s="359"/>
      <c r="FGM255" s="380"/>
      <c r="FGN255" s="359"/>
      <c r="FGO255" s="380"/>
      <c r="FGP255" s="359"/>
      <c r="FGQ255" s="380"/>
      <c r="FGR255" s="359"/>
      <c r="FGS255" s="380"/>
      <c r="FGT255" s="359"/>
      <c r="FGU255" s="380"/>
      <c r="FGV255" s="359"/>
      <c r="FGW255" s="380"/>
      <c r="FGX255" s="359"/>
      <c r="FGY255" s="380"/>
      <c r="FGZ255" s="359"/>
      <c r="FHA255" s="380"/>
      <c r="FHB255" s="359"/>
      <c r="FHC255" s="380"/>
      <c r="FHD255" s="359"/>
      <c r="FHE255" s="380"/>
      <c r="FHF255" s="359"/>
      <c r="FHG255" s="380"/>
      <c r="FHH255" s="359"/>
      <c r="FHI255" s="380"/>
      <c r="FHJ255" s="359"/>
      <c r="FHK255" s="380"/>
      <c r="FHL255" s="359"/>
      <c r="FHM255" s="380"/>
      <c r="FHN255" s="359"/>
      <c r="FHO255" s="380"/>
      <c r="FHP255" s="359"/>
      <c r="FHQ255" s="380"/>
      <c r="FHR255" s="359"/>
      <c r="FHS255" s="380"/>
      <c r="FHT255" s="359"/>
      <c r="FHU255" s="380"/>
      <c r="FHV255" s="359"/>
      <c r="FHW255" s="380"/>
      <c r="FHX255" s="359"/>
      <c r="FHY255" s="380"/>
      <c r="FHZ255" s="359"/>
      <c r="FIA255" s="380"/>
      <c r="FIB255" s="359"/>
      <c r="FIC255" s="380"/>
      <c r="FID255" s="359"/>
      <c r="FIE255" s="380"/>
      <c r="FIF255" s="359"/>
      <c r="FIG255" s="380"/>
      <c r="FIH255" s="359"/>
      <c r="FII255" s="380"/>
      <c r="FIJ255" s="359"/>
      <c r="FIK255" s="380"/>
      <c r="FIL255" s="359"/>
      <c r="FIM255" s="380"/>
      <c r="FIN255" s="359"/>
      <c r="FIO255" s="380"/>
      <c r="FIP255" s="359"/>
      <c r="FIQ255" s="380"/>
      <c r="FIR255" s="359"/>
      <c r="FIS255" s="380"/>
      <c r="FIT255" s="359"/>
      <c r="FIU255" s="380"/>
      <c r="FIV255" s="359"/>
      <c r="FIW255" s="380"/>
      <c r="FIX255" s="359"/>
      <c r="FIY255" s="380"/>
      <c r="FIZ255" s="359"/>
      <c r="FJA255" s="380"/>
      <c r="FJB255" s="359"/>
      <c r="FJC255" s="380"/>
      <c r="FJD255" s="359"/>
      <c r="FJE255" s="380"/>
      <c r="FJF255" s="359"/>
      <c r="FJG255" s="380"/>
      <c r="FJH255" s="359"/>
      <c r="FJI255" s="380"/>
      <c r="FJJ255" s="359"/>
      <c r="FJK255" s="380"/>
      <c r="FJL255" s="359"/>
      <c r="FJM255" s="380"/>
      <c r="FJN255" s="359"/>
      <c r="FJO255" s="380"/>
      <c r="FJP255" s="359"/>
      <c r="FJQ255" s="380"/>
      <c r="FJR255" s="359"/>
      <c r="FJS255" s="380"/>
      <c r="FJT255" s="359"/>
      <c r="FJU255" s="380"/>
      <c r="FJV255" s="359"/>
      <c r="FJW255" s="380"/>
      <c r="FJX255" s="359"/>
      <c r="FJY255" s="380"/>
      <c r="FJZ255" s="359"/>
      <c r="FKA255" s="380"/>
      <c r="FKB255" s="359"/>
      <c r="FKC255" s="380"/>
      <c r="FKD255" s="359"/>
      <c r="FKE255" s="380"/>
      <c r="FKF255" s="359"/>
      <c r="FKG255" s="380"/>
      <c r="FKH255" s="359"/>
      <c r="FKI255" s="380"/>
      <c r="FKJ255" s="359"/>
      <c r="FKK255" s="380"/>
      <c r="FKL255" s="359"/>
      <c r="FKM255" s="380"/>
      <c r="FKN255" s="359"/>
      <c r="FKO255" s="380"/>
      <c r="FKP255" s="359"/>
      <c r="FKQ255" s="380"/>
      <c r="FKR255" s="359"/>
      <c r="FKS255" s="380"/>
      <c r="FKT255" s="359"/>
      <c r="FKU255" s="380"/>
      <c r="FKV255" s="359"/>
      <c r="FKW255" s="380"/>
      <c r="FKX255" s="359"/>
      <c r="FKY255" s="380"/>
      <c r="FKZ255" s="359"/>
      <c r="FLA255" s="380"/>
      <c r="FLB255" s="359"/>
      <c r="FLC255" s="380"/>
      <c r="FLD255" s="359"/>
      <c r="FLE255" s="380"/>
      <c r="FLF255" s="359"/>
      <c r="FLG255" s="380"/>
      <c r="FLH255" s="359"/>
      <c r="FLI255" s="380"/>
      <c r="FLJ255" s="359"/>
      <c r="FLK255" s="380"/>
      <c r="FLL255" s="359"/>
      <c r="FLM255" s="380"/>
      <c r="FLN255" s="359"/>
      <c r="FLO255" s="380"/>
      <c r="FLP255" s="359"/>
      <c r="FLQ255" s="380"/>
      <c r="FLR255" s="359"/>
      <c r="FLS255" s="380"/>
      <c r="FLT255" s="359"/>
      <c r="FLU255" s="380"/>
      <c r="FLV255" s="359"/>
      <c r="FLW255" s="380"/>
      <c r="FLX255" s="359"/>
      <c r="FLY255" s="380"/>
      <c r="FLZ255" s="359"/>
      <c r="FMA255" s="380"/>
      <c r="FMB255" s="359"/>
      <c r="FMC255" s="380"/>
      <c r="FMD255" s="359"/>
      <c r="FME255" s="380"/>
      <c r="FMF255" s="359"/>
      <c r="FMG255" s="380"/>
      <c r="FMH255" s="359"/>
      <c r="FMI255" s="380"/>
      <c r="FMJ255" s="359"/>
      <c r="FMK255" s="380"/>
      <c r="FML255" s="359"/>
      <c r="FMM255" s="380"/>
      <c r="FMN255" s="359"/>
      <c r="FMO255" s="380"/>
      <c r="FMP255" s="359"/>
      <c r="FMQ255" s="380"/>
      <c r="FMR255" s="359"/>
      <c r="FMS255" s="380"/>
      <c r="FMT255" s="359"/>
      <c r="FMU255" s="380"/>
      <c r="FMV255" s="359"/>
      <c r="FMW255" s="380"/>
      <c r="FMX255" s="359"/>
      <c r="FMY255" s="380"/>
      <c r="FMZ255" s="359"/>
      <c r="FNA255" s="380"/>
      <c r="FNB255" s="359"/>
      <c r="FNC255" s="380"/>
      <c r="FND255" s="359"/>
      <c r="FNE255" s="380"/>
      <c r="FNF255" s="359"/>
      <c r="FNG255" s="380"/>
      <c r="FNH255" s="359"/>
      <c r="FNI255" s="380"/>
      <c r="FNJ255" s="359"/>
      <c r="FNK255" s="380"/>
      <c r="FNL255" s="359"/>
      <c r="FNM255" s="380"/>
      <c r="FNN255" s="359"/>
      <c r="FNO255" s="380"/>
      <c r="FNP255" s="359"/>
      <c r="FNQ255" s="380"/>
      <c r="FNR255" s="359"/>
      <c r="FNS255" s="380"/>
      <c r="FNT255" s="359"/>
      <c r="FNU255" s="380"/>
      <c r="FNV255" s="359"/>
      <c r="FNW255" s="380"/>
      <c r="FNX255" s="359"/>
      <c r="FNY255" s="380"/>
      <c r="FNZ255" s="359"/>
      <c r="FOA255" s="380"/>
      <c r="FOB255" s="359"/>
      <c r="FOC255" s="380"/>
      <c r="FOD255" s="359"/>
      <c r="FOE255" s="380"/>
      <c r="FOF255" s="359"/>
      <c r="FOG255" s="380"/>
      <c r="FOH255" s="359"/>
      <c r="FOI255" s="380"/>
      <c r="FOJ255" s="359"/>
      <c r="FOK255" s="380"/>
      <c r="FOL255" s="359"/>
      <c r="FOM255" s="380"/>
      <c r="FON255" s="359"/>
      <c r="FOO255" s="380"/>
      <c r="FOP255" s="359"/>
      <c r="FOQ255" s="380"/>
      <c r="FOR255" s="359"/>
      <c r="FOS255" s="380"/>
      <c r="FOT255" s="359"/>
      <c r="FOU255" s="380"/>
      <c r="FOV255" s="359"/>
      <c r="FOW255" s="380"/>
      <c r="FOX255" s="359"/>
      <c r="FOY255" s="380"/>
      <c r="FOZ255" s="359"/>
      <c r="FPA255" s="380"/>
      <c r="FPB255" s="359"/>
      <c r="FPC255" s="380"/>
      <c r="FPD255" s="359"/>
      <c r="FPE255" s="380"/>
      <c r="FPF255" s="359"/>
      <c r="FPG255" s="380"/>
      <c r="FPH255" s="359"/>
      <c r="FPI255" s="380"/>
      <c r="FPJ255" s="359"/>
      <c r="FPK255" s="380"/>
      <c r="FPL255" s="359"/>
      <c r="FPM255" s="380"/>
      <c r="FPN255" s="359"/>
      <c r="FPO255" s="380"/>
      <c r="FPP255" s="359"/>
      <c r="FPQ255" s="380"/>
      <c r="FPR255" s="359"/>
      <c r="FPS255" s="380"/>
      <c r="FPT255" s="359"/>
      <c r="FPU255" s="380"/>
      <c r="FPV255" s="359"/>
      <c r="FPW255" s="380"/>
      <c r="FPX255" s="359"/>
      <c r="FPY255" s="380"/>
      <c r="FPZ255" s="359"/>
      <c r="FQA255" s="380"/>
      <c r="FQB255" s="359"/>
      <c r="FQC255" s="380"/>
      <c r="FQD255" s="359"/>
      <c r="FQE255" s="380"/>
      <c r="FQF255" s="359"/>
      <c r="FQG255" s="380"/>
      <c r="FQH255" s="359"/>
      <c r="FQI255" s="380"/>
      <c r="FQJ255" s="359"/>
      <c r="FQK255" s="380"/>
      <c r="FQL255" s="359"/>
      <c r="FQM255" s="380"/>
      <c r="FQN255" s="359"/>
      <c r="FQO255" s="380"/>
      <c r="FQP255" s="359"/>
      <c r="FQQ255" s="380"/>
      <c r="FQR255" s="359"/>
      <c r="FQS255" s="380"/>
      <c r="FQT255" s="359"/>
      <c r="FQU255" s="380"/>
      <c r="FQV255" s="359"/>
      <c r="FQW255" s="380"/>
      <c r="FQX255" s="359"/>
      <c r="FQY255" s="380"/>
      <c r="FQZ255" s="359"/>
      <c r="FRA255" s="380"/>
      <c r="FRB255" s="359"/>
      <c r="FRC255" s="380"/>
      <c r="FRD255" s="359"/>
      <c r="FRE255" s="380"/>
      <c r="FRF255" s="359"/>
      <c r="FRG255" s="380"/>
      <c r="FRH255" s="359"/>
      <c r="FRI255" s="380"/>
      <c r="FRJ255" s="359"/>
      <c r="FRK255" s="380"/>
      <c r="FRL255" s="359"/>
      <c r="FRM255" s="380"/>
      <c r="FRN255" s="359"/>
      <c r="FRO255" s="380"/>
      <c r="FRP255" s="359"/>
      <c r="FRQ255" s="380"/>
      <c r="FRR255" s="359"/>
      <c r="FRS255" s="380"/>
      <c r="FRT255" s="359"/>
      <c r="FRU255" s="380"/>
      <c r="FRV255" s="359"/>
      <c r="FRW255" s="380"/>
      <c r="FRX255" s="359"/>
      <c r="FRY255" s="380"/>
      <c r="FRZ255" s="359"/>
      <c r="FSA255" s="380"/>
      <c r="FSB255" s="359"/>
      <c r="FSC255" s="380"/>
      <c r="FSD255" s="359"/>
      <c r="FSE255" s="380"/>
      <c r="FSF255" s="359"/>
      <c r="FSG255" s="380"/>
      <c r="FSH255" s="359"/>
      <c r="FSI255" s="380"/>
      <c r="FSJ255" s="359"/>
      <c r="FSK255" s="380"/>
      <c r="FSL255" s="359"/>
      <c r="FSM255" s="380"/>
      <c r="FSN255" s="359"/>
      <c r="FSO255" s="380"/>
      <c r="FSP255" s="359"/>
      <c r="FSQ255" s="380"/>
      <c r="FSR255" s="359"/>
      <c r="FSS255" s="380"/>
      <c r="FST255" s="359"/>
      <c r="FSU255" s="380"/>
      <c r="FSV255" s="359"/>
      <c r="FSW255" s="380"/>
      <c r="FSX255" s="359"/>
      <c r="FSY255" s="380"/>
      <c r="FSZ255" s="359"/>
      <c r="FTA255" s="380"/>
      <c r="FTB255" s="359"/>
      <c r="FTC255" s="380"/>
      <c r="FTD255" s="359"/>
      <c r="FTE255" s="380"/>
      <c r="FTF255" s="359"/>
      <c r="FTG255" s="380"/>
      <c r="FTH255" s="359"/>
      <c r="FTI255" s="380"/>
      <c r="FTJ255" s="359"/>
      <c r="FTK255" s="380"/>
      <c r="FTL255" s="359"/>
      <c r="FTM255" s="380"/>
      <c r="FTN255" s="359"/>
      <c r="FTO255" s="380"/>
      <c r="FTP255" s="359"/>
      <c r="FTQ255" s="380"/>
      <c r="FTR255" s="359"/>
      <c r="FTS255" s="380"/>
      <c r="FTT255" s="359"/>
      <c r="FTU255" s="380"/>
      <c r="FTV255" s="359"/>
      <c r="FTW255" s="380"/>
      <c r="FTX255" s="359"/>
      <c r="FTY255" s="380"/>
      <c r="FTZ255" s="359"/>
      <c r="FUA255" s="380"/>
      <c r="FUB255" s="359"/>
      <c r="FUC255" s="380"/>
      <c r="FUD255" s="359"/>
      <c r="FUE255" s="380"/>
      <c r="FUF255" s="359"/>
      <c r="FUG255" s="380"/>
      <c r="FUH255" s="359"/>
      <c r="FUI255" s="380"/>
      <c r="FUJ255" s="359"/>
      <c r="FUK255" s="380"/>
      <c r="FUL255" s="359"/>
      <c r="FUM255" s="380"/>
      <c r="FUN255" s="359"/>
      <c r="FUO255" s="380"/>
      <c r="FUP255" s="359"/>
      <c r="FUQ255" s="380"/>
      <c r="FUR255" s="359"/>
      <c r="FUS255" s="380"/>
      <c r="FUT255" s="359"/>
      <c r="FUU255" s="380"/>
      <c r="FUV255" s="359"/>
      <c r="FUW255" s="380"/>
      <c r="FUX255" s="359"/>
      <c r="FUY255" s="380"/>
      <c r="FUZ255" s="359"/>
      <c r="FVA255" s="380"/>
      <c r="FVB255" s="359"/>
      <c r="FVC255" s="380"/>
      <c r="FVD255" s="359"/>
      <c r="FVE255" s="380"/>
      <c r="FVF255" s="359"/>
      <c r="FVG255" s="380"/>
      <c r="FVH255" s="359"/>
      <c r="FVI255" s="380"/>
      <c r="FVJ255" s="359"/>
      <c r="FVK255" s="380"/>
      <c r="FVL255" s="359"/>
      <c r="FVM255" s="380"/>
      <c r="FVN255" s="359"/>
      <c r="FVO255" s="380"/>
      <c r="FVP255" s="359"/>
      <c r="FVQ255" s="380"/>
      <c r="FVR255" s="359"/>
      <c r="FVS255" s="380"/>
      <c r="FVT255" s="359"/>
      <c r="FVU255" s="380"/>
      <c r="FVV255" s="359"/>
      <c r="FVW255" s="380"/>
      <c r="FVX255" s="359"/>
      <c r="FVY255" s="380"/>
      <c r="FVZ255" s="359"/>
      <c r="FWA255" s="380"/>
      <c r="FWB255" s="359"/>
      <c r="FWC255" s="380"/>
      <c r="FWD255" s="359"/>
      <c r="FWE255" s="380"/>
      <c r="FWF255" s="359"/>
      <c r="FWG255" s="380"/>
      <c r="FWH255" s="359"/>
      <c r="FWI255" s="380"/>
      <c r="FWJ255" s="359"/>
      <c r="FWK255" s="380"/>
      <c r="FWL255" s="359"/>
      <c r="FWM255" s="380"/>
      <c r="FWN255" s="359"/>
      <c r="FWO255" s="380"/>
      <c r="FWP255" s="359"/>
      <c r="FWQ255" s="380"/>
      <c r="FWR255" s="359"/>
      <c r="FWS255" s="380"/>
      <c r="FWT255" s="359"/>
      <c r="FWU255" s="380"/>
      <c r="FWV255" s="359"/>
      <c r="FWW255" s="380"/>
      <c r="FWX255" s="359"/>
      <c r="FWY255" s="380"/>
      <c r="FWZ255" s="359"/>
      <c r="FXA255" s="380"/>
      <c r="FXB255" s="359"/>
      <c r="FXC255" s="380"/>
      <c r="FXD255" s="359"/>
      <c r="FXE255" s="380"/>
      <c r="FXF255" s="359"/>
      <c r="FXG255" s="380"/>
      <c r="FXH255" s="359"/>
      <c r="FXI255" s="380"/>
      <c r="FXJ255" s="359"/>
      <c r="FXK255" s="380"/>
      <c r="FXL255" s="359"/>
      <c r="FXM255" s="380"/>
      <c r="FXN255" s="359"/>
      <c r="FXO255" s="380"/>
      <c r="FXP255" s="359"/>
      <c r="FXQ255" s="380"/>
      <c r="FXR255" s="359"/>
      <c r="FXS255" s="380"/>
      <c r="FXT255" s="359"/>
      <c r="FXU255" s="380"/>
      <c r="FXV255" s="359"/>
      <c r="FXW255" s="380"/>
      <c r="FXX255" s="359"/>
      <c r="FXY255" s="380"/>
      <c r="FXZ255" s="359"/>
      <c r="FYA255" s="380"/>
      <c r="FYB255" s="359"/>
      <c r="FYC255" s="380"/>
      <c r="FYD255" s="359"/>
      <c r="FYE255" s="380"/>
      <c r="FYF255" s="359"/>
      <c r="FYG255" s="380"/>
      <c r="FYH255" s="359"/>
      <c r="FYI255" s="380"/>
      <c r="FYJ255" s="359"/>
      <c r="FYK255" s="380"/>
      <c r="FYL255" s="359"/>
      <c r="FYM255" s="380"/>
      <c r="FYN255" s="359"/>
      <c r="FYO255" s="380"/>
      <c r="FYP255" s="359"/>
      <c r="FYQ255" s="380"/>
      <c r="FYR255" s="359"/>
      <c r="FYS255" s="380"/>
      <c r="FYT255" s="359"/>
      <c r="FYU255" s="380"/>
      <c r="FYV255" s="359"/>
      <c r="FYW255" s="380"/>
      <c r="FYX255" s="359"/>
      <c r="FYY255" s="380"/>
      <c r="FYZ255" s="359"/>
      <c r="FZA255" s="380"/>
      <c r="FZB255" s="359"/>
      <c r="FZC255" s="380"/>
      <c r="FZD255" s="359"/>
      <c r="FZE255" s="380"/>
      <c r="FZF255" s="359"/>
      <c r="FZG255" s="380"/>
      <c r="FZH255" s="359"/>
      <c r="FZI255" s="380"/>
      <c r="FZJ255" s="359"/>
      <c r="FZK255" s="380"/>
      <c r="FZL255" s="359"/>
      <c r="FZM255" s="380"/>
      <c r="FZN255" s="359"/>
      <c r="FZO255" s="380"/>
      <c r="FZP255" s="359"/>
      <c r="FZQ255" s="380"/>
      <c r="FZR255" s="359"/>
      <c r="FZS255" s="380"/>
      <c r="FZT255" s="359"/>
      <c r="FZU255" s="380"/>
      <c r="FZV255" s="359"/>
      <c r="FZW255" s="380"/>
      <c r="FZX255" s="359"/>
      <c r="FZY255" s="380"/>
      <c r="FZZ255" s="359"/>
      <c r="GAA255" s="380"/>
      <c r="GAB255" s="359"/>
      <c r="GAC255" s="380"/>
      <c r="GAD255" s="359"/>
      <c r="GAE255" s="380"/>
      <c r="GAF255" s="359"/>
      <c r="GAG255" s="380"/>
      <c r="GAH255" s="359"/>
      <c r="GAI255" s="380"/>
      <c r="GAJ255" s="359"/>
      <c r="GAK255" s="380"/>
      <c r="GAL255" s="359"/>
      <c r="GAM255" s="380"/>
      <c r="GAN255" s="359"/>
      <c r="GAO255" s="380"/>
      <c r="GAP255" s="359"/>
      <c r="GAQ255" s="380"/>
      <c r="GAR255" s="359"/>
      <c r="GAS255" s="380"/>
      <c r="GAT255" s="359"/>
      <c r="GAU255" s="380"/>
      <c r="GAV255" s="359"/>
      <c r="GAW255" s="380"/>
      <c r="GAX255" s="359"/>
      <c r="GAY255" s="380"/>
      <c r="GAZ255" s="359"/>
      <c r="GBA255" s="380"/>
      <c r="GBB255" s="359"/>
      <c r="GBC255" s="380"/>
      <c r="GBD255" s="359"/>
      <c r="GBE255" s="380"/>
      <c r="GBF255" s="359"/>
      <c r="GBG255" s="380"/>
      <c r="GBH255" s="359"/>
      <c r="GBI255" s="380"/>
      <c r="GBJ255" s="359"/>
      <c r="GBK255" s="380"/>
      <c r="GBL255" s="359"/>
      <c r="GBM255" s="380"/>
      <c r="GBN255" s="359"/>
      <c r="GBO255" s="380"/>
      <c r="GBP255" s="359"/>
      <c r="GBQ255" s="380"/>
      <c r="GBR255" s="359"/>
      <c r="GBS255" s="380"/>
      <c r="GBT255" s="359"/>
      <c r="GBU255" s="380"/>
      <c r="GBV255" s="359"/>
      <c r="GBW255" s="380"/>
      <c r="GBX255" s="359"/>
      <c r="GBY255" s="380"/>
      <c r="GBZ255" s="359"/>
      <c r="GCA255" s="380"/>
      <c r="GCB255" s="359"/>
      <c r="GCC255" s="380"/>
      <c r="GCD255" s="359"/>
      <c r="GCE255" s="380"/>
      <c r="GCF255" s="359"/>
      <c r="GCG255" s="380"/>
      <c r="GCH255" s="359"/>
      <c r="GCI255" s="380"/>
      <c r="GCJ255" s="359"/>
      <c r="GCK255" s="380"/>
      <c r="GCL255" s="359"/>
      <c r="GCM255" s="380"/>
      <c r="GCN255" s="359"/>
      <c r="GCO255" s="380"/>
      <c r="GCP255" s="359"/>
      <c r="GCQ255" s="380"/>
      <c r="GCR255" s="359"/>
      <c r="GCS255" s="380"/>
      <c r="GCT255" s="359"/>
      <c r="GCU255" s="380"/>
      <c r="GCV255" s="359"/>
      <c r="GCW255" s="380"/>
      <c r="GCX255" s="359"/>
      <c r="GCY255" s="380"/>
      <c r="GCZ255" s="359"/>
      <c r="GDA255" s="380"/>
      <c r="GDB255" s="359"/>
      <c r="GDC255" s="380"/>
      <c r="GDD255" s="359"/>
      <c r="GDE255" s="380"/>
      <c r="GDF255" s="359"/>
      <c r="GDG255" s="380"/>
      <c r="GDH255" s="359"/>
      <c r="GDI255" s="380"/>
      <c r="GDJ255" s="359"/>
      <c r="GDK255" s="380"/>
      <c r="GDL255" s="359"/>
      <c r="GDM255" s="380"/>
      <c r="GDN255" s="359"/>
      <c r="GDO255" s="380"/>
      <c r="GDP255" s="359"/>
      <c r="GDQ255" s="380"/>
      <c r="GDR255" s="359"/>
      <c r="GDS255" s="380"/>
      <c r="GDT255" s="359"/>
      <c r="GDU255" s="380"/>
      <c r="GDV255" s="359"/>
      <c r="GDW255" s="380"/>
      <c r="GDX255" s="359"/>
      <c r="GDY255" s="380"/>
      <c r="GDZ255" s="359"/>
      <c r="GEA255" s="380"/>
      <c r="GEB255" s="359"/>
      <c r="GEC255" s="380"/>
      <c r="GED255" s="359"/>
      <c r="GEE255" s="380"/>
      <c r="GEF255" s="359"/>
      <c r="GEG255" s="380"/>
      <c r="GEH255" s="359"/>
      <c r="GEI255" s="380"/>
      <c r="GEJ255" s="359"/>
      <c r="GEK255" s="380"/>
      <c r="GEL255" s="359"/>
      <c r="GEM255" s="380"/>
      <c r="GEN255" s="359"/>
      <c r="GEO255" s="380"/>
      <c r="GEP255" s="359"/>
      <c r="GEQ255" s="380"/>
      <c r="GER255" s="359"/>
      <c r="GES255" s="380"/>
      <c r="GET255" s="359"/>
      <c r="GEU255" s="380"/>
      <c r="GEV255" s="359"/>
      <c r="GEW255" s="380"/>
      <c r="GEX255" s="359"/>
      <c r="GEY255" s="380"/>
      <c r="GEZ255" s="359"/>
      <c r="GFA255" s="380"/>
      <c r="GFB255" s="359"/>
      <c r="GFC255" s="380"/>
      <c r="GFD255" s="359"/>
      <c r="GFE255" s="380"/>
      <c r="GFF255" s="359"/>
      <c r="GFG255" s="380"/>
      <c r="GFH255" s="359"/>
      <c r="GFI255" s="380"/>
      <c r="GFJ255" s="359"/>
      <c r="GFK255" s="380"/>
      <c r="GFL255" s="359"/>
      <c r="GFM255" s="380"/>
      <c r="GFN255" s="359"/>
      <c r="GFO255" s="380"/>
      <c r="GFP255" s="359"/>
      <c r="GFQ255" s="380"/>
      <c r="GFR255" s="359"/>
      <c r="GFS255" s="380"/>
      <c r="GFT255" s="359"/>
      <c r="GFU255" s="380"/>
      <c r="GFV255" s="359"/>
      <c r="GFW255" s="380"/>
      <c r="GFX255" s="359"/>
      <c r="GFY255" s="380"/>
      <c r="GFZ255" s="359"/>
      <c r="GGA255" s="380"/>
      <c r="GGB255" s="359"/>
      <c r="GGC255" s="380"/>
      <c r="GGD255" s="359"/>
      <c r="GGE255" s="380"/>
      <c r="GGF255" s="359"/>
      <c r="GGG255" s="380"/>
      <c r="GGH255" s="359"/>
      <c r="GGI255" s="380"/>
      <c r="GGJ255" s="359"/>
      <c r="GGK255" s="380"/>
      <c r="GGL255" s="359"/>
      <c r="GGM255" s="380"/>
      <c r="GGN255" s="359"/>
      <c r="GGO255" s="380"/>
      <c r="GGP255" s="359"/>
      <c r="GGQ255" s="380"/>
      <c r="GGR255" s="359"/>
      <c r="GGS255" s="380"/>
      <c r="GGT255" s="359"/>
      <c r="GGU255" s="380"/>
      <c r="GGV255" s="359"/>
      <c r="GGW255" s="380"/>
      <c r="GGX255" s="359"/>
      <c r="GGY255" s="380"/>
      <c r="GGZ255" s="359"/>
      <c r="GHA255" s="380"/>
      <c r="GHB255" s="359"/>
      <c r="GHC255" s="380"/>
      <c r="GHD255" s="359"/>
      <c r="GHE255" s="380"/>
      <c r="GHF255" s="359"/>
      <c r="GHG255" s="380"/>
      <c r="GHH255" s="359"/>
      <c r="GHI255" s="380"/>
      <c r="GHJ255" s="359"/>
      <c r="GHK255" s="380"/>
      <c r="GHL255" s="359"/>
      <c r="GHM255" s="380"/>
      <c r="GHN255" s="359"/>
      <c r="GHO255" s="380"/>
      <c r="GHP255" s="359"/>
      <c r="GHQ255" s="380"/>
      <c r="GHR255" s="359"/>
      <c r="GHS255" s="380"/>
      <c r="GHT255" s="359"/>
      <c r="GHU255" s="380"/>
      <c r="GHV255" s="359"/>
      <c r="GHW255" s="380"/>
      <c r="GHX255" s="359"/>
      <c r="GHY255" s="380"/>
      <c r="GHZ255" s="359"/>
      <c r="GIA255" s="380"/>
      <c r="GIB255" s="359"/>
      <c r="GIC255" s="380"/>
      <c r="GID255" s="359"/>
      <c r="GIE255" s="380"/>
      <c r="GIF255" s="359"/>
      <c r="GIG255" s="380"/>
      <c r="GIH255" s="359"/>
      <c r="GII255" s="380"/>
      <c r="GIJ255" s="359"/>
      <c r="GIK255" s="380"/>
      <c r="GIL255" s="359"/>
      <c r="GIM255" s="380"/>
      <c r="GIN255" s="359"/>
      <c r="GIO255" s="380"/>
      <c r="GIP255" s="359"/>
      <c r="GIQ255" s="380"/>
      <c r="GIR255" s="359"/>
      <c r="GIS255" s="380"/>
      <c r="GIT255" s="359"/>
      <c r="GIU255" s="380"/>
      <c r="GIV255" s="359"/>
      <c r="GIW255" s="380"/>
      <c r="GIX255" s="359"/>
      <c r="GIY255" s="380"/>
      <c r="GIZ255" s="359"/>
      <c r="GJA255" s="380"/>
      <c r="GJB255" s="359"/>
      <c r="GJC255" s="380"/>
      <c r="GJD255" s="359"/>
      <c r="GJE255" s="380"/>
      <c r="GJF255" s="359"/>
      <c r="GJG255" s="380"/>
      <c r="GJH255" s="359"/>
      <c r="GJI255" s="380"/>
      <c r="GJJ255" s="359"/>
      <c r="GJK255" s="380"/>
      <c r="GJL255" s="359"/>
      <c r="GJM255" s="380"/>
      <c r="GJN255" s="359"/>
      <c r="GJO255" s="380"/>
      <c r="GJP255" s="359"/>
      <c r="GJQ255" s="380"/>
      <c r="GJR255" s="359"/>
      <c r="GJS255" s="380"/>
      <c r="GJT255" s="359"/>
      <c r="GJU255" s="380"/>
      <c r="GJV255" s="359"/>
      <c r="GJW255" s="380"/>
      <c r="GJX255" s="359"/>
      <c r="GJY255" s="380"/>
      <c r="GJZ255" s="359"/>
      <c r="GKA255" s="380"/>
      <c r="GKB255" s="359"/>
      <c r="GKC255" s="380"/>
      <c r="GKD255" s="359"/>
      <c r="GKE255" s="380"/>
      <c r="GKF255" s="359"/>
      <c r="GKG255" s="380"/>
      <c r="GKH255" s="359"/>
      <c r="GKI255" s="380"/>
      <c r="GKJ255" s="359"/>
      <c r="GKK255" s="380"/>
      <c r="GKL255" s="359"/>
      <c r="GKM255" s="380"/>
      <c r="GKN255" s="359"/>
      <c r="GKO255" s="380"/>
      <c r="GKP255" s="359"/>
      <c r="GKQ255" s="380"/>
      <c r="GKR255" s="359"/>
      <c r="GKS255" s="380"/>
      <c r="GKT255" s="359"/>
      <c r="GKU255" s="380"/>
      <c r="GKV255" s="359"/>
      <c r="GKW255" s="380"/>
      <c r="GKX255" s="359"/>
      <c r="GKY255" s="380"/>
      <c r="GKZ255" s="359"/>
      <c r="GLA255" s="380"/>
      <c r="GLB255" s="359"/>
      <c r="GLC255" s="380"/>
      <c r="GLD255" s="359"/>
      <c r="GLE255" s="380"/>
      <c r="GLF255" s="359"/>
      <c r="GLG255" s="380"/>
      <c r="GLH255" s="359"/>
      <c r="GLI255" s="380"/>
      <c r="GLJ255" s="359"/>
      <c r="GLK255" s="380"/>
      <c r="GLL255" s="359"/>
      <c r="GLM255" s="380"/>
      <c r="GLN255" s="359"/>
      <c r="GLO255" s="380"/>
      <c r="GLP255" s="359"/>
      <c r="GLQ255" s="380"/>
      <c r="GLR255" s="359"/>
      <c r="GLS255" s="380"/>
      <c r="GLT255" s="359"/>
      <c r="GLU255" s="380"/>
      <c r="GLV255" s="359"/>
      <c r="GLW255" s="380"/>
      <c r="GLX255" s="359"/>
      <c r="GLY255" s="380"/>
      <c r="GLZ255" s="359"/>
      <c r="GMA255" s="380"/>
      <c r="GMB255" s="359"/>
      <c r="GMC255" s="380"/>
      <c r="GMD255" s="359"/>
      <c r="GME255" s="380"/>
      <c r="GMF255" s="359"/>
      <c r="GMG255" s="380"/>
      <c r="GMH255" s="359"/>
      <c r="GMI255" s="380"/>
      <c r="GMJ255" s="359"/>
      <c r="GMK255" s="380"/>
      <c r="GML255" s="359"/>
      <c r="GMM255" s="380"/>
      <c r="GMN255" s="359"/>
      <c r="GMO255" s="380"/>
      <c r="GMP255" s="359"/>
      <c r="GMQ255" s="380"/>
      <c r="GMR255" s="359"/>
      <c r="GMS255" s="380"/>
      <c r="GMT255" s="359"/>
      <c r="GMU255" s="380"/>
      <c r="GMV255" s="359"/>
      <c r="GMW255" s="380"/>
      <c r="GMX255" s="359"/>
      <c r="GMY255" s="380"/>
      <c r="GMZ255" s="359"/>
      <c r="GNA255" s="380"/>
      <c r="GNB255" s="359"/>
      <c r="GNC255" s="380"/>
      <c r="GND255" s="359"/>
      <c r="GNE255" s="380"/>
      <c r="GNF255" s="359"/>
      <c r="GNG255" s="380"/>
      <c r="GNH255" s="359"/>
      <c r="GNI255" s="380"/>
      <c r="GNJ255" s="359"/>
      <c r="GNK255" s="380"/>
      <c r="GNL255" s="359"/>
      <c r="GNM255" s="380"/>
      <c r="GNN255" s="359"/>
      <c r="GNO255" s="380"/>
      <c r="GNP255" s="359"/>
      <c r="GNQ255" s="380"/>
      <c r="GNR255" s="359"/>
      <c r="GNS255" s="380"/>
      <c r="GNT255" s="359"/>
      <c r="GNU255" s="380"/>
      <c r="GNV255" s="359"/>
      <c r="GNW255" s="380"/>
      <c r="GNX255" s="359"/>
      <c r="GNY255" s="380"/>
      <c r="GNZ255" s="359"/>
      <c r="GOA255" s="380"/>
      <c r="GOB255" s="359"/>
      <c r="GOC255" s="380"/>
      <c r="GOD255" s="359"/>
      <c r="GOE255" s="380"/>
      <c r="GOF255" s="359"/>
      <c r="GOG255" s="380"/>
      <c r="GOH255" s="359"/>
      <c r="GOI255" s="380"/>
      <c r="GOJ255" s="359"/>
      <c r="GOK255" s="380"/>
      <c r="GOL255" s="359"/>
      <c r="GOM255" s="380"/>
      <c r="GON255" s="359"/>
      <c r="GOO255" s="380"/>
      <c r="GOP255" s="359"/>
      <c r="GOQ255" s="380"/>
      <c r="GOR255" s="359"/>
      <c r="GOS255" s="380"/>
      <c r="GOT255" s="359"/>
      <c r="GOU255" s="380"/>
      <c r="GOV255" s="359"/>
      <c r="GOW255" s="380"/>
      <c r="GOX255" s="359"/>
      <c r="GOY255" s="380"/>
      <c r="GOZ255" s="359"/>
      <c r="GPA255" s="380"/>
      <c r="GPB255" s="359"/>
      <c r="GPC255" s="380"/>
      <c r="GPD255" s="359"/>
      <c r="GPE255" s="380"/>
      <c r="GPF255" s="359"/>
      <c r="GPG255" s="380"/>
      <c r="GPH255" s="359"/>
      <c r="GPI255" s="380"/>
      <c r="GPJ255" s="359"/>
      <c r="GPK255" s="380"/>
      <c r="GPL255" s="359"/>
      <c r="GPM255" s="380"/>
      <c r="GPN255" s="359"/>
      <c r="GPO255" s="380"/>
      <c r="GPP255" s="359"/>
      <c r="GPQ255" s="380"/>
      <c r="GPR255" s="359"/>
      <c r="GPS255" s="380"/>
      <c r="GPT255" s="359"/>
      <c r="GPU255" s="380"/>
      <c r="GPV255" s="359"/>
      <c r="GPW255" s="380"/>
      <c r="GPX255" s="359"/>
      <c r="GPY255" s="380"/>
      <c r="GPZ255" s="359"/>
      <c r="GQA255" s="380"/>
      <c r="GQB255" s="359"/>
      <c r="GQC255" s="380"/>
      <c r="GQD255" s="359"/>
      <c r="GQE255" s="380"/>
      <c r="GQF255" s="359"/>
      <c r="GQG255" s="380"/>
      <c r="GQH255" s="359"/>
      <c r="GQI255" s="380"/>
      <c r="GQJ255" s="359"/>
      <c r="GQK255" s="380"/>
      <c r="GQL255" s="359"/>
      <c r="GQM255" s="380"/>
      <c r="GQN255" s="359"/>
      <c r="GQO255" s="380"/>
      <c r="GQP255" s="359"/>
      <c r="GQQ255" s="380"/>
      <c r="GQR255" s="359"/>
      <c r="GQS255" s="380"/>
      <c r="GQT255" s="359"/>
      <c r="GQU255" s="380"/>
      <c r="GQV255" s="359"/>
      <c r="GQW255" s="380"/>
      <c r="GQX255" s="359"/>
      <c r="GQY255" s="380"/>
      <c r="GQZ255" s="359"/>
      <c r="GRA255" s="380"/>
      <c r="GRB255" s="359"/>
      <c r="GRC255" s="380"/>
      <c r="GRD255" s="359"/>
      <c r="GRE255" s="380"/>
      <c r="GRF255" s="359"/>
      <c r="GRG255" s="380"/>
      <c r="GRH255" s="359"/>
      <c r="GRI255" s="380"/>
      <c r="GRJ255" s="359"/>
      <c r="GRK255" s="380"/>
      <c r="GRL255" s="359"/>
      <c r="GRM255" s="380"/>
      <c r="GRN255" s="359"/>
      <c r="GRO255" s="380"/>
      <c r="GRP255" s="359"/>
      <c r="GRQ255" s="380"/>
      <c r="GRR255" s="359"/>
      <c r="GRS255" s="380"/>
      <c r="GRT255" s="359"/>
      <c r="GRU255" s="380"/>
      <c r="GRV255" s="359"/>
      <c r="GRW255" s="380"/>
      <c r="GRX255" s="359"/>
      <c r="GRY255" s="380"/>
      <c r="GRZ255" s="359"/>
      <c r="GSA255" s="380"/>
      <c r="GSB255" s="359"/>
      <c r="GSC255" s="380"/>
      <c r="GSD255" s="359"/>
      <c r="GSE255" s="380"/>
      <c r="GSF255" s="359"/>
      <c r="GSG255" s="380"/>
      <c r="GSH255" s="359"/>
      <c r="GSI255" s="380"/>
      <c r="GSJ255" s="359"/>
      <c r="GSK255" s="380"/>
      <c r="GSL255" s="359"/>
      <c r="GSM255" s="380"/>
      <c r="GSN255" s="359"/>
      <c r="GSO255" s="380"/>
      <c r="GSP255" s="359"/>
      <c r="GSQ255" s="380"/>
      <c r="GSR255" s="359"/>
      <c r="GSS255" s="380"/>
      <c r="GST255" s="359"/>
      <c r="GSU255" s="380"/>
      <c r="GSV255" s="359"/>
      <c r="GSW255" s="380"/>
      <c r="GSX255" s="359"/>
      <c r="GSY255" s="380"/>
      <c r="GSZ255" s="359"/>
      <c r="GTA255" s="380"/>
      <c r="GTB255" s="359"/>
      <c r="GTC255" s="380"/>
      <c r="GTD255" s="359"/>
      <c r="GTE255" s="380"/>
      <c r="GTF255" s="359"/>
      <c r="GTG255" s="380"/>
      <c r="GTH255" s="359"/>
      <c r="GTI255" s="380"/>
      <c r="GTJ255" s="359"/>
      <c r="GTK255" s="380"/>
      <c r="GTL255" s="359"/>
      <c r="GTM255" s="380"/>
      <c r="GTN255" s="359"/>
      <c r="GTO255" s="380"/>
      <c r="GTP255" s="359"/>
      <c r="GTQ255" s="380"/>
      <c r="GTR255" s="359"/>
      <c r="GTS255" s="380"/>
      <c r="GTT255" s="359"/>
      <c r="GTU255" s="380"/>
      <c r="GTV255" s="359"/>
      <c r="GTW255" s="380"/>
      <c r="GTX255" s="359"/>
      <c r="GTY255" s="380"/>
      <c r="GTZ255" s="359"/>
      <c r="GUA255" s="380"/>
      <c r="GUB255" s="359"/>
      <c r="GUC255" s="380"/>
      <c r="GUD255" s="359"/>
      <c r="GUE255" s="380"/>
      <c r="GUF255" s="359"/>
      <c r="GUG255" s="380"/>
      <c r="GUH255" s="359"/>
      <c r="GUI255" s="380"/>
      <c r="GUJ255" s="359"/>
      <c r="GUK255" s="380"/>
      <c r="GUL255" s="359"/>
      <c r="GUM255" s="380"/>
      <c r="GUN255" s="359"/>
      <c r="GUO255" s="380"/>
      <c r="GUP255" s="359"/>
      <c r="GUQ255" s="380"/>
      <c r="GUR255" s="359"/>
      <c r="GUS255" s="380"/>
      <c r="GUT255" s="359"/>
      <c r="GUU255" s="380"/>
      <c r="GUV255" s="359"/>
      <c r="GUW255" s="380"/>
      <c r="GUX255" s="359"/>
      <c r="GUY255" s="380"/>
      <c r="GUZ255" s="359"/>
      <c r="GVA255" s="380"/>
      <c r="GVB255" s="359"/>
      <c r="GVC255" s="380"/>
      <c r="GVD255" s="359"/>
      <c r="GVE255" s="380"/>
      <c r="GVF255" s="359"/>
      <c r="GVG255" s="380"/>
      <c r="GVH255" s="359"/>
      <c r="GVI255" s="380"/>
      <c r="GVJ255" s="359"/>
      <c r="GVK255" s="380"/>
      <c r="GVL255" s="359"/>
      <c r="GVM255" s="380"/>
      <c r="GVN255" s="359"/>
      <c r="GVO255" s="380"/>
      <c r="GVP255" s="359"/>
      <c r="GVQ255" s="380"/>
      <c r="GVR255" s="359"/>
      <c r="GVS255" s="380"/>
      <c r="GVT255" s="359"/>
      <c r="GVU255" s="380"/>
      <c r="GVV255" s="359"/>
      <c r="GVW255" s="380"/>
      <c r="GVX255" s="359"/>
      <c r="GVY255" s="380"/>
      <c r="GVZ255" s="359"/>
      <c r="GWA255" s="380"/>
      <c r="GWB255" s="359"/>
      <c r="GWC255" s="380"/>
      <c r="GWD255" s="359"/>
      <c r="GWE255" s="380"/>
      <c r="GWF255" s="359"/>
      <c r="GWG255" s="380"/>
      <c r="GWH255" s="359"/>
      <c r="GWI255" s="380"/>
      <c r="GWJ255" s="359"/>
      <c r="GWK255" s="380"/>
      <c r="GWL255" s="359"/>
      <c r="GWM255" s="380"/>
      <c r="GWN255" s="359"/>
      <c r="GWO255" s="380"/>
      <c r="GWP255" s="359"/>
      <c r="GWQ255" s="380"/>
      <c r="GWR255" s="359"/>
      <c r="GWS255" s="380"/>
      <c r="GWT255" s="359"/>
      <c r="GWU255" s="380"/>
      <c r="GWV255" s="359"/>
      <c r="GWW255" s="380"/>
      <c r="GWX255" s="359"/>
      <c r="GWY255" s="380"/>
      <c r="GWZ255" s="359"/>
      <c r="GXA255" s="380"/>
      <c r="GXB255" s="359"/>
      <c r="GXC255" s="380"/>
      <c r="GXD255" s="359"/>
      <c r="GXE255" s="380"/>
      <c r="GXF255" s="359"/>
      <c r="GXG255" s="380"/>
      <c r="GXH255" s="359"/>
      <c r="GXI255" s="380"/>
      <c r="GXJ255" s="359"/>
      <c r="GXK255" s="380"/>
      <c r="GXL255" s="359"/>
      <c r="GXM255" s="380"/>
      <c r="GXN255" s="359"/>
      <c r="GXO255" s="380"/>
      <c r="GXP255" s="359"/>
      <c r="GXQ255" s="380"/>
      <c r="GXR255" s="359"/>
      <c r="GXS255" s="380"/>
      <c r="GXT255" s="359"/>
      <c r="GXU255" s="380"/>
      <c r="GXV255" s="359"/>
      <c r="GXW255" s="380"/>
      <c r="GXX255" s="359"/>
      <c r="GXY255" s="380"/>
      <c r="GXZ255" s="359"/>
      <c r="GYA255" s="380"/>
      <c r="GYB255" s="359"/>
      <c r="GYC255" s="380"/>
      <c r="GYD255" s="359"/>
      <c r="GYE255" s="380"/>
      <c r="GYF255" s="359"/>
      <c r="GYG255" s="380"/>
      <c r="GYH255" s="359"/>
      <c r="GYI255" s="380"/>
      <c r="GYJ255" s="359"/>
      <c r="GYK255" s="380"/>
      <c r="GYL255" s="359"/>
      <c r="GYM255" s="380"/>
      <c r="GYN255" s="359"/>
      <c r="GYO255" s="380"/>
      <c r="GYP255" s="359"/>
      <c r="GYQ255" s="380"/>
      <c r="GYR255" s="359"/>
      <c r="GYS255" s="380"/>
      <c r="GYT255" s="359"/>
      <c r="GYU255" s="380"/>
      <c r="GYV255" s="359"/>
      <c r="GYW255" s="380"/>
      <c r="GYX255" s="359"/>
      <c r="GYY255" s="380"/>
      <c r="GYZ255" s="359"/>
      <c r="GZA255" s="380"/>
      <c r="GZB255" s="359"/>
      <c r="GZC255" s="380"/>
      <c r="GZD255" s="359"/>
      <c r="GZE255" s="380"/>
      <c r="GZF255" s="359"/>
      <c r="GZG255" s="380"/>
      <c r="GZH255" s="359"/>
      <c r="GZI255" s="380"/>
      <c r="GZJ255" s="359"/>
      <c r="GZK255" s="380"/>
      <c r="GZL255" s="359"/>
      <c r="GZM255" s="380"/>
      <c r="GZN255" s="359"/>
      <c r="GZO255" s="380"/>
      <c r="GZP255" s="359"/>
      <c r="GZQ255" s="380"/>
      <c r="GZR255" s="359"/>
      <c r="GZS255" s="380"/>
      <c r="GZT255" s="359"/>
      <c r="GZU255" s="380"/>
      <c r="GZV255" s="359"/>
      <c r="GZW255" s="380"/>
      <c r="GZX255" s="359"/>
      <c r="GZY255" s="380"/>
      <c r="GZZ255" s="359"/>
      <c r="HAA255" s="380"/>
      <c r="HAB255" s="359"/>
      <c r="HAC255" s="380"/>
      <c r="HAD255" s="359"/>
      <c r="HAE255" s="380"/>
      <c r="HAF255" s="359"/>
      <c r="HAG255" s="380"/>
      <c r="HAH255" s="359"/>
      <c r="HAI255" s="380"/>
      <c r="HAJ255" s="359"/>
      <c r="HAK255" s="380"/>
      <c r="HAL255" s="359"/>
      <c r="HAM255" s="380"/>
      <c r="HAN255" s="359"/>
      <c r="HAO255" s="380"/>
      <c r="HAP255" s="359"/>
      <c r="HAQ255" s="380"/>
      <c r="HAR255" s="359"/>
      <c r="HAS255" s="380"/>
      <c r="HAT255" s="359"/>
      <c r="HAU255" s="380"/>
      <c r="HAV255" s="359"/>
      <c r="HAW255" s="380"/>
      <c r="HAX255" s="359"/>
      <c r="HAY255" s="380"/>
      <c r="HAZ255" s="359"/>
      <c r="HBA255" s="380"/>
      <c r="HBB255" s="359"/>
      <c r="HBC255" s="380"/>
      <c r="HBD255" s="359"/>
      <c r="HBE255" s="380"/>
      <c r="HBF255" s="359"/>
      <c r="HBG255" s="380"/>
      <c r="HBH255" s="359"/>
      <c r="HBI255" s="380"/>
      <c r="HBJ255" s="359"/>
      <c r="HBK255" s="380"/>
      <c r="HBL255" s="359"/>
      <c r="HBM255" s="380"/>
      <c r="HBN255" s="359"/>
      <c r="HBO255" s="380"/>
      <c r="HBP255" s="359"/>
      <c r="HBQ255" s="380"/>
      <c r="HBR255" s="359"/>
      <c r="HBS255" s="380"/>
      <c r="HBT255" s="359"/>
      <c r="HBU255" s="380"/>
      <c r="HBV255" s="359"/>
      <c r="HBW255" s="380"/>
      <c r="HBX255" s="359"/>
      <c r="HBY255" s="380"/>
      <c r="HBZ255" s="359"/>
      <c r="HCA255" s="380"/>
      <c r="HCB255" s="359"/>
      <c r="HCC255" s="380"/>
      <c r="HCD255" s="359"/>
      <c r="HCE255" s="380"/>
      <c r="HCF255" s="359"/>
      <c r="HCG255" s="380"/>
      <c r="HCH255" s="359"/>
      <c r="HCI255" s="380"/>
      <c r="HCJ255" s="359"/>
      <c r="HCK255" s="380"/>
      <c r="HCL255" s="359"/>
      <c r="HCM255" s="380"/>
      <c r="HCN255" s="359"/>
      <c r="HCO255" s="380"/>
      <c r="HCP255" s="359"/>
      <c r="HCQ255" s="380"/>
      <c r="HCR255" s="359"/>
      <c r="HCS255" s="380"/>
      <c r="HCT255" s="359"/>
      <c r="HCU255" s="380"/>
      <c r="HCV255" s="359"/>
      <c r="HCW255" s="380"/>
      <c r="HCX255" s="359"/>
      <c r="HCY255" s="380"/>
      <c r="HCZ255" s="359"/>
      <c r="HDA255" s="380"/>
      <c r="HDB255" s="359"/>
      <c r="HDC255" s="380"/>
      <c r="HDD255" s="359"/>
      <c r="HDE255" s="380"/>
      <c r="HDF255" s="359"/>
      <c r="HDG255" s="380"/>
      <c r="HDH255" s="359"/>
      <c r="HDI255" s="380"/>
      <c r="HDJ255" s="359"/>
      <c r="HDK255" s="380"/>
      <c r="HDL255" s="359"/>
      <c r="HDM255" s="380"/>
      <c r="HDN255" s="359"/>
      <c r="HDO255" s="380"/>
      <c r="HDP255" s="359"/>
      <c r="HDQ255" s="380"/>
      <c r="HDR255" s="359"/>
      <c r="HDS255" s="380"/>
      <c r="HDT255" s="359"/>
      <c r="HDU255" s="380"/>
      <c r="HDV255" s="359"/>
      <c r="HDW255" s="380"/>
      <c r="HDX255" s="359"/>
      <c r="HDY255" s="380"/>
      <c r="HDZ255" s="359"/>
      <c r="HEA255" s="380"/>
      <c r="HEB255" s="359"/>
      <c r="HEC255" s="380"/>
      <c r="HED255" s="359"/>
      <c r="HEE255" s="380"/>
      <c r="HEF255" s="359"/>
      <c r="HEG255" s="380"/>
      <c r="HEH255" s="359"/>
      <c r="HEI255" s="380"/>
      <c r="HEJ255" s="359"/>
      <c r="HEK255" s="380"/>
      <c r="HEL255" s="359"/>
      <c r="HEM255" s="380"/>
      <c r="HEN255" s="359"/>
      <c r="HEO255" s="380"/>
      <c r="HEP255" s="359"/>
      <c r="HEQ255" s="380"/>
      <c r="HER255" s="359"/>
      <c r="HES255" s="380"/>
      <c r="HET255" s="359"/>
      <c r="HEU255" s="380"/>
      <c r="HEV255" s="359"/>
      <c r="HEW255" s="380"/>
      <c r="HEX255" s="359"/>
      <c r="HEY255" s="380"/>
      <c r="HEZ255" s="359"/>
      <c r="HFA255" s="380"/>
      <c r="HFB255" s="359"/>
      <c r="HFC255" s="380"/>
      <c r="HFD255" s="359"/>
      <c r="HFE255" s="380"/>
      <c r="HFF255" s="359"/>
      <c r="HFG255" s="380"/>
      <c r="HFH255" s="359"/>
      <c r="HFI255" s="380"/>
      <c r="HFJ255" s="359"/>
      <c r="HFK255" s="380"/>
      <c r="HFL255" s="359"/>
      <c r="HFM255" s="380"/>
      <c r="HFN255" s="359"/>
      <c r="HFO255" s="380"/>
      <c r="HFP255" s="359"/>
      <c r="HFQ255" s="380"/>
      <c r="HFR255" s="359"/>
      <c r="HFS255" s="380"/>
      <c r="HFT255" s="359"/>
      <c r="HFU255" s="380"/>
      <c r="HFV255" s="359"/>
      <c r="HFW255" s="380"/>
      <c r="HFX255" s="359"/>
      <c r="HFY255" s="380"/>
      <c r="HFZ255" s="359"/>
      <c r="HGA255" s="380"/>
      <c r="HGB255" s="359"/>
      <c r="HGC255" s="380"/>
      <c r="HGD255" s="359"/>
      <c r="HGE255" s="380"/>
      <c r="HGF255" s="359"/>
      <c r="HGG255" s="380"/>
      <c r="HGH255" s="359"/>
      <c r="HGI255" s="380"/>
      <c r="HGJ255" s="359"/>
      <c r="HGK255" s="380"/>
      <c r="HGL255" s="359"/>
      <c r="HGM255" s="380"/>
      <c r="HGN255" s="359"/>
      <c r="HGO255" s="380"/>
      <c r="HGP255" s="359"/>
      <c r="HGQ255" s="380"/>
      <c r="HGR255" s="359"/>
      <c r="HGS255" s="380"/>
      <c r="HGT255" s="359"/>
      <c r="HGU255" s="380"/>
      <c r="HGV255" s="359"/>
      <c r="HGW255" s="380"/>
      <c r="HGX255" s="359"/>
      <c r="HGY255" s="380"/>
      <c r="HGZ255" s="359"/>
      <c r="HHA255" s="380"/>
      <c r="HHB255" s="359"/>
      <c r="HHC255" s="380"/>
      <c r="HHD255" s="359"/>
      <c r="HHE255" s="380"/>
      <c r="HHF255" s="359"/>
      <c r="HHG255" s="380"/>
      <c r="HHH255" s="359"/>
      <c r="HHI255" s="380"/>
      <c r="HHJ255" s="359"/>
      <c r="HHK255" s="380"/>
      <c r="HHL255" s="359"/>
      <c r="HHM255" s="380"/>
      <c r="HHN255" s="359"/>
      <c r="HHO255" s="380"/>
      <c r="HHP255" s="359"/>
      <c r="HHQ255" s="380"/>
      <c r="HHR255" s="359"/>
      <c r="HHS255" s="380"/>
      <c r="HHT255" s="359"/>
      <c r="HHU255" s="380"/>
      <c r="HHV255" s="359"/>
      <c r="HHW255" s="380"/>
      <c r="HHX255" s="359"/>
      <c r="HHY255" s="380"/>
      <c r="HHZ255" s="359"/>
      <c r="HIA255" s="380"/>
      <c r="HIB255" s="359"/>
      <c r="HIC255" s="380"/>
      <c r="HID255" s="359"/>
      <c r="HIE255" s="380"/>
      <c r="HIF255" s="359"/>
      <c r="HIG255" s="380"/>
      <c r="HIH255" s="359"/>
      <c r="HII255" s="380"/>
      <c r="HIJ255" s="359"/>
      <c r="HIK255" s="380"/>
      <c r="HIL255" s="359"/>
      <c r="HIM255" s="380"/>
      <c r="HIN255" s="359"/>
      <c r="HIO255" s="380"/>
      <c r="HIP255" s="359"/>
      <c r="HIQ255" s="380"/>
      <c r="HIR255" s="359"/>
      <c r="HIS255" s="380"/>
      <c r="HIT255" s="359"/>
      <c r="HIU255" s="380"/>
      <c r="HIV255" s="359"/>
      <c r="HIW255" s="380"/>
      <c r="HIX255" s="359"/>
      <c r="HIY255" s="380"/>
      <c r="HIZ255" s="359"/>
      <c r="HJA255" s="380"/>
      <c r="HJB255" s="359"/>
      <c r="HJC255" s="380"/>
      <c r="HJD255" s="359"/>
      <c r="HJE255" s="380"/>
      <c r="HJF255" s="359"/>
      <c r="HJG255" s="380"/>
      <c r="HJH255" s="359"/>
      <c r="HJI255" s="380"/>
      <c r="HJJ255" s="359"/>
      <c r="HJK255" s="380"/>
      <c r="HJL255" s="359"/>
      <c r="HJM255" s="380"/>
      <c r="HJN255" s="359"/>
      <c r="HJO255" s="380"/>
      <c r="HJP255" s="359"/>
      <c r="HJQ255" s="380"/>
      <c r="HJR255" s="359"/>
      <c r="HJS255" s="380"/>
      <c r="HJT255" s="359"/>
      <c r="HJU255" s="380"/>
      <c r="HJV255" s="359"/>
      <c r="HJW255" s="380"/>
      <c r="HJX255" s="359"/>
      <c r="HJY255" s="380"/>
      <c r="HJZ255" s="359"/>
      <c r="HKA255" s="380"/>
      <c r="HKB255" s="359"/>
      <c r="HKC255" s="380"/>
      <c r="HKD255" s="359"/>
      <c r="HKE255" s="380"/>
      <c r="HKF255" s="359"/>
      <c r="HKG255" s="380"/>
      <c r="HKH255" s="359"/>
      <c r="HKI255" s="380"/>
      <c r="HKJ255" s="359"/>
      <c r="HKK255" s="380"/>
      <c r="HKL255" s="359"/>
      <c r="HKM255" s="380"/>
      <c r="HKN255" s="359"/>
      <c r="HKO255" s="380"/>
      <c r="HKP255" s="359"/>
      <c r="HKQ255" s="380"/>
      <c r="HKR255" s="359"/>
      <c r="HKS255" s="380"/>
      <c r="HKT255" s="359"/>
      <c r="HKU255" s="380"/>
      <c r="HKV255" s="359"/>
      <c r="HKW255" s="380"/>
      <c r="HKX255" s="359"/>
      <c r="HKY255" s="380"/>
      <c r="HKZ255" s="359"/>
      <c r="HLA255" s="380"/>
      <c r="HLB255" s="359"/>
      <c r="HLC255" s="380"/>
      <c r="HLD255" s="359"/>
      <c r="HLE255" s="380"/>
      <c r="HLF255" s="359"/>
      <c r="HLG255" s="380"/>
      <c r="HLH255" s="359"/>
      <c r="HLI255" s="380"/>
      <c r="HLJ255" s="359"/>
      <c r="HLK255" s="380"/>
      <c r="HLL255" s="359"/>
      <c r="HLM255" s="380"/>
      <c r="HLN255" s="359"/>
      <c r="HLO255" s="380"/>
      <c r="HLP255" s="359"/>
      <c r="HLQ255" s="380"/>
      <c r="HLR255" s="359"/>
      <c r="HLS255" s="380"/>
      <c r="HLT255" s="359"/>
      <c r="HLU255" s="380"/>
      <c r="HLV255" s="359"/>
      <c r="HLW255" s="380"/>
      <c r="HLX255" s="359"/>
      <c r="HLY255" s="380"/>
      <c r="HLZ255" s="359"/>
      <c r="HMA255" s="380"/>
      <c r="HMB255" s="359"/>
      <c r="HMC255" s="380"/>
      <c r="HMD255" s="359"/>
      <c r="HME255" s="380"/>
      <c r="HMF255" s="359"/>
      <c r="HMG255" s="380"/>
      <c r="HMH255" s="359"/>
      <c r="HMI255" s="380"/>
      <c r="HMJ255" s="359"/>
      <c r="HMK255" s="380"/>
      <c r="HML255" s="359"/>
      <c r="HMM255" s="380"/>
      <c r="HMN255" s="359"/>
      <c r="HMO255" s="380"/>
      <c r="HMP255" s="359"/>
      <c r="HMQ255" s="380"/>
      <c r="HMR255" s="359"/>
      <c r="HMS255" s="380"/>
      <c r="HMT255" s="359"/>
      <c r="HMU255" s="380"/>
      <c r="HMV255" s="359"/>
      <c r="HMW255" s="380"/>
      <c r="HMX255" s="359"/>
      <c r="HMY255" s="380"/>
      <c r="HMZ255" s="359"/>
      <c r="HNA255" s="380"/>
      <c r="HNB255" s="359"/>
      <c r="HNC255" s="380"/>
      <c r="HND255" s="359"/>
      <c r="HNE255" s="380"/>
      <c r="HNF255" s="359"/>
      <c r="HNG255" s="380"/>
      <c r="HNH255" s="359"/>
      <c r="HNI255" s="380"/>
      <c r="HNJ255" s="359"/>
      <c r="HNK255" s="380"/>
      <c r="HNL255" s="359"/>
      <c r="HNM255" s="380"/>
      <c r="HNN255" s="359"/>
      <c r="HNO255" s="380"/>
      <c r="HNP255" s="359"/>
      <c r="HNQ255" s="380"/>
      <c r="HNR255" s="359"/>
      <c r="HNS255" s="380"/>
      <c r="HNT255" s="359"/>
      <c r="HNU255" s="380"/>
      <c r="HNV255" s="359"/>
      <c r="HNW255" s="380"/>
      <c r="HNX255" s="359"/>
      <c r="HNY255" s="380"/>
      <c r="HNZ255" s="359"/>
      <c r="HOA255" s="380"/>
      <c r="HOB255" s="359"/>
      <c r="HOC255" s="380"/>
      <c r="HOD255" s="359"/>
      <c r="HOE255" s="380"/>
      <c r="HOF255" s="359"/>
      <c r="HOG255" s="380"/>
      <c r="HOH255" s="359"/>
      <c r="HOI255" s="380"/>
      <c r="HOJ255" s="359"/>
      <c r="HOK255" s="380"/>
      <c r="HOL255" s="359"/>
      <c r="HOM255" s="380"/>
      <c r="HON255" s="359"/>
      <c r="HOO255" s="380"/>
      <c r="HOP255" s="359"/>
      <c r="HOQ255" s="380"/>
      <c r="HOR255" s="359"/>
      <c r="HOS255" s="380"/>
      <c r="HOT255" s="359"/>
      <c r="HOU255" s="380"/>
      <c r="HOV255" s="359"/>
      <c r="HOW255" s="380"/>
      <c r="HOX255" s="359"/>
      <c r="HOY255" s="380"/>
      <c r="HOZ255" s="359"/>
      <c r="HPA255" s="380"/>
      <c r="HPB255" s="359"/>
      <c r="HPC255" s="380"/>
      <c r="HPD255" s="359"/>
      <c r="HPE255" s="380"/>
      <c r="HPF255" s="359"/>
      <c r="HPG255" s="380"/>
      <c r="HPH255" s="359"/>
      <c r="HPI255" s="380"/>
      <c r="HPJ255" s="359"/>
      <c r="HPK255" s="380"/>
      <c r="HPL255" s="359"/>
      <c r="HPM255" s="380"/>
      <c r="HPN255" s="359"/>
      <c r="HPO255" s="380"/>
      <c r="HPP255" s="359"/>
      <c r="HPQ255" s="380"/>
      <c r="HPR255" s="359"/>
      <c r="HPS255" s="380"/>
      <c r="HPT255" s="359"/>
      <c r="HPU255" s="380"/>
      <c r="HPV255" s="359"/>
      <c r="HPW255" s="380"/>
      <c r="HPX255" s="359"/>
      <c r="HPY255" s="380"/>
      <c r="HPZ255" s="359"/>
      <c r="HQA255" s="380"/>
      <c r="HQB255" s="359"/>
      <c r="HQC255" s="380"/>
      <c r="HQD255" s="359"/>
      <c r="HQE255" s="380"/>
      <c r="HQF255" s="359"/>
      <c r="HQG255" s="380"/>
      <c r="HQH255" s="359"/>
      <c r="HQI255" s="380"/>
      <c r="HQJ255" s="359"/>
      <c r="HQK255" s="380"/>
      <c r="HQL255" s="359"/>
      <c r="HQM255" s="380"/>
      <c r="HQN255" s="359"/>
      <c r="HQO255" s="380"/>
      <c r="HQP255" s="359"/>
      <c r="HQQ255" s="380"/>
      <c r="HQR255" s="359"/>
      <c r="HQS255" s="380"/>
      <c r="HQT255" s="359"/>
      <c r="HQU255" s="380"/>
      <c r="HQV255" s="359"/>
      <c r="HQW255" s="380"/>
      <c r="HQX255" s="359"/>
      <c r="HQY255" s="380"/>
      <c r="HQZ255" s="359"/>
      <c r="HRA255" s="380"/>
      <c r="HRB255" s="359"/>
      <c r="HRC255" s="380"/>
      <c r="HRD255" s="359"/>
      <c r="HRE255" s="380"/>
      <c r="HRF255" s="359"/>
      <c r="HRG255" s="380"/>
      <c r="HRH255" s="359"/>
      <c r="HRI255" s="380"/>
      <c r="HRJ255" s="359"/>
      <c r="HRK255" s="380"/>
      <c r="HRL255" s="359"/>
      <c r="HRM255" s="380"/>
      <c r="HRN255" s="359"/>
      <c r="HRO255" s="380"/>
      <c r="HRP255" s="359"/>
      <c r="HRQ255" s="380"/>
      <c r="HRR255" s="359"/>
      <c r="HRS255" s="380"/>
      <c r="HRT255" s="359"/>
      <c r="HRU255" s="380"/>
      <c r="HRV255" s="359"/>
      <c r="HRW255" s="380"/>
      <c r="HRX255" s="359"/>
      <c r="HRY255" s="380"/>
      <c r="HRZ255" s="359"/>
      <c r="HSA255" s="380"/>
      <c r="HSB255" s="359"/>
      <c r="HSC255" s="380"/>
      <c r="HSD255" s="359"/>
      <c r="HSE255" s="380"/>
      <c r="HSF255" s="359"/>
      <c r="HSG255" s="380"/>
      <c r="HSH255" s="359"/>
      <c r="HSI255" s="380"/>
      <c r="HSJ255" s="359"/>
      <c r="HSK255" s="380"/>
      <c r="HSL255" s="359"/>
      <c r="HSM255" s="380"/>
      <c r="HSN255" s="359"/>
      <c r="HSO255" s="380"/>
      <c r="HSP255" s="359"/>
      <c r="HSQ255" s="380"/>
      <c r="HSR255" s="359"/>
      <c r="HSS255" s="380"/>
      <c r="HST255" s="359"/>
      <c r="HSU255" s="380"/>
      <c r="HSV255" s="359"/>
      <c r="HSW255" s="380"/>
      <c r="HSX255" s="359"/>
      <c r="HSY255" s="380"/>
      <c r="HSZ255" s="359"/>
      <c r="HTA255" s="380"/>
      <c r="HTB255" s="359"/>
      <c r="HTC255" s="380"/>
      <c r="HTD255" s="359"/>
      <c r="HTE255" s="380"/>
      <c r="HTF255" s="359"/>
      <c r="HTG255" s="380"/>
      <c r="HTH255" s="359"/>
      <c r="HTI255" s="380"/>
      <c r="HTJ255" s="359"/>
      <c r="HTK255" s="380"/>
      <c r="HTL255" s="359"/>
      <c r="HTM255" s="380"/>
      <c r="HTN255" s="359"/>
      <c r="HTO255" s="380"/>
      <c r="HTP255" s="359"/>
      <c r="HTQ255" s="380"/>
      <c r="HTR255" s="359"/>
      <c r="HTS255" s="380"/>
      <c r="HTT255" s="359"/>
      <c r="HTU255" s="380"/>
      <c r="HTV255" s="359"/>
      <c r="HTW255" s="380"/>
      <c r="HTX255" s="359"/>
      <c r="HTY255" s="380"/>
      <c r="HTZ255" s="359"/>
      <c r="HUA255" s="380"/>
      <c r="HUB255" s="359"/>
      <c r="HUC255" s="380"/>
      <c r="HUD255" s="359"/>
      <c r="HUE255" s="380"/>
      <c r="HUF255" s="359"/>
      <c r="HUG255" s="380"/>
      <c r="HUH255" s="359"/>
      <c r="HUI255" s="380"/>
      <c r="HUJ255" s="359"/>
      <c r="HUK255" s="380"/>
      <c r="HUL255" s="359"/>
      <c r="HUM255" s="380"/>
      <c r="HUN255" s="359"/>
      <c r="HUO255" s="380"/>
      <c r="HUP255" s="359"/>
      <c r="HUQ255" s="380"/>
      <c r="HUR255" s="359"/>
      <c r="HUS255" s="380"/>
      <c r="HUT255" s="359"/>
      <c r="HUU255" s="380"/>
      <c r="HUV255" s="359"/>
      <c r="HUW255" s="380"/>
      <c r="HUX255" s="359"/>
      <c r="HUY255" s="380"/>
      <c r="HUZ255" s="359"/>
      <c r="HVA255" s="380"/>
      <c r="HVB255" s="359"/>
      <c r="HVC255" s="380"/>
      <c r="HVD255" s="359"/>
      <c r="HVE255" s="380"/>
      <c r="HVF255" s="359"/>
      <c r="HVG255" s="380"/>
      <c r="HVH255" s="359"/>
      <c r="HVI255" s="380"/>
      <c r="HVJ255" s="359"/>
      <c r="HVK255" s="380"/>
      <c r="HVL255" s="359"/>
      <c r="HVM255" s="380"/>
      <c r="HVN255" s="359"/>
      <c r="HVO255" s="380"/>
      <c r="HVP255" s="359"/>
      <c r="HVQ255" s="380"/>
      <c r="HVR255" s="359"/>
      <c r="HVS255" s="380"/>
      <c r="HVT255" s="359"/>
      <c r="HVU255" s="380"/>
      <c r="HVV255" s="359"/>
      <c r="HVW255" s="380"/>
      <c r="HVX255" s="359"/>
      <c r="HVY255" s="380"/>
      <c r="HVZ255" s="359"/>
      <c r="HWA255" s="380"/>
      <c r="HWB255" s="359"/>
      <c r="HWC255" s="380"/>
      <c r="HWD255" s="359"/>
      <c r="HWE255" s="380"/>
      <c r="HWF255" s="359"/>
      <c r="HWG255" s="380"/>
      <c r="HWH255" s="359"/>
      <c r="HWI255" s="380"/>
      <c r="HWJ255" s="359"/>
      <c r="HWK255" s="380"/>
      <c r="HWL255" s="359"/>
      <c r="HWM255" s="380"/>
      <c r="HWN255" s="359"/>
      <c r="HWO255" s="380"/>
      <c r="HWP255" s="359"/>
      <c r="HWQ255" s="380"/>
      <c r="HWR255" s="359"/>
      <c r="HWS255" s="380"/>
      <c r="HWT255" s="359"/>
      <c r="HWU255" s="380"/>
      <c r="HWV255" s="359"/>
      <c r="HWW255" s="380"/>
      <c r="HWX255" s="359"/>
      <c r="HWY255" s="380"/>
      <c r="HWZ255" s="359"/>
      <c r="HXA255" s="380"/>
      <c r="HXB255" s="359"/>
      <c r="HXC255" s="380"/>
      <c r="HXD255" s="359"/>
      <c r="HXE255" s="380"/>
      <c r="HXF255" s="359"/>
      <c r="HXG255" s="380"/>
      <c r="HXH255" s="359"/>
      <c r="HXI255" s="380"/>
      <c r="HXJ255" s="359"/>
      <c r="HXK255" s="380"/>
      <c r="HXL255" s="359"/>
      <c r="HXM255" s="380"/>
      <c r="HXN255" s="359"/>
      <c r="HXO255" s="380"/>
      <c r="HXP255" s="359"/>
      <c r="HXQ255" s="380"/>
      <c r="HXR255" s="359"/>
      <c r="HXS255" s="380"/>
      <c r="HXT255" s="359"/>
      <c r="HXU255" s="380"/>
      <c r="HXV255" s="359"/>
      <c r="HXW255" s="380"/>
      <c r="HXX255" s="359"/>
      <c r="HXY255" s="380"/>
      <c r="HXZ255" s="359"/>
      <c r="HYA255" s="380"/>
      <c r="HYB255" s="359"/>
      <c r="HYC255" s="380"/>
      <c r="HYD255" s="359"/>
      <c r="HYE255" s="380"/>
      <c r="HYF255" s="359"/>
      <c r="HYG255" s="380"/>
      <c r="HYH255" s="359"/>
      <c r="HYI255" s="380"/>
      <c r="HYJ255" s="359"/>
      <c r="HYK255" s="380"/>
      <c r="HYL255" s="359"/>
      <c r="HYM255" s="380"/>
      <c r="HYN255" s="359"/>
      <c r="HYO255" s="380"/>
      <c r="HYP255" s="359"/>
      <c r="HYQ255" s="380"/>
      <c r="HYR255" s="359"/>
      <c r="HYS255" s="380"/>
      <c r="HYT255" s="359"/>
      <c r="HYU255" s="380"/>
      <c r="HYV255" s="359"/>
      <c r="HYW255" s="380"/>
      <c r="HYX255" s="359"/>
      <c r="HYY255" s="380"/>
      <c r="HYZ255" s="359"/>
      <c r="HZA255" s="380"/>
      <c r="HZB255" s="359"/>
      <c r="HZC255" s="380"/>
      <c r="HZD255" s="359"/>
      <c r="HZE255" s="380"/>
      <c r="HZF255" s="359"/>
      <c r="HZG255" s="380"/>
      <c r="HZH255" s="359"/>
      <c r="HZI255" s="380"/>
      <c r="HZJ255" s="359"/>
      <c r="HZK255" s="380"/>
      <c r="HZL255" s="359"/>
      <c r="HZM255" s="380"/>
      <c r="HZN255" s="359"/>
      <c r="HZO255" s="380"/>
      <c r="HZP255" s="359"/>
      <c r="HZQ255" s="380"/>
      <c r="HZR255" s="359"/>
      <c r="HZS255" s="380"/>
      <c r="HZT255" s="359"/>
      <c r="HZU255" s="380"/>
      <c r="HZV255" s="359"/>
      <c r="HZW255" s="380"/>
      <c r="HZX255" s="359"/>
      <c r="HZY255" s="380"/>
      <c r="HZZ255" s="359"/>
      <c r="IAA255" s="380"/>
      <c r="IAB255" s="359"/>
      <c r="IAC255" s="380"/>
      <c r="IAD255" s="359"/>
      <c r="IAE255" s="380"/>
      <c r="IAF255" s="359"/>
      <c r="IAG255" s="380"/>
      <c r="IAH255" s="359"/>
      <c r="IAI255" s="380"/>
      <c r="IAJ255" s="359"/>
      <c r="IAK255" s="380"/>
      <c r="IAL255" s="359"/>
      <c r="IAM255" s="380"/>
      <c r="IAN255" s="359"/>
      <c r="IAO255" s="380"/>
      <c r="IAP255" s="359"/>
      <c r="IAQ255" s="380"/>
      <c r="IAR255" s="359"/>
      <c r="IAS255" s="380"/>
      <c r="IAT255" s="359"/>
      <c r="IAU255" s="380"/>
      <c r="IAV255" s="359"/>
      <c r="IAW255" s="380"/>
      <c r="IAX255" s="359"/>
      <c r="IAY255" s="380"/>
      <c r="IAZ255" s="359"/>
      <c r="IBA255" s="380"/>
      <c r="IBB255" s="359"/>
      <c r="IBC255" s="380"/>
      <c r="IBD255" s="359"/>
      <c r="IBE255" s="380"/>
      <c r="IBF255" s="359"/>
      <c r="IBG255" s="380"/>
      <c r="IBH255" s="359"/>
      <c r="IBI255" s="380"/>
      <c r="IBJ255" s="359"/>
      <c r="IBK255" s="380"/>
      <c r="IBL255" s="359"/>
      <c r="IBM255" s="380"/>
      <c r="IBN255" s="359"/>
      <c r="IBO255" s="380"/>
      <c r="IBP255" s="359"/>
      <c r="IBQ255" s="380"/>
      <c r="IBR255" s="359"/>
      <c r="IBS255" s="380"/>
      <c r="IBT255" s="359"/>
      <c r="IBU255" s="380"/>
      <c r="IBV255" s="359"/>
      <c r="IBW255" s="380"/>
      <c r="IBX255" s="359"/>
      <c r="IBY255" s="380"/>
      <c r="IBZ255" s="359"/>
      <c r="ICA255" s="380"/>
      <c r="ICB255" s="359"/>
      <c r="ICC255" s="380"/>
      <c r="ICD255" s="359"/>
      <c r="ICE255" s="380"/>
      <c r="ICF255" s="359"/>
      <c r="ICG255" s="380"/>
      <c r="ICH255" s="359"/>
      <c r="ICI255" s="380"/>
      <c r="ICJ255" s="359"/>
      <c r="ICK255" s="380"/>
      <c r="ICL255" s="359"/>
      <c r="ICM255" s="380"/>
      <c r="ICN255" s="359"/>
      <c r="ICO255" s="380"/>
      <c r="ICP255" s="359"/>
      <c r="ICQ255" s="380"/>
      <c r="ICR255" s="359"/>
      <c r="ICS255" s="380"/>
      <c r="ICT255" s="359"/>
      <c r="ICU255" s="380"/>
      <c r="ICV255" s="359"/>
      <c r="ICW255" s="380"/>
      <c r="ICX255" s="359"/>
      <c r="ICY255" s="380"/>
      <c r="ICZ255" s="359"/>
      <c r="IDA255" s="380"/>
      <c r="IDB255" s="359"/>
      <c r="IDC255" s="380"/>
      <c r="IDD255" s="359"/>
      <c r="IDE255" s="380"/>
      <c r="IDF255" s="359"/>
      <c r="IDG255" s="380"/>
      <c r="IDH255" s="359"/>
      <c r="IDI255" s="380"/>
      <c r="IDJ255" s="359"/>
      <c r="IDK255" s="380"/>
      <c r="IDL255" s="359"/>
      <c r="IDM255" s="380"/>
      <c r="IDN255" s="359"/>
      <c r="IDO255" s="380"/>
      <c r="IDP255" s="359"/>
      <c r="IDQ255" s="380"/>
      <c r="IDR255" s="359"/>
      <c r="IDS255" s="380"/>
      <c r="IDT255" s="359"/>
      <c r="IDU255" s="380"/>
      <c r="IDV255" s="359"/>
      <c r="IDW255" s="380"/>
      <c r="IDX255" s="359"/>
      <c r="IDY255" s="380"/>
      <c r="IDZ255" s="359"/>
      <c r="IEA255" s="380"/>
      <c r="IEB255" s="359"/>
      <c r="IEC255" s="380"/>
      <c r="IED255" s="359"/>
      <c r="IEE255" s="380"/>
      <c r="IEF255" s="359"/>
      <c r="IEG255" s="380"/>
      <c r="IEH255" s="359"/>
      <c r="IEI255" s="380"/>
      <c r="IEJ255" s="359"/>
      <c r="IEK255" s="380"/>
      <c r="IEL255" s="359"/>
      <c r="IEM255" s="380"/>
      <c r="IEN255" s="359"/>
      <c r="IEO255" s="380"/>
      <c r="IEP255" s="359"/>
      <c r="IEQ255" s="380"/>
      <c r="IER255" s="359"/>
      <c r="IES255" s="380"/>
      <c r="IET255" s="359"/>
      <c r="IEU255" s="380"/>
      <c r="IEV255" s="359"/>
      <c r="IEW255" s="380"/>
      <c r="IEX255" s="359"/>
      <c r="IEY255" s="380"/>
      <c r="IEZ255" s="359"/>
      <c r="IFA255" s="380"/>
      <c r="IFB255" s="359"/>
      <c r="IFC255" s="380"/>
      <c r="IFD255" s="359"/>
      <c r="IFE255" s="380"/>
      <c r="IFF255" s="359"/>
      <c r="IFG255" s="380"/>
      <c r="IFH255" s="359"/>
      <c r="IFI255" s="380"/>
      <c r="IFJ255" s="359"/>
      <c r="IFK255" s="380"/>
      <c r="IFL255" s="359"/>
      <c r="IFM255" s="380"/>
      <c r="IFN255" s="359"/>
      <c r="IFO255" s="380"/>
      <c r="IFP255" s="359"/>
      <c r="IFQ255" s="380"/>
      <c r="IFR255" s="359"/>
      <c r="IFS255" s="380"/>
      <c r="IFT255" s="359"/>
      <c r="IFU255" s="380"/>
      <c r="IFV255" s="359"/>
      <c r="IFW255" s="380"/>
      <c r="IFX255" s="359"/>
      <c r="IFY255" s="380"/>
      <c r="IFZ255" s="359"/>
      <c r="IGA255" s="380"/>
      <c r="IGB255" s="359"/>
      <c r="IGC255" s="380"/>
      <c r="IGD255" s="359"/>
      <c r="IGE255" s="380"/>
      <c r="IGF255" s="359"/>
      <c r="IGG255" s="380"/>
      <c r="IGH255" s="359"/>
      <c r="IGI255" s="380"/>
      <c r="IGJ255" s="359"/>
      <c r="IGK255" s="380"/>
      <c r="IGL255" s="359"/>
      <c r="IGM255" s="380"/>
      <c r="IGN255" s="359"/>
      <c r="IGO255" s="380"/>
      <c r="IGP255" s="359"/>
      <c r="IGQ255" s="380"/>
      <c r="IGR255" s="359"/>
      <c r="IGS255" s="380"/>
      <c r="IGT255" s="359"/>
      <c r="IGU255" s="380"/>
      <c r="IGV255" s="359"/>
      <c r="IGW255" s="380"/>
      <c r="IGX255" s="359"/>
      <c r="IGY255" s="380"/>
      <c r="IGZ255" s="359"/>
      <c r="IHA255" s="380"/>
      <c r="IHB255" s="359"/>
      <c r="IHC255" s="380"/>
      <c r="IHD255" s="359"/>
      <c r="IHE255" s="380"/>
      <c r="IHF255" s="359"/>
      <c r="IHG255" s="380"/>
      <c r="IHH255" s="359"/>
      <c r="IHI255" s="380"/>
      <c r="IHJ255" s="359"/>
      <c r="IHK255" s="380"/>
      <c r="IHL255" s="359"/>
      <c r="IHM255" s="380"/>
      <c r="IHN255" s="359"/>
      <c r="IHO255" s="380"/>
      <c r="IHP255" s="359"/>
      <c r="IHQ255" s="380"/>
      <c r="IHR255" s="359"/>
      <c r="IHS255" s="380"/>
      <c r="IHT255" s="359"/>
      <c r="IHU255" s="380"/>
      <c r="IHV255" s="359"/>
      <c r="IHW255" s="380"/>
      <c r="IHX255" s="359"/>
      <c r="IHY255" s="380"/>
      <c r="IHZ255" s="359"/>
      <c r="IIA255" s="380"/>
      <c r="IIB255" s="359"/>
      <c r="IIC255" s="380"/>
      <c r="IID255" s="359"/>
      <c r="IIE255" s="380"/>
      <c r="IIF255" s="359"/>
      <c r="IIG255" s="380"/>
      <c r="IIH255" s="359"/>
      <c r="III255" s="380"/>
      <c r="IIJ255" s="359"/>
      <c r="IIK255" s="380"/>
      <c r="IIL255" s="359"/>
      <c r="IIM255" s="380"/>
      <c r="IIN255" s="359"/>
      <c r="IIO255" s="380"/>
      <c r="IIP255" s="359"/>
      <c r="IIQ255" s="380"/>
      <c r="IIR255" s="359"/>
      <c r="IIS255" s="380"/>
      <c r="IIT255" s="359"/>
      <c r="IIU255" s="380"/>
      <c r="IIV255" s="359"/>
      <c r="IIW255" s="380"/>
      <c r="IIX255" s="359"/>
      <c r="IIY255" s="380"/>
      <c r="IIZ255" s="359"/>
      <c r="IJA255" s="380"/>
      <c r="IJB255" s="359"/>
      <c r="IJC255" s="380"/>
      <c r="IJD255" s="359"/>
      <c r="IJE255" s="380"/>
      <c r="IJF255" s="359"/>
      <c r="IJG255" s="380"/>
      <c r="IJH255" s="359"/>
      <c r="IJI255" s="380"/>
      <c r="IJJ255" s="359"/>
      <c r="IJK255" s="380"/>
      <c r="IJL255" s="359"/>
      <c r="IJM255" s="380"/>
      <c r="IJN255" s="359"/>
      <c r="IJO255" s="380"/>
      <c r="IJP255" s="359"/>
      <c r="IJQ255" s="380"/>
      <c r="IJR255" s="359"/>
      <c r="IJS255" s="380"/>
      <c r="IJT255" s="359"/>
      <c r="IJU255" s="380"/>
      <c r="IJV255" s="359"/>
      <c r="IJW255" s="380"/>
      <c r="IJX255" s="359"/>
      <c r="IJY255" s="380"/>
      <c r="IJZ255" s="359"/>
      <c r="IKA255" s="380"/>
      <c r="IKB255" s="359"/>
      <c r="IKC255" s="380"/>
      <c r="IKD255" s="359"/>
      <c r="IKE255" s="380"/>
      <c r="IKF255" s="359"/>
      <c r="IKG255" s="380"/>
      <c r="IKH255" s="359"/>
      <c r="IKI255" s="380"/>
      <c r="IKJ255" s="359"/>
      <c r="IKK255" s="380"/>
      <c r="IKL255" s="359"/>
      <c r="IKM255" s="380"/>
      <c r="IKN255" s="359"/>
      <c r="IKO255" s="380"/>
      <c r="IKP255" s="359"/>
      <c r="IKQ255" s="380"/>
      <c r="IKR255" s="359"/>
      <c r="IKS255" s="380"/>
      <c r="IKT255" s="359"/>
      <c r="IKU255" s="380"/>
      <c r="IKV255" s="359"/>
      <c r="IKW255" s="380"/>
      <c r="IKX255" s="359"/>
      <c r="IKY255" s="380"/>
      <c r="IKZ255" s="359"/>
      <c r="ILA255" s="380"/>
      <c r="ILB255" s="359"/>
      <c r="ILC255" s="380"/>
      <c r="ILD255" s="359"/>
      <c r="ILE255" s="380"/>
      <c r="ILF255" s="359"/>
      <c r="ILG255" s="380"/>
      <c r="ILH255" s="359"/>
      <c r="ILI255" s="380"/>
      <c r="ILJ255" s="359"/>
      <c r="ILK255" s="380"/>
      <c r="ILL255" s="359"/>
      <c r="ILM255" s="380"/>
      <c r="ILN255" s="359"/>
      <c r="ILO255" s="380"/>
      <c r="ILP255" s="359"/>
      <c r="ILQ255" s="380"/>
      <c r="ILR255" s="359"/>
      <c r="ILS255" s="380"/>
      <c r="ILT255" s="359"/>
      <c r="ILU255" s="380"/>
      <c r="ILV255" s="359"/>
      <c r="ILW255" s="380"/>
      <c r="ILX255" s="359"/>
      <c r="ILY255" s="380"/>
      <c r="ILZ255" s="359"/>
      <c r="IMA255" s="380"/>
      <c r="IMB255" s="359"/>
      <c r="IMC255" s="380"/>
      <c r="IMD255" s="359"/>
      <c r="IME255" s="380"/>
      <c r="IMF255" s="359"/>
      <c r="IMG255" s="380"/>
      <c r="IMH255" s="359"/>
      <c r="IMI255" s="380"/>
      <c r="IMJ255" s="359"/>
      <c r="IMK255" s="380"/>
      <c r="IML255" s="359"/>
      <c r="IMM255" s="380"/>
      <c r="IMN255" s="359"/>
      <c r="IMO255" s="380"/>
      <c r="IMP255" s="359"/>
      <c r="IMQ255" s="380"/>
      <c r="IMR255" s="359"/>
      <c r="IMS255" s="380"/>
      <c r="IMT255" s="359"/>
      <c r="IMU255" s="380"/>
      <c r="IMV255" s="359"/>
      <c r="IMW255" s="380"/>
      <c r="IMX255" s="359"/>
      <c r="IMY255" s="380"/>
      <c r="IMZ255" s="359"/>
      <c r="INA255" s="380"/>
      <c r="INB255" s="359"/>
      <c r="INC255" s="380"/>
      <c r="IND255" s="359"/>
      <c r="INE255" s="380"/>
      <c r="INF255" s="359"/>
      <c r="ING255" s="380"/>
      <c r="INH255" s="359"/>
      <c r="INI255" s="380"/>
      <c r="INJ255" s="359"/>
      <c r="INK255" s="380"/>
      <c r="INL255" s="359"/>
      <c r="INM255" s="380"/>
      <c r="INN255" s="359"/>
      <c r="INO255" s="380"/>
      <c r="INP255" s="359"/>
      <c r="INQ255" s="380"/>
      <c r="INR255" s="359"/>
      <c r="INS255" s="380"/>
      <c r="INT255" s="359"/>
      <c r="INU255" s="380"/>
      <c r="INV255" s="359"/>
      <c r="INW255" s="380"/>
      <c r="INX255" s="359"/>
      <c r="INY255" s="380"/>
      <c r="INZ255" s="359"/>
      <c r="IOA255" s="380"/>
      <c r="IOB255" s="359"/>
      <c r="IOC255" s="380"/>
      <c r="IOD255" s="359"/>
      <c r="IOE255" s="380"/>
      <c r="IOF255" s="359"/>
      <c r="IOG255" s="380"/>
      <c r="IOH255" s="359"/>
      <c r="IOI255" s="380"/>
      <c r="IOJ255" s="359"/>
      <c r="IOK255" s="380"/>
      <c r="IOL255" s="359"/>
      <c r="IOM255" s="380"/>
      <c r="ION255" s="359"/>
      <c r="IOO255" s="380"/>
      <c r="IOP255" s="359"/>
      <c r="IOQ255" s="380"/>
      <c r="IOR255" s="359"/>
      <c r="IOS255" s="380"/>
      <c r="IOT255" s="359"/>
      <c r="IOU255" s="380"/>
      <c r="IOV255" s="359"/>
      <c r="IOW255" s="380"/>
      <c r="IOX255" s="359"/>
      <c r="IOY255" s="380"/>
      <c r="IOZ255" s="359"/>
      <c r="IPA255" s="380"/>
      <c r="IPB255" s="359"/>
      <c r="IPC255" s="380"/>
      <c r="IPD255" s="359"/>
      <c r="IPE255" s="380"/>
      <c r="IPF255" s="359"/>
      <c r="IPG255" s="380"/>
      <c r="IPH255" s="359"/>
      <c r="IPI255" s="380"/>
      <c r="IPJ255" s="359"/>
      <c r="IPK255" s="380"/>
      <c r="IPL255" s="359"/>
      <c r="IPM255" s="380"/>
      <c r="IPN255" s="359"/>
      <c r="IPO255" s="380"/>
      <c r="IPP255" s="359"/>
      <c r="IPQ255" s="380"/>
      <c r="IPR255" s="359"/>
      <c r="IPS255" s="380"/>
      <c r="IPT255" s="359"/>
      <c r="IPU255" s="380"/>
      <c r="IPV255" s="359"/>
      <c r="IPW255" s="380"/>
      <c r="IPX255" s="359"/>
      <c r="IPY255" s="380"/>
      <c r="IPZ255" s="359"/>
      <c r="IQA255" s="380"/>
      <c r="IQB255" s="359"/>
      <c r="IQC255" s="380"/>
      <c r="IQD255" s="359"/>
      <c r="IQE255" s="380"/>
      <c r="IQF255" s="359"/>
      <c r="IQG255" s="380"/>
      <c r="IQH255" s="359"/>
      <c r="IQI255" s="380"/>
      <c r="IQJ255" s="359"/>
      <c r="IQK255" s="380"/>
      <c r="IQL255" s="359"/>
      <c r="IQM255" s="380"/>
      <c r="IQN255" s="359"/>
      <c r="IQO255" s="380"/>
      <c r="IQP255" s="359"/>
      <c r="IQQ255" s="380"/>
      <c r="IQR255" s="359"/>
      <c r="IQS255" s="380"/>
      <c r="IQT255" s="359"/>
      <c r="IQU255" s="380"/>
      <c r="IQV255" s="359"/>
      <c r="IQW255" s="380"/>
      <c r="IQX255" s="359"/>
      <c r="IQY255" s="380"/>
      <c r="IQZ255" s="359"/>
      <c r="IRA255" s="380"/>
      <c r="IRB255" s="359"/>
      <c r="IRC255" s="380"/>
      <c r="IRD255" s="359"/>
      <c r="IRE255" s="380"/>
      <c r="IRF255" s="359"/>
      <c r="IRG255" s="380"/>
      <c r="IRH255" s="359"/>
      <c r="IRI255" s="380"/>
      <c r="IRJ255" s="359"/>
      <c r="IRK255" s="380"/>
      <c r="IRL255" s="359"/>
      <c r="IRM255" s="380"/>
      <c r="IRN255" s="359"/>
      <c r="IRO255" s="380"/>
      <c r="IRP255" s="359"/>
      <c r="IRQ255" s="380"/>
      <c r="IRR255" s="359"/>
      <c r="IRS255" s="380"/>
      <c r="IRT255" s="359"/>
      <c r="IRU255" s="380"/>
      <c r="IRV255" s="359"/>
      <c r="IRW255" s="380"/>
      <c r="IRX255" s="359"/>
      <c r="IRY255" s="380"/>
      <c r="IRZ255" s="359"/>
      <c r="ISA255" s="380"/>
      <c r="ISB255" s="359"/>
      <c r="ISC255" s="380"/>
      <c r="ISD255" s="359"/>
      <c r="ISE255" s="380"/>
      <c r="ISF255" s="359"/>
      <c r="ISG255" s="380"/>
      <c r="ISH255" s="359"/>
      <c r="ISI255" s="380"/>
      <c r="ISJ255" s="359"/>
      <c r="ISK255" s="380"/>
      <c r="ISL255" s="359"/>
      <c r="ISM255" s="380"/>
      <c r="ISN255" s="359"/>
      <c r="ISO255" s="380"/>
      <c r="ISP255" s="359"/>
      <c r="ISQ255" s="380"/>
      <c r="ISR255" s="359"/>
      <c r="ISS255" s="380"/>
      <c r="IST255" s="359"/>
      <c r="ISU255" s="380"/>
      <c r="ISV255" s="359"/>
      <c r="ISW255" s="380"/>
      <c r="ISX255" s="359"/>
      <c r="ISY255" s="380"/>
      <c r="ISZ255" s="359"/>
      <c r="ITA255" s="380"/>
      <c r="ITB255" s="359"/>
      <c r="ITC255" s="380"/>
      <c r="ITD255" s="359"/>
      <c r="ITE255" s="380"/>
      <c r="ITF255" s="359"/>
      <c r="ITG255" s="380"/>
      <c r="ITH255" s="359"/>
      <c r="ITI255" s="380"/>
      <c r="ITJ255" s="359"/>
      <c r="ITK255" s="380"/>
      <c r="ITL255" s="359"/>
      <c r="ITM255" s="380"/>
      <c r="ITN255" s="359"/>
      <c r="ITO255" s="380"/>
      <c r="ITP255" s="359"/>
      <c r="ITQ255" s="380"/>
      <c r="ITR255" s="359"/>
      <c r="ITS255" s="380"/>
      <c r="ITT255" s="359"/>
      <c r="ITU255" s="380"/>
      <c r="ITV255" s="359"/>
      <c r="ITW255" s="380"/>
      <c r="ITX255" s="359"/>
      <c r="ITY255" s="380"/>
      <c r="ITZ255" s="359"/>
      <c r="IUA255" s="380"/>
      <c r="IUB255" s="359"/>
      <c r="IUC255" s="380"/>
      <c r="IUD255" s="359"/>
      <c r="IUE255" s="380"/>
      <c r="IUF255" s="359"/>
      <c r="IUG255" s="380"/>
      <c r="IUH255" s="359"/>
      <c r="IUI255" s="380"/>
      <c r="IUJ255" s="359"/>
      <c r="IUK255" s="380"/>
      <c r="IUL255" s="359"/>
      <c r="IUM255" s="380"/>
      <c r="IUN255" s="359"/>
      <c r="IUO255" s="380"/>
      <c r="IUP255" s="359"/>
      <c r="IUQ255" s="380"/>
      <c r="IUR255" s="359"/>
      <c r="IUS255" s="380"/>
      <c r="IUT255" s="359"/>
      <c r="IUU255" s="380"/>
      <c r="IUV255" s="359"/>
      <c r="IUW255" s="380"/>
      <c r="IUX255" s="359"/>
      <c r="IUY255" s="380"/>
      <c r="IUZ255" s="359"/>
      <c r="IVA255" s="380"/>
      <c r="IVB255" s="359"/>
      <c r="IVC255" s="380"/>
      <c r="IVD255" s="359"/>
      <c r="IVE255" s="380"/>
      <c r="IVF255" s="359"/>
      <c r="IVG255" s="380"/>
      <c r="IVH255" s="359"/>
      <c r="IVI255" s="380"/>
      <c r="IVJ255" s="359"/>
      <c r="IVK255" s="380"/>
      <c r="IVL255" s="359"/>
      <c r="IVM255" s="380"/>
      <c r="IVN255" s="359"/>
      <c r="IVO255" s="380"/>
      <c r="IVP255" s="359"/>
      <c r="IVQ255" s="380"/>
      <c r="IVR255" s="359"/>
      <c r="IVS255" s="380"/>
      <c r="IVT255" s="359"/>
      <c r="IVU255" s="380"/>
      <c r="IVV255" s="359"/>
      <c r="IVW255" s="380"/>
      <c r="IVX255" s="359"/>
      <c r="IVY255" s="380"/>
      <c r="IVZ255" s="359"/>
      <c r="IWA255" s="380"/>
      <c r="IWB255" s="359"/>
      <c r="IWC255" s="380"/>
      <c r="IWD255" s="359"/>
      <c r="IWE255" s="380"/>
      <c r="IWF255" s="359"/>
      <c r="IWG255" s="380"/>
      <c r="IWH255" s="359"/>
      <c r="IWI255" s="380"/>
      <c r="IWJ255" s="359"/>
      <c r="IWK255" s="380"/>
      <c r="IWL255" s="359"/>
      <c r="IWM255" s="380"/>
      <c r="IWN255" s="359"/>
      <c r="IWO255" s="380"/>
      <c r="IWP255" s="359"/>
      <c r="IWQ255" s="380"/>
      <c r="IWR255" s="359"/>
      <c r="IWS255" s="380"/>
      <c r="IWT255" s="359"/>
      <c r="IWU255" s="380"/>
      <c r="IWV255" s="359"/>
      <c r="IWW255" s="380"/>
      <c r="IWX255" s="359"/>
      <c r="IWY255" s="380"/>
      <c r="IWZ255" s="359"/>
      <c r="IXA255" s="380"/>
      <c r="IXB255" s="359"/>
      <c r="IXC255" s="380"/>
      <c r="IXD255" s="359"/>
      <c r="IXE255" s="380"/>
      <c r="IXF255" s="359"/>
      <c r="IXG255" s="380"/>
      <c r="IXH255" s="359"/>
      <c r="IXI255" s="380"/>
      <c r="IXJ255" s="359"/>
      <c r="IXK255" s="380"/>
      <c r="IXL255" s="359"/>
      <c r="IXM255" s="380"/>
      <c r="IXN255" s="359"/>
      <c r="IXO255" s="380"/>
      <c r="IXP255" s="359"/>
      <c r="IXQ255" s="380"/>
      <c r="IXR255" s="359"/>
      <c r="IXS255" s="380"/>
      <c r="IXT255" s="359"/>
      <c r="IXU255" s="380"/>
      <c r="IXV255" s="359"/>
      <c r="IXW255" s="380"/>
      <c r="IXX255" s="359"/>
      <c r="IXY255" s="380"/>
      <c r="IXZ255" s="359"/>
      <c r="IYA255" s="380"/>
      <c r="IYB255" s="359"/>
      <c r="IYC255" s="380"/>
      <c r="IYD255" s="359"/>
      <c r="IYE255" s="380"/>
      <c r="IYF255" s="359"/>
      <c r="IYG255" s="380"/>
      <c r="IYH255" s="359"/>
      <c r="IYI255" s="380"/>
      <c r="IYJ255" s="359"/>
      <c r="IYK255" s="380"/>
      <c r="IYL255" s="359"/>
      <c r="IYM255" s="380"/>
      <c r="IYN255" s="359"/>
      <c r="IYO255" s="380"/>
      <c r="IYP255" s="359"/>
      <c r="IYQ255" s="380"/>
      <c r="IYR255" s="359"/>
      <c r="IYS255" s="380"/>
      <c r="IYT255" s="359"/>
      <c r="IYU255" s="380"/>
      <c r="IYV255" s="359"/>
      <c r="IYW255" s="380"/>
      <c r="IYX255" s="359"/>
      <c r="IYY255" s="380"/>
      <c r="IYZ255" s="359"/>
      <c r="IZA255" s="380"/>
      <c r="IZB255" s="359"/>
      <c r="IZC255" s="380"/>
      <c r="IZD255" s="359"/>
      <c r="IZE255" s="380"/>
      <c r="IZF255" s="359"/>
      <c r="IZG255" s="380"/>
      <c r="IZH255" s="359"/>
      <c r="IZI255" s="380"/>
      <c r="IZJ255" s="359"/>
      <c r="IZK255" s="380"/>
      <c r="IZL255" s="359"/>
      <c r="IZM255" s="380"/>
      <c r="IZN255" s="359"/>
      <c r="IZO255" s="380"/>
      <c r="IZP255" s="359"/>
      <c r="IZQ255" s="380"/>
      <c r="IZR255" s="359"/>
      <c r="IZS255" s="380"/>
      <c r="IZT255" s="359"/>
      <c r="IZU255" s="380"/>
      <c r="IZV255" s="359"/>
      <c r="IZW255" s="380"/>
      <c r="IZX255" s="359"/>
      <c r="IZY255" s="380"/>
      <c r="IZZ255" s="359"/>
      <c r="JAA255" s="380"/>
      <c r="JAB255" s="359"/>
      <c r="JAC255" s="380"/>
      <c r="JAD255" s="359"/>
      <c r="JAE255" s="380"/>
      <c r="JAF255" s="359"/>
      <c r="JAG255" s="380"/>
      <c r="JAH255" s="359"/>
      <c r="JAI255" s="380"/>
      <c r="JAJ255" s="359"/>
      <c r="JAK255" s="380"/>
      <c r="JAL255" s="359"/>
      <c r="JAM255" s="380"/>
      <c r="JAN255" s="359"/>
      <c r="JAO255" s="380"/>
      <c r="JAP255" s="359"/>
      <c r="JAQ255" s="380"/>
      <c r="JAR255" s="359"/>
      <c r="JAS255" s="380"/>
      <c r="JAT255" s="359"/>
      <c r="JAU255" s="380"/>
      <c r="JAV255" s="359"/>
      <c r="JAW255" s="380"/>
      <c r="JAX255" s="359"/>
      <c r="JAY255" s="380"/>
      <c r="JAZ255" s="359"/>
      <c r="JBA255" s="380"/>
      <c r="JBB255" s="359"/>
      <c r="JBC255" s="380"/>
      <c r="JBD255" s="359"/>
      <c r="JBE255" s="380"/>
      <c r="JBF255" s="359"/>
      <c r="JBG255" s="380"/>
      <c r="JBH255" s="359"/>
      <c r="JBI255" s="380"/>
      <c r="JBJ255" s="359"/>
      <c r="JBK255" s="380"/>
      <c r="JBL255" s="359"/>
      <c r="JBM255" s="380"/>
      <c r="JBN255" s="359"/>
      <c r="JBO255" s="380"/>
      <c r="JBP255" s="359"/>
      <c r="JBQ255" s="380"/>
      <c r="JBR255" s="359"/>
      <c r="JBS255" s="380"/>
      <c r="JBT255" s="359"/>
      <c r="JBU255" s="380"/>
      <c r="JBV255" s="359"/>
      <c r="JBW255" s="380"/>
      <c r="JBX255" s="359"/>
      <c r="JBY255" s="380"/>
      <c r="JBZ255" s="359"/>
      <c r="JCA255" s="380"/>
      <c r="JCB255" s="359"/>
      <c r="JCC255" s="380"/>
      <c r="JCD255" s="359"/>
      <c r="JCE255" s="380"/>
      <c r="JCF255" s="359"/>
      <c r="JCG255" s="380"/>
      <c r="JCH255" s="359"/>
      <c r="JCI255" s="380"/>
      <c r="JCJ255" s="359"/>
      <c r="JCK255" s="380"/>
      <c r="JCL255" s="359"/>
      <c r="JCM255" s="380"/>
      <c r="JCN255" s="359"/>
      <c r="JCO255" s="380"/>
      <c r="JCP255" s="359"/>
      <c r="JCQ255" s="380"/>
      <c r="JCR255" s="359"/>
      <c r="JCS255" s="380"/>
      <c r="JCT255" s="359"/>
      <c r="JCU255" s="380"/>
      <c r="JCV255" s="359"/>
      <c r="JCW255" s="380"/>
      <c r="JCX255" s="359"/>
      <c r="JCY255" s="380"/>
      <c r="JCZ255" s="359"/>
      <c r="JDA255" s="380"/>
      <c r="JDB255" s="359"/>
      <c r="JDC255" s="380"/>
      <c r="JDD255" s="359"/>
      <c r="JDE255" s="380"/>
      <c r="JDF255" s="359"/>
      <c r="JDG255" s="380"/>
      <c r="JDH255" s="359"/>
      <c r="JDI255" s="380"/>
      <c r="JDJ255" s="359"/>
      <c r="JDK255" s="380"/>
      <c r="JDL255" s="359"/>
      <c r="JDM255" s="380"/>
      <c r="JDN255" s="359"/>
      <c r="JDO255" s="380"/>
      <c r="JDP255" s="359"/>
      <c r="JDQ255" s="380"/>
      <c r="JDR255" s="359"/>
      <c r="JDS255" s="380"/>
      <c r="JDT255" s="359"/>
      <c r="JDU255" s="380"/>
      <c r="JDV255" s="359"/>
      <c r="JDW255" s="380"/>
      <c r="JDX255" s="359"/>
      <c r="JDY255" s="380"/>
      <c r="JDZ255" s="359"/>
      <c r="JEA255" s="380"/>
      <c r="JEB255" s="359"/>
      <c r="JEC255" s="380"/>
      <c r="JED255" s="359"/>
      <c r="JEE255" s="380"/>
      <c r="JEF255" s="359"/>
      <c r="JEG255" s="380"/>
      <c r="JEH255" s="359"/>
      <c r="JEI255" s="380"/>
      <c r="JEJ255" s="359"/>
      <c r="JEK255" s="380"/>
      <c r="JEL255" s="359"/>
      <c r="JEM255" s="380"/>
      <c r="JEN255" s="359"/>
      <c r="JEO255" s="380"/>
      <c r="JEP255" s="359"/>
      <c r="JEQ255" s="380"/>
      <c r="JER255" s="359"/>
      <c r="JES255" s="380"/>
      <c r="JET255" s="359"/>
      <c r="JEU255" s="380"/>
      <c r="JEV255" s="359"/>
      <c r="JEW255" s="380"/>
      <c r="JEX255" s="359"/>
      <c r="JEY255" s="380"/>
      <c r="JEZ255" s="359"/>
      <c r="JFA255" s="380"/>
      <c r="JFB255" s="359"/>
      <c r="JFC255" s="380"/>
      <c r="JFD255" s="359"/>
      <c r="JFE255" s="380"/>
      <c r="JFF255" s="359"/>
      <c r="JFG255" s="380"/>
      <c r="JFH255" s="359"/>
      <c r="JFI255" s="380"/>
      <c r="JFJ255" s="359"/>
      <c r="JFK255" s="380"/>
      <c r="JFL255" s="359"/>
      <c r="JFM255" s="380"/>
      <c r="JFN255" s="359"/>
      <c r="JFO255" s="380"/>
      <c r="JFP255" s="359"/>
      <c r="JFQ255" s="380"/>
      <c r="JFR255" s="359"/>
      <c r="JFS255" s="380"/>
      <c r="JFT255" s="359"/>
      <c r="JFU255" s="380"/>
      <c r="JFV255" s="359"/>
      <c r="JFW255" s="380"/>
      <c r="JFX255" s="359"/>
      <c r="JFY255" s="380"/>
      <c r="JFZ255" s="359"/>
      <c r="JGA255" s="380"/>
      <c r="JGB255" s="359"/>
      <c r="JGC255" s="380"/>
      <c r="JGD255" s="359"/>
      <c r="JGE255" s="380"/>
      <c r="JGF255" s="359"/>
      <c r="JGG255" s="380"/>
      <c r="JGH255" s="359"/>
      <c r="JGI255" s="380"/>
      <c r="JGJ255" s="359"/>
      <c r="JGK255" s="380"/>
      <c r="JGL255" s="359"/>
      <c r="JGM255" s="380"/>
      <c r="JGN255" s="359"/>
      <c r="JGO255" s="380"/>
      <c r="JGP255" s="359"/>
      <c r="JGQ255" s="380"/>
      <c r="JGR255" s="359"/>
      <c r="JGS255" s="380"/>
      <c r="JGT255" s="359"/>
      <c r="JGU255" s="380"/>
      <c r="JGV255" s="359"/>
      <c r="JGW255" s="380"/>
      <c r="JGX255" s="359"/>
      <c r="JGY255" s="380"/>
      <c r="JGZ255" s="359"/>
      <c r="JHA255" s="380"/>
      <c r="JHB255" s="359"/>
      <c r="JHC255" s="380"/>
      <c r="JHD255" s="359"/>
      <c r="JHE255" s="380"/>
      <c r="JHF255" s="359"/>
      <c r="JHG255" s="380"/>
      <c r="JHH255" s="359"/>
      <c r="JHI255" s="380"/>
      <c r="JHJ255" s="359"/>
      <c r="JHK255" s="380"/>
      <c r="JHL255" s="359"/>
      <c r="JHM255" s="380"/>
      <c r="JHN255" s="359"/>
      <c r="JHO255" s="380"/>
      <c r="JHP255" s="359"/>
      <c r="JHQ255" s="380"/>
      <c r="JHR255" s="359"/>
      <c r="JHS255" s="380"/>
      <c r="JHT255" s="359"/>
      <c r="JHU255" s="380"/>
      <c r="JHV255" s="359"/>
      <c r="JHW255" s="380"/>
      <c r="JHX255" s="359"/>
      <c r="JHY255" s="380"/>
      <c r="JHZ255" s="359"/>
      <c r="JIA255" s="380"/>
      <c r="JIB255" s="359"/>
      <c r="JIC255" s="380"/>
      <c r="JID255" s="359"/>
      <c r="JIE255" s="380"/>
      <c r="JIF255" s="359"/>
      <c r="JIG255" s="380"/>
      <c r="JIH255" s="359"/>
      <c r="JII255" s="380"/>
      <c r="JIJ255" s="359"/>
      <c r="JIK255" s="380"/>
      <c r="JIL255" s="359"/>
      <c r="JIM255" s="380"/>
      <c r="JIN255" s="359"/>
      <c r="JIO255" s="380"/>
      <c r="JIP255" s="359"/>
      <c r="JIQ255" s="380"/>
      <c r="JIR255" s="359"/>
      <c r="JIS255" s="380"/>
      <c r="JIT255" s="359"/>
      <c r="JIU255" s="380"/>
      <c r="JIV255" s="359"/>
      <c r="JIW255" s="380"/>
      <c r="JIX255" s="359"/>
      <c r="JIY255" s="380"/>
      <c r="JIZ255" s="359"/>
      <c r="JJA255" s="380"/>
      <c r="JJB255" s="359"/>
      <c r="JJC255" s="380"/>
      <c r="JJD255" s="359"/>
      <c r="JJE255" s="380"/>
      <c r="JJF255" s="359"/>
      <c r="JJG255" s="380"/>
      <c r="JJH255" s="359"/>
      <c r="JJI255" s="380"/>
      <c r="JJJ255" s="359"/>
      <c r="JJK255" s="380"/>
      <c r="JJL255" s="359"/>
      <c r="JJM255" s="380"/>
      <c r="JJN255" s="359"/>
      <c r="JJO255" s="380"/>
      <c r="JJP255" s="359"/>
      <c r="JJQ255" s="380"/>
      <c r="JJR255" s="359"/>
      <c r="JJS255" s="380"/>
      <c r="JJT255" s="359"/>
      <c r="JJU255" s="380"/>
      <c r="JJV255" s="359"/>
      <c r="JJW255" s="380"/>
      <c r="JJX255" s="359"/>
      <c r="JJY255" s="380"/>
      <c r="JJZ255" s="359"/>
      <c r="JKA255" s="380"/>
      <c r="JKB255" s="359"/>
      <c r="JKC255" s="380"/>
      <c r="JKD255" s="359"/>
      <c r="JKE255" s="380"/>
      <c r="JKF255" s="359"/>
      <c r="JKG255" s="380"/>
      <c r="JKH255" s="359"/>
      <c r="JKI255" s="380"/>
      <c r="JKJ255" s="359"/>
      <c r="JKK255" s="380"/>
      <c r="JKL255" s="359"/>
      <c r="JKM255" s="380"/>
      <c r="JKN255" s="359"/>
      <c r="JKO255" s="380"/>
      <c r="JKP255" s="359"/>
      <c r="JKQ255" s="380"/>
      <c r="JKR255" s="359"/>
      <c r="JKS255" s="380"/>
      <c r="JKT255" s="359"/>
      <c r="JKU255" s="380"/>
      <c r="JKV255" s="359"/>
      <c r="JKW255" s="380"/>
      <c r="JKX255" s="359"/>
      <c r="JKY255" s="380"/>
      <c r="JKZ255" s="359"/>
      <c r="JLA255" s="380"/>
      <c r="JLB255" s="359"/>
      <c r="JLC255" s="380"/>
      <c r="JLD255" s="359"/>
      <c r="JLE255" s="380"/>
      <c r="JLF255" s="359"/>
      <c r="JLG255" s="380"/>
      <c r="JLH255" s="359"/>
      <c r="JLI255" s="380"/>
      <c r="JLJ255" s="359"/>
      <c r="JLK255" s="380"/>
      <c r="JLL255" s="359"/>
      <c r="JLM255" s="380"/>
      <c r="JLN255" s="359"/>
      <c r="JLO255" s="380"/>
      <c r="JLP255" s="359"/>
      <c r="JLQ255" s="380"/>
      <c r="JLR255" s="359"/>
      <c r="JLS255" s="380"/>
      <c r="JLT255" s="359"/>
      <c r="JLU255" s="380"/>
      <c r="JLV255" s="359"/>
      <c r="JLW255" s="380"/>
      <c r="JLX255" s="359"/>
      <c r="JLY255" s="380"/>
      <c r="JLZ255" s="359"/>
      <c r="JMA255" s="380"/>
      <c r="JMB255" s="359"/>
      <c r="JMC255" s="380"/>
      <c r="JMD255" s="359"/>
      <c r="JME255" s="380"/>
      <c r="JMF255" s="359"/>
      <c r="JMG255" s="380"/>
      <c r="JMH255" s="359"/>
      <c r="JMI255" s="380"/>
      <c r="JMJ255" s="359"/>
      <c r="JMK255" s="380"/>
      <c r="JML255" s="359"/>
      <c r="JMM255" s="380"/>
      <c r="JMN255" s="359"/>
      <c r="JMO255" s="380"/>
      <c r="JMP255" s="359"/>
      <c r="JMQ255" s="380"/>
      <c r="JMR255" s="359"/>
      <c r="JMS255" s="380"/>
      <c r="JMT255" s="359"/>
      <c r="JMU255" s="380"/>
      <c r="JMV255" s="359"/>
      <c r="JMW255" s="380"/>
      <c r="JMX255" s="359"/>
      <c r="JMY255" s="380"/>
      <c r="JMZ255" s="359"/>
      <c r="JNA255" s="380"/>
      <c r="JNB255" s="359"/>
      <c r="JNC255" s="380"/>
      <c r="JND255" s="359"/>
      <c r="JNE255" s="380"/>
      <c r="JNF255" s="359"/>
      <c r="JNG255" s="380"/>
      <c r="JNH255" s="359"/>
      <c r="JNI255" s="380"/>
      <c r="JNJ255" s="359"/>
      <c r="JNK255" s="380"/>
      <c r="JNL255" s="359"/>
      <c r="JNM255" s="380"/>
      <c r="JNN255" s="359"/>
      <c r="JNO255" s="380"/>
      <c r="JNP255" s="359"/>
      <c r="JNQ255" s="380"/>
      <c r="JNR255" s="359"/>
      <c r="JNS255" s="380"/>
      <c r="JNT255" s="359"/>
      <c r="JNU255" s="380"/>
      <c r="JNV255" s="359"/>
      <c r="JNW255" s="380"/>
      <c r="JNX255" s="359"/>
      <c r="JNY255" s="380"/>
      <c r="JNZ255" s="359"/>
      <c r="JOA255" s="380"/>
      <c r="JOB255" s="359"/>
      <c r="JOC255" s="380"/>
      <c r="JOD255" s="359"/>
      <c r="JOE255" s="380"/>
      <c r="JOF255" s="359"/>
      <c r="JOG255" s="380"/>
      <c r="JOH255" s="359"/>
      <c r="JOI255" s="380"/>
      <c r="JOJ255" s="359"/>
      <c r="JOK255" s="380"/>
      <c r="JOL255" s="359"/>
      <c r="JOM255" s="380"/>
      <c r="JON255" s="359"/>
      <c r="JOO255" s="380"/>
      <c r="JOP255" s="359"/>
      <c r="JOQ255" s="380"/>
      <c r="JOR255" s="359"/>
      <c r="JOS255" s="380"/>
      <c r="JOT255" s="359"/>
      <c r="JOU255" s="380"/>
      <c r="JOV255" s="359"/>
      <c r="JOW255" s="380"/>
      <c r="JOX255" s="359"/>
      <c r="JOY255" s="380"/>
      <c r="JOZ255" s="359"/>
      <c r="JPA255" s="380"/>
      <c r="JPB255" s="359"/>
      <c r="JPC255" s="380"/>
      <c r="JPD255" s="359"/>
      <c r="JPE255" s="380"/>
      <c r="JPF255" s="359"/>
      <c r="JPG255" s="380"/>
      <c r="JPH255" s="359"/>
      <c r="JPI255" s="380"/>
      <c r="JPJ255" s="359"/>
      <c r="JPK255" s="380"/>
      <c r="JPL255" s="359"/>
      <c r="JPM255" s="380"/>
      <c r="JPN255" s="359"/>
      <c r="JPO255" s="380"/>
      <c r="JPP255" s="359"/>
      <c r="JPQ255" s="380"/>
      <c r="JPR255" s="359"/>
      <c r="JPS255" s="380"/>
      <c r="JPT255" s="359"/>
      <c r="JPU255" s="380"/>
      <c r="JPV255" s="359"/>
      <c r="JPW255" s="380"/>
      <c r="JPX255" s="359"/>
      <c r="JPY255" s="380"/>
      <c r="JPZ255" s="359"/>
      <c r="JQA255" s="380"/>
      <c r="JQB255" s="359"/>
      <c r="JQC255" s="380"/>
      <c r="JQD255" s="359"/>
      <c r="JQE255" s="380"/>
      <c r="JQF255" s="359"/>
      <c r="JQG255" s="380"/>
      <c r="JQH255" s="359"/>
      <c r="JQI255" s="380"/>
      <c r="JQJ255" s="359"/>
      <c r="JQK255" s="380"/>
      <c r="JQL255" s="359"/>
      <c r="JQM255" s="380"/>
      <c r="JQN255" s="359"/>
      <c r="JQO255" s="380"/>
      <c r="JQP255" s="359"/>
      <c r="JQQ255" s="380"/>
      <c r="JQR255" s="359"/>
      <c r="JQS255" s="380"/>
      <c r="JQT255" s="359"/>
      <c r="JQU255" s="380"/>
      <c r="JQV255" s="359"/>
      <c r="JQW255" s="380"/>
      <c r="JQX255" s="359"/>
      <c r="JQY255" s="380"/>
      <c r="JQZ255" s="359"/>
      <c r="JRA255" s="380"/>
      <c r="JRB255" s="359"/>
      <c r="JRC255" s="380"/>
      <c r="JRD255" s="359"/>
      <c r="JRE255" s="380"/>
      <c r="JRF255" s="359"/>
      <c r="JRG255" s="380"/>
      <c r="JRH255" s="359"/>
      <c r="JRI255" s="380"/>
      <c r="JRJ255" s="359"/>
      <c r="JRK255" s="380"/>
      <c r="JRL255" s="359"/>
      <c r="JRM255" s="380"/>
      <c r="JRN255" s="359"/>
      <c r="JRO255" s="380"/>
      <c r="JRP255" s="359"/>
      <c r="JRQ255" s="380"/>
      <c r="JRR255" s="359"/>
      <c r="JRS255" s="380"/>
      <c r="JRT255" s="359"/>
      <c r="JRU255" s="380"/>
      <c r="JRV255" s="359"/>
      <c r="JRW255" s="380"/>
      <c r="JRX255" s="359"/>
      <c r="JRY255" s="380"/>
      <c r="JRZ255" s="359"/>
      <c r="JSA255" s="380"/>
      <c r="JSB255" s="359"/>
      <c r="JSC255" s="380"/>
      <c r="JSD255" s="359"/>
      <c r="JSE255" s="380"/>
      <c r="JSF255" s="359"/>
      <c r="JSG255" s="380"/>
      <c r="JSH255" s="359"/>
      <c r="JSI255" s="380"/>
      <c r="JSJ255" s="359"/>
      <c r="JSK255" s="380"/>
      <c r="JSL255" s="359"/>
      <c r="JSM255" s="380"/>
      <c r="JSN255" s="359"/>
      <c r="JSO255" s="380"/>
      <c r="JSP255" s="359"/>
      <c r="JSQ255" s="380"/>
      <c r="JSR255" s="359"/>
      <c r="JSS255" s="380"/>
      <c r="JST255" s="359"/>
      <c r="JSU255" s="380"/>
      <c r="JSV255" s="359"/>
      <c r="JSW255" s="380"/>
      <c r="JSX255" s="359"/>
      <c r="JSY255" s="380"/>
      <c r="JSZ255" s="359"/>
      <c r="JTA255" s="380"/>
      <c r="JTB255" s="359"/>
      <c r="JTC255" s="380"/>
      <c r="JTD255" s="359"/>
      <c r="JTE255" s="380"/>
      <c r="JTF255" s="359"/>
      <c r="JTG255" s="380"/>
      <c r="JTH255" s="359"/>
      <c r="JTI255" s="380"/>
      <c r="JTJ255" s="359"/>
      <c r="JTK255" s="380"/>
      <c r="JTL255" s="359"/>
      <c r="JTM255" s="380"/>
      <c r="JTN255" s="359"/>
      <c r="JTO255" s="380"/>
      <c r="JTP255" s="359"/>
      <c r="JTQ255" s="380"/>
      <c r="JTR255" s="359"/>
      <c r="JTS255" s="380"/>
      <c r="JTT255" s="359"/>
      <c r="JTU255" s="380"/>
      <c r="JTV255" s="359"/>
      <c r="JTW255" s="380"/>
      <c r="JTX255" s="359"/>
      <c r="JTY255" s="380"/>
      <c r="JTZ255" s="359"/>
      <c r="JUA255" s="380"/>
      <c r="JUB255" s="359"/>
      <c r="JUC255" s="380"/>
      <c r="JUD255" s="359"/>
      <c r="JUE255" s="380"/>
      <c r="JUF255" s="359"/>
      <c r="JUG255" s="380"/>
      <c r="JUH255" s="359"/>
      <c r="JUI255" s="380"/>
      <c r="JUJ255" s="359"/>
      <c r="JUK255" s="380"/>
      <c r="JUL255" s="359"/>
      <c r="JUM255" s="380"/>
      <c r="JUN255" s="359"/>
      <c r="JUO255" s="380"/>
      <c r="JUP255" s="359"/>
      <c r="JUQ255" s="380"/>
      <c r="JUR255" s="359"/>
      <c r="JUS255" s="380"/>
      <c r="JUT255" s="359"/>
      <c r="JUU255" s="380"/>
      <c r="JUV255" s="359"/>
      <c r="JUW255" s="380"/>
      <c r="JUX255" s="359"/>
      <c r="JUY255" s="380"/>
      <c r="JUZ255" s="359"/>
      <c r="JVA255" s="380"/>
      <c r="JVB255" s="359"/>
      <c r="JVC255" s="380"/>
      <c r="JVD255" s="359"/>
      <c r="JVE255" s="380"/>
      <c r="JVF255" s="359"/>
      <c r="JVG255" s="380"/>
      <c r="JVH255" s="359"/>
      <c r="JVI255" s="380"/>
      <c r="JVJ255" s="359"/>
      <c r="JVK255" s="380"/>
      <c r="JVL255" s="359"/>
      <c r="JVM255" s="380"/>
      <c r="JVN255" s="359"/>
      <c r="JVO255" s="380"/>
      <c r="JVP255" s="359"/>
      <c r="JVQ255" s="380"/>
      <c r="JVR255" s="359"/>
      <c r="JVS255" s="380"/>
      <c r="JVT255" s="359"/>
      <c r="JVU255" s="380"/>
      <c r="JVV255" s="359"/>
      <c r="JVW255" s="380"/>
      <c r="JVX255" s="359"/>
      <c r="JVY255" s="380"/>
      <c r="JVZ255" s="359"/>
      <c r="JWA255" s="380"/>
      <c r="JWB255" s="359"/>
      <c r="JWC255" s="380"/>
      <c r="JWD255" s="359"/>
      <c r="JWE255" s="380"/>
      <c r="JWF255" s="359"/>
      <c r="JWG255" s="380"/>
      <c r="JWH255" s="359"/>
      <c r="JWI255" s="380"/>
      <c r="JWJ255" s="359"/>
      <c r="JWK255" s="380"/>
      <c r="JWL255" s="359"/>
      <c r="JWM255" s="380"/>
      <c r="JWN255" s="359"/>
      <c r="JWO255" s="380"/>
      <c r="JWP255" s="359"/>
      <c r="JWQ255" s="380"/>
      <c r="JWR255" s="359"/>
      <c r="JWS255" s="380"/>
      <c r="JWT255" s="359"/>
      <c r="JWU255" s="380"/>
      <c r="JWV255" s="359"/>
      <c r="JWW255" s="380"/>
      <c r="JWX255" s="359"/>
      <c r="JWY255" s="380"/>
      <c r="JWZ255" s="359"/>
      <c r="JXA255" s="380"/>
      <c r="JXB255" s="359"/>
      <c r="JXC255" s="380"/>
      <c r="JXD255" s="359"/>
      <c r="JXE255" s="380"/>
      <c r="JXF255" s="359"/>
      <c r="JXG255" s="380"/>
      <c r="JXH255" s="359"/>
      <c r="JXI255" s="380"/>
      <c r="JXJ255" s="359"/>
      <c r="JXK255" s="380"/>
      <c r="JXL255" s="359"/>
      <c r="JXM255" s="380"/>
      <c r="JXN255" s="359"/>
      <c r="JXO255" s="380"/>
      <c r="JXP255" s="359"/>
      <c r="JXQ255" s="380"/>
      <c r="JXR255" s="359"/>
      <c r="JXS255" s="380"/>
      <c r="JXT255" s="359"/>
      <c r="JXU255" s="380"/>
      <c r="JXV255" s="359"/>
      <c r="JXW255" s="380"/>
      <c r="JXX255" s="359"/>
      <c r="JXY255" s="380"/>
      <c r="JXZ255" s="359"/>
      <c r="JYA255" s="380"/>
      <c r="JYB255" s="359"/>
      <c r="JYC255" s="380"/>
      <c r="JYD255" s="359"/>
      <c r="JYE255" s="380"/>
      <c r="JYF255" s="359"/>
      <c r="JYG255" s="380"/>
      <c r="JYH255" s="359"/>
      <c r="JYI255" s="380"/>
      <c r="JYJ255" s="359"/>
      <c r="JYK255" s="380"/>
      <c r="JYL255" s="359"/>
      <c r="JYM255" s="380"/>
      <c r="JYN255" s="359"/>
      <c r="JYO255" s="380"/>
      <c r="JYP255" s="359"/>
      <c r="JYQ255" s="380"/>
      <c r="JYR255" s="359"/>
      <c r="JYS255" s="380"/>
      <c r="JYT255" s="359"/>
      <c r="JYU255" s="380"/>
      <c r="JYV255" s="359"/>
      <c r="JYW255" s="380"/>
      <c r="JYX255" s="359"/>
      <c r="JYY255" s="380"/>
      <c r="JYZ255" s="359"/>
      <c r="JZA255" s="380"/>
      <c r="JZB255" s="359"/>
      <c r="JZC255" s="380"/>
      <c r="JZD255" s="359"/>
      <c r="JZE255" s="380"/>
      <c r="JZF255" s="359"/>
      <c r="JZG255" s="380"/>
      <c r="JZH255" s="359"/>
      <c r="JZI255" s="380"/>
      <c r="JZJ255" s="359"/>
      <c r="JZK255" s="380"/>
      <c r="JZL255" s="359"/>
      <c r="JZM255" s="380"/>
      <c r="JZN255" s="359"/>
      <c r="JZO255" s="380"/>
      <c r="JZP255" s="359"/>
      <c r="JZQ255" s="380"/>
      <c r="JZR255" s="359"/>
      <c r="JZS255" s="380"/>
      <c r="JZT255" s="359"/>
      <c r="JZU255" s="380"/>
      <c r="JZV255" s="359"/>
      <c r="JZW255" s="380"/>
      <c r="JZX255" s="359"/>
      <c r="JZY255" s="380"/>
      <c r="JZZ255" s="359"/>
      <c r="KAA255" s="380"/>
      <c r="KAB255" s="359"/>
      <c r="KAC255" s="380"/>
      <c r="KAD255" s="359"/>
      <c r="KAE255" s="380"/>
      <c r="KAF255" s="359"/>
      <c r="KAG255" s="380"/>
      <c r="KAH255" s="359"/>
      <c r="KAI255" s="380"/>
      <c r="KAJ255" s="359"/>
      <c r="KAK255" s="380"/>
      <c r="KAL255" s="359"/>
      <c r="KAM255" s="380"/>
      <c r="KAN255" s="359"/>
      <c r="KAO255" s="380"/>
      <c r="KAP255" s="359"/>
      <c r="KAQ255" s="380"/>
      <c r="KAR255" s="359"/>
      <c r="KAS255" s="380"/>
      <c r="KAT255" s="359"/>
      <c r="KAU255" s="380"/>
      <c r="KAV255" s="359"/>
      <c r="KAW255" s="380"/>
      <c r="KAX255" s="359"/>
      <c r="KAY255" s="380"/>
      <c r="KAZ255" s="359"/>
      <c r="KBA255" s="380"/>
      <c r="KBB255" s="359"/>
      <c r="KBC255" s="380"/>
      <c r="KBD255" s="359"/>
      <c r="KBE255" s="380"/>
      <c r="KBF255" s="359"/>
      <c r="KBG255" s="380"/>
      <c r="KBH255" s="359"/>
      <c r="KBI255" s="380"/>
      <c r="KBJ255" s="359"/>
      <c r="KBK255" s="380"/>
      <c r="KBL255" s="359"/>
      <c r="KBM255" s="380"/>
      <c r="KBN255" s="359"/>
      <c r="KBO255" s="380"/>
      <c r="KBP255" s="359"/>
      <c r="KBQ255" s="380"/>
      <c r="KBR255" s="359"/>
      <c r="KBS255" s="380"/>
      <c r="KBT255" s="359"/>
      <c r="KBU255" s="380"/>
      <c r="KBV255" s="359"/>
      <c r="KBW255" s="380"/>
      <c r="KBX255" s="359"/>
      <c r="KBY255" s="380"/>
      <c r="KBZ255" s="359"/>
      <c r="KCA255" s="380"/>
      <c r="KCB255" s="359"/>
      <c r="KCC255" s="380"/>
      <c r="KCD255" s="359"/>
      <c r="KCE255" s="380"/>
      <c r="KCF255" s="359"/>
      <c r="KCG255" s="380"/>
      <c r="KCH255" s="359"/>
      <c r="KCI255" s="380"/>
      <c r="KCJ255" s="359"/>
      <c r="KCK255" s="380"/>
      <c r="KCL255" s="359"/>
      <c r="KCM255" s="380"/>
      <c r="KCN255" s="359"/>
      <c r="KCO255" s="380"/>
      <c r="KCP255" s="359"/>
      <c r="KCQ255" s="380"/>
      <c r="KCR255" s="359"/>
      <c r="KCS255" s="380"/>
      <c r="KCT255" s="359"/>
      <c r="KCU255" s="380"/>
      <c r="KCV255" s="359"/>
      <c r="KCW255" s="380"/>
      <c r="KCX255" s="359"/>
      <c r="KCY255" s="380"/>
      <c r="KCZ255" s="359"/>
      <c r="KDA255" s="380"/>
      <c r="KDB255" s="359"/>
      <c r="KDC255" s="380"/>
      <c r="KDD255" s="359"/>
      <c r="KDE255" s="380"/>
      <c r="KDF255" s="359"/>
      <c r="KDG255" s="380"/>
      <c r="KDH255" s="359"/>
      <c r="KDI255" s="380"/>
      <c r="KDJ255" s="359"/>
      <c r="KDK255" s="380"/>
      <c r="KDL255" s="359"/>
      <c r="KDM255" s="380"/>
      <c r="KDN255" s="359"/>
      <c r="KDO255" s="380"/>
      <c r="KDP255" s="359"/>
      <c r="KDQ255" s="380"/>
      <c r="KDR255" s="359"/>
      <c r="KDS255" s="380"/>
      <c r="KDT255" s="359"/>
      <c r="KDU255" s="380"/>
      <c r="KDV255" s="359"/>
      <c r="KDW255" s="380"/>
      <c r="KDX255" s="359"/>
      <c r="KDY255" s="380"/>
      <c r="KDZ255" s="359"/>
      <c r="KEA255" s="380"/>
      <c r="KEB255" s="359"/>
      <c r="KEC255" s="380"/>
      <c r="KED255" s="359"/>
      <c r="KEE255" s="380"/>
      <c r="KEF255" s="359"/>
      <c r="KEG255" s="380"/>
      <c r="KEH255" s="359"/>
      <c r="KEI255" s="380"/>
      <c r="KEJ255" s="359"/>
      <c r="KEK255" s="380"/>
      <c r="KEL255" s="359"/>
      <c r="KEM255" s="380"/>
      <c r="KEN255" s="359"/>
      <c r="KEO255" s="380"/>
      <c r="KEP255" s="359"/>
      <c r="KEQ255" s="380"/>
      <c r="KER255" s="359"/>
      <c r="KES255" s="380"/>
      <c r="KET255" s="359"/>
      <c r="KEU255" s="380"/>
      <c r="KEV255" s="359"/>
      <c r="KEW255" s="380"/>
      <c r="KEX255" s="359"/>
      <c r="KEY255" s="380"/>
      <c r="KEZ255" s="359"/>
      <c r="KFA255" s="380"/>
      <c r="KFB255" s="359"/>
      <c r="KFC255" s="380"/>
      <c r="KFD255" s="359"/>
      <c r="KFE255" s="380"/>
      <c r="KFF255" s="359"/>
      <c r="KFG255" s="380"/>
      <c r="KFH255" s="359"/>
      <c r="KFI255" s="380"/>
      <c r="KFJ255" s="359"/>
      <c r="KFK255" s="380"/>
      <c r="KFL255" s="359"/>
      <c r="KFM255" s="380"/>
      <c r="KFN255" s="359"/>
      <c r="KFO255" s="380"/>
      <c r="KFP255" s="359"/>
      <c r="KFQ255" s="380"/>
      <c r="KFR255" s="359"/>
      <c r="KFS255" s="380"/>
      <c r="KFT255" s="359"/>
      <c r="KFU255" s="380"/>
      <c r="KFV255" s="359"/>
      <c r="KFW255" s="380"/>
      <c r="KFX255" s="359"/>
      <c r="KFY255" s="380"/>
      <c r="KFZ255" s="359"/>
      <c r="KGA255" s="380"/>
      <c r="KGB255" s="359"/>
      <c r="KGC255" s="380"/>
      <c r="KGD255" s="359"/>
      <c r="KGE255" s="380"/>
      <c r="KGF255" s="359"/>
      <c r="KGG255" s="380"/>
      <c r="KGH255" s="359"/>
      <c r="KGI255" s="380"/>
      <c r="KGJ255" s="359"/>
      <c r="KGK255" s="380"/>
      <c r="KGL255" s="359"/>
      <c r="KGM255" s="380"/>
      <c r="KGN255" s="359"/>
      <c r="KGO255" s="380"/>
      <c r="KGP255" s="359"/>
      <c r="KGQ255" s="380"/>
      <c r="KGR255" s="359"/>
      <c r="KGS255" s="380"/>
      <c r="KGT255" s="359"/>
      <c r="KGU255" s="380"/>
      <c r="KGV255" s="359"/>
      <c r="KGW255" s="380"/>
      <c r="KGX255" s="359"/>
      <c r="KGY255" s="380"/>
      <c r="KGZ255" s="359"/>
      <c r="KHA255" s="380"/>
      <c r="KHB255" s="359"/>
      <c r="KHC255" s="380"/>
      <c r="KHD255" s="359"/>
      <c r="KHE255" s="380"/>
      <c r="KHF255" s="359"/>
      <c r="KHG255" s="380"/>
      <c r="KHH255" s="359"/>
      <c r="KHI255" s="380"/>
      <c r="KHJ255" s="359"/>
      <c r="KHK255" s="380"/>
      <c r="KHL255" s="359"/>
      <c r="KHM255" s="380"/>
      <c r="KHN255" s="359"/>
      <c r="KHO255" s="380"/>
      <c r="KHP255" s="359"/>
      <c r="KHQ255" s="380"/>
      <c r="KHR255" s="359"/>
      <c r="KHS255" s="380"/>
      <c r="KHT255" s="359"/>
      <c r="KHU255" s="380"/>
      <c r="KHV255" s="359"/>
      <c r="KHW255" s="380"/>
      <c r="KHX255" s="359"/>
      <c r="KHY255" s="380"/>
      <c r="KHZ255" s="359"/>
      <c r="KIA255" s="380"/>
      <c r="KIB255" s="359"/>
      <c r="KIC255" s="380"/>
      <c r="KID255" s="359"/>
      <c r="KIE255" s="380"/>
      <c r="KIF255" s="359"/>
      <c r="KIG255" s="380"/>
      <c r="KIH255" s="359"/>
      <c r="KII255" s="380"/>
      <c r="KIJ255" s="359"/>
      <c r="KIK255" s="380"/>
      <c r="KIL255" s="359"/>
      <c r="KIM255" s="380"/>
      <c r="KIN255" s="359"/>
      <c r="KIO255" s="380"/>
      <c r="KIP255" s="359"/>
      <c r="KIQ255" s="380"/>
      <c r="KIR255" s="359"/>
      <c r="KIS255" s="380"/>
      <c r="KIT255" s="359"/>
      <c r="KIU255" s="380"/>
      <c r="KIV255" s="359"/>
      <c r="KIW255" s="380"/>
      <c r="KIX255" s="359"/>
      <c r="KIY255" s="380"/>
      <c r="KIZ255" s="359"/>
      <c r="KJA255" s="380"/>
      <c r="KJB255" s="359"/>
      <c r="KJC255" s="380"/>
      <c r="KJD255" s="359"/>
      <c r="KJE255" s="380"/>
      <c r="KJF255" s="359"/>
      <c r="KJG255" s="380"/>
      <c r="KJH255" s="359"/>
      <c r="KJI255" s="380"/>
      <c r="KJJ255" s="359"/>
      <c r="KJK255" s="380"/>
      <c r="KJL255" s="359"/>
      <c r="KJM255" s="380"/>
      <c r="KJN255" s="359"/>
      <c r="KJO255" s="380"/>
      <c r="KJP255" s="359"/>
      <c r="KJQ255" s="380"/>
      <c r="KJR255" s="359"/>
      <c r="KJS255" s="380"/>
      <c r="KJT255" s="359"/>
      <c r="KJU255" s="380"/>
      <c r="KJV255" s="359"/>
      <c r="KJW255" s="380"/>
      <c r="KJX255" s="359"/>
      <c r="KJY255" s="380"/>
      <c r="KJZ255" s="359"/>
      <c r="KKA255" s="380"/>
      <c r="KKB255" s="359"/>
      <c r="KKC255" s="380"/>
      <c r="KKD255" s="359"/>
      <c r="KKE255" s="380"/>
      <c r="KKF255" s="359"/>
      <c r="KKG255" s="380"/>
      <c r="KKH255" s="359"/>
      <c r="KKI255" s="380"/>
      <c r="KKJ255" s="359"/>
      <c r="KKK255" s="380"/>
      <c r="KKL255" s="359"/>
      <c r="KKM255" s="380"/>
      <c r="KKN255" s="359"/>
      <c r="KKO255" s="380"/>
      <c r="KKP255" s="359"/>
      <c r="KKQ255" s="380"/>
      <c r="KKR255" s="359"/>
      <c r="KKS255" s="380"/>
      <c r="KKT255" s="359"/>
      <c r="KKU255" s="380"/>
      <c r="KKV255" s="359"/>
      <c r="KKW255" s="380"/>
      <c r="KKX255" s="359"/>
      <c r="KKY255" s="380"/>
      <c r="KKZ255" s="359"/>
      <c r="KLA255" s="380"/>
      <c r="KLB255" s="359"/>
      <c r="KLC255" s="380"/>
      <c r="KLD255" s="359"/>
      <c r="KLE255" s="380"/>
      <c r="KLF255" s="359"/>
      <c r="KLG255" s="380"/>
      <c r="KLH255" s="359"/>
      <c r="KLI255" s="380"/>
      <c r="KLJ255" s="359"/>
      <c r="KLK255" s="380"/>
      <c r="KLL255" s="359"/>
      <c r="KLM255" s="380"/>
      <c r="KLN255" s="359"/>
      <c r="KLO255" s="380"/>
      <c r="KLP255" s="359"/>
      <c r="KLQ255" s="380"/>
      <c r="KLR255" s="359"/>
      <c r="KLS255" s="380"/>
      <c r="KLT255" s="359"/>
      <c r="KLU255" s="380"/>
      <c r="KLV255" s="359"/>
      <c r="KLW255" s="380"/>
      <c r="KLX255" s="359"/>
      <c r="KLY255" s="380"/>
      <c r="KLZ255" s="359"/>
      <c r="KMA255" s="380"/>
      <c r="KMB255" s="359"/>
      <c r="KMC255" s="380"/>
      <c r="KMD255" s="359"/>
      <c r="KME255" s="380"/>
      <c r="KMF255" s="359"/>
      <c r="KMG255" s="380"/>
      <c r="KMH255" s="359"/>
      <c r="KMI255" s="380"/>
      <c r="KMJ255" s="359"/>
      <c r="KMK255" s="380"/>
      <c r="KML255" s="359"/>
      <c r="KMM255" s="380"/>
      <c r="KMN255" s="359"/>
      <c r="KMO255" s="380"/>
      <c r="KMP255" s="359"/>
      <c r="KMQ255" s="380"/>
      <c r="KMR255" s="359"/>
      <c r="KMS255" s="380"/>
      <c r="KMT255" s="359"/>
      <c r="KMU255" s="380"/>
      <c r="KMV255" s="359"/>
      <c r="KMW255" s="380"/>
      <c r="KMX255" s="359"/>
      <c r="KMY255" s="380"/>
      <c r="KMZ255" s="359"/>
      <c r="KNA255" s="380"/>
      <c r="KNB255" s="359"/>
      <c r="KNC255" s="380"/>
      <c r="KND255" s="359"/>
      <c r="KNE255" s="380"/>
      <c r="KNF255" s="359"/>
      <c r="KNG255" s="380"/>
      <c r="KNH255" s="359"/>
      <c r="KNI255" s="380"/>
      <c r="KNJ255" s="359"/>
      <c r="KNK255" s="380"/>
      <c r="KNL255" s="359"/>
      <c r="KNM255" s="380"/>
      <c r="KNN255" s="359"/>
      <c r="KNO255" s="380"/>
      <c r="KNP255" s="359"/>
      <c r="KNQ255" s="380"/>
      <c r="KNR255" s="359"/>
      <c r="KNS255" s="380"/>
      <c r="KNT255" s="359"/>
      <c r="KNU255" s="380"/>
      <c r="KNV255" s="359"/>
      <c r="KNW255" s="380"/>
      <c r="KNX255" s="359"/>
      <c r="KNY255" s="380"/>
      <c r="KNZ255" s="359"/>
      <c r="KOA255" s="380"/>
      <c r="KOB255" s="359"/>
      <c r="KOC255" s="380"/>
      <c r="KOD255" s="359"/>
      <c r="KOE255" s="380"/>
      <c r="KOF255" s="359"/>
      <c r="KOG255" s="380"/>
      <c r="KOH255" s="359"/>
      <c r="KOI255" s="380"/>
      <c r="KOJ255" s="359"/>
      <c r="KOK255" s="380"/>
      <c r="KOL255" s="359"/>
      <c r="KOM255" s="380"/>
      <c r="KON255" s="359"/>
      <c r="KOO255" s="380"/>
      <c r="KOP255" s="359"/>
      <c r="KOQ255" s="380"/>
      <c r="KOR255" s="359"/>
      <c r="KOS255" s="380"/>
      <c r="KOT255" s="359"/>
      <c r="KOU255" s="380"/>
      <c r="KOV255" s="359"/>
      <c r="KOW255" s="380"/>
      <c r="KOX255" s="359"/>
      <c r="KOY255" s="380"/>
      <c r="KOZ255" s="359"/>
      <c r="KPA255" s="380"/>
      <c r="KPB255" s="359"/>
      <c r="KPC255" s="380"/>
      <c r="KPD255" s="359"/>
      <c r="KPE255" s="380"/>
      <c r="KPF255" s="359"/>
      <c r="KPG255" s="380"/>
      <c r="KPH255" s="359"/>
      <c r="KPI255" s="380"/>
      <c r="KPJ255" s="359"/>
      <c r="KPK255" s="380"/>
      <c r="KPL255" s="359"/>
      <c r="KPM255" s="380"/>
      <c r="KPN255" s="359"/>
      <c r="KPO255" s="380"/>
      <c r="KPP255" s="359"/>
      <c r="KPQ255" s="380"/>
      <c r="KPR255" s="359"/>
      <c r="KPS255" s="380"/>
      <c r="KPT255" s="359"/>
      <c r="KPU255" s="380"/>
      <c r="KPV255" s="359"/>
      <c r="KPW255" s="380"/>
      <c r="KPX255" s="359"/>
      <c r="KPY255" s="380"/>
      <c r="KPZ255" s="359"/>
      <c r="KQA255" s="380"/>
      <c r="KQB255" s="359"/>
      <c r="KQC255" s="380"/>
      <c r="KQD255" s="359"/>
      <c r="KQE255" s="380"/>
      <c r="KQF255" s="359"/>
      <c r="KQG255" s="380"/>
      <c r="KQH255" s="359"/>
      <c r="KQI255" s="380"/>
      <c r="KQJ255" s="359"/>
      <c r="KQK255" s="380"/>
      <c r="KQL255" s="359"/>
      <c r="KQM255" s="380"/>
      <c r="KQN255" s="359"/>
      <c r="KQO255" s="380"/>
      <c r="KQP255" s="359"/>
      <c r="KQQ255" s="380"/>
      <c r="KQR255" s="359"/>
      <c r="KQS255" s="380"/>
      <c r="KQT255" s="359"/>
      <c r="KQU255" s="380"/>
      <c r="KQV255" s="359"/>
      <c r="KQW255" s="380"/>
      <c r="KQX255" s="359"/>
      <c r="KQY255" s="380"/>
      <c r="KQZ255" s="359"/>
      <c r="KRA255" s="380"/>
      <c r="KRB255" s="359"/>
      <c r="KRC255" s="380"/>
      <c r="KRD255" s="359"/>
      <c r="KRE255" s="380"/>
      <c r="KRF255" s="359"/>
      <c r="KRG255" s="380"/>
      <c r="KRH255" s="359"/>
      <c r="KRI255" s="380"/>
      <c r="KRJ255" s="359"/>
      <c r="KRK255" s="380"/>
      <c r="KRL255" s="359"/>
      <c r="KRM255" s="380"/>
      <c r="KRN255" s="359"/>
      <c r="KRO255" s="380"/>
      <c r="KRP255" s="359"/>
      <c r="KRQ255" s="380"/>
      <c r="KRR255" s="359"/>
      <c r="KRS255" s="380"/>
      <c r="KRT255" s="359"/>
      <c r="KRU255" s="380"/>
      <c r="KRV255" s="359"/>
      <c r="KRW255" s="380"/>
      <c r="KRX255" s="359"/>
      <c r="KRY255" s="380"/>
      <c r="KRZ255" s="359"/>
      <c r="KSA255" s="380"/>
      <c r="KSB255" s="359"/>
      <c r="KSC255" s="380"/>
      <c r="KSD255" s="359"/>
      <c r="KSE255" s="380"/>
      <c r="KSF255" s="359"/>
      <c r="KSG255" s="380"/>
      <c r="KSH255" s="359"/>
      <c r="KSI255" s="380"/>
      <c r="KSJ255" s="359"/>
      <c r="KSK255" s="380"/>
      <c r="KSL255" s="359"/>
      <c r="KSM255" s="380"/>
      <c r="KSN255" s="359"/>
      <c r="KSO255" s="380"/>
      <c r="KSP255" s="359"/>
      <c r="KSQ255" s="380"/>
      <c r="KSR255" s="359"/>
      <c r="KSS255" s="380"/>
      <c r="KST255" s="359"/>
      <c r="KSU255" s="380"/>
      <c r="KSV255" s="359"/>
      <c r="KSW255" s="380"/>
      <c r="KSX255" s="359"/>
      <c r="KSY255" s="380"/>
      <c r="KSZ255" s="359"/>
      <c r="KTA255" s="380"/>
      <c r="KTB255" s="359"/>
      <c r="KTC255" s="380"/>
      <c r="KTD255" s="359"/>
      <c r="KTE255" s="380"/>
      <c r="KTF255" s="359"/>
      <c r="KTG255" s="380"/>
      <c r="KTH255" s="359"/>
      <c r="KTI255" s="380"/>
      <c r="KTJ255" s="359"/>
      <c r="KTK255" s="380"/>
      <c r="KTL255" s="359"/>
      <c r="KTM255" s="380"/>
      <c r="KTN255" s="359"/>
      <c r="KTO255" s="380"/>
      <c r="KTP255" s="359"/>
      <c r="KTQ255" s="380"/>
      <c r="KTR255" s="359"/>
      <c r="KTS255" s="380"/>
      <c r="KTT255" s="359"/>
      <c r="KTU255" s="380"/>
      <c r="KTV255" s="359"/>
      <c r="KTW255" s="380"/>
      <c r="KTX255" s="359"/>
      <c r="KTY255" s="380"/>
      <c r="KTZ255" s="359"/>
      <c r="KUA255" s="380"/>
      <c r="KUB255" s="359"/>
      <c r="KUC255" s="380"/>
      <c r="KUD255" s="359"/>
      <c r="KUE255" s="380"/>
      <c r="KUF255" s="359"/>
      <c r="KUG255" s="380"/>
      <c r="KUH255" s="359"/>
      <c r="KUI255" s="380"/>
      <c r="KUJ255" s="359"/>
      <c r="KUK255" s="380"/>
      <c r="KUL255" s="359"/>
      <c r="KUM255" s="380"/>
      <c r="KUN255" s="359"/>
      <c r="KUO255" s="380"/>
      <c r="KUP255" s="359"/>
      <c r="KUQ255" s="380"/>
      <c r="KUR255" s="359"/>
      <c r="KUS255" s="380"/>
      <c r="KUT255" s="359"/>
      <c r="KUU255" s="380"/>
      <c r="KUV255" s="359"/>
      <c r="KUW255" s="380"/>
      <c r="KUX255" s="359"/>
      <c r="KUY255" s="380"/>
      <c r="KUZ255" s="359"/>
      <c r="KVA255" s="380"/>
      <c r="KVB255" s="359"/>
      <c r="KVC255" s="380"/>
      <c r="KVD255" s="359"/>
      <c r="KVE255" s="380"/>
      <c r="KVF255" s="359"/>
      <c r="KVG255" s="380"/>
      <c r="KVH255" s="359"/>
      <c r="KVI255" s="380"/>
      <c r="KVJ255" s="359"/>
      <c r="KVK255" s="380"/>
      <c r="KVL255" s="359"/>
      <c r="KVM255" s="380"/>
      <c r="KVN255" s="359"/>
      <c r="KVO255" s="380"/>
      <c r="KVP255" s="359"/>
      <c r="KVQ255" s="380"/>
      <c r="KVR255" s="359"/>
      <c r="KVS255" s="380"/>
      <c r="KVT255" s="359"/>
      <c r="KVU255" s="380"/>
      <c r="KVV255" s="359"/>
      <c r="KVW255" s="380"/>
      <c r="KVX255" s="359"/>
      <c r="KVY255" s="380"/>
      <c r="KVZ255" s="359"/>
      <c r="KWA255" s="380"/>
      <c r="KWB255" s="359"/>
      <c r="KWC255" s="380"/>
      <c r="KWD255" s="359"/>
      <c r="KWE255" s="380"/>
      <c r="KWF255" s="359"/>
      <c r="KWG255" s="380"/>
      <c r="KWH255" s="359"/>
      <c r="KWI255" s="380"/>
      <c r="KWJ255" s="359"/>
      <c r="KWK255" s="380"/>
      <c r="KWL255" s="359"/>
      <c r="KWM255" s="380"/>
      <c r="KWN255" s="359"/>
      <c r="KWO255" s="380"/>
      <c r="KWP255" s="359"/>
      <c r="KWQ255" s="380"/>
      <c r="KWR255" s="359"/>
      <c r="KWS255" s="380"/>
      <c r="KWT255" s="359"/>
      <c r="KWU255" s="380"/>
      <c r="KWV255" s="359"/>
      <c r="KWW255" s="380"/>
      <c r="KWX255" s="359"/>
      <c r="KWY255" s="380"/>
      <c r="KWZ255" s="359"/>
      <c r="KXA255" s="380"/>
      <c r="KXB255" s="359"/>
      <c r="KXC255" s="380"/>
      <c r="KXD255" s="359"/>
      <c r="KXE255" s="380"/>
      <c r="KXF255" s="359"/>
      <c r="KXG255" s="380"/>
      <c r="KXH255" s="359"/>
      <c r="KXI255" s="380"/>
      <c r="KXJ255" s="359"/>
      <c r="KXK255" s="380"/>
      <c r="KXL255" s="359"/>
      <c r="KXM255" s="380"/>
      <c r="KXN255" s="359"/>
      <c r="KXO255" s="380"/>
      <c r="KXP255" s="359"/>
      <c r="KXQ255" s="380"/>
      <c r="KXR255" s="359"/>
      <c r="KXS255" s="380"/>
      <c r="KXT255" s="359"/>
      <c r="KXU255" s="380"/>
      <c r="KXV255" s="359"/>
      <c r="KXW255" s="380"/>
      <c r="KXX255" s="359"/>
      <c r="KXY255" s="380"/>
      <c r="KXZ255" s="359"/>
      <c r="KYA255" s="380"/>
      <c r="KYB255" s="359"/>
      <c r="KYC255" s="380"/>
      <c r="KYD255" s="359"/>
      <c r="KYE255" s="380"/>
      <c r="KYF255" s="359"/>
      <c r="KYG255" s="380"/>
      <c r="KYH255" s="359"/>
      <c r="KYI255" s="380"/>
      <c r="KYJ255" s="359"/>
      <c r="KYK255" s="380"/>
      <c r="KYL255" s="359"/>
      <c r="KYM255" s="380"/>
      <c r="KYN255" s="359"/>
      <c r="KYO255" s="380"/>
      <c r="KYP255" s="359"/>
      <c r="KYQ255" s="380"/>
      <c r="KYR255" s="359"/>
      <c r="KYS255" s="380"/>
      <c r="KYT255" s="359"/>
      <c r="KYU255" s="380"/>
      <c r="KYV255" s="359"/>
      <c r="KYW255" s="380"/>
      <c r="KYX255" s="359"/>
      <c r="KYY255" s="380"/>
      <c r="KYZ255" s="359"/>
      <c r="KZA255" s="380"/>
      <c r="KZB255" s="359"/>
      <c r="KZC255" s="380"/>
      <c r="KZD255" s="359"/>
      <c r="KZE255" s="380"/>
      <c r="KZF255" s="359"/>
      <c r="KZG255" s="380"/>
      <c r="KZH255" s="359"/>
      <c r="KZI255" s="380"/>
      <c r="KZJ255" s="359"/>
      <c r="KZK255" s="380"/>
      <c r="KZL255" s="359"/>
      <c r="KZM255" s="380"/>
      <c r="KZN255" s="359"/>
      <c r="KZO255" s="380"/>
      <c r="KZP255" s="359"/>
      <c r="KZQ255" s="380"/>
      <c r="KZR255" s="359"/>
      <c r="KZS255" s="380"/>
      <c r="KZT255" s="359"/>
      <c r="KZU255" s="380"/>
      <c r="KZV255" s="359"/>
      <c r="KZW255" s="380"/>
      <c r="KZX255" s="359"/>
      <c r="KZY255" s="380"/>
      <c r="KZZ255" s="359"/>
      <c r="LAA255" s="380"/>
      <c r="LAB255" s="359"/>
      <c r="LAC255" s="380"/>
      <c r="LAD255" s="359"/>
      <c r="LAE255" s="380"/>
      <c r="LAF255" s="359"/>
      <c r="LAG255" s="380"/>
      <c r="LAH255" s="359"/>
      <c r="LAI255" s="380"/>
      <c r="LAJ255" s="359"/>
      <c r="LAK255" s="380"/>
      <c r="LAL255" s="359"/>
      <c r="LAM255" s="380"/>
      <c r="LAN255" s="359"/>
      <c r="LAO255" s="380"/>
      <c r="LAP255" s="359"/>
      <c r="LAQ255" s="380"/>
      <c r="LAR255" s="359"/>
      <c r="LAS255" s="380"/>
      <c r="LAT255" s="359"/>
      <c r="LAU255" s="380"/>
      <c r="LAV255" s="359"/>
      <c r="LAW255" s="380"/>
      <c r="LAX255" s="359"/>
      <c r="LAY255" s="380"/>
      <c r="LAZ255" s="359"/>
      <c r="LBA255" s="380"/>
      <c r="LBB255" s="359"/>
      <c r="LBC255" s="380"/>
      <c r="LBD255" s="359"/>
      <c r="LBE255" s="380"/>
      <c r="LBF255" s="359"/>
      <c r="LBG255" s="380"/>
      <c r="LBH255" s="359"/>
      <c r="LBI255" s="380"/>
      <c r="LBJ255" s="359"/>
      <c r="LBK255" s="380"/>
      <c r="LBL255" s="359"/>
      <c r="LBM255" s="380"/>
      <c r="LBN255" s="359"/>
      <c r="LBO255" s="380"/>
      <c r="LBP255" s="359"/>
      <c r="LBQ255" s="380"/>
      <c r="LBR255" s="359"/>
      <c r="LBS255" s="380"/>
      <c r="LBT255" s="359"/>
      <c r="LBU255" s="380"/>
      <c r="LBV255" s="359"/>
      <c r="LBW255" s="380"/>
      <c r="LBX255" s="359"/>
      <c r="LBY255" s="380"/>
      <c r="LBZ255" s="359"/>
      <c r="LCA255" s="380"/>
      <c r="LCB255" s="359"/>
      <c r="LCC255" s="380"/>
      <c r="LCD255" s="359"/>
      <c r="LCE255" s="380"/>
      <c r="LCF255" s="359"/>
      <c r="LCG255" s="380"/>
      <c r="LCH255" s="359"/>
      <c r="LCI255" s="380"/>
      <c r="LCJ255" s="359"/>
      <c r="LCK255" s="380"/>
      <c r="LCL255" s="359"/>
      <c r="LCM255" s="380"/>
      <c r="LCN255" s="359"/>
      <c r="LCO255" s="380"/>
      <c r="LCP255" s="359"/>
      <c r="LCQ255" s="380"/>
      <c r="LCR255" s="359"/>
      <c r="LCS255" s="380"/>
      <c r="LCT255" s="359"/>
      <c r="LCU255" s="380"/>
      <c r="LCV255" s="359"/>
      <c r="LCW255" s="380"/>
      <c r="LCX255" s="359"/>
      <c r="LCY255" s="380"/>
      <c r="LCZ255" s="359"/>
      <c r="LDA255" s="380"/>
      <c r="LDB255" s="359"/>
      <c r="LDC255" s="380"/>
      <c r="LDD255" s="359"/>
      <c r="LDE255" s="380"/>
      <c r="LDF255" s="359"/>
      <c r="LDG255" s="380"/>
      <c r="LDH255" s="359"/>
      <c r="LDI255" s="380"/>
      <c r="LDJ255" s="359"/>
      <c r="LDK255" s="380"/>
      <c r="LDL255" s="359"/>
      <c r="LDM255" s="380"/>
      <c r="LDN255" s="359"/>
      <c r="LDO255" s="380"/>
      <c r="LDP255" s="359"/>
      <c r="LDQ255" s="380"/>
      <c r="LDR255" s="359"/>
      <c r="LDS255" s="380"/>
      <c r="LDT255" s="359"/>
      <c r="LDU255" s="380"/>
      <c r="LDV255" s="359"/>
      <c r="LDW255" s="380"/>
      <c r="LDX255" s="359"/>
      <c r="LDY255" s="380"/>
      <c r="LDZ255" s="359"/>
      <c r="LEA255" s="380"/>
      <c r="LEB255" s="359"/>
      <c r="LEC255" s="380"/>
      <c r="LED255" s="359"/>
      <c r="LEE255" s="380"/>
      <c r="LEF255" s="359"/>
      <c r="LEG255" s="380"/>
      <c r="LEH255" s="359"/>
      <c r="LEI255" s="380"/>
      <c r="LEJ255" s="359"/>
      <c r="LEK255" s="380"/>
      <c r="LEL255" s="359"/>
      <c r="LEM255" s="380"/>
      <c r="LEN255" s="359"/>
      <c r="LEO255" s="380"/>
      <c r="LEP255" s="359"/>
      <c r="LEQ255" s="380"/>
      <c r="LER255" s="359"/>
      <c r="LES255" s="380"/>
      <c r="LET255" s="359"/>
      <c r="LEU255" s="380"/>
      <c r="LEV255" s="359"/>
      <c r="LEW255" s="380"/>
      <c r="LEX255" s="359"/>
      <c r="LEY255" s="380"/>
      <c r="LEZ255" s="359"/>
      <c r="LFA255" s="380"/>
      <c r="LFB255" s="359"/>
      <c r="LFC255" s="380"/>
      <c r="LFD255" s="359"/>
      <c r="LFE255" s="380"/>
      <c r="LFF255" s="359"/>
      <c r="LFG255" s="380"/>
      <c r="LFH255" s="359"/>
      <c r="LFI255" s="380"/>
      <c r="LFJ255" s="359"/>
      <c r="LFK255" s="380"/>
      <c r="LFL255" s="359"/>
      <c r="LFM255" s="380"/>
      <c r="LFN255" s="359"/>
      <c r="LFO255" s="380"/>
      <c r="LFP255" s="359"/>
      <c r="LFQ255" s="380"/>
      <c r="LFR255" s="359"/>
      <c r="LFS255" s="380"/>
      <c r="LFT255" s="359"/>
      <c r="LFU255" s="380"/>
      <c r="LFV255" s="359"/>
      <c r="LFW255" s="380"/>
      <c r="LFX255" s="359"/>
      <c r="LFY255" s="380"/>
      <c r="LFZ255" s="359"/>
      <c r="LGA255" s="380"/>
      <c r="LGB255" s="359"/>
      <c r="LGC255" s="380"/>
      <c r="LGD255" s="359"/>
      <c r="LGE255" s="380"/>
      <c r="LGF255" s="359"/>
      <c r="LGG255" s="380"/>
      <c r="LGH255" s="359"/>
      <c r="LGI255" s="380"/>
      <c r="LGJ255" s="359"/>
      <c r="LGK255" s="380"/>
      <c r="LGL255" s="359"/>
      <c r="LGM255" s="380"/>
      <c r="LGN255" s="359"/>
      <c r="LGO255" s="380"/>
      <c r="LGP255" s="359"/>
      <c r="LGQ255" s="380"/>
      <c r="LGR255" s="359"/>
      <c r="LGS255" s="380"/>
      <c r="LGT255" s="359"/>
      <c r="LGU255" s="380"/>
      <c r="LGV255" s="359"/>
      <c r="LGW255" s="380"/>
      <c r="LGX255" s="359"/>
      <c r="LGY255" s="380"/>
      <c r="LGZ255" s="359"/>
      <c r="LHA255" s="380"/>
      <c r="LHB255" s="359"/>
      <c r="LHC255" s="380"/>
      <c r="LHD255" s="359"/>
      <c r="LHE255" s="380"/>
      <c r="LHF255" s="359"/>
      <c r="LHG255" s="380"/>
      <c r="LHH255" s="359"/>
      <c r="LHI255" s="380"/>
      <c r="LHJ255" s="359"/>
      <c r="LHK255" s="380"/>
      <c r="LHL255" s="359"/>
      <c r="LHM255" s="380"/>
      <c r="LHN255" s="359"/>
      <c r="LHO255" s="380"/>
      <c r="LHP255" s="359"/>
      <c r="LHQ255" s="380"/>
      <c r="LHR255" s="359"/>
      <c r="LHS255" s="380"/>
      <c r="LHT255" s="359"/>
      <c r="LHU255" s="380"/>
      <c r="LHV255" s="359"/>
      <c r="LHW255" s="380"/>
      <c r="LHX255" s="359"/>
      <c r="LHY255" s="380"/>
      <c r="LHZ255" s="359"/>
      <c r="LIA255" s="380"/>
      <c r="LIB255" s="359"/>
      <c r="LIC255" s="380"/>
      <c r="LID255" s="359"/>
      <c r="LIE255" s="380"/>
      <c r="LIF255" s="359"/>
      <c r="LIG255" s="380"/>
      <c r="LIH255" s="359"/>
      <c r="LII255" s="380"/>
      <c r="LIJ255" s="359"/>
      <c r="LIK255" s="380"/>
      <c r="LIL255" s="359"/>
      <c r="LIM255" s="380"/>
      <c r="LIN255" s="359"/>
      <c r="LIO255" s="380"/>
      <c r="LIP255" s="359"/>
      <c r="LIQ255" s="380"/>
      <c r="LIR255" s="359"/>
      <c r="LIS255" s="380"/>
      <c r="LIT255" s="359"/>
      <c r="LIU255" s="380"/>
      <c r="LIV255" s="359"/>
      <c r="LIW255" s="380"/>
      <c r="LIX255" s="359"/>
      <c r="LIY255" s="380"/>
      <c r="LIZ255" s="359"/>
      <c r="LJA255" s="380"/>
      <c r="LJB255" s="359"/>
      <c r="LJC255" s="380"/>
      <c r="LJD255" s="359"/>
      <c r="LJE255" s="380"/>
      <c r="LJF255" s="359"/>
      <c r="LJG255" s="380"/>
      <c r="LJH255" s="359"/>
      <c r="LJI255" s="380"/>
      <c r="LJJ255" s="359"/>
      <c r="LJK255" s="380"/>
      <c r="LJL255" s="359"/>
      <c r="LJM255" s="380"/>
      <c r="LJN255" s="359"/>
      <c r="LJO255" s="380"/>
      <c r="LJP255" s="359"/>
      <c r="LJQ255" s="380"/>
      <c r="LJR255" s="359"/>
      <c r="LJS255" s="380"/>
      <c r="LJT255" s="359"/>
      <c r="LJU255" s="380"/>
      <c r="LJV255" s="359"/>
      <c r="LJW255" s="380"/>
      <c r="LJX255" s="359"/>
      <c r="LJY255" s="380"/>
      <c r="LJZ255" s="359"/>
      <c r="LKA255" s="380"/>
      <c r="LKB255" s="359"/>
      <c r="LKC255" s="380"/>
      <c r="LKD255" s="359"/>
      <c r="LKE255" s="380"/>
      <c r="LKF255" s="359"/>
      <c r="LKG255" s="380"/>
      <c r="LKH255" s="359"/>
      <c r="LKI255" s="380"/>
      <c r="LKJ255" s="359"/>
      <c r="LKK255" s="380"/>
      <c r="LKL255" s="359"/>
      <c r="LKM255" s="380"/>
      <c r="LKN255" s="359"/>
      <c r="LKO255" s="380"/>
      <c r="LKP255" s="359"/>
      <c r="LKQ255" s="380"/>
      <c r="LKR255" s="359"/>
      <c r="LKS255" s="380"/>
      <c r="LKT255" s="359"/>
      <c r="LKU255" s="380"/>
      <c r="LKV255" s="359"/>
      <c r="LKW255" s="380"/>
      <c r="LKX255" s="359"/>
      <c r="LKY255" s="380"/>
      <c r="LKZ255" s="359"/>
      <c r="LLA255" s="380"/>
      <c r="LLB255" s="359"/>
      <c r="LLC255" s="380"/>
      <c r="LLD255" s="359"/>
      <c r="LLE255" s="380"/>
      <c r="LLF255" s="359"/>
      <c r="LLG255" s="380"/>
      <c r="LLH255" s="359"/>
      <c r="LLI255" s="380"/>
      <c r="LLJ255" s="359"/>
      <c r="LLK255" s="380"/>
      <c r="LLL255" s="359"/>
      <c r="LLM255" s="380"/>
      <c r="LLN255" s="359"/>
      <c r="LLO255" s="380"/>
      <c r="LLP255" s="359"/>
      <c r="LLQ255" s="380"/>
      <c r="LLR255" s="359"/>
      <c r="LLS255" s="380"/>
      <c r="LLT255" s="359"/>
      <c r="LLU255" s="380"/>
      <c r="LLV255" s="359"/>
      <c r="LLW255" s="380"/>
      <c r="LLX255" s="359"/>
      <c r="LLY255" s="380"/>
      <c r="LLZ255" s="359"/>
      <c r="LMA255" s="380"/>
      <c r="LMB255" s="359"/>
      <c r="LMC255" s="380"/>
      <c r="LMD255" s="359"/>
      <c r="LME255" s="380"/>
      <c r="LMF255" s="359"/>
      <c r="LMG255" s="380"/>
      <c r="LMH255" s="359"/>
      <c r="LMI255" s="380"/>
      <c r="LMJ255" s="359"/>
      <c r="LMK255" s="380"/>
      <c r="LML255" s="359"/>
      <c r="LMM255" s="380"/>
      <c r="LMN255" s="359"/>
      <c r="LMO255" s="380"/>
      <c r="LMP255" s="359"/>
      <c r="LMQ255" s="380"/>
      <c r="LMR255" s="359"/>
      <c r="LMS255" s="380"/>
      <c r="LMT255" s="359"/>
      <c r="LMU255" s="380"/>
      <c r="LMV255" s="359"/>
      <c r="LMW255" s="380"/>
      <c r="LMX255" s="359"/>
      <c r="LMY255" s="380"/>
      <c r="LMZ255" s="359"/>
      <c r="LNA255" s="380"/>
      <c r="LNB255" s="359"/>
      <c r="LNC255" s="380"/>
      <c r="LND255" s="359"/>
      <c r="LNE255" s="380"/>
      <c r="LNF255" s="359"/>
      <c r="LNG255" s="380"/>
      <c r="LNH255" s="359"/>
      <c r="LNI255" s="380"/>
      <c r="LNJ255" s="359"/>
      <c r="LNK255" s="380"/>
      <c r="LNL255" s="359"/>
      <c r="LNM255" s="380"/>
      <c r="LNN255" s="359"/>
      <c r="LNO255" s="380"/>
      <c r="LNP255" s="359"/>
      <c r="LNQ255" s="380"/>
      <c r="LNR255" s="359"/>
      <c r="LNS255" s="380"/>
      <c r="LNT255" s="359"/>
      <c r="LNU255" s="380"/>
      <c r="LNV255" s="359"/>
      <c r="LNW255" s="380"/>
      <c r="LNX255" s="359"/>
      <c r="LNY255" s="380"/>
      <c r="LNZ255" s="359"/>
      <c r="LOA255" s="380"/>
      <c r="LOB255" s="359"/>
      <c r="LOC255" s="380"/>
      <c r="LOD255" s="359"/>
      <c r="LOE255" s="380"/>
      <c r="LOF255" s="359"/>
      <c r="LOG255" s="380"/>
      <c r="LOH255" s="359"/>
      <c r="LOI255" s="380"/>
      <c r="LOJ255" s="359"/>
      <c r="LOK255" s="380"/>
      <c r="LOL255" s="359"/>
      <c r="LOM255" s="380"/>
      <c r="LON255" s="359"/>
      <c r="LOO255" s="380"/>
      <c r="LOP255" s="359"/>
      <c r="LOQ255" s="380"/>
      <c r="LOR255" s="359"/>
      <c r="LOS255" s="380"/>
      <c r="LOT255" s="359"/>
      <c r="LOU255" s="380"/>
      <c r="LOV255" s="359"/>
      <c r="LOW255" s="380"/>
      <c r="LOX255" s="359"/>
      <c r="LOY255" s="380"/>
      <c r="LOZ255" s="359"/>
      <c r="LPA255" s="380"/>
      <c r="LPB255" s="359"/>
      <c r="LPC255" s="380"/>
      <c r="LPD255" s="359"/>
      <c r="LPE255" s="380"/>
      <c r="LPF255" s="359"/>
      <c r="LPG255" s="380"/>
      <c r="LPH255" s="359"/>
      <c r="LPI255" s="380"/>
      <c r="LPJ255" s="359"/>
      <c r="LPK255" s="380"/>
      <c r="LPL255" s="359"/>
      <c r="LPM255" s="380"/>
      <c r="LPN255" s="359"/>
      <c r="LPO255" s="380"/>
      <c r="LPP255" s="359"/>
      <c r="LPQ255" s="380"/>
      <c r="LPR255" s="359"/>
      <c r="LPS255" s="380"/>
      <c r="LPT255" s="359"/>
      <c r="LPU255" s="380"/>
      <c r="LPV255" s="359"/>
      <c r="LPW255" s="380"/>
      <c r="LPX255" s="359"/>
      <c r="LPY255" s="380"/>
      <c r="LPZ255" s="359"/>
      <c r="LQA255" s="380"/>
      <c r="LQB255" s="359"/>
      <c r="LQC255" s="380"/>
      <c r="LQD255" s="359"/>
      <c r="LQE255" s="380"/>
      <c r="LQF255" s="359"/>
      <c r="LQG255" s="380"/>
      <c r="LQH255" s="359"/>
      <c r="LQI255" s="380"/>
      <c r="LQJ255" s="359"/>
      <c r="LQK255" s="380"/>
      <c r="LQL255" s="359"/>
      <c r="LQM255" s="380"/>
      <c r="LQN255" s="359"/>
      <c r="LQO255" s="380"/>
      <c r="LQP255" s="359"/>
      <c r="LQQ255" s="380"/>
      <c r="LQR255" s="359"/>
      <c r="LQS255" s="380"/>
      <c r="LQT255" s="359"/>
      <c r="LQU255" s="380"/>
      <c r="LQV255" s="359"/>
      <c r="LQW255" s="380"/>
      <c r="LQX255" s="359"/>
      <c r="LQY255" s="380"/>
      <c r="LQZ255" s="359"/>
      <c r="LRA255" s="380"/>
      <c r="LRB255" s="359"/>
      <c r="LRC255" s="380"/>
      <c r="LRD255" s="359"/>
      <c r="LRE255" s="380"/>
      <c r="LRF255" s="359"/>
      <c r="LRG255" s="380"/>
      <c r="LRH255" s="359"/>
      <c r="LRI255" s="380"/>
      <c r="LRJ255" s="359"/>
      <c r="LRK255" s="380"/>
      <c r="LRL255" s="359"/>
      <c r="LRM255" s="380"/>
      <c r="LRN255" s="359"/>
      <c r="LRO255" s="380"/>
      <c r="LRP255" s="359"/>
      <c r="LRQ255" s="380"/>
      <c r="LRR255" s="359"/>
      <c r="LRS255" s="380"/>
      <c r="LRT255" s="359"/>
      <c r="LRU255" s="380"/>
      <c r="LRV255" s="359"/>
      <c r="LRW255" s="380"/>
      <c r="LRX255" s="359"/>
      <c r="LRY255" s="380"/>
      <c r="LRZ255" s="359"/>
      <c r="LSA255" s="380"/>
      <c r="LSB255" s="359"/>
      <c r="LSC255" s="380"/>
      <c r="LSD255" s="359"/>
      <c r="LSE255" s="380"/>
      <c r="LSF255" s="359"/>
      <c r="LSG255" s="380"/>
      <c r="LSH255" s="359"/>
      <c r="LSI255" s="380"/>
      <c r="LSJ255" s="359"/>
      <c r="LSK255" s="380"/>
      <c r="LSL255" s="359"/>
      <c r="LSM255" s="380"/>
      <c r="LSN255" s="359"/>
      <c r="LSO255" s="380"/>
      <c r="LSP255" s="359"/>
      <c r="LSQ255" s="380"/>
      <c r="LSR255" s="359"/>
      <c r="LSS255" s="380"/>
      <c r="LST255" s="359"/>
      <c r="LSU255" s="380"/>
      <c r="LSV255" s="359"/>
      <c r="LSW255" s="380"/>
      <c r="LSX255" s="359"/>
      <c r="LSY255" s="380"/>
      <c r="LSZ255" s="359"/>
      <c r="LTA255" s="380"/>
      <c r="LTB255" s="359"/>
      <c r="LTC255" s="380"/>
      <c r="LTD255" s="359"/>
      <c r="LTE255" s="380"/>
      <c r="LTF255" s="359"/>
      <c r="LTG255" s="380"/>
      <c r="LTH255" s="359"/>
      <c r="LTI255" s="380"/>
      <c r="LTJ255" s="359"/>
      <c r="LTK255" s="380"/>
      <c r="LTL255" s="359"/>
      <c r="LTM255" s="380"/>
      <c r="LTN255" s="359"/>
      <c r="LTO255" s="380"/>
      <c r="LTP255" s="359"/>
      <c r="LTQ255" s="380"/>
      <c r="LTR255" s="359"/>
      <c r="LTS255" s="380"/>
      <c r="LTT255" s="359"/>
      <c r="LTU255" s="380"/>
      <c r="LTV255" s="359"/>
      <c r="LTW255" s="380"/>
      <c r="LTX255" s="359"/>
      <c r="LTY255" s="380"/>
      <c r="LTZ255" s="359"/>
      <c r="LUA255" s="380"/>
      <c r="LUB255" s="359"/>
      <c r="LUC255" s="380"/>
      <c r="LUD255" s="359"/>
      <c r="LUE255" s="380"/>
      <c r="LUF255" s="359"/>
      <c r="LUG255" s="380"/>
      <c r="LUH255" s="359"/>
      <c r="LUI255" s="380"/>
      <c r="LUJ255" s="359"/>
      <c r="LUK255" s="380"/>
      <c r="LUL255" s="359"/>
      <c r="LUM255" s="380"/>
      <c r="LUN255" s="359"/>
      <c r="LUO255" s="380"/>
      <c r="LUP255" s="359"/>
      <c r="LUQ255" s="380"/>
      <c r="LUR255" s="359"/>
      <c r="LUS255" s="380"/>
      <c r="LUT255" s="359"/>
      <c r="LUU255" s="380"/>
      <c r="LUV255" s="359"/>
      <c r="LUW255" s="380"/>
      <c r="LUX255" s="359"/>
      <c r="LUY255" s="380"/>
      <c r="LUZ255" s="359"/>
      <c r="LVA255" s="380"/>
      <c r="LVB255" s="359"/>
      <c r="LVC255" s="380"/>
      <c r="LVD255" s="359"/>
      <c r="LVE255" s="380"/>
      <c r="LVF255" s="359"/>
      <c r="LVG255" s="380"/>
      <c r="LVH255" s="359"/>
      <c r="LVI255" s="380"/>
      <c r="LVJ255" s="359"/>
      <c r="LVK255" s="380"/>
      <c r="LVL255" s="359"/>
      <c r="LVM255" s="380"/>
      <c r="LVN255" s="359"/>
      <c r="LVO255" s="380"/>
      <c r="LVP255" s="359"/>
      <c r="LVQ255" s="380"/>
      <c r="LVR255" s="359"/>
      <c r="LVS255" s="380"/>
      <c r="LVT255" s="359"/>
      <c r="LVU255" s="380"/>
      <c r="LVV255" s="359"/>
      <c r="LVW255" s="380"/>
      <c r="LVX255" s="359"/>
      <c r="LVY255" s="380"/>
      <c r="LVZ255" s="359"/>
      <c r="LWA255" s="380"/>
      <c r="LWB255" s="359"/>
      <c r="LWC255" s="380"/>
      <c r="LWD255" s="359"/>
      <c r="LWE255" s="380"/>
      <c r="LWF255" s="359"/>
      <c r="LWG255" s="380"/>
      <c r="LWH255" s="359"/>
      <c r="LWI255" s="380"/>
      <c r="LWJ255" s="359"/>
      <c r="LWK255" s="380"/>
      <c r="LWL255" s="359"/>
      <c r="LWM255" s="380"/>
      <c r="LWN255" s="359"/>
      <c r="LWO255" s="380"/>
      <c r="LWP255" s="359"/>
      <c r="LWQ255" s="380"/>
      <c r="LWR255" s="359"/>
      <c r="LWS255" s="380"/>
      <c r="LWT255" s="359"/>
      <c r="LWU255" s="380"/>
      <c r="LWV255" s="359"/>
      <c r="LWW255" s="380"/>
      <c r="LWX255" s="359"/>
      <c r="LWY255" s="380"/>
      <c r="LWZ255" s="359"/>
      <c r="LXA255" s="380"/>
      <c r="LXB255" s="359"/>
      <c r="LXC255" s="380"/>
      <c r="LXD255" s="359"/>
      <c r="LXE255" s="380"/>
      <c r="LXF255" s="359"/>
      <c r="LXG255" s="380"/>
      <c r="LXH255" s="359"/>
      <c r="LXI255" s="380"/>
      <c r="LXJ255" s="359"/>
      <c r="LXK255" s="380"/>
      <c r="LXL255" s="359"/>
      <c r="LXM255" s="380"/>
      <c r="LXN255" s="359"/>
      <c r="LXO255" s="380"/>
      <c r="LXP255" s="359"/>
      <c r="LXQ255" s="380"/>
      <c r="LXR255" s="359"/>
      <c r="LXS255" s="380"/>
      <c r="LXT255" s="359"/>
      <c r="LXU255" s="380"/>
      <c r="LXV255" s="359"/>
      <c r="LXW255" s="380"/>
      <c r="LXX255" s="359"/>
      <c r="LXY255" s="380"/>
      <c r="LXZ255" s="359"/>
      <c r="LYA255" s="380"/>
      <c r="LYB255" s="359"/>
      <c r="LYC255" s="380"/>
      <c r="LYD255" s="359"/>
      <c r="LYE255" s="380"/>
      <c r="LYF255" s="359"/>
      <c r="LYG255" s="380"/>
      <c r="LYH255" s="359"/>
      <c r="LYI255" s="380"/>
      <c r="LYJ255" s="359"/>
      <c r="LYK255" s="380"/>
      <c r="LYL255" s="359"/>
      <c r="LYM255" s="380"/>
      <c r="LYN255" s="359"/>
      <c r="LYO255" s="380"/>
      <c r="LYP255" s="359"/>
      <c r="LYQ255" s="380"/>
      <c r="LYR255" s="359"/>
      <c r="LYS255" s="380"/>
      <c r="LYT255" s="359"/>
      <c r="LYU255" s="380"/>
      <c r="LYV255" s="359"/>
      <c r="LYW255" s="380"/>
      <c r="LYX255" s="359"/>
      <c r="LYY255" s="380"/>
      <c r="LYZ255" s="359"/>
      <c r="LZA255" s="380"/>
      <c r="LZB255" s="359"/>
      <c r="LZC255" s="380"/>
      <c r="LZD255" s="359"/>
      <c r="LZE255" s="380"/>
      <c r="LZF255" s="359"/>
      <c r="LZG255" s="380"/>
      <c r="LZH255" s="359"/>
      <c r="LZI255" s="380"/>
      <c r="LZJ255" s="359"/>
      <c r="LZK255" s="380"/>
      <c r="LZL255" s="359"/>
      <c r="LZM255" s="380"/>
      <c r="LZN255" s="359"/>
      <c r="LZO255" s="380"/>
      <c r="LZP255" s="359"/>
      <c r="LZQ255" s="380"/>
      <c r="LZR255" s="359"/>
      <c r="LZS255" s="380"/>
      <c r="LZT255" s="359"/>
      <c r="LZU255" s="380"/>
      <c r="LZV255" s="359"/>
      <c r="LZW255" s="380"/>
      <c r="LZX255" s="359"/>
      <c r="LZY255" s="380"/>
      <c r="LZZ255" s="359"/>
      <c r="MAA255" s="380"/>
      <c r="MAB255" s="359"/>
      <c r="MAC255" s="380"/>
      <c r="MAD255" s="359"/>
      <c r="MAE255" s="380"/>
      <c r="MAF255" s="359"/>
      <c r="MAG255" s="380"/>
      <c r="MAH255" s="359"/>
      <c r="MAI255" s="380"/>
      <c r="MAJ255" s="359"/>
      <c r="MAK255" s="380"/>
      <c r="MAL255" s="359"/>
      <c r="MAM255" s="380"/>
      <c r="MAN255" s="359"/>
      <c r="MAO255" s="380"/>
      <c r="MAP255" s="359"/>
      <c r="MAQ255" s="380"/>
      <c r="MAR255" s="359"/>
      <c r="MAS255" s="380"/>
      <c r="MAT255" s="359"/>
      <c r="MAU255" s="380"/>
      <c r="MAV255" s="359"/>
      <c r="MAW255" s="380"/>
      <c r="MAX255" s="359"/>
      <c r="MAY255" s="380"/>
      <c r="MAZ255" s="359"/>
      <c r="MBA255" s="380"/>
      <c r="MBB255" s="359"/>
      <c r="MBC255" s="380"/>
      <c r="MBD255" s="359"/>
      <c r="MBE255" s="380"/>
      <c r="MBF255" s="359"/>
      <c r="MBG255" s="380"/>
      <c r="MBH255" s="359"/>
      <c r="MBI255" s="380"/>
      <c r="MBJ255" s="359"/>
      <c r="MBK255" s="380"/>
      <c r="MBL255" s="359"/>
      <c r="MBM255" s="380"/>
      <c r="MBN255" s="359"/>
      <c r="MBO255" s="380"/>
      <c r="MBP255" s="359"/>
      <c r="MBQ255" s="380"/>
      <c r="MBR255" s="359"/>
      <c r="MBS255" s="380"/>
      <c r="MBT255" s="359"/>
      <c r="MBU255" s="380"/>
      <c r="MBV255" s="359"/>
      <c r="MBW255" s="380"/>
      <c r="MBX255" s="359"/>
      <c r="MBY255" s="380"/>
      <c r="MBZ255" s="359"/>
      <c r="MCA255" s="380"/>
      <c r="MCB255" s="359"/>
      <c r="MCC255" s="380"/>
      <c r="MCD255" s="359"/>
      <c r="MCE255" s="380"/>
      <c r="MCF255" s="359"/>
      <c r="MCG255" s="380"/>
      <c r="MCH255" s="359"/>
      <c r="MCI255" s="380"/>
      <c r="MCJ255" s="359"/>
      <c r="MCK255" s="380"/>
      <c r="MCL255" s="359"/>
      <c r="MCM255" s="380"/>
      <c r="MCN255" s="359"/>
      <c r="MCO255" s="380"/>
      <c r="MCP255" s="359"/>
      <c r="MCQ255" s="380"/>
      <c r="MCR255" s="359"/>
      <c r="MCS255" s="380"/>
      <c r="MCT255" s="359"/>
      <c r="MCU255" s="380"/>
      <c r="MCV255" s="359"/>
      <c r="MCW255" s="380"/>
      <c r="MCX255" s="359"/>
      <c r="MCY255" s="380"/>
      <c r="MCZ255" s="359"/>
      <c r="MDA255" s="380"/>
      <c r="MDB255" s="359"/>
      <c r="MDC255" s="380"/>
      <c r="MDD255" s="359"/>
      <c r="MDE255" s="380"/>
      <c r="MDF255" s="359"/>
      <c r="MDG255" s="380"/>
      <c r="MDH255" s="359"/>
      <c r="MDI255" s="380"/>
      <c r="MDJ255" s="359"/>
      <c r="MDK255" s="380"/>
      <c r="MDL255" s="359"/>
      <c r="MDM255" s="380"/>
      <c r="MDN255" s="359"/>
      <c r="MDO255" s="380"/>
      <c r="MDP255" s="359"/>
      <c r="MDQ255" s="380"/>
      <c r="MDR255" s="359"/>
      <c r="MDS255" s="380"/>
      <c r="MDT255" s="359"/>
      <c r="MDU255" s="380"/>
      <c r="MDV255" s="359"/>
      <c r="MDW255" s="380"/>
      <c r="MDX255" s="359"/>
      <c r="MDY255" s="380"/>
      <c r="MDZ255" s="359"/>
      <c r="MEA255" s="380"/>
      <c r="MEB255" s="359"/>
      <c r="MEC255" s="380"/>
      <c r="MED255" s="359"/>
      <c r="MEE255" s="380"/>
      <c r="MEF255" s="359"/>
      <c r="MEG255" s="380"/>
      <c r="MEH255" s="359"/>
      <c r="MEI255" s="380"/>
      <c r="MEJ255" s="359"/>
      <c r="MEK255" s="380"/>
      <c r="MEL255" s="359"/>
      <c r="MEM255" s="380"/>
      <c r="MEN255" s="359"/>
      <c r="MEO255" s="380"/>
      <c r="MEP255" s="359"/>
      <c r="MEQ255" s="380"/>
      <c r="MER255" s="359"/>
      <c r="MES255" s="380"/>
      <c r="MET255" s="359"/>
      <c r="MEU255" s="380"/>
      <c r="MEV255" s="359"/>
      <c r="MEW255" s="380"/>
      <c r="MEX255" s="359"/>
      <c r="MEY255" s="380"/>
      <c r="MEZ255" s="359"/>
      <c r="MFA255" s="380"/>
      <c r="MFB255" s="359"/>
      <c r="MFC255" s="380"/>
      <c r="MFD255" s="359"/>
      <c r="MFE255" s="380"/>
      <c r="MFF255" s="359"/>
      <c r="MFG255" s="380"/>
      <c r="MFH255" s="359"/>
      <c r="MFI255" s="380"/>
      <c r="MFJ255" s="359"/>
      <c r="MFK255" s="380"/>
      <c r="MFL255" s="359"/>
      <c r="MFM255" s="380"/>
      <c r="MFN255" s="359"/>
      <c r="MFO255" s="380"/>
      <c r="MFP255" s="359"/>
      <c r="MFQ255" s="380"/>
      <c r="MFR255" s="359"/>
      <c r="MFS255" s="380"/>
      <c r="MFT255" s="359"/>
      <c r="MFU255" s="380"/>
      <c r="MFV255" s="359"/>
      <c r="MFW255" s="380"/>
      <c r="MFX255" s="359"/>
      <c r="MFY255" s="380"/>
      <c r="MFZ255" s="359"/>
      <c r="MGA255" s="380"/>
      <c r="MGB255" s="359"/>
      <c r="MGC255" s="380"/>
      <c r="MGD255" s="359"/>
      <c r="MGE255" s="380"/>
      <c r="MGF255" s="359"/>
      <c r="MGG255" s="380"/>
      <c r="MGH255" s="359"/>
      <c r="MGI255" s="380"/>
      <c r="MGJ255" s="359"/>
      <c r="MGK255" s="380"/>
      <c r="MGL255" s="359"/>
      <c r="MGM255" s="380"/>
      <c r="MGN255" s="359"/>
      <c r="MGO255" s="380"/>
      <c r="MGP255" s="359"/>
      <c r="MGQ255" s="380"/>
      <c r="MGR255" s="359"/>
      <c r="MGS255" s="380"/>
      <c r="MGT255" s="359"/>
      <c r="MGU255" s="380"/>
      <c r="MGV255" s="359"/>
      <c r="MGW255" s="380"/>
      <c r="MGX255" s="359"/>
      <c r="MGY255" s="380"/>
      <c r="MGZ255" s="359"/>
      <c r="MHA255" s="380"/>
      <c r="MHB255" s="359"/>
      <c r="MHC255" s="380"/>
      <c r="MHD255" s="359"/>
      <c r="MHE255" s="380"/>
      <c r="MHF255" s="359"/>
      <c r="MHG255" s="380"/>
      <c r="MHH255" s="359"/>
      <c r="MHI255" s="380"/>
      <c r="MHJ255" s="359"/>
      <c r="MHK255" s="380"/>
      <c r="MHL255" s="359"/>
      <c r="MHM255" s="380"/>
      <c r="MHN255" s="359"/>
      <c r="MHO255" s="380"/>
      <c r="MHP255" s="359"/>
      <c r="MHQ255" s="380"/>
      <c r="MHR255" s="359"/>
      <c r="MHS255" s="380"/>
      <c r="MHT255" s="359"/>
      <c r="MHU255" s="380"/>
      <c r="MHV255" s="359"/>
      <c r="MHW255" s="380"/>
      <c r="MHX255" s="359"/>
      <c r="MHY255" s="380"/>
      <c r="MHZ255" s="359"/>
      <c r="MIA255" s="380"/>
      <c r="MIB255" s="359"/>
      <c r="MIC255" s="380"/>
      <c r="MID255" s="359"/>
      <c r="MIE255" s="380"/>
      <c r="MIF255" s="359"/>
      <c r="MIG255" s="380"/>
      <c r="MIH255" s="359"/>
      <c r="MII255" s="380"/>
      <c r="MIJ255" s="359"/>
      <c r="MIK255" s="380"/>
      <c r="MIL255" s="359"/>
      <c r="MIM255" s="380"/>
      <c r="MIN255" s="359"/>
      <c r="MIO255" s="380"/>
      <c r="MIP255" s="359"/>
      <c r="MIQ255" s="380"/>
      <c r="MIR255" s="359"/>
      <c r="MIS255" s="380"/>
      <c r="MIT255" s="359"/>
      <c r="MIU255" s="380"/>
      <c r="MIV255" s="359"/>
      <c r="MIW255" s="380"/>
      <c r="MIX255" s="359"/>
      <c r="MIY255" s="380"/>
      <c r="MIZ255" s="359"/>
      <c r="MJA255" s="380"/>
      <c r="MJB255" s="359"/>
      <c r="MJC255" s="380"/>
      <c r="MJD255" s="359"/>
      <c r="MJE255" s="380"/>
      <c r="MJF255" s="359"/>
      <c r="MJG255" s="380"/>
      <c r="MJH255" s="359"/>
      <c r="MJI255" s="380"/>
      <c r="MJJ255" s="359"/>
      <c r="MJK255" s="380"/>
      <c r="MJL255" s="359"/>
      <c r="MJM255" s="380"/>
      <c r="MJN255" s="359"/>
      <c r="MJO255" s="380"/>
      <c r="MJP255" s="359"/>
      <c r="MJQ255" s="380"/>
      <c r="MJR255" s="359"/>
      <c r="MJS255" s="380"/>
      <c r="MJT255" s="359"/>
      <c r="MJU255" s="380"/>
      <c r="MJV255" s="359"/>
      <c r="MJW255" s="380"/>
      <c r="MJX255" s="359"/>
      <c r="MJY255" s="380"/>
      <c r="MJZ255" s="359"/>
      <c r="MKA255" s="380"/>
      <c r="MKB255" s="359"/>
      <c r="MKC255" s="380"/>
      <c r="MKD255" s="359"/>
      <c r="MKE255" s="380"/>
      <c r="MKF255" s="359"/>
      <c r="MKG255" s="380"/>
      <c r="MKH255" s="359"/>
      <c r="MKI255" s="380"/>
      <c r="MKJ255" s="359"/>
      <c r="MKK255" s="380"/>
      <c r="MKL255" s="359"/>
      <c r="MKM255" s="380"/>
      <c r="MKN255" s="359"/>
      <c r="MKO255" s="380"/>
      <c r="MKP255" s="359"/>
      <c r="MKQ255" s="380"/>
      <c r="MKR255" s="359"/>
      <c r="MKS255" s="380"/>
      <c r="MKT255" s="359"/>
      <c r="MKU255" s="380"/>
      <c r="MKV255" s="359"/>
      <c r="MKW255" s="380"/>
      <c r="MKX255" s="359"/>
      <c r="MKY255" s="380"/>
      <c r="MKZ255" s="359"/>
      <c r="MLA255" s="380"/>
      <c r="MLB255" s="359"/>
      <c r="MLC255" s="380"/>
      <c r="MLD255" s="359"/>
      <c r="MLE255" s="380"/>
      <c r="MLF255" s="359"/>
      <c r="MLG255" s="380"/>
      <c r="MLH255" s="359"/>
      <c r="MLI255" s="380"/>
      <c r="MLJ255" s="359"/>
      <c r="MLK255" s="380"/>
      <c r="MLL255" s="359"/>
      <c r="MLM255" s="380"/>
      <c r="MLN255" s="359"/>
      <c r="MLO255" s="380"/>
      <c r="MLP255" s="359"/>
      <c r="MLQ255" s="380"/>
      <c r="MLR255" s="359"/>
      <c r="MLS255" s="380"/>
      <c r="MLT255" s="359"/>
      <c r="MLU255" s="380"/>
      <c r="MLV255" s="359"/>
      <c r="MLW255" s="380"/>
      <c r="MLX255" s="359"/>
      <c r="MLY255" s="380"/>
      <c r="MLZ255" s="359"/>
      <c r="MMA255" s="380"/>
      <c r="MMB255" s="359"/>
      <c r="MMC255" s="380"/>
      <c r="MMD255" s="359"/>
      <c r="MME255" s="380"/>
      <c r="MMF255" s="359"/>
      <c r="MMG255" s="380"/>
      <c r="MMH255" s="359"/>
      <c r="MMI255" s="380"/>
      <c r="MMJ255" s="359"/>
      <c r="MMK255" s="380"/>
      <c r="MML255" s="359"/>
      <c r="MMM255" s="380"/>
      <c r="MMN255" s="359"/>
      <c r="MMO255" s="380"/>
      <c r="MMP255" s="359"/>
      <c r="MMQ255" s="380"/>
      <c r="MMR255" s="359"/>
      <c r="MMS255" s="380"/>
      <c r="MMT255" s="359"/>
      <c r="MMU255" s="380"/>
      <c r="MMV255" s="359"/>
      <c r="MMW255" s="380"/>
      <c r="MMX255" s="359"/>
      <c r="MMY255" s="380"/>
      <c r="MMZ255" s="359"/>
      <c r="MNA255" s="380"/>
      <c r="MNB255" s="359"/>
      <c r="MNC255" s="380"/>
      <c r="MND255" s="359"/>
      <c r="MNE255" s="380"/>
      <c r="MNF255" s="359"/>
      <c r="MNG255" s="380"/>
      <c r="MNH255" s="359"/>
      <c r="MNI255" s="380"/>
      <c r="MNJ255" s="359"/>
      <c r="MNK255" s="380"/>
      <c r="MNL255" s="359"/>
      <c r="MNM255" s="380"/>
      <c r="MNN255" s="359"/>
      <c r="MNO255" s="380"/>
      <c r="MNP255" s="359"/>
      <c r="MNQ255" s="380"/>
      <c r="MNR255" s="359"/>
      <c r="MNS255" s="380"/>
      <c r="MNT255" s="359"/>
      <c r="MNU255" s="380"/>
      <c r="MNV255" s="359"/>
      <c r="MNW255" s="380"/>
      <c r="MNX255" s="359"/>
      <c r="MNY255" s="380"/>
      <c r="MNZ255" s="359"/>
      <c r="MOA255" s="380"/>
      <c r="MOB255" s="359"/>
      <c r="MOC255" s="380"/>
      <c r="MOD255" s="359"/>
      <c r="MOE255" s="380"/>
      <c r="MOF255" s="359"/>
      <c r="MOG255" s="380"/>
      <c r="MOH255" s="359"/>
      <c r="MOI255" s="380"/>
      <c r="MOJ255" s="359"/>
      <c r="MOK255" s="380"/>
      <c r="MOL255" s="359"/>
      <c r="MOM255" s="380"/>
      <c r="MON255" s="359"/>
      <c r="MOO255" s="380"/>
      <c r="MOP255" s="359"/>
      <c r="MOQ255" s="380"/>
      <c r="MOR255" s="359"/>
      <c r="MOS255" s="380"/>
      <c r="MOT255" s="359"/>
      <c r="MOU255" s="380"/>
      <c r="MOV255" s="359"/>
      <c r="MOW255" s="380"/>
      <c r="MOX255" s="359"/>
      <c r="MOY255" s="380"/>
      <c r="MOZ255" s="359"/>
      <c r="MPA255" s="380"/>
      <c r="MPB255" s="359"/>
      <c r="MPC255" s="380"/>
      <c r="MPD255" s="359"/>
      <c r="MPE255" s="380"/>
      <c r="MPF255" s="359"/>
      <c r="MPG255" s="380"/>
      <c r="MPH255" s="359"/>
      <c r="MPI255" s="380"/>
      <c r="MPJ255" s="359"/>
      <c r="MPK255" s="380"/>
      <c r="MPL255" s="359"/>
      <c r="MPM255" s="380"/>
      <c r="MPN255" s="359"/>
      <c r="MPO255" s="380"/>
      <c r="MPP255" s="359"/>
      <c r="MPQ255" s="380"/>
      <c r="MPR255" s="359"/>
      <c r="MPS255" s="380"/>
      <c r="MPT255" s="359"/>
      <c r="MPU255" s="380"/>
      <c r="MPV255" s="359"/>
      <c r="MPW255" s="380"/>
      <c r="MPX255" s="359"/>
      <c r="MPY255" s="380"/>
      <c r="MPZ255" s="359"/>
      <c r="MQA255" s="380"/>
      <c r="MQB255" s="359"/>
      <c r="MQC255" s="380"/>
      <c r="MQD255" s="359"/>
      <c r="MQE255" s="380"/>
      <c r="MQF255" s="359"/>
      <c r="MQG255" s="380"/>
      <c r="MQH255" s="359"/>
      <c r="MQI255" s="380"/>
      <c r="MQJ255" s="359"/>
      <c r="MQK255" s="380"/>
      <c r="MQL255" s="359"/>
      <c r="MQM255" s="380"/>
      <c r="MQN255" s="359"/>
      <c r="MQO255" s="380"/>
      <c r="MQP255" s="359"/>
      <c r="MQQ255" s="380"/>
      <c r="MQR255" s="359"/>
      <c r="MQS255" s="380"/>
      <c r="MQT255" s="359"/>
      <c r="MQU255" s="380"/>
      <c r="MQV255" s="359"/>
      <c r="MQW255" s="380"/>
      <c r="MQX255" s="359"/>
      <c r="MQY255" s="380"/>
      <c r="MQZ255" s="359"/>
      <c r="MRA255" s="380"/>
      <c r="MRB255" s="359"/>
      <c r="MRC255" s="380"/>
      <c r="MRD255" s="359"/>
      <c r="MRE255" s="380"/>
      <c r="MRF255" s="359"/>
      <c r="MRG255" s="380"/>
      <c r="MRH255" s="359"/>
      <c r="MRI255" s="380"/>
      <c r="MRJ255" s="359"/>
      <c r="MRK255" s="380"/>
      <c r="MRL255" s="359"/>
      <c r="MRM255" s="380"/>
      <c r="MRN255" s="359"/>
      <c r="MRO255" s="380"/>
      <c r="MRP255" s="359"/>
      <c r="MRQ255" s="380"/>
      <c r="MRR255" s="359"/>
      <c r="MRS255" s="380"/>
      <c r="MRT255" s="359"/>
      <c r="MRU255" s="380"/>
      <c r="MRV255" s="359"/>
      <c r="MRW255" s="380"/>
      <c r="MRX255" s="359"/>
      <c r="MRY255" s="380"/>
      <c r="MRZ255" s="359"/>
      <c r="MSA255" s="380"/>
      <c r="MSB255" s="359"/>
      <c r="MSC255" s="380"/>
      <c r="MSD255" s="359"/>
      <c r="MSE255" s="380"/>
      <c r="MSF255" s="359"/>
      <c r="MSG255" s="380"/>
      <c r="MSH255" s="359"/>
      <c r="MSI255" s="380"/>
      <c r="MSJ255" s="359"/>
      <c r="MSK255" s="380"/>
      <c r="MSL255" s="359"/>
      <c r="MSM255" s="380"/>
      <c r="MSN255" s="359"/>
      <c r="MSO255" s="380"/>
      <c r="MSP255" s="359"/>
      <c r="MSQ255" s="380"/>
      <c r="MSR255" s="359"/>
      <c r="MSS255" s="380"/>
      <c r="MST255" s="359"/>
      <c r="MSU255" s="380"/>
      <c r="MSV255" s="359"/>
      <c r="MSW255" s="380"/>
      <c r="MSX255" s="359"/>
      <c r="MSY255" s="380"/>
      <c r="MSZ255" s="359"/>
      <c r="MTA255" s="380"/>
      <c r="MTB255" s="359"/>
      <c r="MTC255" s="380"/>
      <c r="MTD255" s="359"/>
      <c r="MTE255" s="380"/>
      <c r="MTF255" s="359"/>
      <c r="MTG255" s="380"/>
      <c r="MTH255" s="359"/>
      <c r="MTI255" s="380"/>
      <c r="MTJ255" s="359"/>
      <c r="MTK255" s="380"/>
      <c r="MTL255" s="359"/>
      <c r="MTM255" s="380"/>
      <c r="MTN255" s="359"/>
      <c r="MTO255" s="380"/>
      <c r="MTP255" s="359"/>
      <c r="MTQ255" s="380"/>
      <c r="MTR255" s="359"/>
      <c r="MTS255" s="380"/>
      <c r="MTT255" s="359"/>
      <c r="MTU255" s="380"/>
      <c r="MTV255" s="359"/>
      <c r="MTW255" s="380"/>
      <c r="MTX255" s="359"/>
      <c r="MTY255" s="380"/>
      <c r="MTZ255" s="359"/>
      <c r="MUA255" s="380"/>
      <c r="MUB255" s="359"/>
      <c r="MUC255" s="380"/>
      <c r="MUD255" s="359"/>
      <c r="MUE255" s="380"/>
      <c r="MUF255" s="359"/>
      <c r="MUG255" s="380"/>
      <c r="MUH255" s="359"/>
      <c r="MUI255" s="380"/>
      <c r="MUJ255" s="359"/>
      <c r="MUK255" s="380"/>
      <c r="MUL255" s="359"/>
      <c r="MUM255" s="380"/>
      <c r="MUN255" s="359"/>
      <c r="MUO255" s="380"/>
      <c r="MUP255" s="359"/>
      <c r="MUQ255" s="380"/>
      <c r="MUR255" s="359"/>
      <c r="MUS255" s="380"/>
      <c r="MUT255" s="359"/>
      <c r="MUU255" s="380"/>
      <c r="MUV255" s="359"/>
      <c r="MUW255" s="380"/>
      <c r="MUX255" s="359"/>
      <c r="MUY255" s="380"/>
      <c r="MUZ255" s="359"/>
      <c r="MVA255" s="380"/>
      <c r="MVB255" s="359"/>
      <c r="MVC255" s="380"/>
      <c r="MVD255" s="359"/>
      <c r="MVE255" s="380"/>
      <c r="MVF255" s="359"/>
      <c r="MVG255" s="380"/>
      <c r="MVH255" s="359"/>
      <c r="MVI255" s="380"/>
      <c r="MVJ255" s="359"/>
      <c r="MVK255" s="380"/>
      <c r="MVL255" s="359"/>
      <c r="MVM255" s="380"/>
      <c r="MVN255" s="359"/>
      <c r="MVO255" s="380"/>
      <c r="MVP255" s="359"/>
      <c r="MVQ255" s="380"/>
      <c r="MVR255" s="359"/>
      <c r="MVS255" s="380"/>
      <c r="MVT255" s="359"/>
      <c r="MVU255" s="380"/>
      <c r="MVV255" s="359"/>
      <c r="MVW255" s="380"/>
      <c r="MVX255" s="359"/>
      <c r="MVY255" s="380"/>
      <c r="MVZ255" s="359"/>
      <c r="MWA255" s="380"/>
      <c r="MWB255" s="359"/>
      <c r="MWC255" s="380"/>
      <c r="MWD255" s="359"/>
      <c r="MWE255" s="380"/>
      <c r="MWF255" s="359"/>
      <c r="MWG255" s="380"/>
      <c r="MWH255" s="359"/>
      <c r="MWI255" s="380"/>
      <c r="MWJ255" s="359"/>
      <c r="MWK255" s="380"/>
      <c r="MWL255" s="359"/>
      <c r="MWM255" s="380"/>
      <c r="MWN255" s="359"/>
      <c r="MWO255" s="380"/>
      <c r="MWP255" s="359"/>
      <c r="MWQ255" s="380"/>
      <c r="MWR255" s="359"/>
      <c r="MWS255" s="380"/>
      <c r="MWT255" s="359"/>
      <c r="MWU255" s="380"/>
      <c r="MWV255" s="359"/>
      <c r="MWW255" s="380"/>
      <c r="MWX255" s="359"/>
      <c r="MWY255" s="380"/>
      <c r="MWZ255" s="359"/>
      <c r="MXA255" s="380"/>
      <c r="MXB255" s="359"/>
      <c r="MXC255" s="380"/>
      <c r="MXD255" s="359"/>
      <c r="MXE255" s="380"/>
      <c r="MXF255" s="359"/>
      <c r="MXG255" s="380"/>
      <c r="MXH255" s="359"/>
      <c r="MXI255" s="380"/>
      <c r="MXJ255" s="359"/>
      <c r="MXK255" s="380"/>
      <c r="MXL255" s="359"/>
      <c r="MXM255" s="380"/>
      <c r="MXN255" s="359"/>
      <c r="MXO255" s="380"/>
      <c r="MXP255" s="359"/>
      <c r="MXQ255" s="380"/>
      <c r="MXR255" s="359"/>
      <c r="MXS255" s="380"/>
      <c r="MXT255" s="359"/>
      <c r="MXU255" s="380"/>
      <c r="MXV255" s="359"/>
      <c r="MXW255" s="380"/>
      <c r="MXX255" s="359"/>
      <c r="MXY255" s="380"/>
      <c r="MXZ255" s="359"/>
      <c r="MYA255" s="380"/>
      <c r="MYB255" s="359"/>
      <c r="MYC255" s="380"/>
      <c r="MYD255" s="359"/>
      <c r="MYE255" s="380"/>
      <c r="MYF255" s="359"/>
      <c r="MYG255" s="380"/>
      <c r="MYH255" s="359"/>
      <c r="MYI255" s="380"/>
      <c r="MYJ255" s="359"/>
      <c r="MYK255" s="380"/>
      <c r="MYL255" s="359"/>
      <c r="MYM255" s="380"/>
      <c r="MYN255" s="359"/>
      <c r="MYO255" s="380"/>
      <c r="MYP255" s="359"/>
      <c r="MYQ255" s="380"/>
      <c r="MYR255" s="359"/>
      <c r="MYS255" s="380"/>
      <c r="MYT255" s="359"/>
      <c r="MYU255" s="380"/>
      <c r="MYV255" s="359"/>
      <c r="MYW255" s="380"/>
      <c r="MYX255" s="359"/>
      <c r="MYY255" s="380"/>
      <c r="MYZ255" s="359"/>
      <c r="MZA255" s="380"/>
      <c r="MZB255" s="359"/>
      <c r="MZC255" s="380"/>
      <c r="MZD255" s="359"/>
      <c r="MZE255" s="380"/>
      <c r="MZF255" s="359"/>
      <c r="MZG255" s="380"/>
      <c r="MZH255" s="359"/>
      <c r="MZI255" s="380"/>
      <c r="MZJ255" s="359"/>
      <c r="MZK255" s="380"/>
      <c r="MZL255" s="359"/>
      <c r="MZM255" s="380"/>
      <c r="MZN255" s="359"/>
      <c r="MZO255" s="380"/>
      <c r="MZP255" s="359"/>
      <c r="MZQ255" s="380"/>
      <c r="MZR255" s="359"/>
      <c r="MZS255" s="380"/>
      <c r="MZT255" s="359"/>
      <c r="MZU255" s="380"/>
      <c r="MZV255" s="359"/>
      <c r="MZW255" s="380"/>
      <c r="MZX255" s="359"/>
      <c r="MZY255" s="380"/>
      <c r="MZZ255" s="359"/>
      <c r="NAA255" s="380"/>
      <c r="NAB255" s="359"/>
      <c r="NAC255" s="380"/>
      <c r="NAD255" s="359"/>
      <c r="NAE255" s="380"/>
      <c r="NAF255" s="359"/>
      <c r="NAG255" s="380"/>
      <c r="NAH255" s="359"/>
      <c r="NAI255" s="380"/>
      <c r="NAJ255" s="359"/>
      <c r="NAK255" s="380"/>
      <c r="NAL255" s="359"/>
      <c r="NAM255" s="380"/>
      <c r="NAN255" s="359"/>
      <c r="NAO255" s="380"/>
      <c r="NAP255" s="359"/>
      <c r="NAQ255" s="380"/>
      <c r="NAR255" s="359"/>
      <c r="NAS255" s="380"/>
      <c r="NAT255" s="359"/>
      <c r="NAU255" s="380"/>
      <c r="NAV255" s="359"/>
      <c r="NAW255" s="380"/>
      <c r="NAX255" s="359"/>
      <c r="NAY255" s="380"/>
      <c r="NAZ255" s="359"/>
      <c r="NBA255" s="380"/>
      <c r="NBB255" s="359"/>
      <c r="NBC255" s="380"/>
      <c r="NBD255" s="359"/>
      <c r="NBE255" s="380"/>
      <c r="NBF255" s="359"/>
      <c r="NBG255" s="380"/>
      <c r="NBH255" s="359"/>
      <c r="NBI255" s="380"/>
      <c r="NBJ255" s="359"/>
      <c r="NBK255" s="380"/>
      <c r="NBL255" s="359"/>
      <c r="NBM255" s="380"/>
      <c r="NBN255" s="359"/>
      <c r="NBO255" s="380"/>
      <c r="NBP255" s="359"/>
      <c r="NBQ255" s="380"/>
      <c r="NBR255" s="359"/>
      <c r="NBS255" s="380"/>
      <c r="NBT255" s="359"/>
      <c r="NBU255" s="380"/>
      <c r="NBV255" s="359"/>
      <c r="NBW255" s="380"/>
      <c r="NBX255" s="359"/>
      <c r="NBY255" s="380"/>
      <c r="NBZ255" s="359"/>
      <c r="NCA255" s="380"/>
      <c r="NCB255" s="359"/>
      <c r="NCC255" s="380"/>
      <c r="NCD255" s="359"/>
      <c r="NCE255" s="380"/>
      <c r="NCF255" s="359"/>
      <c r="NCG255" s="380"/>
      <c r="NCH255" s="359"/>
      <c r="NCI255" s="380"/>
      <c r="NCJ255" s="359"/>
      <c r="NCK255" s="380"/>
      <c r="NCL255" s="359"/>
      <c r="NCM255" s="380"/>
      <c r="NCN255" s="359"/>
      <c r="NCO255" s="380"/>
      <c r="NCP255" s="359"/>
      <c r="NCQ255" s="380"/>
      <c r="NCR255" s="359"/>
      <c r="NCS255" s="380"/>
      <c r="NCT255" s="359"/>
      <c r="NCU255" s="380"/>
      <c r="NCV255" s="359"/>
      <c r="NCW255" s="380"/>
      <c r="NCX255" s="359"/>
      <c r="NCY255" s="380"/>
      <c r="NCZ255" s="359"/>
      <c r="NDA255" s="380"/>
      <c r="NDB255" s="359"/>
      <c r="NDC255" s="380"/>
      <c r="NDD255" s="359"/>
      <c r="NDE255" s="380"/>
      <c r="NDF255" s="359"/>
      <c r="NDG255" s="380"/>
      <c r="NDH255" s="359"/>
      <c r="NDI255" s="380"/>
      <c r="NDJ255" s="359"/>
      <c r="NDK255" s="380"/>
      <c r="NDL255" s="359"/>
      <c r="NDM255" s="380"/>
      <c r="NDN255" s="359"/>
      <c r="NDO255" s="380"/>
      <c r="NDP255" s="359"/>
      <c r="NDQ255" s="380"/>
      <c r="NDR255" s="359"/>
      <c r="NDS255" s="380"/>
      <c r="NDT255" s="359"/>
      <c r="NDU255" s="380"/>
      <c r="NDV255" s="359"/>
      <c r="NDW255" s="380"/>
      <c r="NDX255" s="359"/>
      <c r="NDY255" s="380"/>
      <c r="NDZ255" s="359"/>
      <c r="NEA255" s="380"/>
      <c r="NEB255" s="359"/>
      <c r="NEC255" s="380"/>
      <c r="NED255" s="359"/>
      <c r="NEE255" s="380"/>
      <c r="NEF255" s="359"/>
      <c r="NEG255" s="380"/>
      <c r="NEH255" s="359"/>
      <c r="NEI255" s="380"/>
      <c r="NEJ255" s="359"/>
      <c r="NEK255" s="380"/>
      <c r="NEL255" s="359"/>
      <c r="NEM255" s="380"/>
      <c r="NEN255" s="359"/>
      <c r="NEO255" s="380"/>
      <c r="NEP255" s="359"/>
      <c r="NEQ255" s="380"/>
      <c r="NER255" s="359"/>
      <c r="NES255" s="380"/>
      <c r="NET255" s="359"/>
      <c r="NEU255" s="380"/>
      <c r="NEV255" s="359"/>
      <c r="NEW255" s="380"/>
      <c r="NEX255" s="359"/>
      <c r="NEY255" s="380"/>
      <c r="NEZ255" s="359"/>
      <c r="NFA255" s="380"/>
      <c r="NFB255" s="359"/>
      <c r="NFC255" s="380"/>
      <c r="NFD255" s="359"/>
      <c r="NFE255" s="380"/>
      <c r="NFF255" s="359"/>
      <c r="NFG255" s="380"/>
      <c r="NFH255" s="359"/>
      <c r="NFI255" s="380"/>
      <c r="NFJ255" s="359"/>
      <c r="NFK255" s="380"/>
      <c r="NFL255" s="359"/>
      <c r="NFM255" s="380"/>
      <c r="NFN255" s="359"/>
      <c r="NFO255" s="380"/>
      <c r="NFP255" s="359"/>
      <c r="NFQ255" s="380"/>
      <c r="NFR255" s="359"/>
      <c r="NFS255" s="380"/>
      <c r="NFT255" s="359"/>
      <c r="NFU255" s="380"/>
      <c r="NFV255" s="359"/>
      <c r="NFW255" s="380"/>
      <c r="NFX255" s="359"/>
      <c r="NFY255" s="380"/>
      <c r="NFZ255" s="359"/>
      <c r="NGA255" s="380"/>
      <c r="NGB255" s="359"/>
      <c r="NGC255" s="380"/>
      <c r="NGD255" s="359"/>
      <c r="NGE255" s="380"/>
      <c r="NGF255" s="359"/>
      <c r="NGG255" s="380"/>
      <c r="NGH255" s="359"/>
      <c r="NGI255" s="380"/>
      <c r="NGJ255" s="359"/>
      <c r="NGK255" s="380"/>
      <c r="NGL255" s="359"/>
      <c r="NGM255" s="380"/>
      <c r="NGN255" s="359"/>
      <c r="NGO255" s="380"/>
      <c r="NGP255" s="359"/>
      <c r="NGQ255" s="380"/>
      <c r="NGR255" s="359"/>
      <c r="NGS255" s="380"/>
      <c r="NGT255" s="359"/>
      <c r="NGU255" s="380"/>
      <c r="NGV255" s="359"/>
      <c r="NGW255" s="380"/>
      <c r="NGX255" s="359"/>
      <c r="NGY255" s="380"/>
      <c r="NGZ255" s="359"/>
      <c r="NHA255" s="380"/>
      <c r="NHB255" s="359"/>
      <c r="NHC255" s="380"/>
      <c r="NHD255" s="359"/>
      <c r="NHE255" s="380"/>
      <c r="NHF255" s="359"/>
      <c r="NHG255" s="380"/>
      <c r="NHH255" s="359"/>
      <c r="NHI255" s="380"/>
      <c r="NHJ255" s="359"/>
      <c r="NHK255" s="380"/>
      <c r="NHL255" s="359"/>
      <c r="NHM255" s="380"/>
      <c r="NHN255" s="359"/>
      <c r="NHO255" s="380"/>
      <c r="NHP255" s="359"/>
      <c r="NHQ255" s="380"/>
      <c r="NHR255" s="359"/>
      <c r="NHS255" s="380"/>
      <c r="NHT255" s="359"/>
      <c r="NHU255" s="380"/>
      <c r="NHV255" s="359"/>
      <c r="NHW255" s="380"/>
      <c r="NHX255" s="359"/>
      <c r="NHY255" s="380"/>
      <c r="NHZ255" s="359"/>
      <c r="NIA255" s="380"/>
      <c r="NIB255" s="359"/>
      <c r="NIC255" s="380"/>
      <c r="NID255" s="359"/>
      <c r="NIE255" s="380"/>
      <c r="NIF255" s="359"/>
      <c r="NIG255" s="380"/>
      <c r="NIH255" s="359"/>
      <c r="NII255" s="380"/>
      <c r="NIJ255" s="359"/>
      <c r="NIK255" s="380"/>
      <c r="NIL255" s="359"/>
      <c r="NIM255" s="380"/>
      <c r="NIN255" s="359"/>
      <c r="NIO255" s="380"/>
      <c r="NIP255" s="359"/>
      <c r="NIQ255" s="380"/>
      <c r="NIR255" s="359"/>
      <c r="NIS255" s="380"/>
      <c r="NIT255" s="359"/>
      <c r="NIU255" s="380"/>
      <c r="NIV255" s="359"/>
      <c r="NIW255" s="380"/>
      <c r="NIX255" s="359"/>
      <c r="NIY255" s="380"/>
      <c r="NIZ255" s="359"/>
      <c r="NJA255" s="380"/>
      <c r="NJB255" s="359"/>
      <c r="NJC255" s="380"/>
      <c r="NJD255" s="359"/>
      <c r="NJE255" s="380"/>
      <c r="NJF255" s="359"/>
      <c r="NJG255" s="380"/>
      <c r="NJH255" s="359"/>
      <c r="NJI255" s="380"/>
      <c r="NJJ255" s="359"/>
      <c r="NJK255" s="380"/>
      <c r="NJL255" s="359"/>
      <c r="NJM255" s="380"/>
      <c r="NJN255" s="359"/>
      <c r="NJO255" s="380"/>
      <c r="NJP255" s="359"/>
      <c r="NJQ255" s="380"/>
      <c r="NJR255" s="359"/>
      <c r="NJS255" s="380"/>
      <c r="NJT255" s="359"/>
      <c r="NJU255" s="380"/>
      <c r="NJV255" s="359"/>
      <c r="NJW255" s="380"/>
      <c r="NJX255" s="359"/>
      <c r="NJY255" s="380"/>
      <c r="NJZ255" s="359"/>
      <c r="NKA255" s="380"/>
      <c r="NKB255" s="359"/>
      <c r="NKC255" s="380"/>
      <c r="NKD255" s="359"/>
      <c r="NKE255" s="380"/>
      <c r="NKF255" s="359"/>
      <c r="NKG255" s="380"/>
      <c r="NKH255" s="359"/>
      <c r="NKI255" s="380"/>
      <c r="NKJ255" s="359"/>
      <c r="NKK255" s="380"/>
      <c r="NKL255" s="359"/>
      <c r="NKM255" s="380"/>
      <c r="NKN255" s="359"/>
      <c r="NKO255" s="380"/>
      <c r="NKP255" s="359"/>
      <c r="NKQ255" s="380"/>
      <c r="NKR255" s="359"/>
      <c r="NKS255" s="380"/>
      <c r="NKT255" s="359"/>
      <c r="NKU255" s="380"/>
      <c r="NKV255" s="359"/>
      <c r="NKW255" s="380"/>
      <c r="NKX255" s="359"/>
      <c r="NKY255" s="380"/>
      <c r="NKZ255" s="359"/>
      <c r="NLA255" s="380"/>
      <c r="NLB255" s="359"/>
      <c r="NLC255" s="380"/>
      <c r="NLD255" s="359"/>
      <c r="NLE255" s="380"/>
      <c r="NLF255" s="359"/>
      <c r="NLG255" s="380"/>
      <c r="NLH255" s="359"/>
      <c r="NLI255" s="380"/>
      <c r="NLJ255" s="359"/>
      <c r="NLK255" s="380"/>
      <c r="NLL255" s="359"/>
      <c r="NLM255" s="380"/>
      <c r="NLN255" s="359"/>
      <c r="NLO255" s="380"/>
      <c r="NLP255" s="359"/>
      <c r="NLQ255" s="380"/>
      <c r="NLR255" s="359"/>
      <c r="NLS255" s="380"/>
      <c r="NLT255" s="359"/>
      <c r="NLU255" s="380"/>
      <c r="NLV255" s="359"/>
      <c r="NLW255" s="380"/>
      <c r="NLX255" s="359"/>
      <c r="NLY255" s="380"/>
      <c r="NLZ255" s="359"/>
      <c r="NMA255" s="380"/>
      <c r="NMB255" s="359"/>
      <c r="NMC255" s="380"/>
      <c r="NMD255" s="359"/>
      <c r="NME255" s="380"/>
      <c r="NMF255" s="359"/>
      <c r="NMG255" s="380"/>
      <c r="NMH255" s="359"/>
      <c r="NMI255" s="380"/>
      <c r="NMJ255" s="359"/>
      <c r="NMK255" s="380"/>
      <c r="NML255" s="359"/>
      <c r="NMM255" s="380"/>
      <c r="NMN255" s="359"/>
      <c r="NMO255" s="380"/>
      <c r="NMP255" s="359"/>
      <c r="NMQ255" s="380"/>
      <c r="NMR255" s="359"/>
      <c r="NMS255" s="380"/>
      <c r="NMT255" s="359"/>
      <c r="NMU255" s="380"/>
      <c r="NMV255" s="359"/>
      <c r="NMW255" s="380"/>
      <c r="NMX255" s="359"/>
      <c r="NMY255" s="380"/>
      <c r="NMZ255" s="359"/>
      <c r="NNA255" s="380"/>
      <c r="NNB255" s="359"/>
      <c r="NNC255" s="380"/>
      <c r="NND255" s="359"/>
      <c r="NNE255" s="380"/>
      <c r="NNF255" s="359"/>
      <c r="NNG255" s="380"/>
      <c r="NNH255" s="359"/>
      <c r="NNI255" s="380"/>
      <c r="NNJ255" s="359"/>
      <c r="NNK255" s="380"/>
      <c r="NNL255" s="359"/>
      <c r="NNM255" s="380"/>
      <c r="NNN255" s="359"/>
      <c r="NNO255" s="380"/>
      <c r="NNP255" s="359"/>
      <c r="NNQ255" s="380"/>
      <c r="NNR255" s="359"/>
      <c r="NNS255" s="380"/>
      <c r="NNT255" s="359"/>
      <c r="NNU255" s="380"/>
      <c r="NNV255" s="359"/>
      <c r="NNW255" s="380"/>
      <c r="NNX255" s="359"/>
      <c r="NNY255" s="380"/>
      <c r="NNZ255" s="359"/>
      <c r="NOA255" s="380"/>
      <c r="NOB255" s="359"/>
      <c r="NOC255" s="380"/>
      <c r="NOD255" s="359"/>
      <c r="NOE255" s="380"/>
      <c r="NOF255" s="359"/>
      <c r="NOG255" s="380"/>
      <c r="NOH255" s="359"/>
      <c r="NOI255" s="380"/>
      <c r="NOJ255" s="359"/>
      <c r="NOK255" s="380"/>
      <c r="NOL255" s="359"/>
      <c r="NOM255" s="380"/>
      <c r="NON255" s="359"/>
      <c r="NOO255" s="380"/>
      <c r="NOP255" s="359"/>
      <c r="NOQ255" s="380"/>
      <c r="NOR255" s="359"/>
      <c r="NOS255" s="380"/>
      <c r="NOT255" s="359"/>
      <c r="NOU255" s="380"/>
      <c r="NOV255" s="359"/>
      <c r="NOW255" s="380"/>
      <c r="NOX255" s="359"/>
      <c r="NOY255" s="380"/>
      <c r="NOZ255" s="359"/>
      <c r="NPA255" s="380"/>
      <c r="NPB255" s="359"/>
      <c r="NPC255" s="380"/>
      <c r="NPD255" s="359"/>
      <c r="NPE255" s="380"/>
      <c r="NPF255" s="359"/>
      <c r="NPG255" s="380"/>
      <c r="NPH255" s="359"/>
      <c r="NPI255" s="380"/>
      <c r="NPJ255" s="359"/>
      <c r="NPK255" s="380"/>
      <c r="NPL255" s="359"/>
      <c r="NPM255" s="380"/>
      <c r="NPN255" s="359"/>
      <c r="NPO255" s="380"/>
      <c r="NPP255" s="359"/>
      <c r="NPQ255" s="380"/>
      <c r="NPR255" s="359"/>
      <c r="NPS255" s="380"/>
      <c r="NPT255" s="359"/>
      <c r="NPU255" s="380"/>
      <c r="NPV255" s="359"/>
      <c r="NPW255" s="380"/>
      <c r="NPX255" s="359"/>
      <c r="NPY255" s="380"/>
      <c r="NPZ255" s="359"/>
      <c r="NQA255" s="380"/>
      <c r="NQB255" s="359"/>
      <c r="NQC255" s="380"/>
      <c r="NQD255" s="359"/>
      <c r="NQE255" s="380"/>
      <c r="NQF255" s="359"/>
      <c r="NQG255" s="380"/>
      <c r="NQH255" s="359"/>
      <c r="NQI255" s="380"/>
      <c r="NQJ255" s="359"/>
      <c r="NQK255" s="380"/>
      <c r="NQL255" s="359"/>
      <c r="NQM255" s="380"/>
      <c r="NQN255" s="359"/>
      <c r="NQO255" s="380"/>
      <c r="NQP255" s="359"/>
      <c r="NQQ255" s="380"/>
      <c r="NQR255" s="359"/>
      <c r="NQS255" s="380"/>
      <c r="NQT255" s="359"/>
      <c r="NQU255" s="380"/>
      <c r="NQV255" s="359"/>
      <c r="NQW255" s="380"/>
      <c r="NQX255" s="359"/>
      <c r="NQY255" s="380"/>
      <c r="NQZ255" s="359"/>
      <c r="NRA255" s="380"/>
      <c r="NRB255" s="359"/>
      <c r="NRC255" s="380"/>
      <c r="NRD255" s="359"/>
      <c r="NRE255" s="380"/>
      <c r="NRF255" s="359"/>
      <c r="NRG255" s="380"/>
      <c r="NRH255" s="359"/>
      <c r="NRI255" s="380"/>
      <c r="NRJ255" s="359"/>
      <c r="NRK255" s="380"/>
      <c r="NRL255" s="359"/>
      <c r="NRM255" s="380"/>
      <c r="NRN255" s="359"/>
      <c r="NRO255" s="380"/>
      <c r="NRP255" s="359"/>
      <c r="NRQ255" s="380"/>
      <c r="NRR255" s="359"/>
      <c r="NRS255" s="380"/>
      <c r="NRT255" s="359"/>
      <c r="NRU255" s="380"/>
      <c r="NRV255" s="359"/>
      <c r="NRW255" s="380"/>
      <c r="NRX255" s="359"/>
      <c r="NRY255" s="380"/>
      <c r="NRZ255" s="359"/>
      <c r="NSA255" s="380"/>
      <c r="NSB255" s="359"/>
      <c r="NSC255" s="380"/>
      <c r="NSD255" s="359"/>
      <c r="NSE255" s="380"/>
      <c r="NSF255" s="359"/>
      <c r="NSG255" s="380"/>
      <c r="NSH255" s="359"/>
      <c r="NSI255" s="380"/>
      <c r="NSJ255" s="359"/>
      <c r="NSK255" s="380"/>
      <c r="NSL255" s="359"/>
      <c r="NSM255" s="380"/>
      <c r="NSN255" s="359"/>
      <c r="NSO255" s="380"/>
      <c r="NSP255" s="359"/>
      <c r="NSQ255" s="380"/>
      <c r="NSR255" s="359"/>
      <c r="NSS255" s="380"/>
      <c r="NST255" s="359"/>
      <c r="NSU255" s="380"/>
      <c r="NSV255" s="359"/>
      <c r="NSW255" s="380"/>
      <c r="NSX255" s="359"/>
      <c r="NSY255" s="380"/>
      <c r="NSZ255" s="359"/>
      <c r="NTA255" s="380"/>
      <c r="NTB255" s="359"/>
      <c r="NTC255" s="380"/>
      <c r="NTD255" s="359"/>
      <c r="NTE255" s="380"/>
      <c r="NTF255" s="359"/>
      <c r="NTG255" s="380"/>
      <c r="NTH255" s="359"/>
      <c r="NTI255" s="380"/>
      <c r="NTJ255" s="359"/>
      <c r="NTK255" s="380"/>
      <c r="NTL255" s="359"/>
      <c r="NTM255" s="380"/>
      <c r="NTN255" s="359"/>
      <c r="NTO255" s="380"/>
      <c r="NTP255" s="359"/>
      <c r="NTQ255" s="380"/>
      <c r="NTR255" s="359"/>
      <c r="NTS255" s="380"/>
      <c r="NTT255" s="359"/>
      <c r="NTU255" s="380"/>
      <c r="NTV255" s="359"/>
      <c r="NTW255" s="380"/>
      <c r="NTX255" s="359"/>
      <c r="NTY255" s="380"/>
      <c r="NTZ255" s="359"/>
      <c r="NUA255" s="380"/>
      <c r="NUB255" s="359"/>
      <c r="NUC255" s="380"/>
      <c r="NUD255" s="359"/>
      <c r="NUE255" s="380"/>
      <c r="NUF255" s="359"/>
      <c r="NUG255" s="380"/>
      <c r="NUH255" s="359"/>
      <c r="NUI255" s="380"/>
      <c r="NUJ255" s="359"/>
      <c r="NUK255" s="380"/>
      <c r="NUL255" s="359"/>
      <c r="NUM255" s="380"/>
      <c r="NUN255" s="359"/>
      <c r="NUO255" s="380"/>
      <c r="NUP255" s="359"/>
      <c r="NUQ255" s="380"/>
      <c r="NUR255" s="359"/>
      <c r="NUS255" s="380"/>
      <c r="NUT255" s="359"/>
      <c r="NUU255" s="380"/>
      <c r="NUV255" s="359"/>
      <c r="NUW255" s="380"/>
      <c r="NUX255" s="359"/>
      <c r="NUY255" s="380"/>
      <c r="NUZ255" s="359"/>
      <c r="NVA255" s="380"/>
      <c r="NVB255" s="359"/>
      <c r="NVC255" s="380"/>
      <c r="NVD255" s="359"/>
      <c r="NVE255" s="380"/>
      <c r="NVF255" s="359"/>
      <c r="NVG255" s="380"/>
      <c r="NVH255" s="359"/>
      <c r="NVI255" s="380"/>
      <c r="NVJ255" s="359"/>
      <c r="NVK255" s="380"/>
      <c r="NVL255" s="359"/>
      <c r="NVM255" s="380"/>
      <c r="NVN255" s="359"/>
      <c r="NVO255" s="380"/>
      <c r="NVP255" s="359"/>
      <c r="NVQ255" s="380"/>
      <c r="NVR255" s="359"/>
      <c r="NVS255" s="380"/>
      <c r="NVT255" s="359"/>
      <c r="NVU255" s="380"/>
      <c r="NVV255" s="359"/>
      <c r="NVW255" s="380"/>
      <c r="NVX255" s="359"/>
      <c r="NVY255" s="380"/>
      <c r="NVZ255" s="359"/>
      <c r="NWA255" s="380"/>
      <c r="NWB255" s="359"/>
      <c r="NWC255" s="380"/>
      <c r="NWD255" s="359"/>
      <c r="NWE255" s="380"/>
      <c r="NWF255" s="359"/>
      <c r="NWG255" s="380"/>
      <c r="NWH255" s="359"/>
      <c r="NWI255" s="380"/>
      <c r="NWJ255" s="359"/>
      <c r="NWK255" s="380"/>
      <c r="NWL255" s="359"/>
      <c r="NWM255" s="380"/>
      <c r="NWN255" s="359"/>
      <c r="NWO255" s="380"/>
      <c r="NWP255" s="359"/>
      <c r="NWQ255" s="380"/>
      <c r="NWR255" s="359"/>
      <c r="NWS255" s="380"/>
      <c r="NWT255" s="359"/>
      <c r="NWU255" s="380"/>
      <c r="NWV255" s="359"/>
      <c r="NWW255" s="380"/>
      <c r="NWX255" s="359"/>
      <c r="NWY255" s="380"/>
      <c r="NWZ255" s="359"/>
      <c r="NXA255" s="380"/>
      <c r="NXB255" s="359"/>
      <c r="NXC255" s="380"/>
      <c r="NXD255" s="359"/>
      <c r="NXE255" s="380"/>
      <c r="NXF255" s="359"/>
      <c r="NXG255" s="380"/>
      <c r="NXH255" s="359"/>
      <c r="NXI255" s="380"/>
      <c r="NXJ255" s="359"/>
      <c r="NXK255" s="380"/>
      <c r="NXL255" s="359"/>
      <c r="NXM255" s="380"/>
      <c r="NXN255" s="359"/>
      <c r="NXO255" s="380"/>
      <c r="NXP255" s="359"/>
      <c r="NXQ255" s="380"/>
      <c r="NXR255" s="359"/>
      <c r="NXS255" s="380"/>
      <c r="NXT255" s="359"/>
      <c r="NXU255" s="380"/>
      <c r="NXV255" s="359"/>
      <c r="NXW255" s="380"/>
      <c r="NXX255" s="359"/>
      <c r="NXY255" s="380"/>
      <c r="NXZ255" s="359"/>
      <c r="NYA255" s="380"/>
      <c r="NYB255" s="359"/>
      <c r="NYC255" s="380"/>
      <c r="NYD255" s="359"/>
      <c r="NYE255" s="380"/>
      <c r="NYF255" s="359"/>
      <c r="NYG255" s="380"/>
      <c r="NYH255" s="359"/>
      <c r="NYI255" s="380"/>
      <c r="NYJ255" s="359"/>
      <c r="NYK255" s="380"/>
      <c r="NYL255" s="359"/>
      <c r="NYM255" s="380"/>
      <c r="NYN255" s="359"/>
      <c r="NYO255" s="380"/>
      <c r="NYP255" s="359"/>
      <c r="NYQ255" s="380"/>
      <c r="NYR255" s="359"/>
      <c r="NYS255" s="380"/>
      <c r="NYT255" s="359"/>
      <c r="NYU255" s="380"/>
      <c r="NYV255" s="359"/>
      <c r="NYW255" s="380"/>
      <c r="NYX255" s="359"/>
      <c r="NYY255" s="380"/>
      <c r="NYZ255" s="359"/>
      <c r="NZA255" s="380"/>
      <c r="NZB255" s="359"/>
      <c r="NZC255" s="380"/>
      <c r="NZD255" s="359"/>
      <c r="NZE255" s="380"/>
      <c r="NZF255" s="359"/>
      <c r="NZG255" s="380"/>
      <c r="NZH255" s="359"/>
      <c r="NZI255" s="380"/>
      <c r="NZJ255" s="359"/>
      <c r="NZK255" s="380"/>
      <c r="NZL255" s="359"/>
      <c r="NZM255" s="380"/>
      <c r="NZN255" s="359"/>
      <c r="NZO255" s="380"/>
      <c r="NZP255" s="359"/>
      <c r="NZQ255" s="380"/>
      <c r="NZR255" s="359"/>
      <c r="NZS255" s="380"/>
      <c r="NZT255" s="359"/>
      <c r="NZU255" s="380"/>
      <c r="NZV255" s="359"/>
      <c r="NZW255" s="380"/>
      <c r="NZX255" s="359"/>
      <c r="NZY255" s="380"/>
      <c r="NZZ255" s="359"/>
      <c r="OAA255" s="380"/>
      <c r="OAB255" s="359"/>
      <c r="OAC255" s="380"/>
      <c r="OAD255" s="359"/>
      <c r="OAE255" s="380"/>
      <c r="OAF255" s="359"/>
      <c r="OAG255" s="380"/>
      <c r="OAH255" s="359"/>
      <c r="OAI255" s="380"/>
      <c r="OAJ255" s="359"/>
      <c r="OAK255" s="380"/>
      <c r="OAL255" s="359"/>
      <c r="OAM255" s="380"/>
      <c r="OAN255" s="359"/>
      <c r="OAO255" s="380"/>
      <c r="OAP255" s="359"/>
      <c r="OAQ255" s="380"/>
      <c r="OAR255" s="359"/>
      <c r="OAS255" s="380"/>
      <c r="OAT255" s="359"/>
      <c r="OAU255" s="380"/>
      <c r="OAV255" s="359"/>
      <c r="OAW255" s="380"/>
      <c r="OAX255" s="359"/>
      <c r="OAY255" s="380"/>
      <c r="OAZ255" s="359"/>
      <c r="OBA255" s="380"/>
      <c r="OBB255" s="359"/>
      <c r="OBC255" s="380"/>
      <c r="OBD255" s="359"/>
      <c r="OBE255" s="380"/>
      <c r="OBF255" s="359"/>
      <c r="OBG255" s="380"/>
      <c r="OBH255" s="359"/>
      <c r="OBI255" s="380"/>
      <c r="OBJ255" s="359"/>
      <c r="OBK255" s="380"/>
      <c r="OBL255" s="359"/>
      <c r="OBM255" s="380"/>
      <c r="OBN255" s="359"/>
      <c r="OBO255" s="380"/>
      <c r="OBP255" s="359"/>
      <c r="OBQ255" s="380"/>
      <c r="OBR255" s="359"/>
      <c r="OBS255" s="380"/>
      <c r="OBT255" s="359"/>
      <c r="OBU255" s="380"/>
      <c r="OBV255" s="359"/>
      <c r="OBW255" s="380"/>
      <c r="OBX255" s="359"/>
      <c r="OBY255" s="380"/>
      <c r="OBZ255" s="359"/>
      <c r="OCA255" s="380"/>
      <c r="OCB255" s="359"/>
      <c r="OCC255" s="380"/>
      <c r="OCD255" s="359"/>
      <c r="OCE255" s="380"/>
      <c r="OCF255" s="359"/>
      <c r="OCG255" s="380"/>
      <c r="OCH255" s="359"/>
      <c r="OCI255" s="380"/>
      <c r="OCJ255" s="359"/>
      <c r="OCK255" s="380"/>
      <c r="OCL255" s="359"/>
      <c r="OCM255" s="380"/>
      <c r="OCN255" s="359"/>
      <c r="OCO255" s="380"/>
      <c r="OCP255" s="359"/>
      <c r="OCQ255" s="380"/>
      <c r="OCR255" s="359"/>
      <c r="OCS255" s="380"/>
      <c r="OCT255" s="359"/>
      <c r="OCU255" s="380"/>
      <c r="OCV255" s="359"/>
      <c r="OCW255" s="380"/>
      <c r="OCX255" s="359"/>
      <c r="OCY255" s="380"/>
      <c r="OCZ255" s="359"/>
      <c r="ODA255" s="380"/>
      <c r="ODB255" s="359"/>
      <c r="ODC255" s="380"/>
      <c r="ODD255" s="359"/>
      <c r="ODE255" s="380"/>
      <c r="ODF255" s="359"/>
      <c r="ODG255" s="380"/>
      <c r="ODH255" s="359"/>
      <c r="ODI255" s="380"/>
      <c r="ODJ255" s="359"/>
      <c r="ODK255" s="380"/>
      <c r="ODL255" s="359"/>
      <c r="ODM255" s="380"/>
      <c r="ODN255" s="359"/>
      <c r="ODO255" s="380"/>
      <c r="ODP255" s="359"/>
      <c r="ODQ255" s="380"/>
      <c r="ODR255" s="359"/>
      <c r="ODS255" s="380"/>
      <c r="ODT255" s="359"/>
      <c r="ODU255" s="380"/>
      <c r="ODV255" s="359"/>
      <c r="ODW255" s="380"/>
      <c r="ODX255" s="359"/>
      <c r="ODY255" s="380"/>
      <c r="ODZ255" s="359"/>
      <c r="OEA255" s="380"/>
      <c r="OEB255" s="359"/>
      <c r="OEC255" s="380"/>
      <c r="OED255" s="359"/>
      <c r="OEE255" s="380"/>
      <c r="OEF255" s="359"/>
      <c r="OEG255" s="380"/>
      <c r="OEH255" s="359"/>
      <c r="OEI255" s="380"/>
      <c r="OEJ255" s="359"/>
      <c r="OEK255" s="380"/>
      <c r="OEL255" s="359"/>
      <c r="OEM255" s="380"/>
      <c r="OEN255" s="359"/>
      <c r="OEO255" s="380"/>
      <c r="OEP255" s="359"/>
      <c r="OEQ255" s="380"/>
      <c r="OER255" s="359"/>
      <c r="OES255" s="380"/>
      <c r="OET255" s="359"/>
      <c r="OEU255" s="380"/>
      <c r="OEV255" s="359"/>
      <c r="OEW255" s="380"/>
      <c r="OEX255" s="359"/>
      <c r="OEY255" s="380"/>
      <c r="OEZ255" s="359"/>
      <c r="OFA255" s="380"/>
      <c r="OFB255" s="359"/>
      <c r="OFC255" s="380"/>
      <c r="OFD255" s="359"/>
      <c r="OFE255" s="380"/>
      <c r="OFF255" s="359"/>
      <c r="OFG255" s="380"/>
      <c r="OFH255" s="359"/>
      <c r="OFI255" s="380"/>
      <c r="OFJ255" s="359"/>
      <c r="OFK255" s="380"/>
      <c r="OFL255" s="359"/>
      <c r="OFM255" s="380"/>
      <c r="OFN255" s="359"/>
      <c r="OFO255" s="380"/>
      <c r="OFP255" s="359"/>
      <c r="OFQ255" s="380"/>
      <c r="OFR255" s="359"/>
      <c r="OFS255" s="380"/>
      <c r="OFT255" s="359"/>
      <c r="OFU255" s="380"/>
      <c r="OFV255" s="359"/>
      <c r="OFW255" s="380"/>
      <c r="OFX255" s="359"/>
      <c r="OFY255" s="380"/>
      <c r="OFZ255" s="359"/>
      <c r="OGA255" s="380"/>
      <c r="OGB255" s="359"/>
      <c r="OGC255" s="380"/>
      <c r="OGD255" s="359"/>
      <c r="OGE255" s="380"/>
      <c r="OGF255" s="359"/>
      <c r="OGG255" s="380"/>
      <c r="OGH255" s="359"/>
      <c r="OGI255" s="380"/>
      <c r="OGJ255" s="359"/>
      <c r="OGK255" s="380"/>
      <c r="OGL255" s="359"/>
      <c r="OGM255" s="380"/>
      <c r="OGN255" s="359"/>
      <c r="OGO255" s="380"/>
      <c r="OGP255" s="359"/>
      <c r="OGQ255" s="380"/>
      <c r="OGR255" s="359"/>
      <c r="OGS255" s="380"/>
      <c r="OGT255" s="359"/>
      <c r="OGU255" s="380"/>
      <c r="OGV255" s="359"/>
      <c r="OGW255" s="380"/>
      <c r="OGX255" s="359"/>
      <c r="OGY255" s="380"/>
      <c r="OGZ255" s="359"/>
      <c r="OHA255" s="380"/>
      <c r="OHB255" s="359"/>
      <c r="OHC255" s="380"/>
      <c r="OHD255" s="359"/>
      <c r="OHE255" s="380"/>
      <c r="OHF255" s="359"/>
      <c r="OHG255" s="380"/>
      <c r="OHH255" s="359"/>
      <c r="OHI255" s="380"/>
      <c r="OHJ255" s="359"/>
      <c r="OHK255" s="380"/>
      <c r="OHL255" s="359"/>
      <c r="OHM255" s="380"/>
      <c r="OHN255" s="359"/>
      <c r="OHO255" s="380"/>
      <c r="OHP255" s="359"/>
      <c r="OHQ255" s="380"/>
      <c r="OHR255" s="359"/>
      <c r="OHS255" s="380"/>
      <c r="OHT255" s="359"/>
      <c r="OHU255" s="380"/>
      <c r="OHV255" s="359"/>
      <c r="OHW255" s="380"/>
      <c r="OHX255" s="359"/>
      <c r="OHY255" s="380"/>
      <c r="OHZ255" s="359"/>
      <c r="OIA255" s="380"/>
      <c r="OIB255" s="359"/>
      <c r="OIC255" s="380"/>
      <c r="OID255" s="359"/>
      <c r="OIE255" s="380"/>
      <c r="OIF255" s="359"/>
      <c r="OIG255" s="380"/>
      <c r="OIH255" s="359"/>
      <c r="OII255" s="380"/>
      <c r="OIJ255" s="359"/>
      <c r="OIK255" s="380"/>
      <c r="OIL255" s="359"/>
      <c r="OIM255" s="380"/>
      <c r="OIN255" s="359"/>
      <c r="OIO255" s="380"/>
      <c r="OIP255" s="359"/>
      <c r="OIQ255" s="380"/>
      <c r="OIR255" s="359"/>
      <c r="OIS255" s="380"/>
      <c r="OIT255" s="359"/>
      <c r="OIU255" s="380"/>
      <c r="OIV255" s="359"/>
      <c r="OIW255" s="380"/>
      <c r="OIX255" s="359"/>
      <c r="OIY255" s="380"/>
      <c r="OIZ255" s="359"/>
      <c r="OJA255" s="380"/>
      <c r="OJB255" s="359"/>
      <c r="OJC255" s="380"/>
      <c r="OJD255" s="359"/>
      <c r="OJE255" s="380"/>
      <c r="OJF255" s="359"/>
      <c r="OJG255" s="380"/>
      <c r="OJH255" s="359"/>
      <c r="OJI255" s="380"/>
      <c r="OJJ255" s="359"/>
      <c r="OJK255" s="380"/>
      <c r="OJL255" s="359"/>
      <c r="OJM255" s="380"/>
      <c r="OJN255" s="359"/>
      <c r="OJO255" s="380"/>
      <c r="OJP255" s="359"/>
      <c r="OJQ255" s="380"/>
      <c r="OJR255" s="359"/>
      <c r="OJS255" s="380"/>
      <c r="OJT255" s="359"/>
      <c r="OJU255" s="380"/>
      <c r="OJV255" s="359"/>
      <c r="OJW255" s="380"/>
      <c r="OJX255" s="359"/>
      <c r="OJY255" s="380"/>
      <c r="OJZ255" s="359"/>
      <c r="OKA255" s="380"/>
      <c r="OKB255" s="359"/>
      <c r="OKC255" s="380"/>
      <c r="OKD255" s="359"/>
      <c r="OKE255" s="380"/>
      <c r="OKF255" s="359"/>
      <c r="OKG255" s="380"/>
      <c r="OKH255" s="359"/>
      <c r="OKI255" s="380"/>
      <c r="OKJ255" s="359"/>
      <c r="OKK255" s="380"/>
      <c r="OKL255" s="359"/>
      <c r="OKM255" s="380"/>
      <c r="OKN255" s="359"/>
      <c r="OKO255" s="380"/>
      <c r="OKP255" s="359"/>
      <c r="OKQ255" s="380"/>
      <c r="OKR255" s="359"/>
      <c r="OKS255" s="380"/>
      <c r="OKT255" s="359"/>
      <c r="OKU255" s="380"/>
      <c r="OKV255" s="359"/>
      <c r="OKW255" s="380"/>
      <c r="OKX255" s="359"/>
      <c r="OKY255" s="380"/>
      <c r="OKZ255" s="359"/>
      <c r="OLA255" s="380"/>
      <c r="OLB255" s="359"/>
      <c r="OLC255" s="380"/>
      <c r="OLD255" s="359"/>
      <c r="OLE255" s="380"/>
      <c r="OLF255" s="359"/>
      <c r="OLG255" s="380"/>
      <c r="OLH255" s="359"/>
      <c r="OLI255" s="380"/>
      <c r="OLJ255" s="359"/>
      <c r="OLK255" s="380"/>
      <c r="OLL255" s="359"/>
      <c r="OLM255" s="380"/>
      <c r="OLN255" s="359"/>
      <c r="OLO255" s="380"/>
      <c r="OLP255" s="359"/>
      <c r="OLQ255" s="380"/>
      <c r="OLR255" s="359"/>
      <c r="OLS255" s="380"/>
      <c r="OLT255" s="359"/>
      <c r="OLU255" s="380"/>
      <c r="OLV255" s="359"/>
      <c r="OLW255" s="380"/>
      <c r="OLX255" s="359"/>
      <c r="OLY255" s="380"/>
      <c r="OLZ255" s="359"/>
      <c r="OMA255" s="380"/>
      <c r="OMB255" s="359"/>
      <c r="OMC255" s="380"/>
      <c r="OMD255" s="359"/>
      <c r="OME255" s="380"/>
      <c r="OMF255" s="359"/>
      <c r="OMG255" s="380"/>
      <c r="OMH255" s="359"/>
      <c r="OMI255" s="380"/>
      <c r="OMJ255" s="359"/>
      <c r="OMK255" s="380"/>
      <c r="OML255" s="359"/>
      <c r="OMM255" s="380"/>
      <c r="OMN255" s="359"/>
      <c r="OMO255" s="380"/>
      <c r="OMP255" s="359"/>
      <c r="OMQ255" s="380"/>
      <c r="OMR255" s="359"/>
      <c r="OMS255" s="380"/>
      <c r="OMT255" s="359"/>
      <c r="OMU255" s="380"/>
      <c r="OMV255" s="359"/>
      <c r="OMW255" s="380"/>
      <c r="OMX255" s="359"/>
      <c r="OMY255" s="380"/>
      <c r="OMZ255" s="359"/>
      <c r="ONA255" s="380"/>
      <c r="ONB255" s="359"/>
      <c r="ONC255" s="380"/>
      <c r="OND255" s="359"/>
      <c r="ONE255" s="380"/>
      <c r="ONF255" s="359"/>
      <c r="ONG255" s="380"/>
      <c r="ONH255" s="359"/>
      <c r="ONI255" s="380"/>
      <c r="ONJ255" s="359"/>
      <c r="ONK255" s="380"/>
      <c r="ONL255" s="359"/>
      <c r="ONM255" s="380"/>
      <c r="ONN255" s="359"/>
      <c r="ONO255" s="380"/>
      <c r="ONP255" s="359"/>
      <c r="ONQ255" s="380"/>
      <c r="ONR255" s="359"/>
      <c r="ONS255" s="380"/>
      <c r="ONT255" s="359"/>
      <c r="ONU255" s="380"/>
      <c r="ONV255" s="359"/>
      <c r="ONW255" s="380"/>
      <c r="ONX255" s="359"/>
      <c r="ONY255" s="380"/>
      <c r="ONZ255" s="359"/>
      <c r="OOA255" s="380"/>
      <c r="OOB255" s="359"/>
      <c r="OOC255" s="380"/>
      <c r="OOD255" s="359"/>
      <c r="OOE255" s="380"/>
      <c r="OOF255" s="359"/>
      <c r="OOG255" s="380"/>
      <c r="OOH255" s="359"/>
      <c r="OOI255" s="380"/>
      <c r="OOJ255" s="359"/>
      <c r="OOK255" s="380"/>
      <c r="OOL255" s="359"/>
      <c r="OOM255" s="380"/>
      <c r="OON255" s="359"/>
      <c r="OOO255" s="380"/>
      <c r="OOP255" s="359"/>
      <c r="OOQ255" s="380"/>
      <c r="OOR255" s="359"/>
      <c r="OOS255" s="380"/>
      <c r="OOT255" s="359"/>
      <c r="OOU255" s="380"/>
      <c r="OOV255" s="359"/>
      <c r="OOW255" s="380"/>
      <c r="OOX255" s="359"/>
      <c r="OOY255" s="380"/>
      <c r="OOZ255" s="359"/>
      <c r="OPA255" s="380"/>
      <c r="OPB255" s="359"/>
      <c r="OPC255" s="380"/>
      <c r="OPD255" s="359"/>
      <c r="OPE255" s="380"/>
      <c r="OPF255" s="359"/>
      <c r="OPG255" s="380"/>
      <c r="OPH255" s="359"/>
      <c r="OPI255" s="380"/>
      <c r="OPJ255" s="359"/>
      <c r="OPK255" s="380"/>
      <c r="OPL255" s="359"/>
      <c r="OPM255" s="380"/>
      <c r="OPN255" s="359"/>
      <c r="OPO255" s="380"/>
      <c r="OPP255" s="359"/>
      <c r="OPQ255" s="380"/>
      <c r="OPR255" s="359"/>
      <c r="OPS255" s="380"/>
      <c r="OPT255" s="359"/>
      <c r="OPU255" s="380"/>
      <c r="OPV255" s="359"/>
      <c r="OPW255" s="380"/>
      <c r="OPX255" s="359"/>
      <c r="OPY255" s="380"/>
      <c r="OPZ255" s="359"/>
      <c r="OQA255" s="380"/>
      <c r="OQB255" s="359"/>
      <c r="OQC255" s="380"/>
      <c r="OQD255" s="359"/>
      <c r="OQE255" s="380"/>
      <c r="OQF255" s="359"/>
      <c r="OQG255" s="380"/>
      <c r="OQH255" s="359"/>
      <c r="OQI255" s="380"/>
      <c r="OQJ255" s="359"/>
      <c r="OQK255" s="380"/>
      <c r="OQL255" s="359"/>
      <c r="OQM255" s="380"/>
      <c r="OQN255" s="359"/>
      <c r="OQO255" s="380"/>
      <c r="OQP255" s="359"/>
      <c r="OQQ255" s="380"/>
      <c r="OQR255" s="359"/>
      <c r="OQS255" s="380"/>
      <c r="OQT255" s="359"/>
      <c r="OQU255" s="380"/>
      <c r="OQV255" s="359"/>
      <c r="OQW255" s="380"/>
      <c r="OQX255" s="359"/>
      <c r="OQY255" s="380"/>
      <c r="OQZ255" s="359"/>
      <c r="ORA255" s="380"/>
      <c r="ORB255" s="359"/>
      <c r="ORC255" s="380"/>
      <c r="ORD255" s="359"/>
      <c r="ORE255" s="380"/>
      <c r="ORF255" s="359"/>
      <c r="ORG255" s="380"/>
      <c r="ORH255" s="359"/>
      <c r="ORI255" s="380"/>
      <c r="ORJ255" s="359"/>
      <c r="ORK255" s="380"/>
      <c r="ORL255" s="359"/>
      <c r="ORM255" s="380"/>
      <c r="ORN255" s="359"/>
      <c r="ORO255" s="380"/>
      <c r="ORP255" s="359"/>
      <c r="ORQ255" s="380"/>
      <c r="ORR255" s="359"/>
      <c r="ORS255" s="380"/>
      <c r="ORT255" s="359"/>
      <c r="ORU255" s="380"/>
      <c r="ORV255" s="359"/>
      <c r="ORW255" s="380"/>
      <c r="ORX255" s="359"/>
      <c r="ORY255" s="380"/>
      <c r="ORZ255" s="359"/>
      <c r="OSA255" s="380"/>
      <c r="OSB255" s="359"/>
      <c r="OSC255" s="380"/>
      <c r="OSD255" s="359"/>
      <c r="OSE255" s="380"/>
      <c r="OSF255" s="359"/>
      <c r="OSG255" s="380"/>
      <c r="OSH255" s="359"/>
      <c r="OSI255" s="380"/>
      <c r="OSJ255" s="359"/>
      <c r="OSK255" s="380"/>
      <c r="OSL255" s="359"/>
      <c r="OSM255" s="380"/>
      <c r="OSN255" s="359"/>
      <c r="OSO255" s="380"/>
      <c r="OSP255" s="359"/>
      <c r="OSQ255" s="380"/>
      <c r="OSR255" s="359"/>
      <c r="OSS255" s="380"/>
      <c r="OST255" s="359"/>
      <c r="OSU255" s="380"/>
      <c r="OSV255" s="359"/>
      <c r="OSW255" s="380"/>
      <c r="OSX255" s="359"/>
      <c r="OSY255" s="380"/>
      <c r="OSZ255" s="359"/>
      <c r="OTA255" s="380"/>
      <c r="OTB255" s="359"/>
      <c r="OTC255" s="380"/>
      <c r="OTD255" s="359"/>
      <c r="OTE255" s="380"/>
      <c r="OTF255" s="359"/>
      <c r="OTG255" s="380"/>
      <c r="OTH255" s="359"/>
      <c r="OTI255" s="380"/>
      <c r="OTJ255" s="359"/>
      <c r="OTK255" s="380"/>
      <c r="OTL255" s="359"/>
      <c r="OTM255" s="380"/>
      <c r="OTN255" s="359"/>
      <c r="OTO255" s="380"/>
      <c r="OTP255" s="359"/>
      <c r="OTQ255" s="380"/>
      <c r="OTR255" s="359"/>
      <c r="OTS255" s="380"/>
      <c r="OTT255" s="359"/>
      <c r="OTU255" s="380"/>
      <c r="OTV255" s="359"/>
      <c r="OTW255" s="380"/>
      <c r="OTX255" s="359"/>
      <c r="OTY255" s="380"/>
      <c r="OTZ255" s="359"/>
      <c r="OUA255" s="380"/>
      <c r="OUB255" s="359"/>
      <c r="OUC255" s="380"/>
      <c r="OUD255" s="359"/>
      <c r="OUE255" s="380"/>
      <c r="OUF255" s="359"/>
      <c r="OUG255" s="380"/>
      <c r="OUH255" s="359"/>
      <c r="OUI255" s="380"/>
      <c r="OUJ255" s="359"/>
      <c r="OUK255" s="380"/>
      <c r="OUL255" s="359"/>
      <c r="OUM255" s="380"/>
      <c r="OUN255" s="359"/>
      <c r="OUO255" s="380"/>
      <c r="OUP255" s="359"/>
      <c r="OUQ255" s="380"/>
      <c r="OUR255" s="359"/>
      <c r="OUS255" s="380"/>
      <c r="OUT255" s="359"/>
      <c r="OUU255" s="380"/>
      <c r="OUV255" s="359"/>
      <c r="OUW255" s="380"/>
      <c r="OUX255" s="359"/>
      <c r="OUY255" s="380"/>
      <c r="OUZ255" s="359"/>
      <c r="OVA255" s="380"/>
      <c r="OVB255" s="359"/>
      <c r="OVC255" s="380"/>
      <c r="OVD255" s="359"/>
      <c r="OVE255" s="380"/>
      <c r="OVF255" s="359"/>
      <c r="OVG255" s="380"/>
      <c r="OVH255" s="359"/>
      <c r="OVI255" s="380"/>
      <c r="OVJ255" s="359"/>
      <c r="OVK255" s="380"/>
      <c r="OVL255" s="359"/>
      <c r="OVM255" s="380"/>
      <c r="OVN255" s="359"/>
      <c r="OVO255" s="380"/>
      <c r="OVP255" s="359"/>
      <c r="OVQ255" s="380"/>
      <c r="OVR255" s="359"/>
      <c r="OVS255" s="380"/>
      <c r="OVT255" s="359"/>
      <c r="OVU255" s="380"/>
      <c r="OVV255" s="359"/>
      <c r="OVW255" s="380"/>
      <c r="OVX255" s="359"/>
      <c r="OVY255" s="380"/>
      <c r="OVZ255" s="359"/>
      <c r="OWA255" s="380"/>
      <c r="OWB255" s="359"/>
      <c r="OWC255" s="380"/>
      <c r="OWD255" s="359"/>
      <c r="OWE255" s="380"/>
      <c r="OWF255" s="359"/>
      <c r="OWG255" s="380"/>
      <c r="OWH255" s="359"/>
      <c r="OWI255" s="380"/>
      <c r="OWJ255" s="359"/>
      <c r="OWK255" s="380"/>
      <c r="OWL255" s="359"/>
      <c r="OWM255" s="380"/>
      <c r="OWN255" s="359"/>
      <c r="OWO255" s="380"/>
      <c r="OWP255" s="359"/>
      <c r="OWQ255" s="380"/>
      <c r="OWR255" s="359"/>
      <c r="OWS255" s="380"/>
      <c r="OWT255" s="359"/>
      <c r="OWU255" s="380"/>
      <c r="OWV255" s="359"/>
      <c r="OWW255" s="380"/>
      <c r="OWX255" s="359"/>
      <c r="OWY255" s="380"/>
      <c r="OWZ255" s="359"/>
      <c r="OXA255" s="380"/>
      <c r="OXB255" s="359"/>
      <c r="OXC255" s="380"/>
      <c r="OXD255" s="359"/>
      <c r="OXE255" s="380"/>
      <c r="OXF255" s="359"/>
      <c r="OXG255" s="380"/>
      <c r="OXH255" s="359"/>
      <c r="OXI255" s="380"/>
      <c r="OXJ255" s="359"/>
      <c r="OXK255" s="380"/>
      <c r="OXL255" s="359"/>
      <c r="OXM255" s="380"/>
      <c r="OXN255" s="359"/>
      <c r="OXO255" s="380"/>
      <c r="OXP255" s="359"/>
      <c r="OXQ255" s="380"/>
      <c r="OXR255" s="359"/>
      <c r="OXS255" s="380"/>
      <c r="OXT255" s="359"/>
      <c r="OXU255" s="380"/>
      <c r="OXV255" s="359"/>
      <c r="OXW255" s="380"/>
      <c r="OXX255" s="359"/>
      <c r="OXY255" s="380"/>
      <c r="OXZ255" s="359"/>
      <c r="OYA255" s="380"/>
      <c r="OYB255" s="359"/>
      <c r="OYC255" s="380"/>
      <c r="OYD255" s="359"/>
      <c r="OYE255" s="380"/>
      <c r="OYF255" s="359"/>
      <c r="OYG255" s="380"/>
      <c r="OYH255" s="359"/>
      <c r="OYI255" s="380"/>
      <c r="OYJ255" s="359"/>
      <c r="OYK255" s="380"/>
      <c r="OYL255" s="359"/>
      <c r="OYM255" s="380"/>
      <c r="OYN255" s="359"/>
      <c r="OYO255" s="380"/>
      <c r="OYP255" s="359"/>
      <c r="OYQ255" s="380"/>
      <c r="OYR255" s="359"/>
      <c r="OYS255" s="380"/>
      <c r="OYT255" s="359"/>
      <c r="OYU255" s="380"/>
      <c r="OYV255" s="359"/>
      <c r="OYW255" s="380"/>
      <c r="OYX255" s="359"/>
      <c r="OYY255" s="380"/>
      <c r="OYZ255" s="359"/>
      <c r="OZA255" s="380"/>
      <c r="OZB255" s="359"/>
      <c r="OZC255" s="380"/>
      <c r="OZD255" s="359"/>
      <c r="OZE255" s="380"/>
      <c r="OZF255" s="359"/>
      <c r="OZG255" s="380"/>
      <c r="OZH255" s="359"/>
      <c r="OZI255" s="380"/>
      <c r="OZJ255" s="359"/>
      <c r="OZK255" s="380"/>
      <c r="OZL255" s="359"/>
      <c r="OZM255" s="380"/>
      <c r="OZN255" s="359"/>
      <c r="OZO255" s="380"/>
      <c r="OZP255" s="359"/>
      <c r="OZQ255" s="380"/>
      <c r="OZR255" s="359"/>
      <c r="OZS255" s="380"/>
      <c r="OZT255" s="359"/>
      <c r="OZU255" s="380"/>
      <c r="OZV255" s="359"/>
      <c r="OZW255" s="380"/>
      <c r="OZX255" s="359"/>
      <c r="OZY255" s="380"/>
      <c r="OZZ255" s="359"/>
      <c r="PAA255" s="380"/>
      <c r="PAB255" s="359"/>
      <c r="PAC255" s="380"/>
      <c r="PAD255" s="359"/>
      <c r="PAE255" s="380"/>
      <c r="PAF255" s="359"/>
      <c r="PAG255" s="380"/>
      <c r="PAH255" s="359"/>
      <c r="PAI255" s="380"/>
      <c r="PAJ255" s="359"/>
      <c r="PAK255" s="380"/>
      <c r="PAL255" s="359"/>
      <c r="PAM255" s="380"/>
      <c r="PAN255" s="359"/>
      <c r="PAO255" s="380"/>
      <c r="PAP255" s="359"/>
      <c r="PAQ255" s="380"/>
      <c r="PAR255" s="359"/>
      <c r="PAS255" s="380"/>
      <c r="PAT255" s="359"/>
      <c r="PAU255" s="380"/>
      <c r="PAV255" s="359"/>
      <c r="PAW255" s="380"/>
      <c r="PAX255" s="359"/>
      <c r="PAY255" s="380"/>
      <c r="PAZ255" s="359"/>
      <c r="PBA255" s="380"/>
      <c r="PBB255" s="359"/>
      <c r="PBC255" s="380"/>
      <c r="PBD255" s="359"/>
      <c r="PBE255" s="380"/>
      <c r="PBF255" s="359"/>
      <c r="PBG255" s="380"/>
      <c r="PBH255" s="359"/>
      <c r="PBI255" s="380"/>
      <c r="PBJ255" s="359"/>
      <c r="PBK255" s="380"/>
      <c r="PBL255" s="359"/>
      <c r="PBM255" s="380"/>
      <c r="PBN255" s="359"/>
      <c r="PBO255" s="380"/>
      <c r="PBP255" s="359"/>
      <c r="PBQ255" s="380"/>
      <c r="PBR255" s="359"/>
      <c r="PBS255" s="380"/>
      <c r="PBT255" s="359"/>
      <c r="PBU255" s="380"/>
      <c r="PBV255" s="359"/>
      <c r="PBW255" s="380"/>
      <c r="PBX255" s="359"/>
      <c r="PBY255" s="380"/>
      <c r="PBZ255" s="359"/>
      <c r="PCA255" s="380"/>
      <c r="PCB255" s="359"/>
      <c r="PCC255" s="380"/>
      <c r="PCD255" s="359"/>
      <c r="PCE255" s="380"/>
      <c r="PCF255" s="359"/>
      <c r="PCG255" s="380"/>
      <c r="PCH255" s="359"/>
      <c r="PCI255" s="380"/>
      <c r="PCJ255" s="359"/>
      <c r="PCK255" s="380"/>
      <c r="PCL255" s="359"/>
      <c r="PCM255" s="380"/>
      <c r="PCN255" s="359"/>
      <c r="PCO255" s="380"/>
      <c r="PCP255" s="359"/>
      <c r="PCQ255" s="380"/>
      <c r="PCR255" s="359"/>
      <c r="PCS255" s="380"/>
      <c r="PCT255" s="359"/>
      <c r="PCU255" s="380"/>
      <c r="PCV255" s="359"/>
      <c r="PCW255" s="380"/>
      <c r="PCX255" s="359"/>
      <c r="PCY255" s="380"/>
      <c r="PCZ255" s="359"/>
      <c r="PDA255" s="380"/>
      <c r="PDB255" s="359"/>
      <c r="PDC255" s="380"/>
      <c r="PDD255" s="359"/>
      <c r="PDE255" s="380"/>
      <c r="PDF255" s="359"/>
      <c r="PDG255" s="380"/>
      <c r="PDH255" s="359"/>
      <c r="PDI255" s="380"/>
      <c r="PDJ255" s="359"/>
      <c r="PDK255" s="380"/>
      <c r="PDL255" s="359"/>
      <c r="PDM255" s="380"/>
      <c r="PDN255" s="359"/>
      <c r="PDO255" s="380"/>
      <c r="PDP255" s="359"/>
      <c r="PDQ255" s="380"/>
      <c r="PDR255" s="359"/>
      <c r="PDS255" s="380"/>
      <c r="PDT255" s="359"/>
      <c r="PDU255" s="380"/>
      <c r="PDV255" s="359"/>
      <c r="PDW255" s="380"/>
      <c r="PDX255" s="359"/>
      <c r="PDY255" s="380"/>
      <c r="PDZ255" s="359"/>
      <c r="PEA255" s="380"/>
      <c r="PEB255" s="359"/>
      <c r="PEC255" s="380"/>
      <c r="PED255" s="359"/>
      <c r="PEE255" s="380"/>
      <c r="PEF255" s="359"/>
      <c r="PEG255" s="380"/>
      <c r="PEH255" s="359"/>
      <c r="PEI255" s="380"/>
      <c r="PEJ255" s="359"/>
      <c r="PEK255" s="380"/>
      <c r="PEL255" s="359"/>
      <c r="PEM255" s="380"/>
      <c r="PEN255" s="359"/>
      <c r="PEO255" s="380"/>
      <c r="PEP255" s="359"/>
      <c r="PEQ255" s="380"/>
      <c r="PER255" s="359"/>
      <c r="PES255" s="380"/>
      <c r="PET255" s="359"/>
      <c r="PEU255" s="380"/>
      <c r="PEV255" s="359"/>
      <c r="PEW255" s="380"/>
      <c r="PEX255" s="359"/>
      <c r="PEY255" s="380"/>
      <c r="PEZ255" s="359"/>
      <c r="PFA255" s="380"/>
      <c r="PFB255" s="359"/>
      <c r="PFC255" s="380"/>
      <c r="PFD255" s="359"/>
      <c r="PFE255" s="380"/>
      <c r="PFF255" s="359"/>
      <c r="PFG255" s="380"/>
      <c r="PFH255" s="359"/>
      <c r="PFI255" s="380"/>
      <c r="PFJ255" s="359"/>
      <c r="PFK255" s="380"/>
      <c r="PFL255" s="359"/>
      <c r="PFM255" s="380"/>
      <c r="PFN255" s="359"/>
      <c r="PFO255" s="380"/>
      <c r="PFP255" s="359"/>
      <c r="PFQ255" s="380"/>
      <c r="PFR255" s="359"/>
      <c r="PFS255" s="380"/>
      <c r="PFT255" s="359"/>
      <c r="PFU255" s="380"/>
      <c r="PFV255" s="359"/>
      <c r="PFW255" s="380"/>
      <c r="PFX255" s="359"/>
      <c r="PFY255" s="380"/>
      <c r="PFZ255" s="359"/>
      <c r="PGA255" s="380"/>
      <c r="PGB255" s="359"/>
      <c r="PGC255" s="380"/>
      <c r="PGD255" s="359"/>
      <c r="PGE255" s="380"/>
      <c r="PGF255" s="359"/>
      <c r="PGG255" s="380"/>
      <c r="PGH255" s="359"/>
      <c r="PGI255" s="380"/>
      <c r="PGJ255" s="359"/>
      <c r="PGK255" s="380"/>
      <c r="PGL255" s="359"/>
      <c r="PGM255" s="380"/>
      <c r="PGN255" s="359"/>
      <c r="PGO255" s="380"/>
      <c r="PGP255" s="359"/>
      <c r="PGQ255" s="380"/>
      <c r="PGR255" s="359"/>
      <c r="PGS255" s="380"/>
      <c r="PGT255" s="359"/>
      <c r="PGU255" s="380"/>
      <c r="PGV255" s="359"/>
      <c r="PGW255" s="380"/>
      <c r="PGX255" s="359"/>
      <c r="PGY255" s="380"/>
      <c r="PGZ255" s="359"/>
      <c r="PHA255" s="380"/>
      <c r="PHB255" s="359"/>
      <c r="PHC255" s="380"/>
      <c r="PHD255" s="359"/>
      <c r="PHE255" s="380"/>
      <c r="PHF255" s="359"/>
      <c r="PHG255" s="380"/>
      <c r="PHH255" s="359"/>
      <c r="PHI255" s="380"/>
      <c r="PHJ255" s="359"/>
      <c r="PHK255" s="380"/>
      <c r="PHL255" s="359"/>
      <c r="PHM255" s="380"/>
      <c r="PHN255" s="359"/>
      <c r="PHO255" s="380"/>
      <c r="PHP255" s="359"/>
      <c r="PHQ255" s="380"/>
      <c r="PHR255" s="359"/>
      <c r="PHS255" s="380"/>
      <c r="PHT255" s="359"/>
      <c r="PHU255" s="380"/>
      <c r="PHV255" s="359"/>
      <c r="PHW255" s="380"/>
      <c r="PHX255" s="359"/>
      <c r="PHY255" s="380"/>
      <c r="PHZ255" s="359"/>
      <c r="PIA255" s="380"/>
      <c r="PIB255" s="359"/>
      <c r="PIC255" s="380"/>
      <c r="PID255" s="359"/>
      <c r="PIE255" s="380"/>
      <c r="PIF255" s="359"/>
      <c r="PIG255" s="380"/>
      <c r="PIH255" s="359"/>
      <c r="PII255" s="380"/>
      <c r="PIJ255" s="359"/>
      <c r="PIK255" s="380"/>
      <c r="PIL255" s="359"/>
      <c r="PIM255" s="380"/>
      <c r="PIN255" s="359"/>
      <c r="PIO255" s="380"/>
      <c r="PIP255" s="359"/>
      <c r="PIQ255" s="380"/>
      <c r="PIR255" s="359"/>
      <c r="PIS255" s="380"/>
      <c r="PIT255" s="359"/>
      <c r="PIU255" s="380"/>
      <c r="PIV255" s="359"/>
      <c r="PIW255" s="380"/>
      <c r="PIX255" s="359"/>
      <c r="PIY255" s="380"/>
      <c r="PIZ255" s="359"/>
      <c r="PJA255" s="380"/>
      <c r="PJB255" s="359"/>
      <c r="PJC255" s="380"/>
      <c r="PJD255" s="359"/>
      <c r="PJE255" s="380"/>
      <c r="PJF255" s="359"/>
      <c r="PJG255" s="380"/>
      <c r="PJH255" s="359"/>
      <c r="PJI255" s="380"/>
      <c r="PJJ255" s="359"/>
      <c r="PJK255" s="380"/>
      <c r="PJL255" s="359"/>
      <c r="PJM255" s="380"/>
      <c r="PJN255" s="359"/>
      <c r="PJO255" s="380"/>
      <c r="PJP255" s="359"/>
      <c r="PJQ255" s="380"/>
      <c r="PJR255" s="359"/>
      <c r="PJS255" s="380"/>
      <c r="PJT255" s="359"/>
      <c r="PJU255" s="380"/>
      <c r="PJV255" s="359"/>
      <c r="PJW255" s="380"/>
      <c r="PJX255" s="359"/>
      <c r="PJY255" s="380"/>
      <c r="PJZ255" s="359"/>
      <c r="PKA255" s="380"/>
      <c r="PKB255" s="359"/>
      <c r="PKC255" s="380"/>
      <c r="PKD255" s="359"/>
      <c r="PKE255" s="380"/>
      <c r="PKF255" s="359"/>
      <c r="PKG255" s="380"/>
      <c r="PKH255" s="359"/>
      <c r="PKI255" s="380"/>
      <c r="PKJ255" s="359"/>
      <c r="PKK255" s="380"/>
      <c r="PKL255" s="359"/>
      <c r="PKM255" s="380"/>
      <c r="PKN255" s="359"/>
      <c r="PKO255" s="380"/>
      <c r="PKP255" s="359"/>
      <c r="PKQ255" s="380"/>
      <c r="PKR255" s="359"/>
      <c r="PKS255" s="380"/>
      <c r="PKT255" s="359"/>
      <c r="PKU255" s="380"/>
      <c r="PKV255" s="359"/>
      <c r="PKW255" s="380"/>
      <c r="PKX255" s="359"/>
      <c r="PKY255" s="380"/>
      <c r="PKZ255" s="359"/>
      <c r="PLA255" s="380"/>
      <c r="PLB255" s="359"/>
      <c r="PLC255" s="380"/>
      <c r="PLD255" s="359"/>
      <c r="PLE255" s="380"/>
      <c r="PLF255" s="359"/>
      <c r="PLG255" s="380"/>
      <c r="PLH255" s="359"/>
      <c r="PLI255" s="380"/>
      <c r="PLJ255" s="359"/>
      <c r="PLK255" s="380"/>
      <c r="PLL255" s="359"/>
      <c r="PLM255" s="380"/>
      <c r="PLN255" s="359"/>
      <c r="PLO255" s="380"/>
      <c r="PLP255" s="359"/>
      <c r="PLQ255" s="380"/>
      <c r="PLR255" s="359"/>
      <c r="PLS255" s="380"/>
      <c r="PLT255" s="359"/>
      <c r="PLU255" s="380"/>
      <c r="PLV255" s="359"/>
      <c r="PLW255" s="380"/>
      <c r="PLX255" s="359"/>
      <c r="PLY255" s="380"/>
      <c r="PLZ255" s="359"/>
      <c r="PMA255" s="380"/>
      <c r="PMB255" s="359"/>
      <c r="PMC255" s="380"/>
      <c r="PMD255" s="359"/>
      <c r="PME255" s="380"/>
      <c r="PMF255" s="359"/>
      <c r="PMG255" s="380"/>
      <c r="PMH255" s="359"/>
      <c r="PMI255" s="380"/>
      <c r="PMJ255" s="359"/>
      <c r="PMK255" s="380"/>
      <c r="PML255" s="359"/>
      <c r="PMM255" s="380"/>
      <c r="PMN255" s="359"/>
      <c r="PMO255" s="380"/>
      <c r="PMP255" s="359"/>
      <c r="PMQ255" s="380"/>
      <c r="PMR255" s="359"/>
      <c r="PMS255" s="380"/>
      <c r="PMT255" s="359"/>
      <c r="PMU255" s="380"/>
      <c r="PMV255" s="359"/>
      <c r="PMW255" s="380"/>
      <c r="PMX255" s="359"/>
      <c r="PMY255" s="380"/>
      <c r="PMZ255" s="359"/>
      <c r="PNA255" s="380"/>
      <c r="PNB255" s="359"/>
      <c r="PNC255" s="380"/>
      <c r="PND255" s="359"/>
      <c r="PNE255" s="380"/>
      <c r="PNF255" s="359"/>
      <c r="PNG255" s="380"/>
      <c r="PNH255" s="359"/>
      <c r="PNI255" s="380"/>
      <c r="PNJ255" s="359"/>
      <c r="PNK255" s="380"/>
      <c r="PNL255" s="359"/>
      <c r="PNM255" s="380"/>
      <c r="PNN255" s="359"/>
      <c r="PNO255" s="380"/>
      <c r="PNP255" s="359"/>
      <c r="PNQ255" s="380"/>
      <c r="PNR255" s="359"/>
      <c r="PNS255" s="380"/>
      <c r="PNT255" s="359"/>
      <c r="PNU255" s="380"/>
      <c r="PNV255" s="359"/>
      <c r="PNW255" s="380"/>
      <c r="PNX255" s="359"/>
      <c r="PNY255" s="380"/>
      <c r="PNZ255" s="359"/>
      <c r="POA255" s="380"/>
      <c r="POB255" s="359"/>
      <c r="POC255" s="380"/>
      <c r="POD255" s="359"/>
      <c r="POE255" s="380"/>
      <c r="POF255" s="359"/>
      <c r="POG255" s="380"/>
      <c r="POH255" s="359"/>
      <c r="POI255" s="380"/>
      <c r="POJ255" s="359"/>
      <c r="POK255" s="380"/>
      <c r="POL255" s="359"/>
      <c r="POM255" s="380"/>
      <c r="PON255" s="359"/>
      <c r="POO255" s="380"/>
      <c r="POP255" s="359"/>
      <c r="POQ255" s="380"/>
      <c r="POR255" s="359"/>
      <c r="POS255" s="380"/>
      <c r="POT255" s="359"/>
      <c r="POU255" s="380"/>
      <c r="POV255" s="359"/>
      <c r="POW255" s="380"/>
      <c r="POX255" s="359"/>
      <c r="POY255" s="380"/>
      <c r="POZ255" s="359"/>
      <c r="PPA255" s="380"/>
      <c r="PPB255" s="359"/>
      <c r="PPC255" s="380"/>
      <c r="PPD255" s="359"/>
      <c r="PPE255" s="380"/>
      <c r="PPF255" s="359"/>
      <c r="PPG255" s="380"/>
      <c r="PPH255" s="359"/>
      <c r="PPI255" s="380"/>
      <c r="PPJ255" s="359"/>
      <c r="PPK255" s="380"/>
      <c r="PPL255" s="359"/>
      <c r="PPM255" s="380"/>
      <c r="PPN255" s="359"/>
      <c r="PPO255" s="380"/>
      <c r="PPP255" s="359"/>
      <c r="PPQ255" s="380"/>
      <c r="PPR255" s="359"/>
      <c r="PPS255" s="380"/>
      <c r="PPT255" s="359"/>
      <c r="PPU255" s="380"/>
      <c r="PPV255" s="359"/>
      <c r="PPW255" s="380"/>
      <c r="PPX255" s="359"/>
      <c r="PPY255" s="380"/>
      <c r="PPZ255" s="359"/>
      <c r="PQA255" s="380"/>
      <c r="PQB255" s="359"/>
      <c r="PQC255" s="380"/>
      <c r="PQD255" s="359"/>
      <c r="PQE255" s="380"/>
      <c r="PQF255" s="359"/>
      <c r="PQG255" s="380"/>
      <c r="PQH255" s="359"/>
      <c r="PQI255" s="380"/>
      <c r="PQJ255" s="359"/>
      <c r="PQK255" s="380"/>
      <c r="PQL255" s="359"/>
      <c r="PQM255" s="380"/>
      <c r="PQN255" s="359"/>
      <c r="PQO255" s="380"/>
      <c r="PQP255" s="359"/>
      <c r="PQQ255" s="380"/>
      <c r="PQR255" s="359"/>
      <c r="PQS255" s="380"/>
      <c r="PQT255" s="359"/>
      <c r="PQU255" s="380"/>
      <c r="PQV255" s="359"/>
      <c r="PQW255" s="380"/>
      <c r="PQX255" s="359"/>
      <c r="PQY255" s="380"/>
      <c r="PQZ255" s="359"/>
      <c r="PRA255" s="380"/>
      <c r="PRB255" s="359"/>
      <c r="PRC255" s="380"/>
      <c r="PRD255" s="359"/>
      <c r="PRE255" s="380"/>
      <c r="PRF255" s="359"/>
      <c r="PRG255" s="380"/>
      <c r="PRH255" s="359"/>
      <c r="PRI255" s="380"/>
      <c r="PRJ255" s="359"/>
      <c r="PRK255" s="380"/>
      <c r="PRL255" s="359"/>
      <c r="PRM255" s="380"/>
      <c r="PRN255" s="359"/>
      <c r="PRO255" s="380"/>
      <c r="PRP255" s="359"/>
      <c r="PRQ255" s="380"/>
      <c r="PRR255" s="359"/>
      <c r="PRS255" s="380"/>
      <c r="PRT255" s="359"/>
      <c r="PRU255" s="380"/>
      <c r="PRV255" s="359"/>
      <c r="PRW255" s="380"/>
      <c r="PRX255" s="359"/>
      <c r="PRY255" s="380"/>
      <c r="PRZ255" s="359"/>
      <c r="PSA255" s="380"/>
      <c r="PSB255" s="359"/>
      <c r="PSC255" s="380"/>
      <c r="PSD255" s="359"/>
      <c r="PSE255" s="380"/>
      <c r="PSF255" s="359"/>
      <c r="PSG255" s="380"/>
      <c r="PSH255" s="359"/>
      <c r="PSI255" s="380"/>
      <c r="PSJ255" s="359"/>
      <c r="PSK255" s="380"/>
      <c r="PSL255" s="359"/>
      <c r="PSM255" s="380"/>
      <c r="PSN255" s="359"/>
      <c r="PSO255" s="380"/>
      <c r="PSP255" s="359"/>
      <c r="PSQ255" s="380"/>
      <c r="PSR255" s="359"/>
      <c r="PSS255" s="380"/>
      <c r="PST255" s="359"/>
      <c r="PSU255" s="380"/>
      <c r="PSV255" s="359"/>
      <c r="PSW255" s="380"/>
      <c r="PSX255" s="359"/>
      <c r="PSY255" s="380"/>
      <c r="PSZ255" s="359"/>
      <c r="PTA255" s="380"/>
      <c r="PTB255" s="359"/>
      <c r="PTC255" s="380"/>
      <c r="PTD255" s="359"/>
      <c r="PTE255" s="380"/>
      <c r="PTF255" s="359"/>
      <c r="PTG255" s="380"/>
      <c r="PTH255" s="359"/>
      <c r="PTI255" s="380"/>
      <c r="PTJ255" s="359"/>
      <c r="PTK255" s="380"/>
      <c r="PTL255" s="359"/>
      <c r="PTM255" s="380"/>
      <c r="PTN255" s="359"/>
      <c r="PTO255" s="380"/>
      <c r="PTP255" s="359"/>
      <c r="PTQ255" s="380"/>
      <c r="PTR255" s="359"/>
      <c r="PTS255" s="380"/>
      <c r="PTT255" s="359"/>
      <c r="PTU255" s="380"/>
      <c r="PTV255" s="359"/>
      <c r="PTW255" s="380"/>
      <c r="PTX255" s="359"/>
      <c r="PTY255" s="380"/>
      <c r="PTZ255" s="359"/>
      <c r="PUA255" s="380"/>
      <c r="PUB255" s="359"/>
      <c r="PUC255" s="380"/>
      <c r="PUD255" s="359"/>
      <c r="PUE255" s="380"/>
      <c r="PUF255" s="359"/>
      <c r="PUG255" s="380"/>
      <c r="PUH255" s="359"/>
      <c r="PUI255" s="380"/>
      <c r="PUJ255" s="359"/>
      <c r="PUK255" s="380"/>
      <c r="PUL255" s="359"/>
      <c r="PUM255" s="380"/>
      <c r="PUN255" s="359"/>
      <c r="PUO255" s="380"/>
      <c r="PUP255" s="359"/>
      <c r="PUQ255" s="380"/>
      <c r="PUR255" s="359"/>
      <c r="PUS255" s="380"/>
      <c r="PUT255" s="359"/>
      <c r="PUU255" s="380"/>
      <c r="PUV255" s="359"/>
      <c r="PUW255" s="380"/>
      <c r="PUX255" s="359"/>
      <c r="PUY255" s="380"/>
      <c r="PUZ255" s="359"/>
      <c r="PVA255" s="380"/>
      <c r="PVB255" s="359"/>
      <c r="PVC255" s="380"/>
      <c r="PVD255" s="359"/>
      <c r="PVE255" s="380"/>
      <c r="PVF255" s="359"/>
      <c r="PVG255" s="380"/>
      <c r="PVH255" s="359"/>
      <c r="PVI255" s="380"/>
      <c r="PVJ255" s="359"/>
      <c r="PVK255" s="380"/>
      <c r="PVL255" s="359"/>
      <c r="PVM255" s="380"/>
      <c r="PVN255" s="359"/>
      <c r="PVO255" s="380"/>
      <c r="PVP255" s="359"/>
      <c r="PVQ255" s="380"/>
      <c r="PVR255" s="359"/>
      <c r="PVS255" s="380"/>
      <c r="PVT255" s="359"/>
      <c r="PVU255" s="380"/>
      <c r="PVV255" s="359"/>
      <c r="PVW255" s="380"/>
      <c r="PVX255" s="359"/>
      <c r="PVY255" s="380"/>
      <c r="PVZ255" s="359"/>
      <c r="PWA255" s="380"/>
      <c r="PWB255" s="359"/>
      <c r="PWC255" s="380"/>
      <c r="PWD255" s="359"/>
      <c r="PWE255" s="380"/>
      <c r="PWF255" s="359"/>
      <c r="PWG255" s="380"/>
      <c r="PWH255" s="359"/>
      <c r="PWI255" s="380"/>
      <c r="PWJ255" s="359"/>
      <c r="PWK255" s="380"/>
      <c r="PWL255" s="359"/>
      <c r="PWM255" s="380"/>
      <c r="PWN255" s="359"/>
      <c r="PWO255" s="380"/>
      <c r="PWP255" s="359"/>
      <c r="PWQ255" s="380"/>
      <c r="PWR255" s="359"/>
      <c r="PWS255" s="380"/>
      <c r="PWT255" s="359"/>
      <c r="PWU255" s="380"/>
      <c r="PWV255" s="359"/>
      <c r="PWW255" s="380"/>
      <c r="PWX255" s="359"/>
      <c r="PWY255" s="380"/>
      <c r="PWZ255" s="359"/>
      <c r="PXA255" s="380"/>
      <c r="PXB255" s="359"/>
      <c r="PXC255" s="380"/>
      <c r="PXD255" s="359"/>
      <c r="PXE255" s="380"/>
      <c r="PXF255" s="359"/>
      <c r="PXG255" s="380"/>
      <c r="PXH255" s="359"/>
      <c r="PXI255" s="380"/>
      <c r="PXJ255" s="359"/>
      <c r="PXK255" s="380"/>
      <c r="PXL255" s="359"/>
      <c r="PXM255" s="380"/>
      <c r="PXN255" s="359"/>
      <c r="PXO255" s="380"/>
      <c r="PXP255" s="359"/>
      <c r="PXQ255" s="380"/>
      <c r="PXR255" s="359"/>
      <c r="PXS255" s="380"/>
      <c r="PXT255" s="359"/>
      <c r="PXU255" s="380"/>
      <c r="PXV255" s="359"/>
      <c r="PXW255" s="380"/>
      <c r="PXX255" s="359"/>
      <c r="PXY255" s="380"/>
      <c r="PXZ255" s="359"/>
      <c r="PYA255" s="380"/>
      <c r="PYB255" s="359"/>
      <c r="PYC255" s="380"/>
      <c r="PYD255" s="359"/>
      <c r="PYE255" s="380"/>
      <c r="PYF255" s="359"/>
      <c r="PYG255" s="380"/>
      <c r="PYH255" s="359"/>
      <c r="PYI255" s="380"/>
      <c r="PYJ255" s="359"/>
      <c r="PYK255" s="380"/>
      <c r="PYL255" s="359"/>
      <c r="PYM255" s="380"/>
      <c r="PYN255" s="359"/>
      <c r="PYO255" s="380"/>
      <c r="PYP255" s="359"/>
      <c r="PYQ255" s="380"/>
      <c r="PYR255" s="359"/>
      <c r="PYS255" s="380"/>
      <c r="PYT255" s="359"/>
      <c r="PYU255" s="380"/>
      <c r="PYV255" s="359"/>
      <c r="PYW255" s="380"/>
      <c r="PYX255" s="359"/>
      <c r="PYY255" s="380"/>
      <c r="PYZ255" s="359"/>
      <c r="PZA255" s="380"/>
      <c r="PZB255" s="359"/>
      <c r="PZC255" s="380"/>
      <c r="PZD255" s="359"/>
      <c r="PZE255" s="380"/>
      <c r="PZF255" s="359"/>
      <c r="PZG255" s="380"/>
      <c r="PZH255" s="359"/>
      <c r="PZI255" s="380"/>
      <c r="PZJ255" s="359"/>
      <c r="PZK255" s="380"/>
      <c r="PZL255" s="359"/>
      <c r="PZM255" s="380"/>
      <c r="PZN255" s="359"/>
      <c r="PZO255" s="380"/>
      <c r="PZP255" s="359"/>
      <c r="PZQ255" s="380"/>
      <c r="PZR255" s="359"/>
      <c r="PZS255" s="380"/>
      <c r="PZT255" s="359"/>
      <c r="PZU255" s="380"/>
      <c r="PZV255" s="359"/>
      <c r="PZW255" s="380"/>
      <c r="PZX255" s="359"/>
      <c r="PZY255" s="380"/>
      <c r="PZZ255" s="359"/>
      <c r="QAA255" s="380"/>
      <c r="QAB255" s="359"/>
      <c r="QAC255" s="380"/>
      <c r="QAD255" s="359"/>
      <c r="QAE255" s="380"/>
      <c r="QAF255" s="359"/>
      <c r="QAG255" s="380"/>
      <c r="QAH255" s="359"/>
      <c r="QAI255" s="380"/>
      <c r="QAJ255" s="359"/>
      <c r="QAK255" s="380"/>
      <c r="QAL255" s="359"/>
      <c r="QAM255" s="380"/>
      <c r="QAN255" s="359"/>
      <c r="QAO255" s="380"/>
      <c r="QAP255" s="359"/>
      <c r="QAQ255" s="380"/>
      <c r="QAR255" s="359"/>
      <c r="QAS255" s="380"/>
      <c r="QAT255" s="359"/>
      <c r="QAU255" s="380"/>
      <c r="QAV255" s="359"/>
      <c r="QAW255" s="380"/>
      <c r="QAX255" s="359"/>
      <c r="QAY255" s="380"/>
      <c r="QAZ255" s="359"/>
      <c r="QBA255" s="380"/>
      <c r="QBB255" s="359"/>
      <c r="QBC255" s="380"/>
      <c r="QBD255" s="359"/>
      <c r="QBE255" s="380"/>
      <c r="QBF255" s="359"/>
      <c r="QBG255" s="380"/>
      <c r="QBH255" s="359"/>
      <c r="QBI255" s="380"/>
      <c r="QBJ255" s="359"/>
      <c r="QBK255" s="380"/>
      <c r="QBL255" s="359"/>
      <c r="QBM255" s="380"/>
      <c r="QBN255" s="359"/>
      <c r="QBO255" s="380"/>
      <c r="QBP255" s="359"/>
      <c r="QBQ255" s="380"/>
      <c r="QBR255" s="359"/>
      <c r="QBS255" s="380"/>
      <c r="QBT255" s="359"/>
      <c r="QBU255" s="380"/>
      <c r="QBV255" s="359"/>
      <c r="QBW255" s="380"/>
      <c r="QBX255" s="359"/>
      <c r="QBY255" s="380"/>
      <c r="QBZ255" s="359"/>
      <c r="QCA255" s="380"/>
      <c r="QCB255" s="359"/>
      <c r="QCC255" s="380"/>
      <c r="QCD255" s="359"/>
      <c r="QCE255" s="380"/>
      <c r="QCF255" s="359"/>
      <c r="QCG255" s="380"/>
      <c r="QCH255" s="359"/>
      <c r="QCI255" s="380"/>
      <c r="QCJ255" s="359"/>
      <c r="QCK255" s="380"/>
      <c r="QCL255" s="359"/>
      <c r="QCM255" s="380"/>
      <c r="QCN255" s="359"/>
      <c r="QCO255" s="380"/>
      <c r="QCP255" s="359"/>
      <c r="QCQ255" s="380"/>
      <c r="QCR255" s="359"/>
      <c r="QCS255" s="380"/>
      <c r="QCT255" s="359"/>
      <c r="QCU255" s="380"/>
      <c r="QCV255" s="359"/>
      <c r="QCW255" s="380"/>
      <c r="QCX255" s="359"/>
      <c r="QCY255" s="380"/>
      <c r="QCZ255" s="359"/>
      <c r="QDA255" s="380"/>
      <c r="QDB255" s="359"/>
      <c r="QDC255" s="380"/>
      <c r="QDD255" s="359"/>
      <c r="QDE255" s="380"/>
      <c r="QDF255" s="359"/>
      <c r="QDG255" s="380"/>
      <c r="QDH255" s="359"/>
      <c r="QDI255" s="380"/>
      <c r="QDJ255" s="359"/>
      <c r="QDK255" s="380"/>
      <c r="QDL255" s="359"/>
      <c r="QDM255" s="380"/>
      <c r="QDN255" s="359"/>
      <c r="QDO255" s="380"/>
      <c r="QDP255" s="359"/>
      <c r="QDQ255" s="380"/>
      <c r="QDR255" s="359"/>
      <c r="QDS255" s="380"/>
      <c r="QDT255" s="359"/>
      <c r="QDU255" s="380"/>
      <c r="QDV255" s="359"/>
      <c r="QDW255" s="380"/>
      <c r="QDX255" s="359"/>
      <c r="QDY255" s="380"/>
      <c r="QDZ255" s="359"/>
      <c r="QEA255" s="380"/>
      <c r="QEB255" s="359"/>
      <c r="QEC255" s="380"/>
      <c r="QED255" s="359"/>
      <c r="QEE255" s="380"/>
      <c r="QEF255" s="359"/>
      <c r="QEG255" s="380"/>
      <c r="QEH255" s="359"/>
      <c r="QEI255" s="380"/>
      <c r="QEJ255" s="359"/>
      <c r="QEK255" s="380"/>
      <c r="QEL255" s="359"/>
      <c r="QEM255" s="380"/>
      <c r="QEN255" s="359"/>
      <c r="QEO255" s="380"/>
      <c r="QEP255" s="359"/>
      <c r="QEQ255" s="380"/>
      <c r="QER255" s="359"/>
      <c r="QES255" s="380"/>
      <c r="QET255" s="359"/>
      <c r="QEU255" s="380"/>
      <c r="QEV255" s="359"/>
      <c r="QEW255" s="380"/>
      <c r="QEX255" s="359"/>
      <c r="QEY255" s="380"/>
      <c r="QEZ255" s="359"/>
      <c r="QFA255" s="380"/>
      <c r="QFB255" s="359"/>
      <c r="QFC255" s="380"/>
      <c r="QFD255" s="359"/>
      <c r="QFE255" s="380"/>
      <c r="QFF255" s="359"/>
      <c r="QFG255" s="380"/>
      <c r="QFH255" s="359"/>
      <c r="QFI255" s="380"/>
      <c r="QFJ255" s="359"/>
      <c r="QFK255" s="380"/>
      <c r="QFL255" s="359"/>
      <c r="QFM255" s="380"/>
      <c r="QFN255" s="359"/>
      <c r="QFO255" s="380"/>
      <c r="QFP255" s="359"/>
      <c r="QFQ255" s="380"/>
      <c r="QFR255" s="359"/>
      <c r="QFS255" s="380"/>
      <c r="QFT255" s="359"/>
      <c r="QFU255" s="380"/>
      <c r="QFV255" s="359"/>
      <c r="QFW255" s="380"/>
      <c r="QFX255" s="359"/>
      <c r="QFY255" s="380"/>
      <c r="QFZ255" s="359"/>
      <c r="QGA255" s="380"/>
      <c r="QGB255" s="359"/>
      <c r="QGC255" s="380"/>
      <c r="QGD255" s="359"/>
      <c r="QGE255" s="380"/>
      <c r="QGF255" s="359"/>
      <c r="QGG255" s="380"/>
      <c r="QGH255" s="359"/>
      <c r="QGI255" s="380"/>
      <c r="QGJ255" s="359"/>
      <c r="QGK255" s="380"/>
      <c r="QGL255" s="359"/>
      <c r="QGM255" s="380"/>
      <c r="QGN255" s="359"/>
      <c r="QGO255" s="380"/>
      <c r="QGP255" s="359"/>
      <c r="QGQ255" s="380"/>
      <c r="QGR255" s="359"/>
      <c r="QGS255" s="380"/>
      <c r="QGT255" s="359"/>
      <c r="QGU255" s="380"/>
      <c r="QGV255" s="359"/>
      <c r="QGW255" s="380"/>
      <c r="QGX255" s="359"/>
      <c r="QGY255" s="380"/>
      <c r="QGZ255" s="359"/>
      <c r="QHA255" s="380"/>
      <c r="QHB255" s="359"/>
      <c r="QHC255" s="380"/>
      <c r="QHD255" s="359"/>
      <c r="QHE255" s="380"/>
      <c r="QHF255" s="359"/>
      <c r="QHG255" s="380"/>
      <c r="QHH255" s="359"/>
      <c r="QHI255" s="380"/>
      <c r="QHJ255" s="359"/>
      <c r="QHK255" s="380"/>
      <c r="QHL255" s="359"/>
      <c r="QHM255" s="380"/>
      <c r="QHN255" s="359"/>
      <c r="QHO255" s="380"/>
      <c r="QHP255" s="359"/>
      <c r="QHQ255" s="380"/>
      <c r="QHR255" s="359"/>
      <c r="QHS255" s="380"/>
      <c r="QHT255" s="359"/>
      <c r="QHU255" s="380"/>
      <c r="QHV255" s="359"/>
      <c r="QHW255" s="380"/>
      <c r="QHX255" s="359"/>
      <c r="QHY255" s="380"/>
      <c r="QHZ255" s="359"/>
      <c r="QIA255" s="380"/>
      <c r="QIB255" s="359"/>
      <c r="QIC255" s="380"/>
      <c r="QID255" s="359"/>
      <c r="QIE255" s="380"/>
      <c r="QIF255" s="359"/>
      <c r="QIG255" s="380"/>
      <c r="QIH255" s="359"/>
      <c r="QII255" s="380"/>
      <c r="QIJ255" s="359"/>
      <c r="QIK255" s="380"/>
      <c r="QIL255" s="359"/>
      <c r="QIM255" s="380"/>
      <c r="QIN255" s="359"/>
      <c r="QIO255" s="380"/>
      <c r="QIP255" s="359"/>
      <c r="QIQ255" s="380"/>
      <c r="QIR255" s="359"/>
      <c r="QIS255" s="380"/>
      <c r="QIT255" s="359"/>
      <c r="QIU255" s="380"/>
      <c r="QIV255" s="359"/>
      <c r="QIW255" s="380"/>
      <c r="QIX255" s="359"/>
      <c r="QIY255" s="380"/>
      <c r="QIZ255" s="359"/>
      <c r="QJA255" s="380"/>
      <c r="QJB255" s="359"/>
      <c r="QJC255" s="380"/>
      <c r="QJD255" s="359"/>
      <c r="QJE255" s="380"/>
      <c r="QJF255" s="359"/>
      <c r="QJG255" s="380"/>
      <c r="QJH255" s="359"/>
      <c r="QJI255" s="380"/>
      <c r="QJJ255" s="359"/>
      <c r="QJK255" s="380"/>
      <c r="QJL255" s="359"/>
      <c r="QJM255" s="380"/>
      <c r="QJN255" s="359"/>
      <c r="QJO255" s="380"/>
      <c r="QJP255" s="359"/>
      <c r="QJQ255" s="380"/>
      <c r="QJR255" s="359"/>
      <c r="QJS255" s="380"/>
      <c r="QJT255" s="359"/>
      <c r="QJU255" s="380"/>
      <c r="QJV255" s="359"/>
      <c r="QJW255" s="380"/>
      <c r="QJX255" s="359"/>
      <c r="QJY255" s="380"/>
      <c r="QJZ255" s="359"/>
      <c r="QKA255" s="380"/>
      <c r="QKB255" s="359"/>
      <c r="QKC255" s="380"/>
      <c r="QKD255" s="359"/>
      <c r="QKE255" s="380"/>
      <c r="QKF255" s="359"/>
      <c r="QKG255" s="380"/>
      <c r="QKH255" s="359"/>
      <c r="QKI255" s="380"/>
      <c r="QKJ255" s="359"/>
      <c r="QKK255" s="380"/>
      <c r="QKL255" s="359"/>
      <c r="QKM255" s="380"/>
      <c r="QKN255" s="359"/>
      <c r="QKO255" s="380"/>
      <c r="QKP255" s="359"/>
      <c r="QKQ255" s="380"/>
      <c r="QKR255" s="359"/>
      <c r="QKS255" s="380"/>
      <c r="QKT255" s="359"/>
      <c r="QKU255" s="380"/>
      <c r="QKV255" s="359"/>
      <c r="QKW255" s="380"/>
      <c r="QKX255" s="359"/>
      <c r="QKY255" s="380"/>
      <c r="QKZ255" s="359"/>
      <c r="QLA255" s="380"/>
      <c r="QLB255" s="359"/>
      <c r="QLC255" s="380"/>
      <c r="QLD255" s="359"/>
      <c r="QLE255" s="380"/>
      <c r="QLF255" s="359"/>
      <c r="QLG255" s="380"/>
      <c r="QLH255" s="359"/>
      <c r="QLI255" s="380"/>
      <c r="QLJ255" s="359"/>
      <c r="QLK255" s="380"/>
      <c r="QLL255" s="359"/>
      <c r="QLM255" s="380"/>
      <c r="QLN255" s="359"/>
      <c r="QLO255" s="380"/>
      <c r="QLP255" s="359"/>
      <c r="QLQ255" s="380"/>
      <c r="QLR255" s="359"/>
      <c r="QLS255" s="380"/>
      <c r="QLT255" s="359"/>
      <c r="QLU255" s="380"/>
      <c r="QLV255" s="359"/>
      <c r="QLW255" s="380"/>
      <c r="QLX255" s="359"/>
      <c r="QLY255" s="380"/>
      <c r="QLZ255" s="359"/>
      <c r="QMA255" s="380"/>
      <c r="QMB255" s="359"/>
      <c r="QMC255" s="380"/>
      <c r="QMD255" s="359"/>
      <c r="QME255" s="380"/>
      <c r="QMF255" s="359"/>
      <c r="QMG255" s="380"/>
      <c r="QMH255" s="359"/>
      <c r="QMI255" s="380"/>
      <c r="QMJ255" s="359"/>
      <c r="QMK255" s="380"/>
      <c r="QML255" s="359"/>
      <c r="QMM255" s="380"/>
      <c r="QMN255" s="359"/>
      <c r="QMO255" s="380"/>
      <c r="QMP255" s="359"/>
      <c r="QMQ255" s="380"/>
      <c r="QMR255" s="359"/>
      <c r="QMS255" s="380"/>
      <c r="QMT255" s="359"/>
      <c r="QMU255" s="380"/>
      <c r="QMV255" s="359"/>
      <c r="QMW255" s="380"/>
      <c r="QMX255" s="359"/>
      <c r="QMY255" s="380"/>
      <c r="QMZ255" s="359"/>
      <c r="QNA255" s="380"/>
      <c r="QNB255" s="359"/>
      <c r="QNC255" s="380"/>
      <c r="QND255" s="359"/>
      <c r="QNE255" s="380"/>
      <c r="QNF255" s="359"/>
      <c r="QNG255" s="380"/>
      <c r="QNH255" s="359"/>
      <c r="QNI255" s="380"/>
      <c r="QNJ255" s="359"/>
      <c r="QNK255" s="380"/>
      <c r="QNL255" s="359"/>
      <c r="QNM255" s="380"/>
      <c r="QNN255" s="359"/>
      <c r="QNO255" s="380"/>
      <c r="QNP255" s="359"/>
      <c r="QNQ255" s="380"/>
      <c r="QNR255" s="359"/>
      <c r="QNS255" s="380"/>
      <c r="QNT255" s="359"/>
      <c r="QNU255" s="380"/>
      <c r="QNV255" s="359"/>
      <c r="QNW255" s="380"/>
      <c r="QNX255" s="359"/>
      <c r="QNY255" s="380"/>
      <c r="QNZ255" s="359"/>
      <c r="QOA255" s="380"/>
      <c r="QOB255" s="359"/>
      <c r="QOC255" s="380"/>
      <c r="QOD255" s="359"/>
      <c r="QOE255" s="380"/>
      <c r="QOF255" s="359"/>
      <c r="QOG255" s="380"/>
      <c r="QOH255" s="359"/>
      <c r="QOI255" s="380"/>
      <c r="QOJ255" s="359"/>
      <c r="QOK255" s="380"/>
      <c r="QOL255" s="359"/>
      <c r="QOM255" s="380"/>
      <c r="QON255" s="359"/>
      <c r="QOO255" s="380"/>
      <c r="QOP255" s="359"/>
      <c r="QOQ255" s="380"/>
      <c r="QOR255" s="359"/>
      <c r="QOS255" s="380"/>
      <c r="QOT255" s="359"/>
      <c r="QOU255" s="380"/>
      <c r="QOV255" s="359"/>
      <c r="QOW255" s="380"/>
      <c r="QOX255" s="359"/>
      <c r="QOY255" s="380"/>
      <c r="QOZ255" s="359"/>
      <c r="QPA255" s="380"/>
      <c r="QPB255" s="359"/>
      <c r="QPC255" s="380"/>
      <c r="QPD255" s="359"/>
      <c r="QPE255" s="380"/>
      <c r="QPF255" s="359"/>
      <c r="QPG255" s="380"/>
      <c r="QPH255" s="359"/>
      <c r="QPI255" s="380"/>
      <c r="QPJ255" s="359"/>
      <c r="QPK255" s="380"/>
      <c r="QPL255" s="359"/>
      <c r="QPM255" s="380"/>
      <c r="QPN255" s="359"/>
      <c r="QPO255" s="380"/>
      <c r="QPP255" s="359"/>
      <c r="QPQ255" s="380"/>
      <c r="QPR255" s="359"/>
      <c r="QPS255" s="380"/>
      <c r="QPT255" s="359"/>
      <c r="QPU255" s="380"/>
      <c r="QPV255" s="359"/>
      <c r="QPW255" s="380"/>
      <c r="QPX255" s="359"/>
      <c r="QPY255" s="380"/>
      <c r="QPZ255" s="359"/>
      <c r="QQA255" s="380"/>
      <c r="QQB255" s="359"/>
      <c r="QQC255" s="380"/>
      <c r="QQD255" s="359"/>
      <c r="QQE255" s="380"/>
      <c r="QQF255" s="359"/>
      <c r="QQG255" s="380"/>
      <c r="QQH255" s="359"/>
      <c r="QQI255" s="380"/>
      <c r="QQJ255" s="359"/>
      <c r="QQK255" s="380"/>
      <c r="QQL255" s="359"/>
      <c r="QQM255" s="380"/>
      <c r="QQN255" s="359"/>
      <c r="QQO255" s="380"/>
      <c r="QQP255" s="359"/>
      <c r="QQQ255" s="380"/>
      <c r="QQR255" s="359"/>
      <c r="QQS255" s="380"/>
      <c r="QQT255" s="359"/>
      <c r="QQU255" s="380"/>
      <c r="QQV255" s="359"/>
      <c r="QQW255" s="380"/>
      <c r="QQX255" s="359"/>
      <c r="QQY255" s="380"/>
      <c r="QQZ255" s="359"/>
      <c r="QRA255" s="380"/>
      <c r="QRB255" s="359"/>
      <c r="QRC255" s="380"/>
      <c r="QRD255" s="359"/>
      <c r="QRE255" s="380"/>
      <c r="QRF255" s="359"/>
      <c r="QRG255" s="380"/>
      <c r="QRH255" s="359"/>
      <c r="QRI255" s="380"/>
      <c r="QRJ255" s="359"/>
      <c r="QRK255" s="380"/>
      <c r="QRL255" s="359"/>
      <c r="QRM255" s="380"/>
      <c r="QRN255" s="359"/>
      <c r="QRO255" s="380"/>
      <c r="QRP255" s="359"/>
      <c r="QRQ255" s="380"/>
      <c r="QRR255" s="359"/>
      <c r="QRS255" s="380"/>
      <c r="QRT255" s="359"/>
      <c r="QRU255" s="380"/>
      <c r="QRV255" s="359"/>
      <c r="QRW255" s="380"/>
      <c r="QRX255" s="359"/>
      <c r="QRY255" s="380"/>
      <c r="QRZ255" s="359"/>
      <c r="QSA255" s="380"/>
      <c r="QSB255" s="359"/>
      <c r="QSC255" s="380"/>
      <c r="QSD255" s="359"/>
      <c r="QSE255" s="380"/>
      <c r="QSF255" s="359"/>
      <c r="QSG255" s="380"/>
      <c r="QSH255" s="359"/>
      <c r="QSI255" s="380"/>
      <c r="QSJ255" s="359"/>
      <c r="QSK255" s="380"/>
      <c r="QSL255" s="359"/>
      <c r="QSM255" s="380"/>
      <c r="QSN255" s="359"/>
      <c r="QSO255" s="380"/>
      <c r="QSP255" s="359"/>
      <c r="QSQ255" s="380"/>
      <c r="QSR255" s="359"/>
      <c r="QSS255" s="380"/>
      <c r="QST255" s="359"/>
      <c r="QSU255" s="380"/>
      <c r="QSV255" s="359"/>
      <c r="QSW255" s="380"/>
      <c r="QSX255" s="359"/>
      <c r="QSY255" s="380"/>
      <c r="QSZ255" s="359"/>
      <c r="QTA255" s="380"/>
      <c r="QTB255" s="359"/>
      <c r="QTC255" s="380"/>
      <c r="QTD255" s="359"/>
      <c r="QTE255" s="380"/>
      <c r="QTF255" s="359"/>
      <c r="QTG255" s="380"/>
      <c r="QTH255" s="359"/>
      <c r="QTI255" s="380"/>
      <c r="QTJ255" s="359"/>
      <c r="QTK255" s="380"/>
      <c r="QTL255" s="359"/>
      <c r="QTM255" s="380"/>
      <c r="QTN255" s="359"/>
      <c r="QTO255" s="380"/>
      <c r="QTP255" s="359"/>
      <c r="QTQ255" s="380"/>
      <c r="QTR255" s="359"/>
      <c r="QTS255" s="380"/>
      <c r="QTT255" s="359"/>
      <c r="QTU255" s="380"/>
      <c r="QTV255" s="359"/>
      <c r="QTW255" s="380"/>
      <c r="QTX255" s="359"/>
      <c r="QTY255" s="380"/>
      <c r="QTZ255" s="359"/>
      <c r="QUA255" s="380"/>
      <c r="QUB255" s="359"/>
      <c r="QUC255" s="380"/>
      <c r="QUD255" s="359"/>
      <c r="QUE255" s="380"/>
      <c r="QUF255" s="359"/>
      <c r="QUG255" s="380"/>
      <c r="QUH255" s="359"/>
      <c r="QUI255" s="380"/>
      <c r="QUJ255" s="359"/>
      <c r="QUK255" s="380"/>
      <c r="QUL255" s="359"/>
      <c r="QUM255" s="380"/>
      <c r="QUN255" s="359"/>
      <c r="QUO255" s="380"/>
      <c r="QUP255" s="359"/>
      <c r="QUQ255" s="380"/>
      <c r="QUR255" s="359"/>
      <c r="QUS255" s="380"/>
      <c r="QUT255" s="359"/>
      <c r="QUU255" s="380"/>
      <c r="QUV255" s="359"/>
      <c r="QUW255" s="380"/>
      <c r="QUX255" s="359"/>
      <c r="QUY255" s="380"/>
      <c r="QUZ255" s="359"/>
      <c r="QVA255" s="380"/>
      <c r="QVB255" s="359"/>
      <c r="QVC255" s="380"/>
      <c r="QVD255" s="359"/>
      <c r="QVE255" s="380"/>
      <c r="QVF255" s="359"/>
      <c r="QVG255" s="380"/>
      <c r="QVH255" s="359"/>
      <c r="QVI255" s="380"/>
      <c r="QVJ255" s="359"/>
      <c r="QVK255" s="380"/>
      <c r="QVL255" s="359"/>
      <c r="QVM255" s="380"/>
      <c r="QVN255" s="359"/>
      <c r="QVO255" s="380"/>
      <c r="QVP255" s="359"/>
      <c r="QVQ255" s="380"/>
      <c r="QVR255" s="359"/>
      <c r="QVS255" s="380"/>
      <c r="QVT255" s="359"/>
      <c r="QVU255" s="380"/>
      <c r="QVV255" s="359"/>
      <c r="QVW255" s="380"/>
      <c r="QVX255" s="359"/>
      <c r="QVY255" s="380"/>
      <c r="QVZ255" s="359"/>
      <c r="QWA255" s="380"/>
      <c r="QWB255" s="359"/>
      <c r="QWC255" s="380"/>
      <c r="QWD255" s="359"/>
      <c r="QWE255" s="380"/>
      <c r="QWF255" s="359"/>
      <c r="QWG255" s="380"/>
      <c r="QWH255" s="359"/>
      <c r="QWI255" s="380"/>
      <c r="QWJ255" s="359"/>
      <c r="QWK255" s="380"/>
      <c r="QWL255" s="359"/>
      <c r="QWM255" s="380"/>
      <c r="QWN255" s="359"/>
      <c r="QWO255" s="380"/>
      <c r="QWP255" s="359"/>
      <c r="QWQ255" s="380"/>
      <c r="QWR255" s="359"/>
      <c r="QWS255" s="380"/>
      <c r="QWT255" s="359"/>
      <c r="QWU255" s="380"/>
      <c r="QWV255" s="359"/>
      <c r="QWW255" s="380"/>
      <c r="QWX255" s="359"/>
      <c r="QWY255" s="380"/>
      <c r="QWZ255" s="359"/>
      <c r="QXA255" s="380"/>
      <c r="QXB255" s="359"/>
      <c r="QXC255" s="380"/>
      <c r="QXD255" s="359"/>
      <c r="QXE255" s="380"/>
      <c r="QXF255" s="359"/>
      <c r="QXG255" s="380"/>
      <c r="QXH255" s="359"/>
      <c r="QXI255" s="380"/>
      <c r="QXJ255" s="359"/>
      <c r="QXK255" s="380"/>
      <c r="QXL255" s="359"/>
      <c r="QXM255" s="380"/>
      <c r="QXN255" s="359"/>
      <c r="QXO255" s="380"/>
      <c r="QXP255" s="359"/>
      <c r="QXQ255" s="380"/>
      <c r="QXR255" s="359"/>
      <c r="QXS255" s="380"/>
      <c r="QXT255" s="359"/>
      <c r="QXU255" s="380"/>
      <c r="QXV255" s="359"/>
      <c r="QXW255" s="380"/>
      <c r="QXX255" s="359"/>
      <c r="QXY255" s="380"/>
      <c r="QXZ255" s="359"/>
      <c r="QYA255" s="380"/>
      <c r="QYB255" s="359"/>
      <c r="QYC255" s="380"/>
      <c r="QYD255" s="359"/>
      <c r="QYE255" s="380"/>
      <c r="QYF255" s="359"/>
      <c r="QYG255" s="380"/>
      <c r="QYH255" s="359"/>
      <c r="QYI255" s="380"/>
      <c r="QYJ255" s="359"/>
      <c r="QYK255" s="380"/>
      <c r="QYL255" s="359"/>
      <c r="QYM255" s="380"/>
      <c r="QYN255" s="359"/>
      <c r="QYO255" s="380"/>
      <c r="QYP255" s="359"/>
      <c r="QYQ255" s="380"/>
      <c r="QYR255" s="359"/>
      <c r="QYS255" s="380"/>
      <c r="QYT255" s="359"/>
      <c r="QYU255" s="380"/>
      <c r="QYV255" s="359"/>
      <c r="QYW255" s="380"/>
      <c r="QYX255" s="359"/>
      <c r="QYY255" s="380"/>
      <c r="QYZ255" s="359"/>
      <c r="QZA255" s="380"/>
      <c r="QZB255" s="359"/>
      <c r="QZC255" s="380"/>
      <c r="QZD255" s="359"/>
      <c r="QZE255" s="380"/>
      <c r="QZF255" s="359"/>
      <c r="QZG255" s="380"/>
      <c r="QZH255" s="359"/>
      <c r="QZI255" s="380"/>
      <c r="QZJ255" s="359"/>
      <c r="QZK255" s="380"/>
      <c r="QZL255" s="359"/>
      <c r="QZM255" s="380"/>
      <c r="QZN255" s="359"/>
      <c r="QZO255" s="380"/>
      <c r="QZP255" s="359"/>
      <c r="QZQ255" s="380"/>
      <c r="QZR255" s="359"/>
      <c r="QZS255" s="380"/>
      <c r="QZT255" s="359"/>
      <c r="QZU255" s="380"/>
      <c r="QZV255" s="359"/>
      <c r="QZW255" s="380"/>
      <c r="QZX255" s="359"/>
      <c r="QZY255" s="380"/>
      <c r="QZZ255" s="359"/>
      <c r="RAA255" s="380"/>
      <c r="RAB255" s="359"/>
      <c r="RAC255" s="380"/>
      <c r="RAD255" s="359"/>
      <c r="RAE255" s="380"/>
      <c r="RAF255" s="359"/>
      <c r="RAG255" s="380"/>
      <c r="RAH255" s="359"/>
      <c r="RAI255" s="380"/>
      <c r="RAJ255" s="359"/>
      <c r="RAK255" s="380"/>
      <c r="RAL255" s="359"/>
      <c r="RAM255" s="380"/>
      <c r="RAN255" s="359"/>
      <c r="RAO255" s="380"/>
      <c r="RAP255" s="359"/>
      <c r="RAQ255" s="380"/>
      <c r="RAR255" s="359"/>
      <c r="RAS255" s="380"/>
      <c r="RAT255" s="359"/>
      <c r="RAU255" s="380"/>
      <c r="RAV255" s="359"/>
      <c r="RAW255" s="380"/>
      <c r="RAX255" s="359"/>
      <c r="RAY255" s="380"/>
      <c r="RAZ255" s="359"/>
      <c r="RBA255" s="380"/>
      <c r="RBB255" s="359"/>
      <c r="RBC255" s="380"/>
      <c r="RBD255" s="359"/>
      <c r="RBE255" s="380"/>
      <c r="RBF255" s="359"/>
      <c r="RBG255" s="380"/>
      <c r="RBH255" s="359"/>
      <c r="RBI255" s="380"/>
      <c r="RBJ255" s="359"/>
      <c r="RBK255" s="380"/>
      <c r="RBL255" s="359"/>
      <c r="RBM255" s="380"/>
      <c r="RBN255" s="359"/>
      <c r="RBO255" s="380"/>
      <c r="RBP255" s="359"/>
      <c r="RBQ255" s="380"/>
      <c r="RBR255" s="359"/>
      <c r="RBS255" s="380"/>
      <c r="RBT255" s="359"/>
      <c r="RBU255" s="380"/>
      <c r="RBV255" s="359"/>
      <c r="RBW255" s="380"/>
      <c r="RBX255" s="359"/>
      <c r="RBY255" s="380"/>
      <c r="RBZ255" s="359"/>
      <c r="RCA255" s="380"/>
      <c r="RCB255" s="359"/>
      <c r="RCC255" s="380"/>
      <c r="RCD255" s="359"/>
      <c r="RCE255" s="380"/>
      <c r="RCF255" s="359"/>
      <c r="RCG255" s="380"/>
      <c r="RCH255" s="359"/>
      <c r="RCI255" s="380"/>
      <c r="RCJ255" s="359"/>
      <c r="RCK255" s="380"/>
      <c r="RCL255" s="359"/>
      <c r="RCM255" s="380"/>
      <c r="RCN255" s="359"/>
      <c r="RCO255" s="380"/>
      <c r="RCP255" s="359"/>
      <c r="RCQ255" s="380"/>
      <c r="RCR255" s="359"/>
      <c r="RCS255" s="380"/>
      <c r="RCT255" s="359"/>
      <c r="RCU255" s="380"/>
      <c r="RCV255" s="359"/>
      <c r="RCW255" s="380"/>
      <c r="RCX255" s="359"/>
      <c r="RCY255" s="380"/>
      <c r="RCZ255" s="359"/>
      <c r="RDA255" s="380"/>
      <c r="RDB255" s="359"/>
      <c r="RDC255" s="380"/>
      <c r="RDD255" s="359"/>
      <c r="RDE255" s="380"/>
      <c r="RDF255" s="359"/>
      <c r="RDG255" s="380"/>
      <c r="RDH255" s="359"/>
      <c r="RDI255" s="380"/>
      <c r="RDJ255" s="359"/>
      <c r="RDK255" s="380"/>
      <c r="RDL255" s="359"/>
      <c r="RDM255" s="380"/>
      <c r="RDN255" s="359"/>
      <c r="RDO255" s="380"/>
      <c r="RDP255" s="359"/>
      <c r="RDQ255" s="380"/>
      <c r="RDR255" s="359"/>
      <c r="RDS255" s="380"/>
      <c r="RDT255" s="359"/>
      <c r="RDU255" s="380"/>
      <c r="RDV255" s="359"/>
      <c r="RDW255" s="380"/>
      <c r="RDX255" s="359"/>
      <c r="RDY255" s="380"/>
      <c r="RDZ255" s="359"/>
      <c r="REA255" s="380"/>
      <c r="REB255" s="359"/>
      <c r="REC255" s="380"/>
      <c r="RED255" s="359"/>
      <c r="REE255" s="380"/>
      <c r="REF255" s="359"/>
      <c r="REG255" s="380"/>
      <c r="REH255" s="359"/>
      <c r="REI255" s="380"/>
      <c r="REJ255" s="359"/>
      <c r="REK255" s="380"/>
      <c r="REL255" s="359"/>
      <c r="REM255" s="380"/>
      <c r="REN255" s="359"/>
      <c r="REO255" s="380"/>
      <c r="REP255" s="359"/>
      <c r="REQ255" s="380"/>
      <c r="RER255" s="359"/>
      <c r="RES255" s="380"/>
      <c r="RET255" s="359"/>
      <c r="REU255" s="380"/>
      <c r="REV255" s="359"/>
      <c r="REW255" s="380"/>
      <c r="REX255" s="359"/>
      <c r="REY255" s="380"/>
      <c r="REZ255" s="359"/>
      <c r="RFA255" s="380"/>
      <c r="RFB255" s="359"/>
      <c r="RFC255" s="380"/>
      <c r="RFD255" s="359"/>
      <c r="RFE255" s="380"/>
      <c r="RFF255" s="359"/>
      <c r="RFG255" s="380"/>
      <c r="RFH255" s="359"/>
      <c r="RFI255" s="380"/>
      <c r="RFJ255" s="359"/>
      <c r="RFK255" s="380"/>
      <c r="RFL255" s="359"/>
      <c r="RFM255" s="380"/>
      <c r="RFN255" s="359"/>
      <c r="RFO255" s="380"/>
      <c r="RFP255" s="359"/>
      <c r="RFQ255" s="380"/>
      <c r="RFR255" s="359"/>
      <c r="RFS255" s="380"/>
      <c r="RFT255" s="359"/>
      <c r="RFU255" s="380"/>
      <c r="RFV255" s="359"/>
      <c r="RFW255" s="380"/>
      <c r="RFX255" s="359"/>
      <c r="RFY255" s="380"/>
      <c r="RFZ255" s="359"/>
      <c r="RGA255" s="380"/>
      <c r="RGB255" s="359"/>
      <c r="RGC255" s="380"/>
      <c r="RGD255" s="359"/>
      <c r="RGE255" s="380"/>
      <c r="RGF255" s="359"/>
      <c r="RGG255" s="380"/>
      <c r="RGH255" s="359"/>
      <c r="RGI255" s="380"/>
      <c r="RGJ255" s="359"/>
      <c r="RGK255" s="380"/>
      <c r="RGL255" s="359"/>
      <c r="RGM255" s="380"/>
      <c r="RGN255" s="359"/>
      <c r="RGO255" s="380"/>
      <c r="RGP255" s="359"/>
      <c r="RGQ255" s="380"/>
      <c r="RGR255" s="359"/>
      <c r="RGS255" s="380"/>
      <c r="RGT255" s="359"/>
      <c r="RGU255" s="380"/>
      <c r="RGV255" s="359"/>
      <c r="RGW255" s="380"/>
      <c r="RGX255" s="359"/>
      <c r="RGY255" s="380"/>
      <c r="RGZ255" s="359"/>
      <c r="RHA255" s="380"/>
      <c r="RHB255" s="359"/>
      <c r="RHC255" s="380"/>
      <c r="RHD255" s="359"/>
      <c r="RHE255" s="380"/>
      <c r="RHF255" s="359"/>
      <c r="RHG255" s="380"/>
      <c r="RHH255" s="359"/>
      <c r="RHI255" s="380"/>
      <c r="RHJ255" s="359"/>
      <c r="RHK255" s="380"/>
      <c r="RHL255" s="359"/>
      <c r="RHM255" s="380"/>
      <c r="RHN255" s="359"/>
      <c r="RHO255" s="380"/>
      <c r="RHP255" s="359"/>
      <c r="RHQ255" s="380"/>
      <c r="RHR255" s="359"/>
      <c r="RHS255" s="380"/>
      <c r="RHT255" s="359"/>
      <c r="RHU255" s="380"/>
      <c r="RHV255" s="359"/>
      <c r="RHW255" s="380"/>
      <c r="RHX255" s="359"/>
      <c r="RHY255" s="380"/>
      <c r="RHZ255" s="359"/>
      <c r="RIA255" s="380"/>
      <c r="RIB255" s="359"/>
      <c r="RIC255" s="380"/>
      <c r="RID255" s="359"/>
      <c r="RIE255" s="380"/>
      <c r="RIF255" s="359"/>
      <c r="RIG255" s="380"/>
      <c r="RIH255" s="359"/>
      <c r="RII255" s="380"/>
      <c r="RIJ255" s="359"/>
      <c r="RIK255" s="380"/>
      <c r="RIL255" s="359"/>
      <c r="RIM255" s="380"/>
      <c r="RIN255" s="359"/>
      <c r="RIO255" s="380"/>
      <c r="RIP255" s="359"/>
      <c r="RIQ255" s="380"/>
      <c r="RIR255" s="359"/>
      <c r="RIS255" s="380"/>
      <c r="RIT255" s="359"/>
      <c r="RIU255" s="380"/>
      <c r="RIV255" s="359"/>
      <c r="RIW255" s="380"/>
      <c r="RIX255" s="359"/>
      <c r="RIY255" s="380"/>
      <c r="RIZ255" s="359"/>
      <c r="RJA255" s="380"/>
      <c r="RJB255" s="359"/>
      <c r="RJC255" s="380"/>
      <c r="RJD255" s="359"/>
      <c r="RJE255" s="380"/>
      <c r="RJF255" s="359"/>
      <c r="RJG255" s="380"/>
      <c r="RJH255" s="359"/>
      <c r="RJI255" s="380"/>
      <c r="RJJ255" s="359"/>
      <c r="RJK255" s="380"/>
      <c r="RJL255" s="359"/>
      <c r="RJM255" s="380"/>
      <c r="RJN255" s="359"/>
      <c r="RJO255" s="380"/>
      <c r="RJP255" s="359"/>
      <c r="RJQ255" s="380"/>
      <c r="RJR255" s="359"/>
      <c r="RJS255" s="380"/>
      <c r="RJT255" s="359"/>
      <c r="RJU255" s="380"/>
      <c r="RJV255" s="359"/>
      <c r="RJW255" s="380"/>
      <c r="RJX255" s="359"/>
      <c r="RJY255" s="380"/>
      <c r="RJZ255" s="359"/>
      <c r="RKA255" s="380"/>
      <c r="RKB255" s="359"/>
      <c r="RKC255" s="380"/>
      <c r="RKD255" s="359"/>
      <c r="RKE255" s="380"/>
      <c r="RKF255" s="359"/>
      <c r="RKG255" s="380"/>
      <c r="RKH255" s="359"/>
      <c r="RKI255" s="380"/>
      <c r="RKJ255" s="359"/>
      <c r="RKK255" s="380"/>
      <c r="RKL255" s="359"/>
      <c r="RKM255" s="380"/>
      <c r="RKN255" s="359"/>
      <c r="RKO255" s="380"/>
      <c r="RKP255" s="359"/>
      <c r="RKQ255" s="380"/>
      <c r="RKR255" s="359"/>
      <c r="RKS255" s="380"/>
      <c r="RKT255" s="359"/>
      <c r="RKU255" s="380"/>
      <c r="RKV255" s="359"/>
      <c r="RKW255" s="380"/>
      <c r="RKX255" s="359"/>
      <c r="RKY255" s="380"/>
      <c r="RKZ255" s="359"/>
      <c r="RLA255" s="380"/>
      <c r="RLB255" s="359"/>
      <c r="RLC255" s="380"/>
      <c r="RLD255" s="359"/>
      <c r="RLE255" s="380"/>
      <c r="RLF255" s="359"/>
      <c r="RLG255" s="380"/>
      <c r="RLH255" s="359"/>
      <c r="RLI255" s="380"/>
      <c r="RLJ255" s="359"/>
      <c r="RLK255" s="380"/>
      <c r="RLL255" s="359"/>
      <c r="RLM255" s="380"/>
      <c r="RLN255" s="359"/>
      <c r="RLO255" s="380"/>
      <c r="RLP255" s="359"/>
      <c r="RLQ255" s="380"/>
      <c r="RLR255" s="359"/>
      <c r="RLS255" s="380"/>
      <c r="RLT255" s="359"/>
      <c r="RLU255" s="380"/>
      <c r="RLV255" s="359"/>
      <c r="RLW255" s="380"/>
      <c r="RLX255" s="359"/>
      <c r="RLY255" s="380"/>
      <c r="RLZ255" s="359"/>
      <c r="RMA255" s="380"/>
      <c r="RMB255" s="359"/>
      <c r="RMC255" s="380"/>
      <c r="RMD255" s="359"/>
      <c r="RME255" s="380"/>
      <c r="RMF255" s="359"/>
      <c r="RMG255" s="380"/>
      <c r="RMH255" s="359"/>
      <c r="RMI255" s="380"/>
      <c r="RMJ255" s="359"/>
      <c r="RMK255" s="380"/>
      <c r="RML255" s="359"/>
      <c r="RMM255" s="380"/>
      <c r="RMN255" s="359"/>
      <c r="RMO255" s="380"/>
      <c r="RMP255" s="359"/>
      <c r="RMQ255" s="380"/>
      <c r="RMR255" s="359"/>
      <c r="RMS255" s="380"/>
      <c r="RMT255" s="359"/>
      <c r="RMU255" s="380"/>
      <c r="RMV255" s="359"/>
      <c r="RMW255" s="380"/>
      <c r="RMX255" s="359"/>
      <c r="RMY255" s="380"/>
      <c r="RMZ255" s="359"/>
      <c r="RNA255" s="380"/>
      <c r="RNB255" s="359"/>
      <c r="RNC255" s="380"/>
      <c r="RND255" s="359"/>
      <c r="RNE255" s="380"/>
      <c r="RNF255" s="359"/>
      <c r="RNG255" s="380"/>
      <c r="RNH255" s="359"/>
      <c r="RNI255" s="380"/>
      <c r="RNJ255" s="359"/>
      <c r="RNK255" s="380"/>
      <c r="RNL255" s="359"/>
      <c r="RNM255" s="380"/>
      <c r="RNN255" s="359"/>
      <c r="RNO255" s="380"/>
      <c r="RNP255" s="359"/>
      <c r="RNQ255" s="380"/>
      <c r="RNR255" s="359"/>
      <c r="RNS255" s="380"/>
      <c r="RNT255" s="359"/>
      <c r="RNU255" s="380"/>
      <c r="RNV255" s="359"/>
      <c r="RNW255" s="380"/>
      <c r="RNX255" s="359"/>
      <c r="RNY255" s="380"/>
      <c r="RNZ255" s="359"/>
      <c r="ROA255" s="380"/>
      <c r="ROB255" s="359"/>
      <c r="ROC255" s="380"/>
      <c r="ROD255" s="359"/>
      <c r="ROE255" s="380"/>
      <c r="ROF255" s="359"/>
      <c r="ROG255" s="380"/>
      <c r="ROH255" s="359"/>
      <c r="ROI255" s="380"/>
      <c r="ROJ255" s="359"/>
      <c r="ROK255" s="380"/>
      <c r="ROL255" s="359"/>
      <c r="ROM255" s="380"/>
      <c r="RON255" s="359"/>
      <c r="ROO255" s="380"/>
      <c r="ROP255" s="359"/>
      <c r="ROQ255" s="380"/>
      <c r="ROR255" s="359"/>
      <c r="ROS255" s="380"/>
      <c r="ROT255" s="359"/>
      <c r="ROU255" s="380"/>
      <c r="ROV255" s="359"/>
      <c r="ROW255" s="380"/>
      <c r="ROX255" s="359"/>
      <c r="ROY255" s="380"/>
      <c r="ROZ255" s="359"/>
      <c r="RPA255" s="380"/>
      <c r="RPB255" s="359"/>
      <c r="RPC255" s="380"/>
      <c r="RPD255" s="359"/>
      <c r="RPE255" s="380"/>
      <c r="RPF255" s="359"/>
      <c r="RPG255" s="380"/>
      <c r="RPH255" s="359"/>
      <c r="RPI255" s="380"/>
      <c r="RPJ255" s="359"/>
      <c r="RPK255" s="380"/>
      <c r="RPL255" s="359"/>
      <c r="RPM255" s="380"/>
      <c r="RPN255" s="359"/>
      <c r="RPO255" s="380"/>
      <c r="RPP255" s="359"/>
      <c r="RPQ255" s="380"/>
      <c r="RPR255" s="359"/>
      <c r="RPS255" s="380"/>
      <c r="RPT255" s="359"/>
      <c r="RPU255" s="380"/>
      <c r="RPV255" s="359"/>
      <c r="RPW255" s="380"/>
      <c r="RPX255" s="359"/>
      <c r="RPY255" s="380"/>
      <c r="RPZ255" s="359"/>
      <c r="RQA255" s="380"/>
      <c r="RQB255" s="359"/>
      <c r="RQC255" s="380"/>
      <c r="RQD255" s="359"/>
      <c r="RQE255" s="380"/>
      <c r="RQF255" s="359"/>
      <c r="RQG255" s="380"/>
      <c r="RQH255" s="359"/>
      <c r="RQI255" s="380"/>
      <c r="RQJ255" s="359"/>
      <c r="RQK255" s="380"/>
      <c r="RQL255" s="359"/>
      <c r="RQM255" s="380"/>
      <c r="RQN255" s="359"/>
      <c r="RQO255" s="380"/>
      <c r="RQP255" s="359"/>
      <c r="RQQ255" s="380"/>
      <c r="RQR255" s="359"/>
      <c r="RQS255" s="380"/>
      <c r="RQT255" s="359"/>
      <c r="RQU255" s="380"/>
      <c r="RQV255" s="359"/>
      <c r="RQW255" s="380"/>
      <c r="RQX255" s="359"/>
      <c r="RQY255" s="380"/>
      <c r="RQZ255" s="359"/>
      <c r="RRA255" s="380"/>
      <c r="RRB255" s="359"/>
      <c r="RRC255" s="380"/>
      <c r="RRD255" s="359"/>
      <c r="RRE255" s="380"/>
      <c r="RRF255" s="359"/>
      <c r="RRG255" s="380"/>
      <c r="RRH255" s="359"/>
      <c r="RRI255" s="380"/>
      <c r="RRJ255" s="359"/>
      <c r="RRK255" s="380"/>
      <c r="RRL255" s="359"/>
      <c r="RRM255" s="380"/>
      <c r="RRN255" s="359"/>
      <c r="RRO255" s="380"/>
      <c r="RRP255" s="359"/>
      <c r="RRQ255" s="380"/>
      <c r="RRR255" s="359"/>
      <c r="RRS255" s="380"/>
      <c r="RRT255" s="359"/>
      <c r="RRU255" s="380"/>
      <c r="RRV255" s="359"/>
      <c r="RRW255" s="380"/>
      <c r="RRX255" s="359"/>
      <c r="RRY255" s="380"/>
      <c r="RRZ255" s="359"/>
      <c r="RSA255" s="380"/>
      <c r="RSB255" s="359"/>
      <c r="RSC255" s="380"/>
      <c r="RSD255" s="359"/>
      <c r="RSE255" s="380"/>
      <c r="RSF255" s="359"/>
      <c r="RSG255" s="380"/>
      <c r="RSH255" s="359"/>
      <c r="RSI255" s="380"/>
      <c r="RSJ255" s="359"/>
      <c r="RSK255" s="380"/>
      <c r="RSL255" s="359"/>
      <c r="RSM255" s="380"/>
      <c r="RSN255" s="359"/>
      <c r="RSO255" s="380"/>
      <c r="RSP255" s="359"/>
      <c r="RSQ255" s="380"/>
      <c r="RSR255" s="359"/>
      <c r="RSS255" s="380"/>
      <c r="RST255" s="359"/>
      <c r="RSU255" s="380"/>
      <c r="RSV255" s="359"/>
      <c r="RSW255" s="380"/>
      <c r="RSX255" s="359"/>
      <c r="RSY255" s="380"/>
      <c r="RSZ255" s="359"/>
      <c r="RTA255" s="380"/>
      <c r="RTB255" s="359"/>
      <c r="RTC255" s="380"/>
      <c r="RTD255" s="359"/>
      <c r="RTE255" s="380"/>
      <c r="RTF255" s="359"/>
      <c r="RTG255" s="380"/>
      <c r="RTH255" s="359"/>
      <c r="RTI255" s="380"/>
      <c r="RTJ255" s="359"/>
      <c r="RTK255" s="380"/>
      <c r="RTL255" s="359"/>
      <c r="RTM255" s="380"/>
      <c r="RTN255" s="359"/>
      <c r="RTO255" s="380"/>
      <c r="RTP255" s="359"/>
      <c r="RTQ255" s="380"/>
      <c r="RTR255" s="359"/>
      <c r="RTS255" s="380"/>
      <c r="RTT255" s="359"/>
      <c r="RTU255" s="380"/>
      <c r="RTV255" s="359"/>
      <c r="RTW255" s="380"/>
      <c r="RTX255" s="359"/>
      <c r="RTY255" s="380"/>
      <c r="RTZ255" s="359"/>
      <c r="RUA255" s="380"/>
      <c r="RUB255" s="359"/>
      <c r="RUC255" s="380"/>
      <c r="RUD255" s="359"/>
      <c r="RUE255" s="380"/>
      <c r="RUF255" s="359"/>
      <c r="RUG255" s="380"/>
      <c r="RUH255" s="359"/>
      <c r="RUI255" s="380"/>
      <c r="RUJ255" s="359"/>
      <c r="RUK255" s="380"/>
      <c r="RUL255" s="359"/>
      <c r="RUM255" s="380"/>
      <c r="RUN255" s="359"/>
      <c r="RUO255" s="380"/>
      <c r="RUP255" s="359"/>
      <c r="RUQ255" s="380"/>
      <c r="RUR255" s="359"/>
      <c r="RUS255" s="380"/>
      <c r="RUT255" s="359"/>
      <c r="RUU255" s="380"/>
      <c r="RUV255" s="359"/>
      <c r="RUW255" s="380"/>
      <c r="RUX255" s="359"/>
      <c r="RUY255" s="380"/>
      <c r="RUZ255" s="359"/>
      <c r="RVA255" s="380"/>
      <c r="RVB255" s="359"/>
      <c r="RVC255" s="380"/>
      <c r="RVD255" s="359"/>
      <c r="RVE255" s="380"/>
      <c r="RVF255" s="359"/>
      <c r="RVG255" s="380"/>
      <c r="RVH255" s="359"/>
      <c r="RVI255" s="380"/>
      <c r="RVJ255" s="359"/>
      <c r="RVK255" s="380"/>
      <c r="RVL255" s="359"/>
      <c r="RVM255" s="380"/>
      <c r="RVN255" s="359"/>
      <c r="RVO255" s="380"/>
      <c r="RVP255" s="359"/>
      <c r="RVQ255" s="380"/>
      <c r="RVR255" s="359"/>
      <c r="RVS255" s="380"/>
      <c r="RVT255" s="359"/>
      <c r="RVU255" s="380"/>
      <c r="RVV255" s="359"/>
      <c r="RVW255" s="380"/>
      <c r="RVX255" s="359"/>
      <c r="RVY255" s="380"/>
      <c r="RVZ255" s="359"/>
      <c r="RWA255" s="380"/>
      <c r="RWB255" s="359"/>
      <c r="RWC255" s="380"/>
      <c r="RWD255" s="359"/>
      <c r="RWE255" s="380"/>
      <c r="RWF255" s="359"/>
      <c r="RWG255" s="380"/>
      <c r="RWH255" s="359"/>
      <c r="RWI255" s="380"/>
      <c r="RWJ255" s="359"/>
      <c r="RWK255" s="380"/>
      <c r="RWL255" s="359"/>
      <c r="RWM255" s="380"/>
      <c r="RWN255" s="359"/>
      <c r="RWO255" s="380"/>
      <c r="RWP255" s="359"/>
      <c r="RWQ255" s="380"/>
      <c r="RWR255" s="359"/>
      <c r="RWS255" s="380"/>
      <c r="RWT255" s="359"/>
      <c r="RWU255" s="380"/>
      <c r="RWV255" s="359"/>
      <c r="RWW255" s="380"/>
      <c r="RWX255" s="359"/>
      <c r="RWY255" s="380"/>
      <c r="RWZ255" s="359"/>
      <c r="RXA255" s="380"/>
      <c r="RXB255" s="359"/>
      <c r="RXC255" s="380"/>
      <c r="RXD255" s="359"/>
      <c r="RXE255" s="380"/>
      <c r="RXF255" s="359"/>
      <c r="RXG255" s="380"/>
      <c r="RXH255" s="359"/>
      <c r="RXI255" s="380"/>
      <c r="RXJ255" s="359"/>
      <c r="RXK255" s="380"/>
      <c r="RXL255" s="359"/>
      <c r="RXM255" s="380"/>
      <c r="RXN255" s="359"/>
      <c r="RXO255" s="380"/>
      <c r="RXP255" s="359"/>
      <c r="RXQ255" s="380"/>
      <c r="RXR255" s="359"/>
      <c r="RXS255" s="380"/>
      <c r="RXT255" s="359"/>
      <c r="RXU255" s="380"/>
      <c r="RXV255" s="359"/>
      <c r="RXW255" s="380"/>
      <c r="RXX255" s="359"/>
      <c r="RXY255" s="380"/>
      <c r="RXZ255" s="359"/>
      <c r="RYA255" s="380"/>
      <c r="RYB255" s="359"/>
      <c r="RYC255" s="380"/>
      <c r="RYD255" s="359"/>
      <c r="RYE255" s="380"/>
      <c r="RYF255" s="359"/>
      <c r="RYG255" s="380"/>
      <c r="RYH255" s="359"/>
      <c r="RYI255" s="380"/>
      <c r="RYJ255" s="359"/>
      <c r="RYK255" s="380"/>
      <c r="RYL255" s="359"/>
      <c r="RYM255" s="380"/>
      <c r="RYN255" s="359"/>
      <c r="RYO255" s="380"/>
      <c r="RYP255" s="359"/>
      <c r="RYQ255" s="380"/>
      <c r="RYR255" s="359"/>
      <c r="RYS255" s="380"/>
      <c r="RYT255" s="359"/>
      <c r="RYU255" s="380"/>
      <c r="RYV255" s="359"/>
      <c r="RYW255" s="380"/>
      <c r="RYX255" s="359"/>
      <c r="RYY255" s="380"/>
      <c r="RYZ255" s="359"/>
      <c r="RZA255" s="380"/>
      <c r="RZB255" s="359"/>
      <c r="RZC255" s="380"/>
      <c r="RZD255" s="359"/>
      <c r="RZE255" s="380"/>
      <c r="RZF255" s="359"/>
      <c r="RZG255" s="380"/>
      <c r="RZH255" s="359"/>
      <c r="RZI255" s="380"/>
      <c r="RZJ255" s="359"/>
      <c r="RZK255" s="380"/>
      <c r="RZL255" s="359"/>
      <c r="RZM255" s="380"/>
      <c r="RZN255" s="359"/>
      <c r="RZO255" s="380"/>
      <c r="RZP255" s="359"/>
      <c r="RZQ255" s="380"/>
      <c r="RZR255" s="359"/>
      <c r="RZS255" s="380"/>
      <c r="RZT255" s="359"/>
      <c r="RZU255" s="380"/>
      <c r="RZV255" s="359"/>
      <c r="RZW255" s="380"/>
      <c r="RZX255" s="359"/>
      <c r="RZY255" s="380"/>
      <c r="RZZ255" s="359"/>
      <c r="SAA255" s="380"/>
      <c r="SAB255" s="359"/>
      <c r="SAC255" s="380"/>
      <c r="SAD255" s="359"/>
      <c r="SAE255" s="380"/>
      <c r="SAF255" s="359"/>
      <c r="SAG255" s="380"/>
      <c r="SAH255" s="359"/>
      <c r="SAI255" s="380"/>
      <c r="SAJ255" s="359"/>
      <c r="SAK255" s="380"/>
      <c r="SAL255" s="359"/>
      <c r="SAM255" s="380"/>
      <c r="SAN255" s="359"/>
      <c r="SAO255" s="380"/>
      <c r="SAP255" s="359"/>
      <c r="SAQ255" s="380"/>
      <c r="SAR255" s="359"/>
      <c r="SAS255" s="380"/>
      <c r="SAT255" s="359"/>
      <c r="SAU255" s="380"/>
      <c r="SAV255" s="359"/>
      <c r="SAW255" s="380"/>
      <c r="SAX255" s="359"/>
      <c r="SAY255" s="380"/>
      <c r="SAZ255" s="359"/>
      <c r="SBA255" s="380"/>
      <c r="SBB255" s="359"/>
      <c r="SBC255" s="380"/>
      <c r="SBD255" s="359"/>
      <c r="SBE255" s="380"/>
      <c r="SBF255" s="359"/>
      <c r="SBG255" s="380"/>
      <c r="SBH255" s="359"/>
      <c r="SBI255" s="380"/>
      <c r="SBJ255" s="359"/>
      <c r="SBK255" s="380"/>
      <c r="SBL255" s="359"/>
      <c r="SBM255" s="380"/>
      <c r="SBN255" s="359"/>
      <c r="SBO255" s="380"/>
      <c r="SBP255" s="359"/>
      <c r="SBQ255" s="380"/>
      <c r="SBR255" s="359"/>
      <c r="SBS255" s="380"/>
      <c r="SBT255" s="359"/>
      <c r="SBU255" s="380"/>
      <c r="SBV255" s="359"/>
      <c r="SBW255" s="380"/>
      <c r="SBX255" s="359"/>
      <c r="SBY255" s="380"/>
      <c r="SBZ255" s="359"/>
      <c r="SCA255" s="380"/>
      <c r="SCB255" s="359"/>
      <c r="SCC255" s="380"/>
      <c r="SCD255" s="359"/>
      <c r="SCE255" s="380"/>
      <c r="SCF255" s="359"/>
      <c r="SCG255" s="380"/>
      <c r="SCH255" s="359"/>
      <c r="SCI255" s="380"/>
      <c r="SCJ255" s="359"/>
      <c r="SCK255" s="380"/>
      <c r="SCL255" s="359"/>
      <c r="SCM255" s="380"/>
      <c r="SCN255" s="359"/>
      <c r="SCO255" s="380"/>
      <c r="SCP255" s="359"/>
      <c r="SCQ255" s="380"/>
      <c r="SCR255" s="359"/>
      <c r="SCS255" s="380"/>
      <c r="SCT255" s="359"/>
      <c r="SCU255" s="380"/>
      <c r="SCV255" s="359"/>
      <c r="SCW255" s="380"/>
      <c r="SCX255" s="359"/>
      <c r="SCY255" s="380"/>
      <c r="SCZ255" s="359"/>
      <c r="SDA255" s="380"/>
      <c r="SDB255" s="359"/>
      <c r="SDC255" s="380"/>
      <c r="SDD255" s="359"/>
      <c r="SDE255" s="380"/>
      <c r="SDF255" s="359"/>
      <c r="SDG255" s="380"/>
      <c r="SDH255" s="359"/>
      <c r="SDI255" s="380"/>
      <c r="SDJ255" s="359"/>
      <c r="SDK255" s="380"/>
      <c r="SDL255" s="359"/>
      <c r="SDM255" s="380"/>
      <c r="SDN255" s="359"/>
      <c r="SDO255" s="380"/>
      <c r="SDP255" s="359"/>
      <c r="SDQ255" s="380"/>
      <c r="SDR255" s="359"/>
      <c r="SDS255" s="380"/>
      <c r="SDT255" s="359"/>
      <c r="SDU255" s="380"/>
      <c r="SDV255" s="359"/>
      <c r="SDW255" s="380"/>
      <c r="SDX255" s="359"/>
      <c r="SDY255" s="380"/>
      <c r="SDZ255" s="359"/>
      <c r="SEA255" s="380"/>
      <c r="SEB255" s="359"/>
      <c r="SEC255" s="380"/>
      <c r="SED255" s="359"/>
      <c r="SEE255" s="380"/>
      <c r="SEF255" s="359"/>
      <c r="SEG255" s="380"/>
      <c r="SEH255" s="359"/>
      <c r="SEI255" s="380"/>
      <c r="SEJ255" s="359"/>
      <c r="SEK255" s="380"/>
      <c r="SEL255" s="359"/>
      <c r="SEM255" s="380"/>
      <c r="SEN255" s="359"/>
      <c r="SEO255" s="380"/>
      <c r="SEP255" s="359"/>
      <c r="SEQ255" s="380"/>
      <c r="SER255" s="359"/>
      <c r="SES255" s="380"/>
      <c r="SET255" s="359"/>
      <c r="SEU255" s="380"/>
      <c r="SEV255" s="359"/>
      <c r="SEW255" s="380"/>
      <c r="SEX255" s="359"/>
      <c r="SEY255" s="380"/>
      <c r="SEZ255" s="359"/>
      <c r="SFA255" s="380"/>
      <c r="SFB255" s="359"/>
      <c r="SFC255" s="380"/>
      <c r="SFD255" s="359"/>
      <c r="SFE255" s="380"/>
      <c r="SFF255" s="359"/>
      <c r="SFG255" s="380"/>
      <c r="SFH255" s="359"/>
      <c r="SFI255" s="380"/>
      <c r="SFJ255" s="359"/>
      <c r="SFK255" s="380"/>
      <c r="SFL255" s="359"/>
      <c r="SFM255" s="380"/>
      <c r="SFN255" s="359"/>
      <c r="SFO255" s="380"/>
      <c r="SFP255" s="359"/>
      <c r="SFQ255" s="380"/>
      <c r="SFR255" s="359"/>
      <c r="SFS255" s="380"/>
      <c r="SFT255" s="359"/>
      <c r="SFU255" s="380"/>
      <c r="SFV255" s="359"/>
      <c r="SFW255" s="380"/>
      <c r="SFX255" s="359"/>
      <c r="SFY255" s="380"/>
      <c r="SFZ255" s="359"/>
      <c r="SGA255" s="380"/>
      <c r="SGB255" s="359"/>
      <c r="SGC255" s="380"/>
      <c r="SGD255" s="359"/>
      <c r="SGE255" s="380"/>
      <c r="SGF255" s="359"/>
      <c r="SGG255" s="380"/>
      <c r="SGH255" s="359"/>
      <c r="SGI255" s="380"/>
      <c r="SGJ255" s="359"/>
      <c r="SGK255" s="380"/>
      <c r="SGL255" s="359"/>
      <c r="SGM255" s="380"/>
      <c r="SGN255" s="359"/>
      <c r="SGO255" s="380"/>
      <c r="SGP255" s="359"/>
      <c r="SGQ255" s="380"/>
      <c r="SGR255" s="359"/>
      <c r="SGS255" s="380"/>
      <c r="SGT255" s="359"/>
      <c r="SGU255" s="380"/>
      <c r="SGV255" s="359"/>
      <c r="SGW255" s="380"/>
      <c r="SGX255" s="359"/>
      <c r="SGY255" s="380"/>
      <c r="SGZ255" s="359"/>
      <c r="SHA255" s="380"/>
      <c r="SHB255" s="359"/>
      <c r="SHC255" s="380"/>
      <c r="SHD255" s="359"/>
      <c r="SHE255" s="380"/>
      <c r="SHF255" s="359"/>
      <c r="SHG255" s="380"/>
      <c r="SHH255" s="359"/>
      <c r="SHI255" s="380"/>
      <c r="SHJ255" s="359"/>
      <c r="SHK255" s="380"/>
      <c r="SHL255" s="359"/>
      <c r="SHM255" s="380"/>
      <c r="SHN255" s="359"/>
      <c r="SHO255" s="380"/>
      <c r="SHP255" s="359"/>
      <c r="SHQ255" s="380"/>
      <c r="SHR255" s="359"/>
      <c r="SHS255" s="380"/>
      <c r="SHT255" s="359"/>
      <c r="SHU255" s="380"/>
      <c r="SHV255" s="359"/>
      <c r="SHW255" s="380"/>
      <c r="SHX255" s="359"/>
      <c r="SHY255" s="380"/>
      <c r="SHZ255" s="359"/>
      <c r="SIA255" s="380"/>
      <c r="SIB255" s="359"/>
      <c r="SIC255" s="380"/>
      <c r="SID255" s="359"/>
      <c r="SIE255" s="380"/>
      <c r="SIF255" s="359"/>
      <c r="SIG255" s="380"/>
      <c r="SIH255" s="359"/>
      <c r="SII255" s="380"/>
      <c r="SIJ255" s="359"/>
      <c r="SIK255" s="380"/>
      <c r="SIL255" s="359"/>
      <c r="SIM255" s="380"/>
      <c r="SIN255" s="359"/>
      <c r="SIO255" s="380"/>
      <c r="SIP255" s="359"/>
      <c r="SIQ255" s="380"/>
      <c r="SIR255" s="359"/>
      <c r="SIS255" s="380"/>
      <c r="SIT255" s="359"/>
      <c r="SIU255" s="380"/>
      <c r="SIV255" s="359"/>
      <c r="SIW255" s="380"/>
      <c r="SIX255" s="359"/>
      <c r="SIY255" s="380"/>
      <c r="SIZ255" s="359"/>
      <c r="SJA255" s="380"/>
      <c r="SJB255" s="359"/>
      <c r="SJC255" s="380"/>
      <c r="SJD255" s="359"/>
      <c r="SJE255" s="380"/>
      <c r="SJF255" s="359"/>
      <c r="SJG255" s="380"/>
      <c r="SJH255" s="359"/>
      <c r="SJI255" s="380"/>
      <c r="SJJ255" s="359"/>
      <c r="SJK255" s="380"/>
      <c r="SJL255" s="359"/>
      <c r="SJM255" s="380"/>
      <c r="SJN255" s="359"/>
      <c r="SJO255" s="380"/>
      <c r="SJP255" s="359"/>
      <c r="SJQ255" s="380"/>
      <c r="SJR255" s="359"/>
      <c r="SJS255" s="380"/>
      <c r="SJT255" s="359"/>
      <c r="SJU255" s="380"/>
      <c r="SJV255" s="359"/>
      <c r="SJW255" s="380"/>
      <c r="SJX255" s="359"/>
      <c r="SJY255" s="380"/>
      <c r="SJZ255" s="359"/>
      <c r="SKA255" s="380"/>
      <c r="SKB255" s="359"/>
      <c r="SKC255" s="380"/>
      <c r="SKD255" s="359"/>
      <c r="SKE255" s="380"/>
      <c r="SKF255" s="359"/>
      <c r="SKG255" s="380"/>
      <c r="SKH255" s="359"/>
      <c r="SKI255" s="380"/>
      <c r="SKJ255" s="359"/>
      <c r="SKK255" s="380"/>
      <c r="SKL255" s="359"/>
      <c r="SKM255" s="380"/>
      <c r="SKN255" s="359"/>
      <c r="SKO255" s="380"/>
      <c r="SKP255" s="359"/>
      <c r="SKQ255" s="380"/>
      <c r="SKR255" s="359"/>
      <c r="SKS255" s="380"/>
      <c r="SKT255" s="359"/>
      <c r="SKU255" s="380"/>
      <c r="SKV255" s="359"/>
      <c r="SKW255" s="380"/>
      <c r="SKX255" s="359"/>
      <c r="SKY255" s="380"/>
      <c r="SKZ255" s="359"/>
      <c r="SLA255" s="380"/>
      <c r="SLB255" s="359"/>
      <c r="SLC255" s="380"/>
      <c r="SLD255" s="359"/>
      <c r="SLE255" s="380"/>
      <c r="SLF255" s="359"/>
      <c r="SLG255" s="380"/>
      <c r="SLH255" s="359"/>
      <c r="SLI255" s="380"/>
      <c r="SLJ255" s="359"/>
      <c r="SLK255" s="380"/>
      <c r="SLL255" s="359"/>
      <c r="SLM255" s="380"/>
      <c r="SLN255" s="359"/>
      <c r="SLO255" s="380"/>
      <c r="SLP255" s="359"/>
      <c r="SLQ255" s="380"/>
      <c r="SLR255" s="359"/>
      <c r="SLS255" s="380"/>
      <c r="SLT255" s="359"/>
      <c r="SLU255" s="380"/>
      <c r="SLV255" s="359"/>
      <c r="SLW255" s="380"/>
      <c r="SLX255" s="359"/>
      <c r="SLY255" s="380"/>
      <c r="SLZ255" s="359"/>
      <c r="SMA255" s="380"/>
      <c r="SMB255" s="359"/>
      <c r="SMC255" s="380"/>
      <c r="SMD255" s="359"/>
      <c r="SME255" s="380"/>
      <c r="SMF255" s="359"/>
      <c r="SMG255" s="380"/>
      <c r="SMH255" s="359"/>
      <c r="SMI255" s="380"/>
      <c r="SMJ255" s="359"/>
      <c r="SMK255" s="380"/>
      <c r="SML255" s="359"/>
      <c r="SMM255" s="380"/>
      <c r="SMN255" s="359"/>
      <c r="SMO255" s="380"/>
      <c r="SMP255" s="359"/>
      <c r="SMQ255" s="380"/>
      <c r="SMR255" s="359"/>
      <c r="SMS255" s="380"/>
      <c r="SMT255" s="359"/>
      <c r="SMU255" s="380"/>
      <c r="SMV255" s="359"/>
      <c r="SMW255" s="380"/>
      <c r="SMX255" s="359"/>
      <c r="SMY255" s="380"/>
      <c r="SMZ255" s="359"/>
      <c r="SNA255" s="380"/>
      <c r="SNB255" s="359"/>
      <c r="SNC255" s="380"/>
      <c r="SND255" s="359"/>
      <c r="SNE255" s="380"/>
      <c r="SNF255" s="359"/>
      <c r="SNG255" s="380"/>
      <c r="SNH255" s="359"/>
      <c r="SNI255" s="380"/>
      <c r="SNJ255" s="359"/>
      <c r="SNK255" s="380"/>
      <c r="SNL255" s="359"/>
      <c r="SNM255" s="380"/>
      <c r="SNN255" s="359"/>
      <c r="SNO255" s="380"/>
      <c r="SNP255" s="359"/>
      <c r="SNQ255" s="380"/>
      <c r="SNR255" s="359"/>
      <c r="SNS255" s="380"/>
      <c r="SNT255" s="359"/>
      <c r="SNU255" s="380"/>
      <c r="SNV255" s="359"/>
      <c r="SNW255" s="380"/>
      <c r="SNX255" s="359"/>
      <c r="SNY255" s="380"/>
      <c r="SNZ255" s="359"/>
      <c r="SOA255" s="380"/>
      <c r="SOB255" s="359"/>
      <c r="SOC255" s="380"/>
      <c r="SOD255" s="359"/>
      <c r="SOE255" s="380"/>
      <c r="SOF255" s="359"/>
      <c r="SOG255" s="380"/>
      <c r="SOH255" s="359"/>
      <c r="SOI255" s="380"/>
      <c r="SOJ255" s="359"/>
      <c r="SOK255" s="380"/>
      <c r="SOL255" s="359"/>
      <c r="SOM255" s="380"/>
      <c r="SON255" s="359"/>
      <c r="SOO255" s="380"/>
      <c r="SOP255" s="359"/>
      <c r="SOQ255" s="380"/>
      <c r="SOR255" s="359"/>
      <c r="SOS255" s="380"/>
      <c r="SOT255" s="359"/>
      <c r="SOU255" s="380"/>
      <c r="SOV255" s="359"/>
      <c r="SOW255" s="380"/>
      <c r="SOX255" s="359"/>
      <c r="SOY255" s="380"/>
      <c r="SOZ255" s="359"/>
      <c r="SPA255" s="380"/>
      <c r="SPB255" s="359"/>
      <c r="SPC255" s="380"/>
      <c r="SPD255" s="359"/>
      <c r="SPE255" s="380"/>
      <c r="SPF255" s="359"/>
      <c r="SPG255" s="380"/>
      <c r="SPH255" s="359"/>
      <c r="SPI255" s="380"/>
      <c r="SPJ255" s="359"/>
      <c r="SPK255" s="380"/>
      <c r="SPL255" s="359"/>
      <c r="SPM255" s="380"/>
      <c r="SPN255" s="359"/>
      <c r="SPO255" s="380"/>
      <c r="SPP255" s="359"/>
      <c r="SPQ255" s="380"/>
      <c r="SPR255" s="359"/>
      <c r="SPS255" s="380"/>
      <c r="SPT255" s="359"/>
      <c r="SPU255" s="380"/>
      <c r="SPV255" s="359"/>
      <c r="SPW255" s="380"/>
      <c r="SPX255" s="359"/>
      <c r="SPY255" s="380"/>
      <c r="SPZ255" s="359"/>
      <c r="SQA255" s="380"/>
      <c r="SQB255" s="359"/>
      <c r="SQC255" s="380"/>
      <c r="SQD255" s="359"/>
      <c r="SQE255" s="380"/>
      <c r="SQF255" s="359"/>
      <c r="SQG255" s="380"/>
      <c r="SQH255" s="359"/>
      <c r="SQI255" s="380"/>
      <c r="SQJ255" s="359"/>
      <c r="SQK255" s="380"/>
      <c r="SQL255" s="359"/>
      <c r="SQM255" s="380"/>
      <c r="SQN255" s="359"/>
      <c r="SQO255" s="380"/>
      <c r="SQP255" s="359"/>
      <c r="SQQ255" s="380"/>
      <c r="SQR255" s="359"/>
      <c r="SQS255" s="380"/>
      <c r="SQT255" s="359"/>
      <c r="SQU255" s="380"/>
      <c r="SQV255" s="359"/>
      <c r="SQW255" s="380"/>
      <c r="SQX255" s="359"/>
      <c r="SQY255" s="380"/>
      <c r="SQZ255" s="359"/>
      <c r="SRA255" s="380"/>
      <c r="SRB255" s="359"/>
      <c r="SRC255" s="380"/>
      <c r="SRD255" s="359"/>
      <c r="SRE255" s="380"/>
      <c r="SRF255" s="359"/>
      <c r="SRG255" s="380"/>
      <c r="SRH255" s="359"/>
      <c r="SRI255" s="380"/>
      <c r="SRJ255" s="359"/>
      <c r="SRK255" s="380"/>
      <c r="SRL255" s="359"/>
      <c r="SRM255" s="380"/>
      <c r="SRN255" s="359"/>
      <c r="SRO255" s="380"/>
      <c r="SRP255" s="359"/>
      <c r="SRQ255" s="380"/>
      <c r="SRR255" s="359"/>
      <c r="SRS255" s="380"/>
      <c r="SRT255" s="359"/>
      <c r="SRU255" s="380"/>
      <c r="SRV255" s="359"/>
      <c r="SRW255" s="380"/>
      <c r="SRX255" s="359"/>
      <c r="SRY255" s="380"/>
      <c r="SRZ255" s="359"/>
      <c r="SSA255" s="380"/>
      <c r="SSB255" s="359"/>
      <c r="SSC255" s="380"/>
      <c r="SSD255" s="359"/>
      <c r="SSE255" s="380"/>
      <c r="SSF255" s="359"/>
      <c r="SSG255" s="380"/>
      <c r="SSH255" s="359"/>
      <c r="SSI255" s="380"/>
      <c r="SSJ255" s="359"/>
      <c r="SSK255" s="380"/>
      <c r="SSL255" s="359"/>
      <c r="SSM255" s="380"/>
      <c r="SSN255" s="359"/>
      <c r="SSO255" s="380"/>
      <c r="SSP255" s="359"/>
      <c r="SSQ255" s="380"/>
      <c r="SSR255" s="359"/>
      <c r="SSS255" s="380"/>
      <c r="SST255" s="359"/>
      <c r="SSU255" s="380"/>
      <c r="SSV255" s="359"/>
      <c r="SSW255" s="380"/>
      <c r="SSX255" s="359"/>
      <c r="SSY255" s="380"/>
      <c r="SSZ255" s="359"/>
      <c r="STA255" s="380"/>
      <c r="STB255" s="359"/>
      <c r="STC255" s="380"/>
      <c r="STD255" s="359"/>
      <c r="STE255" s="380"/>
      <c r="STF255" s="359"/>
      <c r="STG255" s="380"/>
      <c r="STH255" s="359"/>
      <c r="STI255" s="380"/>
      <c r="STJ255" s="359"/>
      <c r="STK255" s="380"/>
      <c r="STL255" s="359"/>
      <c r="STM255" s="380"/>
      <c r="STN255" s="359"/>
      <c r="STO255" s="380"/>
      <c r="STP255" s="359"/>
      <c r="STQ255" s="380"/>
      <c r="STR255" s="359"/>
      <c r="STS255" s="380"/>
      <c r="STT255" s="359"/>
      <c r="STU255" s="380"/>
      <c r="STV255" s="359"/>
      <c r="STW255" s="380"/>
      <c r="STX255" s="359"/>
      <c r="STY255" s="380"/>
      <c r="STZ255" s="359"/>
      <c r="SUA255" s="380"/>
      <c r="SUB255" s="359"/>
      <c r="SUC255" s="380"/>
      <c r="SUD255" s="359"/>
      <c r="SUE255" s="380"/>
      <c r="SUF255" s="359"/>
      <c r="SUG255" s="380"/>
      <c r="SUH255" s="359"/>
      <c r="SUI255" s="380"/>
      <c r="SUJ255" s="359"/>
      <c r="SUK255" s="380"/>
      <c r="SUL255" s="359"/>
      <c r="SUM255" s="380"/>
      <c r="SUN255" s="359"/>
      <c r="SUO255" s="380"/>
      <c r="SUP255" s="359"/>
      <c r="SUQ255" s="380"/>
      <c r="SUR255" s="359"/>
      <c r="SUS255" s="380"/>
      <c r="SUT255" s="359"/>
      <c r="SUU255" s="380"/>
      <c r="SUV255" s="359"/>
      <c r="SUW255" s="380"/>
      <c r="SUX255" s="359"/>
      <c r="SUY255" s="380"/>
      <c r="SUZ255" s="359"/>
      <c r="SVA255" s="380"/>
      <c r="SVB255" s="359"/>
      <c r="SVC255" s="380"/>
      <c r="SVD255" s="359"/>
      <c r="SVE255" s="380"/>
      <c r="SVF255" s="359"/>
      <c r="SVG255" s="380"/>
      <c r="SVH255" s="359"/>
      <c r="SVI255" s="380"/>
      <c r="SVJ255" s="359"/>
      <c r="SVK255" s="380"/>
      <c r="SVL255" s="359"/>
      <c r="SVM255" s="380"/>
      <c r="SVN255" s="359"/>
      <c r="SVO255" s="380"/>
      <c r="SVP255" s="359"/>
      <c r="SVQ255" s="380"/>
      <c r="SVR255" s="359"/>
      <c r="SVS255" s="380"/>
      <c r="SVT255" s="359"/>
      <c r="SVU255" s="380"/>
      <c r="SVV255" s="359"/>
      <c r="SVW255" s="380"/>
      <c r="SVX255" s="359"/>
      <c r="SVY255" s="380"/>
      <c r="SVZ255" s="359"/>
      <c r="SWA255" s="380"/>
      <c r="SWB255" s="359"/>
      <c r="SWC255" s="380"/>
      <c r="SWD255" s="359"/>
      <c r="SWE255" s="380"/>
      <c r="SWF255" s="359"/>
      <c r="SWG255" s="380"/>
      <c r="SWH255" s="359"/>
      <c r="SWI255" s="380"/>
      <c r="SWJ255" s="359"/>
      <c r="SWK255" s="380"/>
      <c r="SWL255" s="359"/>
      <c r="SWM255" s="380"/>
      <c r="SWN255" s="359"/>
      <c r="SWO255" s="380"/>
      <c r="SWP255" s="359"/>
      <c r="SWQ255" s="380"/>
      <c r="SWR255" s="359"/>
      <c r="SWS255" s="380"/>
      <c r="SWT255" s="359"/>
      <c r="SWU255" s="380"/>
      <c r="SWV255" s="359"/>
      <c r="SWW255" s="380"/>
      <c r="SWX255" s="359"/>
      <c r="SWY255" s="380"/>
      <c r="SWZ255" s="359"/>
      <c r="SXA255" s="380"/>
      <c r="SXB255" s="359"/>
      <c r="SXC255" s="380"/>
      <c r="SXD255" s="359"/>
      <c r="SXE255" s="380"/>
      <c r="SXF255" s="359"/>
      <c r="SXG255" s="380"/>
      <c r="SXH255" s="359"/>
      <c r="SXI255" s="380"/>
      <c r="SXJ255" s="359"/>
      <c r="SXK255" s="380"/>
      <c r="SXL255" s="359"/>
      <c r="SXM255" s="380"/>
      <c r="SXN255" s="359"/>
      <c r="SXO255" s="380"/>
      <c r="SXP255" s="359"/>
      <c r="SXQ255" s="380"/>
      <c r="SXR255" s="359"/>
      <c r="SXS255" s="380"/>
      <c r="SXT255" s="359"/>
      <c r="SXU255" s="380"/>
      <c r="SXV255" s="359"/>
      <c r="SXW255" s="380"/>
      <c r="SXX255" s="359"/>
      <c r="SXY255" s="380"/>
      <c r="SXZ255" s="359"/>
      <c r="SYA255" s="380"/>
      <c r="SYB255" s="359"/>
      <c r="SYC255" s="380"/>
      <c r="SYD255" s="359"/>
      <c r="SYE255" s="380"/>
      <c r="SYF255" s="359"/>
      <c r="SYG255" s="380"/>
      <c r="SYH255" s="359"/>
      <c r="SYI255" s="380"/>
      <c r="SYJ255" s="359"/>
      <c r="SYK255" s="380"/>
      <c r="SYL255" s="359"/>
      <c r="SYM255" s="380"/>
      <c r="SYN255" s="359"/>
      <c r="SYO255" s="380"/>
      <c r="SYP255" s="359"/>
      <c r="SYQ255" s="380"/>
      <c r="SYR255" s="359"/>
      <c r="SYS255" s="380"/>
      <c r="SYT255" s="359"/>
      <c r="SYU255" s="380"/>
      <c r="SYV255" s="359"/>
      <c r="SYW255" s="380"/>
      <c r="SYX255" s="359"/>
      <c r="SYY255" s="380"/>
      <c r="SYZ255" s="359"/>
      <c r="SZA255" s="380"/>
      <c r="SZB255" s="359"/>
      <c r="SZC255" s="380"/>
      <c r="SZD255" s="359"/>
      <c r="SZE255" s="380"/>
      <c r="SZF255" s="359"/>
      <c r="SZG255" s="380"/>
      <c r="SZH255" s="359"/>
      <c r="SZI255" s="380"/>
      <c r="SZJ255" s="359"/>
      <c r="SZK255" s="380"/>
      <c r="SZL255" s="359"/>
      <c r="SZM255" s="380"/>
      <c r="SZN255" s="359"/>
      <c r="SZO255" s="380"/>
      <c r="SZP255" s="359"/>
      <c r="SZQ255" s="380"/>
      <c r="SZR255" s="359"/>
      <c r="SZS255" s="380"/>
      <c r="SZT255" s="359"/>
      <c r="SZU255" s="380"/>
      <c r="SZV255" s="359"/>
      <c r="SZW255" s="380"/>
      <c r="SZX255" s="359"/>
      <c r="SZY255" s="380"/>
      <c r="SZZ255" s="359"/>
      <c r="TAA255" s="380"/>
      <c r="TAB255" s="359"/>
      <c r="TAC255" s="380"/>
      <c r="TAD255" s="359"/>
      <c r="TAE255" s="380"/>
      <c r="TAF255" s="359"/>
      <c r="TAG255" s="380"/>
      <c r="TAH255" s="359"/>
      <c r="TAI255" s="380"/>
      <c r="TAJ255" s="359"/>
      <c r="TAK255" s="380"/>
      <c r="TAL255" s="359"/>
      <c r="TAM255" s="380"/>
      <c r="TAN255" s="359"/>
      <c r="TAO255" s="380"/>
      <c r="TAP255" s="359"/>
      <c r="TAQ255" s="380"/>
      <c r="TAR255" s="359"/>
      <c r="TAS255" s="380"/>
      <c r="TAT255" s="359"/>
      <c r="TAU255" s="380"/>
      <c r="TAV255" s="359"/>
      <c r="TAW255" s="380"/>
      <c r="TAX255" s="359"/>
      <c r="TAY255" s="380"/>
      <c r="TAZ255" s="359"/>
      <c r="TBA255" s="380"/>
      <c r="TBB255" s="359"/>
      <c r="TBC255" s="380"/>
      <c r="TBD255" s="359"/>
      <c r="TBE255" s="380"/>
      <c r="TBF255" s="359"/>
      <c r="TBG255" s="380"/>
      <c r="TBH255" s="359"/>
      <c r="TBI255" s="380"/>
      <c r="TBJ255" s="359"/>
      <c r="TBK255" s="380"/>
      <c r="TBL255" s="359"/>
      <c r="TBM255" s="380"/>
      <c r="TBN255" s="359"/>
      <c r="TBO255" s="380"/>
      <c r="TBP255" s="359"/>
      <c r="TBQ255" s="380"/>
      <c r="TBR255" s="359"/>
      <c r="TBS255" s="380"/>
      <c r="TBT255" s="359"/>
      <c r="TBU255" s="380"/>
      <c r="TBV255" s="359"/>
      <c r="TBW255" s="380"/>
      <c r="TBX255" s="359"/>
      <c r="TBY255" s="380"/>
      <c r="TBZ255" s="359"/>
      <c r="TCA255" s="380"/>
      <c r="TCB255" s="359"/>
      <c r="TCC255" s="380"/>
      <c r="TCD255" s="359"/>
      <c r="TCE255" s="380"/>
      <c r="TCF255" s="359"/>
      <c r="TCG255" s="380"/>
      <c r="TCH255" s="359"/>
      <c r="TCI255" s="380"/>
      <c r="TCJ255" s="359"/>
      <c r="TCK255" s="380"/>
      <c r="TCL255" s="359"/>
      <c r="TCM255" s="380"/>
      <c r="TCN255" s="359"/>
      <c r="TCO255" s="380"/>
      <c r="TCP255" s="359"/>
      <c r="TCQ255" s="380"/>
      <c r="TCR255" s="359"/>
      <c r="TCS255" s="380"/>
      <c r="TCT255" s="359"/>
      <c r="TCU255" s="380"/>
      <c r="TCV255" s="359"/>
      <c r="TCW255" s="380"/>
      <c r="TCX255" s="359"/>
      <c r="TCY255" s="380"/>
      <c r="TCZ255" s="359"/>
      <c r="TDA255" s="380"/>
      <c r="TDB255" s="359"/>
      <c r="TDC255" s="380"/>
      <c r="TDD255" s="359"/>
      <c r="TDE255" s="380"/>
      <c r="TDF255" s="359"/>
      <c r="TDG255" s="380"/>
      <c r="TDH255" s="359"/>
      <c r="TDI255" s="380"/>
      <c r="TDJ255" s="359"/>
      <c r="TDK255" s="380"/>
      <c r="TDL255" s="359"/>
      <c r="TDM255" s="380"/>
      <c r="TDN255" s="359"/>
      <c r="TDO255" s="380"/>
      <c r="TDP255" s="359"/>
      <c r="TDQ255" s="380"/>
      <c r="TDR255" s="359"/>
      <c r="TDS255" s="380"/>
      <c r="TDT255" s="359"/>
      <c r="TDU255" s="380"/>
      <c r="TDV255" s="359"/>
      <c r="TDW255" s="380"/>
      <c r="TDX255" s="359"/>
      <c r="TDY255" s="380"/>
      <c r="TDZ255" s="359"/>
      <c r="TEA255" s="380"/>
      <c r="TEB255" s="359"/>
      <c r="TEC255" s="380"/>
      <c r="TED255" s="359"/>
      <c r="TEE255" s="380"/>
      <c r="TEF255" s="359"/>
      <c r="TEG255" s="380"/>
      <c r="TEH255" s="359"/>
      <c r="TEI255" s="380"/>
      <c r="TEJ255" s="359"/>
      <c r="TEK255" s="380"/>
      <c r="TEL255" s="359"/>
      <c r="TEM255" s="380"/>
      <c r="TEN255" s="359"/>
      <c r="TEO255" s="380"/>
      <c r="TEP255" s="359"/>
      <c r="TEQ255" s="380"/>
      <c r="TER255" s="359"/>
      <c r="TES255" s="380"/>
      <c r="TET255" s="359"/>
      <c r="TEU255" s="380"/>
      <c r="TEV255" s="359"/>
      <c r="TEW255" s="380"/>
      <c r="TEX255" s="359"/>
      <c r="TEY255" s="380"/>
      <c r="TEZ255" s="359"/>
      <c r="TFA255" s="380"/>
      <c r="TFB255" s="359"/>
      <c r="TFC255" s="380"/>
      <c r="TFD255" s="359"/>
      <c r="TFE255" s="380"/>
      <c r="TFF255" s="359"/>
      <c r="TFG255" s="380"/>
      <c r="TFH255" s="359"/>
      <c r="TFI255" s="380"/>
      <c r="TFJ255" s="359"/>
      <c r="TFK255" s="380"/>
      <c r="TFL255" s="359"/>
      <c r="TFM255" s="380"/>
      <c r="TFN255" s="359"/>
      <c r="TFO255" s="380"/>
      <c r="TFP255" s="359"/>
      <c r="TFQ255" s="380"/>
      <c r="TFR255" s="359"/>
      <c r="TFS255" s="380"/>
      <c r="TFT255" s="359"/>
      <c r="TFU255" s="380"/>
      <c r="TFV255" s="359"/>
      <c r="TFW255" s="380"/>
      <c r="TFX255" s="359"/>
      <c r="TFY255" s="380"/>
      <c r="TFZ255" s="359"/>
      <c r="TGA255" s="380"/>
      <c r="TGB255" s="359"/>
      <c r="TGC255" s="380"/>
      <c r="TGD255" s="359"/>
      <c r="TGE255" s="380"/>
      <c r="TGF255" s="359"/>
      <c r="TGG255" s="380"/>
      <c r="TGH255" s="359"/>
      <c r="TGI255" s="380"/>
      <c r="TGJ255" s="359"/>
      <c r="TGK255" s="380"/>
      <c r="TGL255" s="359"/>
      <c r="TGM255" s="380"/>
      <c r="TGN255" s="359"/>
      <c r="TGO255" s="380"/>
      <c r="TGP255" s="359"/>
      <c r="TGQ255" s="380"/>
      <c r="TGR255" s="359"/>
      <c r="TGS255" s="380"/>
      <c r="TGT255" s="359"/>
      <c r="TGU255" s="380"/>
      <c r="TGV255" s="359"/>
      <c r="TGW255" s="380"/>
      <c r="TGX255" s="359"/>
      <c r="TGY255" s="380"/>
      <c r="TGZ255" s="359"/>
      <c r="THA255" s="380"/>
      <c r="THB255" s="359"/>
      <c r="THC255" s="380"/>
      <c r="THD255" s="359"/>
      <c r="THE255" s="380"/>
      <c r="THF255" s="359"/>
      <c r="THG255" s="380"/>
      <c r="THH255" s="359"/>
      <c r="THI255" s="380"/>
      <c r="THJ255" s="359"/>
      <c r="THK255" s="380"/>
      <c r="THL255" s="359"/>
      <c r="THM255" s="380"/>
      <c r="THN255" s="359"/>
      <c r="THO255" s="380"/>
      <c r="THP255" s="359"/>
      <c r="THQ255" s="380"/>
      <c r="THR255" s="359"/>
      <c r="THS255" s="380"/>
      <c r="THT255" s="359"/>
      <c r="THU255" s="380"/>
      <c r="THV255" s="359"/>
      <c r="THW255" s="380"/>
      <c r="THX255" s="359"/>
      <c r="THY255" s="380"/>
      <c r="THZ255" s="359"/>
      <c r="TIA255" s="380"/>
      <c r="TIB255" s="359"/>
      <c r="TIC255" s="380"/>
      <c r="TID255" s="359"/>
      <c r="TIE255" s="380"/>
      <c r="TIF255" s="359"/>
      <c r="TIG255" s="380"/>
      <c r="TIH255" s="359"/>
      <c r="TII255" s="380"/>
      <c r="TIJ255" s="359"/>
      <c r="TIK255" s="380"/>
      <c r="TIL255" s="359"/>
      <c r="TIM255" s="380"/>
      <c r="TIN255" s="359"/>
      <c r="TIO255" s="380"/>
      <c r="TIP255" s="359"/>
      <c r="TIQ255" s="380"/>
      <c r="TIR255" s="359"/>
      <c r="TIS255" s="380"/>
      <c r="TIT255" s="359"/>
      <c r="TIU255" s="380"/>
      <c r="TIV255" s="359"/>
      <c r="TIW255" s="380"/>
      <c r="TIX255" s="359"/>
      <c r="TIY255" s="380"/>
      <c r="TIZ255" s="359"/>
      <c r="TJA255" s="380"/>
      <c r="TJB255" s="359"/>
      <c r="TJC255" s="380"/>
      <c r="TJD255" s="359"/>
      <c r="TJE255" s="380"/>
      <c r="TJF255" s="359"/>
      <c r="TJG255" s="380"/>
      <c r="TJH255" s="359"/>
      <c r="TJI255" s="380"/>
      <c r="TJJ255" s="359"/>
      <c r="TJK255" s="380"/>
      <c r="TJL255" s="359"/>
      <c r="TJM255" s="380"/>
      <c r="TJN255" s="359"/>
      <c r="TJO255" s="380"/>
      <c r="TJP255" s="359"/>
      <c r="TJQ255" s="380"/>
      <c r="TJR255" s="359"/>
      <c r="TJS255" s="380"/>
      <c r="TJT255" s="359"/>
      <c r="TJU255" s="380"/>
      <c r="TJV255" s="359"/>
      <c r="TJW255" s="380"/>
      <c r="TJX255" s="359"/>
      <c r="TJY255" s="380"/>
      <c r="TJZ255" s="359"/>
      <c r="TKA255" s="380"/>
      <c r="TKB255" s="359"/>
      <c r="TKC255" s="380"/>
      <c r="TKD255" s="359"/>
      <c r="TKE255" s="380"/>
      <c r="TKF255" s="359"/>
      <c r="TKG255" s="380"/>
      <c r="TKH255" s="359"/>
      <c r="TKI255" s="380"/>
      <c r="TKJ255" s="359"/>
      <c r="TKK255" s="380"/>
      <c r="TKL255" s="359"/>
      <c r="TKM255" s="380"/>
      <c r="TKN255" s="359"/>
      <c r="TKO255" s="380"/>
      <c r="TKP255" s="359"/>
      <c r="TKQ255" s="380"/>
      <c r="TKR255" s="359"/>
      <c r="TKS255" s="380"/>
      <c r="TKT255" s="359"/>
      <c r="TKU255" s="380"/>
      <c r="TKV255" s="359"/>
      <c r="TKW255" s="380"/>
      <c r="TKX255" s="359"/>
      <c r="TKY255" s="380"/>
      <c r="TKZ255" s="359"/>
      <c r="TLA255" s="380"/>
      <c r="TLB255" s="359"/>
      <c r="TLC255" s="380"/>
      <c r="TLD255" s="359"/>
      <c r="TLE255" s="380"/>
      <c r="TLF255" s="359"/>
      <c r="TLG255" s="380"/>
      <c r="TLH255" s="359"/>
      <c r="TLI255" s="380"/>
      <c r="TLJ255" s="359"/>
      <c r="TLK255" s="380"/>
      <c r="TLL255" s="359"/>
      <c r="TLM255" s="380"/>
      <c r="TLN255" s="359"/>
      <c r="TLO255" s="380"/>
      <c r="TLP255" s="359"/>
      <c r="TLQ255" s="380"/>
      <c r="TLR255" s="359"/>
      <c r="TLS255" s="380"/>
      <c r="TLT255" s="359"/>
      <c r="TLU255" s="380"/>
      <c r="TLV255" s="359"/>
      <c r="TLW255" s="380"/>
      <c r="TLX255" s="359"/>
      <c r="TLY255" s="380"/>
      <c r="TLZ255" s="359"/>
      <c r="TMA255" s="380"/>
      <c r="TMB255" s="359"/>
      <c r="TMC255" s="380"/>
      <c r="TMD255" s="359"/>
      <c r="TME255" s="380"/>
      <c r="TMF255" s="359"/>
      <c r="TMG255" s="380"/>
      <c r="TMH255" s="359"/>
      <c r="TMI255" s="380"/>
      <c r="TMJ255" s="359"/>
      <c r="TMK255" s="380"/>
      <c r="TML255" s="359"/>
      <c r="TMM255" s="380"/>
      <c r="TMN255" s="359"/>
      <c r="TMO255" s="380"/>
      <c r="TMP255" s="359"/>
      <c r="TMQ255" s="380"/>
      <c r="TMR255" s="359"/>
      <c r="TMS255" s="380"/>
      <c r="TMT255" s="359"/>
      <c r="TMU255" s="380"/>
      <c r="TMV255" s="359"/>
      <c r="TMW255" s="380"/>
      <c r="TMX255" s="359"/>
      <c r="TMY255" s="380"/>
      <c r="TMZ255" s="359"/>
      <c r="TNA255" s="380"/>
      <c r="TNB255" s="359"/>
      <c r="TNC255" s="380"/>
      <c r="TND255" s="359"/>
      <c r="TNE255" s="380"/>
      <c r="TNF255" s="359"/>
      <c r="TNG255" s="380"/>
      <c r="TNH255" s="359"/>
      <c r="TNI255" s="380"/>
      <c r="TNJ255" s="359"/>
      <c r="TNK255" s="380"/>
      <c r="TNL255" s="359"/>
      <c r="TNM255" s="380"/>
      <c r="TNN255" s="359"/>
      <c r="TNO255" s="380"/>
      <c r="TNP255" s="359"/>
      <c r="TNQ255" s="380"/>
      <c r="TNR255" s="359"/>
      <c r="TNS255" s="380"/>
      <c r="TNT255" s="359"/>
      <c r="TNU255" s="380"/>
      <c r="TNV255" s="359"/>
      <c r="TNW255" s="380"/>
      <c r="TNX255" s="359"/>
      <c r="TNY255" s="380"/>
      <c r="TNZ255" s="359"/>
      <c r="TOA255" s="380"/>
      <c r="TOB255" s="359"/>
      <c r="TOC255" s="380"/>
      <c r="TOD255" s="359"/>
      <c r="TOE255" s="380"/>
      <c r="TOF255" s="359"/>
      <c r="TOG255" s="380"/>
      <c r="TOH255" s="359"/>
      <c r="TOI255" s="380"/>
      <c r="TOJ255" s="359"/>
      <c r="TOK255" s="380"/>
      <c r="TOL255" s="359"/>
      <c r="TOM255" s="380"/>
      <c r="TON255" s="359"/>
      <c r="TOO255" s="380"/>
      <c r="TOP255" s="359"/>
      <c r="TOQ255" s="380"/>
      <c r="TOR255" s="359"/>
      <c r="TOS255" s="380"/>
      <c r="TOT255" s="359"/>
      <c r="TOU255" s="380"/>
      <c r="TOV255" s="359"/>
      <c r="TOW255" s="380"/>
      <c r="TOX255" s="359"/>
      <c r="TOY255" s="380"/>
      <c r="TOZ255" s="359"/>
      <c r="TPA255" s="380"/>
      <c r="TPB255" s="359"/>
      <c r="TPC255" s="380"/>
      <c r="TPD255" s="359"/>
      <c r="TPE255" s="380"/>
      <c r="TPF255" s="359"/>
      <c r="TPG255" s="380"/>
      <c r="TPH255" s="359"/>
      <c r="TPI255" s="380"/>
      <c r="TPJ255" s="359"/>
      <c r="TPK255" s="380"/>
      <c r="TPL255" s="359"/>
      <c r="TPM255" s="380"/>
      <c r="TPN255" s="359"/>
      <c r="TPO255" s="380"/>
      <c r="TPP255" s="359"/>
      <c r="TPQ255" s="380"/>
      <c r="TPR255" s="359"/>
      <c r="TPS255" s="380"/>
      <c r="TPT255" s="359"/>
      <c r="TPU255" s="380"/>
      <c r="TPV255" s="359"/>
      <c r="TPW255" s="380"/>
      <c r="TPX255" s="359"/>
      <c r="TPY255" s="380"/>
      <c r="TPZ255" s="359"/>
      <c r="TQA255" s="380"/>
      <c r="TQB255" s="359"/>
      <c r="TQC255" s="380"/>
      <c r="TQD255" s="359"/>
      <c r="TQE255" s="380"/>
      <c r="TQF255" s="359"/>
      <c r="TQG255" s="380"/>
      <c r="TQH255" s="359"/>
      <c r="TQI255" s="380"/>
      <c r="TQJ255" s="359"/>
      <c r="TQK255" s="380"/>
      <c r="TQL255" s="359"/>
      <c r="TQM255" s="380"/>
      <c r="TQN255" s="359"/>
      <c r="TQO255" s="380"/>
      <c r="TQP255" s="359"/>
      <c r="TQQ255" s="380"/>
      <c r="TQR255" s="359"/>
      <c r="TQS255" s="380"/>
      <c r="TQT255" s="359"/>
      <c r="TQU255" s="380"/>
      <c r="TQV255" s="359"/>
      <c r="TQW255" s="380"/>
      <c r="TQX255" s="359"/>
      <c r="TQY255" s="380"/>
      <c r="TQZ255" s="359"/>
      <c r="TRA255" s="380"/>
      <c r="TRB255" s="359"/>
      <c r="TRC255" s="380"/>
      <c r="TRD255" s="359"/>
      <c r="TRE255" s="380"/>
      <c r="TRF255" s="359"/>
      <c r="TRG255" s="380"/>
      <c r="TRH255" s="359"/>
      <c r="TRI255" s="380"/>
      <c r="TRJ255" s="359"/>
      <c r="TRK255" s="380"/>
      <c r="TRL255" s="359"/>
      <c r="TRM255" s="380"/>
      <c r="TRN255" s="359"/>
      <c r="TRO255" s="380"/>
      <c r="TRP255" s="359"/>
      <c r="TRQ255" s="380"/>
      <c r="TRR255" s="359"/>
      <c r="TRS255" s="380"/>
      <c r="TRT255" s="359"/>
      <c r="TRU255" s="380"/>
      <c r="TRV255" s="359"/>
      <c r="TRW255" s="380"/>
      <c r="TRX255" s="359"/>
      <c r="TRY255" s="380"/>
      <c r="TRZ255" s="359"/>
      <c r="TSA255" s="380"/>
      <c r="TSB255" s="359"/>
      <c r="TSC255" s="380"/>
      <c r="TSD255" s="359"/>
      <c r="TSE255" s="380"/>
      <c r="TSF255" s="359"/>
      <c r="TSG255" s="380"/>
      <c r="TSH255" s="359"/>
      <c r="TSI255" s="380"/>
      <c r="TSJ255" s="359"/>
      <c r="TSK255" s="380"/>
      <c r="TSL255" s="359"/>
      <c r="TSM255" s="380"/>
      <c r="TSN255" s="359"/>
      <c r="TSO255" s="380"/>
      <c r="TSP255" s="359"/>
      <c r="TSQ255" s="380"/>
      <c r="TSR255" s="359"/>
      <c r="TSS255" s="380"/>
      <c r="TST255" s="359"/>
      <c r="TSU255" s="380"/>
      <c r="TSV255" s="359"/>
      <c r="TSW255" s="380"/>
      <c r="TSX255" s="359"/>
      <c r="TSY255" s="380"/>
      <c r="TSZ255" s="359"/>
      <c r="TTA255" s="380"/>
      <c r="TTB255" s="359"/>
      <c r="TTC255" s="380"/>
      <c r="TTD255" s="359"/>
      <c r="TTE255" s="380"/>
      <c r="TTF255" s="359"/>
      <c r="TTG255" s="380"/>
      <c r="TTH255" s="359"/>
      <c r="TTI255" s="380"/>
      <c r="TTJ255" s="359"/>
      <c r="TTK255" s="380"/>
      <c r="TTL255" s="359"/>
      <c r="TTM255" s="380"/>
      <c r="TTN255" s="359"/>
      <c r="TTO255" s="380"/>
      <c r="TTP255" s="359"/>
      <c r="TTQ255" s="380"/>
      <c r="TTR255" s="359"/>
      <c r="TTS255" s="380"/>
      <c r="TTT255" s="359"/>
      <c r="TTU255" s="380"/>
      <c r="TTV255" s="359"/>
      <c r="TTW255" s="380"/>
      <c r="TTX255" s="359"/>
      <c r="TTY255" s="380"/>
      <c r="TTZ255" s="359"/>
      <c r="TUA255" s="380"/>
      <c r="TUB255" s="359"/>
      <c r="TUC255" s="380"/>
      <c r="TUD255" s="359"/>
      <c r="TUE255" s="380"/>
      <c r="TUF255" s="359"/>
      <c r="TUG255" s="380"/>
      <c r="TUH255" s="359"/>
      <c r="TUI255" s="380"/>
      <c r="TUJ255" s="359"/>
      <c r="TUK255" s="380"/>
      <c r="TUL255" s="359"/>
      <c r="TUM255" s="380"/>
      <c r="TUN255" s="359"/>
      <c r="TUO255" s="380"/>
      <c r="TUP255" s="359"/>
      <c r="TUQ255" s="380"/>
      <c r="TUR255" s="359"/>
      <c r="TUS255" s="380"/>
      <c r="TUT255" s="359"/>
      <c r="TUU255" s="380"/>
      <c r="TUV255" s="359"/>
      <c r="TUW255" s="380"/>
      <c r="TUX255" s="359"/>
      <c r="TUY255" s="380"/>
      <c r="TUZ255" s="359"/>
      <c r="TVA255" s="380"/>
      <c r="TVB255" s="359"/>
      <c r="TVC255" s="380"/>
      <c r="TVD255" s="359"/>
      <c r="TVE255" s="380"/>
      <c r="TVF255" s="359"/>
      <c r="TVG255" s="380"/>
      <c r="TVH255" s="359"/>
      <c r="TVI255" s="380"/>
      <c r="TVJ255" s="359"/>
      <c r="TVK255" s="380"/>
      <c r="TVL255" s="359"/>
      <c r="TVM255" s="380"/>
      <c r="TVN255" s="359"/>
      <c r="TVO255" s="380"/>
      <c r="TVP255" s="359"/>
      <c r="TVQ255" s="380"/>
      <c r="TVR255" s="359"/>
      <c r="TVS255" s="380"/>
      <c r="TVT255" s="359"/>
      <c r="TVU255" s="380"/>
      <c r="TVV255" s="359"/>
      <c r="TVW255" s="380"/>
      <c r="TVX255" s="359"/>
      <c r="TVY255" s="380"/>
      <c r="TVZ255" s="359"/>
      <c r="TWA255" s="380"/>
      <c r="TWB255" s="359"/>
      <c r="TWC255" s="380"/>
      <c r="TWD255" s="359"/>
      <c r="TWE255" s="380"/>
      <c r="TWF255" s="359"/>
      <c r="TWG255" s="380"/>
      <c r="TWH255" s="359"/>
      <c r="TWI255" s="380"/>
      <c r="TWJ255" s="359"/>
      <c r="TWK255" s="380"/>
      <c r="TWL255" s="359"/>
      <c r="TWM255" s="380"/>
      <c r="TWN255" s="359"/>
      <c r="TWO255" s="380"/>
      <c r="TWP255" s="359"/>
      <c r="TWQ255" s="380"/>
      <c r="TWR255" s="359"/>
      <c r="TWS255" s="380"/>
      <c r="TWT255" s="359"/>
      <c r="TWU255" s="380"/>
      <c r="TWV255" s="359"/>
      <c r="TWW255" s="380"/>
      <c r="TWX255" s="359"/>
      <c r="TWY255" s="380"/>
      <c r="TWZ255" s="359"/>
      <c r="TXA255" s="380"/>
      <c r="TXB255" s="359"/>
      <c r="TXC255" s="380"/>
      <c r="TXD255" s="359"/>
      <c r="TXE255" s="380"/>
      <c r="TXF255" s="359"/>
      <c r="TXG255" s="380"/>
      <c r="TXH255" s="359"/>
      <c r="TXI255" s="380"/>
      <c r="TXJ255" s="359"/>
      <c r="TXK255" s="380"/>
      <c r="TXL255" s="359"/>
      <c r="TXM255" s="380"/>
      <c r="TXN255" s="359"/>
      <c r="TXO255" s="380"/>
      <c r="TXP255" s="359"/>
      <c r="TXQ255" s="380"/>
      <c r="TXR255" s="359"/>
      <c r="TXS255" s="380"/>
      <c r="TXT255" s="359"/>
      <c r="TXU255" s="380"/>
      <c r="TXV255" s="359"/>
      <c r="TXW255" s="380"/>
      <c r="TXX255" s="359"/>
      <c r="TXY255" s="380"/>
      <c r="TXZ255" s="359"/>
      <c r="TYA255" s="380"/>
      <c r="TYB255" s="359"/>
      <c r="TYC255" s="380"/>
      <c r="TYD255" s="359"/>
      <c r="TYE255" s="380"/>
      <c r="TYF255" s="359"/>
      <c r="TYG255" s="380"/>
      <c r="TYH255" s="359"/>
      <c r="TYI255" s="380"/>
      <c r="TYJ255" s="359"/>
      <c r="TYK255" s="380"/>
      <c r="TYL255" s="359"/>
      <c r="TYM255" s="380"/>
      <c r="TYN255" s="359"/>
      <c r="TYO255" s="380"/>
      <c r="TYP255" s="359"/>
      <c r="TYQ255" s="380"/>
      <c r="TYR255" s="359"/>
      <c r="TYS255" s="380"/>
      <c r="TYT255" s="359"/>
      <c r="TYU255" s="380"/>
      <c r="TYV255" s="359"/>
      <c r="TYW255" s="380"/>
      <c r="TYX255" s="359"/>
      <c r="TYY255" s="380"/>
      <c r="TYZ255" s="359"/>
      <c r="TZA255" s="380"/>
      <c r="TZB255" s="359"/>
      <c r="TZC255" s="380"/>
      <c r="TZD255" s="359"/>
      <c r="TZE255" s="380"/>
      <c r="TZF255" s="359"/>
      <c r="TZG255" s="380"/>
      <c r="TZH255" s="359"/>
      <c r="TZI255" s="380"/>
      <c r="TZJ255" s="359"/>
      <c r="TZK255" s="380"/>
      <c r="TZL255" s="359"/>
      <c r="TZM255" s="380"/>
      <c r="TZN255" s="359"/>
      <c r="TZO255" s="380"/>
      <c r="TZP255" s="359"/>
      <c r="TZQ255" s="380"/>
      <c r="TZR255" s="359"/>
      <c r="TZS255" s="380"/>
      <c r="TZT255" s="359"/>
      <c r="TZU255" s="380"/>
      <c r="TZV255" s="359"/>
      <c r="TZW255" s="380"/>
      <c r="TZX255" s="359"/>
      <c r="TZY255" s="380"/>
      <c r="TZZ255" s="359"/>
      <c r="UAA255" s="380"/>
      <c r="UAB255" s="359"/>
      <c r="UAC255" s="380"/>
      <c r="UAD255" s="359"/>
      <c r="UAE255" s="380"/>
      <c r="UAF255" s="359"/>
      <c r="UAG255" s="380"/>
      <c r="UAH255" s="359"/>
      <c r="UAI255" s="380"/>
      <c r="UAJ255" s="359"/>
      <c r="UAK255" s="380"/>
      <c r="UAL255" s="359"/>
      <c r="UAM255" s="380"/>
      <c r="UAN255" s="359"/>
      <c r="UAO255" s="380"/>
      <c r="UAP255" s="359"/>
      <c r="UAQ255" s="380"/>
      <c r="UAR255" s="359"/>
      <c r="UAS255" s="380"/>
      <c r="UAT255" s="359"/>
      <c r="UAU255" s="380"/>
      <c r="UAV255" s="359"/>
      <c r="UAW255" s="380"/>
      <c r="UAX255" s="359"/>
      <c r="UAY255" s="380"/>
      <c r="UAZ255" s="359"/>
      <c r="UBA255" s="380"/>
      <c r="UBB255" s="359"/>
      <c r="UBC255" s="380"/>
      <c r="UBD255" s="359"/>
      <c r="UBE255" s="380"/>
      <c r="UBF255" s="359"/>
      <c r="UBG255" s="380"/>
      <c r="UBH255" s="359"/>
      <c r="UBI255" s="380"/>
      <c r="UBJ255" s="359"/>
      <c r="UBK255" s="380"/>
      <c r="UBL255" s="359"/>
      <c r="UBM255" s="380"/>
      <c r="UBN255" s="359"/>
      <c r="UBO255" s="380"/>
      <c r="UBP255" s="359"/>
      <c r="UBQ255" s="380"/>
      <c r="UBR255" s="359"/>
      <c r="UBS255" s="380"/>
      <c r="UBT255" s="359"/>
      <c r="UBU255" s="380"/>
      <c r="UBV255" s="359"/>
      <c r="UBW255" s="380"/>
      <c r="UBX255" s="359"/>
      <c r="UBY255" s="380"/>
      <c r="UBZ255" s="359"/>
      <c r="UCA255" s="380"/>
      <c r="UCB255" s="359"/>
      <c r="UCC255" s="380"/>
      <c r="UCD255" s="359"/>
      <c r="UCE255" s="380"/>
      <c r="UCF255" s="359"/>
      <c r="UCG255" s="380"/>
      <c r="UCH255" s="359"/>
      <c r="UCI255" s="380"/>
      <c r="UCJ255" s="359"/>
      <c r="UCK255" s="380"/>
      <c r="UCL255" s="359"/>
      <c r="UCM255" s="380"/>
      <c r="UCN255" s="359"/>
      <c r="UCO255" s="380"/>
      <c r="UCP255" s="359"/>
      <c r="UCQ255" s="380"/>
      <c r="UCR255" s="359"/>
      <c r="UCS255" s="380"/>
      <c r="UCT255" s="359"/>
      <c r="UCU255" s="380"/>
      <c r="UCV255" s="359"/>
      <c r="UCW255" s="380"/>
      <c r="UCX255" s="359"/>
      <c r="UCY255" s="380"/>
      <c r="UCZ255" s="359"/>
      <c r="UDA255" s="380"/>
      <c r="UDB255" s="359"/>
      <c r="UDC255" s="380"/>
      <c r="UDD255" s="359"/>
      <c r="UDE255" s="380"/>
      <c r="UDF255" s="359"/>
      <c r="UDG255" s="380"/>
      <c r="UDH255" s="359"/>
      <c r="UDI255" s="380"/>
      <c r="UDJ255" s="359"/>
      <c r="UDK255" s="380"/>
      <c r="UDL255" s="359"/>
      <c r="UDM255" s="380"/>
      <c r="UDN255" s="359"/>
      <c r="UDO255" s="380"/>
      <c r="UDP255" s="359"/>
      <c r="UDQ255" s="380"/>
      <c r="UDR255" s="359"/>
      <c r="UDS255" s="380"/>
      <c r="UDT255" s="359"/>
      <c r="UDU255" s="380"/>
      <c r="UDV255" s="359"/>
      <c r="UDW255" s="380"/>
      <c r="UDX255" s="359"/>
      <c r="UDY255" s="380"/>
      <c r="UDZ255" s="359"/>
      <c r="UEA255" s="380"/>
      <c r="UEB255" s="359"/>
      <c r="UEC255" s="380"/>
      <c r="UED255" s="359"/>
      <c r="UEE255" s="380"/>
      <c r="UEF255" s="359"/>
      <c r="UEG255" s="380"/>
      <c r="UEH255" s="359"/>
      <c r="UEI255" s="380"/>
      <c r="UEJ255" s="359"/>
      <c r="UEK255" s="380"/>
      <c r="UEL255" s="359"/>
      <c r="UEM255" s="380"/>
      <c r="UEN255" s="359"/>
      <c r="UEO255" s="380"/>
      <c r="UEP255" s="359"/>
      <c r="UEQ255" s="380"/>
      <c r="UER255" s="359"/>
      <c r="UES255" s="380"/>
      <c r="UET255" s="359"/>
      <c r="UEU255" s="380"/>
      <c r="UEV255" s="359"/>
      <c r="UEW255" s="380"/>
      <c r="UEX255" s="359"/>
      <c r="UEY255" s="380"/>
      <c r="UEZ255" s="359"/>
      <c r="UFA255" s="380"/>
      <c r="UFB255" s="359"/>
      <c r="UFC255" s="380"/>
      <c r="UFD255" s="359"/>
      <c r="UFE255" s="380"/>
      <c r="UFF255" s="359"/>
      <c r="UFG255" s="380"/>
      <c r="UFH255" s="359"/>
      <c r="UFI255" s="380"/>
      <c r="UFJ255" s="359"/>
      <c r="UFK255" s="380"/>
      <c r="UFL255" s="359"/>
      <c r="UFM255" s="380"/>
      <c r="UFN255" s="359"/>
      <c r="UFO255" s="380"/>
      <c r="UFP255" s="359"/>
      <c r="UFQ255" s="380"/>
      <c r="UFR255" s="359"/>
      <c r="UFS255" s="380"/>
      <c r="UFT255" s="359"/>
      <c r="UFU255" s="380"/>
      <c r="UFV255" s="359"/>
      <c r="UFW255" s="380"/>
      <c r="UFX255" s="359"/>
      <c r="UFY255" s="380"/>
      <c r="UFZ255" s="359"/>
      <c r="UGA255" s="380"/>
      <c r="UGB255" s="359"/>
      <c r="UGC255" s="380"/>
      <c r="UGD255" s="359"/>
      <c r="UGE255" s="380"/>
      <c r="UGF255" s="359"/>
      <c r="UGG255" s="380"/>
      <c r="UGH255" s="359"/>
      <c r="UGI255" s="380"/>
      <c r="UGJ255" s="359"/>
      <c r="UGK255" s="380"/>
      <c r="UGL255" s="359"/>
      <c r="UGM255" s="380"/>
      <c r="UGN255" s="359"/>
      <c r="UGO255" s="380"/>
      <c r="UGP255" s="359"/>
      <c r="UGQ255" s="380"/>
      <c r="UGR255" s="359"/>
      <c r="UGS255" s="380"/>
      <c r="UGT255" s="359"/>
      <c r="UGU255" s="380"/>
      <c r="UGV255" s="359"/>
      <c r="UGW255" s="380"/>
      <c r="UGX255" s="359"/>
      <c r="UGY255" s="380"/>
      <c r="UGZ255" s="359"/>
      <c r="UHA255" s="380"/>
      <c r="UHB255" s="359"/>
      <c r="UHC255" s="380"/>
      <c r="UHD255" s="359"/>
      <c r="UHE255" s="380"/>
      <c r="UHF255" s="359"/>
      <c r="UHG255" s="380"/>
      <c r="UHH255" s="359"/>
      <c r="UHI255" s="380"/>
      <c r="UHJ255" s="359"/>
      <c r="UHK255" s="380"/>
      <c r="UHL255" s="359"/>
      <c r="UHM255" s="380"/>
      <c r="UHN255" s="359"/>
      <c r="UHO255" s="380"/>
      <c r="UHP255" s="359"/>
      <c r="UHQ255" s="380"/>
      <c r="UHR255" s="359"/>
      <c r="UHS255" s="380"/>
      <c r="UHT255" s="359"/>
      <c r="UHU255" s="380"/>
      <c r="UHV255" s="359"/>
      <c r="UHW255" s="380"/>
      <c r="UHX255" s="359"/>
      <c r="UHY255" s="380"/>
      <c r="UHZ255" s="359"/>
      <c r="UIA255" s="380"/>
      <c r="UIB255" s="359"/>
      <c r="UIC255" s="380"/>
      <c r="UID255" s="359"/>
      <c r="UIE255" s="380"/>
      <c r="UIF255" s="359"/>
      <c r="UIG255" s="380"/>
      <c r="UIH255" s="359"/>
      <c r="UII255" s="380"/>
      <c r="UIJ255" s="359"/>
      <c r="UIK255" s="380"/>
      <c r="UIL255" s="359"/>
      <c r="UIM255" s="380"/>
      <c r="UIN255" s="359"/>
      <c r="UIO255" s="380"/>
      <c r="UIP255" s="359"/>
      <c r="UIQ255" s="380"/>
      <c r="UIR255" s="359"/>
      <c r="UIS255" s="380"/>
      <c r="UIT255" s="359"/>
      <c r="UIU255" s="380"/>
      <c r="UIV255" s="359"/>
      <c r="UIW255" s="380"/>
      <c r="UIX255" s="359"/>
      <c r="UIY255" s="380"/>
      <c r="UIZ255" s="359"/>
      <c r="UJA255" s="380"/>
      <c r="UJB255" s="359"/>
      <c r="UJC255" s="380"/>
      <c r="UJD255" s="359"/>
      <c r="UJE255" s="380"/>
      <c r="UJF255" s="359"/>
      <c r="UJG255" s="380"/>
      <c r="UJH255" s="359"/>
      <c r="UJI255" s="380"/>
      <c r="UJJ255" s="359"/>
      <c r="UJK255" s="380"/>
      <c r="UJL255" s="359"/>
      <c r="UJM255" s="380"/>
      <c r="UJN255" s="359"/>
      <c r="UJO255" s="380"/>
      <c r="UJP255" s="359"/>
      <c r="UJQ255" s="380"/>
      <c r="UJR255" s="359"/>
      <c r="UJS255" s="380"/>
      <c r="UJT255" s="359"/>
      <c r="UJU255" s="380"/>
      <c r="UJV255" s="359"/>
      <c r="UJW255" s="380"/>
      <c r="UJX255" s="359"/>
      <c r="UJY255" s="380"/>
      <c r="UJZ255" s="359"/>
      <c r="UKA255" s="380"/>
      <c r="UKB255" s="359"/>
      <c r="UKC255" s="380"/>
      <c r="UKD255" s="359"/>
      <c r="UKE255" s="380"/>
      <c r="UKF255" s="359"/>
      <c r="UKG255" s="380"/>
      <c r="UKH255" s="359"/>
      <c r="UKI255" s="380"/>
      <c r="UKJ255" s="359"/>
      <c r="UKK255" s="380"/>
      <c r="UKL255" s="359"/>
      <c r="UKM255" s="380"/>
      <c r="UKN255" s="359"/>
      <c r="UKO255" s="380"/>
      <c r="UKP255" s="359"/>
      <c r="UKQ255" s="380"/>
      <c r="UKR255" s="359"/>
      <c r="UKS255" s="380"/>
      <c r="UKT255" s="359"/>
      <c r="UKU255" s="380"/>
      <c r="UKV255" s="359"/>
      <c r="UKW255" s="380"/>
      <c r="UKX255" s="359"/>
      <c r="UKY255" s="380"/>
      <c r="UKZ255" s="359"/>
      <c r="ULA255" s="380"/>
      <c r="ULB255" s="359"/>
      <c r="ULC255" s="380"/>
      <c r="ULD255" s="359"/>
      <c r="ULE255" s="380"/>
      <c r="ULF255" s="359"/>
      <c r="ULG255" s="380"/>
      <c r="ULH255" s="359"/>
      <c r="ULI255" s="380"/>
      <c r="ULJ255" s="359"/>
      <c r="ULK255" s="380"/>
      <c r="ULL255" s="359"/>
      <c r="ULM255" s="380"/>
      <c r="ULN255" s="359"/>
      <c r="ULO255" s="380"/>
      <c r="ULP255" s="359"/>
      <c r="ULQ255" s="380"/>
      <c r="ULR255" s="359"/>
      <c r="ULS255" s="380"/>
      <c r="ULT255" s="359"/>
      <c r="ULU255" s="380"/>
      <c r="ULV255" s="359"/>
      <c r="ULW255" s="380"/>
      <c r="ULX255" s="359"/>
      <c r="ULY255" s="380"/>
      <c r="ULZ255" s="359"/>
      <c r="UMA255" s="380"/>
      <c r="UMB255" s="359"/>
      <c r="UMC255" s="380"/>
      <c r="UMD255" s="359"/>
      <c r="UME255" s="380"/>
      <c r="UMF255" s="359"/>
      <c r="UMG255" s="380"/>
      <c r="UMH255" s="359"/>
      <c r="UMI255" s="380"/>
      <c r="UMJ255" s="359"/>
      <c r="UMK255" s="380"/>
      <c r="UML255" s="359"/>
      <c r="UMM255" s="380"/>
      <c r="UMN255" s="359"/>
      <c r="UMO255" s="380"/>
      <c r="UMP255" s="359"/>
      <c r="UMQ255" s="380"/>
      <c r="UMR255" s="359"/>
      <c r="UMS255" s="380"/>
      <c r="UMT255" s="359"/>
      <c r="UMU255" s="380"/>
      <c r="UMV255" s="359"/>
      <c r="UMW255" s="380"/>
      <c r="UMX255" s="359"/>
      <c r="UMY255" s="380"/>
      <c r="UMZ255" s="359"/>
      <c r="UNA255" s="380"/>
      <c r="UNB255" s="359"/>
      <c r="UNC255" s="380"/>
      <c r="UND255" s="359"/>
      <c r="UNE255" s="380"/>
      <c r="UNF255" s="359"/>
      <c r="UNG255" s="380"/>
      <c r="UNH255" s="359"/>
      <c r="UNI255" s="380"/>
      <c r="UNJ255" s="359"/>
      <c r="UNK255" s="380"/>
      <c r="UNL255" s="359"/>
      <c r="UNM255" s="380"/>
      <c r="UNN255" s="359"/>
      <c r="UNO255" s="380"/>
      <c r="UNP255" s="359"/>
      <c r="UNQ255" s="380"/>
      <c r="UNR255" s="359"/>
      <c r="UNS255" s="380"/>
      <c r="UNT255" s="359"/>
      <c r="UNU255" s="380"/>
      <c r="UNV255" s="359"/>
      <c r="UNW255" s="380"/>
      <c r="UNX255" s="359"/>
      <c r="UNY255" s="380"/>
      <c r="UNZ255" s="359"/>
      <c r="UOA255" s="380"/>
      <c r="UOB255" s="359"/>
      <c r="UOC255" s="380"/>
      <c r="UOD255" s="359"/>
      <c r="UOE255" s="380"/>
      <c r="UOF255" s="359"/>
      <c r="UOG255" s="380"/>
      <c r="UOH255" s="359"/>
      <c r="UOI255" s="380"/>
      <c r="UOJ255" s="359"/>
      <c r="UOK255" s="380"/>
      <c r="UOL255" s="359"/>
      <c r="UOM255" s="380"/>
      <c r="UON255" s="359"/>
      <c r="UOO255" s="380"/>
      <c r="UOP255" s="359"/>
      <c r="UOQ255" s="380"/>
      <c r="UOR255" s="359"/>
      <c r="UOS255" s="380"/>
      <c r="UOT255" s="359"/>
      <c r="UOU255" s="380"/>
      <c r="UOV255" s="359"/>
      <c r="UOW255" s="380"/>
      <c r="UOX255" s="359"/>
      <c r="UOY255" s="380"/>
      <c r="UOZ255" s="359"/>
      <c r="UPA255" s="380"/>
      <c r="UPB255" s="359"/>
      <c r="UPC255" s="380"/>
      <c r="UPD255" s="359"/>
      <c r="UPE255" s="380"/>
      <c r="UPF255" s="359"/>
      <c r="UPG255" s="380"/>
      <c r="UPH255" s="359"/>
      <c r="UPI255" s="380"/>
      <c r="UPJ255" s="359"/>
      <c r="UPK255" s="380"/>
      <c r="UPL255" s="359"/>
      <c r="UPM255" s="380"/>
      <c r="UPN255" s="359"/>
      <c r="UPO255" s="380"/>
      <c r="UPP255" s="359"/>
      <c r="UPQ255" s="380"/>
      <c r="UPR255" s="359"/>
      <c r="UPS255" s="380"/>
      <c r="UPT255" s="359"/>
      <c r="UPU255" s="380"/>
      <c r="UPV255" s="359"/>
      <c r="UPW255" s="380"/>
      <c r="UPX255" s="359"/>
      <c r="UPY255" s="380"/>
      <c r="UPZ255" s="359"/>
      <c r="UQA255" s="380"/>
      <c r="UQB255" s="359"/>
      <c r="UQC255" s="380"/>
      <c r="UQD255" s="359"/>
      <c r="UQE255" s="380"/>
      <c r="UQF255" s="359"/>
      <c r="UQG255" s="380"/>
      <c r="UQH255" s="359"/>
      <c r="UQI255" s="380"/>
      <c r="UQJ255" s="359"/>
      <c r="UQK255" s="380"/>
      <c r="UQL255" s="359"/>
      <c r="UQM255" s="380"/>
      <c r="UQN255" s="359"/>
      <c r="UQO255" s="380"/>
      <c r="UQP255" s="359"/>
      <c r="UQQ255" s="380"/>
      <c r="UQR255" s="359"/>
      <c r="UQS255" s="380"/>
      <c r="UQT255" s="359"/>
      <c r="UQU255" s="380"/>
      <c r="UQV255" s="359"/>
      <c r="UQW255" s="380"/>
      <c r="UQX255" s="359"/>
      <c r="UQY255" s="380"/>
      <c r="UQZ255" s="359"/>
      <c r="URA255" s="380"/>
      <c r="URB255" s="359"/>
      <c r="URC255" s="380"/>
      <c r="URD255" s="359"/>
      <c r="URE255" s="380"/>
      <c r="URF255" s="359"/>
      <c r="URG255" s="380"/>
      <c r="URH255" s="359"/>
      <c r="URI255" s="380"/>
      <c r="URJ255" s="359"/>
      <c r="URK255" s="380"/>
      <c r="URL255" s="359"/>
      <c r="URM255" s="380"/>
      <c r="URN255" s="359"/>
      <c r="URO255" s="380"/>
      <c r="URP255" s="359"/>
      <c r="URQ255" s="380"/>
      <c r="URR255" s="359"/>
      <c r="URS255" s="380"/>
      <c r="URT255" s="359"/>
      <c r="URU255" s="380"/>
      <c r="URV255" s="359"/>
      <c r="URW255" s="380"/>
      <c r="URX255" s="359"/>
      <c r="URY255" s="380"/>
      <c r="URZ255" s="359"/>
      <c r="USA255" s="380"/>
      <c r="USB255" s="359"/>
      <c r="USC255" s="380"/>
      <c r="USD255" s="359"/>
      <c r="USE255" s="380"/>
      <c r="USF255" s="359"/>
      <c r="USG255" s="380"/>
      <c r="USH255" s="359"/>
      <c r="USI255" s="380"/>
      <c r="USJ255" s="359"/>
      <c r="USK255" s="380"/>
      <c r="USL255" s="359"/>
      <c r="USM255" s="380"/>
      <c r="USN255" s="359"/>
      <c r="USO255" s="380"/>
      <c r="USP255" s="359"/>
      <c r="USQ255" s="380"/>
      <c r="USR255" s="359"/>
      <c r="USS255" s="380"/>
      <c r="UST255" s="359"/>
      <c r="USU255" s="380"/>
      <c r="USV255" s="359"/>
      <c r="USW255" s="380"/>
      <c r="USX255" s="359"/>
      <c r="USY255" s="380"/>
      <c r="USZ255" s="359"/>
      <c r="UTA255" s="380"/>
      <c r="UTB255" s="359"/>
      <c r="UTC255" s="380"/>
      <c r="UTD255" s="359"/>
      <c r="UTE255" s="380"/>
      <c r="UTF255" s="359"/>
      <c r="UTG255" s="380"/>
      <c r="UTH255" s="359"/>
      <c r="UTI255" s="380"/>
      <c r="UTJ255" s="359"/>
      <c r="UTK255" s="380"/>
      <c r="UTL255" s="359"/>
      <c r="UTM255" s="380"/>
      <c r="UTN255" s="359"/>
      <c r="UTO255" s="380"/>
      <c r="UTP255" s="359"/>
      <c r="UTQ255" s="380"/>
      <c r="UTR255" s="359"/>
      <c r="UTS255" s="380"/>
      <c r="UTT255" s="359"/>
      <c r="UTU255" s="380"/>
      <c r="UTV255" s="359"/>
      <c r="UTW255" s="380"/>
      <c r="UTX255" s="359"/>
      <c r="UTY255" s="380"/>
      <c r="UTZ255" s="359"/>
      <c r="UUA255" s="380"/>
      <c r="UUB255" s="359"/>
      <c r="UUC255" s="380"/>
      <c r="UUD255" s="359"/>
      <c r="UUE255" s="380"/>
      <c r="UUF255" s="359"/>
      <c r="UUG255" s="380"/>
      <c r="UUH255" s="359"/>
      <c r="UUI255" s="380"/>
      <c r="UUJ255" s="359"/>
      <c r="UUK255" s="380"/>
      <c r="UUL255" s="359"/>
      <c r="UUM255" s="380"/>
      <c r="UUN255" s="359"/>
      <c r="UUO255" s="380"/>
      <c r="UUP255" s="359"/>
      <c r="UUQ255" s="380"/>
      <c r="UUR255" s="359"/>
      <c r="UUS255" s="380"/>
      <c r="UUT255" s="359"/>
      <c r="UUU255" s="380"/>
      <c r="UUV255" s="359"/>
      <c r="UUW255" s="380"/>
      <c r="UUX255" s="359"/>
      <c r="UUY255" s="380"/>
      <c r="UUZ255" s="359"/>
      <c r="UVA255" s="380"/>
      <c r="UVB255" s="359"/>
      <c r="UVC255" s="380"/>
      <c r="UVD255" s="359"/>
      <c r="UVE255" s="380"/>
      <c r="UVF255" s="359"/>
      <c r="UVG255" s="380"/>
      <c r="UVH255" s="359"/>
      <c r="UVI255" s="380"/>
      <c r="UVJ255" s="359"/>
      <c r="UVK255" s="380"/>
      <c r="UVL255" s="359"/>
      <c r="UVM255" s="380"/>
      <c r="UVN255" s="359"/>
      <c r="UVO255" s="380"/>
      <c r="UVP255" s="359"/>
      <c r="UVQ255" s="380"/>
      <c r="UVR255" s="359"/>
      <c r="UVS255" s="380"/>
      <c r="UVT255" s="359"/>
      <c r="UVU255" s="380"/>
      <c r="UVV255" s="359"/>
      <c r="UVW255" s="380"/>
      <c r="UVX255" s="359"/>
      <c r="UVY255" s="380"/>
      <c r="UVZ255" s="359"/>
      <c r="UWA255" s="380"/>
      <c r="UWB255" s="359"/>
      <c r="UWC255" s="380"/>
      <c r="UWD255" s="359"/>
      <c r="UWE255" s="380"/>
      <c r="UWF255" s="359"/>
      <c r="UWG255" s="380"/>
      <c r="UWH255" s="359"/>
      <c r="UWI255" s="380"/>
      <c r="UWJ255" s="359"/>
      <c r="UWK255" s="380"/>
      <c r="UWL255" s="359"/>
      <c r="UWM255" s="380"/>
      <c r="UWN255" s="359"/>
      <c r="UWO255" s="380"/>
      <c r="UWP255" s="359"/>
      <c r="UWQ255" s="380"/>
      <c r="UWR255" s="359"/>
      <c r="UWS255" s="380"/>
      <c r="UWT255" s="359"/>
      <c r="UWU255" s="380"/>
      <c r="UWV255" s="359"/>
      <c r="UWW255" s="380"/>
      <c r="UWX255" s="359"/>
      <c r="UWY255" s="380"/>
      <c r="UWZ255" s="359"/>
      <c r="UXA255" s="380"/>
      <c r="UXB255" s="359"/>
      <c r="UXC255" s="380"/>
      <c r="UXD255" s="359"/>
      <c r="UXE255" s="380"/>
      <c r="UXF255" s="359"/>
      <c r="UXG255" s="380"/>
      <c r="UXH255" s="359"/>
      <c r="UXI255" s="380"/>
      <c r="UXJ255" s="359"/>
      <c r="UXK255" s="380"/>
      <c r="UXL255" s="359"/>
      <c r="UXM255" s="380"/>
      <c r="UXN255" s="359"/>
      <c r="UXO255" s="380"/>
      <c r="UXP255" s="359"/>
      <c r="UXQ255" s="380"/>
      <c r="UXR255" s="359"/>
      <c r="UXS255" s="380"/>
      <c r="UXT255" s="359"/>
      <c r="UXU255" s="380"/>
      <c r="UXV255" s="359"/>
      <c r="UXW255" s="380"/>
      <c r="UXX255" s="359"/>
      <c r="UXY255" s="380"/>
      <c r="UXZ255" s="359"/>
      <c r="UYA255" s="380"/>
      <c r="UYB255" s="359"/>
      <c r="UYC255" s="380"/>
      <c r="UYD255" s="359"/>
      <c r="UYE255" s="380"/>
      <c r="UYF255" s="359"/>
      <c r="UYG255" s="380"/>
      <c r="UYH255" s="359"/>
      <c r="UYI255" s="380"/>
      <c r="UYJ255" s="359"/>
      <c r="UYK255" s="380"/>
      <c r="UYL255" s="359"/>
      <c r="UYM255" s="380"/>
      <c r="UYN255" s="359"/>
      <c r="UYO255" s="380"/>
      <c r="UYP255" s="359"/>
      <c r="UYQ255" s="380"/>
      <c r="UYR255" s="359"/>
      <c r="UYS255" s="380"/>
      <c r="UYT255" s="359"/>
      <c r="UYU255" s="380"/>
      <c r="UYV255" s="359"/>
      <c r="UYW255" s="380"/>
      <c r="UYX255" s="359"/>
      <c r="UYY255" s="380"/>
      <c r="UYZ255" s="359"/>
      <c r="UZA255" s="380"/>
      <c r="UZB255" s="359"/>
      <c r="UZC255" s="380"/>
      <c r="UZD255" s="359"/>
      <c r="UZE255" s="380"/>
      <c r="UZF255" s="359"/>
      <c r="UZG255" s="380"/>
      <c r="UZH255" s="359"/>
      <c r="UZI255" s="380"/>
      <c r="UZJ255" s="359"/>
      <c r="UZK255" s="380"/>
      <c r="UZL255" s="359"/>
      <c r="UZM255" s="380"/>
      <c r="UZN255" s="359"/>
      <c r="UZO255" s="380"/>
      <c r="UZP255" s="359"/>
      <c r="UZQ255" s="380"/>
      <c r="UZR255" s="359"/>
      <c r="UZS255" s="380"/>
      <c r="UZT255" s="359"/>
      <c r="UZU255" s="380"/>
      <c r="UZV255" s="359"/>
      <c r="UZW255" s="380"/>
      <c r="UZX255" s="359"/>
      <c r="UZY255" s="380"/>
      <c r="UZZ255" s="359"/>
      <c r="VAA255" s="380"/>
      <c r="VAB255" s="359"/>
      <c r="VAC255" s="380"/>
      <c r="VAD255" s="359"/>
      <c r="VAE255" s="380"/>
      <c r="VAF255" s="359"/>
      <c r="VAG255" s="380"/>
      <c r="VAH255" s="359"/>
      <c r="VAI255" s="380"/>
      <c r="VAJ255" s="359"/>
      <c r="VAK255" s="380"/>
      <c r="VAL255" s="359"/>
      <c r="VAM255" s="380"/>
      <c r="VAN255" s="359"/>
      <c r="VAO255" s="380"/>
      <c r="VAP255" s="359"/>
      <c r="VAQ255" s="380"/>
      <c r="VAR255" s="359"/>
      <c r="VAS255" s="380"/>
      <c r="VAT255" s="359"/>
      <c r="VAU255" s="380"/>
      <c r="VAV255" s="359"/>
      <c r="VAW255" s="380"/>
      <c r="VAX255" s="359"/>
      <c r="VAY255" s="380"/>
      <c r="VAZ255" s="359"/>
      <c r="VBA255" s="380"/>
      <c r="VBB255" s="359"/>
      <c r="VBC255" s="380"/>
      <c r="VBD255" s="359"/>
      <c r="VBE255" s="380"/>
      <c r="VBF255" s="359"/>
      <c r="VBG255" s="380"/>
      <c r="VBH255" s="359"/>
      <c r="VBI255" s="380"/>
      <c r="VBJ255" s="359"/>
      <c r="VBK255" s="380"/>
      <c r="VBL255" s="359"/>
      <c r="VBM255" s="380"/>
      <c r="VBN255" s="359"/>
      <c r="VBO255" s="380"/>
      <c r="VBP255" s="359"/>
      <c r="VBQ255" s="380"/>
      <c r="VBR255" s="359"/>
      <c r="VBS255" s="380"/>
      <c r="VBT255" s="359"/>
      <c r="VBU255" s="380"/>
      <c r="VBV255" s="359"/>
      <c r="VBW255" s="380"/>
      <c r="VBX255" s="359"/>
      <c r="VBY255" s="380"/>
      <c r="VBZ255" s="359"/>
      <c r="VCA255" s="380"/>
      <c r="VCB255" s="359"/>
      <c r="VCC255" s="380"/>
      <c r="VCD255" s="359"/>
      <c r="VCE255" s="380"/>
      <c r="VCF255" s="359"/>
      <c r="VCG255" s="380"/>
      <c r="VCH255" s="359"/>
      <c r="VCI255" s="380"/>
      <c r="VCJ255" s="359"/>
      <c r="VCK255" s="380"/>
      <c r="VCL255" s="359"/>
      <c r="VCM255" s="380"/>
      <c r="VCN255" s="359"/>
      <c r="VCO255" s="380"/>
      <c r="VCP255" s="359"/>
      <c r="VCQ255" s="380"/>
      <c r="VCR255" s="359"/>
      <c r="VCS255" s="380"/>
      <c r="VCT255" s="359"/>
      <c r="VCU255" s="380"/>
      <c r="VCV255" s="359"/>
      <c r="VCW255" s="380"/>
      <c r="VCX255" s="359"/>
      <c r="VCY255" s="380"/>
      <c r="VCZ255" s="359"/>
      <c r="VDA255" s="380"/>
      <c r="VDB255" s="359"/>
      <c r="VDC255" s="380"/>
      <c r="VDD255" s="359"/>
      <c r="VDE255" s="380"/>
      <c r="VDF255" s="359"/>
      <c r="VDG255" s="380"/>
      <c r="VDH255" s="359"/>
      <c r="VDI255" s="380"/>
      <c r="VDJ255" s="359"/>
      <c r="VDK255" s="380"/>
      <c r="VDL255" s="359"/>
      <c r="VDM255" s="380"/>
      <c r="VDN255" s="359"/>
      <c r="VDO255" s="380"/>
      <c r="VDP255" s="359"/>
      <c r="VDQ255" s="380"/>
      <c r="VDR255" s="359"/>
      <c r="VDS255" s="380"/>
      <c r="VDT255" s="359"/>
      <c r="VDU255" s="380"/>
      <c r="VDV255" s="359"/>
      <c r="VDW255" s="380"/>
      <c r="VDX255" s="359"/>
      <c r="VDY255" s="380"/>
      <c r="VDZ255" s="359"/>
      <c r="VEA255" s="380"/>
      <c r="VEB255" s="359"/>
      <c r="VEC255" s="380"/>
      <c r="VED255" s="359"/>
      <c r="VEE255" s="380"/>
      <c r="VEF255" s="359"/>
      <c r="VEG255" s="380"/>
      <c r="VEH255" s="359"/>
      <c r="VEI255" s="380"/>
      <c r="VEJ255" s="359"/>
      <c r="VEK255" s="380"/>
      <c r="VEL255" s="359"/>
      <c r="VEM255" s="380"/>
      <c r="VEN255" s="359"/>
      <c r="VEO255" s="380"/>
      <c r="VEP255" s="359"/>
      <c r="VEQ255" s="380"/>
      <c r="VER255" s="359"/>
      <c r="VES255" s="380"/>
      <c r="VET255" s="359"/>
      <c r="VEU255" s="380"/>
      <c r="VEV255" s="359"/>
      <c r="VEW255" s="380"/>
      <c r="VEX255" s="359"/>
      <c r="VEY255" s="380"/>
      <c r="VEZ255" s="359"/>
      <c r="VFA255" s="380"/>
      <c r="VFB255" s="359"/>
      <c r="VFC255" s="380"/>
      <c r="VFD255" s="359"/>
      <c r="VFE255" s="380"/>
      <c r="VFF255" s="359"/>
      <c r="VFG255" s="380"/>
      <c r="VFH255" s="359"/>
      <c r="VFI255" s="380"/>
      <c r="VFJ255" s="359"/>
      <c r="VFK255" s="380"/>
      <c r="VFL255" s="359"/>
      <c r="VFM255" s="380"/>
      <c r="VFN255" s="359"/>
      <c r="VFO255" s="380"/>
      <c r="VFP255" s="359"/>
      <c r="VFQ255" s="380"/>
      <c r="VFR255" s="359"/>
      <c r="VFS255" s="380"/>
      <c r="VFT255" s="359"/>
      <c r="VFU255" s="380"/>
      <c r="VFV255" s="359"/>
      <c r="VFW255" s="380"/>
      <c r="VFX255" s="359"/>
      <c r="VFY255" s="380"/>
      <c r="VFZ255" s="359"/>
      <c r="VGA255" s="380"/>
      <c r="VGB255" s="359"/>
      <c r="VGC255" s="380"/>
      <c r="VGD255" s="359"/>
      <c r="VGE255" s="380"/>
      <c r="VGF255" s="359"/>
      <c r="VGG255" s="380"/>
      <c r="VGH255" s="359"/>
      <c r="VGI255" s="380"/>
      <c r="VGJ255" s="359"/>
      <c r="VGK255" s="380"/>
      <c r="VGL255" s="359"/>
      <c r="VGM255" s="380"/>
      <c r="VGN255" s="359"/>
      <c r="VGO255" s="380"/>
      <c r="VGP255" s="359"/>
      <c r="VGQ255" s="380"/>
      <c r="VGR255" s="359"/>
      <c r="VGS255" s="380"/>
      <c r="VGT255" s="359"/>
      <c r="VGU255" s="380"/>
      <c r="VGV255" s="359"/>
      <c r="VGW255" s="380"/>
      <c r="VGX255" s="359"/>
      <c r="VGY255" s="380"/>
      <c r="VGZ255" s="359"/>
      <c r="VHA255" s="380"/>
      <c r="VHB255" s="359"/>
      <c r="VHC255" s="380"/>
      <c r="VHD255" s="359"/>
      <c r="VHE255" s="380"/>
      <c r="VHF255" s="359"/>
      <c r="VHG255" s="380"/>
      <c r="VHH255" s="359"/>
      <c r="VHI255" s="380"/>
      <c r="VHJ255" s="359"/>
      <c r="VHK255" s="380"/>
      <c r="VHL255" s="359"/>
      <c r="VHM255" s="380"/>
      <c r="VHN255" s="359"/>
      <c r="VHO255" s="380"/>
      <c r="VHP255" s="359"/>
      <c r="VHQ255" s="380"/>
      <c r="VHR255" s="359"/>
      <c r="VHS255" s="380"/>
      <c r="VHT255" s="359"/>
      <c r="VHU255" s="380"/>
      <c r="VHV255" s="359"/>
      <c r="VHW255" s="380"/>
      <c r="VHX255" s="359"/>
      <c r="VHY255" s="380"/>
      <c r="VHZ255" s="359"/>
      <c r="VIA255" s="380"/>
      <c r="VIB255" s="359"/>
      <c r="VIC255" s="380"/>
      <c r="VID255" s="359"/>
      <c r="VIE255" s="380"/>
      <c r="VIF255" s="359"/>
      <c r="VIG255" s="380"/>
      <c r="VIH255" s="359"/>
      <c r="VII255" s="380"/>
      <c r="VIJ255" s="359"/>
      <c r="VIK255" s="380"/>
      <c r="VIL255" s="359"/>
      <c r="VIM255" s="380"/>
      <c r="VIN255" s="359"/>
      <c r="VIO255" s="380"/>
      <c r="VIP255" s="359"/>
      <c r="VIQ255" s="380"/>
      <c r="VIR255" s="359"/>
      <c r="VIS255" s="380"/>
      <c r="VIT255" s="359"/>
      <c r="VIU255" s="380"/>
      <c r="VIV255" s="359"/>
      <c r="VIW255" s="380"/>
      <c r="VIX255" s="359"/>
      <c r="VIY255" s="380"/>
      <c r="VIZ255" s="359"/>
      <c r="VJA255" s="380"/>
      <c r="VJB255" s="359"/>
      <c r="VJC255" s="380"/>
      <c r="VJD255" s="359"/>
      <c r="VJE255" s="380"/>
      <c r="VJF255" s="359"/>
      <c r="VJG255" s="380"/>
      <c r="VJH255" s="359"/>
      <c r="VJI255" s="380"/>
      <c r="VJJ255" s="359"/>
      <c r="VJK255" s="380"/>
      <c r="VJL255" s="359"/>
      <c r="VJM255" s="380"/>
      <c r="VJN255" s="359"/>
      <c r="VJO255" s="380"/>
      <c r="VJP255" s="359"/>
      <c r="VJQ255" s="380"/>
      <c r="VJR255" s="359"/>
      <c r="VJS255" s="380"/>
      <c r="VJT255" s="359"/>
      <c r="VJU255" s="380"/>
      <c r="VJV255" s="359"/>
      <c r="VJW255" s="380"/>
      <c r="VJX255" s="359"/>
      <c r="VJY255" s="380"/>
      <c r="VJZ255" s="359"/>
      <c r="VKA255" s="380"/>
      <c r="VKB255" s="359"/>
      <c r="VKC255" s="380"/>
      <c r="VKD255" s="359"/>
      <c r="VKE255" s="380"/>
      <c r="VKF255" s="359"/>
      <c r="VKG255" s="380"/>
      <c r="VKH255" s="359"/>
      <c r="VKI255" s="380"/>
      <c r="VKJ255" s="359"/>
      <c r="VKK255" s="380"/>
      <c r="VKL255" s="359"/>
      <c r="VKM255" s="380"/>
      <c r="VKN255" s="359"/>
      <c r="VKO255" s="380"/>
      <c r="VKP255" s="359"/>
      <c r="VKQ255" s="380"/>
      <c r="VKR255" s="359"/>
      <c r="VKS255" s="380"/>
      <c r="VKT255" s="359"/>
      <c r="VKU255" s="380"/>
      <c r="VKV255" s="359"/>
      <c r="VKW255" s="380"/>
      <c r="VKX255" s="359"/>
      <c r="VKY255" s="380"/>
      <c r="VKZ255" s="359"/>
      <c r="VLA255" s="380"/>
      <c r="VLB255" s="359"/>
      <c r="VLC255" s="380"/>
      <c r="VLD255" s="359"/>
      <c r="VLE255" s="380"/>
      <c r="VLF255" s="359"/>
      <c r="VLG255" s="380"/>
      <c r="VLH255" s="359"/>
      <c r="VLI255" s="380"/>
      <c r="VLJ255" s="359"/>
      <c r="VLK255" s="380"/>
      <c r="VLL255" s="359"/>
      <c r="VLM255" s="380"/>
      <c r="VLN255" s="359"/>
      <c r="VLO255" s="380"/>
      <c r="VLP255" s="359"/>
      <c r="VLQ255" s="380"/>
      <c r="VLR255" s="359"/>
      <c r="VLS255" s="380"/>
      <c r="VLT255" s="359"/>
      <c r="VLU255" s="380"/>
      <c r="VLV255" s="359"/>
      <c r="VLW255" s="380"/>
      <c r="VLX255" s="359"/>
      <c r="VLY255" s="380"/>
      <c r="VLZ255" s="359"/>
      <c r="VMA255" s="380"/>
      <c r="VMB255" s="359"/>
      <c r="VMC255" s="380"/>
      <c r="VMD255" s="359"/>
      <c r="VME255" s="380"/>
      <c r="VMF255" s="359"/>
      <c r="VMG255" s="380"/>
      <c r="VMH255" s="359"/>
      <c r="VMI255" s="380"/>
      <c r="VMJ255" s="359"/>
      <c r="VMK255" s="380"/>
      <c r="VML255" s="359"/>
      <c r="VMM255" s="380"/>
      <c r="VMN255" s="359"/>
      <c r="VMO255" s="380"/>
      <c r="VMP255" s="359"/>
      <c r="VMQ255" s="380"/>
      <c r="VMR255" s="359"/>
      <c r="VMS255" s="380"/>
      <c r="VMT255" s="359"/>
      <c r="VMU255" s="380"/>
      <c r="VMV255" s="359"/>
      <c r="VMW255" s="380"/>
      <c r="VMX255" s="359"/>
      <c r="VMY255" s="380"/>
      <c r="VMZ255" s="359"/>
      <c r="VNA255" s="380"/>
      <c r="VNB255" s="359"/>
      <c r="VNC255" s="380"/>
      <c r="VND255" s="359"/>
      <c r="VNE255" s="380"/>
      <c r="VNF255" s="359"/>
      <c r="VNG255" s="380"/>
      <c r="VNH255" s="359"/>
      <c r="VNI255" s="380"/>
      <c r="VNJ255" s="359"/>
      <c r="VNK255" s="380"/>
      <c r="VNL255" s="359"/>
      <c r="VNM255" s="380"/>
      <c r="VNN255" s="359"/>
      <c r="VNO255" s="380"/>
      <c r="VNP255" s="359"/>
      <c r="VNQ255" s="380"/>
      <c r="VNR255" s="359"/>
      <c r="VNS255" s="380"/>
      <c r="VNT255" s="359"/>
      <c r="VNU255" s="380"/>
      <c r="VNV255" s="359"/>
      <c r="VNW255" s="380"/>
      <c r="VNX255" s="359"/>
      <c r="VNY255" s="380"/>
      <c r="VNZ255" s="359"/>
      <c r="VOA255" s="380"/>
      <c r="VOB255" s="359"/>
      <c r="VOC255" s="380"/>
      <c r="VOD255" s="359"/>
      <c r="VOE255" s="380"/>
      <c r="VOF255" s="359"/>
      <c r="VOG255" s="380"/>
      <c r="VOH255" s="359"/>
      <c r="VOI255" s="380"/>
      <c r="VOJ255" s="359"/>
      <c r="VOK255" s="380"/>
      <c r="VOL255" s="359"/>
      <c r="VOM255" s="380"/>
      <c r="VON255" s="359"/>
      <c r="VOO255" s="380"/>
      <c r="VOP255" s="359"/>
      <c r="VOQ255" s="380"/>
      <c r="VOR255" s="359"/>
      <c r="VOS255" s="380"/>
      <c r="VOT255" s="359"/>
      <c r="VOU255" s="380"/>
      <c r="VOV255" s="359"/>
      <c r="VOW255" s="380"/>
      <c r="VOX255" s="359"/>
      <c r="VOY255" s="380"/>
      <c r="VOZ255" s="359"/>
      <c r="VPA255" s="380"/>
      <c r="VPB255" s="359"/>
      <c r="VPC255" s="380"/>
      <c r="VPD255" s="359"/>
      <c r="VPE255" s="380"/>
      <c r="VPF255" s="359"/>
      <c r="VPG255" s="380"/>
      <c r="VPH255" s="359"/>
      <c r="VPI255" s="380"/>
      <c r="VPJ255" s="359"/>
      <c r="VPK255" s="380"/>
      <c r="VPL255" s="359"/>
      <c r="VPM255" s="380"/>
      <c r="VPN255" s="359"/>
      <c r="VPO255" s="380"/>
      <c r="VPP255" s="359"/>
      <c r="VPQ255" s="380"/>
      <c r="VPR255" s="359"/>
      <c r="VPS255" s="380"/>
      <c r="VPT255" s="359"/>
      <c r="VPU255" s="380"/>
      <c r="VPV255" s="359"/>
      <c r="VPW255" s="380"/>
      <c r="VPX255" s="359"/>
      <c r="VPY255" s="380"/>
      <c r="VPZ255" s="359"/>
      <c r="VQA255" s="380"/>
      <c r="VQB255" s="359"/>
      <c r="VQC255" s="380"/>
      <c r="VQD255" s="359"/>
      <c r="VQE255" s="380"/>
      <c r="VQF255" s="359"/>
      <c r="VQG255" s="380"/>
      <c r="VQH255" s="359"/>
      <c r="VQI255" s="380"/>
      <c r="VQJ255" s="359"/>
      <c r="VQK255" s="380"/>
      <c r="VQL255" s="359"/>
      <c r="VQM255" s="380"/>
      <c r="VQN255" s="359"/>
      <c r="VQO255" s="380"/>
      <c r="VQP255" s="359"/>
      <c r="VQQ255" s="380"/>
      <c r="VQR255" s="359"/>
      <c r="VQS255" s="380"/>
      <c r="VQT255" s="359"/>
      <c r="VQU255" s="380"/>
      <c r="VQV255" s="359"/>
      <c r="VQW255" s="380"/>
      <c r="VQX255" s="359"/>
      <c r="VQY255" s="380"/>
      <c r="VQZ255" s="359"/>
      <c r="VRA255" s="380"/>
      <c r="VRB255" s="359"/>
      <c r="VRC255" s="380"/>
      <c r="VRD255" s="359"/>
      <c r="VRE255" s="380"/>
      <c r="VRF255" s="359"/>
      <c r="VRG255" s="380"/>
      <c r="VRH255" s="359"/>
      <c r="VRI255" s="380"/>
      <c r="VRJ255" s="359"/>
      <c r="VRK255" s="380"/>
      <c r="VRL255" s="359"/>
      <c r="VRM255" s="380"/>
      <c r="VRN255" s="359"/>
      <c r="VRO255" s="380"/>
      <c r="VRP255" s="359"/>
      <c r="VRQ255" s="380"/>
      <c r="VRR255" s="359"/>
      <c r="VRS255" s="380"/>
      <c r="VRT255" s="359"/>
      <c r="VRU255" s="380"/>
      <c r="VRV255" s="359"/>
      <c r="VRW255" s="380"/>
      <c r="VRX255" s="359"/>
      <c r="VRY255" s="380"/>
      <c r="VRZ255" s="359"/>
      <c r="VSA255" s="380"/>
      <c r="VSB255" s="359"/>
      <c r="VSC255" s="380"/>
      <c r="VSD255" s="359"/>
      <c r="VSE255" s="380"/>
      <c r="VSF255" s="359"/>
      <c r="VSG255" s="380"/>
      <c r="VSH255" s="359"/>
      <c r="VSI255" s="380"/>
      <c r="VSJ255" s="359"/>
      <c r="VSK255" s="380"/>
      <c r="VSL255" s="359"/>
      <c r="VSM255" s="380"/>
      <c r="VSN255" s="359"/>
      <c r="VSO255" s="380"/>
      <c r="VSP255" s="359"/>
      <c r="VSQ255" s="380"/>
      <c r="VSR255" s="359"/>
      <c r="VSS255" s="380"/>
      <c r="VST255" s="359"/>
      <c r="VSU255" s="380"/>
      <c r="VSV255" s="359"/>
      <c r="VSW255" s="380"/>
      <c r="VSX255" s="359"/>
      <c r="VSY255" s="380"/>
      <c r="VSZ255" s="359"/>
      <c r="VTA255" s="380"/>
      <c r="VTB255" s="359"/>
      <c r="VTC255" s="380"/>
      <c r="VTD255" s="359"/>
      <c r="VTE255" s="380"/>
      <c r="VTF255" s="359"/>
      <c r="VTG255" s="380"/>
      <c r="VTH255" s="359"/>
      <c r="VTI255" s="380"/>
      <c r="VTJ255" s="359"/>
      <c r="VTK255" s="380"/>
      <c r="VTL255" s="359"/>
      <c r="VTM255" s="380"/>
      <c r="VTN255" s="359"/>
      <c r="VTO255" s="380"/>
      <c r="VTP255" s="359"/>
      <c r="VTQ255" s="380"/>
      <c r="VTR255" s="359"/>
      <c r="VTS255" s="380"/>
      <c r="VTT255" s="359"/>
      <c r="VTU255" s="380"/>
      <c r="VTV255" s="359"/>
      <c r="VTW255" s="380"/>
      <c r="VTX255" s="359"/>
      <c r="VTY255" s="380"/>
      <c r="VTZ255" s="359"/>
      <c r="VUA255" s="380"/>
      <c r="VUB255" s="359"/>
      <c r="VUC255" s="380"/>
      <c r="VUD255" s="359"/>
      <c r="VUE255" s="380"/>
      <c r="VUF255" s="359"/>
      <c r="VUG255" s="380"/>
      <c r="VUH255" s="359"/>
      <c r="VUI255" s="380"/>
      <c r="VUJ255" s="359"/>
      <c r="VUK255" s="380"/>
      <c r="VUL255" s="359"/>
      <c r="VUM255" s="380"/>
      <c r="VUN255" s="359"/>
      <c r="VUO255" s="380"/>
      <c r="VUP255" s="359"/>
      <c r="VUQ255" s="380"/>
      <c r="VUR255" s="359"/>
      <c r="VUS255" s="380"/>
      <c r="VUT255" s="359"/>
      <c r="VUU255" s="380"/>
      <c r="VUV255" s="359"/>
      <c r="VUW255" s="380"/>
      <c r="VUX255" s="359"/>
      <c r="VUY255" s="380"/>
      <c r="VUZ255" s="359"/>
      <c r="VVA255" s="380"/>
      <c r="VVB255" s="359"/>
      <c r="VVC255" s="380"/>
      <c r="VVD255" s="359"/>
      <c r="VVE255" s="380"/>
      <c r="VVF255" s="359"/>
      <c r="VVG255" s="380"/>
      <c r="VVH255" s="359"/>
      <c r="VVI255" s="380"/>
      <c r="VVJ255" s="359"/>
      <c r="VVK255" s="380"/>
      <c r="VVL255" s="359"/>
      <c r="VVM255" s="380"/>
      <c r="VVN255" s="359"/>
      <c r="VVO255" s="380"/>
      <c r="VVP255" s="359"/>
      <c r="VVQ255" s="380"/>
      <c r="VVR255" s="359"/>
      <c r="VVS255" s="380"/>
      <c r="VVT255" s="359"/>
      <c r="VVU255" s="380"/>
      <c r="VVV255" s="359"/>
      <c r="VVW255" s="380"/>
      <c r="VVX255" s="359"/>
      <c r="VVY255" s="380"/>
      <c r="VVZ255" s="359"/>
      <c r="VWA255" s="380"/>
      <c r="VWB255" s="359"/>
      <c r="VWC255" s="380"/>
      <c r="VWD255" s="359"/>
      <c r="VWE255" s="380"/>
      <c r="VWF255" s="359"/>
      <c r="VWG255" s="380"/>
      <c r="VWH255" s="359"/>
      <c r="VWI255" s="380"/>
      <c r="VWJ255" s="359"/>
      <c r="VWK255" s="380"/>
      <c r="VWL255" s="359"/>
      <c r="VWM255" s="380"/>
      <c r="VWN255" s="359"/>
      <c r="VWO255" s="380"/>
      <c r="VWP255" s="359"/>
      <c r="VWQ255" s="380"/>
      <c r="VWR255" s="359"/>
      <c r="VWS255" s="380"/>
      <c r="VWT255" s="359"/>
      <c r="VWU255" s="380"/>
      <c r="VWV255" s="359"/>
      <c r="VWW255" s="380"/>
      <c r="VWX255" s="359"/>
      <c r="VWY255" s="380"/>
      <c r="VWZ255" s="359"/>
      <c r="VXA255" s="380"/>
      <c r="VXB255" s="359"/>
      <c r="VXC255" s="380"/>
      <c r="VXD255" s="359"/>
      <c r="VXE255" s="380"/>
      <c r="VXF255" s="359"/>
      <c r="VXG255" s="380"/>
      <c r="VXH255" s="359"/>
      <c r="VXI255" s="380"/>
      <c r="VXJ255" s="359"/>
      <c r="VXK255" s="380"/>
      <c r="VXL255" s="359"/>
      <c r="VXM255" s="380"/>
      <c r="VXN255" s="359"/>
      <c r="VXO255" s="380"/>
      <c r="VXP255" s="359"/>
      <c r="VXQ255" s="380"/>
      <c r="VXR255" s="359"/>
      <c r="VXS255" s="380"/>
      <c r="VXT255" s="359"/>
      <c r="VXU255" s="380"/>
      <c r="VXV255" s="359"/>
      <c r="VXW255" s="380"/>
      <c r="VXX255" s="359"/>
      <c r="VXY255" s="380"/>
      <c r="VXZ255" s="359"/>
      <c r="VYA255" s="380"/>
      <c r="VYB255" s="359"/>
      <c r="VYC255" s="380"/>
      <c r="VYD255" s="359"/>
      <c r="VYE255" s="380"/>
      <c r="VYF255" s="359"/>
      <c r="VYG255" s="380"/>
      <c r="VYH255" s="359"/>
      <c r="VYI255" s="380"/>
      <c r="VYJ255" s="359"/>
      <c r="VYK255" s="380"/>
      <c r="VYL255" s="359"/>
      <c r="VYM255" s="380"/>
      <c r="VYN255" s="359"/>
      <c r="VYO255" s="380"/>
      <c r="VYP255" s="359"/>
      <c r="VYQ255" s="380"/>
      <c r="VYR255" s="359"/>
      <c r="VYS255" s="380"/>
      <c r="VYT255" s="359"/>
      <c r="VYU255" s="380"/>
      <c r="VYV255" s="359"/>
      <c r="VYW255" s="380"/>
      <c r="VYX255" s="359"/>
      <c r="VYY255" s="380"/>
      <c r="VYZ255" s="359"/>
      <c r="VZA255" s="380"/>
      <c r="VZB255" s="359"/>
      <c r="VZC255" s="380"/>
      <c r="VZD255" s="359"/>
      <c r="VZE255" s="380"/>
      <c r="VZF255" s="359"/>
      <c r="VZG255" s="380"/>
      <c r="VZH255" s="359"/>
      <c r="VZI255" s="380"/>
      <c r="VZJ255" s="359"/>
      <c r="VZK255" s="380"/>
      <c r="VZL255" s="359"/>
      <c r="VZM255" s="380"/>
      <c r="VZN255" s="359"/>
      <c r="VZO255" s="380"/>
      <c r="VZP255" s="359"/>
      <c r="VZQ255" s="380"/>
      <c r="VZR255" s="359"/>
      <c r="VZS255" s="380"/>
      <c r="VZT255" s="359"/>
      <c r="VZU255" s="380"/>
      <c r="VZV255" s="359"/>
      <c r="VZW255" s="380"/>
      <c r="VZX255" s="359"/>
      <c r="VZY255" s="380"/>
      <c r="VZZ255" s="359"/>
      <c r="WAA255" s="380"/>
      <c r="WAB255" s="359"/>
      <c r="WAC255" s="380"/>
      <c r="WAD255" s="359"/>
      <c r="WAE255" s="380"/>
      <c r="WAF255" s="359"/>
      <c r="WAG255" s="380"/>
      <c r="WAH255" s="359"/>
      <c r="WAI255" s="380"/>
      <c r="WAJ255" s="359"/>
      <c r="WAK255" s="380"/>
      <c r="WAL255" s="359"/>
      <c r="WAM255" s="380"/>
      <c r="WAN255" s="359"/>
      <c r="WAO255" s="380"/>
      <c r="WAP255" s="359"/>
      <c r="WAQ255" s="380"/>
      <c r="WAR255" s="359"/>
      <c r="WAS255" s="380"/>
      <c r="WAT255" s="359"/>
      <c r="WAU255" s="380"/>
      <c r="WAV255" s="359"/>
      <c r="WAW255" s="380"/>
      <c r="WAX255" s="359"/>
      <c r="WAY255" s="380"/>
      <c r="WAZ255" s="359"/>
      <c r="WBA255" s="380"/>
      <c r="WBB255" s="359"/>
      <c r="WBC255" s="380"/>
      <c r="WBD255" s="359"/>
      <c r="WBE255" s="380"/>
      <c r="WBF255" s="359"/>
      <c r="WBG255" s="380"/>
      <c r="WBH255" s="359"/>
      <c r="WBI255" s="380"/>
      <c r="WBJ255" s="359"/>
      <c r="WBK255" s="380"/>
      <c r="WBL255" s="359"/>
      <c r="WBM255" s="380"/>
      <c r="WBN255" s="359"/>
      <c r="WBO255" s="380"/>
      <c r="WBP255" s="359"/>
      <c r="WBQ255" s="380"/>
      <c r="WBR255" s="359"/>
      <c r="WBS255" s="380"/>
      <c r="WBT255" s="359"/>
      <c r="WBU255" s="380"/>
      <c r="WBV255" s="359"/>
      <c r="WBW255" s="380"/>
      <c r="WBX255" s="359"/>
      <c r="WBY255" s="380"/>
      <c r="WBZ255" s="359"/>
      <c r="WCA255" s="380"/>
      <c r="WCB255" s="359"/>
      <c r="WCC255" s="380"/>
      <c r="WCD255" s="359"/>
      <c r="WCE255" s="380"/>
      <c r="WCF255" s="359"/>
      <c r="WCG255" s="380"/>
      <c r="WCH255" s="359"/>
      <c r="WCI255" s="380"/>
      <c r="WCJ255" s="359"/>
      <c r="WCK255" s="380"/>
      <c r="WCL255" s="359"/>
      <c r="WCM255" s="380"/>
      <c r="WCN255" s="359"/>
      <c r="WCO255" s="380"/>
      <c r="WCP255" s="359"/>
      <c r="WCQ255" s="380"/>
      <c r="WCR255" s="359"/>
      <c r="WCS255" s="380"/>
      <c r="WCT255" s="359"/>
      <c r="WCU255" s="380"/>
      <c r="WCV255" s="359"/>
      <c r="WCW255" s="380"/>
      <c r="WCX255" s="359"/>
      <c r="WCY255" s="380"/>
      <c r="WCZ255" s="359"/>
      <c r="WDA255" s="380"/>
      <c r="WDB255" s="359"/>
      <c r="WDC255" s="380"/>
      <c r="WDD255" s="359"/>
      <c r="WDE255" s="380"/>
      <c r="WDF255" s="359"/>
      <c r="WDG255" s="380"/>
      <c r="WDH255" s="359"/>
      <c r="WDI255" s="380"/>
      <c r="WDJ255" s="359"/>
      <c r="WDK255" s="380"/>
      <c r="WDL255" s="359"/>
      <c r="WDM255" s="380"/>
      <c r="WDN255" s="359"/>
      <c r="WDO255" s="380"/>
      <c r="WDP255" s="359"/>
      <c r="WDQ255" s="380"/>
      <c r="WDR255" s="359"/>
      <c r="WDS255" s="380"/>
      <c r="WDT255" s="359"/>
      <c r="WDU255" s="380"/>
      <c r="WDV255" s="359"/>
      <c r="WDW255" s="380"/>
      <c r="WDX255" s="359"/>
      <c r="WDY255" s="380"/>
      <c r="WDZ255" s="359"/>
      <c r="WEA255" s="380"/>
      <c r="WEB255" s="359"/>
      <c r="WEC255" s="380"/>
      <c r="WED255" s="359"/>
      <c r="WEE255" s="380"/>
      <c r="WEF255" s="359"/>
      <c r="WEG255" s="380"/>
      <c r="WEH255" s="359"/>
      <c r="WEI255" s="380"/>
      <c r="WEJ255" s="359"/>
      <c r="WEK255" s="380"/>
      <c r="WEL255" s="359"/>
      <c r="WEM255" s="380"/>
      <c r="WEN255" s="359"/>
      <c r="WEO255" s="380"/>
      <c r="WEP255" s="359"/>
      <c r="WEQ255" s="380"/>
      <c r="WER255" s="359"/>
      <c r="WES255" s="380"/>
      <c r="WET255" s="359"/>
      <c r="WEU255" s="380"/>
      <c r="WEV255" s="359"/>
      <c r="WEW255" s="380"/>
      <c r="WEX255" s="359"/>
      <c r="WEY255" s="380"/>
      <c r="WEZ255" s="359"/>
      <c r="WFA255" s="380"/>
      <c r="WFB255" s="359"/>
      <c r="WFC255" s="380"/>
      <c r="WFD255" s="359"/>
      <c r="WFE255" s="380"/>
      <c r="WFF255" s="359"/>
      <c r="WFG255" s="380"/>
      <c r="WFH255" s="359"/>
      <c r="WFI255" s="380"/>
      <c r="WFJ255" s="359"/>
      <c r="WFK255" s="380"/>
      <c r="WFL255" s="359"/>
      <c r="WFM255" s="380"/>
      <c r="WFN255" s="359"/>
      <c r="WFO255" s="380"/>
      <c r="WFP255" s="359"/>
      <c r="WFQ255" s="380"/>
      <c r="WFR255" s="359"/>
      <c r="WFS255" s="380"/>
      <c r="WFT255" s="359"/>
      <c r="WFU255" s="380"/>
      <c r="WFV255" s="359"/>
      <c r="WFW255" s="380"/>
      <c r="WFX255" s="359"/>
      <c r="WFY255" s="380"/>
      <c r="WFZ255" s="359"/>
      <c r="WGA255" s="380"/>
      <c r="WGB255" s="359"/>
      <c r="WGC255" s="380"/>
      <c r="WGD255" s="359"/>
      <c r="WGE255" s="380"/>
      <c r="WGF255" s="359"/>
      <c r="WGG255" s="380"/>
      <c r="WGH255" s="359"/>
      <c r="WGI255" s="380"/>
      <c r="WGJ255" s="359"/>
      <c r="WGK255" s="380"/>
      <c r="WGL255" s="359"/>
      <c r="WGM255" s="380"/>
      <c r="WGN255" s="359"/>
      <c r="WGO255" s="380"/>
      <c r="WGP255" s="359"/>
      <c r="WGQ255" s="380"/>
      <c r="WGR255" s="359"/>
      <c r="WGS255" s="380"/>
      <c r="WGT255" s="359"/>
      <c r="WGU255" s="380"/>
      <c r="WGV255" s="359"/>
      <c r="WGW255" s="380"/>
      <c r="WGX255" s="359"/>
      <c r="WGY255" s="380"/>
      <c r="WGZ255" s="359"/>
      <c r="WHA255" s="380"/>
      <c r="WHB255" s="359"/>
      <c r="WHC255" s="380"/>
      <c r="WHD255" s="359"/>
      <c r="WHE255" s="380"/>
      <c r="WHF255" s="359"/>
      <c r="WHG255" s="380"/>
      <c r="WHH255" s="359"/>
      <c r="WHI255" s="380"/>
      <c r="WHJ255" s="359"/>
      <c r="WHK255" s="380"/>
      <c r="WHL255" s="359"/>
      <c r="WHM255" s="380"/>
      <c r="WHN255" s="359"/>
      <c r="WHO255" s="380"/>
      <c r="WHP255" s="359"/>
      <c r="WHQ255" s="380"/>
      <c r="WHR255" s="359"/>
      <c r="WHS255" s="380"/>
      <c r="WHT255" s="359"/>
      <c r="WHU255" s="380"/>
      <c r="WHV255" s="359"/>
      <c r="WHW255" s="380"/>
      <c r="WHX255" s="359"/>
      <c r="WHY255" s="380"/>
      <c r="WHZ255" s="359"/>
      <c r="WIA255" s="380"/>
      <c r="WIB255" s="359"/>
      <c r="WIC255" s="380"/>
      <c r="WID255" s="359"/>
      <c r="WIE255" s="380"/>
      <c r="WIF255" s="359"/>
      <c r="WIG255" s="380"/>
      <c r="WIH255" s="359"/>
      <c r="WII255" s="380"/>
      <c r="WIJ255" s="359"/>
      <c r="WIK255" s="380"/>
      <c r="WIL255" s="359"/>
      <c r="WIM255" s="380"/>
      <c r="WIN255" s="359"/>
      <c r="WIO255" s="380"/>
      <c r="WIP255" s="359"/>
      <c r="WIQ255" s="380"/>
      <c r="WIR255" s="359"/>
      <c r="WIS255" s="380"/>
      <c r="WIT255" s="359"/>
      <c r="WIU255" s="380"/>
      <c r="WIV255" s="359"/>
      <c r="WIW255" s="380"/>
      <c r="WIX255" s="359"/>
      <c r="WIY255" s="380"/>
      <c r="WIZ255" s="359"/>
      <c r="WJA255" s="380"/>
      <c r="WJB255" s="359"/>
      <c r="WJC255" s="380"/>
      <c r="WJD255" s="359"/>
      <c r="WJE255" s="380"/>
      <c r="WJF255" s="359"/>
      <c r="WJG255" s="380"/>
      <c r="WJH255" s="359"/>
      <c r="WJI255" s="380"/>
      <c r="WJJ255" s="359"/>
      <c r="WJK255" s="380"/>
      <c r="WJL255" s="359"/>
      <c r="WJM255" s="380"/>
      <c r="WJN255" s="359"/>
      <c r="WJO255" s="380"/>
      <c r="WJP255" s="359"/>
      <c r="WJQ255" s="380"/>
      <c r="WJR255" s="359"/>
      <c r="WJS255" s="380"/>
      <c r="WJT255" s="359"/>
      <c r="WJU255" s="380"/>
      <c r="WJV255" s="359"/>
      <c r="WJW255" s="380"/>
      <c r="WJX255" s="359"/>
      <c r="WJY255" s="380"/>
      <c r="WJZ255" s="359"/>
      <c r="WKA255" s="380"/>
      <c r="WKB255" s="359"/>
      <c r="WKC255" s="380"/>
      <c r="WKD255" s="359"/>
      <c r="WKE255" s="380"/>
      <c r="WKF255" s="359"/>
      <c r="WKG255" s="380"/>
      <c r="WKH255" s="359"/>
      <c r="WKI255" s="380"/>
      <c r="WKJ255" s="359"/>
      <c r="WKK255" s="380"/>
      <c r="WKL255" s="359"/>
      <c r="WKM255" s="380"/>
      <c r="WKN255" s="359"/>
      <c r="WKO255" s="380"/>
      <c r="WKP255" s="359"/>
      <c r="WKQ255" s="380"/>
      <c r="WKR255" s="359"/>
      <c r="WKS255" s="380"/>
      <c r="WKT255" s="359"/>
      <c r="WKU255" s="380"/>
      <c r="WKV255" s="359"/>
      <c r="WKW255" s="380"/>
      <c r="WKX255" s="359"/>
      <c r="WKY255" s="380"/>
      <c r="WKZ255" s="359"/>
      <c r="WLA255" s="380"/>
      <c r="WLB255" s="359"/>
      <c r="WLC255" s="380"/>
      <c r="WLD255" s="359"/>
      <c r="WLE255" s="380"/>
      <c r="WLF255" s="359"/>
      <c r="WLG255" s="380"/>
      <c r="WLH255" s="359"/>
      <c r="WLI255" s="380"/>
      <c r="WLJ255" s="359"/>
      <c r="WLK255" s="380"/>
      <c r="WLL255" s="359"/>
      <c r="WLM255" s="380"/>
      <c r="WLN255" s="359"/>
      <c r="WLO255" s="380"/>
      <c r="WLP255" s="359"/>
      <c r="WLQ255" s="380"/>
      <c r="WLR255" s="359"/>
      <c r="WLS255" s="380"/>
      <c r="WLT255" s="359"/>
      <c r="WLU255" s="380"/>
      <c r="WLV255" s="359"/>
      <c r="WLW255" s="380"/>
      <c r="WLX255" s="359"/>
      <c r="WLY255" s="380"/>
      <c r="WLZ255" s="359"/>
      <c r="WMA255" s="380"/>
      <c r="WMB255" s="359"/>
      <c r="WMC255" s="380"/>
      <c r="WMD255" s="359"/>
      <c r="WME255" s="380"/>
      <c r="WMF255" s="359"/>
      <c r="WMG255" s="380"/>
      <c r="WMH255" s="359"/>
      <c r="WMI255" s="380"/>
      <c r="WMJ255" s="359"/>
      <c r="WMK255" s="380"/>
      <c r="WML255" s="359"/>
      <c r="WMM255" s="380"/>
      <c r="WMN255" s="359"/>
      <c r="WMO255" s="380"/>
      <c r="WMP255" s="359"/>
      <c r="WMQ255" s="380"/>
      <c r="WMR255" s="359"/>
      <c r="WMS255" s="380"/>
      <c r="WMT255" s="359"/>
      <c r="WMU255" s="380"/>
      <c r="WMV255" s="359"/>
      <c r="WMW255" s="380"/>
      <c r="WMX255" s="359"/>
      <c r="WMY255" s="380"/>
      <c r="WMZ255" s="359"/>
      <c r="WNA255" s="380"/>
      <c r="WNB255" s="359"/>
      <c r="WNC255" s="380"/>
      <c r="WND255" s="359"/>
      <c r="WNE255" s="380"/>
      <c r="WNF255" s="359"/>
      <c r="WNG255" s="380"/>
      <c r="WNH255" s="359"/>
      <c r="WNI255" s="380"/>
      <c r="WNJ255" s="359"/>
      <c r="WNK255" s="380"/>
      <c r="WNL255" s="359"/>
      <c r="WNM255" s="380"/>
      <c r="WNN255" s="359"/>
      <c r="WNO255" s="380"/>
      <c r="WNP255" s="359"/>
      <c r="WNQ255" s="380"/>
      <c r="WNR255" s="359"/>
      <c r="WNS255" s="380"/>
      <c r="WNT255" s="359"/>
      <c r="WNU255" s="380"/>
      <c r="WNV255" s="359"/>
      <c r="WNW255" s="380"/>
      <c r="WNX255" s="359"/>
      <c r="WNY255" s="380"/>
      <c r="WNZ255" s="359"/>
      <c r="WOA255" s="380"/>
      <c r="WOB255" s="359"/>
      <c r="WOC255" s="380"/>
      <c r="WOD255" s="359"/>
      <c r="WOE255" s="380"/>
      <c r="WOF255" s="359"/>
      <c r="WOG255" s="380"/>
      <c r="WOH255" s="359"/>
      <c r="WOI255" s="380"/>
      <c r="WOJ255" s="359"/>
      <c r="WOK255" s="380"/>
      <c r="WOL255" s="359"/>
      <c r="WOM255" s="380"/>
      <c r="WON255" s="359"/>
      <c r="WOO255" s="380"/>
      <c r="WOP255" s="359"/>
      <c r="WOQ255" s="380"/>
      <c r="WOR255" s="359"/>
      <c r="WOS255" s="380"/>
      <c r="WOT255" s="359"/>
      <c r="WOU255" s="380"/>
      <c r="WOV255" s="359"/>
      <c r="WOW255" s="380"/>
      <c r="WOX255" s="359"/>
      <c r="WOY255" s="380"/>
      <c r="WOZ255" s="359"/>
      <c r="WPA255" s="380"/>
      <c r="WPB255" s="359"/>
      <c r="WPC255" s="380"/>
      <c r="WPD255" s="359"/>
      <c r="WPE255" s="380"/>
      <c r="WPF255" s="359"/>
      <c r="WPG255" s="380"/>
      <c r="WPH255" s="359"/>
      <c r="WPI255" s="380"/>
      <c r="WPJ255" s="359"/>
      <c r="WPK255" s="380"/>
      <c r="WPL255" s="359"/>
      <c r="WPM255" s="380"/>
      <c r="WPN255" s="359"/>
      <c r="WPO255" s="380"/>
      <c r="WPP255" s="359"/>
      <c r="WPQ255" s="380"/>
      <c r="WPR255" s="359"/>
      <c r="WPS255" s="380"/>
      <c r="WPT255" s="359"/>
      <c r="WPU255" s="380"/>
      <c r="WPV255" s="359"/>
      <c r="WPW255" s="380"/>
      <c r="WPX255" s="359"/>
      <c r="WPY255" s="380"/>
      <c r="WPZ255" s="359"/>
      <c r="WQA255" s="380"/>
      <c r="WQB255" s="359"/>
      <c r="WQC255" s="380"/>
      <c r="WQD255" s="359"/>
      <c r="WQE255" s="380"/>
      <c r="WQF255" s="359"/>
      <c r="WQG255" s="380"/>
      <c r="WQH255" s="359"/>
      <c r="WQI255" s="380"/>
      <c r="WQJ255" s="359"/>
      <c r="WQK255" s="380"/>
      <c r="WQL255" s="359"/>
      <c r="WQM255" s="380"/>
      <c r="WQN255" s="359"/>
      <c r="WQO255" s="380"/>
      <c r="WQP255" s="359"/>
      <c r="WQQ255" s="380"/>
      <c r="WQR255" s="359"/>
      <c r="WQS255" s="380"/>
      <c r="WQT255" s="359"/>
      <c r="WQU255" s="380"/>
      <c r="WQV255" s="359"/>
      <c r="WQW255" s="380"/>
      <c r="WQX255" s="359"/>
      <c r="WQY255" s="380"/>
      <c r="WQZ255" s="359"/>
      <c r="WRA255" s="380"/>
      <c r="WRB255" s="359"/>
      <c r="WRC255" s="380"/>
      <c r="WRD255" s="359"/>
      <c r="WRE255" s="380"/>
      <c r="WRF255" s="359"/>
      <c r="WRG255" s="380"/>
      <c r="WRH255" s="359"/>
      <c r="WRI255" s="380"/>
      <c r="WRJ255" s="359"/>
      <c r="WRK255" s="380"/>
      <c r="WRL255" s="359"/>
      <c r="WRM255" s="380"/>
      <c r="WRN255" s="359"/>
      <c r="WRO255" s="380"/>
      <c r="WRP255" s="359"/>
      <c r="WRQ255" s="380"/>
      <c r="WRR255" s="359"/>
      <c r="WRS255" s="380"/>
      <c r="WRT255" s="359"/>
      <c r="WRU255" s="380"/>
      <c r="WRV255" s="359"/>
      <c r="WRW255" s="380"/>
      <c r="WRX255" s="359"/>
      <c r="WRY255" s="380"/>
      <c r="WRZ255" s="359"/>
      <c r="WSA255" s="380"/>
      <c r="WSB255" s="359"/>
      <c r="WSC255" s="380"/>
      <c r="WSD255" s="359"/>
      <c r="WSE255" s="380"/>
      <c r="WSF255" s="359"/>
      <c r="WSG255" s="380"/>
      <c r="WSH255" s="359"/>
      <c r="WSI255" s="380"/>
      <c r="WSJ255" s="359"/>
      <c r="WSK255" s="380"/>
      <c r="WSL255" s="359"/>
      <c r="WSM255" s="380"/>
      <c r="WSN255" s="359"/>
      <c r="WSO255" s="380"/>
      <c r="WSP255" s="359"/>
      <c r="WSQ255" s="380"/>
      <c r="WSR255" s="359"/>
      <c r="WSS255" s="380"/>
      <c r="WST255" s="359"/>
      <c r="WSU255" s="380"/>
      <c r="WSV255" s="359"/>
      <c r="WSW255" s="380"/>
      <c r="WSX255" s="359"/>
      <c r="WSY255" s="380"/>
      <c r="WSZ255" s="359"/>
      <c r="WTA255" s="380"/>
      <c r="WTB255" s="359"/>
      <c r="WTC255" s="380"/>
      <c r="WTD255" s="359"/>
      <c r="WTE255" s="380"/>
      <c r="WTF255" s="359"/>
      <c r="WTG255" s="380"/>
      <c r="WTH255" s="359"/>
      <c r="WTI255" s="380"/>
      <c r="WTJ255" s="359"/>
      <c r="WTK255" s="380"/>
      <c r="WTL255" s="359"/>
      <c r="WTM255" s="380"/>
      <c r="WTN255" s="359"/>
      <c r="WTO255" s="380"/>
      <c r="WTP255" s="359"/>
      <c r="WTQ255" s="380"/>
      <c r="WTR255" s="359"/>
      <c r="WTS255" s="380"/>
      <c r="WTT255" s="359"/>
      <c r="WTU255" s="380"/>
      <c r="WTV255" s="359"/>
      <c r="WTW255" s="380"/>
      <c r="WTX255" s="359"/>
      <c r="WTY255" s="380"/>
      <c r="WTZ255" s="359"/>
      <c r="WUA255" s="380"/>
      <c r="WUB255" s="359"/>
      <c r="WUC255" s="380"/>
      <c r="WUD255" s="359"/>
      <c r="WUE255" s="380"/>
      <c r="WUF255" s="359"/>
      <c r="WUG255" s="380"/>
      <c r="WUH255" s="359"/>
      <c r="WUI255" s="380"/>
      <c r="WUJ255" s="359"/>
      <c r="WUK255" s="380"/>
      <c r="WUL255" s="359"/>
      <c r="WUM255" s="380"/>
      <c r="WUN255" s="359"/>
      <c r="WUO255" s="380"/>
      <c r="WUP255" s="359"/>
      <c r="WUQ255" s="380"/>
      <c r="WUR255" s="359"/>
      <c r="WUS255" s="380"/>
      <c r="WUT255" s="359"/>
      <c r="WUU255" s="380"/>
      <c r="WUV255" s="359"/>
      <c r="WUW255" s="380"/>
      <c r="WUX255" s="359"/>
      <c r="WUY255" s="380"/>
      <c r="WUZ255" s="359"/>
      <c r="WVA255" s="380"/>
      <c r="WVB255" s="359"/>
      <c r="WVC255" s="380"/>
      <c r="WVD255" s="359"/>
      <c r="WVE255" s="380"/>
      <c r="WVF255" s="359"/>
      <c r="WVG255" s="380"/>
      <c r="WVH255" s="359"/>
      <c r="WVI255" s="380"/>
      <c r="WVJ255" s="359"/>
      <c r="WVK255" s="380"/>
      <c r="WVL255" s="359"/>
      <c r="WVM255" s="380"/>
      <c r="WVN255" s="359"/>
      <c r="WVO255" s="380"/>
      <c r="WVP255" s="359"/>
      <c r="WVQ255" s="380"/>
      <c r="WVR255" s="359"/>
      <c r="WVS255" s="380"/>
      <c r="WVT255" s="359"/>
      <c r="WVU255" s="380"/>
      <c r="WVV255" s="359"/>
      <c r="WVW255" s="380"/>
      <c r="WVX255" s="359"/>
      <c r="WVY255" s="380"/>
      <c r="WVZ255" s="359"/>
      <c r="WWA255" s="380"/>
      <c r="WWB255" s="359"/>
      <c r="WWC255" s="380"/>
      <c r="WWD255" s="359"/>
      <c r="WWE255" s="380"/>
      <c r="WWF255" s="359"/>
      <c r="WWG255" s="380"/>
      <c r="WWH255" s="359"/>
      <c r="WWI255" s="380"/>
      <c r="WWJ255" s="359"/>
      <c r="WWK255" s="380"/>
      <c r="WWL255" s="359"/>
      <c r="WWM255" s="380"/>
      <c r="WWN255" s="359"/>
      <c r="WWO255" s="380"/>
      <c r="WWP255" s="359"/>
      <c r="WWQ255" s="380"/>
      <c r="WWR255" s="359"/>
      <c r="WWS255" s="380"/>
      <c r="WWT255" s="359"/>
      <c r="WWU255" s="380"/>
      <c r="WWV255" s="359"/>
      <c r="WWW255" s="380"/>
      <c r="WWX255" s="359"/>
      <c r="WWY255" s="380"/>
      <c r="WWZ255" s="359"/>
      <c r="WXA255" s="380"/>
      <c r="WXB255" s="359"/>
      <c r="WXC255" s="380"/>
      <c r="WXD255" s="359"/>
      <c r="WXE255" s="380"/>
      <c r="WXF255" s="359"/>
      <c r="WXG255" s="380"/>
      <c r="WXH255" s="359"/>
      <c r="WXI255" s="380"/>
      <c r="WXJ255" s="359"/>
      <c r="WXK255" s="380"/>
      <c r="WXL255" s="359"/>
      <c r="WXM255" s="380"/>
      <c r="WXN255" s="359"/>
      <c r="WXO255" s="380"/>
      <c r="WXP255" s="359"/>
      <c r="WXQ255" s="380"/>
      <c r="WXR255" s="359"/>
      <c r="WXS255" s="380"/>
      <c r="WXT255" s="359"/>
      <c r="WXU255" s="380"/>
      <c r="WXV255" s="359"/>
      <c r="WXW255" s="380"/>
      <c r="WXX255" s="359"/>
      <c r="WXY255" s="380"/>
      <c r="WXZ255" s="359"/>
      <c r="WYA255" s="380"/>
      <c r="WYB255" s="359"/>
      <c r="WYC255" s="380"/>
      <c r="WYD255" s="359"/>
      <c r="WYE255" s="380"/>
      <c r="WYF255" s="359"/>
      <c r="WYG255" s="380"/>
      <c r="WYH255" s="359"/>
      <c r="WYI255" s="380"/>
      <c r="WYJ255" s="359"/>
      <c r="WYK255" s="380"/>
      <c r="WYL255" s="359"/>
      <c r="WYM255" s="380"/>
      <c r="WYN255" s="359"/>
      <c r="WYO255" s="380"/>
      <c r="WYP255" s="359"/>
      <c r="WYQ255" s="380"/>
      <c r="WYR255" s="359"/>
      <c r="WYS255" s="380"/>
      <c r="WYT255" s="359"/>
      <c r="WYU255" s="380"/>
      <c r="WYV255" s="359"/>
      <c r="WYW255" s="380"/>
      <c r="WYX255" s="359"/>
      <c r="WYY255" s="380"/>
      <c r="WYZ255" s="359"/>
      <c r="WZA255" s="380"/>
      <c r="WZB255" s="359"/>
      <c r="WZC255" s="380"/>
      <c r="WZD255" s="359"/>
      <c r="WZE255" s="380"/>
      <c r="WZF255" s="359"/>
      <c r="WZG255" s="380"/>
      <c r="WZH255" s="359"/>
      <c r="WZI255" s="380"/>
      <c r="WZJ255" s="359"/>
      <c r="WZK255" s="380"/>
      <c r="WZL255" s="359"/>
      <c r="WZM255" s="380"/>
      <c r="WZN255" s="359"/>
      <c r="WZO255" s="380"/>
      <c r="WZP255" s="359"/>
      <c r="WZQ255" s="380"/>
      <c r="WZR255" s="359"/>
      <c r="WZS255" s="380"/>
      <c r="WZT255" s="359"/>
      <c r="WZU255" s="380"/>
      <c r="WZV255" s="359"/>
      <c r="WZW255" s="380"/>
      <c r="WZX255" s="359"/>
      <c r="WZY255" s="380"/>
      <c r="WZZ255" s="359"/>
      <c r="XAA255" s="380"/>
      <c r="XAB255" s="359"/>
      <c r="XAC255" s="380"/>
      <c r="XAD255" s="359"/>
      <c r="XAE255" s="380"/>
      <c r="XAF255" s="359"/>
      <c r="XAG255" s="380"/>
      <c r="XAH255" s="359"/>
      <c r="XAI255" s="380"/>
      <c r="XAJ255" s="359"/>
      <c r="XAK255" s="380"/>
      <c r="XAL255" s="359"/>
      <c r="XAM255" s="380"/>
      <c r="XAN255" s="359"/>
      <c r="XAO255" s="380"/>
      <c r="XAP255" s="359"/>
      <c r="XAQ255" s="380"/>
    </row>
    <row r="256" spans="1:16267" x14ac:dyDescent="0.25">
      <c r="A256" s="358"/>
      <c r="B256" s="361" t="str">
        <f t="shared" si="140"/>
        <v/>
      </c>
      <c r="C256" s="358"/>
      <c r="D256" s="377" t="s">
        <v>154</v>
      </c>
      <c r="E256" s="354" t="str">
        <f>IFERROR(SUM(#REF!),"")</f>
        <v/>
      </c>
      <c r="F256" s="354"/>
      <c r="G256" s="354"/>
      <c r="H256" s="354"/>
      <c r="I256" s="354"/>
      <c r="J256" s="354"/>
      <c r="K256" s="354"/>
      <c r="L256" s="354">
        <f t="shared" si="154"/>
        <v>0</v>
      </c>
      <c r="M256" s="354"/>
      <c r="N256" s="354"/>
      <c r="O256" s="354"/>
      <c r="P256" s="354"/>
      <c r="Q256" s="354">
        <f t="shared" si="155"/>
        <v>0</v>
      </c>
      <c r="R256" s="354"/>
      <c r="S256" s="354"/>
      <c r="T256" s="354"/>
      <c r="U256" s="354"/>
      <c r="V256" s="354">
        <f t="shared" si="156"/>
        <v>0</v>
      </c>
      <c r="W256" s="354"/>
      <c r="X256" s="354"/>
      <c r="Y256" s="354"/>
      <c r="Z256" s="354"/>
      <c r="AA256" s="354"/>
      <c r="AB256" s="354"/>
      <c r="AC256" s="354"/>
      <c r="AD256" s="354"/>
      <c r="AE256" s="354"/>
      <c r="AF256" s="354"/>
      <c r="AG256" s="354"/>
      <c r="AH256" s="354"/>
      <c r="AI256" s="354"/>
    </row>
    <row r="257" spans="1:35" x14ac:dyDescent="0.25">
      <c r="A257" s="358"/>
      <c r="B257" s="361" t="str">
        <f t="shared" si="140"/>
        <v/>
      </c>
      <c r="C257" s="358"/>
      <c r="D257" s="359"/>
      <c r="E257" s="354">
        <f>SUM(E217:E256)</f>
        <v>159970749.79999995</v>
      </c>
      <c r="F257" s="354">
        <f>SUM(F217:F256)</f>
        <v>181500700</v>
      </c>
      <c r="G257" s="354">
        <f>SUM(G217:G256)</f>
        <v>155478300</v>
      </c>
      <c r="H257" s="354">
        <f t="shared" ref="H257:K257" si="157">SUM(H217:H256)</f>
        <v>0</v>
      </c>
      <c r="I257" s="354">
        <f t="shared" si="157"/>
        <v>3000000</v>
      </c>
      <c r="J257" s="354">
        <f t="shared" si="157"/>
        <v>88419300</v>
      </c>
      <c r="K257" s="354">
        <f t="shared" si="157"/>
        <v>123447200</v>
      </c>
      <c r="L257" s="354">
        <f t="shared" si="154"/>
        <v>214866500</v>
      </c>
      <c r="M257" s="354">
        <f t="shared" ref="M257:P257" si="158">SUM(M217:M256)</f>
        <v>0</v>
      </c>
      <c r="N257" s="354">
        <f t="shared" si="158"/>
        <v>3000000</v>
      </c>
      <c r="O257" s="354">
        <f t="shared" si="158"/>
        <v>88874200</v>
      </c>
      <c r="P257" s="354">
        <f t="shared" si="158"/>
        <v>129488500</v>
      </c>
      <c r="Q257" s="354">
        <f t="shared" si="155"/>
        <v>221362700</v>
      </c>
      <c r="R257" s="354">
        <f t="shared" ref="R257:U257" si="159">SUM(R217:R256)</f>
        <v>0</v>
      </c>
      <c r="S257" s="354">
        <f t="shared" si="159"/>
        <v>3000000</v>
      </c>
      <c r="T257" s="354">
        <f t="shared" si="159"/>
        <v>63239000</v>
      </c>
      <c r="U257" s="354">
        <f t="shared" si="159"/>
        <v>62690500</v>
      </c>
      <c r="V257" s="354">
        <f t="shared" si="156"/>
        <v>128929500</v>
      </c>
      <c r="W257" s="354"/>
      <c r="X257" s="354"/>
      <c r="Y257" s="354"/>
      <c r="Z257" s="354"/>
      <c r="AA257" s="354"/>
      <c r="AB257" s="354"/>
      <c r="AC257" s="354"/>
      <c r="AD257" s="354"/>
      <c r="AE257" s="354"/>
      <c r="AF257" s="354"/>
      <c r="AG257" s="354"/>
      <c r="AH257" s="354"/>
      <c r="AI257" s="354"/>
    </row>
    <row r="258" spans="1:35" x14ac:dyDescent="0.25">
      <c r="A258" s="358"/>
      <c r="B258" s="361" t="str">
        <f t="shared" ref="B258:B321" si="160">IFERROR(LEFT(C258,1),"")</f>
        <v/>
      </c>
      <c r="C258" s="358"/>
      <c r="D258" s="359"/>
      <c r="E258" s="354" t="str">
        <f>IFERROR(SUM(#REF!),"")</f>
        <v/>
      </c>
      <c r="F258" s="354"/>
      <c r="G258" s="354"/>
      <c r="H258" s="354"/>
      <c r="I258" s="354"/>
      <c r="J258" s="354"/>
      <c r="K258" s="354"/>
      <c r="L258" s="354"/>
      <c r="M258" s="354"/>
      <c r="N258" s="354"/>
      <c r="O258" s="354"/>
      <c r="P258" s="354"/>
      <c r="Q258" s="354"/>
      <c r="R258" s="354"/>
      <c r="S258" s="354"/>
      <c r="T258" s="354"/>
      <c r="U258" s="354"/>
      <c r="V258" s="354"/>
      <c r="W258" s="354"/>
      <c r="X258" s="354"/>
      <c r="Y258" s="354"/>
      <c r="Z258" s="354"/>
      <c r="AA258" s="354"/>
      <c r="AB258" s="354"/>
      <c r="AC258" s="354"/>
      <c r="AD258" s="354"/>
      <c r="AE258" s="354"/>
      <c r="AF258" s="354"/>
      <c r="AG258" s="354"/>
      <c r="AH258" s="354"/>
      <c r="AI258" s="354"/>
    </row>
    <row r="259" spans="1:35" x14ac:dyDescent="0.25">
      <c r="A259" s="352">
        <v>133</v>
      </c>
      <c r="B259" s="361" t="str">
        <f t="shared" si="160"/>
        <v/>
      </c>
      <c r="C259" s="352"/>
      <c r="D259" s="356" t="s">
        <v>296</v>
      </c>
      <c r="E259" s="354" t="str">
        <f>IFERROR(SUM(#REF!),"")</f>
        <v/>
      </c>
      <c r="F259" s="354"/>
      <c r="G259" s="354"/>
      <c r="H259" s="354"/>
      <c r="I259" s="354"/>
      <c r="J259" s="354"/>
      <c r="K259" s="354"/>
      <c r="L259" s="354"/>
      <c r="M259" s="354"/>
      <c r="N259" s="354"/>
      <c r="O259" s="354"/>
      <c r="P259" s="354"/>
      <c r="Q259" s="354"/>
      <c r="R259" s="354"/>
      <c r="S259" s="354"/>
      <c r="T259" s="354"/>
      <c r="U259" s="354"/>
      <c r="V259" s="354"/>
      <c r="W259" s="354"/>
      <c r="X259" s="354"/>
      <c r="Y259" s="354"/>
      <c r="Z259" s="354"/>
      <c r="AA259" s="354"/>
      <c r="AB259" s="354"/>
      <c r="AC259" s="354"/>
      <c r="AD259" s="354"/>
      <c r="AE259" s="354"/>
      <c r="AF259" s="354"/>
      <c r="AG259" s="354"/>
      <c r="AH259" s="354"/>
      <c r="AI259" s="354"/>
    </row>
    <row r="260" spans="1:35" x14ac:dyDescent="0.25">
      <c r="A260" s="358">
        <v>1331</v>
      </c>
      <c r="B260" s="361" t="str">
        <f t="shared" si="160"/>
        <v/>
      </c>
      <c r="C260" s="358"/>
      <c r="D260" s="359" t="s">
        <v>297</v>
      </c>
      <c r="E260" s="354" t="str">
        <f>IFERROR(SUM(#REF!),"")</f>
        <v/>
      </c>
      <c r="F260" s="354"/>
      <c r="G260" s="354"/>
      <c r="H260" s="354"/>
      <c r="I260" s="354"/>
      <c r="J260" s="354"/>
      <c r="K260" s="354"/>
      <c r="L260" s="354"/>
      <c r="M260" s="354"/>
      <c r="N260" s="354"/>
      <c r="O260" s="354"/>
      <c r="P260" s="354"/>
      <c r="Q260" s="354"/>
      <c r="R260" s="354"/>
      <c r="S260" s="354"/>
      <c r="T260" s="354"/>
      <c r="U260" s="354"/>
      <c r="V260" s="354"/>
      <c r="W260" s="354"/>
      <c r="X260" s="354"/>
      <c r="Y260" s="354"/>
      <c r="Z260" s="354"/>
      <c r="AA260" s="354"/>
      <c r="AB260" s="354"/>
      <c r="AC260" s="354"/>
      <c r="AD260" s="354"/>
      <c r="AE260" s="354"/>
      <c r="AF260" s="354"/>
      <c r="AG260" s="354"/>
      <c r="AH260" s="354"/>
      <c r="AI260" s="354"/>
    </row>
    <row r="261" spans="1:35" x14ac:dyDescent="0.25">
      <c r="A261" s="358"/>
      <c r="B261" s="361" t="str">
        <f t="shared" si="160"/>
        <v/>
      </c>
      <c r="D261" s="377" t="s">
        <v>154</v>
      </c>
      <c r="E261" s="354" t="str">
        <f>IFERROR(SUM(#REF!),"")</f>
        <v/>
      </c>
      <c r="F261" s="354"/>
      <c r="G261" s="354"/>
      <c r="H261" s="354"/>
      <c r="I261" s="354"/>
      <c r="J261" s="354"/>
      <c r="K261" s="354"/>
      <c r="L261" s="354"/>
      <c r="M261" s="354"/>
      <c r="N261" s="354"/>
      <c r="O261" s="354"/>
      <c r="P261" s="354"/>
      <c r="Q261" s="354"/>
      <c r="R261" s="354"/>
      <c r="S261" s="354"/>
      <c r="T261" s="354"/>
      <c r="U261" s="354"/>
      <c r="V261" s="354"/>
      <c r="W261" s="354"/>
      <c r="X261" s="354"/>
      <c r="Y261" s="354"/>
      <c r="Z261" s="354"/>
      <c r="AA261" s="354"/>
      <c r="AB261" s="354"/>
      <c r="AC261" s="354"/>
      <c r="AD261" s="354"/>
      <c r="AE261" s="354"/>
      <c r="AF261" s="354"/>
      <c r="AG261" s="354"/>
      <c r="AH261" s="354"/>
      <c r="AI261" s="354"/>
    </row>
    <row r="262" spans="1:35" x14ac:dyDescent="0.25">
      <c r="A262" s="358"/>
      <c r="B262" s="361" t="str">
        <f t="shared" si="160"/>
        <v/>
      </c>
      <c r="C262" s="358"/>
      <c r="D262" s="359"/>
      <c r="E262" s="354" t="str">
        <f>IFERROR(SUM(#REF!),"")</f>
        <v/>
      </c>
      <c r="F262" s="354"/>
      <c r="G262" s="354"/>
      <c r="H262" s="354"/>
      <c r="I262" s="354"/>
      <c r="J262" s="354"/>
      <c r="K262" s="354"/>
      <c r="L262" s="354"/>
      <c r="M262" s="354"/>
      <c r="N262" s="354"/>
      <c r="O262" s="354"/>
      <c r="P262" s="354"/>
      <c r="Q262" s="354"/>
      <c r="R262" s="354"/>
      <c r="S262" s="354"/>
      <c r="T262" s="354"/>
      <c r="U262" s="354"/>
      <c r="V262" s="354"/>
      <c r="W262" s="354"/>
      <c r="X262" s="354"/>
      <c r="Y262" s="354"/>
      <c r="Z262" s="354"/>
      <c r="AA262" s="354"/>
      <c r="AB262" s="354"/>
      <c r="AC262" s="354"/>
      <c r="AD262" s="354"/>
      <c r="AE262" s="354"/>
      <c r="AF262" s="354"/>
      <c r="AG262" s="354"/>
      <c r="AH262" s="354"/>
      <c r="AI262" s="354"/>
    </row>
    <row r="263" spans="1:35" x14ac:dyDescent="0.25">
      <c r="A263" s="358"/>
      <c r="B263" s="361" t="str">
        <f t="shared" si="160"/>
        <v/>
      </c>
      <c r="C263" s="358"/>
      <c r="D263" s="359"/>
      <c r="E263" s="354" t="str">
        <f>IFERROR(SUM(#REF!),"")</f>
        <v/>
      </c>
      <c r="F263" s="354"/>
      <c r="G263" s="354"/>
      <c r="H263" s="354"/>
      <c r="I263" s="354"/>
      <c r="J263" s="354"/>
      <c r="K263" s="354"/>
      <c r="L263" s="354"/>
      <c r="M263" s="354"/>
      <c r="N263" s="354"/>
      <c r="O263" s="354"/>
      <c r="P263" s="354"/>
      <c r="Q263" s="354"/>
      <c r="R263" s="354"/>
      <c r="S263" s="354"/>
      <c r="T263" s="354"/>
      <c r="U263" s="354"/>
      <c r="V263" s="354"/>
      <c r="W263" s="354"/>
      <c r="X263" s="354"/>
      <c r="Y263" s="354"/>
      <c r="Z263" s="354"/>
      <c r="AA263" s="354"/>
      <c r="AB263" s="354"/>
      <c r="AC263" s="354"/>
      <c r="AD263" s="354"/>
      <c r="AE263" s="354"/>
      <c r="AF263" s="354"/>
      <c r="AG263" s="354"/>
      <c r="AH263" s="354"/>
      <c r="AI263" s="354"/>
    </row>
    <row r="264" spans="1:35" x14ac:dyDescent="0.25">
      <c r="A264" s="358">
        <v>1332</v>
      </c>
      <c r="B264" s="361" t="str">
        <f t="shared" si="160"/>
        <v/>
      </c>
      <c r="C264" s="358"/>
      <c r="D264" s="359" t="s">
        <v>298</v>
      </c>
      <c r="E264" s="354" t="str">
        <f>IFERROR(SUM(#REF!),"")</f>
        <v/>
      </c>
      <c r="F264" s="354"/>
      <c r="G264" s="354"/>
      <c r="H264" s="354"/>
      <c r="I264" s="354"/>
      <c r="J264" s="354"/>
      <c r="K264" s="354"/>
      <c r="L264" s="354"/>
      <c r="M264" s="354"/>
      <c r="N264" s="354"/>
      <c r="O264" s="354"/>
      <c r="P264" s="354"/>
      <c r="Q264" s="354"/>
      <c r="R264" s="354"/>
      <c r="S264" s="354"/>
      <c r="T264" s="354"/>
      <c r="U264" s="354"/>
      <c r="V264" s="354"/>
      <c r="W264" s="354"/>
      <c r="X264" s="354"/>
      <c r="Y264" s="354"/>
      <c r="Z264" s="354"/>
      <c r="AA264" s="354"/>
      <c r="AB264" s="354"/>
      <c r="AC264" s="354"/>
      <c r="AD264" s="354"/>
      <c r="AE264" s="354"/>
      <c r="AF264" s="354"/>
      <c r="AG264" s="354"/>
      <c r="AH264" s="354"/>
      <c r="AI264" s="354"/>
    </row>
    <row r="265" spans="1:35" x14ac:dyDescent="0.25">
      <c r="A265" s="358"/>
      <c r="B265" s="361" t="str">
        <f t="shared" si="160"/>
        <v/>
      </c>
      <c r="C265" s="358"/>
      <c r="D265" s="377" t="s">
        <v>154</v>
      </c>
      <c r="E265" s="354" t="str">
        <f>IFERROR(SUM(#REF!),"")</f>
        <v/>
      </c>
      <c r="F265" s="354"/>
      <c r="G265" s="354"/>
      <c r="H265" s="354"/>
      <c r="I265" s="354"/>
      <c r="J265" s="354"/>
      <c r="K265" s="354"/>
      <c r="L265" s="354"/>
      <c r="M265" s="354"/>
      <c r="N265" s="354"/>
      <c r="O265" s="354"/>
      <c r="P265" s="354"/>
      <c r="Q265" s="354"/>
      <c r="R265" s="354"/>
      <c r="S265" s="354"/>
      <c r="T265" s="354"/>
      <c r="U265" s="354"/>
      <c r="V265" s="354"/>
      <c r="W265" s="354"/>
      <c r="X265" s="354"/>
      <c r="Y265" s="354"/>
      <c r="Z265" s="354"/>
      <c r="AA265" s="354"/>
      <c r="AB265" s="354"/>
      <c r="AC265" s="354"/>
      <c r="AD265" s="354"/>
      <c r="AE265" s="354"/>
      <c r="AF265" s="354"/>
      <c r="AG265" s="354"/>
      <c r="AH265" s="354"/>
      <c r="AI265" s="354"/>
    </row>
    <row r="266" spans="1:35" x14ac:dyDescent="0.25">
      <c r="A266" s="358"/>
      <c r="B266" s="361" t="str">
        <f t="shared" si="160"/>
        <v/>
      </c>
      <c r="C266" s="358"/>
      <c r="D266" s="359"/>
      <c r="E266" s="354" t="str">
        <f>IFERROR(SUM(#REF!),"")</f>
        <v/>
      </c>
      <c r="F266" s="354"/>
      <c r="G266" s="354"/>
      <c r="H266" s="354"/>
      <c r="I266" s="354"/>
      <c r="J266" s="354"/>
      <c r="K266" s="354"/>
      <c r="L266" s="354"/>
      <c r="M266" s="354"/>
      <c r="N266" s="354"/>
      <c r="O266" s="354"/>
      <c r="P266" s="354"/>
      <c r="Q266" s="354"/>
      <c r="R266" s="354"/>
      <c r="S266" s="354"/>
      <c r="T266" s="354"/>
      <c r="U266" s="354"/>
      <c r="V266" s="354"/>
      <c r="W266" s="354"/>
      <c r="X266" s="354"/>
      <c r="Y266" s="354"/>
      <c r="Z266" s="354"/>
      <c r="AA266" s="354"/>
      <c r="AB266" s="354"/>
      <c r="AC266" s="354"/>
      <c r="AD266" s="354"/>
      <c r="AE266" s="354"/>
      <c r="AF266" s="354"/>
      <c r="AG266" s="354"/>
      <c r="AH266" s="354"/>
      <c r="AI266" s="354"/>
    </row>
    <row r="267" spans="1:35" x14ac:dyDescent="0.25">
      <c r="A267" s="358"/>
      <c r="B267" s="361" t="str">
        <f t="shared" si="160"/>
        <v/>
      </c>
      <c r="C267" s="358"/>
      <c r="D267" s="359"/>
      <c r="E267" s="354" t="str">
        <f>IFERROR(SUM(#REF!),"")</f>
        <v/>
      </c>
      <c r="F267" s="354"/>
      <c r="G267" s="354"/>
      <c r="H267" s="354"/>
      <c r="I267" s="354"/>
      <c r="J267" s="354"/>
      <c r="K267" s="354"/>
      <c r="L267" s="354"/>
      <c r="M267" s="354"/>
      <c r="N267" s="354"/>
      <c r="O267" s="354"/>
      <c r="P267" s="354"/>
      <c r="Q267" s="354"/>
      <c r="R267" s="354"/>
      <c r="S267" s="354"/>
      <c r="T267" s="354"/>
      <c r="U267" s="354"/>
      <c r="V267" s="354"/>
      <c r="W267" s="354"/>
      <c r="X267" s="354"/>
      <c r="Y267" s="354"/>
      <c r="Z267" s="354"/>
      <c r="AA267" s="354"/>
      <c r="AB267" s="354"/>
      <c r="AC267" s="354"/>
      <c r="AD267" s="354"/>
      <c r="AE267" s="354"/>
      <c r="AF267" s="354"/>
      <c r="AG267" s="354"/>
      <c r="AH267" s="354"/>
      <c r="AI267" s="354"/>
    </row>
    <row r="268" spans="1:35" x14ac:dyDescent="0.25">
      <c r="A268" s="358"/>
      <c r="B268" s="361" t="str">
        <f t="shared" si="160"/>
        <v/>
      </c>
      <c r="C268" s="358"/>
      <c r="E268" s="354" t="str">
        <f>IFERROR(SUM(#REF!),"")</f>
        <v/>
      </c>
      <c r="F268" s="354"/>
      <c r="G268" s="354"/>
      <c r="H268" s="354"/>
      <c r="I268" s="354"/>
      <c r="J268" s="354"/>
      <c r="K268" s="354"/>
      <c r="L268" s="354"/>
      <c r="M268" s="354"/>
      <c r="N268" s="354"/>
      <c r="O268" s="354"/>
      <c r="P268" s="354"/>
      <c r="Q268" s="354"/>
      <c r="R268" s="354"/>
      <c r="S268" s="354"/>
      <c r="T268" s="354"/>
      <c r="U268" s="354"/>
      <c r="V268" s="354"/>
      <c r="W268" s="354"/>
      <c r="X268" s="354"/>
      <c r="Y268" s="354"/>
      <c r="Z268" s="354"/>
      <c r="AA268" s="354"/>
      <c r="AB268" s="354"/>
      <c r="AC268" s="354"/>
      <c r="AD268" s="354"/>
      <c r="AE268" s="354"/>
      <c r="AF268" s="354"/>
      <c r="AG268" s="354"/>
      <c r="AH268" s="354"/>
      <c r="AI268" s="354"/>
    </row>
    <row r="269" spans="1:35" x14ac:dyDescent="0.25">
      <c r="A269" s="352">
        <v>14</v>
      </c>
      <c r="B269" s="361" t="str">
        <f t="shared" si="160"/>
        <v/>
      </c>
      <c r="C269" s="352"/>
      <c r="D269" s="353" t="s">
        <v>299</v>
      </c>
      <c r="E269" s="354">
        <f t="shared" ref="E269:F269" si="161">SUM(E270,E306,E397,E401)</f>
        <v>55869071.040000007</v>
      </c>
      <c r="F269" s="354">
        <f t="shared" si="161"/>
        <v>73410600</v>
      </c>
      <c r="G269" s="354">
        <f>SUM(G270,G306,G397,G401)</f>
        <v>61715900</v>
      </c>
      <c r="H269" s="354">
        <f t="shared" ref="H269:K269" si="162">SUM(H270,H306,H397,H401)</f>
        <v>60231800</v>
      </c>
      <c r="I269" s="354">
        <f t="shared" si="162"/>
        <v>0</v>
      </c>
      <c r="J269" s="354">
        <f t="shared" si="162"/>
        <v>4500</v>
      </c>
      <c r="K269" s="354">
        <f t="shared" si="162"/>
        <v>1500000</v>
      </c>
      <c r="L269" s="354">
        <f t="shared" ref="L269:L282" si="163">IFERROR(SUM(H269:K269),"")</f>
        <v>61736300</v>
      </c>
      <c r="M269" s="354">
        <f t="shared" ref="M269:P269" si="164">SUM(M270,M306,M397,M401)</f>
        <v>64775600</v>
      </c>
      <c r="N269" s="354">
        <f t="shared" si="164"/>
        <v>0</v>
      </c>
      <c r="O269" s="354">
        <f t="shared" si="164"/>
        <v>100</v>
      </c>
      <c r="P269" s="354">
        <f t="shared" si="164"/>
        <v>1500000</v>
      </c>
      <c r="Q269" s="354">
        <f t="shared" ref="Q269:Q282" si="165">IFERROR(SUM(M269:P269),"")</f>
        <v>66275700</v>
      </c>
      <c r="R269" s="354">
        <f t="shared" ref="R269:U269" si="166">SUM(R270,R306,R397,R401)</f>
        <v>68521800</v>
      </c>
      <c r="S269" s="354">
        <f t="shared" si="166"/>
        <v>0</v>
      </c>
      <c r="T269" s="354">
        <f t="shared" si="166"/>
        <v>100</v>
      </c>
      <c r="U269" s="354">
        <f t="shared" si="166"/>
        <v>1500000</v>
      </c>
      <c r="V269" s="354">
        <f t="shared" ref="V269:V282" si="167">IFERROR(SUM(R269:U269),"")</f>
        <v>70021900</v>
      </c>
      <c r="W269" s="354"/>
      <c r="X269" s="354"/>
      <c r="Y269" s="354"/>
      <c r="Z269" s="354"/>
      <c r="AA269" s="354"/>
      <c r="AB269" s="354"/>
      <c r="AC269" s="354"/>
      <c r="AD269" s="354"/>
      <c r="AE269" s="354"/>
      <c r="AF269" s="354"/>
      <c r="AG269" s="354"/>
      <c r="AH269" s="354"/>
      <c r="AI269" s="354"/>
    </row>
    <row r="270" spans="1:35" x14ac:dyDescent="0.25">
      <c r="A270" s="352">
        <v>141</v>
      </c>
      <c r="B270" s="361" t="str">
        <f t="shared" si="160"/>
        <v/>
      </c>
      <c r="C270" s="352"/>
      <c r="D270" s="356" t="s">
        <v>300</v>
      </c>
      <c r="E270" s="354">
        <f t="shared" ref="E270" si="168">SUM(E282,E289,E303)</f>
        <v>35204180.980000004</v>
      </c>
      <c r="F270" s="354">
        <f>SUM(F282,F289,F303)</f>
        <v>41892900</v>
      </c>
      <c r="G270" s="354">
        <f>SUM(G282,G289,G303)</f>
        <v>39412800</v>
      </c>
      <c r="H270" s="354">
        <f t="shared" ref="H270:K270" si="169">SUM(H282,H289,H303)</f>
        <v>36068500</v>
      </c>
      <c r="I270" s="354">
        <f t="shared" si="169"/>
        <v>0</v>
      </c>
      <c r="J270" s="354">
        <f t="shared" si="169"/>
        <v>0</v>
      </c>
      <c r="K270" s="354">
        <f t="shared" si="169"/>
        <v>0</v>
      </c>
      <c r="L270" s="354">
        <f t="shared" si="163"/>
        <v>36068500</v>
      </c>
      <c r="M270" s="354">
        <f t="shared" ref="M270:P270" si="170">SUM(M282,M289,M303)</f>
        <v>38988100</v>
      </c>
      <c r="N270" s="354">
        <f t="shared" si="170"/>
        <v>0</v>
      </c>
      <c r="O270" s="354">
        <f t="shared" si="170"/>
        <v>0</v>
      </c>
      <c r="P270" s="354">
        <f t="shared" si="170"/>
        <v>0</v>
      </c>
      <c r="Q270" s="354">
        <f t="shared" si="165"/>
        <v>38988100</v>
      </c>
      <c r="R270" s="354">
        <f t="shared" ref="R270:U270" si="171">SUM(R282,R289,R303)</f>
        <v>40911000</v>
      </c>
      <c r="S270" s="354">
        <f t="shared" si="171"/>
        <v>0</v>
      </c>
      <c r="T270" s="354">
        <f t="shared" si="171"/>
        <v>0</v>
      </c>
      <c r="U270" s="354">
        <f t="shared" si="171"/>
        <v>0</v>
      </c>
      <c r="V270" s="354">
        <f t="shared" si="167"/>
        <v>40911000</v>
      </c>
      <c r="W270" s="354"/>
      <c r="X270" s="354"/>
      <c r="Y270" s="354"/>
      <c r="Z270" s="354"/>
      <c r="AA270" s="354"/>
      <c r="AB270" s="354"/>
      <c r="AC270" s="354"/>
      <c r="AD270" s="354"/>
      <c r="AE270" s="354"/>
      <c r="AF270" s="354"/>
      <c r="AG270" s="354"/>
      <c r="AH270" s="354"/>
      <c r="AI270" s="354"/>
    </row>
    <row r="271" spans="1:35" x14ac:dyDescent="0.25">
      <c r="A271" s="358">
        <v>1411</v>
      </c>
      <c r="B271" s="361" t="str">
        <f t="shared" si="160"/>
        <v/>
      </c>
      <c r="C271" s="358"/>
      <c r="D271" s="359" t="s">
        <v>301</v>
      </c>
      <c r="E271" s="354" t="str">
        <f>IFERROR(SUM(#REF!),"")</f>
        <v/>
      </c>
      <c r="F271" s="354"/>
      <c r="G271" s="354"/>
      <c r="H271" s="354"/>
      <c r="I271" s="354"/>
      <c r="J271" s="354"/>
      <c r="K271" s="354"/>
      <c r="L271" s="354">
        <f t="shared" si="163"/>
        <v>0</v>
      </c>
      <c r="M271" s="354"/>
      <c r="N271" s="354"/>
      <c r="O271" s="354"/>
      <c r="P271" s="354"/>
      <c r="Q271" s="354">
        <f t="shared" si="165"/>
        <v>0</v>
      </c>
      <c r="R271" s="354"/>
      <c r="S271" s="354"/>
      <c r="T271" s="354"/>
      <c r="U271" s="354"/>
      <c r="V271" s="354">
        <f t="shared" si="167"/>
        <v>0</v>
      </c>
      <c r="W271" s="354"/>
      <c r="X271" s="354"/>
      <c r="Y271" s="354"/>
      <c r="Z271" s="354"/>
      <c r="AA271" s="354"/>
      <c r="AB271" s="354"/>
      <c r="AC271" s="354"/>
      <c r="AD271" s="354"/>
      <c r="AE271" s="354"/>
      <c r="AF271" s="354"/>
      <c r="AG271" s="354"/>
      <c r="AH271" s="354"/>
      <c r="AI271" s="354"/>
    </row>
    <row r="272" spans="1:35" x14ac:dyDescent="0.2">
      <c r="A272" s="358">
        <v>1411</v>
      </c>
      <c r="B272" s="361" t="str">
        <f t="shared" si="160"/>
        <v>0</v>
      </c>
      <c r="C272" s="340" t="s">
        <v>302</v>
      </c>
      <c r="D272" s="359" t="s">
        <v>303</v>
      </c>
      <c r="E272" s="1157">
        <f>IFERROR(VLOOKUP($C272,'[8]Total Inflows'!$AE$4:$AH$165,2,0),"")</f>
        <v>781585.44000000006</v>
      </c>
      <c r="F272" s="1157">
        <f>IFERROR(VLOOKUP($C272,'[8]Total Inflows'!$AE$4:$AH$165,3,0),"")</f>
        <v>711300</v>
      </c>
      <c r="G272" s="1157">
        <f>IFERROR(VLOOKUP($C272,'[8]Total Inflows'!$AE$4:$AH$165,4,0),"")</f>
        <v>1444500</v>
      </c>
      <c r="H272" s="1157">
        <f>IFERROR(VLOOKUP($C272,'[8]Total Inflows'!$AJ$4:$AM$110,2,0),"")</f>
        <v>1543400</v>
      </c>
      <c r="I272" s="1157" t="str">
        <f>IFERROR(VLOOKUP($C272,'[8]Total Inflows'!$AO$4:$AR$10,2,0),"")</f>
        <v/>
      </c>
      <c r="J272" s="1157" t="str">
        <f>IFERROR(VLOOKUP($C272,'[8]Total Inflows'!$AU$4:$AX$54,2,0),"")</f>
        <v/>
      </c>
      <c r="K272" s="1157" t="str">
        <f>IFERROR(VLOOKUP($C272,'[8]Total Inflows'!$AZ$4:$BC$30,2,0),"")</f>
        <v/>
      </c>
      <c r="L272" s="354">
        <f t="shared" si="163"/>
        <v>1543400</v>
      </c>
      <c r="M272" s="1157">
        <f>IFERROR(VLOOKUP($C272,'[9]Total Inflows'!$AI$4:$AL$110,3,0),"")</f>
        <v>1648500</v>
      </c>
      <c r="N272" s="1157" t="str">
        <f>IFERROR(VLOOKUP($C272,'[8]Total Inflows'!$AO$4:$AR$10,3,0),"")</f>
        <v/>
      </c>
      <c r="O272" s="1157" t="str">
        <f>IFERROR(VLOOKUP($C272,'[8]Total Inflows'!$AU$4:$AX$54,3,0),"")</f>
        <v/>
      </c>
      <c r="P272" s="1157" t="str">
        <f>IFERROR(VLOOKUP($C272,'[8]Total Inflows'!$AZ$4:$BC$30,3,0),"")</f>
        <v/>
      </c>
      <c r="Q272" s="354">
        <f t="shared" si="165"/>
        <v>1648500</v>
      </c>
      <c r="R272" s="1157">
        <f>IFERROR(VLOOKUP($C272,'[9]Total Inflows'!$AI$4:$AL$110,4,0),"")</f>
        <v>1766700</v>
      </c>
      <c r="S272" s="1157" t="str">
        <f>IFERROR(VLOOKUP($C272,'[8]Total Inflows'!$AO$4:$AR$10,4,0),"")</f>
        <v/>
      </c>
      <c r="T272" s="1157" t="str">
        <f>IFERROR(VLOOKUP($C272,'[8]Total Inflows'!$AU$4:$AX$54,4,0),"")</f>
        <v/>
      </c>
      <c r="U272" s="1157" t="str">
        <f>IFERROR(VLOOKUP($C272,'[8]Total Inflows'!$AZ$4:$BC$30,4,0),"")</f>
        <v/>
      </c>
      <c r="V272" s="354">
        <f t="shared" si="167"/>
        <v>1766700</v>
      </c>
      <c r="W272" s="354"/>
      <c r="X272" s="354"/>
      <c r="Y272" s="354"/>
      <c r="Z272" s="354"/>
      <c r="AA272" s="354"/>
      <c r="AB272" s="354"/>
      <c r="AC272" s="354"/>
      <c r="AD272" s="354"/>
      <c r="AE272" s="354"/>
      <c r="AF272" s="354"/>
      <c r="AG272" s="354"/>
      <c r="AH272" s="354"/>
      <c r="AI272" s="354"/>
    </row>
    <row r="273" spans="1:35" x14ac:dyDescent="0.2">
      <c r="A273" s="358">
        <v>1411</v>
      </c>
      <c r="B273" s="361" t="str">
        <f t="shared" si="160"/>
        <v>0</v>
      </c>
      <c r="C273" s="340" t="s">
        <v>304</v>
      </c>
      <c r="D273" s="359" t="s">
        <v>305</v>
      </c>
      <c r="E273" s="1157">
        <f>IFERROR(VLOOKUP($C273,'[8]Total Inflows'!$AE$4:$AH$165,2,0),"")</f>
        <v>27521.13</v>
      </c>
      <c r="F273" s="1157">
        <f>IFERROR(VLOOKUP($C273,'[8]Total Inflows'!$AE$4:$AH$165,3,0),"")</f>
        <v>67800</v>
      </c>
      <c r="G273" s="1157">
        <f>IFERROR(VLOOKUP($C273,'[8]Total Inflows'!$AE$4:$AH$165,4,0),"")</f>
        <v>0</v>
      </c>
      <c r="H273" s="1157">
        <f>IFERROR(VLOOKUP($C273,'[8]Total Inflows'!$AJ$4:$AM$110,2,0),"")</f>
        <v>74700</v>
      </c>
      <c r="I273" s="1157" t="str">
        <f>IFERROR(VLOOKUP($C273,'[8]Total Inflows'!$AO$4:$AR$10,2,0),"")</f>
        <v/>
      </c>
      <c r="J273" s="1157" t="str">
        <f>IFERROR(VLOOKUP($C273,'[8]Total Inflows'!$AU$4:$AX$54,2,0),"")</f>
        <v/>
      </c>
      <c r="K273" s="1157" t="str">
        <f>IFERROR(VLOOKUP($C273,'[8]Total Inflows'!$AZ$4:$BC$30,2,0),"")</f>
        <v/>
      </c>
      <c r="L273" s="354">
        <f t="shared" si="163"/>
        <v>74700</v>
      </c>
      <c r="M273" s="1157">
        <f>IFERROR(VLOOKUP($C273,'[9]Total Inflows'!$AI$4:$AL$110,3,0),"")</f>
        <v>83000</v>
      </c>
      <c r="N273" s="1157" t="str">
        <f>IFERROR(VLOOKUP($C273,'[8]Total Inflows'!$AO$4:$AR$10,3,0),"")</f>
        <v/>
      </c>
      <c r="O273" s="1157" t="str">
        <f>IFERROR(VLOOKUP($C273,'[8]Total Inflows'!$AU$4:$AX$54,3,0),"")</f>
        <v/>
      </c>
      <c r="P273" s="1157" t="str">
        <f>IFERROR(VLOOKUP($C273,'[8]Total Inflows'!$AZ$4:$BC$30,3,0),"")</f>
        <v/>
      </c>
      <c r="Q273" s="354">
        <f t="shared" si="165"/>
        <v>83000</v>
      </c>
      <c r="R273" s="1157">
        <f>IFERROR(VLOOKUP($C273,'[9]Total Inflows'!$AI$4:$AL$110,4,0),"")</f>
        <v>83000</v>
      </c>
      <c r="S273" s="1157" t="str">
        <f>IFERROR(VLOOKUP($C273,'[8]Total Inflows'!$AO$4:$AR$10,4,0),"")</f>
        <v/>
      </c>
      <c r="T273" s="1157" t="str">
        <f>IFERROR(VLOOKUP($C273,'[8]Total Inflows'!$AU$4:$AX$54,4,0),"")</f>
        <v/>
      </c>
      <c r="U273" s="1157" t="str">
        <f>IFERROR(VLOOKUP($C273,'[8]Total Inflows'!$AZ$4:$BC$30,4,0),"")</f>
        <v/>
      </c>
      <c r="V273" s="354">
        <f t="shared" si="167"/>
        <v>83000</v>
      </c>
      <c r="W273" s="354"/>
      <c r="X273" s="354"/>
      <c r="Y273" s="354"/>
      <c r="Z273" s="354"/>
      <c r="AA273" s="354"/>
      <c r="AB273" s="354"/>
      <c r="AC273" s="354"/>
      <c r="AD273" s="354"/>
      <c r="AE273" s="354"/>
      <c r="AF273" s="354"/>
      <c r="AG273" s="354"/>
      <c r="AH273" s="354"/>
      <c r="AI273" s="354"/>
    </row>
    <row r="274" spans="1:35" x14ac:dyDescent="0.2">
      <c r="A274" s="358">
        <v>1411</v>
      </c>
      <c r="B274" s="361" t="str">
        <f t="shared" si="160"/>
        <v>0</v>
      </c>
      <c r="C274" s="340" t="s">
        <v>306</v>
      </c>
      <c r="D274" s="359" t="s">
        <v>307</v>
      </c>
      <c r="E274" s="1157">
        <f>IFERROR(VLOOKUP($C274,'[8]Total Inflows'!$AE$4:$AH$165,2,0),"")</f>
        <v>108000</v>
      </c>
      <c r="F274" s="1157">
        <f>IFERROR(VLOOKUP($C274,'[8]Total Inflows'!$AE$4:$AH$165,3,0),"")</f>
        <v>108000</v>
      </c>
      <c r="G274" s="1157">
        <f>IFERROR(VLOOKUP($C274,'[8]Total Inflows'!$AE$4:$AH$165,4,0),"")</f>
        <v>2351800</v>
      </c>
      <c r="H274" s="1157">
        <f>IFERROR(VLOOKUP($C274,'[8]Total Inflows'!$AJ$4:$AM$110,2,0),"")</f>
        <v>523000</v>
      </c>
      <c r="I274" s="1157" t="str">
        <f>IFERROR(VLOOKUP($C274,'[8]Total Inflows'!$AO$4:$AR$10,2,0),"")</f>
        <v/>
      </c>
      <c r="J274" s="1157" t="str">
        <f>IFERROR(VLOOKUP($C274,'[8]Total Inflows'!$AU$4:$AX$54,2,0),"")</f>
        <v/>
      </c>
      <c r="K274" s="1157" t="str">
        <f>IFERROR(VLOOKUP($C274,'[8]Total Inflows'!$AZ$4:$BC$30,2,0),"")</f>
        <v/>
      </c>
      <c r="L274" s="354">
        <f t="shared" si="163"/>
        <v>523000</v>
      </c>
      <c r="M274" s="1157">
        <f>IFERROR(VLOOKUP($C274,'[9]Total Inflows'!$AI$4:$AL$110,3,0),"")</f>
        <v>608000</v>
      </c>
      <c r="N274" s="1157" t="str">
        <f>IFERROR(VLOOKUP($C274,'[8]Total Inflows'!$AO$4:$AR$10,3,0),"")</f>
        <v/>
      </c>
      <c r="O274" s="1157" t="str">
        <f>IFERROR(VLOOKUP($C274,'[8]Total Inflows'!$AU$4:$AX$54,3,0),"")</f>
        <v/>
      </c>
      <c r="P274" s="1157" t="str">
        <f>IFERROR(VLOOKUP($C274,'[8]Total Inflows'!$AZ$4:$BC$30,3,0),"")</f>
        <v/>
      </c>
      <c r="Q274" s="354">
        <f t="shared" si="165"/>
        <v>608000</v>
      </c>
      <c r="R274" s="1157">
        <f>IFERROR(VLOOKUP($C274,'[9]Total Inflows'!$AI$4:$AL$110,4,0),"")</f>
        <v>700000</v>
      </c>
      <c r="S274" s="1157" t="str">
        <f>IFERROR(VLOOKUP($C274,'[8]Total Inflows'!$AO$4:$AR$10,4,0),"")</f>
        <v/>
      </c>
      <c r="T274" s="1157" t="str">
        <f>IFERROR(VLOOKUP($C274,'[8]Total Inflows'!$AU$4:$AX$54,4,0),"")</f>
        <v/>
      </c>
      <c r="U274" s="1157" t="str">
        <f>IFERROR(VLOOKUP($C274,'[8]Total Inflows'!$AZ$4:$BC$30,4,0),"")</f>
        <v/>
      </c>
      <c r="V274" s="354">
        <f t="shared" si="167"/>
        <v>700000</v>
      </c>
      <c r="W274" s="354"/>
      <c r="X274" s="354"/>
      <c r="Y274" s="354"/>
      <c r="Z274" s="354"/>
      <c r="AA274" s="354"/>
      <c r="AB274" s="354"/>
      <c r="AC274" s="354"/>
      <c r="AD274" s="354"/>
      <c r="AE274" s="354"/>
      <c r="AF274" s="354"/>
      <c r="AG274" s="354"/>
      <c r="AH274" s="354"/>
      <c r="AI274" s="354"/>
    </row>
    <row r="275" spans="1:35" x14ac:dyDescent="0.2">
      <c r="A275" s="358">
        <v>1411</v>
      </c>
      <c r="B275" s="361" t="str">
        <f t="shared" si="160"/>
        <v>0</v>
      </c>
      <c r="C275" s="340" t="s">
        <v>308</v>
      </c>
      <c r="D275" s="359" t="s">
        <v>309</v>
      </c>
      <c r="E275" s="1157" t="str">
        <f>IFERROR(VLOOKUP($C275,'[8]Total Inflows'!$AE$4:$AH$165,2,0),"")</f>
        <v/>
      </c>
      <c r="F275" s="1157" t="str">
        <f>IFERROR(VLOOKUP($C275,'[8]Total Inflows'!$AE$4:$AH$165,3,0),"")</f>
        <v/>
      </c>
      <c r="G275" s="1157" t="str">
        <f>IFERROR(VLOOKUP($C275,'[8]Total Inflows'!$AE$4:$AH$165,4,0),"")</f>
        <v/>
      </c>
      <c r="H275" s="1157" t="str">
        <f>IFERROR(VLOOKUP($C275,'[8]Total Inflows'!$AJ$4:$AM$110,2,0),"")</f>
        <v/>
      </c>
      <c r="I275" s="1157" t="str">
        <f>IFERROR(VLOOKUP($C275,'[8]Total Inflows'!$AO$4:$AR$10,2,0),"")</f>
        <v/>
      </c>
      <c r="J275" s="1157" t="str">
        <f>IFERROR(VLOOKUP($C275,'[8]Total Inflows'!$AU$4:$AX$54,2,0),"")</f>
        <v/>
      </c>
      <c r="K275" s="1157" t="str">
        <f>IFERROR(VLOOKUP($C275,'[8]Total Inflows'!$AZ$4:$BC$30,2,0),"")</f>
        <v/>
      </c>
      <c r="L275" s="354">
        <f t="shared" si="163"/>
        <v>0</v>
      </c>
      <c r="M275" s="1157" t="str">
        <f>IFERROR(VLOOKUP($C275,'[9]Total Inflows'!$AI$4:$AL$110,3,0),"")</f>
        <v/>
      </c>
      <c r="N275" s="1157" t="str">
        <f>IFERROR(VLOOKUP($C275,'[8]Total Inflows'!$AO$4:$AR$10,3,0),"")</f>
        <v/>
      </c>
      <c r="O275" s="1157" t="str">
        <f>IFERROR(VLOOKUP($C275,'[8]Total Inflows'!$AU$4:$AX$54,3,0),"")</f>
        <v/>
      </c>
      <c r="P275" s="1157" t="str">
        <f>IFERROR(VLOOKUP($C275,'[8]Total Inflows'!$AZ$4:$BC$30,3,0),"")</f>
        <v/>
      </c>
      <c r="Q275" s="354">
        <f t="shared" si="165"/>
        <v>0</v>
      </c>
      <c r="R275" s="1157" t="str">
        <f>IFERROR(VLOOKUP($C275,'[9]Total Inflows'!$AI$4:$AL$110,4,0),"")</f>
        <v/>
      </c>
      <c r="S275" s="1157" t="str">
        <f>IFERROR(VLOOKUP($C275,'[8]Total Inflows'!$AO$4:$AR$10,4,0),"")</f>
        <v/>
      </c>
      <c r="T275" s="1157" t="str">
        <f>IFERROR(VLOOKUP($C275,'[8]Total Inflows'!$AU$4:$AX$54,4,0),"")</f>
        <v/>
      </c>
      <c r="U275" s="1157" t="str">
        <f>IFERROR(VLOOKUP($C275,'[8]Total Inflows'!$AZ$4:$BC$30,4,0),"")</f>
        <v/>
      </c>
      <c r="V275" s="354">
        <f t="shared" si="167"/>
        <v>0</v>
      </c>
      <c r="W275" s="354"/>
      <c r="X275" s="354"/>
      <c r="Y275" s="354"/>
      <c r="Z275" s="354"/>
      <c r="AA275" s="354"/>
      <c r="AB275" s="354"/>
      <c r="AC275" s="354"/>
      <c r="AD275" s="354"/>
      <c r="AE275" s="354"/>
      <c r="AF275" s="354"/>
      <c r="AG275" s="354"/>
      <c r="AH275" s="354"/>
      <c r="AI275" s="354"/>
    </row>
    <row r="276" spans="1:35" x14ac:dyDescent="0.2">
      <c r="A276" s="358">
        <v>1411</v>
      </c>
      <c r="B276" s="361" t="str">
        <f t="shared" si="160"/>
        <v>0</v>
      </c>
      <c r="C276" s="340" t="s">
        <v>310</v>
      </c>
      <c r="D276" s="359" t="s">
        <v>311</v>
      </c>
      <c r="E276" s="1157" t="str">
        <f>IFERROR(VLOOKUP($C276,'[8]Total Inflows'!$AE$4:$AH$165,2,0),"")</f>
        <v/>
      </c>
      <c r="F276" s="1157" t="str">
        <f>IFERROR(VLOOKUP($C276,'[8]Total Inflows'!$AE$4:$AH$165,3,0),"")</f>
        <v/>
      </c>
      <c r="G276" s="1157" t="str">
        <f>IFERROR(VLOOKUP($C276,'[8]Total Inflows'!$AE$4:$AH$165,4,0),"")</f>
        <v/>
      </c>
      <c r="H276" s="1157" t="str">
        <f>IFERROR(VLOOKUP($C276,'[8]Total Inflows'!$AJ$4:$AM$110,2,0),"")</f>
        <v/>
      </c>
      <c r="I276" s="1157" t="str">
        <f>IFERROR(VLOOKUP($C276,'[8]Total Inflows'!$AO$4:$AR$10,2,0),"")</f>
        <v/>
      </c>
      <c r="J276" s="1157" t="str">
        <f>IFERROR(VLOOKUP($C276,'[8]Total Inflows'!$AU$4:$AX$54,2,0),"")</f>
        <v/>
      </c>
      <c r="K276" s="1157" t="str">
        <f>IFERROR(VLOOKUP($C276,'[8]Total Inflows'!$AZ$4:$BC$30,2,0),"")</f>
        <v/>
      </c>
      <c r="L276" s="354">
        <f t="shared" si="163"/>
        <v>0</v>
      </c>
      <c r="M276" s="1157" t="str">
        <f>IFERROR(VLOOKUP($C276,'[9]Total Inflows'!$AI$4:$AL$110,3,0),"")</f>
        <v/>
      </c>
      <c r="N276" s="1157" t="str">
        <f>IFERROR(VLOOKUP($C276,'[8]Total Inflows'!$AO$4:$AR$10,3,0),"")</f>
        <v/>
      </c>
      <c r="O276" s="1157" t="str">
        <f>IFERROR(VLOOKUP($C276,'[8]Total Inflows'!$AU$4:$AX$54,3,0),"")</f>
        <v/>
      </c>
      <c r="P276" s="1157" t="str">
        <f>IFERROR(VLOOKUP($C276,'[8]Total Inflows'!$AZ$4:$BC$30,3,0),"")</f>
        <v/>
      </c>
      <c r="Q276" s="354">
        <f t="shared" si="165"/>
        <v>0</v>
      </c>
      <c r="R276" s="1157" t="str">
        <f>IFERROR(VLOOKUP($C276,'[9]Total Inflows'!$AI$4:$AL$110,4,0),"")</f>
        <v/>
      </c>
      <c r="S276" s="1157" t="str">
        <f>IFERROR(VLOOKUP($C276,'[8]Total Inflows'!$AO$4:$AR$10,4,0),"")</f>
        <v/>
      </c>
      <c r="T276" s="1157" t="str">
        <f>IFERROR(VLOOKUP($C276,'[8]Total Inflows'!$AU$4:$AX$54,4,0),"")</f>
        <v/>
      </c>
      <c r="U276" s="1157" t="str">
        <f>IFERROR(VLOOKUP($C276,'[8]Total Inflows'!$AZ$4:$BC$30,4,0),"")</f>
        <v/>
      </c>
      <c r="V276" s="354">
        <f t="shared" si="167"/>
        <v>0</v>
      </c>
      <c r="W276" s="354"/>
      <c r="X276" s="354"/>
      <c r="Y276" s="354"/>
      <c r="Z276" s="354"/>
      <c r="AA276" s="354"/>
      <c r="AB276" s="354"/>
      <c r="AC276" s="354"/>
      <c r="AD276" s="354"/>
      <c r="AE276" s="354"/>
      <c r="AF276" s="354"/>
      <c r="AG276" s="354"/>
      <c r="AH276" s="354"/>
      <c r="AI276" s="354"/>
    </row>
    <row r="277" spans="1:35" x14ac:dyDescent="0.2">
      <c r="A277" s="358">
        <v>1411</v>
      </c>
      <c r="B277" s="361" t="str">
        <f t="shared" si="160"/>
        <v>0</v>
      </c>
      <c r="C277" s="340" t="s">
        <v>312</v>
      </c>
      <c r="D277" s="359" t="s">
        <v>313</v>
      </c>
      <c r="E277" s="1157" t="str">
        <f>IFERROR(VLOOKUP($C277,'[8]Total Inflows'!$AE$4:$AH$165,2,0),"")</f>
        <v/>
      </c>
      <c r="F277" s="1157" t="str">
        <f>IFERROR(VLOOKUP($C277,'[8]Total Inflows'!$AE$4:$AH$165,3,0),"")</f>
        <v/>
      </c>
      <c r="G277" s="1157" t="str">
        <f>IFERROR(VLOOKUP($C277,'[8]Total Inflows'!$AE$4:$AH$165,4,0),"")</f>
        <v/>
      </c>
      <c r="H277" s="1157" t="str">
        <f>IFERROR(VLOOKUP($C277,'[8]Total Inflows'!$AJ$4:$AM$110,2,0),"")</f>
        <v/>
      </c>
      <c r="I277" s="1157" t="str">
        <f>IFERROR(VLOOKUP($C277,'[8]Total Inflows'!$AO$4:$AR$10,2,0),"")</f>
        <v/>
      </c>
      <c r="J277" s="1157" t="str">
        <f>IFERROR(VLOOKUP($C277,'[8]Total Inflows'!$AU$4:$AX$54,2,0),"")</f>
        <v/>
      </c>
      <c r="K277" s="1157" t="str">
        <f>IFERROR(VLOOKUP($C277,'[8]Total Inflows'!$AZ$4:$BC$30,2,0),"")</f>
        <v/>
      </c>
      <c r="L277" s="354">
        <f t="shared" si="163"/>
        <v>0</v>
      </c>
      <c r="M277" s="1157" t="str">
        <f>IFERROR(VLOOKUP($C277,'[9]Total Inflows'!$AI$4:$AL$110,3,0),"")</f>
        <v/>
      </c>
      <c r="N277" s="1157" t="str">
        <f>IFERROR(VLOOKUP($C277,'[8]Total Inflows'!$AO$4:$AR$10,3,0),"")</f>
        <v/>
      </c>
      <c r="O277" s="1157" t="str">
        <f>IFERROR(VLOOKUP($C277,'[8]Total Inflows'!$AU$4:$AX$54,3,0),"")</f>
        <v/>
      </c>
      <c r="P277" s="1157" t="str">
        <f>IFERROR(VLOOKUP($C277,'[8]Total Inflows'!$AZ$4:$BC$30,3,0),"")</f>
        <v/>
      </c>
      <c r="Q277" s="354">
        <f t="shared" si="165"/>
        <v>0</v>
      </c>
      <c r="R277" s="1157" t="str">
        <f>IFERROR(VLOOKUP($C277,'[9]Total Inflows'!$AI$4:$AL$110,4,0),"")</f>
        <v/>
      </c>
      <c r="S277" s="1157" t="str">
        <f>IFERROR(VLOOKUP($C277,'[8]Total Inflows'!$AO$4:$AR$10,4,0),"")</f>
        <v/>
      </c>
      <c r="T277" s="1157" t="str">
        <f>IFERROR(VLOOKUP($C277,'[8]Total Inflows'!$AU$4:$AX$54,4,0),"")</f>
        <v/>
      </c>
      <c r="U277" s="1157" t="str">
        <f>IFERROR(VLOOKUP($C277,'[8]Total Inflows'!$AZ$4:$BC$30,4,0),"")</f>
        <v/>
      </c>
      <c r="V277" s="354">
        <f t="shared" si="167"/>
        <v>0</v>
      </c>
      <c r="W277" s="354"/>
      <c r="X277" s="354"/>
      <c r="Y277" s="354"/>
      <c r="Z277" s="354"/>
      <c r="AA277" s="354"/>
      <c r="AB277" s="354"/>
      <c r="AC277" s="354"/>
      <c r="AD277" s="354"/>
      <c r="AE277" s="354"/>
      <c r="AF277" s="354"/>
      <c r="AG277" s="354"/>
      <c r="AH277" s="354"/>
      <c r="AI277" s="354"/>
    </row>
    <row r="278" spans="1:35" x14ac:dyDescent="0.2">
      <c r="A278" s="358">
        <v>1411</v>
      </c>
      <c r="B278" s="361" t="str">
        <f t="shared" si="160"/>
        <v>0</v>
      </c>
      <c r="C278" s="340" t="s">
        <v>314</v>
      </c>
      <c r="D278" s="359" t="s">
        <v>315</v>
      </c>
      <c r="E278" s="1157" t="str">
        <f>IFERROR(VLOOKUP($C278,'[8]Total Inflows'!$AE$4:$AH$165,2,0),"")</f>
        <v/>
      </c>
      <c r="F278" s="1157" t="str">
        <f>IFERROR(VLOOKUP($C278,'[8]Total Inflows'!$AE$4:$AH$165,3,0),"")</f>
        <v/>
      </c>
      <c r="G278" s="1157" t="str">
        <f>IFERROR(VLOOKUP($C278,'[8]Total Inflows'!$AE$4:$AH$165,4,0),"")</f>
        <v/>
      </c>
      <c r="H278" s="1157" t="str">
        <f>IFERROR(VLOOKUP($C278,'[8]Total Inflows'!$AJ$4:$AM$110,2,0),"")</f>
        <v/>
      </c>
      <c r="I278" s="1157" t="str">
        <f>IFERROR(VLOOKUP($C278,'[8]Total Inflows'!$AO$4:$AR$10,2,0),"")</f>
        <v/>
      </c>
      <c r="J278" s="1157" t="str">
        <f>IFERROR(VLOOKUP($C278,'[8]Total Inflows'!$AU$4:$AX$54,2,0),"")</f>
        <v/>
      </c>
      <c r="K278" s="1157" t="str">
        <f>IFERROR(VLOOKUP($C278,'[8]Total Inflows'!$AZ$4:$BC$30,2,0),"")</f>
        <v/>
      </c>
      <c r="L278" s="354">
        <f t="shared" si="163"/>
        <v>0</v>
      </c>
      <c r="M278" s="1157" t="str">
        <f>IFERROR(VLOOKUP($C278,'[9]Total Inflows'!$AI$4:$AL$110,3,0),"")</f>
        <v/>
      </c>
      <c r="N278" s="1157" t="str">
        <f>IFERROR(VLOOKUP($C278,'[8]Total Inflows'!$AO$4:$AR$10,3,0),"")</f>
        <v/>
      </c>
      <c r="O278" s="1157" t="str">
        <f>IFERROR(VLOOKUP($C278,'[8]Total Inflows'!$AU$4:$AX$54,3,0),"")</f>
        <v/>
      </c>
      <c r="P278" s="1157" t="str">
        <f>IFERROR(VLOOKUP($C278,'[8]Total Inflows'!$AZ$4:$BC$30,3,0),"")</f>
        <v/>
      </c>
      <c r="Q278" s="354">
        <f t="shared" si="165"/>
        <v>0</v>
      </c>
      <c r="R278" s="1157" t="str">
        <f>IFERROR(VLOOKUP($C278,'[9]Total Inflows'!$AI$4:$AL$110,4,0),"")</f>
        <v/>
      </c>
      <c r="S278" s="1157" t="str">
        <f>IFERROR(VLOOKUP($C278,'[8]Total Inflows'!$AO$4:$AR$10,4,0),"")</f>
        <v/>
      </c>
      <c r="T278" s="1157" t="str">
        <f>IFERROR(VLOOKUP($C278,'[8]Total Inflows'!$AU$4:$AX$54,4,0),"")</f>
        <v/>
      </c>
      <c r="U278" s="1157" t="str">
        <f>IFERROR(VLOOKUP($C278,'[8]Total Inflows'!$AZ$4:$BC$30,4,0),"")</f>
        <v/>
      </c>
      <c r="V278" s="354">
        <f t="shared" si="167"/>
        <v>0</v>
      </c>
      <c r="W278" s="354"/>
      <c r="X278" s="354"/>
      <c r="Y278" s="354"/>
      <c r="Z278" s="354"/>
      <c r="AA278" s="354"/>
      <c r="AB278" s="354"/>
      <c r="AC278" s="354"/>
      <c r="AD278" s="354"/>
      <c r="AE278" s="354"/>
      <c r="AF278" s="354"/>
      <c r="AG278" s="354"/>
      <c r="AH278" s="354"/>
      <c r="AI278" s="354"/>
    </row>
    <row r="279" spans="1:35" x14ac:dyDescent="0.2">
      <c r="A279" s="358">
        <v>1411</v>
      </c>
      <c r="B279" s="361" t="str">
        <f t="shared" si="160"/>
        <v>0</v>
      </c>
      <c r="C279" s="340" t="s">
        <v>316</v>
      </c>
      <c r="D279" s="359" t="s">
        <v>317</v>
      </c>
      <c r="E279" s="1157" t="str">
        <f>IFERROR(VLOOKUP($C279,'[8]Total Inflows'!$AE$4:$AH$165,2,0),"")</f>
        <v/>
      </c>
      <c r="F279" s="1157" t="str">
        <f>IFERROR(VLOOKUP($C279,'[8]Total Inflows'!$AE$4:$AH$165,3,0),"")</f>
        <v/>
      </c>
      <c r="G279" s="1157" t="str">
        <f>IFERROR(VLOOKUP($C279,'[8]Total Inflows'!$AE$4:$AH$165,4,0),"")</f>
        <v/>
      </c>
      <c r="H279" s="1157" t="str">
        <f>IFERROR(VLOOKUP($C279,'[8]Total Inflows'!$AJ$4:$AM$110,2,0),"")</f>
        <v/>
      </c>
      <c r="I279" s="1157" t="str">
        <f>IFERROR(VLOOKUP($C279,'[8]Total Inflows'!$AO$4:$AR$10,2,0),"")</f>
        <v/>
      </c>
      <c r="J279" s="1157" t="str">
        <f>IFERROR(VLOOKUP($C279,'[8]Total Inflows'!$AU$4:$AX$54,2,0),"")</f>
        <v/>
      </c>
      <c r="K279" s="1157" t="str">
        <f>IFERROR(VLOOKUP($C279,'[8]Total Inflows'!$AZ$4:$BC$30,2,0),"")</f>
        <v/>
      </c>
      <c r="L279" s="354">
        <f t="shared" si="163"/>
        <v>0</v>
      </c>
      <c r="M279" s="1157" t="str">
        <f>IFERROR(VLOOKUP($C279,'[9]Total Inflows'!$AI$4:$AL$110,3,0),"")</f>
        <v/>
      </c>
      <c r="N279" s="1157" t="str">
        <f>IFERROR(VLOOKUP($C279,'[8]Total Inflows'!$AO$4:$AR$10,3,0),"")</f>
        <v/>
      </c>
      <c r="O279" s="1157" t="str">
        <f>IFERROR(VLOOKUP($C279,'[8]Total Inflows'!$AU$4:$AX$54,3,0),"")</f>
        <v/>
      </c>
      <c r="P279" s="1157" t="str">
        <f>IFERROR(VLOOKUP($C279,'[8]Total Inflows'!$AZ$4:$BC$30,3,0),"")</f>
        <v/>
      </c>
      <c r="Q279" s="354">
        <f t="shared" si="165"/>
        <v>0</v>
      </c>
      <c r="R279" s="1157" t="str">
        <f>IFERROR(VLOOKUP($C279,'[9]Total Inflows'!$AI$4:$AL$110,4,0),"")</f>
        <v/>
      </c>
      <c r="S279" s="1157" t="str">
        <f>IFERROR(VLOOKUP($C279,'[8]Total Inflows'!$AO$4:$AR$10,4,0),"")</f>
        <v/>
      </c>
      <c r="T279" s="1157" t="str">
        <f>IFERROR(VLOOKUP($C279,'[8]Total Inflows'!$AU$4:$AX$54,4,0),"")</f>
        <v/>
      </c>
      <c r="U279" s="1157" t="str">
        <f>IFERROR(VLOOKUP($C279,'[8]Total Inflows'!$AZ$4:$BC$30,4,0),"")</f>
        <v/>
      </c>
      <c r="V279" s="354">
        <f t="shared" si="167"/>
        <v>0</v>
      </c>
      <c r="W279" s="354"/>
      <c r="X279" s="354"/>
      <c r="Y279" s="354"/>
      <c r="Z279" s="354"/>
      <c r="AA279" s="354"/>
      <c r="AB279" s="354"/>
      <c r="AC279" s="354"/>
      <c r="AD279" s="354"/>
      <c r="AE279" s="354"/>
      <c r="AF279" s="354"/>
      <c r="AG279" s="354"/>
      <c r="AH279" s="354"/>
      <c r="AI279" s="354"/>
    </row>
    <row r="280" spans="1:35" x14ac:dyDescent="0.2">
      <c r="A280" s="358">
        <v>1411</v>
      </c>
      <c r="B280" s="361" t="str">
        <f t="shared" si="160"/>
        <v>0</v>
      </c>
      <c r="C280" s="340" t="s">
        <v>318</v>
      </c>
      <c r="D280" s="359" t="s">
        <v>319</v>
      </c>
      <c r="E280" s="1157" t="str">
        <f>IFERROR(VLOOKUP($C280,'[8]Total Inflows'!$AE$4:$AH$165,2,0),"")</f>
        <v/>
      </c>
      <c r="F280" s="1157" t="str">
        <f>IFERROR(VLOOKUP($C280,'[8]Total Inflows'!$AE$4:$AH$165,3,0),"")</f>
        <v/>
      </c>
      <c r="G280" s="1157" t="str">
        <f>IFERROR(VLOOKUP($C280,'[8]Total Inflows'!$AE$4:$AH$165,4,0),"")</f>
        <v/>
      </c>
      <c r="H280" s="1157" t="str">
        <f>IFERROR(VLOOKUP($C280,'[8]Total Inflows'!$AJ$4:$AM$110,2,0),"")</f>
        <v/>
      </c>
      <c r="I280" s="1157" t="str">
        <f>IFERROR(VLOOKUP($C280,'[8]Total Inflows'!$AO$4:$AR$10,2,0),"")</f>
        <v/>
      </c>
      <c r="J280" s="1157" t="str">
        <f>IFERROR(VLOOKUP($C280,'[8]Total Inflows'!$AU$4:$AX$54,2,0),"")</f>
        <v/>
      </c>
      <c r="K280" s="1157" t="str">
        <f>IFERROR(VLOOKUP($C280,'[8]Total Inflows'!$AZ$4:$BC$30,2,0),"")</f>
        <v/>
      </c>
      <c r="L280" s="354">
        <f t="shared" si="163"/>
        <v>0</v>
      </c>
      <c r="M280" s="1157" t="str">
        <f>IFERROR(VLOOKUP($C280,'[9]Total Inflows'!$AI$4:$AL$110,3,0),"")</f>
        <v/>
      </c>
      <c r="N280" s="1157" t="str">
        <f>IFERROR(VLOOKUP($C280,'[8]Total Inflows'!$AO$4:$AR$10,3,0),"")</f>
        <v/>
      </c>
      <c r="O280" s="1157" t="str">
        <f>IFERROR(VLOOKUP($C280,'[8]Total Inflows'!$AU$4:$AX$54,3,0),"")</f>
        <v/>
      </c>
      <c r="P280" s="1157" t="str">
        <f>IFERROR(VLOOKUP($C280,'[8]Total Inflows'!$AZ$4:$BC$30,3,0),"")</f>
        <v/>
      </c>
      <c r="Q280" s="354">
        <f t="shared" si="165"/>
        <v>0</v>
      </c>
      <c r="R280" s="1157" t="str">
        <f>IFERROR(VLOOKUP($C280,'[9]Total Inflows'!$AI$4:$AL$110,4,0),"")</f>
        <v/>
      </c>
      <c r="S280" s="1157" t="str">
        <f>IFERROR(VLOOKUP($C280,'[8]Total Inflows'!$AO$4:$AR$10,4,0),"")</f>
        <v/>
      </c>
      <c r="T280" s="1157" t="str">
        <f>IFERROR(VLOOKUP($C280,'[8]Total Inflows'!$AU$4:$AX$54,4,0),"")</f>
        <v/>
      </c>
      <c r="U280" s="1157" t="str">
        <f>IFERROR(VLOOKUP($C280,'[8]Total Inflows'!$AZ$4:$BC$30,4,0),"")</f>
        <v/>
      </c>
      <c r="V280" s="354">
        <f t="shared" si="167"/>
        <v>0</v>
      </c>
      <c r="W280" s="354"/>
      <c r="X280" s="354"/>
      <c r="Y280" s="354"/>
      <c r="Z280" s="354"/>
      <c r="AA280" s="354"/>
      <c r="AB280" s="354"/>
      <c r="AC280" s="354"/>
      <c r="AD280" s="354"/>
      <c r="AE280" s="354"/>
      <c r="AF280" s="354"/>
      <c r="AG280" s="354"/>
      <c r="AH280" s="354"/>
      <c r="AI280" s="354"/>
    </row>
    <row r="281" spans="1:35" x14ac:dyDescent="0.25">
      <c r="A281" s="358"/>
      <c r="B281" s="361" t="str">
        <f t="shared" si="160"/>
        <v/>
      </c>
      <c r="D281" s="359"/>
      <c r="E281" s="354" t="str">
        <f>IFERROR(SUM(#REF!),"")</f>
        <v/>
      </c>
      <c r="F281" s="354"/>
      <c r="G281" s="354"/>
      <c r="H281" s="354"/>
      <c r="I281" s="354"/>
      <c r="J281" s="354"/>
      <c r="K281" s="354"/>
      <c r="L281" s="354">
        <f t="shared" si="163"/>
        <v>0</v>
      </c>
      <c r="M281" s="354"/>
      <c r="N281" s="354"/>
      <c r="O281" s="354"/>
      <c r="P281" s="354"/>
      <c r="Q281" s="354">
        <f t="shared" si="165"/>
        <v>0</v>
      </c>
      <c r="R281" s="354"/>
      <c r="S281" s="354"/>
      <c r="T281" s="354"/>
      <c r="U281" s="354"/>
      <c r="V281" s="354">
        <f t="shared" si="167"/>
        <v>0</v>
      </c>
      <c r="W281" s="354"/>
      <c r="X281" s="354"/>
      <c r="Y281" s="354"/>
      <c r="Z281" s="354"/>
      <c r="AA281" s="354"/>
      <c r="AB281" s="354"/>
      <c r="AC281" s="354"/>
      <c r="AD281" s="354"/>
      <c r="AE281" s="354"/>
      <c r="AF281" s="354"/>
      <c r="AG281" s="354"/>
      <c r="AH281" s="354"/>
      <c r="AI281" s="354"/>
    </row>
    <row r="282" spans="1:35" x14ac:dyDescent="0.25">
      <c r="A282" s="358"/>
      <c r="B282" s="361" t="str">
        <f t="shared" si="160"/>
        <v/>
      </c>
      <c r="D282" s="359"/>
      <c r="E282" s="354">
        <f t="shared" ref="E282" si="172">SUM(E272:E281)</f>
        <v>917106.57000000007</v>
      </c>
      <c r="F282" s="354">
        <f>SUM(F272:F281)</f>
        <v>887100</v>
      </c>
      <c r="G282" s="354">
        <f>SUM(G272:G281)</f>
        <v>3796300</v>
      </c>
      <c r="H282" s="354">
        <f t="shared" ref="H282:K282" si="173">SUM(H272:H281)</f>
        <v>2141100</v>
      </c>
      <c r="I282" s="354">
        <f t="shared" si="173"/>
        <v>0</v>
      </c>
      <c r="J282" s="354">
        <f t="shared" si="173"/>
        <v>0</v>
      </c>
      <c r="K282" s="354">
        <f t="shared" si="173"/>
        <v>0</v>
      </c>
      <c r="L282" s="354">
        <f t="shared" si="163"/>
        <v>2141100</v>
      </c>
      <c r="M282" s="354">
        <f t="shared" ref="M282:P282" si="174">SUM(M272:M281)</f>
        <v>2339500</v>
      </c>
      <c r="N282" s="354">
        <f t="shared" si="174"/>
        <v>0</v>
      </c>
      <c r="O282" s="354">
        <f t="shared" si="174"/>
        <v>0</v>
      </c>
      <c r="P282" s="354">
        <f t="shared" si="174"/>
        <v>0</v>
      </c>
      <c r="Q282" s="354">
        <f t="shared" si="165"/>
        <v>2339500</v>
      </c>
      <c r="R282" s="354">
        <f t="shared" ref="R282:U282" si="175">SUM(R272:R281)</f>
        <v>2549700</v>
      </c>
      <c r="S282" s="354">
        <f t="shared" si="175"/>
        <v>0</v>
      </c>
      <c r="T282" s="354">
        <f t="shared" si="175"/>
        <v>0</v>
      </c>
      <c r="U282" s="354">
        <f t="shared" si="175"/>
        <v>0</v>
      </c>
      <c r="V282" s="354">
        <f t="shared" si="167"/>
        <v>2549700</v>
      </c>
      <c r="W282" s="354"/>
      <c r="X282" s="354"/>
      <c r="Y282" s="354"/>
      <c r="Z282" s="354"/>
      <c r="AA282" s="354"/>
      <c r="AB282" s="354"/>
      <c r="AC282" s="354"/>
      <c r="AD282" s="354"/>
      <c r="AE282" s="354"/>
      <c r="AF282" s="354"/>
      <c r="AG282" s="354"/>
      <c r="AH282" s="354"/>
      <c r="AI282" s="354"/>
    </row>
    <row r="283" spans="1:35" x14ac:dyDescent="0.25">
      <c r="A283" s="358"/>
      <c r="B283" s="361" t="str">
        <f t="shared" si="160"/>
        <v/>
      </c>
      <c r="C283" s="358"/>
      <c r="D283" s="359"/>
      <c r="E283" s="354" t="str">
        <f>IFERROR(SUM(#REF!),"")</f>
        <v/>
      </c>
      <c r="F283" s="354"/>
      <c r="G283" s="354"/>
      <c r="H283" s="354"/>
      <c r="I283" s="354"/>
      <c r="J283" s="354"/>
      <c r="K283" s="354"/>
      <c r="L283" s="354"/>
      <c r="M283" s="354"/>
      <c r="N283" s="354"/>
      <c r="O283" s="354"/>
      <c r="P283" s="354"/>
      <c r="Q283" s="354"/>
      <c r="R283" s="354"/>
      <c r="S283" s="354"/>
      <c r="T283" s="354"/>
      <c r="U283" s="354"/>
      <c r="V283" s="354"/>
      <c r="W283" s="354"/>
      <c r="X283" s="354"/>
      <c r="Y283" s="354"/>
      <c r="Z283" s="354"/>
      <c r="AA283" s="354"/>
      <c r="AB283" s="354"/>
      <c r="AC283" s="354"/>
      <c r="AD283" s="354"/>
      <c r="AE283" s="354"/>
      <c r="AF283" s="354"/>
      <c r="AG283" s="354"/>
      <c r="AH283" s="354"/>
      <c r="AI283" s="354"/>
    </row>
    <row r="284" spans="1:35" x14ac:dyDescent="0.25">
      <c r="A284" s="358"/>
      <c r="B284" s="361" t="str">
        <f t="shared" si="160"/>
        <v/>
      </c>
      <c r="C284" s="358"/>
      <c r="D284" s="359"/>
      <c r="E284" s="354" t="str">
        <f>IFERROR(SUM(#REF!),"")</f>
        <v/>
      </c>
      <c r="F284" s="354"/>
      <c r="G284" s="354"/>
      <c r="H284" s="354"/>
      <c r="I284" s="354"/>
      <c r="J284" s="354"/>
      <c r="K284" s="354"/>
      <c r="L284" s="354"/>
      <c r="M284" s="354"/>
      <c r="N284" s="354"/>
      <c r="O284" s="354"/>
      <c r="P284" s="354"/>
      <c r="Q284" s="354"/>
      <c r="R284" s="354"/>
      <c r="S284" s="354"/>
      <c r="T284" s="354"/>
      <c r="U284" s="354"/>
      <c r="V284" s="354"/>
      <c r="W284" s="354"/>
      <c r="X284" s="354"/>
      <c r="Y284" s="354"/>
      <c r="Z284" s="354"/>
      <c r="AA284" s="354"/>
      <c r="AB284" s="354"/>
      <c r="AC284" s="354"/>
      <c r="AD284" s="354"/>
      <c r="AE284" s="354"/>
      <c r="AF284" s="354"/>
      <c r="AG284" s="354"/>
      <c r="AH284" s="354"/>
      <c r="AI284" s="354"/>
    </row>
    <row r="285" spans="1:35" x14ac:dyDescent="0.25">
      <c r="A285" s="358">
        <v>1412</v>
      </c>
      <c r="B285" s="361" t="str">
        <f t="shared" si="160"/>
        <v/>
      </c>
      <c r="C285" s="358"/>
      <c r="D285" s="356" t="s">
        <v>320</v>
      </c>
      <c r="E285" s="354" t="str">
        <f>IFERROR(SUM(#REF!),"")</f>
        <v/>
      </c>
      <c r="F285" s="354"/>
      <c r="G285" s="354"/>
      <c r="H285" s="354"/>
      <c r="I285" s="354"/>
      <c r="J285" s="354"/>
      <c r="K285" s="354"/>
      <c r="L285" s="354"/>
      <c r="M285" s="354"/>
      <c r="N285" s="354"/>
      <c r="O285" s="354"/>
      <c r="P285" s="354"/>
      <c r="Q285" s="354"/>
      <c r="R285" s="354"/>
      <c r="S285" s="354"/>
      <c r="T285" s="354"/>
      <c r="U285" s="354"/>
      <c r="V285" s="354"/>
      <c r="W285" s="354"/>
      <c r="X285" s="354"/>
      <c r="Y285" s="354"/>
      <c r="Z285" s="354"/>
      <c r="AA285" s="354"/>
      <c r="AB285" s="354"/>
      <c r="AC285" s="354"/>
      <c r="AD285" s="354"/>
      <c r="AE285" s="354"/>
      <c r="AF285" s="354"/>
      <c r="AG285" s="354"/>
      <c r="AH285" s="354"/>
      <c r="AI285" s="354"/>
    </row>
    <row r="286" spans="1:35" x14ac:dyDescent="0.2">
      <c r="A286" s="358">
        <v>1412</v>
      </c>
      <c r="B286" s="361" t="str">
        <f t="shared" si="160"/>
        <v>0</v>
      </c>
      <c r="C286" s="340" t="s">
        <v>321</v>
      </c>
      <c r="D286" s="359" t="s">
        <v>322</v>
      </c>
      <c r="E286" s="1157">
        <f>IFERROR(VLOOKUP($C286,'[8]Total Inflows'!$AE$4:$AH$165,2,0),"")</f>
        <v>0</v>
      </c>
      <c r="F286" s="1157">
        <f>IFERROR(VLOOKUP($C286,'[8]Total Inflows'!$AE$4:$AH$165,3,0),"")</f>
        <v>0</v>
      </c>
      <c r="G286" s="1157">
        <f>IFERROR(VLOOKUP($C286,'[8]Total Inflows'!$AE$4:$AH$165,4,0),"")</f>
        <v>0</v>
      </c>
      <c r="H286" s="1157">
        <f>IFERROR(VLOOKUP($C286,'[8]Total Inflows'!$AJ$4:$AM$110,2,0),"")</f>
        <v>0</v>
      </c>
      <c r="I286" s="1157" t="str">
        <f>IFERROR(VLOOKUP($C286,'[8]Total Inflows'!$AO$4:$AR$10,2,0),"")</f>
        <v/>
      </c>
      <c r="J286" s="1157" t="str">
        <f>IFERROR(VLOOKUP($C286,'[8]Total Inflows'!$AU$4:$AX$54,2,0),"")</f>
        <v/>
      </c>
      <c r="K286" s="1157" t="str">
        <f>IFERROR(VLOOKUP($C286,'[8]Total Inflows'!$AZ$4:$BC$30,2,0),"")</f>
        <v/>
      </c>
      <c r="L286" s="354">
        <f t="shared" ref="L286:L289" si="176">IFERROR(SUM(H286:K286),"")</f>
        <v>0</v>
      </c>
      <c r="M286" s="1157">
        <f>IFERROR(VLOOKUP($C286,'[9]Total Inflows'!$AI$4:$AL$110,3,0),"")</f>
        <v>0</v>
      </c>
      <c r="N286" s="1157" t="str">
        <f>IFERROR(VLOOKUP($C286,'[8]Total Inflows'!$AO$4:$AR$10,3,0),"")</f>
        <v/>
      </c>
      <c r="O286" s="1157" t="str">
        <f>IFERROR(VLOOKUP($C286,'[8]Total Inflows'!$AU$4:$AX$54,3,0),"")</f>
        <v/>
      </c>
      <c r="P286" s="1157" t="str">
        <f>IFERROR(VLOOKUP($C286,'[8]Total Inflows'!$AZ$4:$BC$30,3,0),"")</f>
        <v/>
      </c>
      <c r="Q286" s="354">
        <f t="shared" ref="Q286:Q289" si="177">IFERROR(SUM(M286:P286),"")</f>
        <v>0</v>
      </c>
      <c r="R286" s="1157">
        <f>IFERROR(VLOOKUP($C286,'[9]Total Inflows'!$AI$4:$AL$110,4,0),"")</f>
        <v>0</v>
      </c>
      <c r="S286" s="1157" t="str">
        <f>IFERROR(VLOOKUP($C286,'[8]Total Inflows'!$AO$4:$AR$10,4,0),"")</f>
        <v/>
      </c>
      <c r="T286" s="1157" t="str">
        <f>IFERROR(VLOOKUP($C286,'[8]Total Inflows'!$AU$4:$AX$54,4,0),"")</f>
        <v/>
      </c>
      <c r="U286" s="1157" t="str">
        <f>IFERROR(VLOOKUP($C286,'[8]Total Inflows'!$AZ$4:$BC$30,4,0),"")</f>
        <v/>
      </c>
      <c r="V286" s="354">
        <f t="shared" ref="V286:V289" si="178">IFERROR(SUM(R286:U286),"")</f>
        <v>0</v>
      </c>
      <c r="W286" s="354"/>
      <c r="X286" s="354"/>
      <c r="Y286" s="354"/>
      <c r="Z286" s="354"/>
      <c r="AA286" s="354"/>
      <c r="AB286" s="354"/>
      <c r="AC286" s="354"/>
      <c r="AD286" s="354"/>
      <c r="AE286" s="354"/>
      <c r="AF286" s="354"/>
      <c r="AG286" s="354"/>
      <c r="AH286" s="354"/>
      <c r="AI286" s="354"/>
    </row>
    <row r="287" spans="1:35" x14ac:dyDescent="0.2">
      <c r="A287" s="358">
        <v>1412</v>
      </c>
      <c r="B287" s="361" t="str">
        <f t="shared" si="160"/>
        <v>0</v>
      </c>
      <c r="C287" s="340" t="s">
        <v>323</v>
      </c>
      <c r="D287" s="359" t="s">
        <v>324</v>
      </c>
      <c r="E287" s="1157">
        <f>IFERROR(VLOOKUP($C287,'[8]Total Inflows'!$AE$4:$AH$165,2,0),"")</f>
        <v>5024836</v>
      </c>
      <c r="F287" s="1157">
        <f>IFERROR(VLOOKUP($C287,'[8]Total Inflows'!$AE$4:$AH$165,3,0),"")</f>
        <v>5200000</v>
      </c>
      <c r="G287" s="1157">
        <f>IFERROR(VLOOKUP($C287,'[8]Total Inflows'!$AE$4:$AH$165,4,0),"")</f>
        <v>5240100</v>
      </c>
      <c r="H287" s="1157">
        <f>IFERROR(VLOOKUP($C287,'[8]Total Inflows'!$AJ$4:$AM$110,2,0),"")</f>
        <v>6599100</v>
      </c>
      <c r="I287" s="1157" t="str">
        <f>IFERROR(VLOOKUP($C287,'[8]Total Inflows'!$AO$4:$AR$10,2,0),"")</f>
        <v/>
      </c>
      <c r="J287" s="1157" t="str">
        <f>IFERROR(VLOOKUP($C287,'[8]Total Inflows'!$AU$4:$AX$54,2,0),"")</f>
        <v/>
      </c>
      <c r="K287" s="1157" t="str">
        <f>IFERROR(VLOOKUP($C287,'[8]Total Inflows'!$AZ$4:$BC$30,2,0),"")</f>
        <v/>
      </c>
      <c r="L287" s="354">
        <f t="shared" si="176"/>
        <v>6599100</v>
      </c>
      <c r="M287" s="1157">
        <f>IFERROR(VLOOKUP($C287,'[9]Total Inflows'!$AI$4:$AL$110,3,0),"")</f>
        <v>6980500</v>
      </c>
      <c r="N287" s="1157" t="str">
        <f>IFERROR(VLOOKUP($C287,'[8]Total Inflows'!$AO$4:$AR$10,3,0),"")</f>
        <v/>
      </c>
      <c r="O287" s="1157" t="str">
        <f>IFERROR(VLOOKUP($C287,'[8]Total Inflows'!$AU$4:$AX$54,3,0),"")</f>
        <v/>
      </c>
      <c r="P287" s="1157" t="str">
        <f>IFERROR(VLOOKUP($C287,'[8]Total Inflows'!$AZ$4:$BC$30,3,0),"")</f>
        <v/>
      </c>
      <c r="Q287" s="354">
        <f t="shared" si="177"/>
        <v>6980500</v>
      </c>
      <c r="R287" s="1157">
        <f>IFERROR(VLOOKUP($C287,'[9]Total Inflows'!$AI$4:$AL$110,4,0),"")</f>
        <v>7409000</v>
      </c>
      <c r="S287" s="1157" t="str">
        <f>IFERROR(VLOOKUP($C287,'[8]Total Inflows'!$AO$4:$AR$10,4,0),"")</f>
        <v/>
      </c>
      <c r="T287" s="1157" t="str">
        <f>IFERROR(VLOOKUP($C287,'[8]Total Inflows'!$AU$4:$AX$54,4,0),"")</f>
        <v/>
      </c>
      <c r="U287" s="1157" t="str">
        <f>IFERROR(VLOOKUP($C287,'[8]Total Inflows'!$AZ$4:$BC$30,4,0),"")</f>
        <v/>
      </c>
      <c r="V287" s="354">
        <f t="shared" si="178"/>
        <v>7409000</v>
      </c>
      <c r="W287" s="354"/>
      <c r="X287" s="354"/>
      <c r="Y287" s="354"/>
      <c r="Z287" s="354"/>
      <c r="AA287" s="354"/>
      <c r="AB287" s="354"/>
      <c r="AC287" s="354"/>
      <c r="AD287" s="354"/>
      <c r="AE287" s="354"/>
      <c r="AF287" s="354"/>
      <c r="AG287" s="354"/>
      <c r="AH287" s="354"/>
      <c r="AI287" s="354"/>
    </row>
    <row r="288" spans="1:35" x14ac:dyDescent="0.2">
      <c r="A288" s="369">
        <v>1412</v>
      </c>
      <c r="B288" s="361" t="str">
        <f t="shared" si="160"/>
        <v>0</v>
      </c>
      <c r="C288" s="378" t="s">
        <v>483</v>
      </c>
      <c r="D288" s="372" t="s">
        <v>1254</v>
      </c>
      <c r="E288" s="1157">
        <f>IFERROR(VLOOKUP($C288,'[8]Total Inflows'!$AE$4:$AH$165,2,0),"")</f>
        <v>25045277</v>
      </c>
      <c r="F288" s="1157">
        <f>IFERROR(VLOOKUP($C288,'[8]Total Inflows'!$AE$4:$AH$165,3,0),"")</f>
        <v>30000000</v>
      </c>
      <c r="G288" s="1157">
        <f>IFERROR(VLOOKUP($C288,'[8]Total Inflows'!$AE$4:$AH$165,4,0),"")</f>
        <v>22769200</v>
      </c>
      <c r="H288" s="1157">
        <f>IFERROR(VLOOKUP($C288,'[8]Total Inflows'!$AJ$4:$AM$110,2,0),"")</f>
        <v>21000000</v>
      </c>
      <c r="I288" s="1157" t="str">
        <f>IFERROR(VLOOKUP($C288,'[8]Total Inflows'!$AO$4:$AR$10,2,0),"")</f>
        <v/>
      </c>
      <c r="J288" s="1157" t="str">
        <f>IFERROR(VLOOKUP($C288,'[8]Total Inflows'!$AU$4:$AX$54,2,0),"")</f>
        <v/>
      </c>
      <c r="K288" s="1157" t="str">
        <f>IFERROR(VLOOKUP($C288,'[8]Total Inflows'!$AZ$4:$BC$30,2,0),"")</f>
        <v/>
      </c>
      <c r="L288" s="354">
        <f t="shared" si="176"/>
        <v>21000000</v>
      </c>
      <c r="M288" s="1157">
        <f>IFERROR(VLOOKUP($C288,'[9]Total Inflows'!$AI$4:$AL$110,3,0),"")</f>
        <v>22986100</v>
      </c>
      <c r="N288" s="1157" t="str">
        <f>IFERROR(VLOOKUP($C288,'[8]Total Inflows'!$AO$4:$AR$10,3,0),"")</f>
        <v/>
      </c>
      <c r="O288" s="1157" t="str">
        <f>IFERROR(VLOOKUP($C288,'[8]Total Inflows'!$AU$4:$AX$54,3,0),"")</f>
        <v/>
      </c>
      <c r="P288" s="1157" t="str">
        <f>IFERROR(VLOOKUP($C288,'[8]Total Inflows'!$AZ$4:$BC$30,3,0),"")</f>
        <v/>
      </c>
      <c r="Q288" s="354">
        <f t="shared" si="177"/>
        <v>22986100</v>
      </c>
      <c r="R288" s="1157">
        <f>IFERROR(VLOOKUP($C288,'[9]Total Inflows'!$AI$4:$AL$110,4,0),"")</f>
        <v>23848100</v>
      </c>
      <c r="S288" s="1157" t="str">
        <f>IFERROR(VLOOKUP($C288,'[8]Total Inflows'!$AO$4:$AR$10,4,0),"")</f>
        <v/>
      </c>
      <c r="T288" s="1157" t="str">
        <f>IFERROR(VLOOKUP($C288,'[8]Total Inflows'!$AU$4:$AX$54,4,0),"")</f>
        <v/>
      </c>
      <c r="U288" s="1157" t="str">
        <f>IFERROR(VLOOKUP($C288,'[8]Total Inflows'!$AZ$4:$BC$30,4,0),"")</f>
        <v/>
      </c>
      <c r="V288" s="354">
        <f t="shared" si="178"/>
        <v>23848100</v>
      </c>
      <c r="W288" s="354"/>
      <c r="X288" s="354"/>
      <c r="Y288" s="354"/>
      <c r="Z288" s="354"/>
      <c r="AA288" s="354"/>
      <c r="AB288" s="354"/>
      <c r="AC288" s="354"/>
      <c r="AD288" s="354"/>
      <c r="AE288" s="354"/>
      <c r="AF288" s="354"/>
      <c r="AG288" s="354"/>
      <c r="AH288" s="354"/>
      <c r="AI288" s="354"/>
    </row>
    <row r="289" spans="1:35" x14ac:dyDescent="0.25">
      <c r="A289" s="358"/>
      <c r="B289" s="361" t="str">
        <f t="shared" si="160"/>
        <v/>
      </c>
      <c r="D289" s="359"/>
      <c r="E289" s="354">
        <f>SUM(E286:E288)</f>
        <v>30070113</v>
      </c>
      <c r="F289" s="354">
        <f>SUM(F286:F288)</f>
        <v>35200000</v>
      </c>
      <c r="G289" s="354">
        <f>SUM(G286:G288)</f>
        <v>28009300</v>
      </c>
      <c r="H289" s="354">
        <f t="shared" ref="H289:K289" si="179">SUM(H286:H288)</f>
        <v>27599100</v>
      </c>
      <c r="I289" s="354">
        <f t="shared" si="179"/>
        <v>0</v>
      </c>
      <c r="J289" s="354">
        <f t="shared" si="179"/>
        <v>0</v>
      </c>
      <c r="K289" s="354">
        <f t="shared" si="179"/>
        <v>0</v>
      </c>
      <c r="L289" s="354">
        <f t="shared" si="176"/>
        <v>27599100</v>
      </c>
      <c r="M289" s="354">
        <f t="shared" ref="M289:P289" si="180">SUM(M286:M288)</f>
        <v>29966600</v>
      </c>
      <c r="N289" s="354">
        <f t="shared" si="180"/>
        <v>0</v>
      </c>
      <c r="O289" s="354">
        <f t="shared" si="180"/>
        <v>0</v>
      </c>
      <c r="P289" s="354">
        <f t="shared" si="180"/>
        <v>0</v>
      </c>
      <c r="Q289" s="354">
        <f t="shared" si="177"/>
        <v>29966600</v>
      </c>
      <c r="R289" s="354">
        <f t="shared" ref="R289:U289" si="181">SUM(R286:R288)</f>
        <v>31257100</v>
      </c>
      <c r="S289" s="354">
        <f t="shared" si="181"/>
        <v>0</v>
      </c>
      <c r="T289" s="354">
        <f t="shared" si="181"/>
        <v>0</v>
      </c>
      <c r="U289" s="354">
        <f t="shared" si="181"/>
        <v>0</v>
      </c>
      <c r="V289" s="354">
        <f t="shared" si="178"/>
        <v>31257100</v>
      </c>
      <c r="W289" s="354"/>
      <c r="X289" s="354"/>
      <c r="Y289" s="354"/>
      <c r="Z289" s="354"/>
      <c r="AA289" s="354"/>
      <c r="AB289" s="354"/>
      <c r="AC289" s="354"/>
      <c r="AD289" s="354"/>
      <c r="AE289" s="354"/>
      <c r="AF289" s="354"/>
      <c r="AG289" s="354"/>
      <c r="AH289" s="354"/>
      <c r="AI289" s="354"/>
    </row>
    <row r="290" spans="1:35" x14ac:dyDescent="0.25">
      <c r="A290" s="358"/>
      <c r="B290" s="361" t="str">
        <f t="shared" si="160"/>
        <v/>
      </c>
      <c r="C290" s="358"/>
      <c r="D290" s="359"/>
      <c r="E290" s="354" t="str">
        <f>IFERROR(SUM(#REF!),"")</f>
        <v/>
      </c>
      <c r="F290" s="354"/>
      <c r="G290" s="354"/>
      <c r="H290" s="354"/>
      <c r="I290" s="354"/>
      <c r="J290" s="354"/>
      <c r="K290" s="354"/>
      <c r="L290" s="354"/>
      <c r="M290" s="354"/>
      <c r="N290" s="354"/>
      <c r="O290" s="354"/>
      <c r="P290" s="354"/>
      <c r="Q290" s="354"/>
      <c r="R290" s="354"/>
      <c r="S290" s="354"/>
      <c r="T290" s="354"/>
      <c r="U290" s="354"/>
      <c r="V290" s="354"/>
      <c r="W290" s="354"/>
      <c r="X290" s="354"/>
      <c r="Y290" s="354"/>
      <c r="Z290" s="354"/>
      <c r="AA290" s="354"/>
      <c r="AB290" s="354"/>
      <c r="AC290" s="354"/>
      <c r="AD290" s="354"/>
      <c r="AE290" s="354"/>
      <c r="AF290" s="354"/>
      <c r="AG290" s="354"/>
      <c r="AH290" s="354"/>
      <c r="AI290" s="354"/>
    </row>
    <row r="291" spans="1:35" x14ac:dyDescent="0.25">
      <c r="A291" s="358"/>
      <c r="B291" s="361" t="str">
        <f t="shared" si="160"/>
        <v/>
      </c>
      <c r="C291" s="358"/>
      <c r="D291" s="359"/>
      <c r="E291" s="354" t="str">
        <f>IFERROR(SUM(#REF!),"")</f>
        <v/>
      </c>
      <c r="F291" s="354"/>
      <c r="G291" s="354"/>
      <c r="H291" s="354"/>
      <c r="I291" s="354"/>
      <c r="J291" s="354"/>
      <c r="K291" s="354"/>
      <c r="L291" s="354"/>
      <c r="M291" s="354"/>
      <c r="N291" s="354"/>
      <c r="O291" s="354"/>
      <c r="P291" s="354"/>
      <c r="Q291" s="354"/>
      <c r="R291" s="354"/>
      <c r="S291" s="354"/>
      <c r="T291" s="354"/>
      <c r="U291" s="354"/>
      <c r="V291" s="354"/>
      <c r="W291" s="354"/>
      <c r="X291" s="354"/>
      <c r="Y291" s="354"/>
      <c r="Z291" s="354"/>
      <c r="AA291" s="354"/>
      <c r="AB291" s="354"/>
      <c r="AC291" s="354"/>
      <c r="AD291" s="354"/>
      <c r="AE291" s="354"/>
      <c r="AF291" s="354"/>
      <c r="AG291" s="354"/>
      <c r="AH291" s="354"/>
      <c r="AI291" s="354"/>
    </row>
    <row r="292" spans="1:35" x14ac:dyDescent="0.25">
      <c r="A292" s="358">
        <v>1413</v>
      </c>
      <c r="B292" s="361" t="str">
        <f t="shared" si="160"/>
        <v/>
      </c>
      <c r="C292" s="358"/>
      <c r="D292" s="359" t="s">
        <v>325</v>
      </c>
      <c r="E292" s="354" t="str">
        <f>IFERROR(SUM(#REF!),"")</f>
        <v/>
      </c>
      <c r="F292" s="354"/>
      <c r="G292" s="354"/>
      <c r="H292" s="354"/>
      <c r="I292" s="354"/>
      <c r="J292" s="354"/>
      <c r="K292" s="354"/>
      <c r="L292" s="354"/>
      <c r="M292" s="354"/>
      <c r="N292" s="354"/>
      <c r="O292" s="354"/>
      <c r="P292" s="354"/>
      <c r="Q292" s="354"/>
      <c r="R292" s="354"/>
      <c r="S292" s="354"/>
      <c r="T292" s="354"/>
      <c r="U292" s="354"/>
      <c r="V292" s="354"/>
      <c r="W292" s="354"/>
      <c r="X292" s="354"/>
      <c r="Y292" s="354"/>
      <c r="Z292" s="354"/>
      <c r="AA292" s="354"/>
      <c r="AB292" s="354"/>
      <c r="AC292" s="354"/>
      <c r="AD292" s="354"/>
      <c r="AE292" s="354"/>
      <c r="AF292" s="354"/>
      <c r="AG292" s="354"/>
      <c r="AH292" s="354"/>
      <c r="AI292" s="354"/>
    </row>
    <row r="293" spans="1:35" x14ac:dyDescent="0.25">
      <c r="A293" s="358"/>
      <c r="B293" s="361" t="str">
        <f t="shared" si="160"/>
        <v/>
      </c>
      <c r="C293" s="358"/>
      <c r="D293" s="359"/>
      <c r="E293" s="354" t="str">
        <f>IFERROR(SUM(#REF!),"")</f>
        <v/>
      </c>
      <c r="F293" s="354"/>
      <c r="G293" s="354"/>
      <c r="H293" s="354"/>
      <c r="I293" s="354"/>
      <c r="J293" s="354"/>
      <c r="K293" s="354"/>
      <c r="L293" s="354"/>
      <c r="M293" s="354"/>
      <c r="N293" s="354"/>
      <c r="O293" s="354"/>
      <c r="P293" s="354"/>
      <c r="Q293" s="354"/>
      <c r="R293" s="354"/>
      <c r="S293" s="354"/>
      <c r="T293" s="354"/>
      <c r="U293" s="354"/>
      <c r="V293" s="354"/>
      <c r="W293" s="354"/>
      <c r="X293" s="354"/>
      <c r="Y293" s="354"/>
      <c r="Z293" s="354"/>
      <c r="AA293" s="354"/>
      <c r="AB293" s="354"/>
      <c r="AC293" s="354"/>
      <c r="AD293" s="354"/>
      <c r="AE293" s="354"/>
      <c r="AF293" s="354"/>
      <c r="AG293" s="354"/>
      <c r="AH293" s="354"/>
      <c r="AI293" s="354"/>
    </row>
    <row r="294" spans="1:35" x14ac:dyDescent="0.25">
      <c r="A294" s="358"/>
      <c r="B294" s="361" t="str">
        <f t="shared" si="160"/>
        <v/>
      </c>
      <c r="C294" s="358"/>
      <c r="D294" s="359"/>
      <c r="E294" s="354" t="str">
        <f>IFERROR(SUM(#REF!),"")</f>
        <v/>
      </c>
      <c r="F294" s="354"/>
      <c r="G294" s="354"/>
      <c r="H294" s="354"/>
      <c r="I294" s="354"/>
      <c r="J294" s="354"/>
      <c r="K294" s="354"/>
      <c r="L294" s="354"/>
      <c r="M294" s="354"/>
      <c r="N294" s="354"/>
      <c r="O294" s="354"/>
      <c r="P294" s="354"/>
      <c r="Q294" s="354"/>
      <c r="R294" s="354"/>
      <c r="S294" s="354"/>
      <c r="T294" s="354"/>
      <c r="U294" s="354"/>
      <c r="V294" s="354"/>
      <c r="W294" s="354"/>
      <c r="X294" s="354"/>
      <c r="Y294" s="354"/>
      <c r="Z294" s="354"/>
      <c r="AA294" s="354"/>
      <c r="AB294" s="354"/>
      <c r="AC294" s="354"/>
      <c r="AD294" s="354"/>
      <c r="AE294" s="354"/>
      <c r="AF294" s="354"/>
      <c r="AG294" s="354"/>
      <c r="AH294" s="354"/>
      <c r="AI294" s="354"/>
    </row>
    <row r="295" spans="1:35" x14ac:dyDescent="0.25">
      <c r="A295" s="358">
        <v>1414</v>
      </c>
      <c r="B295" s="361" t="str">
        <f t="shared" si="160"/>
        <v/>
      </c>
      <c r="C295" s="358"/>
      <c r="D295" s="359" t="s">
        <v>326</v>
      </c>
      <c r="E295" s="354" t="str">
        <f>IFERROR(SUM(#REF!),"")</f>
        <v/>
      </c>
      <c r="F295" s="354"/>
      <c r="G295" s="354"/>
      <c r="H295" s="354"/>
      <c r="I295" s="354"/>
      <c r="J295" s="354"/>
      <c r="K295" s="354"/>
      <c r="L295" s="354"/>
      <c r="M295" s="354"/>
      <c r="N295" s="354"/>
      <c r="O295" s="354"/>
      <c r="P295" s="354"/>
      <c r="Q295" s="354"/>
      <c r="R295" s="354"/>
      <c r="S295" s="354"/>
      <c r="T295" s="354"/>
      <c r="U295" s="354"/>
      <c r="V295" s="354"/>
      <c r="W295" s="354"/>
      <c r="X295" s="354"/>
      <c r="Y295" s="354"/>
      <c r="Z295" s="354"/>
      <c r="AA295" s="354"/>
      <c r="AB295" s="354"/>
      <c r="AC295" s="354"/>
      <c r="AD295" s="354"/>
      <c r="AE295" s="354"/>
      <c r="AF295" s="354"/>
      <c r="AG295" s="354"/>
      <c r="AH295" s="354"/>
      <c r="AI295" s="354"/>
    </row>
    <row r="296" spans="1:35" x14ac:dyDescent="0.25">
      <c r="A296" s="358"/>
      <c r="B296" s="361" t="str">
        <f t="shared" si="160"/>
        <v/>
      </c>
      <c r="C296" s="358"/>
      <c r="D296" s="359"/>
      <c r="E296" s="354" t="str">
        <f>IFERROR(SUM(#REF!),"")</f>
        <v/>
      </c>
      <c r="F296" s="354"/>
      <c r="G296" s="354"/>
      <c r="H296" s="354"/>
      <c r="I296" s="354"/>
      <c r="J296" s="354"/>
      <c r="K296" s="354"/>
      <c r="L296" s="354"/>
      <c r="M296" s="354"/>
      <c r="N296" s="354"/>
      <c r="O296" s="354"/>
      <c r="P296" s="354"/>
      <c r="Q296" s="354"/>
      <c r="R296" s="354"/>
      <c r="S296" s="354"/>
      <c r="T296" s="354"/>
      <c r="U296" s="354"/>
      <c r="V296" s="354"/>
      <c r="W296" s="354"/>
      <c r="X296" s="354"/>
      <c r="Y296" s="354"/>
      <c r="Z296" s="354"/>
      <c r="AA296" s="354"/>
      <c r="AB296" s="354"/>
      <c r="AC296" s="354"/>
      <c r="AD296" s="354"/>
      <c r="AE296" s="354"/>
      <c r="AF296" s="354"/>
      <c r="AG296" s="354"/>
      <c r="AH296" s="354"/>
      <c r="AI296" s="354"/>
    </row>
    <row r="297" spans="1:35" x14ac:dyDescent="0.25">
      <c r="A297" s="358"/>
      <c r="B297" s="361" t="str">
        <f t="shared" si="160"/>
        <v/>
      </c>
      <c r="C297" s="358"/>
      <c r="D297" s="359"/>
      <c r="E297" s="354" t="str">
        <f>IFERROR(SUM(#REF!),"")</f>
        <v/>
      </c>
      <c r="F297" s="354"/>
      <c r="G297" s="354"/>
      <c r="H297" s="354"/>
      <c r="I297" s="354"/>
      <c r="J297" s="354"/>
      <c r="K297" s="354"/>
      <c r="L297" s="354"/>
      <c r="M297" s="354"/>
      <c r="N297" s="354"/>
      <c r="O297" s="354"/>
      <c r="P297" s="354"/>
      <c r="Q297" s="354"/>
      <c r="R297" s="354"/>
      <c r="S297" s="354"/>
      <c r="T297" s="354"/>
      <c r="U297" s="354"/>
      <c r="V297" s="354"/>
      <c r="W297" s="354"/>
      <c r="X297" s="354"/>
      <c r="Y297" s="354"/>
      <c r="Z297" s="354"/>
      <c r="AA297" s="354"/>
      <c r="AB297" s="354"/>
      <c r="AC297" s="354"/>
      <c r="AD297" s="354"/>
      <c r="AE297" s="354"/>
      <c r="AF297" s="354"/>
      <c r="AG297" s="354"/>
      <c r="AH297" s="354"/>
      <c r="AI297" s="354"/>
    </row>
    <row r="298" spans="1:35" x14ac:dyDescent="0.25">
      <c r="A298" s="358">
        <v>1415</v>
      </c>
      <c r="B298" s="361" t="str">
        <f t="shared" si="160"/>
        <v/>
      </c>
      <c r="C298" s="358"/>
      <c r="D298" s="359" t="s">
        <v>327</v>
      </c>
      <c r="E298" s="354" t="str">
        <f>IFERROR(SUM(#REF!),"")</f>
        <v/>
      </c>
      <c r="F298" s="354"/>
      <c r="G298" s="354"/>
      <c r="H298" s="354"/>
      <c r="I298" s="354"/>
      <c r="J298" s="354"/>
      <c r="K298" s="354"/>
      <c r="L298" s="354"/>
      <c r="M298" s="354"/>
      <c r="N298" s="354"/>
      <c r="O298" s="354"/>
      <c r="P298" s="354"/>
      <c r="Q298" s="354"/>
      <c r="R298" s="354"/>
      <c r="S298" s="354"/>
      <c r="T298" s="354"/>
      <c r="U298" s="354"/>
      <c r="V298" s="354"/>
      <c r="W298" s="354"/>
      <c r="X298" s="354"/>
      <c r="Y298" s="354"/>
      <c r="Z298" s="354"/>
      <c r="AA298" s="354"/>
      <c r="AB298" s="354"/>
      <c r="AC298" s="354"/>
      <c r="AD298" s="354"/>
      <c r="AE298" s="354"/>
      <c r="AF298" s="354"/>
      <c r="AG298" s="354"/>
      <c r="AH298" s="354"/>
      <c r="AI298" s="354"/>
    </row>
    <row r="299" spans="1:35" x14ac:dyDescent="0.2">
      <c r="A299" s="358">
        <v>1415</v>
      </c>
      <c r="B299" s="361" t="str">
        <f t="shared" si="160"/>
        <v>0</v>
      </c>
      <c r="C299" s="358" t="s">
        <v>330</v>
      </c>
      <c r="D299" s="359" t="s">
        <v>331</v>
      </c>
      <c r="E299" s="1157">
        <f>IFERROR(VLOOKUP($C299,'[8]Total Inflows'!$AE$4:$AH$165,2,0),"")</f>
        <v>516117.55</v>
      </c>
      <c r="F299" s="1157">
        <f>IFERROR(VLOOKUP($C299,'[8]Total Inflows'!$AE$4:$AH$165,3,0),"")</f>
        <v>818000</v>
      </c>
      <c r="G299" s="1157">
        <f>IFERROR(VLOOKUP($C299,'[8]Total Inflows'!$AE$4:$AH$165,4,0),"")</f>
        <v>848000</v>
      </c>
      <c r="H299" s="1157">
        <f>IFERROR(VLOOKUP($C299,'[8]Total Inflows'!$AJ$4:$AM$110,2,0),"")</f>
        <v>906100</v>
      </c>
      <c r="I299" s="1157" t="str">
        <f>IFERROR(VLOOKUP($C299,'[8]Total Inflows'!$AO$4:$AR$10,2,0),"")</f>
        <v/>
      </c>
      <c r="J299" s="1157" t="str">
        <f>IFERROR(VLOOKUP($C299,'[8]Total Inflows'!$AU$4:$AX$54,2,0),"")</f>
        <v/>
      </c>
      <c r="K299" s="1157" t="str">
        <f>IFERROR(VLOOKUP($C299,'[8]Total Inflows'!$AZ$4:$BC$30,2,0),"")</f>
        <v/>
      </c>
      <c r="L299" s="354">
        <f t="shared" ref="L299:L306" si="182">IFERROR(SUM(H299:K299),"")</f>
        <v>906100</v>
      </c>
      <c r="M299" s="1157">
        <f>IFERROR(VLOOKUP($C299,'[9]Total Inflows'!$AI$4:$AL$110,3,0),"")</f>
        <v>967800</v>
      </c>
      <c r="N299" s="1157" t="str">
        <f>IFERROR(VLOOKUP($C299,'[8]Total Inflows'!$AO$4:$AR$10,3,0),"")</f>
        <v/>
      </c>
      <c r="O299" s="1157" t="str">
        <f>IFERROR(VLOOKUP($C299,'[8]Total Inflows'!$AU$4:$AX$54,3,0),"")</f>
        <v/>
      </c>
      <c r="P299" s="1157" t="str">
        <f>IFERROR(VLOOKUP($C299,'[8]Total Inflows'!$AZ$4:$BC$30,3,0),"")</f>
        <v/>
      </c>
      <c r="Q299" s="354">
        <f t="shared" ref="Q299:Q306" si="183">IFERROR(SUM(M299:P299),"")</f>
        <v>967800</v>
      </c>
      <c r="R299" s="1157">
        <f>IFERROR(VLOOKUP($C299,'[9]Total Inflows'!$AI$4:$AL$110,4,0),"")</f>
        <v>1037200</v>
      </c>
      <c r="S299" s="1157" t="str">
        <f>IFERROR(VLOOKUP($C299,'[8]Total Inflows'!$AO$4:$AR$10,4,0),"")</f>
        <v/>
      </c>
      <c r="T299" s="1157" t="str">
        <f>IFERROR(VLOOKUP($C299,'[8]Total Inflows'!$AU$4:$AX$54,4,0),"")</f>
        <v/>
      </c>
      <c r="U299" s="1157" t="str">
        <f>IFERROR(VLOOKUP($C299,'[8]Total Inflows'!$AZ$4:$BC$30,4,0),"")</f>
        <v/>
      </c>
      <c r="V299" s="354">
        <f t="shared" ref="V299:V306" si="184">IFERROR(SUM(R299:U299),"")</f>
        <v>1037200</v>
      </c>
      <c r="W299" s="354"/>
      <c r="X299" s="354"/>
      <c r="Y299" s="354"/>
      <c r="Z299" s="354"/>
      <c r="AA299" s="354"/>
      <c r="AB299" s="354"/>
      <c r="AC299" s="354"/>
      <c r="AD299" s="354"/>
      <c r="AE299" s="354"/>
      <c r="AF299" s="354"/>
      <c r="AG299" s="354"/>
      <c r="AH299" s="354"/>
      <c r="AI299" s="354"/>
    </row>
    <row r="300" spans="1:35" x14ac:dyDescent="0.2">
      <c r="A300" s="358">
        <v>1415</v>
      </c>
      <c r="B300" s="361" t="str">
        <f t="shared" si="160"/>
        <v>0</v>
      </c>
      <c r="C300" s="340" t="s">
        <v>332</v>
      </c>
      <c r="D300" s="359" t="s">
        <v>333</v>
      </c>
      <c r="E300" s="1157">
        <f>IFERROR(VLOOKUP($C300,'[8]Total Inflows'!$AE$4:$AH$165,2,0),"")</f>
        <v>1108686.7</v>
      </c>
      <c r="F300" s="1157">
        <f>IFERROR(VLOOKUP($C300,'[8]Total Inflows'!$AE$4:$AH$165,3,0),"")</f>
        <v>2602400</v>
      </c>
      <c r="G300" s="1157">
        <f>IFERROR(VLOOKUP($C300,'[8]Total Inflows'!$AE$4:$AH$165,4,0),"")</f>
        <v>4391900</v>
      </c>
      <c r="H300" s="1157">
        <f>IFERROR(VLOOKUP($C300,'[8]Total Inflows'!$AJ$4:$AM$110,2,0),"")</f>
        <v>2892800</v>
      </c>
      <c r="I300" s="1157" t="str">
        <f>IFERROR(VLOOKUP($C300,'[8]Total Inflows'!$AO$4:$AR$10,2,0),"")</f>
        <v/>
      </c>
      <c r="J300" s="1157" t="str">
        <f>IFERROR(VLOOKUP($C300,'[8]Total Inflows'!$AU$4:$AX$54,2,0),"")</f>
        <v/>
      </c>
      <c r="K300" s="1157" t="str">
        <f>IFERROR(VLOOKUP($C300,'[8]Total Inflows'!$AZ$4:$BC$30,2,0),"")</f>
        <v/>
      </c>
      <c r="L300" s="354">
        <f t="shared" si="182"/>
        <v>2892800</v>
      </c>
      <c r="M300" s="1157">
        <f>IFERROR(VLOOKUP($C300,'[9]Total Inflows'!$AI$4:$AL$110,3,0),"")</f>
        <v>3012400</v>
      </c>
      <c r="N300" s="1157" t="str">
        <f>IFERROR(VLOOKUP($C300,'[8]Total Inflows'!$AO$4:$AR$10,3,0),"")</f>
        <v/>
      </c>
      <c r="O300" s="1157" t="str">
        <f>IFERROR(VLOOKUP($C300,'[8]Total Inflows'!$AU$4:$AX$54,3,0),"")</f>
        <v/>
      </c>
      <c r="P300" s="1157" t="str">
        <f>IFERROR(VLOOKUP($C300,'[8]Total Inflows'!$AZ$4:$BC$30,3,0),"")</f>
        <v/>
      </c>
      <c r="Q300" s="354">
        <f t="shared" si="183"/>
        <v>3012400</v>
      </c>
      <c r="R300" s="1157">
        <f>IFERROR(VLOOKUP($C300,'[9]Total Inflows'!$AI$4:$AL$110,4,0),"")</f>
        <v>3171600</v>
      </c>
      <c r="S300" s="1157" t="str">
        <f>IFERROR(VLOOKUP($C300,'[8]Total Inflows'!$AO$4:$AR$10,4,0),"")</f>
        <v/>
      </c>
      <c r="T300" s="1157" t="str">
        <f>IFERROR(VLOOKUP($C300,'[8]Total Inflows'!$AU$4:$AX$54,4,0),"")</f>
        <v/>
      </c>
      <c r="U300" s="1157" t="str">
        <f>IFERROR(VLOOKUP($C300,'[8]Total Inflows'!$AZ$4:$BC$30,4,0),"")</f>
        <v/>
      </c>
      <c r="V300" s="354">
        <f t="shared" si="184"/>
        <v>3171600</v>
      </c>
      <c r="W300" s="354"/>
      <c r="X300" s="354"/>
      <c r="Y300" s="354"/>
      <c r="Z300" s="354"/>
      <c r="AA300" s="354"/>
      <c r="AB300" s="354"/>
      <c r="AC300" s="354"/>
      <c r="AD300" s="354"/>
      <c r="AE300" s="354"/>
      <c r="AF300" s="354"/>
      <c r="AG300" s="354"/>
      <c r="AH300" s="354"/>
      <c r="AI300" s="354"/>
    </row>
    <row r="301" spans="1:35" x14ac:dyDescent="0.2">
      <c r="A301" s="358">
        <v>1415</v>
      </c>
      <c r="B301" s="361" t="str">
        <f t="shared" si="160"/>
        <v>0</v>
      </c>
      <c r="C301" s="368" t="s">
        <v>334</v>
      </c>
      <c r="D301" s="359" t="s">
        <v>335</v>
      </c>
      <c r="E301" s="1157">
        <f>IFERROR(VLOOKUP($C301,'[8]Total Inflows'!$AE$4:$AH$165,2,0),"")</f>
        <v>1530593.27</v>
      </c>
      <c r="F301" s="1157">
        <f>IFERROR(VLOOKUP($C301,'[8]Total Inflows'!$AE$4:$AH$165,3,0),"")</f>
        <v>1313900</v>
      </c>
      <c r="G301" s="1157">
        <f>IFERROR(VLOOKUP($C301,'[8]Total Inflows'!$AE$4:$AH$165,4,0),"")</f>
        <v>1561600</v>
      </c>
      <c r="H301" s="1157">
        <f>IFERROR(VLOOKUP($C301,'[8]Total Inflows'!$AJ$4:$AM$110,2,0),"")</f>
        <v>1668600</v>
      </c>
      <c r="I301" s="1157" t="str">
        <f>IFERROR(VLOOKUP($C301,'[8]Total Inflows'!$AO$4:$AR$10,2,0),"")</f>
        <v/>
      </c>
      <c r="J301" s="1157" t="str">
        <f>IFERROR(VLOOKUP($C301,'[8]Total Inflows'!$AU$4:$AX$54,2,0),"")</f>
        <v/>
      </c>
      <c r="K301" s="1157" t="str">
        <f>IFERROR(VLOOKUP($C301,'[8]Total Inflows'!$AZ$4:$BC$30,2,0),"")</f>
        <v/>
      </c>
      <c r="L301" s="354">
        <f t="shared" si="182"/>
        <v>1668600</v>
      </c>
      <c r="M301" s="1157">
        <f>IFERROR(VLOOKUP($C301,'[9]Total Inflows'!$AI$4:$AL$110,3,0),"")</f>
        <v>1782300</v>
      </c>
      <c r="N301" s="1157" t="str">
        <f>IFERROR(VLOOKUP($C301,'[8]Total Inflows'!$AO$4:$AR$10,3,0),"")</f>
        <v/>
      </c>
      <c r="O301" s="1157" t="str">
        <f>IFERROR(VLOOKUP($C301,'[8]Total Inflows'!$AU$4:$AX$54,3,0),"")</f>
        <v/>
      </c>
      <c r="P301" s="1157" t="str">
        <f>IFERROR(VLOOKUP($C301,'[8]Total Inflows'!$AZ$4:$BC$30,3,0),"")</f>
        <v/>
      </c>
      <c r="Q301" s="354">
        <f t="shared" si="183"/>
        <v>1782300</v>
      </c>
      <c r="R301" s="1157">
        <f>IFERROR(VLOOKUP($C301,'[9]Total Inflows'!$AI$4:$AL$110,4,0),"")</f>
        <v>1910000</v>
      </c>
      <c r="S301" s="1157" t="str">
        <f>IFERROR(VLOOKUP($C301,'[8]Total Inflows'!$AO$4:$AR$10,4,0),"")</f>
        <v/>
      </c>
      <c r="T301" s="1157" t="str">
        <f>IFERROR(VLOOKUP($C301,'[8]Total Inflows'!$AU$4:$AX$54,4,0),"")</f>
        <v/>
      </c>
      <c r="U301" s="1157" t="str">
        <f>IFERROR(VLOOKUP($C301,'[8]Total Inflows'!$AZ$4:$BC$30,4,0),"")</f>
        <v/>
      </c>
      <c r="V301" s="354">
        <f t="shared" si="184"/>
        <v>1910000</v>
      </c>
      <c r="W301" s="354"/>
      <c r="X301" s="354"/>
      <c r="Y301" s="354"/>
      <c r="Z301" s="354"/>
      <c r="AA301" s="354"/>
      <c r="AB301" s="354"/>
      <c r="AC301" s="354"/>
      <c r="AD301" s="354"/>
      <c r="AE301" s="354"/>
      <c r="AF301" s="354"/>
      <c r="AG301" s="354"/>
      <c r="AH301" s="354"/>
      <c r="AI301" s="354"/>
    </row>
    <row r="302" spans="1:35" x14ac:dyDescent="0.2">
      <c r="A302" s="358">
        <v>1415</v>
      </c>
      <c r="B302" s="361" t="str">
        <f t="shared" si="160"/>
        <v>0</v>
      </c>
      <c r="C302" s="368" t="s">
        <v>482</v>
      </c>
      <c r="D302" s="359" t="s">
        <v>1253</v>
      </c>
      <c r="E302" s="1157">
        <f>IFERROR(VLOOKUP($C302,'[8]Total Inflows'!$AE$4:$AH$165,2,0),"")</f>
        <v>1061563.8899999999</v>
      </c>
      <c r="F302" s="1157">
        <f>IFERROR(VLOOKUP($C302,'[8]Total Inflows'!$AE$4:$AH$165,3,0),"")</f>
        <v>1071500</v>
      </c>
      <c r="G302" s="1157">
        <f>IFERROR(VLOOKUP($C302,'[8]Total Inflows'!$AE$4:$AH$165,4,0),"")</f>
        <v>805700</v>
      </c>
      <c r="H302" s="1157">
        <f>IFERROR(VLOOKUP($C302,'[8]Total Inflows'!$AJ$4:$AM$110,2,0),"")</f>
        <v>860800</v>
      </c>
      <c r="I302" s="1157" t="str">
        <f>IFERROR(VLOOKUP($C302,'[8]Total Inflows'!$AO$4:$AR$10,2,0),"")</f>
        <v/>
      </c>
      <c r="J302" s="1157" t="str">
        <f>IFERROR(VLOOKUP($C302,'[8]Total Inflows'!$AU$4:$AX$54,2,0),"")</f>
        <v/>
      </c>
      <c r="K302" s="1157" t="str">
        <f>IFERROR(VLOOKUP($C302,'[8]Total Inflows'!$AZ$4:$BC$30,2,0),"")</f>
        <v/>
      </c>
      <c r="L302" s="354">
        <f t="shared" si="182"/>
        <v>860800</v>
      </c>
      <c r="M302" s="1157">
        <f>IFERROR(VLOOKUP($C302,'[9]Total Inflows'!$AI$4:$AL$110,3,0),"")</f>
        <v>919500</v>
      </c>
      <c r="N302" s="1157" t="str">
        <f>IFERROR(VLOOKUP($C302,'[8]Total Inflows'!$AO$4:$AR$10,3,0),"")</f>
        <v/>
      </c>
      <c r="O302" s="1157" t="str">
        <f>IFERROR(VLOOKUP($C302,'[8]Total Inflows'!$AU$4:$AX$54,3,0),"")</f>
        <v/>
      </c>
      <c r="P302" s="1157" t="str">
        <f>IFERROR(VLOOKUP($C302,'[8]Total Inflows'!$AZ$4:$BC$30,3,0),"")</f>
        <v/>
      </c>
      <c r="Q302" s="354">
        <f t="shared" si="183"/>
        <v>919500</v>
      </c>
      <c r="R302" s="1157">
        <f>IFERROR(VLOOKUP($C302,'[9]Total Inflows'!$AI$4:$AL$110,4,0),"")</f>
        <v>985400</v>
      </c>
      <c r="S302" s="1157" t="str">
        <f>IFERROR(VLOOKUP($C302,'[8]Total Inflows'!$AO$4:$AR$10,4,0),"")</f>
        <v/>
      </c>
      <c r="T302" s="1157" t="str">
        <f>IFERROR(VLOOKUP($C302,'[8]Total Inflows'!$AU$4:$AX$54,4,0),"")</f>
        <v/>
      </c>
      <c r="U302" s="1157" t="str">
        <f>IFERROR(VLOOKUP($C302,'[8]Total Inflows'!$AZ$4:$BC$30,4,0),"")</f>
        <v/>
      </c>
      <c r="V302" s="354">
        <f t="shared" si="184"/>
        <v>985400</v>
      </c>
      <c r="W302" s="354"/>
      <c r="X302" s="354"/>
      <c r="Y302" s="354"/>
      <c r="Z302" s="354"/>
      <c r="AA302" s="354"/>
      <c r="AB302" s="354"/>
      <c r="AC302" s="354"/>
      <c r="AD302" s="354"/>
      <c r="AE302" s="354"/>
      <c r="AF302" s="354"/>
      <c r="AG302" s="354"/>
      <c r="AH302" s="354"/>
      <c r="AI302" s="354"/>
    </row>
    <row r="303" spans="1:35" x14ac:dyDescent="0.25">
      <c r="A303" s="358"/>
      <c r="B303" s="361" t="str">
        <f t="shared" si="160"/>
        <v/>
      </c>
      <c r="C303" s="358"/>
      <c r="D303" s="359"/>
      <c r="E303" s="354">
        <f t="shared" ref="E303" si="185">SUM(E299:E302)</f>
        <v>4216961.41</v>
      </c>
      <c r="F303" s="354">
        <f>SUM(F299:F302)</f>
        <v>5805800</v>
      </c>
      <c r="G303" s="354">
        <f>SUM(G299:G302)</f>
        <v>7607200</v>
      </c>
      <c r="H303" s="354">
        <f t="shared" ref="H303:K303" si="186">SUM(H299:H302)</f>
        <v>6328300</v>
      </c>
      <c r="I303" s="354">
        <f t="shared" si="186"/>
        <v>0</v>
      </c>
      <c r="J303" s="354">
        <f t="shared" si="186"/>
        <v>0</v>
      </c>
      <c r="K303" s="354">
        <f t="shared" si="186"/>
        <v>0</v>
      </c>
      <c r="L303" s="354">
        <f t="shared" si="182"/>
        <v>6328300</v>
      </c>
      <c r="M303" s="354">
        <f t="shared" ref="M303:P303" si="187">SUM(M299:M302)</f>
        <v>6682000</v>
      </c>
      <c r="N303" s="354">
        <f t="shared" si="187"/>
        <v>0</v>
      </c>
      <c r="O303" s="354">
        <f t="shared" si="187"/>
        <v>0</v>
      </c>
      <c r="P303" s="354">
        <f t="shared" si="187"/>
        <v>0</v>
      </c>
      <c r="Q303" s="354">
        <f t="shared" si="183"/>
        <v>6682000</v>
      </c>
      <c r="R303" s="354">
        <f t="shared" ref="R303:U303" si="188">SUM(R299:R302)</f>
        <v>7104200</v>
      </c>
      <c r="S303" s="354">
        <f t="shared" si="188"/>
        <v>0</v>
      </c>
      <c r="T303" s="354">
        <f t="shared" si="188"/>
        <v>0</v>
      </c>
      <c r="U303" s="354">
        <f t="shared" si="188"/>
        <v>0</v>
      </c>
      <c r="V303" s="354">
        <f t="shared" si="184"/>
        <v>7104200</v>
      </c>
      <c r="W303" s="354"/>
      <c r="X303" s="354"/>
      <c r="Y303" s="354"/>
      <c r="Z303" s="354"/>
      <c r="AA303" s="354"/>
      <c r="AB303" s="354"/>
      <c r="AC303" s="354"/>
      <c r="AD303" s="354"/>
      <c r="AE303" s="354"/>
      <c r="AF303" s="354"/>
      <c r="AG303" s="354"/>
      <c r="AH303" s="354"/>
      <c r="AI303" s="354"/>
    </row>
    <row r="304" spans="1:35" x14ac:dyDescent="0.25">
      <c r="A304" s="358"/>
      <c r="B304" s="361" t="str">
        <f t="shared" si="160"/>
        <v/>
      </c>
      <c r="C304" s="358"/>
      <c r="D304" s="359"/>
      <c r="E304" s="354" t="str">
        <f>IFERROR(SUM(#REF!),"")</f>
        <v/>
      </c>
      <c r="F304" s="354"/>
      <c r="L304" s="354">
        <f t="shared" si="182"/>
        <v>0</v>
      </c>
      <c r="Q304" s="354">
        <f t="shared" si="183"/>
        <v>0</v>
      </c>
      <c r="V304" s="354">
        <f t="shared" si="184"/>
        <v>0</v>
      </c>
      <c r="W304" s="354"/>
      <c r="X304" s="354"/>
      <c r="Y304" s="354"/>
      <c r="Z304" s="354"/>
      <c r="AA304" s="354"/>
      <c r="AB304" s="354"/>
      <c r="AC304" s="354"/>
      <c r="AD304" s="354"/>
      <c r="AE304" s="354"/>
      <c r="AF304" s="354"/>
      <c r="AG304" s="354"/>
      <c r="AH304" s="354"/>
      <c r="AI304" s="354"/>
    </row>
    <row r="305" spans="1:35" x14ac:dyDescent="0.25">
      <c r="A305" s="358"/>
      <c r="B305" s="361" t="str">
        <f t="shared" si="160"/>
        <v/>
      </c>
      <c r="C305" s="358"/>
      <c r="D305" s="359"/>
      <c r="E305" s="354" t="str">
        <f>IFERROR(SUM(#REF!),"")</f>
        <v/>
      </c>
      <c r="F305" s="354"/>
      <c r="L305" s="354">
        <f t="shared" si="182"/>
        <v>0</v>
      </c>
      <c r="Q305" s="354">
        <f t="shared" si="183"/>
        <v>0</v>
      </c>
      <c r="V305" s="354">
        <f t="shared" si="184"/>
        <v>0</v>
      </c>
      <c r="W305" s="354"/>
      <c r="X305" s="354"/>
      <c r="Y305" s="354"/>
      <c r="Z305" s="354"/>
      <c r="AA305" s="354"/>
      <c r="AB305" s="354"/>
      <c r="AC305" s="354"/>
      <c r="AD305" s="354"/>
      <c r="AE305" s="354"/>
      <c r="AF305" s="354"/>
      <c r="AG305" s="354"/>
      <c r="AH305" s="354"/>
      <c r="AI305" s="354"/>
    </row>
    <row r="306" spans="1:35" x14ac:dyDescent="0.25">
      <c r="A306" s="352">
        <v>142</v>
      </c>
      <c r="B306" s="361" t="str">
        <f t="shared" si="160"/>
        <v/>
      </c>
      <c r="C306" s="352"/>
      <c r="D306" s="356" t="s">
        <v>337</v>
      </c>
      <c r="E306" s="354">
        <f t="shared" ref="E306" si="189">SUM(E308,E367,E388,E391)</f>
        <v>19617803.859999999</v>
      </c>
      <c r="F306" s="354">
        <f>SUM(F308,F367,F388,F391)</f>
        <v>29927800</v>
      </c>
      <c r="G306" s="354">
        <f>SUM(G308,G367,G388,G391)</f>
        <v>21294200</v>
      </c>
      <c r="H306" s="354">
        <f t="shared" ref="H306:K306" si="190">SUM(H308,H367,H388,H391)</f>
        <v>22985300</v>
      </c>
      <c r="I306" s="354">
        <f t="shared" si="190"/>
        <v>0</v>
      </c>
      <c r="J306" s="354">
        <f t="shared" si="190"/>
        <v>0</v>
      </c>
      <c r="K306" s="354">
        <f t="shared" si="190"/>
        <v>0</v>
      </c>
      <c r="L306" s="354">
        <f t="shared" si="182"/>
        <v>22985300</v>
      </c>
      <c r="M306" s="354">
        <f t="shared" ref="M306:P306" si="191">SUM(M308,M367,M388,M391)</f>
        <v>24536000</v>
      </c>
      <c r="N306" s="354">
        <f t="shared" si="191"/>
        <v>0</v>
      </c>
      <c r="O306" s="354">
        <f t="shared" si="191"/>
        <v>0</v>
      </c>
      <c r="P306" s="354">
        <f t="shared" si="191"/>
        <v>0</v>
      </c>
      <c r="Q306" s="354">
        <f t="shared" si="183"/>
        <v>24536000</v>
      </c>
      <c r="R306" s="354">
        <f t="shared" ref="R306:U306" si="192">SUM(R308,R367,R388,R391)</f>
        <v>26276900</v>
      </c>
      <c r="S306" s="354">
        <f t="shared" si="192"/>
        <v>0</v>
      </c>
      <c r="T306" s="354">
        <f t="shared" si="192"/>
        <v>0</v>
      </c>
      <c r="U306" s="354">
        <f t="shared" si="192"/>
        <v>0</v>
      </c>
      <c r="V306" s="354">
        <f t="shared" si="184"/>
        <v>26276900</v>
      </c>
      <c r="W306" s="354"/>
      <c r="X306" s="354"/>
      <c r="Y306" s="354"/>
      <c r="Z306" s="354"/>
      <c r="AA306" s="354"/>
      <c r="AB306" s="354"/>
      <c r="AC306" s="354"/>
      <c r="AD306" s="354"/>
      <c r="AE306" s="354"/>
      <c r="AF306" s="354"/>
      <c r="AG306" s="354"/>
      <c r="AH306" s="354"/>
      <c r="AI306" s="354"/>
    </row>
    <row r="307" spans="1:35" x14ac:dyDescent="0.25">
      <c r="A307" s="358">
        <v>1421</v>
      </c>
      <c r="B307" s="361" t="str">
        <f t="shared" si="160"/>
        <v/>
      </c>
      <c r="C307" s="358"/>
      <c r="D307" s="359" t="s">
        <v>338</v>
      </c>
      <c r="E307" s="354" t="str">
        <f>IFERROR(SUM(#REF!),"")</f>
        <v/>
      </c>
      <c r="F307" s="354"/>
      <c r="G307" s="354"/>
      <c r="H307" s="354"/>
      <c r="I307" s="354"/>
      <c r="J307" s="354"/>
      <c r="K307" s="354"/>
      <c r="L307" s="354"/>
      <c r="M307" s="354"/>
      <c r="N307" s="354"/>
      <c r="O307" s="354"/>
      <c r="P307" s="354"/>
      <c r="Q307" s="354"/>
      <c r="R307" s="354"/>
      <c r="S307" s="354"/>
      <c r="T307" s="354"/>
      <c r="U307" s="354"/>
      <c r="V307" s="354"/>
      <c r="W307" s="354"/>
      <c r="X307" s="354"/>
      <c r="Y307" s="354"/>
      <c r="Z307" s="354"/>
      <c r="AA307" s="354"/>
      <c r="AB307" s="354"/>
      <c r="AC307" s="354"/>
      <c r="AD307" s="354"/>
      <c r="AE307" s="354"/>
      <c r="AF307" s="354"/>
      <c r="AG307" s="354"/>
      <c r="AH307" s="354"/>
      <c r="AI307" s="354"/>
    </row>
    <row r="308" spans="1:35" x14ac:dyDescent="0.25">
      <c r="A308" s="358"/>
      <c r="B308" s="361" t="str">
        <f t="shared" si="160"/>
        <v/>
      </c>
      <c r="C308" s="358"/>
      <c r="D308" s="359"/>
      <c r="E308" s="354" t="str">
        <f>IFERROR(SUM(#REF!),"")</f>
        <v/>
      </c>
      <c r="F308" s="354"/>
      <c r="G308" s="354"/>
      <c r="H308" s="354"/>
      <c r="I308" s="354"/>
      <c r="J308" s="354"/>
      <c r="K308" s="354"/>
      <c r="L308" s="354"/>
      <c r="M308" s="354"/>
      <c r="N308" s="354"/>
      <c r="O308" s="354"/>
      <c r="P308" s="354"/>
      <c r="Q308" s="354"/>
      <c r="R308" s="354"/>
      <c r="S308" s="354"/>
      <c r="T308" s="354"/>
      <c r="U308" s="354"/>
      <c r="V308" s="354"/>
      <c r="W308" s="354"/>
      <c r="X308" s="354"/>
      <c r="Y308" s="354"/>
      <c r="Z308" s="354"/>
      <c r="AA308" s="354"/>
      <c r="AB308" s="354"/>
      <c r="AC308" s="354"/>
      <c r="AD308" s="354"/>
      <c r="AE308" s="354"/>
      <c r="AF308" s="354"/>
      <c r="AG308" s="354"/>
      <c r="AH308" s="354"/>
      <c r="AI308" s="354"/>
    </row>
    <row r="309" spans="1:35" x14ac:dyDescent="0.25">
      <c r="A309" s="358"/>
      <c r="B309" s="361" t="str">
        <f t="shared" si="160"/>
        <v/>
      </c>
      <c r="C309" s="358"/>
      <c r="D309" s="359"/>
      <c r="E309" s="354" t="str">
        <f>IFERROR(SUM(#REF!),"")</f>
        <v/>
      </c>
      <c r="F309" s="354"/>
      <c r="G309" s="354"/>
      <c r="H309" s="354"/>
      <c r="I309" s="354"/>
      <c r="J309" s="354"/>
      <c r="K309" s="354"/>
      <c r="L309" s="354"/>
      <c r="M309" s="354"/>
      <c r="N309" s="354"/>
      <c r="O309" s="354"/>
      <c r="P309" s="354"/>
      <c r="Q309" s="354"/>
      <c r="R309" s="354"/>
      <c r="S309" s="354"/>
      <c r="T309" s="354"/>
      <c r="U309" s="354"/>
      <c r="V309" s="354"/>
      <c r="W309" s="354"/>
      <c r="X309" s="354"/>
      <c r="Y309" s="354"/>
      <c r="Z309" s="354"/>
      <c r="AA309" s="354"/>
      <c r="AB309" s="354"/>
      <c r="AC309" s="354"/>
      <c r="AD309" s="354"/>
      <c r="AE309" s="354"/>
      <c r="AF309" s="354"/>
      <c r="AG309" s="354"/>
      <c r="AH309" s="354"/>
      <c r="AI309" s="354"/>
    </row>
    <row r="310" spans="1:35" x14ac:dyDescent="0.25">
      <c r="A310" s="358">
        <v>1422</v>
      </c>
      <c r="B310" s="361" t="str">
        <f t="shared" si="160"/>
        <v/>
      </c>
      <c r="C310" s="358"/>
      <c r="D310" s="359" t="s">
        <v>340</v>
      </c>
      <c r="E310" s="354" t="str">
        <f>IFERROR(SUM(#REF!),"")</f>
        <v/>
      </c>
      <c r="F310" s="354"/>
      <c r="G310" s="354"/>
      <c r="H310" s="354"/>
      <c r="I310" s="354"/>
      <c r="J310" s="354"/>
      <c r="K310" s="354"/>
      <c r="L310" s="354"/>
      <c r="M310" s="354"/>
      <c r="N310" s="354"/>
      <c r="O310" s="354"/>
      <c r="P310" s="354"/>
      <c r="Q310" s="354"/>
      <c r="R310" s="354"/>
      <c r="S310" s="354"/>
      <c r="T310" s="354"/>
      <c r="U310" s="354"/>
      <c r="V310" s="354"/>
      <c r="W310" s="354"/>
      <c r="X310" s="354"/>
      <c r="Y310" s="354"/>
      <c r="Z310" s="354"/>
      <c r="AA310" s="354"/>
      <c r="AB310" s="354"/>
      <c r="AC310" s="354"/>
      <c r="AD310" s="354"/>
      <c r="AE310" s="354"/>
      <c r="AF310" s="354"/>
      <c r="AG310" s="354"/>
      <c r="AH310" s="354"/>
      <c r="AI310" s="354"/>
    </row>
    <row r="311" spans="1:35" x14ac:dyDescent="0.2">
      <c r="A311" s="358">
        <v>1422</v>
      </c>
      <c r="B311" s="361" t="str">
        <f t="shared" si="160"/>
        <v>0</v>
      </c>
      <c r="C311" s="340" t="s">
        <v>341</v>
      </c>
      <c r="D311" s="359" t="s">
        <v>342</v>
      </c>
      <c r="E311" s="1157">
        <f>IFERROR(VLOOKUP($C311,'[8]Total Inflows'!$AE$4:$AH$165,2,0),"")</f>
        <v>188300</v>
      </c>
      <c r="F311" s="1157">
        <f>IFERROR(VLOOKUP($C311,'[8]Total Inflows'!$AE$4:$AH$165,3,0),"")</f>
        <v>144600</v>
      </c>
      <c r="G311" s="1157">
        <f>IFERROR(VLOOKUP($C311,'[8]Total Inflows'!$AE$4:$AH$165,4,0),"")</f>
        <v>120000</v>
      </c>
      <c r="H311" s="1157">
        <f>IFERROR(VLOOKUP($C311,'[8]Total Inflows'!$AJ$4:$AM$110,2,0),"")</f>
        <v>128200</v>
      </c>
      <c r="I311" s="1157" t="str">
        <f>IFERROR(VLOOKUP($C311,'[8]Total Inflows'!$AO$4:$AR$10,2,0),"")</f>
        <v/>
      </c>
      <c r="J311" s="1157" t="str">
        <f>IFERROR(VLOOKUP($C311,'[8]Total Inflows'!$AU$4:$AX$54,2,0),"")</f>
        <v/>
      </c>
      <c r="K311" s="1157" t="str">
        <f>IFERROR(VLOOKUP($C311,'[8]Total Inflows'!$AZ$4:$BC$30,2,0),"")</f>
        <v/>
      </c>
      <c r="L311" s="354">
        <f t="shared" ref="L311:L367" si="193">IFERROR(SUM(H311:K311),"")</f>
        <v>128200</v>
      </c>
      <c r="M311" s="1157">
        <f>IFERROR(VLOOKUP($C311,'[9]Total Inflows'!$AI$4:$AL$110,3,0),"")</f>
        <v>137000</v>
      </c>
      <c r="N311" s="1157" t="str">
        <f>IFERROR(VLOOKUP($C311,'[8]Total Inflows'!$AO$4:$AR$10,3,0),"")</f>
        <v/>
      </c>
      <c r="O311" s="1157" t="str">
        <f>IFERROR(VLOOKUP($C311,'[8]Total Inflows'!$AU$4:$AX$54,3,0),"")</f>
        <v/>
      </c>
      <c r="P311" s="1157" t="str">
        <f>IFERROR(VLOOKUP($C311,'[8]Total Inflows'!$AZ$4:$BC$30,3,0),"")</f>
        <v/>
      </c>
      <c r="Q311" s="354">
        <f t="shared" ref="Q311:Q367" si="194">IFERROR(SUM(M311:P311),"")</f>
        <v>137000</v>
      </c>
      <c r="R311" s="1157">
        <f>IFERROR(VLOOKUP($C311,'[9]Total Inflows'!$AI$4:$AL$110,4,0),"")</f>
        <v>146800</v>
      </c>
      <c r="S311" s="1157" t="str">
        <f>IFERROR(VLOOKUP($C311,'[8]Total Inflows'!$AO$4:$AR$10,4,0),"")</f>
        <v/>
      </c>
      <c r="T311" s="1157" t="str">
        <f>IFERROR(VLOOKUP($C311,'[8]Total Inflows'!$AU$4:$AX$54,4,0),"")</f>
        <v/>
      </c>
      <c r="U311" s="1157" t="str">
        <f>IFERROR(VLOOKUP($C311,'[8]Total Inflows'!$AZ$4:$BC$30,4,0),"")</f>
        <v/>
      </c>
      <c r="V311" s="354">
        <f t="shared" ref="V311:V367" si="195">IFERROR(SUM(R311:U311),"")</f>
        <v>146800</v>
      </c>
      <c r="W311" s="354"/>
      <c r="X311" s="354"/>
      <c r="Y311" s="354"/>
      <c r="Z311" s="354"/>
      <c r="AA311" s="354"/>
      <c r="AB311" s="354"/>
      <c r="AC311" s="354"/>
      <c r="AD311" s="354"/>
      <c r="AE311" s="354"/>
      <c r="AF311" s="354"/>
      <c r="AG311" s="354"/>
      <c r="AH311" s="354"/>
      <c r="AI311" s="354"/>
    </row>
    <row r="312" spans="1:35" x14ac:dyDescent="0.2">
      <c r="A312" s="358">
        <v>1422</v>
      </c>
      <c r="B312" s="361" t="str">
        <f t="shared" si="160"/>
        <v>0</v>
      </c>
      <c r="C312" s="340" t="s">
        <v>343</v>
      </c>
      <c r="D312" s="359" t="s">
        <v>344</v>
      </c>
      <c r="E312" s="1157">
        <f>IFERROR(VLOOKUP($C312,'[8]Total Inflows'!$AE$4:$AH$165,2,0),"")</f>
        <v>2354712.9899999993</v>
      </c>
      <c r="F312" s="1157">
        <f>IFERROR(VLOOKUP($C312,'[8]Total Inflows'!$AE$4:$AH$165,3,0),"")</f>
        <v>2798700</v>
      </c>
      <c r="G312" s="1157">
        <f>IFERROR(VLOOKUP($C312,'[8]Total Inflows'!$AE$4:$AH$165,4,0),"")</f>
        <v>2230100</v>
      </c>
      <c r="H312" s="1157">
        <f>IFERROR(VLOOKUP($C312,'[8]Total Inflows'!$AJ$4:$AM$110,2,0),"")</f>
        <v>2382900</v>
      </c>
      <c r="I312" s="1157" t="str">
        <f>IFERROR(VLOOKUP($C312,'[8]Total Inflows'!$AO$4:$AR$10,2,0),"")</f>
        <v/>
      </c>
      <c r="J312" s="1157" t="str">
        <f>IFERROR(VLOOKUP($C312,'[8]Total Inflows'!$AU$4:$AX$54,2,0),"")</f>
        <v/>
      </c>
      <c r="K312" s="1157" t="str">
        <f>IFERROR(VLOOKUP($C312,'[8]Total Inflows'!$AZ$4:$BC$30,2,0),"")</f>
        <v/>
      </c>
      <c r="L312" s="354">
        <f t="shared" si="193"/>
        <v>2382900</v>
      </c>
      <c r="M312" s="1157">
        <f>IFERROR(VLOOKUP($C312,'[9]Total Inflows'!$AI$4:$AL$110,3,0),"")</f>
        <v>2545200</v>
      </c>
      <c r="N312" s="1157" t="str">
        <f>IFERROR(VLOOKUP($C312,'[8]Total Inflows'!$AO$4:$AR$10,3,0),"")</f>
        <v/>
      </c>
      <c r="O312" s="1157" t="str">
        <f>IFERROR(VLOOKUP($C312,'[8]Total Inflows'!$AU$4:$AX$54,3,0),"")</f>
        <v/>
      </c>
      <c r="P312" s="1157" t="str">
        <f>IFERROR(VLOOKUP($C312,'[8]Total Inflows'!$AZ$4:$BC$30,3,0),"")</f>
        <v/>
      </c>
      <c r="Q312" s="354">
        <f t="shared" si="194"/>
        <v>2545200</v>
      </c>
      <c r="R312" s="1157">
        <f>IFERROR(VLOOKUP($C312,'[9]Total Inflows'!$AI$4:$AL$110,4,0),"")</f>
        <v>2727500</v>
      </c>
      <c r="S312" s="1157" t="str">
        <f>IFERROR(VLOOKUP($C312,'[8]Total Inflows'!$AO$4:$AR$10,4,0),"")</f>
        <v/>
      </c>
      <c r="T312" s="1157" t="str">
        <f>IFERROR(VLOOKUP($C312,'[8]Total Inflows'!$AU$4:$AX$54,4,0),"")</f>
        <v/>
      </c>
      <c r="U312" s="1157" t="str">
        <f>IFERROR(VLOOKUP($C312,'[8]Total Inflows'!$AZ$4:$BC$30,4,0),"")</f>
        <v/>
      </c>
      <c r="V312" s="354">
        <f t="shared" si="195"/>
        <v>2727500</v>
      </c>
      <c r="W312" s="354"/>
      <c r="X312" s="354"/>
      <c r="Y312" s="354"/>
      <c r="Z312" s="354"/>
      <c r="AA312" s="354"/>
      <c r="AB312" s="354"/>
      <c r="AC312" s="354"/>
      <c r="AD312" s="354"/>
      <c r="AE312" s="354"/>
      <c r="AF312" s="354"/>
      <c r="AG312" s="354"/>
      <c r="AH312" s="354"/>
      <c r="AI312" s="354"/>
    </row>
    <row r="313" spans="1:35" x14ac:dyDescent="0.2">
      <c r="A313" s="358">
        <v>1422</v>
      </c>
      <c r="B313" s="361" t="str">
        <f t="shared" si="160"/>
        <v>0</v>
      </c>
      <c r="C313" s="340" t="s">
        <v>345</v>
      </c>
      <c r="D313" s="359" t="s">
        <v>346</v>
      </c>
      <c r="E313" s="1157">
        <f>IFERROR(VLOOKUP($C313,'[8]Total Inflows'!$AE$4:$AH$165,2,0),"")</f>
        <v>1305865.9900000005</v>
      </c>
      <c r="F313" s="1157">
        <f>IFERROR(VLOOKUP($C313,'[8]Total Inflows'!$AE$4:$AH$165,3,0),"")</f>
        <v>1686400</v>
      </c>
      <c r="G313" s="1157">
        <f>IFERROR(VLOOKUP($C313,'[8]Total Inflows'!$AE$4:$AH$165,4,0),"")</f>
        <v>1333200</v>
      </c>
      <c r="H313" s="1157">
        <f>IFERROR(VLOOKUP($C313,'[8]Total Inflows'!$AJ$4:$AM$110,2,0),"")</f>
        <v>1424600</v>
      </c>
      <c r="I313" s="1157" t="str">
        <f>IFERROR(VLOOKUP($C313,'[8]Total Inflows'!$AO$4:$AR$10,2,0),"")</f>
        <v/>
      </c>
      <c r="J313" s="1157" t="str">
        <f>IFERROR(VLOOKUP($C313,'[8]Total Inflows'!$AU$4:$AX$54,2,0),"")</f>
        <v/>
      </c>
      <c r="K313" s="1157" t="str">
        <f>IFERROR(VLOOKUP($C313,'[8]Total Inflows'!$AZ$4:$BC$30,2,0),"")</f>
        <v/>
      </c>
      <c r="L313" s="354">
        <f t="shared" si="193"/>
        <v>1424600</v>
      </c>
      <c r="M313" s="1157">
        <f>IFERROR(VLOOKUP($C313,'[9]Total Inflows'!$AI$4:$AL$110,3,0),"")</f>
        <v>1521600</v>
      </c>
      <c r="N313" s="1157" t="str">
        <f>IFERROR(VLOOKUP($C313,'[8]Total Inflows'!$AO$4:$AR$10,3,0),"")</f>
        <v/>
      </c>
      <c r="O313" s="1157" t="str">
        <f>IFERROR(VLOOKUP($C313,'[8]Total Inflows'!$AU$4:$AX$54,3,0),"")</f>
        <v/>
      </c>
      <c r="P313" s="1157" t="str">
        <f>IFERROR(VLOOKUP($C313,'[8]Total Inflows'!$AZ$4:$BC$30,3,0),"")</f>
        <v/>
      </c>
      <c r="Q313" s="354">
        <f t="shared" si="194"/>
        <v>1521600</v>
      </c>
      <c r="R313" s="1157">
        <f>IFERROR(VLOOKUP($C313,'[9]Total Inflows'!$AI$4:$AL$110,4,0),"")</f>
        <v>1630600</v>
      </c>
      <c r="S313" s="1157" t="str">
        <f>IFERROR(VLOOKUP($C313,'[8]Total Inflows'!$AO$4:$AR$10,4,0),"")</f>
        <v/>
      </c>
      <c r="T313" s="1157" t="str">
        <f>IFERROR(VLOOKUP($C313,'[8]Total Inflows'!$AU$4:$AX$54,4,0),"")</f>
        <v/>
      </c>
      <c r="U313" s="1157" t="str">
        <f>IFERROR(VLOOKUP($C313,'[8]Total Inflows'!$AZ$4:$BC$30,4,0),"")</f>
        <v/>
      </c>
      <c r="V313" s="354">
        <f t="shared" si="195"/>
        <v>1630600</v>
      </c>
      <c r="W313" s="354"/>
      <c r="X313" s="354"/>
      <c r="Y313" s="354"/>
      <c r="Z313" s="354"/>
      <c r="AA313" s="354"/>
      <c r="AB313" s="354"/>
      <c r="AC313" s="354"/>
      <c r="AD313" s="354"/>
      <c r="AE313" s="354"/>
      <c r="AF313" s="354"/>
      <c r="AG313" s="354"/>
      <c r="AH313" s="354"/>
      <c r="AI313" s="354"/>
    </row>
    <row r="314" spans="1:35" x14ac:dyDescent="0.2">
      <c r="A314" s="358">
        <v>1422</v>
      </c>
      <c r="B314" s="361" t="str">
        <f t="shared" si="160"/>
        <v>0</v>
      </c>
      <c r="C314" s="340" t="s">
        <v>347</v>
      </c>
      <c r="D314" s="359" t="s">
        <v>348</v>
      </c>
      <c r="E314" s="1157">
        <f>IFERROR(VLOOKUP($C314,'[8]Total Inflows'!$AE$4:$AH$165,2,0),"")</f>
        <v>22142.53</v>
      </c>
      <c r="F314" s="1157">
        <f>IFERROR(VLOOKUP($C314,'[8]Total Inflows'!$AE$4:$AH$165,3,0),"")</f>
        <v>15000</v>
      </c>
      <c r="G314" s="1157">
        <f>IFERROR(VLOOKUP($C314,'[8]Total Inflows'!$AE$4:$AH$165,4,0),"")</f>
        <v>7200</v>
      </c>
      <c r="H314" s="1157">
        <f>IFERROR(VLOOKUP($C314,'[8]Total Inflows'!$AJ$4:$AM$110,2,0),"")</f>
        <v>7700</v>
      </c>
      <c r="I314" s="1157" t="str">
        <f>IFERROR(VLOOKUP($C314,'[8]Total Inflows'!$AO$4:$AR$10,2,0),"")</f>
        <v/>
      </c>
      <c r="J314" s="1157" t="str">
        <f>IFERROR(VLOOKUP($C314,'[8]Total Inflows'!$AU$4:$AX$54,2,0),"")</f>
        <v/>
      </c>
      <c r="K314" s="1157" t="str">
        <f>IFERROR(VLOOKUP($C314,'[8]Total Inflows'!$AZ$4:$BC$30,2,0),"")</f>
        <v/>
      </c>
      <c r="L314" s="354">
        <f t="shared" si="193"/>
        <v>7700</v>
      </c>
      <c r="M314" s="1157">
        <f>IFERROR(VLOOKUP($C314,'[9]Total Inflows'!$AI$4:$AL$110,3,0),"")</f>
        <v>8200</v>
      </c>
      <c r="N314" s="1157" t="str">
        <f>IFERROR(VLOOKUP($C314,'[8]Total Inflows'!$AO$4:$AR$10,3,0),"")</f>
        <v/>
      </c>
      <c r="O314" s="1157" t="str">
        <f>IFERROR(VLOOKUP($C314,'[8]Total Inflows'!$AU$4:$AX$54,3,0),"")</f>
        <v/>
      </c>
      <c r="P314" s="1157" t="str">
        <f>IFERROR(VLOOKUP($C314,'[8]Total Inflows'!$AZ$4:$BC$30,3,0),"")</f>
        <v/>
      </c>
      <c r="Q314" s="354">
        <f t="shared" si="194"/>
        <v>8200</v>
      </c>
      <c r="R314" s="1157">
        <f>IFERROR(VLOOKUP($C314,'[9]Total Inflows'!$AI$4:$AL$110,4,0),"")</f>
        <v>8800</v>
      </c>
      <c r="S314" s="1157" t="str">
        <f>IFERROR(VLOOKUP($C314,'[8]Total Inflows'!$AO$4:$AR$10,4,0),"")</f>
        <v/>
      </c>
      <c r="T314" s="1157" t="str">
        <f>IFERROR(VLOOKUP($C314,'[8]Total Inflows'!$AU$4:$AX$54,4,0),"")</f>
        <v/>
      </c>
      <c r="U314" s="1157" t="str">
        <f>IFERROR(VLOOKUP($C314,'[8]Total Inflows'!$AZ$4:$BC$30,4,0),"")</f>
        <v/>
      </c>
      <c r="V314" s="354">
        <f t="shared" si="195"/>
        <v>8800</v>
      </c>
      <c r="W314" s="354"/>
      <c r="X314" s="354"/>
      <c r="Y314" s="354"/>
      <c r="Z314" s="354"/>
      <c r="AA314" s="354"/>
      <c r="AB314" s="354"/>
      <c r="AC314" s="354"/>
      <c r="AD314" s="354"/>
      <c r="AE314" s="354"/>
      <c r="AF314" s="354"/>
      <c r="AG314" s="354"/>
      <c r="AH314" s="354"/>
      <c r="AI314" s="354"/>
    </row>
    <row r="315" spans="1:35" x14ac:dyDescent="0.2">
      <c r="A315" s="358">
        <v>1422</v>
      </c>
      <c r="B315" s="361" t="str">
        <f t="shared" si="160"/>
        <v>0</v>
      </c>
      <c r="C315" s="340" t="s">
        <v>349</v>
      </c>
      <c r="D315" s="359" t="s">
        <v>350</v>
      </c>
      <c r="E315" s="1157" t="str">
        <f>IFERROR(VLOOKUP($C315,'[8]Total Inflows'!$AE$4:$AH$165,2,0),"")</f>
        <v/>
      </c>
      <c r="F315" s="1157" t="str">
        <f>IFERROR(VLOOKUP($C315,'[8]Total Inflows'!$AE$4:$AH$165,3,0),"")</f>
        <v/>
      </c>
      <c r="G315" s="1157" t="str">
        <f>IFERROR(VLOOKUP($C315,'[8]Total Inflows'!$AE$4:$AH$165,4,0),"")</f>
        <v/>
      </c>
      <c r="H315" s="1157" t="str">
        <f>IFERROR(VLOOKUP($C315,'[8]Total Inflows'!$AJ$4:$AM$110,2,0),"")</f>
        <v/>
      </c>
      <c r="I315" s="1157" t="str">
        <f>IFERROR(VLOOKUP($C315,'[8]Total Inflows'!$AO$4:$AR$10,2,0),"")</f>
        <v/>
      </c>
      <c r="J315" s="1157" t="str">
        <f>IFERROR(VLOOKUP($C315,'[8]Total Inflows'!$AU$4:$AX$54,2,0),"")</f>
        <v/>
      </c>
      <c r="K315" s="1157" t="str">
        <f>IFERROR(VLOOKUP($C315,'[8]Total Inflows'!$AZ$4:$BC$30,2,0),"")</f>
        <v/>
      </c>
      <c r="L315" s="354">
        <f t="shared" si="193"/>
        <v>0</v>
      </c>
      <c r="M315" s="1157" t="str">
        <f>IFERROR(VLOOKUP($C315,'[9]Total Inflows'!$AI$4:$AL$110,3,0),"")</f>
        <v/>
      </c>
      <c r="N315" s="1157" t="str">
        <f>IFERROR(VLOOKUP($C315,'[8]Total Inflows'!$AO$4:$AR$10,3,0),"")</f>
        <v/>
      </c>
      <c r="O315" s="1157" t="str">
        <f>IFERROR(VLOOKUP($C315,'[8]Total Inflows'!$AU$4:$AX$54,3,0),"")</f>
        <v/>
      </c>
      <c r="P315" s="1157" t="str">
        <f>IFERROR(VLOOKUP($C315,'[8]Total Inflows'!$AZ$4:$BC$30,3,0),"")</f>
        <v/>
      </c>
      <c r="Q315" s="354">
        <f t="shared" si="194"/>
        <v>0</v>
      </c>
      <c r="R315" s="1157" t="str">
        <f>IFERROR(VLOOKUP($C315,'[9]Total Inflows'!$AI$4:$AL$110,4,0),"")</f>
        <v/>
      </c>
      <c r="S315" s="1157" t="str">
        <f>IFERROR(VLOOKUP($C315,'[8]Total Inflows'!$AO$4:$AR$10,4,0),"")</f>
        <v/>
      </c>
      <c r="T315" s="1157" t="str">
        <f>IFERROR(VLOOKUP($C315,'[8]Total Inflows'!$AU$4:$AX$54,4,0),"")</f>
        <v/>
      </c>
      <c r="U315" s="1157" t="str">
        <f>IFERROR(VLOOKUP($C315,'[8]Total Inflows'!$AZ$4:$BC$30,4,0),"")</f>
        <v/>
      </c>
      <c r="V315" s="354">
        <f t="shared" si="195"/>
        <v>0</v>
      </c>
      <c r="W315" s="354"/>
      <c r="X315" s="354"/>
      <c r="Y315" s="354"/>
      <c r="Z315" s="354"/>
      <c r="AA315" s="354"/>
      <c r="AB315" s="354"/>
      <c r="AC315" s="354"/>
      <c r="AD315" s="354"/>
      <c r="AE315" s="354"/>
      <c r="AF315" s="354"/>
      <c r="AG315" s="354"/>
      <c r="AH315" s="354"/>
      <c r="AI315" s="354"/>
    </row>
    <row r="316" spans="1:35" x14ac:dyDescent="0.2">
      <c r="A316" s="358">
        <v>1422</v>
      </c>
      <c r="B316" s="361" t="str">
        <f t="shared" si="160"/>
        <v>0</v>
      </c>
      <c r="C316" s="340" t="s">
        <v>351</v>
      </c>
      <c r="D316" s="359" t="s">
        <v>352</v>
      </c>
      <c r="E316" s="1157">
        <f>IFERROR(VLOOKUP($C316,'[8]Total Inflows'!$AE$4:$AH$165,2,0),"")</f>
        <v>1625600</v>
      </c>
      <c r="F316" s="1157">
        <f>IFERROR(VLOOKUP($C316,'[8]Total Inflows'!$AE$4:$AH$165,3,0),"")</f>
        <v>249700</v>
      </c>
      <c r="G316" s="1157">
        <f>IFERROR(VLOOKUP($C316,'[8]Total Inflows'!$AE$4:$AH$165,4,0),"")</f>
        <v>658600</v>
      </c>
      <c r="H316" s="1157">
        <f>IFERROR(VLOOKUP($C316,'[8]Total Inflows'!$AJ$4:$AM$110,2,0),"")</f>
        <v>703700</v>
      </c>
      <c r="I316" s="1157" t="str">
        <f>IFERROR(VLOOKUP($C316,'[8]Total Inflows'!$AO$4:$AR$10,2,0),"")</f>
        <v/>
      </c>
      <c r="J316" s="1157" t="str">
        <f>IFERROR(VLOOKUP($C316,'[8]Total Inflows'!$AU$4:$AX$54,2,0),"")</f>
        <v/>
      </c>
      <c r="K316" s="1157" t="str">
        <f>IFERROR(VLOOKUP($C316,'[8]Total Inflows'!$AZ$4:$BC$30,2,0),"")</f>
        <v/>
      </c>
      <c r="L316" s="354">
        <f t="shared" si="193"/>
        <v>703700</v>
      </c>
      <c r="M316" s="1157">
        <f>IFERROR(VLOOKUP($C316,'[9]Total Inflows'!$AI$4:$AL$110,3,0),"")</f>
        <v>751600</v>
      </c>
      <c r="N316" s="1157" t="str">
        <f>IFERROR(VLOOKUP($C316,'[8]Total Inflows'!$AO$4:$AR$10,3,0),"")</f>
        <v/>
      </c>
      <c r="O316" s="1157" t="str">
        <f>IFERROR(VLOOKUP($C316,'[8]Total Inflows'!$AU$4:$AX$54,3,0),"")</f>
        <v/>
      </c>
      <c r="P316" s="1157" t="str">
        <f>IFERROR(VLOOKUP($C316,'[8]Total Inflows'!$AZ$4:$BC$30,3,0),"")</f>
        <v/>
      </c>
      <c r="Q316" s="354">
        <f t="shared" si="194"/>
        <v>751600</v>
      </c>
      <c r="R316" s="1157">
        <f>IFERROR(VLOOKUP($C316,'[9]Total Inflows'!$AI$4:$AL$110,4,0),"")</f>
        <v>805500</v>
      </c>
      <c r="S316" s="1157" t="str">
        <f>IFERROR(VLOOKUP($C316,'[8]Total Inflows'!$AO$4:$AR$10,4,0),"")</f>
        <v/>
      </c>
      <c r="T316" s="1157" t="str">
        <f>IFERROR(VLOOKUP($C316,'[8]Total Inflows'!$AU$4:$AX$54,4,0),"")</f>
        <v/>
      </c>
      <c r="U316" s="1157" t="str">
        <f>IFERROR(VLOOKUP($C316,'[8]Total Inflows'!$AZ$4:$BC$30,4,0),"")</f>
        <v/>
      </c>
      <c r="V316" s="354">
        <f t="shared" si="195"/>
        <v>805500</v>
      </c>
      <c r="W316" s="354"/>
      <c r="X316" s="354"/>
      <c r="Y316" s="354"/>
      <c r="Z316" s="354"/>
      <c r="AA316" s="354"/>
      <c r="AB316" s="354"/>
      <c r="AC316" s="354"/>
      <c r="AD316" s="354"/>
      <c r="AE316" s="354"/>
      <c r="AF316" s="354"/>
      <c r="AG316" s="354"/>
      <c r="AH316" s="354"/>
      <c r="AI316" s="354"/>
    </row>
    <row r="317" spans="1:35" x14ac:dyDescent="0.2">
      <c r="A317" s="358">
        <v>1422</v>
      </c>
      <c r="B317" s="361" t="str">
        <f t="shared" si="160"/>
        <v>0</v>
      </c>
      <c r="C317" s="340" t="s">
        <v>353</v>
      </c>
      <c r="D317" s="359" t="s">
        <v>354</v>
      </c>
      <c r="E317" s="1157">
        <f>IFERROR(VLOOKUP($C317,'[8]Total Inflows'!$AE$4:$AH$165,2,0),"")</f>
        <v>320564</v>
      </c>
      <c r="F317" s="1157">
        <f>IFERROR(VLOOKUP($C317,'[8]Total Inflows'!$AE$4:$AH$165,3,0),"")</f>
        <v>353200</v>
      </c>
      <c r="G317" s="1157">
        <f>IFERROR(VLOOKUP($C317,'[8]Total Inflows'!$AE$4:$AH$165,4,0),"")</f>
        <v>325400</v>
      </c>
      <c r="H317" s="1157">
        <f>IFERROR(VLOOKUP($C317,'[8]Total Inflows'!$AJ$4:$AM$110,2,0),"")</f>
        <v>347700</v>
      </c>
      <c r="I317" s="1157" t="str">
        <f>IFERROR(VLOOKUP($C317,'[8]Total Inflows'!$AO$4:$AR$10,2,0),"")</f>
        <v/>
      </c>
      <c r="J317" s="1157" t="str">
        <f>IFERROR(VLOOKUP($C317,'[8]Total Inflows'!$AU$4:$AX$54,2,0),"")</f>
        <v/>
      </c>
      <c r="K317" s="1157" t="str">
        <f>IFERROR(VLOOKUP($C317,'[8]Total Inflows'!$AZ$4:$BC$30,2,0),"")</f>
        <v/>
      </c>
      <c r="L317" s="354">
        <f t="shared" si="193"/>
        <v>347700</v>
      </c>
      <c r="M317" s="1157">
        <f>IFERROR(VLOOKUP($C317,'[9]Total Inflows'!$AI$4:$AL$110,3,0),"")</f>
        <v>371400</v>
      </c>
      <c r="N317" s="1157" t="str">
        <f>IFERROR(VLOOKUP($C317,'[8]Total Inflows'!$AO$4:$AR$10,3,0),"")</f>
        <v/>
      </c>
      <c r="O317" s="1157" t="str">
        <f>IFERROR(VLOOKUP($C317,'[8]Total Inflows'!$AU$4:$AX$54,3,0),"")</f>
        <v/>
      </c>
      <c r="P317" s="1157" t="str">
        <f>IFERROR(VLOOKUP($C317,'[8]Total Inflows'!$AZ$4:$BC$30,3,0),"")</f>
        <v/>
      </c>
      <c r="Q317" s="354">
        <f t="shared" si="194"/>
        <v>371400</v>
      </c>
      <c r="R317" s="1157">
        <f>IFERROR(VLOOKUP($C317,'[9]Total Inflows'!$AI$4:$AL$110,4,0),"")</f>
        <v>398000</v>
      </c>
      <c r="S317" s="1157" t="str">
        <f>IFERROR(VLOOKUP($C317,'[8]Total Inflows'!$AO$4:$AR$10,4,0),"")</f>
        <v/>
      </c>
      <c r="T317" s="1157" t="str">
        <f>IFERROR(VLOOKUP($C317,'[8]Total Inflows'!$AU$4:$AX$54,4,0),"")</f>
        <v/>
      </c>
      <c r="U317" s="1157" t="str">
        <f>IFERROR(VLOOKUP($C317,'[8]Total Inflows'!$AZ$4:$BC$30,4,0),"")</f>
        <v/>
      </c>
      <c r="V317" s="354">
        <f t="shared" si="195"/>
        <v>398000</v>
      </c>
      <c r="W317" s="354"/>
      <c r="X317" s="354"/>
      <c r="Y317" s="354"/>
      <c r="Z317" s="354"/>
      <c r="AA317" s="354"/>
      <c r="AB317" s="354"/>
      <c r="AC317" s="354"/>
      <c r="AD317" s="354"/>
      <c r="AE317" s="354"/>
      <c r="AF317" s="354"/>
      <c r="AG317" s="354"/>
      <c r="AH317" s="354"/>
      <c r="AI317" s="354"/>
    </row>
    <row r="318" spans="1:35" x14ac:dyDescent="0.2">
      <c r="A318" s="358">
        <v>1422</v>
      </c>
      <c r="B318" s="361" t="str">
        <f t="shared" si="160"/>
        <v>0</v>
      </c>
      <c r="C318" s="364" t="s">
        <v>355</v>
      </c>
      <c r="D318" s="359" t="s">
        <v>356</v>
      </c>
      <c r="E318" s="1157" t="str">
        <f>IFERROR(VLOOKUP($C318,'[8]Total Inflows'!$AE$4:$AH$165,2,0),"")</f>
        <v/>
      </c>
      <c r="F318" s="1157" t="str">
        <f>IFERROR(VLOOKUP($C318,'[8]Total Inflows'!$AE$4:$AH$165,3,0),"")</f>
        <v/>
      </c>
      <c r="G318" s="1157" t="str">
        <f>IFERROR(VLOOKUP($C318,'[8]Total Inflows'!$AE$4:$AH$165,4,0),"")</f>
        <v/>
      </c>
      <c r="H318" s="1157" t="str">
        <f>IFERROR(VLOOKUP($C318,'[8]Total Inflows'!$AJ$4:$AM$110,2,0),"")</f>
        <v/>
      </c>
      <c r="I318" s="1157" t="str">
        <f>IFERROR(VLOOKUP($C318,'[8]Total Inflows'!$AO$4:$AR$10,2,0),"")</f>
        <v/>
      </c>
      <c r="J318" s="1157" t="str">
        <f>IFERROR(VLOOKUP($C318,'[8]Total Inflows'!$AU$4:$AX$54,2,0),"")</f>
        <v/>
      </c>
      <c r="K318" s="1157" t="str">
        <f>IFERROR(VLOOKUP($C318,'[8]Total Inflows'!$AZ$4:$BC$30,2,0),"")</f>
        <v/>
      </c>
      <c r="L318" s="354">
        <f t="shared" si="193"/>
        <v>0</v>
      </c>
      <c r="M318" s="1157" t="str">
        <f>IFERROR(VLOOKUP($C318,'[9]Total Inflows'!$AI$4:$AL$110,3,0),"")</f>
        <v/>
      </c>
      <c r="N318" s="1157" t="str">
        <f>IFERROR(VLOOKUP($C318,'[8]Total Inflows'!$AO$4:$AR$10,3,0),"")</f>
        <v/>
      </c>
      <c r="O318" s="1157" t="str">
        <f>IFERROR(VLOOKUP($C318,'[8]Total Inflows'!$AU$4:$AX$54,3,0),"")</f>
        <v/>
      </c>
      <c r="P318" s="1157" t="str">
        <f>IFERROR(VLOOKUP($C318,'[8]Total Inflows'!$AZ$4:$BC$30,3,0),"")</f>
        <v/>
      </c>
      <c r="Q318" s="354">
        <f t="shared" si="194"/>
        <v>0</v>
      </c>
      <c r="R318" s="1157" t="str">
        <f>IFERROR(VLOOKUP($C318,'[9]Total Inflows'!$AI$4:$AL$110,4,0),"")</f>
        <v/>
      </c>
      <c r="S318" s="1157" t="str">
        <f>IFERROR(VLOOKUP($C318,'[8]Total Inflows'!$AO$4:$AR$10,4,0),"")</f>
        <v/>
      </c>
      <c r="T318" s="1157" t="str">
        <f>IFERROR(VLOOKUP($C318,'[8]Total Inflows'!$AU$4:$AX$54,4,0),"")</f>
        <v/>
      </c>
      <c r="U318" s="1157" t="str">
        <f>IFERROR(VLOOKUP($C318,'[8]Total Inflows'!$AZ$4:$BC$30,4,0),"")</f>
        <v/>
      </c>
      <c r="V318" s="354">
        <f t="shared" si="195"/>
        <v>0</v>
      </c>
      <c r="W318" s="354"/>
      <c r="X318" s="354"/>
      <c r="Y318" s="354"/>
      <c r="Z318" s="354"/>
      <c r="AA318" s="354"/>
      <c r="AB318" s="354"/>
      <c r="AC318" s="354"/>
      <c r="AD318" s="354"/>
      <c r="AE318" s="354"/>
      <c r="AF318" s="354"/>
      <c r="AG318" s="354"/>
      <c r="AH318" s="354"/>
      <c r="AI318" s="354"/>
    </row>
    <row r="319" spans="1:35" x14ac:dyDescent="0.2">
      <c r="A319" s="358">
        <v>1422</v>
      </c>
      <c r="B319" s="361" t="str">
        <f t="shared" si="160"/>
        <v>0</v>
      </c>
      <c r="C319" s="364" t="s">
        <v>357</v>
      </c>
      <c r="D319" s="359" t="s">
        <v>358</v>
      </c>
      <c r="E319" s="1157">
        <f>IFERROR(VLOOKUP($C319,'[8]Total Inflows'!$AE$4:$AH$165,2,0),"")</f>
        <v>13510</v>
      </c>
      <c r="F319" s="1157">
        <f>IFERROR(VLOOKUP($C319,'[8]Total Inflows'!$AE$4:$AH$165,3,0),"")</f>
        <v>12000</v>
      </c>
      <c r="G319" s="1157">
        <f>IFERROR(VLOOKUP($C319,'[8]Total Inflows'!$AE$4:$AH$165,4,0),"")</f>
        <v>40600</v>
      </c>
      <c r="H319" s="1157">
        <f>IFERROR(VLOOKUP($C319,'[8]Total Inflows'!$AJ$4:$AM$110,2,0),"")</f>
        <v>43400</v>
      </c>
      <c r="I319" s="1157" t="str">
        <f>IFERROR(VLOOKUP($C319,'[8]Total Inflows'!$AO$4:$AR$10,2,0),"")</f>
        <v/>
      </c>
      <c r="J319" s="1157" t="str">
        <f>IFERROR(VLOOKUP($C319,'[8]Total Inflows'!$AU$4:$AX$54,2,0),"")</f>
        <v/>
      </c>
      <c r="K319" s="1157" t="str">
        <f>IFERROR(VLOOKUP($C319,'[8]Total Inflows'!$AZ$4:$BC$30,2,0),"")</f>
        <v/>
      </c>
      <c r="L319" s="354">
        <f t="shared" si="193"/>
        <v>43400</v>
      </c>
      <c r="M319" s="1157">
        <f>IFERROR(VLOOKUP($C319,'[9]Total Inflows'!$AI$4:$AL$110,3,0),"")</f>
        <v>46400</v>
      </c>
      <c r="N319" s="1157" t="str">
        <f>IFERROR(VLOOKUP($C319,'[8]Total Inflows'!$AO$4:$AR$10,3,0),"")</f>
        <v/>
      </c>
      <c r="O319" s="1157" t="str">
        <f>IFERROR(VLOOKUP($C319,'[8]Total Inflows'!$AU$4:$AX$54,3,0),"")</f>
        <v/>
      </c>
      <c r="P319" s="1157" t="str">
        <f>IFERROR(VLOOKUP($C319,'[8]Total Inflows'!$AZ$4:$BC$30,3,0),"")</f>
        <v/>
      </c>
      <c r="Q319" s="354">
        <f t="shared" si="194"/>
        <v>46400</v>
      </c>
      <c r="R319" s="1157">
        <f>IFERROR(VLOOKUP($C319,'[9]Total Inflows'!$AI$4:$AL$110,4,0),"")</f>
        <v>49700</v>
      </c>
      <c r="S319" s="1157" t="str">
        <f>IFERROR(VLOOKUP($C319,'[8]Total Inflows'!$AO$4:$AR$10,4,0),"")</f>
        <v/>
      </c>
      <c r="T319" s="1157" t="str">
        <f>IFERROR(VLOOKUP($C319,'[8]Total Inflows'!$AU$4:$AX$54,4,0),"")</f>
        <v/>
      </c>
      <c r="U319" s="1157" t="str">
        <f>IFERROR(VLOOKUP($C319,'[8]Total Inflows'!$AZ$4:$BC$30,4,0),"")</f>
        <v/>
      </c>
      <c r="V319" s="354">
        <f t="shared" si="195"/>
        <v>49700</v>
      </c>
      <c r="W319" s="354"/>
      <c r="X319" s="354"/>
      <c r="Y319" s="354"/>
      <c r="Z319" s="354"/>
      <c r="AA319" s="354"/>
      <c r="AB319" s="354"/>
      <c r="AC319" s="354"/>
      <c r="AD319" s="354"/>
      <c r="AE319" s="354"/>
      <c r="AF319" s="354"/>
      <c r="AG319" s="354"/>
      <c r="AH319" s="354"/>
      <c r="AI319" s="354"/>
    </row>
    <row r="320" spans="1:35" x14ac:dyDescent="0.2">
      <c r="A320" s="358">
        <v>1422</v>
      </c>
      <c r="B320" s="361" t="str">
        <f t="shared" si="160"/>
        <v>0</v>
      </c>
      <c r="C320" s="364" t="s">
        <v>359</v>
      </c>
      <c r="D320" s="359" t="s">
        <v>360</v>
      </c>
      <c r="E320" s="1157" t="str">
        <f>IFERROR(VLOOKUP($C320,'[8]Total Inflows'!$AE$4:$AH$165,2,0),"")</f>
        <v/>
      </c>
      <c r="F320" s="1157" t="str">
        <f>IFERROR(VLOOKUP($C320,'[8]Total Inflows'!$AE$4:$AH$165,3,0),"")</f>
        <v/>
      </c>
      <c r="G320" s="1157" t="str">
        <f>IFERROR(VLOOKUP($C320,'[8]Total Inflows'!$AE$4:$AH$165,4,0),"")</f>
        <v/>
      </c>
      <c r="H320" s="1157" t="str">
        <f>IFERROR(VLOOKUP($C320,'[8]Total Inflows'!$AJ$4:$AM$110,2,0),"")</f>
        <v/>
      </c>
      <c r="I320" s="1157" t="str">
        <f>IFERROR(VLOOKUP($C320,'[8]Total Inflows'!$AO$4:$AR$10,2,0),"")</f>
        <v/>
      </c>
      <c r="J320" s="1157" t="str">
        <f>IFERROR(VLOOKUP($C320,'[8]Total Inflows'!$AU$4:$AX$54,2,0),"")</f>
        <v/>
      </c>
      <c r="K320" s="1157" t="str">
        <f>IFERROR(VLOOKUP($C320,'[8]Total Inflows'!$AZ$4:$BC$30,2,0),"")</f>
        <v/>
      </c>
      <c r="L320" s="354">
        <f t="shared" si="193"/>
        <v>0</v>
      </c>
      <c r="M320" s="1157" t="str">
        <f>IFERROR(VLOOKUP($C320,'[9]Total Inflows'!$AI$4:$AL$110,3,0),"")</f>
        <v/>
      </c>
      <c r="N320" s="1157" t="str">
        <f>IFERROR(VLOOKUP($C320,'[8]Total Inflows'!$AO$4:$AR$10,3,0),"")</f>
        <v/>
      </c>
      <c r="O320" s="1157" t="str">
        <f>IFERROR(VLOOKUP($C320,'[8]Total Inflows'!$AU$4:$AX$54,3,0),"")</f>
        <v/>
      </c>
      <c r="P320" s="1157" t="str">
        <f>IFERROR(VLOOKUP($C320,'[8]Total Inflows'!$AZ$4:$BC$30,3,0),"")</f>
        <v/>
      </c>
      <c r="Q320" s="354">
        <f t="shared" si="194"/>
        <v>0</v>
      </c>
      <c r="R320" s="1157" t="str">
        <f>IFERROR(VLOOKUP($C320,'[9]Total Inflows'!$AI$4:$AL$110,4,0),"")</f>
        <v/>
      </c>
      <c r="S320" s="1157" t="str">
        <f>IFERROR(VLOOKUP($C320,'[8]Total Inflows'!$AO$4:$AR$10,4,0),"")</f>
        <v/>
      </c>
      <c r="T320" s="1157" t="str">
        <f>IFERROR(VLOOKUP($C320,'[8]Total Inflows'!$AU$4:$AX$54,4,0),"")</f>
        <v/>
      </c>
      <c r="U320" s="1157" t="str">
        <f>IFERROR(VLOOKUP($C320,'[8]Total Inflows'!$AZ$4:$BC$30,4,0),"")</f>
        <v/>
      </c>
      <c r="V320" s="354">
        <f t="shared" si="195"/>
        <v>0</v>
      </c>
      <c r="W320" s="354"/>
      <c r="X320" s="354"/>
      <c r="Y320" s="354"/>
      <c r="Z320" s="354"/>
      <c r="AA320" s="354"/>
      <c r="AB320" s="354"/>
      <c r="AC320" s="354"/>
      <c r="AD320" s="354"/>
      <c r="AE320" s="354"/>
      <c r="AF320" s="354"/>
      <c r="AG320" s="354"/>
      <c r="AH320" s="354"/>
      <c r="AI320" s="354"/>
    </row>
    <row r="321" spans="1:35" x14ac:dyDescent="0.2">
      <c r="A321" s="358">
        <v>1422</v>
      </c>
      <c r="B321" s="361" t="str">
        <f t="shared" si="160"/>
        <v>0</v>
      </c>
      <c r="C321" s="364" t="s">
        <v>361</v>
      </c>
      <c r="D321" s="359" t="s">
        <v>362</v>
      </c>
      <c r="E321" s="1157">
        <f>IFERROR(VLOOKUP($C321,'[8]Total Inflows'!$AE$4:$AH$165,2,0),"")</f>
        <v>318038.70999999985</v>
      </c>
      <c r="F321" s="1157">
        <f>IFERROR(VLOOKUP($C321,'[8]Total Inflows'!$AE$4:$AH$165,3,0),"")</f>
        <v>325900</v>
      </c>
      <c r="G321" s="1157">
        <f>IFERROR(VLOOKUP($C321,'[8]Total Inflows'!$AE$4:$AH$165,4,0),"")</f>
        <v>304200</v>
      </c>
      <c r="H321" s="1157">
        <f>IFERROR(VLOOKUP($C321,'[8]Total Inflows'!$AJ$4:$AM$110,2,0),"")</f>
        <v>357300</v>
      </c>
      <c r="I321" s="1157" t="str">
        <f>IFERROR(VLOOKUP($C321,'[8]Total Inflows'!$AO$4:$AR$10,2,0),"")</f>
        <v/>
      </c>
      <c r="J321" s="1157">
        <f>IFERROR(VLOOKUP($C321,'[8]Total Inflows'!$AU$4:$AX$54,2,0),"")</f>
        <v>0</v>
      </c>
      <c r="K321" s="1157" t="str">
        <f>IFERROR(VLOOKUP($C321,'[8]Total Inflows'!$AZ$4:$BC$30,2,0),"")</f>
        <v/>
      </c>
      <c r="L321" s="354">
        <f t="shared" si="193"/>
        <v>357300</v>
      </c>
      <c r="M321" s="1157">
        <f>IFERROR(VLOOKUP($C321,'[9]Total Inflows'!$AI$4:$AL$110,3,0),"")</f>
        <v>380000</v>
      </c>
      <c r="N321" s="1157" t="str">
        <f>IFERROR(VLOOKUP($C321,'[8]Total Inflows'!$AO$4:$AR$10,3,0),"")</f>
        <v/>
      </c>
      <c r="O321" s="1157">
        <f>IFERROR(VLOOKUP($C321,'[8]Total Inflows'!$AU$4:$AX$54,3,0),"")</f>
        <v>0</v>
      </c>
      <c r="P321" s="1157" t="str">
        <f>IFERROR(VLOOKUP($C321,'[8]Total Inflows'!$AZ$4:$BC$30,3,0),"")</f>
        <v/>
      </c>
      <c r="Q321" s="354">
        <f t="shared" si="194"/>
        <v>380000</v>
      </c>
      <c r="R321" s="1157">
        <f>IFERROR(VLOOKUP($C321,'[9]Total Inflows'!$AI$4:$AL$110,4,0),"")</f>
        <v>404900</v>
      </c>
      <c r="S321" s="1157" t="str">
        <f>IFERROR(VLOOKUP($C321,'[8]Total Inflows'!$AO$4:$AR$10,4,0),"")</f>
        <v/>
      </c>
      <c r="T321" s="1157">
        <f>IFERROR(VLOOKUP($C321,'[8]Total Inflows'!$AU$4:$AX$54,4,0),"")</f>
        <v>0</v>
      </c>
      <c r="U321" s="1157" t="str">
        <f>IFERROR(VLOOKUP($C321,'[8]Total Inflows'!$AZ$4:$BC$30,4,0),"")</f>
        <v/>
      </c>
      <c r="V321" s="354">
        <f t="shared" si="195"/>
        <v>404900</v>
      </c>
      <c r="W321" s="354"/>
      <c r="X321" s="354"/>
      <c r="Y321" s="354"/>
      <c r="Z321" s="354"/>
      <c r="AA321" s="354"/>
      <c r="AB321" s="354"/>
      <c r="AC321" s="354"/>
      <c r="AD321" s="354"/>
      <c r="AE321" s="354"/>
      <c r="AF321" s="354"/>
      <c r="AG321" s="354"/>
      <c r="AH321" s="354"/>
      <c r="AI321" s="354"/>
    </row>
    <row r="322" spans="1:35" x14ac:dyDescent="0.2">
      <c r="A322" s="358">
        <v>1422</v>
      </c>
      <c r="B322" s="361" t="str">
        <f t="shared" ref="B322:B385" si="196">IFERROR(LEFT(C322,1),"")</f>
        <v>0</v>
      </c>
      <c r="C322" s="340" t="s">
        <v>363</v>
      </c>
      <c r="D322" s="359" t="s">
        <v>364</v>
      </c>
      <c r="E322" s="1157" t="str">
        <f>IFERROR(VLOOKUP($C322,'[8]Total Inflows'!$AE$4:$AH$165,2,0),"")</f>
        <v/>
      </c>
      <c r="F322" s="1157" t="str">
        <f>IFERROR(VLOOKUP($C322,'[8]Total Inflows'!$AE$4:$AH$165,3,0),"")</f>
        <v/>
      </c>
      <c r="G322" s="1157" t="str">
        <f>IFERROR(VLOOKUP($C322,'[8]Total Inflows'!$AE$4:$AH$165,4,0),"")</f>
        <v/>
      </c>
      <c r="H322" s="1157" t="str">
        <f>IFERROR(VLOOKUP($C322,'[8]Total Inflows'!$AJ$4:$AM$110,2,0),"")</f>
        <v/>
      </c>
      <c r="I322" s="1157" t="str">
        <f>IFERROR(VLOOKUP($C322,'[8]Total Inflows'!$AO$4:$AR$10,2,0),"")</f>
        <v/>
      </c>
      <c r="J322" s="1157" t="str">
        <f>IFERROR(VLOOKUP($C322,'[8]Total Inflows'!$AU$4:$AX$54,2,0),"")</f>
        <v/>
      </c>
      <c r="K322" s="1157" t="str">
        <f>IFERROR(VLOOKUP($C322,'[8]Total Inflows'!$AZ$4:$BC$30,2,0),"")</f>
        <v/>
      </c>
      <c r="L322" s="354">
        <f t="shared" si="193"/>
        <v>0</v>
      </c>
      <c r="M322" s="1157" t="str">
        <f>IFERROR(VLOOKUP($C322,'[9]Total Inflows'!$AI$4:$AL$110,3,0),"")</f>
        <v/>
      </c>
      <c r="N322" s="1157" t="str">
        <f>IFERROR(VLOOKUP($C322,'[8]Total Inflows'!$AO$4:$AR$10,3,0),"")</f>
        <v/>
      </c>
      <c r="O322" s="1157" t="str">
        <f>IFERROR(VLOOKUP($C322,'[8]Total Inflows'!$AU$4:$AX$54,3,0),"")</f>
        <v/>
      </c>
      <c r="P322" s="1157" t="str">
        <f>IFERROR(VLOOKUP($C322,'[8]Total Inflows'!$AZ$4:$BC$30,3,0),"")</f>
        <v/>
      </c>
      <c r="Q322" s="354">
        <f t="shared" si="194"/>
        <v>0</v>
      </c>
      <c r="R322" s="1157" t="str">
        <f>IFERROR(VLOOKUP($C322,'[9]Total Inflows'!$AI$4:$AL$110,4,0),"")</f>
        <v/>
      </c>
      <c r="S322" s="1157" t="str">
        <f>IFERROR(VLOOKUP($C322,'[8]Total Inflows'!$AO$4:$AR$10,4,0),"")</f>
        <v/>
      </c>
      <c r="T322" s="1157" t="str">
        <f>IFERROR(VLOOKUP($C322,'[8]Total Inflows'!$AU$4:$AX$54,4,0),"")</f>
        <v/>
      </c>
      <c r="U322" s="1157" t="str">
        <f>IFERROR(VLOOKUP($C322,'[8]Total Inflows'!$AZ$4:$BC$30,4,0),"")</f>
        <v/>
      </c>
      <c r="V322" s="354">
        <f t="shared" si="195"/>
        <v>0</v>
      </c>
      <c r="W322" s="354"/>
      <c r="X322" s="354"/>
      <c r="Y322" s="354"/>
      <c r="Z322" s="354"/>
      <c r="AA322" s="354"/>
      <c r="AB322" s="354"/>
      <c r="AC322" s="354"/>
      <c r="AD322" s="354"/>
      <c r="AE322" s="354"/>
      <c r="AF322" s="354"/>
      <c r="AG322" s="354"/>
      <c r="AH322" s="354"/>
      <c r="AI322" s="354"/>
    </row>
    <row r="323" spans="1:35" x14ac:dyDescent="0.2">
      <c r="A323" s="358">
        <v>1422</v>
      </c>
      <c r="B323" s="361" t="str">
        <f t="shared" si="196"/>
        <v>0</v>
      </c>
      <c r="C323" s="340" t="s">
        <v>365</v>
      </c>
      <c r="D323" s="359" t="s">
        <v>366</v>
      </c>
      <c r="E323" s="1157">
        <f>IFERROR(VLOOKUP($C323,'[8]Total Inflows'!$AE$4:$AH$165,2,0),"")</f>
        <v>145561.12</v>
      </c>
      <c r="F323" s="1157">
        <f>IFERROR(VLOOKUP($C323,'[8]Total Inflows'!$AE$4:$AH$165,3,0),"")</f>
        <v>64900</v>
      </c>
      <c r="G323" s="1157">
        <f>IFERROR(VLOOKUP($C323,'[8]Total Inflows'!$AE$4:$AH$165,4,0),"")</f>
        <v>147000</v>
      </c>
      <c r="H323" s="1157">
        <f>IFERROR(VLOOKUP($C323,'[8]Total Inflows'!$AJ$4:$AM$110,2,0),"")</f>
        <v>157100</v>
      </c>
      <c r="I323" s="1157" t="str">
        <f>IFERROR(VLOOKUP($C323,'[8]Total Inflows'!$AO$4:$AR$10,2,0),"")</f>
        <v/>
      </c>
      <c r="J323" s="1157" t="str">
        <f>IFERROR(VLOOKUP($C323,'[8]Total Inflows'!$AU$4:$AX$54,2,0),"")</f>
        <v/>
      </c>
      <c r="K323" s="1157" t="str">
        <f>IFERROR(VLOOKUP($C323,'[8]Total Inflows'!$AZ$4:$BC$30,2,0),"")</f>
        <v/>
      </c>
      <c r="L323" s="354">
        <f t="shared" si="193"/>
        <v>157100</v>
      </c>
      <c r="M323" s="1157">
        <f>IFERROR(VLOOKUP($C323,'[9]Total Inflows'!$AI$4:$AL$110,3,0),"")</f>
        <v>167800</v>
      </c>
      <c r="N323" s="1157" t="str">
        <f>IFERROR(VLOOKUP($C323,'[8]Total Inflows'!$AO$4:$AR$10,3,0),"")</f>
        <v/>
      </c>
      <c r="O323" s="1157" t="str">
        <f>IFERROR(VLOOKUP($C323,'[8]Total Inflows'!$AU$4:$AX$54,3,0),"")</f>
        <v/>
      </c>
      <c r="P323" s="1157" t="str">
        <f>IFERROR(VLOOKUP($C323,'[8]Total Inflows'!$AZ$4:$BC$30,3,0),"")</f>
        <v/>
      </c>
      <c r="Q323" s="354">
        <f t="shared" si="194"/>
        <v>167800</v>
      </c>
      <c r="R323" s="1157">
        <f>IFERROR(VLOOKUP($C323,'[9]Total Inflows'!$AI$4:$AL$110,4,0),"")</f>
        <v>179800</v>
      </c>
      <c r="S323" s="1157" t="str">
        <f>IFERROR(VLOOKUP($C323,'[8]Total Inflows'!$AO$4:$AR$10,4,0),"")</f>
        <v/>
      </c>
      <c r="T323" s="1157" t="str">
        <f>IFERROR(VLOOKUP($C323,'[8]Total Inflows'!$AU$4:$AX$54,4,0),"")</f>
        <v/>
      </c>
      <c r="U323" s="1157" t="str">
        <f>IFERROR(VLOOKUP($C323,'[8]Total Inflows'!$AZ$4:$BC$30,4,0),"")</f>
        <v/>
      </c>
      <c r="V323" s="354">
        <f t="shared" si="195"/>
        <v>179800</v>
      </c>
      <c r="W323" s="354"/>
      <c r="X323" s="354"/>
      <c r="Y323" s="354"/>
      <c r="Z323" s="354"/>
      <c r="AA323" s="354"/>
      <c r="AB323" s="354"/>
      <c r="AC323" s="354"/>
      <c r="AD323" s="354"/>
      <c r="AE323" s="354"/>
      <c r="AF323" s="354"/>
      <c r="AG323" s="354"/>
      <c r="AH323" s="354"/>
      <c r="AI323" s="354"/>
    </row>
    <row r="324" spans="1:35" x14ac:dyDescent="0.2">
      <c r="A324" s="358">
        <v>1422</v>
      </c>
      <c r="B324" s="361" t="str">
        <f t="shared" si="196"/>
        <v>0</v>
      </c>
      <c r="C324" s="340" t="s">
        <v>367</v>
      </c>
      <c r="D324" s="359" t="s">
        <v>368</v>
      </c>
      <c r="E324" s="1157">
        <f>IFERROR(VLOOKUP($C324,'[8]Total Inflows'!$AE$4:$AH$165,2,0),"")</f>
        <v>53725.119999999879</v>
      </c>
      <c r="F324" s="1157">
        <f>IFERROR(VLOOKUP($C324,'[8]Total Inflows'!$AE$4:$AH$165,3,0),"")</f>
        <v>63700</v>
      </c>
      <c r="G324" s="1157">
        <f>IFERROR(VLOOKUP($C324,'[8]Total Inflows'!$AE$4:$AH$165,4,0),"")</f>
        <v>55600</v>
      </c>
      <c r="H324" s="1157">
        <f>IFERROR(VLOOKUP($C324,'[8]Total Inflows'!$AJ$4:$AM$110,2,0),"")</f>
        <v>59400</v>
      </c>
      <c r="I324" s="1157" t="str">
        <f>IFERROR(VLOOKUP($C324,'[8]Total Inflows'!$AO$4:$AR$10,2,0),"")</f>
        <v/>
      </c>
      <c r="J324" s="1157" t="str">
        <f>IFERROR(VLOOKUP($C324,'[8]Total Inflows'!$AU$4:$AX$54,2,0),"")</f>
        <v/>
      </c>
      <c r="K324" s="1157" t="str">
        <f>IFERROR(VLOOKUP($C324,'[8]Total Inflows'!$AZ$4:$BC$30,2,0),"")</f>
        <v/>
      </c>
      <c r="L324" s="354">
        <f t="shared" si="193"/>
        <v>59400</v>
      </c>
      <c r="M324" s="1157">
        <f>IFERROR(VLOOKUP($C324,'[9]Total Inflows'!$AI$4:$AL$110,3,0),"")</f>
        <v>63500</v>
      </c>
      <c r="N324" s="1157" t="str">
        <f>IFERROR(VLOOKUP($C324,'[8]Total Inflows'!$AO$4:$AR$10,3,0),"")</f>
        <v/>
      </c>
      <c r="O324" s="1157" t="str">
        <f>IFERROR(VLOOKUP($C324,'[8]Total Inflows'!$AU$4:$AX$54,3,0),"")</f>
        <v/>
      </c>
      <c r="P324" s="1157" t="str">
        <f>IFERROR(VLOOKUP($C324,'[8]Total Inflows'!$AZ$4:$BC$30,3,0),"")</f>
        <v/>
      </c>
      <c r="Q324" s="354">
        <f t="shared" si="194"/>
        <v>63500</v>
      </c>
      <c r="R324" s="1157">
        <f>IFERROR(VLOOKUP($C324,'[9]Total Inflows'!$AI$4:$AL$110,4,0),"")</f>
        <v>68000</v>
      </c>
      <c r="S324" s="1157" t="str">
        <f>IFERROR(VLOOKUP($C324,'[8]Total Inflows'!$AO$4:$AR$10,4,0),"")</f>
        <v/>
      </c>
      <c r="T324" s="1157" t="str">
        <f>IFERROR(VLOOKUP($C324,'[8]Total Inflows'!$AU$4:$AX$54,4,0),"")</f>
        <v/>
      </c>
      <c r="U324" s="1157" t="str">
        <f>IFERROR(VLOOKUP($C324,'[8]Total Inflows'!$AZ$4:$BC$30,4,0),"")</f>
        <v/>
      </c>
      <c r="V324" s="354">
        <f t="shared" si="195"/>
        <v>68000</v>
      </c>
      <c r="W324" s="354"/>
      <c r="X324" s="354"/>
      <c r="Y324" s="354"/>
      <c r="Z324" s="354"/>
      <c r="AA324" s="354"/>
      <c r="AB324" s="354"/>
      <c r="AC324" s="354"/>
      <c r="AD324" s="354"/>
      <c r="AE324" s="354"/>
      <c r="AF324" s="354"/>
      <c r="AG324" s="354"/>
      <c r="AH324" s="354"/>
      <c r="AI324" s="354"/>
    </row>
    <row r="325" spans="1:35" x14ac:dyDescent="0.2">
      <c r="A325" s="358">
        <v>1422</v>
      </c>
      <c r="B325" s="361" t="str">
        <f t="shared" si="196"/>
        <v>0</v>
      </c>
      <c r="C325" s="340" t="s">
        <v>369</v>
      </c>
      <c r="D325" s="359" t="s">
        <v>370</v>
      </c>
      <c r="E325" s="1157" t="str">
        <f>IFERROR(VLOOKUP($C325,'[8]Total Inflows'!$AE$4:$AH$165,2,0),"")</f>
        <v/>
      </c>
      <c r="F325" s="1157" t="str">
        <f>IFERROR(VLOOKUP($C325,'[8]Total Inflows'!$AE$4:$AH$165,3,0),"")</f>
        <v/>
      </c>
      <c r="G325" s="1157" t="str">
        <f>IFERROR(VLOOKUP($C325,'[8]Total Inflows'!$AE$4:$AH$165,4,0),"")</f>
        <v/>
      </c>
      <c r="H325" s="1157" t="str">
        <f>IFERROR(VLOOKUP($C325,'[8]Total Inflows'!$AJ$4:$AM$110,2,0),"")</f>
        <v/>
      </c>
      <c r="I325" s="1157" t="str">
        <f>IFERROR(VLOOKUP($C325,'[8]Total Inflows'!$AO$4:$AR$10,2,0),"")</f>
        <v/>
      </c>
      <c r="J325" s="1157" t="str">
        <f>IFERROR(VLOOKUP($C325,'[8]Total Inflows'!$AU$4:$AX$54,2,0),"")</f>
        <v/>
      </c>
      <c r="K325" s="1157" t="str">
        <f>IFERROR(VLOOKUP($C325,'[8]Total Inflows'!$AZ$4:$BC$30,2,0),"")</f>
        <v/>
      </c>
      <c r="L325" s="354">
        <f t="shared" si="193"/>
        <v>0</v>
      </c>
      <c r="M325" s="1157" t="str">
        <f>IFERROR(VLOOKUP($C325,'[9]Total Inflows'!$AI$4:$AL$110,3,0),"")</f>
        <v/>
      </c>
      <c r="N325" s="1157" t="str">
        <f>IFERROR(VLOOKUP($C325,'[8]Total Inflows'!$AO$4:$AR$10,3,0),"")</f>
        <v/>
      </c>
      <c r="O325" s="1157" t="str">
        <f>IFERROR(VLOOKUP($C325,'[8]Total Inflows'!$AU$4:$AX$54,3,0),"")</f>
        <v/>
      </c>
      <c r="P325" s="1157" t="str">
        <f>IFERROR(VLOOKUP($C325,'[8]Total Inflows'!$AZ$4:$BC$30,3,0),"")</f>
        <v/>
      </c>
      <c r="Q325" s="354">
        <f t="shared" si="194"/>
        <v>0</v>
      </c>
      <c r="R325" s="1157" t="str">
        <f>IFERROR(VLOOKUP($C325,'[9]Total Inflows'!$AI$4:$AL$110,4,0),"")</f>
        <v/>
      </c>
      <c r="S325" s="1157" t="str">
        <f>IFERROR(VLOOKUP($C325,'[8]Total Inflows'!$AO$4:$AR$10,4,0),"")</f>
        <v/>
      </c>
      <c r="T325" s="1157" t="str">
        <f>IFERROR(VLOOKUP($C325,'[8]Total Inflows'!$AU$4:$AX$54,4,0),"")</f>
        <v/>
      </c>
      <c r="U325" s="1157" t="str">
        <f>IFERROR(VLOOKUP($C325,'[8]Total Inflows'!$AZ$4:$BC$30,4,0),"")</f>
        <v/>
      </c>
      <c r="V325" s="354">
        <f t="shared" si="195"/>
        <v>0</v>
      </c>
      <c r="W325" s="354"/>
      <c r="X325" s="354"/>
      <c r="Y325" s="354"/>
      <c r="Z325" s="354"/>
      <c r="AA325" s="354"/>
      <c r="AB325" s="354"/>
      <c r="AC325" s="354"/>
      <c r="AD325" s="354"/>
      <c r="AE325" s="354"/>
      <c r="AF325" s="354"/>
      <c r="AG325" s="354"/>
      <c r="AH325" s="354"/>
      <c r="AI325" s="354"/>
    </row>
    <row r="326" spans="1:35" x14ac:dyDescent="0.2">
      <c r="A326" s="358">
        <v>1422</v>
      </c>
      <c r="B326" s="361" t="str">
        <f t="shared" si="196"/>
        <v>0</v>
      </c>
      <c r="C326" s="340" t="s">
        <v>371</v>
      </c>
      <c r="D326" s="359" t="s">
        <v>372</v>
      </c>
      <c r="E326" s="1157">
        <f>IFERROR(VLOOKUP($C326,'[8]Total Inflows'!$AE$4:$AH$165,2,0),"")</f>
        <v>474784.28000000032</v>
      </c>
      <c r="F326" s="1157">
        <f>IFERROR(VLOOKUP($C326,'[8]Total Inflows'!$AE$4:$AH$165,3,0),"")</f>
        <v>595300</v>
      </c>
      <c r="G326" s="1157">
        <f>IFERROR(VLOOKUP($C326,'[8]Total Inflows'!$AE$4:$AH$165,4,0),"")</f>
        <v>475100</v>
      </c>
      <c r="H326" s="1157">
        <f>IFERROR(VLOOKUP($C326,'[8]Total Inflows'!$AJ$4:$AM$110,2,0),"")</f>
        <v>507700</v>
      </c>
      <c r="I326" s="1157" t="str">
        <f>IFERROR(VLOOKUP($C326,'[8]Total Inflows'!$AO$4:$AR$10,2,0),"")</f>
        <v/>
      </c>
      <c r="J326" s="1157" t="str">
        <f>IFERROR(VLOOKUP($C326,'[8]Total Inflows'!$AU$4:$AX$54,2,0),"")</f>
        <v/>
      </c>
      <c r="K326" s="1157" t="str">
        <f>IFERROR(VLOOKUP($C326,'[8]Total Inflows'!$AZ$4:$BC$30,2,0),"")</f>
        <v/>
      </c>
      <c r="L326" s="354">
        <f t="shared" si="193"/>
        <v>507700</v>
      </c>
      <c r="M326" s="1157">
        <f>IFERROR(VLOOKUP($C326,'[9]Total Inflows'!$AI$4:$AL$110,3,0),"")</f>
        <v>542100</v>
      </c>
      <c r="N326" s="1157" t="str">
        <f>IFERROR(VLOOKUP($C326,'[8]Total Inflows'!$AO$4:$AR$10,3,0),"")</f>
        <v/>
      </c>
      <c r="O326" s="1157" t="str">
        <f>IFERROR(VLOOKUP($C326,'[8]Total Inflows'!$AU$4:$AX$54,3,0),"")</f>
        <v/>
      </c>
      <c r="P326" s="1157" t="str">
        <f>IFERROR(VLOOKUP($C326,'[8]Total Inflows'!$AZ$4:$BC$30,3,0),"")</f>
        <v/>
      </c>
      <c r="Q326" s="354">
        <f t="shared" si="194"/>
        <v>542100</v>
      </c>
      <c r="R326" s="1157">
        <f>IFERROR(VLOOKUP($C326,'[9]Total Inflows'!$AI$4:$AL$110,4,0),"")</f>
        <v>580900</v>
      </c>
      <c r="S326" s="1157" t="str">
        <f>IFERROR(VLOOKUP($C326,'[8]Total Inflows'!$AO$4:$AR$10,4,0),"")</f>
        <v/>
      </c>
      <c r="T326" s="1157" t="str">
        <f>IFERROR(VLOOKUP($C326,'[8]Total Inflows'!$AU$4:$AX$54,4,0),"")</f>
        <v/>
      </c>
      <c r="U326" s="1157" t="str">
        <f>IFERROR(VLOOKUP($C326,'[8]Total Inflows'!$AZ$4:$BC$30,4,0),"")</f>
        <v/>
      </c>
      <c r="V326" s="354">
        <f t="shared" si="195"/>
        <v>580900</v>
      </c>
      <c r="W326" s="354"/>
      <c r="X326" s="354"/>
      <c r="Y326" s="354"/>
      <c r="Z326" s="354"/>
      <c r="AA326" s="354"/>
      <c r="AB326" s="354"/>
      <c r="AC326" s="354"/>
      <c r="AD326" s="354"/>
      <c r="AE326" s="354"/>
      <c r="AF326" s="354"/>
      <c r="AG326" s="354"/>
      <c r="AH326" s="354"/>
      <c r="AI326" s="354"/>
    </row>
    <row r="327" spans="1:35" x14ac:dyDescent="0.2">
      <c r="A327" s="358">
        <v>1422</v>
      </c>
      <c r="B327" s="361" t="str">
        <f t="shared" si="196"/>
        <v>0</v>
      </c>
      <c r="C327" s="340" t="s">
        <v>373</v>
      </c>
      <c r="D327" s="359" t="s">
        <v>374</v>
      </c>
      <c r="E327" s="1157">
        <f>IFERROR(VLOOKUP($C327,'[8]Total Inflows'!$AE$4:$AH$165,2,0),"")</f>
        <v>1710</v>
      </c>
      <c r="F327" s="1157">
        <f>IFERROR(VLOOKUP($C327,'[8]Total Inflows'!$AE$4:$AH$165,3,0),"")</f>
        <v>2200</v>
      </c>
      <c r="G327" s="1157">
        <f>IFERROR(VLOOKUP($C327,'[8]Total Inflows'!$AE$4:$AH$165,4,0),"")</f>
        <v>2800</v>
      </c>
      <c r="H327" s="1157">
        <f>IFERROR(VLOOKUP($C327,'[8]Total Inflows'!$AJ$4:$AM$110,2,0),"")</f>
        <v>3000</v>
      </c>
      <c r="I327" s="1157" t="str">
        <f>IFERROR(VLOOKUP($C327,'[8]Total Inflows'!$AO$4:$AR$10,2,0),"")</f>
        <v/>
      </c>
      <c r="J327" s="1157" t="str">
        <f>IFERROR(VLOOKUP($C327,'[8]Total Inflows'!$AU$4:$AX$54,2,0),"")</f>
        <v/>
      </c>
      <c r="K327" s="1157" t="str">
        <f>IFERROR(VLOOKUP($C327,'[8]Total Inflows'!$AZ$4:$BC$30,2,0),"")</f>
        <v/>
      </c>
      <c r="L327" s="354">
        <f t="shared" si="193"/>
        <v>3000</v>
      </c>
      <c r="M327" s="1157">
        <f>IFERROR(VLOOKUP($C327,'[9]Total Inflows'!$AI$4:$AL$110,3,0),"")</f>
        <v>3200</v>
      </c>
      <c r="N327" s="1157" t="str">
        <f>IFERROR(VLOOKUP($C327,'[8]Total Inflows'!$AO$4:$AR$10,3,0),"")</f>
        <v/>
      </c>
      <c r="O327" s="1157" t="str">
        <f>IFERROR(VLOOKUP($C327,'[8]Total Inflows'!$AU$4:$AX$54,3,0),"")</f>
        <v/>
      </c>
      <c r="P327" s="1157" t="str">
        <f>IFERROR(VLOOKUP($C327,'[8]Total Inflows'!$AZ$4:$BC$30,3,0),"")</f>
        <v/>
      </c>
      <c r="Q327" s="354">
        <f t="shared" si="194"/>
        <v>3200</v>
      </c>
      <c r="R327" s="1157">
        <f>IFERROR(VLOOKUP($C327,'[9]Total Inflows'!$AI$4:$AL$110,4,0),"")</f>
        <v>3400</v>
      </c>
      <c r="S327" s="1157" t="str">
        <f>IFERROR(VLOOKUP($C327,'[8]Total Inflows'!$AO$4:$AR$10,4,0),"")</f>
        <v/>
      </c>
      <c r="T327" s="1157" t="str">
        <f>IFERROR(VLOOKUP($C327,'[8]Total Inflows'!$AU$4:$AX$54,4,0),"")</f>
        <v/>
      </c>
      <c r="U327" s="1157" t="str">
        <f>IFERROR(VLOOKUP($C327,'[8]Total Inflows'!$AZ$4:$BC$30,4,0),"")</f>
        <v/>
      </c>
      <c r="V327" s="354">
        <f t="shared" si="195"/>
        <v>3400</v>
      </c>
      <c r="W327" s="354"/>
      <c r="X327" s="354"/>
      <c r="Y327" s="354"/>
      <c r="Z327" s="354"/>
      <c r="AA327" s="354"/>
      <c r="AB327" s="354"/>
      <c r="AC327" s="354"/>
      <c r="AD327" s="354"/>
      <c r="AE327" s="354"/>
      <c r="AF327" s="354"/>
      <c r="AG327" s="354"/>
      <c r="AH327" s="354"/>
      <c r="AI327" s="354"/>
    </row>
    <row r="328" spans="1:35" x14ac:dyDescent="0.2">
      <c r="A328" s="358">
        <v>1422</v>
      </c>
      <c r="B328" s="361" t="str">
        <f t="shared" si="196"/>
        <v>0</v>
      </c>
      <c r="C328" s="340" t="s">
        <v>375</v>
      </c>
      <c r="D328" s="359" t="s">
        <v>376</v>
      </c>
      <c r="E328" s="1157">
        <f>IFERROR(VLOOKUP($C328,'[8]Total Inflows'!$AE$4:$AH$165,2,0),"")</f>
        <v>717451.52</v>
      </c>
      <c r="F328" s="1157">
        <f>IFERROR(VLOOKUP($C328,'[8]Total Inflows'!$AE$4:$AH$165,3,0),"")</f>
        <v>663900</v>
      </c>
      <c r="G328" s="1157">
        <f>IFERROR(VLOOKUP($C328,'[8]Total Inflows'!$AE$4:$AH$165,4,0),"")</f>
        <v>804300</v>
      </c>
      <c r="H328" s="1157">
        <f>IFERROR(VLOOKUP($C328,'[8]Total Inflows'!$AJ$4:$AM$110,2,0),"")</f>
        <v>859400</v>
      </c>
      <c r="I328" s="1157" t="str">
        <f>IFERROR(VLOOKUP($C328,'[8]Total Inflows'!$AO$4:$AR$10,2,0),"")</f>
        <v/>
      </c>
      <c r="J328" s="1157" t="str">
        <f>IFERROR(VLOOKUP($C328,'[8]Total Inflows'!$AU$4:$AX$54,2,0),"")</f>
        <v/>
      </c>
      <c r="K328" s="1157" t="str">
        <f>IFERROR(VLOOKUP($C328,'[8]Total Inflows'!$AZ$4:$BC$30,2,0),"")</f>
        <v/>
      </c>
      <c r="L328" s="354">
        <f t="shared" si="193"/>
        <v>859400</v>
      </c>
      <c r="M328" s="1157">
        <f>IFERROR(VLOOKUP($C328,'[9]Total Inflows'!$AI$4:$AL$110,3,0),"")</f>
        <v>918000</v>
      </c>
      <c r="N328" s="1157" t="str">
        <f>IFERROR(VLOOKUP($C328,'[8]Total Inflows'!$AO$4:$AR$10,3,0),"")</f>
        <v/>
      </c>
      <c r="O328" s="1157" t="str">
        <f>IFERROR(VLOOKUP($C328,'[8]Total Inflows'!$AU$4:$AX$54,3,0),"")</f>
        <v/>
      </c>
      <c r="P328" s="1157" t="str">
        <f>IFERROR(VLOOKUP($C328,'[8]Total Inflows'!$AZ$4:$BC$30,3,0),"")</f>
        <v/>
      </c>
      <c r="Q328" s="354">
        <f t="shared" si="194"/>
        <v>918000</v>
      </c>
      <c r="R328" s="1157">
        <f>IFERROR(VLOOKUP($C328,'[9]Total Inflows'!$AI$4:$AL$110,4,0),"")</f>
        <v>983800</v>
      </c>
      <c r="S328" s="1157" t="str">
        <f>IFERROR(VLOOKUP($C328,'[8]Total Inflows'!$AO$4:$AR$10,4,0),"")</f>
        <v/>
      </c>
      <c r="T328" s="1157" t="str">
        <f>IFERROR(VLOOKUP($C328,'[8]Total Inflows'!$AU$4:$AX$54,4,0),"")</f>
        <v/>
      </c>
      <c r="U328" s="1157" t="str">
        <f>IFERROR(VLOOKUP($C328,'[8]Total Inflows'!$AZ$4:$BC$30,4,0),"")</f>
        <v/>
      </c>
      <c r="V328" s="354">
        <f t="shared" si="195"/>
        <v>983800</v>
      </c>
      <c r="W328" s="354"/>
      <c r="X328" s="354"/>
      <c r="Y328" s="354"/>
      <c r="Z328" s="354"/>
      <c r="AA328" s="354"/>
      <c r="AB328" s="354"/>
      <c r="AC328" s="354"/>
      <c r="AD328" s="354"/>
      <c r="AE328" s="354"/>
      <c r="AF328" s="354"/>
      <c r="AG328" s="354"/>
      <c r="AH328" s="354"/>
      <c r="AI328" s="354"/>
    </row>
    <row r="329" spans="1:35" x14ac:dyDescent="0.2">
      <c r="A329" s="358">
        <v>1422</v>
      </c>
      <c r="B329" s="361" t="str">
        <f t="shared" si="196"/>
        <v>0</v>
      </c>
      <c r="C329" s="340" t="s">
        <v>377</v>
      </c>
      <c r="D329" s="359" t="s">
        <v>378</v>
      </c>
      <c r="E329" s="1157">
        <f>IFERROR(VLOOKUP($C329,'[8]Total Inflows'!$AE$4:$AH$165,2,0),"")</f>
        <v>33720</v>
      </c>
      <c r="F329" s="1157">
        <f>IFERROR(VLOOKUP($C329,'[8]Total Inflows'!$AE$4:$AH$165,3,0),"")</f>
        <v>30300</v>
      </c>
      <c r="G329" s="1157">
        <f>IFERROR(VLOOKUP($C329,'[8]Total Inflows'!$AE$4:$AH$165,4,0),"")</f>
        <v>38800</v>
      </c>
      <c r="H329" s="1157">
        <f>IFERROR(VLOOKUP($C329,'[8]Total Inflows'!$AJ$4:$AM$110,2,0),"")</f>
        <v>41400</v>
      </c>
      <c r="I329" s="1157" t="str">
        <f>IFERROR(VLOOKUP($C329,'[8]Total Inflows'!$AO$4:$AR$10,2,0),"")</f>
        <v/>
      </c>
      <c r="J329" s="1157" t="str">
        <f>IFERROR(VLOOKUP($C329,'[8]Total Inflows'!$AU$4:$AX$54,2,0),"")</f>
        <v/>
      </c>
      <c r="K329" s="1157" t="str">
        <f>IFERROR(VLOOKUP($C329,'[8]Total Inflows'!$AZ$4:$BC$30,2,0),"")</f>
        <v/>
      </c>
      <c r="L329" s="354">
        <f t="shared" si="193"/>
        <v>41400</v>
      </c>
      <c r="M329" s="1157">
        <f>IFERROR(VLOOKUP($C329,'[9]Total Inflows'!$AI$4:$AL$110,3,0),"")</f>
        <v>44200</v>
      </c>
      <c r="N329" s="1157" t="str">
        <f>IFERROR(VLOOKUP($C329,'[8]Total Inflows'!$AO$4:$AR$10,3,0),"")</f>
        <v/>
      </c>
      <c r="O329" s="1157" t="str">
        <f>IFERROR(VLOOKUP($C329,'[8]Total Inflows'!$AU$4:$AX$54,3,0),"")</f>
        <v/>
      </c>
      <c r="P329" s="1157" t="str">
        <f>IFERROR(VLOOKUP($C329,'[8]Total Inflows'!$AZ$4:$BC$30,3,0),"")</f>
        <v/>
      </c>
      <c r="Q329" s="354">
        <f t="shared" si="194"/>
        <v>44200</v>
      </c>
      <c r="R329" s="1157">
        <f>IFERROR(VLOOKUP($C329,'[9]Total Inflows'!$AI$4:$AL$110,4,0),"")</f>
        <v>47400</v>
      </c>
      <c r="S329" s="1157" t="str">
        <f>IFERROR(VLOOKUP($C329,'[8]Total Inflows'!$AO$4:$AR$10,4,0),"")</f>
        <v/>
      </c>
      <c r="T329" s="1157" t="str">
        <f>IFERROR(VLOOKUP($C329,'[8]Total Inflows'!$AU$4:$AX$54,4,0),"")</f>
        <v/>
      </c>
      <c r="U329" s="1157" t="str">
        <f>IFERROR(VLOOKUP($C329,'[8]Total Inflows'!$AZ$4:$BC$30,4,0),"")</f>
        <v/>
      </c>
      <c r="V329" s="354">
        <f t="shared" si="195"/>
        <v>47400</v>
      </c>
      <c r="W329" s="354"/>
      <c r="X329" s="354"/>
      <c r="Y329" s="354"/>
      <c r="Z329" s="354"/>
      <c r="AA329" s="354"/>
      <c r="AB329" s="354"/>
      <c r="AC329" s="354"/>
      <c r="AD329" s="354"/>
      <c r="AE329" s="354"/>
      <c r="AF329" s="354"/>
      <c r="AG329" s="354"/>
      <c r="AH329" s="354"/>
      <c r="AI329" s="354"/>
    </row>
    <row r="330" spans="1:35" x14ac:dyDescent="0.2">
      <c r="A330" s="358">
        <v>1422</v>
      </c>
      <c r="B330" s="361" t="str">
        <f t="shared" si="196"/>
        <v>0</v>
      </c>
      <c r="C330" s="340" t="s">
        <v>379</v>
      </c>
      <c r="D330" s="359" t="s">
        <v>380</v>
      </c>
      <c r="E330" s="1157">
        <f>IFERROR(VLOOKUP($C330,'[8]Total Inflows'!$AE$4:$AH$165,2,0),"")</f>
        <v>4296</v>
      </c>
      <c r="F330" s="1157">
        <f>IFERROR(VLOOKUP($C330,'[8]Total Inflows'!$AE$4:$AH$165,3,0),"")</f>
        <v>3800</v>
      </c>
      <c r="G330" s="1157">
        <f>IFERROR(VLOOKUP($C330,'[8]Total Inflows'!$AE$4:$AH$165,4,0),"")</f>
        <v>4000</v>
      </c>
      <c r="H330" s="1157">
        <f>IFERROR(VLOOKUP($C330,'[8]Total Inflows'!$AJ$4:$AM$110,2,0),"")</f>
        <v>4300</v>
      </c>
      <c r="I330" s="1157" t="str">
        <f>IFERROR(VLOOKUP($C330,'[8]Total Inflows'!$AO$4:$AR$10,2,0),"")</f>
        <v/>
      </c>
      <c r="J330" s="1157" t="str">
        <f>IFERROR(VLOOKUP($C330,'[8]Total Inflows'!$AU$4:$AX$54,2,0),"")</f>
        <v/>
      </c>
      <c r="K330" s="1157" t="str">
        <f>IFERROR(VLOOKUP($C330,'[8]Total Inflows'!$AZ$4:$BC$30,2,0),"")</f>
        <v/>
      </c>
      <c r="L330" s="354">
        <f t="shared" si="193"/>
        <v>4300</v>
      </c>
      <c r="M330" s="1157">
        <f>IFERROR(VLOOKUP($C330,'[9]Total Inflows'!$AI$4:$AL$110,3,0),"")</f>
        <v>4600</v>
      </c>
      <c r="N330" s="1157" t="str">
        <f>IFERROR(VLOOKUP($C330,'[8]Total Inflows'!$AO$4:$AR$10,3,0),"")</f>
        <v/>
      </c>
      <c r="O330" s="1157" t="str">
        <f>IFERROR(VLOOKUP($C330,'[8]Total Inflows'!$AU$4:$AX$54,3,0),"")</f>
        <v/>
      </c>
      <c r="P330" s="1157" t="str">
        <f>IFERROR(VLOOKUP($C330,'[8]Total Inflows'!$AZ$4:$BC$30,3,0),"")</f>
        <v/>
      </c>
      <c r="Q330" s="354">
        <f t="shared" si="194"/>
        <v>4600</v>
      </c>
      <c r="R330" s="1157">
        <f>IFERROR(VLOOKUP($C330,'[9]Total Inflows'!$AI$4:$AL$110,4,0),"")</f>
        <v>4900</v>
      </c>
      <c r="S330" s="1157" t="str">
        <f>IFERROR(VLOOKUP($C330,'[8]Total Inflows'!$AO$4:$AR$10,4,0),"")</f>
        <v/>
      </c>
      <c r="T330" s="1157" t="str">
        <f>IFERROR(VLOOKUP($C330,'[8]Total Inflows'!$AU$4:$AX$54,4,0),"")</f>
        <v/>
      </c>
      <c r="U330" s="1157" t="str">
        <f>IFERROR(VLOOKUP($C330,'[8]Total Inflows'!$AZ$4:$BC$30,4,0),"")</f>
        <v/>
      </c>
      <c r="V330" s="354">
        <f t="shared" si="195"/>
        <v>4900</v>
      </c>
      <c r="W330" s="354"/>
      <c r="X330" s="354"/>
      <c r="Y330" s="354"/>
      <c r="Z330" s="354"/>
      <c r="AA330" s="354"/>
      <c r="AB330" s="354"/>
      <c r="AC330" s="354"/>
      <c r="AD330" s="354"/>
      <c r="AE330" s="354"/>
      <c r="AF330" s="354"/>
      <c r="AG330" s="354"/>
      <c r="AH330" s="354"/>
      <c r="AI330" s="354"/>
    </row>
    <row r="331" spans="1:35" x14ac:dyDescent="0.2">
      <c r="A331" s="358">
        <v>1422</v>
      </c>
      <c r="B331" s="361" t="str">
        <f t="shared" si="196"/>
        <v>0</v>
      </c>
      <c r="C331" s="340" t="s">
        <v>381</v>
      </c>
      <c r="D331" s="359" t="s">
        <v>382</v>
      </c>
      <c r="E331" s="1157">
        <f>IFERROR(VLOOKUP($C331,'[8]Total Inflows'!$AE$4:$AH$165,2,0),"")</f>
        <v>259969.72999999998</v>
      </c>
      <c r="F331" s="1157">
        <f>IFERROR(VLOOKUP($C331,'[8]Total Inflows'!$AE$4:$AH$165,3,0),"")</f>
        <v>313600</v>
      </c>
      <c r="G331" s="1157">
        <f>IFERROR(VLOOKUP($C331,'[8]Total Inflows'!$AE$4:$AH$165,4,0),"")</f>
        <v>301900</v>
      </c>
      <c r="H331" s="1157">
        <f>IFERROR(VLOOKUP($C331,'[8]Total Inflows'!$AJ$4:$AM$110,2,0),"")</f>
        <v>322600</v>
      </c>
      <c r="I331" s="1157" t="str">
        <f>IFERROR(VLOOKUP($C331,'[8]Total Inflows'!$AO$4:$AR$10,2,0),"")</f>
        <v/>
      </c>
      <c r="J331" s="1157" t="str">
        <f>IFERROR(VLOOKUP($C331,'[8]Total Inflows'!$AU$4:$AX$54,2,0),"")</f>
        <v/>
      </c>
      <c r="K331" s="1157" t="str">
        <f>IFERROR(VLOOKUP($C331,'[8]Total Inflows'!$AZ$4:$BC$30,2,0),"")</f>
        <v/>
      </c>
      <c r="L331" s="354">
        <f t="shared" si="193"/>
        <v>322600</v>
      </c>
      <c r="M331" s="1157">
        <f>IFERROR(VLOOKUP($C331,'[9]Total Inflows'!$AI$4:$AL$110,3,0),"")</f>
        <v>344600</v>
      </c>
      <c r="N331" s="1157" t="str">
        <f>IFERROR(VLOOKUP($C331,'[8]Total Inflows'!$AO$4:$AR$10,3,0),"")</f>
        <v/>
      </c>
      <c r="O331" s="1157" t="str">
        <f>IFERROR(VLOOKUP($C331,'[8]Total Inflows'!$AU$4:$AX$54,3,0),"")</f>
        <v/>
      </c>
      <c r="P331" s="1157" t="str">
        <f>IFERROR(VLOOKUP($C331,'[8]Total Inflows'!$AZ$4:$BC$30,3,0),"")</f>
        <v/>
      </c>
      <c r="Q331" s="354">
        <f t="shared" si="194"/>
        <v>344600</v>
      </c>
      <c r="R331" s="1157">
        <f>IFERROR(VLOOKUP($C331,'[9]Total Inflows'!$AI$4:$AL$110,4,0),"")</f>
        <v>369300</v>
      </c>
      <c r="S331" s="1157" t="str">
        <f>IFERROR(VLOOKUP($C331,'[8]Total Inflows'!$AO$4:$AR$10,4,0),"")</f>
        <v/>
      </c>
      <c r="T331" s="1157" t="str">
        <f>IFERROR(VLOOKUP($C331,'[8]Total Inflows'!$AU$4:$AX$54,4,0),"")</f>
        <v/>
      </c>
      <c r="U331" s="1157" t="str">
        <f>IFERROR(VLOOKUP($C331,'[8]Total Inflows'!$AZ$4:$BC$30,4,0),"")</f>
        <v/>
      </c>
      <c r="V331" s="354">
        <f t="shared" si="195"/>
        <v>369300</v>
      </c>
      <c r="W331" s="354"/>
      <c r="X331" s="354"/>
      <c r="Y331" s="354"/>
      <c r="Z331" s="354"/>
      <c r="AA331" s="354"/>
      <c r="AB331" s="354"/>
      <c r="AC331" s="354"/>
      <c r="AD331" s="354"/>
      <c r="AE331" s="354"/>
      <c r="AF331" s="354"/>
      <c r="AG331" s="354"/>
      <c r="AH331" s="354"/>
      <c r="AI331" s="354"/>
    </row>
    <row r="332" spans="1:35" x14ac:dyDescent="0.2">
      <c r="A332" s="358">
        <v>1422</v>
      </c>
      <c r="B332" s="361" t="str">
        <f t="shared" si="196"/>
        <v>0</v>
      </c>
      <c r="C332" s="340" t="s">
        <v>383</v>
      </c>
      <c r="D332" s="359" t="s">
        <v>384</v>
      </c>
      <c r="E332" s="1157">
        <f>IFERROR(VLOOKUP($C332,'[8]Total Inflows'!$AE$4:$AH$165,2,0),"")</f>
        <v>5086.3999999999996</v>
      </c>
      <c r="F332" s="1157">
        <f>IFERROR(VLOOKUP($C332,'[8]Total Inflows'!$AE$4:$AH$165,3,0),"")</f>
        <v>6300</v>
      </c>
      <c r="G332" s="1157">
        <f>IFERROR(VLOOKUP($C332,'[8]Total Inflows'!$AE$4:$AH$165,4,0),"")</f>
        <v>6200</v>
      </c>
      <c r="H332" s="1157">
        <f>IFERROR(VLOOKUP($C332,'[8]Total Inflows'!$AJ$4:$AM$110,2,0),"")</f>
        <v>6600</v>
      </c>
      <c r="I332" s="1157" t="str">
        <f>IFERROR(VLOOKUP($C332,'[8]Total Inflows'!$AO$4:$AR$10,2,0),"")</f>
        <v/>
      </c>
      <c r="J332" s="1157" t="str">
        <f>IFERROR(VLOOKUP($C332,'[8]Total Inflows'!$AU$4:$AX$54,2,0),"")</f>
        <v/>
      </c>
      <c r="K332" s="1157" t="str">
        <f>IFERROR(VLOOKUP($C332,'[8]Total Inflows'!$AZ$4:$BC$30,2,0),"")</f>
        <v/>
      </c>
      <c r="L332" s="354">
        <f t="shared" si="193"/>
        <v>6600</v>
      </c>
      <c r="M332" s="1157">
        <f>IFERROR(VLOOKUP($C332,'[9]Total Inflows'!$AI$4:$AL$110,3,0),"")</f>
        <v>7000</v>
      </c>
      <c r="N332" s="1157" t="str">
        <f>IFERROR(VLOOKUP($C332,'[8]Total Inflows'!$AO$4:$AR$10,3,0),"")</f>
        <v/>
      </c>
      <c r="O332" s="1157" t="str">
        <f>IFERROR(VLOOKUP($C332,'[8]Total Inflows'!$AU$4:$AX$54,3,0),"")</f>
        <v/>
      </c>
      <c r="P332" s="1157" t="str">
        <f>IFERROR(VLOOKUP($C332,'[8]Total Inflows'!$AZ$4:$BC$30,3,0),"")</f>
        <v/>
      </c>
      <c r="Q332" s="354">
        <f t="shared" si="194"/>
        <v>7000</v>
      </c>
      <c r="R332" s="1157">
        <f>IFERROR(VLOOKUP($C332,'[9]Total Inflows'!$AI$4:$AL$110,4,0),"")</f>
        <v>7500</v>
      </c>
      <c r="S332" s="1157" t="str">
        <f>IFERROR(VLOOKUP($C332,'[8]Total Inflows'!$AO$4:$AR$10,4,0),"")</f>
        <v/>
      </c>
      <c r="T332" s="1157" t="str">
        <f>IFERROR(VLOOKUP($C332,'[8]Total Inflows'!$AU$4:$AX$54,4,0),"")</f>
        <v/>
      </c>
      <c r="U332" s="1157" t="str">
        <f>IFERROR(VLOOKUP($C332,'[8]Total Inflows'!$AZ$4:$BC$30,4,0),"")</f>
        <v/>
      </c>
      <c r="V332" s="354">
        <f t="shared" si="195"/>
        <v>7500</v>
      </c>
      <c r="W332" s="354"/>
      <c r="X332" s="354"/>
      <c r="Y332" s="354"/>
      <c r="Z332" s="354"/>
      <c r="AA332" s="354"/>
      <c r="AB332" s="354"/>
      <c r="AC332" s="354"/>
      <c r="AD332" s="354"/>
      <c r="AE332" s="354"/>
      <c r="AF332" s="354"/>
      <c r="AG332" s="354"/>
      <c r="AH332" s="354"/>
      <c r="AI332" s="354"/>
    </row>
    <row r="333" spans="1:35" x14ac:dyDescent="0.2">
      <c r="A333" s="358">
        <v>1422</v>
      </c>
      <c r="B333" s="361" t="str">
        <f t="shared" si="196"/>
        <v>0</v>
      </c>
      <c r="C333" s="340" t="s">
        <v>385</v>
      </c>
      <c r="D333" s="359" t="s">
        <v>386</v>
      </c>
      <c r="E333" s="1157">
        <f>IFERROR(VLOOKUP($C333,'[8]Total Inflows'!$AE$4:$AH$165,2,0),"")</f>
        <v>180345</v>
      </c>
      <c r="F333" s="1157">
        <f>IFERROR(VLOOKUP($C333,'[8]Total Inflows'!$AE$4:$AH$165,3,0),"")</f>
        <v>232400</v>
      </c>
      <c r="G333" s="1157">
        <f>IFERROR(VLOOKUP($C333,'[8]Total Inflows'!$AE$4:$AH$165,4,0),"")</f>
        <v>184600</v>
      </c>
      <c r="H333" s="1157">
        <f>IFERROR(VLOOKUP($C333,'[8]Total Inflows'!$AJ$4:$AM$110,2,0),"")</f>
        <v>197200</v>
      </c>
      <c r="I333" s="1157" t="str">
        <f>IFERROR(VLOOKUP($C333,'[8]Total Inflows'!$AO$4:$AR$10,2,0),"")</f>
        <v/>
      </c>
      <c r="J333" s="1157" t="str">
        <f>IFERROR(VLOOKUP($C333,'[8]Total Inflows'!$AU$4:$AX$54,2,0),"")</f>
        <v/>
      </c>
      <c r="K333" s="1157" t="str">
        <f>IFERROR(VLOOKUP($C333,'[8]Total Inflows'!$AZ$4:$BC$30,2,0),"")</f>
        <v/>
      </c>
      <c r="L333" s="354">
        <f t="shared" si="193"/>
        <v>197200</v>
      </c>
      <c r="M333" s="1157">
        <f>IFERROR(VLOOKUP($C333,'[9]Total Inflows'!$AI$4:$AL$110,3,0),"")</f>
        <v>210700</v>
      </c>
      <c r="N333" s="1157" t="str">
        <f>IFERROR(VLOOKUP($C333,'[8]Total Inflows'!$AO$4:$AR$10,3,0),"")</f>
        <v/>
      </c>
      <c r="O333" s="1157" t="str">
        <f>IFERROR(VLOOKUP($C333,'[8]Total Inflows'!$AU$4:$AX$54,3,0),"")</f>
        <v/>
      </c>
      <c r="P333" s="1157" t="str">
        <f>IFERROR(VLOOKUP($C333,'[8]Total Inflows'!$AZ$4:$BC$30,3,0),"")</f>
        <v/>
      </c>
      <c r="Q333" s="354">
        <f t="shared" si="194"/>
        <v>210700</v>
      </c>
      <c r="R333" s="1157">
        <f>IFERROR(VLOOKUP($C333,'[9]Total Inflows'!$AI$4:$AL$110,4,0),"")</f>
        <v>225800</v>
      </c>
      <c r="S333" s="1157" t="str">
        <f>IFERROR(VLOOKUP($C333,'[8]Total Inflows'!$AO$4:$AR$10,4,0),"")</f>
        <v/>
      </c>
      <c r="T333" s="1157" t="str">
        <f>IFERROR(VLOOKUP($C333,'[8]Total Inflows'!$AU$4:$AX$54,4,0),"")</f>
        <v/>
      </c>
      <c r="U333" s="1157" t="str">
        <f>IFERROR(VLOOKUP($C333,'[8]Total Inflows'!$AZ$4:$BC$30,4,0),"")</f>
        <v/>
      </c>
      <c r="V333" s="354">
        <f t="shared" si="195"/>
        <v>225800</v>
      </c>
      <c r="W333" s="354"/>
      <c r="X333" s="354"/>
      <c r="Y333" s="354"/>
      <c r="Z333" s="354"/>
      <c r="AA333" s="354"/>
      <c r="AB333" s="354"/>
      <c r="AC333" s="354"/>
      <c r="AD333" s="354"/>
      <c r="AE333" s="354"/>
      <c r="AF333" s="354"/>
      <c r="AG333" s="354"/>
      <c r="AH333" s="354"/>
      <c r="AI333" s="354"/>
    </row>
    <row r="334" spans="1:35" x14ac:dyDescent="0.2">
      <c r="A334" s="358">
        <v>1422</v>
      </c>
      <c r="B334" s="361" t="str">
        <f t="shared" si="196"/>
        <v>0</v>
      </c>
      <c r="C334" s="340" t="s">
        <v>387</v>
      </c>
      <c r="D334" s="359" t="s">
        <v>388</v>
      </c>
      <c r="E334" s="1157">
        <f>IFERROR(VLOOKUP($C334,'[8]Total Inflows'!$AE$4:$AH$165,2,0),"")</f>
        <v>298525</v>
      </c>
      <c r="F334" s="1157">
        <f>IFERROR(VLOOKUP($C334,'[8]Total Inflows'!$AE$4:$AH$165,3,0),"")</f>
        <v>424800</v>
      </c>
      <c r="G334" s="1157">
        <f>IFERROR(VLOOKUP($C334,'[8]Total Inflows'!$AE$4:$AH$165,4,0),"")</f>
        <v>391900</v>
      </c>
      <c r="H334" s="1157">
        <f>IFERROR(VLOOKUP($C334,'[8]Total Inflows'!$AJ$4:$AM$110,2,0),"")</f>
        <v>418700</v>
      </c>
      <c r="I334" s="1157" t="str">
        <f>IFERROR(VLOOKUP($C334,'[8]Total Inflows'!$AO$4:$AR$10,2,0),"")</f>
        <v/>
      </c>
      <c r="J334" s="1157" t="str">
        <f>IFERROR(VLOOKUP($C334,'[8]Total Inflows'!$AU$4:$AX$54,2,0),"")</f>
        <v/>
      </c>
      <c r="K334" s="1157" t="str">
        <f>IFERROR(VLOOKUP($C334,'[8]Total Inflows'!$AZ$4:$BC$30,2,0),"")</f>
        <v/>
      </c>
      <c r="L334" s="354">
        <f t="shared" si="193"/>
        <v>418700</v>
      </c>
      <c r="M334" s="1157">
        <f>IFERROR(VLOOKUP($C334,'[9]Total Inflows'!$AI$4:$AL$110,3,0),"")</f>
        <v>447300</v>
      </c>
      <c r="N334" s="1157" t="str">
        <f>IFERROR(VLOOKUP($C334,'[8]Total Inflows'!$AO$4:$AR$10,3,0),"")</f>
        <v/>
      </c>
      <c r="O334" s="1157" t="str">
        <f>IFERROR(VLOOKUP($C334,'[8]Total Inflows'!$AU$4:$AX$54,3,0),"")</f>
        <v/>
      </c>
      <c r="P334" s="1157" t="str">
        <f>IFERROR(VLOOKUP($C334,'[8]Total Inflows'!$AZ$4:$BC$30,3,0),"")</f>
        <v/>
      </c>
      <c r="Q334" s="354">
        <f t="shared" si="194"/>
        <v>447300</v>
      </c>
      <c r="R334" s="1157">
        <f>IFERROR(VLOOKUP($C334,'[9]Total Inflows'!$AI$4:$AL$110,4,0),"")</f>
        <v>479300</v>
      </c>
      <c r="S334" s="1157" t="str">
        <f>IFERROR(VLOOKUP($C334,'[8]Total Inflows'!$AO$4:$AR$10,4,0),"")</f>
        <v/>
      </c>
      <c r="T334" s="1157" t="str">
        <f>IFERROR(VLOOKUP($C334,'[8]Total Inflows'!$AU$4:$AX$54,4,0),"")</f>
        <v/>
      </c>
      <c r="U334" s="1157" t="str">
        <f>IFERROR(VLOOKUP($C334,'[8]Total Inflows'!$AZ$4:$BC$30,4,0),"")</f>
        <v/>
      </c>
      <c r="V334" s="354">
        <f t="shared" si="195"/>
        <v>479300</v>
      </c>
      <c r="W334" s="354"/>
      <c r="X334" s="354"/>
      <c r="Y334" s="354"/>
      <c r="Z334" s="354"/>
      <c r="AA334" s="354"/>
      <c r="AB334" s="354"/>
      <c r="AC334" s="354"/>
      <c r="AD334" s="354"/>
      <c r="AE334" s="354"/>
      <c r="AF334" s="354"/>
      <c r="AG334" s="354"/>
      <c r="AH334" s="354"/>
      <c r="AI334" s="354"/>
    </row>
    <row r="335" spans="1:35" x14ac:dyDescent="0.2">
      <c r="A335" s="358">
        <v>1422</v>
      </c>
      <c r="B335" s="361" t="str">
        <f t="shared" si="196"/>
        <v>0</v>
      </c>
      <c r="C335" s="340" t="s">
        <v>389</v>
      </c>
      <c r="D335" s="359" t="s">
        <v>390</v>
      </c>
      <c r="E335" s="1157">
        <f>IFERROR(VLOOKUP($C335,'[8]Total Inflows'!$AE$4:$AH$165,2,0),"")</f>
        <v>73797</v>
      </c>
      <c r="F335" s="1157">
        <f>IFERROR(VLOOKUP($C335,'[8]Total Inflows'!$AE$4:$AH$165,3,0),"")</f>
        <v>64000</v>
      </c>
      <c r="G335" s="1157">
        <f>IFERROR(VLOOKUP($C335,'[8]Total Inflows'!$AE$4:$AH$165,4,0),"")</f>
        <v>88300</v>
      </c>
      <c r="H335" s="1157">
        <f>IFERROR(VLOOKUP($C335,'[8]Total Inflows'!$AJ$4:$AM$110,2,0),"")</f>
        <v>94300</v>
      </c>
      <c r="I335" s="1157" t="str">
        <f>IFERROR(VLOOKUP($C335,'[8]Total Inflows'!$AO$4:$AR$10,2,0),"")</f>
        <v/>
      </c>
      <c r="J335" s="1157" t="str">
        <f>IFERROR(VLOOKUP($C335,'[8]Total Inflows'!$AU$4:$AX$54,2,0),"")</f>
        <v/>
      </c>
      <c r="K335" s="1157" t="str">
        <f>IFERROR(VLOOKUP($C335,'[8]Total Inflows'!$AZ$4:$BC$30,2,0),"")</f>
        <v/>
      </c>
      <c r="L335" s="354">
        <f t="shared" si="193"/>
        <v>94300</v>
      </c>
      <c r="M335" s="1157">
        <f>IFERROR(VLOOKUP($C335,'[9]Total Inflows'!$AI$4:$AL$110,3,0),"")</f>
        <v>100800</v>
      </c>
      <c r="N335" s="1157" t="str">
        <f>IFERROR(VLOOKUP($C335,'[8]Total Inflows'!$AO$4:$AR$10,3,0),"")</f>
        <v/>
      </c>
      <c r="O335" s="1157" t="str">
        <f>IFERROR(VLOOKUP($C335,'[8]Total Inflows'!$AU$4:$AX$54,3,0),"")</f>
        <v/>
      </c>
      <c r="P335" s="1157" t="str">
        <f>IFERROR(VLOOKUP($C335,'[8]Total Inflows'!$AZ$4:$BC$30,3,0),"")</f>
        <v/>
      </c>
      <c r="Q335" s="354">
        <f t="shared" si="194"/>
        <v>100800</v>
      </c>
      <c r="R335" s="1157">
        <f>IFERROR(VLOOKUP($C335,'[9]Total Inflows'!$AI$4:$AL$110,4,0),"")</f>
        <v>108000</v>
      </c>
      <c r="S335" s="1157" t="str">
        <f>IFERROR(VLOOKUP($C335,'[8]Total Inflows'!$AO$4:$AR$10,4,0),"")</f>
        <v/>
      </c>
      <c r="T335" s="1157" t="str">
        <f>IFERROR(VLOOKUP($C335,'[8]Total Inflows'!$AU$4:$AX$54,4,0),"")</f>
        <v/>
      </c>
      <c r="U335" s="1157" t="str">
        <f>IFERROR(VLOOKUP($C335,'[8]Total Inflows'!$AZ$4:$BC$30,4,0),"")</f>
        <v/>
      </c>
      <c r="V335" s="354">
        <f t="shared" si="195"/>
        <v>108000</v>
      </c>
      <c r="W335" s="354"/>
      <c r="X335" s="354"/>
      <c r="Y335" s="354"/>
      <c r="Z335" s="354"/>
      <c r="AA335" s="354"/>
      <c r="AB335" s="354"/>
      <c r="AC335" s="354"/>
      <c r="AD335" s="354"/>
      <c r="AE335" s="354"/>
      <c r="AF335" s="354"/>
      <c r="AG335" s="354"/>
      <c r="AH335" s="354"/>
      <c r="AI335" s="354"/>
    </row>
    <row r="336" spans="1:35" x14ac:dyDescent="0.2">
      <c r="A336" s="358">
        <v>1422</v>
      </c>
      <c r="B336" s="361" t="str">
        <f t="shared" si="196"/>
        <v>0</v>
      </c>
      <c r="C336" s="340" t="s">
        <v>391</v>
      </c>
      <c r="D336" s="359" t="s">
        <v>392</v>
      </c>
      <c r="E336" s="1157">
        <f>IFERROR(VLOOKUP($C336,'[8]Total Inflows'!$AE$4:$AH$165,2,0),"")</f>
        <v>41139</v>
      </c>
      <c r="F336" s="1157">
        <f>IFERROR(VLOOKUP($C336,'[8]Total Inflows'!$AE$4:$AH$165,3,0),"")</f>
        <v>38900</v>
      </c>
      <c r="G336" s="1157">
        <f>IFERROR(VLOOKUP($C336,'[8]Total Inflows'!$AE$4:$AH$165,4,0),"")</f>
        <v>50800</v>
      </c>
      <c r="H336" s="1157">
        <f>IFERROR(VLOOKUP($C336,'[8]Total Inflows'!$AJ$4:$AM$110,2,0),"")</f>
        <v>54200</v>
      </c>
      <c r="I336" s="1157" t="str">
        <f>IFERROR(VLOOKUP($C336,'[8]Total Inflows'!$AO$4:$AR$10,2,0),"")</f>
        <v/>
      </c>
      <c r="J336" s="1157" t="str">
        <f>IFERROR(VLOOKUP($C336,'[8]Total Inflows'!$AU$4:$AX$54,2,0),"")</f>
        <v/>
      </c>
      <c r="K336" s="1157" t="str">
        <f>IFERROR(VLOOKUP($C336,'[8]Total Inflows'!$AZ$4:$BC$30,2,0),"")</f>
        <v/>
      </c>
      <c r="L336" s="354">
        <f t="shared" si="193"/>
        <v>54200</v>
      </c>
      <c r="M336" s="1157">
        <f>IFERROR(VLOOKUP($C336,'[9]Total Inflows'!$AI$4:$AL$110,3,0),"")</f>
        <v>57900</v>
      </c>
      <c r="N336" s="1157" t="str">
        <f>IFERROR(VLOOKUP($C336,'[8]Total Inflows'!$AO$4:$AR$10,3,0),"")</f>
        <v/>
      </c>
      <c r="O336" s="1157" t="str">
        <f>IFERROR(VLOOKUP($C336,'[8]Total Inflows'!$AU$4:$AX$54,3,0),"")</f>
        <v/>
      </c>
      <c r="P336" s="1157" t="str">
        <f>IFERROR(VLOOKUP($C336,'[8]Total Inflows'!$AZ$4:$BC$30,3,0),"")</f>
        <v/>
      </c>
      <c r="Q336" s="354">
        <f t="shared" si="194"/>
        <v>57900</v>
      </c>
      <c r="R336" s="1157">
        <f>IFERROR(VLOOKUP($C336,'[9]Total Inflows'!$AI$4:$AL$110,4,0),"")</f>
        <v>62100</v>
      </c>
      <c r="S336" s="1157" t="str">
        <f>IFERROR(VLOOKUP($C336,'[8]Total Inflows'!$AO$4:$AR$10,4,0),"")</f>
        <v/>
      </c>
      <c r="T336" s="1157" t="str">
        <f>IFERROR(VLOOKUP($C336,'[8]Total Inflows'!$AU$4:$AX$54,4,0),"")</f>
        <v/>
      </c>
      <c r="U336" s="1157" t="str">
        <f>IFERROR(VLOOKUP($C336,'[8]Total Inflows'!$AZ$4:$BC$30,4,0),"")</f>
        <v/>
      </c>
      <c r="V336" s="354">
        <f t="shared" si="195"/>
        <v>62100</v>
      </c>
      <c r="W336" s="354"/>
      <c r="X336" s="354"/>
      <c r="Y336" s="354"/>
      <c r="Z336" s="354"/>
      <c r="AA336" s="354"/>
      <c r="AB336" s="354"/>
      <c r="AC336" s="354"/>
      <c r="AD336" s="354"/>
      <c r="AE336" s="354"/>
      <c r="AF336" s="354"/>
      <c r="AG336" s="354"/>
      <c r="AH336" s="354"/>
      <c r="AI336" s="354"/>
    </row>
    <row r="337" spans="1:35" x14ac:dyDescent="0.2">
      <c r="A337" s="358">
        <v>1422</v>
      </c>
      <c r="B337" s="361" t="str">
        <f t="shared" si="196"/>
        <v>0</v>
      </c>
      <c r="C337" s="340" t="s">
        <v>393</v>
      </c>
      <c r="D337" s="359" t="s">
        <v>394</v>
      </c>
      <c r="E337" s="1157">
        <f>IFERROR(VLOOKUP($C337,'[8]Total Inflows'!$AE$4:$AH$165,2,0),"")</f>
        <v>446313.04999999993</v>
      </c>
      <c r="F337" s="1157">
        <f>IFERROR(VLOOKUP($C337,'[8]Total Inflows'!$AE$4:$AH$165,3,0),"")</f>
        <v>392300</v>
      </c>
      <c r="G337" s="1157">
        <f>IFERROR(VLOOKUP($C337,'[8]Total Inflows'!$AE$4:$AH$165,4,0),"")</f>
        <v>513800</v>
      </c>
      <c r="H337" s="1157">
        <f>IFERROR(VLOOKUP($C337,'[8]Total Inflows'!$AJ$4:$AM$110,2,0),"")</f>
        <v>548900</v>
      </c>
      <c r="I337" s="1157" t="str">
        <f>IFERROR(VLOOKUP($C337,'[8]Total Inflows'!$AO$4:$AR$10,2,0),"")</f>
        <v/>
      </c>
      <c r="J337" s="1157" t="str">
        <f>IFERROR(VLOOKUP($C337,'[8]Total Inflows'!$AU$4:$AX$54,2,0),"")</f>
        <v/>
      </c>
      <c r="K337" s="1157" t="str">
        <f>IFERROR(VLOOKUP($C337,'[8]Total Inflows'!$AZ$4:$BC$30,2,0),"")</f>
        <v/>
      </c>
      <c r="L337" s="354">
        <f t="shared" si="193"/>
        <v>548900</v>
      </c>
      <c r="M337" s="1157">
        <f>IFERROR(VLOOKUP($C337,'[9]Total Inflows'!$AI$4:$AL$110,3,0),"")</f>
        <v>586300</v>
      </c>
      <c r="N337" s="1157" t="str">
        <f>IFERROR(VLOOKUP($C337,'[8]Total Inflows'!$AO$4:$AR$10,3,0),"")</f>
        <v/>
      </c>
      <c r="O337" s="1157" t="str">
        <f>IFERROR(VLOOKUP($C337,'[8]Total Inflows'!$AU$4:$AX$54,3,0),"")</f>
        <v/>
      </c>
      <c r="P337" s="1157" t="str">
        <f>IFERROR(VLOOKUP($C337,'[8]Total Inflows'!$AZ$4:$BC$30,3,0),"")</f>
        <v/>
      </c>
      <c r="Q337" s="354">
        <f t="shared" si="194"/>
        <v>586300</v>
      </c>
      <c r="R337" s="1157">
        <f>IFERROR(VLOOKUP($C337,'[9]Total Inflows'!$AI$4:$AL$110,4,0),"")</f>
        <v>628400</v>
      </c>
      <c r="S337" s="1157" t="str">
        <f>IFERROR(VLOOKUP($C337,'[8]Total Inflows'!$AO$4:$AR$10,4,0),"")</f>
        <v/>
      </c>
      <c r="T337" s="1157" t="str">
        <f>IFERROR(VLOOKUP($C337,'[8]Total Inflows'!$AU$4:$AX$54,4,0),"")</f>
        <v/>
      </c>
      <c r="U337" s="1157" t="str">
        <f>IFERROR(VLOOKUP($C337,'[8]Total Inflows'!$AZ$4:$BC$30,4,0),"")</f>
        <v/>
      </c>
      <c r="V337" s="354">
        <f t="shared" si="195"/>
        <v>628400</v>
      </c>
      <c r="W337" s="354"/>
      <c r="X337" s="354"/>
      <c r="Y337" s="354"/>
      <c r="Z337" s="354"/>
      <c r="AA337" s="354"/>
      <c r="AB337" s="354"/>
      <c r="AC337" s="354"/>
      <c r="AD337" s="354"/>
      <c r="AE337" s="354"/>
      <c r="AF337" s="354"/>
      <c r="AG337" s="354"/>
      <c r="AH337" s="354"/>
      <c r="AI337" s="354"/>
    </row>
    <row r="338" spans="1:35" x14ac:dyDescent="0.2">
      <c r="A338" s="358">
        <v>1422</v>
      </c>
      <c r="B338" s="361" t="str">
        <f t="shared" si="196"/>
        <v>0</v>
      </c>
      <c r="C338" s="340" t="s">
        <v>395</v>
      </c>
      <c r="D338" s="359" t="s">
        <v>396</v>
      </c>
      <c r="E338" s="1157">
        <f>IFERROR(VLOOKUP($C338,'[8]Total Inflows'!$AE$4:$AH$165,2,0),"")</f>
        <v>1264677.25</v>
      </c>
      <c r="F338" s="1157">
        <f>IFERROR(VLOOKUP($C338,'[8]Total Inflows'!$AE$4:$AH$165,3,0),"")</f>
        <v>1694800</v>
      </c>
      <c r="G338" s="1157">
        <f>IFERROR(VLOOKUP($C338,'[8]Total Inflows'!$AE$4:$AH$165,4,0),"")</f>
        <v>1456800</v>
      </c>
      <c r="H338" s="1157">
        <f>IFERROR(VLOOKUP($C338,'[8]Total Inflows'!$AJ$4:$AM$110,2,0),"")</f>
        <v>1556800</v>
      </c>
      <c r="I338" s="1157" t="str">
        <f>IFERROR(VLOOKUP($C338,'[8]Total Inflows'!$AO$4:$AR$10,2,0),"")</f>
        <v/>
      </c>
      <c r="J338" s="1157" t="str">
        <f>IFERROR(VLOOKUP($C338,'[8]Total Inflows'!$AU$4:$AX$54,2,0),"")</f>
        <v/>
      </c>
      <c r="K338" s="1157" t="str">
        <f>IFERROR(VLOOKUP($C338,'[8]Total Inflows'!$AZ$4:$BC$30,2,0),"")</f>
        <v/>
      </c>
      <c r="L338" s="354">
        <f t="shared" si="193"/>
        <v>1556800</v>
      </c>
      <c r="M338" s="1157">
        <f>IFERROR(VLOOKUP($C338,'[9]Total Inflows'!$AI$4:$AL$110,3,0),"")</f>
        <v>1662800</v>
      </c>
      <c r="N338" s="1157" t="str">
        <f>IFERROR(VLOOKUP($C338,'[8]Total Inflows'!$AO$4:$AR$10,3,0),"")</f>
        <v/>
      </c>
      <c r="O338" s="1157" t="str">
        <f>IFERROR(VLOOKUP($C338,'[8]Total Inflows'!$AU$4:$AX$54,3,0),"")</f>
        <v/>
      </c>
      <c r="P338" s="1157" t="str">
        <f>IFERROR(VLOOKUP($C338,'[8]Total Inflows'!$AZ$4:$BC$30,3,0),"")</f>
        <v/>
      </c>
      <c r="Q338" s="354">
        <f t="shared" si="194"/>
        <v>1662800</v>
      </c>
      <c r="R338" s="1157">
        <f>IFERROR(VLOOKUP($C338,'[9]Total Inflows'!$AI$4:$AL$110,4,0),"")</f>
        <v>1781800</v>
      </c>
      <c r="S338" s="1157" t="str">
        <f>IFERROR(VLOOKUP($C338,'[8]Total Inflows'!$AO$4:$AR$10,4,0),"")</f>
        <v/>
      </c>
      <c r="T338" s="1157" t="str">
        <f>IFERROR(VLOOKUP($C338,'[8]Total Inflows'!$AU$4:$AX$54,4,0),"")</f>
        <v/>
      </c>
      <c r="U338" s="1157" t="str">
        <f>IFERROR(VLOOKUP($C338,'[8]Total Inflows'!$AZ$4:$BC$30,4,0),"")</f>
        <v/>
      </c>
      <c r="V338" s="354">
        <f t="shared" si="195"/>
        <v>1781800</v>
      </c>
      <c r="W338" s="354"/>
      <c r="X338" s="354"/>
      <c r="Y338" s="354"/>
      <c r="Z338" s="354"/>
      <c r="AA338" s="354"/>
      <c r="AB338" s="354"/>
      <c r="AC338" s="354"/>
      <c r="AD338" s="354"/>
      <c r="AE338" s="354"/>
      <c r="AF338" s="354"/>
      <c r="AG338" s="354"/>
      <c r="AH338" s="354"/>
      <c r="AI338" s="354"/>
    </row>
    <row r="339" spans="1:35" x14ac:dyDescent="0.2">
      <c r="A339" s="358">
        <v>1422</v>
      </c>
      <c r="B339" s="361" t="str">
        <f t="shared" si="196"/>
        <v>0</v>
      </c>
      <c r="C339" s="340" t="s">
        <v>397</v>
      </c>
      <c r="D339" s="359" t="s">
        <v>398</v>
      </c>
      <c r="E339" s="1157">
        <f>IFERROR(VLOOKUP($C339,'[8]Total Inflows'!$AE$4:$AH$165,2,0),"")</f>
        <v>39310.75</v>
      </c>
      <c r="F339" s="1157">
        <f>IFERROR(VLOOKUP($C339,'[8]Total Inflows'!$AE$4:$AH$165,3,0),"")</f>
        <v>42200</v>
      </c>
      <c r="G339" s="1157">
        <f>IFERROR(VLOOKUP($C339,'[8]Total Inflows'!$AE$4:$AH$165,4,0),"")</f>
        <v>41700</v>
      </c>
      <c r="H339" s="1157">
        <f>IFERROR(VLOOKUP($C339,'[8]Total Inflows'!$AJ$4:$AM$110,2,0),"")</f>
        <v>44500</v>
      </c>
      <c r="I339" s="1157" t="str">
        <f>IFERROR(VLOOKUP($C339,'[8]Total Inflows'!$AO$4:$AR$10,2,0),"")</f>
        <v/>
      </c>
      <c r="J339" s="1157" t="str">
        <f>IFERROR(VLOOKUP($C339,'[8]Total Inflows'!$AU$4:$AX$54,2,0),"")</f>
        <v/>
      </c>
      <c r="K339" s="1157" t="str">
        <f>IFERROR(VLOOKUP($C339,'[8]Total Inflows'!$AZ$4:$BC$30,2,0),"")</f>
        <v/>
      </c>
      <c r="L339" s="354">
        <f t="shared" si="193"/>
        <v>44500</v>
      </c>
      <c r="M339" s="1157">
        <f>IFERROR(VLOOKUP($C339,'[9]Total Inflows'!$AI$4:$AL$110,3,0),"")</f>
        <v>47600</v>
      </c>
      <c r="N339" s="1157" t="str">
        <f>IFERROR(VLOOKUP($C339,'[8]Total Inflows'!$AO$4:$AR$10,3,0),"")</f>
        <v/>
      </c>
      <c r="O339" s="1157" t="str">
        <f>IFERROR(VLOOKUP($C339,'[8]Total Inflows'!$AU$4:$AX$54,3,0),"")</f>
        <v/>
      </c>
      <c r="P339" s="1157" t="str">
        <f>IFERROR(VLOOKUP($C339,'[8]Total Inflows'!$AZ$4:$BC$30,3,0),"")</f>
        <v/>
      </c>
      <c r="Q339" s="354">
        <f t="shared" si="194"/>
        <v>47600</v>
      </c>
      <c r="R339" s="1157">
        <f>IFERROR(VLOOKUP($C339,'[9]Total Inflows'!$AI$4:$AL$110,4,0),"")</f>
        <v>51000</v>
      </c>
      <c r="S339" s="1157" t="str">
        <f>IFERROR(VLOOKUP($C339,'[8]Total Inflows'!$AO$4:$AR$10,4,0),"")</f>
        <v/>
      </c>
      <c r="T339" s="1157" t="str">
        <f>IFERROR(VLOOKUP($C339,'[8]Total Inflows'!$AU$4:$AX$54,4,0),"")</f>
        <v/>
      </c>
      <c r="U339" s="1157" t="str">
        <f>IFERROR(VLOOKUP($C339,'[8]Total Inflows'!$AZ$4:$BC$30,4,0),"")</f>
        <v/>
      </c>
      <c r="V339" s="354">
        <f t="shared" si="195"/>
        <v>51000</v>
      </c>
      <c r="W339" s="354"/>
      <c r="X339" s="354"/>
      <c r="Y339" s="354"/>
      <c r="Z339" s="354"/>
      <c r="AA339" s="354"/>
      <c r="AB339" s="354"/>
      <c r="AC339" s="354"/>
      <c r="AD339" s="354"/>
      <c r="AE339" s="354"/>
      <c r="AF339" s="354"/>
      <c r="AG339" s="354"/>
      <c r="AH339" s="354"/>
      <c r="AI339" s="354"/>
    </row>
    <row r="340" spans="1:35" x14ac:dyDescent="0.2">
      <c r="A340" s="358">
        <v>1422</v>
      </c>
      <c r="B340" s="361" t="str">
        <f t="shared" si="196"/>
        <v>0</v>
      </c>
      <c r="C340" s="340" t="s">
        <v>399</v>
      </c>
      <c r="D340" s="359" t="s">
        <v>400</v>
      </c>
      <c r="E340" s="1157">
        <f>IFERROR(VLOOKUP($C340,'[8]Total Inflows'!$AE$4:$AH$165,2,0),"")</f>
        <v>10082.260000000004</v>
      </c>
      <c r="F340" s="1157">
        <f>IFERROR(VLOOKUP($C340,'[8]Total Inflows'!$AE$4:$AH$165,3,0),"")</f>
        <v>11900</v>
      </c>
      <c r="G340" s="1157">
        <f>IFERROR(VLOOKUP($C340,'[8]Total Inflows'!$AE$4:$AH$165,4,0),"")</f>
        <v>10200</v>
      </c>
      <c r="H340" s="1157">
        <f>IFERROR(VLOOKUP($C340,'[8]Total Inflows'!$AJ$4:$AM$110,2,0),"")</f>
        <v>10900</v>
      </c>
      <c r="I340" s="1157" t="str">
        <f>IFERROR(VLOOKUP($C340,'[8]Total Inflows'!$AO$4:$AR$10,2,0),"")</f>
        <v/>
      </c>
      <c r="J340" s="1157" t="str">
        <f>IFERROR(VLOOKUP($C340,'[8]Total Inflows'!$AU$4:$AX$54,2,0),"")</f>
        <v/>
      </c>
      <c r="K340" s="1157" t="str">
        <f>IFERROR(VLOOKUP($C340,'[8]Total Inflows'!$AZ$4:$BC$30,2,0),"")</f>
        <v/>
      </c>
      <c r="L340" s="354">
        <f t="shared" si="193"/>
        <v>10900</v>
      </c>
      <c r="M340" s="1157">
        <f>IFERROR(VLOOKUP($C340,'[9]Total Inflows'!$AI$4:$AL$110,3,0),"")</f>
        <v>11600</v>
      </c>
      <c r="N340" s="1157" t="str">
        <f>IFERROR(VLOOKUP($C340,'[8]Total Inflows'!$AO$4:$AR$10,3,0),"")</f>
        <v/>
      </c>
      <c r="O340" s="1157" t="str">
        <f>IFERROR(VLOOKUP($C340,'[8]Total Inflows'!$AU$4:$AX$54,3,0),"")</f>
        <v/>
      </c>
      <c r="P340" s="1157" t="str">
        <f>IFERROR(VLOOKUP($C340,'[8]Total Inflows'!$AZ$4:$BC$30,3,0),"")</f>
        <v/>
      </c>
      <c r="Q340" s="354">
        <f t="shared" si="194"/>
        <v>11600</v>
      </c>
      <c r="R340" s="1157">
        <f>IFERROR(VLOOKUP($C340,'[9]Total Inflows'!$AI$4:$AL$110,4,0),"")</f>
        <v>12400</v>
      </c>
      <c r="S340" s="1157" t="str">
        <f>IFERROR(VLOOKUP($C340,'[8]Total Inflows'!$AO$4:$AR$10,4,0),"")</f>
        <v/>
      </c>
      <c r="T340" s="1157" t="str">
        <f>IFERROR(VLOOKUP($C340,'[8]Total Inflows'!$AU$4:$AX$54,4,0),"")</f>
        <v/>
      </c>
      <c r="U340" s="1157" t="str">
        <f>IFERROR(VLOOKUP($C340,'[8]Total Inflows'!$AZ$4:$BC$30,4,0),"")</f>
        <v/>
      </c>
      <c r="V340" s="354">
        <f t="shared" si="195"/>
        <v>12400</v>
      </c>
      <c r="W340" s="354"/>
      <c r="X340" s="354"/>
      <c r="Y340" s="354"/>
      <c r="Z340" s="354"/>
      <c r="AA340" s="354"/>
      <c r="AB340" s="354"/>
      <c r="AC340" s="354"/>
      <c r="AD340" s="354"/>
      <c r="AE340" s="354"/>
      <c r="AF340" s="354"/>
      <c r="AG340" s="354"/>
      <c r="AH340" s="354"/>
      <c r="AI340" s="354"/>
    </row>
    <row r="341" spans="1:35" x14ac:dyDescent="0.2">
      <c r="A341" s="358">
        <v>1422</v>
      </c>
      <c r="B341" s="361" t="str">
        <f t="shared" si="196"/>
        <v>0</v>
      </c>
      <c r="C341" s="340" t="s">
        <v>401</v>
      </c>
      <c r="D341" s="359" t="s">
        <v>402</v>
      </c>
      <c r="E341" s="1157">
        <f>IFERROR(VLOOKUP($C341,'[8]Total Inflows'!$AE$4:$AH$165,2,0),"")</f>
        <v>271191.94</v>
      </c>
      <c r="F341" s="1157">
        <f>IFERROR(VLOOKUP($C341,'[8]Total Inflows'!$AE$4:$AH$165,3,0),"")</f>
        <v>324100</v>
      </c>
      <c r="G341" s="1157">
        <f>IFERROR(VLOOKUP($C341,'[8]Total Inflows'!$AE$4:$AH$165,4,0),"")</f>
        <v>292500</v>
      </c>
      <c r="H341" s="1157">
        <f>IFERROR(VLOOKUP($C341,'[8]Total Inflows'!$AJ$4:$AM$110,2,0),"")</f>
        <v>312600</v>
      </c>
      <c r="I341" s="1157" t="str">
        <f>IFERROR(VLOOKUP($C341,'[8]Total Inflows'!$AO$4:$AR$10,2,0),"")</f>
        <v/>
      </c>
      <c r="J341" s="1157" t="str">
        <f>IFERROR(VLOOKUP($C341,'[8]Total Inflows'!$AU$4:$AX$54,2,0),"")</f>
        <v/>
      </c>
      <c r="K341" s="1157" t="str">
        <f>IFERROR(VLOOKUP($C341,'[8]Total Inflows'!$AZ$4:$BC$30,2,0),"")</f>
        <v/>
      </c>
      <c r="L341" s="354">
        <f t="shared" si="193"/>
        <v>312600</v>
      </c>
      <c r="M341" s="1157">
        <f>IFERROR(VLOOKUP($C341,'[9]Total Inflows'!$AI$4:$AL$110,3,0),"")</f>
        <v>333900</v>
      </c>
      <c r="N341" s="1157" t="str">
        <f>IFERROR(VLOOKUP($C341,'[8]Total Inflows'!$AO$4:$AR$10,3,0),"")</f>
        <v/>
      </c>
      <c r="O341" s="1157" t="str">
        <f>IFERROR(VLOOKUP($C341,'[8]Total Inflows'!$AU$4:$AX$54,3,0),"")</f>
        <v/>
      </c>
      <c r="P341" s="1157" t="str">
        <f>IFERROR(VLOOKUP($C341,'[8]Total Inflows'!$AZ$4:$BC$30,3,0),"")</f>
        <v/>
      </c>
      <c r="Q341" s="354">
        <f t="shared" si="194"/>
        <v>333900</v>
      </c>
      <c r="R341" s="1157">
        <f>IFERROR(VLOOKUP($C341,'[9]Total Inflows'!$AI$4:$AL$110,4,0),"")</f>
        <v>357800</v>
      </c>
      <c r="S341" s="1157" t="str">
        <f>IFERROR(VLOOKUP($C341,'[8]Total Inflows'!$AO$4:$AR$10,4,0),"")</f>
        <v/>
      </c>
      <c r="T341" s="1157" t="str">
        <f>IFERROR(VLOOKUP($C341,'[8]Total Inflows'!$AU$4:$AX$54,4,0),"")</f>
        <v/>
      </c>
      <c r="U341" s="1157" t="str">
        <f>IFERROR(VLOOKUP($C341,'[8]Total Inflows'!$AZ$4:$BC$30,4,0),"")</f>
        <v/>
      </c>
      <c r="V341" s="354">
        <f t="shared" si="195"/>
        <v>357800</v>
      </c>
      <c r="W341" s="354"/>
      <c r="X341" s="354"/>
      <c r="Y341" s="354"/>
      <c r="Z341" s="354"/>
      <c r="AA341" s="354"/>
      <c r="AB341" s="354"/>
      <c r="AC341" s="354"/>
      <c r="AD341" s="354"/>
      <c r="AE341" s="354"/>
      <c r="AF341" s="354"/>
      <c r="AG341" s="354"/>
      <c r="AH341" s="354"/>
      <c r="AI341" s="354"/>
    </row>
    <row r="342" spans="1:35" x14ac:dyDescent="0.2">
      <c r="A342" s="358">
        <v>1422</v>
      </c>
      <c r="B342" s="361" t="str">
        <f t="shared" si="196"/>
        <v>0</v>
      </c>
      <c r="C342" s="340" t="s">
        <v>403</v>
      </c>
      <c r="D342" s="359" t="s">
        <v>404</v>
      </c>
      <c r="E342" s="1157">
        <f>IFERROR(VLOOKUP($C342,'[8]Total Inflows'!$AE$4:$AH$165,2,0),"")</f>
        <v>18636.5</v>
      </c>
      <c r="F342" s="1157">
        <f>IFERROR(VLOOKUP($C342,'[8]Total Inflows'!$AE$4:$AH$165,3,0),"")</f>
        <v>35000</v>
      </c>
      <c r="G342" s="1157">
        <f>IFERROR(VLOOKUP($C342,'[8]Total Inflows'!$AE$4:$AH$165,4,0),"")</f>
        <v>15200</v>
      </c>
      <c r="H342" s="1157">
        <f>IFERROR(VLOOKUP($C342,'[8]Total Inflows'!$AJ$4:$AM$110,2,0),"")</f>
        <v>16300</v>
      </c>
      <c r="I342" s="1157" t="str">
        <f>IFERROR(VLOOKUP($C342,'[8]Total Inflows'!$AO$4:$AR$10,2,0),"")</f>
        <v/>
      </c>
      <c r="J342" s="1157" t="str">
        <f>IFERROR(VLOOKUP($C342,'[8]Total Inflows'!$AU$4:$AX$54,2,0),"")</f>
        <v/>
      </c>
      <c r="K342" s="1157" t="str">
        <f>IFERROR(VLOOKUP($C342,'[8]Total Inflows'!$AZ$4:$BC$30,2,0),"")</f>
        <v/>
      </c>
      <c r="L342" s="354">
        <f t="shared" si="193"/>
        <v>16300</v>
      </c>
      <c r="M342" s="1157">
        <f>IFERROR(VLOOKUP($C342,'[9]Total Inflows'!$AI$4:$AL$110,3,0),"")</f>
        <v>17400</v>
      </c>
      <c r="N342" s="1157" t="str">
        <f>IFERROR(VLOOKUP($C342,'[8]Total Inflows'!$AO$4:$AR$10,3,0),"")</f>
        <v/>
      </c>
      <c r="O342" s="1157" t="str">
        <f>IFERROR(VLOOKUP($C342,'[8]Total Inflows'!$AU$4:$AX$54,3,0),"")</f>
        <v/>
      </c>
      <c r="P342" s="1157" t="str">
        <f>IFERROR(VLOOKUP($C342,'[8]Total Inflows'!$AZ$4:$BC$30,3,0),"")</f>
        <v/>
      </c>
      <c r="Q342" s="354">
        <f t="shared" si="194"/>
        <v>17400</v>
      </c>
      <c r="R342" s="1157">
        <f>IFERROR(VLOOKUP($C342,'[9]Total Inflows'!$AI$4:$AL$110,4,0),"")</f>
        <v>18600</v>
      </c>
      <c r="S342" s="1157" t="str">
        <f>IFERROR(VLOOKUP($C342,'[8]Total Inflows'!$AO$4:$AR$10,4,0),"")</f>
        <v/>
      </c>
      <c r="T342" s="1157" t="str">
        <f>IFERROR(VLOOKUP($C342,'[8]Total Inflows'!$AU$4:$AX$54,4,0),"")</f>
        <v/>
      </c>
      <c r="U342" s="1157" t="str">
        <f>IFERROR(VLOOKUP($C342,'[8]Total Inflows'!$AZ$4:$BC$30,4,0),"")</f>
        <v/>
      </c>
      <c r="V342" s="354">
        <f t="shared" si="195"/>
        <v>18600</v>
      </c>
      <c r="W342" s="354"/>
      <c r="X342" s="354"/>
      <c r="Y342" s="354"/>
      <c r="Z342" s="354"/>
      <c r="AA342" s="354"/>
      <c r="AB342" s="354"/>
      <c r="AC342" s="354"/>
      <c r="AD342" s="354"/>
      <c r="AE342" s="354"/>
      <c r="AF342" s="354"/>
      <c r="AG342" s="354"/>
      <c r="AH342" s="354"/>
      <c r="AI342" s="354"/>
    </row>
    <row r="343" spans="1:35" x14ac:dyDescent="0.2">
      <c r="A343" s="358">
        <v>1422</v>
      </c>
      <c r="B343" s="361" t="str">
        <f t="shared" si="196"/>
        <v>0</v>
      </c>
      <c r="C343" s="340" t="s">
        <v>405</v>
      </c>
      <c r="D343" s="359" t="s">
        <v>406</v>
      </c>
      <c r="E343" s="1157">
        <f>IFERROR(VLOOKUP($C343,'[8]Total Inflows'!$AE$4:$AH$165,2,0),"")</f>
        <v>692770.48000000021</v>
      </c>
      <c r="F343" s="1157">
        <f>IFERROR(VLOOKUP($C343,'[8]Total Inflows'!$AE$4:$AH$165,3,0),"")</f>
        <v>643900</v>
      </c>
      <c r="G343" s="1157">
        <f>IFERROR(VLOOKUP($C343,'[8]Total Inflows'!$AE$4:$AH$165,4,0),"")</f>
        <v>722800</v>
      </c>
      <c r="H343" s="1157">
        <f>IFERROR(VLOOKUP($C343,'[8]Total Inflows'!$AJ$4:$AM$110,2,0),"")</f>
        <v>772300</v>
      </c>
      <c r="I343" s="1157" t="str">
        <f>IFERROR(VLOOKUP($C343,'[8]Total Inflows'!$AO$4:$AR$10,2,0),"")</f>
        <v/>
      </c>
      <c r="J343" s="1157" t="str">
        <f>IFERROR(VLOOKUP($C343,'[8]Total Inflows'!$AU$4:$AX$54,2,0),"")</f>
        <v/>
      </c>
      <c r="K343" s="1157" t="str">
        <f>IFERROR(VLOOKUP($C343,'[8]Total Inflows'!$AZ$4:$BC$30,2,0),"")</f>
        <v/>
      </c>
      <c r="L343" s="354">
        <f t="shared" si="193"/>
        <v>772300</v>
      </c>
      <c r="M343" s="1157">
        <f>IFERROR(VLOOKUP($C343,'[9]Total Inflows'!$AI$4:$AL$110,3,0),"")</f>
        <v>824900</v>
      </c>
      <c r="N343" s="1157" t="str">
        <f>IFERROR(VLOOKUP($C343,'[8]Total Inflows'!$AO$4:$AR$10,3,0),"")</f>
        <v/>
      </c>
      <c r="O343" s="1157" t="str">
        <f>IFERROR(VLOOKUP($C343,'[8]Total Inflows'!$AU$4:$AX$54,3,0),"")</f>
        <v/>
      </c>
      <c r="P343" s="1157" t="str">
        <f>IFERROR(VLOOKUP($C343,'[8]Total Inflows'!$AZ$4:$BC$30,3,0),"")</f>
        <v/>
      </c>
      <c r="Q343" s="354">
        <f t="shared" si="194"/>
        <v>824900</v>
      </c>
      <c r="R343" s="1157">
        <f>IFERROR(VLOOKUP($C343,'[9]Total Inflows'!$AI$4:$AL$110,4,0),"")</f>
        <v>884000</v>
      </c>
      <c r="S343" s="1157" t="str">
        <f>IFERROR(VLOOKUP($C343,'[8]Total Inflows'!$AO$4:$AR$10,4,0),"")</f>
        <v/>
      </c>
      <c r="T343" s="1157" t="str">
        <f>IFERROR(VLOOKUP($C343,'[8]Total Inflows'!$AU$4:$AX$54,4,0),"")</f>
        <v/>
      </c>
      <c r="U343" s="1157" t="str">
        <f>IFERROR(VLOOKUP($C343,'[8]Total Inflows'!$AZ$4:$BC$30,4,0),"")</f>
        <v/>
      </c>
      <c r="V343" s="354">
        <f t="shared" si="195"/>
        <v>884000</v>
      </c>
      <c r="W343" s="354"/>
      <c r="X343" s="354"/>
      <c r="Y343" s="354"/>
      <c r="Z343" s="354"/>
      <c r="AA343" s="354"/>
      <c r="AB343" s="354"/>
      <c r="AC343" s="354"/>
      <c r="AD343" s="354"/>
      <c r="AE343" s="354"/>
      <c r="AF343" s="354"/>
      <c r="AG343" s="354"/>
      <c r="AH343" s="354"/>
      <c r="AI343" s="354"/>
    </row>
    <row r="344" spans="1:35" x14ac:dyDescent="0.2">
      <c r="A344" s="358">
        <v>1422</v>
      </c>
      <c r="B344" s="361" t="str">
        <f t="shared" si="196"/>
        <v>0</v>
      </c>
      <c r="C344" s="340" t="s">
        <v>407</v>
      </c>
      <c r="D344" s="359" t="s">
        <v>408</v>
      </c>
      <c r="E344" s="1157">
        <f>IFERROR(VLOOKUP($C344,'[8]Total Inflows'!$AE$4:$AH$165,2,0),"")</f>
        <v>197315</v>
      </c>
      <c r="F344" s="1157">
        <f>IFERROR(VLOOKUP($C344,'[8]Total Inflows'!$AE$4:$AH$165,3,0),"")</f>
        <v>228600</v>
      </c>
      <c r="G344" s="1157">
        <f>IFERROR(VLOOKUP($C344,'[8]Total Inflows'!$AE$4:$AH$165,4,0),"")</f>
        <v>269800</v>
      </c>
      <c r="H344" s="1157">
        <f>IFERROR(VLOOKUP($C344,'[8]Total Inflows'!$AJ$4:$AM$110,2,0),"")</f>
        <v>288200</v>
      </c>
      <c r="I344" s="1157" t="str">
        <f>IFERROR(VLOOKUP($C344,'[8]Total Inflows'!$AO$4:$AR$10,2,0),"")</f>
        <v/>
      </c>
      <c r="J344" s="1157" t="str">
        <f>IFERROR(VLOOKUP($C344,'[8]Total Inflows'!$AU$4:$AX$54,2,0),"")</f>
        <v/>
      </c>
      <c r="K344" s="1157" t="str">
        <f>IFERROR(VLOOKUP($C344,'[8]Total Inflows'!$AZ$4:$BC$30,2,0),"")</f>
        <v/>
      </c>
      <c r="L344" s="354">
        <f t="shared" si="193"/>
        <v>288200</v>
      </c>
      <c r="M344" s="1157">
        <f>IFERROR(VLOOKUP($C344,'[9]Total Inflows'!$AI$4:$AL$110,3,0),"")</f>
        <v>307900</v>
      </c>
      <c r="N344" s="1157" t="str">
        <f>IFERROR(VLOOKUP($C344,'[8]Total Inflows'!$AO$4:$AR$10,3,0),"")</f>
        <v/>
      </c>
      <c r="O344" s="1157" t="str">
        <f>IFERROR(VLOOKUP($C344,'[8]Total Inflows'!$AU$4:$AX$54,3,0),"")</f>
        <v/>
      </c>
      <c r="P344" s="1157" t="str">
        <f>IFERROR(VLOOKUP($C344,'[8]Total Inflows'!$AZ$4:$BC$30,3,0),"")</f>
        <v/>
      </c>
      <c r="Q344" s="354">
        <f t="shared" si="194"/>
        <v>307900</v>
      </c>
      <c r="R344" s="1157">
        <f>IFERROR(VLOOKUP($C344,'[9]Total Inflows'!$AI$4:$AL$110,4,0),"")</f>
        <v>329900</v>
      </c>
      <c r="S344" s="1157" t="str">
        <f>IFERROR(VLOOKUP($C344,'[8]Total Inflows'!$AO$4:$AR$10,4,0),"")</f>
        <v/>
      </c>
      <c r="T344" s="1157" t="str">
        <f>IFERROR(VLOOKUP($C344,'[8]Total Inflows'!$AU$4:$AX$54,4,0),"")</f>
        <v/>
      </c>
      <c r="U344" s="1157" t="str">
        <f>IFERROR(VLOOKUP($C344,'[8]Total Inflows'!$AZ$4:$BC$30,4,0),"")</f>
        <v/>
      </c>
      <c r="V344" s="354">
        <f t="shared" si="195"/>
        <v>329900</v>
      </c>
      <c r="W344" s="354"/>
      <c r="X344" s="354"/>
      <c r="Y344" s="354"/>
      <c r="Z344" s="354"/>
      <c r="AA344" s="354"/>
      <c r="AB344" s="354"/>
      <c r="AC344" s="354"/>
      <c r="AD344" s="354"/>
      <c r="AE344" s="354"/>
      <c r="AF344" s="354"/>
      <c r="AG344" s="354"/>
      <c r="AH344" s="354"/>
      <c r="AI344" s="354"/>
    </row>
    <row r="345" spans="1:35" x14ac:dyDescent="0.2">
      <c r="A345" s="358">
        <v>1422</v>
      </c>
      <c r="B345" s="361" t="str">
        <f t="shared" si="196"/>
        <v>0</v>
      </c>
      <c r="C345" s="340" t="s">
        <v>409</v>
      </c>
      <c r="D345" s="359" t="s">
        <v>410</v>
      </c>
      <c r="E345" s="1157">
        <f>IFERROR(VLOOKUP($C345,'[8]Total Inflows'!$AE$4:$AH$165,2,0),"")</f>
        <v>130488.57</v>
      </c>
      <c r="F345" s="1157">
        <f>IFERROR(VLOOKUP($C345,'[8]Total Inflows'!$AE$4:$AH$165,3,0),"")</f>
        <v>216300</v>
      </c>
      <c r="G345" s="1157">
        <f>IFERROR(VLOOKUP($C345,'[8]Total Inflows'!$AE$4:$AH$165,4,0),"")</f>
        <v>132900</v>
      </c>
      <c r="H345" s="1157">
        <f>IFERROR(VLOOKUP($C345,'[8]Total Inflows'!$AJ$4:$AM$110,2,0),"")</f>
        <v>142000</v>
      </c>
      <c r="I345" s="1157" t="str">
        <f>IFERROR(VLOOKUP($C345,'[8]Total Inflows'!$AO$4:$AR$10,2,0),"")</f>
        <v/>
      </c>
      <c r="J345" s="1157" t="str">
        <f>IFERROR(VLOOKUP($C345,'[8]Total Inflows'!$AU$4:$AX$54,2,0),"")</f>
        <v/>
      </c>
      <c r="K345" s="1157" t="str">
        <f>IFERROR(VLOOKUP($C345,'[8]Total Inflows'!$AZ$4:$BC$30,2,0),"")</f>
        <v/>
      </c>
      <c r="L345" s="354">
        <f t="shared" si="193"/>
        <v>142000</v>
      </c>
      <c r="M345" s="1157">
        <f>IFERROR(VLOOKUP($C345,'[9]Total Inflows'!$AI$4:$AL$110,3,0),"")</f>
        <v>151700</v>
      </c>
      <c r="N345" s="1157" t="str">
        <f>IFERROR(VLOOKUP($C345,'[8]Total Inflows'!$AO$4:$AR$10,3,0),"")</f>
        <v/>
      </c>
      <c r="O345" s="1157" t="str">
        <f>IFERROR(VLOOKUP($C345,'[8]Total Inflows'!$AU$4:$AX$54,3,0),"")</f>
        <v/>
      </c>
      <c r="P345" s="1157" t="str">
        <f>IFERROR(VLOOKUP($C345,'[8]Total Inflows'!$AZ$4:$BC$30,3,0),"")</f>
        <v/>
      </c>
      <c r="Q345" s="354">
        <f t="shared" si="194"/>
        <v>151700</v>
      </c>
      <c r="R345" s="1157">
        <f>IFERROR(VLOOKUP($C345,'[9]Total Inflows'!$AI$4:$AL$110,4,0),"")</f>
        <v>162500</v>
      </c>
      <c r="S345" s="1157" t="str">
        <f>IFERROR(VLOOKUP($C345,'[8]Total Inflows'!$AO$4:$AR$10,4,0),"")</f>
        <v/>
      </c>
      <c r="T345" s="1157" t="str">
        <f>IFERROR(VLOOKUP($C345,'[8]Total Inflows'!$AU$4:$AX$54,4,0),"")</f>
        <v/>
      </c>
      <c r="U345" s="1157" t="str">
        <f>IFERROR(VLOOKUP($C345,'[8]Total Inflows'!$AZ$4:$BC$30,4,0),"")</f>
        <v/>
      </c>
      <c r="V345" s="354">
        <f t="shared" si="195"/>
        <v>162500</v>
      </c>
      <c r="W345" s="354"/>
      <c r="X345" s="354"/>
      <c r="Y345" s="354"/>
      <c r="Z345" s="354"/>
      <c r="AA345" s="354"/>
      <c r="AB345" s="354"/>
      <c r="AC345" s="354"/>
      <c r="AD345" s="354"/>
      <c r="AE345" s="354"/>
      <c r="AF345" s="354"/>
      <c r="AG345" s="354"/>
      <c r="AH345" s="354"/>
      <c r="AI345" s="354"/>
    </row>
    <row r="346" spans="1:35" x14ac:dyDescent="0.2">
      <c r="A346" s="358">
        <v>1422</v>
      </c>
      <c r="B346" s="361" t="str">
        <f t="shared" si="196"/>
        <v>0</v>
      </c>
      <c r="C346" s="340" t="s">
        <v>411</v>
      </c>
      <c r="D346" s="359" t="s">
        <v>412</v>
      </c>
      <c r="E346" s="1157">
        <f>IFERROR(VLOOKUP($C346,'[8]Total Inflows'!$AE$4:$AH$165,2,0),"")</f>
        <v>13958.79</v>
      </c>
      <c r="F346" s="1157">
        <f>IFERROR(VLOOKUP($C346,'[8]Total Inflows'!$AE$4:$AH$165,3,0),"")</f>
        <v>42800</v>
      </c>
      <c r="G346" s="1157">
        <f>IFERROR(VLOOKUP($C346,'[8]Total Inflows'!$AE$4:$AH$165,4,0),"")</f>
        <v>16500</v>
      </c>
      <c r="H346" s="1157">
        <f>IFERROR(VLOOKUP($C346,'[8]Total Inflows'!$AJ$4:$AM$110,2,0),"")</f>
        <v>17600</v>
      </c>
      <c r="I346" s="1157" t="str">
        <f>IFERROR(VLOOKUP($C346,'[8]Total Inflows'!$AO$4:$AR$10,2,0),"")</f>
        <v/>
      </c>
      <c r="J346" s="1157" t="str">
        <f>IFERROR(VLOOKUP($C346,'[8]Total Inflows'!$AU$4:$AX$54,2,0),"")</f>
        <v/>
      </c>
      <c r="K346" s="1157" t="str">
        <f>IFERROR(VLOOKUP($C346,'[8]Total Inflows'!$AZ$4:$BC$30,2,0),"")</f>
        <v/>
      </c>
      <c r="L346" s="354">
        <f t="shared" si="193"/>
        <v>17600</v>
      </c>
      <c r="M346" s="1157">
        <f>IFERROR(VLOOKUP($C346,'[9]Total Inflows'!$AI$4:$AL$110,3,0),"")</f>
        <v>18800</v>
      </c>
      <c r="N346" s="1157" t="str">
        <f>IFERROR(VLOOKUP($C346,'[8]Total Inflows'!$AO$4:$AR$10,3,0),"")</f>
        <v/>
      </c>
      <c r="O346" s="1157" t="str">
        <f>IFERROR(VLOOKUP($C346,'[8]Total Inflows'!$AU$4:$AX$54,3,0),"")</f>
        <v/>
      </c>
      <c r="P346" s="1157" t="str">
        <f>IFERROR(VLOOKUP($C346,'[8]Total Inflows'!$AZ$4:$BC$30,3,0),"")</f>
        <v/>
      </c>
      <c r="Q346" s="354">
        <f t="shared" si="194"/>
        <v>18800</v>
      </c>
      <c r="R346" s="1157">
        <f>IFERROR(VLOOKUP($C346,'[9]Total Inflows'!$AI$4:$AL$110,4,0),"")</f>
        <v>20200</v>
      </c>
      <c r="S346" s="1157" t="str">
        <f>IFERROR(VLOOKUP($C346,'[8]Total Inflows'!$AO$4:$AR$10,4,0),"")</f>
        <v/>
      </c>
      <c r="T346" s="1157" t="str">
        <f>IFERROR(VLOOKUP($C346,'[8]Total Inflows'!$AU$4:$AX$54,4,0),"")</f>
        <v/>
      </c>
      <c r="U346" s="1157" t="str">
        <f>IFERROR(VLOOKUP($C346,'[8]Total Inflows'!$AZ$4:$BC$30,4,0),"")</f>
        <v/>
      </c>
      <c r="V346" s="354">
        <f t="shared" si="195"/>
        <v>20200</v>
      </c>
      <c r="W346" s="354"/>
      <c r="X346" s="354"/>
      <c r="Y346" s="354"/>
      <c r="Z346" s="354"/>
      <c r="AA346" s="354"/>
      <c r="AB346" s="354"/>
      <c r="AC346" s="354"/>
      <c r="AD346" s="354"/>
      <c r="AE346" s="354"/>
      <c r="AF346" s="354"/>
      <c r="AG346" s="354"/>
      <c r="AH346" s="354"/>
      <c r="AI346" s="354"/>
    </row>
    <row r="347" spans="1:35" x14ac:dyDescent="0.2">
      <c r="A347" s="358">
        <v>1422</v>
      </c>
      <c r="B347" s="361" t="str">
        <f t="shared" si="196"/>
        <v>0</v>
      </c>
      <c r="C347" s="340" t="s">
        <v>413</v>
      </c>
      <c r="D347" s="359" t="s">
        <v>414</v>
      </c>
      <c r="E347" s="1157">
        <f>IFERROR(VLOOKUP($C347,'[8]Total Inflows'!$AE$4:$AH$165,2,0),"")</f>
        <v>61788.200000000004</v>
      </c>
      <c r="F347" s="1157">
        <f>IFERROR(VLOOKUP($C347,'[8]Total Inflows'!$AE$4:$AH$165,3,0),"")</f>
        <v>85100</v>
      </c>
      <c r="G347" s="1157">
        <f>IFERROR(VLOOKUP($C347,'[8]Total Inflows'!$AE$4:$AH$165,4,0),"")</f>
        <v>64300</v>
      </c>
      <c r="H347" s="1157">
        <f>IFERROR(VLOOKUP($C347,'[8]Total Inflows'!$AJ$4:$AM$110,2,0),"")</f>
        <v>68700</v>
      </c>
      <c r="I347" s="1157" t="str">
        <f>IFERROR(VLOOKUP($C347,'[8]Total Inflows'!$AO$4:$AR$10,2,0),"")</f>
        <v/>
      </c>
      <c r="J347" s="1157" t="str">
        <f>IFERROR(VLOOKUP($C347,'[8]Total Inflows'!$AU$4:$AX$54,2,0),"")</f>
        <v/>
      </c>
      <c r="K347" s="1157" t="str">
        <f>IFERROR(VLOOKUP($C347,'[8]Total Inflows'!$AZ$4:$BC$30,2,0),"")</f>
        <v/>
      </c>
      <c r="L347" s="354">
        <f t="shared" si="193"/>
        <v>68700</v>
      </c>
      <c r="M347" s="1157">
        <f>IFERROR(VLOOKUP($C347,'[9]Total Inflows'!$AI$4:$AL$110,3,0),"")</f>
        <v>73400</v>
      </c>
      <c r="N347" s="1157" t="str">
        <f>IFERROR(VLOOKUP($C347,'[8]Total Inflows'!$AO$4:$AR$10,3,0),"")</f>
        <v/>
      </c>
      <c r="O347" s="1157" t="str">
        <f>IFERROR(VLOOKUP($C347,'[8]Total Inflows'!$AU$4:$AX$54,3,0),"")</f>
        <v/>
      </c>
      <c r="P347" s="1157" t="str">
        <f>IFERROR(VLOOKUP($C347,'[8]Total Inflows'!$AZ$4:$BC$30,3,0),"")</f>
        <v/>
      </c>
      <c r="Q347" s="354">
        <f t="shared" si="194"/>
        <v>73400</v>
      </c>
      <c r="R347" s="1157">
        <f>IFERROR(VLOOKUP($C347,'[9]Total Inflows'!$AI$4:$AL$110,4,0),"")</f>
        <v>78600</v>
      </c>
      <c r="S347" s="1157" t="str">
        <f>IFERROR(VLOOKUP($C347,'[8]Total Inflows'!$AO$4:$AR$10,4,0),"")</f>
        <v/>
      </c>
      <c r="T347" s="1157" t="str">
        <f>IFERROR(VLOOKUP($C347,'[8]Total Inflows'!$AU$4:$AX$54,4,0),"")</f>
        <v/>
      </c>
      <c r="U347" s="1157" t="str">
        <f>IFERROR(VLOOKUP($C347,'[8]Total Inflows'!$AZ$4:$BC$30,4,0),"")</f>
        <v/>
      </c>
      <c r="V347" s="354">
        <f t="shared" si="195"/>
        <v>78600</v>
      </c>
      <c r="W347" s="354"/>
      <c r="X347" s="354"/>
      <c r="Y347" s="354"/>
      <c r="Z347" s="354"/>
      <c r="AA347" s="354"/>
      <c r="AB347" s="354"/>
      <c r="AC347" s="354"/>
      <c r="AD347" s="354"/>
      <c r="AE347" s="354"/>
      <c r="AF347" s="354"/>
      <c r="AG347" s="354"/>
      <c r="AH347" s="354"/>
      <c r="AI347" s="354"/>
    </row>
    <row r="348" spans="1:35" x14ac:dyDescent="0.2">
      <c r="A348" s="358">
        <v>1422</v>
      </c>
      <c r="B348" s="361" t="str">
        <f t="shared" si="196"/>
        <v>0</v>
      </c>
      <c r="C348" s="340" t="s">
        <v>415</v>
      </c>
      <c r="D348" s="359" t="s">
        <v>416</v>
      </c>
      <c r="E348" s="1157" t="str">
        <f>IFERROR(VLOOKUP($C348,'[8]Total Inflows'!$AE$4:$AH$165,2,0),"")</f>
        <v/>
      </c>
      <c r="F348" s="1157" t="str">
        <f>IFERROR(VLOOKUP($C348,'[8]Total Inflows'!$AE$4:$AH$165,3,0),"")</f>
        <v/>
      </c>
      <c r="G348" s="1157" t="str">
        <f>IFERROR(VLOOKUP($C348,'[8]Total Inflows'!$AE$4:$AH$165,4,0),"")</f>
        <v/>
      </c>
      <c r="H348" s="1157" t="str">
        <f>IFERROR(VLOOKUP($C348,'[8]Total Inflows'!$AJ$4:$AM$110,2,0),"")</f>
        <v/>
      </c>
      <c r="I348" s="1157" t="str">
        <f>IFERROR(VLOOKUP($C348,'[8]Total Inflows'!$AO$4:$AR$10,2,0),"")</f>
        <v/>
      </c>
      <c r="J348" s="1157" t="str">
        <f>IFERROR(VLOOKUP($C348,'[8]Total Inflows'!$AU$4:$AX$54,2,0),"")</f>
        <v/>
      </c>
      <c r="K348" s="1157" t="str">
        <f>IFERROR(VLOOKUP($C348,'[8]Total Inflows'!$AZ$4:$BC$30,2,0),"")</f>
        <v/>
      </c>
      <c r="L348" s="354">
        <f t="shared" si="193"/>
        <v>0</v>
      </c>
      <c r="M348" s="1157" t="str">
        <f>IFERROR(VLOOKUP($C348,'[9]Total Inflows'!$AI$4:$AL$110,3,0),"")</f>
        <v/>
      </c>
      <c r="N348" s="1157" t="str">
        <f>IFERROR(VLOOKUP($C348,'[8]Total Inflows'!$AO$4:$AR$10,3,0),"")</f>
        <v/>
      </c>
      <c r="O348" s="1157" t="str">
        <f>IFERROR(VLOOKUP($C348,'[8]Total Inflows'!$AU$4:$AX$54,3,0),"")</f>
        <v/>
      </c>
      <c r="P348" s="1157" t="str">
        <f>IFERROR(VLOOKUP($C348,'[8]Total Inflows'!$AZ$4:$BC$30,3,0),"")</f>
        <v/>
      </c>
      <c r="Q348" s="354">
        <f t="shared" si="194"/>
        <v>0</v>
      </c>
      <c r="R348" s="1157" t="str">
        <f>IFERROR(VLOOKUP($C348,'[9]Total Inflows'!$AI$4:$AL$110,4,0),"")</f>
        <v/>
      </c>
      <c r="S348" s="1157" t="str">
        <f>IFERROR(VLOOKUP($C348,'[8]Total Inflows'!$AO$4:$AR$10,4,0),"")</f>
        <v/>
      </c>
      <c r="T348" s="1157" t="str">
        <f>IFERROR(VLOOKUP($C348,'[8]Total Inflows'!$AU$4:$AX$54,4,0),"")</f>
        <v/>
      </c>
      <c r="U348" s="1157" t="str">
        <f>IFERROR(VLOOKUP($C348,'[8]Total Inflows'!$AZ$4:$BC$30,4,0),"")</f>
        <v/>
      </c>
      <c r="V348" s="354">
        <f t="shared" si="195"/>
        <v>0</v>
      </c>
      <c r="W348" s="354"/>
      <c r="X348" s="354"/>
      <c r="Y348" s="354"/>
      <c r="Z348" s="354"/>
      <c r="AA348" s="354"/>
      <c r="AB348" s="354"/>
      <c r="AC348" s="354"/>
      <c r="AD348" s="354"/>
      <c r="AE348" s="354"/>
      <c r="AF348" s="354"/>
      <c r="AG348" s="354"/>
      <c r="AH348" s="354"/>
      <c r="AI348" s="354"/>
    </row>
    <row r="349" spans="1:35" x14ac:dyDescent="0.2">
      <c r="A349" s="358">
        <v>1422</v>
      </c>
      <c r="B349" s="361" t="str">
        <f t="shared" si="196"/>
        <v>0</v>
      </c>
      <c r="C349" s="340" t="s">
        <v>417</v>
      </c>
      <c r="D349" s="359" t="s">
        <v>418</v>
      </c>
      <c r="E349" s="1157">
        <f>IFERROR(VLOOKUP($C349,'[8]Total Inflows'!$AE$4:$AH$165,2,0),"")</f>
        <v>260</v>
      </c>
      <c r="F349" s="1157">
        <f>IFERROR(VLOOKUP($C349,'[8]Total Inflows'!$AE$4:$AH$165,3,0),"")</f>
        <v>11300</v>
      </c>
      <c r="G349" s="1157">
        <f>IFERROR(VLOOKUP($C349,'[8]Total Inflows'!$AE$4:$AH$165,4,0),"")</f>
        <v>800</v>
      </c>
      <c r="H349" s="1157">
        <f>IFERROR(VLOOKUP($C349,'[8]Total Inflows'!$AJ$4:$AM$110,2,0),"")</f>
        <v>800</v>
      </c>
      <c r="I349" s="1157" t="str">
        <f>IFERROR(VLOOKUP($C349,'[8]Total Inflows'!$AO$4:$AR$10,2,0),"")</f>
        <v/>
      </c>
      <c r="J349" s="1157" t="str">
        <f>IFERROR(VLOOKUP($C349,'[8]Total Inflows'!$AU$4:$AX$54,2,0),"")</f>
        <v/>
      </c>
      <c r="K349" s="1157" t="str">
        <f>IFERROR(VLOOKUP($C349,'[8]Total Inflows'!$AZ$4:$BC$30,2,0),"")</f>
        <v/>
      </c>
      <c r="L349" s="354">
        <f t="shared" si="193"/>
        <v>800</v>
      </c>
      <c r="M349" s="1157">
        <f>IFERROR(VLOOKUP($C349,'[9]Total Inflows'!$AI$4:$AL$110,3,0),"")</f>
        <v>900</v>
      </c>
      <c r="N349" s="1157" t="str">
        <f>IFERROR(VLOOKUP($C349,'[8]Total Inflows'!$AO$4:$AR$10,3,0),"")</f>
        <v/>
      </c>
      <c r="O349" s="1157" t="str">
        <f>IFERROR(VLOOKUP($C349,'[8]Total Inflows'!$AU$4:$AX$54,3,0),"")</f>
        <v/>
      </c>
      <c r="P349" s="1157" t="str">
        <f>IFERROR(VLOOKUP($C349,'[8]Total Inflows'!$AZ$4:$BC$30,3,0),"")</f>
        <v/>
      </c>
      <c r="Q349" s="354">
        <f t="shared" si="194"/>
        <v>900</v>
      </c>
      <c r="R349" s="1157">
        <f>IFERROR(VLOOKUP($C349,'[9]Total Inflows'!$AI$4:$AL$110,4,0),"")</f>
        <v>900</v>
      </c>
      <c r="S349" s="1157" t="str">
        <f>IFERROR(VLOOKUP($C349,'[8]Total Inflows'!$AO$4:$AR$10,4,0),"")</f>
        <v/>
      </c>
      <c r="T349" s="1157" t="str">
        <f>IFERROR(VLOOKUP($C349,'[8]Total Inflows'!$AU$4:$AX$54,4,0),"")</f>
        <v/>
      </c>
      <c r="U349" s="1157" t="str">
        <f>IFERROR(VLOOKUP($C349,'[8]Total Inflows'!$AZ$4:$BC$30,4,0),"")</f>
        <v/>
      </c>
      <c r="V349" s="354">
        <f t="shared" si="195"/>
        <v>900</v>
      </c>
      <c r="W349" s="354"/>
      <c r="X349" s="354"/>
      <c r="Y349" s="354"/>
      <c r="Z349" s="354"/>
      <c r="AA349" s="354"/>
      <c r="AB349" s="354"/>
      <c r="AC349" s="354"/>
      <c r="AD349" s="354"/>
      <c r="AE349" s="354"/>
      <c r="AF349" s="354"/>
      <c r="AG349" s="354"/>
      <c r="AH349" s="354"/>
      <c r="AI349" s="354"/>
    </row>
    <row r="350" spans="1:35" x14ac:dyDescent="0.2">
      <c r="A350" s="358">
        <v>1422</v>
      </c>
      <c r="B350" s="361" t="str">
        <f t="shared" si="196"/>
        <v>0</v>
      </c>
      <c r="C350" s="340" t="s">
        <v>419</v>
      </c>
      <c r="D350" s="359" t="s">
        <v>420</v>
      </c>
      <c r="E350" s="1157">
        <f>IFERROR(VLOOKUP($C350,'[8]Total Inflows'!$AE$4:$AH$165,2,0),"")</f>
        <v>16446.32</v>
      </c>
      <c r="F350" s="1157">
        <f>IFERROR(VLOOKUP($C350,'[8]Total Inflows'!$AE$4:$AH$165,3,0),"")</f>
        <v>200</v>
      </c>
      <c r="G350" s="1157">
        <f>IFERROR(VLOOKUP($C350,'[8]Total Inflows'!$AE$4:$AH$165,4,0),"")</f>
        <v>138100</v>
      </c>
      <c r="H350" s="1157">
        <f>IFERROR(VLOOKUP($C350,'[8]Total Inflows'!$AJ$4:$AM$110,2,0),"")</f>
        <v>147500</v>
      </c>
      <c r="I350" s="1157" t="str">
        <f>IFERROR(VLOOKUP($C350,'[8]Total Inflows'!$AO$4:$AR$10,2,0),"")</f>
        <v/>
      </c>
      <c r="J350" s="1157" t="str">
        <f>IFERROR(VLOOKUP($C350,'[8]Total Inflows'!$AU$4:$AX$54,2,0),"")</f>
        <v/>
      </c>
      <c r="K350" s="1157" t="str">
        <f>IFERROR(VLOOKUP($C350,'[8]Total Inflows'!$AZ$4:$BC$30,2,0),"")</f>
        <v/>
      </c>
      <c r="L350" s="354">
        <f t="shared" si="193"/>
        <v>147500</v>
      </c>
      <c r="M350" s="1157">
        <f>IFERROR(VLOOKUP($C350,'[9]Total Inflows'!$AI$4:$AL$110,3,0),"")</f>
        <v>157600</v>
      </c>
      <c r="N350" s="1157" t="str">
        <f>IFERROR(VLOOKUP($C350,'[8]Total Inflows'!$AO$4:$AR$10,3,0),"")</f>
        <v/>
      </c>
      <c r="O350" s="1157" t="str">
        <f>IFERROR(VLOOKUP($C350,'[8]Total Inflows'!$AU$4:$AX$54,3,0),"")</f>
        <v/>
      </c>
      <c r="P350" s="1157" t="str">
        <f>IFERROR(VLOOKUP($C350,'[8]Total Inflows'!$AZ$4:$BC$30,3,0),"")</f>
        <v/>
      </c>
      <c r="Q350" s="354">
        <f t="shared" si="194"/>
        <v>157600</v>
      </c>
      <c r="R350" s="1157">
        <f>IFERROR(VLOOKUP($C350,'[9]Total Inflows'!$AI$4:$AL$110,4,0),"")</f>
        <v>168900</v>
      </c>
      <c r="S350" s="1157" t="str">
        <f>IFERROR(VLOOKUP($C350,'[8]Total Inflows'!$AO$4:$AR$10,4,0),"")</f>
        <v/>
      </c>
      <c r="T350" s="1157" t="str">
        <f>IFERROR(VLOOKUP($C350,'[8]Total Inflows'!$AU$4:$AX$54,4,0),"")</f>
        <v/>
      </c>
      <c r="U350" s="1157" t="str">
        <f>IFERROR(VLOOKUP($C350,'[8]Total Inflows'!$AZ$4:$BC$30,4,0),"")</f>
        <v/>
      </c>
      <c r="V350" s="354">
        <f t="shared" si="195"/>
        <v>168900</v>
      </c>
      <c r="W350" s="354"/>
      <c r="X350" s="354"/>
      <c r="Y350" s="354"/>
      <c r="Z350" s="354"/>
      <c r="AA350" s="354"/>
      <c r="AB350" s="354"/>
      <c r="AC350" s="354"/>
      <c r="AD350" s="354"/>
      <c r="AE350" s="354"/>
      <c r="AF350" s="354"/>
      <c r="AG350" s="354"/>
      <c r="AH350" s="354"/>
      <c r="AI350" s="354"/>
    </row>
    <row r="351" spans="1:35" x14ac:dyDescent="0.2">
      <c r="A351" s="358">
        <v>1422</v>
      </c>
      <c r="B351" s="361" t="str">
        <f t="shared" si="196"/>
        <v>0</v>
      </c>
      <c r="C351" s="340" t="s">
        <v>421</v>
      </c>
      <c r="D351" s="359" t="s">
        <v>422</v>
      </c>
      <c r="E351" s="1157">
        <f>IFERROR(VLOOKUP($C351,'[8]Total Inflows'!$AE$4:$AH$165,2,0),"")</f>
        <v>574691.40999999992</v>
      </c>
      <c r="F351" s="1157">
        <f>IFERROR(VLOOKUP($C351,'[8]Total Inflows'!$AE$4:$AH$165,3,0),"")</f>
        <v>2529300</v>
      </c>
      <c r="G351" s="1157">
        <f>IFERROR(VLOOKUP($C351,'[8]Total Inflows'!$AE$4:$AH$165,4,0),"")</f>
        <v>1551600</v>
      </c>
      <c r="H351" s="1157">
        <f>IFERROR(VLOOKUP($C351,'[8]Total Inflows'!$AJ$4:$AM$110,2,0),"")</f>
        <v>1657900</v>
      </c>
      <c r="I351" s="1157" t="str">
        <f>IFERROR(VLOOKUP($C351,'[8]Total Inflows'!$AO$4:$AR$10,2,0),"")</f>
        <v/>
      </c>
      <c r="J351" s="1157" t="str">
        <f>IFERROR(VLOOKUP($C351,'[8]Total Inflows'!$AU$4:$AX$54,2,0),"")</f>
        <v/>
      </c>
      <c r="K351" s="1157" t="str">
        <f>IFERROR(VLOOKUP($C351,'[8]Total Inflows'!$AZ$4:$BC$30,2,0),"")</f>
        <v/>
      </c>
      <c r="L351" s="354">
        <f t="shared" si="193"/>
        <v>1657900</v>
      </c>
      <c r="M351" s="1157">
        <f>IFERROR(VLOOKUP($C351,'[9]Total Inflows'!$AI$4:$AL$110,3,0),"")</f>
        <v>1770900</v>
      </c>
      <c r="N351" s="1157" t="str">
        <f>IFERROR(VLOOKUP($C351,'[8]Total Inflows'!$AO$4:$AR$10,3,0),"")</f>
        <v/>
      </c>
      <c r="O351" s="1157" t="str">
        <f>IFERROR(VLOOKUP($C351,'[8]Total Inflows'!$AU$4:$AX$54,3,0),"")</f>
        <v/>
      </c>
      <c r="P351" s="1157" t="str">
        <f>IFERROR(VLOOKUP($C351,'[8]Total Inflows'!$AZ$4:$BC$30,3,0),"")</f>
        <v/>
      </c>
      <c r="Q351" s="354">
        <f t="shared" si="194"/>
        <v>1770900</v>
      </c>
      <c r="R351" s="1157">
        <f>IFERROR(VLOOKUP($C351,'[9]Total Inflows'!$AI$4:$AL$110,4,0),"")</f>
        <v>1897800</v>
      </c>
      <c r="S351" s="1157" t="str">
        <f>IFERROR(VLOOKUP($C351,'[8]Total Inflows'!$AO$4:$AR$10,4,0),"")</f>
        <v/>
      </c>
      <c r="T351" s="1157" t="str">
        <f>IFERROR(VLOOKUP($C351,'[8]Total Inflows'!$AU$4:$AX$54,4,0),"")</f>
        <v/>
      </c>
      <c r="U351" s="1157" t="str">
        <f>IFERROR(VLOOKUP($C351,'[8]Total Inflows'!$AZ$4:$BC$30,4,0),"")</f>
        <v/>
      </c>
      <c r="V351" s="354">
        <f t="shared" si="195"/>
        <v>1897800</v>
      </c>
      <c r="W351" s="354"/>
      <c r="X351" s="354"/>
      <c r="Y351" s="354"/>
      <c r="Z351" s="354"/>
      <c r="AA351" s="354"/>
      <c r="AB351" s="354"/>
      <c r="AC351" s="354"/>
      <c r="AD351" s="354"/>
      <c r="AE351" s="354"/>
      <c r="AF351" s="354"/>
      <c r="AG351" s="354"/>
      <c r="AH351" s="354"/>
      <c r="AI351" s="354"/>
    </row>
    <row r="352" spans="1:35" x14ac:dyDescent="0.2">
      <c r="A352" s="358">
        <v>1422</v>
      </c>
      <c r="B352" s="361" t="str">
        <f t="shared" si="196"/>
        <v>0</v>
      </c>
      <c r="C352" s="340" t="s">
        <v>423</v>
      </c>
      <c r="D352" s="359" t="s">
        <v>424</v>
      </c>
      <c r="E352" s="1157">
        <f>IFERROR(VLOOKUP($C352,'[8]Total Inflows'!$AE$4:$AH$165,2,0),"")</f>
        <v>39182.329999999987</v>
      </c>
      <c r="F352" s="1157">
        <f>IFERROR(VLOOKUP($C352,'[8]Total Inflows'!$AE$4:$AH$165,3,0),"")</f>
        <v>26100</v>
      </c>
      <c r="G352" s="1157">
        <f>IFERROR(VLOOKUP($C352,'[8]Total Inflows'!$AE$4:$AH$165,4,0),"")</f>
        <v>41800</v>
      </c>
      <c r="H352" s="1157">
        <f>IFERROR(VLOOKUP($C352,'[8]Total Inflows'!$AJ$4:$AM$110,2,0),"")</f>
        <v>44600</v>
      </c>
      <c r="I352" s="1157" t="str">
        <f>IFERROR(VLOOKUP($C352,'[8]Total Inflows'!$AO$4:$AR$10,2,0),"")</f>
        <v/>
      </c>
      <c r="J352" s="1157" t="str">
        <f>IFERROR(VLOOKUP($C352,'[8]Total Inflows'!$AU$4:$AX$54,2,0),"")</f>
        <v/>
      </c>
      <c r="K352" s="1157" t="str">
        <f>IFERROR(VLOOKUP($C352,'[8]Total Inflows'!$AZ$4:$BC$30,2,0),"")</f>
        <v/>
      </c>
      <c r="L352" s="354">
        <f t="shared" si="193"/>
        <v>44600</v>
      </c>
      <c r="M352" s="1157">
        <f>IFERROR(VLOOKUP($C352,'[9]Total Inflows'!$AI$4:$AL$110,3,0),"")</f>
        <v>47600</v>
      </c>
      <c r="N352" s="1157" t="str">
        <f>IFERROR(VLOOKUP($C352,'[8]Total Inflows'!$AO$4:$AR$10,3,0),"")</f>
        <v/>
      </c>
      <c r="O352" s="1157" t="str">
        <f>IFERROR(VLOOKUP($C352,'[8]Total Inflows'!$AU$4:$AX$54,3,0),"")</f>
        <v/>
      </c>
      <c r="P352" s="1157" t="str">
        <f>IFERROR(VLOOKUP($C352,'[8]Total Inflows'!$AZ$4:$BC$30,3,0),"")</f>
        <v/>
      </c>
      <c r="Q352" s="354">
        <f t="shared" si="194"/>
        <v>47600</v>
      </c>
      <c r="R352" s="1157">
        <f>IFERROR(VLOOKUP($C352,'[9]Total Inflows'!$AI$4:$AL$110,4,0),"")</f>
        <v>51100</v>
      </c>
      <c r="S352" s="1157" t="str">
        <f>IFERROR(VLOOKUP($C352,'[8]Total Inflows'!$AO$4:$AR$10,4,0),"")</f>
        <v/>
      </c>
      <c r="T352" s="1157" t="str">
        <f>IFERROR(VLOOKUP($C352,'[8]Total Inflows'!$AU$4:$AX$54,4,0),"")</f>
        <v/>
      </c>
      <c r="U352" s="1157" t="str">
        <f>IFERROR(VLOOKUP($C352,'[8]Total Inflows'!$AZ$4:$BC$30,4,0),"")</f>
        <v/>
      </c>
      <c r="V352" s="354">
        <f t="shared" si="195"/>
        <v>51100</v>
      </c>
      <c r="W352" s="354"/>
      <c r="X352" s="354"/>
      <c r="Y352" s="354"/>
      <c r="Z352" s="354"/>
      <c r="AA352" s="354"/>
      <c r="AB352" s="354"/>
      <c r="AC352" s="354"/>
      <c r="AD352" s="354"/>
      <c r="AE352" s="354"/>
      <c r="AF352" s="354"/>
      <c r="AG352" s="354"/>
      <c r="AH352" s="354"/>
      <c r="AI352" s="354"/>
    </row>
    <row r="353" spans="1:35" x14ac:dyDescent="0.2">
      <c r="A353" s="358">
        <v>1422</v>
      </c>
      <c r="B353" s="361" t="str">
        <f t="shared" si="196"/>
        <v>0</v>
      </c>
      <c r="C353" s="340" t="s">
        <v>425</v>
      </c>
      <c r="D353" s="359" t="s">
        <v>426</v>
      </c>
      <c r="E353" s="1157" t="str">
        <f>IFERROR(VLOOKUP($C353,'[8]Total Inflows'!$AE$4:$AH$165,2,0),"")</f>
        <v/>
      </c>
      <c r="F353" s="1157" t="str">
        <f>IFERROR(VLOOKUP($C353,'[8]Total Inflows'!$AE$4:$AH$165,3,0),"")</f>
        <v/>
      </c>
      <c r="G353" s="1157" t="str">
        <f>IFERROR(VLOOKUP($C353,'[8]Total Inflows'!$AE$4:$AH$165,4,0),"")</f>
        <v/>
      </c>
      <c r="H353" s="1157" t="str">
        <f>IFERROR(VLOOKUP($C353,'[8]Total Inflows'!$AJ$4:$AM$110,2,0),"")</f>
        <v/>
      </c>
      <c r="I353" s="1157" t="str">
        <f>IFERROR(VLOOKUP($C353,'[8]Total Inflows'!$AO$4:$AR$10,2,0),"")</f>
        <v/>
      </c>
      <c r="J353" s="1157" t="str">
        <f>IFERROR(VLOOKUP($C353,'[8]Total Inflows'!$AU$4:$AX$54,2,0),"")</f>
        <v/>
      </c>
      <c r="K353" s="1157" t="str">
        <f>IFERROR(VLOOKUP($C353,'[8]Total Inflows'!$AZ$4:$BC$30,2,0),"")</f>
        <v/>
      </c>
      <c r="L353" s="354">
        <f t="shared" si="193"/>
        <v>0</v>
      </c>
      <c r="M353" s="1157" t="str">
        <f>IFERROR(VLOOKUP($C353,'[9]Total Inflows'!$AI$4:$AL$110,3,0),"")</f>
        <v/>
      </c>
      <c r="N353" s="1157" t="str">
        <f>IFERROR(VLOOKUP($C353,'[8]Total Inflows'!$AO$4:$AR$10,3,0),"")</f>
        <v/>
      </c>
      <c r="O353" s="1157" t="str">
        <f>IFERROR(VLOOKUP($C353,'[8]Total Inflows'!$AU$4:$AX$54,3,0),"")</f>
        <v/>
      </c>
      <c r="P353" s="1157" t="str">
        <f>IFERROR(VLOOKUP($C353,'[8]Total Inflows'!$AZ$4:$BC$30,3,0),"")</f>
        <v/>
      </c>
      <c r="Q353" s="354">
        <f t="shared" si="194"/>
        <v>0</v>
      </c>
      <c r="R353" s="1157" t="str">
        <f>IFERROR(VLOOKUP($C353,'[9]Total Inflows'!$AI$4:$AL$110,4,0),"")</f>
        <v/>
      </c>
      <c r="S353" s="1157" t="str">
        <f>IFERROR(VLOOKUP($C353,'[8]Total Inflows'!$AO$4:$AR$10,4,0),"")</f>
        <v/>
      </c>
      <c r="T353" s="1157" t="str">
        <f>IFERROR(VLOOKUP($C353,'[8]Total Inflows'!$AU$4:$AX$54,4,0),"")</f>
        <v/>
      </c>
      <c r="U353" s="1157" t="str">
        <f>IFERROR(VLOOKUP($C353,'[8]Total Inflows'!$AZ$4:$BC$30,4,0),"")</f>
        <v/>
      </c>
      <c r="V353" s="354">
        <f t="shared" si="195"/>
        <v>0</v>
      </c>
      <c r="W353" s="354"/>
      <c r="X353" s="354"/>
      <c r="Y353" s="354"/>
      <c r="Z353" s="354"/>
      <c r="AA353" s="354"/>
      <c r="AB353" s="354"/>
      <c r="AC353" s="354"/>
      <c r="AD353" s="354"/>
      <c r="AE353" s="354"/>
      <c r="AF353" s="354"/>
      <c r="AG353" s="354"/>
      <c r="AH353" s="354"/>
      <c r="AI353" s="354"/>
    </row>
    <row r="354" spans="1:35" x14ac:dyDescent="0.2">
      <c r="A354" s="358">
        <v>1422</v>
      </c>
      <c r="B354" s="361" t="str">
        <f t="shared" si="196"/>
        <v>0</v>
      </c>
      <c r="C354" s="340" t="s">
        <v>427</v>
      </c>
      <c r="D354" s="359" t="s">
        <v>428</v>
      </c>
      <c r="E354" s="1157">
        <f>IFERROR(VLOOKUP($C354,'[8]Total Inflows'!$AE$4:$AH$165,2,0),"")</f>
        <v>1544035.86</v>
      </c>
      <c r="F354" s="1157">
        <f>IFERROR(VLOOKUP($C354,'[8]Total Inflows'!$AE$4:$AH$165,3,0),"")</f>
        <v>3194000</v>
      </c>
      <c r="G354" s="1157">
        <f>IFERROR(VLOOKUP($C354,'[8]Total Inflows'!$AE$4:$AH$165,4,0),"")</f>
        <v>2475900</v>
      </c>
      <c r="H354" s="1157">
        <f>IFERROR(VLOOKUP($C354,'[8]Total Inflows'!$AJ$4:$AM$110,2,0),"")</f>
        <v>2845500</v>
      </c>
      <c r="I354" s="1157" t="str">
        <f>IFERROR(VLOOKUP($C354,'[8]Total Inflows'!$AO$4:$AR$10,2,0),"")</f>
        <v/>
      </c>
      <c r="J354" s="1157">
        <f>IFERROR(VLOOKUP($C354,'[8]Total Inflows'!$AU$4:$AX$54,2,0),"")</f>
        <v>0</v>
      </c>
      <c r="K354" s="1157" t="str">
        <f>IFERROR(VLOOKUP($C354,'[8]Total Inflows'!$AZ$4:$BC$30,2,0),"")</f>
        <v/>
      </c>
      <c r="L354" s="354">
        <f t="shared" si="193"/>
        <v>2845500</v>
      </c>
      <c r="M354" s="1157">
        <f>IFERROR(VLOOKUP($C354,'[9]Total Inflows'!$AI$4:$AL$110,3,0),"")</f>
        <v>3025700</v>
      </c>
      <c r="N354" s="1157" t="str">
        <f>IFERROR(VLOOKUP($C354,'[8]Total Inflows'!$AO$4:$AR$10,3,0),"")</f>
        <v/>
      </c>
      <c r="O354" s="1157">
        <f>IFERROR(VLOOKUP($C354,'[8]Total Inflows'!$AU$4:$AX$54,3,0),"")</f>
        <v>0</v>
      </c>
      <c r="P354" s="1157" t="str">
        <f>IFERROR(VLOOKUP($C354,'[8]Total Inflows'!$AZ$4:$BC$30,3,0),"")</f>
        <v/>
      </c>
      <c r="Q354" s="354">
        <f t="shared" si="194"/>
        <v>3025700</v>
      </c>
      <c r="R354" s="1157">
        <f>IFERROR(VLOOKUP($C354,'[9]Total Inflows'!$AI$4:$AL$110,4,0),"")</f>
        <v>3228200</v>
      </c>
      <c r="S354" s="1157" t="str">
        <f>IFERROR(VLOOKUP($C354,'[8]Total Inflows'!$AO$4:$AR$10,4,0),"")</f>
        <v/>
      </c>
      <c r="T354" s="1157">
        <f>IFERROR(VLOOKUP($C354,'[8]Total Inflows'!$AU$4:$AX$54,4,0),"")</f>
        <v>0</v>
      </c>
      <c r="U354" s="1157" t="str">
        <f>IFERROR(VLOOKUP($C354,'[8]Total Inflows'!$AZ$4:$BC$30,4,0),"")</f>
        <v/>
      </c>
      <c r="V354" s="354">
        <f t="shared" si="195"/>
        <v>3228200</v>
      </c>
      <c r="W354" s="354"/>
      <c r="X354" s="354"/>
      <c r="Y354" s="354"/>
      <c r="Z354" s="354"/>
      <c r="AA354" s="354"/>
      <c r="AB354" s="354"/>
      <c r="AC354" s="354"/>
      <c r="AD354" s="354"/>
      <c r="AE354" s="354"/>
      <c r="AF354" s="354"/>
      <c r="AG354" s="354"/>
      <c r="AH354" s="354"/>
      <c r="AI354" s="354"/>
    </row>
    <row r="355" spans="1:35" x14ac:dyDescent="0.2">
      <c r="A355" s="358">
        <v>1422</v>
      </c>
      <c r="B355" s="361" t="str">
        <f t="shared" si="196"/>
        <v>0</v>
      </c>
      <c r="C355" s="340" t="s">
        <v>429</v>
      </c>
      <c r="D355" s="359" t="s">
        <v>430</v>
      </c>
      <c r="E355" s="1157">
        <f>IFERROR(VLOOKUP($C355,'[8]Total Inflows'!$AE$4:$AH$165,2,0),"")</f>
        <v>73181.159999999989</v>
      </c>
      <c r="F355" s="1157">
        <f>IFERROR(VLOOKUP($C355,'[8]Total Inflows'!$AE$4:$AH$165,3,0),"")</f>
        <v>84800</v>
      </c>
      <c r="G355" s="1157">
        <f>IFERROR(VLOOKUP($C355,'[8]Total Inflows'!$AE$4:$AH$165,4,0),"")</f>
        <v>76800</v>
      </c>
      <c r="H355" s="1157">
        <f>IFERROR(VLOOKUP($C355,'[8]Total Inflows'!$AJ$4:$AM$110,2,0),"")</f>
        <v>82100</v>
      </c>
      <c r="I355" s="1157" t="str">
        <f>IFERROR(VLOOKUP($C355,'[8]Total Inflows'!$AO$4:$AR$10,2,0),"")</f>
        <v/>
      </c>
      <c r="J355" s="1157" t="str">
        <f>IFERROR(VLOOKUP($C355,'[8]Total Inflows'!$AU$4:$AX$54,2,0),"")</f>
        <v/>
      </c>
      <c r="K355" s="1157" t="str">
        <f>IFERROR(VLOOKUP($C355,'[8]Total Inflows'!$AZ$4:$BC$30,2,0),"")</f>
        <v/>
      </c>
      <c r="L355" s="354">
        <f t="shared" si="193"/>
        <v>82100</v>
      </c>
      <c r="M355" s="1157">
        <f>IFERROR(VLOOKUP($C355,'[9]Total Inflows'!$AI$4:$AL$110,3,0),"")</f>
        <v>87700</v>
      </c>
      <c r="N355" s="1157" t="str">
        <f>IFERROR(VLOOKUP($C355,'[8]Total Inflows'!$AO$4:$AR$10,3,0),"")</f>
        <v/>
      </c>
      <c r="O355" s="1157" t="str">
        <f>IFERROR(VLOOKUP($C355,'[8]Total Inflows'!$AU$4:$AX$54,3,0),"")</f>
        <v/>
      </c>
      <c r="P355" s="1157" t="str">
        <f>IFERROR(VLOOKUP($C355,'[8]Total Inflows'!$AZ$4:$BC$30,3,0),"")</f>
        <v/>
      </c>
      <c r="Q355" s="354">
        <f t="shared" si="194"/>
        <v>87700</v>
      </c>
      <c r="R355" s="1157">
        <f>IFERROR(VLOOKUP($C355,'[9]Total Inflows'!$AI$4:$AL$110,4,0),"")</f>
        <v>94000</v>
      </c>
      <c r="S355" s="1157" t="str">
        <f>IFERROR(VLOOKUP($C355,'[8]Total Inflows'!$AO$4:$AR$10,4,0),"")</f>
        <v/>
      </c>
      <c r="T355" s="1157" t="str">
        <f>IFERROR(VLOOKUP($C355,'[8]Total Inflows'!$AU$4:$AX$54,4,0),"")</f>
        <v/>
      </c>
      <c r="U355" s="1157" t="str">
        <f>IFERROR(VLOOKUP($C355,'[8]Total Inflows'!$AZ$4:$BC$30,4,0),"")</f>
        <v/>
      </c>
      <c r="V355" s="354">
        <f t="shared" si="195"/>
        <v>94000</v>
      </c>
      <c r="W355" s="354"/>
      <c r="X355" s="354"/>
      <c r="Y355" s="354"/>
      <c r="Z355" s="354"/>
      <c r="AA355" s="354"/>
      <c r="AB355" s="354"/>
      <c r="AC355" s="354"/>
      <c r="AD355" s="354"/>
      <c r="AE355" s="354"/>
      <c r="AF355" s="354"/>
      <c r="AG355" s="354"/>
      <c r="AH355" s="354"/>
      <c r="AI355" s="354"/>
    </row>
    <row r="356" spans="1:35" x14ac:dyDescent="0.2">
      <c r="A356" s="358">
        <v>1422</v>
      </c>
      <c r="B356" s="361" t="str">
        <f t="shared" si="196"/>
        <v>0</v>
      </c>
      <c r="C356" s="340" t="s">
        <v>431</v>
      </c>
      <c r="D356" s="359" t="s">
        <v>432</v>
      </c>
      <c r="E356" s="1157">
        <f>IFERROR(VLOOKUP($C356,'[8]Total Inflows'!$AE$4:$AH$165,2,0),"")</f>
        <v>1137.6899999999996</v>
      </c>
      <c r="F356" s="1157">
        <f>IFERROR(VLOOKUP($C356,'[8]Total Inflows'!$AE$4:$AH$165,3,0),"")</f>
        <v>1200</v>
      </c>
      <c r="G356" s="1157">
        <f>IFERROR(VLOOKUP($C356,'[8]Total Inflows'!$AE$4:$AH$165,4,0),"")</f>
        <v>1100</v>
      </c>
      <c r="H356" s="1157">
        <f>IFERROR(VLOOKUP($C356,'[8]Total Inflows'!$AJ$4:$AM$110,2,0),"")</f>
        <v>1200</v>
      </c>
      <c r="I356" s="1157" t="str">
        <f>IFERROR(VLOOKUP($C356,'[8]Total Inflows'!$AO$4:$AR$10,2,0),"")</f>
        <v/>
      </c>
      <c r="J356" s="1157" t="str">
        <f>IFERROR(VLOOKUP($C356,'[8]Total Inflows'!$AU$4:$AX$54,2,0),"")</f>
        <v/>
      </c>
      <c r="K356" s="1157" t="str">
        <f>IFERROR(VLOOKUP($C356,'[8]Total Inflows'!$AZ$4:$BC$30,2,0),"")</f>
        <v/>
      </c>
      <c r="L356" s="354">
        <f t="shared" si="193"/>
        <v>1200</v>
      </c>
      <c r="M356" s="1157">
        <f>IFERROR(VLOOKUP($C356,'[9]Total Inflows'!$AI$4:$AL$110,3,0),"")</f>
        <v>1300</v>
      </c>
      <c r="N356" s="1157" t="str">
        <f>IFERROR(VLOOKUP($C356,'[8]Total Inflows'!$AO$4:$AR$10,3,0),"")</f>
        <v/>
      </c>
      <c r="O356" s="1157" t="str">
        <f>IFERROR(VLOOKUP($C356,'[8]Total Inflows'!$AU$4:$AX$54,3,0),"")</f>
        <v/>
      </c>
      <c r="P356" s="1157" t="str">
        <f>IFERROR(VLOOKUP($C356,'[8]Total Inflows'!$AZ$4:$BC$30,3,0),"")</f>
        <v/>
      </c>
      <c r="Q356" s="354">
        <f t="shared" si="194"/>
        <v>1300</v>
      </c>
      <c r="R356" s="1157">
        <f>IFERROR(VLOOKUP($C356,'[9]Total Inflows'!$AI$4:$AL$110,4,0),"")</f>
        <v>1300</v>
      </c>
      <c r="S356" s="1157" t="str">
        <f>IFERROR(VLOOKUP($C356,'[8]Total Inflows'!$AO$4:$AR$10,4,0),"")</f>
        <v/>
      </c>
      <c r="T356" s="1157" t="str">
        <f>IFERROR(VLOOKUP($C356,'[8]Total Inflows'!$AU$4:$AX$54,4,0),"")</f>
        <v/>
      </c>
      <c r="U356" s="1157" t="str">
        <f>IFERROR(VLOOKUP($C356,'[8]Total Inflows'!$AZ$4:$BC$30,4,0),"")</f>
        <v/>
      </c>
      <c r="V356" s="354">
        <f t="shared" si="195"/>
        <v>1300</v>
      </c>
      <c r="W356" s="354"/>
      <c r="X356" s="354"/>
      <c r="Y356" s="354"/>
      <c r="Z356" s="354"/>
      <c r="AA356" s="354"/>
      <c r="AB356" s="354"/>
      <c r="AC356" s="354"/>
      <c r="AD356" s="354"/>
      <c r="AE356" s="354"/>
      <c r="AF356" s="354"/>
      <c r="AG356" s="354"/>
      <c r="AH356" s="354"/>
      <c r="AI356" s="354"/>
    </row>
    <row r="357" spans="1:35" x14ac:dyDescent="0.2">
      <c r="A357" s="358">
        <v>1422</v>
      </c>
      <c r="B357" s="361" t="str">
        <f t="shared" si="196"/>
        <v>0</v>
      </c>
      <c r="C357" s="340" t="s">
        <v>433</v>
      </c>
      <c r="D357" s="359" t="s">
        <v>434</v>
      </c>
      <c r="E357" s="1157" t="str">
        <f>IFERROR(VLOOKUP($C357,'[8]Total Inflows'!$AE$4:$AH$165,2,0),"")</f>
        <v/>
      </c>
      <c r="F357" s="1157" t="str">
        <f>IFERROR(VLOOKUP($C357,'[8]Total Inflows'!$AE$4:$AH$165,3,0),"")</f>
        <v/>
      </c>
      <c r="G357" s="1157" t="str">
        <f>IFERROR(VLOOKUP($C357,'[8]Total Inflows'!$AE$4:$AH$165,4,0),"")</f>
        <v/>
      </c>
      <c r="H357" s="1157" t="str">
        <f>IFERROR(VLOOKUP($C357,'[8]Total Inflows'!$AJ$4:$AM$110,2,0),"")</f>
        <v/>
      </c>
      <c r="I357" s="1157" t="str">
        <f>IFERROR(VLOOKUP($C357,'[8]Total Inflows'!$AO$4:$AR$10,2,0),"")</f>
        <v/>
      </c>
      <c r="J357" s="1157" t="str">
        <f>IFERROR(VLOOKUP($C357,'[8]Total Inflows'!$AU$4:$AX$54,2,0),"")</f>
        <v/>
      </c>
      <c r="K357" s="1157" t="str">
        <f>IFERROR(VLOOKUP($C357,'[8]Total Inflows'!$AZ$4:$BC$30,2,0),"")</f>
        <v/>
      </c>
      <c r="L357" s="354">
        <f t="shared" si="193"/>
        <v>0</v>
      </c>
      <c r="M357" s="1157" t="str">
        <f>IFERROR(VLOOKUP($C357,'[9]Total Inflows'!$AI$4:$AL$110,3,0),"")</f>
        <v/>
      </c>
      <c r="N357" s="1157" t="str">
        <f>IFERROR(VLOOKUP($C357,'[8]Total Inflows'!$AO$4:$AR$10,3,0),"")</f>
        <v/>
      </c>
      <c r="O357" s="1157" t="str">
        <f>IFERROR(VLOOKUP($C357,'[8]Total Inflows'!$AU$4:$AX$54,3,0),"")</f>
        <v/>
      </c>
      <c r="P357" s="1157" t="str">
        <f>IFERROR(VLOOKUP($C357,'[8]Total Inflows'!$AZ$4:$BC$30,3,0),"")</f>
        <v/>
      </c>
      <c r="Q357" s="354">
        <f t="shared" si="194"/>
        <v>0</v>
      </c>
      <c r="R357" s="1157" t="str">
        <f>IFERROR(VLOOKUP($C357,'[9]Total Inflows'!$AI$4:$AL$110,4,0),"")</f>
        <v/>
      </c>
      <c r="S357" s="1157" t="str">
        <f>IFERROR(VLOOKUP($C357,'[8]Total Inflows'!$AO$4:$AR$10,4,0),"")</f>
        <v/>
      </c>
      <c r="T357" s="1157" t="str">
        <f>IFERROR(VLOOKUP($C357,'[8]Total Inflows'!$AU$4:$AX$54,4,0),"")</f>
        <v/>
      </c>
      <c r="U357" s="1157" t="str">
        <f>IFERROR(VLOOKUP($C357,'[8]Total Inflows'!$AZ$4:$BC$30,4,0),"")</f>
        <v/>
      </c>
      <c r="V357" s="354">
        <f t="shared" si="195"/>
        <v>0</v>
      </c>
      <c r="W357" s="354"/>
      <c r="X357" s="354"/>
      <c r="Y357" s="354"/>
      <c r="Z357" s="354"/>
      <c r="AA357" s="354"/>
      <c r="AB357" s="354"/>
      <c r="AC357" s="354"/>
      <c r="AD357" s="354"/>
      <c r="AE357" s="354"/>
      <c r="AF357" s="354"/>
      <c r="AG357" s="354"/>
      <c r="AH357" s="354"/>
      <c r="AI357" s="354"/>
    </row>
    <row r="358" spans="1:35" x14ac:dyDescent="0.2">
      <c r="A358" s="358">
        <v>1422</v>
      </c>
      <c r="B358" s="361" t="str">
        <f t="shared" si="196"/>
        <v>0</v>
      </c>
      <c r="C358" s="340" t="s">
        <v>435</v>
      </c>
      <c r="D358" s="359" t="s">
        <v>436</v>
      </c>
      <c r="E358" s="1157">
        <f>IFERROR(VLOOKUP($C358,'[8]Total Inflows'!$AE$4:$AH$165,2,0),"")</f>
        <v>34659.339999999997</v>
      </c>
      <c r="F358" s="1157">
        <f>IFERROR(VLOOKUP($C358,'[8]Total Inflows'!$AE$4:$AH$165,3,0),"")</f>
        <v>44400</v>
      </c>
      <c r="G358" s="1157">
        <f>IFERROR(VLOOKUP($C358,'[8]Total Inflows'!$AE$4:$AH$165,4,0),"")</f>
        <v>107800</v>
      </c>
      <c r="H358" s="1157">
        <f>IFERROR(VLOOKUP($C358,'[8]Total Inflows'!$AJ$4:$AM$110,2,0),"")</f>
        <v>115200</v>
      </c>
      <c r="I358" s="1157" t="str">
        <f>IFERROR(VLOOKUP($C358,'[8]Total Inflows'!$AO$4:$AR$10,2,0),"")</f>
        <v/>
      </c>
      <c r="J358" s="1157" t="str">
        <f>IFERROR(VLOOKUP($C358,'[8]Total Inflows'!$AU$4:$AX$54,2,0),"")</f>
        <v/>
      </c>
      <c r="K358" s="1157" t="str">
        <f>IFERROR(VLOOKUP($C358,'[8]Total Inflows'!$AZ$4:$BC$30,2,0),"")</f>
        <v/>
      </c>
      <c r="L358" s="354">
        <f t="shared" si="193"/>
        <v>115200</v>
      </c>
      <c r="M358" s="1157">
        <f>IFERROR(VLOOKUP($C358,'[9]Total Inflows'!$AI$4:$AL$110,3,0),"")</f>
        <v>123100</v>
      </c>
      <c r="N358" s="1157" t="str">
        <f>IFERROR(VLOOKUP($C358,'[8]Total Inflows'!$AO$4:$AR$10,3,0),"")</f>
        <v/>
      </c>
      <c r="O358" s="1157" t="str">
        <f>IFERROR(VLOOKUP($C358,'[8]Total Inflows'!$AU$4:$AX$54,3,0),"")</f>
        <v/>
      </c>
      <c r="P358" s="1157" t="str">
        <f>IFERROR(VLOOKUP($C358,'[8]Total Inflows'!$AZ$4:$BC$30,3,0),"")</f>
        <v/>
      </c>
      <c r="Q358" s="354">
        <f t="shared" si="194"/>
        <v>123100</v>
      </c>
      <c r="R358" s="1157">
        <f>IFERROR(VLOOKUP($C358,'[9]Total Inflows'!$AI$4:$AL$110,4,0),"")</f>
        <v>131900</v>
      </c>
      <c r="S358" s="1157" t="str">
        <f>IFERROR(VLOOKUP($C358,'[8]Total Inflows'!$AO$4:$AR$10,4,0),"")</f>
        <v/>
      </c>
      <c r="T358" s="1157" t="str">
        <f>IFERROR(VLOOKUP($C358,'[8]Total Inflows'!$AU$4:$AX$54,4,0),"")</f>
        <v/>
      </c>
      <c r="U358" s="1157" t="str">
        <f>IFERROR(VLOOKUP($C358,'[8]Total Inflows'!$AZ$4:$BC$30,4,0),"")</f>
        <v/>
      </c>
      <c r="V358" s="354">
        <f t="shared" si="195"/>
        <v>131900</v>
      </c>
      <c r="W358" s="354"/>
      <c r="X358" s="354"/>
      <c r="Y358" s="354"/>
      <c r="Z358" s="354"/>
      <c r="AA358" s="354"/>
      <c r="AB358" s="354"/>
      <c r="AC358" s="354"/>
      <c r="AD358" s="354"/>
      <c r="AE358" s="354"/>
      <c r="AF358" s="354"/>
      <c r="AG358" s="354"/>
      <c r="AH358" s="354"/>
      <c r="AI358" s="354"/>
    </row>
    <row r="359" spans="1:35" x14ac:dyDescent="0.2">
      <c r="A359" s="358">
        <v>1422</v>
      </c>
      <c r="B359" s="361" t="str">
        <f t="shared" si="196"/>
        <v>0</v>
      </c>
      <c r="C359" s="340" t="s">
        <v>437</v>
      </c>
      <c r="D359" s="359" t="s">
        <v>438</v>
      </c>
      <c r="E359" s="1157">
        <f>IFERROR(VLOOKUP($C359,'[8]Total Inflows'!$AE$4:$AH$165,2,0),"")</f>
        <v>180886.56999999992</v>
      </c>
      <c r="F359" s="1157">
        <f>IFERROR(VLOOKUP($C359,'[8]Total Inflows'!$AE$4:$AH$165,3,0),"")</f>
        <v>2276800</v>
      </c>
      <c r="G359" s="1157">
        <f>IFERROR(VLOOKUP($C359,'[8]Total Inflows'!$AE$4:$AH$165,4,0),"")</f>
        <v>169600</v>
      </c>
      <c r="H359" s="1157">
        <f>IFERROR(VLOOKUP($C359,'[8]Total Inflows'!$AJ$4:$AM$110,2,0),"")</f>
        <v>181200</v>
      </c>
      <c r="I359" s="1157" t="str">
        <f>IFERROR(VLOOKUP($C359,'[8]Total Inflows'!$AO$4:$AR$10,2,0),"")</f>
        <v/>
      </c>
      <c r="J359" s="1157" t="str">
        <f>IFERROR(VLOOKUP($C359,'[8]Total Inflows'!$AU$4:$AX$54,2,0),"")</f>
        <v/>
      </c>
      <c r="K359" s="1157" t="str">
        <f>IFERROR(VLOOKUP($C359,'[8]Total Inflows'!$AZ$4:$BC$30,2,0),"")</f>
        <v/>
      </c>
      <c r="L359" s="354">
        <f t="shared" si="193"/>
        <v>181200</v>
      </c>
      <c r="M359" s="1157">
        <f>IFERROR(VLOOKUP($C359,'[9]Total Inflows'!$AI$4:$AL$110,3,0),"")</f>
        <v>193500</v>
      </c>
      <c r="N359" s="1157" t="str">
        <f>IFERROR(VLOOKUP($C359,'[8]Total Inflows'!$AO$4:$AR$10,3,0),"")</f>
        <v/>
      </c>
      <c r="O359" s="1157" t="str">
        <f>IFERROR(VLOOKUP($C359,'[8]Total Inflows'!$AU$4:$AX$54,3,0),"")</f>
        <v/>
      </c>
      <c r="P359" s="1157" t="str">
        <f>IFERROR(VLOOKUP($C359,'[8]Total Inflows'!$AZ$4:$BC$30,3,0),"")</f>
        <v/>
      </c>
      <c r="Q359" s="354">
        <f t="shared" si="194"/>
        <v>193500</v>
      </c>
      <c r="R359" s="1157">
        <f>IFERROR(VLOOKUP($C359,'[9]Total Inflows'!$AI$4:$AL$110,4,0),"")</f>
        <v>207400</v>
      </c>
      <c r="S359" s="1157" t="str">
        <f>IFERROR(VLOOKUP($C359,'[8]Total Inflows'!$AO$4:$AR$10,4,0),"")</f>
        <v/>
      </c>
      <c r="T359" s="1157" t="str">
        <f>IFERROR(VLOOKUP($C359,'[8]Total Inflows'!$AU$4:$AX$54,4,0),"")</f>
        <v/>
      </c>
      <c r="U359" s="1157" t="str">
        <f>IFERROR(VLOOKUP($C359,'[8]Total Inflows'!$AZ$4:$BC$30,4,0),"")</f>
        <v/>
      </c>
      <c r="V359" s="354">
        <f t="shared" si="195"/>
        <v>207400</v>
      </c>
      <c r="W359" s="354"/>
      <c r="X359" s="354"/>
      <c r="Y359" s="354"/>
      <c r="Z359" s="354"/>
      <c r="AA359" s="354"/>
      <c r="AB359" s="354"/>
      <c r="AC359" s="354"/>
      <c r="AD359" s="354"/>
      <c r="AE359" s="354"/>
      <c r="AF359" s="354"/>
      <c r="AG359" s="354"/>
      <c r="AH359" s="354"/>
      <c r="AI359" s="354"/>
    </row>
    <row r="360" spans="1:35" x14ac:dyDescent="0.2">
      <c r="A360" s="358">
        <v>1422</v>
      </c>
      <c r="B360" s="361" t="str">
        <f t="shared" si="196"/>
        <v>0</v>
      </c>
      <c r="C360" s="340" t="s">
        <v>439</v>
      </c>
      <c r="D360" s="359" t="s">
        <v>440</v>
      </c>
      <c r="E360" s="1157" t="str">
        <f>IFERROR(VLOOKUP($C360,'[8]Total Inflows'!$AE$4:$AH$165,2,0),"")</f>
        <v/>
      </c>
      <c r="F360" s="1157" t="str">
        <f>IFERROR(VLOOKUP($C360,'[8]Total Inflows'!$AE$4:$AH$165,3,0),"")</f>
        <v/>
      </c>
      <c r="G360" s="1157" t="str">
        <f>IFERROR(VLOOKUP($C360,'[8]Total Inflows'!$AE$4:$AH$165,4,0),"")</f>
        <v/>
      </c>
      <c r="H360" s="1157" t="str">
        <f>IFERROR(VLOOKUP($C360,'[8]Total Inflows'!$AJ$4:$AM$110,2,0),"")</f>
        <v/>
      </c>
      <c r="I360" s="1157" t="str">
        <f>IFERROR(VLOOKUP($C360,'[8]Total Inflows'!$AO$4:$AR$10,2,0),"")</f>
        <v/>
      </c>
      <c r="J360" s="1157" t="str">
        <f>IFERROR(VLOOKUP($C360,'[8]Total Inflows'!$AU$4:$AX$54,2,0),"")</f>
        <v/>
      </c>
      <c r="K360" s="1157" t="str">
        <f>IFERROR(VLOOKUP($C360,'[8]Total Inflows'!$AZ$4:$BC$30,2,0),"")</f>
        <v/>
      </c>
      <c r="L360" s="354">
        <f t="shared" si="193"/>
        <v>0</v>
      </c>
      <c r="M360" s="1157" t="str">
        <f>IFERROR(VLOOKUP($C360,'[9]Total Inflows'!$AI$4:$AL$110,3,0),"")</f>
        <v/>
      </c>
      <c r="N360" s="1157" t="str">
        <f>IFERROR(VLOOKUP($C360,'[8]Total Inflows'!$AO$4:$AR$10,3,0),"")</f>
        <v/>
      </c>
      <c r="O360" s="1157" t="str">
        <f>IFERROR(VLOOKUP($C360,'[8]Total Inflows'!$AU$4:$AX$54,3,0),"")</f>
        <v/>
      </c>
      <c r="P360" s="1157" t="str">
        <f>IFERROR(VLOOKUP($C360,'[8]Total Inflows'!$AZ$4:$BC$30,3,0),"")</f>
        <v/>
      </c>
      <c r="Q360" s="354">
        <f t="shared" si="194"/>
        <v>0</v>
      </c>
      <c r="R360" s="1157" t="str">
        <f>IFERROR(VLOOKUP($C360,'[9]Total Inflows'!$AI$4:$AL$110,4,0),"")</f>
        <v/>
      </c>
      <c r="S360" s="1157" t="str">
        <f>IFERROR(VLOOKUP($C360,'[8]Total Inflows'!$AO$4:$AR$10,4,0),"")</f>
        <v/>
      </c>
      <c r="T360" s="1157" t="str">
        <f>IFERROR(VLOOKUP($C360,'[8]Total Inflows'!$AU$4:$AX$54,4,0),"")</f>
        <v/>
      </c>
      <c r="U360" s="1157" t="str">
        <f>IFERROR(VLOOKUP($C360,'[8]Total Inflows'!$AZ$4:$BC$30,4,0),"")</f>
        <v/>
      </c>
      <c r="V360" s="354">
        <f t="shared" si="195"/>
        <v>0</v>
      </c>
      <c r="W360" s="354"/>
      <c r="X360" s="354"/>
      <c r="Y360" s="354"/>
      <c r="Z360" s="354"/>
      <c r="AA360" s="354"/>
      <c r="AB360" s="354"/>
      <c r="AC360" s="354"/>
      <c r="AD360" s="354"/>
      <c r="AE360" s="354"/>
      <c r="AF360" s="354"/>
      <c r="AG360" s="354"/>
      <c r="AH360" s="354"/>
      <c r="AI360" s="354"/>
    </row>
    <row r="361" spans="1:35" x14ac:dyDescent="0.2">
      <c r="A361" s="358">
        <v>1422</v>
      </c>
      <c r="B361" s="361" t="str">
        <f t="shared" si="196"/>
        <v>0</v>
      </c>
      <c r="C361" s="340" t="s">
        <v>441</v>
      </c>
      <c r="D361" s="359" t="s">
        <v>442</v>
      </c>
      <c r="E361" s="1157" t="str">
        <f>IFERROR(VLOOKUP($C361,'[8]Total Inflows'!$AE$4:$AH$165,2,0),"")</f>
        <v/>
      </c>
      <c r="F361" s="1157" t="str">
        <f>IFERROR(VLOOKUP($C361,'[8]Total Inflows'!$AE$4:$AH$165,3,0),"")</f>
        <v/>
      </c>
      <c r="G361" s="1157" t="str">
        <f>IFERROR(VLOOKUP($C361,'[8]Total Inflows'!$AE$4:$AH$165,4,0),"")</f>
        <v/>
      </c>
      <c r="H361" s="1157" t="str">
        <f>IFERROR(VLOOKUP($C361,'[8]Total Inflows'!$AJ$4:$AM$110,2,0),"")</f>
        <v/>
      </c>
      <c r="I361" s="1157" t="str">
        <f>IFERROR(VLOOKUP($C361,'[8]Total Inflows'!$AO$4:$AR$10,2,0),"")</f>
        <v/>
      </c>
      <c r="J361" s="1157" t="str">
        <f>IFERROR(VLOOKUP($C361,'[8]Total Inflows'!$AU$4:$AX$54,2,0),"")</f>
        <v/>
      </c>
      <c r="K361" s="1157" t="str">
        <f>IFERROR(VLOOKUP($C361,'[8]Total Inflows'!$AZ$4:$BC$30,2,0),"")</f>
        <v/>
      </c>
      <c r="L361" s="354">
        <f t="shared" si="193"/>
        <v>0</v>
      </c>
      <c r="M361" s="1157" t="str">
        <f>IFERROR(VLOOKUP($C361,'[9]Total Inflows'!$AI$4:$AL$110,3,0),"")</f>
        <v/>
      </c>
      <c r="N361" s="1157" t="str">
        <f>IFERROR(VLOOKUP($C361,'[8]Total Inflows'!$AO$4:$AR$10,3,0),"")</f>
        <v/>
      </c>
      <c r="O361" s="1157" t="str">
        <f>IFERROR(VLOOKUP($C361,'[8]Total Inflows'!$AU$4:$AX$54,3,0),"")</f>
        <v/>
      </c>
      <c r="P361" s="1157" t="str">
        <f>IFERROR(VLOOKUP($C361,'[8]Total Inflows'!$AZ$4:$BC$30,3,0),"")</f>
        <v/>
      </c>
      <c r="Q361" s="354">
        <f t="shared" si="194"/>
        <v>0</v>
      </c>
      <c r="R361" s="1157" t="str">
        <f>IFERROR(VLOOKUP($C361,'[9]Total Inflows'!$AI$4:$AL$110,4,0),"")</f>
        <v/>
      </c>
      <c r="S361" s="1157" t="str">
        <f>IFERROR(VLOOKUP($C361,'[8]Total Inflows'!$AO$4:$AR$10,4,0),"")</f>
        <v/>
      </c>
      <c r="T361" s="1157" t="str">
        <f>IFERROR(VLOOKUP($C361,'[8]Total Inflows'!$AU$4:$AX$54,4,0),"")</f>
        <v/>
      </c>
      <c r="U361" s="1157" t="str">
        <f>IFERROR(VLOOKUP($C361,'[8]Total Inflows'!$AZ$4:$BC$30,4,0),"")</f>
        <v/>
      </c>
      <c r="V361" s="354">
        <f t="shared" si="195"/>
        <v>0</v>
      </c>
      <c r="W361" s="354"/>
      <c r="X361" s="354"/>
      <c r="Y361" s="354"/>
      <c r="Z361" s="354"/>
      <c r="AA361" s="354"/>
      <c r="AB361" s="354"/>
      <c r="AC361" s="354"/>
      <c r="AD361" s="354"/>
      <c r="AE361" s="354"/>
      <c r="AF361" s="354"/>
      <c r="AG361" s="354"/>
      <c r="AH361" s="354"/>
      <c r="AI361" s="354"/>
    </row>
    <row r="362" spans="1:35" x14ac:dyDescent="0.2">
      <c r="A362" s="358">
        <v>1422</v>
      </c>
      <c r="B362" s="361" t="str">
        <f t="shared" si="196"/>
        <v>0</v>
      </c>
      <c r="C362" s="364" t="s">
        <v>1162</v>
      </c>
      <c r="D362" s="359" t="s">
        <v>1163</v>
      </c>
      <c r="E362" s="1157">
        <f>IFERROR(VLOOKUP($C362,'[8]Total Inflows'!$AE$4:$AH$165,2,0),"")</f>
        <v>196720.60000000003</v>
      </c>
      <c r="F362" s="1157">
        <f>IFERROR(VLOOKUP($C362,'[8]Total Inflows'!$AE$4:$AH$165,3,0),"")</f>
        <v>176600</v>
      </c>
      <c r="G362" s="1157">
        <f>IFERROR(VLOOKUP($C362,'[8]Total Inflows'!$AE$4:$AH$165,4,0),"")</f>
        <v>210200</v>
      </c>
      <c r="H362" s="1157">
        <f>IFERROR(VLOOKUP($C362,'[8]Total Inflows'!$AJ$4:$AM$110,2,0),"")</f>
        <v>224600</v>
      </c>
      <c r="I362" s="1157" t="str">
        <f>IFERROR(VLOOKUP($C362,'[8]Total Inflows'!$AO$4:$AR$10,2,0),"")</f>
        <v/>
      </c>
      <c r="J362" s="1157" t="str">
        <f>IFERROR(VLOOKUP($C362,'[8]Total Inflows'!$AU$4:$AX$54,2,0),"")</f>
        <v/>
      </c>
      <c r="K362" s="1157" t="str">
        <f>IFERROR(VLOOKUP($C362,'[8]Total Inflows'!$AZ$4:$BC$30,2,0),"")</f>
        <v/>
      </c>
      <c r="L362" s="354">
        <f t="shared" si="193"/>
        <v>224600</v>
      </c>
      <c r="M362" s="1157">
        <f>IFERROR(VLOOKUP($C362,'[9]Total Inflows'!$AI$4:$AL$110,3,0),"")</f>
        <v>239900</v>
      </c>
      <c r="N362" s="1157" t="str">
        <f>IFERROR(VLOOKUP($C362,'[8]Total Inflows'!$AO$4:$AR$10,3,0),"")</f>
        <v/>
      </c>
      <c r="O362" s="1157" t="str">
        <f>IFERROR(VLOOKUP($C362,'[8]Total Inflows'!$AU$4:$AX$54,3,0),"")</f>
        <v/>
      </c>
      <c r="P362" s="1157" t="str">
        <f>IFERROR(VLOOKUP($C362,'[8]Total Inflows'!$AZ$4:$BC$30,3,0),"")</f>
        <v/>
      </c>
      <c r="Q362" s="354">
        <f t="shared" si="194"/>
        <v>239900</v>
      </c>
      <c r="R362" s="1157">
        <f>IFERROR(VLOOKUP($C362,'[9]Total Inflows'!$AI$4:$AL$110,4,0),"")</f>
        <v>257100</v>
      </c>
      <c r="S362" s="1157" t="str">
        <f>IFERROR(VLOOKUP($C362,'[8]Total Inflows'!$AO$4:$AR$10,4,0),"")</f>
        <v/>
      </c>
      <c r="T362" s="1157" t="str">
        <f>IFERROR(VLOOKUP($C362,'[8]Total Inflows'!$AU$4:$AX$54,4,0),"")</f>
        <v/>
      </c>
      <c r="U362" s="1157" t="str">
        <f>IFERROR(VLOOKUP($C362,'[8]Total Inflows'!$AZ$4:$BC$30,4,0),"")</f>
        <v/>
      </c>
      <c r="V362" s="354">
        <f t="shared" si="195"/>
        <v>257100</v>
      </c>
      <c r="W362" s="354"/>
      <c r="X362" s="354"/>
      <c r="Y362" s="354"/>
      <c r="Z362" s="354"/>
      <c r="AA362" s="354"/>
      <c r="AB362" s="354"/>
      <c r="AC362" s="354"/>
      <c r="AD362" s="354"/>
      <c r="AE362" s="354"/>
      <c r="AF362" s="354"/>
      <c r="AG362" s="354"/>
      <c r="AH362" s="354"/>
      <c r="AI362" s="354"/>
    </row>
    <row r="363" spans="1:35" x14ac:dyDescent="0.2">
      <c r="A363" s="358">
        <v>1422</v>
      </c>
      <c r="B363" s="361" t="str">
        <f t="shared" si="196"/>
        <v>0</v>
      </c>
      <c r="C363" s="364" t="s">
        <v>1160</v>
      </c>
      <c r="D363" s="359" t="s">
        <v>1161</v>
      </c>
      <c r="E363" s="1157">
        <f>IFERROR(VLOOKUP($C363,'[8]Total Inflows'!$AE$4:$AH$165,2,0),"")</f>
        <v>43018</v>
      </c>
      <c r="F363" s="1157">
        <f>IFERROR(VLOOKUP($C363,'[8]Total Inflows'!$AE$4:$AH$165,3,0),"")</f>
        <v>16400</v>
      </c>
      <c r="G363" s="1157">
        <f>IFERROR(VLOOKUP($C363,'[8]Total Inflows'!$AE$4:$AH$165,4,0),"")</f>
        <v>43300</v>
      </c>
      <c r="H363" s="1157">
        <f>IFERROR(VLOOKUP($C363,'[8]Total Inflows'!$AJ$4:$AM$110,2,0),"")</f>
        <v>46300</v>
      </c>
      <c r="I363" s="1157" t="str">
        <f>IFERROR(VLOOKUP($C363,'[8]Total Inflows'!$AO$4:$AR$10,2,0),"")</f>
        <v/>
      </c>
      <c r="J363" s="1157" t="str">
        <f>IFERROR(VLOOKUP($C363,'[8]Total Inflows'!$AU$4:$AX$54,2,0),"")</f>
        <v/>
      </c>
      <c r="K363" s="1157" t="str">
        <f>IFERROR(VLOOKUP($C363,'[8]Total Inflows'!$AZ$4:$BC$30,2,0),"")</f>
        <v/>
      </c>
      <c r="L363" s="354">
        <f t="shared" si="193"/>
        <v>46300</v>
      </c>
      <c r="M363" s="1157">
        <f>IFERROR(VLOOKUP($C363,'[9]Total Inflows'!$AI$4:$AL$110,3,0),"")</f>
        <v>49400</v>
      </c>
      <c r="N363" s="1157" t="str">
        <f>IFERROR(VLOOKUP($C363,'[8]Total Inflows'!$AO$4:$AR$10,3,0),"")</f>
        <v/>
      </c>
      <c r="O363" s="1157" t="str">
        <f>IFERROR(VLOOKUP($C363,'[8]Total Inflows'!$AU$4:$AX$54,3,0),"")</f>
        <v/>
      </c>
      <c r="P363" s="1157" t="str">
        <f>IFERROR(VLOOKUP($C363,'[8]Total Inflows'!$AZ$4:$BC$30,3,0),"")</f>
        <v/>
      </c>
      <c r="Q363" s="354">
        <f t="shared" si="194"/>
        <v>49400</v>
      </c>
      <c r="R363" s="1157">
        <f>IFERROR(VLOOKUP($C363,'[9]Total Inflows'!$AI$4:$AL$110,4,0),"")</f>
        <v>53000</v>
      </c>
      <c r="S363" s="1157" t="str">
        <f>IFERROR(VLOOKUP($C363,'[8]Total Inflows'!$AO$4:$AR$10,4,0),"")</f>
        <v/>
      </c>
      <c r="T363" s="1157" t="str">
        <f>IFERROR(VLOOKUP($C363,'[8]Total Inflows'!$AU$4:$AX$54,4,0),"")</f>
        <v/>
      </c>
      <c r="U363" s="1157" t="str">
        <f>IFERROR(VLOOKUP($C363,'[8]Total Inflows'!$AZ$4:$BC$30,4,0),"")</f>
        <v/>
      </c>
      <c r="V363" s="354">
        <f t="shared" si="195"/>
        <v>53000</v>
      </c>
      <c r="W363" s="354"/>
      <c r="X363" s="354"/>
      <c r="Y363" s="354"/>
      <c r="Z363" s="354"/>
      <c r="AA363" s="354"/>
      <c r="AB363" s="354"/>
      <c r="AC363" s="354"/>
      <c r="AD363" s="354"/>
      <c r="AE363" s="354"/>
      <c r="AF363" s="354"/>
      <c r="AG363" s="354"/>
      <c r="AH363" s="354"/>
      <c r="AI363" s="354"/>
    </row>
    <row r="364" spans="1:35" x14ac:dyDescent="0.2">
      <c r="A364" s="358">
        <v>1422</v>
      </c>
      <c r="B364" s="361" t="str">
        <f t="shared" si="196"/>
        <v>0</v>
      </c>
      <c r="C364" s="364" t="s">
        <v>1164</v>
      </c>
      <c r="D364" s="359" t="s">
        <v>1165</v>
      </c>
      <c r="E364" s="1157">
        <f>IFERROR(VLOOKUP($C364,'[8]Total Inflows'!$AE$4:$AH$165,2,0),"")</f>
        <v>164529.08000000002</v>
      </c>
      <c r="F364" s="1157">
        <f>IFERROR(VLOOKUP($C364,'[8]Total Inflows'!$AE$4:$AH$165,3,0),"")</f>
        <v>100000</v>
      </c>
      <c r="G364" s="1157">
        <f>IFERROR(VLOOKUP($C364,'[8]Total Inflows'!$AE$4:$AH$165,4,0),"")</f>
        <v>0</v>
      </c>
      <c r="H364" s="1157">
        <f>IFERROR(VLOOKUP($C364,'[8]Total Inflows'!$AJ$4:$AM$110,2,0),"")</f>
        <v>0</v>
      </c>
      <c r="I364" s="1157" t="str">
        <f>IFERROR(VLOOKUP($C364,'[8]Total Inflows'!$AO$4:$AR$10,2,0),"")</f>
        <v/>
      </c>
      <c r="J364" s="1157" t="str">
        <f>IFERROR(VLOOKUP($C364,'[8]Total Inflows'!$AU$4:$AX$54,2,0),"")</f>
        <v/>
      </c>
      <c r="K364" s="1157" t="str">
        <f>IFERROR(VLOOKUP($C364,'[8]Total Inflows'!$AZ$4:$BC$30,2,0),"")</f>
        <v/>
      </c>
      <c r="L364" s="354">
        <f t="shared" si="193"/>
        <v>0</v>
      </c>
      <c r="M364" s="1157">
        <f>IFERROR(VLOOKUP($C364,'[9]Total Inflows'!$AI$4:$AL$110,3,0),"")</f>
        <v>0</v>
      </c>
      <c r="N364" s="1157" t="str">
        <f>IFERROR(VLOOKUP($C364,'[8]Total Inflows'!$AO$4:$AR$10,3,0),"")</f>
        <v/>
      </c>
      <c r="O364" s="1157" t="str">
        <f>IFERROR(VLOOKUP($C364,'[8]Total Inflows'!$AU$4:$AX$54,3,0),"")</f>
        <v/>
      </c>
      <c r="P364" s="1157" t="str">
        <f>IFERROR(VLOOKUP($C364,'[8]Total Inflows'!$AZ$4:$BC$30,3,0),"")</f>
        <v/>
      </c>
      <c r="Q364" s="354">
        <f t="shared" si="194"/>
        <v>0</v>
      </c>
      <c r="R364" s="1157">
        <f>IFERROR(VLOOKUP($C364,'[9]Total Inflows'!$AI$4:$AL$110,4,0),"")</f>
        <v>0</v>
      </c>
      <c r="S364" s="1157" t="str">
        <f>IFERROR(VLOOKUP($C364,'[8]Total Inflows'!$AO$4:$AR$10,4,0),"")</f>
        <v/>
      </c>
      <c r="T364" s="1157" t="str">
        <f>IFERROR(VLOOKUP($C364,'[8]Total Inflows'!$AU$4:$AX$54,4,0),"")</f>
        <v/>
      </c>
      <c r="U364" s="1157" t="str">
        <f>IFERROR(VLOOKUP($C364,'[8]Total Inflows'!$AZ$4:$BC$30,4,0),"")</f>
        <v/>
      </c>
      <c r="V364" s="354">
        <f t="shared" si="195"/>
        <v>0</v>
      </c>
      <c r="W364" s="354"/>
      <c r="X364" s="354"/>
      <c r="Y364" s="354"/>
      <c r="Z364" s="354"/>
      <c r="AA364" s="354"/>
      <c r="AB364" s="354"/>
      <c r="AC364" s="354"/>
      <c r="AD364" s="354"/>
      <c r="AE364" s="354"/>
      <c r="AF364" s="354"/>
      <c r="AG364" s="354"/>
      <c r="AH364" s="354"/>
      <c r="AI364" s="354"/>
    </row>
    <row r="365" spans="1:35" x14ac:dyDescent="0.2">
      <c r="A365" s="358">
        <v>1422</v>
      </c>
      <c r="B365" s="361" t="str">
        <f t="shared" si="196"/>
        <v>0</v>
      </c>
      <c r="C365" s="364" t="s">
        <v>1166</v>
      </c>
      <c r="D365" s="359" t="s">
        <v>1167</v>
      </c>
      <c r="E365" s="1157">
        <f>IFERROR(VLOOKUP($C365,'[8]Total Inflows'!$AE$4:$AH$165,2,0),"")</f>
        <v>7000</v>
      </c>
      <c r="F365" s="1157">
        <f>IFERROR(VLOOKUP($C365,'[8]Total Inflows'!$AE$4:$AH$165,3,0),"")</f>
        <v>43100</v>
      </c>
      <c r="G365" s="1157">
        <f>IFERROR(VLOOKUP($C365,'[8]Total Inflows'!$AE$4:$AH$165,4,0),"")</f>
        <v>8000</v>
      </c>
      <c r="H365" s="1157">
        <f>IFERROR(VLOOKUP($C365,'[8]Total Inflows'!$AJ$4:$AM$110,2,0),"")</f>
        <v>8500</v>
      </c>
      <c r="I365" s="1157" t="str">
        <f>IFERROR(VLOOKUP($C365,'[8]Total Inflows'!$AO$4:$AR$10,2,0),"")</f>
        <v/>
      </c>
      <c r="J365" s="1157" t="str">
        <f>IFERROR(VLOOKUP($C365,'[8]Total Inflows'!$AU$4:$AX$54,2,0),"")</f>
        <v/>
      </c>
      <c r="K365" s="1157" t="str">
        <f>IFERROR(VLOOKUP($C365,'[8]Total Inflows'!$AZ$4:$BC$30,2,0),"")</f>
        <v/>
      </c>
      <c r="L365" s="354">
        <f t="shared" si="193"/>
        <v>8500</v>
      </c>
      <c r="M365" s="1157">
        <f>IFERROR(VLOOKUP($C365,'[9]Total Inflows'!$AI$4:$AL$110,3,0),"")</f>
        <v>9100</v>
      </c>
      <c r="N365" s="1157" t="str">
        <f>IFERROR(VLOOKUP($C365,'[8]Total Inflows'!$AO$4:$AR$10,3,0),"")</f>
        <v/>
      </c>
      <c r="O365" s="1157" t="str">
        <f>IFERROR(VLOOKUP($C365,'[8]Total Inflows'!$AU$4:$AX$54,3,0),"")</f>
        <v/>
      </c>
      <c r="P365" s="1157" t="str">
        <f>IFERROR(VLOOKUP($C365,'[8]Total Inflows'!$AZ$4:$BC$30,3,0),"")</f>
        <v/>
      </c>
      <c r="Q365" s="354">
        <f t="shared" si="194"/>
        <v>9100</v>
      </c>
      <c r="R365" s="1157">
        <f>IFERROR(VLOOKUP($C365,'[9]Total Inflows'!$AI$4:$AL$110,4,0),"")</f>
        <v>9800</v>
      </c>
      <c r="S365" s="1157" t="str">
        <f>IFERROR(VLOOKUP($C365,'[8]Total Inflows'!$AO$4:$AR$10,4,0),"")</f>
        <v/>
      </c>
      <c r="T365" s="1157" t="str">
        <f>IFERROR(VLOOKUP($C365,'[8]Total Inflows'!$AU$4:$AX$54,4,0),"")</f>
        <v/>
      </c>
      <c r="U365" s="1157" t="str">
        <f>IFERROR(VLOOKUP($C365,'[8]Total Inflows'!$AZ$4:$BC$30,4,0),"")</f>
        <v/>
      </c>
      <c r="V365" s="354">
        <f t="shared" si="195"/>
        <v>9800</v>
      </c>
      <c r="W365" s="354"/>
      <c r="X365" s="354"/>
      <c r="Y365" s="354"/>
      <c r="Z365" s="354"/>
      <c r="AA365" s="354"/>
      <c r="AB365" s="354"/>
      <c r="AC365" s="354"/>
      <c r="AD365" s="354"/>
      <c r="AE365" s="354"/>
      <c r="AF365" s="354"/>
      <c r="AG365" s="354"/>
      <c r="AH365" s="354"/>
      <c r="AI365" s="354"/>
    </row>
    <row r="366" spans="1:35" x14ac:dyDescent="0.2">
      <c r="A366" s="358">
        <v>1422</v>
      </c>
      <c r="B366" s="361" t="str">
        <f t="shared" si="196"/>
        <v>0</v>
      </c>
      <c r="C366" s="340" t="s">
        <v>443</v>
      </c>
      <c r="D366" s="359" t="s">
        <v>444</v>
      </c>
      <c r="E366" s="1157">
        <f>IFERROR(VLOOKUP($C366,'[8]Total Inflows'!$AE$4:$AH$165,2,0),"")</f>
        <v>110</v>
      </c>
      <c r="F366" s="1157">
        <f>IFERROR(VLOOKUP($C366,'[8]Total Inflows'!$AE$4:$AH$165,3,0),"")</f>
        <v>11000</v>
      </c>
      <c r="G366" s="1157">
        <f>IFERROR(VLOOKUP($C366,'[8]Total Inflows'!$AE$4:$AH$165,4,0),"")</f>
        <v>3400</v>
      </c>
      <c r="H366" s="1157">
        <f>IFERROR(VLOOKUP($C366,'[8]Total Inflows'!$AJ$4:$AM$110,2,0),"")</f>
        <v>3600</v>
      </c>
      <c r="I366" s="1157" t="str">
        <f>IFERROR(VLOOKUP($C366,'[8]Total Inflows'!$AO$4:$AR$10,2,0),"")</f>
        <v/>
      </c>
      <c r="J366" s="1157" t="str">
        <f>IFERROR(VLOOKUP($C366,'[8]Total Inflows'!$AU$4:$AX$54,2,0),"")</f>
        <v/>
      </c>
      <c r="K366" s="1157" t="str">
        <f>IFERROR(VLOOKUP($C366,'[8]Total Inflows'!$AZ$4:$BC$30,2,0),"")</f>
        <v/>
      </c>
      <c r="L366" s="354">
        <f t="shared" si="193"/>
        <v>3600</v>
      </c>
      <c r="M366" s="1157">
        <f>IFERROR(VLOOKUP($C366,'[9]Total Inflows'!$AI$4:$AL$110,3,0),"")</f>
        <v>3900</v>
      </c>
      <c r="N366" s="1157" t="str">
        <f>IFERROR(VLOOKUP($C366,'[8]Total Inflows'!$AO$4:$AR$10,3,0),"")</f>
        <v/>
      </c>
      <c r="O366" s="1157" t="str">
        <f>IFERROR(VLOOKUP($C366,'[8]Total Inflows'!$AU$4:$AX$54,3,0),"")</f>
        <v/>
      </c>
      <c r="P366" s="1157" t="str">
        <f>IFERROR(VLOOKUP($C366,'[8]Total Inflows'!$AZ$4:$BC$30,3,0),"")</f>
        <v/>
      </c>
      <c r="Q366" s="354">
        <f t="shared" si="194"/>
        <v>3900</v>
      </c>
      <c r="R366" s="1157">
        <f>IFERROR(VLOOKUP($C366,'[9]Total Inflows'!$AI$4:$AL$110,4,0),"")</f>
        <v>4200</v>
      </c>
      <c r="S366" s="1157" t="str">
        <f>IFERROR(VLOOKUP($C366,'[8]Total Inflows'!$AO$4:$AR$10,4,0),"")</f>
        <v/>
      </c>
      <c r="T366" s="1157" t="str">
        <f>IFERROR(VLOOKUP($C366,'[8]Total Inflows'!$AU$4:$AX$54,4,0),"")</f>
        <v/>
      </c>
      <c r="U366" s="1157" t="str">
        <f>IFERROR(VLOOKUP($C366,'[8]Total Inflows'!$AZ$4:$BC$30,4,0),"")</f>
        <v/>
      </c>
      <c r="V366" s="354">
        <f t="shared" si="195"/>
        <v>4200</v>
      </c>
      <c r="W366" s="354"/>
      <c r="X366" s="354"/>
      <c r="Y366" s="354"/>
      <c r="Z366" s="354"/>
      <c r="AA366" s="354"/>
      <c r="AB366" s="354"/>
      <c r="AC366" s="354"/>
      <c r="AD366" s="354"/>
      <c r="AE366" s="354"/>
      <c r="AF366" s="354"/>
      <c r="AG366" s="354"/>
      <c r="AH366" s="354"/>
      <c r="AI366" s="354"/>
    </row>
    <row r="367" spans="1:35" x14ac:dyDescent="0.25">
      <c r="A367" s="358"/>
      <c r="B367" s="361" t="str">
        <f t="shared" si="196"/>
        <v/>
      </c>
      <c r="D367" s="359"/>
      <c r="E367" s="354">
        <f t="shared" ref="E367" si="197">SUM(E311:E366)</f>
        <v>14461235.539999999</v>
      </c>
      <c r="F367" s="354">
        <f>SUM(F311:F366)</f>
        <v>20321800</v>
      </c>
      <c r="G367" s="354">
        <f>SUM(G311:G366)</f>
        <v>15935500</v>
      </c>
      <c r="H367" s="354">
        <f t="shared" ref="H367:K367" si="198">SUM(H311:H366)</f>
        <v>17259200</v>
      </c>
      <c r="I367" s="354">
        <f t="shared" si="198"/>
        <v>0</v>
      </c>
      <c r="J367" s="354">
        <f t="shared" si="198"/>
        <v>0</v>
      </c>
      <c r="K367" s="354">
        <f t="shared" si="198"/>
        <v>0</v>
      </c>
      <c r="L367" s="354">
        <f t="shared" si="193"/>
        <v>17259200</v>
      </c>
      <c r="M367" s="354">
        <f t="shared" ref="M367:P367" si="199">SUM(M311:M366)</f>
        <v>18420000</v>
      </c>
      <c r="N367" s="354">
        <f t="shared" si="199"/>
        <v>0</v>
      </c>
      <c r="O367" s="354">
        <f t="shared" si="199"/>
        <v>0</v>
      </c>
      <c r="P367" s="354">
        <f t="shared" si="199"/>
        <v>0</v>
      </c>
      <c r="Q367" s="354">
        <f t="shared" si="194"/>
        <v>18420000</v>
      </c>
      <c r="R367" s="354">
        <f t="shared" ref="R367:U367" si="200">SUM(R311:R366)</f>
        <v>19722800</v>
      </c>
      <c r="S367" s="354">
        <f t="shared" si="200"/>
        <v>0</v>
      </c>
      <c r="T367" s="354">
        <f t="shared" si="200"/>
        <v>0</v>
      </c>
      <c r="U367" s="354">
        <f t="shared" si="200"/>
        <v>0</v>
      </c>
      <c r="V367" s="354">
        <f t="shared" si="195"/>
        <v>19722800</v>
      </c>
      <c r="W367" s="354"/>
      <c r="X367" s="354"/>
      <c r="Y367" s="354"/>
      <c r="Z367" s="354"/>
      <c r="AA367" s="354"/>
      <c r="AB367" s="354"/>
      <c r="AC367" s="354"/>
      <c r="AD367" s="354"/>
      <c r="AE367" s="354"/>
      <c r="AF367" s="354"/>
      <c r="AG367" s="354"/>
      <c r="AH367" s="354"/>
      <c r="AI367" s="354"/>
    </row>
    <row r="368" spans="1:35" x14ac:dyDescent="0.25">
      <c r="A368" s="358"/>
      <c r="B368" s="361" t="str">
        <f t="shared" si="196"/>
        <v/>
      </c>
      <c r="C368" s="358"/>
      <c r="D368" s="359"/>
      <c r="E368" s="354" t="str">
        <f>IFERROR(SUM(#REF!),"")</f>
        <v/>
      </c>
      <c r="F368" s="354"/>
      <c r="G368" s="354"/>
      <c r="H368" s="354"/>
      <c r="I368" s="354"/>
      <c r="J368" s="354"/>
      <c r="K368" s="354"/>
      <c r="L368" s="354"/>
      <c r="M368" s="354"/>
      <c r="N368" s="354"/>
      <c r="O368" s="354"/>
      <c r="P368" s="354"/>
      <c r="Q368" s="354"/>
      <c r="R368" s="354"/>
      <c r="S368" s="354"/>
      <c r="T368" s="354"/>
      <c r="U368" s="354"/>
      <c r="V368" s="354"/>
      <c r="W368" s="354"/>
      <c r="X368" s="354"/>
      <c r="Y368" s="354"/>
      <c r="Z368" s="354"/>
      <c r="AA368" s="354"/>
      <c r="AB368" s="354"/>
      <c r="AC368" s="354"/>
      <c r="AD368" s="354"/>
      <c r="AE368" s="354"/>
      <c r="AF368" s="354"/>
      <c r="AG368" s="354"/>
      <c r="AH368" s="354"/>
      <c r="AI368" s="354"/>
    </row>
    <row r="369" spans="1:35" x14ac:dyDescent="0.25">
      <c r="A369" s="358"/>
      <c r="B369" s="361" t="str">
        <f t="shared" si="196"/>
        <v/>
      </c>
      <c r="C369" s="358"/>
      <c r="D369" s="359"/>
      <c r="E369" s="354" t="str">
        <f>IFERROR(SUM(#REF!),"")</f>
        <v/>
      </c>
      <c r="F369" s="354"/>
      <c r="G369" s="354"/>
      <c r="H369" s="354"/>
      <c r="I369" s="354"/>
      <c r="J369" s="354"/>
      <c r="K369" s="354"/>
      <c r="L369" s="354"/>
      <c r="M369" s="354"/>
      <c r="N369" s="354"/>
      <c r="O369" s="354"/>
      <c r="P369" s="354"/>
      <c r="Q369" s="354"/>
      <c r="R369" s="354"/>
      <c r="S369" s="354"/>
      <c r="T369" s="354"/>
      <c r="U369" s="354"/>
      <c r="V369" s="354"/>
      <c r="W369" s="354"/>
      <c r="X369" s="354"/>
      <c r="Y369" s="354"/>
      <c r="Z369" s="354"/>
      <c r="AA369" s="354"/>
      <c r="AB369" s="354"/>
      <c r="AC369" s="354"/>
      <c r="AD369" s="354"/>
      <c r="AE369" s="354"/>
      <c r="AF369" s="354"/>
      <c r="AG369" s="354"/>
      <c r="AH369" s="354"/>
      <c r="AI369" s="354"/>
    </row>
    <row r="370" spans="1:35" x14ac:dyDescent="0.25">
      <c r="A370" s="358">
        <v>1423</v>
      </c>
      <c r="B370" s="361" t="str">
        <f t="shared" si="196"/>
        <v/>
      </c>
      <c r="C370" s="358"/>
      <c r="D370" s="359" t="s">
        <v>445</v>
      </c>
      <c r="E370" s="354" t="str">
        <f>IFERROR(SUM(#REF!),"")</f>
        <v/>
      </c>
      <c r="F370" s="354"/>
      <c r="G370" s="354"/>
      <c r="H370" s="354"/>
      <c r="I370" s="354"/>
      <c r="J370" s="354"/>
      <c r="K370" s="354"/>
      <c r="L370" s="354"/>
      <c r="M370" s="354"/>
      <c r="N370" s="354"/>
      <c r="O370" s="354"/>
      <c r="P370" s="354"/>
      <c r="Q370" s="354"/>
      <c r="R370" s="354"/>
      <c r="S370" s="354"/>
      <c r="T370" s="354"/>
      <c r="U370" s="354"/>
      <c r="V370" s="354"/>
      <c r="W370" s="354"/>
      <c r="X370" s="354"/>
      <c r="Y370" s="354"/>
      <c r="Z370" s="354"/>
      <c r="AA370" s="354"/>
      <c r="AB370" s="354"/>
      <c r="AC370" s="354"/>
      <c r="AD370" s="354"/>
      <c r="AE370" s="354"/>
      <c r="AF370" s="354"/>
      <c r="AG370" s="354"/>
      <c r="AH370" s="354"/>
      <c r="AI370" s="354"/>
    </row>
    <row r="371" spans="1:35" x14ac:dyDescent="0.2">
      <c r="A371" s="358">
        <v>1423</v>
      </c>
      <c r="B371" s="361" t="str">
        <f t="shared" si="196"/>
        <v>0</v>
      </c>
      <c r="C371" s="340" t="s">
        <v>446</v>
      </c>
      <c r="D371" s="359" t="s">
        <v>447</v>
      </c>
      <c r="E371" s="1157">
        <f>IFERROR(VLOOKUP($C371,'[8]Total Inflows'!$AE$4:$AH$165,2,0),"")</f>
        <v>7190</v>
      </c>
      <c r="F371" s="1157">
        <f>IFERROR(VLOOKUP($C371,'[8]Total Inflows'!$AE$4:$AH$165,3,0),"")</f>
        <v>12100</v>
      </c>
      <c r="G371" s="1157">
        <f>IFERROR(VLOOKUP($C371,'[8]Total Inflows'!$AE$4:$AH$165,4,0),"")</f>
        <v>25700</v>
      </c>
      <c r="H371" s="1157">
        <f>IFERROR(VLOOKUP($C371,'[8]Total Inflows'!$AJ$4:$AM$110,2,0),"")</f>
        <v>27400</v>
      </c>
      <c r="I371" s="1157" t="str">
        <f>IFERROR(VLOOKUP($C371,'[8]Total Inflows'!$AO$4:$AR$10,2,0),"")</f>
        <v/>
      </c>
      <c r="J371" s="1157" t="str">
        <f>IFERROR(VLOOKUP($C371,'[8]Total Inflows'!$AU$4:$AX$54,2,0),"")</f>
        <v/>
      </c>
      <c r="K371" s="1157" t="str">
        <f>IFERROR(VLOOKUP($C371,'[8]Total Inflows'!$AZ$4:$BC$30,2,0),"")</f>
        <v/>
      </c>
      <c r="L371" s="354">
        <f t="shared" ref="L371:L388" si="201">IFERROR(SUM(H371:K371),"")</f>
        <v>27400</v>
      </c>
      <c r="M371" s="1157">
        <f>IFERROR(VLOOKUP($C371,'[9]Total Inflows'!$AI$4:$AL$110,3,0),"")</f>
        <v>29300</v>
      </c>
      <c r="N371" s="1157" t="str">
        <f>IFERROR(VLOOKUP($C371,'[8]Total Inflows'!$AO$4:$AR$10,3,0),"")</f>
        <v/>
      </c>
      <c r="O371" s="1157" t="str">
        <f>IFERROR(VLOOKUP($C371,'[8]Total Inflows'!$AU$4:$AX$54,3,0),"")</f>
        <v/>
      </c>
      <c r="P371" s="1157" t="str">
        <f>IFERROR(VLOOKUP($C371,'[8]Total Inflows'!$AZ$4:$BC$30,3,0),"")</f>
        <v/>
      </c>
      <c r="Q371" s="354">
        <f t="shared" ref="Q371:Q388" si="202">IFERROR(SUM(M371:P371),"")</f>
        <v>29300</v>
      </c>
      <c r="R371" s="1157">
        <f>IFERROR(VLOOKUP($C371,'[9]Total Inflows'!$AI$4:$AL$110,4,0),"")</f>
        <v>31400</v>
      </c>
      <c r="S371" s="1157" t="str">
        <f>IFERROR(VLOOKUP($C371,'[8]Total Inflows'!$AO$4:$AR$10,4,0),"")</f>
        <v/>
      </c>
      <c r="T371" s="1157" t="str">
        <f>IFERROR(VLOOKUP($C371,'[8]Total Inflows'!$AU$4:$AX$54,4,0),"")</f>
        <v/>
      </c>
      <c r="U371" s="1157" t="str">
        <f>IFERROR(VLOOKUP($C371,'[8]Total Inflows'!$AZ$4:$BC$30,4,0),"")</f>
        <v/>
      </c>
      <c r="V371" s="354">
        <f t="shared" ref="V371:V388" si="203">IFERROR(SUM(R371:U371),"")</f>
        <v>31400</v>
      </c>
      <c r="W371" s="354"/>
      <c r="X371" s="354"/>
      <c r="Y371" s="354"/>
      <c r="Z371" s="354"/>
      <c r="AA371" s="354"/>
      <c r="AB371" s="354"/>
      <c r="AC371" s="354"/>
      <c r="AD371" s="354"/>
      <c r="AE371" s="354"/>
      <c r="AF371" s="354"/>
      <c r="AG371" s="354"/>
      <c r="AH371" s="354"/>
      <c r="AI371" s="354"/>
    </row>
    <row r="372" spans="1:35" x14ac:dyDescent="0.2">
      <c r="A372" s="358">
        <v>1423</v>
      </c>
      <c r="B372" s="361" t="str">
        <f t="shared" si="196"/>
        <v>0</v>
      </c>
      <c r="C372" s="340" t="s">
        <v>448</v>
      </c>
      <c r="D372" s="359" t="s">
        <v>449</v>
      </c>
      <c r="E372" s="1157" t="str">
        <f>IFERROR(VLOOKUP($C372,'[8]Total Inflows'!$AE$4:$AH$165,2,0),"")</f>
        <v/>
      </c>
      <c r="F372" s="1157" t="str">
        <f>IFERROR(VLOOKUP($C372,'[8]Total Inflows'!$AE$4:$AH$165,3,0),"")</f>
        <v/>
      </c>
      <c r="G372" s="1157" t="str">
        <f>IFERROR(VLOOKUP($C372,'[8]Total Inflows'!$AE$4:$AH$165,4,0),"")</f>
        <v/>
      </c>
      <c r="H372" s="1157" t="str">
        <f>IFERROR(VLOOKUP($C372,'[8]Total Inflows'!$AJ$4:$AM$110,2,0),"")</f>
        <v/>
      </c>
      <c r="I372" s="1157" t="str">
        <f>IFERROR(VLOOKUP($C372,'[8]Total Inflows'!$AO$4:$AR$10,2,0),"")</f>
        <v/>
      </c>
      <c r="J372" s="1157" t="str">
        <f>IFERROR(VLOOKUP($C372,'[8]Total Inflows'!$AU$4:$AX$54,2,0),"")</f>
        <v/>
      </c>
      <c r="K372" s="1157" t="str">
        <f>IFERROR(VLOOKUP($C372,'[8]Total Inflows'!$AZ$4:$BC$30,2,0),"")</f>
        <v/>
      </c>
      <c r="L372" s="354">
        <f t="shared" si="201"/>
        <v>0</v>
      </c>
      <c r="M372" s="1157" t="str">
        <f>IFERROR(VLOOKUP($C372,'[9]Total Inflows'!$AI$4:$AL$110,3,0),"")</f>
        <v/>
      </c>
      <c r="N372" s="1157" t="str">
        <f>IFERROR(VLOOKUP($C372,'[8]Total Inflows'!$AO$4:$AR$10,3,0),"")</f>
        <v/>
      </c>
      <c r="O372" s="1157" t="str">
        <f>IFERROR(VLOOKUP($C372,'[8]Total Inflows'!$AU$4:$AX$54,3,0),"")</f>
        <v/>
      </c>
      <c r="P372" s="1157" t="str">
        <f>IFERROR(VLOOKUP($C372,'[8]Total Inflows'!$AZ$4:$BC$30,3,0),"")</f>
        <v/>
      </c>
      <c r="Q372" s="354">
        <f t="shared" si="202"/>
        <v>0</v>
      </c>
      <c r="R372" s="1157" t="str">
        <f>IFERROR(VLOOKUP($C372,'[9]Total Inflows'!$AI$4:$AL$110,4,0),"")</f>
        <v/>
      </c>
      <c r="S372" s="1157" t="str">
        <f>IFERROR(VLOOKUP($C372,'[8]Total Inflows'!$AO$4:$AR$10,4,0),"")</f>
        <v/>
      </c>
      <c r="T372" s="1157" t="str">
        <f>IFERROR(VLOOKUP($C372,'[8]Total Inflows'!$AU$4:$AX$54,4,0),"")</f>
        <v/>
      </c>
      <c r="U372" s="1157" t="str">
        <f>IFERROR(VLOOKUP($C372,'[8]Total Inflows'!$AZ$4:$BC$30,4,0),"")</f>
        <v/>
      </c>
      <c r="V372" s="354">
        <f t="shared" si="203"/>
        <v>0</v>
      </c>
      <c r="W372" s="354"/>
      <c r="X372" s="354"/>
      <c r="Y372" s="354"/>
      <c r="Z372" s="354"/>
      <c r="AA372" s="354"/>
      <c r="AB372" s="354"/>
      <c r="AC372" s="354"/>
      <c r="AD372" s="354"/>
      <c r="AE372" s="354"/>
      <c r="AF372" s="354"/>
      <c r="AG372" s="354"/>
      <c r="AH372" s="354"/>
      <c r="AI372" s="354"/>
    </row>
    <row r="373" spans="1:35" x14ac:dyDescent="0.2">
      <c r="A373" s="358">
        <v>1423</v>
      </c>
      <c r="B373" s="361" t="str">
        <f t="shared" si="196"/>
        <v>0</v>
      </c>
      <c r="C373" s="340" t="s">
        <v>450</v>
      </c>
      <c r="D373" s="359" t="s">
        <v>451</v>
      </c>
      <c r="E373" s="1157">
        <f>IFERROR(VLOOKUP($C373,'[8]Total Inflows'!$AE$4:$AH$165,2,0),"")</f>
        <v>243297.63000000006</v>
      </c>
      <c r="F373" s="1157">
        <f>IFERROR(VLOOKUP($C373,'[8]Total Inflows'!$AE$4:$AH$165,3,0),"")</f>
        <v>306900</v>
      </c>
      <c r="G373" s="1157">
        <f>IFERROR(VLOOKUP($C373,'[8]Total Inflows'!$AE$4:$AH$165,4,0),"")</f>
        <v>291700</v>
      </c>
      <c r="H373" s="1157">
        <f>IFERROR(VLOOKUP($C373,'[8]Total Inflows'!$AJ$4:$AM$110,2,0),"")</f>
        <v>311700</v>
      </c>
      <c r="I373" s="1157" t="str">
        <f>IFERROR(VLOOKUP($C373,'[8]Total Inflows'!$AO$4:$AR$10,2,0),"")</f>
        <v/>
      </c>
      <c r="J373" s="1157" t="str">
        <f>IFERROR(VLOOKUP($C373,'[8]Total Inflows'!$AU$4:$AX$54,2,0),"")</f>
        <v/>
      </c>
      <c r="K373" s="1157" t="str">
        <f>IFERROR(VLOOKUP($C373,'[8]Total Inflows'!$AZ$4:$BC$30,2,0),"")</f>
        <v/>
      </c>
      <c r="L373" s="354">
        <f t="shared" si="201"/>
        <v>311700</v>
      </c>
      <c r="M373" s="1157">
        <f>IFERROR(VLOOKUP($C373,'[9]Total Inflows'!$AI$4:$AL$110,3,0),"")</f>
        <v>333000</v>
      </c>
      <c r="N373" s="1157" t="str">
        <f>IFERROR(VLOOKUP($C373,'[8]Total Inflows'!$AO$4:$AR$10,3,0),"")</f>
        <v/>
      </c>
      <c r="O373" s="1157" t="str">
        <f>IFERROR(VLOOKUP($C373,'[8]Total Inflows'!$AU$4:$AX$54,3,0),"")</f>
        <v/>
      </c>
      <c r="P373" s="1157" t="str">
        <f>IFERROR(VLOOKUP($C373,'[8]Total Inflows'!$AZ$4:$BC$30,3,0),"")</f>
        <v/>
      </c>
      <c r="Q373" s="354">
        <f t="shared" si="202"/>
        <v>333000</v>
      </c>
      <c r="R373" s="1157">
        <f>IFERROR(VLOOKUP($C373,'[9]Total Inflows'!$AI$4:$AL$110,4,0),"")</f>
        <v>356700</v>
      </c>
      <c r="S373" s="1157" t="str">
        <f>IFERROR(VLOOKUP($C373,'[8]Total Inflows'!$AO$4:$AR$10,4,0),"")</f>
        <v/>
      </c>
      <c r="T373" s="1157" t="str">
        <f>IFERROR(VLOOKUP($C373,'[8]Total Inflows'!$AU$4:$AX$54,4,0),"")</f>
        <v/>
      </c>
      <c r="U373" s="1157" t="str">
        <f>IFERROR(VLOOKUP($C373,'[8]Total Inflows'!$AZ$4:$BC$30,4,0),"")</f>
        <v/>
      </c>
      <c r="V373" s="354">
        <f t="shared" si="203"/>
        <v>356700</v>
      </c>
      <c r="W373" s="354"/>
      <c r="X373" s="354"/>
      <c r="Y373" s="354"/>
      <c r="Z373" s="354"/>
      <c r="AA373" s="354"/>
      <c r="AB373" s="354"/>
      <c r="AC373" s="354"/>
      <c r="AD373" s="354"/>
      <c r="AE373" s="354"/>
      <c r="AF373" s="354"/>
      <c r="AG373" s="354"/>
      <c r="AH373" s="354"/>
      <c r="AI373" s="354"/>
    </row>
    <row r="374" spans="1:35" x14ac:dyDescent="0.2">
      <c r="A374" s="358">
        <v>1423</v>
      </c>
      <c r="B374" s="361" t="str">
        <f t="shared" si="196"/>
        <v>0</v>
      </c>
      <c r="C374" s="340" t="s">
        <v>452</v>
      </c>
      <c r="D374" s="359" t="s">
        <v>453</v>
      </c>
      <c r="E374" s="1157">
        <f>IFERROR(VLOOKUP($C374,'[8]Total Inflows'!$AE$4:$AH$165,2,0),"")</f>
        <v>70</v>
      </c>
      <c r="F374" s="1157">
        <f>IFERROR(VLOOKUP($C374,'[8]Total Inflows'!$AE$4:$AH$165,3,0),"")</f>
        <v>3000</v>
      </c>
      <c r="G374" s="1157">
        <f>IFERROR(VLOOKUP($C374,'[8]Total Inflows'!$AE$4:$AH$165,4,0),"")</f>
        <v>0</v>
      </c>
      <c r="H374" s="1157">
        <f>IFERROR(VLOOKUP($C374,'[8]Total Inflows'!$AJ$4:$AM$110,2,0),"")</f>
        <v>0</v>
      </c>
      <c r="I374" s="1157" t="str">
        <f>IFERROR(VLOOKUP($C374,'[8]Total Inflows'!$AO$4:$AR$10,2,0),"")</f>
        <v/>
      </c>
      <c r="J374" s="1157" t="str">
        <f>IFERROR(VLOOKUP($C374,'[8]Total Inflows'!$AU$4:$AX$54,2,0),"")</f>
        <v/>
      </c>
      <c r="K374" s="1157" t="str">
        <f>IFERROR(VLOOKUP($C374,'[8]Total Inflows'!$AZ$4:$BC$30,2,0),"")</f>
        <v/>
      </c>
      <c r="L374" s="354">
        <f t="shared" si="201"/>
        <v>0</v>
      </c>
      <c r="M374" s="1157">
        <f>IFERROR(VLOOKUP($C374,'[9]Total Inflows'!$AI$4:$AL$110,3,0),"")</f>
        <v>0</v>
      </c>
      <c r="N374" s="1157" t="str">
        <f>IFERROR(VLOOKUP($C374,'[8]Total Inflows'!$AO$4:$AR$10,3,0),"")</f>
        <v/>
      </c>
      <c r="O374" s="1157" t="str">
        <f>IFERROR(VLOOKUP($C374,'[8]Total Inflows'!$AU$4:$AX$54,3,0),"")</f>
        <v/>
      </c>
      <c r="P374" s="1157" t="str">
        <f>IFERROR(VLOOKUP($C374,'[8]Total Inflows'!$AZ$4:$BC$30,3,0),"")</f>
        <v/>
      </c>
      <c r="Q374" s="354">
        <f t="shared" si="202"/>
        <v>0</v>
      </c>
      <c r="R374" s="1157">
        <f>IFERROR(VLOOKUP($C374,'[9]Total Inflows'!$AI$4:$AL$110,4,0),"")</f>
        <v>0</v>
      </c>
      <c r="S374" s="1157" t="str">
        <f>IFERROR(VLOOKUP($C374,'[8]Total Inflows'!$AO$4:$AR$10,4,0),"")</f>
        <v/>
      </c>
      <c r="T374" s="1157" t="str">
        <f>IFERROR(VLOOKUP($C374,'[8]Total Inflows'!$AU$4:$AX$54,4,0),"")</f>
        <v/>
      </c>
      <c r="U374" s="1157" t="str">
        <f>IFERROR(VLOOKUP($C374,'[8]Total Inflows'!$AZ$4:$BC$30,4,0),"")</f>
        <v/>
      </c>
      <c r="V374" s="354">
        <f t="shared" si="203"/>
        <v>0</v>
      </c>
      <c r="W374" s="354"/>
      <c r="X374" s="354"/>
      <c r="Y374" s="354"/>
      <c r="Z374" s="354"/>
      <c r="AA374" s="354"/>
      <c r="AB374" s="354"/>
      <c r="AC374" s="354"/>
      <c r="AD374" s="354"/>
      <c r="AE374" s="354"/>
      <c r="AF374" s="354"/>
      <c r="AG374" s="354"/>
      <c r="AH374" s="354"/>
      <c r="AI374" s="354"/>
    </row>
    <row r="375" spans="1:35" x14ac:dyDescent="0.2">
      <c r="A375" s="358">
        <v>1423</v>
      </c>
      <c r="B375" s="361" t="str">
        <f t="shared" si="196"/>
        <v>0</v>
      </c>
      <c r="C375" s="340" t="s">
        <v>454</v>
      </c>
      <c r="D375" s="359" t="s">
        <v>455</v>
      </c>
      <c r="E375" s="1157">
        <f>IFERROR(VLOOKUP($C375,'[8]Total Inflows'!$AE$4:$AH$165,2,0),"")</f>
        <v>838094.86</v>
      </c>
      <c r="F375" s="1157">
        <f>IFERROR(VLOOKUP($C375,'[8]Total Inflows'!$AE$4:$AH$165,3,0),"")</f>
        <v>1027900</v>
      </c>
      <c r="G375" s="1157">
        <f>IFERROR(VLOOKUP($C375,'[8]Total Inflows'!$AE$4:$AH$165,4,0),"")</f>
        <v>956100</v>
      </c>
      <c r="H375" s="1157">
        <f>IFERROR(VLOOKUP($C375,'[8]Total Inflows'!$AJ$4:$AM$110,2,0),"")</f>
        <v>1021900</v>
      </c>
      <c r="I375" s="1157" t="str">
        <f>IFERROR(VLOOKUP($C375,'[8]Total Inflows'!$AO$4:$AR$10,2,0),"")</f>
        <v/>
      </c>
      <c r="J375" s="1157" t="str">
        <f>IFERROR(VLOOKUP($C375,'[8]Total Inflows'!$AU$4:$AX$54,2,0),"")</f>
        <v/>
      </c>
      <c r="K375" s="1157" t="str">
        <f>IFERROR(VLOOKUP($C375,'[8]Total Inflows'!$AZ$4:$BC$30,2,0),"")</f>
        <v/>
      </c>
      <c r="L375" s="354">
        <f t="shared" si="201"/>
        <v>1021900</v>
      </c>
      <c r="M375" s="1157">
        <f>IFERROR(VLOOKUP($C375,'[9]Total Inflows'!$AI$4:$AL$110,3,0),"")</f>
        <v>1091400</v>
      </c>
      <c r="N375" s="1157" t="str">
        <f>IFERROR(VLOOKUP($C375,'[8]Total Inflows'!$AO$4:$AR$10,3,0),"")</f>
        <v/>
      </c>
      <c r="O375" s="1157" t="str">
        <f>IFERROR(VLOOKUP($C375,'[8]Total Inflows'!$AU$4:$AX$54,3,0),"")</f>
        <v/>
      </c>
      <c r="P375" s="1157" t="str">
        <f>IFERROR(VLOOKUP($C375,'[8]Total Inflows'!$AZ$4:$BC$30,3,0),"")</f>
        <v/>
      </c>
      <c r="Q375" s="354">
        <f t="shared" si="202"/>
        <v>1091400</v>
      </c>
      <c r="R375" s="1157">
        <f>IFERROR(VLOOKUP($C375,'[9]Total Inflows'!$AI$4:$AL$110,4,0),"")</f>
        <v>1169500</v>
      </c>
      <c r="S375" s="1157" t="str">
        <f>IFERROR(VLOOKUP($C375,'[8]Total Inflows'!$AO$4:$AR$10,4,0),"")</f>
        <v/>
      </c>
      <c r="T375" s="1157" t="str">
        <f>IFERROR(VLOOKUP($C375,'[8]Total Inflows'!$AU$4:$AX$54,4,0),"")</f>
        <v/>
      </c>
      <c r="U375" s="1157" t="str">
        <f>IFERROR(VLOOKUP($C375,'[8]Total Inflows'!$AZ$4:$BC$30,4,0),"")</f>
        <v/>
      </c>
      <c r="V375" s="354">
        <f t="shared" si="203"/>
        <v>1169500</v>
      </c>
      <c r="W375" s="354"/>
      <c r="X375" s="354"/>
      <c r="Y375" s="354"/>
      <c r="Z375" s="354"/>
      <c r="AA375" s="354"/>
      <c r="AB375" s="354"/>
      <c r="AC375" s="354"/>
      <c r="AD375" s="354"/>
      <c r="AE375" s="354"/>
      <c r="AF375" s="354"/>
      <c r="AG375" s="354"/>
      <c r="AH375" s="354"/>
      <c r="AI375" s="354"/>
    </row>
    <row r="376" spans="1:35" x14ac:dyDescent="0.2">
      <c r="A376" s="358">
        <v>1423</v>
      </c>
      <c r="B376" s="361" t="str">
        <f t="shared" si="196"/>
        <v>0</v>
      </c>
      <c r="C376" s="340" t="s">
        <v>456</v>
      </c>
      <c r="D376" s="359" t="s">
        <v>457</v>
      </c>
      <c r="E376" s="1157" t="str">
        <f>IFERROR(VLOOKUP($C376,'[8]Total Inflows'!$AE$4:$AH$165,2,0),"")</f>
        <v/>
      </c>
      <c r="F376" s="1157" t="str">
        <f>IFERROR(VLOOKUP($C376,'[8]Total Inflows'!$AE$4:$AH$165,3,0),"")</f>
        <v/>
      </c>
      <c r="G376" s="1157" t="str">
        <f>IFERROR(VLOOKUP($C376,'[8]Total Inflows'!$AE$4:$AH$165,4,0),"")</f>
        <v/>
      </c>
      <c r="H376" s="1157" t="str">
        <f>IFERROR(VLOOKUP($C376,'[8]Total Inflows'!$AJ$4:$AM$110,2,0),"")</f>
        <v/>
      </c>
      <c r="I376" s="1157" t="str">
        <f>IFERROR(VLOOKUP($C376,'[8]Total Inflows'!$AO$4:$AR$10,2,0),"")</f>
        <v/>
      </c>
      <c r="J376" s="1157" t="str">
        <f>IFERROR(VLOOKUP($C376,'[8]Total Inflows'!$AU$4:$AX$54,2,0),"")</f>
        <v/>
      </c>
      <c r="K376" s="1157" t="str">
        <f>IFERROR(VLOOKUP($C376,'[8]Total Inflows'!$AZ$4:$BC$30,2,0),"")</f>
        <v/>
      </c>
      <c r="L376" s="354">
        <f t="shared" si="201"/>
        <v>0</v>
      </c>
      <c r="M376" s="1157" t="str">
        <f>IFERROR(VLOOKUP($C376,'[9]Total Inflows'!$AI$4:$AL$110,3,0),"")</f>
        <v/>
      </c>
      <c r="N376" s="1157" t="str">
        <f>IFERROR(VLOOKUP($C376,'[8]Total Inflows'!$AO$4:$AR$10,3,0),"")</f>
        <v/>
      </c>
      <c r="O376" s="1157" t="str">
        <f>IFERROR(VLOOKUP($C376,'[8]Total Inflows'!$AU$4:$AX$54,3,0),"")</f>
        <v/>
      </c>
      <c r="P376" s="1157" t="str">
        <f>IFERROR(VLOOKUP($C376,'[8]Total Inflows'!$AZ$4:$BC$30,3,0),"")</f>
        <v/>
      </c>
      <c r="Q376" s="354">
        <f t="shared" si="202"/>
        <v>0</v>
      </c>
      <c r="R376" s="1157" t="str">
        <f>IFERROR(VLOOKUP($C376,'[9]Total Inflows'!$AI$4:$AL$110,4,0),"")</f>
        <v/>
      </c>
      <c r="S376" s="1157" t="str">
        <f>IFERROR(VLOOKUP($C376,'[8]Total Inflows'!$AO$4:$AR$10,4,0),"")</f>
        <v/>
      </c>
      <c r="T376" s="1157" t="str">
        <f>IFERROR(VLOOKUP($C376,'[8]Total Inflows'!$AU$4:$AX$54,4,0),"")</f>
        <v/>
      </c>
      <c r="U376" s="1157" t="str">
        <f>IFERROR(VLOOKUP($C376,'[8]Total Inflows'!$AZ$4:$BC$30,4,0),"")</f>
        <v/>
      </c>
      <c r="V376" s="354">
        <f t="shared" si="203"/>
        <v>0</v>
      </c>
      <c r="W376" s="354"/>
      <c r="X376" s="354"/>
      <c r="Y376" s="354"/>
      <c r="Z376" s="354"/>
      <c r="AA376" s="354"/>
      <c r="AB376" s="354"/>
      <c r="AC376" s="354"/>
      <c r="AD376" s="354"/>
      <c r="AE376" s="354"/>
      <c r="AF376" s="354"/>
      <c r="AG376" s="354"/>
      <c r="AH376" s="354"/>
      <c r="AI376" s="354"/>
    </row>
    <row r="377" spans="1:35" x14ac:dyDescent="0.2">
      <c r="A377" s="358">
        <v>1423</v>
      </c>
      <c r="B377" s="361" t="str">
        <f t="shared" si="196"/>
        <v>0</v>
      </c>
      <c r="C377" s="340" t="s">
        <v>458</v>
      </c>
      <c r="D377" s="359" t="s">
        <v>459</v>
      </c>
      <c r="E377" s="1157">
        <f>IFERROR(VLOOKUP($C377,'[8]Total Inflows'!$AE$4:$AH$165,2,0),"")</f>
        <v>23994.690000000002</v>
      </c>
      <c r="F377" s="1157">
        <f>IFERROR(VLOOKUP($C377,'[8]Total Inflows'!$AE$4:$AH$165,3,0),"")</f>
        <v>23300</v>
      </c>
      <c r="G377" s="1157">
        <f>IFERROR(VLOOKUP($C377,'[8]Total Inflows'!$AE$4:$AH$165,4,0),"")</f>
        <v>42800</v>
      </c>
      <c r="H377" s="1157">
        <f>IFERROR(VLOOKUP($C377,'[8]Total Inflows'!$AJ$4:$AM$110,2,0),"")</f>
        <v>45700</v>
      </c>
      <c r="I377" s="1157" t="str">
        <f>IFERROR(VLOOKUP($C377,'[8]Total Inflows'!$AO$4:$AR$10,2,0),"")</f>
        <v/>
      </c>
      <c r="J377" s="1157" t="str">
        <f>IFERROR(VLOOKUP($C377,'[8]Total Inflows'!$AU$4:$AX$54,2,0),"")</f>
        <v/>
      </c>
      <c r="K377" s="1157" t="str">
        <f>IFERROR(VLOOKUP($C377,'[8]Total Inflows'!$AZ$4:$BC$30,2,0),"")</f>
        <v/>
      </c>
      <c r="L377" s="354">
        <f t="shared" si="201"/>
        <v>45700</v>
      </c>
      <c r="M377" s="1157">
        <f>IFERROR(VLOOKUP($C377,'[9]Total Inflows'!$AI$4:$AL$110,3,0),"")</f>
        <v>48800</v>
      </c>
      <c r="N377" s="1157" t="str">
        <f>IFERROR(VLOOKUP($C377,'[8]Total Inflows'!$AO$4:$AR$10,3,0),"")</f>
        <v/>
      </c>
      <c r="O377" s="1157" t="str">
        <f>IFERROR(VLOOKUP($C377,'[8]Total Inflows'!$AU$4:$AX$54,3,0),"")</f>
        <v/>
      </c>
      <c r="P377" s="1157" t="str">
        <f>IFERROR(VLOOKUP($C377,'[8]Total Inflows'!$AZ$4:$BC$30,3,0),"")</f>
        <v/>
      </c>
      <c r="Q377" s="354">
        <f t="shared" si="202"/>
        <v>48800</v>
      </c>
      <c r="R377" s="1157">
        <f>IFERROR(VLOOKUP($C377,'[9]Total Inflows'!$AI$4:$AL$110,4,0),"")</f>
        <v>52300</v>
      </c>
      <c r="S377" s="1157" t="str">
        <f>IFERROR(VLOOKUP($C377,'[8]Total Inflows'!$AO$4:$AR$10,4,0),"")</f>
        <v/>
      </c>
      <c r="T377" s="1157" t="str">
        <f>IFERROR(VLOOKUP($C377,'[8]Total Inflows'!$AU$4:$AX$54,4,0),"")</f>
        <v/>
      </c>
      <c r="U377" s="1157" t="str">
        <f>IFERROR(VLOOKUP($C377,'[8]Total Inflows'!$AZ$4:$BC$30,4,0),"")</f>
        <v/>
      </c>
      <c r="V377" s="354">
        <f t="shared" si="203"/>
        <v>52300</v>
      </c>
      <c r="W377" s="354"/>
      <c r="X377" s="354"/>
      <c r="Y377" s="354"/>
      <c r="Z377" s="354"/>
      <c r="AA377" s="354"/>
      <c r="AB377" s="354"/>
      <c r="AC377" s="354"/>
      <c r="AD377" s="354"/>
      <c r="AE377" s="354"/>
      <c r="AF377" s="354"/>
      <c r="AG377" s="354"/>
      <c r="AH377" s="354"/>
      <c r="AI377" s="354"/>
    </row>
    <row r="378" spans="1:35" x14ac:dyDescent="0.2">
      <c r="A378" s="358">
        <v>1423</v>
      </c>
      <c r="B378" s="361" t="str">
        <f t="shared" si="196"/>
        <v>0</v>
      </c>
      <c r="C378" s="340" t="s">
        <v>460</v>
      </c>
      <c r="D378" s="359" t="s">
        <v>461</v>
      </c>
      <c r="E378" s="1157">
        <f>IFERROR(VLOOKUP($C378,'[8]Total Inflows'!$AE$4:$AH$165,2,0),"")</f>
        <v>50715.439999999995</v>
      </c>
      <c r="F378" s="1157">
        <f>IFERROR(VLOOKUP($C378,'[8]Total Inflows'!$AE$4:$AH$165,3,0),"")</f>
        <v>40300</v>
      </c>
      <c r="G378" s="1157">
        <f>IFERROR(VLOOKUP($C378,'[8]Total Inflows'!$AE$4:$AH$165,4,0),"")</f>
        <v>67300</v>
      </c>
      <c r="H378" s="1157">
        <f>IFERROR(VLOOKUP($C378,'[8]Total Inflows'!$AJ$4:$AM$110,2,0),"")</f>
        <v>71800</v>
      </c>
      <c r="I378" s="1157" t="str">
        <f>IFERROR(VLOOKUP($C378,'[8]Total Inflows'!$AO$4:$AR$10,2,0),"")</f>
        <v/>
      </c>
      <c r="J378" s="1157" t="str">
        <f>IFERROR(VLOOKUP($C378,'[8]Total Inflows'!$AU$4:$AX$54,2,0),"")</f>
        <v/>
      </c>
      <c r="K378" s="1157" t="str">
        <f>IFERROR(VLOOKUP($C378,'[8]Total Inflows'!$AZ$4:$BC$30,2,0),"")</f>
        <v/>
      </c>
      <c r="L378" s="354">
        <f t="shared" si="201"/>
        <v>71800</v>
      </c>
      <c r="M378" s="1157">
        <f>IFERROR(VLOOKUP($C378,'[9]Total Inflows'!$AI$4:$AL$110,3,0),"")</f>
        <v>76800</v>
      </c>
      <c r="N378" s="1157" t="str">
        <f>IFERROR(VLOOKUP($C378,'[8]Total Inflows'!$AO$4:$AR$10,3,0),"")</f>
        <v/>
      </c>
      <c r="O378" s="1157" t="str">
        <f>IFERROR(VLOOKUP($C378,'[8]Total Inflows'!$AU$4:$AX$54,3,0),"")</f>
        <v/>
      </c>
      <c r="P378" s="1157" t="str">
        <f>IFERROR(VLOOKUP($C378,'[8]Total Inflows'!$AZ$4:$BC$30,3,0),"")</f>
        <v/>
      </c>
      <c r="Q378" s="354">
        <f t="shared" si="202"/>
        <v>76800</v>
      </c>
      <c r="R378" s="1157">
        <f>IFERROR(VLOOKUP($C378,'[9]Total Inflows'!$AI$4:$AL$110,4,0),"")</f>
        <v>82300</v>
      </c>
      <c r="S378" s="1157" t="str">
        <f>IFERROR(VLOOKUP($C378,'[8]Total Inflows'!$AO$4:$AR$10,4,0),"")</f>
        <v/>
      </c>
      <c r="T378" s="1157" t="str">
        <f>IFERROR(VLOOKUP($C378,'[8]Total Inflows'!$AU$4:$AX$54,4,0),"")</f>
        <v/>
      </c>
      <c r="U378" s="1157" t="str">
        <f>IFERROR(VLOOKUP($C378,'[8]Total Inflows'!$AZ$4:$BC$30,4,0),"")</f>
        <v/>
      </c>
      <c r="V378" s="354">
        <f t="shared" si="203"/>
        <v>82300</v>
      </c>
      <c r="W378" s="354"/>
      <c r="X378" s="354"/>
      <c r="Y378" s="354"/>
      <c r="Z378" s="354"/>
      <c r="AA378" s="354"/>
      <c r="AB378" s="354"/>
      <c r="AC378" s="354"/>
      <c r="AD378" s="354"/>
      <c r="AE378" s="354"/>
      <c r="AF378" s="354"/>
      <c r="AG378" s="354"/>
      <c r="AH378" s="354"/>
      <c r="AI378" s="354"/>
    </row>
    <row r="379" spans="1:35" x14ac:dyDescent="0.2">
      <c r="A379" s="358">
        <v>1423</v>
      </c>
      <c r="B379" s="361" t="str">
        <f t="shared" si="196"/>
        <v>0</v>
      </c>
      <c r="C379" s="340" t="s">
        <v>462</v>
      </c>
      <c r="D379" s="359" t="s">
        <v>463</v>
      </c>
      <c r="E379" s="1157">
        <f>IFERROR(VLOOKUP($C379,'[8]Total Inflows'!$AE$4:$AH$165,2,0),"")</f>
        <v>1200926.23</v>
      </c>
      <c r="F379" s="1157">
        <f>IFERROR(VLOOKUP($C379,'[8]Total Inflows'!$AE$4:$AH$165,3,0),"")</f>
        <v>2457500</v>
      </c>
      <c r="G379" s="1157">
        <f>IFERROR(VLOOKUP($C379,'[8]Total Inflows'!$AE$4:$AH$165,4,0),"")</f>
        <v>1320200</v>
      </c>
      <c r="H379" s="1157">
        <f>IFERROR(VLOOKUP($C379,'[8]Total Inflows'!$AJ$4:$AM$110,2,0),"")</f>
        <v>1410600</v>
      </c>
      <c r="I379" s="1157" t="str">
        <f>IFERROR(VLOOKUP($C379,'[8]Total Inflows'!$AO$4:$AR$10,2,0),"")</f>
        <v/>
      </c>
      <c r="J379" s="1157">
        <f>IFERROR(VLOOKUP($C379,'[8]Total Inflows'!$AU$4:$AX$54,2,0),"")</f>
        <v>0</v>
      </c>
      <c r="K379" s="1157" t="str">
        <f>IFERROR(VLOOKUP($C379,'[8]Total Inflows'!$AZ$4:$BC$30,2,0),"")</f>
        <v/>
      </c>
      <c r="L379" s="354">
        <f t="shared" si="201"/>
        <v>1410600</v>
      </c>
      <c r="M379" s="1157">
        <f>IFERROR(VLOOKUP($C379,'[9]Total Inflows'!$AI$4:$AL$110,3,0),"")</f>
        <v>1506700</v>
      </c>
      <c r="N379" s="1157" t="str">
        <f>IFERROR(VLOOKUP($C379,'[8]Total Inflows'!$AO$4:$AR$10,3,0),"")</f>
        <v/>
      </c>
      <c r="O379" s="1157">
        <f>IFERROR(VLOOKUP($C379,'[8]Total Inflows'!$AU$4:$AX$54,3,0),"")</f>
        <v>0</v>
      </c>
      <c r="P379" s="1157" t="str">
        <f>IFERROR(VLOOKUP($C379,'[8]Total Inflows'!$AZ$4:$BC$30,3,0),"")</f>
        <v/>
      </c>
      <c r="Q379" s="354">
        <f t="shared" si="202"/>
        <v>1506700</v>
      </c>
      <c r="R379" s="1157">
        <f>IFERROR(VLOOKUP($C379,'[9]Total Inflows'!$AI$4:$AL$110,4,0),"")</f>
        <v>1614700</v>
      </c>
      <c r="S379" s="1157" t="str">
        <f>IFERROR(VLOOKUP($C379,'[8]Total Inflows'!$AO$4:$AR$10,4,0),"")</f>
        <v/>
      </c>
      <c r="T379" s="1157">
        <f>IFERROR(VLOOKUP($C379,'[8]Total Inflows'!$AU$4:$AX$54,4,0),"")</f>
        <v>0</v>
      </c>
      <c r="U379" s="1157" t="str">
        <f>IFERROR(VLOOKUP($C379,'[8]Total Inflows'!$AZ$4:$BC$30,4,0),"")</f>
        <v/>
      </c>
      <c r="V379" s="354">
        <f t="shared" si="203"/>
        <v>1614700</v>
      </c>
      <c r="W379" s="354"/>
      <c r="X379" s="354"/>
      <c r="Y379" s="354"/>
      <c r="Z379" s="354"/>
      <c r="AA379" s="354"/>
      <c r="AB379" s="354"/>
      <c r="AC379" s="354"/>
      <c r="AD379" s="354"/>
      <c r="AE379" s="354"/>
      <c r="AF379" s="354"/>
      <c r="AG379" s="354"/>
      <c r="AH379" s="354"/>
      <c r="AI379" s="354"/>
    </row>
    <row r="380" spans="1:35" x14ac:dyDescent="0.2">
      <c r="A380" s="358">
        <v>1423</v>
      </c>
      <c r="B380" s="361" t="str">
        <f t="shared" si="196"/>
        <v>0</v>
      </c>
      <c r="C380" s="340" t="s">
        <v>464</v>
      </c>
      <c r="D380" s="359" t="s">
        <v>465</v>
      </c>
      <c r="E380" s="1157">
        <f>IFERROR(VLOOKUP($C380,'[8]Total Inflows'!$AE$4:$AH$165,2,0),"")</f>
        <v>897422.56999999983</v>
      </c>
      <c r="F380" s="1157">
        <f>IFERROR(VLOOKUP($C380,'[8]Total Inflows'!$AE$4:$AH$165,3,0),"")</f>
        <v>3152100</v>
      </c>
      <c r="G380" s="1157">
        <f>IFERROR(VLOOKUP($C380,'[8]Total Inflows'!$AE$4:$AH$165,4,0),"")</f>
        <v>825200</v>
      </c>
      <c r="H380" s="1157">
        <f>IFERROR(VLOOKUP($C380,'[8]Total Inflows'!$AJ$4:$AM$110,2,0),"")</f>
        <v>881700</v>
      </c>
      <c r="I380" s="1157" t="str">
        <f>IFERROR(VLOOKUP($C380,'[8]Total Inflows'!$AO$4:$AR$10,2,0),"")</f>
        <v/>
      </c>
      <c r="J380" s="1157">
        <f>IFERROR(VLOOKUP($C380,'[8]Total Inflows'!$AU$4:$AX$54,2,0),"")</f>
        <v>0</v>
      </c>
      <c r="K380" s="1157" t="str">
        <f>IFERROR(VLOOKUP($C380,'[8]Total Inflows'!$AZ$4:$BC$30,2,0),"")</f>
        <v/>
      </c>
      <c r="L380" s="354">
        <f t="shared" si="201"/>
        <v>881700</v>
      </c>
      <c r="M380" s="1157">
        <f>IFERROR(VLOOKUP($C380,'[9]Total Inflows'!$AI$4:$AL$110,3,0),"")</f>
        <v>941700</v>
      </c>
      <c r="N380" s="1157" t="str">
        <f>IFERROR(VLOOKUP($C380,'[8]Total Inflows'!$AO$4:$AR$10,3,0),"")</f>
        <v/>
      </c>
      <c r="O380" s="1157">
        <f>IFERROR(VLOOKUP($C380,'[8]Total Inflows'!$AU$4:$AX$54,3,0),"")</f>
        <v>0</v>
      </c>
      <c r="P380" s="1157" t="str">
        <f>IFERROR(VLOOKUP($C380,'[8]Total Inflows'!$AZ$4:$BC$30,3,0),"")</f>
        <v/>
      </c>
      <c r="Q380" s="354">
        <f t="shared" si="202"/>
        <v>941700</v>
      </c>
      <c r="R380" s="1157">
        <f>IFERROR(VLOOKUP($C380,'[9]Total Inflows'!$AI$4:$AL$110,4,0),"")</f>
        <v>1009300</v>
      </c>
      <c r="S380" s="1157" t="str">
        <f>IFERROR(VLOOKUP($C380,'[8]Total Inflows'!$AO$4:$AR$10,4,0),"")</f>
        <v/>
      </c>
      <c r="T380" s="1157">
        <f>IFERROR(VLOOKUP($C380,'[8]Total Inflows'!$AU$4:$AX$54,4,0),"")</f>
        <v>0</v>
      </c>
      <c r="U380" s="1157" t="str">
        <f>IFERROR(VLOOKUP($C380,'[8]Total Inflows'!$AZ$4:$BC$30,4,0),"")</f>
        <v/>
      </c>
      <c r="V380" s="354">
        <f t="shared" si="203"/>
        <v>1009300</v>
      </c>
      <c r="W380" s="354"/>
      <c r="X380" s="354"/>
      <c r="Y380" s="354"/>
      <c r="Z380" s="354"/>
      <c r="AA380" s="354"/>
      <c r="AB380" s="354"/>
      <c r="AC380" s="354"/>
      <c r="AD380" s="354"/>
      <c r="AE380" s="354"/>
      <c r="AF380" s="354"/>
      <c r="AG380" s="354"/>
      <c r="AH380" s="354"/>
      <c r="AI380" s="354"/>
    </row>
    <row r="381" spans="1:35" x14ac:dyDescent="0.2">
      <c r="A381" s="358">
        <v>1423</v>
      </c>
      <c r="B381" s="361" t="str">
        <f t="shared" si="196"/>
        <v>0</v>
      </c>
      <c r="C381" s="340" t="s">
        <v>466</v>
      </c>
      <c r="D381" s="359" t="s">
        <v>467</v>
      </c>
      <c r="E381" s="1157">
        <f>IFERROR(VLOOKUP($C381,'[8]Total Inflows'!$AE$4:$AH$165,2,0),"")</f>
        <v>3842.880000000001</v>
      </c>
      <c r="F381" s="1157">
        <f>IFERROR(VLOOKUP($C381,'[8]Total Inflows'!$AE$4:$AH$165,3,0),"")</f>
        <v>3000</v>
      </c>
      <c r="G381" s="1157">
        <f>IFERROR(VLOOKUP($C381,'[8]Total Inflows'!$AE$4:$AH$165,4,0),"")</f>
        <v>3700</v>
      </c>
      <c r="H381" s="1157">
        <f>IFERROR(VLOOKUP($C381,'[8]Total Inflows'!$AJ$4:$AM$110,2,0),"")</f>
        <v>4000</v>
      </c>
      <c r="I381" s="1157" t="str">
        <f>IFERROR(VLOOKUP($C381,'[8]Total Inflows'!$AO$4:$AR$10,2,0),"")</f>
        <v/>
      </c>
      <c r="J381" s="1157" t="str">
        <f>IFERROR(VLOOKUP($C381,'[8]Total Inflows'!$AU$4:$AX$54,2,0),"")</f>
        <v/>
      </c>
      <c r="K381" s="1157" t="str">
        <f>IFERROR(VLOOKUP($C381,'[8]Total Inflows'!$AZ$4:$BC$30,2,0),"")</f>
        <v/>
      </c>
      <c r="L381" s="354">
        <f t="shared" si="201"/>
        <v>4000</v>
      </c>
      <c r="M381" s="1157">
        <f>IFERROR(VLOOKUP($C381,'[9]Total Inflows'!$AI$4:$AL$110,3,0),"")</f>
        <v>4300</v>
      </c>
      <c r="N381" s="1157" t="str">
        <f>IFERROR(VLOOKUP($C381,'[8]Total Inflows'!$AO$4:$AR$10,3,0),"")</f>
        <v/>
      </c>
      <c r="O381" s="1157" t="str">
        <f>IFERROR(VLOOKUP($C381,'[8]Total Inflows'!$AU$4:$AX$54,3,0),"")</f>
        <v/>
      </c>
      <c r="P381" s="1157" t="str">
        <f>IFERROR(VLOOKUP($C381,'[8]Total Inflows'!$AZ$4:$BC$30,3,0),"")</f>
        <v/>
      </c>
      <c r="Q381" s="354">
        <f t="shared" si="202"/>
        <v>4300</v>
      </c>
      <c r="R381" s="1157">
        <f>IFERROR(VLOOKUP($C381,'[9]Total Inflows'!$AI$4:$AL$110,4,0),"")</f>
        <v>4600</v>
      </c>
      <c r="S381" s="1157" t="str">
        <f>IFERROR(VLOOKUP($C381,'[8]Total Inflows'!$AO$4:$AR$10,4,0),"")</f>
        <v/>
      </c>
      <c r="T381" s="1157" t="str">
        <f>IFERROR(VLOOKUP($C381,'[8]Total Inflows'!$AU$4:$AX$54,4,0),"")</f>
        <v/>
      </c>
      <c r="U381" s="1157" t="str">
        <f>IFERROR(VLOOKUP($C381,'[8]Total Inflows'!$AZ$4:$BC$30,4,0),"")</f>
        <v/>
      </c>
      <c r="V381" s="354">
        <f t="shared" si="203"/>
        <v>4600</v>
      </c>
      <c r="W381" s="354"/>
      <c r="X381" s="354"/>
      <c r="Y381" s="354"/>
      <c r="Z381" s="354"/>
      <c r="AA381" s="354"/>
      <c r="AB381" s="354"/>
      <c r="AC381" s="354"/>
      <c r="AD381" s="354"/>
      <c r="AE381" s="354"/>
      <c r="AF381" s="354"/>
      <c r="AG381" s="354"/>
      <c r="AH381" s="354"/>
      <c r="AI381" s="354"/>
    </row>
    <row r="382" spans="1:35" x14ac:dyDescent="0.2">
      <c r="A382" s="358">
        <v>1423</v>
      </c>
      <c r="B382" s="361" t="str">
        <f t="shared" si="196"/>
        <v>0</v>
      </c>
      <c r="C382" s="340" t="s">
        <v>468</v>
      </c>
      <c r="D382" s="359" t="s">
        <v>469</v>
      </c>
      <c r="E382" s="1157">
        <f>IFERROR(VLOOKUP($C382,'[8]Total Inflows'!$AE$4:$AH$165,2,0),"")</f>
        <v>93323.06</v>
      </c>
      <c r="F382" s="1157">
        <f>IFERROR(VLOOKUP($C382,'[8]Total Inflows'!$AE$4:$AH$165,3,0),"")</f>
        <v>92800</v>
      </c>
      <c r="G382" s="1157">
        <f>IFERROR(VLOOKUP($C382,'[8]Total Inflows'!$AE$4:$AH$165,4,0),"")</f>
        <v>101900</v>
      </c>
      <c r="H382" s="1157">
        <f>IFERROR(VLOOKUP($C382,'[8]Total Inflows'!$AJ$4:$AM$110,2,0),"")</f>
        <v>108900</v>
      </c>
      <c r="I382" s="1157" t="str">
        <f>IFERROR(VLOOKUP($C382,'[8]Total Inflows'!$AO$4:$AR$10,2,0),"")</f>
        <v/>
      </c>
      <c r="J382" s="1157" t="str">
        <f>IFERROR(VLOOKUP($C382,'[8]Total Inflows'!$AU$4:$AX$54,2,0),"")</f>
        <v/>
      </c>
      <c r="K382" s="1157" t="str">
        <f>IFERROR(VLOOKUP($C382,'[8]Total Inflows'!$AZ$4:$BC$30,2,0),"")</f>
        <v/>
      </c>
      <c r="L382" s="354">
        <f t="shared" si="201"/>
        <v>108900</v>
      </c>
      <c r="M382" s="1157">
        <f>IFERROR(VLOOKUP($C382,'[9]Total Inflows'!$AI$4:$AL$110,3,0),"")</f>
        <v>116300</v>
      </c>
      <c r="N382" s="1157" t="str">
        <f>IFERROR(VLOOKUP($C382,'[8]Total Inflows'!$AO$4:$AR$10,3,0),"")</f>
        <v/>
      </c>
      <c r="O382" s="1157" t="str">
        <f>IFERROR(VLOOKUP($C382,'[8]Total Inflows'!$AU$4:$AX$54,3,0),"")</f>
        <v/>
      </c>
      <c r="P382" s="1157" t="str">
        <f>IFERROR(VLOOKUP($C382,'[8]Total Inflows'!$AZ$4:$BC$30,3,0),"")</f>
        <v/>
      </c>
      <c r="Q382" s="354">
        <f t="shared" si="202"/>
        <v>116300</v>
      </c>
      <c r="R382" s="1157">
        <f>IFERROR(VLOOKUP($C382,'[9]Total Inflows'!$AI$4:$AL$110,4,0),"")</f>
        <v>124600</v>
      </c>
      <c r="S382" s="1157" t="str">
        <f>IFERROR(VLOOKUP($C382,'[8]Total Inflows'!$AO$4:$AR$10,4,0),"")</f>
        <v/>
      </c>
      <c r="T382" s="1157" t="str">
        <f>IFERROR(VLOOKUP($C382,'[8]Total Inflows'!$AU$4:$AX$54,4,0),"")</f>
        <v/>
      </c>
      <c r="U382" s="1157" t="str">
        <f>IFERROR(VLOOKUP($C382,'[8]Total Inflows'!$AZ$4:$BC$30,4,0),"")</f>
        <v/>
      </c>
      <c r="V382" s="354">
        <f t="shared" si="203"/>
        <v>124600</v>
      </c>
      <c r="W382" s="354"/>
      <c r="X382" s="354"/>
      <c r="Y382" s="354"/>
      <c r="Z382" s="354"/>
      <c r="AA382" s="354"/>
      <c r="AB382" s="354"/>
      <c r="AC382" s="354"/>
      <c r="AD382" s="354"/>
      <c r="AE382" s="354"/>
      <c r="AF382" s="354"/>
      <c r="AG382" s="354"/>
      <c r="AH382" s="354"/>
      <c r="AI382" s="354"/>
    </row>
    <row r="383" spans="1:35" x14ac:dyDescent="0.2">
      <c r="A383" s="358">
        <v>1423</v>
      </c>
      <c r="B383" s="361" t="str">
        <f t="shared" si="196"/>
        <v>0</v>
      </c>
      <c r="C383" s="340" t="s">
        <v>470</v>
      </c>
      <c r="D383" s="359" t="s">
        <v>471</v>
      </c>
      <c r="E383" s="1157">
        <f>IFERROR(VLOOKUP($C383,'[8]Total Inflows'!$AE$4:$AH$165,2,0),"")</f>
        <v>311</v>
      </c>
      <c r="F383" s="1157">
        <f>IFERROR(VLOOKUP($C383,'[8]Total Inflows'!$AE$4:$AH$165,3,0),"")</f>
        <v>7900</v>
      </c>
      <c r="G383" s="1157">
        <f>IFERROR(VLOOKUP($C383,'[8]Total Inflows'!$AE$4:$AH$165,4,0),"")</f>
        <v>200</v>
      </c>
      <c r="H383" s="1157">
        <f>IFERROR(VLOOKUP($C383,'[8]Total Inflows'!$AJ$4:$AM$110,2,0),"")</f>
        <v>200</v>
      </c>
      <c r="I383" s="1157" t="str">
        <f>IFERROR(VLOOKUP($C383,'[8]Total Inflows'!$AO$4:$AR$10,2,0),"")</f>
        <v/>
      </c>
      <c r="J383" s="1157" t="str">
        <f>IFERROR(VLOOKUP($C383,'[8]Total Inflows'!$AU$4:$AX$54,2,0),"")</f>
        <v/>
      </c>
      <c r="K383" s="1157" t="str">
        <f>IFERROR(VLOOKUP($C383,'[8]Total Inflows'!$AZ$4:$BC$30,2,0),"")</f>
        <v/>
      </c>
      <c r="L383" s="354">
        <f t="shared" si="201"/>
        <v>200</v>
      </c>
      <c r="M383" s="1157">
        <f>IFERROR(VLOOKUP($C383,'[9]Total Inflows'!$AI$4:$AL$110,3,0),"")</f>
        <v>200</v>
      </c>
      <c r="N383" s="1157" t="str">
        <f>IFERROR(VLOOKUP($C383,'[8]Total Inflows'!$AO$4:$AR$10,3,0),"")</f>
        <v/>
      </c>
      <c r="O383" s="1157" t="str">
        <f>IFERROR(VLOOKUP($C383,'[8]Total Inflows'!$AU$4:$AX$54,3,0),"")</f>
        <v/>
      </c>
      <c r="P383" s="1157" t="str">
        <f>IFERROR(VLOOKUP($C383,'[8]Total Inflows'!$AZ$4:$BC$30,3,0),"")</f>
        <v/>
      </c>
      <c r="Q383" s="354">
        <f t="shared" si="202"/>
        <v>200</v>
      </c>
      <c r="R383" s="1157">
        <f>IFERROR(VLOOKUP($C383,'[9]Total Inflows'!$AI$4:$AL$110,4,0),"")</f>
        <v>200</v>
      </c>
      <c r="S383" s="1157" t="str">
        <f>IFERROR(VLOOKUP($C383,'[8]Total Inflows'!$AO$4:$AR$10,4,0),"")</f>
        <v/>
      </c>
      <c r="T383" s="1157" t="str">
        <f>IFERROR(VLOOKUP($C383,'[8]Total Inflows'!$AU$4:$AX$54,4,0),"")</f>
        <v/>
      </c>
      <c r="U383" s="1157" t="str">
        <f>IFERROR(VLOOKUP($C383,'[8]Total Inflows'!$AZ$4:$BC$30,4,0),"")</f>
        <v/>
      </c>
      <c r="V383" s="354">
        <f t="shared" si="203"/>
        <v>200</v>
      </c>
      <c r="W383" s="354"/>
      <c r="X383" s="354"/>
      <c r="Y383" s="354"/>
      <c r="Z383" s="354"/>
      <c r="AA383" s="354"/>
      <c r="AB383" s="354"/>
      <c r="AC383" s="354"/>
      <c r="AD383" s="354"/>
      <c r="AE383" s="354"/>
      <c r="AF383" s="354"/>
      <c r="AG383" s="354"/>
      <c r="AH383" s="354"/>
      <c r="AI383" s="354"/>
    </row>
    <row r="384" spans="1:35" x14ac:dyDescent="0.2">
      <c r="A384" s="369">
        <v>1423</v>
      </c>
      <c r="B384" s="361" t="str">
        <f t="shared" si="196"/>
        <v>0</v>
      </c>
      <c r="C384" s="378" t="s">
        <v>328</v>
      </c>
      <c r="D384" s="372" t="s">
        <v>1247</v>
      </c>
      <c r="E384" s="1157">
        <f>IFERROR(VLOOKUP($C384,'[8]Total Inflows'!$AE$4:$AH$165,2,0),"")</f>
        <v>722694.92</v>
      </c>
      <c r="F384" s="1157">
        <f>IFERROR(VLOOKUP($C384,'[8]Total Inflows'!$AE$4:$AH$165,3,0),"")</f>
        <v>1653600</v>
      </c>
      <c r="G384" s="1157">
        <f>IFERROR(VLOOKUP($C384,'[8]Total Inflows'!$AE$4:$AH$165,4,0),"")</f>
        <v>928800</v>
      </c>
      <c r="H384" s="1157">
        <f>IFERROR(VLOOKUP($C384,'[8]Total Inflows'!$AJ$4:$AM$110,2,0),"")</f>
        <v>992600</v>
      </c>
      <c r="I384" s="1157" t="str">
        <f>IFERROR(VLOOKUP($C384,'[8]Total Inflows'!$AO$4:$AR$10,2,0),"")</f>
        <v/>
      </c>
      <c r="J384" s="1157" t="str">
        <f>IFERROR(VLOOKUP($C384,'[8]Total Inflows'!$AU$4:$AX$54,2,0),"")</f>
        <v/>
      </c>
      <c r="K384" s="1157" t="str">
        <f>IFERROR(VLOOKUP($C384,'[8]Total Inflows'!$AZ$4:$BC$30,2,0),"")</f>
        <v/>
      </c>
      <c r="L384" s="354">
        <f t="shared" si="201"/>
        <v>992600</v>
      </c>
      <c r="M384" s="1157">
        <f>IFERROR(VLOOKUP($C384,'[9]Total Inflows'!$AI$4:$AL$110,3,0),"")</f>
        <v>1060000</v>
      </c>
      <c r="N384" s="1157" t="str">
        <f>IFERROR(VLOOKUP($C384,'[8]Total Inflows'!$AO$4:$AR$10,3,0),"")</f>
        <v/>
      </c>
      <c r="O384" s="1157" t="str">
        <f>IFERROR(VLOOKUP($C384,'[8]Total Inflows'!$AU$4:$AX$54,3,0),"")</f>
        <v/>
      </c>
      <c r="P384" s="1157" t="str">
        <f>IFERROR(VLOOKUP($C384,'[8]Total Inflows'!$AZ$4:$BC$30,3,0),"")</f>
        <v/>
      </c>
      <c r="Q384" s="354">
        <f t="shared" si="202"/>
        <v>1060000</v>
      </c>
      <c r="R384" s="1157">
        <f>IFERROR(VLOOKUP($C384,'[9]Total Inflows'!$AI$4:$AL$110,4,0),"")</f>
        <v>1136000</v>
      </c>
      <c r="S384" s="1157" t="str">
        <f>IFERROR(VLOOKUP($C384,'[8]Total Inflows'!$AO$4:$AR$10,4,0),"")</f>
        <v/>
      </c>
      <c r="T384" s="1157" t="str">
        <f>IFERROR(VLOOKUP($C384,'[8]Total Inflows'!$AU$4:$AX$54,4,0),"")</f>
        <v/>
      </c>
      <c r="U384" s="1157" t="str">
        <f>IFERROR(VLOOKUP($C384,'[8]Total Inflows'!$AZ$4:$BC$30,4,0),"")</f>
        <v/>
      </c>
      <c r="V384" s="354">
        <f t="shared" si="203"/>
        <v>1136000</v>
      </c>
      <c r="W384" s="354"/>
      <c r="X384" s="354"/>
      <c r="Y384" s="354"/>
      <c r="Z384" s="354"/>
      <c r="AA384" s="354"/>
      <c r="AB384" s="354"/>
      <c r="AC384" s="354"/>
      <c r="AD384" s="354"/>
      <c r="AE384" s="354"/>
      <c r="AF384" s="354"/>
      <c r="AG384" s="354"/>
      <c r="AH384" s="354"/>
      <c r="AI384" s="354"/>
    </row>
    <row r="385" spans="1:35" x14ac:dyDescent="0.2">
      <c r="A385" s="369">
        <v>1423</v>
      </c>
      <c r="B385" s="361" t="str">
        <f t="shared" si="196"/>
        <v>0</v>
      </c>
      <c r="C385" s="378" t="s">
        <v>336</v>
      </c>
      <c r="D385" s="372" t="s">
        <v>1248</v>
      </c>
      <c r="E385" s="1157" t="str">
        <f>IFERROR(VLOOKUP($C385,'[8]Total Inflows'!$AE$4:$AH$165,2,0),"")</f>
        <v/>
      </c>
      <c r="F385" s="1157" t="str">
        <f>IFERROR(VLOOKUP($C385,'[8]Total Inflows'!$AE$4:$AH$165,3,0),"")</f>
        <v/>
      </c>
      <c r="G385" s="1157" t="str">
        <f>IFERROR(VLOOKUP($C385,'[8]Total Inflows'!$AE$4:$AH$165,4,0),"")</f>
        <v/>
      </c>
      <c r="H385" s="1157" t="str">
        <f>IFERROR(VLOOKUP($C385,'[8]Total Inflows'!$AJ$4:$AM$110,2,0),"")</f>
        <v/>
      </c>
      <c r="I385" s="1157" t="str">
        <f>IFERROR(VLOOKUP($C385,'[8]Total Inflows'!$AO$4:$AR$10,2,0),"")</f>
        <v/>
      </c>
      <c r="J385" s="1157" t="str">
        <f>IFERROR(VLOOKUP($C385,'[8]Total Inflows'!$AU$4:$AX$54,2,0),"")</f>
        <v/>
      </c>
      <c r="K385" s="1157" t="str">
        <f>IFERROR(VLOOKUP($C385,'[8]Total Inflows'!$AZ$4:$BC$30,2,0),"")</f>
        <v/>
      </c>
      <c r="L385" s="354">
        <f t="shared" si="201"/>
        <v>0</v>
      </c>
      <c r="M385" s="1157" t="str">
        <f>IFERROR(VLOOKUP($C385,'[9]Total Inflows'!$AI$4:$AL$110,3,0),"")</f>
        <v/>
      </c>
      <c r="N385" s="1157" t="str">
        <f>IFERROR(VLOOKUP($C385,'[8]Total Inflows'!$AO$4:$AR$10,3,0),"")</f>
        <v/>
      </c>
      <c r="O385" s="1157" t="str">
        <f>IFERROR(VLOOKUP($C385,'[8]Total Inflows'!$AU$4:$AX$54,3,0),"")</f>
        <v/>
      </c>
      <c r="P385" s="1157" t="str">
        <f>IFERROR(VLOOKUP($C385,'[8]Total Inflows'!$AZ$4:$BC$30,3,0),"")</f>
        <v/>
      </c>
      <c r="Q385" s="354">
        <f t="shared" si="202"/>
        <v>0</v>
      </c>
      <c r="R385" s="1157" t="str">
        <f>IFERROR(VLOOKUP($C385,'[9]Total Inflows'!$AI$4:$AL$110,4,0),"")</f>
        <v/>
      </c>
      <c r="S385" s="1157" t="str">
        <f>IFERROR(VLOOKUP($C385,'[8]Total Inflows'!$AO$4:$AR$10,4,0),"")</f>
        <v/>
      </c>
      <c r="T385" s="1157" t="str">
        <f>IFERROR(VLOOKUP($C385,'[8]Total Inflows'!$AU$4:$AX$54,4,0),"")</f>
        <v/>
      </c>
      <c r="U385" s="1157" t="str">
        <f>IFERROR(VLOOKUP($C385,'[8]Total Inflows'!$AZ$4:$BC$30,4,0),"")</f>
        <v/>
      </c>
      <c r="V385" s="354">
        <f t="shared" si="203"/>
        <v>0</v>
      </c>
      <c r="W385" s="354"/>
      <c r="X385" s="354"/>
      <c r="Y385" s="354"/>
      <c r="Z385" s="354"/>
      <c r="AA385" s="354"/>
      <c r="AB385" s="354"/>
      <c r="AC385" s="354"/>
      <c r="AD385" s="354"/>
      <c r="AE385" s="354"/>
      <c r="AF385" s="354"/>
      <c r="AG385" s="354"/>
      <c r="AH385" s="354"/>
      <c r="AI385" s="354"/>
    </row>
    <row r="386" spans="1:35" x14ac:dyDescent="0.2">
      <c r="A386" s="369">
        <v>1423</v>
      </c>
      <c r="B386" s="361" t="str">
        <f t="shared" ref="B386:B449" si="204">IFERROR(LEFT(C386,1),"")</f>
        <v>0</v>
      </c>
      <c r="C386" s="378" t="s">
        <v>339</v>
      </c>
      <c r="D386" s="372" t="s">
        <v>1249</v>
      </c>
      <c r="E386" s="1157" t="str">
        <f>IFERROR(VLOOKUP($C386,'[8]Total Inflows'!$AE$4:$AH$165,2,0),"")</f>
        <v/>
      </c>
      <c r="F386" s="1157" t="str">
        <f>IFERROR(VLOOKUP($C386,'[8]Total Inflows'!$AE$4:$AH$165,3,0),"")</f>
        <v/>
      </c>
      <c r="G386" s="1157" t="str">
        <f>IFERROR(VLOOKUP($C386,'[8]Total Inflows'!$AE$4:$AH$165,4,0),"")</f>
        <v/>
      </c>
      <c r="H386" s="1157" t="str">
        <f>IFERROR(VLOOKUP($C386,'[8]Total Inflows'!$AJ$4:$AM$110,2,0),"")</f>
        <v/>
      </c>
      <c r="I386" s="1157" t="str">
        <f>IFERROR(VLOOKUP($C386,'[8]Total Inflows'!$AO$4:$AR$10,2,0),"")</f>
        <v/>
      </c>
      <c r="J386" s="1157" t="str">
        <f>IFERROR(VLOOKUP($C386,'[8]Total Inflows'!$AU$4:$AX$54,2,0),"")</f>
        <v/>
      </c>
      <c r="K386" s="1157" t="str">
        <f>IFERROR(VLOOKUP($C386,'[8]Total Inflows'!$AZ$4:$BC$30,2,0),"")</f>
        <v/>
      </c>
      <c r="L386" s="354">
        <f t="shared" si="201"/>
        <v>0</v>
      </c>
      <c r="M386" s="1157" t="str">
        <f>IFERROR(VLOOKUP($C386,'[9]Total Inflows'!$AI$4:$AL$110,3,0),"")</f>
        <v/>
      </c>
      <c r="N386" s="1157" t="str">
        <f>IFERROR(VLOOKUP($C386,'[8]Total Inflows'!$AO$4:$AR$10,3,0),"")</f>
        <v/>
      </c>
      <c r="O386" s="1157" t="str">
        <f>IFERROR(VLOOKUP($C386,'[8]Total Inflows'!$AU$4:$AX$54,3,0),"")</f>
        <v/>
      </c>
      <c r="P386" s="1157" t="str">
        <f>IFERROR(VLOOKUP($C386,'[8]Total Inflows'!$AZ$4:$BC$30,3,0),"")</f>
        <v/>
      </c>
      <c r="Q386" s="354">
        <f t="shared" si="202"/>
        <v>0</v>
      </c>
      <c r="R386" s="1157" t="str">
        <f>IFERROR(VLOOKUP($C386,'[9]Total Inflows'!$AI$4:$AL$110,4,0),"")</f>
        <v/>
      </c>
      <c r="S386" s="1157" t="str">
        <f>IFERROR(VLOOKUP($C386,'[8]Total Inflows'!$AO$4:$AR$10,4,0),"")</f>
        <v/>
      </c>
      <c r="T386" s="1157" t="str">
        <f>IFERROR(VLOOKUP($C386,'[8]Total Inflows'!$AU$4:$AX$54,4,0),"")</f>
        <v/>
      </c>
      <c r="U386" s="1157" t="str">
        <f>IFERROR(VLOOKUP($C386,'[8]Total Inflows'!$AZ$4:$BC$30,4,0),"")</f>
        <v/>
      </c>
      <c r="V386" s="354">
        <f t="shared" si="203"/>
        <v>0</v>
      </c>
      <c r="W386" s="354"/>
      <c r="X386" s="354"/>
      <c r="Y386" s="354"/>
      <c r="Z386" s="354"/>
      <c r="AA386" s="354"/>
      <c r="AB386" s="354"/>
      <c r="AC386" s="354"/>
      <c r="AD386" s="354"/>
      <c r="AE386" s="354"/>
      <c r="AF386" s="354"/>
      <c r="AG386" s="354"/>
      <c r="AH386" s="354"/>
      <c r="AI386" s="354"/>
    </row>
    <row r="387" spans="1:35" x14ac:dyDescent="0.2">
      <c r="A387" s="369">
        <v>1424</v>
      </c>
      <c r="B387" s="361" t="str">
        <f t="shared" si="204"/>
        <v>0</v>
      </c>
      <c r="C387" s="378" t="s">
        <v>484</v>
      </c>
      <c r="D387" s="372" t="s">
        <v>1255</v>
      </c>
      <c r="E387" s="1157">
        <f>IFERROR(VLOOKUP($C387,'[8]Total Inflows'!$AE$4:$AH$165,2,0),"")</f>
        <v>1074685.0400000007</v>
      </c>
      <c r="F387" s="1157">
        <f>IFERROR(VLOOKUP($C387,'[8]Total Inflows'!$AE$4:$AH$165,3,0),"")</f>
        <v>825600</v>
      </c>
      <c r="G387" s="1157">
        <f>IFERROR(VLOOKUP($C387,'[8]Total Inflows'!$AE$4:$AH$165,4,0),"")</f>
        <v>795100</v>
      </c>
      <c r="H387" s="1157">
        <f>IFERROR(VLOOKUP($C387,'[8]Total Inflows'!$AJ$4:$AM$110,2,0),"")</f>
        <v>849600</v>
      </c>
      <c r="I387" s="1157" t="str">
        <f>IFERROR(VLOOKUP($C387,'[8]Total Inflows'!$AO$4:$AR$10,2,0),"")</f>
        <v/>
      </c>
      <c r="J387" s="1157" t="str">
        <f>IFERROR(VLOOKUP($C387,'[8]Total Inflows'!$AU$4:$AX$54,2,0),"")</f>
        <v/>
      </c>
      <c r="K387" s="1157" t="str">
        <f>IFERROR(VLOOKUP($C387,'[8]Total Inflows'!$AZ$4:$BC$30,2,0),"")</f>
        <v/>
      </c>
      <c r="L387" s="354">
        <f t="shared" si="201"/>
        <v>849600</v>
      </c>
      <c r="M387" s="1157">
        <f>IFERROR(VLOOKUP($C387,'[9]Total Inflows'!$AI$4:$AL$110,3,0),"")</f>
        <v>907500</v>
      </c>
      <c r="N387" s="1157" t="str">
        <f>IFERROR(VLOOKUP($C387,'[8]Total Inflows'!$AO$4:$AR$10,3,0),"")</f>
        <v/>
      </c>
      <c r="O387" s="1157" t="str">
        <f>IFERROR(VLOOKUP($C387,'[8]Total Inflows'!$AU$4:$AX$54,3,0),"")</f>
        <v/>
      </c>
      <c r="P387" s="1157" t="str">
        <f>IFERROR(VLOOKUP($C387,'[8]Total Inflows'!$AZ$4:$BC$30,3,0),"")</f>
        <v/>
      </c>
      <c r="Q387" s="354">
        <f t="shared" si="202"/>
        <v>907500</v>
      </c>
      <c r="R387" s="1157">
        <f>IFERROR(VLOOKUP($C387,'[9]Total Inflows'!$AI$4:$AL$110,4,0),"")</f>
        <v>972500</v>
      </c>
      <c r="S387" s="1157" t="str">
        <f>IFERROR(VLOOKUP($C387,'[8]Total Inflows'!$AO$4:$AR$10,4,0),"")</f>
        <v/>
      </c>
      <c r="T387" s="1157" t="str">
        <f>IFERROR(VLOOKUP($C387,'[8]Total Inflows'!$AU$4:$AX$54,4,0),"")</f>
        <v/>
      </c>
      <c r="U387" s="1157" t="str">
        <f>IFERROR(VLOOKUP($C387,'[8]Total Inflows'!$AZ$4:$BC$30,4,0),"")</f>
        <v/>
      </c>
      <c r="V387" s="354">
        <f t="shared" si="203"/>
        <v>972500</v>
      </c>
      <c r="W387" s="354"/>
      <c r="X387" s="354"/>
      <c r="Y387" s="354"/>
      <c r="Z387" s="354"/>
      <c r="AA387" s="354"/>
      <c r="AB387" s="354"/>
      <c r="AC387" s="354"/>
      <c r="AD387" s="354"/>
      <c r="AE387" s="354"/>
      <c r="AF387" s="354"/>
      <c r="AG387" s="354"/>
      <c r="AH387" s="354"/>
      <c r="AI387" s="354"/>
    </row>
    <row r="388" spans="1:35" x14ac:dyDescent="0.25">
      <c r="A388" s="358"/>
      <c r="B388" s="361" t="str">
        <f t="shared" si="204"/>
        <v/>
      </c>
      <c r="D388" s="359"/>
      <c r="E388" s="354">
        <f>SUM(E371:E387)</f>
        <v>5156568.32</v>
      </c>
      <c r="F388" s="354">
        <f>SUM(F371:F387)</f>
        <v>9606000</v>
      </c>
      <c r="G388" s="354">
        <f t="shared" ref="G388:H388" si="205">SUM(G371:G387)</f>
        <v>5358700</v>
      </c>
      <c r="H388" s="354">
        <f t="shared" si="205"/>
        <v>5726100</v>
      </c>
      <c r="I388" s="354">
        <f t="shared" ref="I388:K388" si="206">SUM(I371:I387)</f>
        <v>0</v>
      </c>
      <c r="J388" s="354">
        <f t="shared" si="206"/>
        <v>0</v>
      </c>
      <c r="K388" s="354">
        <f t="shared" si="206"/>
        <v>0</v>
      </c>
      <c r="L388" s="354">
        <f t="shared" si="201"/>
        <v>5726100</v>
      </c>
      <c r="M388" s="354">
        <f t="shared" ref="M388:P388" si="207">SUM(M371:M387)</f>
        <v>6116000</v>
      </c>
      <c r="N388" s="354">
        <f t="shared" si="207"/>
        <v>0</v>
      </c>
      <c r="O388" s="354">
        <f t="shared" si="207"/>
        <v>0</v>
      </c>
      <c r="P388" s="354">
        <f t="shared" si="207"/>
        <v>0</v>
      </c>
      <c r="Q388" s="354">
        <f t="shared" si="202"/>
        <v>6116000</v>
      </c>
      <c r="R388" s="354">
        <f t="shared" ref="R388:U388" si="208">SUM(R371:R387)</f>
        <v>6554100</v>
      </c>
      <c r="S388" s="354">
        <f t="shared" si="208"/>
        <v>0</v>
      </c>
      <c r="T388" s="354">
        <f t="shared" si="208"/>
        <v>0</v>
      </c>
      <c r="U388" s="354">
        <f t="shared" si="208"/>
        <v>0</v>
      </c>
      <c r="V388" s="354">
        <f t="shared" si="203"/>
        <v>6554100</v>
      </c>
      <c r="W388" s="354"/>
      <c r="X388" s="354"/>
      <c r="Y388" s="354"/>
      <c r="Z388" s="354"/>
      <c r="AA388" s="354"/>
      <c r="AB388" s="354"/>
      <c r="AC388" s="354"/>
      <c r="AD388" s="354"/>
      <c r="AE388" s="354"/>
      <c r="AF388" s="354"/>
      <c r="AG388" s="354"/>
      <c r="AH388" s="354"/>
      <c r="AI388" s="354"/>
    </row>
    <row r="389" spans="1:35" x14ac:dyDescent="0.25">
      <c r="A389" s="358"/>
      <c r="B389" s="361" t="str">
        <f t="shared" si="204"/>
        <v/>
      </c>
      <c r="C389" s="358"/>
      <c r="D389" s="359"/>
      <c r="E389" s="354" t="str">
        <f>IFERROR(SUM(#REF!),"")</f>
        <v/>
      </c>
      <c r="F389" s="354"/>
      <c r="G389" s="354"/>
      <c r="H389" s="354"/>
      <c r="I389" s="354"/>
      <c r="J389" s="354"/>
      <c r="K389" s="354"/>
      <c r="L389" s="354"/>
      <c r="M389" s="354"/>
      <c r="N389" s="354"/>
      <c r="O389" s="354"/>
      <c r="P389" s="354"/>
      <c r="Q389" s="354"/>
      <c r="R389" s="354"/>
      <c r="S389" s="354"/>
      <c r="T389" s="354"/>
      <c r="U389" s="354"/>
      <c r="V389" s="354"/>
      <c r="W389" s="354"/>
      <c r="X389" s="354"/>
      <c r="Y389" s="354"/>
      <c r="Z389" s="354"/>
      <c r="AA389" s="354"/>
      <c r="AB389" s="354"/>
      <c r="AC389" s="354"/>
      <c r="AD389" s="354"/>
      <c r="AE389" s="354"/>
      <c r="AF389" s="354"/>
      <c r="AG389" s="354"/>
      <c r="AH389" s="354"/>
      <c r="AI389" s="354"/>
    </row>
    <row r="390" spans="1:35" x14ac:dyDescent="0.25">
      <c r="A390" s="358"/>
      <c r="B390" s="361" t="str">
        <f t="shared" si="204"/>
        <v/>
      </c>
      <c r="C390" s="358"/>
      <c r="D390" s="359"/>
      <c r="E390" s="354" t="str">
        <f>IFERROR(SUM(#REF!),"")</f>
        <v/>
      </c>
      <c r="F390" s="354"/>
      <c r="G390" s="354"/>
      <c r="H390" s="354"/>
      <c r="I390" s="354"/>
      <c r="J390" s="354"/>
      <c r="K390" s="354"/>
      <c r="L390" s="354"/>
      <c r="M390" s="354"/>
      <c r="N390" s="354"/>
      <c r="O390" s="354"/>
      <c r="P390" s="354"/>
      <c r="Q390" s="354"/>
      <c r="R390" s="354"/>
      <c r="S390" s="354"/>
      <c r="T390" s="354"/>
      <c r="U390" s="354"/>
      <c r="V390" s="354"/>
      <c r="W390" s="354"/>
      <c r="X390" s="354"/>
      <c r="Y390" s="354"/>
      <c r="Z390" s="354"/>
      <c r="AA390" s="354"/>
      <c r="AB390" s="354"/>
      <c r="AC390" s="354"/>
      <c r="AD390" s="354"/>
      <c r="AE390" s="354"/>
      <c r="AF390" s="354"/>
      <c r="AG390" s="354"/>
      <c r="AH390" s="354"/>
      <c r="AI390" s="354"/>
    </row>
    <row r="391" spans="1:35" x14ac:dyDescent="0.25">
      <c r="A391" s="358">
        <v>1424</v>
      </c>
      <c r="B391" s="361" t="str">
        <f t="shared" si="204"/>
        <v/>
      </c>
      <c r="C391" s="358"/>
      <c r="D391" s="359" t="s">
        <v>472</v>
      </c>
      <c r="E391" s="354" t="str">
        <f>IFERROR(SUM(#REF!),"")</f>
        <v/>
      </c>
      <c r="F391" s="354"/>
      <c r="G391" s="354"/>
      <c r="H391" s="354"/>
      <c r="I391" s="354"/>
      <c r="J391" s="354"/>
      <c r="K391" s="354"/>
      <c r="L391" s="354"/>
      <c r="M391" s="354"/>
      <c r="N391" s="354"/>
      <c r="O391" s="354"/>
      <c r="P391" s="354"/>
      <c r="Q391" s="354"/>
      <c r="R391" s="354"/>
      <c r="S391" s="354"/>
      <c r="T391" s="354"/>
      <c r="U391" s="354"/>
      <c r="V391" s="354"/>
      <c r="W391" s="354"/>
      <c r="X391" s="354"/>
      <c r="Y391" s="354"/>
      <c r="Z391" s="354"/>
      <c r="AA391" s="354"/>
      <c r="AB391" s="354"/>
      <c r="AC391" s="354"/>
      <c r="AD391" s="354"/>
      <c r="AE391" s="354"/>
      <c r="AF391" s="354"/>
      <c r="AG391" s="354"/>
      <c r="AH391" s="354"/>
      <c r="AI391" s="354"/>
    </row>
    <row r="392" spans="1:35" x14ac:dyDescent="0.25">
      <c r="A392" s="358"/>
      <c r="B392" s="361" t="str">
        <f t="shared" si="204"/>
        <v/>
      </c>
      <c r="C392" s="358"/>
      <c r="D392" s="359"/>
      <c r="E392" s="354" t="str">
        <f>IFERROR(SUM(#REF!),"")</f>
        <v/>
      </c>
      <c r="F392" s="354"/>
      <c r="G392" s="354"/>
      <c r="H392" s="354"/>
      <c r="I392" s="354"/>
      <c r="J392" s="354"/>
      <c r="K392" s="354"/>
      <c r="L392" s="354"/>
      <c r="M392" s="354"/>
      <c r="N392" s="354"/>
      <c r="O392" s="354"/>
      <c r="P392" s="354"/>
      <c r="Q392" s="354"/>
      <c r="R392" s="354"/>
      <c r="S392" s="354"/>
      <c r="T392" s="354"/>
      <c r="U392" s="354"/>
      <c r="V392" s="354"/>
      <c r="W392" s="354"/>
      <c r="X392" s="354"/>
      <c r="Y392" s="354"/>
      <c r="Z392" s="354"/>
      <c r="AA392" s="354"/>
      <c r="AB392" s="354"/>
      <c r="AC392" s="354"/>
      <c r="AD392" s="354"/>
      <c r="AE392" s="354"/>
      <c r="AF392" s="354"/>
      <c r="AG392" s="354"/>
      <c r="AH392" s="354"/>
      <c r="AI392" s="354"/>
    </row>
    <row r="393" spans="1:35" x14ac:dyDescent="0.25">
      <c r="A393" s="358"/>
      <c r="B393" s="361" t="str">
        <f t="shared" si="204"/>
        <v/>
      </c>
      <c r="C393" s="358"/>
      <c r="D393" s="359"/>
      <c r="E393" s="354" t="str">
        <f>IFERROR(SUM(#REF!),"")</f>
        <v/>
      </c>
      <c r="F393" s="354"/>
      <c r="G393" s="354"/>
      <c r="H393" s="354"/>
      <c r="I393" s="354"/>
      <c r="J393" s="354"/>
      <c r="K393" s="354"/>
      <c r="L393" s="354"/>
      <c r="M393" s="354"/>
      <c r="N393" s="354"/>
      <c r="O393" s="354"/>
      <c r="P393" s="354"/>
      <c r="Q393" s="354"/>
      <c r="R393" s="354"/>
      <c r="S393" s="354"/>
      <c r="T393" s="354"/>
      <c r="U393" s="354"/>
      <c r="V393" s="354"/>
      <c r="W393" s="354"/>
      <c r="X393" s="354"/>
      <c r="Y393" s="354"/>
      <c r="Z393" s="354"/>
      <c r="AA393" s="354"/>
      <c r="AB393" s="354"/>
      <c r="AC393" s="354"/>
      <c r="AD393" s="354"/>
      <c r="AE393" s="354"/>
      <c r="AF393" s="354"/>
      <c r="AG393" s="354"/>
      <c r="AH393" s="354"/>
      <c r="AI393" s="354"/>
    </row>
    <row r="394" spans="1:35" x14ac:dyDescent="0.25">
      <c r="A394" s="358"/>
      <c r="B394" s="361" t="str">
        <f t="shared" si="204"/>
        <v/>
      </c>
      <c r="C394" s="358"/>
      <c r="D394" s="359"/>
      <c r="E394" s="354" t="str">
        <f>IFERROR(SUM(#REF!),"")</f>
        <v/>
      </c>
      <c r="F394" s="354"/>
      <c r="G394" s="354"/>
      <c r="H394" s="354"/>
      <c r="I394" s="354"/>
      <c r="J394" s="354"/>
      <c r="K394" s="354"/>
      <c r="L394" s="354"/>
      <c r="M394" s="354"/>
      <c r="N394" s="354"/>
      <c r="O394" s="354"/>
      <c r="P394" s="354"/>
      <c r="Q394" s="354"/>
      <c r="R394" s="354"/>
      <c r="S394" s="354"/>
      <c r="T394" s="354"/>
      <c r="U394" s="354"/>
      <c r="V394" s="354"/>
      <c r="W394" s="354"/>
      <c r="X394" s="354"/>
      <c r="Y394" s="354"/>
      <c r="Z394" s="354"/>
      <c r="AA394" s="354"/>
      <c r="AB394" s="354"/>
      <c r="AC394" s="354"/>
      <c r="AD394" s="354"/>
      <c r="AE394" s="354"/>
      <c r="AF394" s="354"/>
      <c r="AG394" s="354"/>
      <c r="AH394" s="354"/>
      <c r="AI394" s="354"/>
    </row>
    <row r="395" spans="1:35" x14ac:dyDescent="0.25">
      <c r="A395" s="358"/>
      <c r="B395" s="361" t="str">
        <f t="shared" si="204"/>
        <v/>
      </c>
      <c r="C395" s="358"/>
      <c r="D395" s="359"/>
      <c r="E395" s="354" t="str">
        <f>IFERROR(SUM(#REF!),"")</f>
        <v/>
      </c>
      <c r="F395" s="354"/>
      <c r="G395" s="354"/>
      <c r="H395" s="354"/>
      <c r="I395" s="354"/>
      <c r="J395" s="354"/>
      <c r="K395" s="354"/>
      <c r="L395" s="354"/>
      <c r="M395" s="354"/>
      <c r="N395" s="354"/>
      <c r="O395" s="354"/>
      <c r="P395" s="354"/>
      <c r="Q395" s="354"/>
      <c r="R395" s="354"/>
      <c r="S395" s="354"/>
      <c r="T395" s="354"/>
      <c r="U395" s="354"/>
      <c r="V395" s="354"/>
      <c r="W395" s="354"/>
      <c r="X395" s="354"/>
      <c r="Y395" s="354"/>
      <c r="Z395" s="354"/>
      <c r="AA395" s="354"/>
      <c r="AB395" s="354"/>
      <c r="AC395" s="354"/>
      <c r="AD395" s="354"/>
      <c r="AE395" s="354"/>
      <c r="AF395" s="354"/>
      <c r="AG395" s="354"/>
      <c r="AH395" s="354"/>
      <c r="AI395" s="354"/>
    </row>
    <row r="396" spans="1:35" x14ac:dyDescent="0.25">
      <c r="A396" s="352">
        <v>143</v>
      </c>
      <c r="B396" s="361" t="str">
        <f t="shared" si="204"/>
        <v/>
      </c>
      <c r="C396" s="352"/>
      <c r="D396" s="356" t="s">
        <v>473</v>
      </c>
      <c r="E396" s="354" t="str">
        <f>IFERROR(SUM(#REF!),"")</f>
        <v/>
      </c>
      <c r="F396" s="354"/>
      <c r="G396" s="354"/>
      <c r="H396" s="354"/>
      <c r="I396" s="354"/>
      <c r="J396" s="354"/>
      <c r="K396" s="354"/>
      <c r="L396" s="354"/>
      <c r="M396" s="354"/>
      <c r="N396" s="354"/>
      <c r="O396" s="354"/>
      <c r="P396" s="354"/>
      <c r="Q396" s="354"/>
      <c r="R396" s="354"/>
      <c r="S396" s="354"/>
      <c r="T396" s="354"/>
      <c r="U396" s="354"/>
      <c r="V396" s="354"/>
      <c r="W396" s="354"/>
      <c r="X396" s="354"/>
      <c r="Y396" s="354"/>
      <c r="Z396" s="354"/>
      <c r="AA396" s="354"/>
      <c r="AB396" s="354"/>
      <c r="AC396" s="354"/>
      <c r="AD396" s="354"/>
      <c r="AE396" s="354"/>
      <c r="AF396" s="354"/>
      <c r="AG396" s="354"/>
      <c r="AH396" s="354"/>
      <c r="AI396" s="354"/>
    </row>
    <row r="397" spans="1:35" x14ac:dyDescent="0.2">
      <c r="A397" s="352">
        <v>143</v>
      </c>
      <c r="B397" s="361" t="str">
        <f t="shared" si="204"/>
        <v>0</v>
      </c>
      <c r="C397" s="340" t="s">
        <v>474</v>
      </c>
      <c r="D397" s="359" t="s">
        <v>475</v>
      </c>
      <c r="E397" s="1157">
        <f>IFERROR(VLOOKUP($C397,'[8]Total Inflows'!$AE$4:$AH$165,2,0),"")</f>
        <v>932086.2</v>
      </c>
      <c r="F397" s="1157">
        <f>IFERROR(VLOOKUP($C397,'[8]Total Inflows'!$AE$4:$AH$165,3,0),"")</f>
        <v>806600</v>
      </c>
      <c r="G397" s="1157">
        <f>IFERROR(VLOOKUP($C397,'[8]Total Inflows'!$AE$4:$AH$165,4,0),"")</f>
        <v>1008900</v>
      </c>
      <c r="H397" s="1157">
        <f>IFERROR(VLOOKUP($C397,'[8]Total Inflows'!$AJ$4:$AM$110,2,0),"")</f>
        <v>1178000</v>
      </c>
      <c r="I397" s="1157" t="str">
        <f>IFERROR(VLOOKUP($C397,'[8]Total Inflows'!$AO$4:$AR$10,2,0),"")</f>
        <v/>
      </c>
      <c r="J397" s="1157">
        <f>IFERROR(VLOOKUP($C397,'[8]Total Inflows'!$AU$4:$AX$54,2,0),"")</f>
        <v>0</v>
      </c>
      <c r="K397" s="1157" t="str">
        <f>IFERROR(VLOOKUP($C397,'[8]Total Inflows'!$AZ$4:$BC$30,2,0),"")</f>
        <v/>
      </c>
      <c r="L397" s="354">
        <f t="shared" ref="L397:L413" si="209">IFERROR(SUM(H397:K397),"")</f>
        <v>1178000</v>
      </c>
      <c r="M397" s="1157">
        <f>IFERROR(VLOOKUP($C397,'[9]Total Inflows'!$AI$4:$AL$110,3,0),"")</f>
        <v>1251500</v>
      </c>
      <c r="N397" s="1157" t="str">
        <f>IFERROR(VLOOKUP($C397,'[8]Total Inflows'!$AO$4:$AR$10,3,0),"")</f>
        <v/>
      </c>
      <c r="O397" s="1157">
        <f>IFERROR(VLOOKUP($C397,'[8]Total Inflows'!$AU$4:$AX$54,3,0),"")</f>
        <v>0</v>
      </c>
      <c r="P397" s="1157" t="str">
        <f>IFERROR(VLOOKUP($C397,'[8]Total Inflows'!$AZ$4:$BC$30,3,0),"")</f>
        <v/>
      </c>
      <c r="Q397" s="354">
        <f t="shared" ref="Q397:Q413" si="210">IFERROR(SUM(M397:P397),"")</f>
        <v>1251500</v>
      </c>
      <c r="R397" s="1157">
        <f>IFERROR(VLOOKUP($C397,'[9]Total Inflows'!$AI$4:$AL$110,4,0),"")</f>
        <v>1333900</v>
      </c>
      <c r="S397" s="1157" t="str">
        <f>IFERROR(VLOOKUP($C397,'[8]Total Inflows'!$AO$4:$AR$10,4,0),"")</f>
        <v/>
      </c>
      <c r="T397" s="1157">
        <f>IFERROR(VLOOKUP($C397,'[8]Total Inflows'!$AU$4:$AX$54,4,0),"")</f>
        <v>0</v>
      </c>
      <c r="U397" s="1157" t="str">
        <f>IFERROR(VLOOKUP($C397,'[8]Total Inflows'!$AZ$4:$BC$30,4,0),"")</f>
        <v/>
      </c>
      <c r="V397" s="354">
        <f t="shared" ref="V397:V413" si="211">IFERROR(SUM(R397:U397),"")</f>
        <v>1333900</v>
      </c>
      <c r="W397" s="354"/>
      <c r="X397" s="354"/>
      <c r="Y397" s="354"/>
      <c r="Z397" s="354"/>
      <c r="AA397" s="354"/>
      <c r="AB397" s="354"/>
      <c r="AC397" s="354"/>
      <c r="AD397" s="354"/>
      <c r="AE397" s="354"/>
      <c r="AF397" s="354"/>
      <c r="AG397" s="354"/>
      <c r="AH397" s="354"/>
      <c r="AI397" s="354"/>
    </row>
    <row r="398" spans="1:35" x14ac:dyDescent="0.25">
      <c r="A398" s="352"/>
      <c r="B398" s="361" t="str">
        <f t="shared" si="204"/>
        <v/>
      </c>
      <c r="D398" s="359"/>
      <c r="E398" s="354">
        <f t="shared" ref="E398:F398" si="212">E397</f>
        <v>932086.2</v>
      </c>
      <c r="F398" s="354">
        <f t="shared" si="212"/>
        <v>806600</v>
      </c>
      <c r="G398" s="354">
        <f>G397</f>
        <v>1008900</v>
      </c>
      <c r="H398" s="354">
        <f>H397</f>
        <v>1178000</v>
      </c>
      <c r="I398" s="354" t="str">
        <f t="shared" ref="I398:K398" si="213">I397</f>
        <v/>
      </c>
      <c r="J398" s="354">
        <f t="shared" si="213"/>
        <v>0</v>
      </c>
      <c r="K398" s="354" t="str">
        <f t="shared" si="213"/>
        <v/>
      </c>
      <c r="L398" s="354">
        <f t="shared" si="209"/>
        <v>1178000</v>
      </c>
      <c r="M398" s="354">
        <f>M397</f>
        <v>1251500</v>
      </c>
      <c r="N398" s="354" t="str">
        <f t="shared" ref="N398:P398" si="214">N397</f>
        <v/>
      </c>
      <c r="O398" s="354">
        <f t="shared" si="214"/>
        <v>0</v>
      </c>
      <c r="P398" s="354" t="str">
        <f t="shared" si="214"/>
        <v/>
      </c>
      <c r="Q398" s="354">
        <f t="shared" si="210"/>
        <v>1251500</v>
      </c>
      <c r="R398" s="354">
        <f>R397</f>
        <v>1333900</v>
      </c>
      <c r="S398" s="354" t="str">
        <f t="shared" ref="S398:U398" si="215">S397</f>
        <v/>
      </c>
      <c r="T398" s="354">
        <f t="shared" si="215"/>
        <v>0</v>
      </c>
      <c r="U398" s="354" t="str">
        <f t="shared" si="215"/>
        <v/>
      </c>
      <c r="V398" s="354">
        <f t="shared" si="211"/>
        <v>1333900</v>
      </c>
      <c r="W398" s="354"/>
      <c r="X398" s="354"/>
      <c r="Y398" s="354"/>
      <c r="Z398" s="354"/>
      <c r="AA398" s="354"/>
      <c r="AB398" s="354"/>
      <c r="AC398" s="354"/>
      <c r="AD398" s="354"/>
      <c r="AE398" s="354"/>
      <c r="AF398" s="354"/>
      <c r="AG398" s="354"/>
      <c r="AH398" s="354"/>
      <c r="AI398" s="354"/>
    </row>
    <row r="399" spans="1:35" x14ac:dyDescent="0.25">
      <c r="A399" s="352"/>
      <c r="B399" s="361" t="str">
        <f t="shared" si="204"/>
        <v/>
      </c>
      <c r="D399" s="359"/>
      <c r="E399" s="354" t="str">
        <f>IFERROR(SUM(#REF!),"")</f>
        <v/>
      </c>
      <c r="F399" s="354"/>
      <c r="G399" s="354"/>
      <c r="H399" s="354"/>
      <c r="I399" s="354"/>
      <c r="J399" s="354"/>
      <c r="K399" s="354"/>
      <c r="L399" s="354">
        <f t="shared" si="209"/>
        <v>0</v>
      </c>
      <c r="M399" s="354"/>
      <c r="N399" s="354"/>
      <c r="O399" s="354"/>
      <c r="P399" s="354"/>
      <c r="Q399" s="354">
        <f t="shared" si="210"/>
        <v>0</v>
      </c>
      <c r="R399" s="354"/>
      <c r="S399" s="354"/>
      <c r="T399" s="354"/>
      <c r="U399" s="354"/>
      <c r="V399" s="354">
        <f t="shared" si="211"/>
        <v>0</v>
      </c>
      <c r="W399" s="354"/>
      <c r="X399" s="354"/>
      <c r="Y399" s="354"/>
      <c r="Z399" s="354"/>
      <c r="AA399" s="354"/>
      <c r="AB399" s="354"/>
      <c r="AC399" s="354"/>
      <c r="AD399" s="354"/>
      <c r="AE399" s="354"/>
      <c r="AF399" s="354"/>
      <c r="AG399" s="354"/>
      <c r="AH399" s="354"/>
      <c r="AI399" s="354"/>
    </row>
    <row r="400" spans="1:35" x14ac:dyDescent="0.25">
      <c r="A400" s="352"/>
      <c r="B400" s="361" t="str">
        <f t="shared" si="204"/>
        <v/>
      </c>
      <c r="C400" s="352"/>
      <c r="D400" s="356"/>
      <c r="E400" s="354" t="str">
        <f>IFERROR(SUM(#REF!),"")</f>
        <v/>
      </c>
      <c r="F400" s="354"/>
      <c r="G400" s="354"/>
      <c r="H400" s="354"/>
      <c r="I400" s="354"/>
      <c r="J400" s="354"/>
      <c r="K400" s="354"/>
      <c r="L400" s="354">
        <f t="shared" si="209"/>
        <v>0</v>
      </c>
      <c r="M400" s="354"/>
      <c r="N400" s="354"/>
      <c r="O400" s="354"/>
      <c r="P400" s="354"/>
      <c r="Q400" s="354">
        <f t="shared" si="210"/>
        <v>0</v>
      </c>
      <c r="R400" s="354"/>
      <c r="S400" s="354"/>
      <c r="T400" s="354"/>
      <c r="U400" s="354"/>
      <c r="V400" s="354">
        <f t="shared" si="211"/>
        <v>0</v>
      </c>
      <c r="W400" s="354"/>
      <c r="X400" s="354"/>
      <c r="Y400" s="354"/>
      <c r="Z400" s="354"/>
      <c r="AA400" s="354"/>
      <c r="AB400" s="354"/>
      <c r="AC400" s="354"/>
      <c r="AD400" s="354"/>
      <c r="AE400" s="354"/>
      <c r="AF400" s="354"/>
      <c r="AG400" s="354"/>
      <c r="AH400" s="354"/>
      <c r="AI400" s="354"/>
    </row>
    <row r="401" spans="1:35" x14ac:dyDescent="0.25">
      <c r="A401" s="352">
        <v>144</v>
      </c>
      <c r="B401" s="361" t="str">
        <f t="shared" si="204"/>
        <v/>
      </c>
      <c r="C401" s="352"/>
      <c r="D401" s="356" t="s">
        <v>1250</v>
      </c>
      <c r="E401" s="360">
        <f t="shared" ref="E401" si="216">SUM(E406,E413)</f>
        <v>115000</v>
      </c>
      <c r="F401" s="360">
        <f>SUM(F406,F413)</f>
        <v>783300</v>
      </c>
      <c r="G401" s="360">
        <f>SUM(G406,G413)</f>
        <v>0</v>
      </c>
      <c r="H401" s="360">
        <f t="shared" ref="H401:K401" si="217">SUM(H406,H413)</f>
        <v>0</v>
      </c>
      <c r="I401" s="360">
        <f t="shared" si="217"/>
        <v>0</v>
      </c>
      <c r="J401" s="360">
        <f t="shared" si="217"/>
        <v>4500</v>
      </c>
      <c r="K401" s="360">
        <f t="shared" si="217"/>
        <v>1500000</v>
      </c>
      <c r="L401" s="354">
        <f t="shared" si="209"/>
        <v>1504500</v>
      </c>
      <c r="M401" s="360">
        <f t="shared" ref="M401:P401" si="218">SUM(M406,M413)</f>
        <v>0</v>
      </c>
      <c r="N401" s="360">
        <f t="shared" si="218"/>
        <v>0</v>
      </c>
      <c r="O401" s="360">
        <f t="shared" si="218"/>
        <v>100</v>
      </c>
      <c r="P401" s="360">
        <f t="shared" si="218"/>
        <v>1500000</v>
      </c>
      <c r="Q401" s="354">
        <f t="shared" si="210"/>
        <v>1500100</v>
      </c>
      <c r="R401" s="360">
        <f t="shared" ref="R401:U401" si="219">SUM(R406,R413)</f>
        <v>0</v>
      </c>
      <c r="S401" s="360">
        <f t="shared" si="219"/>
        <v>0</v>
      </c>
      <c r="T401" s="360">
        <f t="shared" si="219"/>
        <v>100</v>
      </c>
      <c r="U401" s="360">
        <f t="shared" si="219"/>
        <v>1500000</v>
      </c>
      <c r="V401" s="354">
        <f t="shared" si="211"/>
        <v>1500100</v>
      </c>
      <c r="W401" s="354"/>
      <c r="X401" s="354"/>
      <c r="Y401" s="354"/>
      <c r="Z401" s="354"/>
      <c r="AA401" s="354"/>
      <c r="AB401" s="354"/>
      <c r="AC401" s="354"/>
      <c r="AD401" s="354"/>
      <c r="AE401" s="354"/>
      <c r="AF401" s="354"/>
      <c r="AG401" s="354"/>
      <c r="AH401" s="354"/>
      <c r="AI401" s="354"/>
    </row>
    <row r="402" spans="1:35" x14ac:dyDescent="0.25">
      <c r="A402" s="358">
        <v>1441</v>
      </c>
      <c r="B402" s="361" t="str">
        <f t="shared" si="204"/>
        <v/>
      </c>
      <c r="C402" s="358"/>
      <c r="D402" s="359" t="s">
        <v>1256</v>
      </c>
      <c r="E402" s="354" t="str">
        <f>IFERROR(SUM(#REF!),"")</f>
        <v/>
      </c>
      <c r="F402" s="354"/>
      <c r="G402" s="354"/>
      <c r="H402" s="354"/>
      <c r="I402" s="354"/>
      <c r="J402" s="354"/>
      <c r="K402" s="354"/>
      <c r="L402" s="354">
        <f t="shared" si="209"/>
        <v>0</v>
      </c>
      <c r="M402" s="354"/>
      <c r="N402" s="354"/>
      <c r="O402" s="354"/>
      <c r="P402" s="354"/>
      <c r="Q402" s="354">
        <f t="shared" si="210"/>
        <v>0</v>
      </c>
      <c r="R402" s="354"/>
      <c r="S402" s="354"/>
      <c r="T402" s="354"/>
      <c r="U402" s="354"/>
      <c r="V402" s="354">
        <f t="shared" si="211"/>
        <v>0</v>
      </c>
      <c r="W402" s="354"/>
      <c r="X402" s="354"/>
      <c r="Y402" s="354"/>
      <c r="Z402" s="354"/>
      <c r="AA402" s="354"/>
      <c r="AB402" s="354"/>
      <c r="AC402" s="354"/>
      <c r="AD402" s="354"/>
      <c r="AE402" s="354"/>
      <c r="AF402" s="354"/>
      <c r="AG402" s="354"/>
      <c r="AH402" s="354"/>
      <c r="AI402" s="354"/>
    </row>
    <row r="403" spans="1:35" x14ac:dyDescent="0.2">
      <c r="A403" s="358">
        <v>1441</v>
      </c>
      <c r="B403" s="361" t="str">
        <f t="shared" si="204"/>
        <v>0</v>
      </c>
      <c r="C403" s="368" t="s">
        <v>477</v>
      </c>
      <c r="D403" s="374" t="s">
        <v>1226</v>
      </c>
      <c r="E403" s="1157" t="str">
        <f>IFERROR(VLOOKUP($C403,'[8]Total Inflows'!$AE$4:$AH$165,2,0),"")</f>
        <v/>
      </c>
      <c r="F403" s="1157" t="str">
        <f>IFERROR(VLOOKUP($C403,'[8]Total Inflows'!$AE$4:$AH$165,3,0),"")</f>
        <v/>
      </c>
      <c r="G403" s="1157" t="str">
        <f>IFERROR(VLOOKUP($C403,'[8]Total Inflows'!$AE$4:$AH$165,4,0),"")</f>
        <v/>
      </c>
      <c r="H403" s="1157" t="str">
        <f>IFERROR(VLOOKUP($C403,'[8]Total Inflows'!$AJ$4:$AM$110,2,0),"")</f>
        <v/>
      </c>
      <c r="I403" s="1157" t="str">
        <f>IFERROR(VLOOKUP($C403,'[8]Total Inflows'!$AO$4:$AR$10,2,0),"")</f>
        <v/>
      </c>
      <c r="J403" s="1157" t="str">
        <f>IFERROR(VLOOKUP($C403,'[8]Total Inflows'!$AU$4:$AX$54,2,0),"")</f>
        <v/>
      </c>
      <c r="K403" s="1157" t="str">
        <f>IFERROR(VLOOKUP($C403,'[8]Total Inflows'!$AZ$4:$BC$30,2,0),"")</f>
        <v/>
      </c>
      <c r="L403" s="354">
        <f t="shared" si="209"/>
        <v>0</v>
      </c>
      <c r="M403" s="1157" t="str">
        <f>IFERROR(VLOOKUP($C403,'[9]Total Inflows'!$AI$4:$AL$110,3,0),"")</f>
        <v/>
      </c>
      <c r="N403" s="1157" t="str">
        <f>IFERROR(VLOOKUP($C403,'[8]Total Inflows'!$AO$4:$AR$10,3,0),"")</f>
        <v/>
      </c>
      <c r="O403" s="1157" t="str">
        <f>IFERROR(VLOOKUP($C403,'[8]Total Inflows'!$AU$4:$AX$54,3,0),"")</f>
        <v/>
      </c>
      <c r="P403" s="1157" t="str">
        <f>IFERROR(VLOOKUP($C403,'[8]Total Inflows'!$AZ$4:$BC$30,3,0),"")</f>
        <v/>
      </c>
      <c r="Q403" s="354">
        <f t="shared" si="210"/>
        <v>0</v>
      </c>
      <c r="R403" s="1157" t="str">
        <f>IFERROR(VLOOKUP($C403,'[9]Total Inflows'!$AI$4:$AL$110,4,0),"")</f>
        <v/>
      </c>
      <c r="S403" s="1157" t="str">
        <f>IFERROR(VLOOKUP($C403,'[8]Total Inflows'!$AO$4:$AR$10,4,0),"")</f>
        <v/>
      </c>
      <c r="T403" s="1157" t="str">
        <f>IFERROR(VLOOKUP($C403,'[8]Total Inflows'!$AU$4:$AX$54,4,0),"")</f>
        <v/>
      </c>
      <c r="U403" s="1157" t="str">
        <f>IFERROR(VLOOKUP($C403,'[8]Total Inflows'!$AZ$4:$BC$30,4,0),"")</f>
        <v/>
      </c>
      <c r="V403" s="354">
        <f t="shared" si="211"/>
        <v>0</v>
      </c>
      <c r="W403" s="354"/>
      <c r="X403" s="354"/>
      <c r="Y403" s="354"/>
      <c r="Z403" s="354"/>
      <c r="AA403" s="354"/>
      <c r="AB403" s="354"/>
      <c r="AC403" s="354"/>
      <c r="AD403" s="354"/>
      <c r="AE403" s="354"/>
      <c r="AF403" s="354"/>
      <c r="AG403" s="354"/>
      <c r="AH403" s="354"/>
      <c r="AI403" s="354"/>
    </row>
    <row r="404" spans="1:35" ht="24" x14ac:dyDescent="0.25">
      <c r="A404" s="358"/>
      <c r="B404" s="361" t="str">
        <f t="shared" si="204"/>
        <v/>
      </c>
      <c r="C404" s="368"/>
      <c r="D404" s="382" t="s">
        <v>1251</v>
      </c>
      <c r="E404" s="354" t="str">
        <f>IFERROR(SUM(#REF!),"")</f>
        <v/>
      </c>
      <c r="F404" s="354"/>
      <c r="G404" s="354"/>
      <c r="H404" s="354"/>
      <c r="I404" s="354"/>
      <c r="J404" s="354"/>
      <c r="K404" s="354"/>
      <c r="L404" s="354">
        <f t="shared" si="209"/>
        <v>0</v>
      </c>
      <c r="M404" s="354"/>
      <c r="N404" s="354"/>
      <c r="O404" s="354"/>
      <c r="P404" s="354"/>
      <c r="Q404" s="354">
        <f t="shared" si="210"/>
        <v>0</v>
      </c>
      <c r="R404" s="354"/>
      <c r="S404" s="354"/>
      <c r="T404" s="354"/>
      <c r="U404" s="354"/>
      <c r="V404" s="354">
        <f t="shared" si="211"/>
        <v>0</v>
      </c>
      <c r="W404" s="354"/>
      <c r="X404" s="354"/>
      <c r="Y404" s="354"/>
      <c r="Z404" s="354"/>
      <c r="AA404" s="354"/>
      <c r="AB404" s="354"/>
      <c r="AC404" s="354"/>
      <c r="AD404" s="354"/>
      <c r="AE404" s="354"/>
      <c r="AF404" s="354"/>
      <c r="AG404" s="354"/>
      <c r="AH404" s="354"/>
      <c r="AI404" s="354"/>
    </row>
    <row r="405" spans="1:35" x14ac:dyDescent="0.25">
      <c r="A405" s="358"/>
      <c r="B405" s="361" t="str">
        <f t="shared" si="204"/>
        <v/>
      </c>
      <c r="C405" s="368"/>
      <c r="D405" s="359"/>
      <c r="E405" s="354" t="str">
        <f>IFERROR(SUM(#REF!),"")</f>
        <v/>
      </c>
      <c r="F405" s="354"/>
      <c r="G405" s="354"/>
      <c r="H405" s="354"/>
      <c r="I405" s="354"/>
      <c r="J405" s="354"/>
      <c r="K405" s="354"/>
      <c r="L405" s="354">
        <f t="shared" si="209"/>
        <v>0</v>
      </c>
      <c r="M405" s="354"/>
      <c r="N405" s="354"/>
      <c r="O405" s="354"/>
      <c r="P405" s="354"/>
      <c r="Q405" s="354">
        <f t="shared" si="210"/>
        <v>0</v>
      </c>
      <c r="R405" s="354"/>
      <c r="S405" s="354"/>
      <c r="T405" s="354"/>
      <c r="U405" s="354"/>
      <c r="V405" s="354">
        <f t="shared" si="211"/>
        <v>0</v>
      </c>
      <c r="W405" s="354"/>
      <c r="X405" s="354"/>
      <c r="Y405" s="354"/>
      <c r="Z405" s="354"/>
      <c r="AA405" s="354"/>
      <c r="AB405" s="354"/>
      <c r="AC405" s="354"/>
      <c r="AD405" s="354"/>
      <c r="AE405" s="354"/>
      <c r="AF405" s="354"/>
      <c r="AG405" s="354"/>
      <c r="AH405" s="354"/>
      <c r="AI405" s="354"/>
    </row>
    <row r="406" spans="1:35" x14ac:dyDescent="0.25">
      <c r="A406" s="358"/>
      <c r="B406" s="361" t="str">
        <f t="shared" si="204"/>
        <v/>
      </c>
      <c r="C406" s="358"/>
      <c r="D406" s="359"/>
      <c r="E406" s="354" t="str">
        <f>IFERROR(SUM(#REF!),"")</f>
        <v/>
      </c>
      <c r="F406" s="354"/>
      <c r="G406" s="354"/>
      <c r="H406" s="354"/>
      <c r="I406" s="354"/>
      <c r="J406" s="354"/>
      <c r="K406" s="354"/>
      <c r="L406" s="354">
        <f t="shared" si="209"/>
        <v>0</v>
      </c>
      <c r="M406" s="354"/>
      <c r="N406" s="354"/>
      <c r="O406" s="354"/>
      <c r="P406" s="354"/>
      <c r="Q406" s="354">
        <f t="shared" si="210"/>
        <v>0</v>
      </c>
      <c r="R406" s="354"/>
      <c r="S406" s="354"/>
      <c r="T406" s="354"/>
      <c r="U406" s="354"/>
      <c r="V406" s="354">
        <f t="shared" si="211"/>
        <v>0</v>
      </c>
      <c r="W406" s="354"/>
      <c r="X406" s="354"/>
      <c r="Y406" s="354"/>
      <c r="Z406" s="354"/>
      <c r="AA406" s="354"/>
      <c r="AB406" s="354"/>
      <c r="AC406" s="354"/>
      <c r="AD406" s="354"/>
      <c r="AE406" s="354"/>
      <c r="AF406" s="354"/>
      <c r="AG406" s="354"/>
      <c r="AH406" s="354"/>
      <c r="AI406" s="354"/>
    </row>
    <row r="407" spans="1:35" x14ac:dyDescent="0.25">
      <c r="A407" s="358"/>
      <c r="B407" s="361" t="str">
        <f t="shared" si="204"/>
        <v/>
      </c>
      <c r="C407" s="358"/>
      <c r="D407" s="359"/>
      <c r="E407" s="354" t="str">
        <f>IFERROR(SUM(#REF!),"")</f>
        <v/>
      </c>
      <c r="F407" s="354"/>
      <c r="G407" s="354"/>
      <c r="H407" s="354"/>
      <c r="I407" s="354"/>
      <c r="J407" s="354"/>
      <c r="K407" s="354"/>
      <c r="L407" s="354">
        <f t="shared" si="209"/>
        <v>0</v>
      </c>
      <c r="M407" s="354"/>
      <c r="N407" s="354"/>
      <c r="O407" s="354"/>
      <c r="P407" s="354"/>
      <c r="Q407" s="354">
        <f t="shared" si="210"/>
        <v>0</v>
      </c>
      <c r="R407" s="354"/>
      <c r="S407" s="354"/>
      <c r="T407" s="354"/>
      <c r="U407" s="354"/>
      <c r="V407" s="354">
        <f t="shared" si="211"/>
        <v>0</v>
      </c>
      <c r="W407" s="354"/>
      <c r="X407" s="354"/>
      <c r="Y407" s="354"/>
      <c r="Z407" s="354"/>
      <c r="AA407" s="354"/>
      <c r="AB407" s="354"/>
      <c r="AC407" s="354"/>
      <c r="AD407" s="354"/>
      <c r="AE407" s="354"/>
      <c r="AF407" s="354"/>
      <c r="AG407" s="354"/>
      <c r="AH407" s="354"/>
      <c r="AI407" s="354"/>
    </row>
    <row r="408" spans="1:35" x14ac:dyDescent="0.25">
      <c r="A408" s="358"/>
      <c r="B408" s="361" t="str">
        <f t="shared" si="204"/>
        <v/>
      </c>
      <c r="C408" s="358"/>
      <c r="D408" s="359"/>
      <c r="E408" s="354" t="str">
        <f>IFERROR(SUM(#REF!),"")</f>
        <v/>
      </c>
      <c r="F408" s="354"/>
      <c r="G408" s="354"/>
      <c r="H408" s="354"/>
      <c r="I408" s="354"/>
      <c r="J408" s="354"/>
      <c r="K408" s="354"/>
      <c r="L408" s="354">
        <f t="shared" si="209"/>
        <v>0</v>
      </c>
      <c r="M408" s="354"/>
      <c r="N408" s="354"/>
      <c r="O408" s="354"/>
      <c r="P408" s="354"/>
      <c r="Q408" s="354">
        <f t="shared" si="210"/>
        <v>0</v>
      </c>
      <c r="R408" s="354"/>
      <c r="S408" s="354"/>
      <c r="T408" s="354"/>
      <c r="U408" s="354"/>
      <c r="V408" s="354">
        <f t="shared" si="211"/>
        <v>0</v>
      </c>
      <c r="W408" s="354"/>
      <c r="X408" s="354"/>
      <c r="Y408" s="354"/>
      <c r="Z408" s="354"/>
      <c r="AA408" s="354"/>
      <c r="AB408" s="354"/>
      <c r="AC408" s="354"/>
      <c r="AD408" s="354"/>
      <c r="AE408" s="354"/>
      <c r="AF408" s="354"/>
      <c r="AG408" s="354"/>
      <c r="AH408" s="354"/>
      <c r="AI408" s="354"/>
    </row>
    <row r="409" spans="1:35" x14ac:dyDescent="0.25">
      <c r="A409" s="358">
        <v>1442</v>
      </c>
      <c r="B409" s="361" t="str">
        <f t="shared" si="204"/>
        <v/>
      </c>
      <c r="C409" s="358"/>
      <c r="D409" s="359" t="s">
        <v>1252</v>
      </c>
      <c r="E409" s="354" t="str">
        <f>IFERROR(SUM(#REF!),"")</f>
        <v/>
      </c>
      <c r="F409" s="354"/>
      <c r="G409" s="354"/>
      <c r="H409" s="354"/>
      <c r="I409" s="354"/>
      <c r="J409" s="354"/>
      <c r="K409" s="354"/>
      <c r="L409" s="354">
        <f t="shared" si="209"/>
        <v>0</v>
      </c>
      <c r="M409" s="354"/>
      <c r="N409" s="354"/>
      <c r="O409" s="354"/>
      <c r="P409" s="354"/>
      <c r="Q409" s="354">
        <f t="shared" si="210"/>
        <v>0</v>
      </c>
      <c r="R409" s="354"/>
      <c r="S409" s="354"/>
      <c r="T409" s="354"/>
      <c r="U409" s="354"/>
      <c r="V409" s="354">
        <f t="shared" si="211"/>
        <v>0</v>
      </c>
      <c r="W409" s="354"/>
      <c r="X409" s="354"/>
      <c r="Y409" s="354"/>
      <c r="Z409" s="354"/>
      <c r="AA409" s="354"/>
      <c r="AB409" s="354"/>
      <c r="AC409" s="354"/>
      <c r="AD409" s="354"/>
      <c r="AE409" s="354"/>
      <c r="AF409" s="354"/>
      <c r="AG409" s="354"/>
      <c r="AH409" s="354"/>
      <c r="AI409" s="354"/>
    </row>
    <row r="410" spans="1:35" x14ac:dyDescent="0.2">
      <c r="A410" s="358">
        <v>1442</v>
      </c>
      <c r="B410" s="361" t="str">
        <f t="shared" si="204"/>
        <v>0</v>
      </c>
      <c r="C410" s="340" t="s">
        <v>478</v>
      </c>
      <c r="D410" s="359" t="s">
        <v>479</v>
      </c>
      <c r="E410" s="1157" t="str">
        <f>IFERROR(VLOOKUP($C410,'[8]Total Inflows'!$AE$4:$AH$165,2,0),"")</f>
        <v/>
      </c>
      <c r="F410" s="1157" t="str">
        <f>IFERROR(VLOOKUP($C410,'[8]Total Inflows'!$AE$4:$AH$165,3,0),"")</f>
        <v/>
      </c>
      <c r="G410" s="1157" t="str">
        <f>IFERROR(VLOOKUP($C410,'[8]Total Inflows'!$AE$4:$AH$165,4,0),"")</f>
        <v/>
      </c>
      <c r="H410" s="1157" t="str">
        <f>IFERROR(VLOOKUP($C410,'[8]Total Inflows'!$AJ$4:$AM$110,2,0),"")</f>
        <v/>
      </c>
      <c r="I410" s="1157" t="str">
        <f>IFERROR(VLOOKUP($C410,'[8]Total Inflows'!$AO$4:$AR$10,2,0),"")</f>
        <v/>
      </c>
      <c r="J410" s="1157" t="str">
        <f>IFERROR(VLOOKUP($C410,'[8]Total Inflows'!$AU$4:$AX$54,2,0),"")</f>
        <v/>
      </c>
      <c r="K410" s="1157" t="str">
        <f>IFERROR(VLOOKUP($C410,'[8]Total Inflows'!$AZ$4:$BC$30,2,0),"")</f>
        <v/>
      </c>
      <c r="L410" s="354">
        <f t="shared" si="209"/>
        <v>0</v>
      </c>
      <c r="M410" s="1157" t="str">
        <f>IFERROR(VLOOKUP($C410,'[9]Total Inflows'!$AI$4:$AL$110,3,0),"")</f>
        <v/>
      </c>
      <c r="N410" s="1157" t="str">
        <f>IFERROR(VLOOKUP($C410,'[8]Total Inflows'!$AO$4:$AR$10,3,0),"")</f>
        <v/>
      </c>
      <c r="O410" s="1157" t="str">
        <f>IFERROR(VLOOKUP($C410,'[8]Total Inflows'!$AU$4:$AX$54,3,0),"")</f>
        <v/>
      </c>
      <c r="P410" s="1157" t="str">
        <f>IFERROR(VLOOKUP($C410,'[8]Total Inflows'!$AZ$4:$BC$30,3,0),"")</f>
        <v/>
      </c>
      <c r="Q410" s="354">
        <f t="shared" si="210"/>
        <v>0</v>
      </c>
      <c r="R410" s="1157" t="str">
        <f>IFERROR(VLOOKUP($C410,'[9]Total Inflows'!$AI$4:$AL$110,4,0),"")</f>
        <v/>
      </c>
      <c r="S410" s="1157" t="str">
        <f>IFERROR(VLOOKUP($C410,'[8]Total Inflows'!$AO$4:$AR$10,4,0),"")</f>
        <v/>
      </c>
      <c r="T410" s="1157" t="str">
        <f>IFERROR(VLOOKUP($C410,'[8]Total Inflows'!$AU$4:$AX$54,4,0),"")</f>
        <v/>
      </c>
      <c r="U410" s="1157" t="str">
        <f>IFERROR(VLOOKUP($C410,'[8]Total Inflows'!$AZ$4:$BC$30,4,0),"")</f>
        <v/>
      </c>
      <c r="V410" s="354">
        <f t="shared" si="211"/>
        <v>0</v>
      </c>
      <c r="W410" s="354"/>
      <c r="X410" s="354"/>
      <c r="Y410" s="354"/>
      <c r="Z410" s="354"/>
      <c r="AA410" s="354"/>
      <c r="AB410" s="354"/>
      <c r="AC410" s="354"/>
      <c r="AD410" s="354"/>
      <c r="AE410" s="354"/>
      <c r="AF410" s="354"/>
      <c r="AG410" s="354"/>
      <c r="AH410" s="354"/>
      <c r="AI410" s="354"/>
    </row>
    <row r="411" spans="1:35" ht="36" x14ac:dyDescent="0.2">
      <c r="A411" s="358">
        <v>1442</v>
      </c>
      <c r="B411" s="361" t="str">
        <f t="shared" si="204"/>
        <v>0</v>
      </c>
      <c r="C411" s="364" t="s">
        <v>480</v>
      </c>
      <c r="D411" s="374" t="s">
        <v>1238</v>
      </c>
      <c r="E411" s="1157">
        <f>IFERROR(VLOOKUP($C411,'[8]Total Inflows'!$AE$4:$AH$165,2,0),"")</f>
        <v>115000</v>
      </c>
      <c r="F411" s="1157">
        <f>IFERROR(VLOOKUP($C411,'[8]Total Inflows'!$AE$4:$AH$165,3,0),"")</f>
        <v>783300</v>
      </c>
      <c r="G411" s="1157">
        <f>IFERROR(VLOOKUP($C411,'[8]Total Inflows'!$AE$4:$AH$165,4,0),"")</f>
        <v>0</v>
      </c>
      <c r="H411" s="1157" t="str">
        <f>IFERROR(VLOOKUP($C411,'[8]Total Inflows'!$AJ$4:$AM$110,2,0),"")</f>
        <v/>
      </c>
      <c r="I411" s="1157" t="str">
        <f>IFERROR(VLOOKUP($C411,'[8]Total Inflows'!$AO$4:$AR$10,2,0),"")</f>
        <v/>
      </c>
      <c r="J411" s="1157">
        <f>IFERROR(VLOOKUP($C411,'[8]Total Inflows'!$AU$4:$AX$54,2,0),"")</f>
        <v>4500</v>
      </c>
      <c r="K411" s="1157">
        <f>IFERROR(VLOOKUP($C411,'[8]Total Inflows'!$AZ$4:$BC$30,2,0),"")</f>
        <v>1500000</v>
      </c>
      <c r="L411" s="354">
        <f t="shared" si="209"/>
        <v>1504500</v>
      </c>
      <c r="M411" s="1157" t="str">
        <f>IFERROR(VLOOKUP($C411,'[9]Total Inflows'!$AI$4:$AL$110,3,0),"")</f>
        <v/>
      </c>
      <c r="N411" s="1157" t="str">
        <f>IFERROR(VLOOKUP($C411,'[8]Total Inflows'!$AO$4:$AR$10,3,0),"")</f>
        <v/>
      </c>
      <c r="O411" s="1157">
        <f>IFERROR(VLOOKUP($C411,'[8]Total Inflows'!$AU$4:$AX$54,3,0),"")</f>
        <v>100</v>
      </c>
      <c r="P411" s="1157">
        <f>IFERROR(VLOOKUP($C411,'[8]Total Inflows'!$AZ$4:$BC$30,3,0),"")</f>
        <v>1500000</v>
      </c>
      <c r="Q411" s="354">
        <f t="shared" si="210"/>
        <v>1500100</v>
      </c>
      <c r="R411" s="1157" t="str">
        <f>IFERROR(VLOOKUP($C411,'[9]Total Inflows'!$AI$4:$AL$110,4,0),"")</f>
        <v/>
      </c>
      <c r="S411" s="1157" t="str">
        <f>IFERROR(VLOOKUP($C411,'[8]Total Inflows'!$AO$4:$AR$10,4,0),"")</f>
        <v/>
      </c>
      <c r="T411" s="1157">
        <f>IFERROR(VLOOKUP($C411,'[8]Total Inflows'!$AU$4:$AX$54,4,0),"")</f>
        <v>100</v>
      </c>
      <c r="U411" s="1157">
        <f>IFERROR(VLOOKUP($C411,'[8]Total Inflows'!$AZ$4:$BC$30,4,0),"")</f>
        <v>1500000</v>
      </c>
      <c r="V411" s="354">
        <f t="shared" si="211"/>
        <v>1500100</v>
      </c>
      <c r="W411" s="354"/>
      <c r="X411" s="354"/>
      <c r="Y411" s="354"/>
      <c r="Z411" s="354"/>
      <c r="AA411" s="354"/>
      <c r="AB411" s="354"/>
      <c r="AC411" s="354"/>
      <c r="AD411" s="354"/>
      <c r="AE411" s="354"/>
      <c r="AF411" s="354"/>
      <c r="AG411" s="354"/>
      <c r="AH411" s="354"/>
      <c r="AI411" s="354"/>
    </row>
    <row r="412" spans="1:35" ht="24" x14ac:dyDescent="0.25">
      <c r="A412" s="358"/>
      <c r="B412" s="361" t="str">
        <f t="shared" si="204"/>
        <v/>
      </c>
      <c r="D412" s="382" t="s">
        <v>1251</v>
      </c>
      <c r="E412" s="354" t="str">
        <f>IFERROR(SUM(#REF!),"")</f>
        <v/>
      </c>
      <c r="F412" s="354"/>
      <c r="G412" s="354"/>
      <c r="H412" s="354"/>
      <c r="I412" s="354"/>
      <c r="J412" s="354"/>
      <c r="K412" s="354"/>
      <c r="L412" s="354">
        <f t="shared" si="209"/>
        <v>0</v>
      </c>
      <c r="M412" s="354"/>
      <c r="N412" s="354"/>
      <c r="O412" s="354"/>
      <c r="P412" s="354"/>
      <c r="Q412" s="354">
        <f t="shared" si="210"/>
        <v>0</v>
      </c>
      <c r="R412" s="354"/>
      <c r="S412" s="354"/>
      <c r="T412" s="354"/>
      <c r="U412" s="354"/>
      <c r="V412" s="354">
        <f t="shared" si="211"/>
        <v>0</v>
      </c>
      <c r="W412" s="354"/>
      <c r="X412" s="354"/>
      <c r="Y412" s="354"/>
      <c r="Z412" s="354"/>
      <c r="AA412" s="354"/>
      <c r="AB412" s="354"/>
      <c r="AC412" s="354"/>
      <c r="AD412" s="354"/>
      <c r="AE412" s="354"/>
      <c r="AF412" s="354"/>
      <c r="AG412" s="354"/>
      <c r="AH412" s="354"/>
      <c r="AI412" s="354"/>
    </row>
    <row r="413" spans="1:35" x14ac:dyDescent="0.25">
      <c r="A413" s="358"/>
      <c r="B413" s="361" t="str">
        <f t="shared" si="204"/>
        <v/>
      </c>
      <c r="D413" s="359"/>
      <c r="E413" s="360">
        <f t="shared" ref="E413:G413" si="220">SUM(E410:E412)</f>
        <v>115000</v>
      </c>
      <c r="F413" s="360">
        <f t="shared" si="220"/>
        <v>783300</v>
      </c>
      <c r="G413" s="360">
        <f t="shared" si="220"/>
        <v>0</v>
      </c>
      <c r="H413" s="360">
        <f t="shared" ref="H413:K413" si="221">SUM(H410:H412)</f>
        <v>0</v>
      </c>
      <c r="I413" s="360">
        <f t="shared" si="221"/>
        <v>0</v>
      </c>
      <c r="J413" s="360">
        <f t="shared" si="221"/>
        <v>4500</v>
      </c>
      <c r="K413" s="360">
        <f t="shared" si="221"/>
        <v>1500000</v>
      </c>
      <c r="L413" s="354">
        <f t="shared" si="209"/>
        <v>1504500</v>
      </c>
      <c r="M413" s="360">
        <f t="shared" ref="M413:P413" si="222">SUM(M410:M412)</f>
        <v>0</v>
      </c>
      <c r="N413" s="360">
        <f t="shared" si="222"/>
        <v>0</v>
      </c>
      <c r="O413" s="360">
        <f t="shared" si="222"/>
        <v>100</v>
      </c>
      <c r="P413" s="360">
        <f t="shared" si="222"/>
        <v>1500000</v>
      </c>
      <c r="Q413" s="354">
        <f t="shared" si="210"/>
        <v>1500100</v>
      </c>
      <c r="R413" s="360">
        <f t="shared" ref="R413:U413" si="223">SUM(R410:R412)</f>
        <v>0</v>
      </c>
      <c r="S413" s="360">
        <f t="shared" si="223"/>
        <v>0</v>
      </c>
      <c r="T413" s="360">
        <f t="shared" si="223"/>
        <v>100</v>
      </c>
      <c r="U413" s="360">
        <f t="shared" si="223"/>
        <v>1500000</v>
      </c>
      <c r="V413" s="354">
        <f t="shared" si="211"/>
        <v>1500100</v>
      </c>
      <c r="W413" s="354"/>
      <c r="X413" s="354"/>
      <c r="Y413" s="354"/>
      <c r="Z413" s="354"/>
      <c r="AA413" s="354"/>
      <c r="AB413" s="354"/>
      <c r="AC413" s="354"/>
      <c r="AD413" s="354"/>
      <c r="AE413" s="354"/>
      <c r="AF413" s="354"/>
      <c r="AG413" s="354"/>
      <c r="AH413" s="354"/>
      <c r="AI413" s="354"/>
    </row>
    <row r="414" spans="1:35" x14ac:dyDescent="0.25">
      <c r="A414" s="352"/>
      <c r="B414" s="361" t="str">
        <f t="shared" si="204"/>
        <v/>
      </c>
      <c r="C414" s="352"/>
      <c r="D414" s="356"/>
      <c r="E414" s="354" t="str">
        <f>IFERROR(SUM(#REF!),"")</f>
        <v/>
      </c>
      <c r="F414" s="354"/>
      <c r="G414" s="354"/>
      <c r="H414" s="354"/>
      <c r="I414" s="354"/>
      <c r="J414" s="354"/>
      <c r="K414" s="354"/>
      <c r="L414" s="354"/>
      <c r="M414" s="354"/>
      <c r="N414" s="354"/>
      <c r="O414" s="354"/>
      <c r="P414" s="354"/>
      <c r="Q414" s="354"/>
      <c r="R414" s="354"/>
      <c r="S414" s="354"/>
      <c r="T414" s="354"/>
      <c r="U414" s="354"/>
      <c r="V414" s="354"/>
      <c r="W414" s="354"/>
      <c r="X414" s="354"/>
      <c r="Y414" s="354"/>
      <c r="Z414" s="354"/>
      <c r="AA414" s="354"/>
      <c r="AB414" s="354"/>
      <c r="AC414" s="354"/>
      <c r="AD414" s="354"/>
      <c r="AE414" s="354"/>
      <c r="AF414" s="354"/>
      <c r="AG414" s="354"/>
      <c r="AH414" s="354"/>
      <c r="AI414" s="354"/>
    </row>
    <row r="415" spans="1:35" x14ac:dyDescent="0.25">
      <c r="A415" s="383"/>
      <c r="B415" s="361" t="str">
        <f t="shared" si="204"/>
        <v/>
      </c>
      <c r="C415" s="383"/>
      <c r="D415" s="384"/>
      <c r="E415" s="354" t="str">
        <f>IFERROR(SUM(#REF!),"")</f>
        <v/>
      </c>
      <c r="F415" s="354"/>
      <c r="G415" s="354"/>
      <c r="H415" s="354"/>
      <c r="I415" s="354"/>
      <c r="J415" s="354"/>
      <c r="K415" s="354"/>
      <c r="L415" s="354"/>
      <c r="M415" s="354"/>
      <c r="N415" s="354"/>
      <c r="O415" s="354"/>
      <c r="P415" s="354"/>
      <c r="Q415" s="354"/>
      <c r="R415" s="354"/>
      <c r="S415" s="354"/>
      <c r="T415" s="354"/>
      <c r="U415" s="354"/>
      <c r="V415" s="354"/>
      <c r="W415" s="354"/>
      <c r="X415" s="354"/>
      <c r="Y415" s="354"/>
      <c r="Z415" s="354"/>
      <c r="AA415" s="354"/>
      <c r="AB415" s="354"/>
      <c r="AC415" s="354"/>
      <c r="AD415" s="354"/>
      <c r="AE415" s="354"/>
      <c r="AF415" s="354"/>
      <c r="AG415" s="354"/>
      <c r="AH415" s="354"/>
      <c r="AI415" s="354"/>
    </row>
    <row r="416" spans="1:35" x14ac:dyDescent="0.25">
      <c r="A416" s="352">
        <v>2</v>
      </c>
      <c r="B416" s="361" t="str">
        <f t="shared" si="204"/>
        <v/>
      </c>
      <c r="C416" s="352"/>
      <c r="D416" s="353" t="s">
        <v>485</v>
      </c>
      <c r="E416" s="354">
        <f t="shared" ref="E416:F416" si="224">SUM(E417,E579,E582,E596,E618,E643,E660)</f>
        <v>541084152.44999993</v>
      </c>
      <c r="F416" s="354">
        <f t="shared" si="224"/>
        <v>617421000</v>
      </c>
      <c r="G416" s="354">
        <f>SUM(G417,G579,G582,G596,G618,G643,G660)</f>
        <v>519712500</v>
      </c>
      <c r="H416" s="354">
        <f t="shared" ref="H416:K416" si="225">SUM(H417,H579,H582,H596,H618,H643,H660)</f>
        <v>368162500</v>
      </c>
      <c r="I416" s="354">
        <f t="shared" si="225"/>
        <v>104496901</v>
      </c>
      <c r="J416" s="354">
        <f t="shared" si="225"/>
        <v>76135002</v>
      </c>
      <c r="K416" s="354">
        <f t="shared" si="225"/>
        <v>61035003</v>
      </c>
      <c r="L416" s="354">
        <f t="shared" ref="L416:L479" si="226">IFERROR(SUM(H416:K416),"")</f>
        <v>609829406</v>
      </c>
      <c r="M416" s="354">
        <f t="shared" ref="M416:P416" si="227">SUM(M417,M579,M582,M596,M618,M643,M660)</f>
        <v>385124600</v>
      </c>
      <c r="N416" s="354">
        <f t="shared" si="227"/>
        <v>77239001</v>
      </c>
      <c r="O416" s="354">
        <f t="shared" si="227"/>
        <v>48889202</v>
      </c>
      <c r="P416" s="354">
        <f t="shared" si="227"/>
        <v>73115503</v>
      </c>
      <c r="Q416" s="354">
        <f t="shared" ref="Q416:Q479" si="228">IFERROR(SUM(M416:P416),"")</f>
        <v>584368306</v>
      </c>
      <c r="R416" s="354">
        <f t="shared" ref="R416:U416" si="229">SUM(R417,R579,R582,R596,R618,R643,R660)</f>
        <v>409227700</v>
      </c>
      <c r="S416" s="354">
        <f t="shared" si="229"/>
        <v>46815101</v>
      </c>
      <c r="T416" s="354">
        <f t="shared" si="229"/>
        <v>48063302</v>
      </c>
      <c r="U416" s="354">
        <f t="shared" si="229"/>
        <v>72494403</v>
      </c>
      <c r="V416" s="354">
        <f t="shared" ref="V416:V479" si="230">IFERROR(SUM(R416:U416),"")</f>
        <v>576600506</v>
      </c>
      <c r="W416" s="354"/>
      <c r="X416" s="354"/>
      <c r="Y416" s="354"/>
      <c r="Z416" s="354"/>
      <c r="AA416" s="354"/>
      <c r="AB416" s="354"/>
      <c r="AC416" s="354"/>
      <c r="AD416" s="354"/>
      <c r="AE416" s="354"/>
      <c r="AF416" s="354"/>
      <c r="AG416" s="354"/>
      <c r="AH416" s="354"/>
      <c r="AI416" s="354"/>
    </row>
    <row r="417" spans="1:35" x14ac:dyDescent="0.25">
      <c r="A417" s="352">
        <v>21</v>
      </c>
      <c r="B417" s="361" t="str">
        <f t="shared" si="204"/>
        <v/>
      </c>
      <c r="C417" s="352"/>
      <c r="D417" s="353" t="s">
        <v>486</v>
      </c>
      <c r="E417" s="354">
        <f>SUM(E418,E450)</f>
        <v>184198368.20999989</v>
      </c>
      <c r="F417" s="354">
        <f t="shared" ref="F417" si="231">SUM(F418,F450)</f>
        <v>193823200</v>
      </c>
      <c r="G417" s="354">
        <f>SUM(G418,G450)</f>
        <v>191919300</v>
      </c>
      <c r="H417" s="354">
        <f t="shared" ref="H417:K417" si="232">SUM(H418,H450)</f>
        <v>194545500</v>
      </c>
      <c r="I417" s="354">
        <f t="shared" si="232"/>
        <v>15541400</v>
      </c>
      <c r="J417" s="354">
        <f t="shared" si="232"/>
        <v>366600</v>
      </c>
      <c r="K417" s="354">
        <f t="shared" si="232"/>
        <v>293700</v>
      </c>
      <c r="L417" s="354">
        <f t="shared" si="226"/>
        <v>210747200</v>
      </c>
      <c r="M417" s="354">
        <f t="shared" ref="M417:P417" si="233">SUM(M418,M450)</f>
        <v>200171500</v>
      </c>
      <c r="N417" s="354">
        <f t="shared" si="233"/>
        <v>6154600</v>
      </c>
      <c r="O417" s="354">
        <f t="shared" si="233"/>
        <v>239600</v>
      </c>
      <c r="P417" s="354">
        <f t="shared" si="233"/>
        <v>413700</v>
      </c>
      <c r="Q417" s="354">
        <f t="shared" si="228"/>
        <v>206979400</v>
      </c>
      <c r="R417" s="354">
        <f t="shared" ref="R417:U417" si="234">SUM(R418,R450)</f>
        <v>203217200</v>
      </c>
      <c r="S417" s="354">
        <f t="shared" si="234"/>
        <v>288200</v>
      </c>
      <c r="T417" s="354">
        <f t="shared" si="234"/>
        <v>243600</v>
      </c>
      <c r="U417" s="354">
        <f t="shared" si="234"/>
        <v>413700</v>
      </c>
      <c r="V417" s="354">
        <f t="shared" si="230"/>
        <v>204162700</v>
      </c>
      <c r="W417" s="354"/>
      <c r="X417" s="354"/>
      <c r="Y417" s="354"/>
      <c r="Z417" s="354"/>
      <c r="AA417" s="354"/>
      <c r="AB417" s="354"/>
      <c r="AC417" s="354"/>
      <c r="AD417" s="354"/>
      <c r="AE417" s="354"/>
      <c r="AF417" s="354"/>
      <c r="AG417" s="354"/>
      <c r="AH417" s="354"/>
      <c r="AI417" s="354"/>
    </row>
    <row r="418" spans="1:35" x14ac:dyDescent="0.25">
      <c r="A418" s="352">
        <v>211</v>
      </c>
      <c r="B418" s="361" t="str">
        <f t="shared" si="204"/>
        <v/>
      </c>
      <c r="C418" s="352"/>
      <c r="D418" s="359" t="s">
        <v>487</v>
      </c>
      <c r="E418" s="360">
        <f>E445</f>
        <v>171217948.68999991</v>
      </c>
      <c r="F418" s="360">
        <f>F445</f>
        <v>178897800</v>
      </c>
      <c r="G418" s="360">
        <f>G445</f>
        <v>178458100</v>
      </c>
      <c r="H418" s="360">
        <f t="shared" ref="H418:K418" si="235">H445</f>
        <v>179405700</v>
      </c>
      <c r="I418" s="360">
        <f t="shared" si="235"/>
        <v>15515200</v>
      </c>
      <c r="J418" s="360">
        <f t="shared" si="235"/>
        <v>366600</v>
      </c>
      <c r="K418" s="360">
        <f t="shared" si="235"/>
        <v>293700</v>
      </c>
      <c r="L418" s="354">
        <f t="shared" si="226"/>
        <v>195581200</v>
      </c>
      <c r="M418" s="360">
        <f t="shared" ref="M418:P418" si="236">M445</f>
        <v>185031700</v>
      </c>
      <c r="N418" s="360">
        <f t="shared" si="236"/>
        <v>6128400</v>
      </c>
      <c r="O418" s="360">
        <f t="shared" si="236"/>
        <v>239600</v>
      </c>
      <c r="P418" s="360">
        <f t="shared" si="236"/>
        <v>413700</v>
      </c>
      <c r="Q418" s="354">
        <f t="shared" si="228"/>
        <v>191813400</v>
      </c>
      <c r="R418" s="360">
        <f t="shared" ref="R418:U418" si="237">R445</f>
        <v>188077400</v>
      </c>
      <c r="S418" s="360">
        <f t="shared" si="237"/>
        <v>262000</v>
      </c>
      <c r="T418" s="360">
        <f t="shared" si="237"/>
        <v>243600</v>
      </c>
      <c r="U418" s="360">
        <f t="shared" si="237"/>
        <v>413700</v>
      </c>
      <c r="V418" s="354">
        <f t="shared" si="230"/>
        <v>188996700</v>
      </c>
      <c r="W418" s="354"/>
      <c r="X418" s="354"/>
      <c r="Y418" s="354"/>
      <c r="Z418" s="354"/>
      <c r="AA418" s="354"/>
      <c r="AB418" s="354"/>
      <c r="AC418" s="354"/>
      <c r="AD418" s="354"/>
      <c r="AE418" s="354"/>
      <c r="AF418" s="354"/>
      <c r="AG418" s="354"/>
      <c r="AH418" s="354"/>
      <c r="AI418" s="354"/>
    </row>
    <row r="419" spans="1:35" x14ac:dyDescent="0.25">
      <c r="A419" s="358" t="s">
        <v>488</v>
      </c>
      <c r="B419" s="361" t="str">
        <f t="shared" si="204"/>
        <v/>
      </c>
      <c r="C419" s="358"/>
      <c r="D419" s="359" t="s">
        <v>489</v>
      </c>
      <c r="E419" s="354" t="str">
        <f>IFERROR(SUM(#REF!),"")</f>
        <v/>
      </c>
      <c r="F419" s="354"/>
      <c r="G419" s="354"/>
      <c r="H419" s="354"/>
      <c r="I419" s="354"/>
      <c r="J419" s="354"/>
      <c r="K419" s="354"/>
      <c r="L419" s="354">
        <f t="shared" si="226"/>
        <v>0</v>
      </c>
      <c r="M419" s="354"/>
      <c r="N419" s="354"/>
      <c r="O419" s="354"/>
      <c r="P419" s="354"/>
      <c r="Q419" s="354">
        <f t="shared" si="228"/>
        <v>0</v>
      </c>
      <c r="R419" s="354"/>
      <c r="S419" s="354"/>
      <c r="T419" s="354"/>
      <c r="U419" s="354"/>
      <c r="V419" s="354">
        <f t="shared" si="230"/>
        <v>0</v>
      </c>
      <c r="W419" s="354"/>
      <c r="X419" s="354"/>
      <c r="Y419" s="354"/>
      <c r="Z419" s="354"/>
      <c r="AA419" s="354"/>
      <c r="AB419" s="354"/>
      <c r="AC419" s="354"/>
      <c r="AD419" s="354"/>
      <c r="AE419" s="354"/>
      <c r="AF419" s="354"/>
      <c r="AG419" s="354"/>
      <c r="AH419" s="354"/>
      <c r="AI419" s="354"/>
    </row>
    <row r="420" spans="1:35" x14ac:dyDescent="0.2">
      <c r="A420" s="358" t="s">
        <v>488</v>
      </c>
      <c r="B420" s="361" t="str">
        <f t="shared" si="204"/>
        <v>1</v>
      </c>
      <c r="C420" s="340" t="s">
        <v>490</v>
      </c>
      <c r="D420" s="359" t="s">
        <v>491</v>
      </c>
      <c r="E420" s="1157">
        <f>IFERROR(VLOOKUP($C420,'[8]Total Outflows'!$AB$5:$AE$146,2,0),"")</f>
        <v>130349493.94999994</v>
      </c>
      <c r="F420" s="1157">
        <f>IFERROR(VLOOKUP($C420,'[8]Total Outflows'!$AB$5:$AE$146,3,0),"")</f>
        <v>144339600</v>
      </c>
      <c r="G420" s="1157">
        <f>IFERROR(VLOOKUP($C420,'[8]Total Outflows'!$AB$5:$AE$146,4,0),"")</f>
        <v>132845400</v>
      </c>
      <c r="H420" s="1157">
        <f>IFERROR(VLOOKUP($C420,'[8]Total Outflows'!$AG$5:$AJ$137,2,0),"")</f>
        <v>138536600</v>
      </c>
      <c r="I420" s="1157">
        <f>IFERROR(VLOOKUP($C420,'[8]Total Outflows'!$AL$5:$AO$60,2,0),"")</f>
        <v>8315200</v>
      </c>
      <c r="J420" s="1157">
        <f>IFERROR(VLOOKUP($C420,'[8]Total Outflows'!$AR$5:$AU$87,2,0),"")</f>
        <v>0</v>
      </c>
      <c r="K420" s="1157" t="str">
        <f>IFERROR(VLOOKUP($C420,'[8]Total Outflows'!$AW$5:$AZ$56,2,0),"")</f>
        <v/>
      </c>
      <c r="L420" s="354">
        <f t="shared" si="226"/>
        <v>146851800</v>
      </c>
      <c r="M420" s="1157">
        <f>IFERROR(VLOOKUP($C420,'[8]Total Outflows'!$AG$5:$AJ$137,3,0),"")</f>
        <v>140723400</v>
      </c>
      <c r="N420" s="1157">
        <f>IFERROR(VLOOKUP($C420,'[8]Total Outflows'!$AL$5:$AO$60,3,0),"")</f>
        <v>6128400</v>
      </c>
      <c r="O420" s="1157">
        <f>IFERROR(VLOOKUP($C420,'[8]Total Outflows'!$AR$5:$AU$87,3,0),"")</f>
        <v>0</v>
      </c>
      <c r="P420" s="1157" t="str">
        <f>IFERROR(VLOOKUP($C420,'[8]Total Outflows'!$AW$5:$AZ$56,3,0),"")</f>
        <v/>
      </c>
      <c r="Q420" s="354">
        <f t="shared" si="228"/>
        <v>146851800</v>
      </c>
      <c r="R420" s="1157">
        <f>IFERROR(VLOOKUP($C420,'[8]Total Outflows'!$AG$5:$AJ$137,4,0),"")</f>
        <v>146589800</v>
      </c>
      <c r="S420" s="1157">
        <f>IFERROR(VLOOKUP($C420,'[8]Total Outflows'!$AL$5:$AO$60,4,0),"")</f>
        <v>262000</v>
      </c>
      <c r="T420" s="1157">
        <f>IFERROR(VLOOKUP($C420,'[8]Total Outflows'!$AR$5:$AU$87,4,0),"")</f>
        <v>0</v>
      </c>
      <c r="U420" s="1157" t="str">
        <f>IFERROR(VLOOKUP($C420,'[8]Total Outflows'!$AW$5:$AZ$56,4,0),"")</f>
        <v/>
      </c>
      <c r="V420" s="354">
        <f t="shared" si="230"/>
        <v>146851800</v>
      </c>
      <c r="W420" s="354"/>
      <c r="X420" s="354"/>
      <c r="Y420" s="354"/>
      <c r="Z420" s="354"/>
      <c r="AA420" s="354"/>
      <c r="AB420" s="354"/>
      <c r="AC420" s="354"/>
      <c r="AD420" s="354"/>
      <c r="AE420" s="354"/>
      <c r="AF420" s="354"/>
      <c r="AG420" s="354"/>
      <c r="AH420" s="354"/>
      <c r="AI420" s="354"/>
    </row>
    <row r="421" spans="1:35" x14ac:dyDescent="0.2">
      <c r="A421" s="358" t="s">
        <v>488</v>
      </c>
      <c r="B421" s="361" t="str">
        <f t="shared" si="204"/>
        <v>1</v>
      </c>
      <c r="C421" s="340" t="s">
        <v>492</v>
      </c>
      <c r="D421" s="359" t="s">
        <v>493</v>
      </c>
      <c r="E421" s="1157">
        <f>IFERROR(VLOOKUP($C421,'[8]Total Outflows'!$AB$5:$AE$146,2,0),"")</f>
        <v>13520604.559999999</v>
      </c>
      <c r="F421" s="1157">
        <f>IFERROR(VLOOKUP($C421,'[8]Total Outflows'!$AB$5:$AE$146,3,0),"")</f>
        <v>5449800</v>
      </c>
      <c r="G421" s="1157">
        <f>IFERROR(VLOOKUP($C421,'[8]Total Outflows'!$AB$5:$AE$146,4,0),"")</f>
        <v>15803300</v>
      </c>
      <c r="H421" s="1157">
        <f>IFERROR(VLOOKUP($C421,'[8]Total Outflows'!$AG$5:$AJ$137,2,0),"")</f>
        <v>11129500</v>
      </c>
      <c r="I421" s="1157" t="str">
        <f>IFERROR(VLOOKUP($C421,'[8]Total Outflows'!$AL$5:$AO$60,2,0),"")</f>
        <v/>
      </c>
      <c r="J421" s="1157">
        <f>IFERROR(VLOOKUP($C421,'[8]Total Outflows'!$AR$5:$AU$87,2,0),"")</f>
        <v>0</v>
      </c>
      <c r="K421" s="1157" t="str">
        <f>IFERROR(VLOOKUP($C421,'[8]Total Outflows'!$AW$5:$AZ$56,2,0),"")</f>
        <v/>
      </c>
      <c r="L421" s="354">
        <f t="shared" si="226"/>
        <v>11129500</v>
      </c>
      <c r="M421" s="1157">
        <f>IFERROR(VLOOKUP($C421,'[8]Total Outflows'!$AG$5:$AJ$137,3,0),"")</f>
        <v>7368700</v>
      </c>
      <c r="N421" s="1157" t="str">
        <f>IFERROR(VLOOKUP($C421,'[8]Total Outflows'!$AL$5:$AO$60,3,0),"")</f>
        <v/>
      </c>
      <c r="O421" s="1157">
        <f>IFERROR(VLOOKUP($C421,'[8]Total Outflows'!$AR$5:$AU$87,3,0),"")</f>
        <v>0</v>
      </c>
      <c r="P421" s="1157" t="str">
        <f>IFERROR(VLOOKUP($C421,'[8]Total Outflows'!$AW$5:$AZ$56,3,0),"")</f>
        <v/>
      </c>
      <c r="Q421" s="354">
        <f t="shared" si="228"/>
        <v>7368700</v>
      </c>
      <c r="R421" s="1157">
        <f>IFERROR(VLOOKUP($C421,'[8]Total Outflows'!$AG$5:$AJ$137,4,0),"")</f>
        <v>4548000</v>
      </c>
      <c r="S421" s="1157" t="str">
        <f>IFERROR(VLOOKUP($C421,'[8]Total Outflows'!$AL$5:$AO$60,4,0),"")</f>
        <v/>
      </c>
      <c r="T421" s="1157">
        <f>IFERROR(VLOOKUP($C421,'[8]Total Outflows'!$AR$5:$AU$87,4,0),"")</f>
        <v>0</v>
      </c>
      <c r="U421" s="1157" t="str">
        <f>IFERROR(VLOOKUP($C421,'[8]Total Outflows'!$AW$5:$AZ$56,4,0),"")</f>
        <v/>
      </c>
      <c r="V421" s="354">
        <f t="shared" si="230"/>
        <v>4548000</v>
      </c>
      <c r="W421" s="354"/>
      <c r="X421" s="354"/>
      <c r="Y421" s="354"/>
      <c r="Z421" s="354"/>
      <c r="AA421" s="354"/>
      <c r="AB421" s="354"/>
      <c r="AC421" s="354"/>
      <c r="AD421" s="354"/>
      <c r="AE421" s="354"/>
      <c r="AF421" s="354"/>
      <c r="AG421" s="354"/>
      <c r="AH421" s="354"/>
      <c r="AI421" s="354"/>
    </row>
    <row r="422" spans="1:35" x14ac:dyDescent="0.2">
      <c r="A422" s="358" t="s">
        <v>488</v>
      </c>
      <c r="B422" s="361" t="str">
        <f t="shared" si="204"/>
        <v>1</v>
      </c>
      <c r="C422" s="340" t="s">
        <v>494</v>
      </c>
      <c r="D422" s="359" t="s">
        <v>495</v>
      </c>
      <c r="E422" s="1157">
        <f>IFERROR(VLOOKUP($C422,'[8]Total Outflows'!$AB$5:$AE$146,2,0),"")</f>
        <v>3121306.2200000011</v>
      </c>
      <c r="F422" s="1157">
        <f>IFERROR(VLOOKUP($C422,'[8]Total Outflows'!$AB$5:$AE$146,3,0),"")</f>
        <v>2683500</v>
      </c>
      <c r="G422" s="1157">
        <f>IFERROR(VLOOKUP($C422,'[8]Total Outflows'!$AB$5:$AE$146,4,0),"")</f>
        <v>2853100</v>
      </c>
      <c r="H422" s="1157">
        <f>IFERROR(VLOOKUP($C422,'[8]Total Outflows'!$AG$5:$AJ$137,2,0),"")</f>
        <v>3250900</v>
      </c>
      <c r="I422" s="1157" t="str">
        <f>IFERROR(VLOOKUP($C422,'[8]Total Outflows'!$AL$5:$AO$60,2,0),"")</f>
        <v/>
      </c>
      <c r="J422" s="1157">
        <f>IFERROR(VLOOKUP($C422,'[8]Total Outflows'!$AR$5:$AU$87,2,0),"")</f>
        <v>84000</v>
      </c>
      <c r="K422" s="1157" t="str">
        <f>IFERROR(VLOOKUP($C422,'[8]Total Outflows'!$AW$5:$AZ$56,2,0),"")</f>
        <v/>
      </c>
      <c r="L422" s="354">
        <f t="shared" si="226"/>
        <v>3334900</v>
      </c>
      <c r="M422" s="1157">
        <f>IFERROR(VLOOKUP($C422,'[8]Total Outflows'!$AG$5:$AJ$137,3,0),"")</f>
        <v>3250900</v>
      </c>
      <c r="N422" s="1157" t="str">
        <f>IFERROR(VLOOKUP($C422,'[8]Total Outflows'!$AL$5:$AO$60,3,0),"")</f>
        <v/>
      </c>
      <c r="O422" s="1157">
        <f>IFERROR(VLOOKUP($C422,'[8]Total Outflows'!$AR$5:$AU$87,3,0),"")</f>
        <v>64000</v>
      </c>
      <c r="P422" s="1157" t="str">
        <f>IFERROR(VLOOKUP($C422,'[8]Total Outflows'!$AW$5:$AZ$56,3,0),"")</f>
        <v/>
      </c>
      <c r="Q422" s="354">
        <f t="shared" si="228"/>
        <v>3314900</v>
      </c>
      <c r="R422" s="1157">
        <f>IFERROR(VLOOKUP($C422,'[8]Total Outflows'!$AG$5:$AJ$137,4,0),"")</f>
        <v>3250900</v>
      </c>
      <c r="S422" s="1157" t="str">
        <f>IFERROR(VLOOKUP($C422,'[8]Total Outflows'!$AL$5:$AO$60,4,0),"")</f>
        <v/>
      </c>
      <c r="T422" s="1157">
        <f>IFERROR(VLOOKUP($C422,'[8]Total Outflows'!$AR$5:$AU$87,4,0),"")</f>
        <v>64000</v>
      </c>
      <c r="U422" s="1157" t="str">
        <f>IFERROR(VLOOKUP($C422,'[8]Total Outflows'!$AW$5:$AZ$56,4,0),"")</f>
        <v/>
      </c>
      <c r="V422" s="354">
        <f t="shared" si="230"/>
        <v>3314900</v>
      </c>
      <c r="W422" s="354"/>
      <c r="X422" s="354"/>
      <c r="Y422" s="354"/>
      <c r="Z422" s="354"/>
      <c r="AA422" s="354"/>
      <c r="AB422" s="354"/>
      <c r="AC422" s="354"/>
      <c r="AD422" s="354"/>
      <c r="AE422" s="354"/>
      <c r="AF422" s="354"/>
      <c r="AG422" s="354"/>
      <c r="AH422" s="354"/>
      <c r="AI422" s="354"/>
    </row>
    <row r="423" spans="1:35" x14ac:dyDescent="0.2">
      <c r="A423" s="358" t="s">
        <v>488</v>
      </c>
      <c r="B423" s="361" t="str">
        <f t="shared" si="204"/>
        <v>1</v>
      </c>
      <c r="C423" s="340" t="s">
        <v>496</v>
      </c>
      <c r="D423" s="359" t="s">
        <v>497</v>
      </c>
      <c r="E423" s="1157" t="str">
        <f>IFERROR(VLOOKUP($C423,'[8]Total Outflows'!$AB$5:$AE$146,2,0),"")</f>
        <v/>
      </c>
      <c r="F423" s="1157" t="str">
        <f>IFERROR(VLOOKUP($C423,'[8]Total Outflows'!$AB$5:$AE$146,3,0),"")</f>
        <v/>
      </c>
      <c r="G423" s="1157" t="str">
        <f>IFERROR(VLOOKUP($C423,'[8]Total Outflows'!$AB$5:$AE$146,4,0),"")</f>
        <v/>
      </c>
      <c r="H423" s="1157" t="str">
        <f>IFERROR(VLOOKUP($C423,'[8]Total Outflows'!$AG$5:$AJ$137,2,0),"")</f>
        <v/>
      </c>
      <c r="I423" s="1157" t="str">
        <f>IFERROR(VLOOKUP($C423,'[8]Total Outflows'!$AL$5:$AO$60,2,0),"")</f>
        <v/>
      </c>
      <c r="J423" s="1157" t="str">
        <f>IFERROR(VLOOKUP($C423,'[8]Total Outflows'!$AR$5:$AU$87,2,0),"")</f>
        <v/>
      </c>
      <c r="K423" s="1157" t="str">
        <f>IFERROR(VLOOKUP($C423,'[8]Total Outflows'!$AW$5:$AZ$56,2,0),"")</f>
        <v/>
      </c>
      <c r="L423" s="354">
        <f t="shared" si="226"/>
        <v>0</v>
      </c>
      <c r="M423" s="1157" t="str">
        <f>IFERROR(VLOOKUP($C423,'[8]Total Outflows'!$AG$5:$AJ$137,3,0),"")</f>
        <v/>
      </c>
      <c r="N423" s="1157" t="str">
        <f>IFERROR(VLOOKUP($C423,'[8]Total Outflows'!$AL$5:$AO$60,3,0),"")</f>
        <v/>
      </c>
      <c r="O423" s="1157" t="str">
        <f>IFERROR(VLOOKUP($C423,'[8]Total Outflows'!$AR$5:$AU$87,3,0),"")</f>
        <v/>
      </c>
      <c r="P423" s="1157" t="str">
        <f>IFERROR(VLOOKUP($C423,'[8]Total Outflows'!$AW$5:$AZ$56,3,0),"")</f>
        <v/>
      </c>
      <c r="Q423" s="354">
        <f t="shared" si="228"/>
        <v>0</v>
      </c>
      <c r="R423" s="1157" t="str">
        <f>IFERROR(VLOOKUP($C423,'[8]Total Outflows'!$AG$5:$AJ$137,4,0),"")</f>
        <v/>
      </c>
      <c r="S423" s="1157" t="str">
        <f>IFERROR(VLOOKUP($C423,'[8]Total Outflows'!$AL$5:$AO$60,4,0),"")</f>
        <v/>
      </c>
      <c r="T423" s="1157" t="str">
        <f>IFERROR(VLOOKUP($C423,'[8]Total Outflows'!$AR$5:$AU$87,4,0),"")</f>
        <v/>
      </c>
      <c r="U423" s="1157" t="str">
        <f>IFERROR(VLOOKUP($C423,'[8]Total Outflows'!$AW$5:$AZ$56,4,0),"")</f>
        <v/>
      </c>
      <c r="V423" s="354">
        <f t="shared" si="230"/>
        <v>0</v>
      </c>
      <c r="W423" s="354"/>
      <c r="X423" s="354"/>
      <c r="Y423" s="354"/>
      <c r="Z423" s="354"/>
      <c r="AA423" s="354"/>
      <c r="AB423" s="354"/>
      <c r="AC423" s="354"/>
      <c r="AD423" s="354"/>
      <c r="AE423" s="354"/>
      <c r="AF423" s="354"/>
      <c r="AG423" s="354"/>
      <c r="AH423" s="354"/>
      <c r="AI423" s="354"/>
    </row>
    <row r="424" spans="1:35" x14ac:dyDescent="0.2">
      <c r="A424" s="358" t="s">
        <v>488</v>
      </c>
      <c r="B424" s="361" t="str">
        <f t="shared" si="204"/>
        <v>1</v>
      </c>
      <c r="C424" s="340" t="s">
        <v>498</v>
      </c>
      <c r="D424" s="359" t="s">
        <v>499</v>
      </c>
      <c r="E424" s="1157">
        <f>IFERROR(VLOOKUP($C424,'[8]Total Outflows'!$AB$5:$AE$146,2,0),"")</f>
        <v>1563314.7899999996</v>
      </c>
      <c r="F424" s="1157">
        <f>IFERROR(VLOOKUP($C424,'[8]Total Outflows'!$AB$5:$AE$146,3,0),"")</f>
        <v>2200000</v>
      </c>
      <c r="G424" s="1157">
        <f>IFERROR(VLOOKUP($C424,'[8]Total Outflows'!$AB$5:$AE$146,4,0),"")</f>
        <v>2152100</v>
      </c>
      <c r="H424" s="1157">
        <f>IFERROR(VLOOKUP($C424,'[8]Total Outflows'!$AG$5:$AJ$137,2,0),"")</f>
        <v>0</v>
      </c>
      <c r="I424" s="1157">
        <f>IFERROR(VLOOKUP($C424,'[8]Total Outflows'!$AL$5:$AO$60,2,0),"")</f>
        <v>7200000</v>
      </c>
      <c r="J424" s="1157" t="str">
        <f>IFERROR(VLOOKUP($C424,'[8]Total Outflows'!$AR$5:$AU$87,2,0),"")</f>
        <v/>
      </c>
      <c r="K424" s="1157" t="str">
        <f>IFERROR(VLOOKUP($C424,'[8]Total Outflows'!$AW$5:$AZ$56,2,0),"")</f>
        <v/>
      </c>
      <c r="L424" s="354">
        <f t="shared" si="226"/>
        <v>7200000</v>
      </c>
      <c r="M424" s="1157">
        <f>IFERROR(VLOOKUP($C424,'[8]Total Outflows'!$AG$5:$AJ$137,3,0),"")</f>
        <v>7200000</v>
      </c>
      <c r="N424" s="1157">
        <f>IFERROR(VLOOKUP($C424,'[8]Total Outflows'!$AL$5:$AO$60,3,0),"")</f>
        <v>0</v>
      </c>
      <c r="O424" s="1157" t="str">
        <f>IFERROR(VLOOKUP($C424,'[8]Total Outflows'!$AR$5:$AU$87,3,0),"")</f>
        <v/>
      </c>
      <c r="P424" s="1157" t="str">
        <f>IFERROR(VLOOKUP($C424,'[8]Total Outflows'!$AW$5:$AZ$56,3,0),"")</f>
        <v/>
      </c>
      <c r="Q424" s="354">
        <f t="shared" si="228"/>
        <v>7200000</v>
      </c>
      <c r="R424" s="1157">
        <f>IFERROR(VLOOKUP($C424,'[8]Total Outflows'!$AG$5:$AJ$137,4,0),"")</f>
        <v>7200000</v>
      </c>
      <c r="S424" s="1157">
        <f>IFERROR(VLOOKUP($C424,'[8]Total Outflows'!$AL$5:$AO$60,4,0),"")</f>
        <v>0</v>
      </c>
      <c r="T424" s="1157" t="str">
        <f>IFERROR(VLOOKUP($C424,'[8]Total Outflows'!$AR$5:$AU$87,4,0),"")</f>
        <v/>
      </c>
      <c r="U424" s="1157" t="str">
        <f>IFERROR(VLOOKUP($C424,'[8]Total Outflows'!$AW$5:$AZ$56,4,0),"")</f>
        <v/>
      </c>
      <c r="V424" s="354">
        <f t="shared" si="230"/>
        <v>7200000</v>
      </c>
      <c r="W424" s="354"/>
      <c r="X424" s="354"/>
      <c r="Y424" s="354"/>
      <c r="Z424" s="354"/>
      <c r="AA424" s="354"/>
      <c r="AB424" s="354"/>
      <c r="AC424" s="354"/>
      <c r="AD424" s="354"/>
      <c r="AE424" s="354"/>
      <c r="AF424" s="354"/>
      <c r="AG424" s="354"/>
      <c r="AH424" s="354"/>
      <c r="AI424" s="354"/>
    </row>
    <row r="425" spans="1:35" x14ac:dyDescent="0.2">
      <c r="A425" s="358" t="s">
        <v>488</v>
      </c>
      <c r="B425" s="361" t="str">
        <f t="shared" si="204"/>
        <v>1</v>
      </c>
      <c r="C425" s="340" t="s">
        <v>500</v>
      </c>
      <c r="D425" s="359" t="s">
        <v>501</v>
      </c>
      <c r="E425" s="1157" t="str">
        <f>IFERROR(VLOOKUP($C425,'[8]Total Outflows'!$AB$5:$AE$146,2,0),"")</f>
        <v/>
      </c>
      <c r="F425" s="1157" t="str">
        <f>IFERROR(VLOOKUP($C425,'[8]Total Outflows'!$AB$5:$AE$146,3,0),"")</f>
        <v/>
      </c>
      <c r="G425" s="1157" t="str">
        <f>IFERROR(VLOOKUP($C425,'[8]Total Outflows'!$AB$5:$AE$146,4,0),"")</f>
        <v/>
      </c>
      <c r="H425" s="1157" t="str">
        <f>IFERROR(VLOOKUP($C425,'[8]Total Outflows'!$AG$5:$AJ$137,2,0),"")</f>
        <v/>
      </c>
      <c r="I425" s="1157" t="str">
        <f>IFERROR(VLOOKUP($C425,'[8]Total Outflows'!$AL$5:$AO$60,2,0),"")</f>
        <v/>
      </c>
      <c r="J425" s="1157" t="str">
        <f>IFERROR(VLOOKUP($C425,'[8]Total Outflows'!$AR$5:$AU$87,2,0),"")</f>
        <v/>
      </c>
      <c r="K425" s="1157" t="str">
        <f>IFERROR(VLOOKUP($C425,'[8]Total Outflows'!$AW$5:$AZ$56,2,0),"")</f>
        <v/>
      </c>
      <c r="L425" s="354">
        <f t="shared" si="226"/>
        <v>0</v>
      </c>
      <c r="M425" s="1157" t="str">
        <f>IFERROR(VLOOKUP($C425,'[8]Total Outflows'!$AG$5:$AJ$137,3,0),"")</f>
        <v/>
      </c>
      <c r="N425" s="1157" t="str">
        <f>IFERROR(VLOOKUP($C425,'[8]Total Outflows'!$AL$5:$AO$60,3,0),"")</f>
        <v/>
      </c>
      <c r="O425" s="1157" t="str">
        <f>IFERROR(VLOOKUP($C425,'[8]Total Outflows'!$AR$5:$AU$87,3,0),"")</f>
        <v/>
      </c>
      <c r="P425" s="1157" t="str">
        <f>IFERROR(VLOOKUP($C425,'[8]Total Outflows'!$AW$5:$AZ$56,3,0),"")</f>
        <v/>
      </c>
      <c r="Q425" s="354">
        <f t="shared" si="228"/>
        <v>0</v>
      </c>
      <c r="R425" s="1157" t="str">
        <f>IFERROR(VLOOKUP($C425,'[8]Total Outflows'!$AG$5:$AJ$137,4,0),"")</f>
        <v/>
      </c>
      <c r="S425" s="1157" t="str">
        <f>IFERROR(VLOOKUP($C425,'[8]Total Outflows'!$AL$5:$AO$60,4,0),"")</f>
        <v/>
      </c>
      <c r="T425" s="1157" t="str">
        <f>IFERROR(VLOOKUP($C425,'[8]Total Outflows'!$AR$5:$AU$87,4,0),"")</f>
        <v/>
      </c>
      <c r="U425" s="1157" t="str">
        <f>IFERROR(VLOOKUP($C425,'[8]Total Outflows'!$AW$5:$AZ$56,4,0),"")</f>
        <v/>
      </c>
      <c r="V425" s="354">
        <f t="shared" si="230"/>
        <v>0</v>
      </c>
      <c r="W425" s="354"/>
      <c r="X425" s="354"/>
      <c r="Y425" s="354"/>
      <c r="Z425" s="354"/>
      <c r="AA425" s="354"/>
      <c r="AB425" s="354"/>
      <c r="AC425" s="354"/>
      <c r="AD425" s="354"/>
      <c r="AE425" s="354"/>
      <c r="AF425" s="354"/>
      <c r="AG425" s="354"/>
      <c r="AH425" s="354"/>
      <c r="AI425" s="354"/>
    </row>
    <row r="426" spans="1:35" x14ac:dyDescent="0.2">
      <c r="A426" s="358" t="s">
        <v>488</v>
      </c>
      <c r="B426" s="361" t="str">
        <f t="shared" si="204"/>
        <v>1</v>
      </c>
      <c r="C426" s="340" t="s">
        <v>502</v>
      </c>
      <c r="D426" s="385" t="s">
        <v>503</v>
      </c>
      <c r="E426" s="1157" t="str">
        <f>IFERROR(VLOOKUP($C426,'[8]Total Outflows'!$AB$5:$AE$146,2,0),"")</f>
        <v/>
      </c>
      <c r="F426" s="1157" t="str">
        <f>IFERROR(VLOOKUP($C426,'[8]Total Outflows'!$AB$5:$AE$146,3,0),"")</f>
        <v/>
      </c>
      <c r="G426" s="1157" t="str">
        <f>IFERROR(VLOOKUP($C426,'[8]Total Outflows'!$AB$5:$AE$146,4,0),"")</f>
        <v/>
      </c>
      <c r="H426" s="1157" t="str">
        <f>IFERROR(VLOOKUP($C426,'[8]Total Outflows'!$AG$5:$AJ$137,2,0),"")</f>
        <v/>
      </c>
      <c r="I426" s="1157" t="str">
        <f>IFERROR(VLOOKUP($C426,'[8]Total Outflows'!$AL$5:$AO$60,2,0),"")</f>
        <v/>
      </c>
      <c r="J426" s="1157" t="str">
        <f>IFERROR(VLOOKUP($C426,'[8]Total Outflows'!$AR$5:$AU$87,2,0),"")</f>
        <v/>
      </c>
      <c r="K426" s="1157" t="str">
        <f>IFERROR(VLOOKUP($C426,'[8]Total Outflows'!$AW$5:$AZ$56,2,0),"")</f>
        <v/>
      </c>
      <c r="L426" s="354">
        <f t="shared" si="226"/>
        <v>0</v>
      </c>
      <c r="M426" s="1157" t="str">
        <f>IFERROR(VLOOKUP($C426,'[8]Total Outflows'!$AG$5:$AJ$137,3,0),"")</f>
        <v/>
      </c>
      <c r="N426" s="1157" t="str">
        <f>IFERROR(VLOOKUP($C426,'[8]Total Outflows'!$AL$5:$AO$60,3,0),"")</f>
        <v/>
      </c>
      <c r="O426" s="1157" t="str">
        <f>IFERROR(VLOOKUP($C426,'[8]Total Outflows'!$AR$5:$AU$87,3,0),"")</f>
        <v/>
      </c>
      <c r="P426" s="1157" t="str">
        <f>IFERROR(VLOOKUP($C426,'[8]Total Outflows'!$AW$5:$AZ$56,3,0),"")</f>
        <v/>
      </c>
      <c r="Q426" s="354">
        <f t="shared" si="228"/>
        <v>0</v>
      </c>
      <c r="R426" s="1157" t="str">
        <f>IFERROR(VLOOKUP($C426,'[8]Total Outflows'!$AG$5:$AJ$137,4,0),"")</f>
        <v/>
      </c>
      <c r="S426" s="1157" t="str">
        <f>IFERROR(VLOOKUP($C426,'[8]Total Outflows'!$AL$5:$AO$60,4,0),"")</f>
        <v/>
      </c>
      <c r="T426" s="1157" t="str">
        <f>IFERROR(VLOOKUP($C426,'[8]Total Outflows'!$AR$5:$AU$87,4,0),"")</f>
        <v/>
      </c>
      <c r="U426" s="1157" t="str">
        <f>IFERROR(VLOOKUP($C426,'[8]Total Outflows'!$AW$5:$AZ$56,4,0),"")</f>
        <v/>
      </c>
      <c r="V426" s="354">
        <f t="shared" si="230"/>
        <v>0</v>
      </c>
      <c r="W426" s="354"/>
      <c r="X426" s="354"/>
      <c r="Y426" s="354"/>
      <c r="Z426" s="354"/>
      <c r="AA426" s="354"/>
      <c r="AB426" s="354"/>
      <c r="AC426" s="354"/>
      <c r="AD426" s="354"/>
      <c r="AE426" s="354"/>
      <c r="AF426" s="354"/>
      <c r="AG426" s="354"/>
      <c r="AH426" s="354"/>
      <c r="AI426" s="354"/>
    </row>
    <row r="427" spans="1:35" x14ac:dyDescent="0.2">
      <c r="A427" s="358" t="s">
        <v>488</v>
      </c>
      <c r="B427" s="361" t="str">
        <f t="shared" si="204"/>
        <v>1</v>
      </c>
      <c r="C427" s="340" t="s">
        <v>504</v>
      </c>
      <c r="D427" s="359" t="s">
        <v>505</v>
      </c>
      <c r="E427" s="1157" t="str">
        <f>IFERROR(VLOOKUP($C427,'[8]Total Outflows'!$AB$5:$AE$146,2,0),"")</f>
        <v/>
      </c>
      <c r="F427" s="1157" t="str">
        <f>IFERROR(VLOOKUP($C427,'[8]Total Outflows'!$AB$5:$AE$146,3,0),"")</f>
        <v/>
      </c>
      <c r="G427" s="1157" t="str">
        <f>IFERROR(VLOOKUP($C427,'[8]Total Outflows'!$AB$5:$AE$146,4,0),"")</f>
        <v/>
      </c>
      <c r="H427" s="1157" t="str">
        <f>IFERROR(VLOOKUP($C427,'[8]Total Outflows'!$AG$5:$AJ$137,2,0),"")</f>
        <v/>
      </c>
      <c r="I427" s="1157" t="str">
        <f>IFERROR(VLOOKUP($C427,'[8]Total Outflows'!$AL$5:$AO$60,2,0),"")</f>
        <v/>
      </c>
      <c r="J427" s="1157" t="str">
        <f>IFERROR(VLOOKUP($C427,'[8]Total Outflows'!$AR$5:$AU$87,2,0),"")</f>
        <v/>
      </c>
      <c r="K427" s="1157" t="str">
        <f>IFERROR(VLOOKUP($C427,'[8]Total Outflows'!$AW$5:$AZ$56,2,0),"")</f>
        <v/>
      </c>
      <c r="L427" s="354">
        <f t="shared" si="226"/>
        <v>0</v>
      </c>
      <c r="M427" s="1157" t="str">
        <f>IFERROR(VLOOKUP($C427,'[8]Total Outflows'!$AG$5:$AJ$137,3,0),"")</f>
        <v/>
      </c>
      <c r="N427" s="1157" t="str">
        <f>IFERROR(VLOOKUP($C427,'[8]Total Outflows'!$AL$5:$AO$60,3,0),"")</f>
        <v/>
      </c>
      <c r="O427" s="1157" t="str">
        <f>IFERROR(VLOOKUP($C427,'[8]Total Outflows'!$AR$5:$AU$87,3,0),"")</f>
        <v/>
      </c>
      <c r="P427" s="1157" t="str">
        <f>IFERROR(VLOOKUP($C427,'[8]Total Outflows'!$AW$5:$AZ$56,3,0),"")</f>
        <v/>
      </c>
      <c r="Q427" s="354">
        <f t="shared" si="228"/>
        <v>0</v>
      </c>
      <c r="R427" s="1157" t="str">
        <f>IFERROR(VLOOKUP($C427,'[8]Total Outflows'!$AG$5:$AJ$137,4,0),"")</f>
        <v/>
      </c>
      <c r="S427" s="1157" t="str">
        <f>IFERROR(VLOOKUP($C427,'[8]Total Outflows'!$AL$5:$AO$60,4,0),"")</f>
        <v/>
      </c>
      <c r="T427" s="1157" t="str">
        <f>IFERROR(VLOOKUP($C427,'[8]Total Outflows'!$AR$5:$AU$87,4,0),"")</f>
        <v/>
      </c>
      <c r="U427" s="1157" t="str">
        <f>IFERROR(VLOOKUP($C427,'[8]Total Outflows'!$AW$5:$AZ$56,4,0),"")</f>
        <v/>
      </c>
      <c r="V427" s="354">
        <f t="shared" si="230"/>
        <v>0</v>
      </c>
      <c r="W427" s="354"/>
      <c r="X427" s="354"/>
      <c r="Y427" s="354"/>
      <c r="Z427" s="354"/>
      <c r="AA427" s="354"/>
      <c r="AB427" s="354"/>
      <c r="AC427" s="354"/>
      <c r="AD427" s="354"/>
      <c r="AE427" s="354"/>
      <c r="AF427" s="354"/>
      <c r="AG427" s="354"/>
      <c r="AH427" s="354"/>
      <c r="AI427" s="354"/>
    </row>
    <row r="428" spans="1:35" x14ac:dyDescent="0.2">
      <c r="A428" s="358" t="s">
        <v>488</v>
      </c>
      <c r="B428" s="361" t="str">
        <f t="shared" si="204"/>
        <v>1</v>
      </c>
      <c r="C428" s="340" t="s">
        <v>506</v>
      </c>
      <c r="D428" s="359" t="s">
        <v>507</v>
      </c>
      <c r="E428" s="1157" t="str">
        <f>IFERROR(VLOOKUP($C428,'[8]Total Outflows'!$AB$5:$AE$146,2,0),"")</f>
        <v/>
      </c>
      <c r="F428" s="1157" t="str">
        <f>IFERROR(VLOOKUP($C428,'[8]Total Outflows'!$AB$5:$AE$146,3,0),"")</f>
        <v/>
      </c>
      <c r="G428" s="1157" t="str">
        <f>IFERROR(VLOOKUP($C428,'[8]Total Outflows'!$AB$5:$AE$146,4,0),"")</f>
        <v/>
      </c>
      <c r="H428" s="1157" t="str">
        <f>IFERROR(VLOOKUP($C428,'[8]Total Outflows'!$AG$5:$AJ$137,2,0),"")</f>
        <v/>
      </c>
      <c r="I428" s="1157" t="str">
        <f>IFERROR(VLOOKUP($C428,'[8]Total Outflows'!$AL$5:$AO$60,2,0),"")</f>
        <v/>
      </c>
      <c r="J428" s="1157" t="str">
        <f>IFERROR(VLOOKUP($C428,'[8]Total Outflows'!$AR$5:$AU$87,2,0),"")</f>
        <v/>
      </c>
      <c r="K428" s="1157" t="str">
        <f>IFERROR(VLOOKUP($C428,'[8]Total Outflows'!$AW$5:$AZ$56,2,0),"")</f>
        <v/>
      </c>
      <c r="L428" s="354">
        <f t="shared" si="226"/>
        <v>0</v>
      </c>
      <c r="M428" s="1157" t="str">
        <f>IFERROR(VLOOKUP($C428,'[8]Total Outflows'!$AG$5:$AJ$137,3,0),"")</f>
        <v/>
      </c>
      <c r="N428" s="1157" t="str">
        <f>IFERROR(VLOOKUP($C428,'[8]Total Outflows'!$AL$5:$AO$60,3,0),"")</f>
        <v/>
      </c>
      <c r="O428" s="1157" t="str">
        <f>IFERROR(VLOOKUP($C428,'[8]Total Outflows'!$AR$5:$AU$87,3,0),"")</f>
        <v/>
      </c>
      <c r="P428" s="1157" t="str">
        <f>IFERROR(VLOOKUP($C428,'[8]Total Outflows'!$AW$5:$AZ$56,3,0),"")</f>
        <v/>
      </c>
      <c r="Q428" s="354">
        <f t="shared" si="228"/>
        <v>0</v>
      </c>
      <c r="R428" s="1157" t="str">
        <f>IFERROR(VLOOKUP($C428,'[8]Total Outflows'!$AG$5:$AJ$137,4,0),"")</f>
        <v/>
      </c>
      <c r="S428" s="1157" t="str">
        <f>IFERROR(VLOOKUP($C428,'[8]Total Outflows'!$AL$5:$AO$60,4,0),"")</f>
        <v/>
      </c>
      <c r="T428" s="1157" t="str">
        <f>IFERROR(VLOOKUP($C428,'[8]Total Outflows'!$AR$5:$AU$87,4,0),"")</f>
        <v/>
      </c>
      <c r="U428" s="1157" t="str">
        <f>IFERROR(VLOOKUP($C428,'[8]Total Outflows'!$AW$5:$AZ$56,4,0),"")</f>
        <v/>
      </c>
      <c r="V428" s="354">
        <f t="shared" si="230"/>
        <v>0</v>
      </c>
      <c r="W428" s="354"/>
      <c r="X428" s="354"/>
      <c r="Y428" s="354"/>
      <c r="Z428" s="354"/>
      <c r="AA428" s="354"/>
      <c r="AB428" s="354"/>
      <c r="AC428" s="354"/>
      <c r="AD428" s="354"/>
      <c r="AE428" s="354"/>
      <c r="AF428" s="354"/>
      <c r="AG428" s="354"/>
      <c r="AH428" s="354"/>
      <c r="AI428" s="354"/>
    </row>
    <row r="429" spans="1:35" x14ac:dyDescent="0.2">
      <c r="A429" s="358" t="s">
        <v>488</v>
      </c>
      <c r="B429" s="361" t="str">
        <f t="shared" si="204"/>
        <v>1</v>
      </c>
      <c r="C429" s="340" t="s">
        <v>508</v>
      </c>
      <c r="D429" s="359" t="s">
        <v>509</v>
      </c>
      <c r="E429" s="1157">
        <f>IFERROR(VLOOKUP($C429,'[8]Total Outflows'!$AB$5:$AE$146,2,0),"")</f>
        <v>1687638.0899999999</v>
      </c>
      <c r="F429" s="1157">
        <f>IFERROR(VLOOKUP($C429,'[8]Total Outflows'!$AB$5:$AE$146,3,0),"")</f>
        <v>1643700</v>
      </c>
      <c r="G429" s="1157">
        <f>IFERROR(VLOOKUP($C429,'[8]Total Outflows'!$AB$5:$AE$146,4,0),"")</f>
        <v>2034900</v>
      </c>
      <c r="H429" s="1157">
        <f>IFERROR(VLOOKUP($C429,'[8]Total Outflows'!$AG$5:$AJ$137,2,0),"")</f>
        <v>2374800</v>
      </c>
      <c r="I429" s="1157" t="str">
        <f>IFERROR(VLOOKUP($C429,'[8]Total Outflows'!$AL$5:$AO$60,2,0),"")</f>
        <v/>
      </c>
      <c r="J429" s="1157" t="str">
        <f>IFERROR(VLOOKUP($C429,'[8]Total Outflows'!$AR$5:$AU$87,2,0),"")</f>
        <v/>
      </c>
      <c r="K429" s="1157" t="str">
        <f>IFERROR(VLOOKUP($C429,'[8]Total Outflows'!$AW$5:$AZ$56,2,0),"")</f>
        <v/>
      </c>
      <c r="L429" s="354">
        <f t="shared" si="226"/>
        <v>2374800</v>
      </c>
      <c r="M429" s="1157">
        <f>IFERROR(VLOOKUP($C429,'[8]Total Outflows'!$AG$5:$AJ$137,3,0),"")</f>
        <v>2374800</v>
      </c>
      <c r="N429" s="1157" t="str">
        <f>IFERROR(VLOOKUP($C429,'[8]Total Outflows'!$AL$5:$AO$60,3,0),"")</f>
        <v/>
      </c>
      <c r="O429" s="1157" t="str">
        <f>IFERROR(VLOOKUP($C429,'[8]Total Outflows'!$AR$5:$AU$87,3,0),"")</f>
        <v/>
      </c>
      <c r="P429" s="1157" t="str">
        <f>IFERROR(VLOOKUP($C429,'[8]Total Outflows'!$AW$5:$AZ$56,3,0),"")</f>
        <v/>
      </c>
      <c r="Q429" s="354">
        <f t="shared" si="228"/>
        <v>2374800</v>
      </c>
      <c r="R429" s="1157">
        <f>IFERROR(VLOOKUP($C429,'[8]Total Outflows'!$AG$5:$AJ$137,4,0),"")</f>
        <v>2374800</v>
      </c>
      <c r="S429" s="1157" t="str">
        <f>IFERROR(VLOOKUP($C429,'[8]Total Outflows'!$AL$5:$AO$60,4,0),"")</f>
        <v/>
      </c>
      <c r="T429" s="1157" t="str">
        <f>IFERROR(VLOOKUP($C429,'[8]Total Outflows'!$AR$5:$AU$87,4,0),"")</f>
        <v/>
      </c>
      <c r="U429" s="1157" t="str">
        <f>IFERROR(VLOOKUP($C429,'[8]Total Outflows'!$AW$5:$AZ$56,4,0),"")</f>
        <v/>
      </c>
      <c r="V429" s="354">
        <f t="shared" si="230"/>
        <v>2374800</v>
      </c>
      <c r="W429" s="354"/>
      <c r="X429" s="354"/>
      <c r="Y429" s="354"/>
      <c r="Z429" s="354"/>
      <c r="AA429" s="354"/>
      <c r="AB429" s="354"/>
      <c r="AC429" s="354"/>
      <c r="AD429" s="354"/>
      <c r="AE429" s="354"/>
      <c r="AF429" s="354"/>
      <c r="AG429" s="354"/>
      <c r="AH429" s="354"/>
      <c r="AI429" s="354"/>
    </row>
    <row r="430" spans="1:35" x14ac:dyDescent="0.2">
      <c r="A430" s="358" t="s">
        <v>488</v>
      </c>
      <c r="B430" s="361" t="str">
        <f t="shared" si="204"/>
        <v>1</v>
      </c>
      <c r="C430" s="364" t="s">
        <v>510</v>
      </c>
      <c r="D430" s="359" t="s">
        <v>511</v>
      </c>
      <c r="E430" s="1157">
        <f>IFERROR(VLOOKUP($C430,'[8]Total Outflows'!$AB$5:$AE$146,2,0),"")</f>
        <v>34267</v>
      </c>
      <c r="F430" s="1157">
        <f>IFERROR(VLOOKUP($C430,'[8]Total Outflows'!$AB$5:$AE$146,3,0),"")</f>
        <v>71000</v>
      </c>
      <c r="G430" s="1157">
        <f>IFERROR(VLOOKUP($C430,'[8]Total Outflows'!$AB$5:$AE$146,4,0),"")</f>
        <v>52000</v>
      </c>
      <c r="H430" s="1157">
        <f>IFERROR(VLOOKUP($C430,'[8]Total Outflows'!$AG$5:$AJ$137,2,0),"")</f>
        <v>71000</v>
      </c>
      <c r="I430" s="1157" t="str">
        <f>IFERROR(VLOOKUP($C430,'[8]Total Outflows'!$AL$5:$AO$60,2,0),"")</f>
        <v/>
      </c>
      <c r="J430" s="1157">
        <f>IFERROR(VLOOKUP($C430,'[8]Total Outflows'!$AR$5:$AU$87,2,0),"")</f>
        <v>19000</v>
      </c>
      <c r="K430" s="1157" t="str">
        <f>IFERROR(VLOOKUP($C430,'[8]Total Outflows'!$AW$5:$AZ$56,2,0),"")</f>
        <v/>
      </c>
      <c r="L430" s="354">
        <f t="shared" si="226"/>
        <v>90000</v>
      </c>
      <c r="M430" s="1157">
        <f>IFERROR(VLOOKUP($C430,'[8]Total Outflows'!$AG$5:$AJ$137,3,0),"")</f>
        <v>71000</v>
      </c>
      <c r="N430" s="1157" t="str">
        <f>IFERROR(VLOOKUP($C430,'[8]Total Outflows'!$AL$5:$AO$60,3,0),"")</f>
        <v/>
      </c>
      <c r="O430" s="1157">
        <f>IFERROR(VLOOKUP($C430,'[8]Total Outflows'!$AR$5:$AU$87,3,0),"")</f>
        <v>19000</v>
      </c>
      <c r="P430" s="1157" t="str">
        <f>IFERROR(VLOOKUP($C430,'[8]Total Outflows'!$AW$5:$AZ$56,3,0),"")</f>
        <v/>
      </c>
      <c r="Q430" s="354">
        <f t="shared" si="228"/>
        <v>90000</v>
      </c>
      <c r="R430" s="1157">
        <f>IFERROR(VLOOKUP($C430,'[8]Total Outflows'!$AG$5:$AJ$137,4,0),"")</f>
        <v>71000</v>
      </c>
      <c r="S430" s="1157" t="str">
        <f>IFERROR(VLOOKUP($C430,'[8]Total Outflows'!$AL$5:$AO$60,4,0),"")</f>
        <v/>
      </c>
      <c r="T430" s="1157">
        <f>IFERROR(VLOOKUP($C430,'[8]Total Outflows'!$AR$5:$AU$87,4,0),"")</f>
        <v>19000</v>
      </c>
      <c r="U430" s="1157" t="str">
        <f>IFERROR(VLOOKUP($C430,'[8]Total Outflows'!$AW$5:$AZ$56,4,0),"")</f>
        <v/>
      </c>
      <c r="V430" s="354">
        <f t="shared" si="230"/>
        <v>90000</v>
      </c>
      <c r="W430" s="354"/>
      <c r="X430" s="354"/>
      <c r="Y430" s="354"/>
      <c r="Z430" s="354"/>
      <c r="AA430" s="354"/>
      <c r="AB430" s="354"/>
      <c r="AC430" s="354"/>
      <c r="AD430" s="354"/>
      <c r="AE430" s="354"/>
      <c r="AF430" s="354"/>
      <c r="AG430" s="354"/>
      <c r="AH430" s="354"/>
      <c r="AI430" s="354"/>
    </row>
    <row r="431" spans="1:35" x14ac:dyDescent="0.2">
      <c r="A431" s="369" t="s">
        <v>488</v>
      </c>
      <c r="B431" s="361" t="str">
        <f t="shared" si="204"/>
        <v>1</v>
      </c>
      <c r="C431" s="371" t="s">
        <v>810</v>
      </c>
      <c r="D431" s="372" t="s">
        <v>811</v>
      </c>
      <c r="E431" s="1157">
        <f>IFERROR(VLOOKUP($C431,'[8]Total Outflows'!$AB$5:$AE$146,2,0),"")</f>
        <v>52541.059999999983</v>
      </c>
      <c r="F431" s="1157">
        <f>IFERROR(VLOOKUP($C431,'[8]Total Outflows'!$AB$5:$AE$146,3,0),"")</f>
        <v>52500</v>
      </c>
      <c r="G431" s="1157">
        <f>IFERROR(VLOOKUP($C431,'[8]Total Outflows'!$AB$5:$AE$146,4,0),"")</f>
        <v>52500</v>
      </c>
      <c r="H431" s="1157">
        <f>IFERROR(VLOOKUP($C431,'[8]Total Outflows'!$AG$5:$AJ$137,2,0),"")</f>
        <v>52500</v>
      </c>
      <c r="I431" s="1157" t="str">
        <f>IFERROR(VLOOKUP($C431,'[8]Total Outflows'!$AL$5:$AO$60,2,0),"")</f>
        <v/>
      </c>
      <c r="J431" s="1157" t="str">
        <f>IFERROR(VLOOKUP($C431,'[8]Total Outflows'!$AR$5:$AU$87,2,0),"")</f>
        <v/>
      </c>
      <c r="K431" s="1157" t="str">
        <f>IFERROR(VLOOKUP($C431,'[8]Total Outflows'!$AW$5:$AZ$56,2,0),"")</f>
        <v/>
      </c>
      <c r="L431" s="354">
        <f t="shared" si="226"/>
        <v>52500</v>
      </c>
      <c r="M431" s="1157">
        <f>IFERROR(VLOOKUP($C431,'[8]Total Outflows'!$AG$5:$AJ$137,3,0),"")</f>
        <v>52500</v>
      </c>
      <c r="N431" s="1157" t="str">
        <f>IFERROR(VLOOKUP($C431,'[8]Total Outflows'!$AL$5:$AO$60,3,0),"")</f>
        <v/>
      </c>
      <c r="O431" s="1157" t="str">
        <f>IFERROR(VLOOKUP($C431,'[8]Total Outflows'!$AR$5:$AU$87,3,0),"")</f>
        <v/>
      </c>
      <c r="P431" s="1157" t="str">
        <f>IFERROR(VLOOKUP($C431,'[8]Total Outflows'!$AW$5:$AZ$56,3,0),"")</f>
        <v/>
      </c>
      <c r="Q431" s="354">
        <f t="shared" si="228"/>
        <v>52500</v>
      </c>
      <c r="R431" s="1157">
        <f>IFERROR(VLOOKUP($C431,'[8]Total Outflows'!$AG$5:$AJ$137,4,0),"")</f>
        <v>52500</v>
      </c>
      <c r="S431" s="1157" t="str">
        <f>IFERROR(VLOOKUP($C431,'[8]Total Outflows'!$AL$5:$AO$60,4,0),"")</f>
        <v/>
      </c>
      <c r="T431" s="1157" t="str">
        <f>IFERROR(VLOOKUP($C431,'[8]Total Outflows'!$AR$5:$AU$87,4,0),"")</f>
        <v/>
      </c>
      <c r="U431" s="1157" t="str">
        <f>IFERROR(VLOOKUP($C431,'[8]Total Outflows'!$AW$5:$AZ$56,4,0),"")</f>
        <v/>
      </c>
      <c r="V431" s="354">
        <f t="shared" si="230"/>
        <v>52500</v>
      </c>
      <c r="W431" s="354"/>
      <c r="X431" s="354"/>
      <c r="Y431" s="354"/>
      <c r="Z431" s="354"/>
      <c r="AA431" s="354"/>
      <c r="AB431" s="354"/>
      <c r="AC431" s="354"/>
      <c r="AD431" s="354"/>
      <c r="AE431" s="354"/>
      <c r="AF431" s="354"/>
      <c r="AG431" s="354"/>
      <c r="AH431" s="354"/>
      <c r="AI431" s="354"/>
    </row>
    <row r="432" spans="1:35" x14ac:dyDescent="0.2">
      <c r="A432" s="369" t="s">
        <v>488</v>
      </c>
      <c r="B432" s="361" t="str">
        <f t="shared" si="204"/>
        <v>1</v>
      </c>
      <c r="C432" s="371" t="s">
        <v>812</v>
      </c>
      <c r="D432" s="372" t="s">
        <v>813</v>
      </c>
      <c r="E432" s="1157">
        <f>IFERROR(VLOOKUP($C432,'[8]Total Outflows'!$AB$5:$AE$146,2,0),"")</f>
        <v>782282.74000000046</v>
      </c>
      <c r="F432" s="1157">
        <f>IFERROR(VLOOKUP($C432,'[8]Total Outflows'!$AB$5:$AE$146,3,0),"")</f>
        <v>828700</v>
      </c>
      <c r="G432" s="1157">
        <f>IFERROR(VLOOKUP($C432,'[8]Total Outflows'!$AB$5:$AE$146,4,0),"")</f>
        <v>764300</v>
      </c>
      <c r="H432" s="1157">
        <f>IFERROR(VLOOKUP($C432,'[8]Total Outflows'!$AG$5:$AJ$137,2,0),"")</f>
        <v>823300</v>
      </c>
      <c r="I432" s="1157" t="str">
        <f>IFERROR(VLOOKUP($C432,'[8]Total Outflows'!$AL$5:$AO$60,2,0),"")</f>
        <v/>
      </c>
      <c r="J432" s="1157" t="str">
        <f>IFERROR(VLOOKUP($C432,'[8]Total Outflows'!$AR$5:$AU$87,2,0),"")</f>
        <v/>
      </c>
      <c r="K432" s="1157" t="str">
        <f>IFERROR(VLOOKUP($C432,'[8]Total Outflows'!$AW$5:$AZ$56,2,0),"")</f>
        <v/>
      </c>
      <c r="L432" s="354">
        <f t="shared" si="226"/>
        <v>823300</v>
      </c>
      <c r="M432" s="1157">
        <f>IFERROR(VLOOKUP($C432,'[8]Total Outflows'!$AG$5:$AJ$137,3,0),"")</f>
        <v>823300</v>
      </c>
      <c r="N432" s="1157" t="str">
        <f>IFERROR(VLOOKUP($C432,'[8]Total Outflows'!$AL$5:$AO$60,3,0),"")</f>
        <v/>
      </c>
      <c r="O432" s="1157" t="str">
        <f>IFERROR(VLOOKUP($C432,'[8]Total Outflows'!$AR$5:$AU$87,3,0),"")</f>
        <v/>
      </c>
      <c r="P432" s="1157" t="str">
        <f>IFERROR(VLOOKUP($C432,'[8]Total Outflows'!$AW$5:$AZ$56,3,0),"")</f>
        <v/>
      </c>
      <c r="Q432" s="354">
        <f t="shared" si="228"/>
        <v>823300</v>
      </c>
      <c r="R432" s="1157">
        <f>IFERROR(VLOOKUP($C432,'[8]Total Outflows'!$AG$5:$AJ$137,4,0),"")</f>
        <v>823300</v>
      </c>
      <c r="S432" s="1157" t="str">
        <f>IFERROR(VLOOKUP($C432,'[8]Total Outflows'!$AL$5:$AO$60,4,0),"")</f>
        <v/>
      </c>
      <c r="T432" s="1157" t="str">
        <f>IFERROR(VLOOKUP($C432,'[8]Total Outflows'!$AR$5:$AU$87,4,0),"")</f>
        <v/>
      </c>
      <c r="U432" s="1157" t="str">
        <f>IFERROR(VLOOKUP($C432,'[8]Total Outflows'!$AW$5:$AZ$56,4,0),"")</f>
        <v/>
      </c>
      <c r="V432" s="354">
        <f t="shared" si="230"/>
        <v>823300</v>
      </c>
      <c r="W432" s="354"/>
      <c r="X432" s="354"/>
      <c r="Y432" s="354"/>
      <c r="Z432" s="354"/>
      <c r="AA432" s="354"/>
      <c r="AB432" s="354"/>
      <c r="AC432" s="354"/>
      <c r="AD432" s="354"/>
      <c r="AE432" s="354"/>
      <c r="AF432" s="354"/>
      <c r="AG432" s="354"/>
      <c r="AH432" s="354"/>
      <c r="AI432" s="354"/>
    </row>
    <row r="433" spans="1:35" x14ac:dyDescent="0.2">
      <c r="A433" s="358" t="s">
        <v>488</v>
      </c>
      <c r="B433" s="361" t="str">
        <f t="shared" si="204"/>
        <v>1</v>
      </c>
      <c r="C433" s="340" t="s">
        <v>512</v>
      </c>
      <c r="D433" s="359" t="s">
        <v>513</v>
      </c>
      <c r="E433" s="1157">
        <f>IFERROR(VLOOKUP($C433,'[8]Total Outflows'!$AB$5:$AE$146,2,0),"")</f>
        <v>1424400.3800000001</v>
      </c>
      <c r="F433" s="1157">
        <f>IFERROR(VLOOKUP($C433,'[8]Total Outflows'!$AB$5:$AE$146,3,0),"")</f>
        <v>1026300</v>
      </c>
      <c r="G433" s="1157">
        <f>IFERROR(VLOOKUP($C433,'[8]Total Outflows'!$AB$5:$AE$146,4,0),"")</f>
        <v>1432000</v>
      </c>
      <c r="H433" s="1157">
        <f>IFERROR(VLOOKUP($C433,'[8]Total Outflows'!$AG$5:$AJ$137,2,0),"")</f>
        <v>1213200</v>
      </c>
      <c r="I433" s="1157" t="str">
        <f>IFERROR(VLOOKUP($C433,'[8]Total Outflows'!$AL$5:$AO$60,2,0),"")</f>
        <v/>
      </c>
      <c r="J433" s="1157" t="str">
        <f>IFERROR(VLOOKUP($C433,'[8]Total Outflows'!$AR$5:$AU$87,2,0),"")</f>
        <v/>
      </c>
      <c r="K433" s="1157" t="str">
        <f>IFERROR(VLOOKUP($C433,'[8]Total Outflows'!$AW$5:$AZ$56,2,0),"")</f>
        <v/>
      </c>
      <c r="L433" s="354">
        <f t="shared" si="226"/>
        <v>1213200</v>
      </c>
      <c r="M433" s="1157">
        <f>IFERROR(VLOOKUP($C433,'[8]Total Outflows'!$AG$5:$AJ$137,3,0),"")</f>
        <v>1213200</v>
      </c>
      <c r="N433" s="1157" t="str">
        <f>IFERROR(VLOOKUP($C433,'[8]Total Outflows'!$AL$5:$AO$60,3,0),"")</f>
        <v/>
      </c>
      <c r="O433" s="1157" t="str">
        <f>IFERROR(VLOOKUP($C433,'[8]Total Outflows'!$AR$5:$AU$87,3,0),"")</f>
        <v/>
      </c>
      <c r="P433" s="1157" t="str">
        <f>IFERROR(VLOOKUP($C433,'[8]Total Outflows'!$AW$5:$AZ$56,3,0),"")</f>
        <v/>
      </c>
      <c r="Q433" s="354">
        <f t="shared" si="228"/>
        <v>1213200</v>
      </c>
      <c r="R433" s="1157">
        <f>IFERROR(VLOOKUP($C433,'[8]Total Outflows'!$AG$5:$AJ$137,4,0),"")</f>
        <v>1213200</v>
      </c>
      <c r="S433" s="1157" t="str">
        <f>IFERROR(VLOOKUP($C433,'[8]Total Outflows'!$AL$5:$AO$60,4,0),"")</f>
        <v/>
      </c>
      <c r="T433" s="1157" t="str">
        <f>IFERROR(VLOOKUP($C433,'[8]Total Outflows'!$AR$5:$AU$87,4,0),"")</f>
        <v/>
      </c>
      <c r="U433" s="1157" t="str">
        <f>IFERROR(VLOOKUP($C433,'[8]Total Outflows'!$AW$5:$AZ$56,4,0),"")</f>
        <v/>
      </c>
      <c r="V433" s="354">
        <f t="shared" si="230"/>
        <v>1213200</v>
      </c>
      <c r="W433" s="354"/>
      <c r="X433" s="354"/>
      <c r="Y433" s="354"/>
      <c r="Z433" s="354"/>
      <c r="AA433" s="354"/>
      <c r="AB433" s="354"/>
      <c r="AC433" s="354"/>
      <c r="AD433" s="354"/>
      <c r="AE433" s="354"/>
      <c r="AF433" s="354"/>
      <c r="AG433" s="354"/>
      <c r="AH433" s="354"/>
      <c r="AI433" s="354"/>
    </row>
    <row r="434" spans="1:35" x14ac:dyDescent="0.2">
      <c r="A434" s="358" t="s">
        <v>488</v>
      </c>
      <c r="B434" s="361" t="str">
        <f t="shared" si="204"/>
        <v>1</v>
      </c>
      <c r="C434" s="340" t="s">
        <v>514</v>
      </c>
      <c r="D434" s="359" t="s">
        <v>515</v>
      </c>
      <c r="E434" s="1157">
        <f>IFERROR(VLOOKUP($C434,'[8]Total Outflows'!$AB$5:$AE$146,2,0),"")</f>
        <v>422840.51</v>
      </c>
      <c r="F434" s="1157">
        <f>IFERROR(VLOOKUP($C434,'[8]Total Outflows'!$AB$5:$AE$146,3,0),"")</f>
        <v>482900</v>
      </c>
      <c r="G434" s="1157">
        <f>IFERROR(VLOOKUP($C434,'[8]Total Outflows'!$AB$5:$AE$146,4,0),"")</f>
        <v>451700</v>
      </c>
      <c r="H434" s="1157">
        <f>IFERROR(VLOOKUP($C434,'[8]Total Outflows'!$AG$5:$AJ$137,2,0),"")</f>
        <v>530900</v>
      </c>
      <c r="I434" s="1157" t="str">
        <f>IFERROR(VLOOKUP($C434,'[8]Total Outflows'!$AL$5:$AO$60,2,0),"")</f>
        <v/>
      </c>
      <c r="J434" s="1157" t="str">
        <f>IFERROR(VLOOKUP($C434,'[8]Total Outflows'!$AR$5:$AU$87,2,0),"")</f>
        <v/>
      </c>
      <c r="K434" s="1157" t="str">
        <f>IFERROR(VLOOKUP($C434,'[8]Total Outflows'!$AW$5:$AZ$56,2,0),"")</f>
        <v/>
      </c>
      <c r="L434" s="354">
        <f t="shared" si="226"/>
        <v>530900</v>
      </c>
      <c r="M434" s="1157">
        <f>IFERROR(VLOOKUP($C434,'[8]Total Outflows'!$AG$5:$AJ$137,3,0),"")</f>
        <v>530900</v>
      </c>
      <c r="N434" s="1157" t="str">
        <f>IFERROR(VLOOKUP($C434,'[8]Total Outflows'!$AL$5:$AO$60,3,0),"")</f>
        <v/>
      </c>
      <c r="O434" s="1157" t="str">
        <f>IFERROR(VLOOKUP($C434,'[8]Total Outflows'!$AR$5:$AU$87,3,0),"")</f>
        <v/>
      </c>
      <c r="P434" s="1157" t="str">
        <f>IFERROR(VLOOKUP($C434,'[8]Total Outflows'!$AW$5:$AZ$56,3,0),"")</f>
        <v/>
      </c>
      <c r="Q434" s="354">
        <f t="shared" si="228"/>
        <v>530900</v>
      </c>
      <c r="R434" s="1157">
        <f>IFERROR(VLOOKUP($C434,'[8]Total Outflows'!$AG$5:$AJ$137,4,0),"")</f>
        <v>530900</v>
      </c>
      <c r="S434" s="1157" t="str">
        <f>IFERROR(VLOOKUP($C434,'[8]Total Outflows'!$AL$5:$AO$60,4,0),"")</f>
        <v/>
      </c>
      <c r="T434" s="1157" t="str">
        <f>IFERROR(VLOOKUP($C434,'[8]Total Outflows'!$AR$5:$AU$87,4,0),"")</f>
        <v/>
      </c>
      <c r="U434" s="1157" t="str">
        <f>IFERROR(VLOOKUP($C434,'[8]Total Outflows'!$AW$5:$AZ$56,4,0),"")</f>
        <v/>
      </c>
      <c r="V434" s="354">
        <f t="shared" si="230"/>
        <v>530900</v>
      </c>
      <c r="W434" s="354"/>
      <c r="X434" s="354"/>
      <c r="Y434" s="354"/>
      <c r="Z434" s="354"/>
      <c r="AA434" s="354"/>
      <c r="AB434" s="354"/>
      <c r="AC434" s="354"/>
      <c r="AD434" s="354"/>
      <c r="AE434" s="354"/>
      <c r="AF434" s="354"/>
      <c r="AG434" s="354"/>
      <c r="AH434" s="354"/>
      <c r="AI434" s="354"/>
    </row>
    <row r="435" spans="1:35" x14ac:dyDescent="0.2">
      <c r="A435" s="358" t="s">
        <v>488</v>
      </c>
      <c r="B435" s="361" t="str">
        <f t="shared" si="204"/>
        <v>1</v>
      </c>
      <c r="C435" s="340" t="s">
        <v>516</v>
      </c>
      <c r="D435" s="359" t="s">
        <v>517</v>
      </c>
      <c r="E435" s="1157">
        <f>IFERROR(VLOOKUP($C435,'[8]Total Outflows'!$AB$5:$AE$146,2,0),"")</f>
        <v>552633.02999999991</v>
      </c>
      <c r="F435" s="1157">
        <f>IFERROR(VLOOKUP($C435,'[8]Total Outflows'!$AB$5:$AE$146,3,0),"")</f>
        <v>464200</v>
      </c>
      <c r="G435" s="1157">
        <f>IFERROR(VLOOKUP($C435,'[8]Total Outflows'!$AB$5:$AE$146,4,0),"")</f>
        <v>493800</v>
      </c>
      <c r="H435" s="1157">
        <f>IFERROR(VLOOKUP($C435,'[8]Total Outflows'!$AG$5:$AJ$137,2,0),"")</f>
        <v>524700</v>
      </c>
      <c r="I435" s="1157" t="str">
        <f>IFERROR(VLOOKUP($C435,'[8]Total Outflows'!$AL$5:$AO$60,2,0),"")</f>
        <v/>
      </c>
      <c r="J435" s="1157" t="str">
        <f>IFERROR(VLOOKUP($C435,'[8]Total Outflows'!$AR$5:$AU$87,2,0),"")</f>
        <v/>
      </c>
      <c r="K435" s="1157" t="str">
        <f>IFERROR(VLOOKUP($C435,'[8]Total Outflows'!$AW$5:$AZ$56,2,0),"")</f>
        <v/>
      </c>
      <c r="L435" s="354">
        <f t="shared" si="226"/>
        <v>524700</v>
      </c>
      <c r="M435" s="1157">
        <f>IFERROR(VLOOKUP($C435,'[8]Total Outflows'!$AG$5:$AJ$137,3,0),"")</f>
        <v>524700</v>
      </c>
      <c r="N435" s="1157" t="str">
        <f>IFERROR(VLOOKUP($C435,'[8]Total Outflows'!$AL$5:$AO$60,3,0),"")</f>
        <v/>
      </c>
      <c r="O435" s="1157" t="str">
        <f>IFERROR(VLOOKUP($C435,'[8]Total Outflows'!$AR$5:$AU$87,3,0),"")</f>
        <v/>
      </c>
      <c r="P435" s="1157" t="str">
        <f>IFERROR(VLOOKUP($C435,'[8]Total Outflows'!$AW$5:$AZ$56,3,0),"")</f>
        <v/>
      </c>
      <c r="Q435" s="354">
        <f t="shared" si="228"/>
        <v>524700</v>
      </c>
      <c r="R435" s="1157">
        <f>IFERROR(VLOOKUP($C435,'[8]Total Outflows'!$AG$5:$AJ$137,4,0),"")</f>
        <v>524700</v>
      </c>
      <c r="S435" s="1157" t="str">
        <f>IFERROR(VLOOKUP($C435,'[8]Total Outflows'!$AL$5:$AO$60,4,0),"")</f>
        <v/>
      </c>
      <c r="T435" s="1157" t="str">
        <f>IFERROR(VLOOKUP($C435,'[8]Total Outflows'!$AR$5:$AU$87,4,0),"")</f>
        <v/>
      </c>
      <c r="U435" s="1157" t="str">
        <f>IFERROR(VLOOKUP($C435,'[8]Total Outflows'!$AW$5:$AZ$56,4,0),"")</f>
        <v/>
      </c>
      <c r="V435" s="354">
        <f t="shared" si="230"/>
        <v>524700</v>
      </c>
      <c r="W435" s="354"/>
      <c r="X435" s="354"/>
      <c r="Y435" s="354"/>
      <c r="Z435" s="354"/>
      <c r="AA435" s="354"/>
      <c r="AB435" s="354"/>
      <c r="AC435" s="354"/>
      <c r="AD435" s="354"/>
      <c r="AE435" s="354"/>
      <c r="AF435" s="354"/>
      <c r="AG435" s="354"/>
      <c r="AH435" s="354"/>
      <c r="AI435" s="354"/>
    </row>
    <row r="436" spans="1:35" x14ac:dyDescent="0.2">
      <c r="A436" s="358" t="s">
        <v>488</v>
      </c>
      <c r="B436" s="361" t="str">
        <f t="shared" si="204"/>
        <v>1</v>
      </c>
      <c r="C436" s="340" t="s">
        <v>518</v>
      </c>
      <c r="D436" s="359" t="s">
        <v>519</v>
      </c>
      <c r="E436" s="1157" t="str">
        <f>IFERROR(VLOOKUP($C436,'[8]Total Outflows'!$AB$5:$AE$146,2,0),"")</f>
        <v/>
      </c>
      <c r="F436" s="1157" t="str">
        <f>IFERROR(VLOOKUP($C436,'[8]Total Outflows'!$AB$5:$AE$146,3,0),"")</f>
        <v/>
      </c>
      <c r="G436" s="1157" t="str">
        <f>IFERROR(VLOOKUP($C436,'[8]Total Outflows'!$AB$5:$AE$146,4,0),"")</f>
        <v/>
      </c>
      <c r="H436" s="1157" t="str">
        <f>IFERROR(VLOOKUP($C436,'[8]Total Outflows'!$AG$5:$AJ$137,2,0),"")</f>
        <v/>
      </c>
      <c r="I436" s="1157" t="str">
        <f>IFERROR(VLOOKUP($C436,'[8]Total Outflows'!$AL$5:$AO$60,2,0),"")</f>
        <v/>
      </c>
      <c r="J436" s="1157" t="str">
        <f>IFERROR(VLOOKUP($C436,'[8]Total Outflows'!$AR$5:$AU$87,2,0),"")</f>
        <v/>
      </c>
      <c r="K436" s="1157" t="str">
        <f>IFERROR(VLOOKUP($C436,'[8]Total Outflows'!$AW$5:$AZ$56,2,0),"")</f>
        <v/>
      </c>
      <c r="L436" s="354">
        <f t="shared" si="226"/>
        <v>0</v>
      </c>
      <c r="M436" s="1157" t="str">
        <f>IFERROR(VLOOKUP($C436,'[8]Total Outflows'!$AG$5:$AJ$137,3,0),"")</f>
        <v/>
      </c>
      <c r="N436" s="1157" t="str">
        <f>IFERROR(VLOOKUP($C436,'[8]Total Outflows'!$AL$5:$AO$60,3,0),"")</f>
        <v/>
      </c>
      <c r="O436" s="1157" t="str">
        <f>IFERROR(VLOOKUP($C436,'[8]Total Outflows'!$AR$5:$AU$87,3,0),"")</f>
        <v/>
      </c>
      <c r="P436" s="1157" t="str">
        <f>IFERROR(VLOOKUP($C436,'[8]Total Outflows'!$AW$5:$AZ$56,3,0),"")</f>
        <v/>
      </c>
      <c r="Q436" s="354">
        <f t="shared" si="228"/>
        <v>0</v>
      </c>
      <c r="R436" s="1157" t="str">
        <f>IFERROR(VLOOKUP($C436,'[8]Total Outflows'!$AG$5:$AJ$137,4,0),"")</f>
        <v/>
      </c>
      <c r="S436" s="1157" t="str">
        <f>IFERROR(VLOOKUP($C436,'[8]Total Outflows'!$AL$5:$AO$60,4,0),"")</f>
        <v/>
      </c>
      <c r="T436" s="1157" t="str">
        <f>IFERROR(VLOOKUP($C436,'[8]Total Outflows'!$AR$5:$AU$87,4,0),"")</f>
        <v/>
      </c>
      <c r="U436" s="1157" t="str">
        <f>IFERROR(VLOOKUP($C436,'[8]Total Outflows'!$AW$5:$AZ$56,4,0),"")</f>
        <v/>
      </c>
      <c r="V436" s="354">
        <f t="shared" si="230"/>
        <v>0</v>
      </c>
      <c r="W436" s="354"/>
      <c r="X436" s="354"/>
      <c r="Y436" s="354"/>
      <c r="Z436" s="354"/>
      <c r="AA436" s="354"/>
      <c r="AB436" s="354"/>
      <c r="AC436" s="354"/>
      <c r="AD436" s="354"/>
      <c r="AE436" s="354"/>
      <c r="AF436" s="354"/>
      <c r="AG436" s="354"/>
      <c r="AH436" s="354"/>
      <c r="AI436" s="354"/>
    </row>
    <row r="437" spans="1:35" x14ac:dyDescent="0.2">
      <c r="A437" s="358" t="s">
        <v>488</v>
      </c>
      <c r="B437" s="361" t="str">
        <f t="shared" si="204"/>
        <v>1</v>
      </c>
      <c r="C437" s="340" t="s">
        <v>520</v>
      </c>
      <c r="D437" s="359" t="s">
        <v>521</v>
      </c>
      <c r="E437" s="1157">
        <f>IFERROR(VLOOKUP($C437,'[8]Total Outflows'!$AB$5:$AE$146,2,0),"")</f>
        <v>1031715.0399999998</v>
      </c>
      <c r="F437" s="1157">
        <f>IFERROR(VLOOKUP($C437,'[8]Total Outflows'!$AB$5:$AE$146,3,0),"")</f>
        <v>1092400</v>
      </c>
      <c r="G437" s="1157">
        <f>IFERROR(VLOOKUP($C437,'[8]Total Outflows'!$AB$5:$AE$146,4,0),"")</f>
        <v>1035500</v>
      </c>
      <c r="H437" s="1157">
        <f>IFERROR(VLOOKUP($C437,'[8]Total Outflows'!$AG$5:$AJ$137,2,0),"")</f>
        <v>1135200</v>
      </c>
      <c r="I437" s="1157" t="str">
        <f>IFERROR(VLOOKUP($C437,'[8]Total Outflows'!$AL$5:$AO$60,2,0),"")</f>
        <v/>
      </c>
      <c r="J437" s="1157" t="str">
        <f>IFERROR(VLOOKUP($C437,'[8]Total Outflows'!$AR$5:$AU$87,2,0),"")</f>
        <v/>
      </c>
      <c r="K437" s="1157" t="str">
        <f>IFERROR(VLOOKUP($C437,'[8]Total Outflows'!$AW$5:$AZ$56,2,0),"")</f>
        <v/>
      </c>
      <c r="L437" s="354">
        <f t="shared" si="226"/>
        <v>1135200</v>
      </c>
      <c r="M437" s="1157">
        <f>IFERROR(VLOOKUP($C437,'[8]Total Outflows'!$AG$5:$AJ$137,3,0),"")</f>
        <v>1135200</v>
      </c>
      <c r="N437" s="1157" t="str">
        <f>IFERROR(VLOOKUP($C437,'[8]Total Outflows'!$AL$5:$AO$60,3,0),"")</f>
        <v/>
      </c>
      <c r="O437" s="1157" t="str">
        <f>IFERROR(VLOOKUP($C437,'[8]Total Outflows'!$AR$5:$AU$87,3,0),"")</f>
        <v/>
      </c>
      <c r="P437" s="1157" t="str">
        <f>IFERROR(VLOOKUP($C437,'[8]Total Outflows'!$AW$5:$AZ$56,3,0),"")</f>
        <v/>
      </c>
      <c r="Q437" s="354">
        <f t="shared" si="228"/>
        <v>1135200</v>
      </c>
      <c r="R437" s="1157">
        <f>IFERROR(VLOOKUP($C437,'[8]Total Outflows'!$AG$5:$AJ$137,4,0),"")</f>
        <v>1135200</v>
      </c>
      <c r="S437" s="1157" t="str">
        <f>IFERROR(VLOOKUP($C437,'[8]Total Outflows'!$AL$5:$AO$60,4,0),"")</f>
        <v/>
      </c>
      <c r="T437" s="1157" t="str">
        <f>IFERROR(VLOOKUP($C437,'[8]Total Outflows'!$AR$5:$AU$87,4,0),"")</f>
        <v/>
      </c>
      <c r="U437" s="1157" t="str">
        <f>IFERROR(VLOOKUP($C437,'[8]Total Outflows'!$AW$5:$AZ$56,4,0),"")</f>
        <v/>
      </c>
      <c r="V437" s="354">
        <f t="shared" si="230"/>
        <v>1135200</v>
      </c>
      <c r="W437" s="354"/>
      <c r="X437" s="354"/>
      <c r="Y437" s="354"/>
      <c r="Z437" s="354"/>
      <c r="AA437" s="354"/>
      <c r="AB437" s="354"/>
      <c r="AC437" s="354"/>
      <c r="AD437" s="354"/>
      <c r="AE437" s="354"/>
      <c r="AF437" s="354"/>
      <c r="AG437" s="354"/>
      <c r="AH437" s="354"/>
      <c r="AI437" s="354"/>
    </row>
    <row r="438" spans="1:35" x14ac:dyDescent="0.2">
      <c r="A438" s="358" t="s">
        <v>488</v>
      </c>
      <c r="B438" s="361" t="str">
        <f t="shared" si="204"/>
        <v>1</v>
      </c>
      <c r="C438" s="364" t="s">
        <v>522</v>
      </c>
      <c r="D438" s="374" t="s">
        <v>1263</v>
      </c>
      <c r="E438" s="1157" t="str">
        <f>IFERROR(VLOOKUP($C438,'[8]Total Outflows'!$AB$5:$AE$146,2,0),"")</f>
        <v/>
      </c>
      <c r="F438" s="1157" t="str">
        <f>IFERROR(VLOOKUP($C438,'[8]Total Outflows'!$AB$5:$AE$146,3,0),"")</f>
        <v/>
      </c>
      <c r="G438" s="1157" t="str">
        <f>IFERROR(VLOOKUP($C438,'[8]Total Outflows'!$AB$5:$AE$146,4,0),"")</f>
        <v/>
      </c>
      <c r="H438" s="1157" t="str">
        <f>IFERROR(VLOOKUP($C438,'[8]Total Outflows'!$AG$5:$AJ$137,2,0),"")</f>
        <v/>
      </c>
      <c r="I438" s="1157" t="str">
        <f>IFERROR(VLOOKUP($C438,'[8]Total Outflows'!$AL$5:$AO$60,2,0),"")</f>
        <v/>
      </c>
      <c r="J438" s="1157" t="str">
        <f>IFERROR(VLOOKUP($C438,'[8]Total Outflows'!$AR$5:$AU$87,2,0),"")</f>
        <v/>
      </c>
      <c r="K438" s="1157" t="str">
        <f>IFERROR(VLOOKUP($C438,'[8]Total Outflows'!$AW$5:$AZ$56,2,0),"")</f>
        <v/>
      </c>
      <c r="L438" s="354">
        <f t="shared" si="226"/>
        <v>0</v>
      </c>
      <c r="M438" s="1157" t="str">
        <f>IFERROR(VLOOKUP($C438,'[8]Total Outflows'!$AG$5:$AJ$137,3,0),"")</f>
        <v/>
      </c>
      <c r="N438" s="1157" t="str">
        <f>IFERROR(VLOOKUP($C438,'[8]Total Outflows'!$AL$5:$AO$60,3,0),"")</f>
        <v/>
      </c>
      <c r="O438" s="1157" t="str">
        <f>IFERROR(VLOOKUP($C438,'[8]Total Outflows'!$AR$5:$AU$87,3,0),"")</f>
        <v/>
      </c>
      <c r="P438" s="1157" t="str">
        <f>IFERROR(VLOOKUP($C438,'[8]Total Outflows'!$AW$5:$AZ$56,3,0),"")</f>
        <v/>
      </c>
      <c r="Q438" s="354">
        <f t="shared" si="228"/>
        <v>0</v>
      </c>
      <c r="R438" s="1157" t="str">
        <f>IFERROR(VLOOKUP($C438,'[8]Total Outflows'!$AG$5:$AJ$137,4,0),"")</f>
        <v/>
      </c>
      <c r="S438" s="1157" t="str">
        <f>IFERROR(VLOOKUP($C438,'[8]Total Outflows'!$AL$5:$AO$60,4,0),"")</f>
        <v/>
      </c>
      <c r="T438" s="1157" t="str">
        <f>IFERROR(VLOOKUP($C438,'[8]Total Outflows'!$AR$5:$AU$87,4,0),"")</f>
        <v/>
      </c>
      <c r="U438" s="1157" t="str">
        <f>IFERROR(VLOOKUP($C438,'[8]Total Outflows'!$AW$5:$AZ$56,4,0),"")</f>
        <v/>
      </c>
      <c r="V438" s="354">
        <f t="shared" si="230"/>
        <v>0</v>
      </c>
      <c r="W438" s="354"/>
      <c r="X438" s="354"/>
      <c r="Y438" s="354"/>
      <c r="Z438" s="354"/>
      <c r="AA438" s="354"/>
      <c r="AB438" s="354"/>
      <c r="AC438" s="354"/>
      <c r="AD438" s="354"/>
      <c r="AE438" s="354"/>
      <c r="AF438" s="354"/>
      <c r="AG438" s="354"/>
      <c r="AH438" s="354"/>
      <c r="AI438" s="354"/>
    </row>
    <row r="439" spans="1:35" x14ac:dyDescent="0.2">
      <c r="A439" s="358" t="s">
        <v>488</v>
      </c>
      <c r="B439" s="361" t="str">
        <f t="shared" si="204"/>
        <v>1</v>
      </c>
      <c r="C439" s="340" t="s">
        <v>523</v>
      </c>
      <c r="D439" s="359" t="s">
        <v>524</v>
      </c>
      <c r="E439" s="1157">
        <f>IFERROR(VLOOKUP($C439,'[8]Total Outflows'!$AB$5:$AE$146,2,0),"")</f>
        <v>428900.00000000006</v>
      </c>
      <c r="F439" s="1157">
        <f>IFERROR(VLOOKUP($C439,'[8]Total Outflows'!$AB$5:$AE$146,3,0),"")</f>
        <v>428900</v>
      </c>
      <c r="G439" s="1157">
        <f>IFERROR(VLOOKUP($C439,'[8]Total Outflows'!$AB$5:$AE$146,4,0),"")</f>
        <v>528100</v>
      </c>
      <c r="H439" s="1157">
        <f>IFERROR(VLOOKUP($C439,'[8]Total Outflows'!$AG$5:$AJ$137,2,0),"")</f>
        <v>428900</v>
      </c>
      <c r="I439" s="1157" t="str">
        <f>IFERROR(VLOOKUP($C439,'[8]Total Outflows'!$AL$5:$AO$60,2,0),"")</f>
        <v/>
      </c>
      <c r="J439" s="1157" t="str">
        <f>IFERROR(VLOOKUP($C439,'[8]Total Outflows'!$AR$5:$AU$87,2,0),"")</f>
        <v/>
      </c>
      <c r="K439" s="1157" t="str">
        <f>IFERROR(VLOOKUP($C439,'[8]Total Outflows'!$AW$5:$AZ$56,2,0),"")</f>
        <v/>
      </c>
      <c r="L439" s="354">
        <f t="shared" si="226"/>
        <v>428900</v>
      </c>
      <c r="M439" s="1157">
        <f>IFERROR(VLOOKUP($C439,'[8]Total Outflows'!$AG$5:$AJ$137,3,0),"")</f>
        <v>428900</v>
      </c>
      <c r="N439" s="1157" t="str">
        <f>IFERROR(VLOOKUP($C439,'[8]Total Outflows'!$AL$5:$AO$60,3,0),"")</f>
        <v/>
      </c>
      <c r="O439" s="1157" t="str">
        <f>IFERROR(VLOOKUP($C439,'[8]Total Outflows'!$AR$5:$AU$87,3,0),"")</f>
        <v/>
      </c>
      <c r="P439" s="1157" t="str">
        <f>IFERROR(VLOOKUP($C439,'[8]Total Outflows'!$AW$5:$AZ$56,3,0),"")</f>
        <v/>
      </c>
      <c r="Q439" s="354">
        <f t="shared" si="228"/>
        <v>428900</v>
      </c>
      <c r="R439" s="1157">
        <f>IFERROR(VLOOKUP($C439,'[8]Total Outflows'!$AG$5:$AJ$137,4,0),"")</f>
        <v>428900</v>
      </c>
      <c r="S439" s="1157" t="str">
        <f>IFERROR(VLOOKUP($C439,'[8]Total Outflows'!$AL$5:$AO$60,4,0),"")</f>
        <v/>
      </c>
      <c r="T439" s="1157" t="str">
        <f>IFERROR(VLOOKUP($C439,'[8]Total Outflows'!$AR$5:$AU$87,4,0),"")</f>
        <v/>
      </c>
      <c r="U439" s="1157" t="str">
        <f>IFERROR(VLOOKUP($C439,'[8]Total Outflows'!$AW$5:$AZ$56,4,0),"")</f>
        <v/>
      </c>
      <c r="V439" s="354">
        <f t="shared" si="230"/>
        <v>428900</v>
      </c>
      <c r="W439" s="354"/>
      <c r="X439" s="354"/>
      <c r="Y439" s="354"/>
      <c r="Z439" s="354"/>
      <c r="AA439" s="354"/>
      <c r="AB439" s="354"/>
      <c r="AC439" s="354"/>
      <c r="AD439" s="354"/>
      <c r="AE439" s="354"/>
      <c r="AF439" s="354"/>
      <c r="AG439" s="354"/>
      <c r="AH439" s="354"/>
      <c r="AI439" s="354"/>
    </row>
    <row r="440" spans="1:35" x14ac:dyDescent="0.2">
      <c r="A440" s="358" t="s">
        <v>488</v>
      </c>
      <c r="B440" s="361" t="str">
        <f t="shared" si="204"/>
        <v>1</v>
      </c>
      <c r="C440" s="340" t="s">
        <v>525</v>
      </c>
      <c r="D440" s="359" t="s">
        <v>526</v>
      </c>
      <c r="E440" s="1157">
        <f>IFERROR(VLOOKUP($C440,'[8]Total Outflows'!$AB$5:$AE$146,2,0),"")</f>
        <v>9993781.6699999943</v>
      </c>
      <c r="F440" s="1157">
        <f>IFERROR(VLOOKUP($C440,'[8]Total Outflows'!$AB$5:$AE$146,3,0),"")</f>
        <v>10430600</v>
      </c>
      <c r="G440" s="1157">
        <f>IFERROR(VLOOKUP($C440,'[8]Total Outflows'!$AB$5:$AE$146,4,0),"")</f>
        <v>10127800</v>
      </c>
      <c r="H440" s="1157">
        <f>IFERROR(VLOOKUP($C440,'[8]Total Outflows'!$AG$5:$AJ$137,2,0),"")</f>
        <v>11702000</v>
      </c>
      <c r="I440" s="1157">
        <f>IFERROR(VLOOKUP($C440,'[8]Total Outflows'!$AL$5:$AO$60,2,0),"")</f>
        <v>0</v>
      </c>
      <c r="J440" s="1157">
        <f>IFERROR(VLOOKUP($C440,'[8]Total Outflows'!$AR$5:$AU$87,2,0),"")</f>
        <v>38600</v>
      </c>
      <c r="K440" s="1157" t="str">
        <f>IFERROR(VLOOKUP($C440,'[8]Total Outflows'!$AW$5:$AZ$56,2,0),"")</f>
        <v/>
      </c>
      <c r="L440" s="354">
        <f t="shared" si="226"/>
        <v>11740600</v>
      </c>
      <c r="M440" s="1157">
        <f>IFERROR(VLOOKUP($C440,'[8]Total Outflows'!$AG$5:$AJ$137,3,0),"")</f>
        <v>11702000</v>
      </c>
      <c r="N440" s="1157">
        <f>IFERROR(VLOOKUP($C440,'[8]Total Outflows'!$AL$5:$AO$60,3,0),"")</f>
        <v>0</v>
      </c>
      <c r="O440" s="1157">
        <f>IFERROR(VLOOKUP($C440,'[8]Total Outflows'!$AR$5:$AU$87,3,0),"")</f>
        <v>38600</v>
      </c>
      <c r="P440" s="1157" t="str">
        <f>IFERROR(VLOOKUP($C440,'[8]Total Outflows'!$AW$5:$AZ$56,3,0),"")</f>
        <v/>
      </c>
      <c r="Q440" s="354">
        <f t="shared" si="228"/>
        <v>11740600</v>
      </c>
      <c r="R440" s="1157">
        <f>IFERROR(VLOOKUP($C440,'[8]Total Outflows'!$AG$5:$AJ$137,4,0),"")</f>
        <v>11702000</v>
      </c>
      <c r="S440" s="1157">
        <f>IFERROR(VLOOKUP($C440,'[8]Total Outflows'!$AL$5:$AO$60,4,0),"")</f>
        <v>0</v>
      </c>
      <c r="T440" s="1157">
        <f>IFERROR(VLOOKUP($C440,'[8]Total Outflows'!$AR$5:$AU$87,4,0),"")</f>
        <v>38600</v>
      </c>
      <c r="U440" s="1157" t="str">
        <f>IFERROR(VLOOKUP($C440,'[8]Total Outflows'!$AW$5:$AZ$56,4,0),"")</f>
        <v/>
      </c>
      <c r="V440" s="354">
        <f t="shared" si="230"/>
        <v>11740600</v>
      </c>
      <c r="W440" s="354"/>
      <c r="X440" s="354"/>
      <c r="Y440" s="354"/>
      <c r="Z440" s="354"/>
      <c r="AA440" s="354"/>
      <c r="AB440" s="354"/>
      <c r="AC440" s="354"/>
      <c r="AD440" s="354"/>
      <c r="AE440" s="354"/>
      <c r="AF440" s="354"/>
      <c r="AG440" s="354"/>
      <c r="AH440" s="354"/>
      <c r="AI440" s="354"/>
    </row>
    <row r="441" spans="1:35" x14ac:dyDescent="0.2">
      <c r="A441" s="358" t="s">
        <v>488</v>
      </c>
      <c r="B441" s="361" t="str">
        <f t="shared" si="204"/>
        <v>1</v>
      </c>
      <c r="C441" s="340" t="s">
        <v>527</v>
      </c>
      <c r="D441" s="359" t="s">
        <v>528</v>
      </c>
      <c r="E441" s="1157" t="str">
        <f>IFERROR(VLOOKUP($C441,'[8]Total Outflows'!$AB$5:$AE$146,2,0),"")</f>
        <v/>
      </c>
      <c r="F441" s="1157" t="str">
        <f>IFERROR(VLOOKUP($C441,'[8]Total Outflows'!$AB$5:$AE$146,3,0),"")</f>
        <v/>
      </c>
      <c r="G441" s="1157" t="str">
        <f>IFERROR(VLOOKUP($C441,'[8]Total Outflows'!$AB$5:$AE$146,4,0),"")</f>
        <v/>
      </c>
      <c r="H441" s="1157" t="str">
        <f>IFERROR(VLOOKUP($C441,'[8]Total Outflows'!$AG$5:$AJ$137,2,0),"")</f>
        <v/>
      </c>
      <c r="I441" s="1157" t="str">
        <f>IFERROR(VLOOKUP($C441,'[8]Total Outflows'!$AL$5:$AO$60,2,0),"")</f>
        <v/>
      </c>
      <c r="J441" s="1157" t="str">
        <f>IFERROR(VLOOKUP($C441,'[8]Total Outflows'!$AR$5:$AU$87,2,0),"")</f>
        <v/>
      </c>
      <c r="K441" s="1157" t="str">
        <f>IFERROR(VLOOKUP($C441,'[8]Total Outflows'!$AW$5:$AZ$56,2,0),"")</f>
        <v/>
      </c>
      <c r="L441" s="354">
        <f t="shared" si="226"/>
        <v>0</v>
      </c>
      <c r="M441" s="1157" t="str">
        <f>IFERROR(VLOOKUP($C441,'[8]Total Outflows'!$AG$5:$AJ$137,3,0),"")</f>
        <v/>
      </c>
      <c r="N441" s="1157" t="str">
        <f>IFERROR(VLOOKUP($C441,'[8]Total Outflows'!$AL$5:$AO$60,3,0),"")</f>
        <v/>
      </c>
      <c r="O441" s="1157" t="str">
        <f>IFERROR(VLOOKUP($C441,'[8]Total Outflows'!$AR$5:$AU$87,3,0),"")</f>
        <v/>
      </c>
      <c r="P441" s="1157" t="str">
        <f>IFERROR(VLOOKUP($C441,'[8]Total Outflows'!$AW$5:$AZ$56,3,0),"")</f>
        <v/>
      </c>
      <c r="Q441" s="354">
        <f t="shared" si="228"/>
        <v>0</v>
      </c>
      <c r="R441" s="1157" t="str">
        <f>IFERROR(VLOOKUP($C441,'[8]Total Outflows'!$AG$5:$AJ$137,4,0),"")</f>
        <v/>
      </c>
      <c r="S441" s="1157" t="str">
        <f>IFERROR(VLOOKUP($C441,'[8]Total Outflows'!$AL$5:$AO$60,4,0),"")</f>
        <v/>
      </c>
      <c r="T441" s="1157" t="str">
        <f>IFERROR(VLOOKUP($C441,'[8]Total Outflows'!$AR$5:$AU$87,4,0),"")</f>
        <v/>
      </c>
      <c r="U441" s="1157" t="str">
        <f>IFERROR(VLOOKUP($C441,'[8]Total Outflows'!$AW$5:$AZ$56,4,0),"")</f>
        <v/>
      </c>
      <c r="V441" s="354">
        <f t="shared" si="230"/>
        <v>0</v>
      </c>
      <c r="W441" s="354"/>
      <c r="X441" s="354"/>
      <c r="Y441" s="354"/>
      <c r="Z441" s="354"/>
      <c r="AA441" s="354"/>
      <c r="AB441" s="354"/>
      <c r="AC441" s="354"/>
      <c r="AD441" s="354"/>
      <c r="AE441" s="354"/>
      <c r="AF441" s="354"/>
      <c r="AG441" s="354"/>
      <c r="AH441" s="354"/>
      <c r="AI441" s="354"/>
    </row>
    <row r="442" spans="1:35" x14ac:dyDescent="0.2">
      <c r="A442" s="358" t="s">
        <v>488</v>
      </c>
      <c r="B442" s="361" t="str">
        <f t="shared" si="204"/>
        <v>1</v>
      </c>
      <c r="C442" s="340" t="s">
        <v>529</v>
      </c>
      <c r="D442" s="359" t="s">
        <v>530</v>
      </c>
      <c r="E442" s="1157">
        <f>IFERROR(VLOOKUP($C442,'[8]Total Outflows'!$AB$5:$AE$146,2,0),"")</f>
        <v>5655000.1599999983</v>
      </c>
      <c r="F442" s="1157">
        <f>IFERROR(VLOOKUP($C442,'[8]Total Outflows'!$AB$5:$AE$146,3,0),"")</f>
        <v>6985000</v>
      </c>
      <c r="G442" s="1157">
        <f>IFERROR(VLOOKUP($C442,'[8]Total Outflows'!$AB$5:$AE$146,4,0),"")</f>
        <v>7255700</v>
      </c>
      <c r="H442" s="1157">
        <f>IFERROR(VLOOKUP($C442,'[8]Total Outflows'!$AG$5:$AJ$137,2,0),"")</f>
        <v>6811900</v>
      </c>
      <c r="I442" s="1157">
        <f>IFERROR(VLOOKUP($C442,'[8]Total Outflows'!$AL$5:$AO$60,2,0),"")</f>
        <v>0</v>
      </c>
      <c r="J442" s="1157">
        <f>IFERROR(VLOOKUP($C442,'[8]Total Outflows'!$AR$5:$AU$87,2,0),"")</f>
        <v>225000</v>
      </c>
      <c r="K442" s="1157">
        <f>IFERROR(VLOOKUP($C442,'[8]Total Outflows'!$AW$5:$AZ$56,2,0),"")</f>
        <v>293700</v>
      </c>
      <c r="L442" s="354">
        <f t="shared" si="226"/>
        <v>7330600</v>
      </c>
      <c r="M442" s="1157">
        <f>IFERROR(VLOOKUP($C442,'[8]Total Outflows'!$AG$5:$AJ$137,3,0),"")</f>
        <v>6811900</v>
      </c>
      <c r="N442" s="1157">
        <f>IFERROR(VLOOKUP($C442,'[8]Total Outflows'!$AL$5:$AO$60,3,0),"")</f>
        <v>0</v>
      </c>
      <c r="O442" s="1157">
        <f>IFERROR(VLOOKUP($C442,'[8]Total Outflows'!$AR$5:$AU$87,3,0),"")</f>
        <v>118000</v>
      </c>
      <c r="P442" s="1157">
        <f>IFERROR(VLOOKUP($C442,'[8]Total Outflows'!$AW$5:$AZ$56,3,0),"")</f>
        <v>413700</v>
      </c>
      <c r="Q442" s="354">
        <f t="shared" si="228"/>
        <v>7343600</v>
      </c>
      <c r="R442" s="1157">
        <f>IFERROR(VLOOKUP($C442,'[8]Total Outflows'!$AG$5:$AJ$137,4,0),"")</f>
        <v>6811900</v>
      </c>
      <c r="S442" s="1157">
        <f>IFERROR(VLOOKUP($C442,'[8]Total Outflows'!$AL$5:$AO$60,4,0),"")</f>
        <v>0</v>
      </c>
      <c r="T442" s="1157">
        <f>IFERROR(VLOOKUP($C442,'[8]Total Outflows'!$AR$5:$AU$87,4,0),"")</f>
        <v>122000</v>
      </c>
      <c r="U442" s="1157">
        <f>IFERROR(VLOOKUP($C442,'[8]Total Outflows'!$AW$5:$AZ$56,4,0),"")</f>
        <v>413700</v>
      </c>
      <c r="V442" s="354">
        <f t="shared" si="230"/>
        <v>7347600</v>
      </c>
      <c r="W442" s="354"/>
      <c r="X442" s="354"/>
      <c r="Y442" s="354"/>
      <c r="Z442" s="354"/>
      <c r="AA442" s="354"/>
      <c r="AB442" s="354"/>
      <c r="AC442" s="354"/>
      <c r="AD442" s="354"/>
      <c r="AE442" s="354"/>
      <c r="AF442" s="354"/>
      <c r="AG442" s="354"/>
      <c r="AH442" s="354"/>
      <c r="AI442" s="354"/>
    </row>
    <row r="443" spans="1:35" x14ac:dyDescent="0.2">
      <c r="A443" s="358" t="s">
        <v>488</v>
      </c>
      <c r="B443" s="361" t="str">
        <f t="shared" si="204"/>
        <v>1</v>
      </c>
      <c r="C443" s="340" t="s">
        <v>531</v>
      </c>
      <c r="D443" s="359" t="s">
        <v>532</v>
      </c>
      <c r="E443" s="1157">
        <f>IFERROR(VLOOKUP($C443,'[8]Total Outflows'!$AB$5:$AE$146,2,0),"")</f>
        <v>16815.550000000003</v>
      </c>
      <c r="F443" s="1157">
        <f>IFERROR(VLOOKUP($C443,'[8]Total Outflows'!$AB$5:$AE$146,3,0),"")</f>
        <v>37400</v>
      </c>
      <c r="G443" s="1157">
        <f>IFERROR(VLOOKUP($C443,'[8]Total Outflows'!$AB$5:$AE$146,4,0),"")</f>
        <v>20400</v>
      </c>
      <c r="H443" s="1157">
        <f>IFERROR(VLOOKUP($C443,'[8]Total Outflows'!$AG$5:$AJ$137,2,0),"")</f>
        <v>37400</v>
      </c>
      <c r="I443" s="1157" t="str">
        <f>IFERROR(VLOOKUP($C443,'[8]Total Outflows'!$AL$5:$AO$60,2,0),"")</f>
        <v/>
      </c>
      <c r="J443" s="1157" t="str">
        <f>IFERROR(VLOOKUP($C443,'[8]Total Outflows'!$AR$5:$AU$87,2,0),"")</f>
        <v/>
      </c>
      <c r="K443" s="1157" t="str">
        <f>IFERROR(VLOOKUP($C443,'[8]Total Outflows'!$AW$5:$AZ$56,2,0),"")</f>
        <v/>
      </c>
      <c r="L443" s="354">
        <f t="shared" si="226"/>
        <v>37400</v>
      </c>
      <c r="M443" s="1157">
        <f>IFERROR(VLOOKUP($C443,'[8]Total Outflows'!$AG$5:$AJ$137,3,0),"")</f>
        <v>37400</v>
      </c>
      <c r="N443" s="1157" t="str">
        <f>IFERROR(VLOOKUP($C443,'[8]Total Outflows'!$AL$5:$AO$60,3,0),"")</f>
        <v/>
      </c>
      <c r="O443" s="1157" t="str">
        <f>IFERROR(VLOOKUP($C443,'[8]Total Outflows'!$AR$5:$AU$87,3,0),"")</f>
        <v/>
      </c>
      <c r="P443" s="1157" t="str">
        <f>IFERROR(VLOOKUP($C443,'[8]Total Outflows'!$AW$5:$AZ$56,3,0),"")</f>
        <v/>
      </c>
      <c r="Q443" s="354">
        <f t="shared" si="228"/>
        <v>37400</v>
      </c>
      <c r="R443" s="1157">
        <f>IFERROR(VLOOKUP($C443,'[8]Total Outflows'!$AG$5:$AJ$137,4,0),"")</f>
        <v>37400</v>
      </c>
      <c r="S443" s="1157" t="str">
        <f>IFERROR(VLOOKUP($C443,'[8]Total Outflows'!$AL$5:$AO$60,4,0),"")</f>
        <v/>
      </c>
      <c r="T443" s="1157" t="str">
        <f>IFERROR(VLOOKUP($C443,'[8]Total Outflows'!$AR$5:$AU$87,4,0),"")</f>
        <v/>
      </c>
      <c r="U443" s="1157" t="str">
        <f>IFERROR(VLOOKUP($C443,'[8]Total Outflows'!$AW$5:$AZ$56,4,0),"")</f>
        <v/>
      </c>
      <c r="V443" s="354">
        <f t="shared" si="230"/>
        <v>37400</v>
      </c>
      <c r="W443" s="354"/>
      <c r="X443" s="354"/>
      <c r="Y443" s="354"/>
      <c r="Z443" s="354"/>
      <c r="AA443" s="354"/>
      <c r="AB443" s="354"/>
      <c r="AC443" s="354"/>
      <c r="AD443" s="354"/>
      <c r="AE443" s="354"/>
      <c r="AF443" s="354"/>
      <c r="AG443" s="354"/>
      <c r="AH443" s="354"/>
      <c r="AI443" s="354"/>
    </row>
    <row r="444" spans="1:35" x14ac:dyDescent="0.2">
      <c r="A444" s="358" t="s">
        <v>533</v>
      </c>
      <c r="B444" s="361" t="str">
        <f t="shared" si="204"/>
        <v>1</v>
      </c>
      <c r="C444" s="340" t="s">
        <v>534</v>
      </c>
      <c r="D444" s="359" t="s">
        <v>535</v>
      </c>
      <c r="E444" s="1157">
        <f>IFERROR(VLOOKUP($C444,'[8]Total Outflows'!$AB$5:$AE$146,2,0),"")</f>
        <v>580413.93999999994</v>
      </c>
      <c r="F444" s="1157">
        <f>IFERROR(VLOOKUP($C444,'[8]Total Outflows'!$AB$5:$AE$146,3,0),"")</f>
        <v>681300</v>
      </c>
      <c r="G444" s="1157">
        <f>IFERROR(VLOOKUP($C444,'[8]Total Outflows'!$AB$5:$AE$146,4,0),"")</f>
        <v>555500</v>
      </c>
      <c r="H444" s="1157">
        <f>IFERROR(VLOOKUP($C444,'[8]Total Outflows'!$AG$5:$AJ$137,2,0),"")</f>
        <v>782900</v>
      </c>
      <c r="I444" s="1157" t="str">
        <f>IFERROR(VLOOKUP($C444,'[8]Total Outflows'!$AL$5:$AO$60,2,0),"")</f>
        <v/>
      </c>
      <c r="J444" s="1157">
        <f>IFERROR(VLOOKUP($C444,'[8]Total Outflows'!$AR$5:$AU$87,2,0),"")</f>
        <v>0</v>
      </c>
      <c r="K444" s="1157" t="str">
        <f>IFERROR(VLOOKUP($C444,'[8]Total Outflows'!$AW$5:$AZ$56,2,0),"")</f>
        <v/>
      </c>
      <c r="L444" s="354">
        <f t="shared" si="226"/>
        <v>782900</v>
      </c>
      <c r="M444" s="1157">
        <f>IFERROR(VLOOKUP($C444,'[8]Total Outflows'!$AG$5:$AJ$137,3,0),"")</f>
        <v>782900</v>
      </c>
      <c r="N444" s="1157" t="str">
        <f>IFERROR(VLOOKUP($C444,'[8]Total Outflows'!$AL$5:$AO$60,3,0),"")</f>
        <v/>
      </c>
      <c r="O444" s="1157">
        <f>IFERROR(VLOOKUP($C444,'[8]Total Outflows'!$AR$5:$AU$87,3,0),"")</f>
        <v>0</v>
      </c>
      <c r="P444" s="1157" t="str">
        <f>IFERROR(VLOOKUP($C444,'[8]Total Outflows'!$AW$5:$AZ$56,3,0),"")</f>
        <v/>
      </c>
      <c r="Q444" s="354">
        <f t="shared" si="228"/>
        <v>782900</v>
      </c>
      <c r="R444" s="1157">
        <f>IFERROR(VLOOKUP($C444,'[8]Total Outflows'!$AG$5:$AJ$137,4,0),"")</f>
        <v>782900</v>
      </c>
      <c r="S444" s="1157" t="str">
        <f>IFERROR(VLOOKUP($C444,'[8]Total Outflows'!$AL$5:$AO$60,4,0),"")</f>
        <v/>
      </c>
      <c r="T444" s="1157">
        <f>IFERROR(VLOOKUP($C444,'[8]Total Outflows'!$AR$5:$AU$87,4,0),"")</f>
        <v>0</v>
      </c>
      <c r="U444" s="1157" t="str">
        <f>IFERROR(VLOOKUP($C444,'[8]Total Outflows'!$AW$5:$AZ$56,4,0),"")</f>
        <v/>
      </c>
      <c r="V444" s="354">
        <f t="shared" si="230"/>
        <v>782900</v>
      </c>
      <c r="W444" s="354"/>
      <c r="X444" s="354"/>
      <c r="Y444" s="354"/>
      <c r="Z444" s="354"/>
      <c r="AA444" s="354"/>
      <c r="AB444" s="354"/>
      <c r="AC444" s="354"/>
      <c r="AD444" s="354"/>
      <c r="AE444" s="354"/>
      <c r="AF444" s="354"/>
      <c r="AG444" s="354"/>
      <c r="AH444" s="354"/>
      <c r="AI444" s="354"/>
    </row>
    <row r="445" spans="1:35" x14ac:dyDescent="0.25">
      <c r="A445" s="358"/>
      <c r="B445" s="361" t="str">
        <f t="shared" si="204"/>
        <v/>
      </c>
      <c r="D445" s="359"/>
      <c r="E445" s="354">
        <f>SUM(E420:E444)</f>
        <v>171217948.68999991</v>
      </c>
      <c r="F445" s="354">
        <f t="shared" ref="F445" si="238">SUM(F420:F444)</f>
        <v>178897800</v>
      </c>
      <c r="G445" s="354">
        <f>SUM(G420:G444)</f>
        <v>178458100</v>
      </c>
      <c r="H445" s="354">
        <f t="shared" ref="H445:K445" si="239">SUM(H420:H444)</f>
        <v>179405700</v>
      </c>
      <c r="I445" s="354">
        <f t="shared" si="239"/>
        <v>15515200</v>
      </c>
      <c r="J445" s="354">
        <f t="shared" si="239"/>
        <v>366600</v>
      </c>
      <c r="K445" s="354">
        <f t="shared" si="239"/>
        <v>293700</v>
      </c>
      <c r="L445" s="354">
        <f t="shared" si="226"/>
        <v>195581200</v>
      </c>
      <c r="M445" s="354">
        <f t="shared" ref="M445:P445" si="240">SUM(M420:M444)</f>
        <v>185031700</v>
      </c>
      <c r="N445" s="354">
        <f t="shared" si="240"/>
        <v>6128400</v>
      </c>
      <c r="O445" s="354">
        <f t="shared" si="240"/>
        <v>239600</v>
      </c>
      <c r="P445" s="354">
        <f t="shared" si="240"/>
        <v>413700</v>
      </c>
      <c r="Q445" s="354">
        <f t="shared" si="228"/>
        <v>191813400</v>
      </c>
      <c r="R445" s="354">
        <f t="shared" ref="R445:U445" si="241">SUM(R420:R444)</f>
        <v>188077400</v>
      </c>
      <c r="S445" s="354">
        <f t="shared" si="241"/>
        <v>262000</v>
      </c>
      <c r="T445" s="354">
        <f t="shared" si="241"/>
        <v>243600</v>
      </c>
      <c r="U445" s="354">
        <f t="shared" si="241"/>
        <v>413700</v>
      </c>
      <c r="V445" s="354">
        <f t="shared" si="230"/>
        <v>188996700</v>
      </c>
      <c r="W445" s="354"/>
      <c r="X445" s="354"/>
      <c r="Y445" s="354"/>
      <c r="Z445" s="354"/>
      <c r="AA445" s="354"/>
      <c r="AB445" s="354"/>
      <c r="AC445" s="354"/>
      <c r="AD445" s="354"/>
      <c r="AE445" s="354"/>
      <c r="AF445" s="354"/>
      <c r="AG445" s="354"/>
      <c r="AH445" s="354"/>
      <c r="AI445" s="354"/>
    </row>
    <row r="446" spans="1:35" x14ac:dyDescent="0.25">
      <c r="A446" s="358"/>
      <c r="B446" s="361" t="str">
        <f t="shared" si="204"/>
        <v/>
      </c>
      <c r="C446" s="358"/>
      <c r="D446" s="359"/>
      <c r="E446" s="354" t="str">
        <f>IFERROR(SUM(#REF!),"")</f>
        <v/>
      </c>
      <c r="F446" s="354"/>
      <c r="G446" s="354"/>
      <c r="H446" s="354"/>
      <c r="I446" s="354"/>
      <c r="J446" s="354"/>
      <c r="K446" s="354"/>
      <c r="L446" s="354">
        <f t="shared" si="226"/>
        <v>0</v>
      </c>
      <c r="M446" s="354"/>
      <c r="N446" s="354"/>
      <c r="O446" s="354"/>
      <c r="P446" s="354"/>
      <c r="Q446" s="354">
        <f t="shared" si="228"/>
        <v>0</v>
      </c>
      <c r="R446" s="354"/>
      <c r="S446" s="354"/>
      <c r="T446" s="354"/>
      <c r="U446" s="354"/>
      <c r="V446" s="354">
        <f t="shared" si="230"/>
        <v>0</v>
      </c>
      <c r="W446" s="354"/>
      <c r="X446" s="354"/>
      <c r="Y446" s="354"/>
      <c r="Z446" s="354"/>
      <c r="AA446" s="354"/>
      <c r="AB446" s="354"/>
      <c r="AC446" s="354"/>
      <c r="AD446" s="354"/>
      <c r="AE446" s="354"/>
      <c r="AF446" s="354"/>
      <c r="AG446" s="354"/>
      <c r="AH446" s="354"/>
      <c r="AI446" s="354"/>
    </row>
    <row r="447" spans="1:35" x14ac:dyDescent="0.25">
      <c r="A447" s="358"/>
      <c r="B447" s="361" t="str">
        <f t="shared" si="204"/>
        <v/>
      </c>
      <c r="C447" s="358"/>
      <c r="D447" s="359"/>
      <c r="E447" s="354" t="str">
        <f>IFERROR(SUM(#REF!),"")</f>
        <v/>
      </c>
      <c r="F447" s="354"/>
      <c r="G447" s="354"/>
      <c r="H447" s="354"/>
      <c r="I447" s="354"/>
      <c r="J447" s="354"/>
      <c r="K447" s="354"/>
      <c r="L447" s="354">
        <f t="shared" si="226"/>
        <v>0</v>
      </c>
      <c r="M447" s="354"/>
      <c r="N447" s="354"/>
      <c r="O447" s="354"/>
      <c r="P447" s="354"/>
      <c r="Q447" s="354">
        <f t="shared" si="228"/>
        <v>0</v>
      </c>
      <c r="R447" s="354"/>
      <c r="S447" s="354"/>
      <c r="T447" s="354"/>
      <c r="U447" s="354"/>
      <c r="V447" s="354">
        <f t="shared" si="230"/>
        <v>0</v>
      </c>
      <c r="W447" s="354"/>
      <c r="X447" s="354"/>
      <c r="Y447" s="354"/>
      <c r="Z447" s="354"/>
      <c r="AA447" s="354"/>
      <c r="AB447" s="354"/>
      <c r="AC447" s="354"/>
      <c r="AD447" s="354"/>
      <c r="AE447" s="354"/>
      <c r="AF447" s="354"/>
      <c r="AG447" s="354"/>
      <c r="AH447" s="354"/>
      <c r="AI447" s="354"/>
    </row>
    <row r="448" spans="1:35" x14ac:dyDescent="0.25">
      <c r="A448" s="358">
        <v>2112</v>
      </c>
      <c r="B448" s="361" t="str">
        <f t="shared" si="204"/>
        <v/>
      </c>
      <c r="C448" s="358"/>
      <c r="D448" s="359" t="s">
        <v>536</v>
      </c>
      <c r="E448" s="354" t="str">
        <f>IFERROR(SUM(#REF!),"")</f>
        <v/>
      </c>
      <c r="F448" s="354"/>
      <c r="G448" s="354"/>
      <c r="H448" s="354"/>
      <c r="I448" s="354"/>
      <c r="J448" s="354"/>
      <c r="K448" s="354"/>
      <c r="L448" s="354">
        <f t="shared" si="226"/>
        <v>0</v>
      </c>
      <c r="M448" s="354"/>
      <c r="N448" s="354"/>
      <c r="O448" s="354"/>
      <c r="P448" s="354"/>
      <c r="Q448" s="354">
        <f t="shared" si="228"/>
        <v>0</v>
      </c>
      <c r="R448" s="354"/>
      <c r="S448" s="354"/>
      <c r="T448" s="354"/>
      <c r="U448" s="354"/>
      <c r="V448" s="354">
        <f t="shared" si="230"/>
        <v>0</v>
      </c>
      <c r="W448" s="354"/>
      <c r="X448" s="354"/>
      <c r="Y448" s="354"/>
      <c r="Z448" s="354"/>
      <c r="AA448" s="354"/>
      <c r="AB448" s="354"/>
      <c r="AC448" s="354"/>
      <c r="AD448" s="354"/>
      <c r="AE448" s="354"/>
      <c r="AF448" s="354"/>
      <c r="AG448" s="354"/>
      <c r="AH448" s="354"/>
      <c r="AI448" s="354"/>
    </row>
    <row r="449" spans="1:35" x14ac:dyDescent="0.25">
      <c r="A449" s="358"/>
      <c r="B449" s="361" t="str">
        <f t="shared" si="204"/>
        <v/>
      </c>
      <c r="C449" s="358"/>
      <c r="D449" s="359"/>
      <c r="E449" s="354" t="str">
        <f>IFERROR(SUM(#REF!),"")</f>
        <v/>
      </c>
      <c r="F449" s="354"/>
      <c r="G449" s="354"/>
      <c r="H449" s="354"/>
      <c r="I449" s="354"/>
      <c r="J449" s="354"/>
      <c r="K449" s="354"/>
      <c r="L449" s="354">
        <f t="shared" si="226"/>
        <v>0</v>
      </c>
      <c r="M449" s="354"/>
      <c r="N449" s="354"/>
      <c r="O449" s="354"/>
      <c r="P449" s="354"/>
      <c r="Q449" s="354">
        <f t="shared" si="228"/>
        <v>0</v>
      </c>
      <c r="R449" s="354"/>
      <c r="S449" s="354"/>
      <c r="T449" s="354"/>
      <c r="U449" s="354"/>
      <c r="V449" s="354">
        <f t="shared" si="230"/>
        <v>0</v>
      </c>
      <c r="W449" s="354"/>
      <c r="X449" s="354"/>
      <c r="Y449" s="354"/>
      <c r="Z449" s="354"/>
      <c r="AA449" s="354"/>
      <c r="AB449" s="354"/>
      <c r="AC449" s="354"/>
      <c r="AD449" s="354"/>
      <c r="AE449" s="354"/>
      <c r="AF449" s="354"/>
      <c r="AG449" s="354"/>
      <c r="AH449" s="354"/>
      <c r="AI449" s="354"/>
    </row>
    <row r="450" spans="1:35" x14ac:dyDescent="0.25">
      <c r="A450" s="352">
        <v>212</v>
      </c>
      <c r="B450" s="361" t="str">
        <f t="shared" ref="B450:B513" si="242">IFERROR(LEFT(C450,1),"")</f>
        <v/>
      </c>
      <c r="C450" s="352"/>
      <c r="D450" s="356" t="s">
        <v>537</v>
      </c>
      <c r="E450" s="354">
        <f t="shared" ref="E450:F450" si="243">SUM(E456,E458)</f>
        <v>12980419.519999992</v>
      </c>
      <c r="F450" s="354">
        <f t="shared" si="243"/>
        <v>14925400</v>
      </c>
      <c r="G450" s="354">
        <f>SUM(G456,G458)</f>
        <v>13461200</v>
      </c>
      <c r="H450" s="354">
        <f t="shared" ref="H450:K450" si="244">SUM(H456,H458)</f>
        <v>15139800</v>
      </c>
      <c r="I450" s="354">
        <f t="shared" si="244"/>
        <v>26200</v>
      </c>
      <c r="J450" s="354">
        <f t="shared" si="244"/>
        <v>0</v>
      </c>
      <c r="K450" s="354">
        <f t="shared" si="244"/>
        <v>0</v>
      </c>
      <c r="L450" s="354">
        <f t="shared" si="226"/>
        <v>15166000</v>
      </c>
      <c r="M450" s="354">
        <f t="shared" ref="M450:P450" si="245">SUM(M456,M458)</f>
        <v>15139800</v>
      </c>
      <c r="N450" s="354">
        <f t="shared" si="245"/>
        <v>26200</v>
      </c>
      <c r="O450" s="354">
        <f t="shared" si="245"/>
        <v>0</v>
      </c>
      <c r="P450" s="354">
        <f t="shared" si="245"/>
        <v>0</v>
      </c>
      <c r="Q450" s="354">
        <f t="shared" si="228"/>
        <v>15166000</v>
      </c>
      <c r="R450" s="354">
        <f t="shared" ref="R450:U450" si="246">SUM(R456,R458)</f>
        <v>15139800</v>
      </c>
      <c r="S450" s="354">
        <f t="shared" si="246"/>
        <v>26200</v>
      </c>
      <c r="T450" s="354">
        <f t="shared" si="246"/>
        <v>0</v>
      </c>
      <c r="U450" s="354">
        <f t="shared" si="246"/>
        <v>0</v>
      </c>
      <c r="V450" s="354">
        <f t="shared" si="230"/>
        <v>15166000</v>
      </c>
      <c r="W450" s="354"/>
      <c r="X450" s="354"/>
      <c r="Y450" s="354"/>
      <c r="Z450" s="354"/>
      <c r="AA450" s="354"/>
      <c r="AB450" s="354"/>
      <c r="AC450" s="354"/>
      <c r="AD450" s="354"/>
      <c r="AE450" s="354"/>
      <c r="AF450" s="354"/>
      <c r="AG450" s="354"/>
      <c r="AH450" s="354"/>
      <c r="AI450" s="354"/>
    </row>
    <row r="451" spans="1:35" x14ac:dyDescent="0.25">
      <c r="A451" s="358">
        <v>2121</v>
      </c>
      <c r="B451" s="361" t="str">
        <f t="shared" si="242"/>
        <v/>
      </c>
      <c r="C451" s="358"/>
      <c r="D451" s="359" t="s">
        <v>538</v>
      </c>
      <c r="E451" s="354" t="str">
        <f>IFERROR(SUM(#REF!),"")</f>
        <v/>
      </c>
      <c r="F451" s="354"/>
      <c r="G451" s="354"/>
      <c r="H451" s="354"/>
      <c r="I451" s="354"/>
      <c r="J451" s="354"/>
      <c r="K451" s="354"/>
      <c r="L451" s="354">
        <f t="shared" si="226"/>
        <v>0</v>
      </c>
      <c r="M451" s="354"/>
      <c r="N451" s="354"/>
      <c r="O451" s="354"/>
      <c r="P451" s="354"/>
      <c r="Q451" s="354">
        <f t="shared" si="228"/>
        <v>0</v>
      </c>
      <c r="R451" s="354"/>
      <c r="S451" s="354"/>
      <c r="T451" s="354"/>
      <c r="U451" s="354"/>
      <c r="V451" s="354">
        <f t="shared" si="230"/>
        <v>0</v>
      </c>
      <c r="W451" s="354"/>
      <c r="X451" s="354"/>
      <c r="Y451" s="354"/>
      <c r="Z451" s="354"/>
      <c r="AA451" s="354"/>
      <c r="AB451" s="354"/>
      <c r="AC451" s="354"/>
      <c r="AD451" s="354"/>
      <c r="AE451" s="354"/>
      <c r="AF451" s="354"/>
      <c r="AG451" s="354"/>
      <c r="AH451" s="354"/>
      <c r="AI451" s="354"/>
    </row>
    <row r="452" spans="1:35" x14ac:dyDescent="0.2">
      <c r="A452" s="358">
        <v>2121</v>
      </c>
      <c r="B452" s="361" t="str">
        <f t="shared" si="242"/>
        <v>1</v>
      </c>
      <c r="C452" s="340" t="s">
        <v>539</v>
      </c>
      <c r="D452" s="359" t="s">
        <v>540</v>
      </c>
      <c r="E452" s="1157">
        <f>IFERROR(VLOOKUP($C452,'[8]Total Outflows'!$AB$5:$AE$146,2,0),"")</f>
        <v>12980419.519999992</v>
      </c>
      <c r="F452" s="1157">
        <f>IFERROR(VLOOKUP($C452,'[8]Total Outflows'!$AB$5:$AE$146,3,0),"")</f>
        <v>14875400</v>
      </c>
      <c r="G452" s="1157">
        <f>IFERROR(VLOOKUP($C452,'[8]Total Outflows'!$AB$5:$AE$146,4,0),"")</f>
        <v>13411200</v>
      </c>
      <c r="H452" s="1157">
        <f>IFERROR(VLOOKUP($C452,'[8]Total Outflows'!$AG$5:$AJ$137,2,0),"")</f>
        <v>15089800</v>
      </c>
      <c r="I452" s="1157">
        <f>IFERROR(VLOOKUP($C452,'[8]Total Outflows'!$AL$5:$AO$60,2,0),"")</f>
        <v>26200</v>
      </c>
      <c r="J452" s="1157" t="str">
        <f>IFERROR(VLOOKUP($C452,'[8]Total Outflows'!$AR$5:$AU$87,2,0),"")</f>
        <v/>
      </c>
      <c r="K452" s="1157" t="str">
        <f>IFERROR(VLOOKUP($C452,'[8]Total Outflows'!$AW$5:$AZ$56,2,0),"")</f>
        <v/>
      </c>
      <c r="L452" s="354">
        <f t="shared" si="226"/>
        <v>15116000</v>
      </c>
      <c r="M452" s="1157">
        <f>IFERROR(VLOOKUP($C452,'[8]Total Outflows'!$AG$5:$AJ$137,3,0),"")</f>
        <v>15089800</v>
      </c>
      <c r="N452" s="1157">
        <f>IFERROR(VLOOKUP($C452,'[8]Total Outflows'!$AL$5:$AO$60,3,0),"")</f>
        <v>26200</v>
      </c>
      <c r="O452" s="1157" t="str">
        <f>IFERROR(VLOOKUP($C452,'[8]Total Outflows'!$AR$5:$AU$87,3,0),"")</f>
        <v/>
      </c>
      <c r="P452" s="1157" t="str">
        <f>IFERROR(VLOOKUP($C452,'[8]Total Outflows'!$AW$5:$AZ$56,3,0),"")</f>
        <v/>
      </c>
      <c r="Q452" s="354">
        <f t="shared" si="228"/>
        <v>15116000</v>
      </c>
      <c r="R452" s="1157">
        <f>IFERROR(VLOOKUP($C452,'[8]Total Outflows'!$AG$5:$AJ$137,4,0),"")</f>
        <v>15089800</v>
      </c>
      <c r="S452" s="1157">
        <f>IFERROR(VLOOKUP($C452,'[8]Total Outflows'!$AL$5:$AO$60,4,0),"")</f>
        <v>26200</v>
      </c>
      <c r="T452" s="1157" t="str">
        <f>IFERROR(VLOOKUP($C452,'[8]Total Outflows'!$AR$5:$AU$87,4,0),"")</f>
        <v/>
      </c>
      <c r="U452" s="1157" t="str">
        <f>IFERROR(VLOOKUP($C452,'[8]Total Outflows'!$AW$5:$AZ$56,4,0),"")</f>
        <v/>
      </c>
      <c r="V452" s="354">
        <f t="shared" si="230"/>
        <v>15116000</v>
      </c>
      <c r="W452" s="354"/>
      <c r="X452" s="354"/>
      <c r="Y452" s="354"/>
      <c r="Z452" s="354"/>
      <c r="AA452" s="354"/>
      <c r="AB452" s="354"/>
      <c r="AC452" s="354"/>
      <c r="AD452" s="354"/>
      <c r="AE452" s="354"/>
      <c r="AF452" s="354"/>
      <c r="AG452" s="354"/>
      <c r="AH452" s="354"/>
      <c r="AI452" s="354"/>
    </row>
    <row r="453" spans="1:35" ht="36" x14ac:dyDescent="0.2">
      <c r="A453" s="358">
        <v>2121</v>
      </c>
      <c r="B453" s="361" t="str">
        <f t="shared" si="242"/>
        <v>1</v>
      </c>
      <c r="C453" s="364" t="s">
        <v>541</v>
      </c>
      <c r="D453" s="374" t="s">
        <v>1239</v>
      </c>
      <c r="E453" s="1157" t="str">
        <f>IFERROR(VLOOKUP($C453,'[8]Total Outflows'!$AB$5:$AE$146,2,0),"")</f>
        <v/>
      </c>
      <c r="F453" s="1157" t="str">
        <f>IFERROR(VLOOKUP($C453,'[8]Total Outflows'!$AB$5:$AE$146,3,0),"")</f>
        <v/>
      </c>
      <c r="G453" s="1157" t="str">
        <f>IFERROR(VLOOKUP($C453,'[8]Total Outflows'!$AB$5:$AE$146,4,0),"")</f>
        <v/>
      </c>
      <c r="H453" s="1157" t="str">
        <f>IFERROR(VLOOKUP($C453,'[8]Total Outflows'!$AG$5:$AJ$137,2,0),"")</f>
        <v/>
      </c>
      <c r="I453" s="1157" t="str">
        <f>IFERROR(VLOOKUP($C453,'[8]Total Outflows'!$AL$5:$AO$60,2,0),"")</f>
        <v/>
      </c>
      <c r="J453" s="1157" t="str">
        <f>IFERROR(VLOOKUP($C453,'[8]Total Outflows'!$AR$5:$AU$87,2,0),"")</f>
        <v/>
      </c>
      <c r="K453" s="1157" t="str">
        <f>IFERROR(VLOOKUP($C453,'[8]Total Outflows'!$AW$5:$AZ$56,2,0),"")</f>
        <v/>
      </c>
      <c r="L453" s="354">
        <f t="shared" si="226"/>
        <v>0</v>
      </c>
      <c r="M453" s="1157" t="str">
        <f>IFERROR(VLOOKUP($C453,'[8]Total Outflows'!$AG$5:$AJ$137,3,0),"")</f>
        <v/>
      </c>
      <c r="N453" s="1157" t="str">
        <f>IFERROR(VLOOKUP($C453,'[8]Total Outflows'!$AL$5:$AO$60,3,0),"")</f>
        <v/>
      </c>
      <c r="O453" s="1157" t="str">
        <f>IFERROR(VLOOKUP($C453,'[8]Total Outflows'!$AR$5:$AU$87,3,0),"")</f>
        <v/>
      </c>
      <c r="P453" s="1157" t="str">
        <f>IFERROR(VLOOKUP($C453,'[8]Total Outflows'!$AW$5:$AZ$56,3,0),"")</f>
        <v/>
      </c>
      <c r="Q453" s="354">
        <f t="shared" si="228"/>
        <v>0</v>
      </c>
      <c r="R453" s="1157" t="str">
        <f>IFERROR(VLOOKUP($C453,'[8]Total Outflows'!$AG$5:$AJ$137,4,0),"")</f>
        <v/>
      </c>
      <c r="S453" s="1157" t="str">
        <f>IFERROR(VLOOKUP($C453,'[8]Total Outflows'!$AL$5:$AO$60,4,0),"")</f>
        <v/>
      </c>
      <c r="T453" s="1157" t="str">
        <f>IFERROR(VLOOKUP($C453,'[8]Total Outflows'!$AR$5:$AU$87,4,0),"")</f>
        <v/>
      </c>
      <c r="U453" s="1157" t="str">
        <f>IFERROR(VLOOKUP($C453,'[8]Total Outflows'!$AW$5:$AZ$56,4,0),"")</f>
        <v/>
      </c>
      <c r="V453" s="354">
        <f t="shared" si="230"/>
        <v>0</v>
      </c>
      <c r="W453" s="354"/>
      <c r="X453" s="354"/>
      <c r="Y453" s="354"/>
      <c r="Z453" s="354"/>
      <c r="AA453" s="354"/>
      <c r="AB453" s="354"/>
      <c r="AC453" s="354"/>
      <c r="AD453" s="354"/>
      <c r="AE453" s="354"/>
      <c r="AF453" s="354"/>
      <c r="AG453" s="354"/>
      <c r="AH453" s="354"/>
      <c r="AI453" s="354"/>
    </row>
    <row r="454" spans="1:35" x14ac:dyDescent="0.2">
      <c r="A454" s="358">
        <v>2121</v>
      </c>
      <c r="B454" s="361" t="str">
        <f t="shared" si="242"/>
        <v>1</v>
      </c>
      <c r="C454" s="364" t="s">
        <v>542</v>
      </c>
      <c r="D454" s="359" t="s">
        <v>543</v>
      </c>
      <c r="E454" s="1157">
        <f>IFERROR(VLOOKUP($C454,'[8]Total Outflows'!$AB$5:$AE$146,2,0),"")</f>
        <v>0</v>
      </c>
      <c r="F454" s="1157">
        <f>IFERROR(VLOOKUP($C454,'[8]Total Outflows'!$AB$5:$AE$146,3,0),"")</f>
        <v>50000</v>
      </c>
      <c r="G454" s="1157">
        <f>IFERROR(VLOOKUP($C454,'[8]Total Outflows'!$AB$5:$AE$146,4,0),"")</f>
        <v>50000</v>
      </c>
      <c r="H454" s="1157">
        <f>IFERROR(VLOOKUP($C454,'[8]Total Outflows'!$AG$5:$AJ$137,2,0),"")</f>
        <v>50000</v>
      </c>
      <c r="I454" s="1157" t="str">
        <f>IFERROR(VLOOKUP($C454,'[8]Total Outflows'!$AL$5:$AO$60,2,0),"")</f>
        <v/>
      </c>
      <c r="J454" s="1157" t="str">
        <f>IFERROR(VLOOKUP($C454,'[8]Total Outflows'!$AR$5:$AU$87,2,0),"")</f>
        <v/>
      </c>
      <c r="K454" s="1157" t="str">
        <f>IFERROR(VLOOKUP($C454,'[8]Total Outflows'!$AW$5:$AZ$56,2,0),"")</f>
        <v/>
      </c>
      <c r="L454" s="354">
        <f t="shared" si="226"/>
        <v>50000</v>
      </c>
      <c r="M454" s="1157">
        <f>IFERROR(VLOOKUP($C454,'[8]Total Outflows'!$AG$5:$AJ$137,3,0),"")</f>
        <v>50000</v>
      </c>
      <c r="N454" s="1157" t="str">
        <f>IFERROR(VLOOKUP($C454,'[8]Total Outflows'!$AL$5:$AO$60,3,0),"")</f>
        <v/>
      </c>
      <c r="O454" s="1157" t="str">
        <f>IFERROR(VLOOKUP($C454,'[8]Total Outflows'!$AR$5:$AU$87,3,0),"")</f>
        <v/>
      </c>
      <c r="P454" s="1157" t="str">
        <f>IFERROR(VLOOKUP($C454,'[8]Total Outflows'!$AW$5:$AZ$56,3,0),"")</f>
        <v/>
      </c>
      <c r="Q454" s="354">
        <f t="shared" si="228"/>
        <v>50000</v>
      </c>
      <c r="R454" s="1157">
        <f>IFERROR(VLOOKUP($C454,'[8]Total Outflows'!$AG$5:$AJ$137,4,0),"")</f>
        <v>50000</v>
      </c>
      <c r="S454" s="1157" t="str">
        <f>IFERROR(VLOOKUP($C454,'[8]Total Outflows'!$AL$5:$AO$60,4,0),"")</f>
        <v/>
      </c>
      <c r="T454" s="1157" t="str">
        <f>IFERROR(VLOOKUP($C454,'[8]Total Outflows'!$AR$5:$AU$87,4,0),"")</f>
        <v/>
      </c>
      <c r="U454" s="1157" t="str">
        <f>IFERROR(VLOOKUP($C454,'[8]Total Outflows'!$AW$5:$AZ$56,4,0),"")</f>
        <v/>
      </c>
      <c r="V454" s="354">
        <f t="shared" si="230"/>
        <v>50000</v>
      </c>
      <c r="W454" s="354"/>
      <c r="X454" s="354"/>
      <c r="Y454" s="354"/>
      <c r="Z454" s="354"/>
      <c r="AA454" s="354"/>
      <c r="AB454" s="354"/>
      <c r="AC454" s="354"/>
      <c r="AD454" s="354"/>
      <c r="AE454" s="354"/>
      <c r="AF454" s="354"/>
      <c r="AG454" s="354"/>
      <c r="AH454" s="354"/>
      <c r="AI454" s="354"/>
    </row>
    <row r="455" spans="1:35" x14ac:dyDescent="0.2">
      <c r="A455" s="358">
        <v>2121</v>
      </c>
      <c r="B455" s="361" t="str">
        <f t="shared" si="242"/>
        <v>1</v>
      </c>
      <c r="C455" s="364" t="s">
        <v>544</v>
      </c>
      <c r="D455" s="359" t="s">
        <v>1227</v>
      </c>
      <c r="E455" s="1157" t="str">
        <f>IFERROR(VLOOKUP($C455,'[8]Total Outflows'!$AB$5:$AE$146,2,0),"")</f>
        <v/>
      </c>
      <c r="F455" s="1157" t="str">
        <f>IFERROR(VLOOKUP($C455,'[8]Total Outflows'!$AB$5:$AE$146,3,0),"")</f>
        <v/>
      </c>
      <c r="G455" s="1157" t="str">
        <f>IFERROR(VLOOKUP($C455,'[8]Total Outflows'!$AB$5:$AE$146,4,0),"")</f>
        <v/>
      </c>
      <c r="H455" s="1157" t="str">
        <f>IFERROR(VLOOKUP($C455,'[8]Total Outflows'!$AG$5:$AJ$137,2,0),"")</f>
        <v/>
      </c>
      <c r="I455" s="1157" t="str">
        <f>IFERROR(VLOOKUP($C455,'[8]Total Outflows'!$AL$5:$AO$60,2,0),"")</f>
        <v/>
      </c>
      <c r="J455" s="1157" t="str">
        <f>IFERROR(VLOOKUP($C455,'[8]Total Outflows'!$AR$5:$AU$87,2,0),"")</f>
        <v/>
      </c>
      <c r="K455" s="1157" t="str">
        <f>IFERROR(VLOOKUP($C455,'[8]Total Outflows'!$AW$5:$AZ$56,2,0),"")</f>
        <v/>
      </c>
      <c r="L455" s="354">
        <f t="shared" si="226"/>
        <v>0</v>
      </c>
      <c r="M455" s="1157" t="str">
        <f>IFERROR(VLOOKUP($C455,'[8]Total Outflows'!$AG$5:$AJ$137,3,0),"")</f>
        <v/>
      </c>
      <c r="N455" s="1157" t="str">
        <f>IFERROR(VLOOKUP($C455,'[8]Total Outflows'!$AL$5:$AO$60,3,0),"")</f>
        <v/>
      </c>
      <c r="O455" s="1157" t="str">
        <f>IFERROR(VLOOKUP($C455,'[8]Total Outflows'!$AR$5:$AU$87,3,0),"")</f>
        <v/>
      </c>
      <c r="P455" s="1157" t="str">
        <f>IFERROR(VLOOKUP($C455,'[8]Total Outflows'!$AW$5:$AZ$56,3,0),"")</f>
        <v/>
      </c>
      <c r="Q455" s="354">
        <f t="shared" si="228"/>
        <v>0</v>
      </c>
      <c r="R455" s="1157" t="str">
        <f>IFERROR(VLOOKUP($C455,'[8]Total Outflows'!$AG$5:$AJ$137,4,0),"")</f>
        <v/>
      </c>
      <c r="S455" s="1157" t="str">
        <f>IFERROR(VLOOKUP($C455,'[8]Total Outflows'!$AL$5:$AO$60,4,0),"")</f>
        <v/>
      </c>
      <c r="T455" s="1157" t="str">
        <f>IFERROR(VLOOKUP($C455,'[8]Total Outflows'!$AR$5:$AU$87,4,0),"")</f>
        <v/>
      </c>
      <c r="U455" s="1157" t="str">
        <f>IFERROR(VLOOKUP($C455,'[8]Total Outflows'!$AW$5:$AZ$56,4,0),"")</f>
        <v/>
      </c>
      <c r="V455" s="354">
        <f t="shared" si="230"/>
        <v>0</v>
      </c>
      <c r="W455" s="354"/>
      <c r="X455" s="354"/>
      <c r="Y455" s="354"/>
      <c r="Z455" s="354"/>
      <c r="AA455" s="354"/>
      <c r="AB455" s="354"/>
      <c r="AC455" s="354"/>
      <c r="AD455" s="354"/>
      <c r="AE455" s="354"/>
      <c r="AF455" s="354"/>
      <c r="AG455" s="354"/>
      <c r="AH455" s="354"/>
      <c r="AI455" s="354"/>
    </row>
    <row r="456" spans="1:35" x14ac:dyDescent="0.25">
      <c r="A456" s="358"/>
      <c r="B456" s="361" t="str">
        <f t="shared" si="242"/>
        <v/>
      </c>
      <c r="D456" s="359"/>
      <c r="E456" s="354">
        <f>SUM(E452:E455)</f>
        <v>12980419.519999992</v>
      </c>
      <c r="F456" s="354">
        <f t="shared" ref="F456" si="247">SUM(F452:F455)</f>
        <v>14925400</v>
      </c>
      <c r="G456" s="354">
        <f>SUM(G452:G455)</f>
        <v>13461200</v>
      </c>
      <c r="H456" s="354">
        <f t="shared" ref="H456:K456" si="248">SUM(H452:H455)</f>
        <v>15139800</v>
      </c>
      <c r="I456" s="354">
        <f t="shared" si="248"/>
        <v>26200</v>
      </c>
      <c r="J456" s="354">
        <f t="shared" si="248"/>
        <v>0</v>
      </c>
      <c r="K456" s="354">
        <f t="shared" si="248"/>
        <v>0</v>
      </c>
      <c r="L456" s="354">
        <f t="shared" si="226"/>
        <v>15166000</v>
      </c>
      <c r="M456" s="354">
        <f t="shared" ref="M456:P456" si="249">SUM(M452:M455)</f>
        <v>15139800</v>
      </c>
      <c r="N456" s="354">
        <f t="shared" si="249"/>
        <v>26200</v>
      </c>
      <c r="O456" s="354">
        <f t="shared" si="249"/>
        <v>0</v>
      </c>
      <c r="P456" s="354">
        <f t="shared" si="249"/>
        <v>0</v>
      </c>
      <c r="Q456" s="354">
        <f t="shared" si="228"/>
        <v>15166000</v>
      </c>
      <c r="R456" s="354">
        <f t="shared" ref="R456:U456" si="250">SUM(R452:R455)</f>
        <v>15139800</v>
      </c>
      <c r="S456" s="354">
        <f t="shared" si="250"/>
        <v>26200</v>
      </c>
      <c r="T456" s="354">
        <f t="shared" si="250"/>
        <v>0</v>
      </c>
      <c r="U456" s="354">
        <f t="shared" si="250"/>
        <v>0</v>
      </c>
      <c r="V456" s="354">
        <f t="shared" si="230"/>
        <v>15166000</v>
      </c>
      <c r="W456" s="354"/>
      <c r="X456" s="354"/>
      <c r="Y456" s="354"/>
      <c r="Z456" s="354"/>
      <c r="AA456" s="354"/>
      <c r="AB456" s="354"/>
      <c r="AC456" s="354"/>
      <c r="AD456" s="354"/>
      <c r="AE456" s="354"/>
      <c r="AF456" s="354"/>
      <c r="AG456" s="354"/>
      <c r="AH456" s="354"/>
      <c r="AI456" s="354"/>
    </row>
    <row r="457" spans="1:35" x14ac:dyDescent="0.25">
      <c r="A457" s="358"/>
      <c r="B457" s="361" t="str">
        <f t="shared" si="242"/>
        <v/>
      </c>
      <c r="C457" s="358"/>
      <c r="D457" s="359"/>
      <c r="E457" s="354" t="str">
        <f>IFERROR(SUM(#REF!),"")</f>
        <v/>
      </c>
      <c r="F457" s="354"/>
      <c r="G457" s="354"/>
      <c r="H457" s="354"/>
      <c r="I457" s="354"/>
      <c r="J457" s="354"/>
      <c r="K457" s="354"/>
      <c r="L457" s="354">
        <f t="shared" si="226"/>
        <v>0</v>
      </c>
      <c r="M457" s="354"/>
      <c r="N457" s="354"/>
      <c r="O457" s="354"/>
      <c r="P457" s="354"/>
      <c r="Q457" s="354">
        <f t="shared" si="228"/>
        <v>0</v>
      </c>
      <c r="R457" s="354"/>
      <c r="S457" s="354"/>
      <c r="T457" s="354"/>
      <c r="U457" s="354"/>
      <c r="V457" s="354">
        <f t="shared" si="230"/>
        <v>0</v>
      </c>
      <c r="W457" s="354"/>
      <c r="X457" s="354"/>
      <c r="Y457" s="354"/>
      <c r="Z457" s="354"/>
      <c r="AA457" s="354"/>
      <c r="AB457" s="354"/>
      <c r="AC457" s="354"/>
      <c r="AD457" s="354"/>
      <c r="AE457" s="354"/>
      <c r="AF457" s="354"/>
      <c r="AG457" s="354"/>
      <c r="AH457" s="354"/>
      <c r="AI457" s="354"/>
    </row>
    <row r="458" spans="1:35" x14ac:dyDescent="0.25">
      <c r="A458" s="358">
        <v>2122</v>
      </c>
      <c r="B458" s="361" t="str">
        <f t="shared" si="242"/>
        <v/>
      </c>
      <c r="C458" s="358"/>
      <c r="D458" s="359" t="s">
        <v>545</v>
      </c>
      <c r="E458" s="354" t="str">
        <f>IFERROR(SUM(#REF!),"")</f>
        <v/>
      </c>
      <c r="F458" s="354"/>
      <c r="G458" s="354"/>
      <c r="H458" s="354"/>
      <c r="I458" s="354"/>
      <c r="J458" s="354"/>
      <c r="K458" s="354"/>
      <c r="L458" s="354">
        <f t="shared" si="226"/>
        <v>0</v>
      </c>
      <c r="M458" s="354"/>
      <c r="N458" s="354"/>
      <c r="O458" s="354"/>
      <c r="P458" s="354"/>
      <c r="Q458" s="354">
        <f t="shared" si="228"/>
        <v>0</v>
      </c>
      <c r="R458" s="354"/>
      <c r="S458" s="354"/>
      <c r="T458" s="354"/>
      <c r="U458" s="354"/>
      <c r="V458" s="354">
        <f t="shared" si="230"/>
        <v>0</v>
      </c>
      <c r="W458" s="354"/>
      <c r="X458" s="354"/>
      <c r="Y458" s="354"/>
      <c r="Z458" s="354"/>
      <c r="AA458" s="354"/>
      <c r="AB458" s="354"/>
      <c r="AC458" s="354"/>
      <c r="AD458" s="354"/>
      <c r="AE458" s="354"/>
      <c r="AF458" s="354"/>
      <c r="AG458" s="354"/>
      <c r="AH458" s="354"/>
      <c r="AI458" s="354"/>
    </row>
    <row r="459" spans="1:35" x14ac:dyDescent="0.25">
      <c r="A459" s="358"/>
      <c r="B459" s="361" t="str">
        <f t="shared" si="242"/>
        <v/>
      </c>
      <c r="C459" s="358"/>
      <c r="D459" s="359"/>
      <c r="E459" s="354" t="str">
        <f>IFERROR(SUM(#REF!),"")</f>
        <v/>
      </c>
      <c r="F459" s="354"/>
      <c r="G459" s="354"/>
      <c r="H459" s="354"/>
      <c r="I459" s="354"/>
      <c r="J459" s="354"/>
      <c r="K459" s="354"/>
      <c r="L459" s="354">
        <f t="shared" si="226"/>
        <v>0</v>
      </c>
      <c r="M459" s="354"/>
      <c r="N459" s="354"/>
      <c r="O459" s="354"/>
      <c r="P459" s="354"/>
      <c r="Q459" s="354">
        <f t="shared" si="228"/>
        <v>0</v>
      </c>
      <c r="R459" s="354"/>
      <c r="S459" s="354"/>
      <c r="T459" s="354"/>
      <c r="U459" s="354"/>
      <c r="V459" s="354">
        <f t="shared" si="230"/>
        <v>0</v>
      </c>
      <c r="W459" s="354"/>
      <c r="X459" s="354"/>
      <c r="Y459" s="354"/>
      <c r="Z459" s="354"/>
      <c r="AA459" s="354"/>
      <c r="AB459" s="354"/>
      <c r="AC459" s="354"/>
      <c r="AD459" s="354"/>
      <c r="AE459" s="354"/>
      <c r="AF459" s="354"/>
      <c r="AG459" s="354"/>
      <c r="AH459" s="354"/>
      <c r="AI459" s="354"/>
    </row>
    <row r="460" spans="1:35" x14ac:dyDescent="0.25">
      <c r="A460" s="352">
        <v>22</v>
      </c>
      <c r="B460" s="361" t="str">
        <f t="shared" si="242"/>
        <v/>
      </c>
      <c r="C460" s="352"/>
      <c r="D460" s="353" t="s">
        <v>546</v>
      </c>
      <c r="E460" s="354" t="str">
        <f>IFERROR(SUM(#REF!),"")</f>
        <v/>
      </c>
      <c r="F460" s="354"/>
      <c r="G460" s="354"/>
      <c r="H460" s="354"/>
      <c r="I460" s="354"/>
      <c r="J460" s="354"/>
      <c r="K460" s="354"/>
      <c r="L460" s="354">
        <f t="shared" si="226"/>
        <v>0</v>
      </c>
      <c r="M460" s="354"/>
      <c r="N460" s="354"/>
      <c r="O460" s="354"/>
      <c r="P460" s="354"/>
      <c r="Q460" s="354">
        <f t="shared" si="228"/>
        <v>0</v>
      </c>
      <c r="R460" s="354"/>
      <c r="S460" s="354"/>
      <c r="T460" s="354"/>
      <c r="U460" s="354"/>
      <c r="V460" s="354">
        <f t="shared" si="230"/>
        <v>0</v>
      </c>
      <c r="W460" s="354"/>
      <c r="X460" s="354"/>
      <c r="Y460" s="354"/>
      <c r="Z460" s="354"/>
      <c r="AA460" s="354"/>
      <c r="AB460" s="354"/>
      <c r="AC460" s="354"/>
      <c r="AD460" s="354"/>
      <c r="AE460" s="354"/>
      <c r="AF460" s="354"/>
      <c r="AG460" s="354"/>
      <c r="AH460" s="354"/>
      <c r="AI460" s="354"/>
    </row>
    <row r="461" spans="1:35" x14ac:dyDescent="0.2">
      <c r="A461" s="352">
        <v>22</v>
      </c>
      <c r="B461" s="361" t="str">
        <f t="shared" si="242"/>
        <v>1</v>
      </c>
      <c r="C461" s="358" t="s">
        <v>547</v>
      </c>
      <c r="D461" s="359" t="s">
        <v>548</v>
      </c>
      <c r="E461" s="1157">
        <f>IFERROR(VLOOKUP($C461,'[8]Total Outflows'!$AB$5:$AE$146,2,0),"")</f>
        <v>9268134.0599999931</v>
      </c>
      <c r="F461" s="1157">
        <f>IFERROR(VLOOKUP($C461,'[8]Total Outflows'!$AB$5:$AE$146,3,0),"")</f>
        <v>8931400</v>
      </c>
      <c r="G461" s="1157">
        <f>IFERROR(VLOOKUP($C461,'[8]Total Outflows'!$AB$5:$AE$146,4,0),"")</f>
        <v>9448100</v>
      </c>
      <c r="H461" s="1157">
        <f>IFERROR(VLOOKUP($C461,'[8]Total Outflows'!$AG$5:$AJ$137,2,0),"")</f>
        <v>7178800</v>
      </c>
      <c r="I461" s="1157">
        <f>IFERROR(VLOOKUP($C461,'[8]Total Outflows'!$AL$5:$AO$60,2,0),"")</f>
        <v>0</v>
      </c>
      <c r="J461" s="1157">
        <f>IFERROR(VLOOKUP($C461,'[8]Total Outflows'!$AR$5:$AU$87,2,0),"")</f>
        <v>1710000</v>
      </c>
      <c r="K461" s="1157">
        <f>IFERROR(VLOOKUP($C461,'[8]Total Outflows'!$AW$5:$AZ$56,2,0),"")</f>
        <v>6800</v>
      </c>
      <c r="L461" s="354">
        <f t="shared" si="226"/>
        <v>8895600</v>
      </c>
      <c r="M461" s="1157">
        <f>IFERROR(VLOOKUP($C461,'[8]Total Outflows'!$AG$5:$AJ$137,3,0),"")</f>
        <v>7178800</v>
      </c>
      <c r="N461" s="1157">
        <f>IFERROR(VLOOKUP($C461,'[8]Total Outflows'!$AL$5:$AO$60,3,0),"")</f>
        <v>0</v>
      </c>
      <c r="O461" s="1157">
        <f>IFERROR(VLOOKUP($C461,'[8]Total Outflows'!$AR$5:$AU$87,3,0),"")</f>
        <v>879800</v>
      </c>
      <c r="P461" s="1157">
        <f>IFERROR(VLOOKUP($C461,'[8]Total Outflows'!$AW$5:$AZ$56,3,0),"")</f>
        <v>0</v>
      </c>
      <c r="Q461" s="354">
        <f t="shared" si="228"/>
        <v>8058600</v>
      </c>
      <c r="R461" s="1157">
        <f>IFERROR(VLOOKUP($C461,'[8]Total Outflows'!$AG$5:$AJ$137,4,0),"")</f>
        <v>7178800</v>
      </c>
      <c r="S461" s="1157">
        <f>IFERROR(VLOOKUP($C461,'[8]Total Outflows'!$AL$5:$AO$60,4,0),"")</f>
        <v>0</v>
      </c>
      <c r="T461" s="1157">
        <f>IFERROR(VLOOKUP($C461,'[8]Total Outflows'!$AR$5:$AU$87,4,0),"")</f>
        <v>886400</v>
      </c>
      <c r="U461" s="1157">
        <f>IFERROR(VLOOKUP($C461,'[8]Total Outflows'!$AW$5:$AZ$56,4,0),"")</f>
        <v>0</v>
      </c>
      <c r="V461" s="354">
        <f t="shared" si="230"/>
        <v>8065200</v>
      </c>
      <c r="W461" s="354"/>
      <c r="X461" s="354"/>
      <c r="Y461" s="354"/>
      <c r="Z461" s="354"/>
      <c r="AA461" s="354"/>
      <c r="AB461" s="354"/>
      <c r="AC461" s="354"/>
      <c r="AD461" s="354"/>
      <c r="AE461" s="354"/>
      <c r="AF461" s="354"/>
      <c r="AG461" s="354"/>
      <c r="AH461" s="354"/>
      <c r="AI461" s="354"/>
    </row>
    <row r="462" spans="1:35" x14ac:dyDescent="0.2">
      <c r="A462" s="352">
        <v>22</v>
      </c>
      <c r="B462" s="361" t="str">
        <f t="shared" si="242"/>
        <v>1</v>
      </c>
      <c r="C462" s="358" t="s">
        <v>549</v>
      </c>
      <c r="D462" s="359" t="s">
        <v>550</v>
      </c>
      <c r="E462" s="1157">
        <f>IFERROR(VLOOKUP($C462,'[8]Total Outflows'!$AB$5:$AE$146,2,0),"")</f>
        <v>8812889.8700000029</v>
      </c>
      <c r="F462" s="1157">
        <f>IFERROR(VLOOKUP($C462,'[8]Total Outflows'!$AB$5:$AE$146,3,0),"")</f>
        <v>4566800</v>
      </c>
      <c r="G462" s="1157">
        <f>IFERROR(VLOOKUP($C462,'[8]Total Outflows'!$AB$5:$AE$146,4,0),"")</f>
        <v>6207300</v>
      </c>
      <c r="H462" s="1157">
        <f>IFERROR(VLOOKUP($C462,'[8]Total Outflows'!$AG$5:$AJ$137,2,0),"")</f>
        <v>3849500</v>
      </c>
      <c r="I462" s="1157">
        <f>IFERROR(VLOOKUP($C462,'[8]Total Outflows'!$AL$5:$AO$60,2,0),"")</f>
        <v>0</v>
      </c>
      <c r="J462" s="1157">
        <f>IFERROR(VLOOKUP($C462,'[8]Total Outflows'!$AR$5:$AU$87,2,0),"")</f>
        <v>650100</v>
      </c>
      <c r="K462" s="1157">
        <f>IFERROR(VLOOKUP($C462,'[8]Total Outflows'!$AW$5:$AZ$56,2,0),"")</f>
        <v>60000</v>
      </c>
      <c r="L462" s="354">
        <f t="shared" si="226"/>
        <v>4559600</v>
      </c>
      <c r="M462" s="1157">
        <f>IFERROR(VLOOKUP($C462,'[8]Total Outflows'!$AG$5:$AJ$137,3,0),"")</f>
        <v>5130800</v>
      </c>
      <c r="N462" s="1157">
        <f>IFERROR(VLOOKUP($C462,'[8]Total Outflows'!$AL$5:$AO$60,3,0),"")</f>
        <v>0</v>
      </c>
      <c r="O462" s="1157">
        <f>IFERROR(VLOOKUP($C462,'[8]Total Outflows'!$AR$5:$AU$87,3,0),"")</f>
        <v>865600</v>
      </c>
      <c r="P462" s="1157">
        <f>IFERROR(VLOOKUP($C462,'[8]Total Outflows'!$AW$5:$AZ$56,3,0),"")</f>
        <v>60000</v>
      </c>
      <c r="Q462" s="354">
        <f t="shared" si="228"/>
        <v>6056400</v>
      </c>
      <c r="R462" s="1157">
        <f>IFERROR(VLOOKUP($C462,'[8]Total Outflows'!$AG$5:$AJ$137,4,0),"")</f>
        <v>5130800</v>
      </c>
      <c r="S462" s="1157">
        <f>IFERROR(VLOOKUP($C462,'[8]Total Outflows'!$AL$5:$AO$60,4,0),"")</f>
        <v>0</v>
      </c>
      <c r="T462" s="1157">
        <f>IFERROR(VLOOKUP($C462,'[8]Total Outflows'!$AR$5:$AU$87,4,0),"")</f>
        <v>1027500</v>
      </c>
      <c r="U462" s="1157">
        <f>IFERROR(VLOOKUP($C462,'[8]Total Outflows'!$AW$5:$AZ$56,4,0),"")</f>
        <v>60000</v>
      </c>
      <c r="V462" s="354">
        <f t="shared" si="230"/>
        <v>6218300</v>
      </c>
      <c r="W462" s="354"/>
      <c r="X462" s="354"/>
      <c r="Y462" s="354"/>
      <c r="Z462" s="354"/>
      <c r="AA462" s="354"/>
      <c r="AB462" s="354"/>
      <c r="AC462" s="354"/>
      <c r="AD462" s="354"/>
      <c r="AE462" s="354"/>
      <c r="AF462" s="354"/>
      <c r="AG462" s="354"/>
      <c r="AH462" s="354"/>
      <c r="AI462" s="354"/>
    </row>
    <row r="463" spans="1:35" x14ac:dyDescent="0.2">
      <c r="A463" s="352">
        <v>22</v>
      </c>
      <c r="B463" s="361" t="str">
        <f t="shared" si="242"/>
        <v>1</v>
      </c>
      <c r="C463" s="358" t="s">
        <v>551</v>
      </c>
      <c r="D463" s="359" t="s">
        <v>552</v>
      </c>
      <c r="E463" s="1157">
        <f>IFERROR(VLOOKUP($C463,'[8]Total Outflows'!$AB$5:$AE$146,2,0),"")</f>
        <v>1057823.1400000001</v>
      </c>
      <c r="F463" s="1157">
        <f>IFERROR(VLOOKUP($C463,'[8]Total Outflows'!$AB$5:$AE$146,3,0),"")</f>
        <v>1120200</v>
      </c>
      <c r="G463" s="1157">
        <f>IFERROR(VLOOKUP($C463,'[8]Total Outflows'!$AB$5:$AE$146,4,0),"")</f>
        <v>1903200</v>
      </c>
      <c r="H463" s="1157">
        <f>IFERROR(VLOOKUP($C463,'[8]Total Outflows'!$AG$5:$AJ$137,2,0),"")</f>
        <v>861400</v>
      </c>
      <c r="I463" s="1157" t="str">
        <f>IFERROR(VLOOKUP($C463,'[8]Total Outflows'!$AL$5:$AO$60,2,0),"")</f>
        <v/>
      </c>
      <c r="J463" s="1157">
        <f>IFERROR(VLOOKUP($C463,'[8]Total Outflows'!$AR$5:$AU$87,2,0),"")</f>
        <v>31600</v>
      </c>
      <c r="K463" s="1157">
        <f>IFERROR(VLOOKUP($C463,'[8]Total Outflows'!$AW$5:$AZ$56,2,0),"")</f>
        <v>200000</v>
      </c>
      <c r="L463" s="354">
        <f t="shared" si="226"/>
        <v>1093000</v>
      </c>
      <c r="M463" s="1157">
        <f>IFERROR(VLOOKUP($C463,'[8]Total Outflows'!$AG$5:$AJ$137,3,0),"")</f>
        <v>861400</v>
      </c>
      <c r="N463" s="1157" t="str">
        <f>IFERROR(VLOOKUP($C463,'[8]Total Outflows'!$AL$5:$AO$60,3,0),"")</f>
        <v/>
      </c>
      <c r="O463" s="1157">
        <f>IFERROR(VLOOKUP($C463,'[8]Total Outflows'!$AR$5:$AU$87,3,0),"")</f>
        <v>26900</v>
      </c>
      <c r="P463" s="1157">
        <f>IFERROR(VLOOKUP($C463,'[8]Total Outflows'!$AW$5:$AZ$56,3,0),"")</f>
        <v>200000</v>
      </c>
      <c r="Q463" s="354">
        <f t="shared" si="228"/>
        <v>1088300</v>
      </c>
      <c r="R463" s="1157">
        <f>IFERROR(VLOOKUP($C463,'[8]Total Outflows'!$AG$5:$AJ$137,4,0),"")</f>
        <v>861400</v>
      </c>
      <c r="S463" s="1157" t="str">
        <f>IFERROR(VLOOKUP($C463,'[8]Total Outflows'!$AL$5:$AO$60,4,0),"")</f>
        <v/>
      </c>
      <c r="T463" s="1157">
        <f>IFERROR(VLOOKUP($C463,'[8]Total Outflows'!$AR$5:$AU$87,4,0),"")</f>
        <v>26900</v>
      </c>
      <c r="U463" s="1157">
        <f>IFERROR(VLOOKUP($C463,'[8]Total Outflows'!$AW$5:$AZ$56,4,0),"")</f>
        <v>200000</v>
      </c>
      <c r="V463" s="354">
        <f t="shared" si="230"/>
        <v>1088300</v>
      </c>
      <c r="W463" s="354"/>
      <c r="X463" s="354"/>
      <c r="Y463" s="354"/>
      <c r="Z463" s="354"/>
      <c r="AA463" s="354"/>
      <c r="AB463" s="354"/>
      <c r="AC463" s="354"/>
      <c r="AD463" s="354"/>
      <c r="AE463" s="354"/>
      <c r="AF463" s="354"/>
      <c r="AG463" s="354"/>
      <c r="AH463" s="354"/>
      <c r="AI463" s="354"/>
    </row>
    <row r="464" spans="1:35" x14ac:dyDescent="0.2">
      <c r="A464" s="352">
        <v>22</v>
      </c>
      <c r="B464" s="361" t="str">
        <f t="shared" si="242"/>
        <v>1</v>
      </c>
      <c r="C464" s="358" t="s">
        <v>553</v>
      </c>
      <c r="D464" s="359" t="s">
        <v>554</v>
      </c>
      <c r="E464" s="1157">
        <f>IFERROR(VLOOKUP($C464,'[8]Total Outflows'!$AB$5:$AE$146,2,0),"")</f>
        <v>73161.070000000007</v>
      </c>
      <c r="F464" s="1157">
        <f>IFERROR(VLOOKUP($C464,'[8]Total Outflows'!$AB$5:$AE$146,3,0),"")</f>
        <v>71800</v>
      </c>
      <c r="G464" s="1157">
        <f>IFERROR(VLOOKUP($C464,'[8]Total Outflows'!$AB$5:$AE$146,4,0),"")</f>
        <v>50300</v>
      </c>
      <c r="H464" s="1157">
        <f>IFERROR(VLOOKUP($C464,'[8]Total Outflows'!$AG$5:$AJ$137,2,0),"")</f>
        <v>71100</v>
      </c>
      <c r="I464" s="1157" t="str">
        <f>IFERROR(VLOOKUP($C464,'[8]Total Outflows'!$AL$5:$AO$60,2,0),"")</f>
        <v/>
      </c>
      <c r="J464" s="1157" t="str">
        <f>IFERROR(VLOOKUP($C464,'[8]Total Outflows'!$AR$5:$AU$87,2,0),"")</f>
        <v/>
      </c>
      <c r="K464" s="1157" t="str">
        <f>IFERROR(VLOOKUP($C464,'[8]Total Outflows'!$AW$5:$AZ$56,2,0),"")</f>
        <v/>
      </c>
      <c r="L464" s="354">
        <f t="shared" si="226"/>
        <v>71100</v>
      </c>
      <c r="M464" s="1157">
        <f>IFERROR(VLOOKUP($C464,'[8]Total Outflows'!$AG$5:$AJ$137,3,0),"")</f>
        <v>71100</v>
      </c>
      <c r="N464" s="1157" t="str">
        <f>IFERROR(VLOOKUP($C464,'[8]Total Outflows'!$AL$5:$AO$60,3,0),"")</f>
        <v/>
      </c>
      <c r="O464" s="1157" t="str">
        <f>IFERROR(VLOOKUP($C464,'[8]Total Outflows'!$AR$5:$AU$87,3,0),"")</f>
        <v/>
      </c>
      <c r="P464" s="1157" t="str">
        <f>IFERROR(VLOOKUP($C464,'[8]Total Outflows'!$AW$5:$AZ$56,3,0),"")</f>
        <v/>
      </c>
      <c r="Q464" s="354">
        <f t="shared" si="228"/>
        <v>71100</v>
      </c>
      <c r="R464" s="1157">
        <f>IFERROR(VLOOKUP($C464,'[8]Total Outflows'!$AG$5:$AJ$137,4,0),"")</f>
        <v>71100</v>
      </c>
      <c r="S464" s="1157" t="str">
        <f>IFERROR(VLOOKUP($C464,'[8]Total Outflows'!$AL$5:$AO$60,4,0),"")</f>
        <v/>
      </c>
      <c r="T464" s="1157" t="str">
        <f>IFERROR(VLOOKUP($C464,'[8]Total Outflows'!$AR$5:$AU$87,4,0),"")</f>
        <v/>
      </c>
      <c r="U464" s="1157" t="str">
        <f>IFERROR(VLOOKUP($C464,'[8]Total Outflows'!$AW$5:$AZ$56,4,0),"")</f>
        <v/>
      </c>
      <c r="V464" s="354">
        <f t="shared" si="230"/>
        <v>71100</v>
      </c>
      <c r="W464" s="354"/>
      <c r="X464" s="354"/>
      <c r="Y464" s="354"/>
      <c r="Z464" s="354"/>
      <c r="AA464" s="354"/>
      <c r="AB464" s="354"/>
      <c r="AC464" s="354"/>
      <c r="AD464" s="354"/>
      <c r="AE464" s="354"/>
      <c r="AF464" s="354"/>
      <c r="AG464" s="354"/>
      <c r="AH464" s="354"/>
      <c r="AI464" s="354"/>
    </row>
    <row r="465" spans="1:35" x14ac:dyDescent="0.2">
      <c r="A465" s="352">
        <v>22</v>
      </c>
      <c r="B465" s="361" t="str">
        <f t="shared" si="242"/>
        <v>1</v>
      </c>
      <c r="C465" s="358" t="s">
        <v>555</v>
      </c>
      <c r="D465" s="359" t="s">
        <v>556</v>
      </c>
      <c r="E465" s="1157">
        <f>IFERROR(VLOOKUP($C465,'[8]Total Outflows'!$AB$5:$AE$146,2,0),"")</f>
        <v>819467.85</v>
      </c>
      <c r="F465" s="1157">
        <f>IFERROR(VLOOKUP($C465,'[8]Total Outflows'!$AB$5:$AE$146,3,0),"")</f>
        <v>753300</v>
      </c>
      <c r="G465" s="1157">
        <f>IFERROR(VLOOKUP($C465,'[8]Total Outflows'!$AB$5:$AE$146,4,0),"")</f>
        <v>742500</v>
      </c>
      <c r="H465" s="1157">
        <f>IFERROR(VLOOKUP($C465,'[8]Total Outflows'!$AG$5:$AJ$137,2,0),"")</f>
        <v>749500</v>
      </c>
      <c r="I465" s="1157">
        <f>IFERROR(VLOOKUP($C465,'[8]Total Outflows'!$AL$5:$AO$60,2,0),"")</f>
        <v>0</v>
      </c>
      <c r="J465" s="1157">
        <f>IFERROR(VLOOKUP($C465,'[8]Total Outflows'!$AR$5:$AU$87,2,0),"")</f>
        <v>78100</v>
      </c>
      <c r="K465" s="1157">
        <f>IFERROR(VLOOKUP($C465,'[8]Total Outflows'!$AW$5:$AZ$56,2,0),"")</f>
        <v>50000</v>
      </c>
      <c r="L465" s="354">
        <f t="shared" si="226"/>
        <v>877600</v>
      </c>
      <c r="M465" s="1157">
        <f>IFERROR(VLOOKUP($C465,'[8]Total Outflows'!$AG$5:$AJ$137,3,0),"")</f>
        <v>749500</v>
      </c>
      <c r="N465" s="1157">
        <f>IFERROR(VLOOKUP($C465,'[8]Total Outflows'!$AL$5:$AO$60,3,0),"")</f>
        <v>0</v>
      </c>
      <c r="O465" s="1157">
        <f>IFERROR(VLOOKUP($C465,'[8]Total Outflows'!$AR$5:$AU$87,3,0),"")</f>
        <v>50300</v>
      </c>
      <c r="P465" s="1157">
        <f>IFERROR(VLOOKUP($C465,'[8]Total Outflows'!$AW$5:$AZ$56,3,0),"")</f>
        <v>100000</v>
      </c>
      <c r="Q465" s="354">
        <f t="shared" si="228"/>
        <v>899800</v>
      </c>
      <c r="R465" s="1157">
        <f>IFERROR(VLOOKUP($C465,'[8]Total Outflows'!$AG$5:$AJ$137,4,0),"")</f>
        <v>749500</v>
      </c>
      <c r="S465" s="1157">
        <f>IFERROR(VLOOKUP($C465,'[8]Total Outflows'!$AL$5:$AO$60,4,0),"")</f>
        <v>0</v>
      </c>
      <c r="T465" s="1157">
        <f>IFERROR(VLOOKUP($C465,'[8]Total Outflows'!$AR$5:$AU$87,4,0),"")</f>
        <v>50800</v>
      </c>
      <c r="U465" s="1157">
        <f>IFERROR(VLOOKUP($C465,'[8]Total Outflows'!$AW$5:$AZ$56,4,0),"")</f>
        <v>100000</v>
      </c>
      <c r="V465" s="354">
        <f t="shared" si="230"/>
        <v>900300</v>
      </c>
      <c r="W465" s="354"/>
      <c r="X465" s="354"/>
      <c r="Y465" s="354"/>
      <c r="Z465" s="354"/>
      <c r="AA465" s="354"/>
      <c r="AB465" s="354"/>
      <c r="AC465" s="354"/>
      <c r="AD465" s="354"/>
      <c r="AE465" s="354"/>
      <c r="AF465" s="354"/>
      <c r="AG465" s="354"/>
      <c r="AH465" s="354"/>
      <c r="AI465" s="354"/>
    </row>
    <row r="466" spans="1:35" x14ac:dyDescent="0.2">
      <c r="A466" s="352">
        <v>22</v>
      </c>
      <c r="B466" s="361" t="str">
        <f t="shared" si="242"/>
        <v>1</v>
      </c>
      <c r="C466" s="358" t="s">
        <v>557</v>
      </c>
      <c r="D466" s="359" t="s">
        <v>558</v>
      </c>
      <c r="E466" s="1157">
        <f>IFERROR(VLOOKUP($C466,'[8]Total Outflows'!$AB$5:$AE$146,2,0),"")</f>
        <v>274518.03999999998</v>
      </c>
      <c r="F466" s="1157">
        <f>IFERROR(VLOOKUP($C466,'[8]Total Outflows'!$AB$5:$AE$146,3,0),"")</f>
        <v>563400</v>
      </c>
      <c r="G466" s="1157">
        <f>IFERROR(VLOOKUP($C466,'[8]Total Outflows'!$AB$5:$AE$146,4,0),"")</f>
        <v>463700</v>
      </c>
      <c r="H466" s="1157">
        <f>IFERROR(VLOOKUP($C466,'[8]Total Outflows'!$AG$5:$AJ$137,2,0),"")</f>
        <v>337300</v>
      </c>
      <c r="I466" s="1157" t="str">
        <f>IFERROR(VLOOKUP($C466,'[8]Total Outflows'!$AL$5:$AO$60,2,0),"")</f>
        <v/>
      </c>
      <c r="J466" s="1157">
        <f>IFERROR(VLOOKUP($C466,'[8]Total Outflows'!$AR$5:$AU$87,2,0),"")</f>
        <v>107300</v>
      </c>
      <c r="K466" s="1157">
        <f>IFERROR(VLOOKUP($C466,'[8]Total Outflows'!$AW$5:$AZ$56,2,0),"")</f>
        <v>50000</v>
      </c>
      <c r="L466" s="354">
        <f t="shared" si="226"/>
        <v>494600</v>
      </c>
      <c r="M466" s="1157">
        <f>IFERROR(VLOOKUP($C466,'[8]Total Outflows'!$AG$5:$AJ$137,3,0),"")</f>
        <v>337300</v>
      </c>
      <c r="N466" s="1157" t="str">
        <f>IFERROR(VLOOKUP($C466,'[8]Total Outflows'!$AL$5:$AO$60,3,0),"")</f>
        <v/>
      </c>
      <c r="O466" s="1157">
        <f>IFERROR(VLOOKUP($C466,'[8]Total Outflows'!$AR$5:$AU$87,3,0),"")</f>
        <v>70000</v>
      </c>
      <c r="P466" s="1157">
        <f>IFERROR(VLOOKUP($C466,'[8]Total Outflows'!$AW$5:$AZ$56,3,0),"")</f>
        <v>100000</v>
      </c>
      <c r="Q466" s="354">
        <f t="shared" si="228"/>
        <v>507300</v>
      </c>
      <c r="R466" s="1157">
        <f>IFERROR(VLOOKUP($C466,'[8]Total Outflows'!$AG$5:$AJ$137,4,0),"")</f>
        <v>337300</v>
      </c>
      <c r="S466" s="1157" t="str">
        <f>IFERROR(VLOOKUP($C466,'[8]Total Outflows'!$AL$5:$AO$60,4,0),"")</f>
        <v/>
      </c>
      <c r="T466" s="1157">
        <f>IFERROR(VLOOKUP($C466,'[8]Total Outflows'!$AR$5:$AU$87,4,0),"")</f>
        <v>66000</v>
      </c>
      <c r="U466" s="1157">
        <f>IFERROR(VLOOKUP($C466,'[8]Total Outflows'!$AW$5:$AZ$56,4,0),"")</f>
        <v>100000</v>
      </c>
      <c r="V466" s="354">
        <f t="shared" si="230"/>
        <v>503300</v>
      </c>
      <c r="W466" s="354"/>
      <c r="X466" s="354"/>
      <c r="Y466" s="354"/>
      <c r="Z466" s="354"/>
      <c r="AA466" s="354"/>
      <c r="AB466" s="354"/>
      <c r="AC466" s="354"/>
      <c r="AD466" s="354"/>
      <c r="AE466" s="354"/>
      <c r="AF466" s="354"/>
      <c r="AG466" s="354"/>
      <c r="AH466" s="354"/>
      <c r="AI466" s="354"/>
    </row>
    <row r="467" spans="1:35" x14ac:dyDescent="0.2">
      <c r="A467" s="352">
        <v>22</v>
      </c>
      <c r="B467" s="361" t="str">
        <f t="shared" si="242"/>
        <v>1</v>
      </c>
      <c r="C467" s="358" t="s">
        <v>559</v>
      </c>
      <c r="D467" s="359" t="s">
        <v>560</v>
      </c>
      <c r="E467" s="1157" t="str">
        <f>IFERROR(VLOOKUP($C467,'[8]Total Outflows'!$AB$5:$AE$146,2,0),"")</f>
        <v/>
      </c>
      <c r="F467" s="1157" t="str">
        <f>IFERROR(VLOOKUP($C467,'[8]Total Outflows'!$AB$5:$AE$146,3,0),"")</f>
        <v/>
      </c>
      <c r="G467" s="1157" t="str">
        <f>IFERROR(VLOOKUP($C467,'[8]Total Outflows'!$AB$5:$AE$146,4,0),"")</f>
        <v/>
      </c>
      <c r="H467" s="1157" t="str">
        <f>IFERROR(VLOOKUP($C467,'[8]Total Outflows'!$AG$5:$AJ$137,2,0),"")</f>
        <v/>
      </c>
      <c r="I467" s="1157" t="str">
        <f>IFERROR(VLOOKUP($C467,'[8]Total Outflows'!$AL$5:$AO$60,2,0),"")</f>
        <v/>
      </c>
      <c r="J467" s="1157" t="str">
        <f>IFERROR(VLOOKUP($C467,'[8]Total Outflows'!$AR$5:$AU$87,2,0),"")</f>
        <v/>
      </c>
      <c r="K467" s="1157" t="str">
        <f>IFERROR(VLOOKUP($C467,'[8]Total Outflows'!$AW$5:$AZ$56,2,0),"")</f>
        <v/>
      </c>
      <c r="L467" s="354">
        <f t="shared" si="226"/>
        <v>0</v>
      </c>
      <c r="M467" s="1157" t="str">
        <f>IFERROR(VLOOKUP($C467,'[8]Total Outflows'!$AG$5:$AJ$137,3,0),"")</f>
        <v/>
      </c>
      <c r="N467" s="1157" t="str">
        <f>IFERROR(VLOOKUP($C467,'[8]Total Outflows'!$AL$5:$AO$60,3,0),"")</f>
        <v/>
      </c>
      <c r="O467" s="1157" t="str">
        <f>IFERROR(VLOOKUP($C467,'[8]Total Outflows'!$AR$5:$AU$87,3,0),"")</f>
        <v/>
      </c>
      <c r="P467" s="1157" t="str">
        <f>IFERROR(VLOOKUP($C467,'[8]Total Outflows'!$AW$5:$AZ$56,3,0),"")</f>
        <v/>
      </c>
      <c r="Q467" s="354">
        <f t="shared" si="228"/>
        <v>0</v>
      </c>
      <c r="R467" s="1157" t="str">
        <f>IFERROR(VLOOKUP($C467,'[8]Total Outflows'!$AG$5:$AJ$137,4,0),"")</f>
        <v/>
      </c>
      <c r="S467" s="1157" t="str">
        <f>IFERROR(VLOOKUP($C467,'[8]Total Outflows'!$AL$5:$AO$60,4,0),"")</f>
        <v/>
      </c>
      <c r="T467" s="1157" t="str">
        <f>IFERROR(VLOOKUP($C467,'[8]Total Outflows'!$AR$5:$AU$87,4,0),"")</f>
        <v/>
      </c>
      <c r="U467" s="1157" t="str">
        <f>IFERROR(VLOOKUP($C467,'[8]Total Outflows'!$AW$5:$AZ$56,4,0),"")</f>
        <v/>
      </c>
      <c r="V467" s="354">
        <f t="shared" si="230"/>
        <v>0</v>
      </c>
      <c r="W467" s="354"/>
      <c r="X467" s="354"/>
      <c r="Y467" s="354"/>
      <c r="Z467" s="354"/>
      <c r="AA467" s="354"/>
      <c r="AB467" s="354"/>
      <c r="AC467" s="354"/>
      <c r="AD467" s="354"/>
      <c r="AE467" s="354"/>
      <c r="AF467" s="354"/>
      <c r="AG467" s="354"/>
      <c r="AH467" s="354"/>
      <c r="AI467" s="354"/>
    </row>
    <row r="468" spans="1:35" x14ac:dyDescent="0.2">
      <c r="A468" s="352">
        <v>22</v>
      </c>
      <c r="B468" s="361" t="str">
        <f t="shared" si="242"/>
        <v>1</v>
      </c>
      <c r="C468" s="358" t="s">
        <v>561</v>
      </c>
      <c r="D468" s="359" t="s">
        <v>562</v>
      </c>
      <c r="E468" s="1157">
        <f>IFERROR(VLOOKUP($C468,'[8]Total Outflows'!$AB$5:$AE$146,2,0),"")</f>
        <v>697863.3</v>
      </c>
      <c r="F468" s="1157">
        <f>IFERROR(VLOOKUP($C468,'[8]Total Outflows'!$AB$5:$AE$146,3,0),"")</f>
        <v>752400</v>
      </c>
      <c r="G468" s="1157">
        <f>IFERROR(VLOOKUP($C468,'[8]Total Outflows'!$AB$5:$AE$146,4,0),"")</f>
        <v>1746600</v>
      </c>
      <c r="H468" s="1157">
        <f>IFERROR(VLOOKUP($C468,'[8]Total Outflows'!$AG$5:$AJ$137,2,0),"")</f>
        <v>688000</v>
      </c>
      <c r="I468" s="1157">
        <f>IFERROR(VLOOKUP($C468,'[8]Total Outflows'!$AL$5:$AO$60,2,0),"")</f>
        <v>0</v>
      </c>
      <c r="J468" s="1157">
        <f>IFERROR(VLOOKUP($C468,'[8]Total Outflows'!$AR$5:$AU$87,2,0),"")</f>
        <v>246500</v>
      </c>
      <c r="K468" s="1157">
        <f>IFERROR(VLOOKUP($C468,'[8]Total Outflows'!$AW$5:$AZ$56,2,0),"")</f>
        <v>0</v>
      </c>
      <c r="L468" s="354">
        <f t="shared" si="226"/>
        <v>934500</v>
      </c>
      <c r="M468" s="1157">
        <f>IFERROR(VLOOKUP($C468,'[8]Total Outflows'!$AG$5:$AJ$137,3,0),"")</f>
        <v>688000</v>
      </c>
      <c r="N468" s="1157">
        <f>IFERROR(VLOOKUP($C468,'[8]Total Outflows'!$AL$5:$AO$60,3,0),"")</f>
        <v>0</v>
      </c>
      <c r="O468" s="1157">
        <f>IFERROR(VLOOKUP($C468,'[8]Total Outflows'!$AR$5:$AU$87,3,0),"")</f>
        <v>236000</v>
      </c>
      <c r="P468" s="1157">
        <f>IFERROR(VLOOKUP($C468,'[8]Total Outflows'!$AW$5:$AZ$56,3,0),"")</f>
        <v>0</v>
      </c>
      <c r="Q468" s="354">
        <f t="shared" si="228"/>
        <v>924000</v>
      </c>
      <c r="R468" s="1157">
        <f>IFERROR(VLOOKUP($C468,'[8]Total Outflows'!$AG$5:$AJ$137,4,0),"")</f>
        <v>688000</v>
      </c>
      <c r="S468" s="1157">
        <f>IFERROR(VLOOKUP($C468,'[8]Total Outflows'!$AL$5:$AO$60,4,0),"")</f>
        <v>0</v>
      </c>
      <c r="T468" s="1157">
        <f>IFERROR(VLOOKUP($C468,'[8]Total Outflows'!$AR$5:$AU$87,4,0),"")</f>
        <v>236000</v>
      </c>
      <c r="U468" s="1157">
        <f>IFERROR(VLOOKUP($C468,'[8]Total Outflows'!$AW$5:$AZ$56,4,0),"")</f>
        <v>0</v>
      </c>
      <c r="V468" s="354">
        <f t="shared" si="230"/>
        <v>924000</v>
      </c>
      <c r="W468" s="354"/>
      <c r="X468" s="354"/>
      <c r="Y468" s="354"/>
      <c r="Z468" s="354"/>
      <c r="AA468" s="354"/>
      <c r="AB468" s="354"/>
      <c r="AC468" s="354"/>
      <c r="AD468" s="354"/>
      <c r="AE468" s="354"/>
      <c r="AF468" s="354"/>
      <c r="AG468" s="354"/>
      <c r="AH468" s="354"/>
      <c r="AI468" s="354"/>
    </row>
    <row r="469" spans="1:35" x14ac:dyDescent="0.2">
      <c r="A469" s="352">
        <v>22</v>
      </c>
      <c r="B469" s="361" t="str">
        <f t="shared" si="242"/>
        <v>1</v>
      </c>
      <c r="C469" s="358" t="s">
        <v>563</v>
      </c>
      <c r="D469" s="359" t="s">
        <v>564</v>
      </c>
      <c r="E469" s="1157">
        <f>IFERROR(VLOOKUP($C469,'[8]Total Outflows'!$AB$5:$AE$146,2,0),"")</f>
        <v>4850531.8699999973</v>
      </c>
      <c r="F469" s="1157">
        <f>IFERROR(VLOOKUP($C469,'[8]Total Outflows'!$AB$5:$AE$146,3,0),"")</f>
        <v>5449200</v>
      </c>
      <c r="G469" s="1157">
        <f>IFERROR(VLOOKUP($C469,'[8]Total Outflows'!$AB$5:$AE$146,4,0),"")</f>
        <v>5508500</v>
      </c>
      <c r="H469" s="1157">
        <f>IFERROR(VLOOKUP($C469,'[8]Total Outflows'!$AG$5:$AJ$137,2,0),"")</f>
        <v>4800500</v>
      </c>
      <c r="I469" s="1157">
        <f>IFERROR(VLOOKUP($C469,'[8]Total Outflows'!$AL$5:$AO$60,2,0),"")</f>
        <v>610000</v>
      </c>
      <c r="J469" s="1157">
        <f>IFERROR(VLOOKUP($C469,'[8]Total Outflows'!$AR$5:$AU$87,2,0),"")</f>
        <v>150800</v>
      </c>
      <c r="K469" s="1157">
        <f>IFERROR(VLOOKUP($C469,'[8]Total Outflows'!$AW$5:$AZ$56,2,0),"")</f>
        <v>600000</v>
      </c>
      <c r="L469" s="354">
        <f t="shared" si="226"/>
        <v>6161300</v>
      </c>
      <c r="M469" s="1157">
        <f>IFERROR(VLOOKUP($C469,'[8]Total Outflows'!$AG$5:$AJ$137,3,0),"")</f>
        <v>4800500</v>
      </c>
      <c r="N469" s="1157">
        <f>IFERROR(VLOOKUP($C469,'[8]Total Outflows'!$AL$5:$AO$60,3,0),"")</f>
        <v>610000</v>
      </c>
      <c r="O469" s="1157">
        <f>IFERROR(VLOOKUP($C469,'[8]Total Outflows'!$AR$5:$AU$87,3,0),"")</f>
        <v>146600</v>
      </c>
      <c r="P469" s="1157">
        <f>IFERROR(VLOOKUP($C469,'[8]Total Outflows'!$AW$5:$AZ$56,3,0),"")</f>
        <v>600000</v>
      </c>
      <c r="Q469" s="354">
        <f t="shared" si="228"/>
        <v>6157100</v>
      </c>
      <c r="R469" s="1157">
        <f>IFERROR(VLOOKUP($C469,'[8]Total Outflows'!$AG$5:$AJ$137,4,0),"")</f>
        <v>4800500</v>
      </c>
      <c r="S469" s="1157">
        <f>IFERROR(VLOOKUP($C469,'[8]Total Outflows'!$AL$5:$AO$60,4,0),"")</f>
        <v>610000</v>
      </c>
      <c r="T469" s="1157">
        <f>IFERROR(VLOOKUP($C469,'[8]Total Outflows'!$AR$5:$AU$87,4,0),"")</f>
        <v>151050</v>
      </c>
      <c r="U469" s="1157">
        <f>IFERROR(VLOOKUP($C469,'[8]Total Outflows'!$AW$5:$AZ$56,4,0),"")</f>
        <v>600000</v>
      </c>
      <c r="V469" s="354">
        <f t="shared" si="230"/>
        <v>6161550</v>
      </c>
      <c r="W469" s="354"/>
      <c r="X469" s="354"/>
      <c r="Y469" s="354"/>
      <c r="Z469" s="354"/>
      <c r="AA469" s="354"/>
      <c r="AB469" s="354"/>
      <c r="AC469" s="354"/>
      <c r="AD469" s="354"/>
      <c r="AE469" s="354"/>
      <c r="AF469" s="354"/>
      <c r="AG469" s="354"/>
      <c r="AH469" s="354"/>
      <c r="AI469" s="354"/>
    </row>
    <row r="470" spans="1:35" x14ac:dyDescent="0.2">
      <c r="A470" s="352">
        <v>22</v>
      </c>
      <c r="B470" s="361" t="str">
        <f t="shared" si="242"/>
        <v>1</v>
      </c>
      <c r="C470" s="358" t="s">
        <v>565</v>
      </c>
      <c r="D470" s="359" t="s">
        <v>566</v>
      </c>
      <c r="E470" s="1157">
        <f>IFERROR(VLOOKUP($C470,'[8]Total Outflows'!$AB$5:$AE$146,2,0),"")</f>
        <v>1347543.9800000002</v>
      </c>
      <c r="F470" s="1157">
        <f>IFERROR(VLOOKUP($C470,'[8]Total Outflows'!$AB$5:$AE$146,3,0),"")</f>
        <v>1300900</v>
      </c>
      <c r="G470" s="1157">
        <f>IFERROR(VLOOKUP($C470,'[8]Total Outflows'!$AB$5:$AE$146,4,0),"")</f>
        <v>1591200</v>
      </c>
      <c r="H470" s="1157">
        <f>IFERROR(VLOOKUP($C470,'[8]Total Outflows'!$AG$5:$AJ$137,2,0),"")</f>
        <v>1406200</v>
      </c>
      <c r="I470" s="1157">
        <f>IFERROR(VLOOKUP($C470,'[8]Total Outflows'!$AL$5:$AO$60,2,0),"")</f>
        <v>0</v>
      </c>
      <c r="J470" s="1157">
        <f>IFERROR(VLOOKUP($C470,'[8]Total Outflows'!$AR$5:$AU$87,2,0),"")</f>
        <v>191700</v>
      </c>
      <c r="K470" s="1157">
        <f>IFERROR(VLOOKUP($C470,'[8]Total Outflows'!$AW$5:$AZ$56,2,0),"")</f>
        <v>0</v>
      </c>
      <c r="L470" s="354">
        <f t="shared" si="226"/>
        <v>1597900</v>
      </c>
      <c r="M470" s="1157">
        <f>IFERROR(VLOOKUP($C470,'[8]Total Outflows'!$AG$5:$AJ$137,3,0),"")</f>
        <v>1406200</v>
      </c>
      <c r="N470" s="1157">
        <f>IFERROR(VLOOKUP($C470,'[8]Total Outflows'!$AL$5:$AO$60,3,0),"")</f>
        <v>0</v>
      </c>
      <c r="O470" s="1157">
        <f>IFERROR(VLOOKUP($C470,'[8]Total Outflows'!$AR$5:$AU$87,3,0),"")</f>
        <v>163300</v>
      </c>
      <c r="P470" s="1157">
        <f>IFERROR(VLOOKUP($C470,'[8]Total Outflows'!$AW$5:$AZ$56,3,0),"")</f>
        <v>0</v>
      </c>
      <c r="Q470" s="354">
        <f t="shared" si="228"/>
        <v>1569500</v>
      </c>
      <c r="R470" s="1157">
        <f>IFERROR(VLOOKUP($C470,'[8]Total Outflows'!$AG$5:$AJ$137,4,0),"")</f>
        <v>1406200</v>
      </c>
      <c r="S470" s="1157">
        <f>IFERROR(VLOOKUP($C470,'[8]Total Outflows'!$AL$5:$AO$60,4,0),"")</f>
        <v>0</v>
      </c>
      <c r="T470" s="1157">
        <f>IFERROR(VLOOKUP($C470,'[8]Total Outflows'!$AR$5:$AU$87,4,0),"")</f>
        <v>79500</v>
      </c>
      <c r="U470" s="1157">
        <f>IFERROR(VLOOKUP($C470,'[8]Total Outflows'!$AW$5:$AZ$56,4,0),"")</f>
        <v>0</v>
      </c>
      <c r="V470" s="354">
        <f t="shared" si="230"/>
        <v>1485700</v>
      </c>
      <c r="W470" s="354"/>
      <c r="X470" s="354"/>
      <c r="Y470" s="354"/>
      <c r="Z470" s="354"/>
      <c r="AA470" s="354"/>
      <c r="AB470" s="354"/>
      <c r="AC470" s="354"/>
      <c r="AD470" s="354"/>
      <c r="AE470" s="354"/>
      <c r="AF470" s="354"/>
      <c r="AG470" s="354"/>
      <c r="AH470" s="354"/>
      <c r="AI470" s="354"/>
    </row>
    <row r="471" spans="1:35" x14ac:dyDescent="0.2">
      <c r="A471" s="352">
        <v>22</v>
      </c>
      <c r="B471" s="361" t="str">
        <f t="shared" si="242"/>
        <v>1</v>
      </c>
      <c r="C471" s="358" t="s">
        <v>567</v>
      </c>
      <c r="D471" s="359" t="s">
        <v>568</v>
      </c>
      <c r="E471" s="1157">
        <f>IFERROR(VLOOKUP($C471,'[8]Total Outflows'!$AB$5:$AE$146,2,0),"")</f>
        <v>56270</v>
      </c>
      <c r="F471" s="1157">
        <f>IFERROR(VLOOKUP($C471,'[8]Total Outflows'!$AB$5:$AE$146,3,0),"")</f>
        <v>124800</v>
      </c>
      <c r="G471" s="1157">
        <f>IFERROR(VLOOKUP($C471,'[8]Total Outflows'!$AB$5:$AE$146,4,0),"")</f>
        <v>47800</v>
      </c>
      <c r="H471" s="1157">
        <f>IFERROR(VLOOKUP($C471,'[8]Total Outflows'!$AG$5:$AJ$137,2,0),"")</f>
        <v>128100</v>
      </c>
      <c r="I471" s="1157" t="str">
        <f>IFERROR(VLOOKUP($C471,'[8]Total Outflows'!$AL$5:$AO$60,2,0),"")</f>
        <v/>
      </c>
      <c r="J471" s="1157">
        <f>IFERROR(VLOOKUP($C471,'[8]Total Outflows'!$AR$5:$AU$87,2,0),"")</f>
        <v>0</v>
      </c>
      <c r="K471" s="1157" t="str">
        <f>IFERROR(VLOOKUP($C471,'[8]Total Outflows'!$AW$5:$AZ$56,2,0),"")</f>
        <v/>
      </c>
      <c r="L471" s="354">
        <f t="shared" si="226"/>
        <v>128100</v>
      </c>
      <c r="M471" s="1157">
        <f>IFERROR(VLOOKUP($C471,'[8]Total Outflows'!$AG$5:$AJ$137,3,0),"")</f>
        <v>128100</v>
      </c>
      <c r="N471" s="1157" t="str">
        <f>IFERROR(VLOOKUP($C471,'[8]Total Outflows'!$AL$5:$AO$60,3,0),"")</f>
        <v/>
      </c>
      <c r="O471" s="1157">
        <f>IFERROR(VLOOKUP($C471,'[8]Total Outflows'!$AR$5:$AU$87,3,0),"")</f>
        <v>0</v>
      </c>
      <c r="P471" s="1157" t="str">
        <f>IFERROR(VLOOKUP($C471,'[8]Total Outflows'!$AW$5:$AZ$56,3,0),"")</f>
        <v/>
      </c>
      <c r="Q471" s="354">
        <f t="shared" si="228"/>
        <v>128100</v>
      </c>
      <c r="R471" s="1157">
        <f>IFERROR(VLOOKUP($C471,'[8]Total Outflows'!$AG$5:$AJ$137,4,0),"")</f>
        <v>128100</v>
      </c>
      <c r="S471" s="1157" t="str">
        <f>IFERROR(VLOOKUP($C471,'[8]Total Outflows'!$AL$5:$AO$60,4,0),"")</f>
        <v/>
      </c>
      <c r="T471" s="1157">
        <f>IFERROR(VLOOKUP($C471,'[8]Total Outflows'!$AR$5:$AU$87,4,0),"")</f>
        <v>0</v>
      </c>
      <c r="U471" s="1157" t="str">
        <f>IFERROR(VLOOKUP($C471,'[8]Total Outflows'!$AW$5:$AZ$56,4,0),"")</f>
        <v/>
      </c>
      <c r="V471" s="354">
        <f t="shared" si="230"/>
        <v>128100</v>
      </c>
      <c r="W471" s="354"/>
      <c r="X471" s="354"/>
      <c r="Y471" s="354"/>
      <c r="Z471" s="354"/>
      <c r="AA471" s="354"/>
      <c r="AB471" s="354"/>
      <c r="AC471" s="354"/>
      <c r="AD471" s="354"/>
      <c r="AE471" s="354"/>
      <c r="AF471" s="354"/>
      <c r="AG471" s="354"/>
      <c r="AH471" s="354"/>
      <c r="AI471" s="354"/>
    </row>
    <row r="472" spans="1:35" x14ac:dyDescent="0.2">
      <c r="A472" s="352">
        <v>22</v>
      </c>
      <c r="B472" s="361" t="str">
        <f t="shared" si="242"/>
        <v>1</v>
      </c>
      <c r="C472" s="358" t="s">
        <v>569</v>
      </c>
      <c r="D472" s="359" t="s">
        <v>570</v>
      </c>
      <c r="E472" s="1157">
        <f>IFERROR(VLOOKUP($C472,'[8]Total Outflows'!$AB$5:$AE$146,2,0),"")</f>
        <v>438008.60000000003</v>
      </c>
      <c r="F472" s="1157">
        <f>IFERROR(VLOOKUP($C472,'[8]Total Outflows'!$AB$5:$AE$146,3,0),"")</f>
        <v>810100</v>
      </c>
      <c r="G472" s="1157">
        <f>IFERROR(VLOOKUP($C472,'[8]Total Outflows'!$AB$5:$AE$146,4,0),"")</f>
        <v>634300</v>
      </c>
      <c r="H472" s="1157">
        <f>IFERROR(VLOOKUP($C472,'[8]Total Outflows'!$AG$5:$AJ$137,2,0),"")</f>
        <v>621200</v>
      </c>
      <c r="I472" s="1157" t="str">
        <f>IFERROR(VLOOKUP($C472,'[8]Total Outflows'!$AL$5:$AO$60,2,0),"")</f>
        <v/>
      </c>
      <c r="J472" s="1157">
        <f>IFERROR(VLOOKUP($C472,'[8]Total Outflows'!$AR$5:$AU$87,2,0),"")</f>
        <v>10000</v>
      </c>
      <c r="K472" s="1157">
        <f>IFERROR(VLOOKUP($C472,'[8]Total Outflows'!$AW$5:$AZ$56,2,0),"")</f>
        <v>300000</v>
      </c>
      <c r="L472" s="354">
        <f t="shared" si="226"/>
        <v>931200</v>
      </c>
      <c r="M472" s="1157">
        <f>IFERROR(VLOOKUP($C472,'[8]Total Outflows'!$AG$5:$AJ$137,3,0),"")</f>
        <v>621200</v>
      </c>
      <c r="N472" s="1157" t="str">
        <f>IFERROR(VLOOKUP($C472,'[8]Total Outflows'!$AL$5:$AO$60,3,0),"")</f>
        <v/>
      </c>
      <c r="O472" s="1157">
        <f>IFERROR(VLOOKUP($C472,'[8]Total Outflows'!$AR$5:$AU$87,3,0),"")</f>
        <v>10000</v>
      </c>
      <c r="P472" s="1157">
        <f>IFERROR(VLOOKUP($C472,'[8]Total Outflows'!$AW$5:$AZ$56,3,0),"")</f>
        <v>0</v>
      </c>
      <c r="Q472" s="354">
        <f t="shared" si="228"/>
        <v>631200</v>
      </c>
      <c r="R472" s="1157">
        <f>IFERROR(VLOOKUP($C472,'[8]Total Outflows'!$AG$5:$AJ$137,4,0),"")</f>
        <v>621200</v>
      </c>
      <c r="S472" s="1157" t="str">
        <f>IFERROR(VLOOKUP($C472,'[8]Total Outflows'!$AL$5:$AO$60,4,0),"")</f>
        <v/>
      </c>
      <c r="T472" s="1157">
        <f>IFERROR(VLOOKUP($C472,'[8]Total Outflows'!$AR$5:$AU$87,4,0),"")</f>
        <v>10000</v>
      </c>
      <c r="U472" s="1157">
        <f>IFERROR(VLOOKUP($C472,'[8]Total Outflows'!$AW$5:$AZ$56,4,0),"")</f>
        <v>0</v>
      </c>
      <c r="V472" s="354">
        <f t="shared" si="230"/>
        <v>631200</v>
      </c>
      <c r="W472" s="354"/>
      <c r="X472" s="354"/>
      <c r="Y472" s="354"/>
      <c r="Z472" s="354"/>
      <c r="AA472" s="354"/>
      <c r="AB472" s="354"/>
      <c r="AC472" s="354"/>
      <c r="AD472" s="354"/>
      <c r="AE472" s="354"/>
      <c r="AF472" s="354"/>
      <c r="AG472" s="354"/>
      <c r="AH472" s="354"/>
      <c r="AI472" s="354"/>
    </row>
    <row r="473" spans="1:35" x14ac:dyDescent="0.2">
      <c r="A473" s="352">
        <v>22</v>
      </c>
      <c r="B473" s="361" t="str">
        <f t="shared" si="242"/>
        <v>1</v>
      </c>
      <c r="C473" s="358" t="s">
        <v>571</v>
      </c>
      <c r="D473" s="359" t="s">
        <v>572</v>
      </c>
      <c r="E473" s="1157">
        <f>IFERROR(VLOOKUP($C473,'[8]Total Outflows'!$AB$5:$AE$146,2,0),"")</f>
        <v>304411.95000000007</v>
      </c>
      <c r="F473" s="1157">
        <f>IFERROR(VLOOKUP($C473,'[8]Total Outflows'!$AB$5:$AE$146,3,0),"")</f>
        <v>452300</v>
      </c>
      <c r="G473" s="1157">
        <f>IFERROR(VLOOKUP($C473,'[8]Total Outflows'!$AB$5:$AE$146,4,0),"")</f>
        <v>341000</v>
      </c>
      <c r="H473" s="1157">
        <f>IFERROR(VLOOKUP($C473,'[8]Total Outflows'!$AG$5:$AJ$137,2,0),"")</f>
        <v>489500</v>
      </c>
      <c r="I473" s="1157" t="str">
        <f>IFERROR(VLOOKUP($C473,'[8]Total Outflows'!$AL$5:$AO$60,2,0),"")</f>
        <v/>
      </c>
      <c r="J473" s="1157">
        <f>IFERROR(VLOOKUP($C473,'[8]Total Outflows'!$AR$5:$AU$87,2,0),"")</f>
        <v>9000</v>
      </c>
      <c r="K473" s="1157" t="str">
        <f>IFERROR(VLOOKUP($C473,'[8]Total Outflows'!$AW$5:$AZ$56,2,0),"")</f>
        <v/>
      </c>
      <c r="L473" s="354">
        <f t="shared" si="226"/>
        <v>498500</v>
      </c>
      <c r="M473" s="1157">
        <f>IFERROR(VLOOKUP($C473,'[8]Total Outflows'!$AG$5:$AJ$137,3,0),"")</f>
        <v>489500</v>
      </c>
      <c r="N473" s="1157" t="str">
        <f>IFERROR(VLOOKUP($C473,'[8]Total Outflows'!$AL$5:$AO$60,3,0),"")</f>
        <v/>
      </c>
      <c r="O473" s="1157">
        <f>IFERROR(VLOOKUP($C473,'[8]Total Outflows'!$AR$5:$AU$87,3,0),"")</f>
        <v>8800</v>
      </c>
      <c r="P473" s="1157" t="str">
        <f>IFERROR(VLOOKUP($C473,'[8]Total Outflows'!$AW$5:$AZ$56,3,0),"")</f>
        <v/>
      </c>
      <c r="Q473" s="354">
        <f t="shared" si="228"/>
        <v>498300</v>
      </c>
      <c r="R473" s="1157">
        <f>IFERROR(VLOOKUP($C473,'[8]Total Outflows'!$AG$5:$AJ$137,4,0),"")</f>
        <v>489500</v>
      </c>
      <c r="S473" s="1157" t="str">
        <f>IFERROR(VLOOKUP($C473,'[8]Total Outflows'!$AL$5:$AO$60,4,0),"")</f>
        <v/>
      </c>
      <c r="T473" s="1157">
        <f>IFERROR(VLOOKUP($C473,'[8]Total Outflows'!$AR$5:$AU$87,4,0),"")</f>
        <v>8800</v>
      </c>
      <c r="U473" s="1157" t="str">
        <f>IFERROR(VLOOKUP($C473,'[8]Total Outflows'!$AW$5:$AZ$56,4,0),"")</f>
        <v/>
      </c>
      <c r="V473" s="354">
        <f t="shared" si="230"/>
        <v>498300</v>
      </c>
      <c r="W473" s="354"/>
      <c r="X473" s="354"/>
      <c r="Y473" s="354"/>
      <c r="Z473" s="354"/>
      <c r="AA473" s="354"/>
      <c r="AB473" s="354"/>
      <c r="AC473" s="354"/>
      <c r="AD473" s="354"/>
      <c r="AE473" s="354"/>
      <c r="AF473" s="354"/>
      <c r="AG473" s="354"/>
      <c r="AH473" s="354"/>
      <c r="AI473" s="354"/>
    </row>
    <row r="474" spans="1:35" x14ac:dyDescent="0.2">
      <c r="A474" s="352">
        <v>22</v>
      </c>
      <c r="B474" s="361" t="str">
        <f t="shared" si="242"/>
        <v>1</v>
      </c>
      <c r="C474" s="358" t="s">
        <v>573</v>
      </c>
      <c r="D474" s="359" t="s">
        <v>574</v>
      </c>
      <c r="E474" s="1157">
        <f>IFERROR(VLOOKUP($C474,'[8]Total Outflows'!$AB$5:$AE$146,2,0),"")</f>
        <v>2865154.2199999997</v>
      </c>
      <c r="F474" s="1157">
        <f>IFERROR(VLOOKUP($C474,'[8]Total Outflows'!$AB$5:$AE$146,3,0),"")</f>
        <v>2511100</v>
      </c>
      <c r="G474" s="1157">
        <f>IFERROR(VLOOKUP($C474,'[8]Total Outflows'!$AB$5:$AE$146,4,0),"")</f>
        <v>2854100</v>
      </c>
      <c r="H474" s="1157">
        <f>IFERROR(VLOOKUP($C474,'[8]Total Outflows'!$AG$5:$AJ$137,2,0),"")</f>
        <v>2740200</v>
      </c>
      <c r="I474" s="1157">
        <f>IFERROR(VLOOKUP($C474,'[8]Total Outflows'!$AL$5:$AO$60,2,0),"")</f>
        <v>0</v>
      </c>
      <c r="J474" s="1157">
        <f>IFERROR(VLOOKUP($C474,'[8]Total Outflows'!$AR$5:$AU$87,2,0),"")</f>
        <v>53900</v>
      </c>
      <c r="K474" s="1157">
        <f>IFERROR(VLOOKUP($C474,'[8]Total Outflows'!$AW$5:$AZ$56,2,0),"")</f>
        <v>33200</v>
      </c>
      <c r="L474" s="354">
        <f t="shared" si="226"/>
        <v>2827300</v>
      </c>
      <c r="M474" s="1157">
        <f>IFERROR(VLOOKUP($C474,'[8]Total Outflows'!$AG$5:$AJ$137,3,0),"")</f>
        <v>2740200</v>
      </c>
      <c r="N474" s="1157">
        <f>IFERROR(VLOOKUP($C474,'[8]Total Outflows'!$AL$5:$AO$60,3,0),"")</f>
        <v>0</v>
      </c>
      <c r="O474" s="1157">
        <f>IFERROR(VLOOKUP($C474,'[8]Total Outflows'!$AR$5:$AU$87,3,0),"")</f>
        <v>54400</v>
      </c>
      <c r="P474" s="1157">
        <f>IFERROR(VLOOKUP($C474,'[8]Total Outflows'!$AW$5:$AZ$56,3,0),"")</f>
        <v>0</v>
      </c>
      <c r="Q474" s="354">
        <f t="shared" si="228"/>
        <v>2794600</v>
      </c>
      <c r="R474" s="1157">
        <f>IFERROR(VLOOKUP($C474,'[8]Total Outflows'!$AG$5:$AJ$137,4,0),"")</f>
        <v>2740200</v>
      </c>
      <c r="S474" s="1157">
        <f>IFERROR(VLOOKUP($C474,'[8]Total Outflows'!$AL$5:$AO$60,4,0),"")</f>
        <v>0</v>
      </c>
      <c r="T474" s="1157">
        <f>IFERROR(VLOOKUP($C474,'[8]Total Outflows'!$AR$5:$AU$87,4,0),"")</f>
        <v>40500</v>
      </c>
      <c r="U474" s="1157">
        <f>IFERROR(VLOOKUP($C474,'[8]Total Outflows'!$AW$5:$AZ$56,4,0),"")</f>
        <v>0</v>
      </c>
      <c r="V474" s="354">
        <f t="shared" si="230"/>
        <v>2780700</v>
      </c>
      <c r="W474" s="354"/>
      <c r="X474" s="354"/>
      <c r="Y474" s="354"/>
      <c r="Z474" s="354"/>
      <c r="AA474" s="354"/>
      <c r="AB474" s="354"/>
      <c r="AC474" s="354"/>
      <c r="AD474" s="354"/>
      <c r="AE474" s="354"/>
      <c r="AF474" s="354"/>
      <c r="AG474" s="354"/>
      <c r="AH474" s="354"/>
      <c r="AI474" s="354"/>
    </row>
    <row r="475" spans="1:35" x14ac:dyDescent="0.2">
      <c r="A475" s="352">
        <v>22</v>
      </c>
      <c r="B475" s="361" t="str">
        <f t="shared" si="242"/>
        <v>1</v>
      </c>
      <c r="C475" s="358" t="s">
        <v>575</v>
      </c>
      <c r="D475" s="359" t="s">
        <v>576</v>
      </c>
      <c r="E475" s="1157">
        <f>IFERROR(VLOOKUP($C475,'[8]Total Outflows'!$AB$5:$AE$146,2,0),"")</f>
        <v>908079.08</v>
      </c>
      <c r="F475" s="1157">
        <f>IFERROR(VLOOKUP($C475,'[8]Total Outflows'!$AB$5:$AE$146,3,0),"")</f>
        <v>1834900</v>
      </c>
      <c r="G475" s="1157">
        <f>IFERROR(VLOOKUP($C475,'[8]Total Outflows'!$AB$5:$AE$146,4,0),"")</f>
        <v>1603300</v>
      </c>
      <c r="H475" s="1157">
        <f>IFERROR(VLOOKUP($C475,'[8]Total Outflows'!$AG$5:$AJ$137,2,0),"")</f>
        <v>1109100</v>
      </c>
      <c r="I475" s="1157" t="str">
        <f>IFERROR(VLOOKUP($C475,'[8]Total Outflows'!$AL$5:$AO$60,2,0),"")</f>
        <v/>
      </c>
      <c r="J475" s="1157">
        <f>IFERROR(VLOOKUP($C475,'[8]Total Outflows'!$AR$5:$AU$87,2,0),"")</f>
        <v>118900</v>
      </c>
      <c r="K475" s="1157">
        <f>IFERROR(VLOOKUP($C475,'[8]Total Outflows'!$AW$5:$AZ$56,2,0),"")</f>
        <v>0</v>
      </c>
      <c r="L475" s="354">
        <f t="shared" si="226"/>
        <v>1228000</v>
      </c>
      <c r="M475" s="1157">
        <f>IFERROR(VLOOKUP($C475,'[8]Total Outflows'!$AG$5:$AJ$137,3,0),"")</f>
        <v>1109100</v>
      </c>
      <c r="N475" s="1157" t="str">
        <f>IFERROR(VLOOKUP($C475,'[8]Total Outflows'!$AL$5:$AO$60,3,0),"")</f>
        <v/>
      </c>
      <c r="O475" s="1157">
        <f>IFERROR(VLOOKUP($C475,'[8]Total Outflows'!$AR$5:$AU$87,3,0),"")</f>
        <v>118900</v>
      </c>
      <c r="P475" s="1157">
        <f>IFERROR(VLOOKUP($C475,'[8]Total Outflows'!$AW$5:$AZ$56,3,0),"")</f>
        <v>0</v>
      </c>
      <c r="Q475" s="354">
        <f t="shared" si="228"/>
        <v>1228000</v>
      </c>
      <c r="R475" s="1157">
        <f>IFERROR(VLOOKUP($C475,'[8]Total Outflows'!$AG$5:$AJ$137,4,0),"")</f>
        <v>1109100</v>
      </c>
      <c r="S475" s="1157" t="str">
        <f>IFERROR(VLOOKUP($C475,'[8]Total Outflows'!$AL$5:$AO$60,4,0),"")</f>
        <v/>
      </c>
      <c r="T475" s="1157">
        <f>IFERROR(VLOOKUP($C475,'[8]Total Outflows'!$AR$5:$AU$87,4,0),"")</f>
        <v>0</v>
      </c>
      <c r="U475" s="1157">
        <f>IFERROR(VLOOKUP($C475,'[8]Total Outflows'!$AW$5:$AZ$56,4,0),"")</f>
        <v>0</v>
      </c>
      <c r="V475" s="354">
        <f t="shared" si="230"/>
        <v>1109100</v>
      </c>
      <c r="W475" s="354"/>
      <c r="X475" s="354"/>
      <c r="Y475" s="354"/>
      <c r="Z475" s="354"/>
      <c r="AA475" s="354"/>
      <c r="AB475" s="354"/>
      <c r="AC475" s="354"/>
      <c r="AD475" s="354"/>
      <c r="AE475" s="354"/>
      <c r="AF475" s="354"/>
      <c r="AG475" s="354"/>
      <c r="AH475" s="354"/>
      <c r="AI475" s="354"/>
    </row>
    <row r="476" spans="1:35" x14ac:dyDescent="0.2">
      <c r="A476" s="352">
        <v>22</v>
      </c>
      <c r="B476" s="361" t="str">
        <f t="shared" si="242"/>
        <v>1</v>
      </c>
      <c r="C476" s="368" t="s">
        <v>577</v>
      </c>
      <c r="D476" s="359" t="s">
        <v>578</v>
      </c>
      <c r="E476" s="1157" t="str">
        <f>IFERROR(VLOOKUP($C476,'[8]Total Outflows'!$AB$5:$AE$146,2,0),"")</f>
        <v/>
      </c>
      <c r="F476" s="1157" t="str">
        <f>IFERROR(VLOOKUP($C476,'[8]Total Outflows'!$AB$5:$AE$146,3,0),"")</f>
        <v/>
      </c>
      <c r="G476" s="1157" t="str">
        <f>IFERROR(VLOOKUP($C476,'[8]Total Outflows'!$AB$5:$AE$146,4,0),"")</f>
        <v/>
      </c>
      <c r="H476" s="1157" t="str">
        <f>IFERROR(VLOOKUP($C476,'[8]Total Outflows'!$AG$5:$AJ$137,2,0),"")</f>
        <v/>
      </c>
      <c r="I476" s="1157" t="str">
        <f>IFERROR(VLOOKUP($C476,'[8]Total Outflows'!$AL$5:$AO$60,2,0),"")</f>
        <v/>
      </c>
      <c r="J476" s="1157" t="str">
        <f>IFERROR(VLOOKUP($C476,'[8]Total Outflows'!$AR$5:$AU$87,2,0),"")</f>
        <v/>
      </c>
      <c r="K476" s="1157" t="str">
        <f>IFERROR(VLOOKUP($C476,'[8]Total Outflows'!$AW$5:$AZ$56,2,0),"")</f>
        <v/>
      </c>
      <c r="L476" s="354">
        <f t="shared" si="226"/>
        <v>0</v>
      </c>
      <c r="M476" s="1157" t="str">
        <f>IFERROR(VLOOKUP($C476,'[8]Total Outflows'!$AG$5:$AJ$137,3,0),"")</f>
        <v/>
      </c>
      <c r="N476" s="1157" t="str">
        <f>IFERROR(VLOOKUP($C476,'[8]Total Outflows'!$AL$5:$AO$60,3,0),"")</f>
        <v/>
      </c>
      <c r="O476" s="1157" t="str">
        <f>IFERROR(VLOOKUP($C476,'[8]Total Outflows'!$AR$5:$AU$87,3,0),"")</f>
        <v/>
      </c>
      <c r="P476" s="1157" t="str">
        <f>IFERROR(VLOOKUP($C476,'[8]Total Outflows'!$AW$5:$AZ$56,3,0),"")</f>
        <v/>
      </c>
      <c r="Q476" s="354">
        <f t="shared" si="228"/>
        <v>0</v>
      </c>
      <c r="R476" s="1157" t="str">
        <f>IFERROR(VLOOKUP($C476,'[8]Total Outflows'!$AG$5:$AJ$137,4,0),"")</f>
        <v/>
      </c>
      <c r="S476" s="1157" t="str">
        <f>IFERROR(VLOOKUP($C476,'[8]Total Outflows'!$AL$5:$AO$60,4,0),"")</f>
        <v/>
      </c>
      <c r="T476" s="1157" t="str">
        <f>IFERROR(VLOOKUP($C476,'[8]Total Outflows'!$AR$5:$AU$87,4,0),"")</f>
        <v/>
      </c>
      <c r="U476" s="1157" t="str">
        <f>IFERROR(VLOOKUP($C476,'[8]Total Outflows'!$AW$5:$AZ$56,4,0),"")</f>
        <v/>
      </c>
      <c r="V476" s="354">
        <f t="shared" si="230"/>
        <v>0</v>
      </c>
      <c r="W476" s="354"/>
      <c r="X476" s="354"/>
      <c r="Y476" s="354"/>
      <c r="Z476" s="354"/>
      <c r="AA476" s="354"/>
      <c r="AB476" s="354"/>
      <c r="AC476" s="354"/>
      <c r="AD476" s="354"/>
      <c r="AE476" s="354"/>
      <c r="AF476" s="354"/>
      <c r="AG476" s="354"/>
      <c r="AH476" s="354"/>
      <c r="AI476" s="354"/>
    </row>
    <row r="477" spans="1:35" x14ac:dyDescent="0.2">
      <c r="A477" s="352">
        <v>22</v>
      </c>
      <c r="B477" s="361" t="str">
        <f t="shared" si="242"/>
        <v>1</v>
      </c>
      <c r="C477" s="358" t="s">
        <v>579</v>
      </c>
      <c r="D477" s="359" t="s">
        <v>580</v>
      </c>
      <c r="E477" s="1157">
        <f>IFERROR(VLOOKUP($C477,'[8]Total Outflows'!$AB$5:$AE$146,2,0),"")</f>
        <v>373542.44000000006</v>
      </c>
      <c r="F477" s="1157">
        <f>IFERROR(VLOOKUP($C477,'[8]Total Outflows'!$AB$5:$AE$146,3,0),"")</f>
        <v>893600</v>
      </c>
      <c r="G477" s="1157">
        <f>IFERROR(VLOOKUP($C477,'[8]Total Outflows'!$AB$5:$AE$146,4,0),"")</f>
        <v>680200</v>
      </c>
      <c r="H477" s="1157">
        <f>IFERROR(VLOOKUP($C477,'[8]Total Outflows'!$AG$5:$AJ$137,2,0),"")</f>
        <v>365800</v>
      </c>
      <c r="I477" s="1157" t="str">
        <f>IFERROR(VLOOKUP($C477,'[8]Total Outflows'!$AL$5:$AO$60,2,0),"")</f>
        <v/>
      </c>
      <c r="J477" s="1157">
        <f>IFERROR(VLOOKUP($C477,'[8]Total Outflows'!$AR$5:$AU$87,2,0),"")</f>
        <v>0</v>
      </c>
      <c r="K477" s="1157">
        <f>IFERROR(VLOOKUP($C477,'[8]Total Outflows'!$AW$5:$AZ$56,2,0),"")</f>
        <v>0</v>
      </c>
      <c r="L477" s="354">
        <f t="shared" si="226"/>
        <v>365800</v>
      </c>
      <c r="M477" s="1157">
        <f>IFERROR(VLOOKUP($C477,'[8]Total Outflows'!$AG$5:$AJ$137,3,0),"")</f>
        <v>365800</v>
      </c>
      <c r="N477" s="1157" t="str">
        <f>IFERROR(VLOOKUP($C477,'[8]Total Outflows'!$AL$5:$AO$60,3,0),"")</f>
        <v/>
      </c>
      <c r="O477" s="1157">
        <f>IFERROR(VLOOKUP($C477,'[8]Total Outflows'!$AR$5:$AU$87,3,0),"")</f>
        <v>0</v>
      </c>
      <c r="P477" s="1157">
        <f>IFERROR(VLOOKUP($C477,'[8]Total Outflows'!$AW$5:$AZ$56,3,0),"")</f>
        <v>500000</v>
      </c>
      <c r="Q477" s="354">
        <f t="shared" si="228"/>
        <v>865800</v>
      </c>
      <c r="R477" s="1157">
        <f>IFERROR(VLOOKUP($C477,'[8]Total Outflows'!$AG$5:$AJ$137,4,0),"")</f>
        <v>365800</v>
      </c>
      <c r="S477" s="1157" t="str">
        <f>IFERROR(VLOOKUP($C477,'[8]Total Outflows'!$AL$5:$AO$60,4,0),"")</f>
        <v/>
      </c>
      <c r="T477" s="1157">
        <f>IFERROR(VLOOKUP($C477,'[8]Total Outflows'!$AR$5:$AU$87,4,0),"")</f>
        <v>0</v>
      </c>
      <c r="U477" s="1157">
        <f>IFERROR(VLOOKUP($C477,'[8]Total Outflows'!$AW$5:$AZ$56,4,0),"")</f>
        <v>500000</v>
      </c>
      <c r="V477" s="354">
        <f t="shared" si="230"/>
        <v>865800</v>
      </c>
      <c r="W477" s="354"/>
      <c r="X477" s="354"/>
      <c r="Y477" s="354"/>
      <c r="Z477" s="354"/>
      <c r="AA477" s="354"/>
      <c r="AB477" s="354"/>
      <c r="AC477" s="354"/>
      <c r="AD477" s="354"/>
      <c r="AE477" s="354"/>
      <c r="AF477" s="354"/>
      <c r="AG477" s="354"/>
      <c r="AH477" s="354"/>
      <c r="AI477" s="354"/>
    </row>
    <row r="478" spans="1:35" x14ac:dyDescent="0.2">
      <c r="A478" s="352">
        <v>22</v>
      </c>
      <c r="B478" s="361" t="str">
        <f t="shared" si="242"/>
        <v>1</v>
      </c>
      <c r="C478" s="358" t="s">
        <v>581</v>
      </c>
      <c r="D478" s="359" t="s">
        <v>582</v>
      </c>
      <c r="E478" s="1157">
        <f>IFERROR(VLOOKUP($C478,'[8]Total Outflows'!$AB$5:$AE$146,2,0),"")</f>
        <v>0</v>
      </c>
      <c r="F478" s="1157">
        <f>IFERROR(VLOOKUP($C478,'[8]Total Outflows'!$AB$5:$AE$146,3,0),"")</f>
        <v>12300</v>
      </c>
      <c r="G478" s="1157">
        <f>IFERROR(VLOOKUP($C478,'[8]Total Outflows'!$AB$5:$AE$146,4,0),"")</f>
        <v>35000</v>
      </c>
      <c r="H478" s="1157">
        <f>IFERROR(VLOOKUP($C478,'[8]Total Outflows'!$AG$5:$AJ$137,2,0),"")</f>
        <v>12300</v>
      </c>
      <c r="I478" s="1157" t="str">
        <f>IFERROR(VLOOKUP($C478,'[8]Total Outflows'!$AL$5:$AO$60,2,0),"")</f>
        <v/>
      </c>
      <c r="J478" s="1157" t="str">
        <f>IFERROR(VLOOKUP($C478,'[8]Total Outflows'!$AR$5:$AU$87,2,0),"")</f>
        <v/>
      </c>
      <c r="K478" s="1157" t="str">
        <f>IFERROR(VLOOKUP($C478,'[8]Total Outflows'!$AW$5:$AZ$56,2,0),"")</f>
        <v/>
      </c>
      <c r="L478" s="354">
        <f t="shared" si="226"/>
        <v>12300</v>
      </c>
      <c r="M478" s="1157">
        <f>IFERROR(VLOOKUP($C478,'[8]Total Outflows'!$AG$5:$AJ$137,3,0),"")</f>
        <v>12300</v>
      </c>
      <c r="N478" s="1157" t="str">
        <f>IFERROR(VLOOKUP($C478,'[8]Total Outflows'!$AL$5:$AO$60,3,0),"")</f>
        <v/>
      </c>
      <c r="O478" s="1157" t="str">
        <f>IFERROR(VLOOKUP($C478,'[8]Total Outflows'!$AR$5:$AU$87,3,0),"")</f>
        <v/>
      </c>
      <c r="P478" s="1157" t="str">
        <f>IFERROR(VLOOKUP($C478,'[8]Total Outflows'!$AW$5:$AZ$56,3,0),"")</f>
        <v/>
      </c>
      <c r="Q478" s="354">
        <f t="shared" si="228"/>
        <v>12300</v>
      </c>
      <c r="R478" s="1157">
        <f>IFERROR(VLOOKUP($C478,'[8]Total Outflows'!$AG$5:$AJ$137,4,0),"")</f>
        <v>12300</v>
      </c>
      <c r="S478" s="1157" t="str">
        <f>IFERROR(VLOOKUP($C478,'[8]Total Outflows'!$AL$5:$AO$60,4,0),"")</f>
        <v/>
      </c>
      <c r="T478" s="1157" t="str">
        <f>IFERROR(VLOOKUP($C478,'[8]Total Outflows'!$AR$5:$AU$87,4,0),"")</f>
        <v/>
      </c>
      <c r="U478" s="1157" t="str">
        <f>IFERROR(VLOOKUP($C478,'[8]Total Outflows'!$AW$5:$AZ$56,4,0),"")</f>
        <v/>
      </c>
      <c r="V478" s="354">
        <f t="shared" si="230"/>
        <v>12300</v>
      </c>
      <c r="W478" s="354"/>
      <c r="X478" s="354"/>
      <c r="Y478" s="354"/>
      <c r="Z478" s="354"/>
      <c r="AA478" s="354"/>
      <c r="AB478" s="354"/>
      <c r="AC478" s="354"/>
      <c r="AD478" s="354"/>
      <c r="AE478" s="354"/>
      <c r="AF478" s="354"/>
      <c r="AG478" s="354"/>
      <c r="AH478" s="354"/>
      <c r="AI478" s="354"/>
    </row>
    <row r="479" spans="1:35" x14ac:dyDescent="0.2">
      <c r="A479" s="352">
        <v>22</v>
      </c>
      <c r="B479" s="361" t="str">
        <f t="shared" si="242"/>
        <v>1</v>
      </c>
      <c r="C479" s="358" t="s">
        <v>583</v>
      </c>
      <c r="D479" s="359" t="s">
        <v>584</v>
      </c>
      <c r="E479" s="1157">
        <f>IFERROR(VLOOKUP($C479,'[8]Total Outflows'!$AB$5:$AE$146,2,0),"")</f>
        <v>1793474.52</v>
      </c>
      <c r="F479" s="1157">
        <f>IFERROR(VLOOKUP($C479,'[8]Total Outflows'!$AB$5:$AE$146,3,0),"")</f>
        <v>1387000</v>
      </c>
      <c r="G479" s="1157">
        <f>IFERROR(VLOOKUP($C479,'[8]Total Outflows'!$AB$5:$AE$146,4,0),"")</f>
        <v>1312600</v>
      </c>
      <c r="H479" s="1157">
        <f>IFERROR(VLOOKUP($C479,'[8]Total Outflows'!$AG$5:$AJ$137,2,0),"")</f>
        <v>494100</v>
      </c>
      <c r="I479" s="1157">
        <f>IFERROR(VLOOKUP($C479,'[8]Total Outflows'!$AL$5:$AO$60,2,0),"")</f>
        <v>821900</v>
      </c>
      <c r="J479" s="1157">
        <f>IFERROR(VLOOKUP($C479,'[8]Total Outflows'!$AR$5:$AU$87,2,0),"")</f>
        <v>0</v>
      </c>
      <c r="K479" s="1157" t="str">
        <f>IFERROR(VLOOKUP($C479,'[8]Total Outflows'!$AW$5:$AZ$56,2,0),"")</f>
        <v/>
      </c>
      <c r="L479" s="354">
        <f t="shared" si="226"/>
        <v>1316000</v>
      </c>
      <c r="M479" s="1157">
        <f>IFERROR(VLOOKUP($C479,'[8]Total Outflows'!$AG$5:$AJ$137,3,0),"")</f>
        <v>1316000</v>
      </c>
      <c r="N479" s="1157">
        <f>IFERROR(VLOOKUP($C479,'[8]Total Outflows'!$AL$5:$AO$60,3,0),"")</f>
        <v>0</v>
      </c>
      <c r="O479" s="1157">
        <f>IFERROR(VLOOKUP($C479,'[8]Total Outflows'!$AR$5:$AU$87,3,0),"")</f>
        <v>0</v>
      </c>
      <c r="P479" s="1157" t="str">
        <f>IFERROR(VLOOKUP($C479,'[8]Total Outflows'!$AW$5:$AZ$56,3,0),"")</f>
        <v/>
      </c>
      <c r="Q479" s="354">
        <f t="shared" si="228"/>
        <v>1316000</v>
      </c>
      <c r="R479" s="1157">
        <f>IFERROR(VLOOKUP($C479,'[8]Total Outflows'!$AG$5:$AJ$137,4,0),"")</f>
        <v>1316000</v>
      </c>
      <c r="S479" s="1157">
        <f>IFERROR(VLOOKUP($C479,'[8]Total Outflows'!$AL$5:$AO$60,4,0),"")</f>
        <v>0</v>
      </c>
      <c r="T479" s="1157">
        <f>IFERROR(VLOOKUP($C479,'[8]Total Outflows'!$AR$5:$AU$87,4,0),"")</f>
        <v>0</v>
      </c>
      <c r="U479" s="1157" t="str">
        <f>IFERROR(VLOOKUP($C479,'[8]Total Outflows'!$AW$5:$AZ$56,4,0),"")</f>
        <v/>
      </c>
      <c r="V479" s="354">
        <f t="shared" si="230"/>
        <v>1316000</v>
      </c>
      <c r="W479" s="354"/>
      <c r="X479" s="354"/>
      <c r="Y479" s="354"/>
      <c r="Z479" s="354"/>
      <c r="AA479" s="354"/>
      <c r="AB479" s="354"/>
      <c r="AC479" s="354"/>
      <c r="AD479" s="354"/>
      <c r="AE479" s="354"/>
      <c r="AF479" s="354"/>
      <c r="AG479" s="354"/>
      <c r="AH479" s="354"/>
      <c r="AI479" s="354"/>
    </row>
    <row r="480" spans="1:35" x14ac:dyDescent="0.2">
      <c r="A480" s="352">
        <v>22</v>
      </c>
      <c r="B480" s="361" t="str">
        <f t="shared" si="242"/>
        <v>1</v>
      </c>
      <c r="C480" s="358" t="s">
        <v>585</v>
      </c>
      <c r="D480" s="359" t="s">
        <v>586</v>
      </c>
      <c r="E480" s="1157" t="str">
        <f>IFERROR(VLOOKUP($C480,'[8]Total Outflows'!$AB$5:$AE$146,2,0),"")</f>
        <v/>
      </c>
      <c r="F480" s="1157" t="str">
        <f>IFERROR(VLOOKUP($C480,'[8]Total Outflows'!$AB$5:$AE$146,3,0),"")</f>
        <v/>
      </c>
      <c r="G480" s="1157" t="str">
        <f>IFERROR(VLOOKUP($C480,'[8]Total Outflows'!$AB$5:$AE$146,4,0),"")</f>
        <v/>
      </c>
      <c r="H480" s="1157" t="str">
        <f>IFERROR(VLOOKUP($C480,'[8]Total Outflows'!$AG$5:$AJ$137,2,0),"")</f>
        <v/>
      </c>
      <c r="I480" s="1157" t="str">
        <f>IFERROR(VLOOKUP($C480,'[8]Total Outflows'!$AL$5:$AO$60,2,0),"")</f>
        <v/>
      </c>
      <c r="J480" s="1157" t="str">
        <f>IFERROR(VLOOKUP($C480,'[8]Total Outflows'!$AR$5:$AU$87,2,0),"")</f>
        <v/>
      </c>
      <c r="K480" s="1157" t="str">
        <f>IFERROR(VLOOKUP($C480,'[8]Total Outflows'!$AW$5:$AZ$56,2,0),"")</f>
        <v/>
      </c>
      <c r="L480" s="354">
        <f t="shared" ref="L480:L543" si="251">IFERROR(SUM(H480:K480),"")</f>
        <v>0</v>
      </c>
      <c r="M480" s="1157" t="str">
        <f>IFERROR(VLOOKUP($C480,'[8]Total Outflows'!$AG$5:$AJ$137,3,0),"")</f>
        <v/>
      </c>
      <c r="N480" s="1157" t="str">
        <f>IFERROR(VLOOKUP($C480,'[8]Total Outflows'!$AL$5:$AO$60,3,0),"")</f>
        <v/>
      </c>
      <c r="O480" s="1157" t="str">
        <f>IFERROR(VLOOKUP($C480,'[8]Total Outflows'!$AR$5:$AU$87,3,0),"")</f>
        <v/>
      </c>
      <c r="P480" s="1157" t="str">
        <f>IFERROR(VLOOKUP($C480,'[8]Total Outflows'!$AW$5:$AZ$56,3,0),"")</f>
        <v/>
      </c>
      <c r="Q480" s="354">
        <f t="shared" ref="Q480:Q543" si="252">IFERROR(SUM(M480:P480),"")</f>
        <v>0</v>
      </c>
      <c r="R480" s="1157" t="str">
        <f>IFERROR(VLOOKUP($C480,'[8]Total Outflows'!$AG$5:$AJ$137,4,0),"")</f>
        <v/>
      </c>
      <c r="S480" s="1157" t="str">
        <f>IFERROR(VLOOKUP($C480,'[8]Total Outflows'!$AL$5:$AO$60,4,0),"")</f>
        <v/>
      </c>
      <c r="T480" s="1157" t="str">
        <f>IFERROR(VLOOKUP($C480,'[8]Total Outflows'!$AR$5:$AU$87,4,0),"")</f>
        <v/>
      </c>
      <c r="U480" s="1157" t="str">
        <f>IFERROR(VLOOKUP($C480,'[8]Total Outflows'!$AW$5:$AZ$56,4,0),"")</f>
        <v/>
      </c>
      <c r="V480" s="354">
        <f t="shared" ref="V480:V543" si="253">IFERROR(SUM(R480:U480),"")</f>
        <v>0</v>
      </c>
      <c r="W480" s="354"/>
      <c r="X480" s="354"/>
      <c r="Y480" s="354"/>
      <c r="Z480" s="354"/>
      <c r="AA480" s="354"/>
      <c r="AB480" s="354"/>
      <c r="AC480" s="354"/>
      <c r="AD480" s="354"/>
      <c r="AE480" s="354"/>
      <c r="AF480" s="354"/>
      <c r="AG480" s="354"/>
      <c r="AH480" s="354"/>
      <c r="AI480" s="354"/>
    </row>
    <row r="481" spans="1:35" x14ac:dyDescent="0.2">
      <c r="A481" s="352">
        <v>22</v>
      </c>
      <c r="B481" s="361" t="str">
        <f t="shared" si="242"/>
        <v>1</v>
      </c>
      <c r="C481" s="358" t="s">
        <v>587</v>
      </c>
      <c r="D481" s="359" t="s">
        <v>588</v>
      </c>
      <c r="E481" s="1157">
        <f>IFERROR(VLOOKUP($C481,'[8]Total Outflows'!$AB$5:$AE$146,2,0),"")</f>
        <v>8718143.5300000012</v>
      </c>
      <c r="F481" s="1157">
        <f>IFERROR(VLOOKUP($C481,'[8]Total Outflows'!$AB$5:$AE$146,3,0),"")</f>
        <v>20668100</v>
      </c>
      <c r="G481" s="1157">
        <f>IFERROR(VLOOKUP($C481,'[8]Total Outflows'!$AB$5:$AE$146,4,0),"")</f>
        <v>11654600</v>
      </c>
      <c r="H481" s="1157">
        <f>IFERROR(VLOOKUP($C481,'[8]Total Outflows'!$AG$5:$AJ$137,2,0),"")</f>
        <v>8902200</v>
      </c>
      <c r="I481" s="1157">
        <f>IFERROR(VLOOKUP($C481,'[8]Total Outflows'!$AL$5:$AO$60,2,0),"")</f>
        <v>2708000</v>
      </c>
      <c r="J481" s="1157">
        <f>IFERROR(VLOOKUP($C481,'[8]Total Outflows'!$AR$5:$AU$87,2,0),"")</f>
        <v>185700</v>
      </c>
      <c r="K481" s="1157" t="str">
        <f>IFERROR(VLOOKUP($C481,'[8]Total Outflows'!$AW$5:$AZ$56,2,0),"")</f>
        <v/>
      </c>
      <c r="L481" s="354">
        <f t="shared" si="251"/>
        <v>11795900</v>
      </c>
      <c r="M481" s="1157">
        <f>IFERROR(VLOOKUP($C481,'[8]Total Outflows'!$AG$5:$AJ$137,3,0),"")</f>
        <v>10398800</v>
      </c>
      <c r="N481" s="1157">
        <f>IFERROR(VLOOKUP($C481,'[8]Total Outflows'!$AL$5:$AO$60,3,0),"")</f>
        <v>712400</v>
      </c>
      <c r="O481" s="1157">
        <f>IFERROR(VLOOKUP($C481,'[8]Total Outflows'!$AR$5:$AU$87,3,0),"")</f>
        <v>47400</v>
      </c>
      <c r="P481" s="1157" t="str">
        <f>IFERROR(VLOOKUP($C481,'[8]Total Outflows'!$AW$5:$AZ$56,3,0),"")</f>
        <v/>
      </c>
      <c r="Q481" s="354">
        <f t="shared" si="252"/>
        <v>11158600</v>
      </c>
      <c r="R481" s="1157">
        <f>IFERROR(VLOOKUP($C481,'[8]Total Outflows'!$AG$5:$AJ$137,4,0),"")</f>
        <v>10398800</v>
      </c>
      <c r="S481" s="1157">
        <f>IFERROR(VLOOKUP($C481,'[8]Total Outflows'!$AL$5:$AO$60,4,0),"")</f>
        <v>712400</v>
      </c>
      <c r="T481" s="1157">
        <f>IFERROR(VLOOKUP($C481,'[8]Total Outflows'!$AR$5:$AU$87,4,0),"")</f>
        <v>34500</v>
      </c>
      <c r="U481" s="1157" t="str">
        <f>IFERROR(VLOOKUP($C481,'[8]Total Outflows'!$AW$5:$AZ$56,4,0),"")</f>
        <v/>
      </c>
      <c r="V481" s="354">
        <f t="shared" si="253"/>
        <v>11145700</v>
      </c>
      <c r="W481" s="354"/>
      <c r="X481" s="354"/>
      <c r="Y481" s="354"/>
      <c r="Z481" s="354"/>
      <c r="AA481" s="354"/>
      <c r="AB481" s="354"/>
      <c r="AC481" s="354"/>
      <c r="AD481" s="354"/>
      <c r="AE481" s="354"/>
      <c r="AF481" s="354"/>
      <c r="AG481" s="354"/>
      <c r="AH481" s="354"/>
      <c r="AI481" s="354"/>
    </row>
    <row r="482" spans="1:35" x14ac:dyDescent="0.2">
      <c r="A482" s="352">
        <v>22</v>
      </c>
      <c r="B482" s="361" t="str">
        <f t="shared" si="242"/>
        <v>1</v>
      </c>
      <c r="C482" s="358" t="s">
        <v>589</v>
      </c>
      <c r="D482" s="359" t="s">
        <v>590</v>
      </c>
      <c r="E482" s="1157" t="str">
        <f>IFERROR(VLOOKUP($C482,'[8]Total Outflows'!$AB$5:$AE$146,2,0),"")</f>
        <v/>
      </c>
      <c r="F482" s="1157" t="str">
        <f>IFERROR(VLOOKUP($C482,'[8]Total Outflows'!$AB$5:$AE$146,3,0),"")</f>
        <v/>
      </c>
      <c r="G482" s="1157" t="str">
        <f>IFERROR(VLOOKUP($C482,'[8]Total Outflows'!$AB$5:$AE$146,4,0),"")</f>
        <v/>
      </c>
      <c r="H482" s="1157" t="str">
        <f>IFERROR(VLOOKUP($C482,'[8]Total Outflows'!$AG$5:$AJ$137,2,0),"")</f>
        <v/>
      </c>
      <c r="I482" s="1157" t="str">
        <f>IFERROR(VLOOKUP($C482,'[8]Total Outflows'!$AL$5:$AO$60,2,0),"")</f>
        <v/>
      </c>
      <c r="J482" s="1157" t="str">
        <f>IFERROR(VLOOKUP($C482,'[8]Total Outflows'!$AR$5:$AU$87,2,0),"")</f>
        <v/>
      </c>
      <c r="K482" s="1157" t="str">
        <f>IFERROR(VLOOKUP($C482,'[8]Total Outflows'!$AW$5:$AZ$56,2,0),"")</f>
        <v/>
      </c>
      <c r="L482" s="354">
        <f t="shared" si="251"/>
        <v>0</v>
      </c>
      <c r="M482" s="1157" t="str">
        <f>IFERROR(VLOOKUP($C482,'[8]Total Outflows'!$AG$5:$AJ$137,3,0),"")</f>
        <v/>
      </c>
      <c r="N482" s="1157" t="str">
        <f>IFERROR(VLOOKUP($C482,'[8]Total Outflows'!$AL$5:$AO$60,3,0),"")</f>
        <v/>
      </c>
      <c r="O482" s="1157" t="str">
        <f>IFERROR(VLOOKUP($C482,'[8]Total Outflows'!$AR$5:$AU$87,3,0),"")</f>
        <v/>
      </c>
      <c r="P482" s="1157" t="str">
        <f>IFERROR(VLOOKUP($C482,'[8]Total Outflows'!$AW$5:$AZ$56,3,0),"")</f>
        <v/>
      </c>
      <c r="Q482" s="354">
        <f t="shared" si="252"/>
        <v>0</v>
      </c>
      <c r="R482" s="1157" t="str">
        <f>IFERROR(VLOOKUP($C482,'[8]Total Outflows'!$AG$5:$AJ$137,4,0),"")</f>
        <v/>
      </c>
      <c r="S482" s="1157" t="str">
        <f>IFERROR(VLOOKUP($C482,'[8]Total Outflows'!$AL$5:$AO$60,4,0),"")</f>
        <v/>
      </c>
      <c r="T482" s="1157" t="str">
        <f>IFERROR(VLOOKUP($C482,'[8]Total Outflows'!$AR$5:$AU$87,4,0),"")</f>
        <v/>
      </c>
      <c r="U482" s="1157" t="str">
        <f>IFERROR(VLOOKUP($C482,'[8]Total Outflows'!$AW$5:$AZ$56,4,0),"")</f>
        <v/>
      </c>
      <c r="V482" s="354">
        <f t="shared" si="253"/>
        <v>0</v>
      </c>
      <c r="W482" s="354"/>
      <c r="X482" s="354"/>
      <c r="Y482" s="354"/>
      <c r="Z482" s="354"/>
      <c r="AA482" s="354"/>
      <c r="AB482" s="354"/>
      <c r="AC482" s="354"/>
      <c r="AD482" s="354"/>
      <c r="AE482" s="354"/>
      <c r="AF482" s="354"/>
      <c r="AG482" s="354"/>
      <c r="AH482" s="354"/>
      <c r="AI482" s="354"/>
    </row>
    <row r="483" spans="1:35" x14ac:dyDescent="0.2">
      <c r="A483" s="352">
        <v>22</v>
      </c>
      <c r="B483" s="361" t="str">
        <f t="shared" si="242"/>
        <v>1</v>
      </c>
      <c r="C483" s="358" t="s">
        <v>591</v>
      </c>
      <c r="D483" s="359" t="s">
        <v>592</v>
      </c>
      <c r="E483" s="1157">
        <f>IFERROR(VLOOKUP($C483,'[8]Total Outflows'!$AB$5:$AE$146,2,0),"")</f>
        <v>36865.03</v>
      </c>
      <c r="F483" s="1157">
        <f>IFERROR(VLOOKUP($C483,'[8]Total Outflows'!$AB$5:$AE$146,3,0),"")</f>
        <v>19700</v>
      </c>
      <c r="G483" s="1157">
        <f>IFERROR(VLOOKUP($C483,'[8]Total Outflows'!$AB$5:$AE$146,4,0),"")</f>
        <v>900</v>
      </c>
      <c r="H483" s="1157">
        <f>IFERROR(VLOOKUP($C483,'[8]Total Outflows'!$AG$5:$AJ$137,2,0),"")</f>
        <v>19700</v>
      </c>
      <c r="I483" s="1157" t="str">
        <f>IFERROR(VLOOKUP($C483,'[8]Total Outflows'!$AL$5:$AO$60,2,0),"")</f>
        <v/>
      </c>
      <c r="J483" s="1157" t="str">
        <f>IFERROR(VLOOKUP($C483,'[8]Total Outflows'!$AR$5:$AU$87,2,0),"")</f>
        <v/>
      </c>
      <c r="K483" s="1157" t="str">
        <f>IFERROR(VLOOKUP($C483,'[8]Total Outflows'!$AW$5:$AZ$56,2,0),"")</f>
        <v/>
      </c>
      <c r="L483" s="354">
        <f t="shared" si="251"/>
        <v>19700</v>
      </c>
      <c r="M483" s="1157">
        <f>IFERROR(VLOOKUP($C483,'[8]Total Outflows'!$AG$5:$AJ$137,3,0),"")</f>
        <v>19700</v>
      </c>
      <c r="N483" s="1157" t="str">
        <f>IFERROR(VLOOKUP($C483,'[8]Total Outflows'!$AL$5:$AO$60,3,0),"")</f>
        <v/>
      </c>
      <c r="O483" s="1157" t="str">
        <f>IFERROR(VLOOKUP($C483,'[8]Total Outflows'!$AR$5:$AU$87,3,0),"")</f>
        <v/>
      </c>
      <c r="P483" s="1157" t="str">
        <f>IFERROR(VLOOKUP($C483,'[8]Total Outflows'!$AW$5:$AZ$56,3,0),"")</f>
        <v/>
      </c>
      <c r="Q483" s="354">
        <f t="shared" si="252"/>
        <v>19700</v>
      </c>
      <c r="R483" s="1157">
        <f>IFERROR(VLOOKUP($C483,'[8]Total Outflows'!$AG$5:$AJ$137,4,0),"")</f>
        <v>19700</v>
      </c>
      <c r="S483" s="1157" t="str">
        <f>IFERROR(VLOOKUP($C483,'[8]Total Outflows'!$AL$5:$AO$60,4,0),"")</f>
        <v/>
      </c>
      <c r="T483" s="1157" t="str">
        <f>IFERROR(VLOOKUP($C483,'[8]Total Outflows'!$AR$5:$AU$87,4,0),"")</f>
        <v/>
      </c>
      <c r="U483" s="1157" t="str">
        <f>IFERROR(VLOOKUP($C483,'[8]Total Outflows'!$AW$5:$AZ$56,4,0),"")</f>
        <v/>
      </c>
      <c r="V483" s="354">
        <f t="shared" si="253"/>
        <v>19700</v>
      </c>
      <c r="W483" s="354"/>
      <c r="X483" s="354"/>
      <c r="Y483" s="354"/>
      <c r="Z483" s="354"/>
      <c r="AA483" s="354"/>
      <c r="AB483" s="354"/>
      <c r="AC483" s="354"/>
      <c r="AD483" s="354"/>
      <c r="AE483" s="354"/>
      <c r="AF483" s="354"/>
      <c r="AG483" s="354"/>
      <c r="AH483" s="354"/>
      <c r="AI483" s="354"/>
    </row>
    <row r="484" spans="1:35" x14ac:dyDescent="0.2">
      <c r="A484" s="352">
        <v>22</v>
      </c>
      <c r="B484" s="361" t="str">
        <f t="shared" si="242"/>
        <v>1</v>
      </c>
      <c r="C484" s="358" t="s">
        <v>593</v>
      </c>
      <c r="D484" s="359" t="s">
        <v>594</v>
      </c>
      <c r="E484" s="1157" t="str">
        <f>IFERROR(VLOOKUP($C484,'[8]Total Outflows'!$AB$5:$AE$146,2,0),"")</f>
        <v/>
      </c>
      <c r="F484" s="1157" t="str">
        <f>IFERROR(VLOOKUP($C484,'[8]Total Outflows'!$AB$5:$AE$146,3,0),"")</f>
        <v/>
      </c>
      <c r="G484" s="1157" t="str">
        <f>IFERROR(VLOOKUP($C484,'[8]Total Outflows'!$AB$5:$AE$146,4,0),"")</f>
        <v/>
      </c>
      <c r="H484" s="1157" t="str">
        <f>IFERROR(VLOOKUP($C484,'[8]Total Outflows'!$AG$5:$AJ$137,2,0),"")</f>
        <v/>
      </c>
      <c r="I484" s="1157" t="str">
        <f>IFERROR(VLOOKUP($C484,'[8]Total Outflows'!$AL$5:$AO$60,2,0),"")</f>
        <v/>
      </c>
      <c r="J484" s="1157" t="str">
        <f>IFERROR(VLOOKUP($C484,'[8]Total Outflows'!$AR$5:$AU$87,2,0),"")</f>
        <v/>
      </c>
      <c r="K484" s="1157" t="str">
        <f>IFERROR(VLOOKUP($C484,'[8]Total Outflows'!$AW$5:$AZ$56,2,0),"")</f>
        <v/>
      </c>
      <c r="L484" s="354">
        <f t="shared" si="251"/>
        <v>0</v>
      </c>
      <c r="M484" s="1157" t="str">
        <f>IFERROR(VLOOKUP($C484,'[8]Total Outflows'!$AG$5:$AJ$137,3,0),"")</f>
        <v/>
      </c>
      <c r="N484" s="1157" t="str">
        <f>IFERROR(VLOOKUP($C484,'[8]Total Outflows'!$AL$5:$AO$60,3,0),"")</f>
        <v/>
      </c>
      <c r="O484" s="1157" t="str">
        <f>IFERROR(VLOOKUP($C484,'[8]Total Outflows'!$AR$5:$AU$87,3,0),"")</f>
        <v/>
      </c>
      <c r="P484" s="1157" t="str">
        <f>IFERROR(VLOOKUP($C484,'[8]Total Outflows'!$AW$5:$AZ$56,3,0),"")</f>
        <v/>
      </c>
      <c r="Q484" s="354">
        <f t="shared" si="252"/>
        <v>0</v>
      </c>
      <c r="R484" s="1157" t="str">
        <f>IFERROR(VLOOKUP($C484,'[8]Total Outflows'!$AG$5:$AJ$137,4,0),"")</f>
        <v/>
      </c>
      <c r="S484" s="1157" t="str">
        <f>IFERROR(VLOOKUP($C484,'[8]Total Outflows'!$AL$5:$AO$60,4,0),"")</f>
        <v/>
      </c>
      <c r="T484" s="1157" t="str">
        <f>IFERROR(VLOOKUP($C484,'[8]Total Outflows'!$AR$5:$AU$87,4,0),"")</f>
        <v/>
      </c>
      <c r="U484" s="1157" t="str">
        <f>IFERROR(VLOOKUP($C484,'[8]Total Outflows'!$AW$5:$AZ$56,4,0),"")</f>
        <v/>
      </c>
      <c r="V484" s="354">
        <f t="shared" si="253"/>
        <v>0</v>
      </c>
      <c r="W484" s="354"/>
      <c r="X484" s="354"/>
      <c r="Y484" s="354"/>
      <c r="Z484" s="354"/>
      <c r="AA484" s="354"/>
      <c r="AB484" s="354"/>
      <c r="AC484" s="354"/>
      <c r="AD484" s="354"/>
      <c r="AE484" s="354"/>
      <c r="AF484" s="354"/>
      <c r="AG484" s="354"/>
      <c r="AH484" s="354"/>
      <c r="AI484" s="354"/>
    </row>
    <row r="485" spans="1:35" x14ac:dyDescent="0.2">
      <c r="A485" s="352">
        <v>22</v>
      </c>
      <c r="B485" s="361" t="str">
        <f t="shared" si="242"/>
        <v>1</v>
      </c>
      <c r="C485" s="358" t="s">
        <v>595</v>
      </c>
      <c r="D485" s="359" t="s">
        <v>596</v>
      </c>
      <c r="E485" s="1157">
        <f>IFERROR(VLOOKUP($C485,'[8]Total Outflows'!$AB$5:$AE$146,2,0),"")</f>
        <v>23050545.460000001</v>
      </c>
      <c r="F485" s="1157">
        <f>IFERROR(VLOOKUP($C485,'[8]Total Outflows'!$AB$5:$AE$146,3,0),"")</f>
        <v>26566800</v>
      </c>
      <c r="G485" s="1157">
        <f>IFERROR(VLOOKUP($C485,'[8]Total Outflows'!$AB$5:$AE$146,4,0),"")</f>
        <v>16974700</v>
      </c>
      <c r="H485" s="1157">
        <f>IFERROR(VLOOKUP($C485,'[8]Total Outflows'!$AG$5:$AJ$137,2,0),"")</f>
        <v>9476500</v>
      </c>
      <c r="I485" s="1157">
        <f>IFERROR(VLOOKUP($C485,'[8]Total Outflows'!$AL$5:$AO$60,2,0),"")</f>
        <v>0</v>
      </c>
      <c r="J485" s="1157">
        <f>IFERROR(VLOOKUP($C485,'[8]Total Outflows'!$AR$5:$AU$87,2,0),"")</f>
        <v>9958200</v>
      </c>
      <c r="K485" s="1157">
        <f>IFERROR(VLOOKUP($C485,'[8]Total Outflows'!$AW$5:$AZ$56,2,0),"")</f>
        <v>0</v>
      </c>
      <c r="L485" s="354">
        <f t="shared" si="251"/>
        <v>19434700</v>
      </c>
      <c r="M485" s="1157">
        <f>IFERROR(VLOOKUP($C485,'[8]Total Outflows'!$AG$5:$AJ$137,3,0),"")</f>
        <v>9476500</v>
      </c>
      <c r="N485" s="1157">
        <f>IFERROR(VLOOKUP($C485,'[8]Total Outflows'!$AL$5:$AO$60,3,0),"")</f>
        <v>0</v>
      </c>
      <c r="O485" s="1157">
        <f>IFERROR(VLOOKUP($C485,'[8]Total Outflows'!$AR$5:$AU$87,3,0),"")</f>
        <v>4272800</v>
      </c>
      <c r="P485" s="1157">
        <f>IFERROR(VLOOKUP($C485,'[8]Total Outflows'!$AW$5:$AZ$56,3,0),"")</f>
        <v>0</v>
      </c>
      <c r="Q485" s="354">
        <f t="shared" si="252"/>
        <v>13749300</v>
      </c>
      <c r="R485" s="1157">
        <f>IFERROR(VLOOKUP($C485,'[8]Total Outflows'!$AG$5:$AJ$137,4,0),"")</f>
        <v>9476500</v>
      </c>
      <c r="S485" s="1157">
        <f>IFERROR(VLOOKUP($C485,'[8]Total Outflows'!$AL$5:$AO$60,4,0),"")</f>
        <v>0</v>
      </c>
      <c r="T485" s="1157">
        <f>IFERROR(VLOOKUP($C485,'[8]Total Outflows'!$AR$5:$AU$87,4,0),"")</f>
        <v>4272800</v>
      </c>
      <c r="U485" s="1157">
        <f>IFERROR(VLOOKUP($C485,'[8]Total Outflows'!$AW$5:$AZ$56,4,0),"")</f>
        <v>0</v>
      </c>
      <c r="V485" s="354">
        <f t="shared" si="253"/>
        <v>13749300</v>
      </c>
      <c r="W485" s="354"/>
      <c r="X485" s="354"/>
      <c r="Y485" s="354"/>
      <c r="Z485" s="354"/>
      <c r="AA485" s="354"/>
      <c r="AB485" s="354"/>
      <c r="AC485" s="354"/>
      <c r="AD485" s="354"/>
      <c r="AE485" s="354"/>
      <c r="AF485" s="354"/>
      <c r="AG485" s="354"/>
      <c r="AH485" s="354"/>
      <c r="AI485" s="354"/>
    </row>
    <row r="486" spans="1:35" x14ac:dyDescent="0.2">
      <c r="A486" s="352">
        <v>22</v>
      </c>
      <c r="B486" s="361" t="str">
        <f t="shared" si="242"/>
        <v>1</v>
      </c>
      <c r="C486" s="358" t="s">
        <v>597</v>
      </c>
      <c r="D486" s="359" t="s">
        <v>598</v>
      </c>
      <c r="E486" s="1157" t="str">
        <f>IFERROR(VLOOKUP($C486,'[8]Total Outflows'!$AB$5:$AE$146,2,0),"")</f>
        <v/>
      </c>
      <c r="F486" s="1157" t="str">
        <f>IFERROR(VLOOKUP($C486,'[8]Total Outflows'!$AB$5:$AE$146,3,0),"")</f>
        <v/>
      </c>
      <c r="G486" s="1157" t="str">
        <f>IFERROR(VLOOKUP($C486,'[8]Total Outflows'!$AB$5:$AE$146,4,0),"")</f>
        <v/>
      </c>
      <c r="H486" s="1157" t="str">
        <f>IFERROR(VLOOKUP($C486,'[8]Total Outflows'!$AG$5:$AJ$137,2,0),"")</f>
        <v/>
      </c>
      <c r="I486" s="1157" t="str">
        <f>IFERROR(VLOOKUP($C486,'[8]Total Outflows'!$AL$5:$AO$60,2,0),"")</f>
        <v/>
      </c>
      <c r="J486" s="1157" t="str">
        <f>IFERROR(VLOOKUP($C486,'[8]Total Outflows'!$AR$5:$AU$87,2,0),"")</f>
        <v/>
      </c>
      <c r="K486" s="1157" t="str">
        <f>IFERROR(VLOOKUP($C486,'[8]Total Outflows'!$AW$5:$AZ$56,2,0),"")</f>
        <v/>
      </c>
      <c r="L486" s="354">
        <f t="shared" si="251"/>
        <v>0</v>
      </c>
      <c r="M486" s="1157" t="str">
        <f>IFERROR(VLOOKUP($C486,'[8]Total Outflows'!$AG$5:$AJ$137,3,0),"")</f>
        <v/>
      </c>
      <c r="N486" s="1157" t="str">
        <f>IFERROR(VLOOKUP($C486,'[8]Total Outflows'!$AL$5:$AO$60,3,0),"")</f>
        <v/>
      </c>
      <c r="O486" s="1157" t="str">
        <f>IFERROR(VLOOKUP($C486,'[8]Total Outflows'!$AR$5:$AU$87,3,0),"")</f>
        <v/>
      </c>
      <c r="P486" s="1157" t="str">
        <f>IFERROR(VLOOKUP($C486,'[8]Total Outflows'!$AW$5:$AZ$56,3,0),"")</f>
        <v/>
      </c>
      <c r="Q486" s="354">
        <f t="shared" si="252"/>
        <v>0</v>
      </c>
      <c r="R486" s="1157" t="str">
        <f>IFERROR(VLOOKUP($C486,'[8]Total Outflows'!$AG$5:$AJ$137,4,0),"")</f>
        <v/>
      </c>
      <c r="S486" s="1157" t="str">
        <f>IFERROR(VLOOKUP($C486,'[8]Total Outflows'!$AL$5:$AO$60,4,0),"")</f>
        <v/>
      </c>
      <c r="T486" s="1157" t="str">
        <f>IFERROR(VLOOKUP($C486,'[8]Total Outflows'!$AR$5:$AU$87,4,0),"")</f>
        <v/>
      </c>
      <c r="U486" s="1157" t="str">
        <f>IFERROR(VLOOKUP($C486,'[8]Total Outflows'!$AW$5:$AZ$56,4,0),"")</f>
        <v/>
      </c>
      <c r="V486" s="354">
        <f t="shared" si="253"/>
        <v>0</v>
      </c>
      <c r="W486" s="354"/>
      <c r="X486" s="354"/>
      <c r="Y486" s="354"/>
      <c r="Z486" s="354"/>
      <c r="AA486" s="354"/>
      <c r="AB486" s="354"/>
      <c r="AC486" s="354"/>
      <c r="AD486" s="354"/>
      <c r="AE486" s="354"/>
      <c r="AF486" s="354"/>
      <c r="AG486" s="354"/>
      <c r="AH486" s="354"/>
      <c r="AI486" s="354"/>
    </row>
    <row r="487" spans="1:35" x14ac:dyDescent="0.2">
      <c r="A487" s="352">
        <v>22</v>
      </c>
      <c r="B487" s="361" t="str">
        <f t="shared" si="242"/>
        <v>1</v>
      </c>
      <c r="C487" s="358" t="s">
        <v>599</v>
      </c>
      <c r="D487" s="359" t="s">
        <v>600</v>
      </c>
      <c r="E487" s="1157">
        <f>IFERROR(VLOOKUP($C487,'[8]Total Outflows'!$AB$5:$AE$146,2,0),"")</f>
        <v>6679.45</v>
      </c>
      <c r="F487" s="1157">
        <f>IFERROR(VLOOKUP($C487,'[8]Total Outflows'!$AB$5:$AE$146,3,0),"")</f>
        <v>24400</v>
      </c>
      <c r="G487" s="1157">
        <f>IFERROR(VLOOKUP($C487,'[8]Total Outflows'!$AB$5:$AE$146,4,0),"")</f>
        <v>16700</v>
      </c>
      <c r="H487" s="1157">
        <f>IFERROR(VLOOKUP($C487,'[8]Total Outflows'!$AG$5:$AJ$137,2,0),"")</f>
        <v>28400</v>
      </c>
      <c r="I487" s="1157" t="str">
        <f>IFERROR(VLOOKUP($C487,'[8]Total Outflows'!$AL$5:$AO$60,2,0),"")</f>
        <v/>
      </c>
      <c r="J487" s="1157" t="str">
        <f>IFERROR(VLOOKUP($C487,'[8]Total Outflows'!$AR$5:$AU$87,2,0),"")</f>
        <v/>
      </c>
      <c r="K487" s="1157" t="str">
        <f>IFERROR(VLOOKUP($C487,'[8]Total Outflows'!$AW$5:$AZ$56,2,0),"")</f>
        <v/>
      </c>
      <c r="L487" s="354">
        <f t="shared" si="251"/>
        <v>28400</v>
      </c>
      <c r="M487" s="1157">
        <f>IFERROR(VLOOKUP($C487,'[8]Total Outflows'!$AG$5:$AJ$137,3,0),"")</f>
        <v>28400</v>
      </c>
      <c r="N487" s="1157" t="str">
        <f>IFERROR(VLOOKUP($C487,'[8]Total Outflows'!$AL$5:$AO$60,3,0),"")</f>
        <v/>
      </c>
      <c r="O487" s="1157" t="str">
        <f>IFERROR(VLOOKUP($C487,'[8]Total Outflows'!$AR$5:$AU$87,3,0),"")</f>
        <v/>
      </c>
      <c r="P487" s="1157" t="str">
        <f>IFERROR(VLOOKUP($C487,'[8]Total Outflows'!$AW$5:$AZ$56,3,0),"")</f>
        <v/>
      </c>
      <c r="Q487" s="354">
        <f t="shared" si="252"/>
        <v>28400</v>
      </c>
      <c r="R487" s="1157">
        <f>IFERROR(VLOOKUP($C487,'[8]Total Outflows'!$AG$5:$AJ$137,4,0),"")</f>
        <v>28400</v>
      </c>
      <c r="S487" s="1157" t="str">
        <f>IFERROR(VLOOKUP($C487,'[8]Total Outflows'!$AL$5:$AO$60,4,0),"")</f>
        <v/>
      </c>
      <c r="T487" s="1157" t="str">
        <f>IFERROR(VLOOKUP($C487,'[8]Total Outflows'!$AR$5:$AU$87,4,0),"")</f>
        <v/>
      </c>
      <c r="U487" s="1157" t="str">
        <f>IFERROR(VLOOKUP($C487,'[8]Total Outflows'!$AW$5:$AZ$56,4,0),"")</f>
        <v/>
      </c>
      <c r="V487" s="354">
        <f t="shared" si="253"/>
        <v>28400</v>
      </c>
      <c r="W487" s="354"/>
      <c r="X487" s="354"/>
      <c r="Y487" s="354"/>
      <c r="Z487" s="354"/>
      <c r="AA487" s="354"/>
      <c r="AB487" s="354"/>
      <c r="AC487" s="354"/>
      <c r="AD487" s="354"/>
      <c r="AE487" s="354"/>
      <c r="AF487" s="354"/>
      <c r="AG487" s="354"/>
      <c r="AH487" s="354"/>
      <c r="AI487" s="354"/>
    </row>
    <row r="488" spans="1:35" x14ac:dyDescent="0.2">
      <c r="A488" s="352">
        <v>22</v>
      </c>
      <c r="B488" s="361" t="str">
        <f t="shared" si="242"/>
        <v>1</v>
      </c>
      <c r="C488" s="358" t="s">
        <v>601</v>
      </c>
      <c r="D488" s="359" t="s">
        <v>602</v>
      </c>
      <c r="E488" s="1157" t="str">
        <f>IFERROR(VLOOKUP($C488,'[8]Total Outflows'!$AB$5:$AE$146,2,0),"")</f>
        <v/>
      </c>
      <c r="F488" s="1157" t="str">
        <f>IFERROR(VLOOKUP($C488,'[8]Total Outflows'!$AB$5:$AE$146,3,0),"")</f>
        <v/>
      </c>
      <c r="G488" s="1157" t="str">
        <f>IFERROR(VLOOKUP($C488,'[8]Total Outflows'!$AB$5:$AE$146,4,0),"")</f>
        <v/>
      </c>
      <c r="H488" s="1157" t="str">
        <f>IFERROR(VLOOKUP($C488,'[8]Total Outflows'!$AG$5:$AJ$137,2,0),"")</f>
        <v/>
      </c>
      <c r="I488" s="1157" t="str">
        <f>IFERROR(VLOOKUP($C488,'[8]Total Outflows'!$AL$5:$AO$60,2,0),"")</f>
        <v/>
      </c>
      <c r="J488" s="1157" t="str">
        <f>IFERROR(VLOOKUP($C488,'[8]Total Outflows'!$AR$5:$AU$87,2,0),"")</f>
        <v/>
      </c>
      <c r="K488" s="1157" t="str">
        <f>IFERROR(VLOOKUP($C488,'[8]Total Outflows'!$AW$5:$AZ$56,2,0),"")</f>
        <v/>
      </c>
      <c r="L488" s="354">
        <f t="shared" si="251"/>
        <v>0</v>
      </c>
      <c r="M488" s="1157" t="str">
        <f>IFERROR(VLOOKUP($C488,'[8]Total Outflows'!$AG$5:$AJ$137,3,0),"")</f>
        <v/>
      </c>
      <c r="N488" s="1157" t="str">
        <f>IFERROR(VLOOKUP($C488,'[8]Total Outflows'!$AL$5:$AO$60,3,0),"")</f>
        <v/>
      </c>
      <c r="O488" s="1157" t="str">
        <f>IFERROR(VLOOKUP($C488,'[8]Total Outflows'!$AR$5:$AU$87,3,0),"")</f>
        <v/>
      </c>
      <c r="P488" s="1157" t="str">
        <f>IFERROR(VLOOKUP($C488,'[8]Total Outflows'!$AW$5:$AZ$56,3,0),"")</f>
        <v/>
      </c>
      <c r="Q488" s="354">
        <f t="shared" si="252"/>
        <v>0</v>
      </c>
      <c r="R488" s="1157" t="str">
        <f>IFERROR(VLOOKUP($C488,'[8]Total Outflows'!$AG$5:$AJ$137,4,0),"")</f>
        <v/>
      </c>
      <c r="S488" s="1157" t="str">
        <f>IFERROR(VLOOKUP($C488,'[8]Total Outflows'!$AL$5:$AO$60,4,0),"")</f>
        <v/>
      </c>
      <c r="T488" s="1157" t="str">
        <f>IFERROR(VLOOKUP($C488,'[8]Total Outflows'!$AR$5:$AU$87,4,0),"")</f>
        <v/>
      </c>
      <c r="U488" s="1157" t="str">
        <f>IFERROR(VLOOKUP($C488,'[8]Total Outflows'!$AW$5:$AZ$56,4,0),"")</f>
        <v/>
      </c>
      <c r="V488" s="354">
        <f t="shared" si="253"/>
        <v>0</v>
      </c>
      <c r="W488" s="354"/>
      <c r="X488" s="354"/>
      <c r="Y488" s="354"/>
      <c r="Z488" s="354"/>
      <c r="AA488" s="354"/>
      <c r="AB488" s="354"/>
      <c r="AC488" s="354"/>
      <c r="AD488" s="354"/>
      <c r="AE488" s="354"/>
      <c r="AF488" s="354"/>
      <c r="AG488" s="354"/>
      <c r="AH488" s="354"/>
      <c r="AI488" s="354"/>
    </row>
    <row r="489" spans="1:35" x14ac:dyDescent="0.2">
      <c r="A489" s="352">
        <v>22</v>
      </c>
      <c r="B489" s="361" t="str">
        <f t="shared" si="242"/>
        <v>1</v>
      </c>
      <c r="C489" s="358" t="s">
        <v>603</v>
      </c>
      <c r="D489" s="359" t="s">
        <v>604</v>
      </c>
      <c r="E489" s="1157" t="str">
        <f>IFERROR(VLOOKUP($C489,'[8]Total Outflows'!$AB$5:$AE$146,2,0),"")</f>
        <v/>
      </c>
      <c r="F489" s="1157" t="str">
        <f>IFERROR(VLOOKUP($C489,'[8]Total Outflows'!$AB$5:$AE$146,3,0),"")</f>
        <v/>
      </c>
      <c r="G489" s="1157" t="str">
        <f>IFERROR(VLOOKUP($C489,'[8]Total Outflows'!$AB$5:$AE$146,4,0),"")</f>
        <v/>
      </c>
      <c r="H489" s="1157" t="str">
        <f>IFERROR(VLOOKUP($C489,'[8]Total Outflows'!$AG$5:$AJ$137,2,0),"")</f>
        <v/>
      </c>
      <c r="I489" s="1157" t="str">
        <f>IFERROR(VLOOKUP($C489,'[8]Total Outflows'!$AL$5:$AO$60,2,0),"")</f>
        <v/>
      </c>
      <c r="J489" s="1157" t="str">
        <f>IFERROR(VLOOKUP($C489,'[8]Total Outflows'!$AR$5:$AU$87,2,0),"")</f>
        <v/>
      </c>
      <c r="K489" s="1157" t="str">
        <f>IFERROR(VLOOKUP($C489,'[8]Total Outflows'!$AW$5:$AZ$56,2,0),"")</f>
        <v/>
      </c>
      <c r="L489" s="354">
        <f t="shared" si="251"/>
        <v>0</v>
      </c>
      <c r="M489" s="1157" t="str">
        <f>IFERROR(VLOOKUP($C489,'[8]Total Outflows'!$AG$5:$AJ$137,3,0),"")</f>
        <v/>
      </c>
      <c r="N489" s="1157" t="str">
        <f>IFERROR(VLOOKUP($C489,'[8]Total Outflows'!$AL$5:$AO$60,3,0),"")</f>
        <v/>
      </c>
      <c r="O489" s="1157" t="str">
        <f>IFERROR(VLOOKUP($C489,'[8]Total Outflows'!$AR$5:$AU$87,3,0),"")</f>
        <v/>
      </c>
      <c r="P489" s="1157" t="str">
        <f>IFERROR(VLOOKUP($C489,'[8]Total Outflows'!$AW$5:$AZ$56,3,0),"")</f>
        <v/>
      </c>
      <c r="Q489" s="354">
        <f t="shared" si="252"/>
        <v>0</v>
      </c>
      <c r="R489" s="1157" t="str">
        <f>IFERROR(VLOOKUP($C489,'[8]Total Outflows'!$AG$5:$AJ$137,4,0),"")</f>
        <v/>
      </c>
      <c r="S489" s="1157" t="str">
        <f>IFERROR(VLOOKUP($C489,'[8]Total Outflows'!$AL$5:$AO$60,4,0),"")</f>
        <v/>
      </c>
      <c r="T489" s="1157" t="str">
        <f>IFERROR(VLOOKUP($C489,'[8]Total Outflows'!$AR$5:$AU$87,4,0),"")</f>
        <v/>
      </c>
      <c r="U489" s="1157" t="str">
        <f>IFERROR(VLOOKUP($C489,'[8]Total Outflows'!$AW$5:$AZ$56,4,0),"")</f>
        <v/>
      </c>
      <c r="V489" s="354">
        <f t="shared" si="253"/>
        <v>0</v>
      </c>
      <c r="W489" s="354"/>
      <c r="X489" s="354"/>
      <c r="Y489" s="354"/>
      <c r="Z489" s="354"/>
      <c r="AA489" s="354"/>
      <c r="AB489" s="354"/>
      <c r="AC489" s="354"/>
      <c r="AD489" s="354"/>
      <c r="AE489" s="354"/>
      <c r="AF489" s="354"/>
      <c r="AG489" s="354"/>
      <c r="AH489" s="354"/>
      <c r="AI489" s="354"/>
    </row>
    <row r="490" spans="1:35" x14ac:dyDescent="0.2">
      <c r="A490" s="352">
        <v>22</v>
      </c>
      <c r="B490" s="361" t="str">
        <f t="shared" si="242"/>
        <v>1</v>
      </c>
      <c r="C490" s="358" t="s">
        <v>605</v>
      </c>
      <c r="D490" s="359" t="s">
        <v>606</v>
      </c>
      <c r="E490" s="1157" t="str">
        <f>IFERROR(VLOOKUP($C490,'[8]Total Outflows'!$AB$5:$AE$146,2,0),"")</f>
        <v/>
      </c>
      <c r="F490" s="1157" t="str">
        <f>IFERROR(VLOOKUP($C490,'[8]Total Outflows'!$AB$5:$AE$146,3,0),"")</f>
        <v/>
      </c>
      <c r="G490" s="1157" t="str">
        <f>IFERROR(VLOOKUP($C490,'[8]Total Outflows'!$AB$5:$AE$146,4,0),"")</f>
        <v/>
      </c>
      <c r="H490" s="1157" t="str">
        <f>IFERROR(VLOOKUP($C490,'[8]Total Outflows'!$AG$5:$AJ$137,2,0),"")</f>
        <v/>
      </c>
      <c r="I490" s="1157" t="str">
        <f>IFERROR(VLOOKUP($C490,'[8]Total Outflows'!$AL$5:$AO$60,2,0),"")</f>
        <v/>
      </c>
      <c r="J490" s="1157" t="str">
        <f>IFERROR(VLOOKUP($C490,'[8]Total Outflows'!$AR$5:$AU$87,2,0),"")</f>
        <v/>
      </c>
      <c r="K490" s="1157" t="str">
        <f>IFERROR(VLOOKUP($C490,'[8]Total Outflows'!$AW$5:$AZ$56,2,0),"")</f>
        <v/>
      </c>
      <c r="L490" s="354">
        <f t="shared" si="251"/>
        <v>0</v>
      </c>
      <c r="M490" s="1157" t="str">
        <f>IFERROR(VLOOKUP($C490,'[8]Total Outflows'!$AG$5:$AJ$137,3,0),"")</f>
        <v/>
      </c>
      <c r="N490" s="1157" t="str">
        <f>IFERROR(VLOOKUP($C490,'[8]Total Outflows'!$AL$5:$AO$60,3,0),"")</f>
        <v/>
      </c>
      <c r="O490" s="1157" t="str">
        <f>IFERROR(VLOOKUP($C490,'[8]Total Outflows'!$AR$5:$AU$87,3,0),"")</f>
        <v/>
      </c>
      <c r="P490" s="1157" t="str">
        <f>IFERROR(VLOOKUP($C490,'[8]Total Outflows'!$AW$5:$AZ$56,3,0),"")</f>
        <v/>
      </c>
      <c r="Q490" s="354">
        <f t="shared" si="252"/>
        <v>0</v>
      </c>
      <c r="R490" s="1157" t="str">
        <f>IFERROR(VLOOKUP($C490,'[8]Total Outflows'!$AG$5:$AJ$137,4,0),"")</f>
        <v/>
      </c>
      <c r="S490" s="1157" t="str">
        <f>IFERROR(VLOOKUP($C490,'[8]Total Outflows'!$AL$5:$AO$60,4,0),"")</f>
        <v/>
      </c>
      <c r="T490" s="1157" t="str">
        <f>IFERROR(VLOOKUP($C490,'[8]Total Outflows'!$AR$5:$AU$87,4,0),"")</f>
        <v/>
      </c>
      <c r="U490" s="1157" t="str">
        <f>IFERROR(VLOOKUP($C490,'[8]Total Outflows'!$AW$5:$AZ$56,4,0),"")</f>
        <v/>
      </c>
      <c r="V490" s="354">
        <f t="shared" si="253"/>
        <v>0</v>
      </c>
      <c r="W490" s="354"/>
      <c r="X490" s="354"/>
      <c r="Y490" s="354"/>
      <c r="Z490" s="354"/>
      <c r="AA490" s="354"/>
      <c r="AB490" s="354"/>
      <c r="AC490" s="354"/>
      <c r="AD490" s="354"/>
      <c r="AE490" s="354"/>
      <c r="AF490" s="354"/>
      <c r="AG490" s="354"/>
      <c r="AH490" s="354"/>
      <c r="AI490" s="354"/>
    </row>
    <row r="491" spans="1:35" x14ac:dyDescent="0.2">
      <c r="A491" s="352">
        <v>22</v>
      </c>
      <c r="B491" s="361" t="str">
        <f t="shared" si="242"/>
        <v>1</v>
      </c>
      <c r="C491" s="358" t="s">
        <v>607</v>
      </c>
      <c r="D491" s="359" t="s">
        <v>608</v>
      </c>
      <c r="E491" s="1157" t="str">
        <f>IFERROR(VLOOKUP($C491,'[8]Total Outflows'!$AB$5:$AE$146,2,0),"")</f>
        <v/>
      </c>
      <c r="F491" s="1157" t="str">
        <f>IFERROR(VLOOKUP($C491,'[8]Total Outflows'!$AB$5:$AE$146,3,0),"")</f>
        <v/>
      </c>
      <c r="G491" s="1157" t="str">
        <f>IFERROR(VLOOKUP($C491,'[8]Total Outflows'!$AB$5:$AE$146,4,0),"")</f>
        <v/>
      </c>
      <c r="H491" s="1157" t="str">
        <f>IFERROR(VLOOKUP($C491,'[8]Total Outflows'!$AG$5:$AJ$137,2,0),"")</f>
        <v/>
      </c>
      <c r="I491" s="1157" t="str">
        <f>IFERROR(VLOOKUP($C491,'[8]Total Outflows'!$AL$5:$AO$60,2,0),"")</f>
        <v/>
      </c>
      <c r="J491" s="1157" t="str">
        <f>IFERROR(VLOOKUP($C491,'[8]Total Outflows'!$AR$5:$AU$87,2,0),"")</f>
        <v/>
      </c>
      <c r="K491" s="1157" t="str">
        <f>IFERROR(VLOOKUP($C491,'[8]Total Outflows'!$AW$5:$AZ$56,2,0),"")</f>
        <v/>
      </c>
      <c r="L491" s="354">
        <f t="shared" si="251"/>
        <v>0</v>
      </c>
      <c r="M491" s="1157" t="str">
        <f>IFERROR(VLOOKUP($C491,'[8]Total Outflows'!$AG$5:$AJ$137,3,0),"")</f>
        <v/>
      </c>
      <c r="N491" s="1157" t="str">
        <f>IFERROR(VLOOKUP($C491,'[8]Total Outflows'!$AL$5:$AO$60,3,0),"")</f>
        <v/>
      </c>
      <c r="O491" s="1157" t="str">
        <f>IFERROR(VLOOKUP($C491,'[8]Total Outflows'!$AR$5:$AU$87,3,0),"")</f>
        <v/>
      </c>
      <c r="P491" s="1157" t="str">
        <f>IFERROR(VLOOKUP($C491,'[8]Total Outflows'!$AW$5:$AZ$56,3,0),"")</f>
        <v/>
      </c>
      <c r="Q491" s="354">
        <f t="shared" si="252"/>
        <v>0</v>
      </c>
      <c r="R491" s="1157" t="str">
        <f>IFERROR(VLOOKUP($C491,'[8]Total Outflows'!$AG$5:$AJ$137,4,0),"")</f>
        <v/>
      </c>
      <c r="S491" s="1157" t="str">
        <f>IFERROR(VLOOKUP($C491,'[8]Total Outflows'!$AL$5:$AO$60,4,0),"")</f>
        <v/>
      </c>
      <c r="T491" s="1157" t="str">
        <f>IFERROR(VLOOKUP($C491,'[8]Total Outflows'!$AR$5:$AU$87,4,0),"")</f>
        <v/>
      </c>
      <c r="U491" s="1157" t="str">
        <f>IFERROR(VLOOKUP($C491,'[8]Total Outflows'!$AW$5:$AZ$56,4,0),"")</f>
        <v/>
      </c>
      <c r="V491" s="354">
        <f t="shared" si="253"/>
        <v>0</v>
      </c>
      <c r="W491" s="354"/>
      <c r="X491" s="354"/>
      <c r="Y491" s="354"/>
      <c r="Z491" s="354"/>
      <c r="AA491" s="354"/>
      <c r="AB491" s="354"/>
      <c r="AC491" s="354"/>
      <c r="AD491" s="354"/>
      <c r="AE491" s="354"/>
      <c r="AF491" s="354"/>
      <c r="AG491" s="354"/>
      <c r="AH491" s="354"/>
      <c r="AI491" s="354"/>
    </row>
    <row r="492" spans="1:35" x14ac:dyDescent="0.2">
      <c r="A492" s="352">
        <v>22</v>
      </c>
      <c r="B492" s="361" t="str">
        <f t="shared" si="242"/>
        <v>1</v>
      </c>
      <c r="C492" s="358" t="s">
        <v>609</v>
      </c>
      <c r="D492" s="359" t="s">
        <v>610</v>
      </c>
      <c r="E492" s="1157" t="str">
        <f>IFERROR(VLOOKUP($C492,'[8]Total Outflows'!$AB$5:$AE$146,2,0),"")</f>
        <v/>
      </c>
      <c r="F492" s="1157" t="str">
        <f>IFERROR(VLOOKUP($C492,'[8]Total Outflows'!$AB$5:$AE$146,3,0),"")</f>
        <v/>
      </c>
      <c r="G492" s="1157" t="str">
        <f>IFERROR(VLOOKUP($C492,'[8]Total Outflows'!$AB$5:$AE$146,4,0),"")</f>
        <v/>
      </c>
      <c r="H492" s="1157" t="str">
        <f>IFERROR(VLOOKUP($C492,'[8]Total Outflows'!$AG$5:$AJ$137,2,0),"")</f>
        <v/>
      </c>
      <c r="I492" s="1157" t="str">
        <f>IFERROR(VLOOKUP($C492,'[8]Total Outflows'!$AL$5:$AO$60,2,0),"")</f>
        <v/>
      </c>
      <c r="J492" s="1157" t="str">
        <f>IFERROR(VLOOKUP($C492,'[8]Total Outflows'!$AR$5:$AU$87,2,0),"")</f>
        <v/>
      </c>
      <c r="K492" s="1157" t="str">
        <f>IFERROR(VLOOKUP($C492,'[8]Total Outflows'!$AW$5:$AZ$56,2,0),"")</f>
        <v/>
      </c>
      <c r="L492" s="354">
        <f t="shared" si="251"/>
        <v>0</v>
      </c>
      <c r="M492" s="1157" t="str">
        <f>IFERROR(VLOOKUP($C492,'[8]Total Outflows'!$AG$5:$AJ$137,3,0),"")</f>
        <v/>
      </c>
      <c r="N492" s="1157" t="str">
        <f>IFERROR(VLOOKUP($C492,'[8]Total Outflows'!$AL$5:$AO$60,3,0),"")</f>
        <v/>
      </c>
      <c r="O492" s="1157" t="str">
        <f>IFERROR(VLOOKUP($C492,'[8]Total Outflows'!$AR$5:$AU$87,3,0),"")</f>
        <v/>
      </c>
      <c r="P492" s="1157" t="str">
        <f>IFERROR(VLOOKUP($C492,'[8]Total Outflows'!$AW$5:$AZ$56,3,0),"")</f>
        <v/>
      </c>
      <c r="Q492" s="354">
        <f t="shared" si="252"/>
        <v>0</v>
      </c>
      <c r="R492" s="1157" t="str">
        <f>IFERROR(VLOOKUP($C492,'[8]Total Outflows'!$AG$5:$AJ$137,4,0),"")</f>
        <v/>
      </c>
      <c r="S492" s="1157" t="str">
        <f>IFERROR(VLOOKUP($C492,'[8]Total Outflows'!$AL$5:$AO$60,4,0),"")</f>
        <v/>
      </c>
      <c r="T492" s="1157" t="str">
        <f>IFERROR(VLOOKUP($C492,'[8]Total Outflows'!$AR$5:$AU$87,4,0),"")</f>
        <v/>
      </c>
      <c r="U492" s="1157" t="str">
        <f>IFERROR(VLOOKUP($C492,'[8]Total Outflows'!$AW$5:$AZ$56,4,0),"")</f>
        <v/>
      </c>
      <c r="V492" s="354">
        <f t="shared" si="253"/>
        <v>0</v>
      </c>
      <c r="W492" s="354"/>
      <c r="X492" s="354"/>
      <c r="Y492" s="354"/>
      <c r="Z492" s="354"/>
      <c r="AA492" s="354"/>
      <c r="AB492" s="354"/>
      <c r="AC492" s="354"/>
      <c r="AD492" s="354"/>
      <c r="AE492" s="354"/>
      <c r="AF492" s="354"/>
      <c r="AG492" s="354"/>
      <c r="AH492" s="354"/>
      <c r="AI492" s="354"/>
    </row>
    <row r="493" spans="1:35" x14ac:dyDescent="0.2">
      <c r="A493" s="352">
        <v>22</v>
      </c>
      <c r="B493" s="361" t="str">
        <f t="shared" si="242"/>
        <v>1</v>
      </c>
      <c r="C493" s="358" t="s">
        <v>611</v>
      </c>
      <c r="D493" s="359" t="s">
        <v>612</v>
      </c>
      <c r="E493" s="1157" t="str">
        <f>IFERROR(VLOOKUP($C493,'[8]Total Outflows'!$AB$5:$AE$146,2,0),"")</f>
        <v/>
      </c>
      <c r="F493" s="1157" t="str">
        <f>IFERROR(VLOOKUP($C493,'[8]Total Outflows'!$AB$5:$AE$146,3,0),"")</f>
        <v/>
      </c>
      <c r="G493" s="1157" t="str">
        <f>IFERROR(VLOOKUP($C493,'[8]Total Outflows'!$AB$5:$AE$146,4,0),"")</f>
        <v/>
      </c>
      <c r="H493" s="1157" t="str">
        <f>IFERROR(VLOOKUP($C493,'[8]Total Outflows'!$AG$5:$AJ$137,2,0),"")</f>
        <v/>
      </c>
      <c r="I493" s="1157" t="str">
        <f>IFERROR(VLOOKUP($C493,'[8]Total Outflows'!$AL$5:$AO$60,2,0),"")</f>
        <v/>
      </c>
      <c r="J493" s="1157" t="str">
        <f>IFERROR(VLOOKUP($C493,'[8]Total Outflows'!$AR$5:$AU$87,2,0),"")</f>
        <v/>
      </c>
      <c r="K493" s="1157" t="str">
        <f>IFERROR(VLOOKUP($C493,'[8]Total Outflows'!$AW$5:$AZ$56,2,0),"")</f>
        <v/>
      </c>
      <c r="L493" s="354">
        <f t="shared" si="251"/>
        <v>0</v>
      </c>
      <c r="M493" s="1157" t="str">
        <f>IFERROR(VLOOKUP($C493,'[8]Total Outflows'!$AG$5:$AJ$137,3,0),"")</f>
        <v/>
      </c>
      <c r="N493" s="1157" t="str">
        <f>IFERROR(VLOOKUP($C493,'[8]Total Outflows'!$AL$5:$AO$60,3,0),"")</f>
        <v/>
      </c>
      <c r="O493" s="1157" t="str">
        <f>IFERROR(VLOOKUP($C493,'[8]Total Outflows'!$AR$5:$AU$87,3,0),"")</f>
        <v/>
      </c>
      <c r="P493" s="1157" t="str">
        <f>IFERROR(VLOOKUP($C493,'[8]Total Outflows'!$AW$5:$AZ$56,3,0),"")</f>
        <v/>
      </c>
      <c r="Q493" s="354">
        <f t="shared" si="252"/>
        <v>0</v>
      </c>
      <c r="R493" s="1157" t="str">
        <f>IFERROR(VLOOKUP($C493,'[8]Total Outflows'!$AG$5:$AJ$137,4,0),"")</f>
        <v/>
      </c>
      <c r="S493" s="1157" t="str">
        <f>IFERROR(VLOOKUP($C493,'[8]Total Outflows'!$AL$5:$AO$60,4,0),"")</f>
        <v/>
      </c>
      <c r="T493" s="1157" t="str">
        <f>IFERROR(VLOOKUP($C493,'[8]Total Outflows'!$AR$5:$AU$87,4,0),"")</f>
        <v/>
      </c>
      <c r="U493" s="1157" t="str">
        <f>IFERROR(VLOOKUP($C493,'[8]Total Outflows'!$AW$5:$AZ$56,4,0),"")</f>
        <v/>
      </c>
      <c r="V493" s="354">
        <f t="shared" si="253"/>
        <v>0</v>
      </c>
      <c r="W493" s="354"/>
      <c r="X493" s="354"/>
      <c r="Y493" s="354"/>
      <c r="Z493" s="354"/>
      <c r="AA493" s="354"/>
      <c r="AB493" s="354"/>
      <c r="AC493" s="354"/>
      <c r="AD493" s="354"/>
      <c r="AE493" s="354"/>
      <c r="AF493" s="354"/>
      <c r="AG493" s="354"/>
      <c r="AH493" s="354"/>
      <c r="AI493" s="354"/>
    </row>
    <row r="494" spans="1:35" x14ac:dyDescent="0.2">
      <c r="A494" s="352">
        <v>22</v>
      </c>
      <c r="B494" s="361" t="str">
        <f t="shared" si="242"/>
        <v>1</v>
      </c>
      <c r="C494" s="368" t="s">
        <v>613</v>
      </c>
      <c r="D494" s="359" t="s">
        <v>614</v>
      </c>
      <c r="E494" s="1157">
        <f>IFERROR(VLOOKUP($C494,'[8]Total Outflows'!$AB$5:$AE$146,2,0),"")</f>
        <v>75041.959999999992</v>
      </c>
      <c r="F494" s="1157">
        <f>IFERROR(VLOOKUP($C494,'[8]Total Outflows'!$AB$5:$AE$146,3,0),"")</f>
        <v>96400</v>
      </c>
      <c r="G494" s="1157">
        <f>IFERROR(VLOOKUP($C494,'[8]Total Outflows'!$AB$5:$AE$146,4,0),"")</f>
        <v>78700</v>
      </c>
      <c r="H494" s="1157">
        <f>IFERROR(VLOOKUP($C494,'[8]Total Outflows'!$AG$5:$AJ$137,2,0),"")</f>
        <v>105500</v>
      </c>
      <c r="I494" s="1157" t="str">
        <f>IFERROR(VLOOKUP($C494,'[8]Total Outflows'!$AL$5:$AO$60,2,0),"")</f>
        <v/>
      </c>
      <c r="J494" s="1157" t="str">
        <f>IFERROR(VLOOKUP($C494,'[8]Total Outflows'!$AR$5:$AU$87,2,0),"")</f>
        <v/>
      </c>
      <c r="K494" s="1157">
        <f>IFERROR(VLOOKUP($C494,'[8]Total Outflows'!$AW$5:$AZ$56,2,0),"")</f>
        <v>4309500</v>
      </c>
      <c r="L494" s="354">
        <f t="shared" si="251"/>
        <v>4415000</v>
      </c>
      <c r="M494" s="1157">
        <f>IFERROR(VLOOKUP($C494,'[8]Total Outflows'!$AG$5:$AJ$137,3,0),"")</f>
        <v>105500</v>
      </c>
      <c r="N494" s="1157" t="str">
        <f>IFERROR(VLOOKUP($C494,'[8]Total Outflows'!$AL$5:$AO$60,3,0),"")</f>
        <v/>
      </c>
      <c r="O494" s="1157" t="str">
        <f>IFERROR(VLOOKUP($C494,'[8]Total Outflows'!$AR$5:$AU$87,3,0),"")</f>
        <v/>
      </c>
      <c r="P494" s="1157">
        <f>IFERROR(VLOOKUP($C494,'[8]Total Outflows'!$AW$5:$AZ$56,3,0),"")</f>
        <v>0</v>
      </c>
      <c r="Q494" s="354">
        <f t="shared" si="252"/>
        <v>105500</v>
      </c>
      <c r="R494" s="1157">
        <f>IFERROR(VLOOKUP($C494,'[8]Total Outflows'!$AG$5:$AJ$137,4,0),"")</f>
        <v>105500</v>
      </c>
      <c r="S494" s="1157" t="str">
        <f>IFERROR(VLOOKUP($C494,'[8]Total Outflows'!$AL$5:$AO$60,4,0),"")</f>
        <v/>
      </c>
      <c r="T494" s="1157" t="str">
        <f>IFERROR(VLOOKUP($C494,'[8]Total Outflows'!$AR$5:$AU$87,4,0),"")</f>
        <v/>
      </c>
      <c r="U494" s="1157">
        <f>IFERROR(VLOOKUP($C494,'[8]Total Outflows'!$AW$5:$AZ$56,4,0),"")</f>
        <v>0</v>
      </c>
      <c r="V494" s="354">
        <f t="shared" si="253"/>
        <v>105500</v>
      </c>
      <c r="W494" s="354"/>
      <c r="X494" s="354"/>
      <c r="Y494" s="354"/>
      <c r="Z494" s="354"/>
      <c r="AA494" s="354"/>
      <c r="AB494" s="354"/>
      <c r="AC494" s="354"/>
      <c r="AD494" s="354"/>
      <c r="AE494" s="354"/>
      <c r="AF494" s="354"/>
      <c r="AG494" s="354"/>
      <c r="AH494" s="354"/>
      <c r="AI494" s="354"/>
    </row>
    <row r="495" spans="1:35" x14ac:dyDescent="0.2">
      <c r="A495" s="352">
        <v>22</v>
      </c>
      <c r="B495" s="361" t="str">
        <f t="shared" si="242"/>
        <v>1</v>
      </c>
      <c r="C495" s="358" t="s">
        <v>615</v>
      </c>
      <c r="D495" s="359" t="s">
        <v>616</v>
      </c>
      <c r="E495" s="1157">
        <f>IFERROR(VLOOKUP($C495,'[8]Total Outflows'!$AB$5:$AE$146,2,0),"")</f>
        <v>42059.91</v>
      </c>
      <c r="F495" s="1157">
        <f>IFERROR(VLOOKUP($C495,'[8]Total Outflows'!$AB$5:$AE$146,3,0),"")</f>
        <v>57500</v>
      </c>
      <c r="G495" s="1157">
        <f>IFERROR(VLOOKUP($C495,'[8]Total Outflows'!$AB$5:$AE$146,4,0),"")</f>
        <v>26600</v>
      </c>
      <c r="H495" s="1157">
        <f>IFERROR(VLOOKUP($C495,'[8]Total Outflows'!$AG$5:$AJ$137,2,0),"")</f>
        <v>81200</v>
      </c>
      <c r="I495" s="1157" t="str">
        <f>IFERROR(VLOOKUP($C495,'[8]Total Outflows'!$AL$5:$AO$60,2,0),"")</f>
        <v/>
      </c>
      <c r="J495" s="1157" t="str">
        <f>IFERROR(VLOOKUP($C495,'[8]Total Outflows'!$AR$5:$AU$87,2,0),"")</f>
        <v/>
      </c>
      <c r="K495" s="1157" t="str">
        <f>IFERROR(VLOOKUP($C495,'[8]Total Outflows'!$AW$5:$AZ$56,2,0),"")</f>
        <v/>
      </c>
      <c r="L495" s="354">
        <f t="shared" si="251"/>
        <v>81200</v>
      </c>
      <c r="M495" s="1157">
        <f>IFERROR(VLOOKUP($C495,'[8]Total Outflows'!$AG$5:$AJ$137,3,0),"")</f>
        <v>81200</v>
      </c>
      <c r="N495" s="1157" t="str">
        <f>IFERROR(VLOOKUP($C495,'[8]Total Outflows'!$AL$5:$AO$60,3,0),"")</f>
        <v/>
      </c>
      <c r="O495" s="1157" t="str">
        <f>IFERROR(VLOOKUP($C495,'[8]Total Outflows'!$AR$5:$AU$87,3,0),"")</f>
        <v/>
      </c>
      <c r="P495" s="1157" t="str">
        <f>IFERROR(VLOOKUP($C495,'[8]Total Outflows'!$AW$5:$AZ$56,3,0),"")</f>
        <v/>
      </c>
      <c r="Q495" s="354">
        <f t="shared" si="252"/>
        <v>81200</v>
      </c>
      <c r="R495" s="1157">
        <f>IFERROR(VLOOKUP($C495,'[8]Total Outflows'!$AG$5:$AJ$137,4,0),"")</f>
        <v>81200</v>
      </c>
      <c r="S495" s="1157" t="str">
        <f>IFERROR(VLOOKUP($C495,'[8]Total Outflows'!$AL$5:$AO$60,4,0),"")</f>
        <v/>
      </c>
      <c r="T495" s="1157" t="str">
        <f>IFERROR(VLOOKUP($C495,'[8]Total Outflows'!$AR$5:$AU$87,4,0),"")</f>
        <v/>
      </c>
      <c r="U495" s="1157" t="str">
        <f>IFERROR(VLOOKUP($C495,'[8]Total Outflows'!$AW$5:$AZ$56,4,0),"")</f>
        <v/>
      </c>
      <c r="V495" s="354">
        <f t="shared" si="253"/>
        <v>81200</v>
      </c>
      <c r="W495" s="354"/>
      <c r="X495" s="354"/>
      <c r="Y495" s="354"/>
      <c r="Z495" s="354"/>
      <c r="AA495" s="354"/>
      <c r="AB495" s="354"/>
      <c r="AC495" s="354"/>
      <c r="AD495" s="354"/>
      <c r="AE495" s="354"/>
      <c r="AF495" s="354"/>
      <c r="AG495" s="354"/>
      <c r="AH495" s="354"/>
      <c r="AI495" s="354"/>
    </row>
    <row r="496" spans="1:35" x14ac:dyDescent="0.2">
      <c r="A496" s="352">
        <v>22</v>
      </c>
      <c r="B496" s="361" t="str">
        <f t="shared" si="242"/>
        <v>1</v>
      </c>
      <c r="C496" s="358" t="s">
        <v>617</v>
      </c>
      <c r="D496" s="359" t="s">
        <v>618</v>
      </c>
      <c r="E496" s="1157" t="str">
        <f>IFERROR(VLOOKUP($C496,'[8]Total Outflows'!$AB$5:$AE$146,2,0),"")</f>
        <v/>
      </c>
      <c r="F496" s="1157" t="str">
        <f>IFERROR(VLOOKUP($C496,'[8]Total Outflows'!$AB$5:$AE$146,3,0),"")</f>
        <v/>
      </c>
      <c r="G496" s="1157" t="str">
        <f>IFERROR(VLOOKUP($C496,'[8]Total Outflows'!$AB$5:$AE$146,4,0),"")</f>
        <v/>
      </c>
      <c r="H496" s="1157" t="str">
        <f>IFERROR(VLOOKUP($C496,'[8]Total Outflows'!$AG$5:$AJ$137,2,0),"")</f>
        <v/>
      </c>
      <c r="I496" s="1157" t="str">
        <f>IFERROR(VLOOKUP($C496,'[8]Total Outflows'!$AL$5:$AO$60,2,0),"")</f>
        <v/>
      </c>
      <c r="J496" s="1157" t="str">
        <f>IFERROR(VLOOKUP($C496,'[8]Total Outflows'!$AR$5:$AU$87,2,0),"")</f>
        <v/>
      </c>
      <c r="K496" s="1157" t="str">
        <f>IFERROR(VLOOKUP($C496,'[8]Total Outflows'!$AW$5:$AZ$56,2,0),"")</f>
        <v/>
      </c>
      <c r="L496" s="354">
        <f t="shared" si="251"/>
        <v>0</v>
      </c>
      <c r="M496" s="1157" t="str">
        <f>IFERROR(VLOOKUP($C496,'[8]Total Outflows'!$AG$5:$AJ$137,3,0),"")</f>
        <v/>
      </c>
      <c r="N496" s="1157" t="str">
        <f>IFERROR(VLOOKUP($C496,'[8]Total Outflows'!$AL$5:$AO$60,3,0),"")</f>
        <v/>
      </c>
      <c r="O496" s="1157" t="str">
        <f>IFERROR(VLOOKUP($C496,'[8]Total Outflows'!$AR$5:$AU$87,3,0),"")</f>
        <v/>
      </c>
      <c r="P496" s="1157" t="str">
        <f>IFERROR(VLOOKUP($C496,'[8]Total Outflows'!$AW$5:$AZ$56,3,0),"")</f>
        <v/>
      </c>
      <c r="Q496" s="354">
        <f t="shared" si="252"/>
        <v>0</v>
      </c>
      <c r="R496" s="1157" t="str">
        <f>IFERROR(VLOOKUP($C496,'[8]Total Outflows'!$AG$5:$AJ$137,4,0),"")</f>
        <v/>
      </c>
      <c r="S496" s="1157" t="str">
        <f>IFERROR(VLOOKUP($C496,'[8]Total Outflows'!$AL$5:$AO$60,4,0),"")</f>
        <v/>
      </c>
      <c r="T496" s="1157" t="str">
        <f>IFERROR(VLOOKUP($C496,'[8]Total Outflows'!$AR$5:$AU$87,4,0),"")</f>
        <v/>
      </c>
      <c r="U496" s="1157" t="str">
        <f>IFERROR(VLOOKUP($C496,'[8]Total Outflows'!$AW$5:$AZ$56,4,0),"")</f>
        <v/>
      </c>
      <c r="V496" s="354">
        <f t="shared" si="253"/>
        <v>0</v>
      </c>
      <c r="W496" s="354"/>
      <c r="X496" s="354"/>
      <c r="Y496" s="354"/>
      <c r="Z496" s="354"/>
      <c r="AA496" s="354"/>
      <c r="AB496" s="354"/>
      <c r="AC496" s="354"/>
      <c r="AD496" s="354"/>
      <c r="AE496" s="354"/>
      <c r="AF496" s="354"/>
      <c r="AG496" s="354"/>
      <c r="AH496" s="354"/>
      <c r="AI496" s="354"/>
    </row>
    <row r="497" spans="1:35" x14ac:dyDescent="0.2">
      <c r="A497" s="352">
        <v>22</v>
      </c>
      <c r="B497" s="361" t="str">
        <f t="shared" si="242"/>
        <v>1</v>
      </c>
      <c r="C497" s="358" t="s">
        <v>619</v>
      </c>
      <c r="D497" s="359" t="s">
        <v>620</v>
      </c>
      <c r="E497" s="1157" t="str">
        <f>IFERROR(VLOOKUP($C497,'[8]Total Outflows'!$AB$5:$AE$146,2,0),"")</f>
        <v/>
      </c>
      <c r="F497" s="1157" t="str">
        <f>IFERROR(VLOOKUP($C497,'[8]Total Outflows'!$AB$5:$AE$146,3,0),"")</f>
        <v/>
      </c>
      <c r="G497" s="1157" t="str">
        <f>IFERROR(VLOOKUP($C497,'[8]Total Outflows'!$AB$5:$AE$146,4,0),"")</f>
        <v/>
      </c>
      <c r="H497" s="1157" t="str">
        <f>IFERROR(VLOOKUP($C497,'[8]Total Outflows'!$AG$5:$AJ$137,2,0),"")</f>
        <v/>
      </c>
      <c r="I497" s="1157" t="str">
        <f>IFERROR(VLOOKUP($C497,'[8]Total Outflows'!$AL$5:$AO$60,2,0),"")</f>
        <v/>
      </c>
      <c r="J497" s="1157" t="str">
        <f>IFERROR(VLOOKUP($C497,'[8]Total Outflows'!$AR$5:$AU$87,2,0),"")</f>
        <v/>
      </c>
      <c r="K497" s="1157" t="str">
        <f>IFERROR(VLOOKUP($C497,'[8]Total Outflows'!$AW$5:$AZ$56,2,0),"")</f>
        <v/>
      </c>
      <c r="L497" s="354">
        <f t="shared" si="251"/>
        <v>0</v>
      </c>
      <c r="M497" s="1157" t="str">
        <f>IFERROR(VLOOKUP($C497,'[8]Total Outflows'!$AG$5:$AJ$137,3,0),"")</f>
        <v/>
      </c>
      <c r="N497" s="1157" t="str">
        <f>IFERROR(VLOOKUP($C497,'[8]Total Outflows'!$AL$5:$AO$60,3,0),"")</f>
        <v/>
      </c>
      <c r="O497" s="1157" t="str">
        <f>IFERROR(VLOOKUP($C497,'[8]Total Outflows'!$AR$5:$AU$87,3,0),"")</f>
        <v/>
      </c>
      <c r="P497" s="1157" t="str">
        <f>IFERROR(VLOOKUP($C497,'[8]Total Outflows'!$AW$5:$AZ$56,3,0),"")</f>
        <v/>
      </c>
      <c r="Q497" s="354">
        <f t="shared" si="252"/>
        <v>0</v>
      </c>
      <c r="R497" s="1157" t="str">
        <f>IFERROR(VLOOKUP($C497,'[8]Total Outflows'!$AG$5:$AJ$137,4,0),"")</f>
        <v/>
      </c>
      <c r="S497" s="1157" t="str">
        <f>IFERROR(VLOOKUP($C497,'[8]Total Outflows'!$AL$5:$AO$60,4,0),"")</f>
        <v/>
      </c>
      <c r="T497" s="1157" t="str">
        <f>IFERROR(VLOOKUP($C497,'[8]Total Outflows'!$AR$5:$AU$87,4,0),"")</f>
        <v/>
      </c>
      <c r="U497" s="1157" t="str">
        <f>IFERROR(VLOOKUP($C497,'[8]Total Outflows'!$AW$5:$AZ$56,4,0),"")</f>
        <v/>
      </c>
      <c r="V497" s="354">
        <f t="shared" si="253"/>
        <v>0</v>
      </c>
      <c r="W497" s="354"/>
      <c r="X497" s="354"/>
      <c r="Y497" s="354"/>
      <c r="Z497" s="354"/>
      <c r="AA497" s="354"/>
      <c r="AB497" s="354"/>
      <c r="AC497" s="354"/>
      <c r="AD497" s="354"/>
      <c r="AE497" s="354"/>
      <c r="AF497" s="354"/>
      <c r="AG497" s="354"/>
      <c r="AH497" s="354"/>
      <c r="AI497" s="354"/>
    </row>
    <row r="498" spans="1:35" x14ac:dyDescent="0.2">
      <c r="A498" s="352">
        <v>22</v>
      </c>
      <c r="B498" s="361" t="str">
        <f t="shared" si="242"/>
        <v>1</v>
      </c>
      <c r="C498" s="358" t="s">
        <v>621</v>
      </c>
      <c r="D498" s="359" t="s">
        <v>622</v>
      </c>
      <c r="E498" s="1157" t="str">
        <f>IFERROR(VLOOKUP($C498,'[8]Total Outflows'!$AB$5:$AE$146,2,0),"")</f>
        <v/>
      </c>
      <c r="F498" s="1157" t="str">
        <f>IFERROR(VLOOKUP($C498,'[8]Total Outflows'!$AB$5:$AE$146,3,0),"")</f>
        <v/>
      </c>
      <c r="G498" s="1157" t="str">
        <f>IFERROR(VLOOKUP($C498,'[8]Total Outflows'!$AB$5:$AE$146,4,0),"")</f>
        <v/>
      </c>
      <c r="H498" s="1157" t="str">
        <f>IFERROR(VLOOKUP($C498,'[8]Total Outflows'!$AG$5:$AJ$137,2,0),"")</f>
        <v/>
      </c>
      <c r="I498" s="1157" t="str">
        <f>IFERROR(VLOOKUP($C498,'[8]Total Outflows'!$AL$5:$AO$60,2,0),"")</f>
        <v/>
      </c>
      <c r="J498" s="1157" t="str">
        <f>IFERROR(VLOOKUP($C498,'[8]Total Outflows'!$AR$5:$AU$87,2,0),"")</f>
        <v/>
      </c>
      <c r="K498" s="1157" t="str">
        <f>IFERROR(VLOOKUP($C498,'[8]Total Outflows'!$AW$5:$AZ$56,2,0),"")</f>
        <v/>
      </c>
      <c r="L498" s="354">
        <f t="shared" si="251"/>
        <v>0</v>
      </c>
      <c r="M498" s="1157" t="str">
        <f>IFERROR(VLOOKUP($C498,'[8]Total Outflows'!$AG$5:$AJ$137,3,0),"")</f>
        <v/>
      </c>
      <c r="N498" s="1157" t="str">
        <f>IFERROR(VLOOKUP($C498,'[8]Total Outflows'!$AL$5:$AO$60,3,0),"")</f>
        <v/>
      </c>
      <c r="O498" s="1157" t="str">
        <f>IFERROR(VLOOKUP($C498,'[8]Total Outflows'!$AR$5:$AU$87,3,0),"")</f>
        <v/>
      </c>
      <c r="P498" s="1157" t="str">
        <f>IFERROR(VLOOKUP($C498,'[8]Total Outflows'!$AW$5:$AZ$56,3,0),"")</f>
        <v/>
      </c>
      <c r="Q498" s="354">
        <f t="shared" si="252"/>
        <v>0</v>
      </c>
      <c r="R498" s="1157" t="str">
        <f>IFERROR(VLOOKUP($C498,'[8]Total Outflows'!$AG$5:$AJ$137,4,0),"")</f>
        <v/>
      </c>
      <c r="S498" s="1157" t="str">
        <f>IFERROR(VLOOKUP($C498,'[8]Total Outflows'!$AL$5:$AO$60,4,0),"")</f>
        <v/>
      </c>
      <c r="T498" s="1157" t="str">
        <f>IFERROR(VLOOKUP($C498,'[8]Total Outflows'!$AR$5:$AU$87,4,0),"")</f>
        <v/>
      </c>
      <c r="U498" s="1157" t="str">
        <f>IFERROR(VLOOKUP($C498,'[8]Total Outflows'!$AW$5:$AZ$56,4,0),"")</f>
        <v/>
      </c>
      <c r="V498" s="354">
        <f t="shared" si="253"/>
        <v>0</v>
      </c>
      <c r="W498" s="354"/>
      <c r="X498" s="354"/>
      <c r="Y498" s="354"/>
      <c r="Z498" s="354"/>
      <c r="AA498" s="354"/>
      <c r="AB498" s="354"/>
      <c r="AC498" s="354"/>
      <c r="AD498" s="354"/>
      <c r="AE498" s="354"/>
      <c r="AF498" s="354"/>
      <c r="AG498" s="354"/>
      <c r="AH498" s="354"/>
      <c r="AI498" s="354"/>
    </row>
    <row r="499" spans="1:35" x14ac:dyDescent="0.2">
      <c r="A499" s="352">
        <v>22</v>
      </c>
      <c r="B499" s="361" t="str">
        <f t="shared" si="242"/>
        <v>1</v>
      </c>
      <c r="C499" s="358" t="s">
        <v>623</v>
      </c>
      <c r="D499" s="359" t="s">
        <v>624</v>
      </c>
      <c r="E499" s="1157">
        <f>IFERROR(VLOOKUP($C499,'[8]Total Outflows'!$AB$5:$AE$146,2,0),"")</f>
        <v>2933.5</v>
      </c>
      <c r="F499" s="1157">
        <f>IFERROR(VLOOKUP($C499,'[8]Total Outflows'!$AB$5:$AE$146,3,0),"")</f>
        <v>548800</v>
      </c>
      <c r="G499" s="1157">
        <f>IFERROR(VLOOKUP($C499,'[8]Total Outflows'!$AB$5:$AE$146,4,0),"")</f>
        <v>32900</v>
      </c>
      <c r="H499" s="1157">
        <f>IFERROR(VLOOKUP($C499,'[8]Total Outflows'!$AG$5:$AJ$137,2,0),"")</f>
        <v>47600</v>
      </c>
      <c r="I499" s="1157" t="str">
        <f>IFERROR(VLOOKUP($C499,'[8]Total Outflows'!$AL$5:$AO$60,2,0),"")</f>
        <v/>
      </c>
      <c r="J499" s="1157">
        <f>IFERROR(VLOOKUP($C499,'[8]Total Outflows'!$AR$5:$AU$87,2,0),"")</f>
        <v>0</v>
      </c>
      <c r="K499" s="1157" t="str">
        <f>IFERROR(VLOOKUP($C499,'[8]Total Outflows'!$AW$5:$AZ$56,2,0),"")</f>
        <v/>
      </c>
      <c r="L499" s="354">
        <f t="shared" si="251"/>
        <v>47600</v>
      </c>
      <c r="M499" s="1157">
        <f>IFERROR(VLOOKUP($C499,'[8]Total Outflows'!$AG$5:$AJ$137,3,0),"")</f>
        <v>47600</v>
      </c>
      <c r="N499" s="1157" t="str">
        <f>IFERROR(VLOOKUP($C499,'[8]Total Outflows'!$AL$5:$AO$60,3,0),"")</f>
        <v/>
      </c>
      <c r="O499" s="1157">
        <f>IFERROR(VLOOKUP($C499,'[8]Total Outflows'!$AR$5:$AU$87,3,0),"")</f>
        <v>0</v>
      </c>
      <c r="P499" s="1157" t="str">
        <f>IFERROR(VLOOKUP($C499,'[8]Total Outflows'!$AW$5:$AZ$56,3,0),"")</f>
        <v/>
      </c>
      <c r="Q499" s="354">
        <f t="shared" si="252"/>
        <v>47600</v>
      </c>
      <c r="R499" s="1157">
        <f>IFERROR(VLOOKUP($C499,'[8]Total Outflows'!$AG$5:$AJ$137,4,0),"")</f>
        <v>47600</v>
      </c>
      <c r="S499" s="1157" t="str">
        <f>IFERROR(VLOOKUP($C499,'[8]Total Outflows'!$AL$5:$AO$60,4,0),"")</f>
        <v/>
      </c>
      <c r="T499" s="1157">
        <f>IFERROR(VLOOKUP($C499,'[8]Total Outflows'!$AR$5:$AU$87,4,0),"")</f>
        <v>0</v>
      </c>
      <c r="U499" s="1157" t="str">
        <f>IFERROR(VLOOKUP($C499,'[8]Total Outflows'!$AW$5:$AZ$56,4,0),"")</f>
        <v/>
      </c>
      <c r="V499" s="354">
        <f t="shared" si="253"/>
        <v>47600</v>
      </c>
      <c r="W499" s="354"/>
      <c r="X499" s="354"/>
      <c r="Y499" s="354"/>
      <c r="Z499" s="354"/>
      <c r="AA499" s="354"/>
      <c r="AB499" s="354"/>
      <c r="AC499" s="354"/>
      <c r="AD499" s="354"/>
      <c r="AE499" s="354"/>
      <c r="AF499" s="354"/>
      <c r="AG499" s="354"/>
      <c r="AH499" s="354"/>
      <c r="AI499" s="354"/>
    </row>
    <row r="500" spans="1:35" x14ac:dyDescent="0.2">
      <c r="A500" s="352">
        <v>22</v>
      </c>
      <c r="B500" s="361" t="str">
        <f t="shared" si="242"/>
        <v>1</v>
      </c>
      <c r="C500" s="358" t="s">
        <v>625</v>
      </c>
      <c r="D500" s="359" t="s">
        <v>626</v>
      </c>
      <c r="E500" s="1157">
        <f>IFERROR(VLOOKUP($C500,'[8]Total Outflows'!$AB$5:$AE$146,2,0),"")</f>
        <v>9335749.0199999958</v>
      </c>
      <c r="F500" s="1157">
        <f>IFERROR(VLOOKUP($C500,'[8]Total Outflows'!$AB$5:$AE$146,3,0),"")</f>
        <v>7997700</v>
      </c>
      <c r="G500" s="1157">
        <f>IFERROR(VLOOKUP($C500,'[8]Total Outflows'!$AB$5:$AE$146,4,0),"")</f>
        <v>7564600</v>
      </c>
      <c r="H500" s="1157">
        <f>IFERROR(VLOOKUP($C500,'[8]Total Outflows'!$AG$5:$AJ$137,2,0),"")</f>
        <v>7760700</v>
      </c>
      <c r="I500" s="1157">
        <f>IFERROR(VLOOKUP($C500,'[8]Total Outflows'!$AL$5:$AO$60,2,0),"")</f>
        <v>254000</v>
      </c>
      <c r="J500" s="1157">
        <f>IFERROR(VLOOKUP($C500,'[8]Total Outflows'!$AR$5:$AU$87,2,0),"")</f>
        <v>25000</v>
      </c>
      <c r="K500" s="1157" t="str">
        <f>IFERROR(VLOOKUP($C500,'[8]Total Outflows'!$AW$5:$AZ$56,2,0),"")</f>
        <v/>
      </c>
      <c r="L500" s="354">
        <f t="shared" si="251"/>
        <v>8039700</v>
      </c>
      <c r="M500" s="1157">
        <f>IFERROR(VLOOKUP($C500,'[8]Total Outflows'!$AG$5:$AJ$137,3,0),"")</f>
        <v>7760700</v>
      </c>
      <c r="N500" s="1157">
        <f>IFERROR(VLOOKUP($C500,'[8]Total Outflows'!$AL$5:$AO$60,3,0),"")</f>
        <v>254000</v>
      </c>
      <c r="O500" s="1157">
        <f>IFERROR(VLOOKUP($C500,'[8]Total Outflows'!$AR$5:$AU$87,3,0),"")</f>
        <v>25000</v>
      </c>
      <c r="P500" s="1157" t="str">
        <f>IFERROR(VLOOKUP($C500,'[8]Total Outflows'!$AW$5:$AZ$56,3,0),"")</f>
        <v/>
      </c>
      <c r="Q500" s="354">
        <f t="shared" si="252"/>
        <v>8039700</v>
      </c>
      <c r="R500" s="1157">
        <f>IFERROR(VLOOKUP($C500,'[8]Total Outflows'!$AG$5:$AJ$137,4,0),"")</f>
        <v>7760700</v>
      </c>
      <c r="S500" s="1157">
        <f>IFERROR(VLOOKUP($C500,'[8]Total Outflows'!$AL$5:$AO$60,4,0),"")</f>
        <v>254000</v>
      </c>
      <c r="T500" s="1157">
        <f>IFERROR(VLOOKUP($C500,'[8]Total Outflows'!$AR$5:$AU$87,4,0),"")</f>
        <v>25000</v>
      </c>
      <c r="U500" s="1157" t="str">
        <f>IFERROR(VLOOKUP($C500,'[8]Total Outflows'!$AW$5:$AZ$56,4,0),"")</f>
        <v/>
      </c>
      <c r="V500" s="354">
        <f t="shared" si="253"/>
        <v>8039700</v>
      </c>
      <c r="W500" s="354"/>
      <c r="X500" s="354"/>
      <c r="Y500" s="354"/>
      <c r="Z500" s="354"/>
      <c r="AA500" s="354"/>
      <c r="AB500" s="354"/>
      <c r="AC500" s="354"/>
      <c r="AD500" s="354"/>
      <c r="AE500" s="354"/>
      <c r="AF500" s="354"/>
      <c r="AG500" s="354"/>
      <c r="AH500" s="354"/>
      <c r="AI500" s="354"/>
    </row>
    <row r="501" spans="1:35" x14ac:dyDescent="0.2">
      <c r="A501" s="352">
        <v>22</v>
      </c>
      <c r="B501" s="361" t="str">
        <f t="shared" si="242"/>
        <v>1</v>
      </c>
      <c r="C501" s="358" t="s">
        <v>627</v>
      </c>
      <c r="D501" s="359" t="s">
        <v>628</v>
      </c>
      <c r="E501" s="1157">
        <f>IFERROR(VLOOKUP($C501,'[8]Total Outflows'!$AB$5:$AE$146,2,0),"")</f>
        <v>1912068.9200000002</v>
      </c>
      <c r="F501" s="1157">
        <f>IFERROR(VLOOKUP($C501,'[8]Total Outflows'!$AB$5:$AE$146,3,0),"")</f>
        <v>2000000</v>
      </c>
      <c r="G501" s="1157">
        <f>IFERROR(VLOOKUP($C501,'[8]Total Outflows'!$AB$5:$AE$146,4,0),"")</f>
        <v>1824700</v>
      </c>
      <c r="H501" s="1157" t="str">
        <f>IFERROR(VLOOKUP($C501,'[8]Total Outflows'!$AG$5:$AJ$137,2,0),"")</f>
        <v/>
      </c>
      <c r="I501" s="1157">
        <f>IFERROR(VLOOKUP($C501,'[8]Total Outflows'!$AL$5:$AO$60,2,0),"")</f>
        <v>2350000</v>
      </c>
      <c r="J501" s="1157" t="str">
        <f>IFERROR(VLOOKUP($C501,'[8]Total Outflows'!$AR$5:$AU$87,2,0),"")</f>
        <v/>
      </c>
      <c r="K501" s="1157" t="str">
        <f>IFERROR(VLOOKUP($C501,'[8]Total Outflows'!$AW$5:$AZ$56,2,0),"")</f>
        <v/>
      </c>
      <c r="L501" s="354">
        <f t="shared" si="251"/>
        <v>2350000</v>
      </c>
      <c r="M501" s="1157" t="str">
        <f>IFERROR(VLOOKUP($C501,'[8]Total Outflows'!$AG$5:$AJ$137,3,0),"")</f>
        <v/>
      </c>
      <c r="N501" s="1157">
        <f>IFERROR(VLOOKUP($C501,'[8]Total Outflows'!$AL$5:$AO$60,3,0),"")</f>
        <v>2350000</v>
      </c>
      <c r="O501" s="1157" t="str">
        <f>IFERROR(VLOOKUP($C501,'[8]Total Outflows'!$AR$5:$AU$87,3,0),"")</f>
        <v/>
      </c>
      <c r="P501" s="1157" t="str">
        <f>IFERROR(VLOOKUP($C501,'[8]Total Outflows'!$AW$5:$AZ$56,3,0),"")</f>
        <v/>
      </c>
      <c r="Q501" s="354">
        <f t="shared" si="252"/>
        <v>2350000</v>
      </c>
      <c r="R501" s="1157" t="str">
        <f>IFERROR(VLOOKUP($C501,'[8]Total Outflows'!$AG$5:$AJ$137,4,0),"")</f>
        <v/>
      </c>
      <c r="S501" s="1157">
        <f>IFERROR(VLOOKUP($C501,'[8]Total Outflows'!$AL$5:$AO$60,4,0),"")</f>
        <v>2350000</v>
      </c>
      <c r="T501" s="1157" t="str">
        <f>IFERROR(VLOOKUP($C501,'[8]Total Outflows'!$AR$5:$AU$87,4,0),"")</f>
        <v/>
      </c>
      <c r="U501" s="1157" t="str">
        <f>IFERROR(VLOOKUP($C501,'[8]Total Outflows'!$AW$5:$AZ$56,4,0),"")</f>
        <v/>
      </c>
      <c r="V501" s="354">
        <f t="shared" si="253"/>
        <v>2350000</v>
      </c>
      <c r="W501" s="354"/>
      <c r="X501" s="354"/>
      <c r="Y501" s="354"/>
      <c r="Z501" s="354"/>
      <c r="AA501" s="354"/>
      <c r="AB501" s="354"/>
      <c r="AC501" s="354"/>
      <c r="AD501" s="354"/>
      <c r="AE501" s="354"/>
      <c r="AF501" s="354"/>
      <c r="AG501" s="354"/>
      <c r="AH501" s="354"/>
      <c r="AI501" s="354"/>
    </row>
    <row r="502" spans="1:35" x14ac:dyDescent="0.2">
      <c r="A502" s="352">
        <v>22</v>
      </c>
      <c r="B502" s="361" t="str">
        <f t="shared" si="242"/>
        <v>1</v>
      </c>
      <c r="C502" s="358" t="s">
        <v>629</v>
      </c>
      <c r="D502" s="359" t="s">
        <v>630</v>
      </c>
      <c r="E502" s="1157">
        <f>IFERROR(VLOOKUP($C502,'[8]Total Outflows'!$AB$5:$AE$146,2,0),"")</f>
        <v>101288.12999999999</v>
      </c>
      <c r="F502" s="1157">
        <f>IFERROR(VLOOKUP($C502,'[8]Total Outflows'!$AB$5:$AE$146,3,0),"")</f>
        <v>100600</v>
      </c>
      <c r="G502" s="1157">
        <f>IFERROR(VLOOKUP($C502,'[8]Total Outflows'!$AB$5:$AE$146,4,0),"")</f>
        <v>83900</v>
      </c>
      <c r="H502" s="1157">
        <f>IFERROR(VLOOKUP($C502,'[8]Total Outflows'!$AG$5:$AJ$137,2,0),"")</f>
        <v>99500</v>
      </c>
      <c r="I502" s="1157" t="str">
        <f>IFERROR(VLOOKUP($C502,'[8]Total Outflows'!$AL$5:$AO$60,2,0),"")</f>
        <v/>
      </c>
      <c r="J502" s="1157" t="str">
        <f>IFERROR(VLOOKUP($C502,'[8]Total Outflows'!$AR$5:$AU$87,2,0),"")</f>
        <v/>
      </c>
      <c r="K502" s="1157" t="str">
        <f>IFERROR(VLOOKUP($C502,'[8]Total Outflows'!$AW$5:$AZ$56,2,0),"")</f>
        <v/>
      </c>
      <c r="L502" s="354">
        <f t="shared" si="251"/>
        <v>99500</v>
      </c>
      <c r="M502" s="1157">
        <f>IFERROR(VLOOKUP($C502,'[8]Total Outflows'!$AG$5:$AJ$137,3,0),"")</f>
        <v>99500</v>
      </c>
      <c r="N502" s="1157" t="str">
        <f>IFERROR(VLOOKUP($C502,'[8]Total Outflows'!$AL$5:$AO$60,3,0),"")</f>
        <v/>
      </c>
      <c r="O502" s="1157" t="str">
        <f>IFERROR(VLOOKUP($C502,'[8]Total Outflows'!$AR$5:$AU$87,3,0),"")</f>
        <v/>
      </c>
      <c r="P502" s="1157" t="str">
        <f>IFERROR(VLOOKUP($C502,'[8]Total Outflows'!$AW$5:$AZ$56,3,0),"")</f>
        <v/>
      </c>
      <c r="Q502" s="354">
        <f t="shared" si="252"/>
        <v>99500</v>
      </c>
      <c r="R502" s="1157">
        <f>IFERROR(VLOOKUP($C502,'[8]Total Outflows'!$AG$5:$AJ$137,4,0),"")</f>
        <v>99500</v>
      </c>
      <c r="S502" s="1157" t="str">
        <f>IFERROR(VLOOKUP($C502,'[8]Total Outflows'!$AL$5:$AO$60,4,0),"")</f>
        <v/>
      </c>
      <c r="T502" s="1157" t="str">
        <f>IFERROR(VLOOKUP($C502,'[8]Total Outflows'!$AR$5:$AU$87,4,0),"")</f>
        <v/>
      </c>
      <c r="U502" s="1157" t="str">
        <f>IFERROR(VLOOKUP($C502,'[8]Total Outflows'!$AW$5:$AZ$56,4,0),"")</f>
        <v/>
      </c>
      <c r="V502" s="354">
        <f t="shared" si="253"/>
        <v>99500</v>
      </c>
      <c r="W502" s="354"/>
      <c r="X502" s="354"/>
      <c r="Y502" s="354"/>
      <c r="Z502" s="354"/>
      <c r="AA502" s="354"/>
      <c r="AB502" s="354"/>
      <c r="AC502" s="354"/>
      <c r="AD502" s="354"/>
      <c r="AE502" s="354"/>
      <c r="AF502" s="354"/>
      <c r="AG502" s="354"/>
      <c r="AH502" s="354"/>
      <c r="AI502" s="354"/>
    </row>
    <row r="503" spans="1:35" x14ac:dyDescent="0.2">
      <c r="A503" s="352">
        <v>22</v>
      </c>
      <c r="B503" s="361" t="str">
        <f t="shared" si="242"/>
        <v>1</v>
      </c>
      <c r="C503" s="358" t="s">
        <v>631</v>
      </c>
      <c r="D503" s="359" t="s">
        <v>632</v>
      </c>
      <c r="E503" s="1157">
        <f>IFERROR(VLOOKUP($C503,'[8]Total Outflows'!$AB$5:$AE$146,2,0),"")</f>
        <v>1415173.8799999994</v>
      </c>
      <c r="F503" s="1157">
        <f>IFERROR(VLOOKUP($C503,'[8]Total Outflows'!$AB$5:$AE$146,3,0),"")</f>
        <v>1584000</v>
      </c>
      <c r="G503" s="1157">
        <f>IFERROR(VLOOKUP($C503,'[8]Total Outflows'!$AB$5:$AE$146,4,0),"")</f>
        <v>1636000</v>
      </c>
      <c r="H503" s="1157">
        <f>IFERROR(VLOOKUP($C503,'[8]Total Outflows'!$AG$5:$AJ$137,2,0),"")</f>
        <v>1461500</v>
      </c>
      <c r="I503" s="1157" t="str">
        <f>IFERROR(VLOOKUP($C503,'[8]Total Outflows'!$AL$5:$AO$60,2,0),"")</f>
        <v/>
      </c>
      <c r="J503" s="1157">
        <f>IFERROR(VLOOKUP($C503,'[8]Total Outflows'!$AR$5:$AU$87,2,0),"")</f>
        <v>0</v>
      </c>
      <c r="K503" s="1157" t="str">
        <f>IFERROR(VLOOKUP($C503,'[8]Total Outflows'!$AW$5:$AZ$56,2,0),"")</f>
        <v/>
      </c>
      <c r="L503" s="354">
        <f t="shared" si="251"/>
        <v>1461500</v>
      </c>
      <c r="M503" s="1157">
        <f>IFERROR(VLOOKUP($C503,'[8]Total Outflows'!$AG$5:$AJ$137,3,0),"")</f>
        <v>1461500</v>
      </c>
      <c r="N503" s="1157" t="str">
        <f>IFERROR(VLOOKUP($C503,'[8]Total Outflows'!$AL$5:$AO$60,3,0),"")</f>
        <v/>
      </c>
      <c r="O503" s="1157">
        <f>IFERROR(VLOOKUP($C503,'[8]Total Outflows'!$AR$5:$AU$87,3,0),"")</f>
        <v>0</v>
      </c>
      <c r="P503" s="1157" t="str">
        <f>IFERROR(VLOOKUP($C503,'[8]Total Outflows'!$AW$5:$AZ$56,3,0),"")</f>
        <v/>
      </c>
      <c r="Q503" s="354">
        <f t="shared" si="252"/>
        <v>1461500</v>
      </c>
      <c r="R503" s="1157">
        <f>IFERROR(VLOOKUP($C503,'[8]Total Outflows'!$AG$5:$AJ$137,4,0),"")</f>
        <v>1461500</v>
      </c>
      <c r="S503" s="1157" t="str">
        <f>IFERROR(VLOOKUP($C503,'[8]Total Outflows'!$AL$5:$AO$60,4,0),"")</f>
        <v/>
      </c>
      <c r="T503" s="1157">
        <f>IFERROR(VLOOKUP($C503,'[8]Total Outflows'!$AR$5:$AU$87,4,0),"")</f>
        <v>0</v>
      </c>
      <c r="U503" s="1157" t="str">
        <f>IFERROR(VLOOKUP($C503,'[8]Total Outflows'!$AW$5:$AZ$56,4,0),"")</f>
        <v/>
      </c>
      <c r="V503" s="354">
        <f t="shared" si="253"/>
        <v>1461500</v>
      </c>
      <c r="W503" s="354"/>
      <c r="X503" s="354"/>
      <c r="Y503" s="354"/>
      <c r="Z503" s="354"/>
      <c r="AA503" s="354"/>
      <c r="AB503" s="354"/>
      <c r="AC503" s="354"/>
      <c r="AD503" s="354"/>
      <c r="AE503" s="354"/>
      <c r="AF503" s="354"/>
      <c r="AG503" s="354"/>
      <c r="AH503" s="354"/>
      <c r="AI503" s="354"/>
    </row>
    <row r="504" spans="1:35" x14ac:dyDescent="0.2">
      <c r="A504" s="352">
        <v>22</v>
      </c>
      <c r="B504" s="361" t="str">
        <f t="shared" si="242"/>
        <v>1</v>
      </c>
      <c r="C504" s="358" t="s">
        <v>633</v>
      </c>
      <c r="D504" s="359" t="s">
        <v>634</v>
      </c>
      <c r="E504" s="1157">
        <f>IFERROR(VLOOKUP($C504,'[8]Total Outflows'!$AB$5:$AE$146,2,0),"")</f>
        <v>7582346.1799999978</v>
      </c>
      <c r="F504" s="1157">
        <f>IFERROR(VLOOKUP($C504,'[8]Total Outflows'!$AB$5:$AE$146,3,0),"")</f>
        <v>6219300</v>
      </c>
      <c r="G504" s="1157">
        <f>IFERROR(VLOOKUP($C504,'[8]Total Outflows'!$AB$5:$AE$146,4,0),"")</f>
        <v>6815800</v>
      </c>
      <c r="H504" s="1157">
        <f>IFERROR(VLOOKUP($C504,'[8]Total Outflows'!$AG$5:$AJ$137,2,0),"")</f>
        <v>5724700</v>
      </c>
      <c r="I504" s="1157">
        <f>IFERROR(VLOOKUP($C504,'[8]Total Outflows'!$AL$5:$AO$60,2,0),"")</f>
        <v>10000</v>
      </c>
      <c r="J504" s="1157">
        <f>IFERROR(VLOOKUP($C504,'[8]Total Outflows'!$AR$5:$AU$87,2,0),"")</f>
        <v>300900</v>
      </c>
      <c r="K504" s="1157">
        <f>IFERROR(VLOOKUP($C504,'[8]Total Outflows'!$AW$5:$AZ$56,2,0),"")</f>
        <v>0</v>
      </c>
      <c r="L504" s="354">
        <f t="shared" si="251"/>
        <v>6035600</v>
      </c>
      <c r="M504" s="1157">
        <f>IFERROR(VLOOKUP($C504,'[8]Total Outflows'!$AG$5:$AJ$137,3,0),"")</f>
        <v>5724700</v>
      </c>
      <c r="N504" s="1157">
        <f>IFERROR(VLOOKUP($C504,'[8]Total Outflows'!$AL$5:$AO$60,3,0),"")</f>
        <v>10000</v>
      </c>
      <c r="O504" s="1157">
        <f>IFERROR(VLOOKUP($C504,'[8]Total Outflows'!$AR$5:$AU$87,3,0),"")</f>
        <v>263800</v>
      </c>
      <c r="P504" s="1157">
        <f>IFERROR(VLOOKUP($C504,'[8]Total Outflows'!$AW$5:$AZ$56,3,0),"")</f>
        <v>0</v>
      </c>
      <c r="Q504" s="354">
        <f t="shared" si="252"/>
        <v>5998500</v>
      </c>
      <c r="R504" s="1157">
        <f>IFERROR(VLOOKUP($C504,'[8]Total Outflows'!$AG$5:$AJ$137,4,0),"")</f>
        <v>5724700</v>
      </c>
      <c r="S504" s="1157">
        <f>IFERROR(VLOOKUP($C504,'[8]Total Outflows'!$AL$5:$AO$60,4,0),"")</f>
        <v>10000</v>
      </c>
      <c r="T504" s="1157">
        <f>IFERROR(VLOOKUP($C504,'[8]Total Outflows'!$AR$5:$AU$87,4,0),"")</f>
        <v>293800</v>
      </c>
      <c r="U504" s="1157">
        <f>IFERROR(VLOOKUP($C504,'[8]Total Outflows'!$AW$5:$AZ$56,4,0),"")</f>
        <v>0</v>
      </c>
      <c r="V504" s="354">
        <f t="shared" si="253"/>
        <v>6028500</v>
      </c>
      <c r="W504" s="354"/>
      <c r="X504" s="354"/>
      <c r="Y504" s="354"/>
      <c r="Z504" s="354"/>
      <c r="AA504" s="354"/>
      <c r="AB504" s="354"/>
      <c r="AC504" s="354"/>
      <c r="AD504" s="354"/>
      <c r="AE504" s="354"/>
      <c r="AF504" s="354"/>
      <c r="AG504" s="354"/>
      <c r="AH504" s="354"/>
      <c r="AI504" s="354"/>
    </row>
    <row r="505" spans="1:35" x14ac:dyDescent="0.2">
      <c r="A505" s="352">
        <v>22</v>
      </c>
      <c r="B505" s="361" t="str">
        <f t="shared" si="242"/>
        <v>1</v>
      </c>
      <c r="C505" s="358" t="s">
        <v>635</v>
      </c>
      <c r="D505" s="359" t="s">
        <v>636</v>
      </c>
      <c r="E505" s="1157">
        <f>IFERROR(VLOOKUP($C505,'[8]Total Outflows'!$AB$5:$AE$146,2,0),"")</f>
        <v>1480646.7200000002</v>
      </c>
      <c r="F505" s="1157">
        <f>IFERROR(VLOOKUP($C505,'[8]Total Outflows'!$AB$5:$AE$146,3,0),"")</f>
        <v>1980700</v>
      </c>
      <c r="G505" s="1157">
        <f>IFERROR(VLOOKUP($C505,'[8]Total Outflows'!$AB$5:$AE$146,4,0),"")</f>
        <v>1819200</v>
      </c>
      <c r="H505" s="1157">
        <f>IFERROR(VLOOKUP($C505,'[8]Total Outflows'!$AG$5:$AJ$137,2,0),"")</f>
        <v>1302900</v>
      </c>
      <c r="I505" s="1157">
        <f>IFERROR(VLOOKUP($C505,'[8]Total Outflows'!$AL$5:$AO$60,2,0),"")</f>
        <v>0</v>
      </c>
      <c r="J505" s="1157">
        <f>IFERROR(VLOOKUP($C505,'[8]Total Outflows'!$AR$5:$AU$87,2,0),"")</f>
        <v>341900</v>
      </c>
      <c r="K505" s="1157">
        <f>IFERROR(VLOOKUP($C505,'[8]Total Outflows'!$AW$5:$AZ$56,2,0),"")</f>
        <v>0</v>
      </c>
      <c r="L505" s="354">
        <f t="shared" si="251"/>
        <v>1644800</v>
      </c>
      <c r="M505" s="1157">
        <f>IFERROR(VLOOKUP($C505,'[8]Total Outflows'!$AG$5:$AJ$137,3,0),"")</f>
        <v>1302900</v>
      </c>
      <c r="N505" s="1157">
        <f>IFERROR(VLOOKUP($C505,'[8]Total Outflows'!$AL$5:$AO$60,3,0),"")</f>
        <v>0</v>
      </c>
      <c r="O505" s="1157">
        <f>IFERROR(VLOOKUP($C505,'[8]Total Outflows'!$AR$5:$AU$87,3,0),"")</f>
        <v>254600</v>
      </c>
      <c r="P505" s="1157">
        <f>IFERROR(VLOOKUP($C505,'[8]Total Outflows'!$AW$5:$AZ$56,3,0),"")</f>
        <v>0</v>
      </c>
      <c r="Q505" s="354">
        <f t="shared" si="252"/>
        <v>1557500</v>
      </c>
      <c r="R505" s="1157">
        <f>IFERROR(VLOOKUP($C505,'[8]Total Outflows'!$AG$5:$AJ$137,4,0),"")</f>
        <v>1302900</v>
      </c>
      <c r="S505" s="1157">
        <f>IFERROR(VLOOKUP($C505,'[8]Total Outflows'!$AL$5:$AO$60,4,0),"")</f>
        <v>0</v>
      </c>
      <c r="T505" s="1157">
        <f>IFERROR(VLOOKUP($C505,'[8]Total Outflows'!$AR$5:$AU$87,4,0),"")</f>
        <v>309600</v>
      </c>
      <c r="U505" s="1157">
        <f>IFERROR(VLOOKUP($C505,'[8]Total Outflows'!$AW$5:$AZ$56,4,0),"")</f>
        <v>0</v>
      </c>
      <c r="V505" s="354">
        <f t="shared" si="253"/>
        <v>1612500</v>
      </c>
      <c r="W505" s="354"/>
      <c r="X505" s="354"/>
      <c r="Y505" s="354"/>
      <c r="Z505" s="354"/>
      <c r="AA505" s="354"/>
      <c r="AB505" s="354"/>
      <c r="AC505" s="354"/>
      <c r="AD505" s="354"/>
      <c r="AE505" s="354"/>
      <c r="AF505" s="354"/>
      <c r="AG505" s="354"/>
      <c r="AH505" s="354"/>
      <c r="AI505" s="354"/>
    </row>
    <row r="506" spans="1:35" x14ac:dyDescent="0.2">
      <c r="A506" s="352">
        <v>22</v>
      </c>
      <c r="B506" s="361" t="str">
        <f t="shared" si="242"/>
        <v>1</v>
      </c>
      <c r="C506" s="358" t="s">
        <v>637</v>
      </c>
      <c r="D506" s="359" t="s">
        <v>638</v>
      </c>
      <c r="E506" s="1157">
        <f>IFERROR(VLOOKUP($C506,'[8]Total Outflows'!$AB$5:$AE$146,2,0),"")</f>
        <v>1231557.7900000003</v>
      </c>
      <c r="F506" s="1157">
        <f>IFERROR(VLOOKUP($C506,'[8]Total Outflows'!$AB$5:$AE$146,3,0),"")</f>
        <v>1126700</v>
      </c>
      <c r="G506" s="1157">
        <f>IFERROR(VLOOKUP($C506,'[8]Total Outflows'!$AB$5:$AE$146,4,0),"")</f>
        <v>1151400</v>
      </c>
      <c r="H506" s="1157">
        <f>IFERROR(VLOOKUP($C506,'[8]Total Outflows'!$AG$5:$AJ$137,2,0),"")</f>
        <v>1222600</v>
      </c>
      <c r="I506" s="1157">
        <f>IFERROR(VLOOKUP($C506,'[8]Total Outflows'!$AL$5:$AO$60,2,0),"")</f>
        <v>5000</v>
      </c>
      <c r="J506" s="1157">
        <f>IFERROR(VLOOKUP($C506,'[8]Total Outflows'!$AR$5:$AU$87,2,0),"")</f>
        <v>15400</v>
      </c>
      <c r="K506" s="1157">
        <f>IFERROR(VLOOKUP($C506,'[8]Total Outflows'!$AW$5:$AZ$56,2,0),"")</f>
        <v>0</v>
      </c>
      <c r="L506" s="354">
        <f t="shared" si="251"/>
        <v>1243000</v>
      </c>
      <c r="M506" s="1157">
        <f>IFERROR(VLOOKUP($C506,'[8]Total Outflows'!$AG$5:$AJ$137,3,0),"")</f>
        <v>1222600</v>
      </c>
      <c r="N506" s="1157">
        <f>IFERROR(VLOOKUP($C506,'[8]Total Outflows'!$AL$5:$AO$60,3,0),"")</f>
        <v>5000</v>
      </c>
      <c r="O506" s="1157">
        <f>IFERROR(VLOOKUP($C506,'[8]Total Outflows'!$AR$5:$AU$87,3,0),"")</f>
        <v>15400</v>
      </c>
      <c r="P506" s="1157">
        <f>IFERROR(VLOOKUP($C506,'[8]Total Outflows'!$AW$5:$AZ$56,3,0),"")</f>
        <v>0</v>
      </c>
      <c r="Q506" s="354">
        <f t="shared" si="252"/>
        <v>1243000</v>
      </c>
      <c r="R506" s="1157">
        <f>IFERROR(VLOOKUP($C506,'[8]Total Outflows'!$AG$5:$AJ$137,4,0),"")</f>
        <v>1222600</v>
      </c>
      <c r="S506" s="1157">
        <f>IFERROR(VLOOKUP($C506,'[8]Total Outflows'!$AL$5:$AO$60,4,0),"")</f>
        <v>5000</v>
      </c>
      <c r="T506" s="1157">
        <f>IFERROR(VLOOKUP($C506,'[8]Total Outflows'!$AR$5:$AU$87,4,0),"")</f>
        <v>15400</v>
      </c>
      <c r="U506" s="1157">
        <f>IFERROR(VLOOKUP($C506,'[8]Total Outflows'!$AW$5:$AZ$56,4,0),"")</f>
        <v>0</v>
      </c>
      <c r="V506" s="354">
        <f t="shared" si="253"/>
        <v>1243000</v>
      </c>
      <c r="W506" s="354"/>
      <c r="X506" s="354"/>
      <c r="Y506" s="354"/>
      <c r="Z506" s="354"/>
      <c r="AA506" s="354"/>
      <c r="AB506" s="354"/>
      <c r="AC506" s="354"/>
      <c r="AD506" s="354"/>
      <c r="AE506" s="354"/>
      <c r="AF506" s="354"/>
      <c r="AG506" s="354"/>
      <c r="AH506" s="354"/>
      <c r="AI506" s="354"/>
    </row>
    <row r="507" spans="1:35" x14ac:dyDescent="0.2">
      <c r="A507" s="352">
        <v>22</v>
      </c>
      <c r="B507" s="361" t="str">
        <f t="shared" si="242"/>
        <v>1</v>
      </c>
      <c r="C507" s="358" t="s">
        <v>639</v>
      </c>
      <c r="D507" s="359" t="s">
        <v>640</v>
      </c>
      <c r="E507" s="1157" t="str">
        <f>IFERROR(VLOOKUP($C507,'[8]Total Outflows'!$AB$5:$AE$146,2,0),"")</f>
        <v/>
      </c>
      <c r="F507" s="1157" t="str">
        <f>IFERROR(VLOOKUP($C507,'[8]Total Outflows'!$AB$5:$AE$146,3,0),"")</f>
        <v/>
      </c>
      <c r="G507" s="1157" t="str">
        <f>IFERROR(VLOOKUP($C507,'[8]Total Outflows'!$AB$5:$AE$146,4,0),"")</f>
        <v/>
      </c>
      <c r="H507" s="1157" t="str">
        <f>IFERROR(VLOOKUP($C507,'[8]Total Outflows'!$AG$5:$AJ$137,2,0),"")</f>
        <v/>
      </c>
      <c r="I507" s="1157" t="str">
        <f>IFERROR(VLOOKUP($C507,'[8]Total Outflows'!$AL$5:$AO$60,2,0),"")</f>
        <v/>
      </c>
      <c r="J507" s="1157" t="str">
        <f>IFERROR(VLOOKUP($C507,'[8]Total Outflows'!$AR$5:$AU$87,2,0),"")</f>
        <v/>
      </c>
      <c r="K507" s="1157" t="str">
        <f>IFERROR(VLOOKUP($C507,'[8]Total Outflows'!$AW$5:$AZ$56,2,0),"")</f>
        <v/>
      </c>
      <c r="L507" s="354">
        <f t="shared" si="251"/>
        <v>0</v>
      </c>
      <c r="M507" s="1157" t="str">
        <f>IFERROR(VLOOKUP($C507,'[8]Total Outflows'!$AG$5:$AJ$137,3,0),"")</f>
        <v/>
      </c>
      <c r="N507" s="1157" t="str">
        <f>IFERROR(VLOOKUP($C507,'[8]Total Outflows'!$AL$5:$AO$60,3,0),"")</f>
        <v/>
      </c>
      <c r="O507" s="1157" t="str">
        <f>IFERROR(VLOOKUP($C507,'[8]Total Outflows'!$AR$5:$AU$87,3,0),"")</f>
        <v/>
      </c>
      <c r="P507" s="1157" t="str">
        <f>IFERROR(VLOOKUP($C507,'[8]Total Outflows'!$AW$5:$AZ$56,3,0),"")</f>
        <v/>
      </c>
      <c r="Q507" s="354">
        <f t="shared" si="252"/>
        <v>0</v>
      </c>
      <c r="R507" s="1157" t="str">
        <f>IFERROR(VLOOKUP($C507,'[8]Total Outflows'!$AG$5:$AJ$137,4,0),"")</f>
        <v/>
      </c>
      <c r="S507" s="1157" t="str">
        <f>IFERROR(VLOOKUP($C507,'[8]Total Outflows'!$AL$5:$AO$60,4,0),"")</f>
        <v/>
      </c>
      <c r="T507" s="1157" t="str">
        <f>IFERROR(VLOOKUP($C507,'[8]Total Outflows'!$AR$5:$AU$87,4,0),"")</f>
        <v/>
      </c>
      <c r="U507" s="1157" t="str">
        <f>IFERROR(VLOOKUP($C507,'[8]Total Outflows'!$AW$5:$AZ$56,4,0),"")</f>
        <v/>
      </c>
      <c r="V507" s="354">
        <f t="shared" si="253"/>
        <v>0</v>
      </c>
      <c r="W507" s="354"/>
      <c r="X507" s="354"/>
      <c r="Y507" s="354"/>
      <c r="Z507" s="354"/>
      <c r="AA507" s="354"/>
      <c r="AB507" s="354"/>
      <c r="AC507" s="354"/>
      <c r="AD507" s="354"/>
      <c r="AE507" s="354"/>
      <c r="AF507" s="354"/>
      <c r="AG507" s="354"/>
      <c r="AH507" s="354"/>
      <c r="AI507" s="354"/>
    </row>
    <row r="508" spans="1:35" x14ac:dyDescent="0.2">
      <c r="A508" s="352">
        <v>22</v>
      </c>
      <c r="B508" s="361" t="str">
        <f t="shared" si="242"/>
        <v>1</v>
      </c>
      <c r="C508" s="358" t="s">
        <v>641</v>
      </c>
      <c r="D508" s="359" t="s">
        <v>642</v>
      </c>
      <c r="E508" s="1157">
        <f>IFERROR(VLOOKUP($C508,'[8]Total Outflows'!$AB$5:$AE$146,2,0),"")</f>
        <v>167821.88</v>
      </c>
      <c r="F508" s="1157">
        <f>IFERROR(VLOOKUP($C508,'[8]Total Outflows'!$AB$5:$AE$146,3,0),"")</f>
        <v>189300</v>
      </c>
      <c r="G508" s="1157">
        <f>IFERROR(VLOOKUP($C508,'[8]Total Outflows'!$AB$5:$AE$146,4,0),"")</f>
        <v>200300</v>
      </c>
      <c r="H508" s="1157">
        <f>IFERROR(VLOOKUP($C508,'[8]Total Outflows'!$AG$5:$AJ$137,2,0),"")</f>
        <v>182400</v>
      </c>
      <c r="I508" s="1157" t="str">
        <f>IFERROR(VLOOKUP($C508,'[8]Total Outflows'!$AL$5:$AO$60,2,0),"")</f>
        <v/>
      </c>
      <c r="J508" s="1157">
        <f>IFERROR(VLOOKUP($C508,'[8]Total Outflows'!$AR$5:$AU$87,2,0),"")</f>
        <v>0</v>
      </c>
      <c r="K508" s="1157" t="str">
        <f>IFERROR(VLOOKUP($C508,'[8]Total Outflows'!$AW$5:$AZ$56,2,0),"")</f>
        <v/>
      </c>
      <c r="L508" s="354">
        <f t="shared" si="251"/>
        <v>182400</v>
      </c>
      <c r="M508" s="1157">
        <f>IFERROR(VLOOKUP($C508,'[8]Total Outflows'!$AG$5:$AJ$137,3,0),"")</f>
        <v>182400</v>
      </c>
      <c r="N508" s="1157" t="str">
        <f>IFERROR(VLOOKUP($C508,'[8]Total Outflows'!$AL$5:$AO$60,3,0),"")</f>
        <v/>
      </c>
      <c r="O508" s="1157">
        <f>IFERROR(VLOOKUP($C508,'[8]Total Outflows'!$AR$5:$AU$87,3,0),"")</f>
        <v>0</v>
      </c>
      <c r="P508" s="1157" t="str">
        <f>IFERROR(VLOOKUP($C508,'[8]Total Outflows'!$AW$5:$AZ$56,3,0),"")</f>
        <v/>
      </c>
      <c r="Q508" s="354">
        <f t="shared" si="252"/>
        <v>182400</v>
      </c>
      <c r="R508" s="1157">
        <f>IFERROR(VLOOKUP($C508,'[8]Total Outflows'!$AG$5:$AJ$137,4,0),"")</f>
        <v>182400</v>
      </c>
      <c r="S508" s="1157" t="str">
        <f>IFERROR(VLOOKUP($C508,'[8]Total Outflows'!$AL$5:$AO$60,4,0),"")</f>
        <v/>
      </c>
      <c r="T508" s="1157">
        <f>IFERROR(VLOOKUP($C508,'[8]Total Outflows'!$AR$5:$AU$87,4,0),"")</f>
        <v>0</v>
      </c>
      <c r="U508" s="1157" t="str">
        <f>IFERROR(VLOOKUP($C508,'[8]Total Outflows'!$AW$5:$AZ$56,4,0),"")</f>
        <v/>
      </c>
      <c r="V508" s="354">
        <f t="shared" si="253"/>
        <v>182400</v>
      </c>
      <c r="W508" s="354"/>
      <c r="X508" s="354"/>
      <c r="Y508" s="354"/>
      <c r="Z508" s="354"/>
      <c r="AA508" s="354"/>
      <c r="AB508" s="354"/>
      <c r="AC508" s="354"/>
      <c r="AD508" s="354"/>
      <c r="AE508" s="354"/>
      <c r="AF508" s="354"/>
      <c r="AG508" s="354"/>
      <c r="AH508" s="354"/>
      <c r="AI508" s="354"/>
    </row>
    <row r="509" spans="1:35" x14ac:dyDescent="0.2">
      <c r="A509" s="352">
        <v>22</v>
      </c>
      <c r="B509" s="361" t="str">
        <f t="shared" si="242"/>
        <v>1</v>
      </c>
      <c r="C509" s="358" t="s">
        <v>643</v>
      </c>
      <c r="D509" s="359" t="s">
        <v>644</v>
      </c>
      <c r="E509" s="1157" t="str">
        <f>IFERROR(VLOOKUP($C509,'[8]Total Outflows'!$AB$5:$AE$146,2,0),"")</f>
        <v/>
      </c>
      <c r="F509" s="1157" t="str">
        <f>IFERROR(VLOOKUP($C509,'[8]Total Outflows'!$AB$5:$AE$146,3,0),"")</f>
        <v/>
      </c>
      <c r="G509" s="1157" t="str">
        <f>IFERROR(VLOOKUP($C509,'[8]Total Outflows'!$AB$5:$AE$146,4,0),"")</f>
        <v/>
      </c>
      <c r="H509" s="1157" t="str">
        <f>IFERROR(VLOOKUP($C509,'[8]Total Outflows'!$AG$5:$AJ$137,2,0),"")</f>
        <v/>
      </c>
      <c r="I509" s="1157" t="str">
        <f>IFERROR(VLOOKUP($C509,'[8]Total Outflows'!$AL$5:$AO$60,2,0),"")</f>
        <v/>
      </c>
      <c r="J509" s="1157" t="str">
        <f>IFERROR(VLOOKUP($C509,'[8]Total Outflows'!$AR$5:$AU$87,2,0),"")</f>
        <v/>
      </c>
      <c r="K509" s="1157" t="str">
        <f>IFERROR(VLOOKUP($C509,'[8]Total Outflows'!$AW$5:$AZ$56,2,0),"")</f>
        <v/>
      </c>
      <c r="L509" s="354">
        <f t="shared" si="251"/>
        <v>0</v>
      </c>
      <c r="M509" s="1157" t="str">
        <f>IFERROR(VLOOKUP($C509,'[8]Total Outflows'!$AG$5:$AJ$137,3,0),"")</f>
        <v/>
      </c>
      <c r="N509" s="1157" t="str">
        <f>IFERROR(VLOOKUP($C509,'[8]Total Outflows'!$AL$5:$AO$60,3,0),"")</f>
        <v/>
      </c>
      <c r="O509" s="1157" t="str">
        <f>IFERROR(VLOOKUP($C509,'[8]Total Outflows'!$AR$5:$AU$87,3,0),"")</f>
        <v/>
      </c>
      <c r="P509" s="1157" t="str">
        <f>IFERROR(VLOOKUP($C509,'[8]Total Outflows'!$AW$5:$AZ$56,3,0),"")</f>
        <v/>
      </c>
      <c r="Q509" s="354">
        <f t="shared" si="252"/>
        <v>0</v>
      </c>
      <c r="R509" s="1157" t="str">
        <f>IFERROR(VLOOKUP($C509,'[8]Total Outflows'!$AG$5:$AJ$137,4,0),"")</f>
        <v/>
      </c>
      <c r="S509" s="1157" t="str">
        <f>IFERROR(VLOOKUP($C509,'[8]Total Outflows'!$AL$5:$AO$60,4,0),"")</f>
        <v/>
      </c>
      <c r="T509" s="1157" t="str">
        <f>IFERROR(VLOOKUP($C509,'[8]Total Outflows'!$AR$5:$AU$87,4,0),"")</f>
        <v/>
      </c>
      <c r="U509" s="1157" t="str">
        <f>IFERROR(VLOOKUP($C509,'[8]Total Outflows'!$AW$5:$AZ$56,4,0),"")</f>
        <v/>
      </c>
      <c r="V509" s="354">
        <f t="shared" si="253"/>
        <v>0</v>
      </c>
      <c r="W509" s="354"/>
      <c r="X509" s="354"/>
      <c r="Y509" s="354"/>
      <c r="Z509" s="354"/>
      <c r="AA509" s="354"/>
      <c r="AB509" s="354"/>
      <c r="AC509" s="354"/>
      <c r="AD509" s="354"/>
      <c r="AE509" s="354"/>
      <c r="AF509" s="354"/>
      <c r="AG509" s="354"/>
      <c r="AH509" s="354"/>
      <c r="AI509" s="354"/>
    </row>
    <row r="510" spans="1:35" x14ac:dyDescent="0.2">
      <c r="A510" s="352">
        <v>22</v>
      </c>
      <c r="B510" s="361" t="str">
        <f t="shared" si="242"/>
        <v>1</v>
      </c>
      <c r="C510" s="358" t="s">
        <v>645</v>
      </c>
      <c r="D510" s="359" t="s">
        <v>329</v>
      </c>
      <c r="E510" s="1157">
        <f>IFERROR(VLOOKUP($C510,'[8]Total Outflows'!$AB$5:$AE$146,2,0),"")</f>
        <v>7473202.4100000001</v>
      </c>
      <c r="F510" s="1157">
        <f>IFERROR(VLOOKUP($C510,'[8]Total Outflows'!$AB$5:$AE$146,3,0),"")</f>
        <v>7373300</v>
      </c>
      <c r="G510" s="1157">
        <f>IFERROR(VLOOKUP($C510,'[8]Total Outflows'!$AB$5:$AE$146,4,0),"")</f>
        <v>8873000</v>
      </c>
      <c r="H510" s="1157">
        <f>IFERROR(VLOOKUP($C510,'[8]Total Outflows'!$AG$5:$AJ$137,2,0),"")</f>
        <v>6220800</v>
      </c>
      <c r="I510" s="1157">
        <f>IFERROR(VLOOKUP($C510,'[8]Total Outflows'!$AL$5:$AO$60,2,0),"")</f>
        <v>1325900</v>
      </c>
      <c r="J510" s="1157">
        <f>IFERROR(VLOOKUP($C510,'[8]Total Outflows'!$AR$5:$AU$87,2,0),"")</f>
        <v>420000</v>
      </c>
      <c r="K510" s="1157">
        <f>IFERROR(VLOOKUP($C510,'[8]Total Outflows'!$AW$5:$AZ$56,2,0),"")</f>
        <v>500000</v>
      </c>
      <c r="L510" s="354">
        <f t="shared" si="251"/>
        <v>8466700</v>
      </c>
      <c r="M510" s="1157">
        <f>IFERROR(VLOOKUP($C510,'[8]Total Outflows'!$AG$5:$AJ$137,3,0),"")</f>
        <v>5920800</v>
      </c>
      <c r="N510" s="1157">
        <f>IFERROR(VLOOKUP($C510,'[8]Total Outflows'!$AL$5:$AO$60,3,0),"")</f>
        <v>1325900</v>
      </c>
      <c r="O510" s="1157">
        <f>IFERROR(VLOOKUP($C510,'[8]Total Outflows'!$AR$5:$AU$87,3,0),"")</f>
        <v>332500</v>
      </c>
      <c r="P510" s="1157">
        <f>IFERROR(VLOOKUP($C510,'[8]Total Outflows'!$AW$5:$AZ$56,3,0),"")</f>
        <v>500000</v>
      </c>
      <c r="Q510" s="354">
        <f t="shared" si="252"/>
        <v>8079200</v>
      </c>
      <c r="R510" s="1157">
        <f>IFERROR(VLOOKUP($C510,'[8]Total Outflows'!$AG$5:$AJ$137,4,0),"")</f>
        <v>5920800</v>
      </c>
      <c r="S510" s="1157">
        <f>IFERROR(VLOOKUP($C510,'[8]Total Outflows'!$AL$5:$AO$60,4,0),"")</f>
        <v>1325900</v>
      </c>
      <c r="T510" s="1157">
        <f>IFERROR(VLOOKUP($C510,'[8]Total Outflows'!$AR$5:$AU$87,4,0),"")</f>
        <v>261000</v>
      </c>
      <c r="U510" s="1157">
        <f>IFERROR(VLOOKUP($C510,'[8]Total Outflows'!$AW$5:$AZ$56,4,0),"")</f>
        <v>500000</v>
      </c>
      <c r="V510" s="354">
        <f t="shared" si="253"/>
        <v>8007700</v>
      </c>
      <c r="W510" s="354"/>
      <c r="X510" s="354"/>
      <c r="Y510" s="354"/>
      <c r="Z510" s="354"/>
      <c r="AA510" s="354"/>
      <c r="AB510" s="354"/>
      <c r="AC510" s="354"/>
      <c r="AD510" s="354"/>
      <c r="AE510" s="354"/>
      <c r="AF510" s="354"/>
      <c r="AG510" s="354"/>
      <c r="AH510" s="354"/>
      <c r="AI510" s="354"/>
    </row>
    <row r="511" spans="1:35" x14ac:dyDescent="0.2">
      <c r="A511" s="352">
        <v>22</v>
      </c>
      <c r="B511" s="361" t="str">
        <f t="shared" si="242"/>
        <v>1</v>
      </c>
      <c r="C511" s="358" t="s">
        <v>646</v>
      </c>
      <c r="D511" s="359" t="s">
        <v>647</v>
      </c>
      <c r="E511" s="1157">
        <f>IFERROR(VLOOKUP($C511,'[8]Total Outflows'!$AB$5:$AE$146,2,0),"")</f>
        <v>5923972.8900000053</v>
      </c>
      <c r="F511" s="1157">
        <f>IFERROR(VLOOKUP($C511,'[8]Total Outflows'!$AB$5:$AE$146,3,0),"")</f>
        <v>4933900</v>
      </c>
      <c r="G511" s="1157">
        <f>IFERROR(VLOOKUP($C511,'[8]Total Outflows'!$AB$5:$AE$146,4,0),"")</f>
        <v>4811000</v>
      </c>
      <c r="H511" s="1157">
        <f>IFERROR(VLOOKUP($C511,'[8]Total Outflows'!$AG$5:$AJ$137,2,0),"")</f>
        <v>6664900</v>
      </c>
      <c r="I511" s="1157" t="str">
        <f>IFERROR(VLOOKUP($C511,'[8]Total Outflows'!$AL$5:$AO$60,2,0),"")</f>
        <v/>
      </c>
      <c r="J511" s="1157">
        <f>IFERROR(VLOOKUP($C511,'[8]Total Outflows'!$AR$5:$AU$87,2,0),"")</f>
        <v>100</v>
      </c>
      <c r="K511" s="1157">
        <f>IFERROR(VLOOKUP($C511,'[8]Total Outflows'!$AW$5:$AZ$56,2,0),"")</f>
        <v>1500000</v>
      </c>
      <c r="L511" s="354">
        <f t="shared" si="251"/>
        <v>8165000</v>
      </c>
      <c r="M511" s="1157">
        <f>IFERROR(VLOOKUP($C511,'[8]Total Outflows'!$AG$5:$AJ$137,3,0),"")</f>
        <v>6664900</v>
      </c>
      <c r="N511" s="1157" t="str">
        <f>IFERROR(VLOOKUP($C511,'[8]Total Outflows'!$AL$5:$AO$60,3,0),"")</f>
        <v/>
      </c>
      <c r="O511" s="1157">
        <f>IFERROR(VLOOKUP($C511,'[8]Total Outflows'!$AR$5:$AU$87,3,0),"")</f>
        <v>100</v>
      </c>
      <c r="P511" s="1157">
        <f>IFERROR(VLOOKUP($C511,'[8]Total Outflows'!$AW$5:$AZ$56,3,0),"")</f>
        <v>1500000</v>
      </c>
      <c r="Q511" s="354">
        <f t="shared" si="252"/>
        <v>8165000</v>
      </c>
      <c r="R511" s="1157">
        <f>IFERROR(VLOOKUP($C511,'[8]Total Outflows'!$AG$5:$AJ$137,4,0),"")</f>
        <v>6664900</v>
      </c>
      <c r="S511" s="1157" t="str">
        <f>IFERROR(VLOOKUP($C511,'[8]Total Outflows'!$AL$5:$AO$60,4,0),"")</f>
        <v/>
      </c>
      <c r="T511" s="1157">
        <f>IFERROR(VLOOKUP($C511,'[8]Total Outflows'!$AR$5:$AU$87,4,0),"")</f>
        <v>100</v>
      </c>
      <c r="U511" s="1157">
        <f>IFERROR(VLOOKUP($C511,'[8]Total Outflows'!$AW$5:$AZ$56,4,0),"")</f>
        <v>1500000</v>
      </c>
      <c r="V511" s="354">
        <f t="shared" si="253"/>
        <v>8165000</v>
      </c>
      <c r="W511" s="354"/>
      <c r="X511" s="354"/>
      <c r="Y511" s="354"/>
      <c r="Z511" s="354"/>
      <c r="AA511" s="354"/>
      <c r="AB511" s="354"/>
      <c r="AC511" s="354"/>
      <c r="AD511" s="354"/>
      <c r="AE511" s="354"/>
      <c r="AF511" s="354"/>
      <c r="AG511" s="354"/>
      <c r="AH511" s="354"/>
      <c r="AI511" s="354"/>
    </row>
    <row r="512" spans="1:35" x14ac:dyDescent="0.2">
      <c r="A512" s="352">
        <v>22</v>
      </c>
      <c r="B512" s="361" t="str">
        <f t="shared" si="242"/>
        <v>1</v>
      </c>
      <c r="C512" s="358" t="s">
        <v>648</v>
      </c>
      <c r="D512" s="359" t="s">
        <v>649</v>
      </c>
      <c r="E512" s="1157">
        <f>IFERROR(VLOOKUP($C512,'[8]Total Outflows'!$AB$5:$AE$146,2,0),"")</f>
        <v>1766857.7999999998</v>
      </c>
      <c r="F512" s="1157">
        <f>IFERROR(VLOOKUP($C512,'[8]Total Outflows'!$AB$5:$AE$146,3,0),"")</f>
        <v>2843000</v>
      </c>
      <c r="G512" s="1157">
        <f>IFERROR(VLOOKUP($C512,'[8]Total Outflows'!$AB$5:$AE$146,4,0),"")</f>
        <v>2310500</v>
      </c>
      <c r="H512" s="1157">
        <f>IFERROR(VLOOKUP($C512,'[8]Total Outflows'!$AG$5:$AJ$137,2,0),"")</f>
        <v>1183000</v>
      </c>
      <c r="I512" s="1157" t="str">
        <f>IFERROR(VLOOKUP($C512,'[8]Total Outflows'!$AL$5:$AO$60,2,0),"")</f>
        <v/>
      </c>
      <c r="J512" s="1157">
        <f>IFERROR(VLOOKUP($C512,'[8]Total Outflows'!$AR$5:$AU$87,2,0),"")</f>
        <v>313400</v>
      </c>
      <c r="K512" s="1157">
        <f>IFERROR(VLOOKUP($C512,'[8]Total Outflows'!$AW$5:$AZ$56,2,0),"")</f>
        <v>216300</v>
      </c>
      <c r="L512" s="354">
        <f t="shared" si="251"/>
        <v>1712700</v>
      </c>
      <c r="M512" s="1157">
        <f>IFERROR(VLOOKUP($C512,'[8]Total Outflows'!$AG$5:$AJ$137,3,0),"")</f>
        <v>1183000</v>
      </c>
      <c r="N512" s="1157" t="str">
        <f>IFERROR(VLOOKUP($C512,'[8]Total Outflows'!$AL$5:$AO$60,3,0),"")</f>
        <v/>
      </c>
      <c r="O512" s="1157">
        <f>IFERROR(VLOOKUP($C512,'[8]Total Outflows'!$AR$5:$AU$87,3,0),"")</f>
        <v>313400</v>
      </c>
      <c r="P512" s="1157">
        <f>IFERROR(VLOOKUP($C512,'[8]Total Outflows'!$AW$5:$AZ$56,3,0),"")</f>
        <v>216300</v>
      </c>
      <c r="Q512" s="354">
        <f t="shared" si="252"/>
        <v>1712700</v>
      </c>
      <c r="R512" s="1157">
        <f>IFERROR(VLOOKUP($C512,'[8]Total Outflows'!$AG$5:$AJ$137,4,0),"")</f>
        <v>1183000</v>
      </c>
      <c r="S512" s="1157" t="str">
        <f>IFERROR(VLOOKUP($C512,'[8]Total Outflows'!$AL$5:$AO$60,4,0),"")</f>
        <v/>
      </c>
      <c r="T512" s="1157">
        <f>IFERROR(VLOOKUP($C512,'[8]Total Outflows'!$AR$5:$AU$87,4,0),"")</f>
        <v>313400</v>
      </c>
      <c r="U512" s="1157">
        <f>IFERROR(VLOOKUP($C512,'[8]Total Outflows'!$AW$5:$AZ$56,4,0),"")</f>
        <v>216300</v>
      </c>
      <c r="V512" s="354">
        <f t="shared" si="253"/>
        <v>1712700</v>
      </c>
      <c r="W512" s="354"/>
      <c r="X512" s="354"/>
      <c r="Y512" s="354"/>
      <c r="Z512" s="354"/>
      <c r="AA512" s="354"/>
      <c r="AB512" s="354"/>
      <c r="AC512" s="354"/>
      <c r="AD512" s="354"/>
      <c r="AE512" s="354"/>
      <c r="AF512" s="354"/>
      <c r="AG512" s="354"/>
      <c r="AH512" s="354"/>
      <c r="AI512" s="354"/>
    </row>
    <row r="513" spans="1:35" x14ac:dyDescent="0.2">
      <c r="A513" s="352">
        <v>22</v>
      </c>
      <c r="B513" s="405" t="str">
        <f t="shared" si="242"/>
        <v>1</v>
      </c>
      <c r="C513" s="358" t="s">
        <v>650</v>
      </c>
      <c r="D513" s="359" t="s">
        <v>651</v>
      </c>
      <c r="E513" s="1157">
        <f>IFERROR(VLOOKUP($C513,'[8]Total Outflows'!$AB$5:$AE$146,2,0),"")</f>
        <v>8194707.1099999994</v>
      </c>
      <c r="F513" s="1157">
        <f>IFERROR(VLOOKUP($C513,'[8]Total Outflows'!$AB$5:$AE$146,3,0),"")</f>
        <v>16413600</v>
      </c>
      <c r="G513" s="1157">
        <f>IFERROR(VLOOKUP($C513,'[8]Total Outflows'!$AB$5:$AE$146,4,0),"")</f>
        <v>14189000</v>
      </c>
      <c r="H513" s="1157">
        <f>IFERROR(VLOOKUP($C513,'[8]Total Outflows'!$AG$5:$AJ$137,2,0),"")</f>
        <v>4450300</v>
      </c>
      <c r="I513" s="1157">
        <f>IFERROR(VLOOKUP($C513,'[8]Total Outflows'!$AL$5:$AO$60,2,0),"")</f>
        <v>80000</v>
      </c>
      <c r="J513" s="1157">
        <f>IFERROR(VLOOKUP($C513,'[8]Total Outflows'!$AR$5:$AU$87,2,0),"")</f>
        <v>4019300</v>
      </c>
      <c r="K513" s="1157">
        <f>IFERROR(VLOOKUP($C513,'[8]Total Outflows'!$AW$5:$AZ$56,2,0),"")</f>
        <v>8332500</v>
      </c>
      <c r="L513" s="354">
        <f t="shared" si="251"/>
        <v>16882100</v>
      </c>
      <c r="M513" s="1157">
        <f>IFERROR(VLOOKUP($C513,'[8]Total Outflows'!$AG$5:$AJ$137,3,0),"")</f>
        <v>4450300</v>
      </c>
      <c r="N513" s="1157">
        <f>IFERROR(VLOOKUP($C513,'[8]Total Outflows'!$AL$5:$AO$60,3,0),"")</f>
        <v>80000</v>
      </c>
      <c r="O513" s="1157">
        <f>IFERROR(VLOOKUP($C513,'[8]Total Outflows'!$AR$5:$AU$87,3,0),"")</f>
        <v>2700500</v>
      </c>
      <c r="P513" s="1157">
        <f>IFERROR(VLOOKUP($C513,'[8]Total Outflows'!$AW$5:$AZ$56,3,0),"")</f>
        <v>6176900</v>
      </c>
      <c r="Q513" s="354">
        <f t="shared" si="252"/>
        <v>13407700</v>
      </c>
      <c r="R513" s="1157">
        <f>IFERROR(VLOOKUP($C513,'[8]Total Outflows'!$AG$5:$AJ$137,4,0),"")</f>
        <v>4450300</v>
      </c>
      <c r="S513" s="1157">
        <f>IFERROR(VLOOKUP($C513,'[8]Total Outflows'!$AL$5:$AO$60,4,0),"")</f>
        <v>80000</v>
      </c>
      <c r="T513" s="1157">
        <f>IFERROR(VLOOKUP($C513,'[8]Total Outflows'!$AR$5:$AU$87,4,0),"")</f>
        <v>2744300</v>
      </c>
      <c r="U513" s="1157">
        <f>IFERROR(VLOOKUP($C513,'[8]Total Outflows'!$AW$5:$AZ$56,4,0),"")</f>
        <v>6620800</v>
      </c>
      <c r="V513" s="354">
        <f t="shared" si="253"/>
        <v>13895400</v>
      </c>
      <c r="W513" s="354"/>
      <c r="X513" s="354"/>
      <c r="Y513" s="354"/>
      <c r="Z513" s="354"/>
      <c r="AA513" s="354"/>
      <c r="AB513" s="354"/>
      <c r="AC513" s="354"/>
      <c r="AD513" s="354"/>
      <c r="AE513" s="354"/>
      <c r="AF513" s="354"/>
      <c r="AG513" s="354"/>
      <c r="AH513" s="354"/>
      <c r="AI513" s="354"/>
    </row>
    <row r="514" spans="1:35" x14ac:dyDescent="0.2">
      <c r="A514" s="352"/>
      <c r="B514" s="361" t="str">
        <f t="shared" ref="B514:B577" si="254">IFERROR(LEFT(C514,1),"")</f>
        <v>1</v>
      </c>
      <c r="C514" s="368" t="s">
        <v>652</v>
      </c>
      <c r="D514" s="359" t="s">
        <v>653</v>
      </c>
      <c r="E514" s="1157">
        <f>IFERROR(VLOOKUP($C514,'[8]Total Outflows'!$AB$5:$AE$146,2,0),"")</f>
        <v>864721.79</v>
      </c>
      <c r="F514" s="1157">
        <f>IFERROR(VLOOKUP($C514,'[8]Total Outflows'!$AB$5:$AE$146,3,0),"")</f>
        <v>1372500</v>
      </c>
      <c r="G514" s="1157">
        <f>IFERROR(VLOOKUP($C514,'[8]Total Outflows'!$AB$5:$AE$146,4,0),"")</f>
        <v>712200</v>
      </c>
      <c r="H514" s="1157">
        <f>IFERROR(VLOOKUP($C514,'[8]Total Outflows'!$AG$5:$AJ$137,2,0),"")</f>
        <v>696000</v>
      </c>
      <c r="I514" s="1157">
        <f>IFERROR(VLOOKUP($C514,'[8]Total Outflows'!$AL$5:$AO$60,2,0),"")</f>
        <v>0</v>
      </c>
      <c r="J514" s="1157">
        <f>IFERROR(VLOOKUP($C514,'[8]Total Outflows'!$AR$5:$AU$87,2,0),"")</f>
        <v>125700</v>
      </c>
      <c r="K514" s="1157">
        <f>IFERROR(VLOOKUP($C514,'[8]Total Outflows'!$AW$5:$AZ$56,2,0),"")</f>
        <v>0</v>
      </c>
      <c r="L514" s="354">
        <f t="shared" si="251"/>
        <v>821700</v>
      </c>
      <c r="M514" s="1157">
        <f>IFERROR(VLOOKUP($C514,'[8]Total Outflows'!$AG$5:$AJ$137,3,0),"")</f>
        <v>696000</v>
      </c>
      <c r="N514" s="1157">
        <f>IFERROR(VLOOKUP($C514,'[8]Total Outflows'!$AL$5:$AO$60,3,0),"")</f>
        <v>0</v>
      </c>
      <c r="O514" s="1157">
        <f>IFERROR(VLOOKUP($C514,'[8]Total Outflows'!$AR$5:$AU$87,3,0),"")</f>
        <v>93800</v>
      </c>
      <c r="P514" s="1157">
        <f>IFERROR(VLOOKUP($C514,'[8]Total Outflows'!$AW$5:$AZ$56,3,0),"")</f>
        <v>0</v>
      </c>
      <c r="Q514" s="354">
        <f t="shared" si="252"/>
        <v>789800</v>
      </c>
      <c r="R514" s="1157">
        <f>IFERROR(VLOOKUP($C514,'[8]Total Outflows'!$AG$5:$AJ$137,4,0),"")</f>
        <v>696000</v>
      </c>
      <c r="S514" s="1157">
        <f>IFERROR(VLOOKUP($C514,'[8]Total Outflows'!$AL$5:$AO$60,4,0),"")</f>
        <v>0</v>
      </c>
      <c r="T514" s="1157">
        <f>IFERROR(VLOOKUP($C514,'[8]Total Outflows'!$AR$5:$AU$87,4,0),"")</f>
        <v>106850</v>
      </c>
      <c r="U514" s="1157">
        <f>IFERROR(VLOOKUP($C514,'[8]Total Outflows'!$AW$5:$AZ$56,4,0),"")</f>
        <v>0</v>
      </c>
      <c r="V514" s="354">
        <f t="shared" si="253"/>
        <v>802850</v>
      </c>
      <c r="W514" s="354"/>
      <c r="X514" s="354"/>
      <c r="Y514" s="354"/>
      <c r="Z514" s="354"/>
      <c r="AA514" s="354"/>
      <c r="AB514" s="354"/>
      <c r="AC514" s="354"/>
      <c r="AD514" s="354"/>
      <c r="AE514" s="354"/>
      <c r="AF514" s="354"/>
      <c r="AG514" s="354"/>
      <c r="AH514" s="354"/>
      <c r="AI514" s="354"/>
    </row>
    <row r="515" spans="1:35" x14ac:dyDescent="0.2">
      <c r="A515" s="352">
        <v>22</v>
      </c>
      <c r="B515" s="361" t="str">
        <f t="shared" si="254"/>
        <v>1</v>
      </c>
      <c r="C515" s="358" t="s">
        <v>654</v>
      </c>
      <c r="D515" s="359" t="s">
        <v>655</v>
      </c>
      <c r="E515" s="1157" t="str">
        <f>IFERROR(VLOOKUP($C515,'[8]Total Outflows'!$AB$5:$AE$146,2,0),"")</f>
        <v/>
      </c>
      <c r="F515" s="1157" t="str">
        <f>IFERROR(VLOOKUP($C515,'[8]Total Outflows'!$AB$5:$AE$146,3,0),"")</f>
        <v/>
      </c>
      <c r="G515" s="1157" t="str">
        <f>IFERROR(VLOOKUP($C515,'[8]Total Outflows'!$AB$5:$AE$146,4,0),"")</f>
        <v/>
      </c>
      <c r="H515" s="1157" t="str">
        <f>IFERROR(VLOOKUP($C515,'[8]Total Outflows'!$AG$5:$AJ$137,2,0),"")</f>
        <v/>
      </c>
      <c r="I515" s="1157" t="str">
        <f>IFERROR(VLOOKUP($C515,'[8]Total Outflows'!$AL$5:$AO$60,2,0),"")</f>
        <v/>
      </c>
      <c r="J515" s="1157" t="str">
        <f>IFERROR(VLOOKUP($C515,'[8]Total Outflows'!$AR$5:$AU$87,2,0),"")</f>
        <v/>
      </c>
      <c r="K515" s="1157" t="str">
        <f>IFERROR(VLOOKUP($C515,'[8]Total Outflows'!$AW$5:$AZ$56,2,0),"")</f>
        <v/>
      </c>
      <c r="L515" s="354">
        <f t="shared" si="251"/>
        <v>0</v>
      </c>
      <c r="M515" s="1157" t="str">
        <f>IFERROR(VLOOKUP($C515,'[8]Total Outflows'!$AG$5:$AJ$137,3,0),"")</f>
        <v/>
      </c>
      <c r="N515" s="1157" t="str">
        <f>IFERROR(VLOOKUP($C515,'[8]Total Outflows'!$AL$5:$AO$60,3,0),"")</f>
        <v/>
      </c>
      <c r="O515" s="1157" t="str">
        <f>IFERROR(VLOOKUP($C515,'[8]Total Outflows'!$AR$5:$AU$87,3,0),"")</f>
        <v/>
      </c>
      <c r="P515" s="1157" t="str">
        <f>IFERROR(VLOOKUP($C515,'[8]Total Outflows'!$AW$5:$AZ$56,3,0),"")</f>
        <v/>
      </c>
      <c r="Q515" s="354">
        <f t="shared" si="252"/>
        <v>0</v>
      </c>
      <c r="R515" s="1157" t="str">
        <f>IFERROR(VLOOKUP($C515,'[8]Total Outflows'!$AG$5:$AJ$137,4,0),"")</f>
        <v/>
      </c>
      <c r="S515" s="1157" t="str">
        <f>IFERROR(VLOOKUP($C515,'[8]Total Outflows'!$AL$5:$AO$60,4,0),"")</f>
        <v/>
      </c>
      <c r="T515" s="1157" t="str">
        <f>IFERROR(VLOOKUP($C515,'[8]Total Outflows'!$AR$5:$AU$87,4,0),"")</f>
        <v/>
      </c>
      <c r="U515" s="1157" t="str">
        <f>IFERROR(VLOOKUP($C515,'[8]Total Outflows'!$AW$5:$AZ$56,4,0),"")</f>
        <v/>
      </c>
      <c r="V515" s="354">
        <f t="shared" si="253"/>
        <v>0</v>
      </c>
      <c r="W515" s="354"/>
      <c r="X515" s="354"/>
      <c r="Y515" s="354"/>
      <c r="Z515" s="354"/>
      <c r="AA515" s="354"/>
      <c r="AB515" s="354"/>
      <c r="AC515" s="354"/>
      <c r="AD515" s="354"/>
      <c r="AE515" s="354"/>
      <c r="AF515" s="354"/>
      <c r="AG515" s="354"/>
      <c r="AH515" s="354"/>
      <c r="AI515" s="354"/>
    </row>
    <row r="516" spans="1:35" x14ac:dyDescent="0.2">
      <c r="A516" s="352">
        <v>22</v>
      </c>
      <c r="B516" s="361" t="str">
        <f t="shared" si="254"/>
        <v>1</v>
      </c>
      <c r="C516" s="358" t="s">
        <v>656</v>
      </c>
      <c r="D516" s="359" t="s">
        <v>657</v>
      </c>
      <c r="E516" s="1157">
        <f>IFERROR(VLOOKUP($C516,'[8]Total Outflows'!$AB$5:$AE$146,2,0),"")</f>
        <v>1276942.99</v>
      </c>
      <c r="F516" s="1157">
        <f>IFERROR(VLOOKUP($C516,'[8]Total Outflows'!$AB$5:$AE$146,3,0),"")</f>
        <v>1402500</v>
      </c>
      <c r="G516" s="1157">
        <f>IFERROR(VLOOKUP($C516,'[8]Total Outflows'!$AB$5:$AE$146,4,0),"")</f>
        <v>1656800</v>
      </c>
      <c r="H516" s="1157">
        <f>IFERROR(VLOOKUP($C516,'[8]Total Outflows'!$AG$5:$AJ$137,2,0),"")</f>
        <v>1972000</v>
      </c>
      <c r="I516" s="1157" t="str">
        <f>IFERROR(VLOOKUP($C516,'[8]Total Outflows'!$AL$5:$AO$60,2,0),"")</f>
        <v/>
      </c>
      <c r="J516" s="1157">
        <f>IFERROR(VLOOKUP($C516,'[8]Total Outflows'!$AR$5:$AU$87,2,0),"")</f>
        <v>40000</v>
      </c>
      <c r="K516" s="1157" t="str">
        <f>IFERROR(VLOOKUP($C516,'[8]Total Outflows'!$AW$5:$AZ$56,2,0),"")</f>
        <v/>
      </c>
      <c r="L516" s="354">
        <f t="shared" si="251"/>
        <v>2012000</v>
      </c>
      <c r="M516" s="1157">
        <f>IFERROR(VLOOKUP($C516,'[8]Total Outflows'!$AG$5:$AJ$137,3,0),"")</f>
        <v>1972000</v>
      </c>
      <c r="N516" s="1157" t="str">
        <f>IFERROR(VLOOKUP($C516,'[8]Total Outflows'!$AL$5:$AO$60,3,0),"")</f>
        <v/>
      </c>
      <c r="O516" s="1157">
        <f>IFERROR(VLOOKUP($C516,'[8]Total Outflows'!$AR$5:$AU$87,3,0),"")</f>
        <v>23000</v>
      </c>
      <c r="P516" s="1157" t="str">
        <f>IFERROR(VLOOKUP($C516,'[8]Total Outflows'!$AW$5:$AZ$56,3,0),"")</f>
        <v/>
      </c>
      <c r="Q516" s="354">
        <f t="shared" si="252"/>
        <v>1995000</v>
      </c>
      <c r="R516" s="1157">
        <f>IFERROR(VLOOKUP($C516,'[8]Total Outflows'!$AG$5:$AJ$137,4,0),"")</f>
        <v>1972000</v>
      </c>
      <c r="S516" s="1157" t="str">
        <f>IFERROR(VLOOKUP($C516,'[8]Total Outflows'!$AL$5:$AO$60,4,0),"")</f>
        <v/>
      </c>
      <c r="T516" s="1157">
        <f>IFERROR(VLOOKUP($C516,'[8]Total Outflows'!$AR$5:$AU$87,4,0),"")</f>
        <v>21350</v>
      </c>
      <c r="U516" s="1157" t="str">
        <f>IFERROR(VLOOKUP($C516,'[8]Total Outflows'!$AW$5:$AZ$56,4,0),"")</f>
        <v/>
      </c>
      <c r="V516" s="354">
        <f t="shared" si="253"/>
        <v>1993350</v>
      </c>
      <c r="W516" s="354"/>
      <c r="X516" s="354"/>
      <c r="Y516" s="354"/>
      <c r="Z516" s="354"/>
      <c r="AA516" s="354"/>
      <c r="AB516" s="354"/>
      <c r="AC516" s="354"/>
      <c r="AD516" s="354"/>
      <c r="AE516" s="354"/>
      <c r="AF516" s="354"/>
      <c r="AG516" s="354"/>
      <c r="AH516" s="354"/>
      <c r="AI516" s="354"/>
    </row>
    <row r="517" spans="1:35" x14ac:dyDescent="0.2">
      <c r="A517" s="352"/>
      <c r="B517" s="361" t="str">
        <f t="shared" si="254"/>
        <v>1</v>
      </c>
      <c r="C517" s="368" t="s">
        <v>658</v>
      </c>
      <c r="D517" s="359" t="s">
        <v>659</v>
      </c>
      <c r="E517" s="1157">
        <f>IFERROR(VLOOKUP($C517,'[8]Total Outflows'!$AB$5:$AE$146,2,0),"")</f>
        <v>58018.25</v>
      </c>
      <c r="F517" s="1157">
        <f>IFERROR(VLOOKUP($C517,'[8]Total Outflows'!$AB$5:$AE$146,3,0),"")</f>
        <v>233300</v>
      </c>
      <c r="G517" s="1157">
        <f>IFERROR(VLOOKUP($C517,'[8]Total Outflows'!$AB$5:$AE$146,4,0),"")</f>
        <v>122800</v>
      </c>
      <c r="H517" s="1157">
        <f>IFERROR(VLOOKUP($C517,'[8]Total Outflows'!$AG$5:$AJ$137,2,0),"")</f>
        <v>87900</v>
      </c>
      <c r="I517" s="1157" t="str">
        <f>IFERROR(VLOOKUP($C517,'[8]Total Outflows'!$AL$5:$AO$60,2,0),"")</f>
        <v/>
      </c>
      <c r="J517" s="1157" t="str">
        <f>IFERROR(VLOOKUP($C517,'[8]Total Outflows'!$AR$5:$AU$87,2,0),"")</f>
        <v/>
      </c>
      <c r="K517" s="1157">
        <f>IFERROR(VLOOKUP($C517,'[8]Total Outflows'!$AW$5:$AZ$56,2,0),"")</f>
        <v>0</v>
      </c>
      <c r="L517" s="354">
        <f t="shared" si="251"/>
        <v>87900</v>
      </c>
      <c r="M517" s="1157">
        <f>IFERROR(VLOOKUP($C517,'[8]Total Outflows'!$AG$5:$AJ$137,3,0),"")</f>
        <v>87900</v>
      </c>
      <c r="N517" s="1157" t="str">
        <f>IFERROR(VLOOKUP($C517,'[8]Total Outflows'!$AL$5:$AO$60,3,0),"")</f>
        <v/>
      </c>
      <c r="O517" s="1157" t="str">
        <f>IFERROR(VLOOKUP($C517,'[8]Total Outflows'!$AR$5:$AU$87,3,0),"")</f>
        <v/>
      </c>
      <c r="P517" s="1157">
        <f>IFERROR(VLOOKUP($C517,'[8]Total Outflows'!$AW$5:$AZ$56,3,0),"")</f>
        <v>0</v>
      </c>
      <c r="Q517" s="354">
        <f t="shared" si="252"/>
        <v>87900</v>
      </c>
      <c r="R517" s="1157">
        <f>IFERROR(VLOOKUP($C517,'[8]Total Outflows'!$AG$5:$AJ$137,4,0),"")</f>
        <v>87900</v>
      </c>
      <c r="S517" s="1157" t="str">
        <f>IFERROR(VLOOKUP($C517,'[8]Total Outflows'!$AL$5:$AO$60,4,0),"")</f>
        <v/>
      </c>
      <c r="T517" s="1157" t="str">
        <f>IFERROR(VLOOKUP($C517,'[8]Total Outflows'!$AR$5:$AU$87,4,0),"")</f>
        <v/>
      </c>
      <c r="U517" s="1157">
        <f>IFERROR(VLOOKUP($C517,'[8]Total Outflows'!$AW$5:$AZ$56,4,0),"")</f>
        <v>0</v>
      </c>
      <c r="V517" s="354">
        <f t="shared" si="253"/>
        <v>87900</v>
      </c>
      <c r="W517" s="354"/>
      <c r="X517" s="354"/>
      <c r="Y517" s="354"/>
      <c r="Z517" s="354"/>
      <c r="AA517" s="354"/>
      <c r="AB517" s="354"/>
      <c r="AC517" s="354"/>
      <c r="AD517" s="354"/>
      <c r="AE517" s="354"/>
      <c r="AF517" s="354"/>
      <c r="AG517" s="354"/>
      <c r="AH517" s="354"/>
      <c r="AI517" s="354"/>
    </row>
    <row r="518" spans="1:35" x14ac:dyDescent="0.2">
      <c r="A518" s="352">
        <v>22</v>
      </c>
      <c r="B518" s="361" t="str">
        <f t="shared" si="254"/>
        <v>1</v>
      </c>
      <c r="C518" s="358" t="s">
        <v>660</v>
      </c>
      <c r="D518" s="359" t="s">
        <v>661</v>
      </c>
      <c r="E518" s="1157">
        <f>IFERROR(VLOOKUP($C518,'[8]Total Outflows'!$AB$5:$AE$146,2,0),"")</f>
        <v>2846554.7600000002</v>
      </c>
      <c r="F518" s="1157">
        <f>IFERROR(VLOOKUP($C518,'[8]Total Outflows'!$AB$5:$AE$146,3,0),"")</f>
        <v>7389400</v>
      </c>
      <c r="G518" s="1157">
        <f>IFERROR(VLOOKUP($C518,'[8]Total Outflows'!$AB$5:$AE$146,4,0),"")</f>
        <v>4718200</v>
      </c>
      <c r="H518" s="1157">
        <f>IFERROR(VLOOKUP($C518,'[8]Total Outflows'!$AG$5:$AJ$137,2,0),"")</f>
        <v>880700</v>
      </c>
      <c r="I518" s="1157">
        <f>IFERROR(VLOOKUP($C518,'[8]Total Outflows'!$AL$5:$AO$60,2,0),"")</f>
        <v>2500000</v>
      </c>
      <c r="J518" s="1157" t="str">
        <f>IFERROR(VLOOKUP($C518,'[8]Total Outflows'!$AR$5:$AU$87,2,0),"")</f>
        <v/>
      </c>
      <c r="K518" s="1157">
        <f>IFERROR(VLOOKUP($C518,'[8]Total Outflows'!$AW$5:$AZ$56,2,0),"")</f>
        <v>1350000</v>
      </c>
      <c r="L518" s="354">
        <f t="shared" si="251"/>
        <v>4730700</v>
      </c>
      <c r="M518" s="1157">
        <f>IFERROR(VLOOKUP($C518,'[8]Total Outflows'!$AG$5:$AJ$137,3,0),"")</f>
        <v>880700</v>
      </c>
      <c r="N518" s="1157">
        <f>IFERROR(VLOOKUP($C518,'[8]Total Outflows'!$AL$5:$AO$60,3,0),"")</f>
        <v>2500000</v>
      </c>
      <c r="O518" s="1157" t="str">
        <f>IFERROR(VLOOKUP($C518,'[8]Total Outflows'!$AR$5:$AU$87,3,0),"")</f>
        <v/>
      </c>
      <c r="P518" s="1157">
        <f>IFERROR(VLOOKUP($C518,'[8]Total Outflows'!$AW$5:$AZ$56,3,0),"")</f>
        <v>1350000</v>
      </c>
      <c r="Q518" s="354">
        <f t="shared" si="252"/>
        <v>4730700</v>
      </c>
      <c r="R518" s="1157">
        <f>IFERROR(VLOOKUP($C518,'[8]Total Outflows'!$AG$5:$AJ$137,4,0),"")</f>
        <v>880700</v>
      </c>
      <c r="S518" s="1157">
        <f>IFERROR(VLOOKUP($C518,'[8]Total Outflows'!$AL$5:$AO$60,4,0),"")</f>
        <v>2500000</v>
      </c>
      <c r="T518" s="1157" t="str">
        <f>IFERROR(VLOOKUP($C518,'[8]Total Outflows'!$AR$5:$AU$87,4,0),"")</f>
        <v/>
      </c>
      <c r="U518" s="1157">
        <f>IFERROR(VLOOKUP($C518,'[8]Total Outflows'!$AW$5:$AZ$56,4,0),"")</f>
        <v>1350000</v>
      </c>
      <c r="V518" s="354">
        <f t="shared" si="253"/>
        <v>4730700</v>
      </c>
      <c r="W518" s="354"/>
      <c r="X518" s="354"/>
      <c r="Y518" s="354"/>
      <c r="Z518" s="354"/>
      <c r="AA518" s="354"/>
      <c r="AB518" s="354"/>
      <c r="AC518" s="354"/>
      <c r="AD518" s="354"/>
      <c r="AE518" s="354"/>
      <c r="AF518" s="354"/>
      <c r="AG518" s="354"/>
      <c r="AH518" s="354"/>
      <c r="AI518" s="354"/>
    </row>
    <row r="519" spans="1:35" x14ac:dyDescent="0.2">
      <c r="A519" s="352"/>
      <c r="B519" s="361" t="str">
        <f t="shared" si="254"/>
        <v>1</v>
      </c>
      <c r="C519" s="368" t="s">
        <v>662</v>
      </c>
      <c r="D519" s="359" t="s">
        <v>663</v>
      </c>
      <c r="E519" s="1157">
        <f>IFERROR(VLOOKUP($C519,'[8]Total Outflows'!$AB$5:$AE$146,2,0),"")</f>
        <v>3526799.72</v>
      </c>
      <c r="F519" s="1157">
        <f>IFERROR(VLOOKUP($C519,'[8]Total Outflows'!$AB$5:$AE$146,3,0),"")</f>
        <v>1586400</v>
      </c>
      <c r="G519" s="1157">
        <f>IFERROR(VLOOKUP($C519,'[8]Total Outflows'!$AB$5:$AE$146,4,0),"")</f>
        <v>6223400</v>
      </c>
      <c r="H519" s="1157">
        <f>IFERROR(VLOOKUP($C519,'[8]Total Outflows'!$AG$5:$AJ$137,2,0),"")</f>
        <v>1284400</v>
      </c>
      <c r="I519" s="1157">
        <f>IFERROR(VLOOKUP($C519,'[8]Total Outflows'!$AL$5:$AO$60,2,0),"")</f>
        <v>0</v>
      </c>
      <c r="J519" s="1157">
        <f>IFERROR(VLOOKUP($C519,'[8]Total Outflows'!$AR$5:$AU$87,2,0),"")</f>
        <v>908600</v>
      </c>
      <c r="K519" s="1157">
        <f>IFERROR(VLOOKUP($C519,'[8]Total Outflows'!$AW$5:$AZ$56,2,0),"")</f>
        <v>0</v>
      </c>
      <c r="L519" s="354">
        <f t="shared" si="251"/>
        <v>2193000</v>
      </c>
      <c r="M519" s="1157">
        <f>IFERROR(VLOOKUP($C519,'[8]Total Outflows'!$AG$5:$AJ$137,3,0),"")</f>
        <v>1284400</v>
      </c>
      <c r="N519" s="1157">
        <f>IFERROR(VLOOKUP($C519,'[8]Total Outflows'!$AL$5:$AO$60,3,0),"")</f>
        <v>0</v>
      </c>
      <c r="O519" s="1157">
        <f>IFERROR(VLOOKUP($C519,'[8]Total Outflows'!$AR$5:$AU$87,3,0),"")</f>
        <v>741800</v>
      </c>
      <c r="P519" s="1157">
        <f>IFERROR(VLOOKUP($C519,'[8]Total Outflows'!$AW$5:$AZ$56,3,0),"")</f>
        <v>0</v>
      </c>
      <c r="Q519" s="354">
        <f t="shared" si="252"/>
        <v>2026200</v>
      </c>
      <c r="R519" s="1157">
        <f>IFERROR(VLOOKUP($C519,'[8]Total Outflows'!$AG$5:$AJ$137,4,0),"")</f>
        <v>1284400</v>
      </c>
      <c r="S519" s="1157">
        <f>IFERROR(VLOOKUP($C519,'[8]Total Outflows'!$AL$5:$AO$60,4,0),"")</f>
        <v>0</v>
      </c>
      <c r="T519" s="1157">
        <f>IFERROR(VLOOKUP($C519,'[8]Total Outflows'!$AR$5:$AU$87,4,0),"")</f>
        <v>822650</v>
      </c>
      <c r="U519" s="1157">
        <f>IFERROR(VLOOKUP($C519,'[8]Total Outflows'!$AW$5:$AZ$56,4,0),"")</f>
        <v>0</v>
      </c>
      <c r="V519" s="354">
        <f t="shared" si="253"/>
        <v>2107050</v>
      </c>
      <c r="W519" s="354"/>
      <c r="X519" s="354"/>
      <c r="Y519" s="354"/>
      <c r="Z519" s="354"/>
      <c r="AA519" s="354"/>
      <c r="AB519" s="354"/>
      <c r="AC519" s="354"/>
      <c r="AD519" s="354"/>
      <c r="AE519" s="354"/>
      <c r="AF519" s="354"/>
      <c r="AG519" s="354"/>
      <c r="AH519" s="354"/>
      <c r="AI519" s="354"/>
    </row>
    <row r="520" spans="1:35" x14ac:dyDescent="0.2">
      <c r="A520" s="352"/>
      <c r="B520" s="361" t="str">
        <f t="shared" si="254"/>
        <v>1</v>
      </c>
      <c r="C520" s="368" t="s">
        <v>664</v>
      </c>
      <c r="D520" s="359" t="s">
        <v>665</v>
      </c>
      <c r="E520" s="1157">
        <f>IFERROR(VLOOKUP($C520,'[8]Total Outflows'!$AB$5:$AE$146,2,0),"")</f>
        <v>54025.2</v>
      </c>
      <c r="F520" s="1157">
        <f>IFERROR(VLOOKUP($C520,'[8]Total Outflows'!$AB$5:$AE$146,3,0),"")</f>
        <v>103400</v>
      </c>
      <c r="G520" s="1157">
        <f>IFERROR(VLOOKUP($C520,'[8]Total Outflows'!$AB$5:$AE$146,4,0),"")</f>
        <v>68800</v>
      </c>
      <c r="H520" s="1157">
        <f>IFERROR(VLOOKUP($C520,'[8]Total Outflows'!$AG$5:$AJ$137,2,0),"")</f>
        <v>132600</v>
      </c>
      <c r="I520" s="1157" t="str">
        <f>IFERROR(VLOOKUP($C520,'[8]Total Outflows'!$AL$5:$AO$60,2,0),"")</f>
        <v/>
      </c>
      <c r="J520" s="1157">
        <f>IFERROR(VLOOKUP($C520,'[8]Total Outflows'!$AR$5:$AU$87,2,0),"")</f>
        <v>0</v>
      </c>
      <c r="K520" s="1157" t="str">
        <f>IFERROR(VLOOKUP($C520,'[8]Total Outflows'!$AW$5:$AZ$56,2,0),"")</f>
        <v/>
      </c>
      <c r="L520" s="354">
        <f t="shared" si="251"/>
        <v>132600</v>
      </c>
      <c r="M520" s="1157">
        <f>IFERROR(VLOOKUP($C520,'[8]Total Outflows'!$AG$5:$AJ$137,3,0),"")</f>
        <v>132600</v>
      </c>
      <c r="N520" s="1157" t="str">
        <f>IFERROR(VLOOKUP($C520,'[8]Total Outflows'!$AL$5:$AO$60,3,0),"")</f>
        <v/>
      </c>
      <c r="O520" s="1157">
        <f>IFERROR(VLOOKUP($C520,'[8]Total Outflows'!$AR$5:$AU$87,3,0),"")</f>
        <v>0</v>
      </c>
      <c r="P520" s="1157" t="str">
        <f>IFERROR(VLOOKUP($C520,'[8]Total Outflows'!$AW$5:$AZ$56,3,0),"")</f>
        <v/>
      </c>
      <c r="Q520" s="354">
        <f t="shared" si="252"/>
        <v>132600</v>
      </c>
      <c r="R520" s="1157">
        <f>IFERROR(VLOOKUP($C520,'[8]Total Outflows'!$AG$5:$AJ$137,4,0),"")</f>
        <v>132600</v>
      </c>
      <c r="S520" s="1157" t="str">
        <f>IFERROR(VLOOKUP($C520,'[8]Total Outflows'!$AL$5:$AO$60,4,0),"")</f>
        <v/>
      </c>
      <c r="T520" s="1157">
        <f>IFERROR(VLOOKUP($C520,'[8]Total Outflows'!$AR$5:$AU$87,4,0),"")</f>
        <v>0</v>
      </c>
      <c r="U520" s="1157" t="str">
        <f>IFERROR(VLOOKUP($C520,'[8]Total Outflows'!$AW$5:$AZ$56,4,0),"")</f>
        <v/>
      </c>
      <c r="V520" s="354">
        <f t="shared" si="253"/>
        <v>132600</v>
      </c>
      <c r="W520" s="354"/>
      <c r="X520" s="354"/>
      <c r="Y520" s="354"/>
      <c r="Z520" s="354"/>
      <c r="AA520" s="354"/>
      <c r="AB520" s="354"/>
      <c r="AC520" s="354"/>
      <c r="AD520" s="354"/>
      <c r="AE520" s="354"/>
      <c r="AF520" s="354"/>
      <c r="AG520" s="354"/>
      <c r="AH520" s="354"/>
      <c r="AI520" s="354"/>
    </row>
    <row r="521" spans="1:35" x14ac:dyDescent="0.2">
      <c r="A521" s="352">
        <v>22</v>
      </c>
      <c r="B521" s="361" t="str">
        <f t="shared" si="254"/>
        <v>1</v>
      </c>
      <c r="C521" s="358" t="s">
        <v>666</v>
      </c>
      <c r="D521" s="359" t="s">
        <v>667</v>
      </c>
      <c r="E521" s="1157" t="str">
        <f>IFERROR(VLOOKUP($C521,'[8]Total Outflows'!$AB$5:$AE$146,2,0),"")</f>
        <v/>
      </c>
      <c r="F521" s="1157" t="str">
        <f>IFERROR(VLOOKUP($C521,'[8]Total Outflows'!$AB$5:$AE$146,3,0),"")</f>
        <v/>
      </c>
      <c r="G521" s="1157" t="str">
        <f>IFERROR(VLOOKUP($C521,'[8]Total Outflows'!$AB$5:$AE$146,4,0),"")</f>
        <v/>
      </c>
      <c r="H521" s="1157" t="str">
        <f>IFERROR(VLOOKUP($C521,'[8]Total Outflows'!$AG$5:$AJ$137,2,0),"")</f>
        <v/>
      </c>
      <c r="I521" s="1157" t="str">
        <f>IFERROR(VLOOKUP($C521,'[8]Total Outflows'!$AL$5:$AO$60,2,0),"")</f>
        <v/>
      </c>
      <c r="J521" s="1157" t="str">
        <f>IFERROR(VLOOKUP($C521,'[8]Total Outflows'!$AR$5:$AU$87,2,0),"")</f>
        <v/>
      </c>
      <c r="K521" s="1157" t="str">
        <f>IFERROR(VLOOKUP($C521,'[8]Total Outflows'!$AW$5:$AZ$56,2,0),"")</f>
        <v/>
      </c>
      <c r="L521" s="354">
        <f t="shared" si="251"/>
        <v>0</v>
      </c>
      <c r="M521" s="1157" t="str">
        <f>IFERROR(VLOOKUP($C521,'[8]Total Outflows'!$AG$5:$AJ$137,3,0),"")</f>
        <v/>
      </c>
      <c r="N521" s="1157" t="str">
        <f>IFERROR(VLOOKUP($C521,'[8]Total Outflows'!$AL$5:$AO$60,3,0),"")</f>
        <v/>
      </c>
      <c r="O521" s="1157" t="str">
        <f>IFERROR(VLOOKUP($C521,'[8]Total Outflows'!$AR$5:$AU$87,3,0),"")</f>
        <v/>
      </c>
      <c r="P521" s="1157" t="str">
        <f>IFERROR(VLOOKUP($C521,'[8]Total Outflows'!$AW$5:$AZ$56,3,0),"")</f>
        <v/>
      </c>
      <c r="Q521" s="354">
        <f t="shared" si="252"/>
        <v>0</v>
      </c>
      <c r="R521" s="1157" t="str">
        <f>IFERROR(VLOOKUP($C521,'[8]Total Outflows'!$AG$5:$AJ$137,4,0),"")</f>
        <v/>
      </c>
      <c r="S521" s="1157" t="str">
        <f>IFERROR(VLOOKUP($C521,'[8]Total Outflows'!$AL$5:$AO$60,4,0),"")</f>
        <v/>
      </c>
      <c r="T521" s="1157" t="str">
        <f>IFERROR(VLOOKUP($C521,'[8]Total Outflows'!$AR$5:$AU$87,4,0),"")</f>
        <v/>
      </c>
      <c r="U521" s="1157" t="str">
        <f>IFERROR(VLOOKUP($C521,'[8]Total Outflows'!$AW$5:$AZ$56,4,0),"")</f>
        <v/>
      </c>
      <c r="V521" s="354">
        <f t="shared" si="253"/>
        <v>0</v>
      </c>
      <c r="W521" s="354"/>
      <c r="X521" s="354"/>
      <c r="Y521" s="354"/>
      <c r="Z521" s="354"/>
      <c r="AA521" s="354"/>
      <c r="AB521" s="354"/>
      <c r="AC521" s="354"/>
      <c r="AD521" s="354"/>
      <c r="AE521" s="354"/>
      <c r="AF521" s="354"/>
      <c r="AG521" s="354"/>
      <c r="AH521" s="354"/>
      <c r="AI521" s="354"/>
    </row>
    <row r="522" spans="1:35" x14ac:dyDescent="0.2">
      <c r="A522" s="352">
        <v>22</v>
      </c>
      <c r="B522" s="361" t="str">
        <f t="shared" si="254"/>
        <v>1</v>
      </c>
      <c r="C522" s="358" t="s">
        <v>668</v>
      </c>
      <c r="D522" s="359" t="s">
        <v>669</v>
      </c>
      <c r="E522" s="1157">
        <f>IFERROR(VLOOKUP($C522,'[8]Total Outflows'!$AB$5:$AE$146,2,0),"")</f>
        <v>459640.91999999987</v>
      </c>
      <c r="F522" s="1157">
        <f>IFERROR(VLOOKUP($C522,'[8]Total Outflows'!$AB$5:$AE$146,3,0),"")</f>
        <v>767900</v>
      </c>
      <c r="G522" s="1157">
        <f>IFERROR(VLOOKUP($C522,'[8]Total Outflows'!$AB$5:$AE$146,4,0),"")</f>
        <v>765800</v>
      </c>
      <c r="H522" s="1157">
        <f>IFERROR(VLOOKUP($C522,'[8]Total Outflows'!$AG$5:$AJ$137,2,0),"")</f>
        <v>2764400</v>
      </c>
      <c r="I522" s="1157" t="str">
        <f>IFERROR(VLOOKUP($C522,'[8]Total Outflows'!$AL$5:$AO$60,2,0),"")</f>
        <v/>
      </c>
      <c r="J522" s="1157">
        <f>IFERROR(VLOOKUP($C522,'[8]Total Outflows'!$AR$5:$AU$87,2,0),"")</f>
        <v>8200</v>
      </c>
      <c r="K522" s="1157">
        <f>IFERROR(VLOOKUP($C522,'[8]Total Outflows'!$AW$5:$AZ$56,2,0),"")</f>
        <v>0</v>
      </c>
      <c r="L522" s="354">
        <f t="shared" si="251"/>
        <v>2772600</v>
      </c>
      <c r="M522" s="1157">
        <f>IFERROR(VLOOKUP($C522,'[8]Total Outflows'!$AG$5:$AJ$137,3,0),"")</f>
        <v>2764400</v>
      </c>
      <c r="N522" s="1157" t="str">
        <f>IFERROR(VLOOKUP($C522,'[8]Total Outflows'!$AL$5:$AO$60,3,0),"")</f>
        <v/>
      </c>
      <c r="O522" s="1157">
        <f>IFERROR(VLOOKUP($C522,'[8]Total Outflows'!$AR$5:$AU$87,3,0),"")</f>
        <v>7700</v>
      </c>
      <c r="P522" s="1157">
        <f>IFERROR(VLOOKUP($C522,'[8]Total Outflows'!$AW$5:$AZ$56,3,0),"")</f>
        <v>0</v>
      </c>
      <c r="Q522" s="354">
        <f t="shared" si="252"/>
        <v>2772100</v>
      </c>
      <c r="R522" s="1157">
        <f>IFERROR(VLOOKUP($C522,'[8]Total Outflows'!$AG$5:$AJ$137,4,0),"")</f>
        <v>2764400</v>
      </c>
      <c r="S522" s="1157" t="str">
        <f>IFERROR(VLOOKUP($C522,'[8]Total Outflows'!$AL$5:$AO$60,4,0),"")</f>
        <v/>
      </c>
      <c r="T522" s="1157">
        <f>IFERROR(VLOOKUP($C522,'[8]Total Outflows'!$AR$5:$AU$87,4,0),"")</f>
        <v>7700</v>
      </c>
      <c r="U522" s="1157">
        <f>IFERROR(VLOOKUP($C522,'[8]Total Outflows'!$AW$5:$AZ$56,4,0),"")</f>
        <v>0</v>
      </c>
      <c r="V522" s="354">
        <f t="shared" si="253"/>
        <v>2772100</v>
      </c>
      <c r="W522" s="354"/>
      <c r="X522" s="354"/>
      <c r="Y522" s="354"/>
      <c r="Z522" s="354"/>
      <c r="AA522" s="354"/>
      <c r="AB522" s="354"/>
      <c r="AC522" s="354"/>
      <c r="AD522" s="354"/>
      <c r="AE522" s="354"/>
      <c r="AF522" s="354"/>
      <c r="AG522" s="354"/>
      <c r="AH522" s="354"/>
      <c r="AI522" s="354"/>
    </row>
    <row r="523" spans="1:35" x14ac:dyDescent="0.2">
      <c r="A523" s="352">
        <v>22</v>
      </c>
      <c r="B523" s="361" t="str">
        <f t="shared" si="254"/>
        <v>1</v>
      </c>
      <c r="C523" s="358" t="s">
        <v>670</v>
      </c>
      <c r="D523" s="359" t="s">
        <v>671</v>
      </c>
      <c r="E523" s="1157" t="str">
        <f>IFERROR(VLOOKUP($C523,'[8]Total Outflows'!$AB$5:$AE$146,2,0),"")</f>
        <v/>
      </c>
      <c r="F523" s="1157" t="str">
        <f>IFERROR(VLOOKUP($C523,'[8]Total Outflows'!$AB$5:$AE$146,3,0),"")</f>
        <v/>
      </c>
      <c r="G523" s="1157" t="str">
        <f>IFERROR(VLOOKUP($C523,'[8]Total Outflows'!$AB$5:$AE$146,4,0),"")</f>
        <v/>
      </c>
      <c r="H523" s="1157" t="str">
        <f>IFERROR(VLOOKUP($C523,'[8]Total Outflows'!$AG$5:$AJ$137,2,0),"")</f>
        <v/>
      </c>
      <c r="I523" s="1157" t="str">
        <f>IFERROR(VLOOKUP($C523,'[8]Total Outflows'!$AL$5:$AO$60,2,0),"")</f>
        <v/>
      </c>
      <c r="J523" s="1157" t="str">
        <f>IFERROR(VLOOKUP($C523,'[8]Total Outflows'!$AR$5:$AU$87,2,0),"")</f>
        <v/>
      </c>
      <c r="K523" s="1157" t="str">
        <f>IFERROR(VLOOKUP($C523,'[8]Total Outflows'!$AW$5:$AZ$56,2,0),"")</f>
        <v/>
      </c>
      <c r="L523" s="354">
        <f t="shared" si="251"/>
        <v>0</v>
      </c>
      <c r="M523" s="1157" t="str">
        <f>IFERROR(VLOOKUP($C523,'[8]Total Outflows'!$AG$5:$AJ$137,3,0),"")</f>
        <v/>
      </c>
      <c r="N523" s="1157" t="str">
        <f>IFERROR(VLOOKUP($C523,'[8]Total Outflows'!$AL$5:$AO$60,3,0),"")</f>
        <v/>
      </c>
      <c r="O523" s="1157" t="str">
        <f>IFERROR(VLOOKUP($C523,'[8]Total Outflows'!$AR$5:$AU$87,3,0),"")</f>
        <v/>
      </c>
      <c r="P523" s="1157" t="str">
        <f>IFERROR(VLOOKUP($C523,'[8]Total Outflows'!$AW$5:$AZ$56,3,0),"")</f>
        <v/>
      </c>
      <c r="Q523" s="354">
        <f t="shared" si="252"/>
        <v>0</v>
      </c>
      <c r="R523" s="1157" t="str">
        <f>IFERROR(VLOOKUP($C523,'[8]Total Outflows'!$AG$5:$AJ$137,4,0),"")</f>
        <v/>
      </c>
      <c r="S523" s="1157" t="str">
        <f>IFERROR(VLOOKUP($C523,'[8]Total Outflows'!$AL$5:$AO$60,4,0),"")</f>
        <v/>
      </c>
      <c r="T523" s="1157" t="str">
        <f>IFERROR(VLOOKUP($C523,'[8]Total Outflows'!$AR$5:$AU$87,4,0),"")</f>
        <v/>
      </c>
      <c r="U523" s="1157" t="str">
        <f>IFERROR(VLOOKUP($C523,'[8]Total Outflows'!$AW$5:$AZ$56,4,0),"")</f>
        <v/>
      </c>
      <c r="V523" s="354">
        <f t="shared" si="253"/>
        <v>0</v>
      </c>
      <c r="W523" s="354"/>
      <c r="X523" s="354"/>
      <c r="Y523" s="354"/>
      <c r="Z523" s="354"/>
      <c r="AA523" s="354"/>
      <c r="AB523" s="354"/>
      <c r="AC523" s="354"/>
      <c r="AD523" s="354"/>
      <c r="AE523" s="354"/>
      <c r="AF523" s="354"/>
      <c r="AG523" s="354"/>
      <c r="AH523" s="354"/>
      <c r="AI523" s="354"/>
    </row>
    <row r="524" spans="1:35" x14ac:dyDescent="0.2">
      <c r="A524" s="352">
        <v>22</v>
      </c>
      <c r="B524" s="361" t="str">
        <f t="shared" si="254"/>
        <v>1</v>
      </c>
      <c r="C524" s="358" t="s">
        <v>672</v>
      </c>
      <c r="D524" s="359" t="s">
        <v>673</v>
      </c>
      <c r="E524" s="1157" t="str">
        <f>IFERROR(VLOOKUP($C524,'[8]Total Outflows'!$AB$5:$AE$146,2,0),"")</f>
        <v/>
      </c>
      <c r="F524" s="1157" t="str">
        <f>IFERROR(VLOOKUP($C524,'[8]Total Outflows'!$AB$5:$AE$146,3,0),"")</f>
        <v/>
      </c>
      <c r="G524" s="1157" t="str">
        <f>IFERROR(VLOOKUP($C524,'[8]Total Outflows'!$AB$5:$AE$146,4,0),"")</f>
        <v/>
      </c>
      <c r="H524" s="1157" t="str">
        <f>IFERROR(VLOOKUP($C524,'[8]Total Outflows'!$AG$5:$AJ$137,2,0),"")</f>
        <v/>
      </c>
      <c r="I524" s="1157" t="str">
        <f>IFERROR(VLOOKUP($C524,'[8]Total Outflows'!$AL$5:$AO$60,2,0),"")</f>
        <v/>
      </c>
      <c r="J524" s="1157" t="str">
        <f>IFERROR(VLOOKUP($C524,'[8]Total Outflows'!$AR$5:$AU$87,2,0),"")</f>
        <v/>
      </c>
      <c r="K524" s="1157" t="str">
        <f>IFERROR(VLOOKUP($C524,'[8]Total Outflows'!$AW$5:$AZ$56,2,0),"")</f>
        <v/>
      </c>
      <c r="L524" s="354">
        <f t="shared" si="251"/>
        <v>0</v>
      </c>
      <c r="M524" s="1157" t="str">
        <f>IFERROR(VLOOKUP($C524,'[8]Total Outflows'!$AG$5:$AJ$137,3,0),"")</f>
        <v/>
      </c>
      <c r="N524" s="1157" t="str">
        <f>IFERROR(VLOOKUP($C524,'[8]Total Outflows'!$AL$5:$AO$60,3,0),"")</f>
        <v/>
      </c>
      <c r="O524" s="1157" t="str">
        <f>IFERROR(VLOOKUP($C524,'[8]Total Outflows'!$AR$5:$AU$87,3,0),"")</f>
        <v/>
      </c>
      <c r="P524" s="1157" t="str">
        <f>IFERROR(VLOOKUP($C524,'[8]Total Outflows'!$AW$5:$AZ$56,3,0),"")</f>
        <v/>
      </c>
      <c r="Q524" s="354">
        <f t="shared" si="252"/>
        <v>0</v>
      </c>
      <c r="R524" s="1157" t="str">
        <f>IFERROR(VLOOKUP($C524,'[8]Total Outflows'!$AG$5:$AJ$137,4,0),"")</f>
        <v/>
      </c>
      <c r="S524" s="1157" t="str">
        <f>IFERROR(VLOOKUP($C524,'[8]Total Outflows'!$AL$5:$AO$60,4,0),"")</f>
        <v/>
      </c>
      <c r="T524" s="1157" t="str">
        <f>IFERROR(VLOOKUP($C524,'[8]Total Outflows'!$AR$5:$AU$87,4,0),"")</f>
        <v/>
      </c>
      <c r="U524" s="1157" t="str">
        <f>IFERROR(VLOOKUP($C524,'[8]Total Outflows'!$AW$5:$AZ$56,4,0),"")</f>
        <v/>
      </c>
      <c r="V524" s="354">
        <f t="shared" si="253"/>
        <v>0</v>
      </c>
      <c r="W524" s="354"/>
      <c r="X524" s="354"/>
      <c r="Y524" s="354"/>
      <c r="Z524" s="354"/>
      <c r="AA524" s="354"/>
      <c r="AB524" s="354"/>
      <c r="AC524" s="354"/>
      <c r="AD524" s="354"/>
      <c r="AE524" s="354"/>
      <c r="AF524" s="354"/>
      <c r="AG524" s="354"/>
      <c r="AH524" s="354"/>
      <c r="AI524" s="354"/>
    </row>
    <row r="525" spans="1:35" x14ac:dyDescent="0.2">
      <c r="A525" s="352">
        <v>22</v>
      </c>
      <c r="B525" s="361" t="str">
        <f t="shared" si="254"/>
        <v>1</v>
      </c>
      <c r="C525" s="358" t="s">
        <v>674</v>
      </c>
      <c r="D525" s="359" t="s">
        <v>675</v>
      </c>
      <c r="E525" s="1157">
        <f>IFERROR(VLOOKUP($C525,'[8]Total Outflows'!$AB$5:$AE$146,2,0),"")</f>
        <v>1235388.3799999999</v>
      </c>
      <c r="F525" s="1157">
        <f>IFERROR(VLOOKUP($C525,'[8]Total Outflows'!$AB$5:$AE$146,3,0),"")</f>
        <v>1834100</v>
      </c>
      <c r="G525" s="1157">
        <f>IFERROR(VLOOKUP($C525,'[8]Total Outflows'!$AB$5:$AE$146,4,0),"")</f>
        <v>1887800</v>
      </c>
      <c r="H525" s="1157">
        <f>IFERROR(VLOOKUP($C525,'[8]Total Outflows'!$AG$5:$AJ$137,2,0),"")</f>
        <v>1303300</v>
      </c>
      <c r="I525" s="1157">
        <f>IFERROR(VLOOKUP($C525,'[8]Total Outflows'!$AL$5:$AO$60,2,0),"")</f>
        <v>400000</v>
      </c>
      <c r="J525" s="1157">
        <f>IFERROR(VLOOKUP($C525,'[8]Total Outflows'!$AR$5:$AU$87,2,0),"")</f>
        <v>18500</v>
      </c>
      <c r="K525" s="1157" t="str">
        <f>IFERROR(VLOOKUP($C525,'[8]Total Outflows'!$AW$5:$AZ$56,2,0),"")</f>
        <v/>
      </c>
      <c r="L525" s="354">
        <f t="shared" si="251"/>
        <v>1721800</v>
      </c>
      <c r="M525" s="1157">
        <f>IFERROR(VLOOKUP($C525,'[8]Total Outflows'!$AG$5:$AJ$137,3,0),"")</f>
        <v>1303300</v>
      </c>
      <c r="N525" s="1157">
        <f>IFERROR(VLOOKUP($C525,'[8]Total Outflows'!$AL$5:$AO$60,3,0),"")</f>
        <v>400000</v>
      </c>
      <c r="O525" s="1157">
        <f>IFERROR(VLOOKUP($C525,'[8]Total Outflows'!$AR$5:$AU$87,3,0),"")</f>
        <v>21500</v>
      </c>
      <c r="P525" s="1157" t="str">
        <f>IFERROR(VLOOKUP($C525,'[8]Total Outflows'!$AW$5:$AZ$56,3,0),"")</f>
        <v/>
      </c>
      <c r="Q525" s="354">
        <f t="shared" si="252"/>
        <v>1724800</v>
      </c>
      <c r="R525" s="1157">
        <f>IFERROR(VLOOKUP($C525,'[8]Total Outflows'!$AG$5:$AJ$137,4,0),"")</f>
        <v>1303300</v>
      </c>
      <c r="S525" s="1157">
        <f>IFERROR(VLOOKUP($C525,'[8]Total Outflows'!$AL$5:$AO$60,4,0),"")</f>
        <v>400000</v>
      </c>
      <c r="T525" s="1157">
        <f>IFERROR(VLOOKUP($C525,'[8]Total Outflows'!$AR$5:$AU$87,4,0),"")</f>
        <v>21500</v>
      </c>
      <c r="U525" s="1157" t="str">
        <f>IFERROR(VLOOKUP($C525,'[8]Total Outflows'!$AW$5:$AZ$56,4,0),"")</f>
        <v/>
      </c>
      <c r="V525" s="354">
        <f t="shared" si="253"/>
        <v>1724800</v>
      </c>
      <c r="W525" s="354"/>
      <c r="X525" s="354"/>
      <c r="Y525" s="354"/>
      <c r="Z525" s="354"/>
      <c r="AA525" s="354"/>
      <c r="AB525" s="354"/>
      <c r="AC525" s="354"/>
      <c r="AD525" s="354"/>
      <c r="AE525" s="354"/>
      <c r="AF525" s="354"/>
      <c r="AG525" s="354"/>
      <c r="AH525" s="354"/>
      <c r="AI525" s="354"/>
    </row>
    <row r="526" spans="1:35" x14ac:dyDescent="0.2">
      <c r="A526" s="352"/>
      <c r="B526" s="361" t="str">
        <f t="shared" si="254"/>
        <v>1</v>
      </c>
      <c r="C526" s="368" t="s">
        <v>676</v>
      </c>
      <c r="D526" s="359" t="s">
        <v>677</v>
      </c>
      <c r="E526" s="1157">
        <f>IFERROR(VLOOKUP($C526,'[8]Total Outflows'!$AB$5:$AE$146,2,0),"")</f>
        <v>0</v>
      </c>
      <c r="F526" s="1157">
        <f>IFERROR(VLOOKUP($C526,'[8]Total Outflows'!$AB$5:$AE$146,3,0),"")</f>
        <v>73300</v>
      </c>
      <c r="G526" s="1157">
        <f>IFERROR(VLOOKUP($C526,'[8]Total Outflows'!$AB$5:$AE$146,4,0),"")</f>
        <v>17500</v>
      </c>
      <c r="H526" s="1157">
        <f>IFERROR(VLOOKUP($C526,'[8]Total Outflows'!$AG$5:$AJ$137,2,0),"")</f>
        <v>63300</v>
      </c>
      <c r="I526" s="1157" t="str">
        <f>IFERROR(VLOOKUP($C526,'[8]Total Outflows'!$AL$5:$AO$60,2,0),"")</f>
        <v/>
      </c>
      <c r="J526" s="1157" t="str">
        <f>IFERROR(VLOOKUP($C526,'[8]Total Outflows'!$AR$5:$AU$87,2,0),"")</f>
        <v/>
      </c>
      <c r="K526" s="1157" t="str">
        <f>IFERROR(VLOOKUP($C526,'[8]Total Outflows'!$AW$5:$AZ$56,2,0),"")</f>
        <v/>
      </c>
      <c r="L526" s="354">
        <f t="shared" si="251"/>
        <v>63300</v>
      </c>
      <c r="M526" s="1157">
        <f>IFERROR(VLOOKUP($C526,'[8]Total Outflows'!$AG$5:$AJ$137,3,0),"")</f>
        <v>63300</v>
      </c>
      <c r="N526" s="1157" t="str">
        <f>IFERROR(VLOOKUP($C526,'[8]Total Outflows'!$AL$5:$AO$60,3,0),"")</f>
        <v/>
      </c>
      <c r="O526" s="1157" t="str">
        <f>IFERROR(VLOOKUP($C526,'[8]Total Outflows'!$AR$5:$AU$87,3,0),"")</f>
        <v/>
      </c>
      <c r="P526" s="1157" t="str">
        <f>IFERROR(VLOOKUP($C526,'[8]Total Outflows'!$AW$5:$AZ$56,3,0),"")</f>
        <v/>
      </c>
      <c r="Q526" s="354">
        <f t="shared" si="252"/>
        <v>63300</v>
      </c>
      <c r="R526" s="1157">
        <f>IFERROR(VLOOKUP($C526,'[8]Total Outflows'!$AG$5:$AJ$137,4,0),"")</f>
        <v>63300</v>
      </c>
      <c r="S526" s="1157" t="str">
        <f>IFERROR(VLOOKUP($C526,'[8]Total Outflows'!$AL$5:$AO$60,4,0),"")</f>
        <v/>
      </c>
      <c r="T526" s="1157" t="str">
        <f>IFERROR(VLOOKUP($C526,'[8]Total Outflows'!$AR$5:$AU$87,4,0),"")</f>
        <v/>
      </c>
      <c r="U526" s="1157" t="str">
        <f>IFERROR(VLOOKUP($C526,'[8]Total Outflows'!$AW$5:$AZ$56,4,0),"")</f>
        <v/>
      </c>
      <c r="V526" s="354">
        <f t="shared" si="253"/>
        <v>63300</v>
      </c>
      <c r="W526" s="354"/>
      <c r="X526" s="354"/>
      <c r="Y526" s="354"/>
      <c r="Z526" s="354"/>
      <c r="AA526" s="354"/>
      <c r="AB526" s="354"/>
      <c r="AC526" s="354"/>
      <c r="AD526" s="354"/>
      <c r="AE526" s="354"/>
      <c r="AF526" s="354"/>
      <c r="AG526" s="354"/>
      <c r="AH526" s="354"/>
      <c r="AI526" s="354"/>
    </row>
    <row r="527" spans="1:35" x14ac:dyDescent="0.2">
      <c r="A527" s="352"/>
      <c r="B527" s="361" t="str">
        <f t="shared" si="254"/>
        <v>1</v>
      </c>
      <c r="C527" s="368" t="s">
        <v>678</v>
      </c>
      <c r="D527" s="359" t="s">
        <v>679</v>
      </c>
      <c r="E527" s="1157">
        <f>IFERROR(VLOOKUP($C527,'[8]Total Outflows'!$AB$5:$AE$146,2,0),"")</f>
        <v>29732</v>
      </c>
      <c r="F527" s="1157">
        <f>IFERROR(VLOOKUP($C527,'[8]Total Outflows'!$AB$5:$AE$146,3,0),"")</f>
        <v>30800</v>
      </c>
      <c r="G527" s="1157">
        <f>IFERROR(VLOOKUP($C527,'[8]Total Outflows'!$AB$5:$AE$146,4,0),"")</f>
        <v>39000</v>
      </c>
      <c r="H527" s="1157">
        <f>IFERROR(VLOOKUP($C527,'[8]Total Outflows'!$AG$5:$AJ$137,2,0),"")</f>
        <v>31800</v>
      </c>
      <c r="I527" s="1157" t="str">
        <f>IFERROR(VLOOKUP($C527,'[8]Total Outflows'!$AL$5:$AO$60,2,0),"")</f>
        <v/>
      </c>
      <c r="J527" s="1157" t="str">
        <f>IFERROR(VLOOKUP($C527,'[8]Total Outflows'!$AR$5:$AU$87,2,0),"")</f>
        <v/>
      </c>
      <c r="K527" s="1157" t="str">
        <f>IFERROR(VLOOKUP($C527,'[8]Total Outflows'!$AW$5:$AZ$56,2,0),"")</f>
        <v/>
      </c>
      <c r="L527" s="354">
        <f t="shared" si="251"/>
        <v>31800</v>
      </c>
      <c r="M527" s="1157">
        <f>IFERROR(VLOOKUP($C527,'[8]Total Outflows'!$AG$5:$AJ$137,3,0),"")</f>
        <v>31800</v>
      </c>
      <c r="N527" s="1157" t="str">
        <f>IFERROR(VLOOKUP($C527,'[8]Total Outflows'!$AL$5:$AO$60,3,0),"")</f>
        <v/>
      </c>
      <c r="O527" s="1157" t="str">
        <f>IFERROR(VLOOKUP($C527,'[8]Total Outflows'!$AR$5:$AU$87,3,0),"")</f>
        <v/>
      </c>
      <c r="P527" s="1157" t="str">
        <f>IFERROR(VLOOKUP($C527,'[8]Total Outflows'!$AW$5:$AZ$56,3,0),"")</f>
        <v/>
      </c>
      <c r="Q527" s="354">
        <f t="shared" si="252"/>
        <v>31800</v>
      </c>
      <c r="R527" s="1157">
        <f>IFERROR(VLOOKUP($C527,'[8]Total Outflows'!$AG$5:$AJ$137,4,0),"")</f>
        <v>31800</v>
      </c>
      <c r="S527" s="1157" t="str">
        <f>IFERROR(VLOOKUP($C527,'[8]Total Outflows'!$AL$5:$AO$60,4,0),"")</f>
        <v/>
      </c>
      <c r="T527" s="1157" t="str">
        <f>IFERROR(VLOOKUP($C527,'[8]Total Outflows'!$AR$5:$AU$87,4,0),"")</f>
        <v/>
      </c>
      <c r="U527" s="1157" t="str">
        <f>IFERROR(VLOOKUP($C527,'[8]Total Outflows'!$AW$5:$AZ$56,4,0),"")</f>
        <v/>
      </c>
      <c r="V527" s="354">
        <f t="shared" si="253"/>
        <v>31800</v>
      </c>
      <c r="W527" s="354"/>
      <c r="X527" s="354"/>
      <c r="Y527" s="354"/>
      <c r="Z527" s="354"/>
      <c r="AA527" s="354"/>
      <c r="AB527" s="354"/>
      <c r="AC527" s="354"/>
      <c r="AD527" s="354"/>
      <c r="AE527" s="354"/>
      <c r="AF527" s="354"/>
      <c r="AG527" s="354"/>
      <c r="AH527" s="354"/>
      <c r="AI527" s="354"/>
    </row>
    <row r="528" spans="1:35" x14ac:dyDescent="0.2">
      <c r="A528" s="352">
        <v>22</v>
      </c>
      <c r="B528" s="361" t="str">
        <f t="shared" si="254"/>
        <v>1</v>
      </c>
      <c r="C528" s="358" t="s">
        <v>680</v>
      </c>
      <c r="D528" s="359" t="s">
        <v>681</v>
      </c>
      <c r="E528" s="1157">
        <f>IFERROR(VLOOKUP($C528,'[8]Total Outflows'!$AB$5:$AE$146,2,0),"")</f>
        <v>5197801.230000034</v>
      </c>
      <c r="F528" s="1157">
        <f>IFERROR(VLOOKUP($C528,'[8]Total Outflows'!$AB$5:$AE$146,3,0),"")</f>
        <v>4229400</v>
      </c>
      <c r="G528" s="1157">
        <f>IFERROR(VLOOKUP($C528,'[8]Total Outflows'!$AB$5:$AE$146,4,0),"")</f>
        <v>4695800</v>
      </c>
      <c r="H528" s="1157">
        <f>IFERROR(VLOOKUP($C528,'[8]Total Outflows'!$AG$5:$AJ$137,2,0),"")</f>
        <v>586300</v>
      </c>
      <c r="I528" s="1157">
        <f>IFERROR(VLOOKUP($C528,'[8]Total Outflows'!$AL$5:$AO$60,2,0),"")</f>
        <v>3431300</v>
      </c>
      <c r="J528" s="1157">
        <f>IFERROR(VLOOKUP($C528,'[8]Total Outflows'!$AR$5:$AU$87,2,0),"")</f>
        <v>0</v>
      </c>
      <c r="K528" s="1157" t="str">
        <f>IFERROR(VLOOKUP($C528,'[8]Total Outflows'!$AW$5:$AZ$56,2,0),"")</f>
        <v/>
      </c>
      <c r="L528" s="354">
        <f t="shared" si="251"/>
        <v>4017600</v>
      </c>
      <c r="M528" s="1157">
        <f>IFERROR(VLOOKUP($C528,'[8]Total Outflows'!$AG$5:$AJ$137,3,0),"")</f>
        <v>621000</v>
      </c>
      <c r="N528" s="1157">
        <f>IFERROR(VLOOKUP($C528,'[8]Total Outflows'!$AL$5:$AO$60,3,0),"")</f>
        <v>3396600</v>
      </c>
      <c r="O528" s="1157">
        <f>IFERROR(VLOOKUP($C528,'[8]Total Outflows'!$AR$5:$AU$87,3,0),"")</f>
        <v>0</v>
      </c>
      <c r="P528" s="1157" t="str">
        <f>IFERROR(VLOOKUP($C528,'[8]Total Outflows'!$AW$5:$AZ$56,3,0),"")</f>
        <v/>
      </c>
      <c r="Q528" s="354">
        <f t="shared" si="252"/>
        <v>4017600</v>
      </c>
      <c r="R528" s="1157">
        <f>IFERROR(VLOOKUP($C528,'[8]Total Outflows'!$AG$5:$AJ$137,4,0),"")</f>
        <v>3640000</v>
      </c>
      <c r="S528" s="1157">
        <f>IFERROR(VLOOKUP($C528,'[8]Total Outflows'!$AL$5:$AO$60,4,0),"")</f>
        <v>377600</v>
      </c>
      <c r="T528" s="1157">
        <f>IFERROR(VLOOKUP($C528,'[8]Total Outflows'!$AR$5:$AU$87,4,0),"")</f>
        <v>0</v>
      </c>
      <c r="U528" s="1157" t="str">
        <f>IFERROR(VLOOKUP($C528,'[8]Total Outflows'!$AW$5:$AZ$56,4,0),"")</f>
        <v/>
      </c>
      <c r="V528" s="354">
        <f t="shared" si="253"/>
        <v>4017600</v>
      </c>
      <c r="W528" s="354"/>
      <c r="X528" s="354"/>
      <c r="Y528" s="354"/>
      <c r="Z528" s="354"/>
      <c r="AA528" s="354"/>
      <c r="AB528" s="354"/>
      <c r="AC528" s="354"/>
      <c r="AD528" s="354"/>
      <c r="AE528" s="354"/>
      <c r="AF528" s="354"/>
      <c r="AG528" s="354"/>
      <c r="AH528" s="354"/>
      <c r="AI528" s="354"/>
    </row>
    <row r="529" spans="1:35" x14ac:dyDescent="0.2">
      <c r="A529" s="411">
        <v>22</v>
      </c>
      <c r="B529" s="361" t="str">
        <f t="shared" si="254"/>
        <v>1</v>
      </c>
      <c r="C529" s="369" t="s">
        <v>682</v>
      </c>
      <c r="D529" s="409" t="s">
        <v>1264</v>
      </c>
      <c r="E529" s="1157">
        <f>IFERROR(VLOOKUP($C529,'[8]Total Outflows'!$AB$5:$AE$146,2,0),"")</f>
        <v>27477817.800000001</v>
      </c>
      <c r="F529" s="1157">
        <f>IFERROR(VLOOKUP($C529,'[8]Total Outflows'!$AB$5:$AE$146,3,0),"")</f>
        <v>40886700</v>
      </c>
      <c r="G529" s="1157">
        <f>IFERROR(VLOOKUP($C529,'[8]Total Outflows'!$AB$5:$AE$146,4,0),"")</f>
        <v>19094100</v>
      </c>
      <c r="H529" s="1157">
        <f>IFERROR(VLOOKUP($C529,'[8]Total Outflows'!$AG$5:$AJ$137,2,0),"")</f>
        <v>5934700</v>
      </c>
      <c r="I529" s="1157">
        <f>IFERROR(VLOOKUP($C529,'[8]Total Outflows'!$AL$5:$AO$60,2,0),"")</f>
        <v>1500000</v>
      </c>
      <c r="J529" s="1157">
        <f>IFERROR(VLOOKUP($C529,'[8]Total Outflows'!$AR$5:$AU$87,2,0),"")</f>
        <v>8549200</v>
      </c>
      <c r="K529" s="1157">
        <f>IFERROR(VLOOKUP($C529,'[8]Total Outflows'!$AW$5:$AZ$56,2,0),"")</f>
        <v>3080000</v>
      </c>
      <c r="L529" s="354">
        <f t="shared" si="251"/>
        <v>19063900</v>
      </c>
      <c r="M529" s="1157">
        <f>IFERROR(VLOOKUP($C529,'[8]Total Outflows'!$AG$5:$AJ$137,3,0),"")</f>
        <v>7434700</v>
      </c>
      <c r="N529" s="1157">
        <f>IFERROR(VLOOKUP($C529,'[8]Total Outflows'!$AL$5:$AO$60,3,0),"")</f>
        <v>0</v>
      </c>
      <c r="O529" s="1157">
        <f>IFERROR(VLOOKUP($C529,'[8]Total Outflows'!$AR$5:$AU$87,3,0),"")</f>
        <v>8548200</v>
      </c>
      <c r="P529" s="1157">
        <f>IFERROR(VLOOKUP($C529,'[8]Total Outflows'!$AW$5:$AZ$56,3,0),"")</f>
        <v>13080000</v>
      </c>
      <c r="Q529" s="354">
        <f t="shared" si="252"/>
        <v>29062900</v>
      </c>
      <c r="R529" s="1157">
        <f>IFERROR(VLOOKUP($C529,'[8]Total Outflows'!$AG$5:$AJ$137,4,0),"")</f>
        <v>7434700</v>
      </c>
      <c r="S529" s="1157">
        <f>IFERROR(VLOOKUP($C529,'[8]Total Outflows'!$AL$5:$AO$60,4,0),"")</f>
        <v>0</v>
      </c>
      <c r="T529" s="1157">
        <f>IFERROR(VLOOKUP($C529,'[8]Total Outflows'!$AR$5:$AU$87,4,0),"")</f>
        <v>8548200</v>
      </c>
      <c r="U529" s="1157">
        <f>IFERROR(VLOOKUP($C529,'[8]Total Outflows'!$AW$5:$AZ$56,4,0),"")</f>
        <v>13080000</v>
      </c>
      <c r="V529" s="354">
        <f t="shared" si="253"/>
        <v>29062900</v>
      </c>
      <c r="W529" s="354"/>
      <c r="X529" s="354"/>
      <c r="Y529" s="354"/>
      <c r="Z529" s="354"/>
      <c r="AA529" s="354"/>
      <c r="AB529" s="354"/>
      <c r="AC529" s="354"/>
      <c r="AD529" s="354"/>
      <c r="AE529" s="354"/>
      <c r="AF529" s="354"/>
      <c r="AG529" s="354"/>
      <c r="AH529" s="354"/>
      <c r="AI529" s="354"/>
    </row>
    <row r="530" spans="1:35" x14ac:dyDescent="0.2">
      <c r="A530" s="352">
        <v>22</v>
      </c>
      <c r="B530" s="361" t="str">
        <f t="shared" si="254"/>
        <v>1</v>
      </c>
      <c r="C530" s="358" t="s">
        <v>683</v>
      </c>
      <c r="D530" s="359" t="s">
        <v>684</v>
      </c>
      <c r="E530" s="1157">
        <f>IFERROR(VLOOKUP($C530,'[8]Total Outflows'!$AB$5:$AE$146,2,0),"")</f>
        <v>5278211.7999999989</v>
      </c>
      <c r="F530" s="1157">
        <f>IFERROR(VLOOKUP($C530,'[8]Total Outflows'!$AB$5:$AE$146,3,0),"")</f>
        <v>6909200</v>
      </c>
      <c r="G530" s="1157">
        <f>IFERROR(VLOOKUP($C530,'[8]Total Outflows'!$AB$5:$AE$146,4,0),"")</f>
        <v>5683700</v>
      </c>
      <c r="H530" s="1157">
        <f>IFERROR(VLOOKUP($C530,'[8]Total Outflows'!$AG$5:$AJ$137,2,0),"")</f>
        <v>535000</v>
      </c>
      <c r="I530" s="1157">
        <f>IFERROR(VLOOKUP($C530,'[8]Total Outflows'!$AL$5:$AO$60,2,0),"")</f>
        <v>4916000</v>
      </c>
      <c r="J530" s="1157" t="str">
        <f>IFERROR(VLOOKUP($C530,'[8]Total Outflows'!$AR$5:$AU$87,2,0),"")</f>
        <v/>
      </c>
      <c r="K530" s="1157">
        <f>IFERROR(VLOOKUP($C530,'[8]Total Outflows'!$AW$5:$AZ$56,2,0),"")</f>
        <v>2005000</v>
      </c>
      <c r="L530" s="354">
        <f t="shared" si="251"/>
        <v>7456000</v>
      </c>
      <c r="M530" s="1157">
        <f>IFERROR(VLOOKUP($C530,'[8]Total Outflows'!$AG$5:$AJ$137,3,0),"")</f>
        <v>5269000</v>
      </c>
      <c r="N530" s="1157">
        <f>IFERROR(VLOOKUP($C530,'[8]Total Outflows'!$AL$5:$AO$60,3,0),"")</f>
        <v>182000</v>
      </c>
      <c r="O530" s="1157" t="str">
        <f>IFERROR(VLOOKUP($C530,'[8]Total Outflows'!$AR$5:$AU$87,3,0),"")</f>
        <v/>
      </c>
      <c r="P530" s="1157">
        <f>IFERROR(VLOOKUP($C530,'[8]Total Outflows'!$AW$5:$AZ$56,3,0),"")</f>
        <v>0</v>
      </c>
      <c r="Q530" s="354">
        <f t="shared" si="252"/>
        <v>5451000</v>
      </c>
      <c r="R530" s="1157">
        <f>IFERROR(VLOOKUP($C530,'[8]Total Outflows'!$AG$5:$AJ$137,4,0),"")</f>
        <v>5451000</v>
      </c>
      <c r="S530" s="1157">
        <f>IFERROR(VLOOKUP($C530,'[8]Total Outflows'!$AL$5:$AO$60,4,0),"")</f>
        <v>0</v>
      </c>
      <c r="T530" s="1157" t="str">
        <f>IFERROR(VLOOKUP($C530,'[8]Total Outflows'!$AR$5:$AU$87,4,0),"")</f>
        <v/>
      </c>
      <c r="U530" s="1157">
        <f>IFERROR(VLOOKUP($C530,'[8]Total Outflows'!$AW$5:$AZ$56,4,0),"")</f>
        <v>0</v>
      </c>
      <c r="V530" s="354">
        <f t="shared" si="253"/>
        <v>5451000</v>
      </c>
      <c r="W530" s="354"/>
      <c r="X530" s="354"/>
      <c r="Y530" s="354"/>
      <c r="Z530" s="354"/>
      <c r="AA530" s="354"/>
      <c r="AB530" s="354"/>
      <c r="AC530" s="354"/>
      <c r="AD530" s="354"/>
      <c r="AE530" s="354"/>
      <c r="AF530" s="354"/>
      <c r="AG530" s="354"/>
      <c r="AH530" s="354"/>
      <c r="AI530" s="354"/>
    </row>
    <row r="531" spans="1:35" x14ac:dyDescent="0.2">
      <c r="A531" s="352">
        <v>22</v>
      </c>
      <c r="B531" s="361" t="str">
        <f t="shared" si="254"/>
        <v>1</v>
      </c>
      <c r="C531" s="358" t="s">
        <v>685</v>
      </c>
      <c r="D531" s="359" t="s">
        <v>686</v>
      </c>
      <c r="E531" s="1157">
        <f>IFERROR(VLOOKUP($C531,'[8]Total Outflows'!$AB$5:$AE$146,2,0),"")</f>
        <v>155513.38</v>
      </c>
      <c r="F531" s="1157">
        <f>IFERROR(VLOOKUP($C531,'[8]Total Outflows'!$AB$5:$AE$146,3,0),"")</f>
        <v>321900</v>
      </c>
      <c r="G531" s="1157">
        <f>IFERROR(VLOOKUP($C531,'[8]Total Outflows'!$AB$5:$AE$146,4,0),"")</f>
        <v>6600</v>
      </c>
      <c r="H531" s="1157">
        <f>IFERROR(VLOOKUP($C531,'[8]Total Outflows'!$AG$5:$AJ$137,2,0),"")</f>
        <v>36800</v>
      </c>
      <c r="I531" s="1157" t="str">
        <f>IFERROR(VLOOKUP($C531,'[8]Total Outflows'!$AL$5:$AO$60,2,0),"")</f>
        <v/>
      </c>
      <c r="J531" s="1157">
        <f>IFERROR(VLOOKUP($C531,'[8]Total Outflows'!$AR$5:$AU$87,2,0),"")</f>
        <v>0</v>
      </c>
      <c r="K531" s="1157" t="str">
        <f>IFERROR(VLOOKUP($C531,'[8]Total Outflows'!$AW$5:$AZ$56,2,0),"")</f>
        <v/>
      </c>
      <c r="L531" s="354">
        <f t="shared" si="251"/>
        <v>36800</v>
      </c>
      <c r="M531" s="1157">
        <f>IFERROR(VLOOKUP($C531,'[8]Total Outflows'!$AG$5:$AJ$137,3,0),"")</f>
        <v>36800</v>
      </c>
      <c r="N531" s="1157" t="str">
        <f>IFERROR(VLOOKUP($C531,'[8]Total Outflows'!$AL$5:$AO$60,3,0),"")</f>
        <v/>
      </c>
      <c r="O531" s="1157">
        <f>IFERROR(VLOOKUP($C531,'[8]Total Outflows'!$AR$5:$AU$87,3,0),"")</f>
        <v>0</v>
      </c>
      <c r="P531" s="1157" t="str">
        <f>IFERROR(VLOOKUP($C531,'[8]Total Outflows'!$AW$5:$AZ$56,3,0),"")</f>
        <v/>
      </c>
      <c r="Q531" s="354">
        <f t="shared" si="252"/>
        <v>36800</v>
      </c>
      <c r="R531" s="1157">
        <f>IFERROR(VLOOKUP($C531,'[8]Total Outflows'!$AG$5:$AJ$137,4,0),"")</f>
        <v>36800</v>
      </c>
      <c r="S531" s="1157" t="str">
        <f>IFERROR(VLOOKUP($C531,'[8]Total Outflows'!$AL$5:$AO$60,4,0),"")</f>
        <v/>
      </c>
      <c r="T531" s="1157">
        <f>IFERROR(VLOOKUP($C531,'[8]Total Outflows'!$AR$5:$AU$87,4,0),"")</f>
        <v>0</v>
      </c>
      <c r="U531" s="1157" t="str">
        <f>IFERROR(VLOOKUP($C531,'[8]Total Outflows'!$AW$5:$AZ$56,4,0),"")</f>
        <v/>
      </c>
      <c r="V531" s="354">
        <f t="shared" si="253"/>
        <v>36800</v>
      </c>
      <c r="W531" s="354"/>
      <c r="X531" s="354"/>
      <c r="Y531" s="354"/>
      <c r="Z531" s="354"/>
      <c r="AA531" s="354"/>
      <c r="AB531" s="354"/>
      <c r="AC531" s="354"/>
      <c r="AD531" s="354"/>
      <c r="AE531" s="354"/>
      <c r="AF531" s="354"/>
      <c r="AG531" s="354"/>
      <c r="AH531" s="354"/>
      <c r="AI531" s="354"/>
    </row>
    <row r="532" spans="1:35" x14ac:dyDescent="0.2">
      <c r="A532" s="352"/>
      <c r="B532" s="361" t="str">
        <f t="shared" si="254"/>
        <v>1</v>
      </c>
      <c r="C532" s="368" t="s">
        <v>687</v>
      </c>
      <c r="D532" s="359" t="s">
        <v>688</v>
      </c>
      <c r="E532" s="1157">
        <f>IFERROR(VLOOKUP($C532,'[8]Total Outflows'!$AB$5:$AE$146,2,0),"")</f>
        <v>825846.71</v>
      </c>
      <c r="F532" s="1157">
        <f>IFERROR(VLOOKUP($C532,'[8]Total Outflows'!$AB$5:$AE$146,3,0),"")</f>
        <v>2602200</v>
      </c>
      <c r="G532" s="1157">
        <f>IFERROR(VLOOKUP($C532,'[8]Total Outflows'!$AB$5:$AE$146,4,0),"")</f>
        <v>2281300</v>
      </c>
      <c r="H532" s="1157">
        <f>IFERROR(VLOOKUP($C532,'[8]Total Outflows'!$AG$5:$AJ$137,2,0),"")</f>
        <v>2091200</v>
      </c>
      <c r="I532" s="1157">
        <f>IFERROR(VLOOKUP($C532,'[8]Total Outflows'!$AL$5:$AO$60,2,0),"")</f>
        <v>225000</v>
      </c>
      <c r="J532" s="1157">
        <f>IFERROR(VLOOKUP($C532,'[8]Total Outflows'!$AR$5:$AU$87,2,0),"")</f>
        <v>0</v>
      </c>
      <c r="K532" s="1157">
        <f>IFERROR(VLOOKUP($C532,'[8]Total Outflows'!$AW$5:$AZ$56,2,0),"")</f>
        <v>76900</v>
      </c>
      <c r="L532" s="354">
        <f t="shared" si="251"/>
        <v>2393100</v>
      </c>
      <c r="M532" s="1157">
        <f>IFERROR(VLOOKUP($C532,'[8]Total Outflows'!$AG$5:$AJ$137,3,0),"")</f>
        <v>2091200</v>
      </c>
      <c r="N532" s="1157">
        <f>IFERROR(VLOOKUP($C532,'[8]Total Outflows'!$AL$5:$AO$60,3,0),"")</f>
        <v>225000</v>
      </c>
      <c r="O532" s="1157">
        <f>IFERROR(VLOOKUP($C532,'[8]Total Outflows'!$AR$5:$AU$87,3,0),"")</f>
        <v>0</v>
      </c>
      <c r="P532" s="1157">
        <f>IFERROR(VLOOKUP($C532,'[8]Total Outflows'!$AW$5:$AZ$56,3,0),"")</f>
        <v>76900</v>
      </c>
      <c r="Q532" s="354">
        <f t="shared" si="252"/>
        <v>2393100</v>
      </c>
      <c r="R532" s="1157">
        <f>IFERROR(VLOOKUP($C532,'[8]Total Outflows'!$AG$5:$AJ$137,4,0),"")</f>
        <v>2230900</v>
      </c>
      <c r="S532" s="1157">
        <f>IFERROR(VLOOKUP($C532,'[8]Total Outflows'!$AL$5:$AO$60,4,0),"")</f>
        <v>85300</v>
      </c>
      <c r="T532" s="1157">
        <f>IFERROR(VLOOKUP($C532,'[8]Total Outflows'!$AR$5:$AU$87,4,0),"")</f>
        <v>0</v>
      </c>
      <c r="U532" s="1157">
        <f>IFERROR(VLOOKUP($C532,'[8]Total Outflows'!$AW$5:$AZ$56,4,0),"")</f>
        <v>76900</v>
      </c>
      <c r="V532" s="354">
        <f t="shared" si="253"/>
        <v>2393100</v>
      </c>
      <c r="W532" s="354"/>
      <c r="X532" s="354"/>
      <c r="Y532" s="354"/>
      <c r="Z532" s="354"/>
      <c r="AA532" s="354"/>
      <c r="AB532" s="354"/>
      <c r="AC532" s="354"/>
      <c r="AD532" s="354"/>
      <c r="AE532" s="354"/>
      <c r="AF532" s="354"/>
      <c r="AG532" s="354"/>
      <c r="AH532" s="354"/>
      <c r="AI532" s="354"/>
    </row>
    <row r="533" spans="1:35" x14ac:dyDescent="0.2">
      <c r="A533" s="352"/>
      <c r="B533" s="361" t="str">
        <f t="shared" si="254"/>
        <v>1</v>
      </c>
      <c r="C533" s="368" t="s">
        <v>689</v>
      </c>
      <c r="D533" s="359" t="s">
        <v>690</v>
      </c>
      <c r="E533" s="1157">
        <f>IFERROR(VLOOKUP($C533,'[8]Total Outflows'!$AB$5:$AE$146,2,0),"")</f>
        <v>503631.19000000006</v>
      </c>
      <c r="F533" s="1157">
        <f>IFERROR(VLOOKUP($C533,'[8]Total Outflows'!$AB$5:$AE$146,3,0),"")</f>
        <v>375500</v>
      </c>
      <c r="G533" s="1157">
        <f>IFERROR(VLOOKUP($C533,'[8]Total Outflows'!$AB$5:$AE$146,4,0),"")</f>
        <v>509800</v>
      </c>
      <c r="H533" s="1157">
        <f>IFERROR(VLOOKUP($C533,'[8]Total Outflows'!$AG$5:$AJ$137,2,0),"")</f>
        <v>426300</v>
      </c>
      <c r="I533" s="1157" t="str">
        <f>IFERROR(VLOOKUP($C533,'[8]Total Outflows'!$AL$5:$AO$60,2,0),"")</f>
        <v/>
      </c>
      <c r="J533" s="1157">
        <f>IFERROR(VLOOKUP($C533,'[8]Total Outflows'!$AR$5:$AU$87,2,0),"")</f>
        <v>10000</v>
      </c>
      <c r="K533" s="1157" t="str">
        <f>IFERROR(VLOOKUP($C533,'[8]Total Outflows'!$AW$5:$AZ$56,2,0),"")</f>
        <v/>
      </c>
      <c r="L533" s="354">
        <f t="shared" si="251"/>
        <v>436300</v>
      </c>
      <c r="M533" s="1157">
        <f>IFERROR(VLOOKUP($C533,'[8]Total Outflows'!$AG$5:$AJ$137,3,0),"")</f>
        <v>426300</v>
      </c>
      <c r="N533" s="1157" t="str">
        <f>IFERROR(VLOOKUP($C533,'[8]Total Outflows'!$AL$5:$AO$60,3,0),"")</f>
        <v/>
      </c>
      <c r="O533" s="1157">
        <f>IFERROR(VLOOKUP($C533,'[8]Total Outflows'!$AR$5:$AU$87,3,0),"")</f>
        <v>10000</v>
      </c>
      <c r="P533" s="1157" t="str">
        <f>IFERROR(VLOOKUP($C533,'[8]Total Outflows'!$AW$5:$AZ$56,3,0),"")</f>
        <v/>
      </c>
      <c r="Q533" s="354">
        <f t="shared" si="252"/>
        <v>436300</v>
      </c>
      <c r="R533" s="1157">
        <f>IFERROR(VLOOKUP($C533,'[8]Total Outflows'!$AG$5:$AJ$137,4,0),"")</f>
        <v>426300</v>
      </c>
      <c r="S533" s="1157" t="str">
        <f>IFERROR(VLOOKUP($C533,'[8]Total Outflows'!$AL$5:$AO$60,4,0),"")</f>
        <v/>
      </c>
      <c r="T533" s="1157">
        <f>IFERROR(VLOOKUP($C533,'[8]Total Outflows'!$AR$5:$AU$87,4,0),"")</f>
        <v>10000</v>
      </c>
      <c r="U533" s="1157" t="str">
        <f>IFERROR(VLOOKUP($C533,'[8]Total Outflows'!$AW$5:$AZ$56,4,0),"")</f>
        <v/>
      </c>
      <c r="V533" s="354">
        <f t="shared" si="253"/>
        <v>436300</v>
      </c>
      <c r="W533" s="354"/>
      <c r="X533" s="354"/>
      <c r="Y533" s="354"/>
      <c r="Z533" s="354"/>
      <c r="AA533" s="354"/>
      <c r="AB533" s="354"/>
      <c r="AC533" s="354"/>
      <c r="AD533" s="354"/>
      <c r="AE533" s="354"/>
      <c r="AF533" s="354"/>
      <c r="AG533" s="354"/>
      <c r="AH533" s="354"/>
      <c r="AI533" s="354"/>
    </row>
    <row r="534" spans="1:35" x14ac:dyDescent="0.2">
      <c r="A534" s="352"/>
      <c r="B534" s="361" t="str">
        <f t="shared" si="254"/>
        <v>1</v>
      </c>
      <c r="C534" s="368" t="s">
        <v>691</v>
      </c>
      <c r="D534" s="359" t="s">
        <v>692</v>
      </c>
      <c r="E534" s="1157">
        <f>IFERROR(VLOOKUP($C534,'[8]Total Outflows'!$AB$5:$AE$146,2,0),"")</f>
        <v>63576.21</v>
      </c>
      <c r="F534" s="1157">
        <f>IFERROR(VLOOKUP($C534,'[8]Total Outflows'!$AB$5:$AE$146,3,0),"")</f>
        <v>706200</v>
      </c>
      <c r="G534" s="1157">
        <f>IFERROR(VLOOKUP($C534,'[8]Total Outflows'!$AB$5:$AE$146,4,0),"")</f>
        <v>236700</v>
      </c>
      <c r="H534" s="1157">
        <f>IFERROR(VLOOKUP($C534,'[8]Total Outflows'!$AG$5:$AJ$137,2,0),"")</f>
        <v>293400</v>
      </c>
      <c r="I534" s="1157" t="str">
        <f>IFERROR(VLOOKUP($C534,'[8]Total Outflows'!$AL$5:$AO$60,2,0),"")</f>
        <v/>
      </c>
      <c r="J534" s="1157">
        <f>IFERROR(VLOOKUP($C534,'[8]Total Outflows'!$AR$5:$AU$87,2,0),"")</f>
        <v>150600</v>
      </c>
      <c r="K534" s="1157" t="str">
        <f>IFERROR(VLOOKUP($C534,'[8]Total Outflows'!$AW$5:$AZ$56,2,0),"")</f>
        <v/>
      </c>
      <c r="L534" s="354">
        <f t="shared" si="251"/>
        <v>444000</v>
      </c>
      <c r="M534" s="1157">
        <f>IFERROR(VLOOKUP($C534,'[8]Total Outflows'!$AG$5:$AJ$137,3,0),"")</f>
        <v>293400</v>
      </c>
      <c r="N534" s="1157" t="str">
        <f>IFERROR(VLOOKUP($C534,'[8]Total Outflows'!$AL$5:$AO$60,3,0),"")</f>
        <v/>
      </c>
      <c r="O534" s="1157">
        <f>IFERROR(VLOOKUP($C534,'[8]Total Outflows'!$AR$5:$AU$87,3,0),"")</f>
        <v>150600</v>
      </c>
      <c r="P534" s="1157" t="str">
        <f>IFERROR(VLOOKUP($C534,'[8]Total Outflows'!$AW$5:$AZ$56,3,0),"")</f>
        <v/>
      </c>
      <c r="Q534" s="354">
        <f t="shared" si="252"/>
        <v>444000</v>
      </c>
      <c r="R534" s="1157">
        <f>IFERROR(VLOOKUP($C534,'[8]Total Outflows'!$AG$5:$AJ$137,4,0),"")</f>
        <v>293400</v>
      </c>
      <c r="S534" s="1157" t="str">
        <f>IFERROR(VLOOKUP($C534,'[8]Total Outflows'!$AL$5:$AO$60,4,0),"")</f>
        <v/>
      </c>
      <c r="T534" s="1157">
        <f>IFERROR(VLOOKUP($C534,'[8]Total Outflows'!$AR$5:$AU$87,4,0),"")</f>
        <v>150600</v>
      </c>
      <c r="U534" s="1157" t="str">
        <f>IFERROR(VLOOKUP($C534,'[8]Total Outflows'!$AW$5:$AZ$56,4,0),"")</f>
        <v/>
      </c>
      <c r="V534" s="354">
        <f t="shared" si="253"/>
        <v>444000</v>
      </c>
      <c r="W534" s="354"/>
      <c r="X534" s="354"/>
      <c r="Y534" s="354"/>
      <c r="Z534" s="354"/>
      <c r="AA534" s="354"/>
      <c r="AB534" s="354"/>
      <c r="AC534" s="354"/>
      <c r="AD534" s="354"/>
      <c r="AE534" s="354"/>
      <c r="AF534" s="354"/>
      <c r="AG534" s="354"/>
      <c r="AH534" s="354"/>
      <c r="AI534" s="354"/>
    </row>
    <row r="535" spans="1:35" x14ac:dyDescent="0.2">
      <c r="A535" s="352">
        <v>22</v>
      </c>
      <c r="B535" s="361" t="str">
        <f t="shared" si="254"/>
        <v>1</v>
      </c>
      <c r="C535" s="358" t="s">
        <v>693</v>
      </c>
      <c r="D535" s="359" t="s">
        <v>694</v>
      </c>
      <c r="E535" s="1157">
        <f>IFERROR(VLOOKUP($C535,'[8]Total Outflows'!$AB$5:$AE$146,2,0),"")</f>
        <v>197908.4</v>
      </c>
      <c r="F535" s="1157">
        <f>IFERROR(VLOOKUP($C535,'[8]Total Outflows'!$AB$5:$AE$146,3,0),"")</f>
        <v>290600</v>
      </c>
      <c r="G535" s="1157">
        <f>IFERROR(VLOOKUP($C535,'[8]Total Outflows'!$AB$5:$AE$146,4,0),"")</f>
        <v>225100</v>
      </c>
      <c r="H535" s="1157">
        <f>IFERROR(VLOOKUP($C535,'[8]Total Outflows'!$AG$5:$AJ$137,2,0),"")</f>
        <v>334100</v>
      </c>
      <c r="I535" s="1157" t="str">
        <f>IFERROR(VLOOKUP($C535,'[8]Total Outflows'!$AL$5:$AO$60,2,0),"")</f>
        <v/>
      </c>
      <c r="J535" s="1157">
        <f>IFERROR(VLOOKUP($C535,'[8]Total Outflows'!$AR$5:$AU$87,2,0),"")</f>
        <v>14000</v>
      </c>
      <c r="K535" s="1157" t="str">
        <f>IFERROR(VLOOKUP($C535,'[8]Total Outflows'!$AW$5:$AZ$56,2,0),"")</f>
        <v/>
      </c>
      <c r="L535" s="354">
        <f t="shared" si="251"/>
        <v>348100</v>
      </c>
      <c r="M535" s="1157">
        <f>IFERROR(VLOOKUP($C535,'[8]Total Outflows'!$AG$5:$AJ$137,3,0),"")</f>
        <v>334100</v>
      </c>
      <c r="N535" s="1157" t="str">
        <f>IFERROR(VLOOKUP($C535,'[8]Total Outflows'!$AL$5:$AO$60,3,0),"")</f>
        <v/>
      </c>
      <c r="O535" s="1157">
        <f>IFERROR(VLOOKUP($C535,'[8]Total Outflows'!$AR$5:$AU$87,3,0),"")</f>
        <v>6000</v>
      </c>
      <c r="P535" s="1157" t="str">
        <f>IFERROR(VLOOKUP($C535,'[8]Total Outflows'!$AW$5:$AZ$56,3,0),"")</f>
        <v/>
      </c>
      <c r="Q535" s="354">
        <f t="shared" si="252"/>
        <v>340100</v>
      </c>
      <c r="R535" s="1157">
        <f>IFERROR(VLOOKUP($C535,'[8]Total Outflows'!$AG$5:$AJ$137,4,0),"")</f>
        <v>334100</v>
      </c>
      <c r="S535" s="1157" t="str">
        <f>IFERROR(VLOOKUP($C535,'[8]Total Outflows'!$AL$5:$AO$60,4,0),"")</f>
        <v/>
      </c>
      <c r="T535" s="1157">
        <f>IFERROR(VLOOKUP($C535,'[8]Total Outflows'!$AR$5:$AU$87,4,0),"")</f>
        <v>6000</v>
      </c>
      <c r="U535" s="1157" t="str">
        <f>IFERROR(VLOOKUP($C535,'[8]Total Outflows'!$AW$5:$AZ$56,4,0),"")</f>
        <v/>
      </c>
      <c r="V535" s="354">
        <f t="shared" si="253"/>
        <v>340100</v>
      </c>
      <c r="W535" s="354"/>
      <c r="X535" s="354"/>
      <c r="Y535" s="354"/>
      <c r="Z535" s="354"/>
      <c r="AA535" s="354"/>
      <c r="AB535" s="354"/>
      <c r="AC535" s="354"/>
      <c r="AD535" s="354"/>
      <c r="AE535" s="354"/>
      <c r="AF535" s="354"/>
      <c r="AG535" s="354"/>
      <c r="AH535" s="354"/>
      <c r="AI535" s="354"/>
    </row>
    <row r="536" spans="1:35" x14ac:dyDescent="0.2">
      <c r="A536" s="352">
        <v>22</v>
      </c>
      <c r="B536" s="361" t="str">
        <f t="shared" si="254"/>
        <v>1</v>
      </c>
      <c r="C536" s="358" t="s">
        <v>695</v>
      </c>
      <c r="D536" s="359" t="s">
        <v>696</v>
      </c>
      <c r="E536" s="1157">
        <f>IFERROR(VLOOKUP($C536,'[8]Total Outflows'!$AB$5:$AE$146,2,0),"")</f>
        <v>79226.28</v>
      </c>
      <c r="F536" s="1157">
        <f>IFERROR(VLOOKUP($C536,'[8]Total Outflows'!$AB$5:$AE$146,3,0),"")</f>
        <v>101200</v>
      </c>
      <c r="G536" s="1157">
        <f>IFERROR(VLOOKUP($C536,'[8]Total Outflows'!$AB$5:$AE$146,4,0),"")</f>
        <v>53800</v>
      </c>
      <c r="H536" s="1157">
        <f>IFERROR(VLOOKUP($C536,'[8]Total Outflows'!$AG$5:$AJ$137,2,0),"")</f>
        <v>101200</v>
      </c>
      <c r="I536" s="1157" t="str">
        <f>IFERROR(VLOOKUP($C536,'[8]Total Outflows'!$AL$5:$AO$60,2,0),"")</f>
        <v/>
      </c>
      <c r="J536" s="1157" t="str">
        <f>IFERROR(VLOOKUP($C536,'[8]Total Outflows'!$AR$5:$AU$87,2,0),"")</f>
        <v/>
      </c>
      <c r="K536" s="1157" t="str">
        <f>IFERROR(VLOOKUP($C536,'[8]Total Outflows'!$AW$5:$AZ$56,2,0),"")</f>
        <v/>
      </c>
      <c r="L536" s="354">
        <f t="shared" si="251"/>
        <v>101200</v>
      </c>
      <c r="M536" s="1157">
        <f>IFERROR(VLOOKUP($C536,'[8]Total Outflows'!$AG$5:$AJ$137,3,0),"")</f>
        <v>101200</v>
      </c>
      <c r="N536" s="1157" t="str">
        <f>IFERROR(VLOOKUP($C536,'[8]Total Outflows'!$AL$5:$AO$60,3,0),"")</f>
        <v/>
      </c>
      <c r="O536" s="1157" t="str">
        <f>IFERROR(VLOOKUP($C536,'[8]Total Outflows'!$AR$5:$AU$87,3,0),"")</f>
        <v/>
      </c>
      <c r="P536" s="1157" t="str">
        <f>IFERROR(VLOOKUP($C536,'[8]Total Outflows'!$AW$5:$AZ$56,3,0),"")</f>
        <v/>
      </c>
      <c r="Q536" s="354">
        <f t="shared" si="252"/>
        <v>101200</v>
      </c>
      <c r="R536" s="1157">
        <f>IFERROR(VLOOKUP($C536,'[8]Total Outflows'!$AG$5:$AJ$137,4,0),"")</f>
        <v>101200</v>
      </c>
      <c r="S536" s="1157" t="str">
        <f>IFERROR(VLOOKUP($C536,'[8]Total Outflows'!$AL$5:$AO$60,4,0),"")</f>
        <v/>
      </c>
      <c r="T536" s="1157" t="str">
        <f>IFERROR(VLOOKUP($C536,'[8]Total Outflows'!$AR$5:$AU$87,4,0),"")</f>
        <v/>
      </c>
      <c r="U536" s="1157" t="str">
        <f>IFERROR(VLOOKUP($C536,'[8]Total Outflows'!$AW$5:$AZ$56,4,0),"")</f>
        <v/>
      </c>
      <c r="V536" s="354">
        <f t="shared" si="253"/>
        <v>101200</v>
      </c>
      <c r="W536" s="354"/>
      <c r="X536" s="354"/>
      <c r="Y536" s="354"/>
      <c r="Z536" s="354"/>
      <c r="AA536" s="354"/>
      <c r="AB536" s="354"/>
      <c r="AC536" s="354"/>
      <c r="AD536" s="354"/>
      <c r="AE536" s="354"/>
      <c r="AF536" s="354"/>
      <c r="AG536" s="354"/>
      <c r="AH536" s="354"/>
      <c r="AI536" s="354"/>
    </row>
    <row r="537" spans="1:35" x14ac:dyDescent="0.2">
      <c r="A537" s="352">
        <v>22</v>
      </c>
      <c r="B537" s="361" t="str">
        <f t="shared" si="254"/>
        <v>1</v>
      </c>
      <c r="C537" s="358" t="s">
        <v>697</v>
      </c>
      <c r="D537" s="359" t="s">
        <v>698</v>
      </c>
      <c r="E537" s="1157">
        <f>IFERROR(VLOOKUP($C537,'[8]Total Outflows'!$AB$5:$AE$146,2,0),"")</f>
        <v>5590640.0100000007</v>
      </c>
      <c r="F537" s="1157">
        <f>IFERROR(VLOOKUP($C537,'[8]Total Outflows'!$AB$5:$AE$146,3,0),"")</f>
        <v>4817400</v>
      </c>
      <c r="G537" s="1157">
        <f>IFERROR(VLOOKUP($C537,'[8]Total Outflows'!$AB$5:$AE$146,4,0),"")</f>
        <v>4281500</v>
      </c>
      <c r="H537" s="1157">
        <f>IFERROR(VLOOKUP($C537,'[8]Total Outflows'!$AG$5:$AJ$137,2,0),"")</f>
        <v>15000</v>
      </c>
      <c r="I537" s="1157">
        <f>IFERROR(VLOOKUP($C537,'[8]Total Outflows'!$AL$5:$AO$60,2,0),"")</f>
        <v>3690000</v>
      </c>
      <c r="J537" s="1157" t="str">
        <f>IFERROR(VLOOKUP($C537,'[8]Total Outflows'!$AR$5:$AU$87,2,0),"")</f>
        <v/>
      </c>
      <c r="K537" s="1157">
        <f>IFERROR(VLOOKUP($C537,'[8]Total Outflows'!$AW$5:$AZ$56,2,0),"")</f>
        <v>1196300</v>
      </c>
      <c r="L537" s="354">
        <f t="shared" si="251"/>
        <v>4901300</v>
      </c>
      <c r="M537" s="1157">
        <f>IFERROR(VLOOKUP($C537,'[8]Total Outflows'!$AG$5:$AJ$137,3,0),"")</f>
        <v>3705000</v>
      </c>
      <c r="N537" s="1157">
        <f>IFERROR(VLOOKUP($C537,'[8]Total Outflows'!$AL$5:$AO$60,3,0),"")</f>
        <v>0</v>
      </c>
      <c r="O537" s="1157" t="str">
        <f>IFERROR(VLOOKUP($C537,'[8]Total Outflows'!$AR$5:$AU$87,3,0),"")</f>
        <v/>
      </c>
      <c r="P537" s="1157">
        <f>IFERROR(VLOOKUP($C537,'[8]Total Outflows'!$AW$5:$AZ$56,3,0),"")</f>
        <v>844400</v>
      </c>
      <c r="Q537" s="354">
        <f t="shared" si="252"/>
        <v>4549400</v>
      </c>
      <c r="R537" s="1157">
        <f>IFERROR(VLOOKUP($C537,'[8]Total Outflows'!$AG$5:$AJ$137,4,0),"")</f>
        <v>3705000</v>
      </c>
      <c r="S537" s="1157">
        <f>IFERROR(VLOOKUP($C537,'[8]Total Outflows'!$AL$5:$AO$60,4,0),"")</f>
        <v>0</v>
      </c>
      <c r="T537" s="1157" t="str">
        <f>IFERROR(VLOOKUP($C537,'[8]Total Outflows'!$AR$5:$AU$87,4,0),"")</f>
        <v/>
      </c>
      <c r="U537" s="1157">
        <f>IFERROR(VLOOKUP($C537,'[8]Total Outflows'!$AW$5:$AZ$56,4,0),"")</f>
        <v>844400</v>
      </c>
      <c r="V537" s="354">
        <f t="shared" si="253"/>
        <v>4549400</v>
      </c>
      <c r="W537" s="354"/>
      <c r="X537" s="354"/>
      <c r="Y537" s="354"/>
      <c r="Z537" s="354"/>
      <c r="AA537" s="354"/>
      <c r="AB537" s="354"/>
      <c r="AC537" s="354"/>
      <c r="AD537" s="354"/>
      <c r="AE537" s="354"/>
      <c r="AF537" s="354"/>
      <c r="AG537" s="354"/>
      <c r="AH537" s="354"/>
      <c r="AI537" s="354"/>
    </row>
    <row r="538" spans="1:35" x14ac:dyDescent="0.2">
      <c r="A538" s="352">
        <v>22</v>
      </c>
      <c r="B538" s="361" t="str">
        <f t="shared" si="254"/>
        <v>1</v>
      </c>
      <c r="C538" s="358" t="s">
        <v>699</v>
      </c>
      <c r="D538" s="359" t="s">
        <v>700</v>
      </c>
      <c r="E538" s="1157" t="str">
        <f>IFERROR(VLOOKUP($C538,'[8]Total Outflows'!$AB$5:$AE$146,2,0),"")</f>
        <v/>
      </c>
      <c r="F538" s="1157" t="str">
        <f>IFERROR(VLOOKUP($C538,'[8]Total Outflows'!$AB$5:$AE$146,3,0),"")</f>
        <v/>
      </c>
      <c r="G538" s="1157" t="str">
        <f>IFERROR(VLOOKUP($C538,'[8]Total Outflows'!$AB$5:$AE$146,4,0),"")</f>
        <v/>
      </c>
      <c r="H538" s="1157" t="str">
        <f>IFERROR(VLOOKUP($C538,'[8]Total Outflows'!$AG$5:$AJ$137,2,0),"")</f>
        <v/>
      </c>
      <c r="I538" s="1157" t="str">
        <f>IFERROR(VLOOKUP($C538,'[8]Total Outflows'!$AL$5:$AO$60,2,0),"")</f>
        <v/>
      </c>
      <c r="J538" s="1157" t="str">
        <f>IFERROR(VLOOKUP($C538,'[8]Total Outflows'!$AR$5:$AU$87,2,0),"")</f>
        <v/>
      </c>
      <c r="K538" s="1157" t="str">
        <f>IFERROR(VLOOKUP($C538,'[8]Total Outflows'!$AW$5:$AZ$56,2,0),"")</f>
        <v/>
      </c>
      <c r="L538" s="354">
        <f t="shared" si="251"/>
        <v>0</v>
      </c>
      <c r="M538" s="1157" t="str">
        <f>IFERROR(VLOOKUP($C538,'[8]Total Outflows'!$AG$5:$AJ$137,3,0),"")</f>
        <v/>
      </c>
      <c r="N538" s="1157" t="str">
        <f>IFERROR(VLOOKUP($C538,'[8]Total Outflows'!$AL$5:$AO$60,3,0),"")</f>
        <v/>
      </c>
      <c r="O538" s="1157" t="str">
        <f>IFERROR(VLOOKUP($C538,'[8]Total Outflows'!$AR$5:$AU$87,3,0),"")</f>
        <v/>
      </c>
      <c r="P538" s="1157" t="str">
        <f>IFERROR(VLOOKUP($C538,'[8]Total Outflows'!$AW$5:$AZ$56,3,0),"")</f>
        <v/>
      </c>
      <c r="Q538" s="354">
        <f t="shared" si="252"/>
        <v>0</v>
      </c>
      <c r="R538" s="1157" t="str">
        <f>IFERROR(VLOOKUP($C538,'[8]Total Outflows'!$AG$5:$AJ$137,4,0),"")</f>
        <v/>
      </c>
      <c r="S538" s="1157" t="str">
        <f>IFERROR(VLOOKUP($C538,'[8]Total Outflows'!$AL$5:$AO$60,4,0),"")</f>
        <v/>
      </c>
      <c r="T538" s="1157" t="str">
        <f>IFERROR(VLOOKUP($C538,'[8]Total Outflows'!$AR$5:$AU$87,4,0),"")</f>
        <v/>
      </c>
      <c r="U538" s="1157" t="str">
        <f>IFERROR(VLOOKUP($C538,'[8]Total Outflows'!$AW$5:$AZ$56,4,0),"")</f>
        <v/>
      </c>
      <c r="V538" s="354">
        <f t="shared" si="253"/>
        <v>0</v>
      </c>
      <c r="W538" s="354"/>
      <c r="X538" s="354"/>
      <c r="Y538" s="354"/>
      <c r="Z538" s="354"/>
      <c r="AA538" s="354"/>
      <c r="AB538" s="354"/>
      <c r="AC538" s="354"/>
      <c r="AD538" s="354"/>
      <c r="AE538" s="354"/>
      <c r="AF538" s="354"/>
      <c r="AG538" s="354"/>
      <c r="AH538" s="354"/>
      <c r="AI538" s="354"/>
    </row>
    <row r="539" spans="1:35" x14ac:dyDescent="0.2">
      <c r="A539" s="352"/>
      <c r="B539" s="361" t="str">
        <f t="shared" si="254"/>
        <v>1</v>
      </c>
      <c r="C539" s="368" t="s">
        <v>701</v>
      </c>
      <c r="D539" s="359" t="s">
        <v>702</v>
      </c>
      <c r="E539" s="1157">
        <f>IFERROR(VLOOKUP($C539,'[8]Total Outflows'!$AB$5:$AE$146,2,0),"")</f>
        <v>1386</v>
      </c>
      <c r="F539" s="1157">
        <f>IFERROR(VLOOKUP($C539,'[8]Total Outflows'!$AB$5:$AE$146,3,0),"")</f>
        <v>1200</v>
      </c>
      <c r="G539" s="1157">
        <f>IFERROR(VLOOKUP($C539,'[8]Total Outflows'!$AB$5:$AE$146,4,0),"")</f>
        <v>200</v>
      </c>
      <c r="H539" s="1157">
        <f>IFERROR(VLOOKUP($C539,'[8]Total Outflows'!$AG$5:$AJ$137,2,0),"")</f>
        <v>1200</v>
      </c>
      <c r="I539" s="1157" t="str">
        <f>IFERROR(VLOOKUP($C539,'[8]Total Outflows'!$AL$5:$AO$60,2,0),"")</f>
        <v/>
      </c>
      <c r="J539" s="1157" t="str">
        <f>IFERROR(VLOOKUP($C539,'[8]Total Outflows'!$AR$5:$AU$87,2,0),"")</f>
        <v/>
      </c>
      <c r="K539" s="1157" t="str">
        <f>IFERROR(VLOOKUP($C539,'[8]Total Outflows'!$AW$5:$AZ$56,2,0),"")</f>
        <v/>
      </c>
      <c r="L539" s="354">
        <f t="shared" si="251"/>
        <v>1200</v>
      </c>
      <c r="M539" s="1157">
        <f>IFERROR(VLOOKUP($C539,'[8]Total Outflows'!$AG$5:$AJ$137,3,0),"")</f>
        <v>1200</v>
      </c>
      <c r="N539" s="1157" t="str">
        <f>IFERROR(VLOOKUP($C539,'[8]Total Outflows'!$AL$5:$AO$60,3,0),"")</f>
        <v/>
      </c>
      <c r="O539" s="1157" t="str">
        <f>IFERROR(VLOOKUP($C539,'[8]Total Outflows'!$AR$5:$AU$87,3,0),"")</f>
        <v/>
      </c>
      <c r="P539" s="1157" t="str">
        <f>IFERROR(VLOOKUP($C539,'[8]Total Outflows'!$AW$5:$AZ$56,3,0),"")</f>
        <v/>
      </c>
      <c r="Q539" s="354">
        <f t="shared" si="252"/>
        <v>1200</v>
      </c>
      <c r="R539" s="1157">
        <f>IFERROR(VLOOKUP($C539,'[8]Total Outflows'!$AG$5:$AJ$137,4,0),"")</f>
        <v>1200</v>
      </c>
      <c r="S539" s="1157" t="str">
        <f>IFERROR(VLOOKUP($C539,'[8]Total Outflows'!$AL$5:$AO$60,4,0),"")</f>
        <v/>
      </c>
      <c r="T539" s="1157" t="str">
        <f>IFERROR(VLOOKUP($C539,'[8]Total Outflows'!$AR$5:$AU$87,4,0),"")</f>
        <v/>
      </c>
      <c r="U539" s="1157" t="str">
        <f>IFERROR(VLOOKUP($C539,'[8]Total Outflows'!$AW$5:$AZ$56,4,0),"")</f>
        <v/>
      </c>
      <c r="V539" s="354">
        <f t="shared" si="253"/>
        <v>1200</v>
      </c>
      <c r="W539" s="354"/>
      <c r="X539" s="354"/>
      <c r="Y539" s="354"/>
      <c r="Z539" s="354"/>
      <c r="AA539" s="354"/>
      <c r="AB539" s="354"/>
      <c r="AC539" s="354"/>
      <c r="AD539" s="354"/>
      <c r="AE539" s="354"/>
      <c r="AF539" s="354"/>
      <c r="AG539" s="354"/>
      <c r="AH539" s="354"/>
      <c r="AI539" s="354"/>
    </row>
    <row r="540" spans="1:35" x14ac:dyDescent="0.2">
      <c r="A540" s="352"/>
      <c r="B540" s="361" t="str">
        <f t="shared" si="254"/>
        <v>1</v>
      </c>
      <c r="C540" s="368" t="s">
        <v>703</v>
      </c>
      <c r="D540" s="359" t="s">
        <v>704</v>
      </c>
      <c r="E540" s="1157">
        <f>IFERROR(VLOOKUP($C540,'[8]Total Outflows'!$AB$5:$AE$146,2,0),"")</f>
        <v>24243.549999999996</v>
      </c>
      <c r="F540" s="1157">
        <f>IFERROR(VLOOKUP($C540,'[8]Total Outflows'!$AB$5:$AE$146,3,0),"")</f>
        <v>24000</v>
      </c>
      <c r="G540" s="1157">
        <f>IFERROR(VLOOKUP($C540,'[8]Total Outflows'!$AB$5:$AE$146,4,0),"")</f>
        <v>26100</v>
      </c>
      <c r="H540" s="1157">
        <f>IFERROR(VLOOKUP($C540,'[8]Total Outflows'!$AG$5:$AJ$137,2,0),"")</f>
        <v>22000</v>
      </c>
      <c r="I540" s="1157" t="str">
        <f>IFERROR(VLOOKUP($C540,'[8]Total Outflows'!$AL$5:$AO$60,2,0),"")</f>
        <v/>
      </c>
      <c r="J540" s="1157">
        <f>IFERROR(VLOOKUP($C540,'[8]Total Outflows'!$AR$5:$AU$87,2,0),"")</f>
        <v>0</v>
      </c>
      <c r="K540" s="1157" t="str">
        <f>IFERROR(VLOOKUP($C540,'[8]Total Outflows'!$AW$5:$AZ$56,2,0),"")</f>
        <v/>
      </c>
      <c r="L540" s="354">
        <f t="shared" si="251"/>
        <v>22000</v>
      </c>
      <c r="M540" s="1157">
        <f>IFERROR(VLOOKUP($C540,'[8]Total Outflows'!$AG$5:$AJ$137,3,0),"")</f>
        <v>22000</v>
      </c>
      <c r="N540" s="1157" t="str">
        <f>IFERROR(VLOOKUP($C540,'[8]Total Outflows'!$AL$5:$AO$60,3,0),"")</f>
        <v/>
      </c>
      <c r="O540" s="1157">
        <f>IFERROR(VLOOKUP($C540,'[8]Total Outflows'!$AR$5:$AU$87,3,0),"")</f>
        <v>0</v>
      </c>
      <c r="P540" s="1157" t="str">
        <f>IFERROR(VLOOKUP($C540,'[8]Total Outflows'!$AW$5:$AZ$56,3,0),"")</f>
        <v/>
      </c>
      <c r="Q540" s="354">
        <f t="shared" si="252"/>
        <v>22000</v>
      </c>
      <c r="R540" s="1157">
        <f>IFERROR(VLOOKUP($C540,'[8]Total Outflows'!$AG$5:$AJ$137,4,0),"")</f>
        <v>22000</v>
      </c>
      <c r="S540" s="1157" t="str">
        <f>IFERROR(VLOOKUP($C540,'[8]Total Outflows'!$AL$5:$AO$60,4,0),"")</f>
        <v/>
      </c>
      <c r="T540" s="1157">
        <f>IFERROR(VLOOKUP($C540,'[8]Total Outflows'!$AR$5:$AU$87,4,0),"")</f>
        <v>0</v>
      </c>
      <c r="U540" s="1157" t="str">
        <f>IFERROR(VLOOKUP($C540,'[8]Total Outflows'!$AW$5:$AZ$56,4,0),"")</f>
        <v/>
      </c>
      <c r="V540" s="354">
        <f t="shared" si="253"/>
        <v>22000</v>
      </c>
      <c r="W540" s="354"/>
      <c r="X540" s="354"/>
      <c r="Y540" s="354"/>
      <c r="Z540" s="354"/>
      <c r="AA540" s="354"/>
      <c r="AB540" s="354"/>
      <c r="AC540" s="354"/>
      <c r="AD540" s="354"/>
      <c r="AE540" s="354"/>
      <c r="AF540" s="354"/>
      <c r="AG540" s="354"/>
      <c r="AH540" s="354"/>
      <c r="AI540" s="354"/>
    </row>
    <row r="541" spans="1:35" x14ac:dyDescent="0.2">
      <c r="A541" s="352">
        <v>22</v>
      </c>
      <c r="B541" s="361" t="str">
        <f t="shared" si="254"/>
        <v>1</v>
      </c>
      <c r="C541" s="358" t="s">
        <v>705</v>
      </c>
      <c r="D541" s="359" t="s">
        <v>706</v>
      </c>
      <c r="E541" s="1157">
        <f>IFERROR(VLOOKUP($C541,'[8]Total Outflows'!$AB$5:$AE$146,2,0),"")</f>
        <v>71359.800000000017</v>
      </c>
      <c r="F541" s="1157">
        <f>IFERROR(VLOOKUP($C541,'[8]Total Outflows'!$AB$5:$AE$146,3,0),"")</f>
        <v>64100</v>
      </c>
      <c r="G541" s="1157">
        <f>IFERROR(VLOOKUP($C541,'[8]Total Outflows'!$AB$5:$AE$146,4,0),"")</f>
        <v>62500</v>
      </c>
      <c r="H541" s="1157">
        <f>IFERROR(VLOOKUP($C541,'[8]Total Outflows'!$AG$5:$AJ$137,2,0),"")</f>
        <v>254000</v>
      </c>
      <c r="I541" s="1157" t="str">
        <f>IFERROR(VLOOKUP($C541,'[8]Total Outflows'!$AL$5:$AO$60,2,0),"")</f>
        <v/>
      </c>
      <c r="J541" s="1157" t="str">
        <f>IFERROR(VLOOKUP($C541,'[8]Total Outflows'!$AR$5:$AU$87,2,0),"")</f>
        <v/>
      </c>
      <c r="K541" s="1157" t="str">
        <f>IFERROR(VLOOKUP($C541,'[8]Total Outflows'!$AW$5:$AZ$56,2,0),"")</f>
        <v/>
      </c>
      <c r="L541" s="354">
        <f t="shared" si="251"/>
        <v>254000</v>
      </c>
      <c r="M541" s="1157">
        <f>IFERROR(VLOOKUP($C541,'[8]Total Outflows'!$AG$5:$AJ$137,3,0),"")</f>
        <v>254000</v>
      </c>
      <c r="N541" s="1157" t="str">
        <f>IFERROR(VLOOKUP($C541,'[8]Total Outflows'!$AL$5:$AO$60,3,0),"")</f>
        <v/>
      </c>
      <c r="O541" s="1157" t="str">
        <f>IFERROR(VLOOKUP($C541,'[8]Total Outflows'!$AR$5:$AU$87,3,0),"")</f>
        <v/>
      </c>
      <c r="P541" s="1157" t="str">
        <f>IFERROR(VLOOKUP($C541,'[8]Total Outflows'!$AW$5:$AZ$56,3,0),"")</f>
        <v/>
      </c>
      <c r="Q541" s="354">
        <f t="shared" si="252"/>
        <v>254000</v>
      </c>
      <c r="R541" s="1157">
        <f>IFERROR(VLOOKUP($C541,'[8]Total Outflows'!$AG$5:$AJ$137,4,0),"")</f>
        <v>254000</v>
      </c>
      <c r="S541" s="1157" t="str">
        <f>IFERROR(VLOOKUP($C541,'[8]Total Outflows'!$AL$5:$AO$60,4,0),"")</f>
        <v/>
      </c>
      <c r="T541" s="1157" t="str">
        <f>IFERROR(VLOOKUP($C541,'[8]Total Outflows'!$AR$5:$AU$87,4,0),"")</f>
        <v/>
      </c>
      <c r="U541" s="1157" t="str">
        <f>IFERROR(VLOOKUP($C541,'[8]Total Outflows'!$AW$5:$AZ$56,4,0),"")</f>
        <v/>
      </c>
      <c r="V541" s="354">
        <f t="shared" si="253"/>
        <v>254000</v>
      </c>
      <c r="W541" s="354"/>
      <c r="X541" s="354"/>
      <c r="Y541" s="354"/>
      <c r="Z541" s="354"/>
      <c r="AA541" s="354"/>
      <c r="AB541" s="354"/>
      <c r="AC541" s="354"/>
      <c r="AD541" s="354"/>
      <c r="AE541" s="354"/>
      <c r="AF541" s="354"/>
      <c r="AG541" s="354"/>
      <c r="AH541" s="354"/>
      <c r="AI541" s="354"/>
    </row>
    <row r="542" spans="1:35" x14ac:dyDescent="0.2">
      <c r="A542" s="352">
        <v>22</v>
      </c>
      <c r="B542" s="361" t="str">
        <f t="shared" si="254"/>
        <v>1</v>
      </c>
      <c r="C542" s="358" t="s">
        <v>707</v>
      </c>
      <c r="D542" s="359" t="s">
        <v>708</v>
      </c>
      <c r="E542" s="1157">
        <f>IFERROR(VLOOKUP($C542,'[8]Total Outflows'!$AB$5:$AE$146,2,0),"")</f>
        <v>31290.48</v>
      </c>
      <c r="F542" s="1157">
        <f>IFERROR(VLOOKUP($C542,'[8]Total Outflows'!$AB$5:$AE$146,3,0),"")</f>
        <v>39000</v>
      </c>
      <c r="G542" s="1157">
        <f>IFERROR(VLOOKUP($C542,'[8]Total Outflows'!$AB$5:$AE$146,4,0),"")</f>
        <v>33100</v>
      </c>
      <c r="H542" s="1157">
        <f>IFERROR(VLOOKUP($C542,'[8]Total Outflows'!$AG$5:$AJ$137,2,0),"")</f>
        <v>37400</v>
      </c>
      <c r="I542" s="1157" t="str">
        <f>IFERROR(VLOOKUP($C542,'[8]Total Outflows'!$AL$5:$AO$60,2,0),"")</f>
        <v/>
      </c>
      <c r="J542" s="1157" t="str">
        <f>IFERROR(VLOOKUP($C542,'[8]Total Outflows'!$AR$5:$AU$87,2,0),"")</f>
        <v/>
      </c>
      <c r="K542" s="1157" t="str">
        <f>IFERROR(VLOOKUP($C542,'[8]Total Outflows'!$AW$5:$AZ$56,2,0),"")</f>
        <v/>
      </c>
      <c r="L542" s="354">
        <f t="shared" si="251"/>
        <v>37400</v>
      </c>
      <c r="M542" s="1157">
        <f>IFERROR(VLOOKUP($C542,'[8]Total Outflows'!$AG$5:$AJ$137,3,0),"")</f>
        <v>37400</v>
      </c>
      <c r="N542" s="1157" t="str">
        <f>IFERROR(VLOOKUP($C542,'[8]Total Outflows'!$AL$5:$AO$60,3,0),"")</f>
        <v/>
      </c>
      <c r="O542" s="1157" t="str">
        <f>IFERROR(VLOOKUP($C542,'[8]Total Outflows'!$AR$5:$AU$87,3,0),"")</f>
        <v/>
      </c>
      <c r="P542" s="1157" t="str">
        <f>IFERROR(VLOOKUP($C542,'[8]Total Outflows'!$AW$5:$AZ$56,3,0),"")</f>
        <v/>
      </c>
      <c r="Q542" s="354">
        <f t="shared" si="252"/>
        <v>37400</v>
      </c>
      <c r="R542" s="1157">
        <f>IFERROR(VLOOKUP($C542,'[8]Total Outflows'!$AG$5:$AJ$137,4,0),"")</f>
        <v>37400</v>
      </c>
      <c r="S542" s="1157" t="str">
        <f>IFERROR(VLOOKUP($C542,'[8]Total Outflows'!$AL$5:$AO$60,4,0),"")</f>
        <v/>
      </c>
      <c r="T542" s="1157" t="str">
        <f>IFERROR(VLOOKUP($C542,'[8]Total Outflows'!$AR$5:$AU$87,4,0),"")</f>
        <v/>
      </c>
      <c r="U542" s="1157" t="str">
        <f>IFERROR(VLOOKUP($C542,'[8]Total Outflows'!$AW$5:$AZ$56,4,0),"")</f>
        <v/>
      </c>
      <c r="V542" s="354">
        <f t="shared" si="253"/>
        <v>37400</v>
      </c>
      <c r="W542" s="354"/>
      <c r="X542" s="354"/>
      <c r="Y542" s="354"/>
      <c r="Z542" s="354"/>
      <c r="AA542" s="354"/>
      <c r="AB542" s="354"/>
      <c r="AC542" s="354"/>
      <c r="AD542" s="354"/>
      <c r="AE542" s="354"/>
      <c r="AF542" s="354"/>
      <c r="AG542" s="354"/>
      <c r="AH542" s="354"/>
      <c r="AI542" s="354"/>
    </row>
    <row r="543" spans="1:35" x14ac:dyDescent="0.2">
      <c r="A543" s="352">
        <v>22</v>
      </c>
      <c r="B543" s="361" t="str">
        <f t="shared" si="254"/>
        <v>1</v>
      </c>
      <c r="C543" s="358" t="s">
        <v>710</v>
      </c>
      <c r="D543" s="359" t="s">
        <v>84</v>
      </c>
      <c r="E543" s="1157">
        <f>IFERROR(VLOOKUP($C543,'[8]Total Outflows'!$AB$5:$AE$146,2,0),"")</f>
        <v>38190</v>
      </c>
      <c r="F543" s="1157">
        <f>IFERROR(VLOOKUP($C543,'[8]Total Outflows'!$AB$5:$AE$146,3,0),"")</f>
        <v>43500</v>
      </c>
      <c r="G543" s="1157">
        <f>IFERROR(VLOOKUP($C543,'[8]Total Outflows'!$AB$5:$AE$146,4,0),"")</f>
        <v>26500</v>
      </c>
      <c r="H543" s="1157">
        <f>IFERROR(VLOOKUP($C543,'[8]Total Outflows'!$AG$5:$AJ$137,2,0),"")</f>
        <v>50000</v>
      </c>
      <c r="I543" s="1157" t="str">
        <f>IFERROR(VLOOKUP($C543,'[8]Total Outflows'!$AL$5:$AO$60,2,0),"")</f>
        <v/>
      </c>
      <c r="J543" s="1157" t="str">
        <f>IFERROR(VLOOKUP($C543,'[8]Total Outflows'!$AR$5:$AU$87,2,0),"")</f>
        <v/>
      </c>
      <c r="K543" s="1157" t="str">
        <f>IFERROR(VLOOKUP($C543,'[8]Total Outflows'!$AW$5:$AZ$56,2,0),"")</f>
        <v/>
      </c>
      <c r="L543" s="354">
        <f t="shared" si="251"/>
        <v>50000</v>
      </c>
      <c r="M543" s="1157">
        <f>IFERROR(VLOOKUP($C543,'[8]Total Outflows'!$AG$5:$AJ$137,3,0),"")</f>
        <v>50000</v>
      </c>
      <c r="N543" s="1157" t="str">
        <f>IFERROR(VLOOKUP($C543,'[8]Total Outflows'!$AL$5:$AO$60,3,0),"")</f>
        <v/>
      </c>
      <c r="O543" s="1157" t="str">
        <f>IFERROR(VLOOKUP($C543,'[8]Total Outflows'!$AR$5:$AU$87,3,0),"")</f>
        <v/>
      </c>
      <c r="P543" s="1157" t="str">
        <f>IFERROR(VLOOKUP($C543,'[8]Total Outflows'!$AW$5:$AZ$56,3,0),"")</f>
        <v/>
      </c>
      <c r="Q543" s="354">
        <f t="shared" si="252"/>
        <v>50000</v>
      </c>
      <c r="R543" s="1157">
        <f>IFERROR(VLOOKUP($C543,'[8]Total Outflows'!$AG$5:$AJ$137,4,0),"")</f>
        <v>50000</v>
      </c>
      <c r="S543" s="1157" t="str">
        <f>IFERROR(VLOOKUP($C543,'[8]Total Outflows'!$AL$5:$AO$60,4,0),"")</f>
        <v/>
      </c>
      <c r="T543" s="1157" t="str">
        <f>IFERROR(VLOOKUP($C543,'[8]Total Outflows'!$AR$5:$AU$87,4,0),"")</f>
        <v/>
      </c>
      <c r="U543" s="1157" t="str">
        <f>IFERROR(VLOOKUP($C543,'[8]Total Outflows'!$AW$5:$AZ$56,4,0),"")</f>
        <v/>
      </c>
      <c r="V543" s="354">
        <f t="shared" si="253"/>
        <v>50000</v>
      </c>
      <c r="W543" s="354"/>
      <c r="X543" s="354"/>
      <c r="Y543" s="354"/>
      <c r="Z543" s="354"/>
      <c r="AA543" s="354"/>
      <c r="AB543" s="354"/>
      <c r="AC543" s="354"/>
      <c r="AD543" s="354"/>
      <c r="AE543" s="354"/>
      <c r="AF543" s="354"/>
      <c r="AG543" s="354"/>
      <c r="AH543" s="354"/>
      <c r="AI543" s="354"/>
    </row>
    <row r="544" spans="1:35" x14ac:dyDescent="0.2">
      <c r="A544" s="352">
        <v>22</v>
      </c>
      <c r="B544" s="361" t="str">
        <f t="shared" si="254"/>
        <v>1</v>
      </c>
      <c r="C544" s="358" t="s">
        <v>711</v>
      </c>
      <c r="D544" s="359" t="s">
        <v>712</v>
      </c>
      <c r="E544" s="1157">
        <f>IFERROR(VLOOKUP($C544,'[8]Total Outflows'!$AB$5:$AE$146,2,0),"")</f>
        <v>24179.15</v>
      </c>
      <c r="F544" s="1157">
        <f>IFERROR(VLOOKUP($C544,'[8]Total Outflows'!$AB$5:$AE$146,3,0),"")</f>
        <v>23000</v>
      </c>
      <c r="G544" s="1157">
        <f>IFERROR(VLOOKUP($C544,'[8]Total Outflows'!$AB$5:$AE$146,4,0),"")</f>
        <v>0</v>
      </c>
      <c r="H544" s="1157">
        <f>IFERROR(VLOOKUP($C544,'[8]Total Outflows'!$AG$5:$AJ$137,2,0),"")</f>
        <v>13000</v>
      </c>
      <c r="I544" s="1157" t="str">
        <f>IFERROR(VLOOKUP($C544,'[8]Total Outflows'!$AL$5:$AO$60,2,0),"")</f>
        <v/>
      </c>
      <c r="J544" s="1157">
        <f>IFERROR(VLOOKUP($C544,'[8]Total Outflows'!$AR$5:$AU$87,2,0),"")</f>
        <v>0</v>
      </c>
      <c r="K544" s="1157" t="str">
        <f>IFERROR(VLOOKUP($C544,'[8]Total Outflows'!$AW$5:$AZ$56,2,0),"")</f>
        <v/>
      </c>
      <c r="L544" s="354">
        <f t="shared" ref="L544:L607" si="255">IFERROR(SUM(H544:K544),"")</f>
        <v>13000</v>
      </c>
      <c r="M544" s="1157">
        <f>IFERROR(VLOOKUP($C544,'[8]Total Outflows'!$AG$5:$AJ$137,3,0),"")</f>
        <v>13000</v>
      </c>
      <c r="N544" s="1157" t="str">
        <f>IFERROR(VLOOKUP($C544,'[8]Total Outflows'!$AL$5:$AO$60,3,0),"")</f>
        <v/>
      </c>
      <c r="O544" s="1157">
        <f>IFERROR(VLOOKUP($C544,'[8]Total Outflows'!$AR$5:$AU$87,3,0),"")</f>
        <v>0</v>
      </c>
      <c r="P544" s="1157" t="str">
        <f>IFERROR(VLOOKUP($C544,'[8]Total Outflows'!$AW$5:$AZ$56,3,0),"")</f>
        <v/>
      </c>
      <c r="Q544" s="354">
        <f t="shared" ref="Q544:Q607" si="256">IFERROR(SUM(M544:P544),"")</f>
        <v>13000</v>
      </c>
      <c r="R544" s="1157">
        <f>IFERROR(VLOOKUP($C544,'[8]Total Outflows'!$AG$5:$AJ$137,4,0),"")</f>
        <v>13000</v>
      </c>
      <c r="S544" s="1157" t="str">
        <f>IFERROR(VLOOKUP($C544,'[8]Total Outflows'!$AL$5:$AO$60,4,0),"")</f>
        <v/>
      </c>
      <c r="T544" s="1157">
        <f>IFERROR(VLOOKUP($C544,'[8]Total Outflows'!$AR$5:$AU$87,4,0),"")</f>
        <v>0</v>
      </c>
      <c r="U544" s="1157" t="str">
        <f>IFERROR(VLOOKUP($C544,'[8]Total Outflows'!$AW$5:$AZ$56,4,0),"")</f>
        <v/>
      </c>
      <c r="V544" s="354">
        <f t="shared" ref="V544:V607" si="257">IFERROR(SUM(R544:U544),"")</f>
        <v>13000</v>
      </c>
      <c r="W544" s="354"/>
      <c r="X544" s="354"/>
      <c r="Y544" s="354"/>
      <c r="Z544" s="354"/>
      <c r="AA544" s="354"/>
      <c r="AB544" s="354"/>
      <c r="AC544" s="354"/>
      <c r="AD544" s="354"/>
      <c r="AE544" s="354"/>
      <c r="AF544" s="354"/>
      <c r="AG544" s="354"/>
      <c r="AH544" s="354"/>
      <c r="AI544" s="354"/>
    </row>
    <row r="545" spans="1:35" x14ac:dyDescent="0.2">
      <c r="A545" s="352">
        <v>22</v>
      </c>
      <c r="B545" s="361" t="str">
        <f t="shared" si="254"/>
        <v>1</v>
      </c>
      <c r="C545" s="358" t="s">
        <v>713</v>
      </c>
      <c r="D545" s="359" t="s">
        <v>714</v>
      </c>
      <c r="E545" s="1157">
        <f>IFERROR(VLOOKUP($C545,'[8]Total Outflows'!$AB$5:$AE$146,2,0),"")</f>
        <v>5530517.2700000005</v>
      </c>
      <c r="F545" s="1157">
        <f>IFERROR(VLOOKUP($C545,'[8]Total Outflows'!$AB$5:$AE$146,3,0),"")</f>
        <v>7563900</v>
      </c>
      <c r="G545" s="1157">
        <f>IFERROR(VLOOKUP($C545,'[8]Total Outflows'!$AB$5:$AE$146,4,0),"")</f>
        <v>6923900</v>
      </c>
      <c r="H545" s="1157">
        <f>IFERROR(VLOOKUP($C545,'[8]Total Outflows'!$AG$5:$AJ$137,2,0),"")</f>
        <v>3947500</v>
      </c>
      <c r="I545" s="1157">
        <f>IFERROR(VLOOKUP($C545,'[8]Total Outflows'!$AL$5:$AO$60,2,0),"")</f>
        <v>1332200</v>
      </c>
      <c r="J545" s="1157">
        <f>IFERROR(VLOOKUP($C545,'[8]Total Outflows'!$AR$5:$AU$87,2,0),"")</f>
        <v>10500</v>
      </c>
      <c r="K545" s="1157">
        <f>IFERROR(VLOOKUP($C545,'[8]Total Outflows'!$AW$5:$AZ$56,2,0),"")</f>
        <v>160000</v>
      </c>
      <c r="L545" s="354">
        <f t="shared" si="255"/>
        <v>5450200</v>
      </c>
      <c r="M545" s="1157">
        <f>IFERROR(VLOOKUP($C545,'[8]Total Outflows'!$AG$5:$AJ$137,3,0),"")</f>
        <v>3947500</v>
      </c>
      <c r="N545" s="1157">
        <f>IFERROR(VLOOKUP($C545,'[8]Total Outflows'!$AL$5:$AO$60,3,0),"")</f>
        <v>1332200</v>
      </c>
      <c r="O545" s="1157">
        <f>IFERROR(VLOOKUP($C545,'[8]Total Outflows'!$AR$5:$AU$87,3,0),"")</f>
        <v>75000</v>
      </c>
      <c r="P545" s="1157">
        <f>IFERROR(VLOOKUP($C545,'[8]Total Outflows'!$AW$5:$AZ$56,3,0),"")</f>
        <v>160000</v>
      </c>
      <c r="Q545" s="354">
        <f t="shared" si="256"/>
        <v>5514700</v>
      </c>
      <c r="R545" s="1157">
        <f>IFERROR(VLOOKUP($C545,'[8]Total Outflows'!$AG$5:$AJ$137,4,0),"")</f>
        <v>3947500</v>
      </c>
      <c r="S545" s="1157">
        <f>IFERROR(VLOOKUP($C545,'[8]Total Outflows'!$AL$5:$AO$60,4,0),"")</f>
        <v>1332200</v>
      </c>
      <c r="T545" s="1157">
        <f>IFERROR(VLOOKUP($C545,'[8]Total Outflows'!$AR$5:$AU$87,4,0),"")</f>
        <v>75000</v>
      </c>
      <c r="U545" s="1157">
        <f>IFERROR(VLOOKUP($C545,'[8]Total Outflows'!$AW$5:$AZ$56,4,0),"")</f>
        <v>160000</v>
      </c>
      <c r="V545" s="354">
        <f t="shared" si="257"/>
        <v>5514700</v>
      </c>
      <c r="W545" s="354"/>
      <c r="X545" s="354"/>
      <c r="Y545" s="354"/>
      <c r="Z545" s="354"/>
      <c r="AA545" s="354"/>
      <c r="AB545" s="354"/>
      <c r="AC545" s="354"/>
      <c r="AD545" s="354"/>
      <c r="AE545" s="354"/>
      <c r="AF545" s="354"/>
      <c r="AG545" s="354"/>
      <c r="AH545" s="354"/>
      <c r="AI545" s="354"/>
    </row>
    <row r="546" spans="1:35" x14ac:dyDescent="0.2">
      <c r="A546" s="352">
        <v>22</v>
      </c>
      <c r="B546" s="361" t="str">
        <f t="shared" si="254"/>
        <v>1</v>
      </c>
      <c r="C546" s="358" t="s">
        <v>715</v>
      </c>
      <c r="D546" s="359" t="s">
        <v>1228</v>
      </c>
      <c r="E546" s="1157">
        <f>IFERROR(VLOOKUP($C546,'[8]Total Outflows'!$AB$5:$AE$146,2,0),"")</f>
        <v>632089.12999999989</v>
      </c>
      <c r="F546" s="1157">
        <f>IFERROR(VLOOKUP($C546,'[8]Total Outflows'!$AB$5:$AE$146,3,0),"")</f>
        <v>819900</v>
      </c>
      <c r="G546" s="1157">
        <f>IFERROR(VLOOKUP($C546,'[8]Total Outflows'!$AB$5:$AE$146,4,0),"")</f>
        <v>629800</v>
      </c>
      <c r="H546" s="1157">
        <f>IFERROR(VLOOKUP($C546,'[8]Total Outflows'!$AG$5:$AJ$137,2,0),"")</f>
        <v>1556300</v>
      </c>
      <c r="I546" s="1157" t="str">
        <f>IFERROR(VLOOKUP($C546,'[8]Total Outflows'!$AL$5:$AO$60,2,0),"")</f>
        <v/>
      </c>
      <c r="J546" s="1157" t="str">
        <f>IFERROR(VLOOKUP($C546,'[8]Total Outflows'!$AR$5:$AU$87,2,0),"")</f>
        <v/>
      </c>
      <c r="K546" s="1157" t="str">
        <f>IFERROR(VLOOKUP($C546,'[8]Total Outflows'!$AW$5:$AZ$56,2,0),"")</f>
        <v/>
      </c>
      <c r="L546" s="354">
        <f t="shared" si="255"/>
        <v>1556300</v>
      </c>
      <c r="M546" s="1157">
        <f>IFERROR(VLOOKUP($C546,'[8]Total Outflows'!$AG$5:$AJ$137,3,0),"")</f>
        <v>1556300</v>
      </c>
      <c r="N546" s="1157" t="str">
        <f>IFERROR(VLOOKUP($C546,'[8]Total Outflows'!$AL$5:$AO$60,3,0),"")</f>
        <v/>
      </c>
      <c r="O546" s="1157" t="str">
        <f>IFERROR(VLOOKUP($C546,'[8]Total Outflows'!$AR$5:$AU$87,3,0),"")</f>
        <v/>
      </c>
      <c r="P546" s="1157" t="str">
        <f>IFERROR(VLOOKUP($C546,'[8]Total Outflows'!$AW$5:$AZ$56,3,0),"")</f>
        <v/>
      </c>
      <c r="Q546" s="354">
        <f t="shared" si="256"/>
        <v>1556300</v>
      </c>
      <c r="R546" s="1157">
        <f>IFERROR(VLOOKUP($C546,'[8]Total Outflows'!$AG$5:$AJ$137,4,0),"")</f>
        <v>1556300</v>
      </c>
      <c r="S546" s="1157" t="str">
        <f>IFERROR(VLOOKUP($C546,'[8]Total Outflows'!$AL$5:$AO$60,4,0),"")</f>
        <v/>
      </c>
      <c r="T546" s="1157" t="str">
        <f>IFERROR(VLOOKUP($C546,'[8]Total Outflows'!$AR$5:$AU$87,4,0),"")</f>
        <v/>
      </c>
      <c r="U546" s="1157" t="str">
        <f>IFERROR(VLOOKUP($C546,'[8]Total Outflows'!$AW$5:$AZ$56,4,0),"")</f>
        <v/>
      </c>
      <c r="V546" s="354">
        <f t="shared" si="257"/>
        <v>1556300</v>
      </c>
      <c r="W546" s="354"/>
      <c r="X546" s="354"/>
      <c r="Y546" s="354"/>
      <c r="Z546" s="354"/>
      <c r="AA546" s="354"/>
      <c r="AB546" s="354"/>
      <c r="AC546" s="354"/>
      <c r="AD546" s="354"/>
      <c r="AE546" s="354"/>
      <c r="AF546" s="354"/>
      <c r="AG546" s="354"/>
      <c r="AH546" s="354"/>
      <c r="AI546" s="354"/>
    </row>
    <row r="547" spans="1:35" x14ac:dyDescent="0.2">
      <c r="A547" s="352">
        <v>22</v>
      </c>
      <c r="B547" s="361" t="str">
        <f t="shared" si="254"/>
        <v>1</v>
      </c>
      <c r="C547" s="358" t="s">
        <v>716</v>
      </c>
      <c r="D547" s="359" t="s">
        <v>560</v>
      </c>
      <c r="E547" s="1157">
        <f>IFERROR(VLOOKUP($C547,'[8]Total Outflows'!$AB$5:$AE$146,2,0),"")</f>
        <v>254192.05000000002</v>
      </c>
      <c r="F547" s="1157">
        <f>IFERROR(VLOOKUP($C547,'[8]Total Outflows'!$AB$5:$AE$146,3,0),"")</f>
        <v>225200</v>
      </c>
      <c r="G547" s="1157">
        <f>IFERROR(VLOOKUP($C547,'[8]Total Outflows'!$AB$5:$AE$146,4,0),"")</f>
        <v>308100</v>
      </c>
      <c r="H547" s="1157">
        <f>IFERROR(VLOOKUP($C547,'[8]Total Outflows'!$AG$5:$AJ$137,2,0),"")</f>
        <v>280400</v>
      </c>
      <c r="I547" s="1157" t="str">
        <f>IFERROR(VLOOKUP($C547,'[8]Total Outflows'!$AL$5:$AO$60,2,0),"")</f>
        <v/>
      </c>
      <c r="J547" s="1157" t="str">
        <f>IFERROR(VLOOKUP($C547,'[8]Total Outflows'!$AR$5:$AU$87,2,0),"")</f>
        <v/>
      </c>
      <c r="K547" s="1157" t="str">
        <f>IFERROR(VLOOKUP($C547,'[8]Total Outflows'!$AW$5:$AZ$56,2,0),"")</f>
        <v/>
      </c>
      <c r="L547" s="354">
        <f t="shared" si="255"/>
        <v>280400</v>
      </c>
      <c r="M547" s="1157">
        <f>IFERROR(VLOOKUP($C547,'[8]Total Outflows'!$AG$5:$AJ$137,3,0),"")</f>
        <v>280400</v>
      </c>
      <c r="N547" s="1157" t="str">
        <f>IFERROR(VLOOKUP($C547,'[8]Total Outflows'!$AL$5:$AO$60,3,0),"")</f>
        <v/>
      </c>
      <c r="O547" s="1157" t="str">
        <f>IFERROR(VLOOKUP($C547,'[8]Total Outflows'!$AR$5:$AU$87,3,0),"")</f>
        <v/>
      </c>
      <c r="P547" s="1157" t="str">
        <f>IFERROR(VLOOKUP($C547,'[8]Total Outflows'!$AW$5:$AZ$56,3,0),"")</f>
        <v/>
      </c>
      <c r="Q547" s="354">
        <f t="shared" si="256"/>
        <v>280400</v>
      </c>
      <c r="R547" s="1157">
        <f>IFERROR(VLOOKUP($C547,'[8]Total Outflows'!$AG$5:$AJ$137,4,0),"")</f>
        <v>280400</v>
      </c>
      <c r="S547" s="1157" t="str">
        <f>IFERROR(VLOOKUP($C547,'[8]Total Outflows'!$AL$5:$AO$60,4,0),"")</f>
        <v/>
      </c>
      <c r="T547" s="1157" t="str">
        <f>IFERROR(VLOOKUP($C547,'[8]Total Outflows'!$AR$5:$AU$87,4,0),"")</f>
        <v/>
      </c>
      <c r="U547" s="1157" t="str">
        <f>IFERROR(VLOOKUP($C547,'[8]Total Outflows'!$AW$5:$AZ$56,4,0),"")</f>
        <v/>
      </c>
      <c r="V547" s="354">
        <f t="shared" si="257"/>
        <v>280400</v>
      </c>
      <c r="W547" s="354"/>
      <c r="X547" s="354"/>
      <c r="Y547" s="354"/>
      <c r="Z547" s="354"/>
      <c r="AA547" s="354"/>
      <c r="AB547" s="354"/>
      <c r="AC547" s="354"/>
      <c r="AD547" s="354"/>
      <c r="AE547" s="354"/>
      <c r="AF547" s="354"/>
      <c r="AG547" s="354"/>
      <c r="AH547" s="354"/>
      <c r="AI547" s="354"/>
    </row>
    <row r="548" spans="1:35" x14ac:dyDescent="0.2">
      <c r="A548" s="352">
        <v>22</v>
      </c>
      <c r="B548" s="361" t="str">
        <f t="shared" si="254"/>
        <v>1</v>
      </c>
      <c r="C548" s="358" t="s">
        <v>717</v>
      </c>
      <c r="D548" s="359" t="s">
        <v>718</v>
      </c>
      <c r="E548" s="1157" t="str">
        <f>IFERROR(VLOOKUP($C548,'[8]Total Outflows'!$AB$5:$AE$146,2,0),"")</f>
        <v/>
      </c>
      <c r="F548" s="1157" t="str">
        <f>IFERROR(VLOOKUP($C548,'[8]Total Outflows'!$AB$5:$AE$146,3,0),"")</f>
        <v/>
      </c>
      <c r="G548" s="1157" t="str">
        <f>IFERROR(VLOOKUP($C548,'[8]Total Outflows'!$AB$5:$AE$146,4,0),"")</f>
        <v/>
      </c>
      <c r="H548" s="1157" t="str">
        <f>IFERROR(VLOOKUP($C548,'[8]Total Outflows'!$AG$5:$AJ$137,2,0),"")</f>
        <v/>
      </c>
      <c r="I548" s="1157" t="str">
        <f>IFERROR(VLOOKUP($C548,'[8]Total Outflows'!$AL$5:$AO$60,2,0),"")</f>
        <v/>
      </c>
      <c r="J548" s="1157" t="str">
        <f>IFERROR(VLOOKUP($C548,'[8]Total Outflows'!$AR$5:$AU$87,2,0),"")</f>
        <v/>
      </c>
      <c r="K548" s="1157" t="str">
        <f>IFERROR(VLOOKUP($C548,'[8]Total Outflows'!$AW$5:$AZ$56,2,0),"")</f>
        <v/>
      </c>
      <c r="L548" s="354">
        <f t="shared" si="255"/>
        <v>0</v>
      </c>
      <c r="M548" s="1157" t="str">
        <f>IFERROR(VLOOKUP($C548,'[8]Total Outflows'!$AG$5:$AJ$137,3,0),"")</f>
        <v/>
      </c>
      <c r="N548" s="1157" t="str">
        <f>IFERROR(VLOOKUP($C548,'[8]Total Outflows'!$AL$5:$AO$60,3,0),"")</f>
        <v/>
      </c>
      <c r="O548" s="1157" t="str">
        <f>IFERROR(VLOOKUP($C548,'[8]Total Outflows'!$AR$5:$AU$87,3,0),"")</f>
        <v/>
      </c>
      <c r="P548" s="1157" t="str">
        <f>IFERROR(VLOOKUP($C548,'[8]Total Outflows'!$AW$5:$AZ$56,3,0),"")</f>
        <v/>
      </c>
      <c r="Q548" s="354">
        <f t="shared" si="256"/>
        <v>0</v>
      </c>
      <c r="R548" s="1157" t="str">
        <f>IFERROR(VLOOKUP($C548,'[8]Total Outflows'!$AG$5:$AJ$137,4,0),"")</f>
        <v/>
      </c>
      <c r="S548" s="1157" t="str">
        <f>IFERROR(VLOOKUP($C548,'[8]Total Outflows'!$AL$5:$AO$60,4,0),"")</f>
        <v/>
      </c>
      <c r="T548" s="1157" t="str">
        <f>IFERROR(VLOOKUP($C548,'[8]Total Outflows'!$AR$5:$AU$87,4,0),"")</f>
        <v/>
      </c>
      <c r="U548" s="1157" t="str">
        <f>IFERROR(VLOOKUP($C548,'[8]Total Outflows'!$AW$5:$AZ$56,4,0),"")</f>
        <v/>
      </c>
      <c r="V548" s="354">
        <f t="shared" si="257"/>
        <v>0</v>
      </c>
      <c r="W548" s="354"/>
      <c r="X548" s="354"/>
      <c r="Y548" s="354"/>
      <c r="Z548" s="354"/>
      <c r="AA548" s="354"/>
      <c r="AB548" s="354"/>
      <c r="AC548" s="354"/>
      <c r="AD548" s="354"/>
      <c r="AE548" s="354"/>
      <c r="AF548" s="354"/>
      <c r="AG548" s="354"/>
      <c r="AH548" s="354"/>
      <c r="AI548" s="354"/>
    </row>
    <row r="549" spans="1:35" x14ac:dyDescent="0.2">
      <c r="A549" s="352">
        <v>22</v>
      </c>
      <c r="B549" s="361" t="str">
        <f t="shared" si="254"/>
        <v>1</v>
      </c>
      <c r="C549" s="358" t="s">
        <v>719</v>
      </c>
      <c r="D549" s="359" t="s">
        <v>720</v>
      </c>
      <c r="E549" s="1157">
        <f>IFERROR(VLOOKUP($C549,'[8]Total Outflows'!$AB$5:$AE$146,2,0),"")</f>
        <v>0</v>
      </c>
      <c r="F549" s="1157">
        <f>IFERROR(VLOOKUP($C549,'[8]Total Outflows'!$AB$5:$AE$146,3,0),"")</f>
        <v>20000</v>
      </c>
      <c r="G549" s="1157">
        <f>IFERROR(VLOOKUP($C549,'[8]Total Outflows'!$AB$5:$AE$146,4,0),"")</f>
        <v>5000</v>
      </c>
      <c r="H549" s="1157">
        <f>IFERROR(VLOOKUP($C549,'[8]Total Outflows'!$AG$5:$AJ$137,2,0),"")</f>
        <v>20000</v>
      </c>
      <c r="I549" s="1157" t="str">
        <f>IFERROR(VLOOKUP($C549,'[8]Total Outflows'!$AL$5:$AO$60,2,0),"")</f>
        <v/>
      </c>
      <c r="J549" s="1157" t="str">
        <f>IFERROR(VLOOKUP($C549,'[8]Total Outflows'!$AR$5:$AU$87,2,0),"")</f>
        <v/>
      </c>
      <c r="K549" s="1157" t="str">
        <f>IFERROR(VLOOKUP($C549,'[8]Total Outflows'!$AW$5:$AZ$56,2,0),"")</f>
        <v/>
      </c>
      <c r="L549" s="354">
        <f t="shared" si="255"/>
        <v>20000</v>
      </c>
      <c r="M549" s="1157">
        <f>IFERROR(VLOOKUP($C549,'[8]Total Outflows'!$AG$5:$AJ$137,3,0),"")</f>
        <v>20000</v>
      </c>
      <c r="N549" s="1157" t="str">
        <f>IFERROR(VLOOKUP($C549,'[8]Total Outflows'!$AL$5:$AO$60,3,0),"")</f>
        <v/>
      </c>
      <c r="O549" s="1157" t="str">
        <f>IFERROR(VLOOKUP($C549,'[8]Total Outflows'!$AR$5:$AU$87,3,0),"")</f>
        <v/>
      </c>
      <c r="P549" s="1157" t="str">
        <f>IFERROR(VLOOKUP($C549,'[8]Total Outflows'!$AW$5:$AZ$56,3,0),"")</f>
        <v/>
      </c>
      <c r="Q549" s="354">
        <f t="shared" si="256"/>
        <v>20000</v>
      </c>
      <c r="R549" s="1157">
        <f>IFERROR(VLOOKUP($C549,'[8]Total Outflows'!$AG$5:$AJ$137,4,0),"")</f>
        <v>20000</v>
      </c>
      <c r="S549" s="1157" t="str">
        <f>IFERROR(VLOOKUP($C549,'[8]Total Outflows'!$AL$5:$AO$60,4,0),"")</f>
        <v/>
      </c>
      <c r="T549" s="1157" t="str">
        <f>IFERROR(VLOOKUP($C549,'[8]Total Outflows'!$AR$5:$AU$87,4,0),"")</f>
        <v/>
      </c>
      <c r="U549" s="1157" t="str">
        <f>IFERROR(VLOOKUP($C549,'[8]Total Outflows'!$AW$5:$AZ$56,4,0),"")</f>
        <v/>
      </c>
      <c r="V549" s="354">
        <f t="shared" si="257"/>
        <v>20000</v>
      </c>
      <c r="W549" s="354"/>
      <c r="X549" s="354"/>
      <c r="Y549" s="354"/>
      <c r="Z549" s="354"/>
      <c r="AA549" s="354"/>
      <c r="AB549" s="354"/>
      <c r="AC549" s="354"/>
      <c r="AD549" s="354"/>
      <c r="AE549" s="354"/>
      <c r="AF549" s="354"/>
      <c r="AG549" s="354"/>
      <c r="AH549" s="354"/>
      <c r="AI549" s="354"/>
    </row>
    <row r="550" spans="1:35" x14ac:dyDescent="0.2">
      <c r="A550" s="352">
        <v>22</v>
      </c>
      <c r="B550" s="361" t="str">
        <f t="shared" si="254"/>
        <v>1</v>
      </c>
      <c r="C550" s="358" t="s">
        <v>721</v>
      </c>
      <c r="D550" s="359" t="s">
        <v>610</v>
      </c>
      <c r="E550" s="1157">
        <f>IFERROR(VLOOKUP($C550,'[8]Total Outflows'!$AB$5:$AE$146,2,0),"")</f>
        <v>347123.41</v>
      </c>
      <c r="F550" s="1157">
        <f>IFERROR(VLOOKUP($C550,'[8]Total Outflows'!$AB$5:$AE$146,3,0),"")</f>
        <v>803900</v>
      </c>
      <c r="G550" s="1157">
        <f>IFERROR(VLOOKUP($C550,'[8]Total Outflows'!$AB$5:$AE$146,4,0),"")</f>
        <v>764100</v>
      </c>
      <c r="H550" s="1157">
        <f>IFERROR(VLOOKUP($C550,'[8]Total Outflows'!$AG$5:$AJ$137,2,0),"")</f>
        <v>629100</v>
      </c>
      <c r="I550" s="1157" t="str">
        <f>IFERROR(VLOOKUP($C550,'[8]Total Outflows'!$AL$5:$AO$60,2,0),"")</f>
        <v/>
      </c>
      <c r="J550" s="1157">
        <f>IFERROR(VLOOKUP($C550,'[8]Total Outflows'!$AR$5:$AU$87,2,0),"")</f>
        <v>85400</v>
      </c>
      <c r="K550" s="1157" t="str">
        <f>IFERROR(VLOOKUP($C550,'[8]Total Outflows'!$AW$5:$AZ$56,2,0),"")</f>
        <v/>
      </c>
      <c r="L550" s="354">
        <f t="shared" si="255"/>
        <v>714500</v>
      </c>
      <c r="M550" s="1157">
        <f>IFERROR(VLOOKUP($C550,'[8]Total Outflows'!$AG$5:$AJ$137,3,0),"")</f>
        <v>629100</v>
      </c>
      <c r="N550" s="1157" t="str">
        <f>IFERROR(VLOOKUP($C550,'[8]Total Outflows'!$AL$5:$AO$60,3,0),"")</f>
        <v/>
      </c>
      <c r="O550" s="1157">
        <f>IFERROR(VLOOKUP($C550,'[8]Total Outflows'!$AR$5:$AU$87,3,0),"")</f>
        <v>25000</v>
      </c>
      <c r="P550" s="1157" t="str">
        <f>IFERROR(VLOOKUP($C550,'[8]Total Outflows'!$AW$5:$AZ$56,3,0),"")</f>
        <v/>
      </c>
      <c r="Q550" s="354">
        <f t="shared" si="256"/>
        <v>654100</v>
      </c>
      <c r="R550" s="1157">
        <f>IFERROR(VLOOKUP($C550,'[8]Total Outflows'!$AG$5:$AJ$137,4,0),"")</f>
        <v>629100</v>
      </c>
      <c r="S550" s="1157" t="str">
        <f>IFERROR(VLOOKUP($C550,'[8]Total Outflows'!$AL$5:$AO$60,4,0),"")</f>
        <v/>
      </c>
      <c r="T550" s="1157">
        <f>IFERROR(VLOOKUP($C550,'[8]Total Outflows'!$AR$5:$AU$87,4,0),"")</f>
        <v>24000</v>
      </c>
      <c r="U550" s="1157" t="str">
        <f>IFERROR(VLOOKUP($C550,'[8]Total Outflows'!$AW$5:$AZ$56,4,0),"")</f>
        <v/>
      </c>
      <c r="V550" s="354">
        <f t="shared" si="257"/>
        <v>653100</v>
      </c>
      <c r="W550" s="354"/>
      <c r="X550" s="354"/>
      <c r="Y550" s="354"/>
      <c r="Z550" s="354"/>
      <c r="AA550" s="354"/>
      <c r="AB550" s="354"/>
      <c r="AC550" s="354"/>
      <c r="AD550" s="354"/>
      <c r="AE550" s="354"/>
      <c r="AF550" s="354"/>
      <c r="AG550" s="354"/>
      <c r="AH550" s="354"/>
      <c r="AI550" s="354"/>
    </row>
    <row r="551" spans="1:35" x14ac:dyDescent="0.2">
      <c r="A551" s="352">
        <v>22</v>
      </c>
      <c r="B551" s="361" t="str">
        <f t="shared" si="254"/>
        <v>1</v>
      </c>
      <c r="C551" s="358" t="s">
        <v>722</v>
      </c>
      <c r="D551" s="359" t="s">
        <v>723</v>
      </c>
      <c r="E551" s="1157">
        <f>IFERROR(VLOOKUP($C551,'[8]Total Outflows'!$AB$5:$AE$146,2,0),"")</f>
        <v>10603.1</v>
      </c>
      <c r="F551" s="1157">
        <f>IFERROR(VLOOKUP($C551,'[8]Total Outflows'!$AB$5:$AE$146,3,0),"")</f>
        <v>30000</v>
      </c>
      <c r="G551" s="1157">
        <f>IFERROR(VLOOKUP($C551,'[8]Total Outflows'!$AB$5:$AE$146,4,0),"")</f>
        <v>32300</v>
      </c>
      <c r="H551" s="1157">
        <f>IFERROR(VLOOKUP($C551,'[8]Total Outflows'!$AG$5:$AJ$137,2,0),"")</f>
        <v>30000</v>
      </c>
      <c r="I551" s="1157" t="str">
        <f>IFERROR(VLOOKUP($C551,'[8]Total Outflows'!$AL$5:$AO$60,2,0),"")</f>
        <v/>
      </c>
      <c r="J551" s="1157" t="str">
        <f>IFERROR(VLOOKUP($C551,'[8]Total Outflows'!$AR$5:$AU$87,2,0),"")</f>
        <v/>
      </c>
      <c r="K551" s="1157" t="str">
        <f>IFERROR(VLOOKUP($C551,'[8]Total Outflows'!$AW$5:$AZ$56,2,0),"")</f>
        <v/>
      </c>
      <c r="L551" s="354">
        <f t="shared" si="255"/>
        <v>30000</v>
      </c>
      <c r="M551" s="1157">
        <f>IFERROR(VLOOKUP($C551,'[8]Total Outflows'!$AG$5:$AJ$137,3,0),"")</f>
        <v>30000</v>
      </c>
      <c r="N551" s="1157" t="str">
        <f>IFERROR(VLOOKUP($C551,'[8]Total Outflows'!$AL$5:$AO$60,3,0),"")</f>
        <v/>
      </c>
      <c r="O551" s="1157" t="str">
        <f>IFERROR(VLOOKUP($C551,'[8]Total Outflows'!$AR$5:$AU$87,3,0),"")</f>
        <v/>
      </c>
      <c r="P551" s="1157" t="str">
        <f>IFERROR(VLOOKUP($C551,'[8]Total Outflows'!$AW$5:$AZ$56,3,0),"")</f>
        <v/>
      </c>
      <c r="Q551" s="354">
        <f t="shared" si="256"/>
        <v>30000</v>
      </c>
      <c r="R551" s="1157">
        <f>IFERROR(VLOOKUP($C551,'[8]Total Outflows'!$AG$5:$AJ$137,4,0),"")</f>
        <v>30000</v>
      </c>
      <c r="S551" s="1157" t="str">
        <f>IFERROR(VLOOKUP($C551,'[8]Total Outflows'!$AL$5:$AO$60,4,0),"")</f>
        <v/>
      </c>
      <c r="T551" s="1157" t="str">
        <f>IFERROR(VLOOKUP($C551,'[8]Total Outflows'!$AR$5:$AU$87,4,0),"")</f>
        <v/>
      </c>
      <c r="U551" s="1157" t="str">
        <f>IFERROR(VLOOKUP($C551,'[8]Total Outflows'!$AW$5:$AZ$56,4,0),"")</f>
        <v/>
      </c>
      <c r="V551" s="354">
        <f t="shared" si="257"/>
        <v>30000</v>
      </c>
      <c r="W551" s="354"/>
      <c r="X551" s="354"/>
      <c r="Y551" s="354"/>
      <c r="Z551" s="354"/>
      <c r="AA551" s="354"/>
      <c r="AB551" s="354"/>
      <c r="AC551" s="354"/>
      <c r="AD551" s="354"/>
      <c r="AE551" s="354"/>
      <c r="AF551" s="354"/>
      <c r="AG551" s="354"/>
      <c r="AH551" s="354"/>
      <c r="AI551" s="354"/>
    </row>
    <row r="552" spans="1:35" x14ac:dyDescent="0.2">
      <c r="A552" s="352">
        <v>22</v>
      </c>
      <c r="B552" s="361" t="str">
        <f t="shared" si="254"/>
        <v>1</v>
      </c>
      <c r="C552" s="358" t="s">
        <v>724</v>
      </c>
      <c r="D552" s="359" t="s">
        <v>725</v>
      </c>
      <c r="E552" s="1157">
        <f>IFERROR(VLOOKUP($C552,'[8]Total Outflows'!$AB$5:$AE$146,2,0),"")</f>
        <v>33492632.769999996</v>
      </c>
      <c r="F552" s="1157">
        <f>IFERROR(VLOOKUP($C552,'[8]Total Outflows'!$AB$5:$AE$146,3,0),"")</f>
        <v>40551200</v>
      </c>
      <c r="G552" s="1157">
        <f>IFERROR(VLOOKUP($C552,'[8]Total Outflows'!$AB$5:$AE$146,4,0),"")</f>
        <v>45219800</v>
      </c>
      <c r="H552" s="1157">
        <f>IFERROR(VLOOKUP($C552,'[8]Total Outflows'!$AG$5:$AJ$137,2,0),"")</f>
        <v>2888800</v>
      </c>
      <c r="I552" s="1157">
        <f>IFERROR(VLOOKUP($C552,'[8]Total Outflows'!$AL$5:$AO$60,2,0),"")</f>
        <v>957700</v>
      </c>
      <c r="J552" s="1157">
        <f>IFERROR(VLOOKUP($C552,'[8]Total Outflows'!$AR$5:$AU$87,2,0),"")</f>
        <v>25766100</v>
      </c>
      <c r="K552" s="1157">
        <f>IFERROR(VLOOKUP($C552,'[8]Total Outflows'!$AW$5:$AZ$56,2,0),"")</f>
        <v>17708500</v>
      </c>
      <c r="L552" s="354">
        <f t="shared" si="255"/>
        <v>47321100</v>
      </c>
      <c r="M552" s="1157">
        <f>IFERROR(VLOOKUP($C552,'[8]Total Outflows'!$AG$5:$AJ$137,3,0),"")</f>
        <v>2888800</v>
      </c>
      <c r="N552" s="1157">
        <f>IFERROR(VLOOKUP($C552,'[8]Total Outflows'!$AL$5:$AO$60,3,0),"")</f>
        <v>957700</v>
      </c>
      <c r="O552" s="1157">
        <f>IFERROR(VLOOKUP($C552,'[8]Total Outflows'!$AR$5:$AU$87,3,0),"")</f>
        <v>22442700</v>
      </c>
      <c r="P552" s="1157">
        <f>IFERROR(VLOOKUP($C552,'[8]Total Outflows'!$AW$5:$AZ$56,3,0),"")</f>
        <v>19810800</v>
      </c>
      <c r="Q552" s="354">
        <f t="shared" si="256"/>
        <v>46100000</v>
      </c>
      <c r="R552" s="1157">
        <f>IFERROR(VLOOKUP($C552,'[8]Total Outflows'!$AG$5:$AJ$137,4,0),"")</f>
        <v>3156500</v>
      </c>
      <c r="S552" s="1157">
        <f>IFERROR(VLOOKUP($C552,'[8]Total Outflows'!$AL$5:$AO$60,4,0),"")</f>
        <v>690000</v>
      </c>
      <c r="T552" s="1157">
        <f>IFERROR(VLOOKUP($C552,'[8]Total Outflows'!$AR$5:$AU$87,4,0),"")</f>
        <v>21479550</v>
      </c>
      <c r="U552" s="1157">
        <f>IFERROR(VLOOKUP($C552,'[8]Total Outflows'!$AW$5:$AZ$56,4,0),"")</f>
        <v>18745800</v>
      </c>
      <c r="V552" s="354">
        <f t="shared" si="257"/>
        <v>44071850</v>
      </c>
      <c r="W552" s="354"/>
      <c r="X552" s="354"/>
      <c r="Y552" s="354"/>
      <c r="Z552" s="354"/>
      <c r="AA552" s="354"/>
      <c r="AB552" s="354"/>
      <c r="AC552" s="354"/>
      <c r="AD552" s="354"/>
      <c r="AE552" s="354"/>
      <c r="AF552" s="354"/>
      <c r="AG552" s="354"/>
      <c r="AH552" s="354"/>
      <c r="AI552" s="354"/>
    </row>
    <row r="553" spans="1:35" x14ac:dyDescent="0.2">
      <c r="A553" s="352">
        <v>22</v>
      </c>
      <c r="B553" s="361" t="str">
        <f t="shared" si="254"/>
        <v>1</v>
      </c>
      <c r="C553" s="358" t="s">
        <v>726</v>
      </c>
      <c r="D553" s="359" t="s">
        <v>727</v>
      </c>
      <c r="E553" s="1157">
        <f>IFERROR(VLOOKUP($C553,'[8]Total Outflows'!$AB$5:$AE$146,2,0),"")</f>
        <v>1312.5</v>
      </c>
      <c r="F553" s="1157">
        <f>IFERROR(VLOOKUP($C553,'[8]Total Outflows'!$AB$5:$AE$146,3,0),"")</f>
        <v>0</v>
      </c>
      <c r="G553" s="1157">
        <f>IFERROR(VLOOKUP($C553,'[8]Total Outflows'!$AB$5:$AE$146,4,0),"")</f>
        <v>9300</v>
      </c>
      <c r="H553" s="1157" t="str">
        <f>IFERROR(VLOOKUP($C553,'[8]Total Outflows'!$AG$5:$AJ$137,2,0),"")</f>
        <v/>
      </c>
      <c r="I553" s="1157" t="str">
        <f>IFERROR(VLOOKUP($C553,'[8]Total Outflows'!$AL$5:$AO$60,2,0),"")</f>
        <v/>
      </c>
      <c r="J553" s="1157">
        <f>IFERROR(VLOOKUP($C553,'[8]Total Outflows'!$AR$5:$AU$87,2,0),"")</f>
        <v>36300</v>
      </c>
      <c r="K553" s="1157" t="str">
        <f>IFERROR(VLOOKUP($C553,'[8]Total Outflows'!$AW$5:$AZ$56,2,0),"")</f>
        <v/>
      </c>
      <c r="L553" s="354">
        <f t="shared" si="255"/>
        <v>36300</v>
      </c>
      <c r="M553" s="1157" t="str">
        <f>IFERROR(VLOOKUP($C553,'[8]Total Outflows'!$AG$5:$AJ$137,3,0),"")</f>
        <v/>
      </c>
      <c r="N553" s="1157" t="str">
        <f>IFERROR(VLOOKUP($C553,'[8]Total Outflows'!$AL$5:$AO$60,3,0),"")</f>
        <v/>
      </c>
      <c r="O553" s="1157">
        <f>IFERROR(VLOOKUP($C553,'[8]Total Outflows'!$AR$5:$AU$87,3,0),"")</f>
        <v>36300</v>
      </c>
      <c r="P553" s="1157" t="str">
        <f>IFERROR(VLOOKUP($C553,'[8]Total Outflows'!$AW$5:$AZ$56,3,0),"")</f>
        <v/>
      </c>
      <c r="Q553" s="354">
        <f t="shared" si="256"/>
        <v>36300</v>
      </c>
      <c r="R553" s="1157" t="str">
        <f>IFERROR(VLOOKUP($C553,'[8]Total Outflows'!$AG$5:$AJ$137,4,0),"")</f>
        <v/>
      </c>
      <c r="S553" s="1157" t="str">
        <f>IFERROR(VLOOKUP($C553,'[8]Total Outflows'!$AL$5:$AO$60,4,0),"")</f>
        <v/>
      </c>
      <c r="T553" s="1157">
        <f>IFERROR(VLOOKUP($C553,'[8]Total Outflows'!$AR$5:$AU$87,4,0),"")</f>
        <v>20000</v>
      </c>
      <c r="U553" s="1157" t="str">
        <f>IFERROR(VLOOKUP($C553,'[8]Total Outflows'!$AW$5:$AZ$56,4,0),"")</f>
        <v/>
      </c>
      <c r="V553" s="354">
        <f t="shared" si="257"/>
        <v>20000</v>
      </c>
      <c r="W553" s="354"/>
      <c r="X553" s="354"/>
      <c r="Y553" s="354"/>
      <c r="Z553" s="354"/>
      <c r="AA553" s="354"/>
      <c r="AB553" s="354"/>
      <c r="AC553" s="354"/>
      <c r="AD553" s="354"/>
      <c r="AE553" s="354"/>
      <c r="AF553" s="354"/>
      <c r="AG553" s="354"/>
      <c r="AH553" s="354"/>
      <c r="AI553" s="354"/>
    </row>
    <row r="554" spans="1:35" x14ac:dyDescent="0.2">
      <c r="A554" s="352">
        <v>22</v>
      </c>
      <c r="B554" s="361" t="str">
        <f t="shared" si="254"/>
        <v>1</v>
      </c>
      <c r="C554" s="358" t="s">
        <v>728</v>
      </c>
      <c r="D554" s="359" t="s">
        <v>729</v>
      </c>
      <c r="E554" s="1157">
        <f>IFERROR(VLOOKUP($C554,'[8]Total Outflows'!$AB$5:$AE$146,2,0),"")</f>
        <v>0</v>
      </c>
      <c r="F554" s="1157">
        <f>IFERROR(VLOOKUP($C554,'[8]Total Outflows'!$AB$5:$AE$146,3,0),"")</f>
        <v>0</v>
      </c>
      <c r="G554" s="1157">
        <f>IFERROR(VLOOKUP($C554,'[8]Total Outflows'!$AB$5:$AE$146,4,0),"")</f>
        <v>49200</v>
      </c>
      <c r="H554" s="1157" t="str">
        <f>IFERROR(VLOOKUP($C554,'[8]Total Outflows'!$AG$5:$AJ$137,2,0),"")</f>
        <v/>
      </c>
      <c r="I554" s="1157" t="str">
        <f>IFERROR(VLOOKUP($C554,'[8]Total Outflows'!$AL$5:$AO$60,2,0),"")</f>
        <v/>
      </c>
      <c r="J554" s="1157">
        <f>IFERROR(VLOOKUP($C554,'[8]Total Outflows'!$AR$5:$AU$87,2,0),"")</f>
        <v>98400</v>
      </c>
      <c r="K554" s="1157" t="str">
        <f>IFERROR(VLOOKUP($C554,'[8]Total Outflows'!$AW$5:$AZ$56,2,0),"")</f>
        <v/>
      </c>
      <c r="L554" s="354">
        <f t="shared" si="255"/>
        <v>98400</v>
      </c>
      <c r="M554" s="1157" t="str">
        <f>IFERROR(VLOOKUP($C554,'[8]Total Outflows'!$AG$5:$AJ$137,3,0),"")</f>
        <v/>
      </c>
      <c r="N554" s="1157" t="str">
        <f>IFERROR(VLOOKUP($C554,'[8]Total Outflows'!$AL$5:$AO$60,3,0),"")</f>
        <v/>
      </c>
      <c r="O554" s="1157">
        <f>IFERROR(VLOOKUP($C554,'[8]Total Outflows'!$AR$5:$AU$87,3,0),"")</f>
        <v>98400</v>
      </c>
      <c r="P554" s="1157" t="str">
        <f>IFERROR(VLOOKUP($C554,'[8]Total Outflows'!$AW$5:$AZ$56,3,0),"")</f>
        <v/>
      </c>
      <c r="Q554" s="354">
        <f t="shared" si="256"/>
        <v>98400</v>
      </c>
      <c r="R554" s="1157" t="str">
        <f>IFERROR(VLOOKUP($C554,'[8]Total Outflows'!$AG$5:$AJ$137,4,0),"")</f>
        <v/>
      </c>
      <c r="S554" s="1157" t="str">
        <f>IFERROR(VLOOKUP($C554,'[8]Total Outflows'!$AL$5:$AO$60,4,0),"")</f>
        <v/>
      </c>
      <c r="T554" s="1157">
        <f>IFERROR(VLOOKUP($C554,'[8]Total Outflows'!$AR$5:$AU$87,4,0),"")</f>
        <v>8500</v>
      </c>
      <c r="U554" s="1157" t="str">
        <f>IFERROR(VLOOKUP($C554,'[8]Total Outflows'!$AW$5:$AZ$56,4,0),"")</f>
        <v/>
      </c>
      <c r="V554" s="354">
        <f t="shared" si="257"/>
        <v>8500</v>
      </c>
      <c r="W554" s="354"/>
      <c r="X554" s="354"/>
      <c r="Y554" s="354"/>
      <c r="Z554" s="354"/>
      <c r="AA554" s="354"/>
      <c r="AB554" s="354"/>
      <c r="AC554" s="354"/>
      <c r="AD554" s="354"/>
      <c r="AE554" s="354"/>
      <c r="AF554" s="354"/>
      <c r="AG554" s="354"/>
      <c r="AH554" s="354"/>
      <c r="AI554" s="354"/>
    </row>
    <row r="555" spans="1:35" x14ac:dyDescent="0.2">
      <c r="A555" s="352">
        <v>22</v>
      </c>
      <c r="B555" s="361" t="str">
        <f t="shared" si="254"/>
        <v>1</v>
      </c>
      <c r="C555" s="358" t="s">
        <v>730</v>
      </c>
      <c r="D555" s="359" t="s">
        <v>731</v>
      </c>
      <c r="E555" s="1157" t="str">
        <f>IFERROR(VLOOKUP($C555,'[8]Total Outflows'!$AB$5:$AE$146,2,0),"")</f>
        <v/>
      </c>
      <c r="F555" s="1157" t="str">
        <f>IFERROR(VLOOKUP($C555,'[8]Total Outflows'!$AB$5:$AE$146,3,0),"")</f>
        <v/>
      </c>
      <c r="G555" s="1157" t="str">
        <f>IFERROR(VLOOKUP($C555,'[8]Total Outflows'!$AB$5:$AE$146,4,0),"")</f>
        <v/>
      </c>
      <c r="H555" s="1157" t="str">
        <f>IFERROR(VLOOKUP($C555,'[8]Total Outflows'!$AG$5:$AJ$137,2,0),"")</f>
        <v/>
      </c>
      <c r="I555" s="1157" t="str">
        <f>IFERROR(VLOOKUP($C555,'[8]Total Outflows'!$AL$5:$AO$60,2,0),"")</f>
        <v/>
      </c>
      <c r="J555" s="1157" t="str">
        <f>IFERROR(VLOOKUP($C555,'[8]Total Outflows'!$AR$5:$AU$87,2,0),"")</f>
        <v/>
      </c>
      <c r="K555" s="1157" t="str">
        <f>IFERROR(VLOOKUP($C555,'[8]Total Outflows'!$AW$5:$AZ$56,2,0),"")</f>
        <v/>
      </c>
      <c r="L555" s="354">
        <f t="shared" si="255"/>
        <v>0</v>
      </c>
      <c r="M555" s="1157" t="str">
        <f>IFERROR(VLOOKUP($C555,'[8]Total Outflows'!$AG$5:$AJ$137,3,0),"")</f>
        <v/>
      </c>
      <c r="N555" s="1157" t="str">
        <f>IFERROR(VLOOKUP($C555,'[8]Total Outflows'!$AL$5:$AO$60,3,0),"")</f>
        <v/>
      </c>
      <c r="O555" s="1157" t="str">
        <f>IFERROR(VLOOKUP($C555,'[8]Total Outflows'!$AR$5:$AU$87,3,0),"")</f>
        <v/>
      </c>
      <c r="P555" s="1157" t="str">
        <f>IFERROR(VLOOKUP($C555,'[8]Total Outflows'!$AW$5:$AZ$56,3,0),"")</f>
        <v/>
      </c>
      <c r="Q555" s="354">
        <f t="shared" si="256"/>
        <v>0</v>
      </c>
      <c r="R555" s="1157" t="str">
        <f>IFERROR(VLOOKUP($C555,'[8]Total Outflows'!$AG$5:$AJ$137,4,0),"")</f>
        <v/>
      </c>
      <c r="S555" s="1157" t="str">
        <f>IFERROR(VLOOKUP($C555,'[8]Total Outflows'!$AL$5:$AO$60,4,0),"")</f>
        <v/>
      </c>
      <c r="T555" s="1157" t="str">
        <f>IFERROR(VLOOKUP($C555,'[8]Total Outflows'!$AR$5:$AU$87,4,0),"")</f>
        <v/>
      </c>
      <c r="U555" s="1157" t="str">
        <f>IFERROR(VLOOKUP($C555,'[8]Total Outflows'!$AW$5:$AZ$56,4,0),"")</f>
        <v/>
      </c>
      <c r="V555" s="354">
        <f t="shared" si="257"/>
        <v>0</v>
      </c>
      <c r="W555" s="354"/>
      <c r="X555" s="354"/>
      <c r="Y555" s="354"/>
      <c r="Z555" s="354"/>
      <c r="AA555" s="354"/>
      <c r="AB555" s="354"/>
      <c r="AC555" s="354"/>
      <c r="AD555" s="354"/>
      <c r="AE555" s="354"/>
      <c r="AF555" s="354"/>
      <c r="AG555" s="354"/>
      <c r="AH555" s="354"/>
      <c r="AI555" s="354"/>
    </row>
    <row r="556" spans="1:35" x14ac:dyDescent="0.2">
      <c r="A556" s="352">
        <v>22</v>
      </c>
      <c r="B556" s="361" t="str">
        <f t="shared" si="254"/>
        <v>1</v>
      </c>
      <c r="C556" s="358" t="s">
        <v>732</v>
      </c>
      <c r="D556" s="359" t="s">
        <v>733</v>
      </c>
      <c r="E556" s="1157" t="str">
        <f>IFERROR(VLOOKUP($C556,'[8]Total Outflows'!$AB$5:$AE$146,2,0),"")</f>
        <v/>
      </c>
      <c r="F556" s="1157" t="str">
        <f>IFERROR(VLOOKUP($C556,'[8]Total Outflows'!$AB$5:$AE$146,3,0),"")</f>
        <v/>
      </c>
      <c r="G556" s="1157" t="str">
        <f>IFERROR(VLOOKUP($C556,'[8]Total Outflows'!$AB$5:$AE$146,4,0),"")</f>
        <v/>
      </c>
      <c r="H556" s="1157" t="str">
        <f>IFERROR(VLOOKUP($C556,'[8]Total Outflows'!$AG$5:$AJ$137,2,0),"")</f>
        <v/>
      </c>
      <c r="I556" s="1157" t="str">
        <f>IFERROR(VLOOKUP($C556,'[8]Total Outflows'!$AL$5:$AO$60,2,0),"")</f>
        <v/>
      </c>
      <c r="J556" s="1157" t="str">
        <f>IFERROR(VLOOKUP($C556,'[8]Total Outflows'!$AR$5:$AU$87,2,0),"")</f>
        <v/>
      </c>
      <c r="K556" s="1157" t="str">
        <f>IFERROR(VLOOKUP($C556,'[8]Total Outflows'!$AW$5:$AZ$56,2,0),"")</f>
        <v/>
      </c>
      <c r="L556" s="354">
        <f t="shared" si="255"/>
        <v>0</v>
      </c>
      <c r="M556" s="1157" t="str">
        <f>IFERROR(VLOOKUP($C556,'[8]Total Outflows'!$AG$5:$AJ$137,3,0),"")</f>
        <v/>
      </c>
      <c r="N556" s="1157" t="str">
        <f>IFERROR(VLOOKUP($C556,'[8]Total Outflows'!$AL$5:$AO$60,3,0),"")</f>
        <v/>
      </c>
      <c r="O556" s="1157" t="str">
        <f>IFERROR(VLOOKUP($C556,'[8]Total Outflows'!$AR$5:$AU$87,3,0),"")</f>
        <v/>
      </c>
      <c r="P556" s="1157" t="str">
        <f>IFERROR(VLOOKUP($C556,'[8]Total Outflows'!$AW$5:$AZ$56,3,0),"")</f>
        <v/>
      </c>
      <c r="Q556" s="354">
        <f t="shared" si="256"/>
        <v>0</v>
      </c>
      <c r="R556" s="1157" t="str">
        <f>IFERROR(VLOOKUP($C556,'[8]Total Outflows'!$AG$5:$AJ$137,4,0),"")</f>
        <v/>
      </c>
      <c r="S556" s="1157" t="str">
        <f>IFERROR(VLOOKUP($C556,'[8]Total Outflows'!$AL$5:$AO$60,4,0),"")</f>
        <v/>
      </c>
      <c r="T556" s="1157" t="str">
        <f>IFERROR(VLOOKUP($C556,'[8]Total Outflows'!$AR$5:$AU$87,4,0),"")</f>
        <v/>
      </c>
      <c r="U556" s="1157" t="str">
        <f>IFERROR(VLOOKUP($C556,'[8]Total Outflows'!$AW$5:$AZ$56,4,0),"")</f>
        <v/>
      </c>
      <c r="V556" s="354">
        <f t="shared" si="257"/>
        <v>0</v>
      </c>
      <c r="W556" s="354"/>
      <c r="X556" s="354"/>
      <c r="Y556" s="354"/>
      <c r="Z556" s="354"/>
      <c r="AA556" s="354"/>
      <c r="AB556" s="354"/>
      <c r="AC556" s="354"/>
      <c r="AD556" s="354"/>
      <c r="AE556" s="354"/>
      <c r="AF556" s="354"/>
      <c r="AG556" s="354"/>
      <c r="AH556" s="354"/>
      <c r="AI556" s="354"/>
    </row>
    <row r="557" spans="1:35" x14ac:dyDescent="0.2">
      <c r="A557" s="352">
        <v>22</v>
      </c>
      <c r="B557" s="361" t="str">
        <f t="shared" si="254"/>
        <v>1</v>
      </c>
      <c r="C557" s="358" t="s">
        <v>734</v>
      </c>
      <c r="D557" s="359" t="s">
        <v>735</v>
      </c>
      <c r="E557" s="1157">
        <f>IFERROR(VLOOKUP($C557,'[8]Total Outflows'!$AB$5:$AE$146,2,0),"")</f>
        <v>142806.32</v>
      </c>
      <c r="F557" s="1157">
        <f>IFERROR(VLOOKUP($C557,'[8]Total Outflows'!$AB$5:$AE$146,3,0),"")</f>
        <v>1036200</v>
      </c>
      <c r="G557" s="1157">
        <f>IFERROR(VLOOKUP($C557,'[8]Total Outflows'!$AB$5:$AE$146,4,0),"")</f>
        <v>43500</v>
      </c>
      <c r="H557" s="1157">
        <f>IFERROR(VLOOKUP($C557,'[8]Total Outflows'!$AG$5:$AJ$137,2,0),"")</f>
        <v>50100</v>
      </c>
      <c r="I557" s="1157" t="str">
        <f>IFERROR(VLOOKUP($C557,'[8]Total Outflows'!$AL$5:$AO$60,2,0),"")</f>
        <v/>
      </c>
      <c r="J557" s="1157">
        <f>IFERROR(VLOOKUP($C557,'[8]Total Outflows'!$AR$5:$AU$87,2,0),"")</f>
        <v>988100</v>
      </c>
      <c r="K557" s="1157" t="str">
        <f>IFERROR(VLOOKUP($C557,'[8]Total Outflows'!$AW$5:$AZ$56,2,0),"")</f>
        <v/>
      </c>
      <c r="L557" s="354">
        <f t="shared" si="255"/>
        <v>1038200</v>
      </c>
      <c r="M557" s="1157">
        <f>IFERROR(VLOOKUP($C557,'[8]Total Outflows'!$AG$5:$AJ$137,3,0),"")</f>
        <v>50100</v>
      </c>
      <c r="N557" s="1157" t="str">
        <f>IFERROR(VLOOKUP($C557,'[8]Total Outflows'!$AL$5:$AO$60,3,0),"")</f>
        <v/>
      </c>
      <c r="O557" s="1157">
        <f>IFERROR(VLOOKUP($C557,'[8]Total Outflows'!$AR$5:$AU$87,3,0),"")</f>
        <v>0</v>
      </c>
      <c r="P557" s="1157" t="str">
        <f>IFERROR(VLOOKUP($C557,'[8]Total Outflows'!$AW$5:$AZ$56,3,0),"")</f>
        <v/>
      </c>
      <c r="Q557" s="354">
        <f t="shared" si="256"/>
        <v>50100</v>
      </c>
      <c r="R557" s="1157">
        <f>IFERROR(VLOOKUP($C557,'[8]Total Outflows'!$AG$5:$AJ$137,4,0),"")</f>
        <v>50100</v>
      </c>
      <c r="S557" s="1157" t="str">
        <f>IFERROR(VLOOKUP($C557,'[8]Total Outflows'!$AL$5:$AO$60,4,0),"")</f>
        <v/>
      </c>
      <c r="T557" s="1157">
        <f>IFERROR(VLOOKUP($C557,'[8]Total Outflows'!$AR$5:$AU$87,4,0),"")</f>
        <v>0</v>
      </c>
      <c r="U557" s="1157" t="str">
        <f>IFERROR(VLOOKUP($C557,'[8]Total Outflows'!$AW$5:$AZ$56,4,0),"")</f>
        <v/>
      </c>
      <c r="V557" s="354">
        <f t="shared" si="257"/>
        <v>50100</v>
      </c>
      <c r="W557" s="354"/>
      <c r="X557" s="354"/>
      <c r="Y557" s="354"/>
      <c r="Z557" s="354"/>
      <c r="AA557" s="354"/>
      <c r="AB557" s="354"/>
      <c r="AC557" s="354"/>
      <c r="AD557" s="354"/>
      <c r="AE557" s="354"/>
      <c r="AF557" s="354"/>
      <c r="AG557" s="354"/>
      <c r="AH557" s="354"/>
      <c r="AI557" s="354"/>
    </row>
    <row r="558" spans="1:35" x14ac:dyDescent="0.2">
      <c r="A558" s="352">
        <v>22</v>
      </c>
      <c r="B558" s="361" t="str">
        <f t="shared" si="254"/>
        <v>1</v>
      </c>
      <c r="C558" s="358" t="s">
        <v>736</v>
      </c>
      <c r="D558" s="359" t="s">
        <v>737</v>
      </c>
      <c r="E558" s="1157">
        <f>IFERROR(VLOOKUP($C558,'[8]Total Outflows'!$AB$5:$AE$146,2,0),"")</f>
        <v>1804943.76</v>
      </c>
      <c r="F558" s="1157">
        <f>IFERROR(VLOOKUP($C558,'[8]Total Outflows'!$AB$5:$AE$146,3,0),"")</f>
        <v>1712400</v>
      </c>
      <c r="G558" s="1157">
        <f>IFERROR(VLOOKUP($C558,'[8]Total Outflows'!$AB$5:$AE$146,4,0),"")</f>
        <v>1610900</v>
      </c>
      <c r="H558" s="1157">
        <f>IFERROR(VLOOKUP($C558,'[8]Total Outflows'!$AG$5:$AJ$137,2,0),"")</f>
        <v>651700</v>
      </c>
      <c r="I558" s="1157" t="str">
        <f>IFERROR(VLOOKUP($C558,'[8]Total Outflows'!$AL$5:$AO$60,2,0),"")</f>
        <v/>
      </c>
      <c r="J558" s="1157">
        <f>IFERROR(VLOOKUP($C558,'[8]Total Outflows'!$AR$5:$AU$87,2,0),"")</f>
        <v>50300</v>
      </c>
      <c r="K558" s="1157" t="str">
        <f>IFERROR(VLOOKUP($C558,'[8]Total Outflows'!$AW$5:$AZ$56,2,0),"")</f>
        <v/>
      </c>
      <c r="L558" s="354">
        <f t="shared" si="255"/>
        <v>702000</v>
      </c>
      <c r="M558" s="1157">
        <f>IFERROR(VLOOKUP($C558,'[8]Total Outflows'!$AG$5:$AJ$137,3,0),"")</f>
        <v>651700</v>
      </c>
      <c r="N558" s="1157" t="str">
        <f>IFERROR(VLOOKUP($C558,'[8]Total Outflows'!$AL$5:$AO$60,3,0),"")</f>
        <v/>
      </c>
      <c r="O558" s="1157">
        <f>IFERROR(VLOOKUP($C558,'[8]Total Outflows'!$AR$5:$AU$87,3,0),"")</f>
        <v>0</v>
      </c>
      <c r="P558" s="1157" t="str">
        <f>IFERROR(VLOOKUP($C558,'[8]Total Outflows'!$AW$5:$AZ$56,3,0),"")</f>
        <v/>
      </c>
      <c r="Q558" s="354">
        <f t="shared" si="256"/>
        <v>651700</v>
      </c>
      <c r="R558" s="1157">
        <f>IFERROR(VLOOKUP($C558,'[8]Total Outflows'!$AG$5:$AJ$137,4,0),"")</f>
        <v>651700</v>
      </c>
      <c r="S558" s="1157" t="str">
        <f>IFERROR(VLOOKUP($C558,'[8]Total Outflows'!$AL$5:$AO$60,4,0),"")</f>
        <v/>
      </c>
      <c r="T558" s="1157">
        <f>IFERROR(VLOOKUP($C558,'[8]Total Outflows'!$AR$5:$AU$87,4,0),"")</f>
        <v>0</v>
      </c>
      <c r="U558" s="1157" t="str">
        <f>IFERROR(VLOOKUP($C558,'[8]Total Outflows'!$AW$5:$AZ$56,4,0),"")</f>
        <v/>
      </c>
      <c r="V558" s="354">
        <f t="shared" si="257"/>
        <v>651700</v>
      </c>
      <c r="W558" s="354"/>
      <c r="X558" s="354"/>
      <c r="Y558" s="354"/>
      <c r="Z558" s="354"/>
      <c r="AA558" s="354"/>
      <c r="AB558" s="354"/>
      <c r="AC558" s="354"/>
      <c r="AD558" s="354"/>
      <c r="AE558" s="354"/>
      <c r="AF558" s="354"/>
      <c r="AG558" s="354"/>
      <c r="AH558" s="354"/>
      <c r="AI558" s="354"/>
    </row>
    <row r="559" spans="1:35" x14ac:dyDescent="0.2">
      <c r="A559" s="352">
        <v>22</v>
      </c>
      <c r="B559" s="361" t="str">
        <f t="shared" si="254"/>
        <v>1</v>
      </c>
      <c r="C559" s="368" t="s">
        <v>738</v>
      </c>
      <c r="D559" s="359" t="s">
        <v>739</v>
      </c>
      <c r="E559" s="1157" t="str">
        <f>IFERROR(VLOOKUP($C559,'[8]Total Outflows'!$AB$5:$AE$146,2,0),"")</f>
        <v/>
      </c>
      <c r="F559" s="1157" t="str">
        <f>IFERROR(VLOOKUP($C559,'[8]Total Outflows'!$AB$5:$AE$146,3,0),"")</f>
        <v/>
      </c>
      <c r="G559" s="1157" t="str">
        <f>IFERROR(VLOOKUP($C559,'[8]Total Outflows'!$AB$5:$AE$146,4,0),"")</f>
        <v/>
      </c>
      <c r="H559" s="1157" t="str">
        <f>IFERROR(VLOOKUP($C559,'[8]Total Outflows'!$AG$5:$AJ$137,2,0),"")</f>
        <v/>
      </c>
      <c r="I559" s="1157" t="str">
        <f>IFERROR(VLOOKUP($C559,'[8]Total Outflows'!$AL$5:$AO$60,2,0),"")</f>
        <v/>
      </c>
      <c r="J559" s="1157" t="str">
        <f>IFERROR(VLOOKUP($C559,'[8]Total Outflows'!$AR$5:$AU$87,2,0),"")</f>
        <v/>
      </c>
      <c r="K559" s="1157" t="str">
        <f>IFERROR(VLOOKUP($C559,'[8]Total Outflows'!$AW$5:$AZ$56,2,0),"")</f>
        <v/>
      </c>
      <c r="L559" s="354">
        <f t="shared" si="255"/>
        <v>0</v>
      </c>
      <c r="M559" s="1157" t="str">
        <f>IFERROR(VLOOKUP($C559,'[8]Total Outflows'!$AG$5:$AJ$137,3,0),"")</f>
        <v/>
      </c>
      <c r="N559" s="1157" t="str">
        <f>IFERROR(VLOOKUP($C559,'[8]Total Outflows'!$AL$5:$AO$60,3,0),"")</f>
        <v/>
      </c>
      <c r="O559" s="1157" t="str">
        <f>IFERROR(VLOOKUP($C559,'[8]Total Outflows'!$AR$5:$AU$87,3,0),"")</f>
        <v/>
      </c>
      <c r="P559" s="1157" t="str">
        <f>IFERROR(VLOOKUP($C559,'[8]Total Outflows'!$AW$5:$AZ$56,3,0),"")</f>
        <v/>
      </c>
      <c r="Q559" s="354">
        <f t="shared" si="256"/>
        <v>0</v>
      </c>
      <c r="R559" s="1157" t="str">
        <f>IFERROR(VLOOKUP($C559,'[8]Total Outflows'!$AG$5:$AJ$137,4,0),"")</f>
        <v/>
      </c>
      <c r="S559" s="1157" t="str">
        <f>IFERROR(VLOOKUP($C559,'[8]Total Outflows'!$AL$5:$AO$60,4,0),"")</f>
        <v/>
      </c>
      <c r="T559" s="1157" t="str">
        <f>IFERROR(VLOOKUP($C559,'[8]Total Outflows'!$AR$5:$AU$87,4,0),"")</f>
        <v/>
      </c>
      <c r="U559" s="1157" t="str">
        <f>IFERROR(VLOOKUP($C559,'[8]Total Outflows'!$AW$5:$AZ$56,4,0),"")</f>
        <v/>
      </c>
      <c r="V559" s="354">
        <f t="shared" si="257"/>
        <v>0</v>
      </c>
      <c r="W559" s="354"/>
      <c r="X559" s="354"/>
      <c r="Y559" s="354"/>
      <c r="Z559" s="354"/>
      <c r="AA559" s="354"/>
      <c r="AB559" s="354"/>
      <c r="AC559" s="354"/>
      <c r="AD559" s="354"/>
      <c r="AE559" s="354"/>
      <c r="AF559" s="354"/>
      <c r="AG559" s="354"/>
      <c r="AH559" s="354"/>
      <c r="AI559" s="354"/>
    </row>
    <row r="560" spans="1:35" x14ac:dyDescent="0.2">
      <c r="A560" s="352">
        <v>22</v>
      </c>
      <c r="B560" s="361" t="str">
        <f t="shared" si="254"/>
        <v>1</v>
      </c>
      <c r="C560" s="358" t="s">
        <v>740</v>
      </c>
      <c r="D560" s="359" t="s">
        <v>741</v>
      </c>
      <c r="E560" s="1157" t="str">
        <f>IFERROR(VLOOKUP($C560,'[8]Total Outflows'!$AB$5:$AE$146,2,0),"")</f>
        <v/>
      </c>
      <c r="F560" s="1157" t="str">
        <f>IFERROR(VLOOKUP($C560,'[8]Total Outflows'!$AB$5:$AE$146,3,0),"")</f>
        <v/>
      </c>
      <c r="G560" s="1157" t="str">
        <f>IFERROR(VLOOKUP($C560,'[8]Total Outflows'!$AB$5:$AE$146,4,0),"")</f>
        <v/>
      </c>
      <c r="H560" s="1157" t="str">
        <f>IFERROR(VLOOKUP($C560,'[8]Total Outflows'!$AG$5:$AJ$137,2,0),"")</f>
        <v/>
      </c>
      <c r="I560" s="1157" t="str">
        <f>IFERROR(VLOOKUP($C560,'[8]Total Outflows'!$AL$5:$AO$60,2,0),"")</f>
        <v/>
      </c>
      <c r="J560" s="1157" t="str">
        <f>IFERROR(VLOOKUP($C560,'[8]Total Outflows'!$AR$5:$AU$87,2,0),"")</f>
        <v/>
      </c>
      <c r="K560" s="1157" t="str">
        <f>IFERROR(VLOOKUP($C560,'[8]Total Outflows'!$AW$5:$AZ$56,2,0),"")</f>
        <v/>
      </c>
      <c r="L560" s="354">
        <f t="shared" si="255"/>
        <v>0</v>
      </c>
      <c r="M560" s="1157" t="str">
        <f>IFERROR(VLOOKUP($C560,'[8]Total Outflows'!$AG$5:$AJ$137,3,0),"")</f>
        <v/>
      </c>
      <c r="N560" s="1157" t="str">
        <f>IFERROR(VLOOKUP($C560,'[8]Total Outflows'!$AL$5:$AO$60,3,0),"")</f>
        <v/>
      </c>
      <c r="O560" s="1157" t="str">
        <f>IFERROR(VLOOKUP($C560,'[8]Total Outflows'!$AR$5:$AU$87,3,0),"")</f>
        <v/>
      </c>
      <c r="P560" s="1157" t="str">
        <f>IFERROR(VLOOKUP($C560,'[8]Total Outflows'!$AW$5:$AZ$56,3,0),"")</f>
        <v/>
      </c>
      <c r="Q560" s="354">
        <f t="shared" si="256"/>
        <v>0</v>
      </c>
      <c r="R560" s="1157" t="str">
        <f>IFERROR(VLOOKUP($C560,'[8]Total Outflows'!$AG$5:$AJ$137,4,0),"")</f>
        <v/>
      </c>
      <c r="S560" s="1157" t="str">
        <f>IFERROR(VLOOKUP($C560,'[8]Total Outflows'!$AL$5:$AO$60,4,0),"")</f>
        <v/>
      </c>
      <c r="T560" s="1157" t="str">
        <f>IFERROR(VLOOKUP($C560,'[8]Total Outflows'!$AR$5:$AU$87,4,0),"")</f>
        <v/>
      </c>
      <c r="U560" s="1157" t="str">
        <f>IFERROR(VLOOKUP($C560,'[8]Total Outflows'!$AW$5:$AZ$56,4,0),"")</f>
        <v/>
      </c>
      <c r="V560" s="354">
        <f t="shared" si="257"/>
        <v>0</v>
      </c>
      <c r="W560" s="354"/>
      <c r="X560" s="354"/>
      <c r="Y560" s="354"/>
      <c r="Z560" s="354"/>
      <c r="AA560" s="354"/>
      <c r="AB560" s="354"/>
      <c r="AC560" s="354"/>
      <c r="AD560" s="354"/>
      <c r="AE560" s="354"/>
      <c r="AF560" s="354"/>
      <c r="AG560" s="354"/>
      <c r="AH560" s="354"/>
      <c r="AI560" s="354"/>
    </row>
    <row r="561" spans="1:35" x14ac:dyDescent="0.2">
      <c r="A561" s="352">
        <v>22</v>
      </c>
      <c r="B561" s="361" t="str">
        <f t="shared" si="254"/>
        <v>1</v>
      </c>
      <c r="C561" s="358" t="s">
        <v>742</v>
      </c>
      <c r="D561" s="359" t="s">
        <v>743</v>
      </c>
      <c r="E561" s="1157" t="str">
        <f>IFERROR(VLOOKUP($C561,'[8]Total Outflows'!$AB$5:$AE$146,2,0),"")</f>
        <v/>
      </c>
      <c r="F561" s="1157" t="str">
        <f>IFERROR(VLOOKUP($C561,'[8]Total Outflows'!$AB$5:$AE$146,3,0),"")</f>
        <v/>
      </c>
      <c r="G561" s="1157" t="str">
        <f>IFERROR(VLOOKUP($C561,'[8]Total Outflows'!$AB$5:$AE$146,4,0),"")</f>
        <v/>
      </c>
      <c r="H561" s="1157" t="str">
        <f>IFERROR(VLOOKUP($C561,'[8]Total Outflows'!$AG$5:$AJ$137,2,0),"")</f>
        <v/>
      </c>
      <c r="I561" s="1157" t="str">
        <f>IFERROR(VLOOKUP($C561,'[8]Total Outflows'!$AL$5:$AO$60,2,0),"")</f>
        <v/>
      </c>
      <c r="J561" s="1157" t="str">
        <f>IFERROR(VLOOKUP($C561,'[8]Total Outflows'!$AR$5:$AU$87,2,0),"")</f>
        <v/>
      </c>
      <c r="K561" s="1157" t="str">
        <f>IFERROR(VLOOKUP($C561,'[8]Total Outflows'!$AW$5:$AZ$56,2,0),"")</f>
        <v/>
      </c>
      <c r="L561" s="354">
        <f t="shared" si="255"/>
        <v>0</v>
      </c>
      <c r="M561" s="1157" t="str">
        <f>IFERROR(VLOOKUP($C561,'[8]Total Outflows'!$AG$5:$AJ$137,3,0),"")</f>
        <v/>
      </c>
      <c r="N561" s="1157" t="str">
        <f>IFERROR(VLOOKUP($C561,'[8]Total Outflows'!$AL$5:$AO$60,3,0),"")</f>
        <v/>
      </c>
      <c r="O561" s="1157" t="str">
        <f>IFERROR(VLOOKUP($C561,'[8]Total Outflows'!$AR$5:$AU$87,3,0),"")</f>
        <v/>
      </c>
      <c r="P561" s="1157" t="str">
        <f>IFERROR(VLOOKUP($C561,'[8]Total Outflows'!$AW$5:$AZ$56,3,0),"")</f>
        <v/>
      </c>
      <c r="Q561" s="354">
        <f t="shared" si="256"/>
        <v>0</v>
      </c>
      <c r="R561" s="1157" t="str">
        <f>IFERROR(VLOOKUP($C561,'[8]Total Outflows'!$AG$5:$AJ$137,4,0),"")</f>
        <v/>
      </c>
      <c r="S561" s="1157" t="str">
        <f>IFERROR(VLOOKUP($C561,'[8]Total Outflows'!$AL$5:$AO$60,4,0),"")</f>
        <v/>
      </c>
      <c r="T561" s="1157" t="str">
        <f>IFERROR(VLOOKUP($C561,'[8]Total Outflows'!$AR$5:$AU$87,4,0),"")</f>
        <v/>
      </c>
      <c r="U561" s="1157" t="str">
        <f>IFERROR(VLOOKUP($C561,'[8]Total Outflows'!$AW$5:$AZ$56,4,0),"")</f>
        <v/>
      </c>
      <c r="V561" s="354">
        <f t="shared" si="257"/>
        <v>0</v>
      </c>
      <c r="W561" s="354"/>
      <c r="X561" s="354"/>
      <c r="Y561" s="354"/>
      <c r="Z561" s="354"/>
      <c r="AA561" s="354"/>
      <c r="AB561" s="354"/>
      <c r="AC561" s="354"/>
      <c r="AD561" s="354"/>
      <c r="AE561" s="354"/>
      <c r="AF561" s="354"/>
      <c r="AG561" s="354"/>
      <c r="AH561" s="354"/>
      <c r="AI561" s="354"/>
    </row>
    <row r="562" spans="1:35" x14ac:dyDescent="0.2">
      <c r="A562" s="352">
        <v>22</v>
      </c>
      <c r="B562" s="361" t="str">
        <f t="shared" si="254"/>
        <v>1</v>
      </c>
      <c r="C562" s="358" t="s">
        <v>744</v>
      </c>
      <c r="D562" s="359" t="s">
        <v>745</v>
      </c>
      <c r="E562" s="1157" t="str">
        <f>IFERROR(VLOOKUP($C562,'[8]Total Outflows'!$AB$5:$AE$146,2,0),"")</f>
        <v/>
      </c>
      <c r="F562" s="1157" t="str">
        <f>IFERROR(VLOOKUP($C562,'[8]Total Outflows'!$AB$5:$AE$146,3,0),"")</f>
        <v/>
      </c>
      <c r="G562" s="1157" t="str">
        <f>IFERROR(VLOOKUP($C562,'[8]Total Outflows'!$AB$5:$AE$146,4,0),"")</f>
        <v/>
      </c>
      <c r="H562" s="1157" t="str">
        <f>IFERROR(VLOOKUP($C562,'[8]Total Outflows'!$AG$5:$AJ$137,2,0),"")</f>
        <v/>
      </c>
      <c r="I562" s="1157" t="str">
        <f>IFERROR(VLOOKUP($C562,'[8]Total Outflows'!$AL$5:$AO$60,2,0),"")</f>
        <v/>
      </c>
      <c r="J562" s="1157" t="str">
        <f>IFERROR(VLOOKUP($C562,'[8]Total Outflows'!$AR$5:$AU$87,2,0),"")</f>
        <v/>
      </c>
      <c r="K562" s="1157" t="str">
        <f>IFERROR(VLOOKUP($C562,'[8]Total Outflows'!$AW$5:$AZ$56,2,0),"")</f>
        <v/>
      </c>
      <c r="L562" s="354">
        <f t="shared" si="255"/>
        <v>0</v>
      </c>
      <c r="M562" s="1157" t="str">
        <f>IFERROR(VLOOKUP($C562,'[8]Total Outflows'!$AG$5:$AJ$137,3,0),"")</f>
        <v/>
      </c>
      <c r="N562" s="1157" t="str">
        <f>IFERROR(VLOOKUP($C562,'[8]Total Outflows'!$AL$5:$AO$60,3,0),"")</f>
        <v/>
      </c>
      <c r="O562" s="1157" t="str">
        <f>IFERROR(VLOOKUP($C562,'[8]Total Outflows'!$AR$5:$AU$87,3,0),"")</f>
        <v/>
      </c>
      <c r="P562" s="1157" t="str">
        <f>IFERROR(VLOOKUP($C562,'[8]Total Outflows'!$AW$5:$AZ$56,3,0),"")</f>
        <v/>
      </c>
      <c r="Q562" s="354">
        <f t="shared" si="256"/>
        <v>0</v>
      </c>
      <c r="R562" s="1157" t="str">
        <f>IFERROR(VLOOKUP($C562,'[8]Total Outflows'!$AG$5:$AJ$137,4,0),"")</f>
        <v/>
      </c>
      <c r="S562" s="1157" t="str">
        <f>IFERROR(VLOOKUP($C562,'[8]Total Outflows'!$AL$5:$AO$60,4,0),"")</f>
        <v/>
      </c>
      <c r="T562" s="1157" t="str">
        <f>IFERROR(VLOOKUP($C562,'[8]Total Outflows'!$AR$5:$AU$87,4,0),"")</f>
        <v/>
      </c>
      <c r="U562" s="1157" t="str">
        <f>IFERROR(VLOOKUP($C562,'[8]Total Outflows'!$AW$5:$AZ$56,4,0),"")</f>
        <v/>
      </c>
      <c r="V562" s="354">
        <f t="shared" si="257"/>
        <v>0</v>
      </c>
      <c r="W562" s="354"/>
      <c r="X562" s="354"/>
      <c r="Y562" s="354"/>
      <c r="Z562" s="354"/>
      <c r="AA562" s="354"/>
      <c r="AB562" s="354"/>
      <c r="AC562" s="354"/>
      <c r="AD562" s="354"/>
      <c r="AE562" s="354"/>
      <c r="AF562" s="354"/>
      <c r="AG562" s="354"/>
      <c r="AH562" s="354"/>
      <c r="AI562" s="354"/>
    </row>
    <row r="563" spans="1:35" x14ac:dyDescent="0.2">
      <c r="A563" s="352">
        <v>22</v>
      </c>
      <c r="B563" s="361" t="str">
        <f t="shared" si="254"/>
        <v>1</v>
      </c>
      <c r="C563" s="358" t="s">
        <v>746</v>
      </c>
      <c r="D563" s="359" t="s">
        <v>747</v>
      </c>
      <c r="E563" s="1157" t="str">
        <f>IFERROR(VLOOKUP($C563,'[8]Total Outflows'!$AB$5:$AE$146,2,0),"")</f>
        <v/>
      </c>
      <c r="F563" s="1157" t="str">
        <f>IFERROR(VLOOKUP($C563,'[8]Total Outflows'!$AB$5:$AE$146,3,0),"")</f>
        <v/>
      </c>
      <c r="G563" s="1157" t="str">
        <f>IFERROR(VLOOKUP($C563,'[8]Total Outflows'!$AB$5:$AE$146,4,0),"")</f>
        <v/>
      </c>
      <c r="H563" s="1157" t="str">
        <f>IFERROR(VLOOKUP($C563,'[8]Total Outflows'!$AG$5:$AJ$137,2,0),"")</f>
        <v/>
      </c>
      <c r="I563" s="1157" t="str">
        <f>IFERROR(VLOOKUP($C563,'[8]Total Outflows'!$AL$5:$AO$60,2,0),"")</f>
        <v/>
      </c>
      <c r="J563" s="1157" t="str">
        <f>IFERROR(VLOOKUP($C563,'[8]Total Outflows'!$AR$5:$AU$87,2,0),"")</f>
        <v/>
      </c>
      <c r="K563" s="1157" t="str">
        <f>IFERROR(VLOOKUP($C563,'[8]Total Outflows'!$AW$5:$AZ$56,2,0),"")</f>
        <v/>
      </c>
      <c r="L563" s="354">
        <f t="shared" si="255"/>
        <v>0</v>
      </c>
      <c r="M563" s="1157" t="str">
        <f>IFERROR(VLOOKUP($C563,'[8]Total Outflows'!$AG$5:$AJ$137,3,0),"")</f>
        <v/>
      </c>
      <c r="N563" s="1157" t="str">
        <f>IFERROR(VLOOKUP($C563,'[8]Total Outflows'!$AL$5:$AO$60,3,0),"")</f>
        <v/>
      </c>
      <c r="O563" s="1157" t="str">
        <f>IFERROR(VLOOKUP($C563,'[8]Total Outflows'!$AR$5:$AU$87,3,0),"")</f>
        <v/>
      </c>
      <c r="P563" s="1157" t="str">
        <f>IFERROR(VLOOKUP($C563,'[8]Total Outflows'!$AW$5:$AZ$56,3,0),"")</f>
        <v/>
      </c>
      <c r="Q563" s="354">
        <f t="shared" si="256"/>
        <v>0</v>
      </c>
      <c r="R563" s="1157" t="str">
        <f>IFERROR(VLOOKUP($C563,'[8]Total Outflows'!$AG$5:$AJ$137,4,0),"")</f>
        <v/>
      </c>
      <c r="S563" s="1157" t="str">
        <f>IFERROR(VLOOKUP($C563,'[8]Total Outflows'!$AL$5:$AO$60,4,0),"")</f>
        <v/>
      </c>
      <c r="T563" s="1157" t="str">
        <f>IFERROR(VLOOKUP($C563,'[8]Total Outflows'!$AR$5:$AU$87,4,0),"")</f>
        <v/>
      </c>
      <c r="U563" s="1157" t="str">
        <f>IFERROR(VLOOKUP($C563,'[8]Total Outflows'!$AW$5:$AZ$56,4,0),"")</f>
        <v/>
      </c>
      <c r="V563" s="354">
        <f t="shared" si="257"/>
        <v>0</v>
      </c>
      <c r="W563" s="354"/>
      <c r="X563" s="354"/>
      <c r="Y563" s="354"/>
      <c r="Z563" s="354"/>
      <c r="AA563" s="354"/>
      <c r="AB563" s="354"/>
      <c r="AC563" s="354"/>
      <c r="AD563" s="354"/>
      <c r="AE563" s="354"/>
      <c r="AF563" s="354"/>
      <c r="AG563" s="354"/>
      <c r="AH563" s="354"/>
      <c r="AI563" s="354"/>
    </row>
    <row r="564" spans="1:35" x14ac:dyDescent="0.2">
      <c r="A564" s="352">
        <v>22</v>
      </c>
      <c r="B564" s="361" t="str">
        <f t="shared" si="254"/>
        <v>1</v>
      </c>
      <c r="C564" s="358" t="s">
        <v>748</v>
      </c>
      <c r="D564" s="359" t="s">
        <v>749</v>
      </c>
      <c r="E564" s="1157" t="str">
        <f>IFERROR(VLOOKUP($C564,'[8]Total Outflows'!$AB$5:$AE$146,2,0),"")</f>
        <v/>
      </c>
      <c r="F564" s="1157" t="str">
        <f>IFERROR(VLOOKUP($C564,'[8]Total Outflows'!$AB$5:$AE$146,3,0),"")</f>
        <v/>
      </c>
      <c r="G564" s="1157" t="str">
        <f>IFERROR(VLOOKUP($C564,'[8]Total Outflows'!$AB$5:$AE$146,4,0),"")</f>
        <v/>
      </c>
      <c r="H564" s="1157" t="str">
        <f>IFERROR(VLOOKUP($C564,'[8]Total Outflows'!$AG$5:$AJ$137,2,0),"")</f>
        <v/>
      </c>
      <c r="I564" s="1157" t="str">
        <f>IFERROR(VLOOKUP($C564,'[8]Total Outflows'!$AL$5:$AO$60,2,0),"")</f>
        <v/>
      </c>
      <c r="J564" s="1157" t="str">
        <f>IFERROR(VLOOKUP($C564,'[8]Total Outflows'!$AR$5:$AU$87,2,0),"")</f>
        <v/>
      </c>
      <c r="K564" s="1157" t="str">
        <f>IFERROR(VLOOKUP($C564,'[8]Total Outflows'!$AW$5:$AZ$56,2,0),"")</f>
        <v/>
      </c>
      <c r="L564" s="354">
        <f t="shared" si="255"/>
        <v>0</v>
      </c>
      <c r="M564" s="1157" t="str">
        <f>IFERROR(VLOOKUP($C564,'[8]Total Outflows'!$AG$5:$AJ$137,3,0),"")</f>
        <v/>
      </c>
      <c r="N564" s="1157" t="str">
        <f>IFERROR(VLOOKUP($C564,'[8]Total Outflows'!$AL$5:$AO$60,3,0),"")</f>
        <v/>
      </c>
      <c r="O564" s="1157" t="str">
        <f>IFERROR(VLOOKUP($C564,'[8]Total Outflows'!$AR$5:$AU$87,3,0),"")</f>
        <v/>
      </c>
      <c r="P564" s="1157" t="str">
        <f>IFERROR(VLOOKUP($C564,'[8]Total Outflows'!$AW$5:$AZ$56,3,0),"")</f>
        <v/>
      </c>
      <c r="Q564" s="354">
        <f t="shared" si="256"/>
        <v>0</v>
      </c>
      <c r="R564" s="1157" t="str">
        <f>IFERROR(VLOOKUP($C564,'[8]Total Outflows'!$AG$5:$AJ$137,4,0),"")</f>
        <v/>
      </c>
      <c r="S564" s="1157" t="str">
        <f>IFERROR(VLOOKUP($C564,'[8]Total Outflows'!$AL$5:$AO$60,4,0),"")</f>
        <v/>
      </c>
      <c r="T564" s="1157" t="str">
        <f>IFERROR(VLOOKUP($C564,'[8]Total Outflows'!$AR$5:$AU$87,4,0),"")</f>
        <v/>
      </c>
      <c r="U564" s="1157" t="str">
        <f>IFERROR(VLOOKUP($C564,'[8]Total Outflows'!$AW$5:$AZ$56,4,0),"")</f>
        <v/>
      </c>
      <c r="V564" s="354">
        <f t="shared" si="257"/>
        <v>0</v>
      </c>
      <c r="W564" s="354"/>
      <c r="X564" s="354"/>
      <c r="Y564" s="354"/>
      <c r="Z564" s="354"/>
      <c r="AA564" s="354"/>
      <c r="AB564" s="354"/>
      <c r="AC564" s="354"/>
      <c r="AD564" s="354"/>
      <c r="AE564" s="354"/>
      <c r="AF564" s="354"/>
      <c r="AG564" s="354"/>
      <c r="AH564" s="354"/>
      <c r="AI564" s="354"/>
    </row>
    <row r="565" spans="1:35" x14ac:dyDescent="0.2">
      <c r="A565" s="352">
        <v>22</v>
      </c>
      <c r="B565" s="361" t="str">
        <f t="shared" si="254"/>
        <v>1</v>
      </c>
      <c r="C565" s="358" t="s">
        <v>750</v>
      </c>
      <c r="D565" s="359" t="s">
        <v>751</v>
      </c>
      <c r="E565" s="1157" t="str">
        <f>IFERROR(VLOOKUP($C565,'[8]Total Outflows'!$AB$5:$AE$146,2,0),"")</f>
        <v/>
      </c>
      <c r="F565" s="1157" t="str">
        <f>IFERROR(VLOOKUP($C565,'[8]Total Outflows'!$AB$5:$AE$146,3,0),"")</f>
        <v/>
      </c>
      <c r="G565" s="1157" t="str">
        <f>IFERROR(VLOOKUP($C565,'[8]Total Outflows'!$AB$5:$AE$146,4,0),"")</f>
        <v/>
      </c>
      <c r="H565" s="1157" t="str">
        <f>IFERROR(VLOOKUP($C565,'[8]Total Outflows'!$AG$5:$AJ$137,2,0),"")</f>
        <v/>
      </c>
      <c r="I565" s="1157" t="str">
        <f>IFERROR(VLOOKUP($C565,'[8]Total Outflows'!$AL$5:$AO$60,2,0),"")</f>
        <v/>
      </c>
      <c r="J565" s="1157" t="str">
        <f>IFERROR(VLOOKUP($C565,'[8]Total Outflows'!$AR$5:$AU$87,2,0),"")</f>
        <v/>
      </c>
      <c r="K565" s="1157" t="str">
        <f>IFERROR(VLOOKUP($C565,'[8]Total Outflows'!$AW$5:$AZ$56,2,0),"")</f>
        <v/>
      </c>
      <c r="L565" s="354">
        <f t="shared" si="255"/>
        <v>0</v>
      </c>
      <c r="M565" s="1157" t="str">
        <f>IFERROR(VLOOKUP($C565,'[8]Total Outflows'!$AG$5:$AJ$137,3,0),"")</f>
        <v/>
      </c>
      <c r="N565" s="1157" t="str">
        <f>IFERROR(VLOOKUP($C565,'[8]Total Outflows'!$AL$5:$AO$60,3,0),"")</f>
        <v/>
      </c>
      <c r="O565" s="1157" t="str">
        <f>IFERROR(VLOOKUP($C565,'[8]Total Outflows'!$AR$5:$AU$87,3,0),"")</f>
        <v/>
      </c>
      <c r="P565" s="1157" t="str">
        <f>IFERROR(VLOOKUP($C565,'[8]Total Outflows'!$AW$5:$AZ$56,3,0),"")</f>
        <v/>
      </c>
      <c r="Q565" s="354">
        <f t="shared" si="256"/>
        <v>0</v>
      </c>
      <c r="R565" s="1157" t="str">
        <f>IFERROR(VLOOKUP($C565,'[8]Total Outflows'!$AG$5:$AJ$137,4,0),"")</f>
        <v/>
      </c>
      <c r="S565" s="1157" t="str">
        <f>IFERROR(VLOOKUP($C565,'[8]Total Outflows'!$AL$5:$AO$60,4,0),"")</f>
        <v/>
      </c>
      <c r="T565" s="1157" t="str">
        <f>IFERROR(VLOOKUP($C565,'[8]Total Outflows'!$AR$5:$AU$87,4,0),"")</f>
        <v/>
      </c>
      <c r="U565" s="1157" t="str">
        <f>IFERROR(VLOOKUP($C565,'[8]Total Outflows'!$AW$5:$AZ$56,4,0),"")</f>
        <v/>
      </c>
      <c r="V565" s="354">
        <f t="shared" si="257"/>
        <v>0</v>
      </c>
      <c r="W565" s="354"/>
      <c r="X565" s="354"/>
      <c r="Y565" s="354"/>
      <c r="Z565" s="354"/>
      <c r="AA565" s="354"/>
      <c r="AB565" s="354"/>
      <c r="AC565" s="354"/>
      <c r="AD565" s="354"/>
      <c r="AE565" s="354"/>
      <c r="AF565" s="354"/>
      <c r="AG565" s="354"/>
      <c r="AH565" s="354"/>
      <c r="AI565" s="354"/>
    </row>
    <row r="566" spans="1:35" x14ac:dyDescent="0.2">
      <c r="A566" s="352">
        <v>22</v>
      </c>
      <c r="B566" s="361" t="str">
        <f t="shared" si="254"/>
        <v>1</v>
      </c>
      <c r="C566" s="358" t="s">
        <v>752</v>
      </c>
      <c r="D566" s="359" t="s">
        <v>753</v>
      </c>
      <c r="E566" s="1157" t="str">
        <f>IFERROR(VLOOKUP($C566,'[8]Total Outflows'!$AB$5:$AE$146,2,0),"")</f>
        <v/>
      </c>
      <c r="F566" s="1157" t="str">
        <f>IFERROR(VLOOKUP($C566,'[8]Total Outflows'!$AB$5:$AE$146,3,0),"")</f>
        <v/>
      </c>
      <c r="G566" s="1157" t="str">
        <f>IFERROR(VLOOKUP($C566,'[8]Total Outflows'!$AB$5:$AE$146,4,0),"")</f>
        <v/>
      </c>
      <c r="H566" s="1157" t="str">
        <f>IFERROR(VLOOKUP($C566,'[8]Total Outflows'!$AG$5:$AJ$137,2,0),"")</f>
        <v/>
      </c>
      <c r="I566" s="1157" t="str">
        <f>IFERROR(VLOOKUP($C566,'[8]Total Outflows'!$AL$5:$AO$60,2,0),"")</f>
        <v/>
      </c>
      <c r="J566" s="1157" t="str">
        <f>IFERROR(VLOOKUP($C566,'[8]Total Outflows'!$AR$5:$AU$87,2,0),"")</f>
        <v/>
      </c>
      <c r="K566" s="1157" t="str">
        <f>IFERROR(VLOOKUP($C566,'[8]Total Outflows'!$AW$5:$AZ$56,2,0),"")</f>
        <v/>
      </c>
      <c r="L566" s="354">
        <f t="shared" si="255"/>
        <v>0</v>
      </c>
      <c r="M566" s="1157" t="str">
        <f>IFERROR(VLOOKUP($C566,'[8]Total Outflows'!$AG$5:$AJ$137,3,0),"")</f>
        <v/>
      </c>
      <c r="N566" s="1157" t="str">
        <f>IFERROR(VLOOKUP($C566,'[8]Total Outflows'!$AL$5:$AO$60,3,0),"")</f>
        <v/>
      </c>
      <c r="O566" s="1157" t="str">
        <f>IFERROR(VLOOKUP($C566,'[8]Total Outflows'!$AR$5:$AU$87,3,0),"")</f>
        <v/>
      </c>
      <c r="P566" s="1157" t="str">
        <f>IFERROR(VLOOKUP($C566,'[8]Total Outflows'!$AW$5:$AZ$56,3,0),"")</f>
        <v/>
      </c>
      <c r="Q566" s="354">
        <f t="shared" si="256"/>
        <v>0</v>
      </c>
      <c r="R566" s="1157" t="str">
        <f>IFERROR(VLOOKUP($C566,'[8]Total Outflows'!$AG$5:$AJ$137,4,0),"")</f>
        <v/>
      </c>
      <c r="S566" s="1157" t="str">
        <f>IFERROR(VLOOKUP($C566,'[8]Total Outflows'!$AL$5:$AO$60,4,0),"")</f>
        <v/>
      </c>
      <c r="T566" s="1157" t="str">
        <f>IFERROR(VLOOKUP($C566,'[8]Total Outflows'!$AR$5:$AU$87,4,0),"")</f>
        <v/>
      </c>
      <c r="U566" s="1157" t="str">
        <f>IFERROR(VLOOKUP($C566,'[8]Total Outflows'!$AW$5:$AZ$56,4,0),"")</f>
        <v/>
      </c>
      <c r="V566" s="354">
        <f t="shared" si="257"/>
        <v>0</v>
      </c>
      <c r="W566" s="354"/>
      <c r="X566" s="354"/>
      <c r="Y566" s="354"/>
      <c r="Z566" s="354"/>
      <c r="AA566" s="354"/>
      <c r="AB566" s="354"/>
      <c r="AC566" s="354"/>
      <c r="AD566" s="354"/>
      <c r="AE566" s="354"/>
      <c r="AF566" s="354"/>
      <c r="AG566" s="354"/>
      <c r="AH566" s="354"/>
      <c r="AI566" s="354"/>
    </row>
    <row r="567" spans="1:35" x14ac:dyDescent="0.2">
      <c r="A567" s="352">
        <v>22</v>
      </c>
      <c r="B567" s="361" t="str">
        <f t="shared" si="254"/>
        <v>1</v>
      </c>
      <c r="C567" s="358" t="s">
        <v>754</v>
      </c>
      <c r="D567" s="359" t="s">
        <v>755</v>
      </c>
      <c r="E567" s="1157" t="str">
        <f>IFERROR(VLOOKUP($C567,'[8]Total Outflows'!$AB$5:$AE$146,2,0),"")</f>
        <v/>
      </c>
      <c r="F567" s="1157" t="str">
        <f>IFERROR(VLOOKUP($C567,'[8]Total Outflows'!$AB$5:$AE$146,3,0),"")</f>
        <v/>
      </c>
      <c r="G567" s="1157" t="str">
        <f>IFERROR(VLOOKUP($C567,'[8]Total Outflows'!$AB$5:$AE$146,4,0),"")</f>
        <v/>
      </c>
      <c r="H567" s="1157" t="str">
        <f>IFERROR(VLOOKUP($C567,'[8]Total Outflows'!$AG$5:$AJ$137,2,0),"")</f>
        <v/>
      </c>
      <c r="I567" s="1157" t="str">
        <f>IFERROR(VLOOKUP($C567,'[8]Total Outflows'!$AL$5:$AO$60,2,0),"")</f>
        <v/>
      </c>
      <c r="J567" s="1157" t="str">
        <f>IFERROR(VLOOKUP($C567,'[8]Total Outflows'!$AR$5:$AU$87,2,0),"")</f>
        <v/>
      </c>
      <c r="K567" s="1157" t="str">
        <f>IFERROR(VLOOKUP($C567,'[8]Total Outflows'!$AW$5:$AZ$56,2,0),"")</f>
        <v/>
      </c>
      <c r="L567" s="354">
        <f t="shared" si="255"/>
        <v>0</v>
      </c>
      <c r="M567" s="1157" t="str">
        <f>IFERROR(VLOOKUP($C567,'[8]Total Outflows'!$AG$5:$AJ$137,3,0),"")</f>
        <v/>
      </c>
      <c r="N567" s="1157" t="str">
        <f>IFERROR(VLOOKUP($C567,'[8]Total Outflows'!$AL$5:$AO$60,3,0),"")</f>
        <v/>
      </c>
      <c r="O567" s="1157" t="str">
        <f>IFERROR(VLOOKUP($C567,'[8]Total Outflows'!$AR$5:$AU$87,3,0),"")</f>
        <v/>
      </c>
      <c r="P567" s="1157" t="str">
        <f>IFERROR(VLOOKUP($C567,'[8]Total Outflows'!$AW$5:$AZ$56,3,0),"")</f>
        <v/>
      </c>
      <c r="Q567" s="354">
        <f t="shared" si="256"/>
        <v>0</v>
      </c>
      <c r="R567" s="1157" t="str">
        <f>IFERROR(VLOOKUP($C567,'[8]Total Outflows'!$AG$5:$AJ$137,4,0),"")</f>
        <v/>
      </c>
      <c r="S567" s="1157" t="str">
        <f>IFERROR(VLOOKUP($C567,'[8]Total Outflows'!$AL$5:$AO$60,4,0),"")</f>
        <v/>
      </c>
      <c r="T567" s="1157" t="str">
        <f>IFERROR(VLOOKUP($C567,'[8]Total Outflows'!$AR$5:$AU$87,4,0),"")</f>
        <v/>
      </c>
      <c r="U567" s="1157" t="str">
        <f>IFERROR(VLOOKUP($C567,'[8]Total Outflows'!$AW$5:$AZ$56,4,0),"")</f>
        <v/>
      </c>
      <c r="V567" s="354">
        <f t="shared" si="257"/>
        <v>0</v>
      </c>
      <c r="W567" s="354"/>
      <c r="X567" s="354"/>
      <c r="Y567" s="354"/>
      <c r="Z567" s="354"/>
      <c r="AA567" s="354"/>
      <c r="AB567" s="354"/>
      <c r="AC567" s="354"/>
      <c r="AD567" s="354"/>
      <c r="AE567" s="354"/>
      <c r="AF567" s="354"/>
      <c r="AG567" s="354"/>
      <c r="AH567" s="354"/>
      <c r="AI567" s="354"/>
    </row>
    <row r="568" spans="1:35" x14ac:dyDescent="0.2">
      <c r="A568" s="352">
        <v>22</v>
      </c>
      <c r="B568" s="361" t="str">
        <f t="shared" si="254"/>
        <v>1</v>
      </c>
      <c r="C568" s="358" t="s">
        <v>756</v>
      </c>
      <c r="D568" s="359" t="s">
        <v>757</v>
      </c>
      <c r="E568" s="1157" t="str">
        <f>IFERROR(VLOOKUP($C568,'[8]Total Outflows'!$AB$5:$AE$146,2,0),"")</f>
        <v/>
      </c>
      <c r="F568" s="1157" t="str">
        <f>IFERROR(VLOOKUP($C568,'[8]Total Outflows'!$AB$5:$AE$146,3,0),"")</f>
        <v/>
      </c>
      <c r="G568" s="1157" t="str">
        <f>IFERROR(VLOOKUP($C568,'[8]Total Outflows'!$AB$5:$AE$146,4,0),"")</f>
        <v/>
      </c>
      <c r="H568" s="1157" t="str">
        <f>IFERROR(VLOOKUP($C568,'[8]Total Outflows'!$AG$5:$AJ$137,2,0),"")</f>
        <v/>
      </c>
      <c r="I568" s="1157" t="str">
        <f>IFERROR(VLOOKUP($C568,'[8]Total Outflows'!$AL$5:$AO$60,2,0),"")</f>
        <v/>
      </c>
      <c r="J568" s="1157" t="str">
        <f>IFERROR(VLOOKUP($C568,'[8]Total Outflows'!$AR$5:$AU$87,2,0),"")</f>
        <v/>
      </c>
      <c r="K568" s="1157" t="str">
        <f>IFERROR(VLOOKUP($C568,'[8]Total Outflows'!$AW$5:$AZ$56,2,0),"")</f>
        <v/>
      </c>
      <c r="L568" s="354">
        <f t="shared" si="255"/>
        <v>0</v>
      </c>
      <c r="M568" s="1157" t="str">
        <f>IFERROR(VLOOKUP($C568,'[8]Total Outflows'!$AG$5:$AJ$137,3,0),"")</f>
        <v/>
      </c>
      <c r="N568" s="1157" t="str">
        <f>IFERROR(VLOOKUP($C568,'[8]Total Outflows'!$AL$5:$AO$60,3,0),"")</f>
        <v/>
      </c>
      <c r="O568" s="1157" t="str">
        <f>IFERROR(VLOOKUP($C568,'[8]Total Outflows'!$AR$5:$AU$87,3,0),"")</f>
        <v/>
      </c>
      <c r="P568" s="1157" t="str">
        <f>IFERROR(VLOOKUP($C568,'[8]Total Outflows'!$AW$5:$AZ$56,3,0),"")</f>
        <v/>
      </c>
      <c r="Q568" s="354">
        <f t="shared" si="256"/>
        <v>0</v>
      </c>
      <c r="R568" s="1157" t="str">
        <f>IFERROR(VLOOKUP($C568,'[8]Total Outflows'!$AG$5:$AJ$137,4,0),"")</f>
        <v/>
      </c>
      <c r="S568" s="1157" t="str">
        <f>IFERROR(VLOOKUP($C568,'[8]Total Outflows'!$AL$5:$AO$60,4,0),"")</f>
        <v/>
      </c>
      <c r="T568" s="1157" t="str">
        <f>IFERROR(VLOOKUP($C568,'[8]Total Outflows'!$AR$5:$AU$87,4,0),"")</f>
        <v/>
      </c>
      <c r="U568" s="1157" t="str">
        <f>IFERROR(VLOOKUP($C568,'[8]Total Outflows'!$AW$5:$AZ$56,4,0),"")</f>
        <v/>
      </c>
      <c r="V568" s="354">
        <f t="shared" si="257"/>
        <v>0</v>
      </c>
      <c r="W568" s="354"/>
      <c r="X568" s="354"/>
      <c r="Y568" s="354"/>
      <c r="Z568" s="354"/>
      <c r="AA568" s="354"/>
      <c r="AB568" s="354"/>
      <c r="AC568" s="354"/>
      <c r="AD568" s="354"/>
      <c r="AE568" s="354"/>
      <c r="AF568" s="354"/>
      <c r="AG568" s="354"/>
      <c r="AH568" s="354"/>
      <c r="AI568" s="354"/>
    </row>
    <row r="569" spans="1:35" ht="36" x14ac:dyDescent="0.2">
      <c r="A569" s="352">
        <v>22</v>
      </c>
      <c r="B569" s="361" t="str">
        <f t="shared" si="254"/>
        <v>1</v>
      </c>
      <c r="C569" s="358" t="s">
        <v>758</v>
      </c>
      <c r="D569" s="374" t="s">
        <v>1240</v>
      </c>
      <c r="E569" s="1157">
        <f>IFERROR(VLOOKUP($C569,'[8]Total Outflows'!$AB$5:$AE$146,2,0),"")</f>
        <v>26699649.5</v>
      </c>
      <c r="F569" s="1157">
        <f>IFERROR(VLOOKUP($C569,'[8]Total Outflows'!$AB$5:$AE$146,3,0),"")</f>
        <v>46959800</v>
      </c>
      <c r="G569" s="1157">
        <f>IFERROR(VLOOKUP($C569,'[8]Total Outflows'!$AB$5:$AE$146,4,0),"")</f>
        <v>11687800</v>
      </c>
      <c r="H569" s="1157">
        <f>IFERROR(VLOOKUP($C569,'[8]Total Outflows'!$AG$5:$AJ$137,2,0),"")</f>
        <v>8150000</v>
      </c>
      <c r="I569" s="1157">
        <f>IFERROR(VLOOKUP($C569,'[8]Total Outflows'!$AL$5:$AO$60,2,0),"")</f>
        <v>5591600</v>
      </c>
      <c r="J569" s="1157">
        <f>IFERROR(VLOOKUP($C569,'[8]Total Outflows'!$AR$5:$AU$87,2,0),"")</f>
        <v>1345100</v>
      </c>
      <c r="K569" s="1157">
        <f>IFERROR(VLOOKUP($C569,'[8]Total Outflows'!$AW$5:$AZ$56,2,0),"")</f>
        <v>0</v>
      </c>
      <c r="L569" s="354">
        <f t="shared" si="255"/>
        <v>15086700</v>
      </c>
      <c r="M569" s="1157">
        <f>IFERROR(VLOOKUP($C569,'[8]Total Outflows'!$AG$5:$AJ$137,3,0),"")</f>
        <v>7050000</v>
      </c>
      <c r="N569" s="1157">
        <f>IFERROR(VLOOKUP($C569,'[8]Total Outflows'!$AL$5:$AO$60,3,0),"")</f>
        <v>4774300</v>
      </c>
      <c r="O569" s="1157">
        <f>IFERROR(VLOOKUP($C569,'[8]Total Outflows'!$AR$5:$AU$87,3,0),"")</f>
        <v>400000</v>
      </c>
      <c r="P569" s="1157">
        <f>IFERROR(VLOOKUP($C569,'[8]Total Outflows'!$AW$5:$AZ$56,3,0),"")</f>
        <v>10000000</v>
      </c>
      <c r="Q569" s="354">
        <f t="shared" si="256"/>
        <v>22224300</v>
      </c>
      <c r="R569" s="1157">
        <f>IFERROR(VLOOKUP($C569,'[8]Total Outflows'!$AG$5:$AJ$137,4,0),"")</f>
        <v>7050000</v>
      </c>
      <c r="S569" s="1157">
        <f>IFERROR(VLOOKUP($C569,'[8]Total Outflows'!$AL$5:$AO$60,4,0),"")</f>
        <v>4774300</v>
      </c>
      <c r="T569" s="1157">
        <f>IFERROR(VLOOKUP($C569,'[8]Total Outflows'!$AR$5:$AU$87,4,0),"")</f>
        <v>400000</v>
      </c>
      <c r="U569" s="1157">
        <f>IFERROR(VLOOKUP($C569,'[8]Total Outflows'!$AW$5:$AZ$56,4,0),"")</f>
        <v>10000000</v>
      </c>
      <c r="V569" s="354">
        <f t="shared" si="257"/>
        <v>22224300</v>
      </c>
      <c r="W569" s="354"/>
      <c r="X569" s="354"/>
      <c r="Y569" s="354"/>
      <c r="Z569" s="354"/>
      <c r="AA569" s="354"/>
      <c r="AB569" s="354"/>
      <c r="AC569" s="354"/>
      <c r="AD569" s="354"/>
      <c r="AE569" s="354"/>
      <c r="AF569" s="354"/>
      <c r="AG569" s="354"/>
      <c r="AH569" s="354"/>
      <c r="AI569" s="354"/>
    </row>
    <row r="570" spans="1:35" x14ac:dyDescent="0.2">
      <c r="A570" s="352">
        <v>22</v>
      </c>
      <c r="B570" s="361" t="str">
        <f t="shared" si="254"/>
        <v>1</v>
      </c>
      <c r="C570" s="358" t="s">
        <v>759</v>
      </c>
      <c r="D570" s="359" t="s">
        <v>760</v>
      </c>
      <c r="E570" s="1157" t="str">
        <f>IFERROR(VLOOKUP($C570,'[8]Total Outflows'!$AB$5:$AE$146,2,0),"")</f>
        <v/>
      </c>
      <c r="F570" s="1157" t="str">
        <f>IFERROR(VLOOKUP($C570,'[8]Total Outflows'!$AB$5:$AE$146,3,0),"")</f>
        <v/>
      </c>
      <c r="G570" s="1157" t="str">
        <f>IFERROR(VLOOKUP($C570,'[8]Total Outflows'!$AB$5:$AE$146,4,0),"")</f>
        <v/>
      </c>
      <c r="H570" s="1157" t="str">
        <f>IFERROR(VLOOKUP($C570,'[8]Total Outflows'!$AG$5:$AJ$137,2,0),"")</f>
        <v/>
      </c>
      <c r="I570" s="1157" t="str">
        <f>IFERROR(VLOOKUP($C570,'[8]Total Outflows'!$AL$5:$AO$60,2,0),"")</f>
        <v/>
      </c>
      <c r="J570" s="1157" t="str">
        <f>IFERROR(VLOOKUP($C570,'[8]Total Outflows'!$AR$5:$AU$87,2,0),"")</f>
        <v/>
      </c>
      <c r="K570" s="1157" t="str">
        <f>IFERROR(VLOOKUP($C570,'[8]Total Outflows'!$AW$5:$AZ$56,2,0),"")</f>
        <v/>
      </c>
      <c r="L570" s="354">
        <f t="shared" si="255"/>
        <v>0</v>
      </c>
      <c r="M570" s="1157" t="str">
        <f>IFERROR(VLOOKUP($C570,'[8]Total Outflows'!$AG$5:$AJ$137,3,0),"")</f>
        <v/>
      </c>
      <c r="N570" s="1157" t="str">
        <f>IFERROR(VLOOKUP($C570,'[8]Total Outflows'!$AL$5:$AO$60,3,0),"")</f>
        <v/>
      </c>
      <c r="O570" s="1157" t="str">
        <f>IFERROR(VLOOKUP($C570,'[8]Total Outflows'!$AR$5:$AU$87,3,0),"")</f>
        <v/>
      </c>
      <c r="P570" s="1157" t="str">
        <f>IFERROR(VLOOKUP($C570,'[8]Total Outflows'!$AW$5:$AZ$56,3,0),"")</f>
        <v/>
      </c>
      <c r="Q570" s="354">
        <f t="shared" si="256"/>
        <v>0</v>
      </c>
      <c r="R570" s="1157" t="str">
        <f>IFERROR(VLOOKUP($C570,'[8]Total Outflows'!$AG$5:$AJ$137,4,0),"")</f>
        <v/>
      </c>
      <c r="S570" s="1157" t="str">
        <f>IFERROR(VLOOKUP($C570,'[8]Total Outflows'!$AL$5:$AO$60,4,0),"")</f>
        <v/>
      </c>
      <c r="T570" s="1157" t="str">
        <f>IFERROR(VLOOKUP($C570,'[8]Total Outflows'!$AR$5:$AU$87,4,0),"")</f>
        <v/>
      </c>
      <c r="U570" s="1157" t="str">
        <f>IFERROR(VLOOKUP($C570,'[8]Total Outflows'!$AW$5:$AZ$56,4,0),"")</f>
        <v/>
      </c>
      <c r="V570" s="354">
        <f t="shared" si="257"/>
        <v>0</v>
      </c>
      <c r="W570" s="354"/>
      <c r="X570" s="354"/>
      <c r="Y570" s="354"/>
      <c r="Z570" s="354"/>
      <c r="AA570" s="354"/>
      <c r="AB570" s="354"/>
      <c r="AC570" s="354"/>
      <c r="AD570" s="354"/>
      <c r="AE570" s="354"/>
      <c r="AF570" s="354"/>
      <c r="AG570" s="354"/>
      <c r="AH570" s="354"/>
      <c r="AI570" s="354"/>
    </row>
    <row r="571" spans="1:35" x14ac:dyDescent="0.2">
      <c r="A571" s="352">
        <v>22</v>
      </c>
      <c r="B571" s="361" t="str">
        <f t="shared" si="254"/>
        <v>1</v>
      </c>
      <c r="C571" s="358" t="s">
        <v>761</v>
      </c>
      <c r="D571" s="359" t="s">
        <v>762</v>
      </c>
      <c r="E571" s="1157">
        <f>IFERROR(VLOOKUP($C571,'[8]Total Outflows'!$AB$5:$AE$146,2,0),"")</f>
        <v>22252.5</v>
      </c>
      <c r="F571" s="1157">
        <f>IFERROR(VLOOKUP($C571,'[8]Total Outflows'!$AB$5:$AE$146,3,0),"")</f>
        <v>90000</v>
      </c>
      <c r="G571" s="1157">
        <f>IFERROR(VLOOKUP($C571,'[8]Total Outflows'!$AB$5:$AE$146,4,0),"")</f>
        <v>98300</v>
      </c>
      <c r="H571" s="1157">
        <f>IFERROR(VLOOKUP($C571,'[8]Total Outflows'!$AG$5:$AJ$137,2,0),"")</f>
        <v>40000</v>
      </c>
      <c r="I571" s="1157" t="str">
        <f>IFERROR(VLOOKUP($C571,'[8]Total Outflows'!$AL$5:$AO$60,2,0),"")</f>
        <v/>
      </c>
      <c r="J571" s="1157" t="str">
        <f>IFERROR(VLOOKUP($C571,'[8]Total Outflows'!$AR$5:$AU$87,2,0),"")</f>
        <v/>
      </c>
      <c r="K571" s="1157" t="str">
        <f>IFERROR(VLOOKUP($C571,'[8]Total Outflows'!$AW$5:$AZ$56,2,0),"")</f>
        <v/>
      </c>
      <c r="L571" s="354">
        <f t="shared" si="255"/>
        <v>40000</v>
      </c>
      <c r="M571" s="1157">
        <f>IFERROR(VLOOKUP($C571,'[8]Total Outflows'!$AG$5:$AJ$137,3,0),"")</f>
        <v>40000</v>
      </c>
      <c r="N571" s="1157" t="str">
        <f>IFERROR(VLOOKUP($C571,'[8]Total Outflows'!$AL$5:$AO$60,3,0),"")</f>
        <v/>
      </c>
      <c r="O571" s="1157" t="str">
        <f>IFERROR(VLOOKUP($C571,'[8]Total Outflows'!$AR$5:$AU$87,3,0),"")</f>
        <v/>
      </c>
      <c r="P571" s="1157" t="str">
        <f>IFERROR(VLOOKUP($C571,'[8]Total Outflows'!$AW$5:$AZ$56,3,0),"")</f>
        <v/>
      </c>
      <c r="Q571" s="354">
        <f t="shared" si="256"/>
        <v>40000</v>
      </c>
      <c r="R571" s="1157">
        <f>IFERROR(VLOOKUP($C571,'[8]Total Outflows'!$AG$5:$AJ$137,4,0),"")</f>
        <v>40000</v>
      </c>
      <c r="S571" s="1157" t="str">
        <f>IFERROR(VLOOKUP($C571,'[8]Total Outflows'!$AL$5:$AO$60,4,0),"")</f>
        <v/>
      </c>
      <c r="T571" s="1157" t="str">
        <f>IFERROR(VLOOKUP($C571,'[8]Total Outflows'!$AR$5:$AU$87,4,0),"")</f>
        <v/>
      </c>
      <c r="U571" s="1157" t="str">
        <f>IFERROR(VLOOKUP($C571,'[8]Total Outflows'!$AW$5:$AZ$56,4,0),"")</f>
        <v/>
      </c>
      <c r="V571" s="354">
        <f t="shared" si="257"/>
        <v>40000</v>
      </c>
      <c r="W571" s="354"/>
      <c r="X571" s="354"/>
      <c r="Y571" s="354"/>
      <c r="Z571" s="354"/>
      <c r="AA571" s="354"/>
      <c r="AB571" s="354"/>
      <c r="AC571" s="354"/>
      <c r="AD571" s="354"/>
      <c r="AE571" s="354"/>
      <c r="AF571" s="354"/>
      <c r="AG571" s="354"/>
      <c r="AH571" s="354"/>
      <c r="AI571" s="354"/>
    </row>
    <row r="572" spans="1:35" x14ac:dyDescent="0.2">
      <c r="A572" s="352">
        <v>22</v>
      </c>
      <c r="B572" s="361" t="str">
        <f t="shared" si="254"/>
        <v>1</v>
      </c>
      <c r="C572" s="358" t="s">
        <v>763</v>
      </c>
      <c r="D572" s="359" t="s">
        <v>764</v>
      </c>
      <c r="E572" s="1157" t="str">
        <f>IFERROR(VLOOKUP($C572,'[8]Total Outflows'!$AB$5:$AE$146,2,0),"")</f>
        <v/>
      </c>
      <c r="F572" s="1157" t="str">
        <f>IFERROR(VLOOKUP($C572,'[8]Total Outflows'!$AB$5:$AE$146,3,0),"")</f>
        <v/>
      </c>
      <c r="G572" s="1157" t="str">
        <f>IFERROR(VLOOKUP($C572,'[8]Total Outflows'!$AB$5:$AE$146,4,0),"")</f>
        <v/>
      </c>
      <c r="H572" s="1157" t="str">
        <f>IFERROR(VLOOKUP($C572,'[8]Total Outflows'!$AG$5:$AJ$137,2,0),"")</f>
        <v/>
      </c>
      <c r="I572" s="1157" t="str">
        <f>IFERROR(VLOOKUP($C572,'[8]Total Outflows'!$AL$5:$AO$60,2,0),"")</f>
        <v/>
      </c>
      <c r="J572" s="1157" t="str">
        <f>IFERROR(VLOOKUP($C572,'[8]Total Outflows'!$AR$5:$AU$87,2,0),"")</f>
        <v/>
      </c>
      <c r="K572" s="1157" t="str">
        <f>IFERROR(VLOOKUP($C572,'[8]Total Outflows'!$AW$5:$AZ$56,2,0),"")</f>
        <v/>
      </c>
      <c r="L572" s="354">
        <f t="shared" si="255"/>
        <v>0</v>
      </c>
      <c r="M572" s="1157" t="str">
        <f>IFERROR(VLOOKUP($C572,'[8]Total Outflows'!$AG$5:$AJ$137,3,0),"")</f>
        <v/>
      </c>
      <c r="N572" s="1157" t="str">
        <f>IFERROR(VLOOKUP($C572,'[8]Total Outflows'!$AL$5:$AO$60,3,0),"")</f>
        <v/>
      </c>
      <c r="O572" s="1157" t="str">
        <f>IFERROR(VLOOKUP($C572,'[8]Total Outflows'!$AR$5:$AU$87,3,0),"")</f>
        <v/>
      </c>
      <c r="P572" s="1157" t="str">
        <f>IFERROR(VLOOKUP($C572,'[8]Total Outflows'!$AW$5:$AZ$56,3,0),"")</f>
        <v/>
      </c>
      <c r="Q572" s="354">
        <f t="shared" si="256"/>
        <v>0</v>
      </c>
      <c r="R572" s="1157" t="str">
        <f>IFERROR(VLOOKUP($C572,'[8]Total Outflows'!$AG$5:$AJ$137,4,0),"")</f>
        <v/>
      </c>
      <c r="S572" s="1157" t="str">
        <f>IFERROR(VLOOKUP($C572,'[8]Total Outflows'!$AL$5:$AO$60,4,0),"")</f>
        <v/>
      </c>
      <c r="T572" s="1157" t="str">
        <f>IFERROR(VLOOKUP($C572,'[8]Total Outflows'!$AR$5:$AU$87,4,0),"")</f>
        <v/>
      </c>
      <c r="U572" s="1157" t="str">
        <f>IFERROR(VLOOKUP($C572,'[8]Total Outflows'!$AW$5:$AZ$56,4,0),"")</f>
        <v/>
      </c>
      <c r="V572" s="354">
        <f t="shared" si="257"/>
        <v>0</v>
      </c>
      <c r="W572" s="354"/>
      <c r="X572" s="354"/>
      <c r="Y572" s="354"/>
      <c r="Z572" s="354"/>
      <c r="AA572" s="354"/>
      <c r="AB572" s="354"/>
      <c r="AC572" s="354"/>
      <c r="AD572" s="354"/>
      <c r="AE572" s="354"/>
      <c r="AF572" s="354"/>
      <c r="AG572" s="354"/>
      <c r="AH572" s="354"/>
      <c r="AI572" s="354"/>
    </row>
    <row r="573" spans="1:35" x14ac:dyDescent="0.2">
      <c r="A573" s="352">
        <v>22</v>
      </c>
      <c r="B573" s="361" t="str">
        <f t="shared" si="254"/>
        <v>1</v>
      </c>
      <c r="C573" s="358" t="s">
        <v>765</v>
      </c>
      <c r="D573" s="359" t="s">
        <v>766</v>
      </c>
      <c r="E573" s="1157" t="str">
        <f>IFERROR(VLOOKUP($C573,'[8]Total Outflows'!$AB$5:$AE$146,2,0),"")</f>
        <v/>
      </c>
      <c r="F573" s="1157" t="str">
        <f>IFERROR(VLOOKUP($C573,'[8]Total Outflows'!$AB$5:$AE$146,3,0),"")</f>
        <v/>
      </c>
      <c r="G573" s="1157" t="str">
        <f>IFERROR(VLOOKUP($C573,'[8]Total Outflows'!$AB$5:$AE$146,4,0),"")</f>
        <v/>
      </c>
      <c r="H573" s="1157" t="str">
        <f>IFERROR(VLOOKUP($C573,'[8]Total Outflows'!$AG$5:$AJ$137,2,0),"")</f>
        <v/>
      </c>
      <c r="I573" s="1157" t="str">
        <f>IFERROR(VLOOKUP($C573,'[8]Total Outflows'!$AL$5:$AO$60,2,0),"")</f>
        <v/>
      </c>
      <c r="J573" s="1157" t="str">
        <f>IFERROR(VLOOKUP($C573,'[8]Total Outflows'!$AR$5:$AU$87,2,0),"")</f>
        <v/>
      </c>
      <c r="K573" s="1157" t="str">
        <f>IFERROR(VLOOKUP($C573,'[8]Total Outflows'!$AW$5:$AZ$56,2,0),"")</f>
        <v/>
      </c>
      <c r="L573" s="354">
        <f t="shared" si="255"/>
        <v>0</v>
      </c>
      <c r="M573" s="1157" t="str">
        <f>IFERROR(VLOOKUP($C573,'[8]Total Outflows'!$AG$5:$AJ$137,3,0),"")</f>
        <v/>
      </c>
      <c r="N573" s="1157" t="str">
        <f>IFERROR(VLOOKUP($C573,'[8]Total Outflows'!$AL$5:$AO$60,3,0),"")</f>
        <v/>
      </c>
      <c r="O573" s="1157" t="str">
        <f>IFERROR(VLOOKUP($C573,'[8]Total Outflows'!$AR$5:$AU$87,3,0),"")</f>
        <v/>
      </c>
      <c r="P573" s="1157" t="str">
        <f>IFERROR(VLOOKUP($C573,'[8]Total Outflows'!$AW$5:$AZ$56,3,0),"")</f>
        <v/>
      </c>
      <c r="Q573" s="354">
        <f t="shared" si="256"/>
        <v>0</v>
      </c>
      <c r="R573" s="1157" t="str">
        <f>IFERROR(VLOOKUP($C573,'[8]Total Outflows'!$AG$5:$AJ$137,4,0),"")</f>
        <v/>
      </c>
      <c r="S573" s="1157" t="str">
        <f>IFERROR(VLOOKUP($C573,'[8]Total Outflows'!$AL$5:$AO$60,4,0),"")</f>
        <v/>
      </c>
      <c r="T573" s="1157" t="str">
        <f>IFERROR(VLOOKUP($C573,'[8]Total Outflows'!$AR$5:$AU$87,4,0),"")</f>
        <v/>
      </c>
      <c r="U573" s="1157" t="str">
        <f>IFERROR(VLOOKUP($C573,'[8]Total Outflows'!$AW$5:$AZ$56,4,0),"")</f>
        <v/>
      </c>
      <c r="V573" s="354">
        <f t="shared" si="257"/>
        <v>0</v>
      </c>
      <c r="W573" s="354"/>
      <c r="X573" s="354"/>
      <c r="Y573" s="354"/>
      <c r="Z573" s="354"/>
      <c r="AA573" s="354"/>
      <c r="AB573" s="354"/>
      <c r="AC573" s="354"/>
      <c r="AD573" s="354"/>
      <c r="AE573" s="354"/>
      <c r="AF573" s="354"/>
      <c r="AG573" s="354"/>
      <c r="AH573" s="354"/>
      <c r="AI573" s="354"/>
    </row>
    <row r="574" spans="1:35" x14ac:dyDescent="0.2">
      <c r="A574" s="352">
        <v>22</v>
      </c>
      <c r="B574" s="361" t="str">
        <f t="shared" si="254"/>
        <v>1</v>
      </c>
      <c r="C574" s="358" t="s">
        <v>767</v>
      </c>
      <c r="D574" s="359" t="s">
        <v>768</v>
      </c>
      <c r="E574" s="1157" t="str">
        <f>IFERROR(VLOOKUP($C574,'[8]Total Outflows'!$AB$5:$AE$146,2,0),"")</f>
        <v/>
      </c>
      <c r="F574" s="1157" t="str">
        <f>IFERROR(VLOOKUP($C574,'[8]Total Outflows'!$AB$5:$AE$146,3,0),"")</f>
        <v/>
      </c>
      <c r="G574" s="1157" t="str">
        <f>IFERROR(VLOOKUP($C574,'[8]Total Outflows'!$AB$5:$AE$146,4,0),"")</f>
        <v/>
      </c>
      <c r="H574" s="1157" t="str">
        <f>IFERROR(VLOOKUP($C574,'[8]Total Outflows'!$AG$5:$AJ$137,2,0),"")</f>
        <v/>
      </c>
      <c r="I574" s="1157" t="str">
        <f>IFERROR(VLOOKUP($C574,'[8]Total Outflows'!$AL$5:$AO$60,2,0),"")</f>
        <v/>
      </c>
      <c r="J574" s="1157" t="str">
        <f>IFERROR(VLOOKUP($C574,'[8]Total Outflows'!$AR$5:$AU$87,2,0),"")</f>
        <v/>
      </c>
      <c r="K574" s="1157" t="str">
        <f>IFERROR(VLOOKUP($C574,'[8]Total Outflows'!$AW$5:$AZ$56,2,0),"")</f>
        <v/>
      </c>
      <c r="L574" s="354">
        <f t="shared" si="255"/>
        <v>0</v>
      </c>
      <c r="M574" s="1157" t="str">
        <f>IFERROR(VLOOKUP($C574,'[8]Total Outflows'!$AG$5:$AJ$137,3,0),"")</f>
        <v/>
      </c>
      <c r="N574" s="1157" t="str">
        <f>IFERROR(VLOOKUP($C574,'[8]Total Outflows'!$AL$5:$AO$60,3,0),"")</f>
        <v/>
      </c>
      <c r="O574" s="1157" t="str">
        <f>IFERROR(VLOOKUP($C574,'[8]Total Outflows'!$AR$5:$AU$87,3,0),"")</f>
        <v/>
      </c>
      <c r="P574" s="1157" t="str">
        <f>IFERROR(VLOOKUP($C574,'[8]Total Outflows'!$AW$5:$AZ$56,3,0),"")</f>
        <v/>
      </c>
      <c r="Q574" s="354">
        <f t="shared" si="256"/>
        <v>0</v>
      </c>
      <c r="R574" s="1157" t="str">
        <f>IFERROR(VLOOKUP($C574,'[8]Total Outflows'!$AG$5:$AJ$137,4,0),"")</f>
        <v/>
      </c>
      <c r="S574" s="1157" t="str">
        <f>IFERROR(VLOOKUP($C574,'[8]Total Outflows'!$AL$5:$AO$60,4,0),"")</f>
        <v/>
      </c>
      <c r="T574" s="1157" t="str">
        <f>IFERROR(VLOOKUP($C574,'[8]Total Outflows'!$AR$5:$AU$87,4,0),"")</f>
        <v/>
      </c>
      <c r="U574" s="1157" t="str">
        <f>IFERROR(VLOOKUP($C574,'[8]Total Outflows'!$AW$5:$AZ$56,4,0),"")</f>
        <v/>
      </c>
      <c r="V574" s="354">
        <f t="shared" si="257"/>
        <v>0</v>
      </c>
      <c r="W574" s="354"/>
      <c r="X574" s="354"/>
      <c r="Y574" s="354"/>
      <c r="Z574" s="354"/>
      <c r="AA574" s="354"/>
      <c r="AB574" s="354"/>
      <c r="AC574" s="354"/>
      <c r="AD574" s="354"/>
      <c r="AE574" s="354"/>
      <c r="AF574" s="354"/>
      <c r="AG574" s="354"/>
      <c r="AH574" s="354"/>
      <c r="AI574" s="354"/>
    </row>
    <row r="575" spans="1:35" x14ac:dyDescent="0.2">
      <c r="A575" s="352">
        <v>22</v>
      </c>
      <c r="B575" s="361" t="str">
        <f t="shared" si="254"/>
        <v>1</v>
      </c>
      <c r="C575" s="358" t="s">
        <v>769</v>
      </c>
      <c r="D575" s="359" t="s">
        <v>768</v>
      </c>
      <c r="E575" s="1157" t="str">
        <f>IFERROR(VLOOKUP($C575,'[8]Total Outflows'!$AB$5:$AE$146,2,0),"")</f>
        <v/>
      </c>
      <c r="F575" s="1157" t="str">
        <f>IFERROR(VLOOKUP($C575,'[8]Total Outflows'!$AB$5:$AE$146,3,0),"")</f>
        <v/>
      </c>
      <c r="G575" s="1157" t="str">
        <f>IFERROR(VLOOKUP($C575,'[8]Total Outflows'!$AB$5:$AE$146,4,0),"")</f>
        <v/>
      </c>
      <c r="H575" s="1157" t="str">
        <f>IFERROR(VLOOKUP($C575,'[8]Total Outflows'!$AG$5:$AJ$137,2,0),"")</f>
        <v/>
      </c>
      <c r="I575" s="1157" t="str">
        <f>IFERROR(VLOOKUP($C575,'[8]Total Outflows'!$AL$5:$AO$60,2,0),"")</f>
        <v/>
      </c>
      <c r="J575" s="1157" t="str">
        <f>IFERROR(VLOOKUP($C575,'[8]Total Outflows'!$AR$5:$AU$87,2,0),"")</f>
        <v/>
      </c>
      <c r="K575" s="1157" t="str">
        <f>IFERROR(VLOOKUP($C575,'[8]Total Outflows'!$AW$5:$AZ$56,2,0),"")</f>
        <v/>
      </c>
      <c r="L575" s="354">
        <f t="shared" si="255"/>
        <v>0</v>
      </c>
      <c r="M575" s="1157" t="str">
        <f>IFERROR(VLOOKUP($C575,'[8]Total Outflows'!$AG$5:$AJ$137,3,0),"")</f>
        <v/>
      </c>
      <c r="N575" s="1157" t="str">
        <f>IFERROR(VLOOKUP($C575,'[8]Total Outflows'!$AL$5:$AO$60,3,0),"")</f>
        <v/>
      </c>
      <c r="O575" s="1157" t="str">
        <f>IFERROR(VLOOKUP($C575,'[8]Total Outflows'!$AR$5:$AU$87,3,0),"")</f>
        <v/>
      </c>
      <c r="P575" s="1157" t="str">
        <f>IFERROR(VLOOKUP($C575,'[8]Total Outflows'!$AW$5:$AZ$56,3,0),"")</f>
        <v/>
      </c>
      <c r="Q575" s="354">
        <f t="shared" si="256"/>
        <v>0</v>
      </c>
      <c r="R575" s="1157" t="str">
        <f>IFERROR(VLOOKUP($C575,'[8]Total Outflows'!$AG$5:$AJ$137,4,0),"")</f>
        <v/>
      </c>
      <c r="S575" s="1157" t="str">
        <f>IFERROR(VLOOKUP($C575,'[8]Total Outflows'!$AL$5:$AO$60,4,0),"")</f>
        <v/>
      </c>
      <c r="T575" s="1157" t="str">
        <f>IFERROR(VLOOKUP($C575,'[8]Total Outflows'!$AR$5:$AU$87,4,0),"")</f>
        <v/>
      </c>
      <c r="U575" s="1157" t="str">
        <f>IFERROR(VLOOKUP($C575,'[8]Total Outflows'!$AW$5:$AZ$56,4,0),"")</f>
        <v/>
      </c>
      <c r="V575" s="354">
        <f t="shared" si="257"/>
        <v>0</v>
      </c>
      <c r="W575" s="354"/>
      <c r="X575" s="354"/>
      <c r="Y575" s="354"/>
      <c r="Z575" s="354"/>
      <c r="AA575" s="354"/>
      <c r="AB575" s="354"/>
      <c r="AC575" s="354"/>
      <c r="AD575" s="354"/>
      <c r="AE575" s="354"/>
      <c r="AF575" s="354"/>
      <c r="AG575" s="354"/>
      <c r="AH575" s="354"/>
      <c r="AI575" s="354"/>
    </row>
    <row r="576" spans="1:35" x14ac:dyDescent="0.2">
      <c r="A576" s="352">
        <v>22</v>
      </c>
      <c r="B576" s="361" t="str">
        <f t="shared" si="254"/>
        <v>1</v>
      </c>
      <c r="C576" s="368" t="s">
        <v>770</v>
      </c>
      <c r="D576" s="359" t="s">
        <v>771</v>
      </c>
      <c r="E576" s="1157" t="str">
        <f>IFERROR(VLOOKUP($C576,'[8]Total Outflows'!$AB$5:$AE$146,2,0),"")</f>
        <v/>
      </c>
      <c r="F576" s="1157" t="str">
        <f>IFERROR(VLOOKUP($C576,'[8]Total Outflows'!$AB$5:$AE$146,3,0),"")</f>
        <v/>
      </c>
      <c r="G576" s="1157" t="str">
        <f>IFERROR(VLOOKUP($C576,'[8]Total Outflows'!$AB$5:$AE$146,4,0),"")</f>
        <v/>
      </c>
      <c r="H576" s="1157" t="str">
        <f>IFERROR(VLOOKUP($C576,'[8]Total Outflows'!$AG$5:$AJ$137,2,0),"")</f>
        <v/>
      </c>
      <c r="I576" s="1157" t="str">
        <f>IFERROR(VLOOKUP($C576,'[8]Total Outflows'!$AL$5:$AO$60,2,0),"")</f>
        <v/>
      </c>
      <c r="J576" s="1157" t="str">
        <f>IFERROR(VLOOKUP($C576,'[8]Total Outflows'!$AR$5:$AU$87,2,0),"")</f>
        <v/>
      </c>
      <c r="K576" s="1157" t="str">
        <f>IFERROR(VLOOKUP($C576,'[8]Total Outflows'!$AW$5:$AZ$56,2,0),"")</f>
        <v/>
      </c>
      <c r="L576" s="354">
        <f t="shared" si="255"/>
        <v>0</v>
      </c>
      <c r="M576" s="1157" t="str">
        <f>IFERROR(VLOOKUP($C576,'[8]Total Outflows'!$AG$5:$AJ$137,3,0),"")</f>
        <v/>
      </c>
      <c r="N576" s="1157" t="str">
        <f>IFERROR(VLOOKUP($C576,'[8]Total Outflows'!$AL$5:$AO$60,3,0),"")</f>
        <v/>
      </c>
      <c r="O576" s="1157" t="str">
        <f>IFERROR(VLOOKUP($C576,'[8]Total Outflows'!$AR$5:$AU$87,3,0),"")</f>
        <v/>
      </c>
      <c r="P576" s="1157" t="str">
        <f>IFERROR(VLOOKUP($C576,'[8]Total Outflows'!$AW$5:$AZ$56,3,0),"")</f>
        <v/>
      </c>
      <c r="Q576" s="354">
        <f t="shared" si="256"/>
        <v>0</v>
      </c>
      <c r="R576" s="1157" t="str">
        <f>IFERROR(VLOOKUP($C576,'[8]Total Outflows'!$AG$5:$AJ$137,4,0),"")</f>
        <v/>
      </c>
      <c r="S576" s="1157" t="str">
        <f>IFERROR(VLOOKUP($C576,'[8]Total Outflows'!$AL$5:$AO$60,4,0),"")</f>
        <v/>
      </c>
      <c r="T576" s="1157" t="str">
        <f>IFERROR(VLOOKUP($C576,'[8]Total Outflows'!$AR$5:$AU$87,4,0),"")</f>
        <v/>
      </c>
      <c r="U576" s="1157" t="str">
        <f>IFERROR(VLOOKUP($C576,'[8]Total Outflows'!$AW$5:$AZ$56,4,0),"")</f>
        <v/>
      </c>
      <c r="V576" s="354">
        <f t="shared" si="257"/>
        <v>0</v>
      </c>
      <c r="W576" s="354"/>
      <c r="X576" s="354"/>
      <c r="Y576" s="354"/>
      <c r="Z576" s="354"/>
      <c r="AA576" s="354"/>
      <c r="AB576" s="354"/>
      <c r="AC576" s="354"/>
      <c r="AD576" s="354"/>
      <c r="AE576" s="354"/>
      <c r="AF576" s="354"/>
      <c r="AG576" s="354"/>
      <c r="AH576" s="354"/>
      <c r="AI576" s="354"/>
    </row>
    <row r="577" spans="1:35" x14ac:dyDescent="0.2">
      <c r="A577" s="352">
        <v>22</v>
      </c>
      <c r="B577" s="361" t="str">
        <f t="shared" si="254"/>
        <v>1</v>
      </c>
      <c r="C577" s="358" t="s">
        <v>774</v>
      </c>
      <c r="D577" s="359" t="s">
        <v>1229</v>
      </c>
      <c r="E577" s="1157" t="str">
        <f>IFERROR(VLOOKUP($C577,'[8]Total Outflows'!$AB$5:$AE$146,2,0),"")</f>
        <v/>
      </c>
      <c r="F577" s="1157" t="str">
        <f>IFERROR(VLOOKUP($C577,'[8]Total Outflows'!$AB$5:$AE$146,3,0),"")</f>
        <v/>
      </c>
      <c r="G577" s="1157" t="str">
        <f>IFERROR(VLOOKUP($C577,'[8]Total Outflows'!$AB$5:$AE$146,4,0),"")</f>
        <v/>
      </c>
      <c r="H577" s="1157" t="str">
        <f>IFERROR(VLOOKUP($C577,'[8]Total Outflows'!$AG$5:$AJ$137,2,0),"")</f>
        <v/>
      </c>
      <c r="I577" s="1157" t="str">
        <f>IFERROR(VLOOKUP($C577,'[8]Total Outflows'!$AL$5:$AO$60,2,0),"")</f>
        <v/>
      </c>
      <c r="J577" s="1157" t="str">
        <f>IFERROR(VLOOKUP($C577,'[8]Total Outflows'!$AR$5:$AU$87,2,0),"")</f>
        <v/>
      </c>
      <c r="K577" s="1157" t="str">
        <f>IFERROR(VLOOKUP($C577,'[8]Total Outflows'!$AW$5:$AZ$56,2,0),"")</f>
        <v/>
      </c>
      <c r="L577" s="354">
        <f t="shared" si="255"/>
        <v>0</v>
      </c>
      <c r="M577" s="1157" t="str">
        <f>IFERROR(VLOOKUP($C577,'[8]Total Outflows'!$AG$5:$AJ$137,3,0),"")</f>
        <v/>
      </c>
      <c r="N577" s="1157" t="str">
        <f>IFERROR(VLOOKUP($C577,'[8]Total Outflows'!$AL$5:$AO$60,3,0),"")</f>
        <v/>
      </c>
      <c r="O577" s="1157" t="str">
        <f>IFERROR(VLOOKUP($C577,'[8]Total Outflows'!$AR$5:$AU$87,3,0),"")</f>
        <v/>
      </c>
      <c r="P577" s="1157" t="str">
        <f>IFERROR(VLOOKUP($C577,'[8]Total Outflows'!$AW$5:$AZ$56,3,0),"")</f>
        <v/>
      </c>
      <c r="Q577" s="354">
        <f t="shared" si="256"/>
        <v>0</v>
      </c>
      <c r="R577" s="1157" t="str">
        <f>IFERROR(VLOOKUP($C577,'[8]Total Outflows'!$AG$5:$AJ$137,4,0),"")</f>
        <v/>
      </c>
      <c r="S577" s="1157" t="str">
        <f>IFERROR(VLOOKUP($C577,'[8]Total Outflows'!$AL$5:$AO$60,4,0),"")</f>
        <v/>
      </c>
      <c r="T577" s="1157" t="str">
        <f>IFERROR(VLOOKUP($C577,'[8]Total Outflows'!$AR$5:$AU$87,4,0),"")</f>
        <v/>
      </c>
      <c r="U577" s="1157" t="str">
        <f>IFERROR(VLOOKUP($C577,'[8]Total Outflows'!$AW$5:$AZ$56,4,0),"")</f>
        <v/>
      </c>
      <c r="V577" s="354">
        <f t="shared" si="257"/>
        <v>0</v>
      </c>
      <c r="W577" s="354"/>
      <c r="X577" s="354"/>
      <c r="Y577" s="354"/>
      <c r="Z577" s="354"/>
      <c r="AA577" s="354"/>
      <c r="AB577" s="354"/>
      <c r="AC577" s="354"/>
      <c r="AD577" s="354"/>
      <c r="AE577" s="354"/>
      <c r="AF577" s="354"/>
      <c r="AG577" s="354"/>
      <c r="AH577" s="354"/>
      <c r="AI577" s="354"/>
    </row>
    <row r="578" spans="1:35" x14ac:dyDescent="0.2">
      <c r="A578" s="352">
        <v>22</v>
      </c>
      <c r="B578" s="361" t="str">
        <f t="shared" ref="B578:B641" si="258">IFERROR(LEFT(C578,1),"")</f>
        <v>1</v>
      </c>
      <c r="C578" s="358" t="s">
        <v>775</v>
      </c>
      <c r="D578" s="359" t="s">
        <v>1259</v>
      </c>
      <c r="E578" s="1157">
        <f>IFERROR(VLOOKUP($C578,'[8]Total Outflows'!$AB$5:$AE$146,2,0),"")</f>
        <v>-0.14000000001396984</v>
      </c>
      <c r="F578" s="1157">
        <f>IFERROR(VLOOKUP($C578,'[8]Total Outflows'!$AB$5:$AE$146,3,0),"")</f>
        <v>5000000</v>
      </c>
      <c r="G578" s="1157">
        <f>IFERROR(VLOOKUP($C578,'[8]Total Outflows'!$AB$5:$AE$146,4,0),"")</f>
        <v>2296000</v>
      </c>
      <c r="H578" s="1157">
        <f>IFERROR(VLOOKUP($C578,'[8]Total Outflows'!$AG$5:$AJ$137,2,0),"")</f>
        <v>5000000</v>
      </c>
      <c r="I578" s="1157" t="str">
        <f>IFERROR(VLOOKUP($C578,'[8]Total Outflows'!$AL$5:$AO$60,2,0),"")</f>
        <v/>
      </c>
      <c r="J578" s="1157" t="str">
        <f>IFERROR(VLOOKUP($C578,'[8]Total Outflows'!$AR$5:$AU$87,2,0),"")</f>
        <v/>
      </c>
      <c r="K578" s="1157" t="str">
        <f>IFERROR(VLOOKUP($C578,'[8]Total Outflows'!$AW$5:$AZ$56,2,0),"")</f>
        <v/>
      </c>
      <c r="L578" s="354">
        <f t="shared" si="255"/>
        <v>5000000</v>
      </c>
      <c r="M578" s="1157">
        <f>IFERROR(VLOOKUP($C578,'[8]Total Outflows'!$AG$5:$AJ$137,3,0),"")</f>
        <v>5000000</v>
      </c>
      <c r="N578" s="1157" t="str">
        <f>IFERROR(VLOOKUP($C578,'[8]Total Outflows'!$AL$5:$AO$60,3,0),"")</f>
        <v/>
      </c>
      <c r="O578" s="1157" t="str">
        <f>IFERROR(VLOOKUP($C578,'[8]Total Outflows'!$AR$5:$AU$87,3,0),"")</f>
        <v/>
      </c>
      <c r="P578" s="1157" t="str">
        <f>IFERROR(VLOOKUP($C578,'[8]Total Outflows'!$AW$5:$AZ$56,3,0),"")</f>
        <v/>
      </c>
      <c r="Q578" s="354">
        <f t="shared" si="256"/>
        <v>5000000</v>
      </c>
      <c r="R578" s="1157">
        <f>IFERROR(VLOOKUP($C578,'[8]Total Outflows'!$AG$5:$AJ$137,4,0),"")</f>
        <v>5000000</v>
      </c>
      <c r="S578" s="1157" t="str">
        <f>IFERROR(VLOOKUP($C578,'[8]Total Outflows'!$AL$5:$AO$60,4,0),"")</f>
        <v/>
      </c>
      <c r="T578" s="1157" t="str">
        <f>IFERROR(VLOOKUP($C578,'[8]Total Outflows'!$AR$5:$AU$87,4,0),"")</f>
        <v/>
      </c>
      <c r="U578" s="1157" t="str">
        <f>IFERROR(VLOOKUP($C578,'[8]Total Outflows'!$AW$5:$AZ$56,4,0),"")</f>
        <v/>
      </c>
      <c r="V578" s="354">
        <f t="shared" si="257"/>
        <v>5000000</v>
      </c>
      <c r="W578" s="354"/>
      <c r="X578" s="354"/>
      <c r="Y578" s="354"/>
      <c r="Z578" s="354"/>
      <c r="AA578" s="354"/>
      <c r="AB578" s="354"/>
      <c r="AC578" s="354"/>
      <c r="AD578" s="354"/>
      <c r="AE578" s="354"/>
      <c r="AF578" s="354"/>
      <c r="AG578" s="354"/>
      <c r="AH578" s="354"/>
      <c r="AI578" s="354"/>
    </row>
    <row r="579" spans="1:35" x14ac:dyDescent="0.25">
      <c r="A579" s="352"/>
      <c r="B579" s="361" t="str">
        <f t="shared" si="258"/>
        <v/>
      </c>
      <c r="C579" s="358"/>
      <c r="D579" s="359"/>
      <c r="E579" s="354">
        <f>SUM(E461:E578)</f>
        <v>237309303.73000008</v>
      </c>
      <c r="F579" s="354">
        <f t="shared" ref="F579" si="259">SUM(F461:F578)</f>
        <v>313320500</v>
      </c>
      <c r="G579" s="354">
        <f>SUM(G461:G578)</f>
        <v>238341300</v>
      </c>
      <c r="H579" s="354">
        <f t="shared" ref="H579:K579" si="260">SUM(H461:H578)</f>
        <v>124028900</v>
      </c>
      <c r="I579" s="354">
        <f t="shared" si="260"/>
        <v>32708600</v>
      </c>
      <c r="J579" s="354">
        <f t="shared" si="260"/>
        <v>57142800</v>
      </c>
      <c r="K579" s="354">
        <f t="shared" si="260"/>
        <v>41735000</v>
      </c>
      <c r="L579" s="354">
        <f t="shared" si="255"/>
        <v>255615300</v>
      </c>
      <c r="M579" s="354">
        <f t="shared" ref="M579:P579" si="261">SUM(M461:M578)</f>
        <v>136187400</v>
      </c>
      <c r="N579" s="354">
        <f t="shared" si="261"/>
        <v>19115100</v>
      </c>
      <c r="O579" s="354">
        <f t="shared" si="261"/>
        <v>43536100</v>
      </c>
      <c r="P579" s="354">
        <f t="shared" si="261"/>
        <v>55275300</v>
      </c>
      <c r="Q579" s="354">
        <f t="shared" si="256"/>
        <v>254113900</v>
      </c>
      <c r="R579" s="354">
        <f t="shared" ref="R579:U579" si="262">SUM(R461:R578)</f>
        <v>139795800</v>
      </c>
      <c r="S579" s="354">
        <f t="shared" si="262"/>
        <v>15506700</v>
      </c>
      <c r="T579" s="354">
        <f t="shared" si="262"/>
        <v>42555250</v>
      </c>
      <c r="U579" s="354">
        <f t="shared" si="262"/>
        <v>54654200</v>
      </c>
      <c r="V579" s="354">
        <f t="shared" si="257"/>
        <v>252511950</v>
      </c>
      <c r="W579" s="354"/>
      <c r="X579" s="354"/>
      <c r="Y579" s="354"/>
      <c r="Z579" s="354"/>
      <c r="AA579" s="354"/>
      <c r="AB579" s="354"/>
      <c r="AC579" s="354"/>
      <c r="AD579" s="354"/>
      <c r="AE579" s="354"/>
      <c r="AF579" s="354"/>
      <c r="AG579" s="354"/>
      <c r="AH579" s="354"/>
      <c r="AI579" s="354"/>
    </row>
    <row r="580" spans="1:35" x14ac:dyDescent="0.25">
      <c r="A580" s="352"/>
      <c r="B580" s="361" t="str">
        <f t="shared" si="258"/>
        <v/>
      </c>
      <c r="C580" s="352"/>
      <c r="D580" s="353"/>
      <c r="E580" s="354" t="str">
        <f>IFERROR(SUM(#REF!),"")</f>
        <v/>
      </c>
      <c r="F580" s="354"/>
      <c r="G580" s="354"/>
      <c r="H580" s="354"/>
      <c r="I580" s="354"/>
      <c r="J580" s="354"/>
      <c r="K580" s="354"/>
      <c r="L580" s="354">
        <f t="shared" si="255"/>
        <v>0</v>
      </c>
      <c r="M580" s="354"/>
      <c r="N580" s="354"/>
      <c r="O580" s="354"/>
      <c r="P580" s="354"/>
      <c r="Q580" s="354">
        <f t="shared" si="256"/>
        <v>0</v>
      </c>
      <c r="R580" s="354"/>
      <c r="S580" s="354"/>
      <c r="T580" s="354"/>
      <c r="U580" s="354"/>
      <c r="V580" s="354">
        <f t="shared" si="257"/>
        <v>0</v>
      </c>
      <c r="W580" s="354"/>
      <c r="X580" s="354"/>
      <c r="Y580" s="354"/>
      <c r="Z580" s="354"/>
      <c r="AA580" s="354"/>
      <c r="AB580" s="354"/>
      <c r="AC580" s="354"/>
      <c r="AD580" s="354"/>
      <c r="AE580" s="354"/>
      <c r="AF580" s="354"/>
      <c r="AG580" s="354"/>
      <c r="AH580" s="354"/>
      <c r="AI580" s="354"/>
    </row>
    <row r="581" spans="1:35" x14ac:dyDescent="0.25">
      <c r="A581" s="352"/>
      <c r="B581" s="361" t="str">
        <f t="shared" si="258"/>
        <v/>
      </c>
      <c r="C581" s="352"/>
      <c r="D581" s="353"/>
      <c r="E581" s="354" t="str">
        <f>IFERROR(SUM(#REF!),"")</f>
        <v/>
      </c>
      <c r="F581" s="354"/>
      <c r="G581" s="354"/>
      <c r="H581" s="354"/>
      <c r="I581" s="354"/>
      <c r="J581" s="354"/>
      <c r="K581" s="354"/>
      <c r="L581" s="354">
        <f t="shared" si="255"/>
        <v>0</v>
      </c>
      <c r="M581" s="354"/>
      <c r="N581" s="354"/>
      <c r="O581" s="354"/>
      <c r="P581" s="354"/>
      <c r="Q581" s="354">
        <f t="shared" si="256"/>
        <v>0</v>
      </c>
      <c r="R581" s="354"/>
      <c r="S581" s="354"/>
      <c r="T581" s="354"/>
      <c r="U581" s="354"/>
      <c r="V581" s="354">
        <f t="shared" si="257"/>
        <v>0</v>
      </c>
      <c r="W581" s="354"/>
      <c r="X581" s="354"/>
      <c r="Y581" s="354"/>
      <c r="Z581" s="354"/>
      <c r="AA581" s="354"/>
      <c r="AB581" s="354"/>
      <c r="AC581" s="354"/>
      <c r="AD581" s="354"/>
      <c r="AE581" s="354"/>
      <c r="AF581" s="354"/>
      <c r="AG581" s="354"/>
      <c r="AH581" s="354"/>
      <c r="AI581" s="354"/>
    </row>
    <row r="582" spans="1:35" x14ac:dyDescent="0.25">
      <c r="A582" s="352">
        <v>24</v>
      </c>
      <c r="B582" s="361" t="str">
        <f t="shared" si="258"/>
        <v/>
      </c>
      <c r="C582" s="352"/>
      <c r="D582" s="353" t="s">
        <v>776</v>
      </c>
      <c r="E582" s="354">
        <f>SUM(E585,E590,E592)</f>
        <v>6913573.2799999993</v>
      </c>
      <c r="F582" s="354">
        <f t="shared" ref="F582" si="263">SUM(F585,F590,F592)</f>
        <v>5909100</v>
      </c>
      <c r="G582" s="354">
        <f>SUM(G585,G590,G592)</f>
        <v>5927800</v>
      </c>
      <c r="H582" s="354">
        <f t="shared" ref="H582:K582" si="264">SUM(H585,H590,H592)</f>
        <v>6369000</v>
      </c>
      <c r="I582" s="354">
        <f t="shared" si="264"/>
        <v>1</v>
      </c>
      <c r="J582" s="354">
        <f t="shared" si="264"/>
        <v>2</v>
      </c>
      <c r="K582" s="354">
        <f t="shared" si="264"/>
        <v>3</v>
      </c>
      <c r="L582" s="354">
        <f t="shared" si="255"/>
        <v>6369006</v>
      </c>
      <c r="M582" s="354">
        <f t="shared" ref="M582:P582" si="265">SUM(M585,M590,M592)</f>
        <v>6369000</v>
      </c>
      <c r="N582" s="354">
        <f t="shared" si="265"/>
        <v>1</v>
      </c>
      <c r="O582" s="354">
        <f t="shared" si="265"/>
        <v>2</v>
      </c>
      <c r="P582" s="354">
        <f t="shared" si="265"/>
        <v>3</v>
      </c>
      <c r="Q582" s="354">
        <f t="shared" si="256"/>
        <v>6369006</v>
      </c>
      <c r="R582" s="354">
        <f t="shared" ref="R582:U582" si="266">SUM(R585,R590,R592)</f>
        <v>6369000</v>
      </c>
      <c r="S582" s="354">
        <f t="shared" si="266"/>
        <v>1</v>
      </c>
      <c r="T582" s="354">
        <f t="shared" si="266"/>
        <v>2</v>
      </c>
      <c r="U582" s="354">
        <f t="shared" si="266"/>
        <v>3</v>
      </c>
      <c r="V582" s="354">
        <f t="shared" si="257"/>
        <v>6369006</v>
      </c>
      <c r="W582" s="354"/>
      <c r="X582" s="354"/>
      <c r="Y582" s="354"/>
      <c r="Z582" s="354"/>
      <c r="AA582" s="354"/>
      <c r="AB582" s="354"/>
      <c r="AC582" s="354"/>
      <c r="AD582" s="354"/>
      <c r="AE582" s="354"/>
      <c r="AF582" s="354"/>
      <c r="AG582" s="354"/>
      <c r="AH582" s="354"/>
      <c r="AI582" s="354"/>
    </row>
    <row r="583" spans="1:35" x14ac:dyDescent="0.25">
      <c r="A583" s="358">
        <v>241</v>
      </c>
      <c r="B583" s="361" t="str">
        <f t="shared" si="258"/>
        <v/>
      </c>
      <c r="C583" s="358"/>
      <c r="D583" s="359" t="s">
        <v>777</v>
      </c>
      <c r="E583" s="354" t="str">
        <f>IFERROR(SUM(#REF!),"")</f>
        <v/>
      </c>
      <c r="F583" s="354"/>
      <c r="G583" s="354"/>
      <c r="H583" s="354"/>
      <c r="I583" s="354"/>
      <c r="J583" s="354"/>
      <c r="K583" s="354"/>
      <c r="L583" s="354">
        <f t="shared" si="255"/>
        <v>0</v>
      </c>
      <c r="M583" s="354"/>
      <c r="N583" s="354"/>
      <c r="O583" s="354"/>
      <c r="P583" s="354"/>
      <c r="Q583" s="354">
        <f t="shared" si="256"/>
        <v>0</v>
      </c>
      <c r="R583" s="354"/>
      <c r="S583" s="354"/>
      <c r="T583" s="354"/>
      <c r="U583" s="354"/>
      <c r="V583" s="354">
        <f t="shared" si="257"/>
        <v>0</v>
      </c>
      <c r="W583" s="354"/>
      <c r="X583" s="354"/>
      <c r="Y583" s="354"/>
      <c r="Z583" s="354"/>
      <c r="AA583" s="354"/>
      <c r="AB583" s="354"/>
      <c r="AC583" s="354"/>
      <c r="AD583" s="354"/>
      <c r="AE583" s="354"/>
      <c r="AF583" s="354"/>
      <c r="AG583" s="354"/>
      <c r="AH583" s="354"/>
      <c r="AI583" s="354"/>
    </row>
    <row r="584" spans="1:35" x14ac:dyDescent="0.2">
      <c r="A584" s="358">
        <v>241</v>
      </c>
      <c r="B584" s="361" t="str">
        <f t="shared" si="258"/>
        <v>1</v>
      </c>
      <c r="C584" s="340" t="s">
        <v>778</v>
      </c>
      <c r="D584" s="359" t="s">
        <v>779</v>
      </c>
      <c r="E584" s="1157">
        <f>IFERROR(VLOOKUP($C584,'[8]Total Outflows'!$AB$5:$AE$146,2,0),"")</f>
        <v>4858238.2799999993</v>
      </c>
      <c r="F584" s="1157">
        <f>IFERROR(VLOOKUP($C584,'[8]Total Outflows'!$AB$5:$AE$146,3,0),"")</f>
        <v>3980700</v>
      </c>
      <c r="G584" s="1157">
        <f>IFERROR(VLOOKUP($C584,'[8]Total Outflows'!$AB$5:$AE$146,4,0),"")</f>
        <v>4207900</v>
      </c>
      <c r="H584" s="1157">
        <f>IFERROR(VLOOKUP($C584,'[8]Total Outflows'!$AG$5:$AJ$137,2,0),"")</f>
        <v>3633000</v>
      </c>
      <c r="I584" s="1157" t="str">
        <f>IFERROR(VLOOKUP($C584,'[8]Total Outflows'!$AL$5:$AO$60,2,0),"")</f>
        <v/>
      </c>
      <c r="J584" s="1157" t="str">
        <f>IFERROR(VLOOKUP($C584,'[8]Total Outflows'!$AR$5:$AU$87,2,0),"")</f>
        <v/>
      </c>
      <c r="K584" s="1157" t="str">
        <f>IFERROR(VLOOKUP($C584,'[8]Total Outflows'!$AW$5:$AZ$56,2,0),"")</f>
        <v/>
      </c>
      <c r="L584" s="354">
        <f t="shared" si="255"/>
        <v>3633000</v>
      </c>
      <c r="M584" s="1157">
        <f>IFERROR(VLOOKUP($C584,'[8]Total Outflows'!$AG$5:$AJ$137,3,0),"")</f>
        <v>3633000</v>
      </c>
      <c r="N584" s="1157" t="str">
        <f>IFERROR(VLOOKUP($C584,'[8]Total Outflows'!$AL$5:$AO$60,3,0),"")</f>
        <v/>
      </c>
      <c r="O584" s="1157" t="str">
        <f>IFERROR(VLOOKUP($C584,'[8]Total Outflows'!$AR$5:$AU$87,3,0),"")</f>
        <v/>
      </c>
      <c r="P584" s="1157" t="str">
        <f>IFERROR(VLOOKUP($C584,'[8]Total Outflows'!$AW$5:$AZ$56,3,0),"")</f>
        <v/>
      </c>
      <c r="Q584" s="354">
        <f t="shared" si="256"/>
        <v>3633000</v>
      </c>
      <c r="R584" s="1157">
        <f>IFERROR(VLOOKUP($C584,'[8]Total Outflows'!$AG$5:$AJ$137,4,0),"")</f>
        <v>3633000</v>
      </c>
      <c r="S584" s="1157" t="str">
        <f>IFERROR(VLOOKUP($C584,'[8]Total Outflows'!$AL$5:$AO$60,4,0),"")</f>
        <v/>
      </c>
      <c r="T584" s="1157" t="str">
        <f>IFERROR(VLOOKUP($C584,'[8]Total Outflows'!$AR$5:$AU$87,4,0),"")</f>
        <v/>
      </c>
      <c r="U584" s="1157" t="str">
        <f>IFERROR(VLOOKUP($C584,'[8]Total Outflows'!$AW$5:$AZ$56,4,0),"")</f>
        <v/>
      </c>
      <c r="V584" s="354">
        <f t="shared" si="257"/>
        <v>3633000</v>
      </c>
      <c r="W584" s="354"/>
      <c r="X584" s="354"/>
      <c r="Y584" s="354"/>
      <c r="Z584" s="354"/>
      <c r="AA584" s="354"/>
      <c r="AB584" s="354"/>
      <c r="AC584" s="354"/>
      <c r="AD584" s="354"/>
      <c r="AE584" s="354"/>
      <c r="AF584" s="354"/>
      <c r="AG584" s="354"/>
      <c r="AH584" s="354"/>
      <c r="AI584" s="354"/>
    </row>
    <row r="585" spans="1:35" x14ac:dyDescent="0.25">
      <c r="A585" s="358"/>
      <c r="B585" s="361" t="str">
        <f t="shared" si="258"/>
        <v/>
      </c>
      <c r="C585" s="358"/>
      <c r="D585" s="359"/>
      <c r="E585" s="354">
        <f>E584</f>
        <v>4858238.2799999993</v>
      </c>
      <c r="F585" s="354">
        <f t="shared" ref="F585" si="267">F584</f>
        <v>3980700</v>
      </c>
      <c r="G585" s="354">
        <f>G584</f>
        <v>4207900</v>
      </c>
      <c r="H585" s="354">
        <f>H584</f>
        <v>3633000</v>
      </c>
      <c r="I585" s="354" t="str">
        <f t="shared" ref="I585:K585" si="268">I584</f>
        <v/>
      </c>
      <c r="J585" s="354" t="str">
        <f t="shared" si="268"/>
        <v/>
      </c>
      <c r="K585" s="354" t="str">
        <f t="shared" si="268"/>
        <v/>
      </c>
      <c r="L585" s="354">
        <f t="shared" si="255"/>
        <v>3633000</v>
      </c>
      <c r="M585" s="354">
        <f>M584</f>
        <v>3633000</v>
      </c>
      <c r="N585" s="354" t="str">
        <f t="shared" ref="N585:P585" si="269">N584</f>
        <v/>
      </c>
      <c r="O585" s="354" t="str">
        <f t="shared" si="269"/>
        <v/>
      </c>
      <c r="P585" s="354" t="str">
        <f t="shared" si="269"/>
        <v/>
      </c>
      <c r="Q585" s="354">
        <f t="shared" si="256"/>
        <v>3633000</v>
      </c>
      <c r="R585" s="354">
        <f>R584</f>
        <v>3633000</v>
      </c>
      <c r="S585" s="354" t="str">
        <f t="shared" ref="S585:U585" si="270">S584</f>
        <v/>
      </c>
      <c r="T585" s="354" t="str">
        <f t="shared" si="270"/>
        <v/>
      </c>
      <c r="U585" s="354" t="str">
        <f t="shared" si="270"/>
        <v/>
      </c>
      <c r="V585" s="354">
        <f t="shared" si="257"/>
        <v>3633000</v>
      </c>
      <c r="W585" s="354"/>
      <c r="X585" s="354"/>
      <c r="Y585" s="354"/>
      <c r="Z585" s="354"/>
      <c r="AA585" s="354"/>
      <c r="AB585" s="354"/>
      <c r="AC585" s="354"/>
      <c r="AD585" s="354"/>
      <c r="AE585" s="354"/>
      <c r="AF585" s="354"/>
      <c r="AG585" s="354"/>
      <c r="AH585" s="354"/>
      <c r="AI585" s="354"/>
    </row>
    <row r="586" spans="1:35" x14ac:dyDescent="0.25">
      <c r="A586" s="358"/>
      <c r="B586" s="361" t="str">
        <f t="shared" si="258"/>
        <v/>
      </c>
      <c r="C586" s="358"/>
      <c r="D586" s="359"/>
      <c r="E586" s="354" t="str">
        <f>IFERROR(SUM(#REF!),"")</f>
        <v/>
      </c>
      <c r="F586" s="354"/>
      <c r="G586" s="354"/>
      <c r="H586" s="354"/>
      <c r="I586" s="354"/>
      <c r="J586" s="354"/>
      <c r="K586" s="354"/>
      <c r="L586" s="354">
        <f t="shared" si="255"/>
        <v>0</v>
      </c>
      <c r="M586" s="354"/>
      <c r="N586" s="354"/>
      <c r="O586" s="354"/>
      <c r="P586" s="354"/>
      <c r="Q586" s="354">
        <f t="shared" si="256"/>
        <v>0</v>
      </c>
      <c r="R586" s="354"/>
      <c r="S586" s="354"/>
      <c r="T586" s="354"/>
      <c r="U586" s="354"/>
      <c r="V586" s="354">
        <f t="shared" si="257"/>
        <v>0</v>
      </c>
      <c r="W586" s="354"/>
      <c r="X586" s="354"/>
      <c r="Y586" s="354"/>
      <c r="Z586" s="354"/>
      <c r="AA586" s="354"/>
      <c r="AB586" s="354"/>
      <c r="AC586" s="354"/>
      <c r="AD586" s="354"/>
      <c r="AE586" s="354"/>
      <c r="AF586" s="354"/>
      <c r="AG586" s="354"/>
      <c r="AH586" s="354"/>
      <c r="AI586" s="354"/>
    </row>
    <row r="587" spans="1:35" x14ac:dyDescent="0.25">
      <c r="A587" s="358">
        <v>242</v>
      </c>
      <c r="B587" s="361" t="str">
        <f t="shared" si="258"/>
        <v/>
      </c>
      <c r="C587" s="358"/>
      <c r="D587" s="359" t="s">
        <v>780</v>
      </c>
      <c r="E587" s="354" t="str">
        <f>IFERROR(SUM(#REF!),"")</f>
        <v/>
      </c>
      <c r="F587" s="354"/>
      <c r="G587" s="354"/>
      <c r="H587" s="354"/>
      <c r="I587" s="354"/>
      <c r="J587" s="354"/>
      <c r="K587" s="354"/>
      <c r="L587" s="354">
        <f t="shared" si="255"/>
        <v>0</v>
      </c>
      <c r="M587" s="354"/>
      <c r="N587" s="354"/>
      <c r="O587" s="354"/>
      <c r="P587" s="354"/>
      <c r="Q587" s="354">
        <f t="shared" si="256"/>
        <v>0</v>
      </c>
      <c r="R587" s="354"/>
      <c r="S587" s="354"/>
      <c r="T587" s="354"/>
      <c r="U587" s="354"/>
      <c r="V587" s="354">
        <f t="shared" si="257"/>
        <v>0</v>
      </c>
      <c r="W587" s="354"/>
      <c r="X587" s="354"/>
      <c r="Y587" s="354"/>
      <c r="Z587" s="354"/>
      <c r="AA587" s="354"/>
      <c r="AB587" s="354"/>
      <c r="AC587" s="354"/>
      <c r="AD587" s="354"/>
      <c r="AE587" s="354"/>
      <c r="AF587" s="354"/>
      <c r="AG587" s="354"/>
      <c r="AH587" s="354"/>
      <c r="AI587" s="354"/>
    </row>
    <row r="588" spans="1:35" x14ac:dyDescent="0.2">
      <c r="A588" s="358">
        <v>242</v>
      </c>
      <c r="B588" s="361" t="str">
        <f t="shared" si="258"/>
        <v>1</v>
      </c>
      <c r="C588" s="340" t="s">
        <v>781</v>
      </c>
      <c r="D588" s="359" t="s">
        <v>782</v>
      </c>
      <c r="E588" s="1157">
        <f>IFERROR(VLOOKUP($C588,'[8]Total Outflows'!$AB$5:$AE$146,2,0),"")</f>
        <v>2055335</v>
      </c>
      <c r="F588" s="1157">
        <f>IFERROR(VLOOKUP($C588,'[8]Total Outflows'!$AB$5:$AE$146,3,0),"")</f>
        <v>1928400</v>
      </c>
      <c r="G588" s="1157">
        <f>IFERROR(VLOOKUP($C588,'[8]Total Outflows'!$AB$5:$AE$146,4,0),"")</f>
        <v>1719900</v>
      </c>
      <c r="H588" s="1157">
        <f>IFERROR(VLOOKUP($C588,'[8]Total Outflows'!$AG$5:$AJ$137,2,0),"")</f>
        <v>2736000</v>
      </c>
      <c r="I588" s="1157" t="str">
        <f>IFERROR(VLOOKUP($C588,'[8]Total Outflows'!$AL$5:$AO$60,2,0),"")</f>
        <v/>
      </c>
      <c r="J588" s="1157" t="str">
        <f>IFERROR(VLOOKUP($C588,'[8]Total Outflows'!$AR$5:$AU$87,2,0),"")</f>
        <v/>
      </c>
      <c r="K588" s="1157" t="str">
        <f>IFERROR(VLOOKUP($C588,'[8]Total Outflows'!$AW$5:$AZ$56,2,0),"")</f>
        <v/>
      </c>
      <c r="L588" s="354">
        <f t="shared" si="255"/>
        <v>2736000</v>
      </c>
      <c r="M588" s="1157">
        <f>IFERROR(VLOOKUP($C588,'[8]Total Outflows'!$AG$5:$AJ$137,3,0),"")</f>
        <v>2736000</v>
      </c>
      <c r="N588" s="1157" t="str">
        <f>IFERROR(VLOOKUP($C588,'[8]Total Outflows'!$AL$5:$AO$60,3,0),"")</f>
        <v/>
      </c>
      <c r="O588" s="1157" t="str">
        <f>IFERROR(VLOOKUP($C588,'[8]Total Outflows'!$AR$5:$AU$87,3,0),"")</f>
        <v/>
      </c>
      <c r="P588" s="1157" t="str">
        <f>IFERROR(VLOOKUP($C588,'[8]Total Outflows'!$AW$5:$AZ$56,3,0),"")</f>
        <v/>
      </c>
      <c r="Q588" s="354">
        <f t="shared" si="256"/>
        <v>2736000</v>
      </c>
      <c r="R588" s="1157">
        <f>IFERROR(VLOOKUP($C588,'[8]Total Outflows'!$AG$5:$AJ$137,4,0),"")</f>
        <v>2736000</v>
      </c>
      <c r="S588" s="1157" t="str">
        <f>IFERROR(VLOOKUP($C588,'[8]Total Outflows'!$AL$5:$AO$60,4,0),"")</f>
        <v/>
      </c>
      <c r="T588" s="1157" t="str">
        <f>IFERROR(VLOOKUP($C588,'[8]Total Outflows'!$AR$5:$AU$87,4,0),"")</f>
        <v/>
      </c>
      <c r="U588" s="1157" t="str">
        <f>IFERROR(VLOOKUP($C588,'[8]Total Outflows'!$AW$5:$AZ$56,4,0),"")</f>
        <v/>
      </c>
      <c r="V588" s="354">
        <f t="shared" si="257"/>
        <v>2736000</v>
      </c>
      <c r="W588" s="354"/>
      <c r="X588" s="354"/>
      <c r="Y588" s="354"/>
      <c r="Z588" s="354"/>
      <c r="AA588" s="354"/>
      <c r="AB588" s="354"/>
      <c r="AC588" s="354"/>
      <c r="AD588" s="354"/>
      <c r="AE588" s="354"/>
      <c r="AF588" s="354"/>
      <c r="AG588" s="354"/>
      <c r="AH588" s="354"/>
      <c r="AI588" s="354"/>
    </row>
    <row r="589" spans="1:35" x14ac:dyDescent="0.2">
      <c r="A589" s="358">
        <v>242</v>
      </c>
      <c r="B589" s="361" t="str">
        <f t="shared" si="258"/>
        <v>1</v>
      </c>
      <c r="C589" s="340" t="s">
        <v>783</v>
      </c>
      <c r="D589" s="359" t="s">
        <v>784</v>
      </c>
      <c r="E589" s="1157" t="str">
        <f>IFERROR(VLOOKUP($C589,'[8]Total Outflows'!$AB$5:$AE$146,2,0),"")</f>
        <v/>
      </c>
      <c r="F589" s="1157" t="str">
        <f>IFERROR(VLOOKUP($C589,'[8]Total Outflows'!$AB$5:$AE$146,3,0),"")</f>
        <v/>
      </c>
      <c r="G589" s="1157" t="str">
        <f>IFERROR(VLOOKUP($C589,'[8]Total Outflows'!$AB$5:$AE$146,4,0),"")</f>
        <v/>
      </c>
      <c r="H589" s="1157" t="str">
        <f>IFERROR(VLOOKUP($C589,'[8]Total Outflows'!$AG$5:$AJ$137,2,0),"")</f>
        <v/>
      </c>
      <c r="I589" s="1157" t="str">
        <f>IFERROR(VLOOKUP($C589,'[8]Total Outflows'!$AL$5:$AO$60,2,0),"")</f>
        <v/>
      </c>
      <c r="J589" s="1157" t="str">
        <f>IFERROR(VLOOKUP($C589,'[8]Total Outflows'!$AR$5:$AU$87,2,0),"")</f>
        <v/>
      </c>
      <c r="K589" s="1157" t="str">
        <f>IFERROR(VLOOKUP($C589,'[8]Total Outflows'!$AW$5:$AZ$56,2,0),"")</f>
        <v/>
      </c>
      <c r="L589" s="354">
        <f t="shared" si="255"/>
        <v>0</v>
      </c>
      <c r="M589" s="1157" t="str">
        <f>IFERROR(VLOOKUP($C589,'[8]Total Outflows'!$AG$5:$AJ$137,3,0),"")</f>
        <v/>
      </c>
      <c r="N589" s="1157" t="str">
        <f>IFERROR(VLOOKUP($C589,'[8]Total Outflows'!$AL$5:$AO$60,3,0),"")</f>
        <v/>
      </c>
      <c r="O589" s="1157" t="str">
        <f>IFERROR(VLOOKUP($C589,'[8]Total Outflows'!$AR$5:$AU$87,3,0),"")</f>
        <v/>
      </c>
      <c r="P589" s="1157" t="str">
        <f>IFERROR(VLOOKUP($C589,'[8]Total Outflows'!$AW$5:$AZ$56,3,0),"")</f>
        <v/>
      </c>
      <c r="Q589" s="354">
        <f t="shared" si="256"/>
        <v>0</v>
      </c>
      <c r="R589" s="1157" t="str">
        <f>IFERROR(VLOOKUP($C589,'[8]Total Outflows'!$AG$5:$AJ$137,4,0),"")</f>
        <v/>
      </c>
      <c r="S589" s="1157" t="str">
        <f>IFERROR(VLOOKUP($C589,'[8]Total Outflows'!$AL$5:$AO$60,4,0),"")</f>
        <v/>
      </c>
      <c r="T589" s="1157" t="str">
        <f>IFERROR(VLOOKUP($C589,'[8]Total Outflows'!$AR$5:$AU$87,4,0),"")</f>
        <v/>
      </c>
      <c r="U589" s="1157" t="str">
        <f>IFERROR(VLOOKUP($C589,'[8]Total Outflows'!$AW$5:$AZ$56,4,0),"")</f>
        <v/>
      </c>
      <c r="V589" s="354">
        <f t="shared" si="257"/>
        <v>0</v>
      </c>
      <c r="W589" s="354"/>
      <c r="X589" s="354"/>
      <c r="Y589" s="354"/>
      <c r="Z589" s="354"/>
      <c r="AA589" s="354"/>
      <c r="AB589" s="354"/>
      <c r="AC589" s="354"/>
      <c r="AD589" s="354"/>
      <c r="AE589" s="354"/>
      <c r="AF589" s="354"/>
      <c r="AG589" s="354"/>
      <c r="AH589" s="354"/>
      <c r="AI589" s="354"/>
    </row>
    <row r="590" spans="1:35" x14ac:dyDescent="0.25">
      <c r="A590" s="358"/>
      <c r="B590" s="361" t="str">
        <f t="shared" si="258"/>
        <v/>
      </c>
      <c r="D590" s="359"/>
      <c r="E590" s="354">
        <f>SUM(E588:E589)</f>
        <v>2055335</v>
      </c>
      <c r="F590" s="354">
        <f t="shared" ref="F590" si="271">SUM(F588:F589)</f>
        <v>1928400</v>
      </c>
      <c r="G590" s="354">
        <f>SUM(G588:G589)</f>
        <v>1719900</v>
      </c>
      <c r="H590" s="354">
        <f t="shared" ref="H590:K590" si="272">SUM(H588:H589)</f>
        <v>2736000</v>
      </c>
      <c r="I590" s="354">
        <f t="shared" si="272"/>
        <v>0</v>
      </c>
      <c r="J590" s="354">
        <f t="shared" si="272"/>
        <v>0</v>
      </c>
      <c r="K590" s="354">
        <f t="shared" si="272"/>
        <v>0</v>
      </c>
      <c r="L590" s="354">
        <f t="shared" si="255"/>
        <v>2736000</v>
      </c>
      <c r="M590" s="354">
        <f t="shared" ref="M590:P590" si="273">SUM(M588:M589)</f>
        <v>2736000</v>
      </c>
      <c r="N590" s="354">
        <f t="shared" si="273"/>
        <v>0</v>
      </c>
      <c r="O590" s="354">
        <f t="shared" si="273"/>
        <v>0</v>
      </c>
      <c r="P590" s="354">
        <f t="shared" si="273"/>
        <v>0</v>
      </c>
      <c r="Q590" s="354">
        <f t="shared" si="256"/>
        <v>2736000</v>
      </c>
      <c r="R590" s="354">
        <f t="shared" ref="R590:U590" si="274">SUM(R588:R589)</f>
        <v>2736000</v>
      </c>
      <c r="S590" s="354">
        <f t="shared" si="274"/>
        <v>0</v>
      </c>
      <c r="T590" s="354">
        <f t="shared" si="274"/>
        <v>0</v>
      </c>
      <c r="U590" s="354">
        <f t="shared" si="274"/>
        <v>0</v>
      </c>
      <c r="V590" s="354">
        <f t="shared" si="257"/>
        <v>2736000</v>
      </c>
      <c r="W590" s="354"/>
      <c r="X590" s="354"/>
      <c r="Y590" s="354"/>
      <c r="Z590" s="354"/>
      <c r="AA590" s="354"/>
      <c r="AB590" s="354"/>
      <c r="AC590" s="354"/>
      <c r="AD590" s="354"/>
      <c r="AE590" s="354"/>
      <c r="AF590" s="354"/>
      <c r="AG590" s="354"/>
      <c r="AH590" s="354"/>
      <c r="AI590" s="354"/>
    </row>
    <row r="591" spans="1:35" x14ac:dyDescent="0.25">
      <c r="A591" s="358"/>
      <c r="B591" s="361" t="str">
        <f t="shared" si="258"/>
        <v/>
      </c>
      <c r="D591" s="359"/>
      <c r="E591" s="354" t="str">
        <f>IFERROR(SUM(#REF!),"")</f>
        <v/>
      </c>
      <c r="F591" s="354"/>
      <c r="G591" s="354"/>
      <c r="H591" s="354"/>
      <c r="I591" s="354"/>
      <c r="J591" s="354"/>
      <c r="K591" s="354"/>
      <c r="L591" s="354">
        <f t="shared" si="255"/>
        <v>0</v>
      </c>
      <c r="M591" s="354"/>
      <c r="N591" s="354"/>
      <c r="O591" s="354"/>
      <c r="P591" s="354"/>
      <c r="Q591" s="354">
        <f t="shared" si="256"/>
        <v>0</v>
      </c>
      <c r="R591" s="354"/>
      <c r="S591" s="354"/>
      <c r="T591" s="354"/>
      <c r="U591" s="354"/>
      <c r="V591" s="354">
        <f t="shared" si="257"/>
        <v>0</v>
      </c>
      <c r="W591" s="354"/>
      <c r="X591" s="354"/>
      <c r="Y591" s="354"/>
      <c r="Z591" s="354"/>
      <c r="AA591" s="354"/>
      <c r="AB591" s="354"/>
      <c r="AC591" s="354"/>
      <c r="AD591" s="354"/>
      <c r="AE591" s="354"/>
      <c r="AF591" s="354"/>
      <c r="AG591" s="354"/>
      <c r="AH591" s="354"/>
      <c r="AI591" s="354"/>
    </row>
    <row r="592" spans="1:35" x14ac:dyDescent="0.25">
      <c r="A592" s="358">
        <v>243</v>
      </c>
      <c r="B592" s="361" t="str">
        <f t="shared" si="258"/>
        <v/>
      </c>
      <c r="C592" s="358"/>
      <c r="D592" s="359" t="s">
        <v>785</v>
      </c>
      <c r="E592" s="354">
        <v>0</v>
      </c>
      <c r="F592" s="354">
        <v>0</v>
      </c>
      <c r="G592" s="354">
        <v>0</v>
      </c>
      <c r="H592" s="354">
        <v>0</v>
      </c>
      <c r="I592" s="354">
        <v>1</v>
      </c>
      <c r="J592" s="354">
        <v>2</v>
      </c>
      <c r="K592" s="354">
        <v>3</v>
      </c>
      <c r="L592" s="354">
        <f t="shared" si="255"/>
        <v>6</v>
      </c>
      <c r="M592" s="354">
        <v>0</v>
      </c>
      <c r="N592" s="354">
        <v>1</v>
      </c>
      <c r="O592" s="354">
        <v>2</v>
      </c>
      <c r="P592" s="354">
        <v>3</v>
      </c>
      <c r="Q592" s="354">
        <f t="shared" si="256"/>
        <v>6</v>
      </c>
      <c r="R592" s="354">
        <v>0</v>
      </c>
      <c r="S592" s="354">
        <v>1</v>
      </c>
      <c r="T592" s="354">
        <v>2</v>
      </c>
      <c r="U592" s="354">
        <v>3</v>
      </c>
      <c r="V592" s="354">
        <f t="shared" si="257"/>
        <v>6</v>
      </c>
      <c r="W592" s="354"/>
      <c r="X592" s="354"/>
      <c r="Y592" s="354"/>
      <c r="Z592" s="354"/>
      <c r="AA592" s="354"/>
      <c r="AB592" s="354"/>
      <c r="AC592" s="354"/>
      <c r="AD592" s="354"/>
      <c r="AE592" s="354"/>
      <c r="AF592" s="354"/>
      <c r="AG592" s="354"/>
      <c r="AH592" s="354"/>
      <c r="AI592" s="354"/>
    </row>
    <row r="593" spans="1:35" x14ac:dyDescent="0.25">
      <c r="A593" s="358"/>
      <c r="B593" s="361" t="str">
        <f t="shared" si="258"/>
        <v/>
      </c>
      <c r="C593" s="358"/>
      <c r="D593" s="359"/>
      <c r="E593" s="354" t="str">
        <f>IFERROR(SUM(#REF!),"")</f>
        <v/>
      </c>
      <c r="F593" s="354"/>
      <c r="G593" s="354"/>
      <c r="H593" s="354"/>
      <c r="I593" s="354"/>
      <c r="J593" s="354"/>
      <c r="K593" s="354"/>
      <c r="L593" s="354">
        <f t="shared" si="255"/>
        <v>0</v>
      </c>
      <c r="M593" s="354"/>
      <c r="N593" s="354"/>
      <c r="O593" s="354"/>
      <c r="P593" s="354"/>
      <c r="Q593" s="354">
        <f t="shared" si="256"/>
        <v>0</v>
      </c>
      <c r="R593" s="354"/>
      <c r="S593" s="354"/>
      <c r="T593" s="354"/>
      <c r="U593" s="354"/>
      <c r="V593" s="354">
        <f t="shared" si="257"/>
        <v>0</v>
      </c>
      <c r="W593" s="354"/>
      <c r="X593" s="354"/>
      <c r="Y593" s="354"/>
      <c r="Z593" s="354"/>
      <c r="AA593" s="354"/>
      <c r="AB593" s="354"/>
      <c r="AC593" s="354"/>
      <c r="AD593" s="354"/>
      <c r="AE593" s="354"/>
      <c r="AF593" s="354"/>
      <c r="AG593" s="354"/>
      <c r="AH593" s="354"/>
      <c r="AI593" s="354"/>
    </row>
    <row r="594" spans="1:35" x14ac:dyDescent="0.25">
      <c r="A594" s="358"/>
      <c r="B594" s="361" t="str">
        <f t="shared" si="258"/>
        <v/>
      </c>
      <c r="C594" s="358"/>
      <c r="D594" s="359"/>
      <c r="E594" s="354" t="str">
        <f>IFERROR(SUM(#REF!),"")</f>
        <v/>
      </c>
      <c r="F594" s="354"/>
      <c r="G594" s="354"/>
      <c r="H594" s="354"/>
      <c r="I594" s="354"/>
      <c r="J594" s="354"/>
      <c r="K594" s="354"/>
      <c r="L594" s="354">
        <f t="shared" si="255"/>
        <v>0</v>
      </c>
      <c r="M594" s="354"/>
      <c r="N594" s="354"/>
      <c r="O594" s="354"/>
      <c r="P594" s="354"/>
      <c r="Q594" s="354">
        <f t="shared" si="256"/>
        <v>0</v>
      </c>
      <c r="R594" s="354"/>
      <c r="S594" s="354"/>
      <c r="T594" s="354"/>
      <c r="U594" s="354"/>
      <c r="V594" s="354">
        <f t="shared" si="257"/>
        <v>0</v>
      </c>
      <c r="W594" s="354"/>
      <c r="X594" s="354"/>
      <c r="Y594" s="354"/>
      <c r="Z594" s="354"/>
      <c r="AA594" s="354"/>
      <c r="AB594" s="354"/>
      <c r="AC594" s="354"/>
      <c r="AD594" s="354"/>
      <c r="AE594" s="354"/>
      <c r="AF594" s="354"/>
      <c r="AG594" s="354"/>
      <c r="AH594" s="354"/>
      <c r="AI594" s="354"/>
    </row>
    <row r="595" spans="1:35" x14ac:dyDescent="0.25">
      <c r="A595" s="358"/>
      <c r="B595" s="361" t="str">
        <f t="shared" si="258"/>
        <v/>
      </c>
      <c r="C595" s="358"/>
      <c r="D595" s="359"/>
      <c r="E595" s="354" t="str">
        <f>IFERROR(SUM(#REF!),"")</f>
        <v/>
      </c>
      <c r="F595" s="354"/>
      <c r="G595" s="354"/>
      <c r="H595" s="354"/>
      <c r="I595" s="354"/>
      <c r="J595" s="354"/>
      <c r="K595" s="354"/>
      <c r="L595" s="354">
        <f t="shared" si="255"/>
        <v>0</v>
      </c>
      <c r="M595" s="354"/>
      <c r="N595" s="354"/>
      <c r="O595" s="354"/>
      <c r="P595" s="354"/>
      <c r="Q595" s="354">
        <f t="shared" si="256"/>
        <v>0</v>
      </c>
      <c r="R595" s="354"/>
      <c r="S595" s="354"/>
      <c r="T595" s="354"/>
      <c r="U595" s="354"/>
      <c r="V595" s="354">
        <f t="shared" si="257"/>
        <v>0</v>
      </c>
      <c r="W595" s="354"/>
      <c r="X595" s="354"/>
      <c r="Y595" s="354"/>
      <c r="Z595" s="354"/>
      <c r="AA595" s="354"/>
      <c r="AB595" s="354"/>
      <c r="AC595" s="354"/>
      <c r="AD595" s="354"/>
      <c r="AE595" s="354"/>
      <c r="AF595" s="354"/>
      <c r="AG595" s="354"/>
      <c r="AH595" s="354"/>
      <c r="AI595" s="354"/>
    </row>
    <row r="596" spans="1:35" x14ac:dyDescent="0.25">
      <c r="A596" s="352">
        <v>25</v>
      </c>
      <c r="B596" s="361" t="str">
        <f t="shared" si="258"/>
        <v/>
      </c>
      <c r="C596" s="352"/>
      <c r="D596" s="353" t="s">
        <v>786</v>
      </c>
      <c r="E596" s="354">
        <f>SUM(E597,E609)</f>
        <v>16599970.050000001</v>
      </c>
      <c r="F596" s="354">
        <f t="shared" ref="F596" si="275">SUM(F597,F609)</f>
        <v>15913800</v>
      </c>
      <c r="G596" s="354">
        <f>SUM(G597,G609)</f>
        <v>18841700</v>
      </c>
      <c r="H596" s="354">
        <f t="shared" ref="H596:K596" si="276">SUM(H597,H609)</f>
        <v>15876400</v>
      </c>
      <c r="I596" s="354">
        <f t="shared" si="276"/>
        <v>23513700</v>
      </c>
      <c r="J596" s="354">
        <f t="shared" si="276"/>
        <v>0</v>
      </c>
      <c r="K596" s="354">
        <f t="shared" si="276"/>
        <v>0</v>
      </c>
      <c r="L596" s="354">
        <f t="shared" si="255"/>
        <v>39390100</v>
      </c>
      <c r="M596" s="354">
        <f t="shared" ref="M596:P596" si="277">SUM(M597,M609)</f>
        <v>11793900</v>
      </c>
      <c r="N596" s="354">
        <f t="shared" si="277"/>
        <v>23396200</v>
      </c>
      <c r="O596" s="354">
        <f t="shared" si="277"/>
        <v>0</v>
      </c>
      <c r="P596" s="354">
        <f t="shared" si="277"/>
        <v>0</v>
      </c>
      <c r="Q596" s="354">
        <f t="shared" si="256"/>
        <v>35190100</v>
      </c>
      <c r="R596" s="354">
        <f t="shared" ref="R596:U596" si="278">SUM(R597,R609)</f>
        <v>18734600</v>
      </c>
      <c r="S596" s="354">
        <f t="shared" si="278"/>
        <v>12955400</v>
      </c>
      <c r="T596" s="354">
        <f t="shared" si="278"/>
        <v>0</v>
      </c>
      <c r="U596" s="354">
        <f t="shared" si="278"/>
        <v>0</v>
      </c>
      <c r="V596" s="354">
        <f t="shared" si="257"/>
        <v>31690000</v>
      </c>
      <c r="W596" s="354"/>
      <c r="X596" s="354"/>
      <c r="Y596" s="354"/>
      <c r="Z596" s="354"/>
      <c r="AA596" s="354"/>
      <c r="AB596" s="354"/>
      <c r="AC596" s="354"/>
      <c r="AD596" s="354"/>
      <c r="AE596" s="354"/>
      <c r="AF596" s="354"/>
      <c r="AG596" s="354"/>
      <c r="AH596" s="354"/>
      <c r="AI596" s="354"/>
    </row>
    <row r="597" spans="1:35" x14ac:dyDescent="0.25">
      <c r="A597" s="358">
        <v>251</v>
      </c>
      <c r="B597" s="361" t="str">
        <f t="shared" si="258"/>
        <v/>
      </c>
      <c r="C597" s="358"/>
      <c r="D597" s="359" t="s">
        <v>787</v>
      </c>
      <c r="E597" s="354">
        <f>SUM(E599:E600)</f>
        <v>16599970.050000001</v>
      </c>
      <c r="F597" s="354">
        <f>SUM(F599:F600)</f>
        <v>15913800</v>
      </c>
      <c r="G597" s="354">
        <f>SUM(G599:G600)</f>
        <v>18841700</v>
      </c>
      <c r="H597" s="354">
        <f>SUM(H599:H600)</f>
        <v>15876400</v>
      </c>
      <c r="I597" s="354">
        <f t="shared" ref="I597:K597" si="279">SUM(I599:I600)</f>
        <v>23513700</v>
      </c>
      <c r="J597" s="354">
        <f t="shared" si="279"/>
        <v>0</v>
      </c>
      <c r="K597" s="354">
        <f t="shared" si="279"/>
        <v>0</v>
      </c>
      <c r="L597" s="354">
        <f t="shared" si="255"/>
        <v>39390100</v>
      </c>
      <c r="M597" s="354">
        <f>SUM(M599:M600)</f>
        <v>11793900</v>
      </c>
      <c r="N597" s="354">
        <f t="shared" ref="N597:P597" si="280">SUM(N599:N600)</f>
        <v>23396200</v>
      </c>
      <c r="O597" s="354">
        <f t="shared" si="280"/>
        <v>0</v>
      </c>
      <c r="P597" s="354">
        <f t="shared" si="280"/>
        <v>0</v>
      </c>
      <c r="Q597" s="354">
        <f t="shared" si="256"/>
        <v>35190100</v>
      </c>
      <c r="R597" s="354">
        <f>SUM(R599:R600)</f>
        <v>18734600</v>
      </c>
      <c r="S597" s="354">
        <f t="shared" ref="S597:U597" si="281">SUM(S599:S600)</f>
        <v>12955400</v>
      </c>
      <c r="T597" s="354">
        <f t="shared" si="281"/>
        <v>0</v>
      </c>
      <c r="U597" s="354">
        <f t="shared" si="281"/>
        <v>0</v>
      </c>
      <c r="V597" s="354">
        <f t="shared" si="257"/>
        <v>31690000</v>
      </c>
      <c r="W597" s="354"/>
      <c r="X597" s="354"/>
      <c r="Y597" s="354"/>
      <c r="Z597" s="354"/>
      <c r="AA597" s="354"/>
      <c r="AB597" s="354"/>
      <c r="AC597" s="354"/>
      <c r="AD597" s="354"/>
      <c r="AE597" s="354"/>
      <c r="AF597" s="354"/>
      <c r="AG597" s="354"/>
      <c r="AH597" s="354"/>
      <c r="AI597" s="354"/>
    </row>
    <row r="598" spans="1:35" x14ac:dyDescent="0.25">
      <c r="A598" s="358">
        <v>2511</v>
      </c>
      <c r="B598" s="361" t="str">
        <f t="shared" si="258"/>
        <v/>
      </c>
      <c r="C598" s="358"/>
      <c r="D598" s="359" t="s">
        <v>788</v>
      </c>
      <c r="E598" s="354" t="str">
        <f>IFERROR(SUM(#REF!),"")</f>
        <v/>
      </c>
      <c r="F598" s="354"/>
      <c r="G598" s="354"/>
      <c r="H598" s="354"/>
      <c r="I598" s="354"/>
      <c r="J598" s="354"/>
      <c r="K598" s="354"/>
      <c r="L598" s="354">
        <f t="shared" si="255"/>
        <v>0</v>
      </c>
      <c r="M598" s="354"/>
      <c r="N598" s="354"/>
      <c r="O598" s="354"/>
      <c r="P598" s="354"/>
      <c r="Q598" s="354">
        <f t="shared" si="256"/>
        <v>0</v>
      </c>
      <c r="R598" s="354"/>
      <c r="S598" s="354"/>
      <c r="T598" s="354"/>
      <c r="U598" s="354"/>
      <c r="V598" s="354">
        <f t="shared" si="257"/>
        <v>0</v>
      </c>
      <c r="W598" s="354"/>
      <c r="X598" s="354"/>
      <c r="Y598" s="354"/>
      <c r="Z598" s="354"/>
      <c r="AA598" s="354"/>
      <c r="AB598" s="354"/>
      <c r="AC598" s="354"/>
      <c r="AD598" s="354"/>
      <c r="AE598" s="354"/>
      <c r="AF598" s="354"/>
      <c r="AG598" s="354"/>
      <c r="AH598" s="354"/>
      <c r="AI598" s="354"/>
    </row>
    <row r="599" spans="1:35" x14ac:dyDescent="0.2">
      <c r="A599" s="407" t="s">
        <v>1257</v>
      </c>
      <c r="B599" s="361" t="str">
        <f t="shared" si="258"/>
        <v>1</v>
      </c>
      <c r="C599" s="378" t="s">
        <v>1283</v>
      </c>
      <c r="D599" s="372" t="s">
        <v>1265</v>
      </c>
      <c r="E599" s="1157">
        <f>IFERROR(VLOOKUP($C599,'[8]Total Outflows'!$AB$5:$AE$146,2,0),"")</f>
        <v>16599970.050000001</v>
      </c>
      <c r="F599" s="1157">
        <f>IFERROR(VLOOKUP($C599,'[8]Total Outflows'!$AB$5:$AE$146,3,0),"")</f>
        <v>15913800</v>
      </c>
      <c r="G599" s="1157">
        <f>IFERROR(VLOOKUP($C599,'[8]Total Outflows'!$AB$5:$AE$146,4,0),"")</f>
        <v>18841700</v>
      </c>
      <c r="H599" s="1157">
        <f>IFERROR(VLOOKUP($C599,'[8]Total Outflows'!$AG$5:$AJ$137,2,0),"")</f>
        <v>15876400</v>
      </c>
      <c r="I599" s="1157">
        <f>IFERROR(VLOOKUP($C599,'[8]Total Outflows'!$AL$5:$AO$60,2,0),"")</f>
        <v>23513700</v>
      </c>
      <c r="J599" s="1157">
        <f>IFERROR(VLOOKUP($C599,'[8]Total Outflows'!$AR$5:$AU$87,2,0),"")</f>
        <v>0</v>
      </c>
      <c r="K599" s="1157" t="str">
        <f>IFERROR(VLOOKUP($C599,'[8]Total Outflows'!$AW$5:$AZ$56,2,0),"")</f>
        <v/>
      </c>
      <c r="L599" s="354">
        <f t="shared" si="255"/>
        <v>39390100</v>
      </c>
      <c r="M599" s="1157">
        <f>IFERROR(VLOOKUP($C599,'[8]Total Outflows'!$AG$5:$AJ$137,3,0),"")</f>
        <v>11793900</v>
      </c>
      <c r="N599" s="1157">
        <f>IFERROR(VLOOKUP($C599,'[8]Total Outflows'!$AL$5:$AO$60,3,0),"")</f>
        <v>23396200</v>
      </c>
      <c r="O599" s="1157">
        <f>IFERROR(VLOOKUP($C599,'[8]Total Outflows'!$AR$5:$AU$87,3,0),"")</f>
        <v>0</v>
      </c>
      <c r="P599" s="1157" t="str">
        <f>IFERROR(VLOOKUP($C599,'[8]Total Outflows'!$AW$5:$AZ$56,3,0),"")</f>
        <v/>
      </c>
      <c r="Q599" s="354">
        <f t="shared" si="256"/>
        <v>35190100</v>
      </c>
      <c r="R599" s="1157">
        <f>IFERROR(VLOOKUP($C599,'[8]Total Outflows'!$AG$5:$AJ$137,4,0),"")</f>
        <v>18734600</v>
      </c>
      <c r="S599" s="1157">
        <f>IFERROR(VLOOKUP($C599,'[8]Total Outflows'!$AL$5:$AO$60,4,0),"")</f>
        <v>12955400</v>
      </c>
      <c r="T599" s="1157">
        <f>IFERROR(VLOOKUP($C599,'[8]Total Outflows'!$AR$5:$AU$87,4,0),"")</f>
        <v>0</v>
      </c>
      <c r="U599" s="1157" t="str">
        <f>IFERROR(VLOOKUP($C599,'[8]Total Outflows'!$AW$5:$AZ$56,4,0),"")</f>
        <v/>
      </c>
      <c r="V599" s="354">
        <f t="shared" si="257"/>
        <v>31690000</v>
      </c>
      <c r="W599" s="354"/>
      <c r="X599" s="354"/>
      <c r="Y599" s="354"/>
      <c r="Z599" s="354"/>
      <c r="AA599" s="354"/>
      <c r="AB599" s="354"/>
      <c r="AC599" s="354"/>
      <c r="AD599" s="354"/>
      <c r="AE599" s="354"/>
      <c r="AF599" s="354"/>
      <c r="AG599" s="354"/>
      <c r="AH599" s="354"/>
      <c r="AI599" s="354"/>
    </row>
    <row r="600" spans="1:35" x14ac:dyDescent="0.2">
      <c r="A600" s="358"/>
      <c r="B600" s="361" t="str">
        <f t="shared" si="258"/>
        <v>1</v>
      </c>
      <c r="C600" s="340" t="s">
        <v>789</v>
      </c>
      <c r="D600" s="359" t="s">
        <v>790</v>
      </c>
      <c r="E600" s="1157" t="str">
        <f>IFERROR(VLOOKUP($C600,'[8]Total Outflows'!$AB$5:$AE$146,2,0),"")</f>
        <v/>
      </c>
      <c r="F600" s="1157" t="str">
        <f>IFERROR(VLOOKUP($C600,'[8]Total Outflows'!$AB$5:$AE$146,3,0),"")</f>
        <v/>
      </c>
      <c r="G600" s="1157" t="str">
        <f>IFERROR(VLOOKUP($C600,'[8]Total Outflows'!$AB$5:$AE$146,4,0),"")</f>
        <v/>
      </c>
      <c r="H600" s="1157" t="str">
        <f>IFERROR(VLOOKUP($C600,'[8]Total Outflows'!$AG$5:$AJ$137,2,0),"")</f>
        <v/>
      </c>
      <c r="I600" s="1157" t="str">
        <f>IFERROR(VLOOKUP($C600,'[8]Total Outflows'!$AL$5:$AO$60,2,0),"")</f>
        <v/>
      </c>
      <c r="J600" s="1157" t="str">
        <f>IFERROR(VLOOKUP($C600,'[8]Total Outflows'!$AR$5:$AU$87,2,0),"")</f>
        <v/>
      </c>
      <c r="K600" s="1157" t="str">
        <f>IFERROR(VLOOKUP($C600,'[8]Total Outflows'!$AW$5:$AZ$56,2,0),"")</f>
        <v/>
      </c>
      <c r="L600" s="354">
        <f t="shared" si="255"/>
        <v>0</v>
      </c>
      <c r="M600" s="1157" t="str">
        <f>IFERROR(VLOOKUP($C600,'[8]Total Outflows'!$AG$5:$AJ$137,3,0),"")</f>
        <v/>
      </c>
      <c r="N600" s="1157" t="str">
        <f>IFERROR(VLOOKUP($C600,'[8]Total Outflows'!$AL$5:$AO$60,3,0),"")</f>
        <v/>
      </c>
      <c r="O600" s="1157" t="str">
        <f>IFERROR(VLOOKUP($C600,'[8]Total Outflows'!$AR$5:$AU$87,3,0),"")</f>
        <v/>
      </c>
      <c r="P600" s="1157" t="str">
        <f>IFERROR(VLOOKUP($C600,'[8]Total Outflows'!$AW$5:$AZ$56,3,0),"")</f>
        <v/>
      </c>
      <c r="Q600" s="354">
        <f t="shared" si="256"/>
        <v>0</v>
      </c>
      <c r="R600" s="1157" t="str">
        <f>IFERROR(VLOOKUP($C600,'[8]Total Outflows'!$AG$5:$AJ$137,4,0),"")</f>
        <v/>
      </c>
      <c r="S600" s="1157" t="str">
        <f>IFERROR(VLOOKUP($C600,'[8]Total Outflows'!$AL$5:$AO$60,4,0),"")</f>
        <v/>
      </c>
      <c r="T600" s="1157" t="str">
        <f>IFERROR(VLOOKUP($C600,'[8]Total Outflows'!$AR$5:$AU$87,4,0),"")</f>
        <v/>
      </c>
      <c r="U600" s="1157" t="str">
        <f>IFERROR(VLOOKUP($C600,'[8]Total Outflows'!$AW$5:$AZ$56,4,0),"")</f>
        <v/>
      </c>
      <c r="V600" s="354">
        <f t="shared" si="257"/>
        <v>0</v>
      </c>
      <c r="W600" s="354"/>
      <c r="X600" s="354"/>
      <c r="Y600" s="354"/>
      <c r="Z600" s="354"/>
      <c r="AA600" s="354"/>
      <c r="AB600" s="354"/>
      <c r="AC600" s="354"/>
      <c r="AD600" s="354"/>
      <c r="AE600" s="354"/>
      <c r="AF600" s="354"/>
      <c r="AG600" s="354"/>
      <c r="AH600" s="354"/>
      <c r="AI600" s="354"/>
    </row>
    <row r="601" spans="1:35" x14ac:dyDescent="0.25">
      <c r="A601" s="358"/>
      <c r="B601" s="361" t="str">
        <f t="shared" si="258"/>
        <v/>
      </c>
      <c r="C601" s="358"/>
      <c r="D601" s="359"/>
      <c r="E601" s="354" t="str">
        <f>IFERROR(SUM(#REF!),"")</f>
        <v/>
      </c>
      <c r="F601" s="354"/>
      <c r="G601" s="354"/>
      <c r="H601" s="354"/>
      <c r="I601" s="354"/>
      <c r="J601" s="354"/>
      <c r="K601" s="354"/>
      <c r="L601" s="354">
        <f t="shared" si="255"/>
        <v>0</v>
      </c>
      <c r="M601" s="354"/>
      <c r="N601" s="354"/>
      <c r="O601" s="354"/>
      <c r="P601" s="354"/>
      <c r="Q601" s="354">
        <f t="shared" si="256"/>
        <v>0</v>
      </c>
      <c r="R601" s="354"/>
      <c r="S601" s="354"/>
      <c r="T601" s="354"/>
      <c r="U601" s="354"/>
      <c r="V601" s="354">
        <f t="shared" si="257"/>
        <v>0</v>
      </c>
      <c r="W601" s="354"/>
      <c r="X601" s="354"/>
      <c r="Y601" s="354"/>
      <c r="Z601" s="354"/>
      <c r="AA601" s="354"/>
      <c r="AB601" s="354"/>
      <c r="AC601" s="354"/>
      <c r="AD601" s="354"/>
      <c r="AE601" s="354"/>
      <c r="AF601" s="354"/>
      <c r="AG601" s="354"/>
      <c r="AH601" s="354"/>
      <c r="AI601" s="354"/>
    </row>
    <row r="602" spans="1:35" x14ac:dyDescent="0.25">
      <c r="A602" s="358"/>
      <c r="B602" s="361" t="str">
        <f t="shared" si="258"/>
        <v/>
      </c>
      <c r="C602" s="358"/>
      <c r="D602" s="359"/>
      <c r="E602" s="354" t="str">
        <f>IFERROR(SUM(#REF!),"")</f>
        <v/>
      </c>
      <c r="F602" s="354"/>
      <c r="G602" s="354"/>
      <c r="H602" s="354"/>
      <c r="I602" s="354"/>
      <c r="J602" s="354"/>
      <c r="K602" s="354"/>
      <c r="L602" s="354">
        <f t="shared" si="255"/>
        <v>0</v>
      </c>
      <c r="M602" s="354"/>
      <c r="N602" s="354"/>
      <c r="O602" s="354"/>
      <c r="P602" s="354"/>
      <c r="Q602" s="354">
        <f t="shared" si="256"/>
        <v>0</v>
      </c>
      <c r="R602" s="354"/>
      <c r="S602" s="354"/>
      <c r="T602" s="354"/>
      <c r="U602" s="354"/>
      <c r="V602" s="354">
        <f t="shared" si="257"/>
        <v>0</v>
      </c>
      <c r="W602" s="354"/>
      <c r="X602" s="354"/>
      <c r="Y602" s="354"/>
      <c r="Z602" s="354"/>
      <c r="AA602" s="354"/>
      <c r="AB602" s="354"/>
      <c r="AC602" s="354"/>
      <c r="AD602" s="354"/>
      <c r="AE602" s="354"/>
      <c r="AF602" s="354"/>
      <c r="AG602" s="354"/>
      <c r="AH602" s="354"/>
      <c r="AI602" s="354"/>
    </row>
    <row r="603" spans="1:35" x14ac:dyDescent="0.25">
      <c r="A603" s="358"/>
      <c r="B603" s="361" t="str">
        <f t="shared" si="258"/>
        <v/>
      </c>
      <c r="C603" s="358"/>
      <c r="D603" s="359"/>
      <c r="E603" s="354" t="str">
        <f>IFERROR(SUM(#REF!),"")</f>
        <v/>
      </c>
      <c r="F603" s="354"/>
      <c r="G603" s="354"/>
      <c r="H603" s="354"/>
      <c r="I603" s="354"/>
      <c r="J603" s="354"/>
      <c r="K603" s="354"/>
      <c r="L603" s="354">
        <f t="shared" si="255"/>
        <v>0</v>
      </c>
      <c r="M603" s="354"/>
      <c r="N603" s="354"/>
      <c r="O603" s="354"/>
      <c r="P603" s="354"/>
      <c r="Q603" s="354">
        <f t="shared" si="256"/>
        <v>0</v>
      </c>
      <c r="R603" s="354"/>
      <c r="S603" s="354"/>
      <c r="T603" s="354"/>
      <c r="U603" s="354"/>
      <c r="V603" s="354">
        <f t="shared" si="257"/>
        <v>0</v>
      </c>
      <c r="W603" s="354"/>
      <c r="X603" s="354"/>
      <c r="Y603" s="354"/>
      <c r="Z603" s="354"/>
      <c r="AA603" s="354"/>
      <c r="AB603" s="354"/>
      <c r="AC603" s="354"/>
      <c r="AD603" s="354"/>
      <c r="AE603" s="354"/>
      <c r="AF603" s="354"/>
      <c r="AG603" s="354"/>
      <c r="AH603" s="354"/>
      <c r="AI603" s="354"/>
    </row>
    <row r="604" spans="1:35" x14ac:dyDescent="0.25">
      <c r="A604" s="358">
        <v>2512</v>
      </c>
      <c r="B604" s="361" t="str">
        <f t="shared" si="258"/>
        <v/>
      </c>
      <c r="C604" s="358"/>
      <c r="D604" s="359" t="s">
        <v>791</v>
      </c>
      <c r="E604" s="354" t="str">
        <f>IFERROR(SUM(#REF!),"")</f>
        <v/>
      </c>
      <c r="F604" s="354"/>
      <c r="G604" s="354"/>
      <c r="H604" s="354"/>
      <c r="I604" s="354"/>
      <c r="J604" s="354"/>
      <c r="K604" s="354"/>
      <c r="L604" s="354">
        <f t="shared" si="255"/>
        <v>0</v>
      </c>
      <c r="M604" s="354"/>
      <c r="N604" s="354"/>
      <c r="O604" s="354"/>
      <c r="P604" s="354"/>
      <c r="Q604" s="354">
        <f t="shared" si="256"/>
        <v>0</v>
      </c>
      <c r="R604" s="354"/>
      <c r="S604" s="354"/>
      <c r="T604" s="354"/>
      <c r="U604" s="354"/>
      <c r="V604" s="354">
        <f t="shared" si="257"/>
        <v>0</v>
      </c>
      <c r="W604" s="354"/>
      <c r="X604" s="354"/>
      <c r="Y604" s="354"/>
      <c r="Z604" s="354"/>
      <c r="AA604" s="354"/>
      <c r="AB604" s="354"/>
      <c r="AC604" s="354"/>
      <c r="AD604" s="354"/>
      <c r="AE604" s="354"/>
      <c r="AF604" s="354"/>
      <c r="AG604" s="354"/>
      <c r="AH604" s="354"/>
      <c r="AI604" s="354"/>
    </row>
    <row r="605" spans="1:35" x14ac:dyDescent="0.2">
      <c r="A605" s="358"/>
      <c r="B605" s="361" t="str">
        <f t="shared" si="258"/>
        <v>1</v>
      </c>
      <c r="C605" s="340" t="s">
        <v>792</v>
      </c>
      <c r="D605" s="359" t="s">
        <v>793</v>
      </c>
      <c r="E605" s="1157" t="str">
        <f>IFERROR(VLOOKUP($C605,'[8]Total Outflows'!$AB$5:$AE$146,2,0),"")</f>
        <v/>
      </c>
      <c r="F605" s="1157" t="str">
        <f>IFERROR(VLOOKUP($C605,'[8]Total Outflows'!$AB$5:$AE$146,3,0),"")</f>
        <v/>
      </c>
      <c r="G605" s="1157" t="str">
        <f>IFERROR(VLOOKUP($C605,'[8]Total Outflows'!$AB$5:$AE$146,4,0),"")</f>
        <v/>
      </c>
      <c r="H605" s="1157" t="str">
        <f>IFERROR(VLOOKUP($C605,'[8]Total Outflows'!$AG$5:$AJ$137,2,0),"")</f>
        <v/>
      </c>
      <c r="I605" s="1157" t="str">
        <f>IFERROR(VLOOKUP($C605,'[8]Total Outflows'!$AL$5:$AO$60,2,0),"")</f>
        <v/>
      </c>
      <c r="J605" s="1157" t="str">
        <f>IFERROR(VLOOKUP($C605,'[8]Total Outflows'!$AR$5:$AU$87,2,0),"")</f>
        <v/>
      </c>
      <c r="K605" s="1157" t="str">
        <f>IFERROR(VLOOKUP($C605,'[8]Total Outflows'!$AW$5:$AZ$56,2,0),"")</f>
        <v/>
      </c>
      <c r="L605" s="354">
        <f t="shared" si="255"/>
        <v>0</v>
      </c>
      <c r="M605" s="1157" t="str">
        <f>IFERROR(VLOOKUP($C605,'[8]Total Outflows'!$AG$5:$AJ$137,3,0),"")</f>
        <v/>
      </c>
      <c r="N605" s="1157" t="str">
        <f>IFERROR(VLOOKUP($C605,'[8]Total Outflows'!$AL$5:$AO$60,3,0),"")</f>
        <v/>
      </c>
      <c r="O605" s="1157" t="str">
        <f>IFERROR(VLOOKUP($C605,'[8]Total Outflows'!$AR$5:$AU$87,3,0),"")</f>
        <v/>
      </c>
      <c r="P605" s="1157" t="str">
        <f>IFERROR(VLOOKUP($C605,'[8]Total Outflows'!$AW$5:$AZ$56,3,0),"")</f>
        <v/>
      </c>
      <c r="Q605" s="354">
        <f t="shared" si="256"/>
        <v>0</v>
      </c>
      <c r="R605" s="1157" t="str">
        <f>IFERROR(VLOOKUP($C605,'[8]Total Outflows'!$AG$5:$AJ$137,4,0),"")</f>
        <v/>
      </c>
      <c r="S605" s="1157" t="str">
        <f>IFERROR(VLOOKUP($C605,'[8]Total Outflows'!$AL$5:$AO$60,4,0),"")</f>
        <v/>
      </c>
      <c r="T605" s="1157" t="str">
        <f>IFERROR(VLOOKUP($C605,'[8]Total Outflows'!$AR$5:$AU$87,4,0),"")</f>
        <v/>
      </c>
      <c r="U605" s="1157" t="str">
        <f>IFERROR(VLOOKUP($C605,'[8]Total Outflows'!$AW$5:$AZ$56,4,0),"")</f>
        <v/>
      </c>
      <c r="V605" s="354">
        <f t="shared" si="257"/>
        <v>0</v>
      </c>
      <c r="W605" s="354"/>
      <c r="X605" s="354"/>
      <c r="Y605" s="354"/>
      <c r="Z605" s="354"/>
      <c r="AA605" s="354"/>
      <c r="AB605" s="354"/>
      <c r="AC605" s="354"/>
      <c r="AD605" s="354"/>
      <c r="AE605" s="354"/>
      <c r="AF605" s="354"/>
      <c r="AG605" s="354"/>
      <c r="AH605" s="354"/>
      <c r="AI605" s="354"/>
    </row>
    <row r="606" spans="1:35" x14ac:dyDescent="0.25">
      <c r="A606" s="358"/>
      <c r="B606" s="361" t="str">
        <f t="shared" si="258"/>
        <v/>
      </c>
      <c r="D606" s="359"/>
      <c r="E606" s="354" t="str">
        <f>IFERROR(SUM(#REF!),"")</f>
        <v/>
      </c>
      <c r="F606" s="354"/>
      <c r="G606" s="354"/>
      <c r="H606" s="354"/>
      <c r="I606" s="354"/>
      <c r="J606" s="354"/>
      <c r="K606" s="354"/>
      <c r="L606" s="354">
        <f t="shared" si="255"/>
        <v>0</v>
      </c>
      <c r="M606" s="354"/>
      <c r="N606" s="354"/>
      <c r="O606" s="354"/>
      <c r="P606" s="354"/>
      <c r="Q606" s="354">
        <f t="shared" si="256"/>
        <v>0</v>
      </c>
      <c r="R606" s="354"/>
      <c r="S606" s="354"/>
      <c r="T606" s="354"/>
      <c r="U606" s="354"/>
      <c r="V606" s="354">
        <f t="shared" si="257"/>
        <v>0</v>
      </c>
      <c r="W606" s="354"/>
      <c r="X606" s="354"/>
      <c r="Y606" s="354"/>
      <c r="Z606" s="354"/>
      <c r="AA606" s="354"/>
      <c r="AB606" s="354"/>
      <c r="AC606" s="354"/>
      <c r="AD606" s="354"/>
      <c r="AE606" s="354"/>
      <c r="AF606" s="354"/>
      <c r="AG606" s="354"/>
      <c r="AH606" s="354"/>
      <c r="AI606" s="354"/>
    </row>
    <row r="607" spans="1:35" x14ac:dyDescent="0.25">
      <c r="A607" s="358"/>
      <c r="B607" s="361" t="str">
        <f t="shared" si="258"/>
        <v/>
      </c>
      <c r="C607" s="358"/>
      <c r="D607" s="359"/>
      <c r="E607" s="354" t="str">
        <f>IFERROR(SUM(#REF!),"")</f>
        <v/>
      </c>
      <c r="F607" s="354"/>
      <c r="G607" s="354"/>
      <c r="H607" s="354"/>
      <c r="I607" s="354"/>
      <c r="J607" s="354"/>
      <c r="K607" s="354"/>
      <c r="L607" s="354">
        <f t="shared" si="255"/>
        <v>0</v>
      </c>
      <c r="M607" s="354"/>
      <c r="N607" s="354"/>
      <c r="O607" s="354"/>
      <c r="P607" s="354"/>
      <c r="Q607" s="354">
        <f t="shared" si="256"/>
        <v>0</v>
      </c>
      <c r="R607" s="354"/>
      <c r="S607" s="354"/>
      <c r="T607" s="354"/>
      <c r="U607" s="354"/>
      <c r="V607" s="354">
        <f t="shared" si="257"/>
        <v>0</v>
      </c>
      <c r="W607" s="354"/>
      <c r="X607" s="354"/>
      <c r="Y607" s="354"/>
      <c r="Z607" s="354"/>
      <c r="AA607" s="354"/>
      <c r="AB607" s="354"/>
      <c r="AC607" s="354"/>
      <c r="AD607" s="354"/>
      <c r="AE607" s="354"/>
      <c r="AF607" s="354"/>
      <c r="AG607" s="354"/>
      <c r="AH607" s="354"/>
      <c r="AI607" s="354"/>
    </row>
    <row r="608" spans="1:35" x14ac:dyDescent="0.25">
      <c r="A608" s="358"/>
      <c r="B608" s="361" t="str">
        <f t="shared" si="258"/>
        <v/>
      </c>
      <c r="C608" s="358"/>
      <c r="D608" s="359"/>
      <c r="E608" s="354" t="str">
        <f>IFERROR(SUM(#REF!),"")</f>
        <v/>
      </c>
      <c r="F608" s="354"/>
      <c r="G608" s="354"/>
      <c r="H608" s="354"/>
      <c r="I608" s="354"/>
      <c r="J608" s="354"/>
      <c r="K608" s="354"/>
      <c r="L608" s="354">
        <f t="shared" ref="L608:L671" si="282">IFERROR(SUM(H608:K608),"")</f>
        <v>0</v>
      </c>
      <c r="M608" s="354"/>
      <c r="N608" s="354"/>
      <c r="O608" s="354"/>
      <c r="P608" s="354"/>
      <c r="Q608" s="354">
        <f t="shared" ref="Q608:Q671" si="283">IFERROR(SUM(M608:P608),"")</f>
        <v>0</v>
      </c>
      <c r="R608" s="354"/>
      <c r="S608" s="354"/>
      <c r="T608" s="354"/>
      <c r="U608" s="354"/>
      <c r="V608" s="354">
        <f t="shared" ref="V608:V671" si="284">IFERROR(SUM(R608:U608),"")</f>
        <v>0</v>
      </c>
      <c r="W608" s="354"/>
      <c r="X608" s="354"/>
      <c r="Y608" s="354"/>
      <c r="Z608" s="354"/>
      <c r="AA608" s="354"/>
      <c r="AB608" s="354"/>
      <c r="AC608" s="354"/>
      <c r="AD608" s="354"/>
      <c r="AE608" s="354"/>
      <c r="AF608" s="354"/>
      <c r="AG608" s="354"/>
      <c r="AH608" s="354"/>
      <c r="AI608" s="354"/>
    </row>
    <row r="609" spans="1:35" x14ac:dyDescent="0.25">
      <c r="A609" s="358">
        <v>252</v>
      </c>
      <c r="B609" s="361" t="str">
        <f t="shared" si="258"/>
        <v/>
      </c>
      <c r="C609" s="358"/>
      <c r="D609" s="359" t="s">
        <v>794</v>
      </c>
      <c r="E609" s="354">
        <f t="shared" ref="E609:F609" si="285">E610</f>
        <v>0</v>
      </c>
      <c r="F609" s="354">
        <f t="shared" si="285"/>
        <v>0</v>
      </c>
      <c r="G609" s="354">
        <f>G610</f>
        <v>0</v>
      </c>
      <c r="H609" s="354">
        <f t="shared" ref="H609:U609" si="286">H610</f>
        <v>0</v>
      </c>
      <c r="I609" s="354">
        <f t="shared" si="286"/>
        <v>0</v>
      </c>
      <c r="J609" s="354">
        <f t="shared" si="286"/>
        <v>0</v>
      </c>
      <c r="K609" s="354">
        <f t="shared" si="286"/>
        <v>0</v>
      </c>
      <c r="L609" s="354">
        <f t="shared" si="282"/>
        <v>0</v>
      </c>
      <c r="M609" s="354">
        <f t="shared" si="286"/>
        <v>0</v>
      </c>
      <c r="N609" s="354">
        <f t="shared" si="286"/>
        <v>0</v>
      </c>
      <c r="O609" s="354">
        <f t="shared" si="286"/>
        <v>0</v>
      </c>
      <c r="P609" s="354">
        <f t="shared" si="286"/>
        <v>0</v>
      </c>
      <c r="Q609" s="354">
        <f t="shared" si="283"/>
        <v>0</v>
      </c>
      <c r="R609" s="354">
        <f t="shared" si="286"/>
        <v>0</v>
      </c>
      <c r="S609" s="354">
        <f t="shared" si="286"/>
        <v>0</v>
      </c>
      <c r="T609" s="354">
        <f t="shared" si="286"/>
        <v>0</v>
      </c>
      <c r="U609" s="354">
        <f t="shared" si="286"/>
        <v>0</v>
      </c>
      <c r="V609" s="354">
        <f t="shared" si="284"/>
        <v>0</v>
      </c>
      <c r="W609" s="354"/>
      <c r="X609" s="354"/>
      <c r="Y609" s="354"/>
      <c r="Z609" s="354"/>
      <c r="AA609" s="354"/>
      <c r="AB609" s="354"/>
      <c r="AC609" s="354"/>
      <c r="AD609" s="354"/>
      <c r="AE609" s="354"/>
      <c r="AF609" s="354"/>
      <c r="AG609" s="354"/>
      <c r="AH609" s="354"/>
      <c r="AI609" s="354"/>
    </row>
    <row r="610" spans="1:35" x14ac:dyDescent="0.25">
      <c r="A610" s="358">
        <v>2521</v>
      </c>
      <c r="B610" s="361" t="str">
        <f t="shared" si="258"/>
        <v/>
      </c>
      <c r="C610" s="358"/>
      <c r="D610" s="359" t="s">
        <v>795</v>
      </c>
      <c r="E610" s="414">
        <f t="shared" ref="E610" si="287">SUM(E611,E612)</f>
        <v>0</v>
      </c>
      <c r="F610" s="414">
        <f>SUM(F611,F612)</f>
        <v>0</v>
      </c>
      <c r="G610" s="414">
        <f>SUM(G611,G612)</f>
        <v>0</v>
      </c>
      <c r="H610" s="414">
        <f t="shared" ref="H610:K610" si="288">SUM(H611,H612)</f>
        <v>0</v>
      </c>
      <c r="I610" s="414">
        <f t="shared" si="288"/>
        <v>0</v>
      </c>
      <c r="J610" s="414">
        <f t="shared" si="288"/>
        <v>0</v>
      </c>
      <c r="K610" s="414">
        <f t="shared" si="288"/>
        <v>0</v>
      </c>
      <c r="L610" s="354">
        <f t="shared" si="282"/>
        <v>0</v>
      </c>
      <c r="M610" s="414">
        <f t="shared" ref="M610:P610" si="289">SUM(M611,M612)</f>
        <v>0</v>
      </c>
      <c r="N610" s="414">
        <f t="shared" si="289"/>
        <v>0</v>
      </c>
      <c r="O610" s="414">
        <f t="shared" si="289"/>
        <v>0</v>
      </c>
      <c r="P610" s="414">
        <f t="shared" si="289"/>
        <v>0</v>
      </c>
      <c r="Q610" s="354">
        <f t="shared" si="283"/>
        <v>0</v>
      </c>
      <c r="R610" s="414">
        <f t="shared" ref="R610:U610" si="290">SUM(R611,R612)</f>
        <v>0</v>
      </c>
      <c r="S610" s="414">
        <f t="shared" si="290"/>
        <v>0</v>
      </c>
      <c r="T610" s="414">
        <f t="shared" si="290"/>
        <v>0</v>
      </c>
      <c r="U610" s="414">
        <f t="shared" si="290"/>
        <v>0</v>
      </c>
      <c r="V610" s="354">
        <f t="shared" si="284"/>
        <v>0</v>
      </c>
      <c r="W610" s="354"/>
      <c r="X610" s="354"/>
      <c r="Y610" s="354"/>
      <c r="Z610" s="354"/>
      <c r="AA610" s="354"/>
      <c r="AB610" s="354"/>
      <c r="AC610" s="354"/>
      <c r="AD610" s="354"/>
      <c r="AE610" s="354"/>
      <c r="AF610" s="354"/>
      <c r="AG610" s="354"/>
      <c r="AH610" s="354"/>
      <c r="AI610" s="354"/>
    </row>
    <row r="611" spans="1:35" x14ac:dyDescent="0.2">
      <c r="A611" s="358">
        <v>2521</v>
      </c>
      <c r="B611" s="361" t="str">
        <f t="shared" si="258"/>
        <v>1</v>
      </c>
      <c r="C611" s="340" t="s">
        <v>797</v>
      </c>
      <c r="D611" s="359" t="s">
        <v>798</v>
      </c>
      <c r="E611" s="1157" t="str">
        <f>IFERROR(VLOOKUP($C611,'[8]Total Outflows'!$AB$5:$AE$146,2,0),"")</f>
        <v/>
      </c>
      <c r="F611" s="1157" t="str">
        <f>IFERROR(VLOOKUP($C611,'[8]Total Outflows'!$AB$5:$AE$146,3,0),"")</f>
        <v/>
      </c>
      <c r="G611" s="1157" t="str">
        <f>IFERROR(VLOOKUP($C611,'[8]Total Outflows'!$AB$5:$AE$146,4,0),"")</f>
        <v/>
      </c>
      <c r="H611" s="1157" t="str">
        <f>IFERROR(VLOOKUP($C611,'[8]Total Outflows'!$AG$5:$AJ$137,2,0),"")</f>
        <v/>
      </c>
      <c r="I611" s="1157" t="str">
        <f>IFERROR(VLOOKUP($C611,'[8]Total Outflows'!$AL$5:$AO$60,2,0),"")</f>
        <v/>
      </c>
      <c r="J611" s="1157" t="str">
        <f>IFERROR(VLOOKUP($C611,'[8]Total Outflows'!$AR$5:$AU$87,2,0),"")</f>
        <v/>
      </c>
      <c r="K611" s="1157" t="str">
        <f>IFERROR(VLOOKUP($C611,'[8]Total Outflows'!$AW$5:$AZ$56,2,0),"")</f>
        <v/>
      </c>
      <c r="L611" s="354">
        <f t="shared" si="282"/>
        <v>0</v>
      </c>
      <c r="M611" s="1157" t="str">
        <f>IFERROR(VLOOKUP($C611,'[8]Total Outflows'!$AG$5:$AJ$137,3,0),"")</f>
        <v/>
      </c>
      <c r="N611" s="1157" t="str">
        <f>IFERROR(VLOOKUP($C611,'[8]Total Outflows'!$AL$5:$AO$60,3,0),"")</f>
        <v/>
      </c>
      <c r="O611" s="1157" t="str">
        <f>IFERROR(VLOOKUP($C611,'[8]Total Outflows'!$AR$5:$AU$87,3,0),"")</f>
        <v/>
      </c>
      <c r="P611" s="1157" t="str">
        <f>IFERROR(VLOOKUP($C611,'[8]Total Outflows'!$AW$5:$AZ$56,3,0),"")</f>
        <v/>
      </c>
      <c r="Q611" s="354">
        <f t="shared" si="283"/>
        <v>0</v>
      </c>
      <c r="R611" s="1157" t="str">
        <f>IFERROR(VLOOKUP($C611,'[8]Total Outflows'!$AG$5:$AJ$137,4,0),"")</f>
        <v/>
      </c>
      <c r="S611" s="1157" t="str">
        <f>IFERROR(VLOOKUP($C611,'[8]Total Outflows'!$AL$5:$AO$60,4,0),"")</f>
        <v/>
      </c>
      <c r="T611" s="1157" t="str">
        <f>IFERROR(VLOOKUP($C611,'[8]Total Outflows'!$AR$5:$AU$87,4,0),"")</f>
        <v/>
      </c>
      <c r="U611" s="1157" t="str">
        <f>IFERROR(VLOOKUP($C611,'[8]Total Outflows'!$AW$5:$AZ$56,4,0),"")</f>
        <v/>
      </c>
      <c r="V611" s="354">
        <f t="shared" si="284"/>
        <v>0</v>
      </c>
      <c r="W611" s="354"/>
      <c r="X611" s="354"/>
      <c r="Y611" s="354"/>
      <c r="Z611" s="354"/>
      <c r="AA611" s="354"/>
      <c r="AB611" s="354"/>
      <c r="AC611" s="354"/>
      <c r="AD611" s="354"/>
      <c r="AE611" s="354"/>
      <c r="AF611" s="354"/>
      <c r="AG611" s="354"/>
      <c r="AH611" s="354"/>
      <c r="AI611" s="354"/>
    </row>
    <row r="612" spans="1:35" ht="96" x14ac:dyDescent="0.2">
      <c r="A612" s="358">
        <v>2521</v>
      </c>
      <c r="B612" s="361" t="str">
        <f t="shared" si="258"/>
        <v>1</v>
      </c>
      <c r="C612" s="340" t="s">
        <v>799</v>
      </c>
      <c r="D612" s="374" t="s">
        <v>1245</v>
      </c>
      <c r="E612" s="1157" t="str">
        <f>IFERROR(VLOOKUP($C612,'[8]Total Outflows'!$AB$5:$AE$146,2,0),"")</f>
        <v/>
      </c>
      <c r="F612" s="1157" t="str">
        <f>IFERROR(VLOOKUP($C612,'[8]Total Outflows'!$AB$5:$AE$146,3,0),"")</f>
        <v/>
      </c>
      <c r="G612" s="1157" t="str">
        <f>IFERROR(VLOOKUP($C612,'[8]Total Outflows'!$AB$5:$AE$146,4,0),"")</f>
        <v/>
      </c>
      <c r="H612" s="1157" t="str">
        <f>IFERROR(VLOOKUP($C612,'[8]Total Outflows'!$AG$5:$AJ$137,2,0),"")</f>
        <v/>
      </c>
      <c r="I612" s="1157" t="str">
        <f>IFERROR(VLOOKUP($C612,'[8]Total Outflows'!$AL$5:$AO$60,2,0),"")</f>
        <v/>
      </c>
      <c r="J612" s="1157" t="str">
        <f>IFERROR(VLOOKUP($C612,'[8]Total Outflows'!$AR$5:$AU$87,2,0),"")</f>
        <v/>
      </c>
      <c r="K612" s="1157" t="str">
        <f>IFERROR(VLOOKUP($C612,'[8]Total Outflows'!$AW$5:$AZ$56,2,0),"")</f>
        <v/>
      </c>
      <c r="L612" s="354">
        <f t="shared" si="282"/>
        <v>0</v>
      </c>
      <c r="M612" s="1157" t="str">
        <f>IFERROR(VLOOKUP($C612,'[8]Total Outflows'!$AG$5:$AJ$137,3,0),"")</f>
        <v/>
      </c>
      <c r="N612" s="1157" t="str">
        <f>IFERROR(VLOOKUP($C612,'[8]Total Outflows'!$AL$5:$AO$60,3,0),"")</f>
        <v/>
      </c>
      <c r="O612" s="1157" t="str">
        <f>IFERROR(VLOOKUP($C612,'[8]Total Outflows'!$AR$5:$AU$87,3,0),"")</f>
        <v/>
      </c>
      <c r="P612" s="1157" t="str">
        <f>IFERROR(VLOOKUP($C612,'[8]Total Outflows'!$AW$5:$AZ$56,3,0),"")</f>
        <v/>
      </c>
      <c r="Q612" s="354">
        <f t="shared" si="283"/>
        <v>0</v>
      </c>
      <c r="R612" s="1157" t="str">
        <f>IFERROR(VLOOKUP($C612,'[8]Total Outflows'!$AG$5:$AJ$137,4,0),"")</f>
        <v/>
      </c>
      <c r="S612" s="1157" t="str">
        <f>IFERROR(VLOOKUP($C612,'[8]Total Outflows'!$AL$5:$AO$60,4,0),"")</f>
        <v/>
      </c>
      <c r="T612" s="1157" t="str">
        <f>IFERROR(VLOOKUP($C612,'[8]Total Outflows'!$AR$5:$AU$87,4,0),"")</f>
        <v/>
      </c>
      <c r="U612" s="1157" t="str">
        <f>IFERROR(VLOOKUP($C612,'[8]Total Outflows'!$AW$5:$AZ$56,4,0),"")</f>
        <v/>
      </c>
      <c r="V612" s="354">
        <f t="shared" si="284"/>
        <v>0</v>
      </c>
      <c r="W612" s="354"/>
      <c r="X612" s="354"/>
      <c r="Y612" s="354"/>
      <c r="Z612" s="354"/>
      <c r="AA612" s="354"/>
      <c r="AB612" s="354"/>
      <c r="AC612" s="354"/>
      <c r="AD612" s="354"/>
      <c r="AE612" s="354"/>
      <c r="AF612" s="354"/>
      <c r="AG612" s="354"/>
      <c r="AH612" s="354"/>
      <c r="AI612" s="354"/>
    </row>
    <row r="613" spans="1:35" x14ac:dyDescent="0.25">
      <c r="A613" s="358"/>
      <c r="B613" s="361" t="str">
        <f t="shared" si="258"/>
        <v/>
      </c>
      <c r="C613" s="358"/>
      <c r="D613" s="359"/>
      <c r="E613" s="354" t="str">
        <f>IFERROR(SUM(#REF!),"")</f>
        <v/>
      </c>
      <c r="F613" s="354"/>
      <c r="G613" s="354"/>
      <c r="H613" s="354"/>
      <c r="I613" s="354"/>
      <c r="J613" s="354"/>
      <c r="K613" s="354"/>
      <c r="L613" s="354">
        <f t="shared" si="282"/>
        <v>0</v>
      </c>
      <c r="M613" s="354"/>
      <c r="N613" s="354"/>
      <c r="O613" s="354"/>
      <c r="P613" s="354"/>
      <c r="Q613" s="354">
        <f t="shared" si="283"/>
        <v>0</v>
      </c>
      <c r="R613" s="354"/>
      <c r="S613" s="354"/>
      <c r="T613" s="354"/>
      <c r="U613" s="354"/>
      <c r="V613" s="354">
        <f t="shared" si="284"/>
        <v>0</v>
      </c>
      <c r="W613" s="354"/>
      <c r="X613" s="354"/>
      <c r="Y613" s="354"/>
      <c r="Z613" s="354"/>
      <c r="AA613" s="354"/>
      <c r="AB613" s="354"/>
      <c r="AC613" s="354"/>
      <c r="AD613" s="354"/>
      <c r="AE613" s="354"/>
      <c r="AF613" s="354"/>
      <c r="AG613" s="354"/>
      <c r="AH613" s="354"/>
      <c r="AI613" s="354"/>
    </row>
    <row r="614" spans="1:35" x14ac:dyDescent="0.25">
      <c r="A614" s="358">
        <v>2522</v>
      </c>
      <c r="B614" s="361" t="str">
        <f t="shared" si="258"/>
        <v/>
      </c>
      <c r="C614" s="358"/>
      <c r="D614" s="359" t="s">
        <v>800</v>
      </c>
      <c r="E614" s="354" t="str">
        <f>IFERROR(SUM(#REF!),"")</f>
        <v/>
      </c>
      <c r="F614" s="354"/>
      <c r="G614" s="354"/>
      <c r="H614" s="354"/>
      <c r="I614" s="354"/>
      <c r="J614" s="354"/>
      <c r="K614" s="354"/>
      <c r="L614" s="354">
        <f t="shared" si="282"/>
        <v>0</v>
      </c>
      <c r="M614" s="354"/>
      <c r="N614" s="354"/>
      <c r="O614" s="354"/>
      <c r="P614" s="354"/>
      <c r="Q614" s="354">
        <f t="shared" si="283"/>
        <v>0</v>
      </c>
      <c r="R614" s="354"/>
      <c r="S614" s="354"/>
      <c r="T614" s="354"/>
      <c r="U614" s="354"/>
      <c r="V614" s="354">
        <f t="shared" si="284"/>
        <v>0</v>
      </c>
      <c r="W614" s="354"/>
      <c r="X614" s="354"/>
      <c r="Y614" s="354"/>
      <c r="Z614" s="354"/>
      <c r="AA614" s="354"/>
      <c r="AB614" s="354"/>
      <c r="AC614" s="354"/>
      <c r="AD614" s="354"/>
      <c r="AE614" s="354"/>
      <c r="AF614" s="354"/>
      <c r="AG614" s="354"/>
      <c r="AH614" s="354"/>
      <c r="AI614" s="354"/>
    </row>
    <row r="615" spans="1:35" x14ac:dyDescent="0.25">
      <c r="A615" s="358"/>
      <c r="B615" s="361" t="str">
        <f t="shared" si="258"/>
        <v/>
      </c>
      <c r="C615" s="358"/>
      <c r="D615" s="359"/>
      <c r="E615" s="354" t="str">
        <f>IFERROR(SUM(#REF!),"")</f>
        <v/>
      </c>
      <c r="F615" s="354"/>
      <c r="G615" s="354"/>
      <c r="H615" s="354"/>
      <c r="I615" s="354"/>
      <c r="J615" s="354"/>
      <c r="K615" s="354"/>
      <c r="L615" s="354">
        <f t="shared" si="282"/>
        <v>0</v>
      </c>
      <c r="M615" s="354"/>
      <c r="N615" s="354"/>
      <c r="O615" s="354"/>
      <c r="P615" s="354"/>
      <c r="Q615" s="354">
        <f t="shared" si="283"/>
        <v>0</v>
      </c>
      <c r="R615" s="354"/>
      <c r="S615" s="354"/>
      <c r="T615" s="354"/>
      <c r="U615" s="354"/>
      <c r="V615" s="354">
        <f t="shared" si="284"/>
        <v>0</v>
      </c>
      <c r="W615" s="354"/>
      <c r="X615" s="354"/>
      <c r="Y615" s="354"/>
      <c r="Z615" s="354"/>
      <c r="AA615" s="354"/>
      <c r="AB615" s="354"/>
      <c r="AC615" s="354"/>
      <c r="AD615" s="354"/>
      <c r="AE615" s="354"/>
      <c r="AF615" s="354"/>
      <c r="AG615" s="354"/>
      <c r="AH615" s="354"/>
      <c r="AI615" s="354"/>
    </row>
    <row r="616" spans="1:35" x14ac:dyDescent="0.25">
      <c r="A616" s="358"/>
      <c r="B616" s="361" t="str">
        <f t="shared" si="258"/>
        <v/>
      </c>
      <c r="C616" s="358"/>
      <c r="D616" s="359"/>
      <c r="E616" s="354" t="str">
        <f>IFERROR(SUM(#REF!),"")</f>
        <v/>
      </c>
      <c r="F616" s="354"/>
      <c r="G616" s="354"/>
      <c r="H616" s="354"/>
      <c r="I616" s="354"/>
      <c r="J616" s="354"/>
      <c r="K616" s="354"/>
      <c r="L616" s="354">
        <f t="shared" si="282"/>
        <v>0</v>
      </c>
      <c r="M616" s="354"/>
      <c r="N616" s="354"/>
      <c r="O616" s="354"/>
      <c r="P616" s="354"/>
      <c r="Q616" s="354">
        <f t="shared" si="283"/>
        <v>0</v>
      </c>
      <c r="R616" s="354"/>
      <c r="S616" s="354"/>
      <c r="T616" s="354"/>
      <c r="U616" s="354"/>
      <c r="V616" s="354">
        <f t="shared" si="284"/>
        <v>0</v>
      </c>
      <c r="W616" s="354"/>
      <c r="X616" s="354"/>
      <c r="Y616" s="354"/>
      <c r="Z616" s="354"/>
      <c r="AA616" s="354"/>
      <c r="AB616" s="354"/>
      <c r="AC616" s="354"/>
      <c r="AD616" s="354"/>
      <c r="AE616" s="354"/>
      <c r="AF616" s="354"/>
      <c r="AG616" s="354"/>
      <c r="AH616" s="354"/>
      <c r="AI616" s="354"/>
    </row>
    <row r="617" spans="1:35" x14ac:dyDescent="0.25">
      <c r="A617" s="358"/>
      <c r="B617" s="361" t="str">
        <f t="shared" si="258"/>
        <v/>
      </c>
      <c r="C617" s="358"/>
      <c r="D617" s="359"/>
      <c r="E617" s="354" t="str">
        <f>IFERROR(SUM(#REF!),"")</f>
        <v/>
      </c>
      <c r="F617" s="354"/>
      <c r="G617" s="354"/>
      <c r="H617" s="354"/>
      <c r="I617" s="354"/>
      <c r="J617" s="354"/>
      <c r="K617" s="354"/>
      <c r="L617" s="354">
        <f t="shared" si="282"/>
        <v>0</v>
      </c>
      <c r="M617" s="354"/>
      <c r="N617" s="354"/>
      <c r="O617" s="354"/>
      <c r="P617" s="354"/>
      <c r="Q617" s="354">
        <f t="shared" si="283"/>
        <v>0</v>
      </c>
      <c r="R617" s="354"/>
      <c r="S617" s="354"/>
      <c r="T617" s="354"/>
      <c r="U617" s="354"/>
      <c r="V617" s="354">
        <f t="shared" si="284"/>
        <v>0</v>
      </c>
      <c r="W617" s="354"/>
      <c r="X617" s="354"/>
      <c r="Y617" s="354"/>
      <c r="Z617" s="354"/>
      <c r="AA617" s="354"/>
      <c r="AB617" s="354"/>
      <c r="AC617" s="354"/>
      <c r="AD617" s="354"/>
      <c r="AE617" s="354"/>
      <c r="AF617" s="354"/>
      <c r="AG617" s="354"/>
      <c r="AH617" s="354"/>
      <c r="AI617" s="354"/>
    </row>
    <row r="618" spans="1:35" x14ac:dyDescent="0.25">
      <c r="A618" s="352">
        <v>26</v>
      </c>
      <c r="B618" s="361" t="str">
        <f t="shared" si="258"/>
        <v/>
      </c>
      <c r="C618" s="352"/>
      <c r="D618" s="353" t="s">
        <v>801</v>
      </c>
      <c r="E618" s="354">
        <f>SUM(E619,E626,E636)</f>
        <v>51080590.540000007</v>
      </c>
      <c r="F618" s="354">
        <f>SUM(F619,F626,F636)</f>
        <v>38414800</v>
      </c>
      <c r="G618" s="354">
        <f>SUM(G619,G626,G636)</f>
        <v>20322500</v>
      </c>
      <c r="H618" s="354">
        <f t="shared" ref="H618:K618" si="291">SUM(H619,H626,H636)</f>
        <v>7376300</v>
      </c>
      <c r="I618" s="354">
        <f t="shared" si="291"/>
        <v>13640600</v>
      </c>
      <c r="J618" s="354">
        <f t="shared" si="291"/>
        <v>17511700</v>
      </c>
      <c r="K618" s="354">
        <f t="shared" si="291"/>
        <v>2870100</v>
      </c>
      <c r="L618" s="354">
        <f t="shared" si="282"/>
        <v>41398700</v>
      </c>
      <c r="M618" s="354">
        <f t="shared" ref="M618:P618" si="292">SUM(M619,M626,M636)</f>
        <v>11536400</v>
      </c>
      <c r="N618" s="354">
        <f t="shared" si="292"/>
        <v>9480500</v>
      </c>
      <c r="O618" s="354">
        <f t="shared" si="292"/>
        <v>4100000</v>
      </c>
      <c r="P618" s="354">
        <f t="shared" si="292"/>
        <v>3195100</v>
      </c>
      <c r="Q618" s="354">
        <f t="shared" si="283"/>
        <v>28312000</v>
      </c>
      <c r="R618" s="354">
        <f t="shared" ref="R618:U618" si="293">SUM(R619,R626,R636)</f>
        <v>18634900</v>
      </c>
      <c r="S618" s="354">
        <f t="shared" si="293"/>
        <v>2382000</v>
      </c>
      <c r="T618" s="354">
        <f t="shared" si="293"/>
        <v>4100000</v>
      </c>
      <c r="U618" s="354">
        <f t="shared" si="293"/>
        <v>3195100</v>
      </c>
      <c r="V618" s="354">
        <f t="shared" si="284"/>
        <v>28312000</v>
      </c>
      <c r="W618" s="354"/>
      <c r="X618" s="354"/>
      <c r="Y618" s="354"/>
      <c r="Z618" s="354"/>
      <c r="AA618" s="354"/>
      <c r="AB618" s="354"/>
      <c r="AC618" s="354"/>
      <c r="AD618" s="354"/>
      <c r="AE618" s="354"/>
      <c r="AF618" s="354"/>
      <c r="AG618" s="354"/>
      <c r="AH618" s="354"/>
      <c r="AI618" s="354"/>
    </row>
    <row r="619" spans="1:35" x14ac:dyDescent="0.25">
      <c r="A619" s="358">
        <v>261</v>
      </c>
      <c r="B619" s="361" t="str">
        <f t="shared" si="258"/>
        <v/>
      </c>
      <c r="C619" s="358"/>
      <c r="D619" s="359" t="s">
        <v>802</v>
      </c>
      <c r="E619" s="354">
        <f t="shared" ref="E619:F619" si="294">SUM(E620,E623)</f>
        <v>0</v>
      </c>
      <c r="F619" s="354">
        <f t="shared" si="294"/>
        <v>0</v>
      </c>
      <c r="G619" s="354">
        <f>SUM(G620,G623)</f>
        <v>0</v>
      </c>
      <c r="H619" s="354">
        <f t="shared" ref="H619:K619" si="295">SUM(H620,H623)</f>
        <v>0</v>
      </c>
      <c r="I619" s="354">
        <f t="shared" si="295"/>
        <v>0</v>
      </c>
      <c r="J619" s="354">
        <f t="shared" si="295"/>
        <v>0</v>
      </c>
      <c r="K619" s="354">
        <f t="shared" si="295"/>
        <v>0</v>
      </c>
      <c r="L619" s="354">
        <f t="shared" si="282"/>
        <v>0</v>
      </c>
      <c r="M619" s="354">
        <f t="shared" ref="M619:P619" si="296">SUM(M620,M623)</f>
        <v>0</v>
      </c>
      <c r="N619" s="354">
        <f t="shared" si="296"/>
        <v>0</v>
      </c>
      <c r="O619" s="354">
        <f t="shared" si="296"/>
        <v>0</v>
      </c>
      <c r="P619" s="354">
        <f t="shared" si="296"/>
        <v>0</v>
      </c>
      <c r="Q619" s="354">
        <f t="shared" si="283"/>
        <v>0</v>
      </c>
      <c r="R619" s="354">
        <f t="shared" ref="R619:U619" si="297">SUM(R620,R623)</f>
        <v>0</v>
      </c>
      <c r="S619" s="354">
        <f t="shared" si="297"/>
        <v>0</v>
      </c>
      <c r="T619" s="354">
        <f t="shared" si="297"/>
        <v>0</v>
      </c>
      <c r="U619" s="354">
        <f t="shared" si="297"/>
        <v>0</v>
      </c>
      <c r="V619" s="354">
        <f t="shared" si="284"/>
        <v>0</v>
      </c>
      <c r="W619" s="354"/>
      <c r="X619" s="354"/>
      <c r="Y619" s="354"/>
      <c r="Z619" s="354"/>
      <c r="AA619" s="354"/>
      <c r="AB619" s="354"/>
      <c r="AC619" s="354"/>
      <c r="AD619" s="354"/>
      <c r="AE619" s="354"/>
      <c r="AF619" s="354"/>
      <c r="AG619" s="354"/>
      <c r="AH619" s="354"/>
      <c r="AI619" s="354"/>
    </row>
    <row r="620" spans="1:35" x14ac:dyDescent="0.25">
      <c r="A620" s="358">
        <v>2611</v>
      </c>
      <c r="B620" s="361" t="str">
        <f t="shared" si="258"/>
        <v/>
      </c>
      <c r="C620" s="358"/>
      <c r="D620" s="359" t="s">
        <v>803</v>
      </c>
      <c r="E620" s="354" t="str">
        <f>IFERROR(SUM(#REF!),"")</f>
        <v/>
      </c>
      <c r="F620" s="354"/>
      <c r="G620" s="354"/>
      <c r="H620" s="354"/>
      <c r="I620" s="354"/>
      <c r="J620" s="354"/>
      <c r="K620" s="354"/>
      <c r="L620" s="354">
        <f t="shared" si="282"/>
        <v>0</v>
      </c>
      <c r="M620" s="354"/>
      <c r="N620" s="354"/>
      <c r="O620" s="354"/>
      <c r="P620" s="354"/>
      <c r="Q620" s="354">
        <f t="shared" si="283"/>
        <v>0</v>
      </c>
      <c r="R620" s="354"/>
      <c r="S620" s="354"/>
      <c r="T620" s="354"/>
      <c r="U620" s="354"/>
      <c r="V620" s="354">
        <f t="shared" si="284"/>
        <v>0</v>
      </c>
      <c r="W620" s="354"/>
      <c r="X620" s="354"/>
      <c r="Y620" s="354"/>
      <c r="Z620" s="354"/>
      <c r="AA620" s="354"/>
      <c r="AB620" s="354"/>
      <c r="AC620" s="354"/>
      <c r="AD620" s="354"/>
      <c r="AE620" s="354"/>
      <c r="AF620" s="354"/>
      <c r="AG620" s="354"/>
      <c r="AH620" s="354"/>
      <c r="AI620" s="354"/>
    </row>
    <row r="621" spans="1:35" x14ac:dyDescent="0.25">
      <c r="A621" s="358"/>
      <c r="B621" s="361" t="str">
        <f t="shared" si="258"/>
        <v/>
      </c>
      <c r="C621" s="358"/>
      <c r="D621" s="359"/>
      <c r="E621" s="354" t="str">
        <f>IFERROR(SUM(#REF!),"")</f>
        <v/>
      </c>
      <c r="F621" s="354"/>
      <c r="G621" s="354"/>
      <c r="H621" s="354"/>
      <c r="I621" s="354"/>
      <c r="J621" s="354"/>
      <c r="K621" s="354"/>
      <c r="L621" s="354">
        <f t="shared" si="282"/>
        <v>0</v>
      </c>
      <c r="M621" s="354"/>
      <c r="N621" s="354"/>
      <c r="O621" s="354"/>
      <c r="P621" s="354"/>
      <c r="Q621" s="354">
        <f t="shared" si="283"/>
        <v>0</v>
      </c>
      <c r="R621" s="354"/>
      <c r="S621" s="354"/>
      <c r="T621" s="354"/>
      <c r="U621" s="354"/>
      <c r="V621" s="354">
        <f t="shared" si="284"/>
        <v>0</v>
      </c>
      <c r="W621" s="354"/>
      <c r="X621" s="354"/>
      <c r="Y621" s="354"/>
      <c r="Z621" s="354"/>
      <c r="AA621" s="354"/>
      <c r="AB621" s="354"/>
      <c r="AC621" s="354"/>
      <c r="AD621" s="354"/>
      <c r="AE621" s="354"/>
      <c r="AF621" s="354"/>
      <c r="AG621" s="354"/>
      <c r="AH621" s="354"/>
      <c r="AI621" s="354"/>
    </row>
    <row r="622" spans="1:35" x14ac:dyDescent="0.25">
      <c r="A622" s="358"/>
      <c r="B622" s="361" t="str">
        <f t="shared" si="258"/>
        <v/>
      </c>
      <c r="C622" s="358"/>
      <c r="D622" s="359"/>
      <c r="E622" s="354" t="str">
        <f>IFERROR(SUM(#REF!),"")</f>
        <v/>
      </c>
      <c r="F622" s="354"/>
      <c r="G622" s="354"/>
      <c r="H622" s="354"/>
      <c r="I622" s="354"/>
      <c r="J622" s="354"/>
      <c r="K622" s="354"/>
      <c r="L622" s="354">
        <f t="shared" si="282"/>
        <v>0</v>
      </c>
      <c r="M622" s="354"/>
      <c r="N622" s="354"/>
      <c r="O622" s="354"/>
      <c r="P622" s="354"/>
      <c r="Q622" s="354">
        <f t="shared" si="283"/>
        <v>0</v>
      </c>
      <c r="R622" s="354"/>
      <c r="S622" s="354"/>
      <c r="T622" s="354"/>
      <c r="U622" s="354"/>
      <c r="V622" s="354">
        <f t="shared" si="284"/>
        <v>0</v>
      </c>
      <c r="W622" s="354"/>
      <c r="X622" s="354"/>
      <c r="Y622" s="354"/>
      <c r="Z622" s="354"/>
      <c r="AA622" s="354"/>
      <c r="AB622" s="354"/>
      <c r="AC622" s="354"/>
      <c r="AD622" s="354"/>
      <c r="AE622" s="354"/>
      <c r="AF622" s="354"/>
      <c r="AG622" s="354"/>
      <c r="AH622" s="354"/>
      <c r="AI622" s="354"/>
    </row>
    <row r="623" spans="1:35" x14ac:dyDescent="0.25">
      <c r="A623" s="358">
        <v>2612</v>
      </c>
      <c r="B623" s="361" t="str">
        <f t="shared" si="258"/>
        <v/>
      </c>
      <c r="C623" s="358"/>
      <c r="D623" s="359" t="s">
        <v>804</v>
      </c>
      <c r="E623" s="354" t="str">
        <f>IFERROR(SUM(#REF!),"")</f>
        <v/>
      </c>
      <c r="F623" s="354"/>
      <c r="G623" s="354"/>
      <c r="H623" s="354"/>
      <c r="I623" s="354"/>
      <c r="J623" s="354"/>
      <c r="K623" s="354"/>
      <c r="L623" s="354">
        <f t="shared" si="282"/>
        <v>0</v>
      </c>
      <c r="M623" s="354"/>
      <c r="N623" s="354"/>
      <c r="O623" s="354"/>
      <c r="P623" s="354"/>
      <c r="Q623" s="354">
        <f t="shared" si="283"/>
        <v>0</v>
      </c>
      <c r="R623" s="354"/>
      <c r="S623" s="354"/>
      <c r="T623" s="354"/>
      <c r="U623" s="354"/>
      <c r="V623" s="354">
        <f t="shared" si="284"/>
        <v>0</v>
      </c>
      <c r="W623" s="354"/>
      <c r="X623" s="354"/>
      <c r="Y623" s="354"/>
      <c r="Z623" s="354"/>
      <c r="AA623" s="354"/>
      <c r="AB623" s="354"/>
      <c r="AC623" s="354"/>
      <c r="AD623" s="354"/>
      <c r="AE623" s="354"/>
      <c r="AF623" s="354"/>
      <c r="AG623" s="354"/>
      <c r="AH623" s="354"/>
      <c r="AI623" s="354"/>
    </row>
    <row r="624" spans="1:35" x14ac:dyDescent="0.25">
      <c r="A624" s="358"/>
      <c r="B624" s="361" t="str">
        <f t="shared" si="258"/>
        <v/>
      </c>
      <c r="C624" s="358"/>
      <c r="D624" s="359"/>
      <c r="E624" s="354" t="str">
        <f>IFERROR(SUM(#REF!),"")</f>
        <v/>
      </c>
      <c r="F624" s="354"/>
      <c r="G624" s="354"/>
      <c r="H624" s="354"/>
      <c r="I624" s="354"/>
      <c r="J624" s="354"/>
      <c r="K624" s="354"/>
      <c r="L624" s="354">
        <f t="shared" si="282"/>
        <v>0</v>
      </c>
      <c r="M624" s="354"/>
      <c r="N624" s="354"/>
      <c r="O624" s="354"/>
      <c r="P624" s="354"/>
      <c r="Q624" s="354">
        <f t="shared" si="283"/>
        <v>0</v>
      </c>
      <c r="R624" s="354"/>
      <c r="S624" s="354"/>
      <c r="T624" s="354"/>
      <c r="U624" s="354"/>
      <c r="V624" s="354">
        <f t="shared" si="284"/>
        <v>0</v>
      </c>
      <c r="W624" s="354"/>
      <c r="X624" s="354"/>
      <c r="Y624" s="354"/>
      <c r="Z624" s="354"/>
      <c r="AA624" s="354"/>
      <c r="AB624" s="354"/>
      <c r="AC624" s="354"/>
      <c r="AD624" s="354"/>
      <c r="AE624" s="354"/>
      <c r="AF624" s="354"/>
      <c r="AG624" s="354"/>
      <c r="AH624" s="354"/>
      <c r="AI624" s="354"/>
    </row>
    <row r="625" spans="1:35" x14ac:dyDescent="0.25">
      <c r="A625" s="358"/>
      <c r="B625" s="361" t="str">
        <f t="shared" si="258"/>
        <v/>
      </c>
      <c r="C625" s="358"/>
      <c r="D625" s="359"/>
      <c r="E625" s="354" t="str">
        <f>IFERROR(SUM(#REF!),"")</f>
        <v/>
      </c>
      <c r="F625" s="354"/>
      <c r="G625" s="354"/>
      <c r="H625" s="354"/>
      <c r="I625" s="354"/>
      <c r="J625" s="354"/>
      <c r="K625" s="354"/>
      <c r="L625" s="354">
        <f t="shared" si="282"/>
        <v>0</v>
      </c>
      <c r="M625" s="354"/>
      <c r="N625" s="354"/>
      <c r="O625" s="354"/>
      <c r="P625" s="354"/>
      <c r="Q625" s="354">
        <f t="shared" si="283"/>
        <v>0</v>
      </c>
      <c r="R625" s="354"/>
      <c r="S625" s="354"/>
      <c r="T625" s="354"/>
      <c r="U625" s="354"/>
      <c r="V625" s="354">
        <f t="shared" si="284"/>
        <v>0</v>
      </c>
      <c r="W625" s="354"/>
      <c r="X625" s="354"/>
      <c r="Y625" s="354"/>
      <c r="Z625" s="354"/>
      <c r="AA625" s="354"/>
      <c r="AB625" s="354"/>
      <c r="AC625" s="354"/>
      <c r="AD625" s="354"/>
      <c r="AE625" s="354"/>
      <c r="AF625" s="354"/>
      <c r="AG625" s="354"/>
      <c r="AH625" s="354"/>
      <c r="AI625" s="354"/>
    </row>
    <row r="626" spans="1:35" x14ac:dyDescent="0.25">
      <c r="A626" s="358">
        <v>262</v>
      </c>
      <c r="B626" s="361" t="str">
        <f t="shared" si="258"/>
        <v/>
      </c>
      <c r="C626" s="358"/>
      <c r="D626" s="359" t="s">
        <v>805</v>
      </c>
      <c r="E626" s="354">
        <f>SUM(E631,E634)</f>
        <v>51080590.540000007</v>
      </c>
      <c r="F626" s="354">
        <f>SUM(F631,F634)</f>
        <v>38414800</v>
      </c>
      <c r="G626" s="354">
        <f>SUM(G631,G634)</f>
        <v>20322500</v>
      </c>
      <c r="H626" s="354">
        <f t="shared" ref="H626:K626" si="298">SUM(H631,H634)</f>
        <v>7376300</v>
      </c>
      <c r="I626" s="354">
        <f t="shared" si="298"/>
        <v>13640600</v>
      </c>
      <c r="J626" s="354">
        <f t="shared" si="298"/>
        <v>17511700</v>
      </c>
      <c r="K626" s="354">
        <f t="shared" si="298"/>
        <v>2870100</v>
      </c>
      <c r="L626" s="354">
        <f t="shared" si="282"/>
        <v>41398700</v>
      </c>
      <c r="M626" s="354">
        <f t="shared" ref="M626:P626" si="299">SUM(M631,M634)</f>
        <v>11536400</v>
      </c>
      <c r="N626" s="354">
        <f t="shared" si="299"/>
        <v>9480500</v>
      </c>
      <c r="O626" s="354">
        <f t="shared" si="299"/>
        <v>4100000</v>
      </c>
      <c r="P626" s="354">
        <f t="shared" si="299"/>
        <v>3195100</v>
      </c>
      <c r="Q626" s="354">
        <f t="shared" si="283"/>
        <v>28312000</v>
      </c>
      <c r="R626" s="354">
        <f t="shared" ref="R626:U626" si="300">SUM(R631,R634)</f>
        <v>18634900</v>
      </c>
      <c r="S626" s="354">
        <f t="shared" si="300"/>
        <v>2382000</v>
      </c>
      <c r="T626" s="354">
        <f t="shared" si="300"/>
        <v>4100000</v>
      </c>
      <c r="U626" s="354">
        <f t="shared" si="300"/>
        <v>3195100</v>
      </c>
      <c r="V626" s="354">
        <f t="shared" si="284"/>
        <v>28312000</v>
      </c>
      <c r="W626" s="354"/>
      <c r="X626" s="354"/>
      <c r="Y626" s="354"/>
      <c r="Z626" s="354"/>
      <c r="AA626" s="354"/>
      <c r="AB626" s="354"/>
      <c r="AC626" s="354"/>
      <c r="AD626" s="354"/>
      <c r="AE626" s="354"/>
      <c r="AF626" s="354"/>
      <c r="AG626" s="354"/>
      <c r="AH626" s="354"/>
      <c r="AI626" s="354"/>
    </row>
    <row r="627" spans="1:35" x14ac:dyDescent="0.25">
      <c r="A627" s="358">
        <v>2621</v>
      </c>
      <c r="B627" s="361" t="str">
        <f t="shared" si="258"/>
        <v/>
      </c>
      <c r="C627" s="358"/>
      <c r="D627" s="359" t="s">
        <v>803</v>
      </c>
      <c r="E627" s="354" t="str">
        <f>IFERROR(SUM(#REF!),"")</f>
        <v/>
      </c>
      <c r="F627" s="354"/>
      <c r="G627" s="354"/>
      <c r="H627" s="354"/>
      <c r="I627" s="354"/>
      <c r="J627" s="354"/>
      <c r="K627" s="354"/>
      <c r="L627" s="354">
        <f t="shared" si="282"/>
        <v>0</v>
      </c>
      <c r="M627" s="354"/>
      <c r="N627" s="354"/>
      <c r="O627" s="354"/>
      <c r="P627" s="354"/>
      <c r="Q627" s="354">
        <f t="shared" si="283"/>
        <v>0</v>
      </c>
      <c r="R627" s="354"/>
      <c r="S627" s="354"/>
      <c r="T627" s="354"/>
      <c r="U627" s="354"/>
      <c r="V627" s="354">
        <f t="shared" si="284"/>
        <v>0</v>
      </c>
      <c r="W627" s="354"/>
      <c r="X627" s="354"/>
      <c r="Y627" s="354"/>
      <c r="Z627" s="354"/>
      <c r="AA627" s="354"/>
      <c r="AB627" s="354"/>
      <c r="AC627" s="354"/>
      <c r="AD627" s="354"/>
      <c r="AE627" s="354"/>
      <c r="AF627" s="354"/>
      <c r="AG627" s="354"/>
      <c r="AH627" s="354"/>
      <c r="AI627" s="354"/>
    </row>
    <row r="628" spans="1:35" ht="36" x14ac:dyDescent="0.2">
      <c r="A628" s="358">
        <v>2621</v>
      </c>
      <c r="B628" s="361" t="str">
        <f t="shared" si="258"/>
        <v>1</v>
      </c>
      <c r="C628" s="340" t="s">
        <v>806</v>
      </c>
      <c r="D628" s="374" t="s">
        <v>1230</v>
      </c>
      <c r="E628" s="1157">
        <f>IFERROR(VLOOKUP($C628,'[8]Total Outflows'!$AB$5:$AE$146,2,0),"")</f>
        <v>3167556.63</v>
      </c>
      <c r="F628" s="1157">
        <f>IFERROR(VLOOKUP($C628,'[8]Total Outflows'!$AB$5:$AE$146,3,0),"")</f>
        <v>5032000</v>
      </c>
      <c r="G628" s="1157">
        <f>IFERROR(VLOOKUP($C628,'[8]Total Outflows'!$AB$5:$AE$146,4,0),"")</f>
        <v>5694500</v>
      </c>
      <c r="H628" s="1157">
        <f>IFERROR(VLOOKUP($C628,'[8]Total Outflows'!$AG$5:$AJ$137,2,0),"")</f>
        <v>800000</v>
      </c>
      <c r="I628" s="1157">
        <f>IFERROR(VLOOKUP($C628,'[8]Total Outflows'!$AL$5:$AO$60,2,0),"")</f>
        <v>4732000</v>
      </c>
      <c r="J628" s="1157" t="str">
        <f>IFERROR(VLOOKUP($C628,'[8]Total Outflows'!$AR$5:$AU$87,2,0),"")</f>
        <v/>
      </c>
      <c r="K628" s="1157" t="str">
        <f>IFERROR(VLOOKUP($C628,'[8]Total Outflows'!$AW$5:$AZ$56,2,0),"")</f>
        <v/>
      </c>
      <c r="L628" s="354">
        <f t="shared" si="282"/>
        <v>5532000</v>
      </c>
      <c r="M628" s="1157">
        <f>IFERROR(VLOOKUP($C628,'[8]Total Outflows'!$AG$5:$AJ$137,3,0),"")</f>
        <v>3332000</v>
      </c>
      <c r="N628" s="1157">
        <f>IFERROR(VLOOKUP($C628,'[8]Total Outflows'!$AL$5:$AO$60,3,0),"")</f>
        <v>2200000</v>
      </c>
      <c r="O628" s="1157" t="str">
        <f>IFERROR(VLOOKUP($C628,'[8]Total Outflows'!$AR$5:$AU$87,3,0),"")</f>
        <v/>
      </c>
      <c r="P628" s="1157" t="str">
        <f>IFERROR(VLOOKUP($C628,'[8]Total Outflows'!$AW$5:$AZ$56,3,0),"")</f>
        <v/>
      </c>
      <c r="Q628" s="354">
        <f t="shared" si="283"/>
        <v>5532000</v>
      </c>
      <c r="R628" s="1157">
        <f>IFERROR(VLOOKUP($C628,'[8]Total Outflows'!$AG$5:$AJ$137,4,0),"")</f>
        <v>3332000</v>
      </c>
      <c r="S628" s="1157">
        <f>IFERROR(VLOOKUP($C628,'[8]Total Outflows'!$AL$5:$AO$60,4,0),"")</f>
        <v>2200000</v>
      </c>
      <c r="T628" s="1157" t="str">
        <f>IFERROR(VLOOKUP($C628,'[8]Total Outflows'!$AR$5:$AU$87,4,0),"")</f>
        <v/>
      </c>
      <c r="U628" s="1157" t="str">
        <f>IFERROR(VLOOKUP($C628,'[8]Total Outflows'!$AW$5:$AZ$56,4,0),"")</f>
        <v/>
      </c>
      <c r="V628" s="354">
        <f t="shared" si="284"/>
        <v>5532000</v>
      </c>
      <c r="W628" s="354"/>
      <c r="X628" s="354"/>
      <c r="Y628" s="354"/>
      <c r="Z628" s="354"/>
      <c r="AA628" s="354"/>
      <c r="AB628" s="354"/>
      <c r="AC628" s="354"/>
      <c r="AD628" s="354"/>
      <c r="AE628" s="354"/>
      <c r="AF628" s="354"/>
      <c r="AG628" s="354"/>
      <c r="AH628" s="354"/>
      <c r="AI628" s="354"/>
    </row>
    <row r="629" spans="1:35" ht="60" x14ac:dyDescent="0.2">
      <c r="A629" s="413" t="s">
        <v>1258</v>
      </c>
      <c r="B629" s="361" t="str">
        <f t="shared" si="258"/>
        <v>1</v>
      </c>
      <c r="C629" s="368" t="s">
        <v>807</v>
      </c>
      <c r="D629" s="409" t="s">
        <v>1246</v>
      </c>
      <c r="E629" s="1157">
        <f>IFERROR(VLOOKUP($C629,'[8]Total Outflows'!$AB$5:$AE$146,2,0),"")</f>
        <v>47913033.910000004</v>
      </c>
      <c r="F629" s="1157">
        <f>IFERROR(VLOOKUP($C629,'[8]Total Outflows'!$AB$5:$AE$146,3,0),"")</f>
        <v>33382800</v>
      </c>
      <c r="G629" s="1157">
        <f>IFERROR(VLOOKUP($C629,'[8]Total Outflows'!$AB$5:$AE$146,4,0),"")</f>
        <v>14628000</v>
      </c>
      <c r="H629" s="1157">
        <f>IFERROR(VLOOKUP($C629,'[8]Total Outflows'!$AG$5:$AJ$137,2,0),"")</f>
        <v>6576300</v>
      </c>
      <c r="I629" s="1157">
        <f>IFERROR(VLOOKUP($C629,'[8]Total Outflows'!$AL$5:$AO$60,2,0),"")</f>
        <v>8908600</v>
      </c>
      <c r="J629" s="1157">
        <f>IFERROR(VLOOKUP($C629,'[8]Total Outflows'!$AR$5:$AU$87,2,0),"")</f>
        <v>17511700</v>
      </c>
      <c r="K629" s="1157">
        <f>IFERROR(VLOOKUP($C629,'[8]Total Outflows'!$AW$5:$AZ$56,2,0),"")</f>
        <v>2870100</v>
      </c>
      <c r="L629" s="354">
        <f t="shared" si="282"/>
        <v>35866700</v>
      </c>
      <c r="M629" s="1157">
        <f>IFERROR(VLOOKUP($C629,'[8]Total Outflows'!$AG$5:$AJ$137,3,0),"")</f>
        <v>8204400</v>
      </c>
      <c r="N629" s="1157">
        <f>IFERROR(VLOOKUP($C629,'[8]Total Outflows'!$AL$5:$AO$60,3,0),"")</f>
        <v>7280500</v>
      </c>
      <c r="O629" s="1157">
        <f>IFERROR(VLOOKUP($C629,'[8]Total Outflows'!$AR$5:$AU$87,3,0),"")</f>
        <v>4100000</v>
      </c>
      <c r="P629" s="1157">
        <f>IFERROR(VLOOKUP($C629,'[8]Total Outflows'!$AW$5:$AZ$56,3,0),"")</f>
        <v>3195100</v>
      </c>
      <c r="Q629" s="354">
        <f t="shared" si="283"/>
        <v>22780000</v>
      </c>
      <c r="R629" s="1157">
        <f>IFERROR(VLOOKUP($C629,'[8]Total Outflows'!$AG$5:$AJ$137,4,0),"")</f>
        <v>15302900</v>
      </c>
      <c r="S629" s="1157">
        <f>IFERROR(VLOOKUP($C629,'[8]Total Outflows'!$AL$5:$AO$60,4,0),"")</f>
        <v>182000</v>
      </c>
      <c r="T629" s="1157">
        <f>IFERROR(VLOOKUP($C629,'[8]Total Outflows'!$AR$5:$AU$87,4,0),"")</f>
        <v>4100000</v>
      </c>
      <c r="U629" s="1157">
        <f>IFERROR(VLOOKUP($C629,'[8]Total Outflows'!$AW$5:$AZ$56,4,0),"")</f>
        <v>3195100</v>
      </c>
      <c r="V629" s="354">
        <f t="shared" si="284"/>
        <v>22780000</v>
      </c>
      <c r="W629" s="354"/>
      <c r="X629" s="354"/>
      <c r="Y629" s="354"/>
      <c r="Z629" s="354"/>
      <c r="AA629" s="354"/>
      <c r="AB629" s="354"/>
      <c r="AC629" s="354"/>
      <c r="AD629" s="354"/>
      <c r="AE629" s="354"/>
      <c r="AF629" s="354"/>
      <c r="AG629" s="354"/>
      <c r="AH629" s="354"/>
      <c r="AI629" s="354"/>
    </row>
    <row r="630" spans="1:35" x14ac:dyDescent="0.25">
      <c r="A630" s="358"/>
      <c r="B630" s="361" t="str">
        <f t="shared" si="258"/>
        <v/>
      </c>
      <c r="C630" s="358"/>
      <c r="D630" s="359"/>
      <c r="E630" s="354" t="str">
        <f>IFERROR(SUM(#REF!),"")</f>
        <v/>
      </c>
      <c r="F630" s="354"/>
      <c r="G630" s="354"/>
      <c r="H630" s="354"/>
      <c r="I630" s="354"/>
      <c r="J630" s="354"/>
      <c r="K630" s="354"/>
      <c r="L630" s="354">
        <f t="shared" si="282"/>
        <v>0</v>
      </c>
      <c r="M630" s="354"/>
      <c r="N630" s="354"/>
      <c r="O630" s="354"/>
      <c r="P630" s="354"/>
      <c r="Q630" s="354">
        <f t="shared" si="283"/>
        <v>0</v>
      </c>
      <c r="R630" s="354"/>
      <c r="S630" s="354"/>
      <c r="T630" s="354"/>
      <c r="U630" s="354"/>
      <c r="V630" s="354">
        <f t="shared" si="284"/>
        <v>0</v>
      </c>
      <c r="W630" s="354"/>
      <c r="X630" s="354"/>
      <c r="Y630" s="354"/>
      <c r="Z630" s="354"/>
      <c r="AA630" s="354"/>
      <c r="AB630" s="354"/>
      <c r="AC630" s="354"/>
      <c r="AD630" s="354"/>
      <c r="AE630" s="354"/>
      <c r="AF630" s="354"/>
      <c r="AG630" s="354"/>
      <c r="AH630" s="354"/>
      <c r="AI630" s="354"/>
    </row>
    <row r="631" spans="1:35" x14ac:dyDescent="0.25">
      <c r="A631" s="358"/>
      <c r="B631" s="361" t="str">
        <f t="shared" si="258"/>
        <v/>
      </c>
      <c r="C631" s="358"/>
      <c r="D631" s="359"/>
      <c r="E631" s="354">
        <f>SUM(E628:E629)</f>
        <v>51080590.540000007</v>
      </c>
      <c r="F631" s="354">
        <f>SUM(F628:F629)</f>
        <v>38414800</v>
      </c>
      <c r="G631" s="354">
        <f t="shared" ref="G631" si="301">SUM(G628:G629)</f>
        <v>20322500</v>
      </c>
      <c r="H631" s="354">
        <f t="shared" ref="H631:K631" si="302">SUM(H628:H629)</f>
        <v>7376300</v>
      </c>
      <c r="I631" s="354">
        <f t="shared" si="302"/>
        <v>13640600</v>
      </c>
      <c r="J631" s="354">
        <f t="shared" si="302"/>
        <v>17511700</v>
      </c>
      <c r="K631" s="354">
        <f t="shared" si="302"/>
        <v>2870100</v>
      </c>
      <c r="L631" s="354">
        <f t="shared" si="282"/>
        <v>41398700</v>
      </c>
      <c r="M631" s="354">
        <f t="shared" ref="M631:P631" si="303">SUM(M628:M629)</f>
        <v>11536400</v>
      </c>
      <c r="N631" s="354">
        <f t="shared" si="303"/>
        <v>9480500</v>
      </c>
      <c r="O631" s="354">
        <f t="shared" si="303"/>
        <v>4100000</v>
      </c>
      <c r="P631" s="354">
        <f t="shared" si="303"/>
        <v>3195100</v>
      </c>
      <c r="Q631" s="354">
        <f t="shared" si="283"/>
        <v>28312000</v>
      </c>
      <c r="R631" s="354">
        <f t="shared" ref="R631:U631" si="304">SUM(R628:R629)</f>
        <v>18634900</v>
      </c>
      <c r="S631" s="354">
        <f t="shared" si="304"/>
        <v>2382000</v>
      </c>
      <c r="T631" s="354">
        <f t="shared" si="304"/>
        <v>4100000</v>
      </c>
      <c r="U631" s="354">
        <f t="shared" si="304"/>
        <v>3195100</v>
      </c>
      <c r="V631" s="354">
        <f t="shared" si="284"/>
        <v>28312000</v>
      </c>
      <c r="W631" s="354"/>
      <c r="X631" s="354"/>
      <c r="Y631" s="354"/>
      <c r="Z631" s="354"/>
      <c r="AA631" s="354"/>
      <c r="AB631" s="354"/>
      <c r="AC631" s="354"/>
      <c r="AD631" s="354"/>
      <c r="AE631" s="354"/>
      <c r="AF631" s="354"/>
      <c r="AG631" s="354"/>
      <c r="AH631" s="354"/>
      <c r="AI631" s="354"/>
    </row>
    <row r="632" spans="1:35" x14ac:dyDescent="0.25">
      <c r="A632" s="358" t="s">
        <v>1243</v>
      </c>
      <c r="B632" s="370" t="str">
        <f t="shared" si="258"/>
        <v/>
      </c>
      <c r="C632" s="358"/>
      <c r="D632" s="359"/>
      <c r="E632" s="354" t="str">
        <f>IFERROR(SUM(#REF!),"")</f>
        <v/>
      </c>
      <c r="F632" s="354"/>
      <c r="G632" s="354"/>
      <c r="H632" s="354"/>
      <c r="I632" s="354"/>
      <c r="J632" s="354"/>
      <c r="K632" s="354"/>
      <c r="L632" s="354">
        <f t="shared" si="282"/>
        <v>0</v>
      </c>
      <c r="M632" s="354"/>
      <c r="N632" s="354"/>
      <c r="O632" s="354"/>
      <c r="P632" s="354"/>
      <c r="Q632" s="354">
        <f t="shared" si="283"/>
        <v>0</v>
      </c>
      <c r="R632" s="354"/>
      <c r="S632" s="354"/>
      <c r="T632" s="354"/>
      <c r="U632" s="354"/>
      <c r="V632" s="354">
        <f t="shared" si="284"/>
        <v>0</v>
      </c>
      <c r="W632" s="354"/>
      <c r="X632" s="354"/>
      <c r="Y632" s="354"/>
      <c r="Z632" s="354"/>
      <c r="AA632" s="354"/>
      <c r="AB632" s="354"/>
      <c r="AC632" s="354"/>
      <c r="AD632" s="354"/>
      <c r="AE632" s="354"/>
      <c r="AF632" s="354"/>
      <c r="AG632" s="354"/>
      <c r="AH632" s="354"/>
      <c r="AI632" s="354"/>
    </row>
    <row r="633" spans="1:35" x14ac:dyDescent="0.25">
      <c r="A633" s="358">
        <v>2622</v>
      </c>
      <c r="B633" s="361" t="str">
        <f t="shared" si="258"/>
        <v/>
      </c>
      <c r="C633" s="358"/>
      <c r="D633" s="359" t="s">
        <v>804</v>
      </c>
      <c r="E633" s="354" t="str">
        <f>IFERROR(SUM(#REF!),"")</f>
        <v/>
      </c>
      <c r="F633" s="354"/>
      <c r="G633" s="354"/>
      <c r="H633" s="354"/>
      <c r="I633" s="354"/>
      <c r="J633" s="354"/>
      <c r="K633" s="354"/>
      <c r="L633" s="354">
        <f t="shared" si="282"/>
        <v>0</v>
      </c>
      <c r="M633" s="354"/>
      <c r="N633" s="354"/>
      <c r="O633" s="354"/>
      <c r="P633" s="354"/>
      <c r="Q633" s="354">
        <f t="shared" si="283"/>
        <v>0</v>
      </c>
      <c r="R633" s="354"/>
      <c r="S633" s="354"/>
      <c r="T633" s="354"/>
      <c r="U633" s="354"/>
      <c r="V633" s="354">
        <f t="shared" si="284"/>
        <v>0</v>
      </c>
      <c r="W633" s="354"/>
      <c r="X633" s="354"/>
      <c r="Y633" s="354"/>
      <c r="Z633" s="354"/>
      <c r="AA633" s="354"/>
      <c r="AB633" s="354"/>
      <c r="AC633" s="354"/>
      <c r="AD633" s="354"/>
      <c r="AE633" s="354"/>
      <c r="AF633" s="354"/>
      <c r="AG633" s="354"/>
      <c r="AH633" s="354"/>
      <c r="AI633" s="354"/>
    </row>
    <row r="634" spans="1:35" x14ac:dyDescent="0.25">
      <c r="A634" s="358"/>
      <c r="B634" s="361" t="str">
        <f t="shared" si="258"/>
        <v/>
      </c>
      <c r="C634" s="358"/>
      <c r="D634" s="359"/>
      <c r="E634" s="354" t="str">
        <f>IFERROR(SUM(#REF!),"")</f>
        <v/>
      </c>
      <c r="F634" s="354"/>
      <c r="G634" s="354"/>
      <c r="H634" s="354"/>
      <c r="I634" s="354"/>
      <c r="J634" s="354"/>
      <c r="K634" s="354"/>
      <c r="L634" s="354">
        <f t="shared" si="282"/>
        <v>0</v>
      </c>
      <c r="M634" s="354"/>
      <c r="N634" s="354"/>
      <c r="O634" s="354"/>
      <c r="P634" s="354"/>
      <c r="Q634" s="354">
        <f t="shared" si="283"/>
        <v>0</v>
      </c>
      <c r="R634" s="354"/>
      <c r="S634" s="354"/>
      <c r="T634" s="354"/>
      <c r="U634" s="354"/>
      <c r="V634" s="354">
        <f t="shared" si="284"/>
        <v>0</v>
      </c>
      <c r="W634" s="354"/>
      <c r="X634" s="354"/>
      <c r="Y634" s="354"/>
      <c r="Z634" s="354"/>
      <c r="AA634" s="354"/>
      <c r="AB634" s="354"/>
      <c r="AC634" s="354"/>
      <c r="AD634" s="354"/>
      <c r="AE634" s="354"/>
      <c r="AF634" s="354"/>
      <c r="AG634" s="354"/>
      <c r="AH634" s="354"/>
      <c r="AI634" s="354"/>
    </row>
    <row r="635" spans="1:35" x14ac:dyDescent="0.25">
      <c r="A635" s="358"/>
      <c r="B635" s="361" t="str">
        <f t="shared" si="258"/>
        <v/>
      </c>
      <c r="C635" s="358"/>
      <c r="D635" s="359"/>
      <c r="E635" s="354" t="str">
        <f>IFERROR(SUM(#REF!),"")</f>
        <v/>
      </c>
      <c r="F635" s="354"/>
      <c r="G635" s="354"/>
      <c r="H635" s="354"/>
      <c r="I635" s="354"/>
      <c r="J635" s="354"/>
      <c r="K635" s="354"/>
      <c r="L635" s="354">
        <f t="shared" si="282"/>
        <v>0</v>
      </c>
      <c r="M635" s="354"/>
      <c r="N635" s="354"/>
      <c r="O635" s="354"/>
      <c r="P635" s="354"/>
      <c r="Q635" s="354">
        <f t="shared" si="283"/>
        <v>0</v>
      </c>
      <c r="R635" s="354"/>
      <c r="S635" s="354"/>
      <c r="T635" s="354"/>
      <c r="U635" s="354"/>
      <c r="V635" s="354">
        <f t="shared" si="284"/>
        <v>0</v>
      </c>
      <c r="W635" s="354"/>
      <c r="X635" s="354"/>
      <c r="Y635" s="354"/>
      <c r="Z635" s="354"/>
      <c r="AA635" s="354"/>
      <c r="AB635" s="354"/>
      <c r="AC635" s="354"/>
      <c r="AD635" s="354"/>
      <c r="AE635" s="354"/>
      <c r="AF635" s="354"/>
      <c r="AG635" s="354"/>
      <c r="AH635" s="354"/>
      <c r="AI635" s="354"/>
    </row>
    <row r="636" spans="1:35" x14ac:dyDescent="0.25">
      <c r="A636" s="358">
        <v>263</v>
      </c>
      <c r="B636" s="361" t="str">
        <f t="shared" si="258"/>
        <v/>
      </c>
      <c r="C636" s="358"/>
      <c r="D636" s="359" t="s">
        <v>785</v>
      </c>
      <c r="E636" s="354" t="str">
        <f>IFERROR(SUM(#REF!),"")</f>
        <v/>
      </c>
      <c r="F636" s="354"/>
      <c r="G636" s="354"/>
      <c r="H636" s="354"/>
      <c r="I636" s="354"/>
      <c r="J636" s="354"/>
      <c r="K636" s="354"/>
      <c r="L636" s="354">
        <f t="shared" si="282"/>
        <v>0</v>
      </c>
      <c r="M636" s="354"/>
      <c r="N636" s="354"/>
      <c r="O636" s="354"/>
      <c r="P636" s="354"/>
      <c r="Q636" s="354">
        <f t="shared" si="283"/>
        <v>0</v>
      </c>
      <c r="R636" s="354"/>
      <c r="S636" s="354"/>
      <c r="T636" s="354"/>
      <c r="U636" s="354"/>
      <c r="V636" s="354">
        <f t="shared" si="284"/>
        <v>0</v>
      </c>
      <c r="W636" s="354"/>
      <c r="X636" s="354"/>
      <c r="Y636" s="354"/>
      <c r="Z636" s="354"/>
      <c r="AA636" s="354"/>
      <c r="AB636" s="354"/>
      <c r="AC636" s="354"/>
      <c r="AD636" s="354"/>
      <c r="AE636" s="354"/>
      <c r="AF636" s="354"/>
      <c r="AG636" s="354"/>
      <c r="AH636" s="354"/>
      <c r="AI636" s="354"/>
    </row>
    <row r="637" spans="1:35" x14ac:dyDescent="0.25">
      <c r="A637" s="358">
        <v>2631</v>
      </c>
      <c r="B637" s="361" t="str">
        <f t="shared" si="258"/>
        <v/>
      </c>
      <c r="C637" s="358"/>
      <c r="D637" s="359" t="s">
        <v>803</v>
      </c>
      <c r="E637" s="354" t="str">
        <f>IFERROR(SUM(#REF!),"")</f>
        <v/>
      </c>
      <c r="F637" s="354"/>
      <c r="G637" s="354"/>
      <c r="H637" s="354"/>
      <c r="I637" s="354"/>
      <c r="J637" s="354"/>
      <c r="K637" s="354"/>
      <c r="L637" s="354">
        <f t="shared" si="282"/>
        <v>0</v>
      </c>
      <c r="M637" s="354"/>
      <c r="N637" s="354"/>
      <c r="O637" s="354"/>
      <c r="P637" s="354"/>
      <c r="Q637" s="354">
        <f t="shared" si="283"/>
        <v>0</v>
      </c>
      <c r="R637" s="354"/>
      <c r="S637" s="354"/>
      <c r="T637" s="354"/>
      <c r="U637" s="354"/>
      <c r="V637" s="354">
        <f t="shared" si="284"/>
        <v>0</v>
      </c>
      <c r="W637" s="354"/>
      <c r="X637" s="354"/>
      <c r="Y637" s="354"/>
      <c r="Z637" s="354"/>
      <c r="AA637" s="354"/>
      <c r="AB637" s="354"/>
      <c r="AC637" s="354"/>
      <c r="AD637" s="354"/>
      <c r="AE637" s="354"/>
      <c r="AF637" s="354"/>
      <c r="AG637" s="354"/>
      <c r="AH637" s="354"/>
      <c r="AI637" s="354"/>
    </row>
    <row r="638" spans="1:35" x14ac:dyDescent="0.25">
      <c r="A638" s="358"/>
      <c r="B638" s="361" t="str">
        <f t="shared" si="258"/>
        <v/>
      </c>
      <c r="C638" s="358"/>
      <c r="D638" s="373" t="s">
        <v>1244</v>
      </c>
      <c r="E638" s="354" t="str">
        <f>IFERROR(SUM(#REF!),"")</f>
        <v/>
      </c>
      <c r="F638" s="354"/>
      <c r="G638" s="354"/>
      <c r="H638" s="354"/>
      <c r="I638" s="354"/>
      <c r="J638" s="354"/>
      <c r="K638" s="354"/>
      <c r="L638" s="354">
        <f t="shared" si="282"/>
        <v>0</v>
      </c>
      <c r="M638" s="354"/>
      <c r="N638" s="354"/>
      <c r="O638" s="354"/>
      <c r="P638" s="354"/>
      <c r="Q638" s="354">
        <f t="shared" si="283"/>
        <v>0</v>
      </c>
      <c r="R638" s="354"/>
      <c r="S638" s="354"/>
      <c r="T638" s="354"/>
      <c r="U638" s="354"/>
      <c r="V638" s="354">
        <f t="shared" si="284"/>
        <v>0</v>
      </c>
      <c r="W638" s="354"/>
      <c r="X638" s="354"/>
      <c r="Y638" s="354"/>
      <c r="Z638" s="354"/>
      <c r="AA638" s="354"/>
      <c r="AB638" s="354"/>
      <c r="AC638" s="354"/>
      <c r="AD638" s="354"/>
      <c r="AE638" s="354"/>
      <c r="AF638" s="354"/>
      <c r="AG638" s="354"/>
      <c r="AH638" s="354"/>
      <c r="AI638" s="354"/>
    </row>
    <row r="639" spans="1:35" x14ac:dyDescent="0.25">
      <c r="A639" s="358"/>
      <c r="B639" s="361" t="str">
        <f t="shared" si="258"/>
        <v/>
      </c>
      <c r="C639" s="358"/>
      <c r="D639" s="359"/>
      <c r="E639" s="354" t="str">
        <f>IFERROR(SUM(#REF!),"")</f>
        <v/>
      </c>
      <c r="F639" s="354"/>
      <c r="G639" s="354"/>
      <c r="H639" s="354"/>
      <c r="I639" s="354"/>
      <c r="J639" s="354"/>
      <c r="K639" s="354"/>
      <c r="L639" s="354">
        <f t="shared" si="282"/>
        <v>0</v>
      </c>
      <c r="M639" s="354"/>
      <c r="N639" s="354"/>
      <c r="O639" s="354"/>
      <c r="P639" s="354"/>
      <c r="Q639" s="354">
        <f t="shared" si="283"/>
        <v>0</v>
      </c>
      <c r="R639" s="354"/>
      <c r="S639" s="354"/>
      <c r="T639" s="354"/>
      <c r="U639" s="354"/>
      <c r="V639" s="354">
        <f t="shared" si="284"/>
        <v>0</v>
      </c>
      <c r="W639" s="354"/>
      <c r="X639" s="354"/>
      <c r="Y639" s="354"/>
      <c r="Z639" s="354"/>
      <c r="AA639" s="354"/>
      <c r="AB639" s="354"/>
      <c r="AC639" s="354"/>
      <c r="AD639" s="354"/>
      <c r="AE639" s="354"/>
      <c r="AF639" s="354"/>
      <c r="AG639" s="354"/>
      <c r="AH639" s="354"/>
      <c r="AI639" s="354"/>
    </row>
    <row r="640" spans="1:35" x14ac:dyDescent="0.25">
      <c r="A640" s="358">
        <v>2632</v>
      </c>
      <c r="B640" s="361" t="str">
        <f t="shared" si="258"/>
        <v/>
      </c>
      <c r="C640" s="358"/>
      <c r="D640" s="359" t="s">
        <v>804</v>
      </c>
      <c r="E640" s="354" t="str">
        <f>IFERROR(SUM(#REF!),"")</f>
        <v/>
      </c>
      <c r="F640" s="354"/>
      <c r="G640" s="354"/>
      <c r="H640" s="354"/>
      <c r="I640" s="354"/>
      <c r="J640" s="354"/>
      <c r="K640" s="354"/>
      <c r="L640" s="354">
        <f t="shared" si="282"/>
        <v>0</v>
      </c>
      <c r="M640" s="354"/>
      <c r="N640" s="354"/>
      <c r="O640" s="354"/>
      <c r="P640" s="354"/>
      <c r="Q640" s="354">
        <f t="shared" si="283"/>
        <v>0</v>
      </c>
      <c r="R640" s="354"/>
      <c r="S640" s="354"/>
      <c r="T640" s="354"/>
      <c r="U640" s="354"/>
      <c r="V640" s="354">
        <f t="shared" si="284"/>
        <v>0</v>
      </c>
      <c r="W640" s="354"/>
      <c r="X640" s="354"/>
      <c r="Y640" s="354"/>
      <c r="Z640" s="354"/>
      <c r="AA640" s="354"/>
      <c r="AB640" s="354"/>
      <c r="AC640" s="354"/>
      <c r="AD640" s="354"/>
      <c r="AE640" s="354"/>
      <c r="AF640" s="354"/>
      <c r="AG640" s="354"/>
      <c r="AH640" s="354"/>
      <c r="AI640" s="354"/>
    </row>
    <row r="641" spans="1:35" x14ac:dyDescent="0.25">
      <c r="A641" s="358"/>
      <c r="B641" s="361" t="str">
        <f t="shared" si="258"/>
        <v/>
      </c>
      <c r="C641" s="358"/>
      <c r="D641" s="359"/>
      <c r="E641" s="354" t="str">
        <f>IFERROR(SUM(#REF!),"")</f>
        <v/>
      </c>
      <c r="F641" s="354"/>
      <c r="G641" s="354"/>
      <c r="H641" s="354"/>
      <c r="I641" s="354"/>
      <c r="J641" s="354"/>
      <c r="K641" s="354"/>
      <c r="L641" s="354">
        <f t="shared" si="282"/>
        <v>0</v>
      </c>
      <c r="M641" s="354"/>
      <c r="N641" s="354"/>
      <c r="O641" s="354"/>
      <c r="P641" s="354"/>
      <c r="Q641" s="354">
        <f t="shared" si="283"/>
        <v>0</v>
      </c>
      <c r="R641" s="354"/>
      <c r="S641" s="354"/>
      <c r="T641" s="354"/>
      <c r="U641" s="354"/>
      <c r="V641" s="354">
        <f t="shared" si="284"/>
        <v>0</v>
      </c>
      <c r="W641" s="354"/>
      <c r="X641" s="354"/>
      <c r="Y641" s="354"/>
      <c r="Z641" s="354"/>
      <c r="AA641" s="354"/>
      <c r="AB641" s="354"/>
      <c r="AC641" s="354"/>
      <c r="AD641" s="354"/>
      <c r="AE641" s="354"/>
      <c r="AF641" s="354"/>
      <c r="AG641" s="354"/>
      <c r="AH641" s="354"/>
      <c r="AI641" s="354"/>
    </row>
    <row r="642" spans="1:35" x14ac:dyDescent="0.25">
      <c r="A642" s="358"/>
      <c r="B642" s="361" t="str">
        <f t="shared" ref="B642:B705" si="305">IFERROR(LEFT(C642,1),"")</f>
        <v/>
      </c>
      <c r="C642" s="358"/>
      <c r="D642" s="359"/>
      <c r="E642" s="354" t="str">
        <f>IFERROR(SUM(#REF!),"")</f>
        <v/>
      </c>
      <c r="F642" s="354"/>
      <c r="G642" s="354"/>
      <c r="H642" s="354"/>
      <c r="I642" s="354"/>
      <c r="J642" s="354"/>
      <c r="K642" s="354"/>
      <c r="L642" s="354">
        <f t="shared" si="282"/>
        <v>0</v>
      </c>
      <c r="M642" s="354"/>
      <c r="N642" s="354"/>
      <c r="O642" s="354"/>
      <c r="P642" s="354"/>
      <c r="Q642" s="354">
        <f t="shared" si="283"/>
        <v>0</v>
      </c>
      <c r="R642" s="354"/>
      <c r="S642" s="354"/>
      <c r="T642" s="354"/>
      <c r="U642" s="354"/>
      <c r="V642" s="354">
        <f t="shared" si="284"/>
        <v>0</v>
      </c>
      <c r="W642" s="354"/>
      <c r="X642" s="354"/>
      <c r="Y642" s="354"/>
      <c r="Z642" s="354"/>
      <c r="AA642" s="354"/>
      <c r="AB642" s="354"/>
      <c r="AC642" s="354"/>
      <c r="AD642" s="354"/>
      <c r="AE642" s="354"/>
      <c r="AF642" s="354"/>
      <c r="AG642" s="354"/>
      <c r="AH642" s="354"/>
      <c r="AI642" s="354"/>
    </row>
    <row r="643" spans="1:35" x14ac:dyDescent="0.25">
      <c r="A643" s="352">
        <v>27</v>
      </c>
      <c r="B643" s="361" t="str">
        <f t="shared" si="305"/>
        <v/>
      </c>
      <c r="C643" s="352"/>
      <c r="D643" s="353" t="s">
        <v>808</v>
      </c>
      <c r="E643" s="354">
        <f t="shared" ref="E643" si="306">SUM(E652,E654,E657)</f>
        <v>31482896.549999997</v>
      </c>
      <c r="F643" s="354">
        <f>SUM(F652,F654,F657)</f>
        <v>32214000</v>
      </c>
      <c r="G643" s="354">
        <f>SUM(G652,G654,G657)</f>
        <v>26998000</v>
      </c>
      <c r="H643" s="354">
        <f t="shared" ref="H643:K643" si="307">SUM(H652,H654,H657)</f>
        <v>6580500</v>
      </c>
      <c r="I643" s="354">
        <f t="shared" si="307"/>
        <v>16030800</v>
      </c>
      <c r="J643" s="354">
        <f t="shared" si="307"/>
        <v>502700</v>
      </c>
      <c r="K643" s="354">
        <f t="shared" si="307"/>
        <v>15136200</v>
      </c>
      <c r="L643" s="354">
        <f t="shared" si="282"/>
        <v>38250200</v>
      </c>
      <c r="M643" s="354">
        <f t="shared" ref="M643:P643" si="308">SUM(M652,M654,M657)</f>
        <v>5680500</v>
      </c>
      <c r="N643" s="354">
        <f t="shared" si="308"/>
        <v>16030800</v>
      </c>
      <c r="O643" s="354">
        <f t="shared" si="308"/>
        <v>993500</v>
      </c>
      <c r="P643" s="354">
        <f t="shared" si="308"/>
        <v>13231400</v>
      </c>
      <c r="Q643" s="354">
        <f t="shared" si="283"/>
        <v>35936200</v>
      </c>
      <c r="R643" s="354">
        <f t="shared" ref="R643:U643" si="309">SUM(R652,R654,R657)</f>
        <v>9028500</v>
      </c>
      <c r="S643" s="354">
        <f t="shared" si="309"/>
        <v>12682800</v>
      </c>
      <c r="T643" s="354">
        <f t="shared" si="309"/>
        <v>1144450</v>
      </c>
      <c r="U643" s="354">
        <f t="shared" si="309"/>
        <v>13231400</v>
      </c>
      <c r="V643" s="354">
        <f t="shared" si="284"/>
        <v>36087150</v>
      </c>
      <c r="W643" s="354"/>
      <c r="X643" s="354"/>
      <c r="Y643" s="354"/>
      <c r="Z643" s="354"/>
      <c r="AA643" s="354"/>
      <c r="AB643" s="354"/>
      <c r="AC643" s="354"/>
      <c r="AD643" s="354"/>
      <c r="AE643" s="354"/>
      <c r="AF643" s="354"/>
      <c r="AG643" s="354"/>
      <c r="AH643" s="354"/>
      <c r="AI643" s="354"/>
    </row>
    <row r="644" spans="1:35" x14ac:dyDescent="0.25">
      <c r="A644" s="358">
        <v>2711</v>
      </c>
      <c r="B644" s="361" t="str">
        <f t="shared" si="305"/>
        <v/>
      </c>
      <c r="C644" s="358"/>
      <c r="D644" s="359" t="s">
        <v>809</v>
      </c>
      <c r="E644" s="354" t="str">
        <f>IFERROR(SUM(#REF!),"")</f>
        <v/>
      </c>
      <c r="F644" s="354"/>
      <c r="G644" s="354"/>
      <c r="H644" s="354"/>
      <c r="I644" s="354"/>
      <c r="J644" s="354"/>
      <c r="K644" s="354"/>
      <c r="L644" s="354">
        <f t="shared" si="282"/>
        <v>0</v>
      </c>
      <c r="M644" s="354"/>
      <c r="N644" s="354"/>
      <c r="O644" s="354"/>
      <c r="P644" s="354"/>
      <c r="Q644" s="354">
        <f t="shared" si="283"/>
        <v>0</v>
      </c>
      <c r="R644" s="354"/>
      <c r="S644" s="354"/>
      <c r="T644" s="354"/>
      <c r="U644" s="354"/>
      <c r="V644" s="354">
        <f t="shared" si="284"/>
        <v>0</v>
      </c>
      <c r="W644" s="354"/>
      <c r="X644" s="354"/>
      <c r="Y644" s="354"/>
      <c r="Z644" s="354"/>
      <c r="AA644" s="354"/>
      <c r="AB644" s="354"/>
      <c r="AC644" s="354"/>
      <c r="AD644" s="354"/>
      <c r="AE644" s="354"/>
      <c r="AF644" s="354"/>
      <c r="AG644" s="354"/>
      <c r="AH644" s="354"/>
      <c r="AI644" s="354"/>
    </row>
    <row r="645" spans="1:35" x14ac:dyDescent="0.2">
      <c r="A645" s="358">
        <v>2711</v>
      </c>
      <c r="B645" s="361" t="str">
        <f t="shared" si="305"/>
        <v>1</v>
      </c>
      <c r="C645" s="340" t="s">
        <v>814</v>
      </c>
      <c r="D645" s="359" t="s">
        <v>815</v>
      </c>
      <c r="E645" s="1157">
        <f>IFERROR(VLOOKUP($C645,'[8]Total Outflows'!$AB$5:$AE$146,2,0),"")</f>
        <v>752573</v>
      </c>
      <c r="F645" s="1157">
        <f>IFERROR(VLOOKUP($C645,'[8]Total Outflows'!$AB$5:$AE$146,3,0),"")</f>
        <v>921000</v>
      </c>
      <c r="G645" s="1157">
        <f>IFERROR(VLOOKUP($C645,'[8]Total Outflows'!$AB$5:$AE$146,4,0),"")</f>
        <v>591100</v>
      </c>
      <c r="H645" s="1157">
        <f>IFERROR(VLOOKUP($C645,'[8]Total Outflows'!$AG$5:$AJ$137,2,0),"")</f>
        <v>725300</v>
      </c>
      <c r="I645" s="1157" t="str">
        <f>IFERROR(VLOOKUP($C645,'[8]Total Outflows'!$AL$5:$AO$60,2,0),"")</f>
        <v/>
      </c>
      <c r="J645" s="1157">
        <f>IFERROR(VLOOKUP($C645,'[8]Total Outflows'!$AR$5:$AU$87,2,0),"")</f>
        <v>13700</v>
      </c>
      <c r="K645" s="1157" t="str">
        <f>IFERROR(VLOOKUP($C645,'[8]Total Outflows'!$AW$5:$AZ$56,2,0),"")</f>
        <v/>
      </c>
      <c r="L645" s="354">
        <f t="shared" si="282"/>
        <v>739000</v>
      </c>
      <c r="M645" s="1157">
        <f>IFERROR(VLOOKUP($C645,'[8]Total Outflows'!$AG$5:$AJ$137,3,0),"")</f>
        <v>725300</v>
      </c>
      <c r="N645" s="1157" t="str">
        <f>IFERROR(VLOOKUP($C645,'[8]Total Outflows'!$AL$5:$AO$60,3,0),"")</f>
        <v/>
      </c>
      <c r="O645" s="1157">
        <f>IFERROR(VLOOKUP($C645,'[8]Total Outflows'!$AR$5:$AU$87,3,0),"")</f>
        <v>1300</v>
      </c>
      <c r="P645" s="1157" t="str">
        <f>IFERROR(VLOOKUP($C645,'[8]Total Outflows'!$AW$5:$AZ$56,3,0),"")</f>
        <v/>
      </c>
      <c r="Q645" s="354">
        <f t="shared" si="283"/>
        <v>726600</v>
      </c>
      <c r="R645" s="1157">
        <f>IFERROR(VLOOKUP($C645,'[8]Total Outflows'!$AG$5:$AJ$137,4,0),"")</f>
        <v>725300</v>
      </c>
      <c r="S645" s="1157" t="str">
        <f>IFERROR(VLOOKUP($C645,'[8]Total Outflows'!$AL$5:$AO$60,4,0),"")</f>
        <v/>
      </c>
      <c r="T645" s="1157">
        <f>IFERROR(VLOOKUP($C645,'[8]Total Outflows'!$AR$5:$AU$87,4,0),"")</f>
        <v>1300</v>
      </c>
      <c r="U645" s="1157" t="str">
        <f>IFERROR(VLOOKUP($C645,'[8]Total Outflows'!$AW$5:$AZ$56,4,0),"")</f>
        <v/>
      </c>
      <c r="V645" s="354">
        <f t="shared" si="284"/>
        <v>726600</v>
      </c>
      <c r="W645" s="354"/>
      <c r="X645" s="354"/>
      <c r="Y645" s="354"/>
      <c r="Z645" s="354"/>
      <c r="AA645" s="354"/>
      <c r="AB645" s="354"/>
      <c r="AC645" s="354"/>
      <c r="AD645" s="354"/>
      <c r="AE645" s="354"/>
      <c r="AF645" s="354"/>
      <c r="AG645" s="354"/>
      <c r="AH645" s="354"/>
      <c r="AI645" s="354"/>
    </row>
    <row r="646" spans="1:35" x14ac:dyDescent="0.2">
      <c r="A646" s="358">
        <v>2711</v>
      </c>
      <c r="B646" s="361" t="str">
        <f t="shared" si="305"/>
        <v>1</v>
      </c>
      <c r="C646" s="340" t="s">
        <v>816</v>
      </c>
      <c r="D646" s="359" t="s">
        <v>817</v>
      </c>
      <c r="E646" s="1157">
        <f>IFERROR(VLOOKUP($C646,'[8]Total Outflows'!$AB$5:$AE$146,2,0),"")</f>
        <v>15279619.979999997</v>
      </c>
      <c r="F646" s="1157">
        <f>IFERROR(VLOOKUP($C646,'[8]Total Outflows'!$AB$5:$AE$146,3,0),"")</f>
        <v>16305900</v>
      </c>
      <c r="G646" s="1157">
        <f>IFERROR(VLOOKUP($C646,'[8]Total Outflows'!$AB$5:$AE$146,4,0),"")</f>
        <v>11526700</v>
      </c>
      <c r="H646" s="1157">
        <f>IFERROR(VLOOKUP($C646,'[8]Total Outflows'!$AG$5:$AJ$137,2,0),"")</f>
        <v>1212100</v>
      </c>
      <c r="I646" s="1157">
        <f>IFERROR(VLOOKUP($C646,'[8]Total Outflows'!$AL$5:$AO$60,2,0),"")</f>
        <v>4467900</v>
      </c>
      <c r="J646" s="1157">
        <f>IFERROR(VLOOKUP($C646,'[8]Total Outflows'!$AR$5:$AU$87,2,0),"")</f>
        <v>444000</v>
      </c>
      <c r="K646" s="1157">
        <f>IFERROR(VLOOKUP($C646,'[8]Total Outflows'!$AW$5:$AZ$56,2,0),"")</f>
        <v>15136200</v>
      </c>
      <c r="L646" s="354">
        <f t="shared" si="282"/>
        <v>21260200</v>
      </c>
      <c r="M646" s="1157">
        <f>IFERROR(VLOOKUP($C646,'[8]Total Outflows'!$AG$5:$AJ$137,3,0),"")</f>
        <v>1212100</v>
      </c>
      <c r="N646" s="1157">
        <f>IFERROR(VLOOKUP($C646,'[8]Total Outflows'!$AL$5:$AO$60,3,0),"")</f>
        <v>4467900</v>
      </c>
      <c r="O646" s="1157">
        <f>IFERROR(VLOOKUP($C646,'[8]Total Outflows'!$AR$5:$AU$87,3,0),"")</f>
        <v>924700</v>
      </c>
      <c r="P646" s="1157">
        <f>IFERROR(VLOOKUP($C646,'[8]Total Outflows'!$AW$5:$AZ$56,3,0),"")</f>
        <v>13231400</v>
      </c>
      <c r="Q646" s="354">
        <f t="shared" si="283"/>
        <v>19836100</v>
      </c>
      <c r="R646" s="1157">
        <f>IFERROR(VLOOKUP($C646,'[8]Total Outflows'!$AG$5:$AJ$137,4,0),"")</f>
        <v>2712100</v>
      </c>
      <c r="S646" s="1157">
        <f>IFERROR(VLOOKUP($C646,'[8]Total Outflows'!$AL$5:$AO$60,4,0),"")</f>
        <v>2967900</v>
      </c>
      <c r="T646" s="1157">
        <f>IFERROR(VLOOKUP($C646,'[8]Total Outflows'!$AR$5:$AU$87,4,0),"")</f>
        <v>1041900</v>
      </c>
      <c r="U646" s="1157">
        <f>IFERROR(VLOOKUP($C646,'[8]Total Outflows'!$AW$5:$AZ$56,4,0),"")</f>
        <v>13231400</v>
      </c>
      <c r="V646" s="354">
        <f t="shared" si="284"/>
        <v>19953300</v>
      </c>
      <c r="W646" s="354"/>
      <c r="X646" s="354"/>
      <c r="Y646" s="354"/>
      <c r="Z646" s="354"/>
      <c r="AA646" s="354"/>
      <c r="AB646" s="354"/>
      <c r="AC646" s="354"/>
      <c r="AD646" s="354"/>
      <c r="AE646" s="354"/>
      <c r="AF646" s="354"/>
      <c r="AG646" s="354"/>
      <c r="AH646" s="354"/>
      <c r="AI646" s="354"/>
    </row>
    <row r="647" spans="1:35" x14ac:dyDescent="0.2">
      <c r="A647" s="358">
        <v>2711</v>
      </c>
      <c r="B647" s="361" t="str">
        <f t="shared" si="305"/>
        <v>1</v>
      </c>
      <c r="C647" s="340" t="s">
        <v>818</v>
      </c>
      <c r="D647" s="359" t="s">
        <v>819</v>
      </c>
      <c r="E647" s="1157">
        <f>IFERROR(VLOOKUP($C647,'[8]Total Outflows'!$AB$5:$AE$146,2,0),"")</f>
        <v>351304.07</v>
      </c>
      <c r="F647" s="1157">
        <f>IFERROR(VLOOKUP($C647,'[8]Total Outflows'!$AB$5:$AE$146,3,0),"")</f>
        <v>77300</v>
      </c>
      <c r="G647" s="1157">
        <f>IFERROR(VLOOKUP($C647,'[8]Total Outflows'!$AB$5:$AE$146,4,0),"")</f>
        <v>104200</v>
      </c>
      <c r="H647" s="1157">
        <f>IFERROR(VLOOKUP($C647,'[8]Total Outflows'!$AG$5:$AJ$137,2,0),"")</f>
        <v>92500</v>
      </c>
      <c r="I647" s="1157" t="str">
        <f>IFERROR(VLOOKUP($C647,'[8]Total Outflows'!$AL$5:$AO$60,2,0),"")</f>
        <v/>
      </c>
      <c r="J647" s="1157">
        <f>IFERROR(VLOOKUP($C647,'[8]Total Outflows'!$AR$5:$AU$87,2,0),"")</f>
        <v>45000</v>
      </c>
      <c r="K647" s="1157" t="str">
        <f>IFERROR(VLOOKUP($C647,'[8]Total Outflows'!$AW$5:$AZ$56,2,0),"")</f>
        <v/>
      </c>
      <c r="L647" s="354">
        <f t="shared" si="282"/>
        <v>137500</v>
      </c>
      <c r="M647" s="1157">
        <f>IFERROR(VLOOKUP($C647,'[8]Total Outflows'!$AG$5:$AJ$137,3,0),"")</f>
        <v>92500</v>
      </c>
      <c r="N647" s="1157" t="str">
        <f>IFERROR(VLOOKUP($C647,'[8]Total Outflows'!$AL$5:$AO$60,3,0),"")</f>
        <v/>
      </c>
      <c r="O647" s="1157">
        <f>IFERROR(VLOOKUP($C647,'[8]Total Outflows'!$AR$5:$AU$87,3,0),"")</f>
        <v>67500</v>
      </c>
      <c r="P647" s="1157" t="str">
        <f>IFERROR(VLOOKUP($C647,'[8]Total Outflows'!$AW$5:$AZ$56,3,0),"")</f>
        <v/>
      </c>
      <c r="Q647" s="354">
        <f t="shared" si="283"/>
        <v>160000</v>
      </c>
      <c r="R647" s="1157">
        <f>IFERROR(VLOOKUP($C647,'[8]Total Outflows'!$AG$5:$AJ$137,4,0),"")</f>
        <v>92500</v>
      </c>
      <c r="S647" s="1157" t="str">
        <f>IFERROR(VLOOKUP($C647,'[8]Total Outflows'!$AL$5:$AO$60,4,0),"")</f>
        <v/>
      </c>
      <c r="T647" s="1157">
        <f>IFERROR(VLOOKUP($C647,'[8]Total Outflows'!$AR$5:$AU$87,4,0),"")</f>
        <v>101250</v>
      </c>
      <c r="U647" s="1157" t="str">
        <f>IFERROR(VLOOKUP($C647,'[8]Total Outflows'!$AW$5:$AZ$56,4,0),"")</f>
        <v/>
      </c>
      <c r="V647" s="354">
        <f t="shared" si="284"/>
        <v>193750</v>
      </c>
      <c r="W647" s="354"/>
      <c r="X647" s="354"/>
      <c r="Y647" s="354"/>
      <c r="Z647" s="354"/>
      <c r="AA647" s="354"/>
      <c r="AB647" s="354"/>
      <c r="AC647" s="354"/>
      <c r="AD647" s="354"/>
      <c r="AE647" s="354"/>
      <c r="AF647" s="354"/>
      <c r="AG647" s="354"/>
      <c r="AH647" s="354"/>
      <c r="AI647" s="354"/>
    </row>
    <row r="648" spans="1:35" x14ac:dyDescent="0.2">
      <c r="A648" s="358">
        <v>2711</v>
      </c>
      <c r="B648" s="361" t="str">
        <f t="shared" si="305"/>
        <v>1</v>
      </c>
      <c r="C648" s="364" t="s">
        <v>820</v>
      </c>
      <c r="D648" s="359" t="s">
        <v>821</v>
      </c>
      <c r="E648" s="1157">
        <f>IFERROR(VLOOKUP($C648,'[8]Total Outflows'!$AB$5:$AE$146,2,0),"")</f>
        <v>4693036.6400000006</v>
      </c>
      <c r="F648" s="1157">
        <f>IFERROR(VLOOKUP($C648,'[8]Total Outflows'!$AB$5:$AE$146,3,0),"")</f>
        <v>3473200</v>
      </c>
      <c r="G648" s="1157">
        <f>IFERROR(VLOOKUP($C648,'[8]Total Outflows'!$AB$5:$AE$146,4,0),"")</f>
        <v>3485100</v>
      </c>
      <c r="H648" s="1157">
        <f>IFERROR(VLOOKUP($C648,'[8]Total Outflows'!$AG$5:$AJ$137,2,0),"")</f>
        <v>3923200</v>
      </c>
      <c r="I648" s="1157">
        <f>IFERROR(VLOOKUP($C648,'[8]Total Outflows'!$AL$5:$AO$60,2,0),"")</f>
        <v>0</v>
      </c>
      <c r="J648" s="1157">
        <f>IFERROR(VLOOKUP($C648,'[8]Total Outflows'!$AR$5:$AU$87,2,0),"")</f>
        <v>0</v>
      </c>
      <c r="K648" s="1157" t="str">
        <f>IFERROR(VLOOKUP($C648,'[8]Total Outflows'!$AW$5:$AZ$56,2,0),"")</f>
        <v/>
      </c>
      <c r="L648" s="354">
        <f t="shared" si="282"/>
        <v>3923200</v>
      </c>
      <c r="M648" s="1157">
        <f>IFERROR(VLOOKUP($C648,'[8]Total Outflows'!$AG$5:$AJ$137,3,0),"")</f>
        <v>3473200</v>
      </c>
      <c r="N648" s="1157">
        <f>IFERROR(VLOOKUP($C648,'[8]Total Outflows'!$AL$5:$AO$60,3,0),"")</f>
        <v>0</v>
      </c>
      <c r="O648" s="1157">
        <f>IFERROR(VLOOKUP($C648,'[8]Total Outflows'!$AR$5:$AU$87,3,0),"")</f>
        <v>0</v>
      </c>
      <c r="P648" s="1157" t="str">
        <f>IFERROR(VLOOKUP($C648,'[8]Total Outflows'!$AW$5:$AZ$56,3,0),"")</f>
        <v/>
      </c>
      <c r="Q648" s="354">
        <f t="shared" si="283"/>
        <v>3473200</v>
      </c>
      <c r="R648" s="1157">
        <f>IFERROR(VLOOKUP($C648,'[8]Total Outflows'!$AG$5:$AJ$137,4,0),"")</f>
        <v>3473200</v>
      </c>
      <c r="S648" s="1157">
        <f>IFERROR(VLOOKUP($C648,'[8]Total Outflows'!$AL$5:$AO$60,4,0),"")</f>
        <v>0</v>
      </c>
      <c r="T648" s="1157">
        <f>IFERROR(VLOOKUP($C648,'[8]Total Outflows'!$AR$5:$AU$87,4,0),"")</f>
        <v>0</v>
      </c>
      <c r="U648" s="1157" t="str">
        <f>IFERROR(VLOOKUP($C648,'[8]Total Outflows'!$AW$5:$AZ$56,4,0),"")</f>
        <v/>
      </c>
      <c r="V648" s="354">
        <f t="shared" si="284"/>
        <v>3473200</v>
      </c>
      <c r="W648" s="354"/>
      <c r="X648" s="354"/>
      <c r="Y648" s="354"/>
      <c r="Z648" s="354"/>
      <c r="AA648" s="354"/>
      <c r="AB648" s="354"/>
      <c r="AC648" s="354"/>
      <c r="AD648" s="354"/>
      <c r="AE648" s="354"/>
      <c r="AF648" s="354"/>
      <c r="AG648" s="354"/>
      <c r="AH648" s="354"/>
      <c r="AI648" s="354"/>
    </row>
    <row r="649" spans="1:35" x14ac:dyDescent="0.2">
      <c r="A649" s="358">
        <v>2711</v>
      </c>
      <c r="B649" s="361" t="str">
        <f t="shared" si="305"/>
        <v>1</v>
      </c>
      <c r="C649" s="340" t="s">
        <v>822</v>
      </c>
      <c r="D649" s="359" t="s">
        <v>823</v>
      </c>
      <c r="E649" s="1157">
        <f>IFERROR(VLOOKUP($C649,'[8]Total Outflows'!$AB$5:$AE$146,2,0),"")</f>
        <v>6856566.1999999993</v>
      </c>
      <c r="F649" s="1157">
        <f>IFERROR(VLOOKUP($C649,'[8]Total Outflows'!$AB$5:$AE$146,3,0),"")</f>
        <v>7544300</v>
      </c>
      <c r="G649" s="1157">
        <f>IFERROR(VLOOKUP($C649,'[8]Total Outflows'!$AB$5:$AE$146,4,0),"")</f>
        <v>7549300</v>
      </c>
      <c r="H649" s="1157">
        <f>IFERROR(VLOOKUP($C649,'[8]Total Outflows'!$AG$5:$AJ$137,2,0),"")</f>
        <v>450000</v>
      </c>
      <c r="I649" s="1157">
        <f>IFERROR(VLOOKUP($C649,'[8]Total Outflows'!$AL$5:$AO$60,2,0),"")</f>
        <v>7848000</v>
      </c>
      <c r="J649" s="1157" t="str">
        <f>IFERROR(VLOOKUP($C649,'[8]Total Outflows'!$AR$5:$AU$87,2,0),"")</f>
        <v/>
      </c>
      <c r="K649" s="1157" t="str">
        <f>IFERROR(VLOOKUP($C649,'[8]Total Outflows'!$AW$5:$AZ$56,2,0),"")</f>
        <v/>
      </c>
      <c r="L649" s="354">
        <f t="shared" si="282"/>
        <v>8298000</v>
      </c>
      <c r="M649" s="1157">
        <f>IFERROR(VLOOKUP($C649,'[8]Total Outflows'!$AG$5:$AJ$137,3,0),"")</f>
        <v>0</v>
      </c>
      <c r="N649" s="1157">
        <f>IFERROR(VLOOKUP($C649,'[8]Total Outflows'!$AL$5:$AO$60,3,0),"")</f>
        <v>7848000</v>
      </c>
      <c r="O649" s="1157" t="str">
        <f>IFERROR(VLOOKUP($C649,'[8]Total Outflows'!$AR$5:$AU$87,3,0),"")</f>
        <v/>
      </c>
      <c r="P649" s="1157" t="str">
        <f>IFERROR(VLOOKUP($C649,'[8]Total Outflows'!$AW$5:$AZ$56,3,0),"")</f>
        <v/>
      </c>
      <c r="Q649" s="354">
        <f t="shared" si="283"/>
        <v>7848000</v>
      </c>
      <c r="R649" s="1157">
        <f>IFERROR(VLOOKUP($C649,'[8]Total Outflows'!$AG$5:$AJ$137,4,0),"")</f>
        <v>1848000</v>
      </c>
      <c r="S649" s="1157">
        <f>IFERROR(VLOOKUP($C649,'[8]Total Outflows'!$AL$5:$AO$60,4,0),"")</f>
        <v>6000000</v>
      </c>
      <c r="T649" s="1157" t="str">
        <f>IFERROR(VLOOKUP($C649,'[8]Total Outflows'!$AR$5:$AU$87,4,0),"")</f>
        <v/>
      </c>
      <c r="U649" s="1157" t="str">
        <f>IFERROR(VLOOKUP($C649,'[8]Total Outflows'!$AW$5:$AZ$56,4,0),"")</f>
        <v/>
      </c>
      <c r="V649" s="354">
        <f t="shared" si="284"/>
        <v>7848000</v>
      </c>
      <c r="W649" s="354"/>
      <c r="X649" s="354"/>
      <c r="Y649" s="354"/>
      <c r="Z649" s="354"/>
      <c r="AA649" s="354"/>
      <c r="AB649" s="354"/>
      <c r="AC649" s="354"/>
      <c r="AD649" s="354"/>
      <c r="AE649" s="354"/>
      <c r="AF649" s="354"/>
      <c r="AG649" s="354"/>
      <c r="AH649" s="354"/>
      <c r="AI649" s="354"/>
    </row>
    <row r="650" spans="1:35" x14ac:dyDescent="0.2">
      <c r="A650" s="358">
        <v>2711</v>
      </c>
      <c r="B650" s="361" t="str">
        <f t="shared" si="305"/>
        <v>1</v>
      </c>
      <c r="C650" s="340" t="s">
        <v>824</v>
      </c>
      <c r="D650" s="359" t="s">
        <v>825</v>
      </c>
      <c r="E650" s="1157" t="str">
        <f>IFERROR(VLOOKUP($C650,'[8]Total Outflows'!$AB$5:$AE$146,2,0),"")</f>
        <v/>
      </c>
      <c r="F650" s="1157" t="str">
        <f>IFERROR(VLOOKUP($C650,'[8]Total Outflows'!$AB$5:$AE$146,3,0),"")</f>
        <v/>
      </c>
      <c r="G650" s="1157" t="str">
        <f>IFERROR(VLOOKUP($C650,'[8]Total Outflows'!$AB$5:$AE$146,4,0),"")</f>
        <v/>
      </c>
      <c r="H650" s="1157" t="str">
        <f>IFERROR(VLOOKUP($C650,'[8]Total Outflows'!$AG$5:$AJ$137,2,0),"")</f>
        <v/>
      </c>
      <c r="I650" s="1157" t="str">
        <f>IFERROR(VLOOKUP($C650,'[8]Total Outflows'!$AL$5:$AO$60,2,0),"")</f>
        <v/>
      </c>
      <c r="J650" s="1157" t="str">
        <f>IFERROR(VLOOKUP($C650,'[8]Total Outflows'!$AR$5:$AU$87,2,0),"")</f>
        <v/>
      </c>
      <c r="K650" s="1157" t="str">
        <f>IFERROR(VLOOKUP($C650,'[8]Total Outflows'!$AW$5:$AZ$56,2,0),"")</f>
        <v/>
      </c>
      <c r="L650" s="354">
        <f t="shared" si="282"/>
        <v>0</v>
      </c>
      <c r="M650" s="1157" t="str">
        <f>IFERROR(VLOOKUP($C650,'[8]Total Outflows'!$AG$5:$AJ$137,3,0),"")</f>
        <v/>
      </c>
      <c r="N650" s="1157" t="str">
        <f>IFERROR(VLOOKUP($C650,'[8]Total Outflows'!$AL$5:$AO$60,3,0),"")</f>
        <v/>
      </c>
      <c r="O650" s="1157" t="str">
        <f>IFERROR(VLOOKUP($C650,'[8]Total Outflows'!$AR$5:$AU$87,3,0),"")</f>
        <v/>
      </c>
      <c r="P650" s="1157" t="str">
        <f>IFERROR(VLOOKUP($C650,'[8]Total Outflows'!$AW$5:$AZ$56,3,0),"")</f>
        <v/>
      </c>
      <c r="Q650" s="354">
        <f t="shared" si="283"/>
        <v>0</v>
      </c>
      <c r="R650" s="1157" t="str">
        <f>IFERROR(VLOOKUP($C650,'[8]Total Outflows'!$AG$5:$AJ$137,4,0),"")</f>
        <v/>
      </c>
      <c r="S650" s="1157" t="str">
        <f>IFERROR(VLOOKUP($C650,'[8]Total Outflows'!$AL$5:$AO$60,4,0),"")</f>
        <v/>
      </c>
      <c r="T650" s="1157" t="str">
        <f>IFERROR(VLOOKUP($C650,'[8]Total Outflows'!$AR$5:$AU$87,4,0),"")</f>
        <v/>
      </c>
      <c r="U650" s="1157" t="str">
        <f>IFERROR(VLOOKUP($C650,'[8]Total Outflows'!$AW$5:$AZ$56,4,0),"")</f>
        <v/>
      </c>
      <c r="V650" s="354">
        <f t="shared" si="284"/>
        <v>0</v>
      </c>
      <c r="W650" s="354"/>
      <c r="X650" s="354"/>
      <c r="Y650" s="354"/>
      <c r="Z650" s="354"/>
      <c r="AA650" s="354"/>
      <c r="AB650" s="354"/>
      <c r="AC650" s="354"/>
      <c r="AD650" s="354"/>
      <c r="AE650" s="354"/>
      <c r="AF650" s="354"/>
      <c r="AG650" s="354"/>
      <c r="AH650" s="354"/>
      <c r="AI650" s="354"/>
    </row>
    <row r="651" spans="1:35" x14ac:dyDescent="0.2">
      <c r="A651" s="358">
        <v>2711</v>
      </c>
      <c r="B651" s="361" t="str">
        <f t="shared" si="305"/>
        <v>1</v>
      </c>
      <c r="C651" s="384" t="s">
        <v>826</v>
      </c>
      <c r="D651" s="359" t="s">
        <v>827</v>
      </c>
      <c r="E651" s="1157">
        <f>IFERROR(VLOOKUP($C651,'[8]Total Outflows'!$AB$5:$AE$146,2,0),"")</f>
        <v>3549796.6599999992</v>
      </c>
      <c r="F651" s="1157">
        <f>IFERROR(VLOOKUP($C651,'[8]Total Outflows'!$AB$5:$AE$146,3,0),"")</f>
        <v>3892300</v>
      </c>
      <c r="G651" s="1157">
        <f>IFERROR(VLOOKUP($C651,'[8]Total Outflows'!$AB$5:$AE$146,4,0),"")</f>
        <v>3741600</v>
      </c>
      <c r="H651" s="1157">
        <f>IFERROR(VLOOKUP($C651,'[8]Total Outflows'!$AG$5:$AJ$137,2,0),"")</f>
        <v>177400</v>
      </c>
      <c r="I651" s="1157">
        <f>IFERROR(VLOOKUP($C651,'[8]Total Outflows'!$AL$5:$AO$60,2,0),"")</f>
        <v>3714900</v>
      </c>
      <c r="J651" s="1157" t="str">
        <f>IFERROR(VLOOKUP($C651,'[8]Total Outflows'!$AR$5:$AU$87,2,0),"")</f>
        <v/>
      </c>
      <c r="K651" s="1157" t="str">
        <f>IFERROR(VLOOKUP($C651,'[8]Total Outflows'!$AW$5:$AZ$56,2,0),"")</f>
        <v/>
      </c>
      <c r="L651" s="354">
        <f t="shared" si="282"/>
        <v>3892300</v>
      </c>
      <c r="M651" s="1157">
        <f>IFERROR(VLOOKUP($C651,'[8]Total Outflows'!$AG$5:$AJ$137,3,0),"")</f>
        <v>177400</v>
      </c>
      <c r="N651" s="1157">
        <f>IFERROR(VLOOKUP($C651,'[8]Total Outflows'!$AL$5:$AO$60,3,0),"")</f>
        <v>3714900</v>
      </c>
      <c r="O651" s="1157" t="str">
        <f>IFERROR(VLOOKUP($C651,'[8]Total Outflows'!$AR$5:$AU$87,3,0),"")</f>
        <v/>
      </c>
      <c r="P651" s="1157" t="str">
        <f>IFERROR(VLOOKUP($C651,'[8]Total Outflows'!$AW$5:$AZ$56,3,0),"")</f>
        <v/>
      </c>
      <c r="Q651" s="354">
        <f t="shared" si="283"/>
        <v>3892300</v>
      </c>
      <c r="R651" s="1157">
        <f>IFERROR(VLOOKUP($C651,'[8]Total Outflows'!$AG$5:$AJ$137,4,0),"")</f>
        <v>177400</v>
      </c>
      <c r="S651" s="1157">
        <f>IFERROR(VLOOKUP($C651,'[8]Total Outflows'!$AL$5:$AO$60,4,0),"")</f>
        <v>3714900</v>
      </c>
      <c r="T651" s="1157" t="str">
        <f>IFERROR(VLOOKUP($C651,'[8]Total Outflows'!$AR$5:$AU$87,4,0),"")</f>
        <v/>
      </c>
      <c r="U651" s="1157" t="str">
        <f>IFERROR(VLOOKUP($C651,'[8]Total Outflows'!$AW$5:$AZ$56,4,0),"")</f>
        <v/>
      </c>
      <c r="V651" s="354">
        <f t="shared" si="284"/>
        <v>3892300</v>
      </c>
      <c r="W651" s="354"/>
      <c r="X651" s="354"/>
      <c r="Y651" s="354"/>
      <c r="Z651" s="354"/>
      <c r="AA651" s="354"/>
      <c r="AB651" s="354"/>
      <c r="AC651" s="354"/>
      <c r="AD651" s="354"/>
      <c r="AE651" s="354"/>
      <c r="AF651" s="354"/>
      <c r="AG651" s="354"/>
      <c r="AH651" s="354"/>
      <c r="AI651" s="354"/>
    </row>
    <row r="652" spans="1:35" x14ac:dyDescent="0.25">
      <c r="A652" s="358"/>
      <c r="B652" s="361" t="str">
        <f t="shared" si="305"/>
        <v/>
      </c>
      <c r="D652" s="359"/>
      <c r="E652" s="354">
        <f>SUM(E645:E651)</f>
        <v>31482896.549999997</v>
      </c>
      <c r="F652" s="354">
        <f>SUM(F645:F651)</f>
        <v>32214000</v>
      </c>
      <c r="G652" s="354">
        <f>SUM(G645:G651)</f>
        <v>26998000</v>
      </c>
      <c r="H652" s="354">
        <f t="shared" ref="H652:K652" si="310">SUM(H645:H651)</f>
        <v>6580500</v>
      </c>
      <c r="I652" s="354">
        <f t="shared" si="310"/>
        <v>16030800</v>
      </c>
      <c r="J652" s="354">
        <f t="shared" si="310"/>
        <v>502700</v>
      </c>
      <c r="K652" s="354">
        <f t="shared" si="310"/>
        <v>15136200</v>
      </c>
      <c r="L652" s="354">
        <f t="shared" si="282"/>
        <v>38250200</v>
      </c>
      <c r="M652" s="354">
        <f t="shared" ref="M652:P652" si="311">SUM(M645:M651)</f>
        <v>5680500</v>
      </c>
      <c r="N652" s="354">
        <f t="shared" si="311"/>
        <v>16030800</v>
      </c>
      <c r="O652" s="354">
        <f t="shared" si="311"/>
        <v>993500</v>
      </c>
      <c r="P652" s="354">
        <f t="shared" si="311"/>
        <v>13231400</v>
      </c>
      <c r="Q652" s="354">
        <f t="shared" si="283"/>
        <v>35936200</v>
      </c>
      <c r="R652" s="354">
        <f t="shared" ref="R652:U652" si="312">SUM(R645:R651)</f>
        <v>9028500</v>
      </c>
      <c r="S652" s="354">
        <f t="shared" si="312"/>
        <v>12682800</v>
      </c>
      <c r="T652" s="354">
        <f t="shared" si="312"/>
        <v>1144450</v>
      </c>
      <c r="U652" s="354">
        <f t="shared" si="312"/>
        <v>13231400</v>
      </c>
      <c r="V652" s="354">
        <f t="shared" si="284"/>
        <v>36087150</v>
      </c>
      <c r="W652" s="354"/>
      <c r="X652" s="354"/>
      <c r="Y652" s="354"/>
      <c r="Z652" s="354"/>
      <c r="AA652" s="354"/>
      <c r="AB652" s="354"/>
      <c r="AC652" s="354"/>
      <c r="AD652" s="354"/>
      <c r="AE652" s="354"/>
      <c r="AF652" s="354"/>
      <c r="AG652" s="354"/>
      <c r="AH652" s="354"/>
      <c r="AI652" s="354"/>
    </row>
    <row r="653" spans="1:35" x14ac:dyDescent="0.25">
      <c r="A653" s="358"/>
      <c r="B653" s="361" t="str">
        <f t="shared" si="305"/>
        <v/>
      </c>
      <c r="C653" s="358"/>
      <c r="D653" s="359"/>
      <c r="E653" s="354" t="str">
        <f>IFERROR(SUM(#REF!),"")</f>
        <v/>
      </c>
      <c r="F653" s="354"/>
      <c r="G653" s="354"/>
      <c r="H653" s="354"/>
      <c r="I653" s="354"/>
      <c r="J653" s="354"/>
      <c r="K653" s="354"/>
      <c r="L653" s="354">
        <f t="shared" si="282"/>
        <v>0</v>
      </c>
      <c r="M653" s="354"/>
      <c r="N653" s="354"/>
      <c r="O653" s="354"/>
      <c r="P653" s="354"/>
      <c r="Q653" s="354">
        <f t="shared" si="283"/>
        <v>0</v>
      </c>
      <c r="R653" s="354"/>
      <c r="S653" s="354"/>
      <c r="T653" s="354"/>
      <c r="U653" s="354"/>
      <c r="V653" s="354">
        <f t="shared" si="284"/>
        <v>0</v>
      </c>
      <c r="W653" s="354"/>
      <c r="X653" s="354"/>
      <c r="Y653" s="354"/>
      <c r="Z653" s="354"/>
      <c r="AA653" s="354"/>
      <c r="AB653" s="354"/>
      <c r="AC653" s="354"/>
      <c r="AD653" s="354"/>
      <c r="AE653" s="354"/>
      <c r="AF653" s="354"/>
      <c r="AG653" s="354"/>
      <c r="AH653" s="354"/>
      <c r="AI653" s="354"/>
    </row>
    <row r="654" spans="1:35" x14ac:dyDescent="0.25">
      <c r="A654" s="358">
        <v>2721</v>
      </c>
      <c r="B654" s="361" t="str">
        <f t="shared" si="305"/>
        <v/>
      </c>
      <c r="C654" s="358"/>
      <c r="D654" s="359" t="s">
        <v>828</v>
      </c>
      <c r="E654" s="354" t="str">
        <f>IFERROR(SUM(#REF!),"")</f>
        <v/>
      </c>
      <c r="F654" s="354"/>
      <c r="G654" s="354"/>
      <c r="H654" s="354"/>
      <c r="I654" s="354"/>
      <c r="J654" s="354"/>
      <c r="K654" s="354"/>
      <c r="L654" s="354">
        <f t="shared" si="282"/>
        <v>0</v>
      </c>
      <c r="M654" s="354"/>
      <c r="N654" s="354"/>
      <c r="O654" s="354"/>
      <c r="P654" s="354"/>
      <c r="Q654" s="354">
        <f t="shared" si="283"/>
        <v>0</v>
      </c>
      <c r="R654" s="354"/>
      <c r="S654" s="354"/>
      <c r="T654" s="354"/>
      <c r="U654" s="354"/>
      <c r="V654" s="354">
        <f t="shared" si="284"/>
        <v>0</v>
      </c>
      <c r="W654" s="354"/>
      <c r="X654" s="354"/>
      <c r="Y654" s="354"/>
      <c r="Z654" s="354"/>
      <c r="AA654" s="354"/>
      <c r="AB654" s="354"/>
      <c r="AC654" s="354"/>
      <c r="AD654" s="354"/>
      <c r="AE654" s="354"/>
      <c r="AF654" s="354"/>
      <c r="AG654" s="354"/>
      <c r="AH654" s="354"/>
      <c r="AI654" s="354"/>
    </row>
    <row r="655" spans="1:35" x14ac:dyDescent="0.25">
      <c r="A655" s="358"/>
      <c r="B655" s="361" t="str">
        <f t="shared" si="305"/>
        <v/>
      </c>
      <c r="C655" s="358"/>
      <c r="D655" s="359"/>
      <c r="E655" s="354" t="str">
        <f>IFERROR(SUM(#REF!),"")</f>
        <v/>
      </c>
      <c r="F655" s="354"/>
      <c r="G655" s="354"/>
      <c r="H655" s="354"/>
      <c r="I655" s="354"/>
      <c r="J655" s="354"/>
      <c r="K655" s="354"/>
      <c r="L655" s="354">
        <f t="shared" si="282"/>
        <v>0</v>
      </c>
      <c r="M655" s="354"/>
      <c r="N655" s="354"/>
      <c r="O655" s="354"/>
      <c r="P655" s="354"/>
      <c r="Q655" s="354">
        <f t="shared" si="283"/>
        <v>0</v>
      </c>
      <c r="R655" s="354"/>
      <c r="S655" s="354"/>
      <c r="T655" s="354"/>
      <c r="U655" s="354"/>
      <c r="V655" s="354">
        <f t="shared" si="284"/>
        <v>0</v>
      </c>
      <c r="W655" s="354"/>
      <c r="X655" s="354"/>
      <c r="Y655" s="354"/>
      <c r="Z655" s="354"/>
      <c r="AA655" s="354"/>
      <c r="AB655" s="354"/>
      <c r="AC655" s="354"/>
      <c r="AD655" s="354"/>
      <c r="AE655" s="354"/>
      <c r="AF655" s="354"/>
      <c r="AG655" s="354"/>
      <c r="AH655" s="354"/>
      <c r="AI655" s="354"/>
    </row>
    <row r="656" spans="1:35" x14ac:dyDescent="0.25">
      <c r="A656" s="358"/>
      <c r="B656" s="361" t="str">
        <f t="shared" si="305"/>
        <v/>
      </c>
      <c r="C656" s="358"/>
      <c r="D656" s="359"/>
      <c r="E656" s="354" t="str">
        <f>IFERROR(SUM(#REF!),"")</f>
        <v/>
      </c>
      <c r="F656" s="354"/>
      <c r="G656" s="354"/>
      <c r="H656" s="354"/>
      <c r="I656" s="354"/>
      <c r="J656" s="354"/>
      <c r="K656" s="354"/>
      <c r="L656" s="354">
        <f t="shared" si="282"/>
        <v>0</v>
      </c>
      <c r="M656" s="354"/>
      <c r="N656" s="354"/>
      <c r="O656" s="354"/>
      <c r="P656" s="354"/>
      <c r="Q656" s="354">
        <f t="shared" si="283"/>
        <v>0</v>
      </c>
      <c r="R656" s="354"/>
      <c r="S656" s="354"/>
      <c r="T656" s="354"/>
      <c r="U656" s="354"/>
      <c r="V656" s="354">
        <f t="shared" si="284"/>
        <v>0</v>
      </c>
      <c r="W656" s="354"/>
      <c r="X656" s="354"/>
      <c r="Y656" s="354"/>
      <c r="Z656" s="354"/>
      <c r="AA656" s="354"/>
      <c r="AB656" s="354"/>
      <c r="AC656" s="354"/>
      <c r="AD656" s="354"/>
      <c r="AE656" s="354"/>
      <c r="AF656" s="354"/>
      <c r="AG656" s="354"/>
      <c r="AH656" s="354"/>
      <c r="AI656" s="354"/>
    </row>
    <row r="657" spans="1:35" x14ac:dyDescent="0.25">
      <c r="A657" s="358">
        <v>2731</v>
      </c>
      <c r="B657" s="361" t="str">
        <f t="shared" si="305"/>
        <v/>
      </c>
      <c r="C657" s="358"/>
      <c r="D657" s="359" t="s">
        <v>829</v>
      </c>
      <c r="E657" s="354" t="str">
        <f>IFERROR(SUM(#REF!),"")</f>
        <v/>
      </c>
      <c r="F657" s="354"/>
      <c r="G657" s="354"/>
      <c r="H657" s="354"/>
      <c r="I657" s="354"/>
      <c r="J657" s="354"/>
      <c r="K657" s="354"/>
      <c r="L657" s="354">
        <f t="shared" si="282"/>
        <v>0</v>
      </c>
      <c r="M657" s="354"/>
      <c r="N657" s="354"/>
      <c r="O657" s="354"/>
      <c r="P657" s="354"/>
      <c r="Q657" s="354">
        <f t="shared" si="283"/>
        <v>0</v>
      </c>
      <c r="R657" s="354"/>
      <c r="S657" s="354"/>
      <c r="T657" s="354"/>
      <c r="U657" s="354"/>
      <c r="V657" s="354">
        <f t="shared" si="284"/>
        <v>0</v>
      </c>
      <c r="W657" s="354"/>
      <c r="X657" s="354"/>
      <c r="Y657" s="354"/>
      <c r="Z657" s="354"/>
      <c r="AA657" s="354"/>
      <c r="AB657" s="354"/>
      <c r="AC657" s="354"/>
      <c r="AD657" s="354"/>
      <c r="AE657" s="354"/>
      <c r="AF657" s="354"/>
      <c r="AG657" s="354"/>
      <c r="AH657" s="354"/>
      <c r="AI657" s="354"/>
    </row>
    <row r="658" spans="1:35" x14ac:dyDescent="0.25">
      <c r="A658" s="358"/>
      <c r="B658" s="361" t="str">
        <f t="shared" si="305"/>
        <v/>
      </c>
      <c r="C658" s="358"/>
      <c r="D658" s="359"/>
      <c r="E658" s="354" t="str">
        <f>IFERROR(SUM(#REF!),"")</f>
        <v/>
      </c>
      <c r="F658" s="354"/>
      <c r="G658" s="354"/>
      <c r="H658" s="354"/>
      <c r="I658" s="354"/>
      <c r="J658" s="354"/>
      <c r="K658" s="354"/>
      <c r="L658" s="354">
        <f t="shared" si="282"/>
        <v>0</v>
      </c>
      <c r="M658" s="354"/>
      <c r="N658" s="354"/>
      <c r="O658" s="354"/>
      <c r="P658" s="354"/>
      <c r="Q658" s="354">
        <f t="shared" si="283"/>
        <v>0</v>
      </c>
      <c r="R658" s="354"/>
      <c r="S658" s="354"/>
      <c r="T658" s="354"/>
      <c r="U658" s="354"/>
      <c r="V658" s="354">
        <f t="shared" si="284"/>
        <v>0</v>
      </c>
      <c r="W658" s="354"/>
      <c r="X658" s="354"/>
      <c r="Y658" s="354"/>
      <c r="Z658" s="354"/>
      <c r="AA658" s="354"/>
      <c r="AB658" s="354"/>
      <c r="AC658" s="354"/>
      <c r="AD658" s="354"/>
      <c r="AE658" s="354"/>
      <c r="AF658" s="354"/>
      <c r="AG658" s="354"/>
      <c r="AH658" s="354"/>
      <c r="AI658" s="354"/>
    </row>
    <row r="659" spans="1:35" x14ac:dyDescent="0.25">
      <c r="A659" s="358"/>
      <c r="B659" s="361" t="str">
        <f t="shared" si="305"/>
        <v/>
      </c>
      <c r="C659" s="358"/>
      <c r="D659" s="359"/>
      <c r="E659" s="354" t="str">
        <f>IFERROR(SUM(#REF!),"")</f>
        <v/>
      </c>
      <c r="F659" s="354"/>
      <c r="G659" s="354"/>
      <c r="H659" s="354"/>
      <c r="I659" s="354"/>
      <c r="J659" s="354"/>
      <c r="K659" s="354"/>
      <c r="L659" s="354">
        <f t="shared" si="282"/>
        <v>0</v>
      </c>
      <c r="M659" s="354"/>
      <c r="N659" s="354"/>
      <c r="O659" s="354"/>
      <c r="P659" s="354"/>
      <c r="Q659" s="354">
        <f t="shared" si="283"/>
        <v>0</v>
      </c>
      <c r="R659" s="354"/>
      <c r="S659" s="354"/>
      <c r="T659" s="354"/>
      <c r="U659" s="354"/>
      <c r="V659" s="354">
        <f t="shared" si="284"/>
        <v>0</v>
      </c>
      <c r="W659" s="354"/>
      <c r="X659" s="354"/>
      <c r="Y659" s="354"/>
      <c r="Z659" s="354"/>
      <c r="AA659" s="354"/>
      <c r="AB659" s="354"/>
      <c r="AC659" s="354"/>
      <c r="AD659" s="354"/>
      <c r="AE659" s="354"/>
      <c r="AF659" s="354"/>
      <c r="AG659" s="354"/>
      <c r="AH659" s="354"/>
      <c r="AI659" s="354"/>
    </row>
    <row r="660" spans="1:35" x14ac:dyDescent="0.25">
      <c r="A660" s="352">
        <v>28</v>
      </c>
      <c r="B660" s="361" t="str">
        <f t="shared" si="305"/>
        <v/>
      </c>
      <c r="C660" s="352"/>
      <c r="D660" s="353" t="s">
        <v>830</v>
      </c>
      <c r="E660" s="354">
        <f>SUM(E661,E674)</f>
        <v>13499450.090000002</v>
      </c>
      <c r="F660" s="354">
        <f>SUM(F661,F674)</f>
        <v>17825600</v>
      </c>
      <c r="G660" s="354">
        <f>SUM(G661,G674)</f>
        <v>17361900</v>
      </c>
      <c r="H660" s="354">
        <f t="shared" ref="H660:K660" si="313">SUM(H661,H674)</f>
        <v>13385900</v>
      </c>
      <c r="I660" s="354">
        <f t="shared" si="313"/>
        <v>3061800</v>
      </c>
      <c r="J660" s="354">
        <f t="shared" si="313"/>
        <v>611200</v>
      </c>
      <c r="K660" s="354">
        <f t="shared" si="313"/>
        <v>1000000</v>
      </c>
      <c r="L660" s="354">
        <f t="shared" si="282"/>
        <v>18058900</v>
      </c>
      <c r="M660" s="354">
        <f t="shared" ref="M660:P660" si="314">SUM(M661,M674)</f>
        <v>13385900</v>
      </c>
      <c r="N660" s="354">
        <f t="shared" si="314"/>
        <v>3061800</v>
      </c>
      <c r="O660" s="354">
        <f t="shared" si="314"/>
        <v>20000</v>
      </c>
      <c r="P660" s="354">
        <f t="shared" si="314"/>
        <v>1000000</v>
      </c>
      <c r="Q660" s="354">
        <f t="shared" si="283"/>
        <v>17467700</v>
      </c>
      <c r="R660" s="354">
        <f t="shared" ref="R660:U660" si="315">SUM(R661,R674)</f>
        <v>13447700</v>
      </c>
      <c r="S660" s="354">
        <f t="shared" si="315"/>
        <v>3000000</v>
      </c>
      <c r="T660" s="354">
        <f t="shared" si="315"/>
        <v>20000</v>
      </c>
      <c r="U660" s="354">
        <f t="shared" si="315"/>
        <v>1000000</v>
      </c>
      <c r="V660" s="354">
        <f t="shared" si="284"/>
        <v>17467700</v>
      </c>
      <c r="W660" s="354"/>
      <c r="X660" s="354"/>
      <c r="Y660" s="354"/>
      <c r="Z660" s="354"/>
      <c r="AA660" s="354"/>
      <c r="AB660" s="354"/>
      <c r="AC660" s="354"/>
      <c r="AD660" s="354"/>
      <c r="AE660" s="354"/>
      <c r="AF660" s="354"/>
      <c r="AG660" s="354"/>
      <c r="AH660" s="354"/>
      <c r="AI660" s="354"/>
    </row>
    <row r="661" spans="1:35" x14ac:dyDescent="0.25">
      <c r="A661" s="358">
        <v>281</v>
      </c>
      <c r="B661" s="361" t="str">
        <f t="shared" si="305"/>
        <v/>
      </c>
      <c r="C661" s="358"/>
      <c r="D661" s="359" t="s">
        <v>831</v>
      </c>
      <c r="E661" s="354" t="str">
        <f>IFERROR(SUM(#REF!),"")</f>
        <v/>
      </c>
      <c r="F661" s="354"/>
      <c r="G661" s="354"/>
      <c r="H661" s="354"/>
      <c r="I661" s="354"/>
      <c r="J661" s="354"/>
      <c r="K661" s="354"/>
      <c r="L661" s="354">
        <f t="shared" si="282"/>
        <v>0</v>
      </c>
      <c r="M661" s="354"/>
      <c r="N661" s="354"/>
      <c r="O661" s="354"/>
      <c r="P661" s="354"/>
      <c r="Q661" s="354">
        <f t="shared" si="283"/>
        <v>0</v>
      </c>
      <c r="R661" s="354"/>
      <c r="S661" s="354"/>
      <c r="T661" s="354"/>
      <c r="U661" s="354"/>
      <c r="V661" s="354">
        <f t="shared" si="284"/>
        <v>0</v>
      </c>
      <c r="W661" s="354"/>
      <c r="X661" s="354"/>
      <c r="Y661" s="354"/>
      <c r="Z661" s="354"/>
      <c r="AA661" s="354"/>
      <c r="AB661" s="354"/>
      <c r="AC661" s="354"/>
      <c r="AD661" s="354"/>
      <c r="AE661" s="354"/>
      <c r="AF661" s="354"/>
      <c r="AG661" s="354"/>
      <c r="AH661" s="354"/>
      <c r="AI661" s="354"/>
    </row>
    <row r="662" spans="1:35" x14ac:dyDescent="0.25">
      <c r="A662" s="358">
        <v>2811</v>
      </c>
      <c r="B662" s="361" t="str">
        <f t="shared" si="305"/>
        <v/>
      </c>
      <c r="C662" s="358"/>
      <c r="D662" s="359" t="s">
        <v>832</v>
      </c>
      <c r="E662" s="354" t="str">
        <f>IFERROR(SUM(#REF!),"")</f>
        <v/>
      </c>
      <c r="F662" s="354"/>
      <c r="G662" s="354"/>
      <c r="H662" s="354"/>
      <c r="I662" s="354"/>
      <c r="J662" s="354"/>
      <c r="K662" s="354"/>
      <c r="L662" s="354">
        <f t="shared" si="282"/>
        <v>0</v>
      </c>
      <c r="M662" s="354"/>
      <c r="N662" s="354"/>
      <c r="O662" s="354"/>
      <c r="P662" s="354"/>
      <c r="Q662" s="354">
        <f t="shared" si="283"/>
        <v>0</v>
      </c>
      <c r="R662" s="354"/>
      <c r="S662" s="354"/>
      <c r="T662" s="354"/>
      <c r="U662" s="354"/>
      <c r="V662" s="354">
        <f t="shared" si="284"/>
        <v>0</v>
      </c>
      <c r="W662" s="354"/>
      <c r="X662" s="354"/>
      <c r="Y662" s="354"/>
      <c r="Z662" s="354"/>
      <c r="AA662" s="354"/>
      <c r="AB662" s="354"/>
      <c r="AC662" s="354"/>
      <c r="AD662" s="354"/>
      <c r="AE662" s="354"/>
      <c r="AF662" s="354"/>
      <c r="AG662" s="354"/>
      <c r="AH662" s="354"/>
      <c r="AI662" s="354"/>
    </row>
    <row r="663" spans="1:35" x14ac:dyDescent="0.25">
      <c r="A663" s="358"/>
      <c r="B663" s="361" t="str">
        <f t="shared" si="305"/>
        <v/>
      </c>
      <c r="C663" s="358"/>
      <c r="D663" s="359"/>
      <c r="E663" s="354" t="str">
        <f>IFERROR(SUM(#REF!),"")</f>
        <v/>
      </c>
      <c r="F663" s="354"/>
      <c r="G663" s="354"/>
      <c r="H663" s="354"/>
      <c r="I663" s="354"/>
      <c r="J663" s="354"/>
      <c r="K663" s="354"/>
      <c r="L663" s="354">
        <f t="shared" si="282"/>
        <v>0</v>
      </c>
      <c r="M663" s="354"/>
      <c r="N663" s="354"/>
      <c r="O663" s="354"/>
      <c r="P663" s="354"/>
      <c r="Q663" s="354">
        <f t="shared" si="283"/>
        <v>0</v>
      </c>
      <c r="R663" s="354"/>
      <c r="S663" s="354"/>
      <c r="T663" s="354"/>
      <c r="U663" s="354"/>
      <c r="V663" s="354">
        <f t="shared" si="284"/>
        <v>0</v>
      </c>
      <c r="W663" s="354"/>
      <c r="X663" s="354"/>
      <c r="Y663" s="354"/>
      <c r="Z663" s="354"/>
      <c r="AA663" s="354"/>
      <c r="AB663" s="354"/>
      <c r="AC663" s="354"/>
      <c r="AD663" s="354"/>
      <c r="AE663" s="354"/>
      <c r="AF663" s="354"/>
      <c r="AG663" s="354"/>
      <c r="AH663" s="354"/>
      <c r="AI663" s="354"/>
    </row>
    <row r="664" spans="1:35" x14ac:dyDescent="0.25">
      <c r="A664" s="358"/>
      <c r="B664" s="361" t="str">
        <f t="shared" si="305"/>
        <v/>
      </c>
      <c r="C664" s="358"/>
      <c r="D664" s="359"/>
      <c r="E664" s="354" t="str">
        <f>IFERROR(SUM(#REF!),"")</f>
        <v/>
      </c>
      <c r="F664" s="354"/>
      <c r="G664" s="354"/>
      <c r="H664" s="354"/>
      <c r="I664" s="354"/>
      <c r="J664" s="354"/>
      <c r="K664" s="354"/>
      <c r="L664" s="354">
        <f t="shared" si="282"/>
        <v>0</v>
      </c>
      <c r="M664" s="354"/>
      <c r="N664" s="354"/>
      <c r="O664" s="354"/>
      <c r="P664" s="354"/>
      <c r="Q664" s="354">
        <f t="shared" si="283"/>
        <v>0</v>
      </c>
      <c r="R664" s="354"/>
      <c r="S664" s="354"/>
      <c r="T664" s="354"/>
      <c r="U664" s="354"/>
      <c r="V664" s="354">
        <f t="shared" si="284"/>
        <v>0</v>
      </c>
      <c r="W664" s="354"/>
      <c r="X664" s="354"/>
      <c r="Y664" s="354"/>
      <c r="Z664" s="354"/>
      <c r="AA664" s="354"/>
      <c r="AB664" s="354"/>
      <c r="AC664" s="354"/>
      <c r="AD664" s="354"/>
      <c r="AE664" s="354"/>
      <c r="AF664" s="354"/>
      <c r="AG664" s="354"/>
      <c r="AH664" s="354"/>
      <c r="AI664" s="354"/>
    </row>
    <row r="665" spans="1:35" ht="24" x14ac:dyDescent="0.25">
      <c r="A665" s="358">
        <v>2812</v>
      </c>
      <c r="B665" s="361" t="str">
        <f t="shared" si="305"/>
        <v/>
      </c>
      <c r="C665" s="358"/>
      <c r="D665" s="374" t="s">
        <v>833</v>
      </c>
      <c r="E665" s="354" t="str">
        <f>IFERROR(SUM(#REF!),"")</f>
        <v/>
      </c>
      <c r="F665" s="354"/>
      <c r="G665" s="354"/>
      <c r="H665" s="354"/>
      <c r="I665" s="354"/>
      <c r="J665" s="354"/>
      <c r="K665" s="354"/>
      <c r="L665" s="354">
        <f t="shared" si="282"/>
        <v>0</v>
      </c>
      <c r="M665" s="354"/>
      <c r="N665" s="354"/>
      <c r="O665" s="354"/>
      <c r="P665" s="354"/>
      <c r="Q665" s="354">
        <f t="shared" si="283"/>
        <v>0</v>
      </c>
      <c r="R665" s="354"/>
      <c r="S665" s="354"/>
      <c r="T665" s="354"/>
      <c r="U665" s="354"/>
      <c r="V665" s="354">
        <f t="shared" si="284"/>
        <v>0</v>
      </c>
      <c r="W665" s="354"/>
      <c r="X665" s="354"/>
      <c r="Y665" s="354"/>
      <c r="Z665" s="354"/>
      <c r="AA665" s="354"/>
      <c r="AB665" s="354"/>
      <c r="AC665" s="354"/>
      <c r="AD665" s="354"/>
      <c r="AE665" s="354"/>
      <c r="AF665" s="354"/>
      <c r="AG665" s="354"/>
      <c r="AH665" s="354"/>
      <c r="AI665" s="354"/>
    </row>
    <row r="666" spans="1:35" x14ac:dyDescent="0.25">
      <c r="A666" s="358"/>
      <c r="B666" s="361" t="str">
        <f t="shared" si="305"/>
        <v/>
      </c>
      <c r="C666" s="358"/>
      <c r="D666" s="374"/>
      <c r="E666" s="354" t="str">
        <f>IFERROR(SUM(#REF!),"")</f>
        <v/>
      </c>
      <c r="F666" s="354"/>
      <c r="G666" s="354"/>
      <c r="H666" s="354"/>
      <c r="I666" s="354"/>
      <c r="J666" s="354"/>
      <c r="K666" s="354"/>
      <c r="L666" s="354">
        <f t="shared" si="282"/>
        <v>0</v>
      </c>
      <c r="M666" s="354"/>
      <c r="N666" s="354"/>
      <c r="O666" s="354"/>
      <c r="P666" s="354"/>
      <c r="Q666" s="354">
        <f t="shared" si="283"/>
        <v>0</v>
      </c>
      <c r="R666" s="354"/>
      <c r="S666" s="354"/>
      <c r="T666" s="354"/>
      <c r="U666" s="354"/>
      <c r="V666" s="354">
        <f t="shared" si="284"/>
        <v>0</v>
      </c>
      <c r="W666" s="354"/>
      <c r="X666" s="354"/>
      <c r="Y666" s="354"/>
      <c r="Z666" s="354"/>
      <c r="AA666" s="354"/>
      <c r="AB666" s="354"/>
      <c r="AC666" s="354"/>
      <c r="AD666" s="354"/>
      <c r="AE666" s="354"/>
      <c r="AF666" s="354"/>
      <c r="AG666" s="354"/>
      <c r="AH666" s="354"/>
      <c r="AI666" s="354"/>
    </row>
    <row r="667" spans="1:35" x14ac:dyDescent="0.25">
      <c r="A667" s="358"/>
      <c r="B667" s="361" t="str">
        <f t="shared" si="305"/>
        <v/>
      </c>
      <c r="C667" s="358"/>
      <c r="D667" s="374"/>
      <c r="E667" s="354" t="str">
        <f>IFERROR(SUM(#REF!),"")</f>
        <v/>
      </c>
      <c r="F667" s="354"/>
      <c r="G667" s="354"/>
      <c r="H667" s="354"/>
      <c r="I667" s="354"/>
      <c r="J667" s="354"/>
      <c r="K667" s="354"/>
      <c r="L667" s="354">
        <f t="shared" si="282"/>
        <v>0</v>
      </c>
      <c r="M667" s="354"/>
      <c r="N667" s="354"/>
      <c r="O667" s="354"/>
      <c r="P667" s="354"/>
      <c r="Q667" s="354">
        <f t="shared" si="283"/>
        <v>0</v>
      </c>
      <c r="R667" s="354"/>
      <c r="S667" s="354"/>
      <c r="T667" s="354"/>
      <c r="U667" s="354"/>
      <c r="V667" s="354">
        <f t="shared" si="284"/>
        <v>0</v>
      </c>
      <c r="W667" s="354"/>
      <c r="X667" s="354"/>
      <c r="Y667" s="354"/>
      <c r="Z667" s="354"/>
      <c r="AA667" s="354"/>
      <c r="AB667" s="354"/>
      <c r="AC667" s="354"/>
      <c r="AD667" s="354"/>
      <c r="AE667" s="354"/>
      <c r="AF667" s="354"/>
      <c r="AG667" s="354"/>
      <c r="AH667" s="354"/>
      <c r="AI667" s="354"/>
    </row>
    <row r="668" spans="1:35" x14ac:dyDescent="0.25">
      <c r="A668" s="358">
        <v>2813</v>
      </c>
      <c r="B668" s="361" t="str">
        <f t="shared" si="305"/>
        <v/>
      </c>
      <c r="C668" s="358"/>
      <c r="D668" s="359" t="s">
        <v>834</v>
      </c>
      <c r="E668" s="354" t="str">
        <f>IFERROR(SUM(#REF!),"")</f>
        <v/>
      </c>
      <c r="F668" s="354"/>
      <c r="G668" s="354"/>
      <c r="H668" s="354"/>
      <c r="I668" s="354"/>
      <c r="J668" s="354"/>
      <c r="K668" s="354"/>
      <c r="L668" s="354">
        <f t="shared" si="282"/>
        <v>0</v>
      </c>
      <c r="M668" s="354"/>
      <c r="N668" s="354"/>
      <c r="O668" s="354"/>
      <c r="P668" s="354"/>
      <c r="Q668" s="354">
        <f t="shared" si="283"/>
        <v>0</v>
      </c>
      <c r="R668" s="354"/>
      <c r="S668" s="354"/>
      <c r="T668" s="354"/>
      <c r="U668" s="354"/>
      <c r="V668" s="354">
        <f t="shared" si="284"/>
        <v>0</v>
      </c>
      <c r="W668" s="354"/>
      <c r="X668" s="354"/>
      <c r="Y668" s="354"/>
      <c r="Z668" s="354"/>
      <c r="AA668" s="354"/>
      <c r="AB668" s="354"/>
      <c r="AC668" s="354"/>
      <c r="AD668" s="354"/>
      <c r="AE668" s="354"/>
      <c r="AF668" s="354"/>
      <c r="AG668" s="354"/>
      <c r="AH668" s="354"/>
      <c r="AI668" s="354"/>
    </row>
    <row r="669" spans="1:35" x14ac:dyDescent="0.25">
      <c r="A669" s="358"/>
      <c r="B669" s="361" t="str">
        <f t="shared" si="305"/>
        <v/>
      </c>
      <c r="C669" s="358"/>
      <c r="D669" s="359"/>
      <c r="E669" s="354" t="str">
        <f>IFERROR(SUM(#REF!),"")</f>
        <v/>
      </c>
      <c r="F669" s="354"/>
      <c r="G669" s="354"/>
      <c r="H669" s="354"/>
      <c r="I669" s="354"/>
      <c r="J669" s="354"/>
      <c r="K669" s="354"/>
      <c r="L669" s="354">
        <f t="shared" si="282"/>
        <v>0</v>
      </c>
      <c r="M669" s="354"/>
      <c r="N669" s="354"/>
      <c r="O669" s="354"/>
      <c r="P669" s="354"/>
      <c r="Q669" s="354">
        <f t="shared" si="283"/>
        <v>0</v>
      </c>
      <c r="R669" s="354"/>
      <c r="S669" s="354"/>
      <c r="T669" s="354"/>
      <c r="U669" s="354"/>
      <c r="V669" s="354">
        <f t="shared" si="284"/>
        <v>0</v>
      </c>
      <c r="W669" s="354"/>
      <c r="X669" s="354"/>
      <c r="Y669" s="354"/>
      <c r="Z669" s="354"/>
      <c r="AA669" s="354"/>
      <c r="AB669" s="354"/>
      <c r="AC669" s="354"/>
      <c r="AD669" s="354"/>
      <c r="AE669" s="354"/>
      <c r="AF669" s="354"/>
      <c r="AG669" s="354"/>
      <c r="AH669" s="354"/>
      <c r="AI669" s="354"/>
    </row>
    <row r="670" spans="1:35" x14ac:dyDescent="0.25">
      <c r="A670" s="358"/>
      <c r="B670" s="361" t="str">
        <f t="shared" si="305"/>
        <v/>
      </c>
      <c r="C670" s="358"/>
      <c r="D670" s="359"/>
      <c r="E670" s="354" t="str">
        <f>IFERROR(SUM(#REF!),"")</f>
        <v/>
      </c>
      <c r="F670" s="354"/>
      <c r="G670" s="354"/>
      <c r="H670" s="354"/>
      <c r="I670" s="354"/>
      <c r="J670" s="354"/>
      <c r="K670" s="354"/>
      <c r="L670" s="354">
        <f t="shared" si="282"/>
        <v>0</v>
      </c>
      <c r="M670" s="354"/>
      <c r="N670" s="354"/>
      <c r="O670" s="354"/>
      <c r="P670" s="354"/>
      <c r="Q670" s="354">
        <f t="shared" si="283"/>
        <v>0</v>
      </c>
      <c r="R670" s="354"/>
      <c r="S670" s="354"/>
      <c r="T670" s="354"/>
      <c r="U670" s="354"/>
      <c r="V670" s="354">
        <f t="shared" si="284"/>
        <v>0</v>
      </c>
      <c r="W670" s="354"/>
      <c r="X670" s="354"/>
      <c r="Y670" s="354"/>
      <c r="Z670" s="354"/>
      <c r="AA670" s="354"/>
      <c r="AB670" s="354"/>
      <c r="AC670" s="354"/>
      <c r="AD670" s="354"/>
      <c r="AE670" s="354"/>
      <c r="AF670" s="354"/>
      <c r="AG670" s="354"/>
      <c r="AH670" s="354"/>
      <c r="AI670" s="354"/>
    </row>
    <row r="671" spans="1:35" x14ac:dyDescent="0.25">
      <c r="A671" s="358">
        <v>2814</v>
      </c>
      <c r="B671" s="361" t="str">
        <f t="shared" si="305"/>
        <v/>
      </c>
      <c r="C671" s="358"/>
      <c r="D671" s="359" t="s">
        <v>835</v>
      </c>
      <c r="E671" s="354" t="str">
        <f>IFERROR(SUM(#REF!),"")</f>
        <v/>
      </c>
      <c r="F671" s="354"/>
      <c r="G671" s="354"/>
      <c r="H671" s="354"/>
      <c r="I671" s="354"/>
      <c r="J671" s="354"/>
      <c r="K671" s="354"/>
      <c r="L671" s="354">
        <f t="shared" si="282"/>
        <v>0</v>
      </c>
      <c r="M671" s="354"/>
      <c r="N671" s="354"/>
      <c r="O671" s="354"/>
      <c r="P671" s="354"/>
      <c r="Q671" s="354">
        <f t="shared" si="283"/>
        <v>0</v>
      </c>
      <c r="R671" s="354"/>
      <c r="S671" s="354"/>
      <c r="T671" s="354"/>
      <c r="U671" s="354"/>
      <c r="V671" s="354">
        <f t="shared" si="284"/>
        <v>0</v>
      </c>
      <c r="W671" s="354"/>
      <c r="X671" s="354"/>
      <c r="Y671" s="354"/>
      <c r="Z671" s="354"/>
      <c r="AA671" s="354"/>
      <c r="AB671" s="354"/>
      <c r="AC671" s="354"/>
      <c r="AD671" s="354"/>
      <c r="AE671" s="354"/>
      <c r="AF671" s="354"/>
      <c r="AG671" s="354"/>
      <c r="AH671" s="354"/>
      <c r="AI671" s="354"/>
    </row>
    <row r="672" spans="1:35" x14ac:dyDescent="0.25">
      <c r="A672" s="358"/>
      <c r="B672" s="361" t="str">
        <f t="shared" si="305"/>
        <v/>
      </c>
      <c r="C672" s="358"/>
      <c r="D672" s="359"/>
      <c r="E672" s="354" t="str">
        <f>IFERROR(SUM(#REF!),"")</f>
        <v/>
      </c>
      <c r="F672" s="354"/>
      <c r="G672" s="354"/>
      <c r="H672" s="354"/>
      <c r="I672" s="354"/>
      <c r="J672" s="354"/>
      <c r="K672" s="354"/>
      <c r="L672" s="354">
        <f t="shared" ref="L672:L735" si="316">IFERROR(SUM(H672:K672),"")</f>
        <v>0</v>
      </c>
      <c r="M672" s="354"/>
      <c r="N672" s="354"/>
      <c r="O672" s="354"/>
      <c r="P672" s="354"/>
      <c r="Q672" s="354">
        <f t="shared" ref="Q672:Q735" si="317">IFERROR(SUM(M672:P672),"")</f>
        <v>0</v>
      </c>
      <c r="R672" s="354"/>
      <c r="S672" s="354"/>
      <c r="T672" s="354"/>
      <c r="U672" s="354"/>
      <c r="V672" s="354">
        <f t="shared" ref="V672:V735" si="318">IFERROR(SUM(R672:U672),"")</f>
        <v>0</v>
      </c>
      <c r="W672" s="354"/>
      <c r="X672" s="354"/>
      <c r="Y672" s="354"/>
      <c r="Z672" s="354"/>
      <c r="AA672" s="354"/>
      <c r="AB672" s="354"/>
      <c r="AC672" s="354"/>
      <c r="AD672" s="354"/>
      <c r="AE672" s="354"/>
      <c r="AF672" s="354"/>
      <c r="AG672" s="354"/>
      <c r="AH672" s="354"/>
      <c r="AI672" s="354"/>
    </row>
    <row r="673" spans="1:35" x14ac:dyDescent="0.25">
      <c r="A673" s="358"/>
      <c r="B673" s="361" t="str">
        <f t="shared" si="305"/>
        <v/>
      </c>
      <c r="C673" s="358"/>
      <c r="D673" s="359"/>
      <c r="E673" s="354" t="str">
        <f>IFERROR(SUM(#REF!),"")</f>
        <v/>
      </c>
      <c r="F673" s="354"/>
      <c r="G673" s="354"/>
      <c r="H673" s="354"/>
      <c r="I673" s="354"/>
      <c r="J673" s="354"/>
      <c r="K673" s="354"/>
      <c r="L673" s="354">
        <f t="shared" si="316"/>
        <v>0</v>
      </c>
      <c r="M673" s="354"/>
      <c r="N673" s="354"/>
      <c r="O673" s="354"/>
      <c r="P673" s="354"/>
      <c r="Q673" s="354">
        <f t="shared" si="317"/>
        <v>0</v>
      </c>
      <c r="R673" s="354"/>
      <c r="S673" s="354"/>
      <c r="T673" s="354"/>
      <c r="U673" s="354"/>
      <c r="V673" s="354">
        <f t="shared" si="318"/>
        <v>0</v>
      </c>
      <c r="W673" s="354"/>
      <c r="X673" s="354"/>
      <c r="Y673" s="354"/>
      <c r="Z673" s="354"/>
      <c r="AA673" s="354"/>
      <c r="AB673" s="354"/>
      <c r="AC673" s="354"/>
      <c r="AD673" s="354"/>
      <c r="AE673" s="354"/>
      <c r="AF673" s="354"/>
      <c r="AG673" s="354"/>
      <c r="AH673" s="354"/>
      <c r="AI673" s="354"/>
    </row>
    <row r="674" spans="1:35" x14ac:dyDescent="0.25">
      <c r="A674" s="358">
        <v>282</v>
      </c>
      <c r="B674" s="361" t="str">
        <f t="shared" si="305"/>
        <v/>
      </c>
      <c r="C674" s="358"/>
      <c r="D674" s="356" t="s">
        <v>1266</v>
      </c>
      <c r="E674" s="354">
        <f>SUM(E683,E690)</f>
        <v>13499450.090000002</v>
      </c>
      <c r="F674" s="354">
        <f>SUM(F683,F690)</f>
        <v>17825600</v>
      </c>
      <c r="G674" s="354">
        <f>SUM(G683,G690)</f>
        <v>17361900</v>
      </c>
      <c r="H674" s="354">
        <f t="shared" ref="H674:K674" si="319">SUM(H683,H690)</f>
        <v>13385900</v>
      </c>
      <c r="I674" s="354">
        <f t="shared" si="319"/>
        <v>3061800</v>
      </c>
      <c r="J674" s="354">
        <f t="shared" si="319"/>
        <v>611200</v>
      </c>
      <c r="K674" s="354">
        <f t="shared" si="319"/>
        <v>1000000</v>
      </c>
      <c r="L674" s="354">
        <f t="shared" si="316"/>
        <v>18058900</v>
      </c>
      <c r="M674" s="354">
        <f t="shared" ref="M674:P674" si="320">SUM(M683,M690)</f>
        <v>13385900</v>
      </c>
      <c r="N674" s="354">
        <f t="shared" si="320"/>
        <v>3061800</v>
      </c>
      <c r="O674" s="354">
        <f t="shared" si="320"/>
        <v>20000</v>
      </c>
      <c r="P674" s="354">
        <f t="shared" si="320"/>
        <v>1000000</v>
      </c>
      <c r="Q674" s="354">
        <f t="shared" si="317"/>
        <v>17467700</v>
      </c>
      <c r="R674" s="354">
        <f t="shared" ref="R674:U674" si="321">SUM(R683,R690)</f>
        <v>13447700</v>
      </c>
      <c r="S674" s="354">
        <f t="shared" si="321"/>
        <v>3000000</v>
      </c>
      <c r="T674" s="354">
        <f t="shared" si="321"/>
        <v>20000</v>
      </c>
      <c r="U674" s="354">
        <f t="shared" si="321"/>
        <v>1000000</v>
      </c>
      <c r="V674" s="354">
        <f t="shared" si="318"/>
        <v>17467700</v>
      </c>
      <c r="W674" s="354"/>
      <c r="X674" s="354"/>
      <c r="Y674" s="354"/>
      <c r="Z674" s="354"/>
      <c r="AA674" s="354"/>
      <c r="AB674" s="354"/>
      <c r="AC674" s="354"/>
      <c r="AD674" s="354"/>
      <c r="AE674" s="354"/>
      <c r="AF674" s="354"/>
      <c r="AG674" s="354"/>
      <c r="AH674" s="354"/>
      <c r="AI674" s="354"/>
    </row>
    <row r="675" spans="1:35" x14ac:dyDescent="0.25">
      <c r="A675" s="358">
        <v>2821</v>
      </c>
      <c r="B675" s="361" t="str">
        <f t="shared" si="305"/>
        <v/>
      </c>
      <c r="C675" s="358"/>
      <c r="D675" s="359" t="s">
        <v>1267</v>
      </c>
      <c r="E675" s="354" t="str">
        <f>IFERROR(SUM(#REF!),"")</f>
        <v/>
      </c>
      <c r="F675" s="354"/>
      <c r="G675" s="354"/>
      <c r="H675" s="354"/>
      <c r="I675" s="354"/>
      <c r="J675" s="354"/>
      <c r="K675" s="354"/>
      <c r="L675" s="354">
        <f t="shared" si="316"/>
        <v>0</v>
      </c>
      <c r="M675" s="354"/>
      <c r="N675" s="354"/>
      <c r="O675" s="354"/>
      <c r="P675" s="354"/>
      <c r="Q675" s="354">
        <f t="shared" si="317"/>
        <v>0</v>
      </c>
      <c r="R675" s="354"/>
      <c r="S675" s="354"/>
      <c r="T675" s="354"/>
      <c r="U675" s="354"/>
      <c r="V675" s="354">
        <f t="shared" si="318"/>
        <v>0</v>
      </c>
      <c r="W675" s="354"/>
      <c r="X675" s="354"/>
      <c r="Y675" s="354"/>
      <c r="Z675" s="354"/>
      <c r="AA675" s="354"/>
      <c r="AB675" s="354"/>
      <c r="AC675" s="354"/>
      <c r="AD675" s="354"/>
      <c r="AE675" s="354"/>
      <c r="AF675" s="354"/>
      <c r="AG675" s="354"/>
      <c r="AH675" s="354"/>
      <c r="AI675" s="354"/>
    </row>
    <row r="676" spans="1:35" x14ac:dyDescent="0.2">
      <c r="A676" s="358">
        <v>2821</v>
      </c>
      <c r="B676" s="361" t="str">
        <f t="shared" si="305"/>
        <v>1</v>
      </c>
      <c r="C676" s="364" t="s">
        <v>836</v>
      </c>
      <c r="D676" s="359" t="s">
        <v>1231</v>
      </c>
      <c r="E676" s="1157">
        <f>IFERROR(VLOOKUP($C676,'[8]Total Outflows'!$AB$5:$AE$146,2,0),"")</f>
        <v>3346767.28</v>
      </c>
      <c r="F676" s="1157">
        <f>IFERROR(VLOOKUP($C676,'[8]Total Outflows'!$AB$5:$AE$146,3,0),"")</f>
        <v>6134400</v>
      </c>
      <c r="G676" s="1157">
        <f>IFERROR(VLOOKUP($C676,'[8]Total Outflows'!$AB$5:$AE$146,4,0),"")</f>
        <v>5629300</v>
      </c>
      <c r="H676" s="1157">
        <f>IFERROR(VLOOKUP($C676,'[8]Total Outflows'!$AG$5:$AJ$137,2,0),"")</f>
        <v>2748100</v>
      </c>
      <c r="I676" s="1157">
        <f>IFERROR(VLOOKUP($C676,'[8]Total Outflows'!$AL$5:$AO$60,2,0),"")</f>
        <v>3000000</v>
      </c>
      <c r="J676" s="1157">
        <f>IFERROR(VLOOKUP($C676,'[8]Total Outflows'!$AR$5:$AU$87,2,0),"")</f>
        <v>260000</v>
      </c>
      <c r="K676" s="1157" t="str">
        <f>IFERROR(VLOOKUP($C676,'[8]Total Outflows'!$AW$5:$AZ$56,2,0),"")</f>
        <v/>
      </c>
      <c r="L676" s="354">
        <f t="shared" si="316"/>
        <v>6008100</v>
      </c>
      <c r="M676" s="1157">
        <f>IFERROR(VLOOKUP($C676,'[8]Total Outflows'!$AG$5:$AJ$137,3,0),"")</f>
        <v>2748100</v>
      </c>
      <c r="N676" s="1157">
        <f>IFERROR(VLOOKUP($C676,'[8]Total Outflows'!$AL$5:$AO$60,3,0),"")</f>
        <v>3000000</v>
      </c>
      <c r="O676" s="1157">
        <f>IFERROR(VLOOKUP($C676,'[8]Total Outflows'!$AR$5:$AU$87,3,0),"")</f>
        <v>0</v>
      </c>
      <c r="P676" s="1157" t="str">
        <f>IFERROR(VLOOKUP($C676,'[8]Total Outflows'!$AW$5:$AZ$56,3,0),"")</f>
        <v/>
      </c>
      <c r="Q676" s="354">
        <f t="shared" si="317"/>
        <v>5748100</v>
      </c>
      <c r="R676" s="1157">
        <f>IFERROR(VLOOKUP($C676,'[8]Total Outflows'!$AG$5:$AJ$137,4,0),"")</f>
        <v>2748100</v>
      </c>
      <c r="S676" s="1157">
        <f>IFERROR(VLOOKUP($C676,'[8]Total Outflows'!$AL$5:$AO$60,4,0),"")</f>
        <v>3000000</v>
      </c>
      <c r="T676" s="1157">
        <f>IFERROR(VLOOKUP($C676,'[8]Total Outflows'!$AR$5:$AU$87,4,0),"")</f>
        <v>0</v>
      </c>
      <c r="U676" s="1157" t="str">
        <f>IFERROR(VLOOKUP($C676,'[8]Total Outflows'!$AW$5:$AZ$56,4,0),"")</f>
        <v/>
      </c>
      <c r="V676" s="354">
        <f t="shared" si="318"/>
        <v>5748100</v>
      </c>
      <c r="W676" s="354"/>
      <c r="X676" s="354"/>
      <c r="Y676" s="354"/>
      <c r="Z676" s="354"/>
      <c r="AA676" s="354"/>
      <c r="AB676" s="354"/>
      <c r="AC676" s="354"/>
      <c r="AD676" s="354"/>
      <c r="AE676" s="354"/>
      <c r="AF676" s="354"/>
      <c r="AG676" s="354"/>
      <c r="AH676" s="354"/>
      <c r="AI676" s="354"/>
    </row>
    <row r="677" spans="1:35" x14ac:dyDescent="0.2">
      <c r="A677" s="358">
        <v>2821</v>
      </c>
      <c r="B677" s="361" t="str">
        <f t="shared" si="305"/>
        <v>1</v>
      </c>
      <c r="C677" s="340" t="s">
        <v>837</v>
      </c>
      <c r="D677" s="359" t="s">
        <v>1232</v>
      </c>
      <c r="E677" s="1157">
        <f>IFERROR(VLOOKUP($C677,'[8]Total Outflows'!$AB$5:$AE$146,2,0),"")</f>
        <v>228648.08</v>
      </c>
      <c r="F677" s="1157">
        <f>IFERROR(VLOOKUP($C677,'[8]Total Outflows'!$AB$5:$AE$146,3,0),"")</f>
        <v>335500</v>
      </c>
      <c r="G677" s="1157">
        <f>IFERROR(VLOOKUP($C677,'[8]Total Outflows'!$AB$5:$AE$146,4,0),"")</f>
        <v>274500</v>
      </c>
      <c r="H677" s="1157">
        <f>IFERROR(VLOOKUP($C677,'[8]Total Outflows'!$AG$5:$AJ$137,2,0),"")</f>
        <v>200000</v>
      </c>
      <c r="I677" s="1157" t="str">
        <f>IFERROR(VLOOKUP($C677,'[8]Total Outflows'!$AL$5:$AO$60,2,0),"")</f>
        <v/>
      </c>
      <c r="J677" s="1157" t="str">
        <f>IFERROR(VLOOKUP($C677,'[8]Total Outflows'!$AR$5:$AU$87,2,0),"")</f>
        <v/>
      </c>
      <c r="K677" s="1157" t="str">
        <f>IFERROR(VLOOKUP($C677,'[8]Total Outflows'!$AW$5:$AZ$56,2,0),"")</f>
        <v/>
      </c>
      <c r="L677" s="354">
        <f t="shared" si="316"/>
        <v>200000</v>
      </c>
      <c r="M677" s="1157">
        <f>IFERROR(VLOOKUP($C677,'[8]Total Outflows'!$AG$5:$AJ$137,3,0),"")</f>
        <v>200000</v>
      </c>
      <c r="N677" s="1157" t="str">
        <f>IFERROR(VLOOKUP($C677,'[8]Total Outflows'!$AL$5:$AO$60,3,0),"")</f>
        <v/>
      </c>
      <c r="O677" s="1157" t="str">
        <f>IFERROR(VLOOKUP($C677,'[8]Total Outflows'!$AR$5:$AU$87,3,0),"")</f>
        <v/>
      </c>
      <c r="P677" s="1157" t="str">
        <f>IFERROR(VLOOKUP($C677,'[8]Total Outflows'!$AW$5:$AZ$56,3,0),"")</f>
        <v/>
      </c>
      <c r="Q677" s="354">
        <f t="shared" si="317"/>
        <v>200000</v>
      </c>
      <c r="R677" s="1157">
        <f>IFERROR(VLOOKUP($C677,'[8]Total Outflows'!$AG$5:$AJ$137,4,0),"")</f>
        <v>200000</v>
      </c>
      <c r="S677" s="1157" t="str">
        <f>IFERROR(VLOOKUP($C677,'[8]Total Outflows'!$AL$5:$AO$60,4,0),"")</f>
        <v/>
      </c>
      <c r="T677" s="1157" t="str">
        <f>IFERROR(VLOOKUP($C677,'[8]Total Outflows'!$AR$5:$AU$87,4,0),"")</f>
        <v/>
      </c>
      <c r="U677" s="1157" t="str">
        <f>IFERROR(VLOOKUP($C677,'[8]Total Outflows'!$AW$5:$AZ$56,4,0),"")</f>
        <v/>
      </c>
      <c r="V677" s="354">
        <f t="shared" si="318"/>
        <v>200000</v>
      </c>
      <c r="W677" s="354"/>
      <c r="X677" s="354"/>
      <c r="Y677" s="354"/>
      <c r="Z677" s="354"/>
      <c r="AA677" s="354"/>
      <c r="AB677" s="354"/>
      <c r="AC677" s="354"/>
      <c r="AD677" s="354"/>
      <c r="AE677" s="354"/>
      <c r="AF677" s="354"/>
      <c r="AG677" s="354"/>
      <c r="AH677" s="354"/>
      <c r="AI677" s="354"/>
    </row>
    <row r="678" spans="1:35" x14ac:dyDescent="0.2">
      <c r="A678" s="358">
        <v>2821</v>
      </c>
      <c r="B678" s="361" t="str">
        <f t="shared" si="305"/>
        <v>1</v>
      </c>
      <c r="C678" s="340" t="s">
        <v>838</v>
      </c>
      <c r="D678" s="359" t="s">
        <v>1233</v>
      </c>
      <c r="E678" s="1157" t="str">
        <f>IFERROR(VLOOKUP($C678,'[8]Total Outflows'!$AB$5:$AE$146,2,0),"")</f>
        <v/>
      </c>
      <c r="F678" s="1157" t="str">
        <f>IFERROR(VLOOKUP($C678,'[8]Total Outflows'!$AB$5:$AE$146,3,0),"")</f>
        <v/>
      </c>
      <c r="G678" s="1157" t="str">
        <f>IFERROR(VLOOKUP($C678,'[8]Total Outflows'!$AB$5:$AE$146,4,0),"")</f>
        <v/>
      </c>
      <c r="H678" s="1157" t="str">
        <f>IFERROR(VLOOKUP($C678,'[8]Total Outflows'!$AG$5:$AJ$137,2,0),"")</f>
        <v/>
      </c>
      <c r="I678" s="1157" t="str">
        <f>IFERROR(VLOOKUP($C678,'[8]Total Outflows'!$AL$5:$AO$60,2,0),"")</f>
        <v/>
      </c>
      <c r="J678" s="1157" t="str">
        <f>IFERROR(VLOOKUP($C678,'[8]Total Outflows'!$AR$5:$AU$87,2,0),"")</f>
        <v/>
      </c>
      <c r="K678" s="1157" t="str">
        <f>IFERROR(VLOOKUP($C678,'[8]Total Outflows'!$AW$5:$AZ$56,2,0),"")</f>
        <v/>
      </c>
      <c r="L678" s="354">
        <f t="shared" si="316"/>
        <v>0</v>
      </c>
      <c r="M678" s="1157" t="str">
        <f>IFERROR(VLOOKUP($C678,'[8]Total Outflows'!$AG$5:$AJ$137,3,0),"")</f>
        <v/>
      </c>
      <c r="N678" s="1157" t="str">
        <f>IFERROR(VLOOKUP($C678,'[8]Total Outflows'!$AL$5:$AO$60,3,0),"")</f>
        <v/>
      </c>
      <c r="O678" s="1157" t="str">
        <f>IFERROR(VLOOKUP($C678,'[8]Total Outflows'!$AR$5:$AU$87,3,0),"")</f>
        <v/>
      </c>
      <c r="P678" s="1157" t="str">
        <f>IFERROR(VLOOKUP($C678,'[8]Total Outflows'!$AW$5:$AZ$56,3,0),"")</f>
        <v/>
      </c>
      <c r="Q678" s="354">
        <f t="shared" si="317"/>
        <v>0</v>
      </c>
      <c r="R678" s="1157" t="str">
        <f>IFERROR(VLOOKUP($C678,'[8]Total Outflows'!$AG$5:$AJ$137,4,0),"")</f>
        <v/>
      </c>
      <c r="S678" s="1157" t="str">
        <f>IFERROR(VLOOKUP($C678,'[8]Total Outflows'!$AL$5:$AO$60,4,0),"")</f>
        <v/>
      </c>
      <c r="T678" s="1157" t="str">
        <f>IFERROR(VLOOKUP($C678,'[8]Total Outflows'!$AR$5:$AU$87,4,0),"")</f>
        <v/>
      </c>
      <c r="U678" s="1157" t="str">
        <f>IFERROR(VLOOKUP($C678,'[8]Total Outflows'!$AW$5:$AZ$56,4,0),"")</f>
        <v/>
      </c>
      <c r="V678" s="354">
        <f t="shared" si="318"/>
        <v>0</v>
      </c>
      <c r="W678" s="354"/>
      <c r="X678" s="354"/>
      <c r="Y678" s="354"/>
      <c r="Z678" s="354"/>
      <c r="AA678" s="354"/>
      <c r="AB678" s="354"/>
      <c r="AC678" s="354"/>
      <c r="AD678" s="354"/>
      <c r="AE678" s="354"/>
      <c r="AF678" s="354"/>
      <c r="AG678" s="354"/>
      <c r="AH678" s="354"/>
      <c r="AI678" s="354"/>
    </row>
    <row r="679" spans="1:35" x14ac:dyDescent="0.2">
      <c r="A679" s="358">
        <v>2821</v>
      </c>
      <c r="B679" s="361" t="str">
        <f t="shared" si="305"/>
        <v>1</v>
      </c>
      <c r="C679" s="340" t="s">
        <v>840</v>
      </c>
      <c r="D679" s="359" t="s">
        <v>1235</v>
      </c>
      <c r="E679" s="1157">
        <f>IFERROR(VLOOKUP($C679,'[8]Total Outflows'!$AB$5:$AE$146,2,0),"")</f>
        <v>32792.660000000011</v>
      </c>
      <c r="F679" s="1157">
        <f>IFERROR(VLOOKUP($C679,'[8]Total Outflows'!$AB$5:$AE$146,3,0),"")</f>
        <v>80000</v>
      </c>
      <c r="G679" s="1157">
        <f>IFERROR(VLOOKUP($C679,'[8]Total Outflows'!$AB$5:$AE$146,4,0),"")</f>
        <v>20700</v>
      </c>
      <c r="H679" s="1157">
        <f>IFERROR(VLOOKUP($C679,'[8]Total Outflows'!$AG$5:$AJ$137,2,0),"")</f>
        <v>65000</v>
      </c>
      <c r="I679" s="1157" t="str">
        <f>IFERROR(VLOOKUP($C679,'[8]Total Outflows'!$AL$5:$AO$60,2,0),"")</f>
        <v/>
      </c>
      <c r="J679" s="1157" t="str">
        <f>IFERROR(VLOOKUP($C679,'[8]Total Outflows'!$AR$5:$AU$87,2,0),"")</f>
        <v/>
      </c>
      <c r="K679" s="1157" t="str">
        <f>IFERROR(VLOOKUP($C679,'[8]Total Outflows'!$AW$5:$AZ$56,2,0),"")</f>
        <v/>
      </c>
      <c r="L679" s="354">
        <f t="shared" si="316"/>
        <v>65000</v>
      </c>
      <c r="M679" s="1157">
        <f>IFERROR(VLOOKUP($C679,'[8]Total Outflows'!$AG$5:$AJ$137,3,0),"")</f>
        <v>65000</v>
      </c>
      <c r="N679" s="1157" t="str">
        <f>IFERROR(VLOOKUP($C679,'[8]Total Outflows'!$AL$5:$AO$60,3,0),"")</f>
        <v/>
      </c>
      <c r="O679" s="1157" t="str">
        <f>IFERROR(VLOOKUP($C679,'[8]Total Outflows'!$AR$5:$AU$87,3,0),"")</f>
        <v/>
      </c>
      <c r="P679" s="1157" t="str">
        <f>IFERROR(VLOOKUP($C679,'[8]Total Outflows'!$AW$5:$AZ$56,3,0),"")</f>
        <v/>
      </c>
      <c r="Q679" s="354">
        <f t="shared" si="317"/>
        <v>65000</v>
      </c>
      <c r="R679" s="1157">
        <f>IFERROR(VLOOKUP($C679,'[8]Total Outflows'!$AG$5:$AJ$137,4,0),"")</f>
        <v>65000</v>
      </c>
      <c r="S679" s="1157" t="str">
        <f>IFERROR(VLOOKUP($C679,'[8]Total Outflows'!$AL$5:$AO$60,4,0),"")</f>
        <v/>
      </c>
      <c r="T679" s="1157" t="str">
        <f>IFERROR(VLOOKUP($C679,'[8]Total Outflows'!$AR$5:$AU$87,4,0),"")</f>
        <v/>
      </c>
      <c r="U679" s="1157" t="str">
        <f>IFERROR(VLOOKUP($C679,'[8]Total Outflows'!$AW$5:$AZ$56,4,0),"")</f>
        <v/>
      </c>
      <c r="V679" s="354">
        <f t="shared" si="318"/>
        <v>65000</v>
      </c>
      <c r="W679" s="354"/>
      <c r="X679" s="354"/>
      <c r="Y679" s="354"/>
      <c r="Z679" s="354"/>
      <c r="AA679" s="354"/>
      <c r="AB679" s="354"/>
      <c r="AC679" s="354"/>
      <c r="AD679" s="354"/>
      <c r="AE679" s="354"/>
      <c r="AF679" s="354"/>
      <c r="AG679" s="354"/>
      <c r="AH679" s="354"/>
      <c r="AI679" s="354"/>
    </row>
    <row r="680" spans="1:35" ht="48" x14ac:dyDescent="0.2">
      <c r="A680" s="358">
        <v>2821</v>
      </c>
      <c r="B680" s="361" t="str">
        <f t="shared" si="305"/>
        <v>1</v>
      </c>
      <c r="C680" s="393" t="s">
        <v>709</v>
      </c>
      <c r="D680" s="409" t="s">
        <v>1268</v>
      </c>
      <c r="E680" s="1157">
        <f>IFERROR(VLOOKUP($C680,'[8]Total Outflows'!$AB$5:$AE$146,2,0),"")</f>
        <v>471786.65</v>
      </c>
      <c r="F680" s="1157">
        <f>IFERROR(VLOOKUP($C680,'[8]Total Outflows'!$AB$5:$AE$146,3,0),"")</f>
        <v>508400</v>
      </c>
      <c r="G680" s="1157">
        <f>IFERROR(VLOOKUP($C680,'[8]Total Outflows'!$AB$5:$AE$146,4,0),"")</f>
        <v>404000</v>
      </c>
      <c r="H680" s="1157">
        <f>IFERROR(VLOOKUP($C680,'[8]Total Outflows'!$AG$5:$AJ$137,2,0),"")</f>
        <v>480800</v>
      </c>
      <c r="I680" s="1157" t="str">
        <f>IFERROR(VLOOKUP($C680,'[8]Total Outflows'!$AL$5:$AO$60,2,0),"")</f>
        <v/>
      </c>
      <c r="J680" s="1157" t="str">
        <f>IFERROR(VLOOKUP($C680,'[8]Total Outflows'!$AR$5:$AU$87,2,0),"")</f>
        <v/>
      </c>
      <c r="K680" s="1157" t="str">
        <f>IFERROR(VLOOKUP($C680,'[8]Total Outflows'!$AW$5:$AZ$56,2,0),"")</f>
        <v/>
      </c>
      <c r="L680" s="354">
        <f t="shared" si="316"/>
        <v>480800</v>
      </c>
      <c r="M680" s="1157">
        <f>IFERROR(VLOOKUP($C680,'[8]Total Outflows'!$AG$5:$AJ$137,3,0),"")</f>
        <v>480800</v>
      </c>
      <c r="N680" s="1157" t="str">
        <f>IFERROR(VLOOKUP($C680,'[8]Total Outflows'!$AL$5:$AO$60,3,0),"")</f>
        <v/>
      </c>
      <c r="O680" s="1157" t="str">
        <f>IFERROR(VLOOKUP($C680,'[8]Total Outflows'!$AR$5:$AU$87,3,0),"")</f>
        <v/>
      </c>
      <c r="P680" s="1157" t="str">
        <f>IFERROR(VLOOKUP($C680,'[8]Total Outflows'!$AW$5:$AZ$56,3,0),"")</f>
        <v/>
      </c>
      <c r="Q680" s="354">
        <f t="shared" si="317"/>
        <v>480800</v>
      </c>
      <c r="R680" s="1157">
        <f>IFERROR(VLOOKUP($C680,'[8]Total Outflows'!$AG$5:$AJ$137,4,0),"")</f>
        <v>480800</v>
      </c>
      <c r="S680" s="1157" t="str">
        <f>IFERROR(VLOOKUP($C680,'[8]Total Outflows'!$AL$5:$AO$60,4,0),"")</f>
        <v/>
      </c>
      <c r="T680" s="1157" t="str">
        <f>IFERROR(VLOOKUP($C680,'[8]Total Outflows'!$AR$5:$AU$87,4,0),"")</f>
        <v/>
      </c>
      <c r="U680" s="1157" t="str">
        <f>IFERROR(VLOOKUP($C680,'[8]Total Outflows'!$AW$5:$AZ$56,4,0),"")</f>
        <v/>
      </c>
      <c r="V680" s="354">
        <f t="shared" si="318"/>
        <v>480800</v>
      </c>
      <c r="W680" s="354"/>
      <c r="X680" s="354"/>
      <c r="Y680" s="354"/>
      <c r="Z680" s="354"/>
      <c r="AA680" s="354"/>
      <c r="AB680" s="354"/>
      <c r="AC680" s="354"/>
      <c r="AD680" s="354"/>
      <c r="AE680" s="354"/>
      <c r="AF680" s="354"/>
      <c r="AG680" s="354"/>
      <c r="AH680" s="354"/>
      <c r="AI680" s="354"/>
    </row>
    <row r="681" spans="1:35" x14ac:dyDescent="0.2">
      <c r="A681" s="358">
        <v>2821</v>
      </c>
      <c r="B681" s="361" t="str">
        <f t="shared" si="305"/>
        <v>1</v>
      </c>
      <c r="C681" s="364" t="s">
        <v>796</v>
      </c>
      <c r="D681" s="372" t="s">
        <v>1269</v>
      </c>
      <c r="E681" s="1157">
        <f>IFERROR(VLOOKUP($C681,'[8]Total Outflows'!$AB$5:$AE$146,2,0),"")</f>
        <v>1062208.07</v>
      </c>
      <c r="F681" s="1157">
        <f>IFERROR(VLOOKUP($C681,'[8]Total Outflows'!$AB$5:$AE$146,3,0),"")</f>
        <v>1300000</v>
      </c>
      <c r="G681" s="1157">
        <f>IFERROR(VLOOKUP($C681,'[8]Total Outflows'!$AB$5:$AE$146,4,0),"")</f>
        <v>1362800</v>
      </c>
      <c r="H681" s="1157">
        <f>IFERROR(VLOOKUP($C681,'[8]Total Outflows'!$AG$5:$AJ$137,2,0),"")</f>
        <v>1238200</v>
      </c>
      <c r="I681" s="1157">
        <f>IFERROR(VLOOKUP($C681,'[8]Total Outflows'!$AL$5:$AO$60,2,0),"")</f>
        <v>61800</v>
      </c>
      <c r="J681" s="1157" t="str">
        <f>IFERROR(VLOOKUP($C681,'[8]Total Outflows'!$AR$5:$AU$87,2,0),"")</f>
        <v/>
      </c>
      <c r="K681" s="1157" t="str">
        <f>IFERROR(VLOOKUP($C681,'[8]Total Outflows'!$AW$5:$AZ$56,2,0),"")</f>
        <v/>
      </c>
      <c r="L681" s="354">
        <f t="shared" si="316"/>
        <v>1300000</v>
      </c>
      <c r="M681" s="1157">
        <f>IFERROR(VLOOKUP($C681,'[8]Total Outflows'!$AG$5:$AJ$137,3,0),"")</f>
        <v>1238200</v>
      </c>
      <c r="N681" s="1157">
        <f>IFERROR(VLOOKUP($C681,'[8]Total Outflows'!$AL$5:$AO$60,3,0),"")</f>
        <v>61800</v>
      </c>
      <c r="O681" s="1157" t="str">
        <f>IFERROR(VLOOKUP($C681,'[8]Total Outflows'!$AR$5:$AU$87,3,0),"")</f>
        <v/>
      </c>
      <c r="P681" s="1157" t="str">
        <f>IFERROR(VLOOKUP($C681,'[8]Total Outflows'!$AW$5:$AZ$56,3,0),"")</f>
        <v/>
      </c>
      <c r="Q681" s="354">
        <f t="shared" si="317"/>
        <v>1300000</v>
      </c>
      <c r="R681" s="1157">
        <f>IFERROR(VLOOKUP($C681,'[8]Total Outflows'!$AG$5:$AJ$137,4,0),"")</f>
        <v>1300000</v>
      </c>
      <c r="S681" s="1157">
        <f>IFERROR(VLOOKUP($C681,'[8]Total Outflows'!$AL$5:$AO$60,4,0),"")</f>
        <v>0</v>
      </c>
      <c r="T681" s="1157" t="str">
        <f>IFERROR(VLOOKUP($C681,'[8]Total Outflows'!$AR$5:$AU$87,4,0),"")</f>
        <v/>
      </c>
      <c r="U681" s="1157" t="str">
        <f>IFERROR(VLOOKUP($C681,'[8]Total Outflows'!$AW$5:$AZ$56,4,0),"")</f>
        <v/>
      </c>
      <c r="V681" s="354">
        <f t="shared" si="318"/>
        <v>1300000</v>
      </c>
      <c r="W681" s="354"/>
      <c r="X681" s="354"/>
      <c r="Y681" s="354"/>
      <c r="Z681" s="354"/>
      <c r="AA681" s="354"/>
      <c r="AB681" s="354"/>
      <c r="AC681" s="354"/>
      <c r="AD681" s="354"/>
      <c r="AE681" s="354"/>
      <c r="AF681" s="354"/>
      <c r="AG681" s="354"/>
      <c r="AH681" s="354"/>
      <c r="AI681" s="354"/>
    </row>
    <row r="682" spans="1:35" x14ac:dyDescent="0.2">
      <c r="A682" s="358">
        <v>2821</v>
      </c>
      <c r="B682" s="361" t="str">
        <f t="shared" si="305"/>
        <v>1</v>
      </c>
      <c r="C682" s="364" t="s">
        <v>842</v>
      </c>
      <c r="D682" s="409" t="s">
        <v>1270</v>
      </c>
      <c r="E682" s="1157">
        <f>IFERROR(VLOOKUP($C682,'[8]Total Outflows'!$AB$5:$AE$146,2,0),"")</f>
        <v>6752974.0900000008</v>
      </c>
      <c r="F682" s="1157">
        <f>IFERROR(VLOOKUP($C682,'[8]Total Outflows'!$AB$5:$AE$146,3,0),"")</f>
        <v>6974000</v>
      </c>
      <c r="G682" s="1157">
        <f>IFERROR(VLOOKUP($C682,'[8]Total Outflows'!$AB$5:$AE$146,4,0),"")</f>
        <v>6949800</v>
      </c>
      <c r="H682" s="1157">
        <f>IFERROR(VLOOKUP($C682,'[8]Total Outflows'!$AG$5:$AJ$137,2,0),"")</f>
        <v>7804000</v>
      </c>
      <c r="I682" s="1157" t="str">
        <f>IFERROR(VLOOKUP($C682,'[8]Total Outflows'!$AL$5:$AO$60,2,0),"")</f>
        <v/>
      </c>
      <c r="J682" s="1157">
        <f>IFERROR(VLOOKUP($C682,'[8]Total Outflows'!$AR$5:$AU$87,2,0),"")</f>
        <v>10800</v>
      </c>
      <c r="K682" s="1157" t="str">
        <f>IFERROR(VLOOKUP($C682,'[8]Total Outflows'!$AW$5:$AZ$56,2,0),"")</f>
        <v/>
      </c>
      <c r="L682" s="354">
        <f t="shared" si="316"/>
        <v>7814800</v>
      </c>
      <c r="M682" s="1157">
        <f>IFERROR(VLOOKUP($C682,'[8]Total Outflows'!$AG$5:$AJ$137,3,0),"")</f>
        <v>7804000</v>
      </c>
      <c r="N682" s="1157" t="str">
        <f>IFERROR(VLOOKUP($C682,'[8]Total Outflows'!$AL$5:$AO$60,3,0),"")</f>
        <v/>
      </c>
      <c r="O682" s="1157">
        <f>IFERROR(VLOOKUP($C682,'[8]Total Outflows'!$AR$5:$AU$87,3,0),"")</f>
        <v>20000</v>
      </c>
      <c r="P682" s="1157" t="str">
        <f>IFERROR(VLOOKUP($C682,'[8]Total Outflows'!$AW$5:$AZ$56,3,0),"")</f>
        <v/>
      </c>
      <c r="Q682" s="354">
        <f t="shared" si="317"/>
        <v>7824000</v>
      </c>
      <c r="R682" s="1157">
        <f>IFERROR(VLOOKUP($C682,'[8]Total Outflows'!$AG$5:$AJ$137,4,0),"")</f>
        <v>7804000</v>
      </c>
      <c r="S682" s="1157" t="str">
        <f>IFERROR(VLOOKUP($C682,'[8]Total Outflows'!$AL$5:$AO$60,4,0),"")</f>
        <v/>
      </c>
      <c r="T682" s="1157">
        <f>IFERROR(VLOOKUP($C682,'[8]Total Outflows'!$AR$5:$AU$87,4,0),"")</f>
        <v>20000</v>
      </c>
      <c r="U682" s="1157" t="str">
        <f>IFERROR(VLOOKUP($C682,'[8]Total Outflows'!$AW$5:$AZ$56,4,0),"")</f>
        <v/>
      </c>
      <c r="V682" s="354">
        <f t="shared" si="318"/>
        <v>7824000</v>
      </c>
      <c r="W682" s="354"/>
      <c r="X682" s="354"/>
      <c r="Y682" s="354"/>
      <c r="Z682" s="354"/>
      <c r="AA682" s="354"/>
      <c r="AB682" s="354"/>
      <c r="AC682" s="354"/>
      <c r="AD682" s="354"/>
      <c r="AE682" s="354"/>
      <c r="AF682" s="354"/>
      <c r="AG682" s="354"/>
      <c r="AH682" s="354"/>
      <c r="AI682" s="354"/>
    </row>
    <row r="683" spans="1:35" x14ac:dyDescent="0.25">
      <c r="A683" s="358"/>
      <c r="B683" s="361" t="str">
        <f t="shared" si="305"/>
        <v/>
      </c>
      <c r="D683" s="359"/>
      <c r="E683" s="354">
        <f>SUM(E676:E682)</f>
        <v>11895176.830000002</v>
      </c>
      <c r="F683" s="354">
        <f>SUM(F676:F682)</f>
        <v>15332300</v>
      </c>
      <c r="G683" s="354">
        <f>SUM(G676:G682)</f>
        <v>14641100</v>
      </c>
      <c r="H683" s="354">
        <f t="shared" ref="H683:K683" si="322">SUM(H676:H682)</f>
        <v>12536100</v>
      </c>
      <c r="I683" s="354">
        <f t="shared" si="322"/>
        <v>3061800</v>
      </c>
      <c r="J683" s="354">
        <f t="shared" si="322"/>
        <v>270800</v>
      </c>
      <c r="K683" s="354">
        <f t="shared" si="322"/>
        <v>0</v>
      </c>
      <c r="L683" s="354">
        <f t="shared" si="316"/>
        <v>15868700</v>
      </c>
      <c r="M683" s="354">
        <f t="shared" ref="M683:P683" si="323">SUM(M676:M682)</f>
        <v>12536100</v>
      </c>
      <c r="N683" s="354">
        <f t="shared" si="323"/>
        <v>3061800</v>
      </c>
      <c r="O683" s="354">
        <f t="shared" si="323"/>
        <v>20000</v>
      </c>
      <c r="P683" s="354">
        <f t="shared" si="323"/>
        <v>0</v>
      </c>
      <c r="Q683" s="354">
        <f t="shared" si="317"/>
        <v>15617900</v>
      </c>
      <c r="R683" s="354">
        <f t="shared" ref="R683:U683" si="324">SUM(R676:R682)</f>
        <v>12597900</v>
      </c>
      <c r="S683" s="354">
        <f t="shared" si="324"/>
        <v>3000000</v>
      </c>
      <c r="T683" s="354">
        <f t="shared" si="324"/>
        <v>20000</v>
      </c>
      <c r="U683" s="354">
        <f t="shared" si="324"/>
        <v>0</v>
      </c>
      <c r="V683" s="354">
        <f t="shared" si="318"/>
        <v>15617900</v>
      </c>
      <c r="W683" s="354"/>
      <c r="X683" s="354"/>
      <c r="Y683" s="354"/>
      <c r="Z683" s="354"/>
      <c r="AA683" s="354"/>
      <c r="AB683" s="354"/>
      <c r="AC683" s="354"/>
      <c r="AD683" s="354"/>
      <c r="AE683" s="354"/>
      <c r="AF683" s="354"/>
      <c r="AG683" s="354"/>
      <c r="AH683" s="354"/>
      <c r="AI683" s="354"/>
    </row>
    <row r="684" spans="1:35" x14ac:dyDescent="0.25">
      <c r="A684" s="358"/>
      <c r="B684" s="361" t="str">
        <f t="shared" si="305"/>
        <v/>
      </c>
      <c r="C684" s="358"/>
      <c r="D684" s="359"/>
      <c r="E684" s="354" t="str">
        <f>IFERROR(SUM(#REF!),"")</f>
        <v/>
      </c>
      <c r="F684" s="354"/>
      <c r="G684" s="354"/>
      <c r="H684" s="354"/>
      <c r="I684" s="354"/>
      <c r="J684" s="354"/>
      <c r="K684" s="354"/>
      <c r="L684" s="354">
        <f t="shared" si="316"/>
        <v>0</v>
      </c>
      <c r="M684" s="354"/>
      <c r="N684" s="354"/>
      <c r="O684" s="354"/>
      <c r="P684" s="354"/>
      <c r="Q684" s="354">
        <f t="shared" si="317"/>
        <v>0</v>
      </c>
      <c r="R684" s="354"/>
      <c r="S684" s="354"/>
      <c r="T684" s="354"/>
      <c r="U684" s="354"/>
      <c r="V684" s="354">
        <f t="shared" si="318"/>
        <v>0</v>
      </c>
      <c r="W684" s="354"/>
      <c r="X684" s="354"/>
      <c r="Y684" s="354"/>
      <c r="Z684" s="354"/>
      <c r="AA684" s="354"/>
      <c r="AB684" s="354"/>
      <c r="AC684" s="354"/>
      <c r="AD684" s="354"/>
      <c r="AE684" s="354"/>
      <c r="AF684" s="354"/>
      <c r="AG684" s="354"/>
      <c r="AH684" s="354"/>
      <c r="AI684" s="354"/>
    </row>
    <row r="685" spans="1:35" x14ac:dyDescent="0.25">
      <c r="A685" s="358"/>
      <c r="B685" s="361" t="str">
        <f t="shared" si="305"/>
        <v/>
      </c>
      <c r="C685" s="358"/>
      <c r="D685" s="359"/>
      <c r="E685" s="354" t="str">
        <f>IFERROR(SUM(#REF!),"")</f>
        <v/>
      </c>
      <c r="F685" s="354"/>
      <c r="G685" s="354"/>
      <c r="H685" s="354"/>
      <c r="I685" s="354"/>
      <c r="J685" s="354"/>
      <c r="K685" s="354"/>
      <c r="L685" s="354">
        <f t="shared" si="316"/>
        <v>0</v>
      </c>
      <c r="M685" s="354"/>
      <c r="N685" s="354"/>
      <c r="O685" s="354"/>
      <c r="P685" s="354"/>
      <c r="Q685" s="354">
        <f t="shared" si="317"/>
        <v>0</v>
      </c>
      <c r="R685" s="354"/>
      <c r="S685" s="354"/>
      <c r="T685" s="354"/>
      <c r="U685" s="354"/>
      <c r="V685" s="354">
        <f t="shared" si="318"/>
        <v>0</v>
      </c>
      <c r="W685" s="354"/>
      <c r="X685" s="354"/>
      <c r="Y685" s="354"/>
      <c r="Z685" s="354"/>
      <c r="AA685" s="354"/>
      <c r="AB685" s="354"/>
      <c r="AC685" s="354"/>
      <c r="AD685" s="354"/>
      <c r="AE685" s="354"/>
      <c r="AF685" s="354"/>
      <c r="AG685" s="354"/>
      <c r="AH685" s="354"/>
      <c r="AI685" s="354"/>
    </row>
    <row r="686" spans="1:35" x14ac:dyDescent="0.25">
      <c r="A686" s="358">
        <v>2822</v>
      </c>
      <c r="B686" s="361" t="str">
        <f t="shared" si="305"/>
        <v/>
      </c>
      <c r="C686" s="358"/>
      <c r="D686" s="359" t="s">
        <v>1271</v>
      </c>
      <c r="E686" s="354" t="str">
        <f>IFERROR(SUM(#REF!),"")</f>
        <v/>
      </c>
      <c r="F686" s="354"/>
      <c r="G686" s="354"/>
      <c r="H686" s="354"/>
      <c r="I686" s="354"/>
      <c r="J686" s="354"/>
      <c r="K686" s="354"/>
      <c r="L686" s="354">
        <f t="shared" si="316"/>
        <v>0</v>
      </c>
      <c r="M686" s="354"/>
      <c r="N686" s="354"/>
      <c r="O686" s="354"/>
      <c r="P686" s="354"/>
      <c r="Q686" s="354">
        <f t="shared" si="317"/>
        <v>0</v>
      </c>
      <c r="R686" s="354"/>
      <c r="S686" s="354"/>
      <c r="T686" s="354"/>
      <c r="U686" s="354"/>
      <c r="V686" s="354">
        <f t="shared" si="318"/>
        <v>0</v>
      </c>
      <c r="W686" s="354"/>
      <c r="X686" s="354"/>
      <c r="Y686" s="354"/>
      <c r="Z686" s="354"/>
      <c r="AA686" s="354"/>
      <c r="AB686" s="354"/>
      <c r="AC686" s="354"/>
      <c r="AD686" s="354"/>
      <c r="AE686" s="354"/>
      <c r="AF686" s="354"/>
      <c r="AG686" s="354"/>
      <c r="AH686" s="354"/>
      <c r="AI686" s="354"/>
    </row>
    <row r="687" spans="1:35" x14ac:dyDescent="0.2">
      <c r="A687" s="358">
        <v>2822</v>
      </c>
      <c r="B687" s="361" t="str">
        <f t="shared" si="305"/>
        <v>1</v>
      </c>
      <c r="C687" s="340" t="s">
        <v>841</v>
      </c>
      <c r="D687" s="359" t="s">
        <v>1236</v>
      </c>
      <c r="E687" s="1157">
        <f>IFERROR(VLOOKUP($C687,'[8]Total Outflows'!$AB$5:$AE$146,2,0),"")</f>
        <v>1604273.26</v>
      </c>
      <c r="F687" s="1157">
        <f>IFERROR(VLOOKUP($C687,'[8]Total Outflows'!$AB$5:$AE$146,3,0),"")</f>
        <v>1993300</v>
      </c>
      <c r="G687" s="1157">
        <f>IFERROR(VLOOKUP($C687,'[8]Total Outflows'!$AB$5:$AE$146,4,0),"")</f>
        <v>2220800</v>
      </c>
      <c r="H687" s="1157">
        <f>IFERROR(VLOOKUP($C687,'[8]Total Outflows'!$AG$5:$AJ$137,2,0),"")</f>
        <v>599800</v>
      </c>
      <c r="I687" s="1157">
        <f>IFERROR(VLOOKUP($C687,'[8]Total Outflows'!$AL$5:$AO$60,2,0),"")</f>
        <v>0</v>
      </c>
      <c r="J687" s="1157">
        <f>IFERROR(VLOOKUP($C687,'[8]Total Outflows'!$AR$5:$AU$87,2,0),"")</f>
        <v>340400</v>
      </c>
      <c r="K687" s="1157">
        <f>IFERROR(VLOOKUP($C687,'[8]Total Outflows'!$AW$5:$AZ$56,2,0),"")</f>
        <v>1000000</v>
      </c>
      <c r="L687" s="354">
        <f t="shared" si="316"/>
        <v>1940200</v>
      </c>
      <c r="M687" s="1157">
        <f>IFERROR(VLOOKUP($C687,'[8]Total Outflows'!$AG$5:$AJ$137,3,0),"")</f>
        <v>599800</v>
      </c>
      <c r="N687" s="1157">
        <f>IFERROR(VLOOKUP($C687,'[8]Total Outflows'!$AL$5:$AO$60,3,0),"")</f>
        <v>0</v>
      </c>
      <c r="O687" s="1157">
        <f>IFERROR(VLOOKUP($C687,'[8]Total Outflows'!$AR$5:$AU$87,3,0),"")</f>
        <v>0</v>
      </c>
      <c r="P687" s="1157">
        <f>IFERROR(VLOOKUP($C687,'[8]Total Outflows'!$AW$5:$AZ$56,3,0),"")</f>
        <v>1000000</v>
      </c>
      <c r="Q687" s="354">
        <f t="shared" si="317"/>
        <v>1599800</v>
      </c>
      <c r="R687" s="1157">
        <f>IFERROR(VLOOKUP($C687,'[8]Total Outflows'!$AG$5:$AJ$137,4,0),"")</f>
        <v>599800</v>
      </c>
      <c r="S687" s="1157">
        <f>IFERROR(VLOOKUP($C687,'[8]Total Outflows'!$AL$5:$AO$60,4,0),"")</f>
        <v>0</v>
      </c>
      <c r="T687" s="1157">
        <f>IFERROR(VLOOKUP($C687,'[8]Total Outflows'!$AR$5:$AU$87,4,0),"")</f>
        <v>0</v>
      </c>
      <c r="U687" s="1157">
        <f>IFERROR(VLOOKUP($C687,'[8]Total Outflows'!$AW$5:$AZ$56,4,0),"")</f>
        <v>1000000</v>
      </c>
      <c r="V687" s="354">
        <f t="shared" si="318"/>
        <v>1599800</v>
      </c>
      <c r="W687" s="354"/>
      <c r="X687" s="354"/>
      <c r="Y687" s="354"/>
      <c r="Z687" s="354"/>
      <c r="AA687" s="354"/>
      <c r="AB687" s="354"/>
      <c r="AC687" s="354"/>
      <c r="AD687" s="354"/>
      <c r="AE687" s="354"/>
      <c r="AF687" s="354"/>
      <c r="AG687" s="354"/>
      <c r="AH687" s="354"/>
      <c r="AI687" s="354"/>
    </row>
    <row r="688" spans="1:35" ht="36" x14ac:dyDescent="0.2">
      <c r="A688" s="358">
        <v>2822</v>
      </c>
      <c r="B688" s="361" t="str">
        <f t="shared" si="305"/>
        <v>1</v>
      </c>
      <c r="C688" s="364" t="s">
        <v>772</v>
      </c>
      <c r="D688" s="374" t="s">
        <v>1241</v>
      </c>
      <c r="E688" s="1157">
        <f>IFERROR(VLOOKUP($C688,'[8]Total Outflows'!$AB$5:$AE$146,2,0),"")</f>
        <v>0</v>
      </c>
      <c r="F688" s="1157">
        <f>IFERROR(VLOOKUP($C688,'[8]Total Outflows'!$AB$5:$AE$146,3,0),"")</f>
        <v>500000</v>
      </c>
      <c r="G688" s="1157">
        <f>IFERROR(VLOOKUP($C688,'[8]Total Outflows'!$AB$5:$AE$146,4,0),"")</f>
        <v>500000</v>
      </c>
      <c r="H688" s="1157">
        <f>IFERROR(VLOOKUP($C688,'[8]Total Outflows'!$AG$5:$AJ$137,2,0),"")</f>
        <v>250000</v>
      </c>
      <c r="I688" s="1157" t="str">
        <f>IFERROR(VLOOKUP($C688,'[8]Total Outflows'!$AL$5:$AO$60,2,0),"")</f>
        <v/>
      </c>
      <c r="J688" s="1157" t="str">
        <f>IFERROR(VLOOKUP($C688,'[8]Total Outflows'!$AR$5:$AU$87,2,0),"")</f>
        <v/>
      </c>
      <c r="K688" s="1157" t="str">
        <f>IFERROR(VLOOKUP($C688,'[8]Total Outflows'!$AW$5:$AZ$56,2,0),"")</f>
        <v/>
      </c>
      <c r="L688" s="354">
        <f t="shared" si="316"/>
        <v>250000</v>
      </c>
      <c r="M688" s="1157">
        <f>IFERROR(VLOOKUP($C688,'[8]Total Outflows'!$AG$5:$AJ$137,3,0),"")</f>
        <v>250000</v>
      </c>
      <c r="N688" s="1157" t="str">
        <f>IFERROR(VLOOKUP($C688,'[8]Total Outflows'!$AL$5:$AO$60,3,0),"")</f>
        <v/>
      </c>
      <c r="O688" s="1157" t="str">
        <f>IFERROR(VLOOKUP($C688,'[8]Total Outflows'!$AR$5:$AU$87,3,0),"")</f>
        <v/>
      </c>
      <c r="P688" s="1157" t="str">
        <f>IFERROR(VLOOKUP($C688,'[8]Total Outflows'!$AW$5:$AZ$56,3,0),"")</f>
        <v/>
      </c>
      <c r="Q688" s="354">
        <f t="shared" si="317"/>
        <v>250000</v>
      </c>
      <c r="R688" s="1157">
        <f>IFERROR(VLOOKUP($C688,'[8]Total Outflows'!$AG$5:$AJ$137,4,0),"")</f>
        <v>250000</v>
      </c>
      <c r="S688" s="1157" t="str">
        <f>IFERROR(VLOOKUP($C688,'[8]Total Outflows'!$AL$5:$AO$60,4,0),"")</f>
        <v/>
      </c>
      <c r="T688" s="1157" t="str">
        <f>IFERROR(VLOOKUP($C688,'[8]Total Outflows'!$AR$5:$AU$87,4,0),"")</f>
        <v/>
      </c>
      <c r="U688" s="1157" t="str">
        <f>IFERROR(VLOOKUP($C688,'[8]Total Outflows'!$AW$5:$AZ$56,4,0),"")</f>
        <v/>
      </c>
      <c r="V688" s="354">
        <f t="shared" si="318"/>
        <v>250000</v>
      </c>
      <c r="W688" s="354"/>
      <c r="X688" s="354"/>
      <c r="Y688" s="354"/>
      <c r="Z688" s="354"/>
      <c r="AA688" s="354"/>
      <c r="AB688" s="354"/>
      <c r="AC688" s="354"/>
      <c r="AD688" s="354"/>
      <c r="AE688" s="354"/>
      <c r="AF688" s="354"/>
      <c r="AG688" s="354"/>
      <c r="AH688" s="354"/>
      <c r="AI688" s="354"/>
    </row>
    <row r="689" spans="1:36" ht="36" x14ac:dyDescent="0.2">
      <c r="A689" s="358" t="s">
        <v>1243</v>
      </c>
      <c r="B689" s="361" t="str">
        <f t="shared" si="305"/>
        <v>1</v>
      </c>
      <c r="C689" s="364" t="s">
        <v>773</v>
      </c>
      <c r="D689" s="374" t="s">
        <v>1242</v>
      </c>
      <c r="E689" s="1157" t="str">
        <f>IFERROR(VLOOKUP($C689,'[8]Total Outflows'!$AB$5:$AE$146,2,0),"")</f>
        <v/>
      </c>
      <c r="F689" s="1157" t="str">
        <f>IFERROR(VLOOKUP($C689,'[8]Total Outflows'!$AB$5:$AE$146,3,0),"")</f>
        <v/>
      </c>
      <c r="G689" s="1157" t="str">
        <f>IFERROR(VLOOKUP($C689,'[8]Total Outflows'!$AB$5:$AE$146,4,0),"")</f>
        <v/>
      </c>
      <c r="H689" s="1157" t="str">
        <f>IFERROR(VLOOKUP($C689,'[8]Total Outflows'!$AG$5:$AJ$137,2,0),"")</f>
        <v/>
      </c>
      <c r="I689" s="1157" t="str">
        <f>IFERROR(VLOOKUP($C689,'[8]Total Outflows'!$AL$5:$AO$60,2,0),"")</f>
        <v/>
      </c>
      <c r="J689" s="1157" t="str">
        <f>IFERROR(VLOOKUP($C689,'[8]Total Outflows'!$AR$5:$AU$87,2,0),"")</f>
        <v/>
      </c>
      <c r="K689" s="1157" t="str">
        <f>IFERROR(VLOOKUP($C689,'[8]Total Outflows'!$AW$5:$AZ$56,2,0),"")</f>
        <v/>
      </c>
      <c r="L689" s="354">
        <f t="shared" si="316"/>
        <v>0</v>
      </c>
      <c r="M689" s="1157" t="str">
        <f>IFERROR(VLOOKUP($C689,'[8]Total Outflows'!$AG$5:$AJ$137,3,0),"")</f>
        <v/>
      </c>
      <c r="N689" s="1157" t="str">
        <f>IFERROR(VLOOKUP($C689,'[8]Total Outflows'!$AL$5:$AO$60,3,0),"")</f>
        <v/>
      </c>
      <c r="O689" s="1157" t="str">
        <f>IFERROR(VLOOKUP($C689,'[8]Total Outflows'!$AR$5:$AU$87,3,0),"")</f>
        <v/>
      </c>
      <c r="P689" s="1157" t="str">
        <f>IFERROR(VLOOKUP($C689,'[8]Total Outflows'!$AW$5:$AZ$56,3,0),"")</f>
        <v/>
      </c>
      <c r="Q689" s="354">
        <f t="shared" si="317"/>
        <v>0</v>
      </c>
      <c r="R689" s="1157" t="str">
        <f>IFERROR(VLOOKUP($C689,'[8]Total Outflows'!$AG$5:$AJ$137,4,0),"")</f>
        <v/>
      </c>
      <c r="S689" s="1157" t="str">
        <f>IFERROR(VLOOKUP($C689,'[8]Total Outflows'!$AL$5:$AO$60,4,0),"")</f>
        <v/>
      </c>
      <c r="T689" s="1157" t="str">
        <f>IFERROR(VLOOKUP($C689,'[8]Total Outflows'!$AR$5:$AU$87,4,0),"")</f>
        <v/>
      </c>
      <c r="U689" s="1157" t="str">
        <f>IFERROR(VLOOKUP($C689,'[8]Total Outflows'!$AW$5:$AZ$56,4,0),"")</f>
        <v/>
      </c>
      <c r="V689" s="354">
        <f t="shared" si="318"/>
        <v>0</v>
      </c>
      <c r="W689" s="354"/>
      <c r="X689" s="354"/>
      <c r="Y689" s="354">
        <f>992-976</f>
        <v>16</v>
      </c>
      <c r="Z689" s="354"/>
      <c r="AA689" s="354"/>
      <c r="AB689" s="354"/>
      <c r="AC689" s="354"/>
      <c r="AD689" s="354"/>
      <c r="AE689" s="354"/>
      <c r="AF689" s="354"/>
      <c r="AG689" s="354"/>
      <c r="AH689" s="354"/>
      <c r="AI689" s="354"/>
    </row>
    <row r="690" spans="1:36" x14ac:dyDescent="0.25">
      <c r="A690" s="358"/>
      <c r="B690" s="361" t="str">
        <f t="shared" si="305"/>
        <v/>
      </c>
      <c r="D690" s="359"/>
      <c r="E690" s="354">
        <f>SUM(E687:E689)</f>
        <v>1604273.26</v>
      </c>
      <c r="F690" s="354">
        <f>SUM(F687:F689)</f>
        <v>2493300</v>
      </c>
      <c r="G690" s="354">
        <f>SUM(G687:G689)</f>
        <v>2720800</v>
      </c>
      <c r="H690" s="354">
        <f t="shared" ref="H690:K690" si="325">SUM(H687:H689)</f>
        <v>849800</v>
      </c>
      <c r="I690" s="354">
        <f t="shared" si="325"/>
        <v>0</v>
      </c>
      <c r="J690" s="354">
        <f t="shared" si="325"/>
        <v>340400</v>
      </c>
      <c r="K690" s="354">
        <f t="shared" si="325"/>
        <v>1000000</v>
      </c>
      <c r="L690" s="354">
        <f t="shared" si="316"/>
        <v>2190200</v>
      </c>
      <c r="M690" s="354">
        <f t="shared" ref="M690:P690" si="326">SUM(M687:M689)</f>
        <v>849800</v>
      </c>
      <c r="N690" s="354">
        <f t="shared" si="326"/>
        <v>0</v>
      </c>
      <c r="O690" s="354">
        <f t="shared" si="326"/>
        <v>0</v>
      </c>
      <c r="P690" s="354">
        <f t="shared" si="326"/>
        <v>1000000</v>
      </c>
      <c r="Q690" s="354">
        <f t="shared" si="317"/>
        <v>1849800</v>
      </c>
      <c r="R690" s="354">
        <f t="shared" ref="R690:U690" si="327">SUM(R687:R689)</f>
        <v>849800</v>
      </c>
      <c r="S690" s="354">
        <f t="shared" si="327"/>
        <v>0</v>
      </c>
      <c r="T690" s="354">
        <f t="shared" si="327"/>
        <v>0</v>
      </c>
      <c r="U690" s="354">
        <f t="shared" si="327"/>
        <v>1000000</v>
      </c>
      <c r="V690" s="354">
        <f t="shared" si="318"/>
        <v>1849800</v>
      </c>
      <c r="W690" s="354"/>
      <c r="X690" s="354"/>
      <c r="Y690" s="354"/>
      <c r="Z690" s="354"/>
      <c r="AA690" s="354"/>
      <c r="AB690" s="354"/>
      <c r="AC690" s="354"/>
      <c r="AD690" s="354"/>
      <c r="AE690" s="354"/>
      <c r="AF690" s="354"/>
      <c r="AG690" s="354"/>
      <c r="AH690" s="354"/>
      <c r="AI690" s="354"/>
    </row>
    <row r="691" spans="1:36" x14ac:dyDescent="0.25">
      <c r="A691" s="358"/>
      <c r="B691" s="361" t="str">
        <f t="shared" si="305"/>
        <v/>
      </c>
      <c r="C691" s="358"/>
      <c r="D691" s="359"/>
      <c r="E691" s="354" t="str">
        <f>IFERROR(SUM(#REF!),"")</f>
        <v/>
      </c>
      <c r="F691" s="354"/>
      <c r="G691" s="354"/>
      <c r="H691" s="354"/>
      <c r="I691" s="354"/>
      <c r="J691" s="354"/>
      <c r="K691" s="354"/>
      <c r="L691" s="354">
        <f t="shared" si="316"/>
        <v>0</v>
      </c>
      <c r="M691" s="354"/>
      <c r="N691" s="354"/>
      <c r="O691" s="354"/>
      <c r="P691" s="354"/>
      <c r="Q691" s="354">
        <f t="shared" si="317"/>
        <v>0</v>
      </c>
      <c r="R691" s="354"/>
      <c r="S691" s="354"/>
      <c r="T691" s="354"/>
      <c r="U691" s="354"/>
      <c r="V691" s="354">
        <f t="shared" si="318"/>
        <v>0</v>
      </c>
      <c r="W691" s="354"/>
      <c r="X691" s="354"/>
      <c r="Y691" s="354"/>
      <c r="Z691" s="354"/>
      <c r="AA691" s="354"/>
      <c r="AB691" s="354"/>
      <c r="AC691" s="354"/>
      <c r="AD691" s="354"/>
      <c r="AE691" s="354"/>
      <c r="AF691" s="354"/>
      <c r="AG691" s="354"/>
      <c r="AH691" s="354"/>
      <c r="AI691" s="354"/>
    </row>
    <row r="692" spans="1:36" x14ac:dyDescent="0.25">
      <c r="A692" s="383"/>
      <c r="B692" s="361" t="str">
        <f t="shared" si="305"/>
        <v/>
      </c>
      <c r="C692" s="383"/>
      <c r="D692" s="384"/>
      <c r="E692" s="354" t="str">
        <f>IFERROR(SUM(#REF!),"")</f>
        <v/>
      </c>
      <c r="F692" s="354"/>
      <c r="G692" s="354"/>
      <c r="H692" s="354"/>
      <c r="I692" s="354"/>
      <c r="J692" s="354"/>
      <c r="K692" s="354"/>
      <c r="L692" s="354">
        <f t="shared" si="316"/>
        <v>0</v>
      </c>
      <c r="M692" s="354"/>
      <c r="N692" s="354"/>
      <c r="O692" s="354"/>
      <c r="P692" s="354"/>
      <c r="Q692" s="354">
        <f t="shared" si="317"/>
        <v>0</v>
      </c>
      <c r="R692" s="354"/>
      <c r="S692" s="354"/>
      <c r="T692" s="354"/>
      <c r="U692" s="354"/>
      <c r="V692" s="354">
        <f t="shared" si="318"/>
        <v>0</v>
      </c>
      <c r="W692" s="354"/>
      <c r="X692" s="354"/>
      <c r="Y692" s="354"/>
      <c r="Z692" s="354"/>
      <c r="AA692" s="354"/>
      <c r="AB692" s="354"/>
      <c r="AC692" s="354"/>
      <c r="AD692" s="354"/>
      <c r="AE692" s="354"/>
      <c r="AF692" s="354"/>
      <c r="AG692" s="354"/>
      <c r="AH692" s="354"/>
      <c r="AI692" s="354"/>
    </row>
    <row r="693" spans="1:36" s="365" customFormat="1" x14ac:dyDescent="0.25">
      <c r="A693" s="388"/>
      <c r="B693" s="361" t="str">
        <f t="shared" si="305"/>
        <v/>
      </c>
      <c r="C693" s="388"/>
      <c r="D693" s="390" t="s">
        <v>843</v>
      </c>
      <c r="E693" s="381">
        <f t="shared" ref="E693:F693" si="328">E6-E416</f>
        <v>269878779.25999987</v>
      </c>
      <c r="F693" s="381">
        <f t="shared" si="328"/>
        <v>312335100</v>
      </c>
      <c r="G693" s="381">
        <f>G6-G416</f>
        <v>271644400</v>
      </c>
      <c r="H693" s="381">
        <f t="shared" ref="H693:K693" si="329">H6-H416</f>
        <v>43983900</v>
      </c>
      <c r="I693" s="381">
        <f t="shared" si="329"/>
        <v>13513999</v>
      </c>
      <c r="J693" s="381">
        <f t="shared" si="329"/>
        <v>56948798</v>
      </c>
      <c r="K693" s="381">
        <f t="shared" si="329"/>
        <v>153122197</v>
      </c>
      <c r="L693" s="355">
        <f t="shared" si="316"/>
        <v>267568894</v>
      </c>
      <c r="M693" s="381">
        <f t="shared" ref="M693:P693" si="330">M6-M416</f>
        <v>74388300</v>
      </c>
      <c r="N693" s="381">
        <f t="shared" si="330"/>
        <v>9713999</v>
      </c>
      <c r="O693" s="381">
        <f t="shared" si="330"/>
        <v>56946598</v>
      </c>
      <c r="P693" s="381">
        <f t="shared" si="330"/>
        <v>160723997</v>
      </c>
      <c r="Q693" s="355">
        <f t="shared" si="317"/>
        <v>301772894</v>
      </c>
      <c r="R693" s="381">
        <f t="shared" ref="R693:U693" si="331">R6-R416</f>
        <v>74065000</v>
      </c>
      <c r="S693" s="381">
        <f t="shared" si="331"/>
        <v>713999</v>
      </c>
      <c r="T693" s="381">
        <f t="shared" si="331"/>
        <v>31441298</v>
      </c>
      <c r="U693" s="381">
        <f t="shared" si="331"/>
        <v>71354397</v>
      </c>
      <c r="V693" s="355">
        <f t="shared" si="318"/>
        <v>177574694</v>
      </c>
      <c r="W693" s="355"/>
      <c r="X693" s="355"/>
      <c r="Y693" s="355"/>
      <c r="Z693" s="355"/>
      <c r="AA693" s="355"/>
      <c r="AB693" s="355"/>
      <c r="AC693" s="355"/>
      <c r="AD693" s="355"/>
      <c r="AE693" s="355"/>
      <c r="AF693" s="355"/>
      <c r="AG693" s="355"/>
      <c r="AH693" s="355"/>
      <c r="AI693" s="355"/>
      <c r="AJ693" s="340"/>
    </row>
    <row r="694" spans="1:36" x14ac:dyDescent="0.25">
      <c r="A694" s="383"/>
      <c r="B694" s="361" t="str">
        <f t="shared" si="305"/>
        <v/>
      </c>
      <c r="C694" s="383"/>
      <c r="D694" s="384"/>
      <c r="E694" s="354" t="str">
        <f>IFERROR(SUM(#REF!),"")</f>
        <v/>
      </c>
      <c r="F694" s="354"/>
      <c r="G694" s="354"/>
      <c r="H694" s="354"/>
      <c r="I694" s="354"/>
      <c r="J694" s="354"/>
      <c r="K694" s="354"/>
      <c r="L694" s="354">
        <f t="shared" si="316"/>
        <v>0</v>
      </c>
      <c r="M694" s="354"/>
      <c r="N694" s="354"/>
      <c r="O694" s="354"/>
      <c r="P694" s="354"/>
      <c r="Q694" s="354">
        <f t="shared" si="317"/>
        <v>0</v>
      </c>
      <c r="R694" s="354"/>
      <c r="S694" s="354"/>
      <c r="T694" s="354"/>
      <c r="U694" s="354"/>
      <c r="V694" s="354">
        <f t="shared" si="318"/>
        <v>0</v>
      </c>
      <c r="W694" s="354"/>
      <c r="X694" s="354"/>
      <c r="Y694" s="354"/>
      <c r="Z694" s="354"/>
      <c r="AA694" s="354"/>
      <c r="AB694" s="354"/>
      <c r="AC694" s="354"/>
      <c r="AD694" s="354"/>
      <c r="AE694" s="354"/>
      <c r="AF694" s="354"/>
      <c r="AG694" s="354"/>
      <c r="AH694" s="354"/>
      <c r="AI694" s="354"/>
    </row>
    <row r="695" spans="1:36" s="365" customFormat="1" x14ac:dyDescent="0.25">
      <c r="A695" s="391">
        <v>31</v>
      </c>
      <c r="B695" s="361" t="str">
        <f t="shared" si="305"/>
        <v/>
      </c>
      <c r="C695" s="391"/>
      <c r="D695" s="390" t="s">
        <v>844</v>
      </c>
      <c r="E695" s="381">
        <f t="shared" ref="E695:F695" si="332">SUM(E696,E762)</f>
        <v>250300827.96000001</v>
      </c>
      <c r="F695" s="381">
        <f t="shared" si="332"/>
        <v>256869300</v>
      </c>
      <c r="G695" s="381">
        <f>SUM(G696,G762)</f>
        <v>215490200</v>
      </c>
      <c r="H695" s="381">
        <f t="shared" ref="H695:K695" si="333">SUM(H696,H762)</f>
        <v>44265200</v>
      </c>
      <c r="I695" s="381">
        <f t="shared" si="333"/>
        <v>13513999</v>
      </c>
      <c r="J695" s="381">
        <f t="shared" si="333"/>
        <v>56948798</v>
      </c>
      <c r="K695" s="381">
        <f t="shared" si="333"/>
        <v>153122197</v>
      </c>
      <c r="L695" s="355">
        <f t="shared" si="316"/>
        <v>267850194</v>
      </c>
      <c r="M695" s="381">
        <f t="shared" ref="M695:P695" si="334">SUM(M696,M762)</f>
        <v>33958000</v>
      </c>
      <c r="N695" s="381">
        <f t="shared" si="334"/>
        <v>9713999</v>
      </c>
      <c r="O695" s="381">
        <f t="shared" si="334"/>
        <v>56946598</v>
      </c>
      <c r="P695" s="381">
        <f t="shared" si="334"/>
        <v>160723997</v>
      </c>
      <c r="Q695" s="355">
        <f t="shared" si="317"/>
        <v>261342594</v>
      </c>
      <c r="R695" s="381">
        <f t="shared" ref="R695:U695" si="335">SUM(R696,R762)</f>
        <v>23948100</v>
      </c>
      <c r="S695" s="381">
        <f t="shared" si="335"/>
        <v>713999</v>
      </c>
      <c r="T695" s="381">
        <f t="shared" si="335"/>
        <v>31441298</v>
      </c>
      <c r="U695" s="381">
        <f t="shared" si="335"/>
        <v>71354397</v>
      </c>
      <c r="V695" s="355">
        <f t="shared" si="318"/>
        <v>127457794</v>
      </c>
      <c r="W695" s="355"/>
      <c r="X695" s="355"/>
      <c r="Y695" s="355"/>
      <c r="Z695" s="355"/>
      <c r="AA695" s="355"/>
      <c r="AB695" s="355"/>
      <c r="AC695" s="355"/>
      <c r="AD695" s="355"/>
      <c r="AE695" s="355"/>
      <c r="AF695" s="355"/>
      <c r="AG695" s="355"/>
      <c r="AH695" s="355"/>
      <c r="AI695" s="355"/>
      <c r="AJ695" s="340"/>
    </row>
    <row r="696" spans="1:36" x14ac:dyDescent="0.25">
      <c r="A696" s="352">
        <v>311</v>
      </c>
      <c r="B696" s="361" t="str">
        <f t="shared" si="305"/>
        <v/>
      </c>
      <c r="C696" s="352"/>
      <c r="D696" s="353" t="s">
        <v>845</v>
      </c>
      <c r="E696" s="354">
        <f t="shared" ref="E696:F696" si="336">E697-E698</f>
        <v>246641103.87</v>
      </c>
      <c r="F696" s="354">
        <f t="shared" si="336"/>
        <v>252779100</v>
      </c>
      <c r="G696" s="354">
        <f>G697-G698</f>
        <v>213367200</v>
      </c>
      <c r="H696" s="354">
        <f t="shared" ref="H696:K696" si="337">H697-H698</f>
        <v>42650100</v>
      </c>
      <c r="I696" s="354">
        <f t="shared" si="337"/>
        <v>13514000</v>
      </c>
      <c r="J696" s="354">
        <f t="shared" si="337"/>
        <v>56948800</v>
      </c>
      <c r="K696" s="354">
        <f t="shared" si="337"/>
        <v>153122200</v>
      </c>
      <c r="L696" s="354">
        <f t="shared" si="316"/>
        <v>266235100</v>
      </c>
      <c r="M696" s="354">
        <f t="shared" ref="M696:P696" si="338">M697-M698</f>
        <v>32342900</v>
      </c>
      <c r="N696" s="354">
        <f t="shared" si="338"/>
        <v>9714000</v>
      </c>
      <c r="O696" s="354">
        <f t="shared" si="338"/>
        <v>56946600</v>
      </c>
      <c r="P696" s="354">
        <f t="shared" si="338"/>
        <v>160724000</v>
      </c>
      <c r="Q696" s="354">
        <f t="shared" si="317"/>
        <v>259727500</v>
      </c>
      <c r="R696" s="354">
        <f t="shared" ref="R696:U696" si="339">R697-R698</f>
        <v>22333000</v>
      </c>
      <c r="S696" s="354">
        <f t="shared" si="339"/>
        <v>714000</v>
      </c>
      <c r="T696" s="354">
        <f t="shared" si="339"/>
        <v>31441300</v>
      </c>
      <c r="U696" s="354">
        <f t="shared" si="339"/>
        <v>71354400</v>
      </c>
      <c r="V696" s="354">
        <f t="shared" si="318"/>
        <v>125842700</v>
      </c>
      <c r="W696" s="354"/>
      <c r="X696" s="354"/>
      <c r="Y696" s="354"/>
      <c r="Z696" s="354"/>
      <c r="AA696" s="354"/>
      <c r="AB696" s="354"/>
      <c r="AC696" s="354"/>
      <c r="AD696" s="354"/>
      <c r="AE696" s="354"/>
      <c r="AF696" s="354"/>
      <c r="AG696" s="354"/>
      <c r="AH696" s="354"/>
      <c r="AI696" s="354"/>
    </row>
    <row r="697" spans="1:36" x14ac:dyDescent="0.25">
      <c r="A697" s="352">
        <v>3111</v>
      </c>
      <c r="B697" s="361" t="str">
        <f t="shared" si="305"/>
        <v/>
      </c>
      <c r="C697" s="352"/>
      <c r="D697" s="356" t="s">
        <v>846</v>
      </c>
      <c r="E697" s="354">
        <f t="shared" ref="E697:F697" si="340">SUM(E708,E732,E746)</f>
        <v>246720900.42000002</v>
      </c>
      <c r="F697" s="354">
        <f t="shared" si="340"/>
        <v>252847400</v>
      </c>
      <c r="G697" s="354">
        <f>SUM(G708,G732,G746)</f>
        <v>213488100</v>
      </c>
      <c r="H697" s="354">
        <f t="shared" ref="H697:K697" si="341">SUM(H708,H732,H746)</f>
        <v>42779300</v>
      </c>
      <c r="I697" s="354">
        <f t="shared" si="341"/>
        <v>13514000</v>
      </c>
      <c r="J697" s="354">
        <f t="shared" si="341"/>
        <v>56948800</v>
      </c>
      <c r="K697" s="354">
        <f t="shared" si="341"/>
        <v>153122200</v>
      </c>
      <c r="L697" s="354">
        <f t="shared" si="316"/>
        <v>266364300</v>
      </c>
      <c r="M697" s="354">
        <f t="shared" ref="M697:P697" si="342">SUM(M708,M732,M746)</f>
        <v>32480900</v>
      </c>
      <c r="N697" s="354">
        <f t="shared" si="342"/>
        <v>9714000</v>
      </c>
      <c r="O697" s="354">
        <f t="shared" si="342"/>
        <v>56946600</v>
      </c>
      <c r="P697" s="354">
        <f t="shared" si="342"/>
        <v>160724000</v>
      </c>
      <c r="Q697" s="354">
        <f t="shared" si="317"/>
        <v>259865500</v>
      </c>
      <c r="R697" s="354">
        <f t="shared" ref="R697:U697" si="343">SUM(R708,R732,R746)</f>
        <v>22480900</v>
      </c>
      <c r="S697" s="354">
        <f t="shared" si="343"/>
        <v>714000</v>
      </c>
      <c r="T697" s="354">
        <f t="shared" si="343"/>
        <v>31441300</v>
      </c>
      <c r="U697" s="354">
        <f t="shared" si="343"/>
        <v>71354400</v>
      </c>
      <c r="V697" s="354">
        <f t="shared" si="318"/>
        <v>125990600</v>
      </c>
      <c r="W697" s="354"/>
      <c r="X697" s="354"/>
      <c r="Y697" s="354"/>
      <c r="Z697" s="354"/>
      <c r="AA697" s="354"/>
      <c r="AB697" s="354"/>
      <c r="AC697" s="354"/>
      <c r="AD697" s="354"/>
      <c r="AE697" s="354"/>
      <c r="AF697" s="354"/>
      <c r="AG697" s="354"/>
      <c r="AH697" s="354"/>
      <c r="AI697" s="354"/>
    </row>
    <row r="698" spans="1:36" x14ac:dyDescent="0.25">
      <c r="A698" s="352">
        <v>3112</v>
      </c>
      <c r="B698" s="361" t="str">
        <f t="shared" si="305"/>
        <v/>
      </c>
      <c r="C698" s="352"/>
      <c r="D698" s="356" t="s">
        <v>847</v>
      </c>
      <c r="E698" s="354">
        <f t="shared" ref="E698:F698" si="344">SUM(E711,E737,E749,E759)</f>
        <v>79796.55</v>
      </c>
      <c r="F698" s="354">
        <f t="shared" si="344"/>
        <v>68300</v>
      </c>
      <c r="G698" s="354">
        <f>SUM(G711,G737,G749,G759)</f>
        <v>120900</v>
      </c>
      <c r="H698" s="354">
        <f t="shared" ref="H698:K698" si="345">SUM(H711,H737,H749,H759)</f>
        <v>129200</v>
      </c>
      <c r="I698" s="354">
        <f t="shared" si="345"/>
        <v>0</v>
      </c>
      <c r="J698" s="354">
        <f t="shared" si="345"/>
        <v>0</v>
      </c>
      <c r="K698" s="354">
        <f t="shared" si="345"/>
        <v>0</v>
      </c>
      <c r="L698" s="354">
        <f t="shared" si="316"/>
        <v>129200</v>
      </c>
      <c r="M698" s="354">
        <f t="shared" ref="M698:P698" si="346">SUM(M711,M737,M749,M759)</f>
        <v>138000</v>
      </c>
      <c r="N698" s="354">
        <f t="shared" si="346"/>
        <v>0</v>
      </c>
      <c r="O698" s="354">
        <f t="shared" si="346"/>
        <v>0</v>
      </c>
      <c r="P698" s="354">
        <f t="shared" si="346"/>
        <v>0</v>
      </c>
      <c r="Q698" s="354">
        <f t="shared" si="317"/>
        <v>138000</v>
      </c>
      <c r="R698" s="354">
        <f t="shared" ref="R698:U698" si="347">SUM(R711,R737,R749,R759)</f>
        <v>147900</v>
      </c>
      <c r="S698" s="354">
        <f t="shared" si="347"/>
        <v>0</v>
      </c>
      <c r="T698" s="354">
        <f t="shared" si="347"/>
        <v>0</v>
      </c>
      <c r="U698" s="354">
        <f t="shared" si="347"/>
        <v>0</v>
      </c>
      <c r="V698" s="354">
        <f t="shared" si="318"/>
        <v>147900</v>
      </c>
      <c r="W698" s="354"/>
      <c r="X698" s="354"/>
      <c r="Y698" s="354"/>
      <c r="Z698" s="354"/>
      <c r="AA698" s="354"/>
      <c r="AB698" s="354"/>
      <c r="AC698" s="354"/>
      <c r="AD698" s="354"/>
      <c r="AE698" s="354"/>
      <c r="AF698" s="354"/>
      <c r="AG698" s="354"/>
      <c r="AH698" s="354"/>
      <c r="AI698" s="354"/>
    </row>
    <row r="699" spans="1:36" x14ac:dyDescent="0.25">
      <c r="A699" s="358">
        <v>3111</v>
      </c>
      <c r="B699" s="361" t="str">
        <f t="shared" si="305"/>
        <v/>
      </c>
      <c r="C699" s="358"/>
      <c r="D699" s="359" t="s">
        <v>848</v>
      </c>
      <c r="E699" s="360">
        <f t="shared" ref="E699:F699" si="348">E708</f>
        <v>133432775.48</v>
      </c>
      <c r="F699" s="360">
        <f t="shared" si="348"/>
        <v>145293400</v>
      </c>
      <c r="G699" s="360">
        <f>G708</f>
        <v>150478800</v>
      </c>
      <c r="H699" s="360">
        <f t="shared" ref="H699:K699" si="349">H708</f>
        <v>30056300</v>
      </c>
      <c r="I699" s="360">
        <f t="shared" si="349"/>
        <v>12910000</v>
      </c>
      <c r="J699" s="360">
        <f t="shared" si="349"/>
        <v>48903400</v>
      </c>
      <c r="K699" s="360">
        <f t="shared" si="349"/>
        <v>134521800</v>
      </c>
      <c r="L699" s="354">
        <f t="shared" si="316"/>
        <v>226391500</v>
      </c>
      <c r="M699" s="360">
        <f t="shared" ref="M699:P699" si="350">M708</f>
        <v>16140600</v>
      </c>
      <c r="N699" s="360">
        <f t="shared" si="350"/>
        <v>9110000</v>
      </c>
      <c r="O699" s="360">
        <f t="shared" si="350"/>
        <v>47747700</v>
      </c>
      <c r="P699" s="360">
        <f t="shared" si="350"/>
        <v>127175500</v>
      </c>
      <c r="Q699" s="354">
        <f t="shared" si="317"/>
        <v>200173800</v>
      </c>
      <c r="R699" s="360">
        <f t="shared" ref="R699:U699" si="351">R708</f>
        <v>5640600</v>
      </c>
      <c r="S699" s="360">
        <f t="shared" si="351"/>
        <v>610000</v>
      </c>
      <c r="T699" s="360">
        <f t="shared" si="351"/>
        <v>24747600</v>
      </c>
      <c r="U699" s="360">
        <f t="shared" si="351"/>
        <v>47514800</v>
      </c>
      <c r="V699" s="354">
        <f t="shared" si="318"/>
        <v>78513000</v>
      </c>
      <c r="W699" s="354"/>
      <c r="X699" s="354"/>
      <c r="Y699" s="354"/>
      <c r="Z699" s="354"/>
      <c r="AA699" s="354"/>
      <c r="AB699" s="354"/>
      <c r="AC699" s="354"/>
      <c r="AD699" s="354"/>
      <c r="AE699" s="354"/>
      <c r="AF699" s="354"/>
      <c r="AG699" s="354"/>
      <c r="AH699" s="354"/>
      <c r="AI699" s="354"/>
    </row>
    <row r="700" spans="1:36" x14ac:dyDescent="0.25">
      <c r="A700" s="358">
        <v>3111</v>
      </c>
      <c r="B700" s="361" t="str">
        <f t="shared" si="305"/>
        <v/>
      </c>
      <c r="C700" s="358"/>
      <c r="D700" s="359" t="s">
        <v>849</v>
      </c>
      <c r="E700" s="354" t="str">
        <f>IFERROR(SUM(#REF!),"")</f>
        <v/>
      </c>
      <c r="F700" s="354"/>
      <c r="G700" s="354"/>
      <c r="H700" s="354"/>
      <c r="I700" s="354"/>
      <c r="J700" s="354"/>
      <c r="K700" s="354"/>
      <c r="L700" s="354">
        <f t="shared" si="316"/>
        <v>0</v>
      </c>
      <c r="M700" s="354"/>
      <c r="N700" s="354"/>
      <c r="O700" s="354"/>
      <c r="P700" s="354"/>
      <c r="Q700" s="354">
        <f t="shared" si="317"/>
        <v>0</v>
      </c>
      <c r="R700" s="354"/>
      <c r="S700" s="354"/>
      <c r="T700" s="354"/>
      <c r="U700" s="354"/>
      <c r="V700" s="354">
        <f t="shared" si="318"/>
        <v>0</v>
      </c>
      <c r="W700" s="354"/>
      <c r="X700" s="354"/>
      <c r="Y700" s="354"/>
      <c r="Z700" s="354"/>
      <c r="AA700" s="354"/>
      <c r="AB700" s="354"/>
      <c r="AC700" s="354"/>
      <c r="AD700" s="354"/>
      <c r="AE700" s="354"/>
      <c r="AF700" s="354"/>
      <c r="AG700" s="354"/>
      <c r="AH700" s="354"/>
      <c r="AI700" s="354"/>
    </row>
    <row r="701" spans="1:36" x14ac:dyDescent="0.2">
      <c r="A701" s="358">
        <v>3111</v>
      </c>
      <c r="B701" s="361" t="str">
        <f t="shared" si="305"/>
        <v>2</v>
      </c>
      <c r="C701" s="340" t="s">
        <v>850</v>
      </c>
      <c r="D701" s="359" t="s">
        <v>851</v>
      </c>
      <c r="E701" s="1157">
        <f>IFERROR(VLOOKUP($C701,'[8]Total Outflows'!$AB$5:$AE$146,2,0),"")</f>
        <v>53400478.780000009</v>
      </c>
      <c r="F701" s="1157">
        <f>IFERROR(VLOOKUP($C701,'[8]Total Outflows'!$AB$5:$AE$146,3,0),"")</f>
        <v>73222300</v>
      </c>
      <c r="G701" s="1157">
        <f>IFERROR(VLOOKUP($C701,'[8]Total Outflows'!$AB$5:$AE$146,4,0),"")</f>
        <v>49660800</v>
      </c>
      <c r="H701" s="1157">
        <f>IFERROR(VLOOKUP($C701,'[8]Total Outflows'!$AG$5:$AJ$137,2,0),"")</f>
        <v>8591200</v>
      </c>
      <c r="I701" s="1157">
        <f>IFERROR(VLOOKUP($C701,'[8]Total Outflows'!$AL$5:$AO$60,2,0),"")</f>
        <v>12800000</v>
      </c>
      <c r="J701" s="1157">
        <f>IFERROR(VLOOKUP($C701,'[8]Total Outflows'!$AR$5:$AU$87,2,0),"")</f>
        <v>32441800</v>
      </c>
      <c r="K701" s="1157">
        <f>IFERROR(VLOOKUP($C701,'[8]Total Outflows'!$AW$5:$AZ$56,2,0),"")</f>
        <v>38407400</v>
      </c>
      <c r="L701" s="354">
        <f t="shared" si="316"/>
        <v>92240400</v>
      </c>
      <c r="M701" s="1157">
        <f>IFERROR(VLOOKUP($C701,'[8]Total Outflows'!$AG$5:$AJ$137,3,0),"")</f>
        <v>1675500</v>
      </c>
      <c r="N701" s="1157">
        <f>IFERROR(VLOOKUP($C701,'[8]Total Outflows'!$AL$5:$AO$60,3,0),"")</f>
        <v>9000000</v>
      </c>
      <c r="O701" s="1157">
        <f>IFERROR(VLOOKUP($C701,'[8]Total Outflows'!$AR$5:$AU$87,3,0),"")</f>
        <v>35596200</v>
      </c>
      <c r="P701" s="1157">
        <f>IFERROR(VLOOKUP($C701,'[8]Total Outflows'!$AW$5:$AZ$56,3,0),"")</f>
        <v>26671600</v>
      </c>
      <c r="Q701" s="354">
        <f t="shared" si="317"/>
        <v>72943300</v>
      </c>
      <c r="R701" s="1157">
        <f>IFERROR(VLOOKUP($C701,'[8]Total Outflows'!$AG$5:$AJ$137,4,0),"")</f>
        <v>2175500</v>
      </c>
      <c r="S701" s="1157">
        <f>IFERROR(VLOOKUP($C701,'[8]Total Outflows'!$AL$5:$AO$60,4,0),"")</f>
        <v>500000</v>
      </c>
      <c r="T701" s="1157">
        <f>IFERROR(VLOOKUP($C701,'[8]Total Outflows'!$AR$5:$AU$87,4,0),"")</f>
        <v>19221100</v>
      </c>
      <c r="U701" s="1157">
        <f>IFERROR(VLOOKUP($C701,'[8]Total Outflows'!$AW$5:$AZ$56,4,0),"")</f>
        <v>5664200</v>
      </c>
      <c r="V701" s="354">
        <f t="shared" si="318"/>
        <v>27560800</v>
      </c>
      <c r="W701" s="354"/>
      <c r="X701" s="354"/>
      <c r="Y701" s="354"/>
      <c r="Z701" s="354"/>
      <c r="AA701" s="354"/>
      <c r="AB701" s="354"/>
      <c r="AC701" s="354"/>
      <c r="AD701" s="354"/>
      <c r="AE701" s="354"/>
      <c r="AF701" s="354"/>
      <c r="AG701" s="354"/>
      <c r="AH701" s="354"/>
      <c r="AI701" s="354"/>
    </row>
    <row r="702" spans="1:36" x14ac:dyDescent="0.2">
      <c r="A702" s="358">
        <v>3111</v>
      </c>
      <c r="B702" s="361" t="str">
        <f t="shared" si="305"/>
        <v>2</v>
      </c>
      <c r="C702" s="371" t="s">
        <v>852</v>
      </c>
      <c r="D702" s="372" t="s">
        <v>853</v>
      </c>
      <c r="E702" s="1157">
        <f>IFERROR(VLOOKUP($C702,'[8]Total Outflows'!$AB$5:$AE$146,2,0),"")</f>
        <v>14287515.169999998</v>
      </c>
      <c r="F702" s="1157">
        <f>IFERROR(VLOOKUP($C702,'[8]Total Outflows'!$AB$5:$AE$146,3,0),"")</f>
        <v>12027600</v>
      </c>
      <c r="G702" s="1157">
        <f>IFERROR(VLOOKUP($C702,'[8]Total Outflows'!$AB$5:$AE$146,4,0),"")</f>
        <v>12121100</v>
      </c>
      <c r="H702" s="1157">
        <f>IFERROR(VLOOKUP($C702,'[8]Total Outflows'!$AG$5:$AJ$137,2,0),"")</f>
        <v>1465100</v>
      </c>
      <c r="I702" s="1157">
        <f>IFERROR(VLOOKUP($C702,'[8]Total Outflows'!$AL$5:$AO$60,2,0),"")</f>
        <v>110000</v>
      </c>
      <c r="J702" s="1157">
        <f>IFERROR(VLOOKUP($C702,'[8]Total Outflows'!$AR$5:$AU$87,2,0),"")</f>
        <v>6282900</v>
      </c>
      <c r="K702" s="1157" t="str">
        <f>IFERROR(VLOOKUP($C702,'[8]Total Outflows'!$AW$5:$AZ$56,2,0),"")</f>
        <v/>
      </c>
      <c r="L702" s="354">
        <f t="shared" si="316"/>
        <v>7858000</v>
      </c>
      <c r="M702" s="1157">
        <f>IFERROR(VLOOKUP($C702,'[8]Total Outflows'!$AG$5:$AJ$137,3,0),"")</f>
        <v>1465100</v>
      </c>
      <c r="N702" s="1157">
        <f>IFERROR(VLOOKUP($C702,'[8]Total Outflows'!$AL$5:$AO$60,3,0),"")</f>
        <v>110000</v>
      </c>
      <c r="O702" s="1157">
        <f>IFERROR(VLOOKUP($C702,'[8]Total Outflows'!$AR$5:$AU$87,3,0),"")</f>
        <v>10648799.999999998</v>
      </c>
      <c r="P702" s="1157" t="str">
        <f>IFERROR(VLOOKUP($C702,'[8]Total Outflows'!$AW$5:$AZ$56,3,0),"")</f>
        <v/>
      </c>
      <c r="Q702" s="354">
        <f t="shared" si="317"/>
        <v>12223899.999999998</v>
      </c>
      <c r="R702" s="1157">
        <f>IFERROR(VLOOKUP($C702,'[8]Total Outflows'!$AG$5:$AJ$137,4,0),"")</f>
        <v>1465100</v>
      </c>
      <c r="S702" s="1157">
        <f>IFERROR(VLOOKUP($C702,'[8]Total Outflows'!$AL$5:$AO$60,4,0),"")</f>
        <v>110000</v>
      </c>
      <c r="T702" s="1157">
        <f>IFERROR(VLOOKUP($C702,'[8]Total Outflows'!$AR$5:$AU$87,4,0),"")</f>
        <v>4023799.9999999995</v>
      </c>
      <c r="U702" s="1157" t="str">
        <f>IFERROR(VLOOKUP($C702,'[8]Total Outflows'!$AW$5:$AZ$56,4,0),"")</f>
        <v/>
      </c>
      <c r="V702" s="354">
        <f t="shared" si="318"/>
        <v>5598900</v>
      </c>
      <c r="W702" s="354"/>
      <c r="X702" s="354"/>
      <c r="Y702" s="354"/>
      <c r="Z702" s="354"/>
      <c r="AA702" s="354"/>
      <c r="AB702" s="354"/>
      <c r="AC702" s="354"/>
      <c r="AD702" s="354"/>
      <c r="AE702" s="354"/>
      <c r="AF702" s="354"/>
      <c r="AG702" s="354"/>
      <c r="AH702" s="354"/>
      <c r="AI702" s="354"/>
    </row>
    <row r="703" spans="1:36" x14ac:dyDescent="0.2">
      <c r="A703" s="358"/>
      <c r="B703" s="361" t="str">
        <f t="shared" si="305"/>
        <v>2</v>
      </c>
      <c r="C703" s="364" t="s">
        <v>854</v>
      </c>
      <c r="D703" s="359" t="s">
        <v>855</v>
      </c>
      <c r="E703" s="1157">
        <f>IFERROR(VLOOKUP($C703,'[8]Total Outflows'!$AB$5:$AE$146,2,0),"")</f>
        <v>2287175</v>
      </c>
      <c r="F703" s="1157">
        <f>IFERROR(VLOOKUP($C703,'[8]Total Outflows'!$AB$5:$AE$146,3,0),"")</f>
        <v>287200</v>
      </c>
      <c r="G703" s="1157">
        <f>IFERROR(VLOOKUP($C703,'[8]Total Outflows'!$AB$5:$AE$146,4,0),"")</f>
        <v>500000</v>
      </c>
      <c r="H703" s="1157" t="str">
        <f>IFERROR(VLOOKUP($C703,'[8]Total Outflows'!$AG$5:$AJ$137,2,0),"")</f>
        <v/>
      </c>
      <c r="I703" s="1157" t="str">
        <f>IFERROR(VLOOKUP($C703,'[8]Total Outflows'!$AL$5:$AO$60,2,0),"")</f>
        <v/>
      </c>
      <c r="J703" s="1157">
        <f>IFERROR(VLOOKUP($C703,'[8]Total Outflows'!$AR$5:$AU$87,2,0),"")</f>
        <v>354300</v>
      </c>
      <c r="K703" s="1157">
        <f>IFERROR(VLOOKUP($C703,'[8]Total Outflows'!$AW$5:$AZ$56,2,0),"")</f>
        <v>1000000</v>
      </c>
      <c r="L703" s="354">
        <f t="shared" si="316"/>
        <v>1354300</v>
      </c>
      <c r="M703" s="1157" t="str">
        <f>IFERROR(VLOOKUP($C703,'[8]Total Outflows'!$AG$5:$AJ$137,3,0),"")</f>
        <v/>
      </c>
      <c r="N703" s="1157" t="str">
        <f>IFERROR(VLOOKUP($C703,'[8]Total Outflows'!$AL$5:$AO$60,3,0),"")</f>
        <v/>
      </c>
      <c r="O703" s="1157">
        <f>IFERROR(VLOOKUP($C703,'[8]Total Outflows'!$AR$5:$AU$87,3,0),"")</f>
        <v>354300</v>
      </c>
      <c r="P703" s="1157">
        <f>IFERROR(VLOOKUP($C703,'[8]Total Outflows'!$AW$5:$AZ$56,3,0),"")</f>
        <v>500000</v>
      </c>
      <c r="Q703" s="354">
        <f t="shared" si="317"/>
        <v>854300</v>
      </c>
      <c r="R703" s="1157" t="str">
        <f>IFERROR(VLOOKUP($C703,'[8]Total Outflows'!$AG$5:$AJ$137,4,0),"")</f>
        <v/>
      </c>
      <c r="S703" s="1157" t="str">
        <f>IFERROR(VLOOKUP($C703,'[8]Total Outflows'!$AL$5:$AO$60,4,0),"")</f>
        <v/>
      </c>
      <c r="T703" s="1157">
        <f>IFERROR(VLOOKUP($C703,'[8]Total Outflows'!$AR$5:$AU$87,4,0),"")</f>
        <v>354300</v>
      </c>
      <c r="U703" s="1157">
        <f>IFERROR(VLOOKUP($C703,'[8]Total Outflows'!$AW$5:$AZ$56,4,0),"")</f>
        <v>0</v>
      </c>
      <c r="V703" s="354">
        <f t="shared" si="318"/>
        <v>354300</v>
      </c>
      <c r="W703" s="354"/>
      <c r="X703" s="354"/>
      <c r="Y703" s="354"/>
      <c r="Z703" s="354"/>
      <c r="AA703" s="354"/>
      <c r="AB703" s="354"/>
      <c r="AC703" s="354"/>
      <c r="AD703" s="354"/>
      <c r="AE703" s="354"/>
      <c r="AF703" s="354"/>
      <c r="AG703" s="354"/>
      <c r="AH703" s="354"/>
      <c r="AI703" s="354"/>
    </row>
    <row r="704" spans="1:36" x14ac:dyDescent="0.2">
      <c r="A704" s="358"/>
      <c r="B704" s="361" t="str">
        <f t="shared" si="305"/>
        <v>2</v>
      </c>
      <c r="C704" s="364" t="s">
        <v>856</v>
      </c>
      <c r="D704" s="359" t="s">
        <v>857</v>
      </c>
      <c r="E704" s="1157">
        <f>IFERROR(VLOOKUP($C704,'[8]Total Outflows'!$AB$5:$AE$146,2,0),"")</f>
        <v>0</v>
      </c>
      <c r="F704" s="1157">
        <f>IFERROR(VLOOKUP($C704,'[8]Total Outflows'!$AB$5:$AE$146,3,0),"")</f>
        <v>40000000</v>
      </c>
      <c r="G704" s="1157">
        <f>IFERROR(VLOOKUP($C704,'[8]Total Outflows'!$AB$5:$AE$146,4,0),"")</f>
        <v>48850300</v>
      </c>
      <c r="H704" s="1157">
        <f>IFERROR(VLOOKUP($C704,'[8]Total Outflows'!$AG$5:$AJ$137,2,0),"")</f>
        <v>20000000</v>
      </c>
      <c r="I704" s="1157" t="str">
        <f>IFERROR(VLOOKUP($C704,'[8]Total Outflows'!$AL$5:$AO$60,2,0),"")</f>
        <v/>
      </c>
      <c r="J704" s="1157">
        <f>IFERROR(VLOOKUP($C704,'[8]Total Outflows'!$AR$5:$AU$87,2,0),"")</f>
        <v>0</v>
      </c>
      <c r="K704" s="1157">
        <f>IFERROR(VLOOKUP($C704,'[8]Total Outflows'!$AW$5:$AZ$56,2,0),"")</f>
        <v>73859800</v>
      </c>
      <c r="L704" s="354">
        <f t="shared" si="316"/>
        <v>93859800</v>
      </c>
      <c r="M704" s="1157">
        <f>IFERROR(VLOOKUP($C704,'[8]Total Outflows'!$AG$5:$AJ$137,3,0),"")</f>
        <v>13000000</v>
      </c>
      <c r="N704" s="1157" t="str">
        <f>IFERROR(VLOOKUP($C704,'[8]Total Outflows'!$AL$5:$AO$60,3,0),"")</f>
        <v/>
      </c>
      <c r="O704" s="1157">
        <f>IFERROR(VLOOKUP($C704,'[8]Total Outflows'!$AR$5:$AU$87,3,0),"")</f>
        <v>0</v>
      </c>
      <c r="P704" s="1157">
        <f>IFERROR(VLOOKUP($C704,'[8]Total Outflows'!$AW$5:$AZ$56,3,0),"")</f>
        <v>79203700</v>
      </c>
      <c r="Q704" s="354">
        <f t="shared" si="317"/>
        <v>92203700</v>
      </c>
      <c r="R704" s="1157">
        <f>IFERROR(VLOOKUP($C704,'[8]Total Outflows'!$AG$5:$AJ$137,4,0),"")</f>
        <v>2000000</v>
      </c>
      <c r="S704" s="1157" t="str">
        <f>IFERROR(VLOOKUP($C704,'[8]Total Outflows'!$AL$5:$AO$60,4,0),"")</f>
        <v/>
      </c>
      <c r="T704" s="1157">
        <f>IFERROR(VLOOKUP($C704,'[8]Total Outflows'!$AR$5:$AU$87,4,0),"")</f>
        <v>0</v>
      </c>
      <c r="U704" s="1157">
        <f>IFERROR(VLOOKUP($C704,'[8]Total Outflows'!$AW$5:$AZ$56,4,0),"")</f>
        <v>26850500</v>
      </c>
      <c r="V704" s="354">
        <f t="shared" si="318"/>
        <v>28850500</v>
      </c>
      <c r="W704" s="354"/>
      <c r="X704" s="354"/>
      <c r="Y704" s="354"/>
      <c r="Z704" s="354"/>
      <c r="AA704" s="354"/>
      <c r="AB704" s="354"/>
      <c r="AC704" s="354"/>
      <c r="AD704" s="354"/>
      <c r="AE704" s="354"/>
      <c r="AF704" s="354"/>
      <c r="AG704" s="354"/>
      <c r="AH704" s="354"/>
      <c r="AI704" s="354"/>
    </row>
    <row r="705" spans="1:35" x14ac:dyDescent="0.2">
      <c r="A705" s="358"/>
      <c r="B705" s="361" t="str">
        <f t="shared" si="305"/>
        <v>2</v>
      </c>
      <c r="C705" s="364" t="s">
        <v>1159</v>
      </c>
      <c r="D705" s="359" t="s">
        <v>1158</v>
      </c>
      <c r="E705" s="1157">
        <f>IFERROR(VLOOKUP($C705,'[8]Total Outflows'!$AB$5:$AE$146,2,0),"")</f>
        <v>60300698.75</v>
      </c>
      <c r="F705" s="1157">
        <f>IFERROR(VLOOKUP($C705,'[8]Total Outflows'!$AB$5:$AE$146,3,0),"")</f>
        <v>12042000</v>
      </c>
      <c r="G705" s="1157">
        <f>IFERROR(VLOOKUP($C705,'[8]Total Outflows'!$AB$5:$AE$146,4,0),"")</f>
        <v>32894700</v>
      </c>
      <c r="H705" s="1157" t="str">
        <f>IFERROR(VLOOKUP($C705,'[8]Total Outflows'!$AG$5:$AJ$137,2,0),"")</f>
        <v/>
      </c>
      <c r="I705" s="1157" t="str">
        <f>IFERROR(VLOOKUP($C705,'[8]Total Outflows'!$AL$5:$AO$60,2,0),"")</f>
        <v/>
      </c>
      <c r="J705" s="1157">
        <f>IFERROR(VLOOKUP($C705,'[8]Total Outflows'!$AR$5:$AU$87,2,0),"")</f>
        <v>9824400</v>
      </c>
      <c r="K705" s="1157">
        <f>IFERROR(VLOOKUP($C705,'[8]Total Outflows'!$AW$5:$AZ$56,2,0),"")</f>
        <v>1763800</v>
      </c>
      <c r="L705" s="354">
        <f t="shared" si="316"/>
        <v>11588200</v>
      </c>
      <c r="M705" s="1157" t="str">
        <f>IFERROR(VLOOKUP($C705,'[8]Total Outflows'!$AG$5:$AJ$137,3,0),"")</f>
        <v/>
      </c>
      <c r="N705" s="1157" t="str">
        <f>IFERROR(VLOOKUP($C705,'[8]Total Outflows'!$AL$5:$AO$60,3,0),"")</f>
        <v/>
      </c>
      <c r="O705" s="1157">
        <f>IFERROR(VLOOKUP($C705,'[8]Total Outflows'!$AR$5:$AU$87,3,0),"")</f>
        <v>1148400</v>
      </c>
      <c r="P705" s="1157">
        <f>IFERROR(VLOOKUP($C705,'[8]Total Outflows'!$AW$5:$AZ$56,3,0),"")</f>
        <v>0</v>
      </c>
      <c r="Q705" s="354">
        <f t="shared" si="317"/>
        <v>1148400</v>
      </c>
      <c r="R705" s="1157" t="str">
        <f>IFERROR(VLOOKUP($C705,'[8]Total Outflows'!$AG$5:$AJ$137,4,0),"")</f>
        <v/>
      </c>
      <c r="S705" s="1157" t="str">
        <f>IFERROR(VLOOKUP($C705,'[8]Total Outflows'!$AL$5:$AO$60,4,0),"")</f>
        <v/>
      </c>
      <c r="T705" s="1157">
        <f>IFERROR(VLOOKUP($C705,'[8]Total Outflows'!$AR$5:$AU$87,4,0),"")</f>
        <v>1148400</v>
      </c>
      <c r="U705" s="1157">
        <f>IFERROR(VLOOKUP($C705,'[8]Total Outflows'!$AW$5:$AZ$56,4,0),"")</f>
        <v>100</v>
      </c>
      <c r="V705" s="354">
        <f t="shared" si="318"/>
        <v>1148500</v>
      </c>
      <c r="W705" s="354"/>
      <c r="X705" s="354"/>
      <c r="Y705" s="354"/>
      <c r="Z705" s="354"/>
      <c r="AA705" s="354"/>
      <c r="AB705" s="354"/>
      <c r="AC705" s="354"/>
      <c r="AD705" s="354"/>
      <c r="AE705" s="354"/>
      <c r="AF705" s="354"/>
      <c r="AG705" s="354"/>
      <c r="AH705" s="354"/>
      <c r="AI705" s="354"/>
    </row>
    <row r="706" spans="1:35" x14ac:dyDescent="0.2">
      <c r="A706" s="358"/>
      <c r="B706" s="370" t="str">
        <f t="shared" ref="B706:B769" si="352">IFERROR(LEFT(C706,1),"")</f>
        <v>2</v>
      </c>
      <c r="C706" s="364" t="s">
        <v>1196</v>
      </c>
      <c r="D706" s="392" t="s">
        <v>1197</v>
      </c>
      <c r="E706" s="1157">
        <f>IFERROR(VLOOKUP($C706,'[8]Total Outflows'!$AB$5:$AE$146,2,0),"")</f>
        <v>0</v>
      </c>
      <c r="F706" s="1157">
        <f>IFERROR(VLOOKUP($C706,'[8]Total Outflows'!$AB$5:$AE$146,3,0),"")</f>
        <v>2000000</v>
      </c>
      <c r="G706" s="1157">
        <f>IFERROR(VLOOKUP($C706,'[8]Total Outflows'!$AB$5:$AE$146,4,0),"")</f>
        <v>1421400</v>
      </c>
      <c r="H706" s="1157" t="str">
        <f>IFERROR(VLOOKUP($C706,'[8]Total Outflows'!$AG$5:$AJ$137,2,0),"")</f>
        <v/>
      </c>
      <c r="I706" s="1157" t="str">
        <f>IFERROR(VLOOKUP($C706,'[8]Total Outflows'!$AL$5:$AO$60,2,0),"")</f>
        <v/>
      </c>
      <c r="J706" s="1157" t="str">
        <f>IFERROR(VLOOKUP($C706,'[8]Total Outflows'!$AR$5:$AU$87,2,0),"")</f>
        <v/>
      </c>
      <c r="K706" s="1157">
        <f>IFERROR(VLOOKUP($C706,'[8]Total Outflows'!$AW$5:$AZ$56,2,0),"")</f>
        <v>13490800</v>
      </c>
      <c r="L706" s="354">
        <f t="shared" si="316"/>
        <v>13490800</v>
      </c>
      <c r="M706" s="1157" t="str">
        <f>IFERROR(VLOOKUP($C706,'[8]Total Outflows'!$AG$5:$AJ$137,3,0),"")</f>
        <v/>
      </c>
      <c r="N706" s="1157" t="str">
        <f>IFERROR(VLOOKUP($C706,'[8]Total Outflows'!$AL$5:$AO$60,3,0),"")</f>
        <v/>
      </c>
      <c r="O706" s="1157" t="str">
        <f>IFERROR(VLOOKUP($C706,'[8]Total Outflows'!$AR$5:$AU$87,3,0),"")</f>
        <v/>
      </c>
      <c r="P706" s="1157">
        <f>IFERROR(VLOOKUP($C706,'[8]Total Outflows'!$AW$5:$AZ$56,3,0),"")</f>
        <v>20490000</v>
      </c>
      <c r="Q706" s="354">
        <f t="shared" si="317"/>
        <v>20490000</v>
      </c>
      <c r="R706" s="1157" t="str">
        <f>IFERROR(VLOOKUP($C706,'[8]Total Outflows'!$AG$5:$AJ$137,4,0),"")</f>
        <v/>
      </c>
      <c r="S706" s="1157" t="str">
        <f>IFERROR(VLOOKUP($C706,'[8]Total Outflows'!$AL$5:$AO$60,4,0),"")</f>
        <v/>
      </c>
      <c r="T706" s="1157" t="str">
        <f>IFERROR(VLOOKUP($C706,'[8]Total Outflows'!$AR$5:$AU$87,4,0),"")</f>
        <v/>
      </c>
      <c r="U706" s="1157">
        <f>IFERROR(VLOOKUP($C706,'[8]Total Outflows'!$AW$5:$AZ$56,4,0),"")</f>
        <v>15000000</v>
      </c>
      <c r="V706" s="354">
        <f t="shared" si="318"/>
        <v>15000000</v>
      </c>
      <c r="W706" s="354"/>
      <c r="X706" s="354"/>
      <c r="Y706" s="354"/>
      <c r="Z706" s="354"/>
      <c r="AA706" s="354"/>
      <c r="AB706" s="354"/>
      <c r="AC706" s="354"/>
      <c r="AD706" s="354"/>
      <c r="AE706" s="354"/>
      <c r="AF706" s="354"/>
      <c r="AG706" s="354"/>
      <c r="AH706" s="354"/>
      <c r="AI706" s="354"/>
    </row>
    <row r="707" spans="1:35" x14ac:dyDescent="0.2">
      <c r="A707" s="358"/>
      <c r="B707" s="370" t="str">
        <f t="shared" si="352"/>
        <v>2</v>
      </c>
      <c r="C707" s="364" t="s">
        <v>1193</v>
      </c>
      <c r="D707" s="392" t="s">
        <v>1194</v>
      </c>
      <c r="E707" s="1157">
        <f>IFERROR(VLOOKUP($C707,'[8]Total Outflows'!$AB$5:$AE$146,2,0),"")</f>
        <v>3156907.78</v>
      </c>
      <c r="F707" s="1157">
        <f>IFERROR(VLOOKUP($C707,'[8]Total Outflows'!$AB$5:$AE$146,3,0),"")</f>
        <v>5714300</v>
      </c>
      <c r="G707" s="1157">
        <f>IFERROR(VLOOKUP($C707,'[8]Total Outflows'!$AB$5:$AE$146,4,0),"")</f>
        <v>5030500</v>
      </c>
      <c r="H707" s="1157" t="str">
        <f>IFERROR(VLOOKUP($C707,'[8]Total Outflows'!$AG$5:$AJ$137,2,0),"")</f>
        <v/>
      </c>
      <c r="I707" s="1157" t="str">
        <f>IFERROR(VLOOKUP($C707,'[8]Total Outflows'!$AL$5:$AO$60,2,0),"")</f>
        <v/>
      </c>
      <c r="J707" s="1157" t="str">
        <f>IFERROR(VLOOKUP($C707,'[8]Total Outflows'!$AR$5:$AU$87,2,0),"")</f>
        <v/>
      </c>
      <c r="K707" s="1157">
        <f>IFERROR(VLOOKUP($C707,'[8]Total Outflows'!$AW$5:$AZ$56,2,0),"")</f>
        <v>6000000</v>
      </c>
      <c r="L707" s="354">
        <f t="shared" si="316"/>
        <v>6000000</v>
      </c>
      <c r="M707" s="1157" t="str">
        <f>IFERROR(VLOOKUP($C707,'[8]Total Outflows'!$AG$5:$AJ$137,3,0),"")</f>
        <v/>
      </c>
      <c r="N707" s="1157" t="str">
        <f>IFERROR(VLOOKUP($C707,'[8]Total Outflows'!$AL$5:$AO$60,3,0),"")</f>
        <v/>
      </c>
      <c r="O707" s="1157" t="str">
        <f>IFERROR(VLOOKUP($C707,'[8]Total Outflows'!$AR$5:$AU$87,3,0),"")</f>
        <v/>
      </c>
      <c r="P707" s="1157">
        <f>IFERROR(VLOOKUP($C707,'[8]Total Outflows'!$AW$5:$AZ$56,3,0),"")</f>
        <v>310200</v>
      </c>
      <c r="Q707" s="354">
        <f t="shared" si="317"/>
        <v>310200</v>
      </c>
      <c r="R707" s="1157" t="str">
        <f>IFERROR(VLOOKUP($C707,'[8]Total Outflows'!$AG$5:$AJ$137,4,0),"")</f>
        <v/>
      </c>
      <c r="S707" s="1157" t="str">
        <f>IFERROR(VLOOKUP($C707,'[8]Total Outflows'!$AL$5:$AO$60,4,0),"")</f>
        <v/>
      </c>
      <c r="T707" s="1157" t="str">
        <f>IFERROR(VLOOKUP($C707,'[8]Total Outflows'!$AR$5:$AU$87,4,0),"")</f>
        <v/>
      </c>
      <c r="U707" s="1157">
        <f>IFERROR(VLOOKUP($C707,'[8]Total Outflows'!$AW$5:$AZ$56,4,0),"")</f>
        <v>0</v>
      </c>
      <c r="V707" s="354">
        <f t="shared" si="318"/>
        <v>0</v>
      </c>
      <c r="W707" s="354"/>
      <c r="X707" s="354"/>
      <c r="Y707" s="354"/>
      <c r="Z707" s="354"/>
      <c r="AA707" s="354"/>
      <c r="AB707" s="354"/>
      <c r="AC707" s="354"/>
      <c r="AD707" s="354"/>
      <c r="AE707" s="354"/>
      <c r="AF707" s="354"/>
      <c r="AG707" s="354"/>
      <c r="AH707" s="354"/>
      <c r="AI707" s="354"/>
    </row>
    <row r="708" spans="1:35" x14ac:dyDescent="0.25">
      <c r="A708" s="358"/>
      <c r="B708" s="370" t="str">
        <f t="shared" si="352"/>
        <v/>
      </c>
      <c r="C708" s="358"/>
      <c r="D708" s="359"/>
      <c r="E708" s="354">
        <f>SUM(E701:E707)</f>
        <v>133432775.48</v>
      </c>
      <c r="F708" s="354">
        <f>SUM(F701:F707)</f>
        <v>145293400</v>
      </c>
      <c r="G708" s="354">
        <f t="shared" ref="G708:H708" si="353">SUM(G701:G707)</f>
        <v>150478800</v>
      </c>
      <c r="H708" s="354">
        <f t="shared" si="353"/>
        <v>30056300</v>
      </c>
      <c r="I708" s="354">
        <f t="shared" ref="I708:K708" si="354">SUM(I701:I707)</f>
        <v>12910000</v>
      </c>
      <c r="J708" s="354">
        <f t="shared" si="354"/>
        <v>48903400</v>
      </c>
      <c r="K708" s="354">
        <f t="shared" si="354"/>
        <v>134521800</v>
      </c>
      <c r="L708" s="354">
        <f t="shared" si="316"/>
        <v>226391500</v>
      </c>
      <c r="M708" s="354">
        <f t="shared" ref="M708:P708" si="355">SUM(M701:M707)</f>
        <v>16140600</v>
      </c>
      <c r="N708" s="354">
        <f t="shared" si="355"/>
        <v>9110000</v>
      </c>
      <c r="O708" s="354">
        <f t="shared" si="355"/>
        <v>47747700</v>
      </c>
      <c r="P708" s="354">
        <f t="shared" si="355"/>
        <v>127175500</v>
      </c>
      <c r="Q708" s="354">
        <f t="shared" si="317"/>
        <v>200173800</v>
      </c>
      <c r="R708" s="354">
        <f t="shared" ref="R708:U708" si="356">SUM(R701:R707)</f>
        <v>5640600</v>
      </c>
      <c r="S708" s="354">
        <f t="shared" si="356"/>
        <v>610000</v>
      </c>
      <c r="T708" s="354">
        <f t="shared" si="356"/>
        <v>24747600</v>
      </c>
      <c r="U708" s="354">
        <f t="shared" si="356"/>
        <v>47514800</v>
      </c>
      <c r="V708" s="354">
        <f t="shared" si="318"/>
        <v>78513000</v>
      </c>
      <c r="W708" s="354"/>
      <c r="X708" s="354"/>
      <c r="Y708" s="354"/>
      <c r="Z708" s="354"/>
      <c r="AA708" s="354"/>
      <c r="AB708" s="354"/>
      <c r="AC708" s="354"/>
      <c r="AD708" s="354"/>
      <c r="AE708" s="354"/>
      <c r="AF708" s="354"/>
      <c r="AG708" s="354"/>
      <c r="AH708" s="354"/>
      <c r="AI708" s="354"/>
    </row>
    <row r="709" spans="1:35" x14ac:dyDescent="0.25">
      <c r="A709" s="358"/>
      <c r="B709" s="370" t="str">
        <f t="shared" si="352"/>
        <v/>
      </c>
      <c r="C709" s="358"/>
      <c r="D709" s="359"/>
      <c r="E709" s="354"/>
      <c r="F709" s="354"/>
      <c r="G709" s="354"/>
      <c r="H709" s="354"/>
      <c r="I709" s="354"/>
      <c r="J709" s="354"/>
      <c r="K709" s="354"/>
      <c r="L709" s="354">
        <f t="shared" si="316"/>
        <v>0</v>
      </c>
      <c r="M709" s="354"/>
      <c r="N709" s="354"/>
      <c r="O709" s="354"/>
      <c r="P709" s="354"/>
      <c r="Q709" s="354">
        <f t="shared" si="317"/>
        <v>0</v>
      </c>
      <c r="R709" s="354"/>
      <c r="S709" s="354"/>
      <c r="T709" s="354"/>
      <c r="U709" s="354"/>
      <c r="V709" s="354">
        <f t="shared" si="318"/>
        <v>0</v>
      </c>
      <c r="W709" s="354"/>
      <c r="X709" s="354"/>
      <c r="Y709" s="354"/>
      <c r="Z709" s="354"/>
      <c r="AA709" s="354"/>
      <c r="AB709" s="354"/>
      <c r="AC709" s="354"/>
      <c r="AD709" s="354"/>
      <c r="AE709" s="354"/>
      <c r="AF709" s="354"/>
      <c r="AG709" s="354"/>
      <c r="AH709" s="354"/>
      <c r="AI709" s="354"/>
    </row>
    <row r="710" spans="1:35" x14ac:dyDescent="0.25">
      <c r="A710" s="358"/>
      <c r="B710" s="361" t="str">
        <f t="shared" si="352"/>
        <v/>
      </c>
      <c r="C710" s="358"/>
      <c r="D710" s="359"/>
      <c r="E710" s="354"/>
      <c r="F710" s="354"/>
      <c r="G710" s="354"/>
      <c r="H710" s="354"/>
      <c r="I710" s="354"/>
      <c r="J710" s="354"/>
      <c r="K710" s="354"/>
      <c r="L710" s="354">
        <f t="shared" si="316"/>
        <v>0</v>
      </c>
      <c r="M710" s="354"/>
      <c r="N710" s="354"/>
      <c r="O710" s="354"/>
      <c r="P710" s="354"/>
      <c r="Q710" s="354">
        <f t="shared" si="317"/>
        <v>0</v>
      </c>
      <c r="R710" s="354"/>
      <c r="S710" s="354"/>
      <c r="T710" s="354"/>
      <c r="U710" s="354"/>
      <c r="V710" s="354">
        <f t="shared" si="318"/>
        <v>0</v>
      </c>
      <c r="W710" s="354"/>
      <c r="X710" s="354"/>
      <c r="Y710" s="354"/>
      <c r="Z710" s="354"/>
      <c r="AA710" s="354"/>
      <c r="AB710" s="354"/>
      <c r="AC710" s="354"/>
      <c r="AD710" s="354"/>
      <c r="AE710" s="354"/>
      <c r="AF710" s="354"/>
      <c r="AG710" s="354"/>
      <c r="AH710" s="354"/>
      <c r="AI710" s="354"/>
    </row>
    <row r="711" spans="1:35" x14ac:dyDescent="0.25">
      <c r="A711" s="358">
        <v>3111</v>
      </c>
      <c r="B711" s="361" t="str">
        <f t="shared" si="352"/>
        <v/>
      </c>
      <c r="C711" s="358"/>
      <c r="D711" s="359" t="s">
        <v>858</v>
      </c>
      <c r="E711" s="354"/>
      <c r="F711" s="354"/>
      <c r="G711" s="354"/>
      <c r="H711" s="354"/>
      <c r="I711" s="354"/>
      <c r="J711" s="354"/>
      <c r="K711" s="354"/>
      <c r="L711" s="354">
        <f t="shared" si="316"/>
        <v>0</v>
      </c>
      <c r="M711" s="354"/>
      <c r="N711" s="354"/>
      <c r="O711" s="354"/>
      <c r="P711" s="354"/>
      <c r="Q711" s="354">
        <f t="shared" si="317"/>
        <v>0</v>
      </c>
      <c r="R711" s="354"/>
      <c r="S711" s="354"/>
      <c r="T711" s="354"/>
      <c r="U711" s="354"/>
      <c r="V711" s="354">
        <f t="shared" si="318"/>
        <v>0</v>
      </c>
      <c r="W711" s="354"/>
      <c r="X711" s="354"/>
      <c r="Y711" s="354"/>
      <c r="Z711" s="354"/>
      <c r="AA711" s="354"/>
      <c r="AB711" s="354"/>
      <c r="AC711" s="354"/>
      <c r="AD711" s="354"/>
      <c r="AE711" s="354"/>
      <c r="AF711" s="354"/>
      <c r="AG711" s="354"/>
      <c r="AH711" s="354"/>
      <c r="AI711" s="354"/>
    </row>
    <row r="712" spans="1:35" x14ac:dyDescent="0.25">
      <c r="A712" s="358"/>
      <c r="B712" s="361" t="str">
        <f t="shared" si="352"/>
        <v/>
      </c>
      <c r="C712" s="358"/>
      <c r="D712" s="359"/>
      <c r="E712" s="354"/>
      <c r="F712" s="354"/>
      <c r="G712" s="354"/>
      <c r="H712" s="354"/>
      <c r="I712" s="354"/>
      <c r="J712" s="354"/>
      <c r="K712" s="354"/>
      <c r="L712" s="354">
        <f t="shared" si="316"/>
        <v>0</v>
      </c>
      <c r="M712" s="354"/>
      <c r="N712" s="354"/>
      <c r="O712" s="354"/>
      <c r="P712" s="354"/>
      <c r="Q712" s="354">
        <f t="shared" si="317"/>
        <v>0</v>
      </c>
      <c r="R712" s="354"/>
      <c r="S712" s="354"/>
      <c r="T712" s="354"/>
      <c r="U712" s="354"/>
      <c r="V712" s="354">
        <f t="shared" si="318"/>
        <v>0</v>
      </c>
      <c r="W712" s="354"/>
      <c r="X712" s="354"/>
      <c r="Y712" s="354"/>
      <c r="Z712" s="354"/>
      <c r="AA712" s="354"/>
      <c r="AB712" s="354"/>
      <c r="AC712" s="354"/>
      <c r="AD712" s="354"/>
      <c r="AE712" s="354"/>
      <c r="AF712" s="354"/>
      <c r="AG712" s="354"/>
      <c r="AH712" s="354"/>
      <c r="AI712" s="354"/>
    </row>
    <row r="713" spans="1:35" x14ac:dyDescent="0.25">
      <c r="A713" s="358"/>
      <c r="B713" s="361" t="str">
        <f t="shared" si="352"/>
        <v/>
      </c>
      <c r="C713" s="358"/>
      <c r="D713" s="359"/>
      <c r="E713" s="354"/>
      <c r="F713" s="354"/>
      <c r="G713" s="354"/>
      <c r="H713" s="354"/>
      <c r="I713" s="354"/>
      <c r="J713" s="354"/>
      <c r="K713" s="354"/>
      <c r="L713" s="354">
        <f t="shared" si="316"/>
        <v>0</v>
      </c>
      <c r="M713" s="354"/>
      <c r="N713" s="354"/>
      <c r="O713" s="354"/>
      <c r="P713" s="354"/>
      <c r="Q713" s="354">
        <f t="shared" si="317"/>
        <v>0</v>
      </c>
      <c r="R713" s="354"/>
      <c r="S713" s="354"/>
      <c r="T713" s="354"/>
      <c r="U713" s="354"/>
      <c r="V713" s="354">
        <f t="shared" si="318"/>
        <v>0</v>
      </c>
      <c r="W713" s="354"/>
      <c r="X713" s="354"/>
      <c r="Y713" s="354"/>
      <c r="Z713" s="354"/>
      <c r="AA713" s="354"/>
      <c r="AB713" s="354"/>
      <c r="AC713" s="354"/>
      <c r="AD713" s="354"/>
      <c r="AE713" s="354"/>
      <c r="AF713" s="354"/>
      <c r="AG713" s="354"/>
      <c r="AH713" s="354"/>
      <c r="AI713" s="354"/>
    </row>
    <row r="714" spans="1:35" x14ac:dyDescent="0.25">
      <c r="A714" s="358"/>
      <c r="B714" s="361" t="str">
        <f t="shared" si="352"/>
        <v/>
      </c>
      <c r="C714" s="358"/>
      <c r="D714" s="359"/>
      <c r="E714" s="354"/>
      <c r="F714" s="354"/>
      <c r="G714" s="354"/>
      <c r="H714" s="354"/>
      <c r="I714" s="354"/>
      <c r="J714" s="354"/>
      <c r="K714" s="354"/>
      <c r="L714" s="354">
        <f t="shared" si="316"/>
        <v>0</v>
      </c>
      <c r="M714" s="354"/>
      <c r="N714" s="354"/>
      <c r="O714" s="354"/>
      <c r="P714" s="354"/>
      <c r="Q714" s="354">
        <f t="shared" si="317"/>
        <v>0</v>
      </c>
      <c r="R714" s="354"/>
      <c r="S714" s="354"/>
      <c r="T714" s="354"/>
      <c r="U714" s="354"/>
      <c r="V714" s="354">
        <f t="shared" si="318"/>
        <v>0</v>
      </c>
      <c r="W714" s="354"/>
      <c r="X714" s="354"/>
      <c r="Y714" s="354"/>
      <c r="Z714" s="354"/>
      <c r="AA714" s="354"/>
      <c r="AB714" s="354"/>
      <c r="AC714" s="354"/>
      <c r="AD714" s="354"/>
      <c r="AE714" s="354"/>
      <c r="AF714" s="354"/>
      <c r="AG714" s="354"/>
      <c r="AH714" s="354"/>
      <c r="AI714" s="354"/>
    </row>
    <row r="715" spans="1:35" x14ac:dyDescent="0.25">
      <c r="A715" s="358"/>
      <c r="B715" s="361" t="str">
        <f t="shared" si="352"/>
        <v/>
      </c>
      <c r="C715" s="358"/>
      <c r="D715" s="359"/>
      <c r="E715" s="354"/>
      <c r="F715" s="354"/>
      <c r="G715" s="354"/>
      <c r="H715" s="354"/>
      <c r="I715" s="354"/>
      <c r="J715" s="354"/>
      <c r="K715" s="354"/>
      <c r="L715" s="354">
        <f t="shared" si="316"/>
        <v>0</v>
      </c>
      <c r="M715" s="354"/>
      <c r="N715" s="354"/>
      <c r="O715" s="354"/>
      <c r="P715" s="354"/>
      <c r="Q715" s="354">
        <f t="shared" si="317"/>
        <v>0</v>
      </c>
      <c r="R715" s="354"/>
      <c r="S715" s="354"/>
      <c r="T715" s="354"/>
      <c r="U715" s="354"/>
      <c r="V715" s="354">
        <f t="shared" si="318"/>
        <v>0</v>
      </c>
      <c r="W715" s="354"/>
      <c r="X715" s="354"/>
      <c r="Y715" s="354"/>
      <c r="Z715" s="354"/>
      <c r="AA715" s="354"/>
      <c r="AB715" s="354"/>
      <c r="AC715" s="354"/>
      <c r="AD715" s="354"/>
      <c r="AE715" s="354"/>
      <c r="AF715" s="354"/>
      <c r="AG715" s="354"/>
      <c r="AH715" s="354"/>
      <c r="AI715" s="354"/>
    </row>
    <row r="716" spans="1:35" x14ac:dyDescent="0.25">
      <c r="A716" s="358">
        <v>3112</v>
      </c>
      <c r="B716" s="361" t="str">
        <f t="shared" si="352"/>
        <v/>
      </c>
      <c r="C716" s="358"/>
      <c r="D716" s="359" t="s">
        <v>859</v>
      </c>
      <c r="E716" s="354">
        <f>E732</f>
        <v>81984809.450000003</v>
      </c>
      <c r="F716" s="354">
        <f t="shared" ref="F716:G716" si="357">F732</f>
        <v>102575100</v>
      </c>
      <c r="G716" s="354">
        <f t="shared" si="357"/>
        <v>58018900</v>
      </c>
      <c r="H716" s="354">
        <f t="shared" ref="H716:K716" si="358">H732</f>
        <v>8124100</v>
      </c>
      <c r="I716" s="354">
        <f t="shared" si="358"/>
        <v>500000</v>
      </c>
      <c r="J716" s="354">
        <f t="shared" si="358"/>
        <v>6088100</v>
      </c>
      <c r="K716" s="354">
        <f t="shared" si="358"/>
        <v>15460900</v>
      </c>
      <c r="L716" s="354">
        <f t="shared" si="316"/>
        <v>30173100</v>
      </c>
      <c r="M716" s="354">
        <f t="shared" ref="M716:P716" si="359">M732</f>
        <v>11741400</v>
      </c>
      <c r="N716" s="354">
        <f t="shared" si="359"/>
        <v>500000</v>
      </c>
      <c r="O716" s="354">
        <f t="shared" si="359"/>
        <v>7241600</v>
      </c>
      <c r="P716" s="354">
        <f t="shared" si="359"/>
        <v>32341000</v>
      </c>
      <c r="Q716" s="354">
        <f t="shared" si="317"/>
        <v>51824000</v>
      </c>
      <c r="R716" s="354">
        <f t="shared" ref="R716:U716" si="360">R732</f>
        <v>12241400</v>
      </c>
      <c r="S716" s="354">
        <f t="shared" si="360"/>
        <v>0</v>
      </c>
      <c r="T716" s="354">
        <f t="shared" si="360"/>
        <v>4736400</v>
      </c>
      <c r="U716" s="354">
        <f t="shared" si="360"/>
        <v>23839600</v>
      </c>
      <c r="V716" s="354">
        <f t="shared" si="318"/>
        <v>40817400</v>
      </c>
      <c r="W716" s="354"/>
      <c r="X716" s="354"/>
      <c r="Y716" s="354"/>
      <c r="Z716" s="354"/>
      <c r="AA716" s="354"/>
      <c r="AB716" s="354"/>
      <c r="AC716" s="354"/>
      <c r="AD716" s="354"/>
      <c r="AE716" s="354"/>
      <c r="AF716" s="354"/>
      <c r="AG716" s="354"/>
      <c r="AH716" s="354"/>
      <c r="AI716" s="354"/>
    </row>
    <row r="717" spans="1:35" x14ac:dyDescent="0.25">
      <c r="A717" s="358">
        <v>3112</v>
      </c>
      <c r="B717" s="361" t="str">
        <f t="shared" si="352"/>
        <v/>
      </c>
      <c r="C717" s="358"/>
      <c r="D717" s="359" t="s">
        <v>860</v>
      </c>
      <c r="E717" s="354"/>
      <c r="F717" s="354"/>
      <c r="G717" s="354"/>
      <c r="H717" s="354"/>
      <c r="I717" s="354"/>
      <c r="J717" s="354"/>
      <c r="K717" s="354"/>
      <c r="L717" s="354">
        <f t="shared" si="316"/>
        <v>0</v>
      </c>
      <c r="M717" s="354"/>
      <c r="N717" s="354"/>
      <c r="O717" s="354"/>
      <c r="P717" s="354"/>
      <c r="Q717" s="354">
        <f t="shared" si="317"/>
        <v>0</v>
      </c>
      <c r="R717" s="354"/>
      <c r="S717" s="354"/>
      <c r="T717" s="354"/>
      <c r="U717" s="354"/>
      <c r="V717" s="354">
        <f t="shared" si="318"/>
        <v>0</v>
      </c>
      <c r="W717" s="354"/>
      <c r="X717" s="354"/>
      <c r="Y717" s="354"/>
      <c r="Z717" s="354"/>
      <c r="AA717" s="354"/>
      <c r="AB717" s="354"/>
      <c r="AC717" s="354"/>
      <c r="AD717" s="354"/>
      <c r="AE717" s="354"/>
      <c r="AF717" s="354"/>
      <c r="AG717" s="354"/>
      <c r="AH717" s="354"/>
      <c r="AI717" s="354"/>
    </row>
    <row r="718" spans="1:35" x14ac:dyDescent="0.2">
      <c r="A718" s="358">
        <v>3112</v>
      </c>
      <c r="B718" s="361" t="str">
        <f t="shared" si="352"/>
        <v>2</v>
      </c>
      <c r="C718" s="340" t="s">
        <v>861</v>
      </c>
      <c r="D718" s="359" t="s">
        <v>862</v>
      </c>
      <c r="E718" s="1157">
        <f>IFERROR(VLOOKUP($C718,'[8]Total Outflows'!$AB$5:$AE$146,2,0),"")</f>
        <v>1000000</v>
      </c>
      <c r="F718" s="1157">
        <f>IFERROR(VLOOKUP($C718,'[8]Total Outflows'!$AB$5:$AE$146,3,0),"")</f>
        <v>635000</v>
      </c>
      <c r="G718" s="1157">
        <f>IFERROR(VLOOKUP($C718,'[8]Total Outflows'!$AB$5:$AE$146,4,0),"")</f>
        <v>820300</v>
      </c>
      <c r="H718" s="1157">
        <f>IFERROR(VLOOKUP($C718,'[8]Total Outflows'!$AG$5:$AJ$137,2,0),"")</f>
        <v>899700</v>
      </c>
      <c r="I718" s="1157">
        <f>IFERROR(VLOOKUP($C718,'[8]Total Outflows'!$AL$5:$AO$60,2,0),"")</f>
        <v>500000</v>
      </c>
      <c r="J718" s="1157">
        <f>IFERROR(VLOOKUP($C718,'[8]Total Outflows'!$AR$5:$AU$87,2,0),"")</f>
        <v>324000</v>
      </c>
      <c r="K718" s="1157">
        <f>IFERROR(VLOOKUP($C718,'[8]Total Outflows'!$AW$5:$AZ$56,2,0),"")</f>
        <v>919000</v>
      </c>
      <c r="L718" s="354">
        <f t="shared" si="316"/>
        <v>2642700</v>
      </c>
      <c r="M718" s="1157">
        <f>IFERROR(VLOOKUP($C718,'[8]Total Outflows'!$AG$5:$AJ$137,3,0),"")</f>
        <v>899700</v>
      </c>
      <c r="N718" s="1157">
        <f>IFERROR(VLOOKUP($C718,'[8]Total Outflows'!$AL$5:$AO$60,3,0),"")</f>
        <v>500000</v>
      </c>
      <c r="O718" s="1157">
        <f>IFERROR(VLOOKUP($C718,'[8]Total Outflows'!$AR$5:$AU$87,3,0),"")</f>
        <v>0</v>
      </c>
      <c r="P718" s="1157">
        <f>IFERROR(VLOOKUP($C718,'[8]Total Outflows'!$AW$5:$AZ$56,3,0),"")</f>
        <v>4394500</v>
      </c>
      <c r="Q718" s="354">
        <f t="shared" si="317"/>
        <v>5794200</v>
      </c>
      <c r="R718" s="1157">
        <f>IFERROR(VLOOKUP($C718,'[8]Total Outflows'!$AG$5:$AJ$137,4,0),"")</f>
        <v>1399700</v>
      </c>
      <c r="S718" s="1157">
        <f>IFERROR(VLOOKUP($C718,'[8]Total Outflows'!$AL$5:$AO$60,4,0),"")</f>
        <v>0</v>
      </c>
      <c r="T718" s="1157">
        <f>IFERROR(VLOOKUP($C718,'[8]Total Outflows'!$AR$5:$AU$87,4,0),"")</f>
        <v>0</v>
      </c>
      <c r="U718" s="1157">
        <f>IFERROR(VLOOKUP($C718,'[8]Total Outflows'!$AW$5:$AZ$56,4,0),"")</f>
        <v>2021000</v>
      </c>
      <c r="V718" s="354">
        <f t="shared" si="318"/>
        <v>3420700</v>
      </c>
      <c r="W718" s="354"/>
      <c r="X718" s="354"/>
      <c r="Y718" s="354"/>
      <c r="Z718" s="354"/>
      <c r="AA718" s="354"/>
      <c r="AB718" s="354"/>
      <c r="AC718" s="354"/>
      <c r="AD718" s="354"/>
      <c r="AE718" s="354"/>
      <c r="AF718" s="354"/>
      <c r="AG718" s="354"/>
      <c r="AH718" s="354"/>
      <c r="AI718" s="354"/>
    </row>
    <row r="719" spans="1:35" x14ac:dyDescent="0.2">
      <c r="A719" s="358">
        <v>3112</v>
      </c>
      <c r="B719" s="361" t="str">
        <f t="shared" si="352"/>
        <v>2</v>
      </c>
      <c r="C719" s="340" t="s">
        <v>863</v>
      </c>
      <c r="D719" s="359" t="s">
        <v>864</v>
      </c>
      <c r="E719" s="1157">
        <f>IFERROR(VLOOKUP($C719,'[8]Total Outflows'!$AB$5:$AE$146,2,0),"")</f>
        <v>2566540.2000000011</v>
      </c>
      <c r="F719" s="1157">
        <f>IFERROR(VLOOKUP($C719,'[8]Total Outflows'!$AB$5:$AE$146,3,0),"")</f>
        <v>866100</v>
      </c>
      <c r="G719" s="1157">
        <f>IFERROR(VLOOKUP($C719,'[8]Total Outflows'!$AB$5:$AE$146,4,0),"")</f>
        <v>1029200</v>
      </c>
      <c r="H719" s="1157">
        <f>IFERROR(VLOOKUP($C719,'[8]Total Outflows'!$AG$5:$AJ$137,2,0),"")</f>
        <v>933400</v>
      </c>
      <c r="I719" s="1157">
        <f>IFERROR(VLOOKUP($C719,'[8]Total Outflows'!$AL$5:$AO$60,2,0),"")</f>
        <v>0</v>
      </c>
      <c r="J719" s="1157">
        <f>IFERROR(VLOOKUP($C719,'[8]Total Outflows'!$AR$5:$AU$87,2,0),"")</f>
        <v>169500</v>
      </c>
      <c r="K719" s="1157">
        <f>IFERROR(VLOOKUP($C719,'[8]Total Outflows'!$AW$5:$AZ$56,2,0),"")</f>
        <v>48100</v>
      </c>
      <c r="L719" s="354">
        <f t="shared" si="316"/>
        <v>1151000</v>
      </c>
      <c r="M719" s="1157">
        <f>IFERROR(VLOOKUP($C719,'[8]Total Outflows'!$AG$5:$AJ$137,3,0),"")</f>
        <v>733400</v>
      </c>
      <c r="N719" s="1157">
        <f>IFERROR(VLOOKUP($C719,'[8]Total Outflows'!$AL$5:$AO$60,3,0),"")</f>
        <v>0</v>
      </c>
      <c r="O719" s="1157">
        <f>IFERROR(VLOOKUP($C719,'[8]Total Outflows'!$AR$5:$AU$87,3,0),"")</f>
        <v>111800</v>
      </c>
      <c r="P719" s="1157">
        <f>IFERROR(VLOOKUP($C719,'[8]Total Outflows'!$AW$5:$AZ$56,3,0),"")</f>
        <v>0</v>
      </c>
      <c r="Q719" s="354">
        <f t="shared" si="317"/>
        <v>845200</v>
      </c>
      <c r="R719" s="1157">
        <f>IFERROR(VLOOKUP($C719,'[8]Total Outflows'!$AG$5:$AJ$137,4,0),"")</f>
        <v>733400</v>
      </c>
      <c r="S719" s="1157">
        <f>IFERROR(VLOOKUP($C719,'[8]Total Outflows'!$AL$5:$AO$60,4,0),"")</f>
        <v>0</v>
      </c>
      <c r="T719" s="1157">
        <f>IFERROR(VLOOKUP($C719,'[8]Total Outflows'!$AR$5:$AU$87,4,0),"")</f>
        <v>104800</v>
      </c>
      <c r="U719" s="1157">
        <f>IFERROR(VLOOKUP($C719,'[8]Total Outflows'!$AW$5:$AZ$56,4,0),"")</f>
        <v>0</v>
      </c>
      <c r="V719" s="354">
        <f t="shared" si="318"/>
        <v>838200</v>
      </c>
      <c r="W719" s="354"/>
      <c r="X719" s="354"/>
      <c r="Y719" s="354"/>
      <c r="Z719" s="354"/>
      <c r="AA719" s="354"/>
      <c r="AB719" s="354"/>
      <c r="AC719" s="354"/>
      <c r="AD719" s="354"/>
      <c r="AE719" s="354"/>
      <c r="AF719" s="354"/>
      <c r="AG719" s="354"/>
      <c r="AH719" s="354"/>
      <c r="AI719" s="354"/>
    </row>
    <row r="720" spans="1:35" x14ac:dyDescent="0.2">
      <c r="A720" s="358">
        <v>3112</v>
      </c>
      <c r="B720" s="361" t="str">
        <f t="shared" si="352"/>
        <v>2</v>
      </c>
      <c r="C720" s="340" t="s">
        <v>865</v>
      </c>
      <c r="D720" s="359" t="s">
        <v>866</v>
      </c>
      <c r="E720" s="1157">
        <f>IFERROR(VLOOKUP($C720,'[8]Total Outflows'!$AB$5:$AE$146,2,0),"")</f>
        <v>1953409.79</v>
      </c>
      <c r="F720" s="1157">
        <f>IFERROR(VLOOKUP($C720,'[8]Total Outflows'!$AB$5:$AE$146,3,0),"")</f>
        <v>463300</v>
      </c>
      <c r="G720" s="1157">
        <f>IFERROR(VLOOKUP($C720,'[8]Total Outflows'!$AB$5:$AE$146,4,0),"")</f>
        <v>741000</v>
      </c>
      <c r="H720" s="1157">
        <f>IFERROR(VLOOKUP($C720,'[8]Total Outflows'!$AG$5:$AJ$137,2,0),"")</f>
        <v>571300</v>
      </c>
      <c r="I720" s="1157">
        <f>IFERROR(VLOOKUP($C720,'[8]Total Outflows'!$AL$5:$AO$60,2,0),"")</f>
        <v>0</v>
      </c>
      <c r="J720" s="1157">
        <f>IFERROR(VLOOKUP($C720,'[8]Total Outflows'!$AR$5:$AU$87,2,0),"")</f>
        <v>539500</v>
      </c>
      <c r="K720" s="1157">
        <f>IFERROR(VLOOKUP($C720,'[8]Total Outflows'!$AW$5:$AZ$56,2,0),"")</f>
        <v>32000</v>
      </c>
      <c r="L720" s="354">
        <f t="shared" si="316"/>
        <v>1142800</v>
      </c>
      <c r="M720" s="1157">
        <f>IFERROR(VLOOKUP($C720,'[8]Total Outflows'!$AG$5:$AJ$137,3,0),"")</f>
        <v>571300</v>
      </c>
      <c r="N720" s="1157">
        <f>IFERROR(VLOOKUP($C720,'[8]Total Outflows'!$AL$5:$AO$60,3,0),"")</f>
        <v>0</v>
      </c>
      <c r="O720" s="1157">
        <f>IFERROR(VLOOKUP($C720,'[8]Total Outflows'!$AR$5:$AU$87,3,0),"")</f>
        <v>467100</v>
      </c>
      <c r="P720" s="1157">
        <f>IFERROR(VLOOKUP($C720,'[8]Total Outflows'!$AW$5:$AZ$56,3,0),"")</f>
        <v>0</v>
      </c>
      <c r="Q720" s="354">
        <f t="shared" si="317"/>
        <v>1038400</v>
      </c>
      <c r="R720" s="1157">
        <f>IFERROR(VLOOKUP($C720,'[8]Total Outflows'!$AG$5:$AJ$137,4,0),"")</f>
        <v>571300</v>
      </c>
      <c r="S720" s="1157">
        <f>IFERROR(VLOOKUP($C720,'[8]Total Outflows'!$AL$5:$AO$60,4,0),"")</f>
        <v>0</v>
      </c>
      <c r="T720" s="1157">
        <f>IFERROR(VLOOKUP($C720,'[8]Total Outflows'!$AR$5:$AU$87,4,0),"")</f>
        <v>370500</v>
      </c>
      <c r="U720" s="1157">
        <f>IFERROR(VLOOKUP($C720,'[8]Total Outflows'!$AW$5:$AZ$56,4,0),"")</f>
        <v>0</v>
      </c>
      <c r="V720" s="354">
        <f t="shared" si="318"/>
        <v>941800</v>
      </c>
      <c r="W720" s="354"/>
      <c r="X720" s="354"/>
      <c r="Y720" s="354"/>
      <c r="Z720" s="354"/>
      <c r="AA720" s="354"/>
      <c r="AB720" s="354"/>
      <c r="AC720" s="354"/>
      <c r="AD720" s="354"/>
      <c r="AE720" s="354"/>
      <c r="AF720" s="354"/>
      <c r="AG720" s="354"/>
      <c r="AH720" s="354"/>
      <c r="AI720" s="354"/>
    </row>
    <row r="721" spans="1:35" x14ac:dyDescent="0.2">
      <c r="A721" s="358">
        <v>3112</v>
      </c>
      <c r="B721" s="361" t="str">
        <f t="shared" si="352"/>
        <v>2</v>
      </c>
      <c r="C721" s="340" t="s">
        <v>867</v>
      </c>
      <c r="D721" s="359" t="s">
        <v>868</v>
      </c>
      <c r="E721" s="1157">
        <f>IFERROR(VLOOKUP($C721,'[8]Total Outflows'!$AB$5:$AE$146,2,0),"")</f>
        <v>8735096.2100000009</v>
      </c>
      <c r="F721" s="1157">
        <f>IFERROR(VLOOKUP($C721,'[8]Total Outflows'!$AB$5:$AE$146,3,0),"")</f>
        <v>2938000</v>
      </c>
      <c r="G721" s="1157">
        <f>IFERROR(VLOOKUP($C721,'[8]Total Outflows'!$AB$5:$AE$146,4,0),"")</f>
        <v>3379400</v>
      </c>
      <c r="H721" s="1157">
        <f>IFERROR(VLOOKUP($C721,'[8]Total Outflows'!$AG$5:$AJ$137,2,0),"")</f>
        <v>200000</v>
      </c>
      <c r="I721" s="1157" t="str">
        <f>IFERROR(VLOOKUP($C721,'[8]Total Outflows'!$AL$5:$AO$60,2,0),"")</f>
        <v/>
      </c>
      <c r="J721" s="1157">
        <f>IFERROR(VLOOKUP($C721,'[8]Total Outflows'!$AR$5:$AU$87,2,0),"")</f>
        <v>466200</v>
      </c>
      <c r="K721" s="1157">
        <f>IFERROR(VLOOKUP($C721,'[8]Total Outflows'!$AW$5:$AZ$56,2,0),"")</f>
        <v>2101000</v>
      </c>
      <c r="L721" s="354">
        <f t="shared" si="316"/>
        <v>2767200</v>
      </c>
      <c r="M721" s="1157">
        <f>IFERROR(VLOOKUP($C721,'[8]Total Outflows'!$AG$5:$AJ$137,3,0),"")</f>
        <v>200000</v>
      </c>
      <c r="N721" s="1157" t="str">
        <f>IFERROR(VLOOKUP($C721,'[8]Total Outflows'!$AL$5:$AO$60,3,0),"")</f>
        <v/>
      </c>
      <c r="O721" s="1157">
        <f>IFERROR(VLOOKUP($C721,'[8]Total Outflows'!$AR$5:$AU$87,3,0),"")</f>
        <v>142200</v>
      </c>
      <c r="P721" s="1157">
        <f>IFERROR(VLOOKUP($C721,'[8]Total Outflows'!$AW$5:$AZ$56,3,0),"")</f>
        <v>2000000</v>
      </c>
      <c r="Q721" s="354">
        <f t="shared" si="317"/>
        <v>2342200</v>
      </c>
      <c r="R721" s="1157">
        <f>IFERROR(VLOOKUP($C721,'[8]Total Outflows'!$AG$5:$AJ$137,4,0),"")</f>
        <v>200000</v>
      </c>
      <c r="S721" s="1157" t="str">
        <f>IFERROR(VLOOKUP($C721,'[8]Total Outflows'!$AL$5:$AO$60,4,0),"")</f>
        <v/>
      </c>
      <c r="T721" s="1157">
        <f>IFERROR(VLOOKUP($C721,'[8]Total Outflows'!$AR$5:$AU$87,4,0),"")</f>
        <v>142200</v>
      </c>
      <c r="U721" s="1157">
        <f>IFERROR(VLOOKUP($C721,'[8]Total Outflows'!$AW$5:$AZ$56,4,0),"")</f>
        <v>2000000</v>
      </c>
      <c r="V721" s="354">
        <f t="shared" si="318"/>
        <v>2342200</v>
      </c>
      <c r="W721" s="354"/>
      <c r="X721" s="354"/>
      <c r="Y721" s="354"/>
      <c r="Z721" s="354"/>
      <c r="AA721" s="354"/>
      <c r="AB721" s="354"/>
      <c r="AC721" s="354"/>
      <c r="AD721" s="354"/>
      <c r="AE721" s="354"/>
      <c r="AF721" s="354"/>
      <c r="AG721" s="354"/>
      <c r="AH721" s="354"/>
      <c r="AI721" s="354"/>
    </row>
    <row r="722" spans="1:35" x14ac:dyDescent="0.2">
      <c r="A722" s="358">
        <v>3112</v>
      </c>
      <c r="B722" s="361" t="str">
        <f t="shared" si="352"/>
        <v>2</v>
      </c>
      <c r="C722" s="340" t="s">
        <v>869</v>
      </c>
      <c r="D722" s="359" t="s">
        <v>870</v>
      </c>
      <c r="E722" s="1157">
        <f>IFERROR(VLOOKUP($C722,'[8]Total Outflows'!$AB$5:$AE$146,2,0),"")</f>
        <v>748118.36</v>
      </c>
      <c r="F722" s="1157">
        <f>IFERROR(VLOOKUP($C722,'[8]Total Outflows'!$AB$5:$AE$146,3,0),"")</f>
        <v>38008900</v>
      </c>
      <c r="G722" s="1157">
        <f>IFERROR(VLOOKUP($C722,'[8]Total Outflows'!$AB$5:$AE$146,4,0),"")</f>
        <v>4549700</v>
      </c>
      <c r="H722" s="1157">
        <f>IFERROR(VLOOKUP($C722,'[8]Total Outflows'!$AG$5:$AJ$137,2,0),"")</f>
        <v>1000</v>
      </c>
      <c r="I722" s="1157" t="str">
        <f>IFERROR(VLOOKUP($C722,'[8]Total Outflows'!$AL$5:$AO$60,2,0),"")</f>
        <v/>
      </c>
      <c r="J722" s="1157">
        <f>IFERROR(VLOOKUP($C722,'[8]Total Outflows'!$AR$5:$AU$87,2,0),"")</f>
        <v>1185000</v>
      </c>
      <c r="K722" s="1157">
        <f>IFERROR(VLOOKUP($C722,'[8]Total Outflows'!$AW$5:$AZ$56,2,0),"")</f>
        <v>0</v>
      </c>
      <c r="L722" s="354">
        <f t="shared" si="316"/>
        <v>1186000</v>
      </c>
      <c r="M722" s="1157">
        <f>IFERROR(VLOOKUP($C722,'[8]Total Outflows'!$AG$5:$AJ$137,3,0),"")</f>
        <v>1000</v>
      </c>
      <c r="N722" s="1157" t="str">
        <f>IFERROR(VLOOKUP($C722,'[8]Total Outflows'!$AL$5:$AO$60,3,0),"")</f>
        <v/>
      </c>
      <c r="O722" s="1157">
        <f>IFERROR(VLOOKUP($C722,'[8]Total Outflows'!$AR$5:$AU$87,3,0),"")</f>
        <v>1185000</v>
      </c>
      <c r="P722" s="1157">
        <f>IFERROR(VLOOKUP($C722,'[8]Total Outflows'!$AW$5:$AZ$56,3,0),"")</f>
        <v>18353100</v>
      </c>
      <c r="Q722" s="354">
        <f t="shared" si="317"/>
        <v>19539100</v>
      </c>
      <c r="R722" s="1157">
        <f>IFERROR(VLOOKUP($C722,'[8]Total Outflows'!$AG$5:$AJ$137,4,0),"")</f>
        <v>1000</v>
      </c>
      <c r="S722" s="1157" t="str">
        <f>IFERROR(VLOOKUP($C722,'[8]Total Outflows'!$AL$5:$AO$60,4,0),"")</f>
        <v/>
      </c>
      <c r="T722" s="1157">
        <f>IFERROR(VLOOKUP($C722,'[8]Total Outflows'!$AR$5:$AU$87,4,0),"")</f>
        <v>1185000</v>
      </c>
      <c r="U722" s="1157">
        <f>IFERROR(VLOOKUP($C722,'[8]Total Outflows'!$AW$5:$AZ$56,4,0),"")</f>
        <v>18353100</v>
      </c>
      <c r="V722" s="354">
        <f t="shared" si="318"/>
        <v>19539100</v>
      </c>
      <c r="W722" s="354"/>
      <c r="X722" s="354"/>
      <c r="Y722" s="354"/>
      <c r="Z722" s="354"/>
      <c r="AA722" s="354"/>
      <c r="AB722" s="354"/>
      <c r="AC722" s="354"/>
      <c r="AD722" s="354"/>
      <c r="AE722" s="354"/>
      <c r="AF722" s="354"/>
      <c r="AG722" s="354"/>
      <c r="AH722" s="354"/>
      <c r="AI722" s="354"/>
    </row>
    <row r="723" spans="1:35" x14ac:dyDescent="0.2">
      <c r="A723" s="358">
        <v>3112</v>
      </c>
      <c r="B723" s="361" t="str">
        <f t="shared" si="352"/>
        <v>2</v>
      </c>
      <c r="C723" s="393" t="s">
        <v>871</v>
      </c>
      <c r="D723" s="359" t="s">
        <v>1195</v>
      </c>
      <c r="E723" s="1157" t="str">
        <f>IFERROR(VLOOKUP($C723,'[8]Total Outflows'!$AB$5:$AE$146,2,0),"")</f>
        <v/>
      </c>
      <c r="F723" s="1157" t="str">
        <f>IFERROR(VLOOKUP($C723,'[8]Total Outflows'!$AB$5:$AE$146,3,0),"")</f>
        <v/>
      </c>
      <c r="G723" s="1157" t="str">
        <f>IFERROR(VLOOKUP($C723,'[8]Total Outflows'!$AB$5:$AE$146,4,0),"")</f>
        <v/>
      </c>
      <c r="H723" s="1157" t="str">
        <f>IFERROR(VLOOKUP($C723,'[8]Total Outflows'!$AG$5:$AJ$137,2,0),"")</f>
        <v/>
      </c>
      <c r="I723" s="1157" t="str">
        <f>IFERROR(VLOOKUP($C723,'[8]Total Outflows'!$AL$5:$AO$60,2,0),"")</f>
        <v/>
      </c>
      <c r="J723" s="1157" t="str">
        <f>IFERROR(VLOOKUP($C723,'[8]Total Outflows'!$AR$5:$AU$87,2,0),"")</f>
        <v/>
      </c>
      <c r="K723" s="1157" t="str">
        <f>IFERROR(VLOOKUP($C723,'[8]Total Outflows'!$AW$5:$AZ$56,2,0),"")</f>
        <v/>
      </c>
      <c r="L723" s="354">
        <f t="shared" si="316"/>
        <v>0</v>
      </c>
      <c r="M723" s="1157" t="str">
        <f>IFERROR(VLOOKUP($C723,'[8]Total Outflows'!$AG$5:$AJ$137,3,0),"")</f>
        <v/>
      </c>
      <c r="N723" s="1157" t="str">
        <f>IFERROR(VLOOKUP($C723,'[8]Total Outflows'!$AL$5:$AO$60,3,0),"")</f>
        <v/>
      </c>
      <c r="O723" s="1157" t="str">
        <f>IFERROR(VLOOKUP($C723,'[8]Total Outflows'!$AR$5:$AU$87,3,0),"")</f>
        <v/>
      </c>
      <c r="P723" s="1157" t="str">
        <f>IFERROR(VLOOKUP($C723,'[8]Total Outflows'!$AW$5:$AZ$56,3,0),"")</f>
        <v/>
      </c>
      <c r="Q723" s="354">
        <f t="shared" si="317"/>
        <v>0</v>
      </c>
      <c r="R723" s="1157" t="str">
        <f>IFERROR(VLOOKUP($C723,'[8]Total Outflows'!$AG$5:$AJ$137,4,0),"")</f>
        <v/>
      </c>
      <c r="S723" s="1157" t="str">
        <f>IFERROR(VLOOKUP($C723,'[8]Total Outflows'!$AL$5:$AO$60,4,0),"")</f>
        <v/>
      </c>
      <c r="T723" s="1157" t="str">
        <f>IFERROR(VLOOKUP($C723,'[8]Total Outflows'!$AR$5:$AU$87,4,0),"")</f>
        <v/>
      </c>
      <c r="U723" s="1157" t="str">
        <f>IFERROR(VLOOKUP($C723,'[8]Total Outflows'!$AW$5:$AZ$56,4,0),"")</f>
        <v/>
      </c>
      <c r="V723" s="354">
        <f t="shared" si="318"/>
        <v>0</v>
      </c>
      <c r="W723" s="354"/>
      <c r="X723" s="354"/>
      <c r="Y723" s="354"/>
      <c r="Z723" s="354"/>
      <c r="AA723" s="354"/>
      <c r="AB723" s="354"/>
      <c r="AC723" s="354"/>
      <c r="AD723" s="354"/>
      <c r="AE723" s="354"/>
      <c r="AF723" s="354"/>
      <c r="AG723" s="354"/>
      <c r="AH723" s="354"/>
      <c r="AI723" s="354"/>
    </row>
    <row r="724" spans="1:35" x14ac:dyDescent="0.2">
      <c r="A724" s="358">
        <v>3112</v>
      </c>
      <c r="B724" s="361" t="str">
        <f t="shared" si="352"/>
        <v>2</v>
      </c>
      <c r="C724" s="384" t="s">
        <v>872</v>
      </c>
      <c r="D724" s="359" t="s">
        <v>873</v>
      </c>
      <c r="E724" s="1157" t="str">
        <f>IFERROR(VLOOKUP($C724,'[8]Total Outflows'!$AB$5:$AE$146,2,0),"")</f>
        <v/>
      </c>
      <c r="F724" s="1157" t="str">
        <f>IFERROR(VLOOKUP($C724,'[8]Total Outflows'!$AB$5:$AE$146,3,0),"")</f>
        <v/>
      </c>
      <c r="G724" s="1157" t="str">
        <f>IFERROR(VLOOKUP($C724,'[8]Total Outflows'!$AB$5:$AE$146,4,0),"")</f>
        <v/>
      </c>
      <c r="H724" s="1157" t="str">
        <f>IFERROR(VLOOKUP($C724,'[8]Total Outflows'!$AG$5:$AJ$137,2,0),"")</f>
        <v/>
      </c>
      <c r="I724" s="1157" t="str">
        <f>IFERROR(VLOOKUP($C724,'[8]Total Outflows'!$AL$5:$AO$60,2,0),"")</f>
        <v/>
      </c>
      <c r="J724" s="1157" t="str">
        <f>IFERROR(VLOOKUP($C724,'[8]Total Outflows'!$AR$5:$AU$87,2,0),"")</f>
        <v/>
      </c>
      <c r="K724" s="1157" t="str">
        <f>IFERROR(VLOOKUP($C724,'[8]Total Outflows'!$AW$5:$AZ$56,2,0),"")</f>
        <v/>
      </c>
      <c r="L724" s="354">
        <f t="shared" si="316"/>
        <v>0</v>
      </c>
      <c r="M724" s="1157" t="str">
        <f>IFERROR(VLOOKUP($C724,'[8]Total Outflows'!$AG$5:$AJ$137,3,0),"")</f>
        <v/>
      </c>
      <c r="N724" s="1157" t="str">
        <f>IFERROR(VLOOKUP($C724,'[8]Total Outflows'!$AL$5:$AO$60,3,0),"")</f>
        <v/>
      </c>
      <c r="O724" s="1157" t="str">
        <f>IFERROR(VLOOKUP($C724,'[8]Total Outflows'!$AR$5:$AU$87,3,0),"")</f>
        <v/>
      </c>
      <c r="P724" s="1157" t="str">
        <f>IFERROR(VLOOKUP($C724,'[8]Total Outflows'!$AW$5:$AZ$56,3,0),"")</f>
        <v/>
      </c>
      <c r="Q724" s="354">
        <f t="shared" si="317"/>
        <v>0</v>
      </c>
      <c r="R724" s="1157" t="str">
        <f>IFERROR(VLOOKUP($C724,'[8]Total Outflows'!$AG$5:$AJ$137,4,0),"")</f>
        <v/>
      </c>
      <c r="S724" s="1157" t="str">
        <f>IFERROR(VLOOKUP($C724,'[8]Total Outflows'!$AL$5:$AO$60,4,0),"")</f>
        <v/>
      </c>
      <c r="T724" s="1157" t="str">
        <f>IFERROR(VLOOKUP($C724,'[8]Total Outflows'!$AR$5:$AU$87,4,0),"")</f>
        <v/>
      </c>
      <c r="U724" s="1157" t="str">
        <f>IFERROR(VLOOKUP($C724,'[8]Total Outflows'!$AW$5:$AZ$56,4,0),"")</f>
        <v/>
      </c>
      <c r="V724" s="354">
        <f t="shared" si="318"/>
        <v>0</v>
      </c>
      <c r="W724" s="354"/>
      <c r="X724" s="354"/>
      <c r="Y724" s="354"/>
      <c r="Z724" s="354"/>
      <c r="AA724" s="354"/>
      <c r="AB724" s="354"/>
      <c r="AC724" s="354"/>
      <c r="AD724" s="354"/>
      <c r="AE724" s="354"/>
      <c r="AF724" s="354"/>
      <c r="AG724" s="354"/>
      <c r="AH724" s="354"/>
      <c r="AI724" s="354"/>
    </row>
    <row r="725" spans="1:35" x14ac:dyDescent="0.2">
      <c r="A725" s="358">
        <v>3112</v>
      </c>
      <c r="B725" s="361" t="str">
        <f t="shared" si="352"/>
        <v>2</v>
      </c>
      <c r="C725" s="364" t="s">
        <v>874</v>
      </c>
      <c r="D725" s="359" t="s">
        <v>875</v>
      </c>
      <c r="E725" s="1157">
        <f>IFERROR(VLOOKUP($C725,'[8]Total Outflows'!$AB$5:$AE$146,2,0),"")</f>
        <v>94049.47</v>
      </c>
      <c r="F725" s="1157">
        <f>IFERROR(VLOOKUP($C725,'[8]Total Outflows'!$AB$5:$AE$146,3,0),"")</f>
        <v>218800</v>
      </c>
      <c r="G725" s="1157">
        <f>IFERROR(VLOOKUP($C725,'[8]Total Outflows'!$AB$5:$AE$146,4,0),"")</f>
        <v>115600</v>
      </c>
      <c r="H725" s="1157">
        <f>IFERROR(VLOOKUP($C725,'[8]Total Outflows'!$AG$5:$AJ$137,2,0),"")</f>
        <v>178800</v>
      </c>
      <c r="I725" s="1157" t="str">
        <f>IFERROR(VLOOKUP($C725,'[8]Total Outflows'!$AL$5:$AO$60,2,0),"")</f>
        <v/>
      </c>
      <c r="J725" s="1157" t="str">
        <f>IFERROR(VLOOKUP($C725,'[8]Total Outflows'!$AR$5:$AU$87,2,0),"")</f>
        <v/>
      </c>
      <c r="K725" s="1157" t="str">
        <f>IFERROR(VLOOKUP($C725,'[8]Total Outflows'!$AW$5:$AZ$56,2,0),"")</f>
        <v/>
      </c>
      <c r="L725" s="354">
        <f t="shared" si="316"/>
        <v>178800</v>
      </c>
      <c r="M725" s="1157">
        <f>IFERROR(VLOOKUP($C725,'[8]Total Outflows'!$AG$5:$AJ$137,3,0),"")</f>
        <v>178800</v>
      </c>
      <c r="N725" s="1157" t="str">
        <f>IFERROR(VLOOKUP($C725,'[8]Total Outflows'!$AL$5:$AO$60,3,0),"")</f>
        <v/>
      </c>
      <c r="O725" s="1157" t="str">
        <f>IFERROR(VLOOKUP($C725,'[8]Total Outflows'!$AR$5:$AU$87,3,0),"")</f>
        <v/>
      </c>
      <c r="P725" s="1157" t="str">
        <f>IFERROR(VLOOKUP($C725,'[8]Total Outflows'!$AW$5:$AZ$56,3,0),"")</f>
        <v/>
      </c>
      <c r="Q725" s="354">
        <f t="shared" si="317"/>
        <v>178800</v>
      </c>
      <c r="R725" s="1157">
        <f>IFERROR(VLOOKUP($C725,'[8]Total Outflows'!$AG$5:$AJ$137,4,0),"")</f>
        <v>178800</v>
      </c>
      <c r="S725" s="1157" t="str">
        <f>IFERROR(VLOOKUP($C725,'[8]Total Outflows'!$AL$5:$AO$60,4,0),"")</f>
        <v/>
      </c>
      <c r="T725" s="1157" t="str">
        <f>IFERROR(VLOOKUP($C725,'[8]Total Outflows'!$AR$5:$AU$87,4,0),"")</f>
        <v/>
      </c>
      <c r="U725" s="1157" t="str">
        <f>IFERROR(VLOOKUP($C725,'[8]Total Outflows'!$AW$5:$AZ$56,4,0),"")</f>
        <v/>
      </c>
      <c r="V725" s="354">
        <f t="shared" si="318"/>
        <v>178800</v>
      </c>
      <c r="W725" s="354"/>
      <c r="X725" s="354"/>
      <c r="Y725" s="354"/>
      <c r="Z725" s="354"/>
      <c r="AA725" s="354"/>
      <c r="AB725" s="354"/>
      <c r="AC725" s="354"/>
      <c r="AD725" s="354"/>
      <c r="AE725" s="354"/>
      <c r="AF725" s="354"/>
      <c r="AG725" s="354"/>
      <c r="AH725" s="354"/>
      <c r="AI725" s="354"/>
    </row>
    <row r="726" spans="1:35" x14ac:dyDescent="0.2">
      <c r="A726" s="358">
        <v>3112</v>
      </c>
      <c r="B726" s="361" t="str">
        <f t="shared" si="352"/>
        <v>2</v>
      </c>
      <c r="C726" s="358" t="s">
        <v>876</v>
      </c>
      <c r="D726" s="359" t="str">
        <f>VLOOKUP(C726,'[10]Total Outflows'!$I$2:$J$9817,2,0)</f>
        <v>Farming Equipments</v>
      </c>
      <c r="E726" s="1157">
        <f>IFERROR(VLOOKUP($C726,'[8]Total Outflows'!$AB$5:$AE$146,2,0),"")</f>
        <v>41245</v>
      </c>
      <c r="F726" s="1157">
        <f>IFERROR(VLOOKUP($C726,'[8]Total Outflows'!$AB$5:$AE$146,3,0),"")</f>
        <v>72000</v>
      </c>
      <c r="G726" s="1157">
        <f>IFERROR(VLOOKUP($C726,'[8]Total Outflows'!$AB$5:$AE$146,4,0),"")</f>
        <v>91200</v>
      </c>
      <c r="H726" s="1157">
        <f>IFERROR(VLOOKUP($C726,'[8]Total Outflows'!$AG$5:$AJ$137,2,0),"")</f>
        <v>44000</v>
      </c>
      <c r="I726" s="1157" t="str">
        <f>IFERROR(VLOOKUP($C726,'[8]Total Outflows'!$AL$5:$AO$60,2,0),"")</f>
        <v/>
      </c>
      <c r="J726" s="1157" t="str">
        <f>IFERROR(VLOOKUP($C726,'[8]Total Outflows'!$AR$5:$AU$87,2,0),"")</f>
        <v/>
      </c>
      <c r="K726" s="1157" t="str">
        <f>IFERROR(VLOOKUP($C726,'[8]Total Outflows'!$AW$5:$AZ$56,2,0),"")</f>
        <v/>
      </c>
      <c r="L726" s="354">
        <f t="shared" si="316"/>
        <v>44000</v>
      </c>
      <c r="M726" s="1157">
        <f>IFERROR(VLOOKUP($C726,'[8]Total Outflows'!$AG$5:$AJ$137,3,0),"")</f>
        <v>44000</v>
      </c>
      <c r="N726" s="1157" t="str">
        <f>IFERROR(VLOOKUP($C726,'[8]Total Outflows'!$AL$5:$AO$60,3,0),"")</f>
        <v/>
      </c>
      <c r="O726" s="1157" t="str">
        <f>IFERROR(VLOOKUP($C726,'[8]Total Outflows'!$AR$5:$AU$87,3,0),"")</f>
        <v/>
      </c>
      <c r="P726" s="1157" t="str">
        <f>IFERROR(VLOOKUP($C726,'[8]Total Outflows'!$AW$5:$AZ$56,3,0),"")</f>
        <v/>
      </c>
      <c r="Q726" s="354">
        <f t="shared" si="317"/>
        <v>44000</v>
      </c>
      <c r="R726" s="1157">
        <f>IFERROR(VLOOKUP($C726,'[8]Total Outflows'!$AG$5:$AJ$137,4,0),"")</f>
        <v>44000</v>
      </c>
      <c r="S726" s="1157" t="str">
        <f>IFERROR(VLOOKUP($C726,'[8]Total Outflows'!$AL$5:$AO$60,4,0),"")</f>
        <v/>
      </c>
      <c r="T726" s="1157" t="str">
        <f>IFERROR(VLOOKUP($C726,'[8]Total Outflows'!$AR$5:$AU$87,4,0),"")</f>
        <v/>
      </c>
      <c r="U726" s="1157" t="str">
        <f>IFERROR(VLOOKUP($C726,'[8]Total Outflows'!$AW$5:$AZ$56,4,0),"")</f>
        <v/>
      </c>
      <c r="V726" s="354">
        <f t="shared" si="318"/>
        <v>44000</v>
      </c>
      <c r="W726" s="354"/>
      <c r="X726" s="354"/>
      <c r="Y726" s="354"/>
      <c r="Z726" s="354"/>
      <c r="AA726" s="354"/>
      <c r="AB726" s="354"/>
      <c r="AC726" s="354"/>
      <c r="AD726" s="354"/>
      <c r="AE726" s="354"/>
      <c r="AF726" s="354"/>
      <c r="AG726" s="354"/>
      <c r="AH726" s="354"/>
      <c r="AI726" s="354"/>
    </row>
    <row r="727" spans="1:35" x14ac:dyDescent="0.2">
      <c r="A727" s="358">
        <v>3112</v>
      </c>
      <c r="B727" s="361" t="str">
        <f t="shared" si="352"/>
        <v>2</v>
      </c>
      <c r="C727" s="358" t="s">
        <v>877</v>
      </c>
      <c r="D727" s="359" t="str">
        <f>VLOOKUP(C727,'[10]Total Outflows'!$I$2:$J$9817,2,0)</f>
        <v>Furniture &amp; Fittings</v>
      </c>
      <c r="E727" s="1157">
        <f>IFERROR(VLOOKUP($C727,'[8]Total Outflows'!$AB$5:$AE$146,2,0),"")</f>
        <v>506105.75</v>
      </c>
      <c r="F727" s="1157">
        <f>IFERROR(VLOOKUP($C727,'[8]Total Outflows'!$AB$5:$AE$146,3,0),"")</f>
        <v>671200</v>
      </c>
      <c r="G727" s="1157">
        <f>IFERROR(VLOOKUP($C727,'[8]Total Outflows'!$AB$5:$AE$146,4,0),"")</f>
        <v>394000</v>
      </c>
      <c r="H727" s="1157">
        <f>IFERROR(VLOOKUP($C727,'[8]Total Outflows'!$AG$5:$AJ$137,2,0),"")</f>
        <v>388000</v>
      </c>
      <c r="I727" s="1157">
        <f>IFERROR(VLOOKUP($C727,'[8]Total Outflows'!$AL$5:$AO$60,2,0),"")</f>
        <v>0</v>
      </c>
      <c r="J727" s="1157">
        <f>IFERROR(VLOOKUP($C727,'[8]Total Outflows'!$AR$5:$AU$87,2,0),"")</f>
        <v>81400</v>
      </c>
      <c r="K727" s="1157" t="str">
        <f>IFERROR(VLOOKUP($C727,'[8]Total Outflows'!$AW$5:$AZ$56,2,0),"")</f>
        <v/>
      </c>
      <c r="L727" s="354">
        <f t="shared" si="316"/>
        <v>469400</v>
      </c>
      <c r="M727" s="1157">
        <f>IFERROR(VLOOKUP($C727,'[8]Total Outflows'!$AG$5:$AJ$137,3,0),"")</f>
        <v>388000</v>
      </c>
      <c r="N727" s="1157">
        <f>IFERROR(VLOOKUP($C727,'[8]Total Outflows'!$AL$5:$AO$60,3,0),"")</f>
        <v>0</v>
      </c>
      <c r="O727" s="1157">
        <f>IFERROR(VLOOKUP($C727,'[8]Total Outflows'!$AR$5:$AU$87,3,0),"")</f>
        <v>0</v>
      </c>
      <c r="P727" s="1157" t="str">
        <f>IFERROR(VLOOKUP($C727,'[8]Total Outflows'!$AW$5:$AZ$56,3,0),"")</f>
        <v/>
      </c>
      <c r="Q727" s="354">
        <f t="shared" si="317"/>
        <v>388000</v>
      </c>
      <c r="R727" s="1157">
        <f>IFERROR(VLOOKUP($C727,'[8]Total Outflows'!$AG$5:$AJ$137,4,0),"")</f>
        <v>388000</v>
      </c>
      <c r="S727" s="1157">
        <f>IFERROR(VLOOKUP($C727,'[8]Total Outflows'!$AL$5:$AO$60,4,0),"")</f>
        <v>0</v>
      </c>
      <c r="T727" s="1157">
        <f>IFERROR(VLOOKUP($C727,'[8]Total Outflows'!$AR$5:$AU$87,4,0),"")</f>
        <v>0</v>
      </c>
      <c r="U727" s="1157" t="str">
        <f>IFERROR(VLOOKUP($C727,'[8]Total Outflows'!$AW$5:$AZ$56,4,0),"")</f>
        <v/>
      </c>
      <c r="V727" s="354">
        <f t="shared" si="318"/>
        <v>388000</v>
      </c>
      <c r="W727" s="354"/>
      <c r="X727" s="354"/>
      <c r="Y727" s="354"/>
      <c r="Z727" s="354"/>
      <c r="AA727" s="354"/>
      <c r="AB727" s="354"/>
      <c r="AC727" s="354"/>
      <c r="AD727" s="354"/>
      <c r="AE727" s="354"/>
      <c r="AF727" s="354"/>
      <c r="AG727" s="354"/>
      <c r="AH727" s="354"/>
      <c r="AI727" s="354"/>
    </row>
    <row r="728" spans="1:35" x14ac:dyDescent="0.2">
      <c r="A728" s="358">
        <v>3112</v>
      </c>
      <c r="B728" s="361" t="str">
        <f t="shared" si="352"/>
        <v>2</v>
      </c>
      <c r="C728" s="358" t="s">
        <v>878</v>
      </c>
      <c r="D728" s="359" t="str">
        <f>VLOOKUP(C728,'[10]Total Outflows'!$I$2:$J$9817,2,0)</f>
        <v>Computer Software</v>
      </c>
      <c r="E728" s="1157">
        <f>IFERROR(VLOOKUP($C728,'[8]Total Outflows'!$AB$5:$AE$146,2,0),"")</f>
        <v>692913.96000000008</v>
      </c>
      <c r="F728" s="1157">
        <f>IFERROR(VLOOKUP($C728,'[8]Total Outflows'!$AB$5:$AE$146,3,0),"")</f>
        <v>4695900</v>
      </c>
      <c r="G728" s="1157">
        <f>IFERROR(VLOOKUP($C728,'[8]Total Outflows'!$AB$5:$AE$146,4,0),"")</f>
        <v>988700</v>
      </c>
      <c r="H728" s="1157">
        <f>IFERROR(VLOOKUP($C728,'[8]Total Outflows'!$AG$5:$AJ$137,2,0),"")</f>
        <v>1035700</v>
      </c>
      <c r="I728" s="1157">
        <f>IFERROR(VLOOKUP($C728,'[8]Total Outflows'!$AL$5:$AO$60,2,0),"")</f>
        <v>0</v>
      </c>
      <c r="J728" s="1157">
        <f>IFERROR(VLOOKUP($C728,'[8]Total Outflows'!$AR$5:$AU$87,2,0),"")</f>
        <v>268800</v>
      </c>
      <c r="K728" s="1157">
        <f>IFERROR(VLOOKUP($C728,'[8]Total Outflows'!$AW$5:$AZ$56,2,0),"")</f>
        <v>1883000</v>
      </c>
      <c r="L728" s="354">
        <f t="shared" si="316"/>
        <v>3187500</v>
      </c>
      <c r="M728" s="1157">
        <f>IFERROR(VLOOKUP($C728,'[8]Total Outflows'!$AG$5:$AJ$137,3,0),"")</f>
        <v>4853000</v>
      </c>
      <c r="N728" s="1157">
        <f>IFERROR(VLOOKUP($C728,'[8]Total Outflows'!$AL$5:$AO$60,3,0),"")</f>
        <v>0</v>
      </c>
      <c r="O728" s="1157">
        <f>IFERROR(VLOOKUP($C728,'[8]Total Outflows'!$AR$5:$AU$87,3,0),"")</f>
        <v>407100</v>
      </c>
      <c r="P728" s="1157">
        <f>IFERROR(VLOOKUP($C728,'[8]Total Outflows'!$AW$5:$AZ$56,3,0),"")</f>
        <v>3501500</v>
      </c>
      <c r="Q728" s="354">
        <f t="shared" si="317"/>
        <v>8761600</v>
      </c>
      <c r="R728" s="1157">
        <f>IFERROR(VLOOKUP($C728,'[8]Total Outflows'!$AG$5:$AJ$137,4,0),"")</f>
        <v>4853000</v>
      </c>
      <c r="S728" s="1157">
        <f>IFERROR(VLOOKUP($C728,'[8]Total Outflows'!$AL$5:$AO$60,4,0),"")</f>
        <v>0</v>
      </c>
      <c r="T728" s="1157">
        <f>IFERROR(VLOOKUP($C728,'[8]Total Outflows'!$AR$5:$AU$87,4,0),"")</f>
        <v>407100</v>
      </c>
      <c r="U728" s="1157">
        <f>IFERROR(VLOOKUP($C728,'[8]Total Outflows'!$AW$5:$AZ$56,4,0),"")</f>
        <v>1245500</v>
      </c>
      <c r="V728" s="354">
        <f t="shared" si="318"/>
        <v>6505600</v>
      </c>
      <c r="W728" s="354"/>
      <c r="X728" s="354"/>
      <c r="Y728" s="354"/>
      <c r="Z728" s="354"/>
      <c r="AA728" s="354"/>
      <c r="AB728" s="354"/>
      <c r="AC728" s="354"/>
      <c r="AD728" s="354"/>
      <c r="AE728" s="354"/>
      <c r="AF728" s="354"/>
      <c r="AG728" s="354"/>
      <c r="AH728" s="354"/>
      <c r="AI728" s="354"/>
    </row>
    <row r="729" spans="1:35" x14ac:dyDescent="0.2">
      <c r="A729" s="358">
        <v>3112</v>
      </c>
      <c r="B729" s="361" t="str">
        <f t="shared" si="352"/>
        <v>2</v>
      </c>
      <c r="C729" s="358" t="s">
        <v>879</v>
      </c>
      <c r="D729" s="359" t="s">
        <v>880</v>
      </c>
      <c r="E729" s="1157">
        <f>IFERROR(VLOOKUP($C729,'[8]Total Outflows'!$AB$5:$AE$146,2,0),"")</f>
        <v>64499517.75</v>
      </c>
      <c r="F729" s="1157">
        <f>IFERROR(VLOOKUP($C729,'[8]Total Outflows'!$AB$5:$AE$146,3,0),"")</f>
        <v>52502800</v>
      </c>
      <c r="G729" s="1157">
        <f>IFERROR(VLOOKUP($C729,'[8]Total Outflows'!$AB$5:$AE$146,4,0),"")</f>
        <v>44347000</v>
      </c>
      <c r="H729" s="1157">
        <f>IFERROR(VLOOKUP($C729,'[8]Total Outflows'!$AG$5:$AJ$137,2,0),"")</f>
        <v>3769200</v>
      </c>
      <c r="I729" s="1157">
        <f>IFERROR(VLOOKUP($C729,'[8]Total Outflows'!$AL$5:$AO$60,2,0),"")</f>
        <v>0</v>
      </c>
      <c r="J729" s="1157">
        <f>IFERROR(VLOOKUP($C729,'[8]Total Outflows'!$AR$5:$AU$87,2,0),"")</f>
        <v>2145100</v>
      </c>
      <c r="K729" s="1157">
        <f>IFERROR(VLOOKUP($C729,'[8]Total Outflows'!$AW$5:$AZ$56,2,0),"")</f>
        <v>10377800</v>
      </c>
      <c r="L729" s="354">
        <f t="shared" si="316"/>
        <v>16292100</v>
      </c>
      <c r="M729" s="1157">
        <f>IFERROR(VLOOKUP($C729,'[8]Total Outflows'!$AG$5:$AJ$137,3,0),"")</f>
        <v>3769200</v>
      </c>
      <c r="N729" s="1157">
        <f>IFERROR(VLOOKUP($C729,'[8]Total Outflows'!$AL$5:$AO$60,3,0),"")</f>
        <v>0</v>
      </c>
      <c r="O729" s="1157">
        <f>IFERROR(VLOOKUP($C729,'[8]Total Outflows'!$AR$5:$AU$87,3,0),"")</f>
        <v>1206500</v>
      </c>
      <c r="P729" s="1157">
        <f>IFERROR(VLOOKUP($C729,'[8]Total Outflows'!$AW$5:$AZ$56,3,0),"")</f>
        <v>4091900</v>
      </c>
      <c r="Q729" s="354">
        <f t="shared" si="317"/>
        <v>9067600</v>
      </c>
      <c r="R729" s="1157">
        <f>IFERROR(VLOOKUP($C729,'[8]Total Outflows'!$AG$5:$AJ$137,4,0),"")</f>
        <v>3769200</v>
      </c>
      <c r="S729" s="1157">
        <f>IFERROR(VLOOKUP($C729,'[8]Total Outflows'!$AL$5:$AO$60,4,0),"")</f>
        <v>0</v>
      </c>
      <c r="T729" s="1157">
        <f>IFERROR(VLOOKUP($C729,'[8]Total Outflows'!$AR$5:$AU$87,4,0),"")</f>
        <v>512200</v>
      </c>
      <c r="U729" s="1157">
        <f>IFERROR(VLOOKUP($C729,'[8]Total Outflows'!$AW$5:$AZ$56,4,0),"")</f>
        <v>220000</v>
      </c>
      <c r="V729" s="354">
        <f t="shared" si="318"/>
        <v>4501400</v>
      </c>
      <c r="W729" s="354"/>
      <c r="X729" s="354"/>
      <c r="Y729" s="354"/>
      <c r="Z729" s="354"/>
      <c r="AA729" s="354"/>
      <c r="AB729" s="354"/>
      <c r="AC729" s="354"/>
      <c r="AD729" s="354"/>
      <c r="AE729" s="354"/>
      <c r="AF729" s="354"/>
      <c r="AG729" s="354"/>
      <c r="AH729" s="354"/>
      <c r="AI729" s="354"/>
    </row>
    <row r="730" spans="1:35" x14ac:dyDescent="0.2">
      <c r="A730" s="358">
        <v>3112</v>
      </c>
      <c r="B730" s="361" t="str">
        <f t="shared" si="352"/>
        <v>2</v>
      </c>
      <c r="C730" s="358" t="s">
        <v>881</v>
      </c>
      <c r="D730" s="359" t="s">
        <v>882</v>
      </c>
      <c r="E730" s="1157">
        <f>IFERROR(VLOOKUP($C730,'[8]Total Outflows'!$AB$5:$AE$146,2,0),"")</f>
        <v>0</v>
      </c>
      <c r="F730" s="1157">
        <f>IFERROR(VLOOKUP($C730,'[8]Total Outflows'!$AB$5:$AE$146,3,0),"")</f>
        <v>103000</v>
      </c>
      <c r="G730" s="1157">
        <f>IFERROR(VLOOKUP($C730,'[8]Total Outflows'!$AB$5:$AE$146,4,0),"")</f>
        <v>63700</v>
      </c>
      <c r="H730" s="1157">
        <f>IFERROR(VLOOKUP($C730,'[8]Total Outflows'!$AG$5:$AJ$137,2,0),"")</f>
        <v>103000</v>
      </c>
      <c r="I730" s="1157" t="str">
        <f>IFERROR(VLOOKUP($C730,'[8]Total Outflows'!$AL$5:$AO$60,2,0),"")</f>
        <v/>
      </c>
      <c r="J730" s="1157" t="str">
        <f>IFERROR(VLOOKUP($C730,'[8]Total Outflows'!$AR$5:$AU$87,2,0),"")</f>
        <v/>
      </c>
      <c r="K730" s="1157" t="str">
        <f>IFERROR(VLOOKUP($C730,'[8]Total Outflows'!$AW$5:$AZ$56,2,0),"")</f>
        <v/>
      </c>
      <c r="L730" s="354">
        <f t="shared" si="316"/>
        <v>103000</v>
      </c>
      <c r="M730" s="1157">
        <f>IFERROR(VLOOKUP($C730,'[8]Total Outflows'!$AG$5:$AJ$137,3,0),"")</f>
        <v>103000</v>
      </c>
      <c r="N730" s="1157" t="str">
        <f>IFERROR(VLOOKUP($C730,'[8]Total Outflows'!$AL$5:$AO$60,3,0),"")</f>
        <v/>
      </c>
      <c r="O730" s="1157" t="str">
        <f>IFERROR(VLOOKUP($C730,'[8]Total Outflows'!$AR$5:$AU$87,3,0),"")</f>
        <v/>
      </c>
      <c r="P730" s="1157" t="str">
        <f>IFERROR(VLOOKUP($C730,'[8]Total Outflows'!$AW$5:$AZ$56,3,0),"")</f>
        <v/>
      </c>
      <c r="Q730" s="354">
        <f t="shared" si="317"/>
        <v>103000</v>
      </c>
      <c r="R730" s="1157">
        <f>IFERROR(VLOOKUP($C730,'[8]Total Outflows'!$AG$5:$AJ$137,4,0),"")</f>
        <v>103000</v>
      </c>
      <c r="S730" s="1157" t="str">
        <f>IFERROR(VLOOKUP($C730,'[8]Total Outflows'!$AL$5:$AO$60,4,0),"")</f>
        <v/>
      </c>
      <c r="T730" s="1157" t="str">
        <f>IFERROR(VLOOKUP($C730,'[8]Total Outflows'!$AR$5:$AU$87,4,0),"")</f>
        <v/>
      </c>
      <c r="U730" s="1157" t="str">
        <f>IFERROR(VLOOKUP($C730,'[8]Total Outflows'!$AW$5:$AZ$56,4,0),"")</f>
        <v/>
      </c>
      <c r="V730" s="354">
        <f t="shared" si="318"/>
        <v>103000</v>
      </c>
      <c r="W730" s="354"/>
      <c r="X730" s="354"/>
      <c r="Y730" s="354"/>
      <c r="Z730" s="354"/>
      <c r="AA730" s="354"/>
      <c r="AB730" s="354"/>
      <c r="AC730" s="354"/>
      <c r="AD730" s="354"/>
      <c r="AE730" s="354"/>
      <c r="AF730" s="354"/>
      <c r="AG730" s="354"/>
      <c r="AH730" s="354"/>
      <c r="AI730" s="354"/>
    </row>
    <row r="731" spans="1:35" x14ac:dyDescent="0.2">
      <c r="A731" s="358">
        <v>3112</v>
      </c>
      <c r="B731" s="361" t="str">
        <f t="shared" si="352"/>
        <v>2</v>
      </c>
      <c r="C731" s="368" t="s">
        <v>883</v>
      </c>
      <c r="D731" s="359" t="s">
        <v>884</v>
      </c>
      <c r="E731" s="1157">
        <f>IFERROR(VLOOKUP($C731,'[8]Total Outflows'!$AB$5:$AE$146,2,0),"")</f>
        <v>1147812.9599999997</v>
      </c>
      <c r="F731" s="1157">
        <f>IFERROR(VLOOKUP($C731,'[8]Total Outflows'!$AB$5:$AE$146,3,0),"")</f>
        <v>1400100</v>
      </c>
      <c r="G731" s="1157">
        <f>IFERROR(VLOOKUP($C731,'[8]Total Outflows'!$AB$5:$AE$146,4,0),"")</f>
        <v>1499100</v>
      </c>
      <c r="H731" s="1157" t="str">
        <f>IFERROR(VLOOKUP($C731,'[8]Total Outflows'!$AG$5:$AJ$137,2,0),"")</f>
        <v/>
      </c>
      <c r="I731" s="1157" t="str">
        <f>IFERROR(VLOOKUP($C731,'[8]Total Outflows'!$AL$5:$AO$60,2,0),"")</f>
        <v/>
      </c>
      <c r="J731" s="1157">
        <f>IFERROR(VLOOKUP($C731,'[8]Total Outflows'!$AR$5:$AU$87,2,0),"")</f>
        <v>908600</v>
      </c>
      <c r="K731" s="1157">
        <f>IFERROR(VLOOKUP($C731,'[8]Total Outflows'!$AW$5:$AZ$56,2,0),"")</f>
        <v>100000</v>
      </c>
      <c r="L731" s="354">
        <f t="shared" si="316"/>
        <v>1008600</v>
      </c>
      <c r="M731" s="1157" t="str">
        <f>IFERROR(VLOOKUP($C731,'[8]Total Outflows'!$AG$5:$AJ$137,3,0),"")</f>
        <v/>
      </c>
      <c r="N731" s="1157" t="str">
        <f>IFERROR(VLOOKUP($C731,'[8]Total Outflows'!$AL$5:$AO$60,3,0),"")</f>
        <v/>
      </c>
      <c r="O731" s="1157">
        <f>IFERROR(VLOOKUP($C731,'[8]Total Outflows'!$AR$5:$AU$87,3,0),"")</f>
        <v>3721900</v>
      </c>
      <c r="P731" s="1157">
        <f>IFERROR(VLOOKUP($C731,'[8]Total Outflows'!$AW$5:$AZ$56,3,0),"")</f>
        <v>0</v>
      </c>
      <c r="Q731" s="354">
        <f t="shared" si="317"/>
        <v>3721900</v>
      </c>
      <c r="R731" s="1157" t="str">
        <f>IFERROR(VLOOKUP($C731,'[8]Total Outflows'!$AG$5:$AJ$137,4,0),"")</f>
        <v/>
      </c>
      <c r="S731" s="1157" t="str">
        <f>IFERROR(VLOOKUP($C731,'[8]Total Outflows'!$AL$5:$AO$60,4,0),"")</f>
        <v/>
      </c>
      <c r="T731" s="1157">
        <f>IFERROR(VLOOKUP($C731,'[8]Total Outflows'!$AR$5:$AU$87,4,0),"")</f>
        <v>2014600</v>
      </c>
      <c r="U731" s="1157">
        <f>IFERROR(VLOOKUP($C731,'[8]Total Outflows'!$AW$5:$AZ$56,4,0),"")</f>
        <v>0</v>
      </c>
      <c r="V731" s="354">
        <f t="shared" si="318"/>
        <v>2014600</v>
      </c>
      <c r="W731" s="354"/>
      <c r="X731" s="354"/>
      <c r="Y731" s="354"/>
      <c r="Z731" s="354"/>
      <c r="AA731" s="354"/>
      <c r="AB731" s="354"/>
      <c r="AC731" s="354"/>
      <c r="AD731" s="354"/>
      <c r="AE731" s="354"/>
      <c r="AF731" s="354"/>
      <c r="AG731" s="354"/>
      <c r="AH731" s="354"/>
      <c r="AI731" s="354"/>
    </row>
    <row r="732" spans="1:35" x14ac:dyDescent="0.25">
      <c r="A732" s="358"/>
      <c r="B732" s="361" t="str">
        <f t="shared" si="352"/>
        <v/>
      </c>
      <c r="D732" s="359"/>
      <c r="E732" s="354">
        <f>SUM(E718:E731)</f>
        <v>81984809.450000003</v>
      </c>
      <c r="F732" s="354">
        <f>SUM(F718:F731)</f>
        <v>102575100</v>
      </c>
      <c r="G732" s="354">
        <f>SUM(G718:G731)</f>
        <v>58018900</v>
      </c>
      <c r="H732" s="354">
        <f t="shared" ref="H732:K732" si="361">SUM(H718:H731)</f>
        <v>8124100</v>
      </c>
      <c r="I732" s="354">
        <f t="shared" si="361"/>
        <v>500000</v>
      </c>
      <c r="J732" s="354">
        <f t="shared" si="361"/>
        <v>6088100</v>
      </c>
      <c r="K732" s="354">
        <f t="shared" si="361"/>
        <v>15460900</v>
      </c>
      <c r="L732" s="354">
        <f t="shared" si="316"/>
        <v>30173100</v>
      </c>
      <c r="M732" s="354">
        <f t="shared" ref="M732:P732" si="362">SUM(M718:M731)</f>
        <v>11741400</v>
      </c>
      <c r="N732" s="354">
        <f t="shared" si="362"/>
        <v>500000</v>
      </c>
      <c r="O732" s="354">
        <f t="shared" si="362"/>
        <v>7241600</v>
      </c>
      <c r="P732" s="354">
        <f t="shared" si="362"/>
        <v>32341000</v>
      </c>
      <c r="Q732" s="354">
        <f t="shared" si="317"/>
        <v>51824000</v>
      </c>
      <c r="R732" s="354">
        <f t="shared" ref="R732:U732" si="363">SUM(R718:R731)</f>
        <v>12241400</v>
      </c>
      <c r="S732" s="354">
        <f t="shared" si="363"/>
        <v>0</v>
      </c>
      <c r="T732" s="354">
        <f t="shared" si="363"/>
        <v>4736400</v>
      </c>
      <c r="U732" s="354">
        <f t="shared" si="363"/>
        <v>23839600</v>
      </c>
      <c r="V732" s="354">
        <f t="shared" si="318"/>
        <v>40817400</v>
      </c>
      <c r="W732" s="354"/>
      <c r="X732" s="354"/>
      <c r="Y732" s="354"/>
      <c r="Z732" s="354"/>
      <c r="AA732" s="354"/>
      <c r="AB732" s="354"/>
      <c r="AC732" s="354"/>
      <c r="AD732" s="354"/>
      <c r="AE732" s="354"/>
      <c r="AF732" s="354"/>
      <c r="AG732" s="354"/>
      <c r="AH732" s="354"/>
      <c r="AI732" s="354"/>
    </row>
    <row r="733" spans="1:35" x14ac:dyDescent="0.25">
      <c r="A733" s="358"/>
      <c r="B733" s="361" t="str">
        <f t="shared" si="352"/>
        <v/>
      </c>
      <c r="C733" s="358"/>
      <c r="D733" s="359"/>
      <c r="E733" s="354" t="str">
        <f>IFERROR(SUM(#REF!),"")</f>
        <v/>
      </c>
      <c r="F733" s="354"/>
      <c r="G733" s="354"/>
      <c r="H733" s="354"/>
      <c r="I733" s="354"/>
      <c r="J733" s="354"/>
      <c r="K733" s="354"/>
      <c r="L733" s="354">
        <f t="shared" si="316"/>
        <v>0</v>
      </c>
      <c r="M733" s="354"/>
      <c r="N733" s="354"/>
      <c r="O733" s="354"/>
      <c r="P733" s="354"/>
      <c r="Q733" s="354">
        <f t="shared" si="317"/>
        <v>0</v>
      </c>
      <c r="R733" s="354"/>
      <c r="S733" s="354"/>
      <c r="T733" s="354"/>
      <c r="U733" s="354"/>
      <c r="V733" s="354">
        <f t="shared" si="318"/>
        <v>0</v>
      </c>
      <c r="W733" s="354"/>
      <c r="X733" s="354"/>
      <c r="Y733" s="354"/>
      <c r="Z733" s="354"/>
      <c r="AA733" s="354"/>
      <c r="AB733" s="354"/>
      <c r="AC733" s="354"/>
      <c r="AD733" s="354"/>
      <c r="AE733" s="354"/>
      <c r="AF733" s="354"/>
      <c r="AG733" s="354"/>
      <c r="AH733" s="354"/>
      <c r="AI733" s="354"/>
    </row>
    <row r="734" spans="1:35" x14ac:dyDescent="0.25">
      <c r="A734" s="358"/>
      <c r="B734" s="361" t="str">
        <f t="shared" si="352"/>
        <v/>
      </c>
      <c r="C734" s="358"/>
      <c r="D734" s="359"/>
      <c r="E734" s="354" t="str">
        <f>IFERROR(SUM(#REF!),"")</f>
        <v/>
      </c>
      <c r="F734" s="354"/>
      <c r="G734" s="354"/>
      <c r="H734" s="354"/>
      <c r="I734" s="354"/>
      <c r="J734" s="354"/>
      <c r="K734" s="354"/>
      <c r="L734" s="354">
        <f t="shared" si="316"/>
        <v>0</v>
      </c>
      <c r="M734" s="354"/>
      <c r="N734" s="354"/>
      <c r="O734" s="354"/>
      <c r="P734" s="354"/>
      <c r="Q734" s="354">
        <f t="shared" si="317"/>
        <v>0</v>
      </c>
      <c r="R734" s="354"/>
      <c r="S734" s="354"/>
      <c r="T734" s="354"/>
      <c r="U734" s="354"/>
      <c r="V734" s="354">
        <f t="shared" si="318"/>
        <v>0</v>
      </c>
      <c r="W734" s="354"/>
      <c r="X734" s="354"/>
      <c r="Y734" s="354"/>
      <c r="Z734" s="354"/>
      <c r="AA734" s="354"/>
      <c r="AB734" s="354"/>
      <c r="AC734" s="354"/>
      <c r="AD734" s="354"/>
      <c r="AE734" s="354"/>
      <c r="AF734" s="354"/>
      <c r="AG734" s="354"/>
      <c r="AH734" s="354"/>
      <c r="AI734" s="354"/>
    </row>
    <row r="735" spans="1:35" x14ac:dyDescent="0.25">
      <c r="A735" s="358">
        <v>3112</v>
      </c>
      <c r="B735" s="361" t="str">
        <f t="shared" si="352"/>
        <v/>
      </c>
      <c r="C735" s="358"/>
      <c r="D735" s="359" t="s">
        <v>885</v>
      </c>
      <c r="E735" s="354" t="str">
        <f>IFERROR(SUM(#REF!),"")</f>
        <v/>
      </c>
      <c r="F735" s="354"/>
      <c r="G735" s="354"/>
      <c r="H735" s="354"/>
      <c r="I735" s="354"/>
      <c r="J735" s="354"/>
      <c r="K735" s="354"/>
      <c r="L735" s="354">
        <f t="shared" si="316"/>
        <v>0</v>
      </c>
      <c r="M735" s="354"/>
      <c r="N735" s="354"/>
      <c r="O735" s="354"/>
      <c r="P735" s="354"/>
      <c r="Q735" s="354">
        <f t="shared" si="317"/>
        <v>0</v>
      </c>
      <c r="R735" s="354"/>
      <c r="S735" s="354"/>
      <c r="T735" s="354"/>
      <c r="U735" s="354"/>
      <c r="V735" s="354">
        <f t="shared" si="318"/>
        <v>0</v>
      </c>
      <c r="W735" s="354"/>
      <c r="X735" s="354"/>
      <c r="Y735" s="354"/>
      <c r="Z735" s="354"/>
      <c r="AA735" s="354"/>
      <c r="AB735" s="354"/>
      <c r="AC735" s="354"/>
      <c r="AD735" s="354"/>
      <c r="AE735" s="354"/>
      <c r="AF735" s="354"/>
      <c r="AG735" s="354"/>
      <c r="AH735" s="354"/>
      <c r="AI735" s="354"/>
    </row>
    <row r="736" spans="1:35" x14ac:dyDescent="0.2">
      <c r="A736" s="358">
        <v>3112</v>
      </c>
      <c r="B736" s="361" t="str">
        <f t="shared" si="352"/>
        <v>0</v>
      </c>
      <c r="C736" s="340" t="s">
        <v>886</v>
      </c>
      <c r="D736" s="359" t="s">
        <v>887</v>
      </c>
      <c r="E736" s="1157">
        <f>IFERROR(VLOOKUP($C736,'[8]Total Inflows'!$AE$4:$AH$165,2,0),"")</f>
        <v>79796.55</v>
      </c>
      <c r="F736" s="1157">
        <f>IFERROR(VLOOKUP($C736,'[8]Total Inflows'!$AE$4:$AH$165,3,0),"")</f>
        <v>68300</v>
      </c>
      <c r="G736" s="1157">
        <f>IFERROR(VLOOKUP($C736,'[8]Total Inflows'!$AE$4:$AH$165,4,0),"")</f>
        <v>120900</v>
      </c>
      <c r="H736" s="1157">
        <f>IFERROR(VLOOKUP($C736,'[8]Total Inflows'!$AJ$4:$AM$110,2,0),"")</f>
        <v>129200</v>
      </c>
      <c r="I736" s="1157" t="str">
        <f>IFERROR(VLOOKUP($C736,'[8]Total Inflows'!$AO$4:$AR$10,2,0),"")</f>
        <v/>
      </c>
      <c r="J736" s="1157" t="str">
        <f>IFERROR(VLOOKUP($C736,'[8]Total Inflows'!$AU$4:$AX$54,2,0),"")</f>
        <v/>
      </c>
      <c r="K736" s="1157" t="str">
        <f>IFERROR(VLOOKUP($C736,'[8]Total Inflows'!$AZ$4:$BC$30,2,0),"")</f>
        <v/>
      </c>
      <c r="L736" s="354">
        <f t="shared" ref="L736:L799" si="364">IFERROR(SUM(H736:K736),"")</f>
        <v>129200</v>
      </c>
      <c r="M736" s="1157">
        <f>IFERROR(VLOOKUP($C736,'[9]Total Inflows'!$AI$4:$AL$110,3,0),"")</f>
        <v>138000</v>
      </c>
      <c r="N736" s="1157" t="str">
        <f>IFERROR(VLOOKUP($C736,'[8]Total Inflows'!$AO$4:$AR$10,3,0),"")</f>
        <v/>
      </c>
      <c r="O736" s="1157" t="str">
        <f>IFERROR(VLOOKUP($C736,'[8]Total Inflows'!$AU$4:$AX$54,3,0),"")</f>
        <v/>
      </c>
      <c r="P736" s="1157" t="str">
        <f>IFERROR(VLOOKUP($C736,'[8]Total Inflows'!$AZ$4:$BC$30,3,0),"")</f>
        <v/>
      </c>
      <c r="Q736" s="354">
        <f t="shared" ref="Q736:Q799" si="365">IFERROR(SUM(M736:P736),"")</f>
        <v>138000</v>
      </c>
      <c r="R736" s="1157">
        <f>IFERROR(VLOOKUP($C736,'[9]Total Inflows'!$AI$4:$AL$110,4,0),"")</f>
        <v>147900</v>
      </c>
      <c r="S736" s="1157" t="str">
        <f>IFERROR(VLOOKUP($C736,'[8]Total Inflows'!$AO$4:$AR$10,4,0),"")</f>
        <v/>
      </c>
      <c r="T736" s="1157" t="str">
        <f>IFERROR(VLOOKUP($C736,'[8]Total Inflows'!$AU$4:$AX$54,4,0),"")</f>
        <v/>
      </c>
      <c r="U736" s="1157" t="str">
        <f>IFERROR(VLOOKUP($C736,'[8]Total Inflows'!$AZ$4:$BC$30,4,0),"")</f>
        <v/>
      </c>
      <c r="V736" s="354">
        <f t="shared" ref="V736:V799" si="366">IFERROR(SUM(R736:U736),"")</f>
        <v>147900</v>
      </c>
      <c r="W736" s="354"/>
      <c r="X736" s="354"/>
      <c r="Y736" s="354"/>
      <c r="Z736" s="354"/>
      <c r="AA736" s="354"/>
      <c r="AB736" s="354"/>
      <c r="AC736" s="354"/>
      <c r="AD736" s="354"/>
      <c r="AE736" s="354"/>
      <c r="AF736" s="354"/>
      <c r="AG736" s="354"/>
      <c r="AH736" s="354"/>
      <c r="AI736" s="354"/>
    </row>
    <row r="737" spans="1:35" x14ac:dyDescent="0.25">
      <c r="A737" s="358"/>
      <c r="B737" s="361" t="str">
        <f t="shared" si="352"/>
        <v/>
      </c>
      <c r="D737" s="359"/>
      <c r="E737" s="354">
        <f t="shared" ref="E737:F737" si="367">SUM(E736:E736)</f>
        <v>79796.55</v>
      </c>
      <c r="F737" s="354">
        <f t="shared" si="367"/>
        <v>68300</v>
      </c>
      <c r="G737" s="354">
        <f>SUM(G736:G736)</f>
        <v>120900</v>
      </c>
      <c r="H737" s="354">
        <f t="shared" ref="H737:K737" si="368">SUM(H736:H736)</f>
        <v>129200</v>
      </c>
      <c r="I737" s="354">
        <f t="shared" si="368"/>
        <v>0</v>
      </c>
      <c r="J737" s="354">
        <f t="shared" si="368"/>
        <v>0</v>
      </c>
      <c r="K737" s="354">
        <f t="shared" si="368"/>
        <v>0</v>
      </c>
      <c r="L737" s="354">
        <f t="shared" si="364"/>
        <v>129200</v>
      </c>
      <c r="M737" s="354">
        <f t="shared" ref="M737:P737" si="369">SUM(M736:M736)</f>
        <v>138000</v>
      </c>
      <c r="N737" s="354">
        <f t="shared" si="369"/>
        <v>0</v>
      </c>
      <c r="O737" s="354">
        <f t="shared" si="369"/>
        <v>0</v>
      </c>
      <c r="P737" s="354">
        <f t="shared" si="369"/>
        <v>0</v>
      </c>
      <c r="Q737" s="354">
        <f t="shared" si="365"/>
        <v>138000</v>
      </c>
      <c r="R737" s="354">
        <f t="shared" ref="R737:U737" si="370">SUM(R736:R736)</f>
        <v>147900</v>
      </c>
      <c r="S737" s="354">
        <f t="shared" si="370"/>
        <v>0</v>
      </c>
      <c r="T737" s="354">
        <f t="shared" si="370"/>
        <v>0</v>
      </c>
      <c r="U737" s="354">
        <f t="shared" si="370"/>
        <v>0</v>
      </c>
      <c r="V737" s="354">
        <f t="shared" si="366"/>
        <v>147900</v>
      </c>
      <c r="W737" s="354"/>
      <c r="X737" s="354"/>
      <c r="Y737" s="354"/>
      <c r="Z737" s="354"/>
      <c r="AA737" s="354"/>
      <c r="AB737" s="354"/>
      <c r="AC737" s="354"/>
      <c r="AD737" s="354"/>
      <c r="AE737" s="354"/>
      <c r="AF737" s="354"/>
      <c r="AG737" s="354"/>
      <c r="AH737" s="354"/>
      <c r="AI737" s="354"/>
    </row>
    <row r="738" spans="1:35" x14ac:dyDescent="0.25">
      <c r="A738" s="358"/>
      <c r="B738" s="361" t="str">
        <f t="shared" si="352"/>
        <v/>
      </c>
      <c r="C738" s="358"/>
      <c r="D738" s="359"/>
      <c r="E738" s="354" t="str">
        <f>IFERROR(SUM(#REF!),"")</f>
        <v/>
      </c>
      <c r="F738" s="354"/>
      <c r="G738" s="354"/>
      <c r="H738" s="354"/>
      <c r="I738" s="354"/>
      <c r="J738" s="354"/>
      <c r="K738" s="354"/>
      <c r="L738" s="354">
        <f t="shared" si="364"/>
        <v>0</v>
      </c>
      <c r="M738" s="354"/>
      <c r="N738" s="354"/>
      <c r="O738" s="354"/>
      <c r="P738" s="354"/>
      <c r="Q738" s="354">
        <f t="shared" si="365"/>
        <v>0</v>
      </c>
      <c r="R738" s="354"/>
      <c r="S738" s="354"/>
      <c r="T738" s="354"/>
      <c r="U738" s="354"/>
      <c r="V738" s="354">
        <f t="shared" si="366"/>
        <v>0</v>
      </c>
      <c r="W738" s="354"/>
      <c r="X738" s="354"/>
      <c r="Y738" s="354"/>
      <c r="Z738" s="354"/>
      <c r="AA738" s="354"/>
      <c r="AB738" s="354"/>
      <c r="AC738" s="354"/>
      <c r="AD738" s="354"/>
      <c r="AE738" s="354"/>
      <c r="AF738" s="354"/>
      <c r="AG738" s="354"/>
      <c r="AH738" s="354"/>
      <c r="AI738" s="354"/>
    </row>
    <row r="739" spans="1:35" x14ac:dyDescent="0.25">
      <c r="A739" s="358"/>
      <c r="B739" s="361" t="str">
        <f t="shared" si="352"/>
        <v/>
      </c>
      <c r="C739" s="358"/>
      <c r="D739" s="359"/>
      <c r="E739" s="354" t="str">
        <f>IFERROR(SUM(#REF!),"")</f>
        <v/>
      </c>
      <c r="F739" s="354"/>
      <c r="G739" s="354"/>
      <c r="H739" s="354"/>
      <c r="I739" s="354"/>
      <c r="J739" s="354"/>
      <c r="K739" s="354"/>
      <c r="L739" s="354">
        <f t="shared" si="364"/>
        <v>0</v>
      </c>
      <c r="M739" s="354"/>
      <c r="N739" s="354"/>
      <c r="O739" s="354"/>
      <c r="P739" s="354"/>
      <c r="Q739" s="354">
        <f t="shared" si="365"/>
        <v>0</v>
      </c>
      <c r="R739" s="354"/>
      <c r="S739" s="354"/>
      <c r="T739" s="354"/>
      <c r="U739" s="354"/>
      <c r="V739" s="354">
        <f t="shared" si="366"/>
        <v>0</v>
      </c>
      <c r="W739" s="354"/>
      <c r="X739" s="354"/>
      <c r="Y739" s="354"/>
      <c r="Z739" s="354"/>
      <c r="AA739" s="354"/>
      <c r="AB739" s="354"/>
      <c r="AC739" s="354"/>
      <c r="AD739" s="354"/>
      <c r="AE739" s="354"/>
      <c r="AF739" s="354"/>
      <c r="AG739" s="354"/>
      <c r="AH739" s="354"/>
      <c r="AI739" s="354"/>
    </row>
    <row r="740" spans="1:35" x14ac:dyDescent="0.25">
      <c r="A740" s="358"/>
      <c r="B740" s="361" t="str">
        <f t="shared" si="352"/>
        <v/>
      </c>
      <c r="C740" s="358"/>
      <c r="D740" s="359" t="s">
        <v>888</v>
      </c>
      <c r="E740" s="354" t="str">
        <f>IFERROR(SUM(#REF!),"")</f>
        <v/>
      </c>
      <c r="F740" s="354"/>
      <c r="G740" s="354"/>
      <c r="H740" s="354"/>
      <c r="I740" s="354"/>
      <c r="J740" s="354"/>
      <c r="K740" s="354"/>
      <c r="L740" s="354">
        <f t="shared" si="364"/>
        <v>0</v>
      </c>
      <c r="M740" s="354"/>
      <c r="N740" s="354"/>
      <c r="O740" s="354"/>
      <c r="P740" s="354"/>
      <c r="Q740" s="354">
        <f t="shared" si="365"/>
        <v>0</v>
      </c>
      <c r="R740" s="354"/>
      <c r="S740" s="354"/>
      <c r="T740" s="354"/>
      <c r="U740" s="354"/>
      <c r="V740" s="354">
        <f t="shared" si="366"/>
        <v>0</v>
      </c>
      <c r="W740" s="354"/>
      <c r="X740" s="354"/>
      <c r="Y740" s="354"/>
      <c r="Z740" s="354"/>
      <c r="AA740" s="354"/>
      <c r="AB740" s="354"/>
      <c r="AC740" s="354"/>
      <c r="AD740" s="354"/>
      <c r="AE740" s="354"/>
      <c r="AF740" s="354"/>
      <c r="AG740" s="354"/>
      <c r="AH740" s="354"/>
      <c r="AI740" s="354"/>
    </row>
    <row r="741" spans="1:35" x14ac:dyDescent="0.25">
      <c r="A741" s="358">
        <v>3113</v>
      </c>
      <c r="B741" s="361" t="str">
        <f t="shared" si="352"/>
        <v/>
      </c>
      <c r="C741" s="358"/>
      <c r="D741" s="359" t="s">
        <v>889</v>
      </c>
      <c r="E741" s="354" t="str">
        <f>IFERROR(SUM(#REF!),"")</f>
        <v/>
      </c>
      <c r="F741" s="354"/>
      <c r="G741" s="354"/>
      <c r="H741" s="354"/>
      <c r="I741" s="354"/>
      <c r="J741" s="354"/>
      <c r="K741" s="354"/>
      <c r="L741" s="354">
        <f t="shared" si="364"/>
        <v>0</v>
      </c>
      <c r="M741" s="354"/>
      <c r="N741" s="354"/>
      <c r="O741" s="354"/>
      <c r="P741" s="354"/>
      <c r="Q741" s="354">
        <f t="shared" si="365"/>
        <v>0</v>
      </c>
      <c r="R741" s="354"/>
      <c r="S741" s="354"/>
      <c r="T741" s="354"/>
      <c r="U741" s="354"/>
      <c r="V741" s="354">
        <f t="shared" si="366"/>
        <v>0</v>
      </c>
      <c r="W741" s="354"/>
      <c r="X741" s="354"/>
      <c r="Y741" s="354"/>
      <c r="Z741" s="354"/>
      <c r="AA741" s="354"/>
      <c r="AB741" s="354"/>
      <c r="AC741" s="354"/>
      <c r="AD741" s="354"/>
      <c r="AE741" s="354"/>
      <c r="AF741" s="354"/>
      <c r="AG741" s="354"/>
      <c r="AH741" s="354"/>
      <c r="AI741" s="354"/>
    </row>
    <row r="742" spans="1:35" x14ac:dyDescent="0.2">
      <c r="A742" s="358">
        <v>3113</v>
      </c>
      <c r="B742" s="361" t="str">
        <f t="shared" si="352"/>
        <v>2</v>
      </c>
      <c r="C742" s="340" t="s">
        <v>890</v>
      </c>
      <c r="D742" s="359" t="s">
        <v>1237</v>
      </c>
      <c r="E742" s="1157">
        <f>IFERROR(VLOOKUP($C742,'[8]Total Outflows'!$AB$5:$AE$146,2,0),"")</f>
        <v>27694584.66</v>
      </c>
      <c r="F742" s="1157">
        <f>IFERROR(VLOOKUP($C742,'[8]Total Outflows'!$AB$5:$AE$146,3,0),"")</f>
        <v>464000</v>
      </c>
      <c r="G742" s="1157">
        <f>IFERROR(VLOOKUP($C742,'[8]Total Outflows'!$AB$5:$AE$146,4,0),"")</f>
        <v>836300</v>
      </c>
      <c r="H742" s="1157">
        <f>IFERROR(VLOOKUP($C742,'[8]Total Outflows'!$AG$5:$AJ$137,2,0),"")</f>
        <v>356700</v>
      </c>
      <c r="I742" s="1157" t="str">
        <f>IFERROR(VLOOKUP($C742,'[8]Total Outflows'!$AL$5:$AO$60,2,0),"")</f>
        <v/>
      </c>
      <c r="J742" s="1157">
        <f>IFERROR(VLOOKUP($C742,'[8]Total Outflows'!$AR$5:$AU$87,2,0),"")</f>
        <v>1957300</v>
      </c>
      <c r="K742" s="1157">
        <f>IFERROR(VLOOKUP($C742,'[8]Total Outflows'!$AW$5:$AZ$56,2,0),"")</f>
        <v>3139500</v>
      </c>
      <c r="L742" s="354">
        <f t="shared" si="364"/>
        <v>5453500</v>
      </c>
      <c r="M742" s="1157">
        <f>IFERROR(VLOOKUP($C742,'[8]Total Outflows'!$AG$5:$AJ$137,3,0),"")</f>
        <v>356700</v>
      </c>
      <c r="N742" s="1157" t="str">
        <f>IFERROR(VLOOKUP($C742,'[8]Total Outflows'!$AL$5:$AO$60,3,0),"")</f>
        <v/>
      </c>
      <c r="O742" s="1157">
        <f>IFERROR(VLOOKUP($C742,'[8]Total Outflows'!$AR$5:$AU$87,3,0),"")</f>
        <v>1957300</v>
      </c>
      <c r="P742" s="1157">
        <f>IFERROR(VLOOKUP($C742,'[8]Total Outflows'!$AW$5:$AZ$56,3,0),"")</f>
        <v>1207500</v>
      </c>
      <c r="Q742" s="354">
        <f t="shared" si="365"/>
        <v>3521500</v>
      </c>
      <c r="R742" s="1157">
        <f>IFERROR(VLOOKUP($C742,'[8]Total Outflows'!$AG$5:$AJ$137,4,0),"")</f>
        <v>356700</v>
      </c>
      <c r="S742" s="1157" t="str">
        <f>IFERROR(VLOOKUP($C742,'[8]Total Outflows'!$AL$5:$AO$60,4,0),"")</f>
        <v/>
      </c>
      <c r="T742" s="1157">
        <f>IFERROR(VLOOKUP($C742,'[8]Total Outflows'!$AR$5:$AU$87,4,0),"")</f>
        <v>1957300</v>
      </c>
      <c r="U742" s="1157">
        <f>IFERROR(VLOOKUP($C742,'[8]Total Outflows'!$AW$5:$AZ$56,4,0),"")</f>
        <v>0</v>
      </c>
      <c r="V742" s="354">
        <f t="shared" si="366"/>
        <v>2314000</v>
      </c>
      <c r="W742" s="354"/>
      <c r="X742" s="354"/>
      <c r="Y742" s="354"/>
      <c r="Z742" s="354"/>
      <c r="AA742" s="354"/>
      <c r="AB742" s="354"/>
      <c r="AC742" s="354"/>
      <c r="AD742" s="354"/>
      <c r="AE742" s="354"/>
      <c r="AF742" s="354"/>
      <c r="AG742" s="354"/>
      <c r="AH742" s="354"/>
      <c r="AI742" s="354"/>
    </row>
    <row r="743" spans="1:35" x14ac:dyDescent="0.2">
      <c r="A743" s="358">
        <v>3113</v>
      </c>
      <c r="B743" s="361" t="str">
        <f t="shared" si="352"/>
        <v>2</v>
      </c>
      <c r="C743" s="340" t="s">
        <v>891</v>
      </c>
      <c r="D743" s="359" t="s">
        <v>892</v>
      </c>
      <c r="E743" s="1157" t="str">
        <f>IFERROR(VLOOKUP($C743,'[8]Total Outflows'!$AB$5:$AE$146,2,0),"")</f>
        <v/>
      </c>
      <c r="F743" s="1157" t="str">
        <f>IFERROR(VLOOKUP($C743,'[8]Total Outflows'!$AB$5:$AE$146,3,0),"")</f>
        <v/>
      </c>
      <c r="G743" s="1157" t="str">
        <f>IFERROR(VLOOKUP($C743,'[8]Total Outflows'!$AB$5:$AE$146,4,0),"")</f>
        <v/>
      </c>
      <c r="H743" s="1157" t="str">
        <f>IFERROR(VLOOKUP($C743,'[8]Total Outflows'!$AG$5:$AJ$137,2,0),"")</f>
        <v/>
      </c>
      <c r="I743" s="1157" t="str">
        <f>IFERROR(VLOOKUP($C743,'[8]Total Outflows'!$AL$5:$AO$60,2,0),"")</f>
        <v/>
      </c>
      <c r="J743" s="1157" t="str">
        <f>IFERROR(VLOOKUP($C743,'[8]Total Outflows'!$AR$5:$AU$87,2,0),"")</f>
        <v/>
      </c>
      <c r="K743" s="1157" t="str">
        <f>IFERROR(VLOOKUP($C743,'[8]Total Outflows'!$AW$5:$AZ$56,2,0),"")</f>
        <v/>
      </c>
      <c r="L743" s="354">
        <f t="shared" si="364"/>
        <v>0</v>
      </c>
      <c r="M743" s="1157" t="str">
        <f>IFERROR(VLOOKUP($C743,'[8]Total Outflows'!$AG$5:$AJ$137,3,0),"")</f>
        <v/>
      </c>
      <c r="N743" s="1157" t="str">
        <f>IFERROR(VLOOKUP($C743,'[8]Total Outflows'!$AL$5:$AO$60,3,0),"")</f>
        <v/>
      </c>
      <c r="O743" s="1157" t="str">
        <f>IFERROR(VLOOKUP($C743,'[8]Total Outflows'!$AR$5:$AU$87,3,0),"")</f>
        <v/>
      </c>
      <c r="P743" s="1157" t="str">
        <f>IFERROR(VLOOKUP($C743,'[8]Total Outflows'!$AW$5:$AZ$56,3,0),"")</f>
        <v/>
      </c>
      <c r="Q743" s="354">
        <f t="shared" si="365"/>
        <v>0</v>
      </c>
      <c r="R743" s="1157" t="str">
        <f>IFERROR(VLOOKUP($C743,'[8]Total Outflows'!$AG$5:$AJ$137,4,0),"")</f>
        <v/>
      </c>
      <c r="S743" s="1157" t="str">
        <f>IFERROR(VLOOKUP($C743,'[8]Total Outflows'!$AL$5:$AO$60,4,0),"")</f>
        <v/>
      </c>
      <c r="T743" s="1157" t="str">
        <f>IFERROR(VLOOKUP($C743,'[8]Total Outflows'!$AR$5:$AU$87,4,0),"")</f>
        <v/>
      </c>
      <c r="U743" s="1157" t="str">
        <f>IFERROR(VLOOKUP($C743,'[8]Total Outflows'!$AW$5:$AZ$56,4,0),"")</f>
        <v/>
      </c>
      <c r="V743" s="354">
        <f t="shared" si="366"/>
        <v>0</v>
      </c>
      <c r="W743" s="354"/>
      <c r="X743" s="354"/>
      <c r="Y743" s="354"/>
      <c r="Z743" s="354"/>
      <c r="AA743" s="354"/>
      <c r="AB743" s="354"/>
      <c r="AC743" s="354"/>
      <c r="AD743" s="354"/>
      <c r="AE743" s="354"/>
      <c r="AF743" s="354"/>
      <c r="AG743" s="354"/>
      <c r="AH743" s="354"/>
      <c r="AI743" s="354"/>
    </row>
    <row r="744" spans="1:35" x14ac:dyDescent="0.2">
      <c r="A744" s="358">
        <v>3113</v>
      </c>
      <c r="B744" s="361" t="str">
        <f t="shared" si="352"/>
        <v>2</v>
      </c>
      <c r="C744" s="340" t="s">
        <v>893</v>
      </c>
      <c r="D744" s="359" t="s">
        <v>892</v>
      </c>
      <c r="E744" s="1157" t="str">
        <f>IFERROR(VLOOKUP($C744,'[8]Total Outflows'!$AB$5:$AE$146,2,0),"")</f>
        <v/>
      </c>
      <c r="F744" s="1157" t="str">
        <f>IFERROR(VLOOKUP($C744,'[8]Total Outflows'!$AB$5:$AE$146,3,0),"")</f>
        <v/>
      </c>
      <c r="G744" s="1157" t="str">
        <f>IFERROR(VLOOKUP($C744,'[8]Total Outflows'!$AB$5:$AE$146,4,0),"")</f>
        <v/>
      </c>
      <c r="H744" s="1157" t="str">
        <f>IFERROR(VLOOKUP($C744,'[8]Total Outflows'!$AG$5:$AJ$137,2,0),"")</f>
        <v/>
      </c>
      <c r="I744" s="1157" t="str">
        <f>IFERROR(VLOOKUP($C744,'[8]Total Outflows'!$AL$5:$AO$60,2,0),"")</f>
        <v/>
      </c>
      <c r="J744" s="1157" t="str">
        <f>IFERROR(VLOOKUP($C744,'[8]Total Outflows'!$AR$5:$AU$87,2,0),"")</f>
        <v/>
      </c>
      <c r="K744" s="1157" t="str">
        <f>IFERROR(VLOOKUP($C744,'[8]Total Outflows'!$AW$5:$AZ$56,2,0),"")</f>
        <v/>
      </c>
      <c r="L744" s="354">
        <f t="shared" si="364"/>
        <v>0</v>
      </c>
      <c r="M744" s="1157" t="str">
        <f>IFERROR(VLOOKUP($C744,'[8]Total Outflows'!$AG$5:$AJ$137,3,0),"")</f>
        <v/>
      </c>
      <c r="N744" s="1157" t="str">
        <f>IFERROR(VLOOKUP($C744,'[8]Total Outflows'!$AL$5:$AO$60,3,0),"")</f>
        <v/>
      </c>
      <c r="O744" s="1157" t="str">
        <f>IFERROR(VLOOKUP($C744,'[8]Total Outflows'!$AR$5:$AU$87,3,0),"")</f>
        <v/>
      </c>
      <c r="P744" s="1157" t="str">
        <f>IFERROR(VLOOKUP($C744,'[8]Total Outflows'!$AW$5:$AZ$56,3,0),"")</f>
        <v/>
      </c>
      <c r="Q744" s="354">
        <f t="shared" si="365"/>
        <v>0</v>
      </c>
      <c r="R744" s="1157" t="str">
        <f>IFERROR(VLOOKUP($C744,'[8]Total Outflows'!$AG$5:$AJ$137,4,0),"")</f>
        <v/>
      </c>
      <c r="S744" s="1157" t="str">
        <f>IFERROR(VLOOKUP($C744,'[8]Total Outflows'!$AL$5:$AO$60,4,0),"")</f>
        <v/>
      </c>
      <c r="T744" s="1157" t="str">
        <f>IFERROR(VLOOKUP($C744,'[8]Total Outflows'!$AR$5:$AU$87,4,0),"")</f>
        <v/>
      </c>
      <c r="U744" s="1157" t="str">
        <f>IFERROR(VLOOKUP($C744,'[8]Total Outflows'!$AW$5:$AZ$56,4,0),"")</f>
        <v/>
      </c>
      <c r="V744" s="354">
        <f t="shared" si="366"/>
        <v>0</v>
      </c>
      <c r="W744" s="354"/>
      <c r="X744" s="354"/>
      <c r="Y744" s="354"/>
      <c r="Z744" s="354"/>
      <c r="AA744" s="354"/>
      <c r="AB744" s="354"/>
      <c r="AC744" s="354"/>
      <c r="AD744" s="354"/>
      <c r="AE744" s="354"/>
      <c r="AF744" s="354"/>
      <c r="AG744" s="354"/>
      <c r="AH744" s="354"/>
      <c r="AI744" s="354"/>
    </row>
    <row r="745" spans="1:35" x14ac:dyDescent="0.2">
      <c r="A745" s="358">
        <v>3113</v>
      </c>
      <c r="B745" s="361" t="str">
        <f t="shared" si="352"/>
        <v>1</v>
      </c>
      <c r="C745" s="371" t="s">
        <v>839</v>
      </c>
      <c r="D745" s="372" t="s">
        <v>1234</v>
      </c>
      <c r="E745" s="1157">
        <f>IFERROR(VLOOKUP($C745,'[8]Total Outflows'!$AB$5:$AE$146,2,0),"")</f>
        <v>3608730.8299999996</v>
      </c>
      <c r="F745" s="1157">
        <f>IFERROR(VLOOKUP($C745,'[8]Total Outflows'!$AB$5:$AE$146,3,0),"")</f>
        <v>4514900</v>
      </c>
      <c r="G745" s="1157">
        <f>IFERROR(VLOOKUP($C745,'[8]Total Outflows'!$AB$5:$AE$146,4,0),"")</f>
        <v>4154100</v>
      </c>
      <c r="H745" s="1157">
        <f>IFERROR(VLOOKUP($C745,'[8]Total Outflows'!$AG$5:$AJ$137,2,0),"")</f>
        <v>4242200</v>
      </c>
      <c r="I745" s="1157">
        <f>IFERROR(VLOOKUP($C745,'[8]Total Outflows'!$AL$5:$AO$60,2,0),"")</f>
        <v>104000</v>
      </c>
      <c r="J745" s="1157" t="str">
        <f>IFERROR(VLOOKUP($C745,'[8]Total Outflows'!$AR$5:$AU$87,2,0),"")</f>
        <v/>
      </c>
      <c r="K745" s="1157" t="str">
        <f>IFERROR(VLOOKUP($C745,'[8]Total Outflows'!$AW$5:$AZ$56,2,0),"")</f>
        <v/>
      </c>
      <c r="L745" s="354">
        <f t="shared" si="364"/>
        <v>4346200</v>
      </c>
      <c r="M745" s="1157">
        <f>IFERROR(VLOOKUP($C745,'[8]Total Outflows'!$AG$5:$AJ$137,3,0),"")</f>
        <v>4242200</v>
      </c>
      <c r="N745" s="1157">
        <f>IFERROR(VLOOKUP($C745,'[8]Total Outflows'!$AL$5:$AO$60,3,0),"")</f>
        <v>104000</v>
      </c>
      <c r="O745" s="1157" t="str">
        <f>IFERROR(VLOOKUP($C745,'[8]Total Outflows'!$AR$5:$AU$87,3,0),"")</f>
        <v/>
      </c>
      <c r="P745" s="1157" t="str">
        <f>IFERROR(VLOOKUP($C745,'[8]Total Outflows'!$AW$5:$AZ$56,3,0),"")</f>
        <v/>
      </c>
      <c r="Q745" s="354">
        <f t="shared" si="365"/>
        <v>4346200</v>
      </c>
      <c r="R745" s="1157">
        <f>IFERROR(VLOOKUP($C745,'[8]Total Outflows'!$AG$5:$AJ$137,4,0),"")</f>
        <v>4242200</v>
      </c>
      <c r="S745" s="1157">
        <f>IFERROR(VLOOKUP($C745,'[8]Total Outflows'!$AL$5:$AO$60,4,0),"")</f>
        <v>104000</v>
      </c>
      <c r="T745" s="1157" t="str">
        <f>IFERROR(VLOOKUP($C745,'[8]Total Outflows'!$AR$5:$AU$87,4,0),"")</f>
        <v/>
      </c>
      <c r="U745" s="1157" t="str">
        <f>IFERROR(VLOOKUP($C745,'[8]Total Outflows'!$AW$5:$AZ$56,4,0),"")</f>
        <v/>
      </c>
      <c r="V745" s="354">
        <f t="shared" si="366"/>
        <v>4346200</v>
      </c>
      <c r="W745" s="354"/>
      <c r="X745" s="354"/>
      <c r="Y745" s="354"/>
      <c r="Z745" s="354"/>
      <c r="AA745" s="354"/>
      <c r="AB745" s="354"/>
      <c r="AC745" s="354"/>
      <c r="AD745" s="354"/>
      <c r="AE745" s="354"/>
      <c r="AF745" s="354"/>
      <c r="AG745" s="354"/>
      <c r="AH745" s="354"/>
      <c r="AI745" s="354"/>
    </row>
    <row r="746" spans="1:35" x14ac:dyDescent="0.25">
      <c r="A746" s="358"/>
      <c r="B746" s="361" t="str">
        <f t="shared" si="352"/>
        <v/>
      </c>
      <c r="D746" s="359"/>
      <c r="E746" s="354">
        <f>SUM(E742:E745)</f>
        <v>31303315.489999998</v>
      </c>
      <c r="F746" s="354">
        <f>SUM(F742:F745)</f>
        <v>4978900</v>
      </c>
      <c r="G746" s="354">
        <f>SUM(G742:G745)</f>
        <v>4990400</v>
      </c>
      <c r="H746" s="354">
        <f t="shared" ref="H746:K746" si="371">SUM(H742:H745)</f>
        <v>4598900</v>
      </c>
      <c r="I746" s="354">
        <f t="shared" si="371"/>
        <v>104000</v>
      </c>
      <c r="J746" s="354">
        <f t="shared" si="371"/>
        <v>1957300</v>
      </c>
      <c r="K746" s="354">
        <f t="shared" si="371"/>
        <v>3139500</v>
      </c>
      <c r="L746" s="354">
        <f t="shared" si="364"/>
        <v>9799700</v>
      </c>
      <c r="M746" s="354">
        <f t="shared" ref="M746:P746" si="372">SUM(M742:M745)</f>
        <v>4598900</v>
      </c>
      <c r="N746" s="354">
        <f t="shared" si="372"/>
        <v>104000</v>
      </c>
      <c r="O746" s="354">
        <f t="shared" si="372"/>
        <v>1957300</v>
      </c>
      <c r="P746" s="354">
        <f t="shared" si="372"/>
        <v>1207500</v>
      </c>
      <c r="Q746" s="354">
        <f t="shared" si="365"/>
        <v>7867700</v>
      </c>
      <c r="R746" s="354">
        <f t="shared" ref="R746:U746" si="373">SUM(R742:R745)</f>
        <v>4598900</v>
      </c>
      <c r="S746" s="354">
        <f t="shared" si="373"/>
        <v>104000</v>
      </c>
      <c r="T746" s="354">
        <f t="shared" si="373"/>
        <v>1957300</v>
      </c>
      <c r="U746" s="354">
        <f t="shared" si="373"/>
        <v>0</v>
      </c>
      <c r="V746" s="354">
        <f t="shared" si="366"/>
        <v>6660200</v>
      </c>
      <c r="W746" s="354"/>
      <c r="X746" s="354"/>
      <c r="Y746" s="354"/>
      <c r="Z746" s="354"/>
      <c r="AA746" s="354"/>
      <c r="AB746" s="354"/>
      <c r="AC746" s="354"/>
      <c r="AD746" s="354"/>
      <c r="AE746" s="354"/>
      <c r="AF746" s="354"/>
      <c r="AG746" s="354"/>
      <c r="AH746" s="354"/>
      <c r="AI746" s="354"/>
    </row>
    <row r="747" spans="1:35" x14ac:dyDescent="0.25">
      <c r="A747" s="358"/>
      <c r="B747" s="361" t="str">
        <f t="shared" si="352"/>
        <v/>
      </c>
      <c r="C747" s="358"/>
      <c r="D747" s="359"/>
      <c r="E747" s="354" t="str">
        <f>IFERROR(SUM(#REF!),"")</f>
        <v/>
      </c>
      <c r="F747" s="354"/>
      <c r="G747" s="354"/>
      <c r="H747" s="354"/>
      <c r="I747" s="354"/>
      <c r="J747" s="354"/>
      <c r="K747" s="354"/>
      <c r="L747" s="354">
        <f t="shared" si="364"/>
        <v>0</v>
      </c>
      <c r="M747" s="354"/>
      <c r="N747" s="354"/>
      <c r="O747" s="354"/>
      <c r="P747" s="354"/>
      <c r="Q747" s="354">
        <f t="shared" si="365"/>
        <v>0</v>
      </c>
      <c r="R747" s="354"/>
      <c r="S747" s="354"/>
      <c r="T747" s="354"/>
      <c r="U747" s="354"/>
      <c r="V747" s="354">
        <f t="shared" si="366"/>
        <v>0</v>
      </c>
      <c r="W747" s="354"/>
      <c r="X747" s="354"/>
      <c r="Y747" s="354"/>
      <c r="Z747" s="354"/>
      <c r="AA747" s="354"/>
      <c r="AB747" s="354"/>
      <c r="AC747" s="354"/>
      <c r="AD747" s="354"/>
      <c r="AE747" s="354"/>
      <c r="AF747" s="354"/>
      <c r="AG747" s="354"/>
      <c r="AH747" s="354"/>
      <c r="AI747" s="354"/>
    </row>
    <row r="748" spans="1:35" x14ac:dyDescent="0.25">
      <c r="A748" s="358"/>
      <c r="B748" s="361" t="str">
        <f t="shared" si="352"/>
        <v/>
      </c>
      <c r="C748" s="358"/>
      <c r="D748" s="359"/>
      <c r="E748" s="354" t="str">
        <f>IFERROR(SUM(#REF!),"")</f>
        <v/>
      </c>
      <c r="F748" s="354"/>
      <c r="G748" s="354"/>
      <c r="H748" s="354"/>
      <c r="I748" s="354"/>
      <c r="J748" s="354"/>
      <c r="K748" s="354"/>
      <c r="L748" s="354">
        <f t="shared" si="364"/>
        <v>0</v>
      </c>
      <c r="M748" s="354"/>
      <c r="N748" s="354"/>
      <c r="O748" s="354"/>
      <c r="P748" s="354"/>
      <c r="Q748" s="354">
        <f t="shared" si="365"/>
        <v>0</v>
      </c>
      <c r="R748" s="354"/>
      <c r="S748" s="354"/>
      <c r="T748" s="354"/>
      <c r="U748" s="354"/>
      <c r="V748" s="354">
        <f t="shared" si="366"/>
        <v>0</v>
      </c>
      <c r="W748" s="354"/>
      <c r="X748" s="354"/>
      <c r="Y748" s="354"/>
      <c r="Z748" s="354"/>
      <c r="AA748" s="354"/>
      <c r="AB748" s="354"/>
      <c r="AC748" s="354"/>
      <c r="AD748" s="354"/>
      <c r="AE748" s="354"/>
      <c r="AF748" s="354"/>
      <c r="AG748" s="354"/>
      <c r="AH748" s="354"/>
      <c r="AI748" s="354"/>
    </row>
    <row r="749" spans="1:35" x14ac:dyDescent="0.25">
      <c r="A749" s="358">
        <v>3113</v>
      </c>
      <c r="B749" s="361" t="str">
        <f t="shared" si="352"/>
        <v/>
      </c>
      <c r="C749" s="358"/>
      <c r="D749" s="359" t="s">
        <v>894</v>
      </c>
      <c r="E749" s="354" t="str">
        <f>IFERROR(SUM(#REF!),"")</f>
        <v/>
      </c>
      <c r="F749" s="354"/>
      <c r="G749" s="354"/>
      <c r="H749" s="354"/>
      <c r="I749" s="354"/>
      <c r="J749" s="354"/>
      <c r="K749" s="354"/>
      <c r="L749" s="354">
        <f t="shared" si="364"/>
        <v>0</v>
      </c>
      <c r="M749" s="354"/>
      <c r="N749" s="354"/>
      <c r="O749" s="354"/>
      <c r="P749" s="354"/>
      <c r="Q749" s="354">
        <f t="shared" si="365"/>
        <v>0</v>
      </c>
      <c r="R749" s="354"/>
      <c r="S749" s="354"/>
      <c r="T749" s="354"/>
      <c r="U749" s="354"/>
      <c r="V749" s="354">
        <f t="shared" si="366"/>
        <v>0</v>
      </c>
      <c r="W749" s="354"/>
      <c r="X749" s="354"/>
      <c r="Y749" s="354"/>
      <c r="Z749" s="354"/>
      <c r="AA749" s="354"/>
      <c r="AB749" s="354"/>
      <c r="AC749" s="354"/>
      <c r="AD749" s="354"/>
      <c r="AE749" s="354"/>
      <c r="AF749" s="354"/>
      <c r="AG749" s="354"/>
      <c r="AH749" s="354"/>
      <c r="AI749" s="354"/>
    </row>
    <row r="750" spans="1:35" x14ac:dyDescent="0.25">
      <c r="A750" s="358"/>
      <c r="B750" s="370" t="str">
        <f t="shared" si="352"/>
        <v/>
      </c>
      <c r="C750" s="358"/>
      <c r="D750" s="359"/>
      <c r="E750" s="354" t="str">
        <f>IFERROR(SUM(#REF!),"")</f>
        <v/>
      </c>
      <c r="F750" s="354"/>
      <c r="G750" s="354"/>
      <c r="H750" s="354"/>
      <c r="I750" s="354"/>
      <c r="J750" s="354"/>
      <c r="K750" s="354"/>
      <c r="L750" s="354">
        <f t="shared" si="364"/>
        <v>0</v>
      </c>
      <c r="M750" s="354"/>
      <c r="N750" s="354"/>
      <c r="O750" s="354"/>
      <c r="P750" s="354"/>
      <c r="Q750" s="354">
        <f t="shared" si="365"/>
        <v>0</v>
      </c>
      <c r="R750" s="354"/>
      <c r="S750" s="354"/>
      <c r="T750" s="354"/>
      <c r="U750" s="354"/>
      <c r="V750" s="354">
        <f t="shared" si="366"/>
        <v>0</v>
      </c>
      <c r="W750" s="354"/>
      <c r="X750" s="354"/>
      <c r="Y750" s="354"/>
      <c r="Z750" s="354"/>
      <c r="AA750" s="354"/>
      <c r="AB750" s="354"/>
      <c r="AC750" s="354"/>
      <c r="AD750" s="354"/>
      <c r="AE750" s="354"/>
      <c r="AF750" s="354"/>
      <c r="AG750" s="354"/>
      <c r="AH750" s="354"/>
      <c r="AI750" s="354"/>
    </row>
    <row r="751" spans="1:35" x14ac:dyDescent="0.25">
      <c r="A751" s="358"/>
      <c r="B751" s="370" t="str">
        <f t="shared" si="352"/>
        <v/>
      </c>
      <c r="C751" s="358"/>
      <c r="D751" s="359"/>
      <c r="E751" s="354" t="str">
        <f>IFERROR(SUM(#REF!),"")</f>
        <v/>
      </c>
      <c r="F751" s="354"/>
      <c r="G751" s="354"/>
      <c r="H751" s="354"/>
      <c r="I751" s="354"/>
      <c r="J751" s="354"/>
      <c r="K751" s="354"/>
      <c r="L751" s="354">
        <f t="shared" si="364"/>
        <v>0</v>
      </c>
      <c r="M751" s="354"/>
      <c r="N751" s="354"/>
      <c r="O751" s="354"/>
      <c r="P751" s="354"/>
      <c r="Q751" s="354">
        <f t="shared" si="365"/>
        <v>0</v>
      </c>
      <c r="R751" s="354"/>
      <c r="S751" s="354"/>
      <c r="T751" s="354"/>
      <c r="U751" s="354"/>
      <c r="V751" s="354">
        <f t="shared" si="366"/>
        <v>0</v>
      </c>
      <c r="W751" s="354"/>
      <c r="X751" s="354"/>
      <c r="Y751" s="354"/>
      <c r="Z751" s="354"/>
      <c r="AA751" s="354"/>
      <c r="AB751" s="354"/>
      <c r="AC751" s="354"/>
      <c r="AD751" s="354"/>
      <c r="AE751" s="354"/>
      <c r="AF751" s="354"/>
      <c r="AG751" s="354"/>
      <c r="AH751" s="354"/>
      <c r="AI751" s="354"/>
    </row>
    <row r="752" spans="1:35" x14ac:dyDescent="0.25">
      <c r="A752" s="352">
        <v>312</v>
      </c>
      <c r="B752" s="361" t="str">
        <f t="shared" si="352"/>
        <v/>
      </c>
      <c r="C752" s="352"/>
      <c r="D752" s="353" t="s">
        <v>895</v>
      </c>
      <c r="E752" s="354" t="str">
        <f>IFERROR(SUM(#REF!),"")</f>
        <v/>
      </c>
      <c r="F752" s="354"/>
      <c r="G752" s="354"/>
      <c r="H752" s="354"/>
      <c r="I752" s="354"/>
      <c r="J752" s="354"/>
      <c r="K752" s="354"/>
      <c r="L752" s="354">
        <f t="shared" si="364"/>
        <v>0</v>
      </c>
      <c r="M752" s="354"/>
      <c r="N752" s="354"/>
      <c r="O752" s="354"/>
      <c r="P752" s="354"/>
      <c r="Q752" s="354">
        <f t="shared" si="365"/>
        <v>0</v>
      </c>
      <c r="R752" s="354"/>
      <c r="S752" s="354"/>
      <c r="T752" s="354"/>
      <c r="U752" s="354"/>
      <c r="V752" s="354">
        <f t="shared" si="366"/>
        <v>0</v>
      </c>
      <c r="W752" s="354"/>
      <c r="X752" s="354"/>
      <c r="Y752" s="354"/>
      <c r="Z752" s="354"/>
      <c r="AA752" s="354"/>
      <c r="AB752" s="354"/>
      <c r="AC752" s="354"/>
      <c r="AD752" s="354"/>
      <c r="AE752" s="354"/>
      <c r="AF752" s="354"/>
      <c r="AG752" s="354"/>
      <c r="AH752" s="354"/>
      <c r="AI752" s="354"/>
    </row>
    <row r="753" spans="1:35" x14ac:dyDescent="0.25">
      <c r="A753" s="352"/>
      <c r="B753" s="361" t="str">
        <f t="shared" si="352"/>
        <v/>
      </c>
      <c r="C753" s="352"/>
      <c r="D753" s="353"/>
      <c r="E753" s="354" t="str">
        <f>IFERROR(SUM(#REF!),"")</f>
        <v/>
      </c>
      <c r="F753" s="354"/>
      <c r="G753" s="354"/>
      <c r="H753" s="354"/>
      <c r="I753" s="354"/>
      <c r="J753" s="354"/>
      <c r="K753" s="354"/>
      <c r="L753" s="354">
        <f t="shared" si="364"/>
        <v>0</v>
      </c>
      <c r="M753" s="354"/>
      <c r="N753" s="354"/>
      <c r="O753" s="354"/>
      <c r="P753" s="354"/>
      <c r="Q753" s="354">
        <f t="shared" si="365"/>
        <v>0</v>
      </c>
      <c r="R753" s="354"/>
      <c r="S753" s="354"/>
      <c r="T753" s="354"/>
      <c r="U753" s="354"/>
      <c r="V753" s="354">
        <f t="shared" si="366"/>
        <v>0</v>
      </c>
      <c r="W753" s="354"/>
      <c r="X753" s="354"/>
      <c r="Y753" s="354"/>
      <c r="Z753" s="354"/>
      <c r="AA753" s="354"/>
      <c r="AB753" s="354"/>
      <c r="AC753" s="354"/>
      <c r="AD753" s="354"/>
      <c r="AE753" s="354"/>
      <c r="AF753" s="354"/>
      <c r="AG753" s="354"/>
      <c r="AH753" s="354"/>
      <c r="AI753" s="354"/>
    </row>
    <row r="754" spans="1:35" x14ac:dyDescent="0.25">
      <c r="A754" s="352"/>
      <c r="B754" s="361" t="str">
        <f t="shared" si="352"/>
        <v/>
      </c>
      <c r="C754" s="352"/>
      <c r="D754" s="353"/>
      <c r="E754" s="354" t="str">
        <f>IFERROR(SUM(#REF!),"")</f>
        <v/>
      </c>
      <c r="F754" s="354"/>
      <c r="G754" s="354"/>
      <c r="H754" s="354"/>
      <c r="I754" s="354"/>
      <c r="J754" s="354"/>
      <c r="K754" s="354"/>
      <c r="L754" s="354">
        <f t="shared" si="364"/>
        <v>0</v>
      </c>
      <c r="M754" s="354"/>
      <c r="N754" s="354"/>
      <c r="O754" s="354"/>
      <c r="P754" s="354"/>
      <c r="Q754" s="354">
        <f t="shared" si="365"/>
        <v>0</v>
      </c>
      <c r="R754" s="354"/>
      <c r="S754" s="354"/>
      <c r="T754" s="354"/>
      <c r="U754" s="354"/>
      <c r="V754" s="354">
        <f t="shared" si="366"/>
        <v>0</v>
      </c>
      <c r="W754" s="354"/>
      <c r="X754" s="354"/>
      <c r="Y754" s="354"/>
      <c r="Z754" s="354"/>
      <c r="AA754" s="354"/>
      <c r="AB754" s="354"/>
      <c r="AC754" s="354"/>
      <c r="AD754" s="354"/>
      <c r="AE754" s="354"/>
      <c r="AF754" s="354"/>
      <c r="AG754" s="354"/>
      <c r="AH754" s="354"/>
      <c r="AI754" s="354"/>
    </row>
    <row r="755" spans="1:35" x14ac:dyDescent="0.25">
      <c r="A755" s="352">
        <v>313</v>
      </c>
      <c r="B755" s="361" t="str">
        <f t="shared" si="352"/>
        <v/>
      </c>
      <c r="C755" s="352"/>
      <c r="D755" s="353" t="s">
        <v>896</v>
      </c>
      <c r="E755" s="354" t="str">
        <f>IFERROR(SUM(#REF!),"")</f>
        <v/>
      </c>
      <c r="F755" s="354"/>
      <c r="G755" s="354"/>
      <c r="H755" s="354"/>
      <c r="I755" s="354"/>
      <c r="J755" s="354"/>
      <c r="K755" s="354"/>
      <c r="L755" s="354">
        <f t="shared" si="364"/>
        <v>0</v>
      </c>
      <c r="M755" s="354"/>
      <c r="N755" s="354"/>
      <c r="O755" s="354"/>
      <c r="P755" s="354"/>
      <c r="Q755" s="354">
        <f t="shared" si="365"/>
        <v>0</v>
      </c>
      <c r="R755" s="354"/>
      <c r="S755" s="354"/>
      <c r="T755" s="354"/>
      <c r="U755" s="354"/>
      <c r="V755" s="354">
        <f t="shared" si="366"/>
        <v>0</v>
      </c>
      <c r="W755" s="354"/>
      <c r="X755" s="354"/>
      <c r="Y755" s="354"/>
      <c r="Z755" s="354"/>
      <c r="AA755" s="354"/>
      <c r="AB755" s="354"/>
      <c r="AC755" s="354"/>
      <c r="AD755" s="354"/>
      <c r="AE755" s="354"/>
      <c r="AF755" s="354"/>
      <c r="AG755" s="354"/>
      <c r="AH755" s="354"/>
      <c r="AI755" s="354"/>
    </row>
    <row r="756" spans="1:35" x14ac:dyDescent="0.25">
      <c r="A756" s="352" t="s">
        <v>897</v>
      </c>
      <c r="B756" s="361" t="str">
        <f t="shared" si="352"/>
        <v/>
      </c>
      <c r="C756" s="352"/>
      <c r="D756" s="359" t="s">
        <v>898</v>
      </c>
      <c r="E756" s="354" t="str">
        <f>IFERROR(SUM(#REF!),"")</f>
        <v/>
      </c>
      <c r="F756" s="354"/>
      <c r="G756" s="354"/>
      <c r="H756" s="354"/>
      <c r="I756" s="354"/>
      <c r="J756" s="354"/>
      <c r="K756" s="354"/>
      <c r="L756" s="354">
        <f t="shared" si="364"/>
        <v>0</v>
      </c>
      <c r="M756" s="354"/>
      <c r="N756" s="354"/>
      <c r="O756" s="354"/>
      <c r="P756" s="354"/>
      <c r="Q756" s="354">
        <f t="shared" si="365"/>
        <v>0</v>
      </c>
      <c r="R756" s="354"/>
      <c r="S756" s="354"/>
      <c r="T756" s="354"/>
      <c r="U756" s="354"/>
      <c r="V756" s="354">
        <f t="shared" si="366"/>
        <v>0</v>
      </c>
      <c r="W756" s="354"/>
      <c r="X756" s="354"/>
      <c r="Y756" s="354"/>
      <c r="Z756" s="354"/>
      <c r="AA756" s="354"/>
      <c r="AB756" s="354"/>
      <c r="AC756" s="354"/>
      <c r="AD756" s="354"/>
      <c r="AE756" s="354"/>
      <c r="AF756" s="354"/>
      <c r="AG756" s="354"/>
      <c r="AH756" s="354"/>
      <c r="AI756" s="354"/>
    </row>
    <row r="757" spans="1:35" x14ac:dyDescent="0.25">
      <c r="A757" s="352"/>
      <c r="B757" s="361" t="str">
        <f t="shared" si="352"/>
        <v/>
      </c>
      <c r="C757" s="352"/>
      <c r="D757" s="359"/>
      <c r="E757" s="354" t="str">
        <f>IFERROR(SUM(#REF!),"")</f>
        <v/>
      </c>
      <c r="F757" s="354"/>
      <c r="G757" s="354"/>
      <c r="H757" s="354"/>
      <c r="I757" s="354"/>
      <c r="J757" s="354"/>
      <c r="K757" s="354"/>
      <c r="L757" s="354">
        <f t="shared" si="364"/>
        <v>0</v>
      </c>
      <c r="M757" s="354"/>
      <c r="N757" s="354"/>
      <c r="O757" s="354"/>
      <c r="P757" s="354"/>
      <c r="Q757" s="354">
        <f t="shared" si="365"/>
        <v>0</v>
      </c>
      <c r="R757" s="354"/>
      <c r="S757" s="354"/>
      <c r="T757" s="354"/>
      <c r="U757" s="354"/>
      <c r="V757" s="354">
        <f t="shared" si="366"/>
        <v>0</v>
      </c>
      <c r="W757" s="354"/>
      <c r="X757" s="354"/>
      <c r="Y757" s="354"/>
      <c r="Z757" s="354"/>
      <c r="AA757" s="354"/>
      <c r="AB757" s="354"/>
      <c r="AC757" s="354"/>
      <c r="AD757" s="354"/>
      <c r="AE757" s="354"/>
      <c r="AF757" s="354"/>
      <c r="AG757" s="354"/>
      <c r="AH757" s="354"/>
      <c r="AI757" s="354"/>
    </row>
    <row r="758" spans="1:35" x14ac:dyDescent="0.25">
      <c r="A758" s="352"/>
      <c r="B758" s="361" t="str">
        <f t="shared" si="352"/>
        <v/>
      </c>
      <c r="C758" s="352"/>
      <c r="D758" s="359"/>
      <c r="E758" s="354" t="str">
        <f>IFERROR(SUM(#REF!),"")</f>
        <v/>
      </c>
      <c r="F758" s="354"/>
      <c r="G758" s="354"/>
      <c r="H758" s="354"/>
      <c r="I758" s="354"/>
      <c r="J758" s="354"/>
      <c r="K758" s="354"/>
      <c r="L758" s="354">
        <f t="shared" si="364"/>
        <v>0</v>
      </c>
      <c r="M758" s="354"/>
      <c r="N758" s="354"/>
      <c r="O758" s="354"/>
      <c r="P758" s="354"/>
      <c r="Q758" s="354">
        <f t="shared" si="365"/>
        <v>0</v>
      </c>
      <c r="R758" s="354"/>
      <c r="S758" s="354"/>
      <c r="T758" s="354"/>
      <c r="U758" s="354"/>
      <c r="V758" s="354">
        <f t="shared" si="366"/>
        <v>0</v>
      </c>
      <c r="W758" s="354"/>
      <c r="X758" s="354"/>
      <c r="Y758" s="354"/>
      <c r="Z758" s="354"/>
      <c r="AA758" s="354"/>
      <c r="AB758" s="354"/>
      <c r="AC758" s="354"/>
      <c r="AD758" s="354"/>
      <c r="AE758" s="354"/>
      <c r="AF758" s="354"/>
      <c r="AG758" s="354"/>
      <c r="AH758" s="354"/>
      <c r="AI758" s="354"/>
    </row>
    <row r="759" spans="1:35" x14ac:dyDescent="0.25">
      <c r="A759" s="352" t="s">
        <v>899</v>
      </c>
      <c r="B759" s="361" t="str">
        <f t="shared" si="352"/>
        <v/>
      </c>
      <c r="C759" s="352"/>
      <c r="D759" s="359" t="s">
        <v>900</v>
      </c>
      <c r="E759" s="354" t="str">
        <f>IFERROR(SUM(#REF!),"")</f>
        <v/>
      </c>
      <c r="F759" s="354"/>
      <c r="G759" s="354"/>
      <c r="H759" s="354"/>
      <c r="I759" s="354"/>
      <c r="J759" s="354"/>
      <c r="K759" s="354"/>
      <c r="L759" s="354">
        <f t="shared" si="364"/>
        <v>0</v>
      </c>
      <c r="M759" s="354"/>
      <c r="N759" s="354"/>
      <c r="O759" s="354"/>
      <c r="P759" s="354"/>
      <c r="Q759" s="354">
        <f t="shared" si="365"/>
        <v>0</v>
      </c>
      <c r="R759" s="354"/>
      <c r="S759" s="354"/>
      <c r="T759" s="354"/>
      <c r="U759" s="354"/>
      <c r="V759" s="354">
        <f t="shared" si="366"/>
        <v>0</v>
      </c>
      <c r="W759" s="354"/>
      <c r="X759" s="354"/>
      <c r="Y759" s="354"/>
      <c r="Z759" s="354"/>
      <c r="AA759" s="354"/>
      <c r="AB759" s="354"/>
      <c r="AC759" s="354"/>
      <c r="AD759" s="354"/>
      <c r="AE759" s="354"/>
      <c r="AF759" s="354"/>
      <c r="AG759" s="354"/>
      <c r="AH759" s="354"/>
      <c r="AI759" s="354"/>
    </row>
    <row r="760" spans="1:35" x14ac:dyDescent="0.25">
      <c r="A760" s="352"/>
      <c r="B760" s="361" t="str">
        <f t="shared" si="352"/>
        <v/>
      </c>
      <c r="C760" s="352"/>
      <c r="D760" s="359"/>
      <c r="E760" s="354" t="str">
        <f>IFERROR(SUM(#REF!),"")</f>
        <v/>
      </c>
      <c r="F760" s="354"/>
      <c r="G760" s="354"/>
      <c r="H760" s="354"/>
      <c r="I760" s="354"/>
      <c r="J760" s="354"/>
      <c r="K760" s="354"/>
      <c r="L760" s="354">
        <f t="shared" si="364"/>
        <v>0</v>
      </c>
      <c r="M760" s="354"/>
      <c r="N760" s="354"/>
      <c r="O760" s="354"/>
      <c r="P760" s="354"/>
      <c r="Q760" s="354">
        <f t="shared" si="365"/>
        <v>0</v>
      </c>
      <c r="R760" s="354"/>
      <c r="S760" s="354"/>
      <c r="T760" s="354"/>
      <c r="U760" s="354"/>
      <c r="V760" s="354">
        <f t="shared" si="366"/>
        <v>0</v>
      </c>
      <c r="W760" s="354"/>
      <c r="X760" s="354"/>
      <c r="Y760" s="354"/>
      <c r="Z760" s="354"/>
      <c r="AA760" s="354"/>
      <c r="AB760" s="354"/>
      <c r="AC760" s="354"/>
      <c r="AD760" s="354"/>
      <c r="AE760" s="354"/>
      <c r="AF760" s="354"/>
      <c r="AG760" s="354"/>
      <c r="AH760" s="354"/>
      <c r="AI760" s="354"/>
    </row>
    <row r="761" spans="1:35" x14ac:dyDescent="0.25">
      <c r="A761" s="352"/>
      <c r="B761" s="361" t="str">
        <f t="shared" si="352"/>
        <v/>
      </c>
      <c r="C761" s="352"/>
      <c r="D761" s="359"/>
      <c r="E761" s="354" t="str">
        <f>IFERROR(SUM(#REF!),"")</f>
        <v/>
      </c>
      <c r="F761" s="354"/>
      <c r="G761" s="354"/>
      <c r="H761" s="354"/>
      <c r="I761" s="354"/>
      <c r="J761" s="354"/>
      <c r="K761" s="354"/>
      <c r="L761" s="354">
        <f t="shared" si="364"/>
        <v>0</v>
      </c>
      <c r="M761" s="354"/>
      <c r="N761" s="354"/>
      <c r="O761" s="354"/>
      <c r="P761" s="354"/>
      <c r="Q761" s="354">
        <f t="shared" si="365"/>
        <v>0</v>
      </c>
      <c r="R761" s="354"/>
      <c r="S761" s="354"/>
      <c r="T761" s="354"/>
      <c r="U761" s="354"/>
      <c r="V761" s="354">
        <f t="shared" si="366"/>
        <v>0</v>
      </c>
      <c r="W761" s="354"/>
      <c r="X761" s="354"/>
      <c r="Y761" s="354"/>
      <c r="Z761" s="354"/>
      <c r="AA761" s="354"/>
      <c r="AB761" s="354"/>
      <c r="AC761" s="354"/>
      <c r="AD761" s="354"/>
      <c r="AE761" s="354"/>
      <c r="AF761" s="354"/>
      <c r="AG761" s="354"/>
      <c r="AH761" s="354"/>
      <c r="AI761" s="354"/>
    </row>
    <row r="762" spans="1:35" x14ac:dyDescent="0.25">
      <c r="A762" s="352">
        <v>314</v>
      </c>
      <c r="B762" s="361" t="str">
        <f t="shared" si="352"/>
        <v/>
      </c>
      <c r="C762" s="352"/>
      <c r="D762" s="353" t="s">
        <v>901</v>
      </c>
      <c r="E762" s="354">
        <f>E763-E764</f>
        <v>3659724.09</v>
      </c>
      <c r="F762" s="354">
        <f t="shared" ref="F762" si="374">F763-F764</f>
        <v>4090200</v>
      </c>
      <c r="G762" s="354">
        <f>G763-G764</f>
        <v>2123000</v>
      </c>
      <c r="H762" s="354">
        <f t="shared" ref="H762:K762" si="375">H763-H764</f>
        <v>1615100</v>
      </c>
      <c r="I762" s="354">
        <f t="shared" si="375"/>
        <v>-1</v>
      </c>
      <c r="J762" s="354">
        <f t="shared" si="375"/>
        <v>-2</v>
      </c>
      <c r="K762" s="354">
        <f t="shared" si="375"/>
        <v>-3</v>
      </c>
      <c r="L762" s="354">
        <f t="shared" si="364"/>
        <v>1615094</v>
      </c>
      <c r="M762" s="354">
        <f t="shared" ref="M762:P762" si="376">M763-M764</f>
        <v>1615100</v>
      </c>
      <c r="N762" s="354">
        <f t="shared" si="376"/>
        <v>-1</v>
      </c>
      <c r="O762" s="354">
        <f t="shared" si="376"/>
        <v>-2</v>
      </c>
      <c r="P762" s="354">
        <f t="shared" si="376"/>
        <v>-3</v>
      </c>
      <c r="Q762" s="354">
        <f t="shared" si="365"/>
        <v>1615094</v>
      </c>
      <c r="R762" s="354">
        <f t="shared" ref="R762:U762" si="377">R763-R764</f>
        <v>1615100</v>
      </c>
      <c r="S762" s="354">
        <f t="shared" si="377"/>
        <v>-1</v>
      </c>
      <c r="T762" s="354">
        <f t="shared" si="377"/>
        <v>-2</v>
      </c>
      <c r="U762" s="354">
        <f t="shared" si="377"/>
        <v>-3</v>
      </c>
      <c r="V762" s="354">
        <f t="shared" si="366"/>
        <v>1615094</v>
      </c>
      <c r="W762" s="354"/>
      <c r="X762" s="354"/>
      <c r="Y762" s="354"/>
      <c r="Z762" s="354"/>
      <c r="AA762" s="354"/>
      <c r="AB762" s="354"/>
      <c r="AC762" s="354"/>
      <c r="AD762" s="354"/>
      <c r="AE762" s="354"/>
      <c r="AF762" s="354"/>
      <c r="AG762" s="354"/>
      <c r="AH762" s="354"/>
      <c r="AI762" s="354"/>
    </row>
    <row r="763" spans="1:35" x14ac:dyDescent="0.25">
      <c r="A763" s="352" t="s">
        <v>902</v>
      </c>
      <c r="B763" s="361" t="str">
        <f t="shared" si="352"/>
        <v/>
      </c>
      <c r="C763" s="352"/>
      <c r="D763" s="356" t="s">
        <v>903</v>
      </c>
      <c r="E763" s="354">
        <f t="shared" ref="E763:F763" si="378">SUM(E769,E780,E791,E802)</f>
        <v>3659724.09</v>
      </c>
      <c r="F763" s="354">
        <f t="shared" si="378"/>
        <v>4090200</v>
      </c>
      <c r="G763" s="354">
        <f>SUM(G769,G780,G791,G802)</f>
        <v>2123000</v>
      </c>
      <c r="H763" s="354">
        <f t="shared" ref="H763:K763" si="379">SUM(H769,H780,H791,H802)</f>
        <v>1615100</v>
      </c>
      <c r="I763" s="354">
        <f t="shared" si="379"/>
        <v>0</v>
      </c>
      <c r="J763" s="354">
        <f t="shared" si="379"/>
        <v>0</v>
      </c>
      <c r="K763" s="354">
        <f t="shared" si="379"/>
        <v>0</v>
      </c>
      <c r="L763" s="354">
        <f t="shared" si="364"/>
        <v>1615100</v>
      </c>
      <c r="M763" s="354">
        <f t="shared" ref="M763:P763" si="380">SUM(M769,M780,M791,M802)</f>
        <v>1615100</v>
      </c>
      <c r="N763" s="354">
        <f t="shared" si="380"/>
        <v>0</v>
      </c>
      <c r="O763" s="354">
        <f t="shared" si="380"/>
        <v>0</v>
      </c>
      <c r="P763" s="354">
        <f t="shared" si="380"/>
        <v>0</v>
      </c>
      <c r="Q763" s="354">
        <f t="shared" si="365"/>
        <v>1615100</v>
      </c>
      <c r="R763" s="354">
        <f t="shared" ref="R763:U763" si="381">SUM(R769,R780,R791,R802)</f>
        <v>1615100</v>
      </c>
      <c r="S763" s="354">
        <f t="shared" si="381"/>
        <v>0</v>
      </c>
      <c r="T763" s="354">
        <f t="shared" si="381"/>
        <v>0</v>
      </c>
      <c r="U763" s="354">
        <f t="shared" si="381"/>
        <v>0</v>
      </c>
      <c r="V763" s="354">
        <f t="shared" si="366"/>
        <v>1615100</v>
      </c>
      <c r="W763" s="354"/>
      <c r="X763" s="354"/>
      <c r="Y763" s="354"/>
      <c r="Z763" s="354"/>
      <c r="AA763" s="354"/>
      <c r="AB763" s="354"/>
      <c r="AC763" s="354"/>
      <c r="AD763" s="354"/>
      <c r="AE763" s="354"/>
      <c r="AF763" s="354"/>
      <c r="AG763" s="354"/>
      <c r="AH763" s="354"/>
      <c r="AI763" s="354"/>
    </row>
    <row r="764" spans="1:35" x14ac:dyDescent="0.25">
      <c r="A764" s="352" t="s">
        <v>902</v>
      </c>
      <c r="B764" s="361" t="str">
        <f t="shared" si="352"/>
        <v/>
      </c>
      <c r="C764" s="352"/>
      <c r="D764" s="356" t="s">
        <v>904</v>
      </c>
      <c r="E764" s="354">
        <f>SUM(E774,E785,E796,E806)</f>
        <v>0</v>
      </c>
      <c r="F764" s="354">
        <f t="shared" ref="F764" si="382">SUM(F774,F785,F796,F806)</f>
        <v>0</v>
      </c>
      <c r="G764" s="354">
        <f>SUM(G774,G785,G796,G806)</f>
        <v>0</v>
      </c>
      <c r="H764" s="354">
        <f t="shared" ref="H764:K764" si="383">SUM(H774,H785,H796,H806)</f>
        <v>0</v>
      </c>
      <c r="I764" s="354">
        <f t="shared" si="383"/>
        <v>1</v>
      </c>
      <c r="J764" s="354">
        <f t="shared" si="383"/>
        <v>2</v>
      </c>
      <c r="K764" s="354">
        <f t="shared" si="383"/>
        <v>3</v>
      </c>
      <c r="L764" s="354">
        <f t="shared" si="364"/>
        <v>6</v>
      </c>
      <c r="M764" s="354">
        <f t="shared" ref="M764:P764" si="384">SUM(M774,M785,M796,M806)</f>
        <v>0</v>
      </c>
      <c r="N764" s="354">
        <f t="shared" si="384"/>
        <v>1</v>
      </c>
      <c r="O764" s="354">
        <f t="shared" si="384"/>
        <v>2</v>
      </c>
      <c r="P764" s="354">
        <f t="shared" si="384"/>
        <v>3</v>
      </c>
      <c r="Q764" s="354">
        <f t="shared" si="365"/>
        <v>6</v>
      </c>
      <c r="R764" s="354">
        <f t="shared" ref="R764:U764" si="385">SUM(R774,R785,R796,R806)</f>
        <v>0</v>
      </c>
      <c r="S764" s="354">
        <f t="shared" si="385"/>
        <v>1</v>
      </c>
      <c r="T764" s="354">
        <f t="shared" si="385"/>
        <v>2</v>
      </c>
      <c r="U764" s="354">
        <f t="shared" si="385"/>
        <v>3</v>
      </c>
      <c r="V764" s="354">
        <f t="shared" si="366"/>
        <v>6</v>
      </c>
      <c r="W764" s="354"/>
      <c r="X764" s="354"/>
      <c r="Y764" s="354"/>
      <c r="Z764" s="354"/>
      <c r="AA764" s="354"/>
      <c r="AB764" s="354"/>
      <c r="AC764" s="354"/>
      <c r="AD764" s="354"/>
      <c r="AE764" s="354"/>
      <c r="AF764" s="354"/>
      <c r="AG764" s="354"/>
      <c r="AH764" s="354"/>
      <c r="AI764" s="354"/>
    </row>
    <row r="765" spans="1:35" x14ac:dyDescent="0.25">
      <c r="A765" s="358">
        <v>3141</v>
      </c>
      <c r="B765" s="361" t="str">
        <f t="shared" si="352"/>
        <v/>
      </c>
      <c r="C765" s="358"/>
      <c r="D765" s="359" t="s">
        <v>905</v>
      </c>
      <c r="E765" s="360">
        <f>E766-E774</f>
        <v>3659724.09</v>
      </c>
      <c r="F765" s="360">
        <f>F766-F774</f>
        <v>4090200</v>
      </c>
      <c r="G765" s="360">
        <f>G766-G774</f>
        <v>2123000</v>
      </c>
      <c r="H765" s="360">
        <f t="shared" ref="H765:K765" si="386">H766-H774</f>
        <v>1615100</v>
      </c>
      <c r="I765" s="360">
        <f t="shared" si="386"/>
        <v>-1</v>
      </c>
      <c r="J765" s="360">
        <f t="shared" si="386"/>
        <v>-2</v>
      </c>
      <c r="K765" s="360">
        <f t="shared" si="386"/>
        <v>-3</v>
      </c>
      <c r="L765" s="354">
        <f t="shared" si="364"/>
        <v>1615094</v>
      </c>
      <c r="M765" s="360">
        <f t="shared" ref="M765:P765" si="387">M766-M774</f>
        <v>1615100</v>
      </c>
      <c r="N765" s="360">
        <f t="shared" si="387"/>
        <v>-1</v>
      </c>
      <c r="O765" s="360">
        <f t="shared" si="387"/>
        <v>-2</v>
      </c>
      <c r="P765" s="360">
        <f t="shared" si="387"/>
        <v>-3</v>
      </c>
      <c r="Q765" s="354">
        <f t="shared" si="365"/>
        <v>1615094</v>
      </c>
      <c r="R765" s="360">
        <f t="shared" ref="R765:U765" si="388">R766-R774</f>
        <v>1615100</v>
      </c>
      <c r="S765" s="360">
        <f t="shared" si="388"/>
        <v>-1</v>
      </c>
      <c r="T765" s="360">
        <f t="shared" si="388"/>
        <v>-2</v>
      </c>
      <c r="U765" s="360">
        <f t="shared" si="388"/>
        <v>-3</v>
      </c>
      <c r="V765" s="354">
        <f t="shared" si="366"/>
        <v>1615094</v>
      </c>
      <c r="W765" s="354"/>
      <c r="X765" s="354"/>
      <c r="Y765" s="354"/>
      <c r="Z765" s="354"/>
      <c r="AA765" s="354"/>
      <c r="AB765" s="354"/>
      <c r="AC765" s="354"/>
      <c r="AD765" s="354"/>
      <c r="AE765" s="354"/>
      <c r="AF765" s="354"/>
      <c r="AG765" s="354"/>
      <c r="AH765" s="354"/>
      <c r="AI765" s="354"/>
    </row>
    <row r="766" spans="1:35" x14ac:dyDescent="0.25">
      <c r="A766" s="358">
        <v>3141</v>
      </c>
      <c r="B766" s="361" t="str">
        <f t="shared" si="352"/>
        <v/>
      </c>
      <c r="C766" s="358"/>
      <c r="D766" s="359" t="s">
        <v>906</v>
      </c>
      <c r="E766" s="360">
        <f>E769</f>
        <v>3659724.09</v>
      </c>
      <c r="F766" s="360">
        <f>F769</f>
        <v>4090200</v>
      </c>
      <c r="G766" s="360">
        <f>G769</f>
        <v>2123000</v>
      </c>
      <c r="H766" s="360">
        <f t="shared" ref="H766:K766" si="389">H769</f>
        <v>1615100</v>
      </c>
      <c r="I766" s="360">
        <f t="shared" si="389"/>
        <v>0</v>
      </c>
      <c r="J766" s="360">
        <f t="shared" si="389"/>
        <v>0</v>
      </c>
      <c r="K766" s="360">
        <f t="shared" si="389"/>
        <v>0</v>
      </c>
      <c r="L766" s="354">
        <f t="shared" si="364"/>
        <v>1615100</v>
      </c>
      <c r="M766" s="360">
        <f t="shared" ref="M766:P766" si="390">M769</f>
        <v>1615100</v>
      </c>
      <c r="N766" s="360">
        <f t="shared" si="390"/>
        <v>0</v>
      </c>
      <c r="O766" s="360">
        <f t="shared" si="390"/>
        <v>0</v>
      </c>
      <c r="P766" s="360">
        <f t="shared" si="390"/>
        <v>0</v>
      </c>
      <c r="Q766" s="354">
        <f t="shared" si="365"/>
        <v>1615100</v>
      </c>
      <c r="R766" s="360">
        <f t="shared" ref="R766:U766" si="391">R769</f>
        <v>1615100</v>
      </c>
      <c r="S766" s="360">
        <f t="shared" si="391"/>
        <v>0</v>
      </c>
      <c r="T766" s="360">
        <f t="shared" si="391"/>
        <v>0</v>
      </c>
      <c r="U766" s="360">
        <f t="shared" si="391"/>
        <v>0</v>
      </c>
      <c r="V766" s="354">
        <f t="shared" si="366"/>
        <v>1615100</v>
      </c>
      <c r="W766" s="354"/>
      <c r="X766" s="354"/>
      <c r="Y766" s="354"/>
      <c r="Z766" s="354"/>
      <c r="AA766" s="354"/>
      <c r="AB766" s="354"/>
      <c r="AC766" s="354"/>
      <c r="AD766" s="354"/>
      <c r="AE766" s="354"/>
      <c r="AF766" s="354"/>
      <c r="AG766" s="354"/>
      <c r="AH766" s="354"/>
      <c r="AI766" s="354"/>
    </row>
    <row r="767" spans="1:35" x14ac:dyDescent="0.2">
      <c r="A767" s="358">
        <v>3141</v>
      </c>
      <c r="B767" s="361" t="str">
        <f t="shared" si="352"/>
        <v>1</v>
      </c>
      <c r="C767" s="340" t="s">
        <v>907</v>
      </c>
      <c r="D767" s="359" t="s">
        <v>908</v>
      </c>
      <c r="E767" s="1157">
        <f>IFERROR(VLOOKUP($C767,'[8]Total Outflows'!$AB$5:$AE$146,2,0),"")</f>
        <v>3659724.09</v>
      </c>
      <c r="F767" s="1157">
        <f>IFERROR(VLOOKUP($C767,'[8]Total Outflows'!$AB$5:$AE$146,3,0),"")</f>
        <v>4090200</v>
      </c>
      <c r="G767" s="1157">
        <f>IFERROR(VLOOKUP($C767,'[8]Total Outflows'!$AB$5:$AE$146,4,0),"")</f>
        <v>2123000</v>
      </c>
      <c r="H767" s="1157">
        <f>IFERROR(VLOOKUP($C767,'[8]Total Outflows'!$AG$5:$AJ$137,2,0),"")</f>
        <v>1615100</v>
      </c>
      <c r="I767" s="1157">
        <f>IFERROR(VLOOKUP($C767,'[8]Total Outflows'!$AL$5:$AO$60,2,0),"")</f>
        <v>0</v>
      </c>
      <c r="J767" s="1157">
        <f>IFERROR(VLOOKUP($C767,'[8]Total Outflows'!$AR$5:$AU$87,2,0),"")</f>
        <v>0</v>
      </c>
      <c r="K767" s="1157" t="str">
        <f>IFERROR(VLOOKUP($C767,'[8]Total Outflows'!$AW$5:$AZ$56,2,0),"")</f>
        <v/>
      </c>
      <c r="L767" s="354">
        <f t="shared" si="364"/>
        <v>1615100</v>
      </c>
      <c r="M767" s="1157">
        <f>IFERROR(VLOOKUP($C767,'[8]Total Outflows'!$AG$5:$AJ$137,3,0),"")</f>
        <v>1615100</v>
      </c>
      <c r="N767" s="1157">
        <f>IFERROR(VLOOKUP($C767,'[8]Total Outflows'!$AL$5:$AO$60,3,0),"")</f>
        <v>0</v>
      </c>
      <c r="O767" s="1157">
        <f>IFERROR(VLOOKUP($C767,'[8]Total Outflows'!$AR$5:$AU$87,3,0),"")</f>
        <v>0</v>
      </c>
      <c r="P767" s="1157" t="str">
        <f>IFERROR(VLOOKUP($C767,'[8]Total Outflows'!$AW$5:$AZ$56,3,0),"")</f>
        <v/>
      </c>
      <c r="Q767" s="354">
        <f t="shared" si="365"/>
        <v>1615100</v>
      </c>
      <c r="R767" s="1157">
        <f>IFERROR(VLOOKUP($C767,'[8]Total Outflows'!$AG$5:$AJ$137,4,0),"")</f>
        <v>1615100</v>
      </c>
      <c r="S767" s="1157">
        <f>IFERROR(VLOOKUP($C767,'[8]Total Outflows'!$AL$5:$AO$60,4,0),"")</f>
        <v>0</v>
      </c>
      <c r="T767" s="1157">
        <f>IFERROR(VLOOKUP($C767,'[8]Total Outflows'!$AR$5:$AU$87,4,0),"")</f>
        <v>0</v>
      </c>
      <c r="U767" s="1157" t="str">
        <f>IFERROR(VLOOKUP($C767,'[8]Total Outflows'!$AW$5:$AZ$56,4,0),"")</f>
        <v/>
      </c>
      <c r="V767" s="354">
        <f t="shared" si="366"/>
        <v>1615100</v>
      </c>
      <c r="W767" s="354"/>
      <c r="X767" s="354"/>
      <c r="Y767" s="354"/>
      <c r="Z767" s="354"/>
      <c r="AA767" s="354"/>
      <c r="AB767" s="354"/>
      <c r="AC767" s="354"/>
      <c r="AD767" s="354"/>
      <c r="AE767" s="354"/>
      <c r="AF767" s="354"/>
      <c r="AG767" s="354"/>
      <c r="AH767" s="354"/>
      <c r="AI767" s="354"/>
    </row>
    <row r="768" spans="1:35" x14ac:dyDescent="0.2">
      <c r="A768" s="358">
        <v>3141</v>
      </c>
      <c r="B768" s="361" t="str">
        <f t="shared" si="352"/>
        <v>2</v>
      </c>
      <c r="C768" s="340" t="s">
        <v>909</v>
      </c>
      <c r="D768" s="359" t="s">
        <v>910</v>
      </c>
      <c r="E768" s="1157" t="str">
        <f>IFERROR(VLOOKUP($C768,'[8]Total Outflows'!$AB$5:$AE$146,2,0),"")</f>
        <v/>
      </c>
      <c r="F768" s="1157" t="str">
        <f>IFERROR(VLOOKUP($C768,'[8]Total Outflows'!$AB$5:$AE$146,3,0),"")</f>
        <v/>
      </c>
      <c r="G768" s="1157" t="str">
        <f>IFERROR(VLOOKUP($C768,'[8]Total Outflows'!$AB$5:$AE$146,4,0),"")</f>
        <v/>
      </c>
      <c r="H768" s="1157" t="str">
        <f>IFERROR(VLOOKUP($C768,'[8]Total Outflows'!$AG$5:$AJ$137,2,0),"")</f>
        <v/>
      </c>
      <c r="I768" s="1157" t="str">
        <f>IFERROR(VLOOKUP($C768,'[8]Total Outflows'!$AL$5:$AO$60,2,0),"")</f>
        <v/>
      </c>
      <c r="J768" s="1157" t="str">
        <f>IFERROR(VLOOKUP($C768,'[8]Total Outflows'!$AR$5:$AU$87,2,0),"")</f>
        <v/>
      </c>
      <c r="K768" s="1157" t="str">
        <f>IFERROR(VLOOKUP($C768,'[8]Total Outflows'!$AW$5:$AZ$56,2,0),"")</f>
        <v/>
      </c>
      <c r="L768" s="354">
        <f t="shared" si="364"/>
        <v>0</v>
      </c>
      <c r="M768" s="1157" t="str">
        <f>IFERROR(VLOOKUP($C768,'[8]Total Outflows'!$AG$5:$AJ$137,3,0),"")</f>
        <v/>
      </c>
      <c r="N768" s="1157" t="str">
        <f>IFERROR(VLOOKUP($C768,'[8]Total Outflows'!$AL$5:$AO$60,3,0),"")</f>
        <v/>
      </c>
      <c r="O768" s="1157" t="str">
        <f>IFERROR(VLOOKUP($C768,'[8]Total Outflows'!$AR$5:$AU$87,3,0),"")</f>
        <v/>
      </c>
      <c r="P768" s="1157" t="str">
        <f>IFERROR(VLOOKUP($C768,'[8]Total Outflows'!$AW$5:$AZ$56,3,0),"")</f>
        <v/>
      </c>
      <c r="Q768" s="354">
        <f t="shared" si="365"/>
        <v>0</v>
      </c>
      <c r="R768" s="1157" t="str">
        <f>IFERROR(VLOOKUP($C768,'[8]Total Outflows'!$AG$5:$AJ$137,4,0),"")</f>
        <v/>
      </c>
      <c r="S768" s="1157" t="str">
        <f>IFERROR(VLOOKUP($C768,'[8]Total Outflows'!$AL$5:$AO$60,4,0),"")</f>
        <v/>
      </c>
      <c r="T768" s="1157" t="str">
        <f>IFERROR(VLOOKUP($C768,'[8]Total Outflows'!$AR$5:$AU$87,4,0),"")</f>
        <v/>
      </c>
      <c r="U768" s="1157" t="str">
        <f>IFERROR(VLOOKUP($C768,'[8]Total Outflows'!$AW$5:$AZ$56,4,0),"")</f>
        <v/>
      </c>
      <c r="V768" s="354">
        <f t="shared" si="366"/>
        <v>0</v>
      </c>
      <c r="W768" s="354"/>
      <c r="X768" s="354"/>
      <c r="Y768" s="354"/>
      <c r="Z768" s="354"/>
      <c r="AA768" s="354"/>
      <c r="AB768" s="354"/>
      <c r="AC768" s="354"/>
      <c r="AD768" s="354"/>
      <c r="AE768" s="354"/>
      <c r="AF768" s="354"/>
      <c r="AG768" s="354"/>
      <c r="AH768" s="354"/>
      <c r="AI768" s="354"/>
    </row>
    <row r="769" spans="1:35" x14ac:dyDescent="0.25">
      <c r="A769" s="358"/>
      <c r="B769" s="361" t="str">
        <f t="shared" si="352"/>
        <v/>
      </c>
      <c r="D769" s="359"/>
      <c r="E769" s="354">
        <f>SUM(E767:E768)</f>
        <v>3659724.09</v>
      </c>
      <c r="F769" s="354">
        <f t="shared" ref="F769" si="392">SUM(F767:F768)</f>
        <v>4090200</v>
      </c>
      <c r="G769" s="354">
        <f>SUM(G767:G768)</f>
        <v>2123000</v>
      </c>
      <c r="H769" s="354">
        <f t="shared" ref="H769:K769" si="393">SUM(H767:H768)</f>
        <v>1615100</v>
      </c>
      <c r="I769" s="354">
        <f t="shared" si="393"/>
        <v>0</v>
      </c>
      <c r="J769" s="354">
        <f t="shared" si="393"/>
        <v>0</v>
      </c>
      <c r="K769" s="354">
        <f t="shared" si="393"/>
        <v>0</v>
      </c>
      <c r="L769" s="354">
        <f t="shared" si="364"/>
        <v>1615100</v>
      </c>
      <c r="M769" s="354">
        <f t="shared" ref="M769:P769" si="394">SUM(M767:M768)</f>
        <v>1615100</v>
      </c>
      <c r="N769" s="354">
        <f t="shared" si="394"/>
        <v>0</v>
      </c>
      <c r="O769" s="354">
        <f t="shared" si="394"/>
        <v>0</v>
      </c>
      <c r="P769" s="354">
        <f t="shared" si="394"/>
        <v>0</v>
      </c>
      <c r="Q769" s="354">
        <f t="shared" si="365"/>
        <v>1615100</v>
      </c>
      <c r="R769" s="354">
        <f t="shared" ref="R769:U769" si="395">SUM(R767:R768)</f>
        <v>1615100</v>
      </c>
      <c r="S769" s="354">
        <f t="shared" si="395"/>
        <v>0</v>
      </c>
      <c r="T769" s="354">
        <f t="shared" si="395"/>
        <v>0</v>
      </c>
      <c r="U769" s="354">
        <f t="shared" si="395"/>
        <v>0</v>
      </c>
      <c r="V769" s="354">
        <f t="shared" si="366"/>
        <v>1615100</v>
      </c>
      <c r="W769" s="354"/>
      <c r="X769" s="354"/>
      <c r="Y769" s="354"/>
      <c r="Z769" s="354"/>
      <c r="AA769" s="354"/>
      <c r="AB769" s="354"/>
      <c r="AC769" s="354"/>
      <c r="AD769" s="354"/>
      <c r="AE769" s="354"/>
      <c r="AF769" s="354"/>
      <c r="AG769" s="354"/>
      <c r="AH769" s="354"/>
      <c r="AI769" s="354"/>
    </row>
    <row r="770" spans="1:35" x14ac:dyDescent="0.25">
      <c r="A770" s="358"/>
      <c r="B770" s="361" t="str">
        <f t="shared" ref="B770:B833" si="396">IFERROR(LEFT(C770,1),"")</f>
        <v/>
      </c>
      <c r="D770" s="359"/>
      <c r="E770" s="354" t="str">
        <f>IFERROR(SUM(#REF!),"")</f>
        <v/>
      </c>
      <c r="F770" s="354"/>
      <c r="G770" s="354"/>
      <c r="H770" s="354"/>
      <c r="I770" s="354"/>
      <c r="J770" s="354"/>
      <c r="K770" s="354"/>
      <c r="L770" s="354">
        <f t="shared" si="364"/>
        <v>0</v>
      </c>
      <c r="M770" s="354"/>
      <c r="N770" s="354"/>
      <c r="O770" s="354"/>
      <c r="P770" s="354"/>
      <c r="Q770" s="354">
        <f t="shared" si="365"/>
        <v>0</v>
      </c>
      <c r="R770" s="354"/>
      <c r="S770" s="354"/>
      <c r="T770" s="354"/>
      <c r="U770" s="354"/>
      <c r="V770" s="354">
        <f t="shared" si="366"/>
        <v>0</v>
      </c>
      <c r="W770" s="354"/>
      <c r="X770" s="354"/>
      <c r="Y770" s="354"/>
      <c r="Z770" s="354"/>
      <c r="AA770" s="354"/>
      <c r="AB770" s="354"/>
      <c r="AC770" s="354"/>
      <c r="AD770" s="354"/>
      <c r="AE770" s="354"/>
      <c r="AF770" s="354"/>
      <c r="AG770" s="354"/>
      <c r="AH770" s="354"/>
      <c r="AI770" s="354"/>
    </row>
    <row r="771" spans="1:35" x14ac:dyDescent="0.25">
      <c r="A771" s="358"/>
      <c r="B771" s="361" t="str">
        <f t="shared" si="396"/>
        <v/>
      </c>
      <c r="C771" s="358"/>
      <c r="D771" s="359"/>
      <c r="E771" s="354" t="str">
        <f>IFERROR(SUM(#REF!),"")</f>
        <v/>
      </c>
      <c r="F771" s="354"/>
      <c r="G771" s="354"/>
      <c r="H771" s="354"/>
      <c r="I771" s="354"/>
      <c r="J771" s="354"/>
      <c r="K771" s="354"/>
      <c r="L771" s="354">
        <f t="shared" si="364"/>
        <v>0</v>
      </c>
      <c r="M771" s="354"/>
      <c r="N771" s="354"/>
      <c r="O771" s="354"/>
      <c r="P771" s="354"/>
      <c r="Q771" s="354">
        <f t="shared" si="365"/>
        <v>0</v>
      </c>
      <c r="R771" s="354"/>
      <c r="S771" s="354"/>
      <c r="T771" s="354"/>
      <c r="U771" s="354"/>
      <c r="V771" s="354">
        <f t="shared" si="366"/>
        <v>0</v>
      </c>
      <c r="W771" s="354"/>
      <c r="X771" s="354"/>
      <c r="Y771" s="354"/>
      <c r="Z771" s="354"/>
      <c r="AA771" s="354"/>
      <c r="AB771" s="354"/>
      <c r="AC771" s="354"/>
      <c r="AD771" s="354"/>
      <c r="AE771" s="354"/>
      <c r="AF771" s="354"/>
      <c r="AG771" s="354"/>
      <c r="AH771" s="354"/>
      <c r="AI771" s="354"/>
    </row>
    <row r="772" spans="1:35" x14ac:dyDescent="0.25">
      <c r="A772" s="376" t="s">
        <v>902</v>
      </c>
      <c r="B772" s="361" t="str">
        <f t="shared" si="396"/>
        <v/>
      </c>
      <c r="C772" s="358"/>
      <c r="D772" s="359" t="s">
        <v>911</v>
      </c>
      <c r="E772" s="354" t="str">
        <f>IFERROR(SUM(#REF!),"")</f>
        <v/>
      </c>
      <c r="F772" s="354"/>
      <c r="G772" s="354"/>
      <c r="H772" s="354"/>
      <c r="I772" s="354"/>
      <c r="J772" s="354"/>
      <c r="K772" s="354"/>
      <c r="L772" s="354">
        <f t="shared" si="364"/>
        <v>0</v>
      </c>
      <c r="M772" s="354"/>
      <c r="N772" s="354"/>
      <c r="O772" s="354"/>
      <c r="P772" s="354"/>
      <c r="Q772" s="354">
        <f t="shared" si="365"/>
        <v>0</v>
      </c>
      <c r="R772" s="354"/>
      <c r="S772" s="354"/>
      <c r="T772" s="354"/>
      <c r="U772" s="354"/>
      <c r="V772" s="354">
        <f t="shared" si="366"/>
        <v>0</v>
      </c>
      <c r="W772" s="354"/>
      <c r="X772" s="354"/>
      <c r="Y772" s="354"/>
      <c r="Z772" s="354"/>
      <c r="AA772" s="354"/>
      <c r="AB772" s="354"/>
      <c r="AC772" s="354"/>
      <c r="AD772" s="354"/>
      <c r="AE772" s="354"/>
      <c r="AF772" s="354"/>
      <c r="AG772" s="354"/>
      <c r="AH772" s="354"/>
      <c r="AI772" s="354"/>
    </row>
    <row r="773" spans="1:35" x14ac:dyDescent="0.25">
      <c r="A773" s="358"/>
      <c r="B773" s="361" t="str">
        <f t="shared" si="396"/>
        <v/>
      </c>
      <c r="C773" s="358"/>
      <c r="D773" s="359"/>
      <c r="E773" s="354" t="str">
        <f>IFERROR(SUM(#REF!),"")</f>
        <v/>
      </c>
      <c r="F773" s="354"/>
      <c r="G773" s="354"/>
      <c r="H773" s="354"/>
      <c r="I773" s="354"/>
      <c r="J773" s="354"/>
      <c r="K773" s="354"/>
      <c r="L773" s="354">
        <f t="shared" si="364"/>
        <v>0</v>
      </c>
      <c r="M773" s="354"/>
      <c r="N773" s="354"/>
      <c r="O773" s="354"/>
      <c r="P773" s="354"/>
      <c r="Q773" s="354">
        <f t="shared" si="365"/>
        <v>0</v>
      </c>
      <c r="R773" s="354"/>
      <c r="S773" s="354"/>
      <c r="T773" s="354"/>
      <c r="U773" s="354"/>
      <c r="V773" s="354">
        <f t="shared" si="366"/>
        <v>0</v>
      </c>
      <c r="W773" s="354"/>
      <c r="X773" s="354"/>
      <c r="Y773" s="354"/>
      <c r="Z773" s="354"/>
      <c r="AA773" s="354"/>
      <c r="AB773" s="354"/>
      <c r="AC773" s="354"/>
      <c r="AD773" s="354"/>
      <c r="AE773" s="354"/>
      <c r="AF773" s="354"/>
      <c r="AG773" s="354"/>
      <c r="AH773" s="354"/>
      <c r="AI773" s="354"/>
    </row>
    <row r="774" spans="1:35" x14ac:dyDescent="0.25">
      <c r="A774" s="358"/>
      <c r="B774" s="361" t="str">
        <f t="shared" si="396"/>
        <v/>
      </c>
      <c r="C774" s="358"/>
      <c r="D774" s="359"/>
      <c r="E774" s="354">
        <v>0</v>
      </c>
      <c r="F774" s="354">
        <v>0</v>
      </c>
      <c r="G774" s="354">
        <v>0</v>
      </c>
      <c r="H774" s="354">
        <v>0</v>
      </c>
      <c r="I774" s="354">
        <v>1</v>
      </c>
      <c r="J774" s="354">
        <v>2</v>
      </c>
      <c r="K774" s="354">
        <v>3</v>
      </c>
      <c r="L774" s="354">
        <f t="shared" si="364"/>
        <v>6</v>
      </c>
      <c r="M774" s="354">
        <v>0</v>
      </c>
      <c r="N774" s="354">
        <v>1</v>
      </c>
      <c r="O774" s="354">
        <v>2</v>
      </c>
      <c r="P774" s="354">
        <v>3</v>
      </c>
      <c r="Q774" s="354">
        <f t="shared" si="365"/>
        <v>6</v>
      </c>
      <c r="R774" s="354">
        <v>0</v>
      </c>
      <c r="S774" s="354">
        <v>1</v>
      </c>
      <c r="T774" s="354">
        <v>2</v>
      </c>
      <c r="U774" s="354">
        <v>3</v>
      </c>
      <c r="V774" s="354">
        <f t="shared" si="366"/>
        <v>6</v>
      </c>
      <c r="W774" s="354"/>
      <c r="X774" s="354"/>
      <c r="Y774" s="354"/>
      <c r="Z774" s="354"/>
      <c r="AA774" s="354"/>
      <c r="AB774" s="354"/>
      <c r="AC774" s="354"/>
      <c r="AD774" s="354"/>
      <c r="AE774" s="354"/>
      <c r="AF774" s="354"/>
      <c r="AG774" s="354"/>
      <c r="AH774" s="354"/>
      <c r="AI774" s="354"/>
    </row>
    <row r="775" spans="1:35" x14ac:dyDescent="0.25">
      <c r="A775" s="358"/>
      <c r="B775" s="361" t="str">
        <f t="shared" si="396"/>
        <v/>
      </c>
      <c r="C775" s="358"/>
      <c r="D775" s="359"/>
      <c r="E775" s="354" t="str">
        <f>IFERROR(SUM(#REF!),"")</f>
        <v/>
      </c>
      <c r="F775" s="354"/>
      <c r="G775" s="354"/>
      <c r="H775" s="354"/>
      <c r="I775" s="354"/>
      <c r="J775" s="354"/>
      <c r="K775" s="354"/>
      <c r="L775" s="354">
        <f t="shared" si="364"/>
        <v>0</v>
      </c>
      <c r="M775" s="354"/>
      <c r="N775" s="354"/>
      <c r="O775" s="354"/>
      <c r="P775" s="354"/>
      <c r="Q775" s="354">
        <f t="shared" si="365"/>
        <v>0</v>
      </c>
      <c r="R775" s="354"/>
      <c r="S775" s="354"/>
      <c r="T775" s="354"/>
      <c r="U775" s="354"/>
      <c r="V775" s="354">
        <f t="shared" si="366"/>
        <v>0</v>
      </c>
      <c r="W775" s="354"/>
      <c r="X775" s="354"/>
      <c r="Y775" s="354"/>
      <c r="Z775" s="354"/>
      <c r="AA775" s="354"/>
      <c r="AB775" s="354"/>
      <c r="AC775" s="354"/>
      <c r="AD775" s="354"/>
      <c r="AE775" s="354"/>
      <c r="AF775" s="354"/>
      <c r="AG775" s="354"/>
      <c r="AH775" s="354"/>
      <c r="AI775" s="354"/>
    </row>
    <row r="776" spans="1:35" x14ac:dyDescent="0.25">
      <c r="A776" s="358"/>
      <c r="B776" s="361" t="str">
        <f t="shared" si="396"/>
        <v/>
      </c>
      <c r="C776" s="358"/>
      <c r="D776" s="359"/>
      <c r="E776" s="354" t="str">
        <f>IFERROR(SUM(#REF!),"")</f>
        <v/>
      </c>
      <c r="F776" s="354"/>
      <c r="G776" s="354"/>
      <c r="H776" s="354"/>
      <c r="I776" s="354"/>
      <c r="J776" s="354"/>
      <c r="K776" s="354"/>
      <c r="L776" s="354">
        <f t="shared" si="364"/>
        <v>0</v>
      </c>
      <c r="M776" s="354"/>
      <c r="N776" s="354"/>
      <c r="O776" s="354"/>
      <c r="P776" s="354"/>
      <c r="Q776" s="354">
        <f t="shared" si="365"/>
        <v>0</v>
      </c>
      <c r="R776" s="354"/>
      <c r="S776" s="354"/>
      <c r="T776" s="354"/>
      <c r="U776" s="354"/>
      <c r="V776" s="354">
        <f t="shared" si="366"/>
        <v>0</v>
      </c>
      <c r="W776" s="354"/>
      <c r="X776" s="354"/>
      <c r="Y776" s="354"/>
      <c r="Z776" s="354"/>
      <c r="AA776" s="354"/>
      <c r="AB776" s="354"/>
      <c r="AC776" s="354"/>
      <c r="AD776" s="354"/>
      <c r="AE776" s="354"/>
      <c r="AF776" s="354"/>
      <c r="AG776" s="354"/>
      <c r="AH776" s="354"/>
      <c r="AI776" s="354"/>
    </row>
    <row r="777" spans="1:35" ht="24" x14ac:dyDescent="0.25">
      <c r="A777" s="358">
        <v>3142</v>
      </c>
      <c r="B777" s="361" t="str">
        <f t="shared" si="396"/>
        <v/>
      </c>
      <c r="C777" s="358"/>
      <c r="D777" s="366" t="s">
        <v>1272</v>
      </c>
      <c r="E777" s="354" t="str">
        <f>IFERROR(SUM(#REF!),"")</f>
        <v/>
      </c>
      <c r="F777" s="354"/>
      <c r="G777" s="354"/>
      <c r="H777" s="354"/>
      <c r="I777" s="354"/>
      <c r="J777" s="354"/>
      <c r="K777" s="354"/>
      <c r="L777" s="354">
        <f t="shared" si="364"/>
        <v>0</v>
      </c>
      <c r="M777" s="354"/>
      <c r="N777" s="354"/>
      <c r="O777" s="354"/>
      <c r="P777" s="354"/>
      <c r="Q777" s="354">
        <f t="shared" si="365"/>
        <v>0</v>
      </c>
      <c r="R777" s="354"/>
      <c r="S777" s="354"/>
      <c r="T777" s="354"/>
      <c r="U777" s="354"/>
      <c r="V777" s="354">
        <f t="shared" si="366"/>
        <v>0</v>
      </c>
      <c r="W777" s="354"/>
      <c r="X777" s="354"/>
      <c r="Y777" s="354"/>
      <c r="Z777" s="354"/>
      <c r="AA777" s="354"/>
      <c r="AB777" s="354"/>
      <c r="AC777" s="354"/>
      <c r="AD777" s="354"/>
      <c r="AE777" s="354"/>
      <c r="AF777" s="354"/>
      <c r="AG777" s="354"/>
      <c r="AH777" s="354"/>
      <c r="AI777" s="354"/>
    </row>
    <row r="778" spans="1:35" ht="24" x14ac:dyDescent="0.25">
      <c r="A778" s="358">
        <v>3142</v>
      </c>
      <c r="B778" s="361" t="str">
        <f t="shared" si="396"/>
        <v/>
      </c>
      <c r="C778" s="358"/>
      <c r="D778" s="366" t="s">
        <v>1273</v>
      </c>
      <c r="E778" s="354" t="str">
        <f>IFERROR(SUM(#REF!),"")</f>
        <v/>
      </c>
      <c r="F778" s="354"/>
      <c r="G778" s="354"/>
      <c r="H778" s="354"/>
      <c r="I778" s="354"/>
      <c r="J778" s="354"/>
      <c r="K778" s="354"/>
      <c r="L778" s="354">
        <f t="shared" si="364"/>
        <v>0</v>
      </c>
      <c r="M778" s="354"/>
      <c r="N778" s="354"/>
      <c r="O778" s="354"/>
      <c r="P778" s="354"/>
      <c r="Q778" s="354">
        <f t="shared" si="365"/>
        <v>0</v>
      </c>
      <c r="R778" s="354"/>
      <c r="S778" s="354"/>
      <c r="T778" s="354"/>
      <c r="U778" s="354"/>
      <c r="V778" s="354">
        <f t="shared" si="366"/>
        <v>0</v>
      </c>
      <c r="W778" s="354"/>
      <c r="X778" s="354"/>
      <c r="Y778" s="354"/>
      <c r="Z778" s="354"/>
      <c r="AA778" s="354"/>
      <c r="AB778" s="354"/>
      <c r="AC778" s="354"/>
      <c r="AD778" s="354"/>
      <c r="AE778" s="354"/>
      <c r="AF778" s="354"/>
      <c r="AG778" s="354"/>
      <c r="AH778" s="354"/>
      <c r="AI778" s="354"/>
    </row>
    <row r="779" spans="1:35" x14ac:dyDescent="0.25">
      <c r="A779" s="358"/>
      <c r="B779" s="361" t="str">
        <f t="shared" si="396"/>
        <v/>
      </c>
      <c r="C779" s="358"/>
      <c r="D779" s="359"/>
      <c r="E779" s="354" t="str">
        <f>IFERROR(SUM(#REF!),"")</f>
        <v/>
      </c>
      <c r="F779" s="354"/>
      <c r="G779" s="354"/>
      <c r="H779" s="354"/>
      <c r="I779" s="354"/>
      <c r="J779" s="354"/>
      <c r="K779" s="354"/>
      <c r="L779" s="354">
        <f t="shared" si="364"/>
        <v>0</v>
      </c>
      <c r="M779" s="354"/>
      <c r="N779" s="354"/>
      <c r="O779" s="354"/>
      <c r="P779" s="354"/>
      <c r="Q779" s="354">
        <f t="shared" si="365"/>
        <v>0</v>
      </c>
      <c r="R779" s="354"/>
      <c r="S779" s="354"/>
      <c r="T779" s="354"/>
      <c r="U779" s="354"/>
      <c r="V779" s="354">
        <f t="shared" si="366"/>
        <v>0</v>
      </c>
      <c r="W779" s="354"/>
      <c r="X779" s="354"/>
      <c r="Y779" s="354"/>
      <c r="Z779" s="354"/>
      <c r="AA779" s="354"/>
      <c r="AB779" s="354"/>
      <c r="AC779" s="354"/>
      <c r="AD779" s="354"/>
      <c r="AE779" s="354"/>
      <c r="AF779" s="354"/>
      <c r="AG779" s="354"/>
      <c r="AH779" s="354"/>
      <c r="AI779" s="354"/>
    </row>
    <row r="780" spans="1:35" x14ac:dyDescent="0.25">
      <c r="A780" s="358"/>
      <c r="B780" s="361" t="str">
        <f t="shared" si="396"/>
        <v/>
      </c>
      <c r="C780" s="358"/>
      <c r="D780" s="359"/>
      <c r="E780" s="354" t="str">
        <f>IFERROR(SUM(#REF!),"")</f>
        <v/>
      </c>
      <c r="F780" s="354"/>
      <c r="G780" s="354"/>
      <c r="H780" s="354"/>
      <c r="I780" s="354"/>
      <c r="J780" s="354"/>
      <c r="K780" s="354"/>
      <c r="L780" s="354">
        <f t="shared" si="364"/>
        <v>0</v>
      </c>
      <c r="M780" s="354"/>
      <c r="N780" s="354"/>
      <c r="O780" s="354"/>
      <c r="P780" s="354"/>
      <c r="Q780" s="354">
        <f t="shared" si="365"/>
        <v>0</v>
      </c>
      <c r="R780" s="354"/>
      <c r="S780" s="354"/>
      <c r="T780" s="354"/>
      <c r="U780" s="354"/>
      <c r="V780" s="354">
        <f t="shared" si="366"/>
        <v>0</v>
      </c>
      <c r="W780" s="354"/>
      <c r="X780" s="354"/>
      <c r="Y780" s="354"/>
      <c r="Z780" s="354"/>
      <c r="AA780" s="354"/>
      <c r="AB780" s="354"/>
      <c r="AC780" s="354"/>
      <c r="AD780" s="354"/>
      <c r="AE780" s="354"/>
      <c r="AF780" s="354"/>
      <c r="AG780" s="354"/>
      <c r="AH780" s="354"/>
      <c r="AI780" s="354"/>
    </row>
    <row r="781" spans="1:35" x14ac:dyDescent="0.25">
      <c r="A781" s="358"/>
      <c r="B781" s="361" t="str">
        <f t="shared" si="396"/>
        <v/>
      </c>
      <c r="C781" s="358"/>
      <c r="D781" s="359"/>
      <c r="E781" s="354" t="str">
        <f>IFERROR(SUM(#REF!),"")</f>
        <v/>
      </c>
      <c r="F781" s="354"/>
      <c r="G781" s="354"/>
      <c r="H781" s="354"/>
      <c r="I781" s="354"/>
      <c r="J781" s="354"/>
      <c r="K781" s="354"/>
      <c r="L781" s="354">
        <f t="shared" si="364"/>
        <v>0</v>
      </c>
      <c r="M781" s="354"/>
      <c r="N781" s="354"/>
      <c r="O781" s="354"/>
      <c r="P781" s="354"/>
      <c r="Q781" s="354">
        <f t="shared" si="365"/>
        <v>0</v>
      </c>
      <c r="R781" s="354"/>
      <c r="S781" s="354"/>
      <c r="T781" s="354"/>
      <c r="U781" s="354"/>
      <c r="V781" s="354">
        <f t="shared" si="366"/>
        <v>0</v>
      </c>
      <c r="W781" s="354"/>
      <c r="X781" s="354"/>
      <c r="Y781" s="354"/>
      <c r="Z781" s="354"/>
      <c r="AA781" s="354"/>
      <c r="AB781" s="354"/>
      <c r="AC781" s="354"/>
      <c r="AD781" s="354"/>
      <c r="AE781" s="354"/>
      <c r="AF781" s="354"/>
      <c r="AG781" s="354"/>
      <c r="AH781" s="354"/>
      <c r="AI781" s="354"/>
    </row>
    <row r="782" spans="1:35" x14ac:dyDescent="0.25">
      <c r="A782" s="358"/>
      <c r="B782" s="361" t="str">
        <f t="shared" si="396"/>
        <v/>
      </c>
      <c r="C782" s="358"/>
      <c r="D782" s="359"/>
      <c r="E782" s="354" t="str">
        <f>IFERROR(SUM(#REF!),"")</f>
        <v/>
      </c>
      <c r="F782" s="354"/>
      <c r="G782" s="354"/>
      <c r="H782" s="354"/>
      <c r="I782" s="354"/>
      <c r="J782" s="354"/>
      <c r="K782" s="354"/>
      <c r="L782" s="354">
        <f t="shared" si="364"/>
        <v>0</v>
      </c>
      <c r="M782" s="354"/>
      <c r="N782" s="354"/>
      <c r="O782" s="354"/>
      <c r="P782" s="354"/>
      <c r="Q782" s="354">
        <f t="shared" si="365"/>
        <v>0</v>
      </c>
      <c r="R782" s="354"/>
      <c r="S782" s="354"/>
      <c r="T782" s="354"/>
      <c r="U782" s="354"/>
      <c r="V782" s="354">
        <f t="shared" si="366"/>
        <v>0</v>
      </c>
      <c r="W782" s="354"/>
      <c r="X782" s="354"/>
      <c r="Y782" s="354"/>
      <c r="Z782" s="354"/>
      <c r="AA782" s="354"/>
      <c r="AB782" s="354"/>
      <c r="AC782" s="354"/>
      <c r="AD782" s="354"/>
      <c r="AE782" s="354"/>
      <c r="AF782" s="354"/>
      <c r="AG782" s="354"/>
      <c r="AH782" s="354"/>
      <c r="AI782" s="354"/>
    </row>
    <row r="783" spans="1:35" ht="24" x14ac:dyDescent="0.25">
      <c r="A783" s="358" t="s">
        <v>912</v>
      </c>
      <c r="B783" s="361" t="str">
        <f t="shared" si="396"/>
        <v/>
      </c>
      <c r="C783" s="358"/>
      <c r="D783" s="366" t="s">
        <v>1274</v>
      </c>
      <c r="E783" s="354" t="str">
        <f>IFERROR(SUM(#REF!),"")</f>
        <v/>
      </c>
      <c r="F783" s="354"/>
      <c r="G783" s="354"/>
      <c r="H783" s="354"/>
      <c r="I783" s="354"/>
      <c r="J783" s="354"/>
      <c r="K783" s="354"/>
      <c r="L783" s="354">
        <f t="shared" si="364"/>
        <v>0</v>
      </c>
      <c r="M783" s="354"/>
      <c r="N783" s="354"/>
      <c r="O783" s="354"/>
      <c r="P783" s="354"/>
      <c r="Q783" s="354">
        <f t="shared" si="365"/>
        <v>0</v>
      </c>
      <c r="R783" s="354"/>
      <c r="S783" s="354"/>
      <c r="T783" s="354"/>
      <c r="U783" s="354"/>
      <c r="V783" s="354">
        <f t="shared" si="366"/>
        <v>0</v>
      </c>
      <c r="W783" s="354"/>
      <c r="X783" s="354"/>
      <c r="Y783" s="354"/>
      <c r="Z783" s="354"/>
      <c r="AA783" s="354"/>
      <c r="AB783" s="354"/>
      <c r="AC783" s="354"/>
      <c r="AD783" s="354"/>
      <c r="AE783" s="354"/>
      <c r="AF783" s="354"/>
      <c r="AG783" s="354"/>
      <c r="AH783" s="354"/>
      <c r="AI783" s="354"/>
    </row>
    <row r="784" spans="1:35" x14ac:dyDescent="0.25">
      <c r="A784" s="358"/>
      <c r="B784" s="361" t="str">
        <f t="shared" si="396"/>
        <v/>
      </c>
      <c r="C784" s="358"/>
      <c r="D784" s="359"/>
      <c r="E784" s="354" t="str">
        <f>IFERROR(SUM(#REF!),"")</f>
        <v/>
      </c>
      <c r="F784" s="354"/>
      <c r="G784" s="354"/>
      <c r="H784" s="354"/>
      <c r="I784" s="354"/>
      <c r="J784" s="354"/>
      <c r="K784" s="354"/>
      <c r="L784" s="354">
        <f t="shared" si="364"/>
        <v>0</v>
      </c>
      <c r="M784" s="354"/>
      <c r="N784" s="354"/>
      <c r="O784" s="354"/>
      <c r="P784" s="354"/>
      <c r="Q784" s="354">
        <f t="shared" si="365"/>
        <v>0</v>
      </c>
      <c r="R784" s="354"/>
      <c r="S784" s="354"/>
      <c r="T784" s="354"/>
      <c r="U784" s="354"/>
      <c r="V784" s="354">
        <f t="shared" si="366"/>
        <v>0</v>
      </c>
      <c r="W784" s="354"/>
      <c r="X784" s="354"/>
      <c r="Y784" s="354"/>
      <c r="Z784" s="354"/>
      <c r="AA784" s="354"/>
      <c r="AB784" s="354"/>
      <c r="AC784" s="354"/>
      <c r="AD784" s="354"/>
      <c r="AE784" s="354"/>
      <c r="AF784" s="354"/>
      <c r="AG784" s="354"/>
      <c r="AH784" s="354"/>
      <c r="AI784" s="354"/>
    </row>
    <row r="785" spans="1:35" x14ac:dyDescent="0.25">
      <c r="A785" s="358"/>
      <c r="B785" s="361" t="str">
        <f t="shared" si="396"/>
        <v/>
      </c>
      <c r="C785" s="358"/>
      <c r="D785" s="359"/>
      <c r="E785" s="354" t="str">
        <f>IFERROR(SUM(#REF!),"")</f>
        <v/>
      </c>
      <c r="F785" s="354"/>
      <c r="G785" s="354"/>
      <c r="H785" s="354"/>
      <c r="I785" s="354"/>
      <c r="J785" s="354"/>
      <c r="K785" s="354"/>
      <c r="L785" s="354">
        <f t="shared" si="364"/>
        <v>0</v>
      </c>
      <c r="M785" s="354"/>
      <c r="N785" s="354"/>
      <c r="O785" s="354"/>
      <c r="P785" s="354"/>
      <c r="Q785" s="354">
        <f t="shared" si="365"/>
        <v>0</v>
      </c>
      <c r="R785" s="354"/>
      <c r="S785" s="354"/>
      <c r="T785" s="354"/>
      <c r="U785" s="354"/>
      <c r="V785" s="354">
        <f t="shared" si="366"/>
        <v>0</v>
      </c>
      <c r="W785" s="354"/>
      <c r="X785" s="354"/>
      <c r="Y785" s="354"/>
      <c r="Z785" s="354"/>
      <c r="AA785" s="354"/>
      <c r="AB785" s="354"/>
      <c r="AC785" s="354"/>
      <c r="AD785" s="354"/>
      <c r="AE785" s="354"/>
      <c r="AF785" s="354"/>
      <c r="AG785" s="354"/>
      <c r="AH785" s="354"/>
      <c r="AI785" s="354"/>
    </row>
    <row r="786" spans="1:35" x14ac:dyDescent="0.25">
      <c r="A786" s="358"/>
      <c r="B786" s="361" t="str">
        <f t="shared" si="396"/>
        <v/>
      </c>
      <c r="C786" s="358"/>
      <c r="D786" s="359"/>
      <c r="E786" s="354" t="str">
        <f>IFERROR(SUM(#REF!),"")</f>
        <v/>
      </c>
      <c r="F786" s="354"/>
      <c r="G786" s="354"/>
      <c r="H786" s="354"/>
      <c r="I786" s="354"/>
      <c r="J786" s="354"/>
      <c r="K786" s="354"/>
      <c r="L786" s="354">
        <f t="shared" si="364"/>
        <v>0</v>
      </c>
      <c r="M786" s="354"/>
      <c r="N786" s="354"/>
      <c r="O786" s="354"/>
      <c r="P786" s="354"/>
      <c r="Q786" s="354">
        <f t="shared" si="365"/>
        <v>0</v>
      </c>
      <c r="R786" s="354"/>
      <c r="S786" s="354"/>
      <c r="T786" s="354"/>
      <c r="U786" s="354"/>
      <c r="V786" s="354">
        <f t="shared" si="366"/>
        <v>0</v>
      </c>
      <c r="W786" s="354"/>
      <c r="X786" s="354"/>
      <c r="Y786" s="354"/>
      <c r="Z786" s="354"/>
      <c r="AA786" s="354"/>
      <c r="AB786" s="354"/>
      <c r="AC786" s="354"/>
      <c r="AD786" s="354"/>
      <c r="AE786" s="354"/>
      <c r="AF786" s="354"/>
      <c r="AG786" s="354"/>
      <c r="AH786" s="354"/>
      <c r="AI786" s="354"/>
    </row>
    <row r="787" spans="1:35" x14ac:dyDescent="0.25">
      <c r="A787" s="358"/>
      <c r="B787" s="361" t="str">
        <f t="shared" si="396"/>
        <v/>
      </c>
      <c r="C787" s="358"/>
      <c r="D787" s="359"/>
      <c r="E787" s="354" t="str">
        <f>IFERROR(SUM(#REF!),"")</f>
        <v/>
      </c>
      <c r="F787" s="354"/>
      <c r="G787" s="354"/>
      <c r="H787" s="354"/>
      <c r="I787" s="354"/>
      <c r="J787" s="354"/>
      <c r="K787" s="354"/>
      <c r="L787" s="354">
        <f t="shared" si="364"/>
        <v>0</v>
      </c>
      <c r="M787" s="354"/>
      <c r="N787" s="354"/>
      <c r="O787" s="354"/>
      <c r="P787" s="354"/>
      <c r="Q787" s="354">
        <f t="shared" si="365"/>
        <v>0</v>
      </c>
      <c r="R787" s="354"/>
      <c r="S787" s="354"/>
      <c r="T787" s="354"/>
      <c r="U787" s="354"/>
      <c r="V787" s="354">
        <f t="shared" si="366"/>
        <v>0</v>
      </c>
      <c r="W787" s="354"/>
      <c r="X787" s="354"/>
      <c r="Y787" s="354"/>
      <c r="Z787" s="354"/>
      <c r="AA787" s="354"/>
      <c r="AB787" s="354"/>
      <c r="AC787" s="354"/>
      <c r="AD787" s="354"/>
      <c r="AE787" s="354"/>
      <c r="AF787" s="354"/>
      <c r="AG787" s="354"/>
      <c r="AH787" s="354"/>
      <c r="AI787" s="354"/>
    </row>
    <row r="788" spans="1:35" x14ac:dyDescent="0.25">
      <c r="A788" s="358">
        <v>3143</v>
      </c>
      <c r="B788" s="361" t="str">
        <f t="shared" si="396"/>
        <v/>
      </c>
      <c r="C788" s="358"/>
      <c r="D788" s="359" t="s">
        <v>913</v>
      </c>
      <c r="E788" s="354" t="str">
        <f>IFERROR(SUM(#REF!),"")</f>
        <v/>
      </c>
      <c r="F788" s="354"/>
      <c r="G788" s="354"/>
      <c r="H788" s="354"/>
      <c r="I788" s="354"/>
      <c r="J788" s="354"/>
      <c r="K788" s="354"/>
      <c r="L788" s="354">
        <f t="shared" si="364"/>
        <v>0</v>
      </c>
      <c r="M788" s="354"/>
      <c r="N788" s="354"/>
      <c r="O788" s="354"/>
      <c r="P788" s="354"/>
      <c r="Q788" s="354">
        <f t="shared" si="365"/>
        <v>0</v>
      </c>
      <c r="R788" s="354"/>
      <c r="S788" s="354"/>
      <c r="T788" s="354"/>
      <c r="U788" s="354"/>
      <c r="V788" s="354">
        <f t="shared" si="366"/>
        <v>0</v>
      </c>
      <c r="W788" s="354"/>
      <c r="X788" s="354"/>
      <c r="Y788" s="354"/>
      <c r="Z788" s="354"/>
      <c r="AA788" s="354"/>
      <c r="AB788" s="354"/>
      <c r="AC788" s="354"/>
      <c r="AD788" s="354"/>
      <c r="AE788" s="354"/>
      <c r="AF788" s="354"/>
      <c r="AG788" s="354"/>
      <c r="AH788" s="354"/>
      <c r="AI788" s="354"/>
    </row>
    <row r="789" spans="1:35" x14ac:dyDescent="0.25">
      <c r="A789" s="358">
        <v>3143</v>
      </c>
      <c r="B789" s="361" t="str">
        <f t="shared" si="396"/>
        <v/>
      </c>
      <c r="C789" s="358"/>
      <c r="D789" s="359" t="s">
        <v>914</v>
      </c>
      <c r="E789" s="354" t="str">
        <f>IFERROR(SUM(#REF!),"")</f>
        <v/>
      </c>
      <c r="F789" s="354"/>
      <c r="G789" s="354"/>
      <c r="H789" s="354"/>
      <c r="I789" s="354"/>
      <c r="J789" s="354"/>
      <c r="K789" s="354"/>
      <c r="L789" s="354">
        <f t="shared" si="364"/>
        <v>0</v>
      </c>
      <c r="M789" s="354"/>
      <c r="N789" s="354"/>
      <c r="O789" s="354"/>
      <c r="P789" s="354"/>
      <c r="Q789" s="354">
        <f t="shared" si="365"/>
        <v>0</v>
      </c>
      <c r="R789" s="354"/>
      <c r="S789" s="354"/>
      <c r="T789" s="354"/>
      <c r="U789" s="354"/>
      <c r="V789" s="354">
        <f t="shared" si="366"/>
        <v>0</v>
      </c>
      <c r="W789" s="354"/>
      <c r="X789" s="354"/>
      <c r="Y789" s="354"/>
      <c r="Z789" s="354"/>
      <c r="AA789" s="354"/>
      <c r="AB789" s="354"/>
      <c r="AC789" s="354"/>
      <c r="AD789" s="354"/>
      <c r="AE789" s="354"/>
      <c r="AF789" s="354"/>
      <c r="AG789" s="354"/>
      <c r="AH789" s="354"/>
      <c r="AI789" s="354"/>
    </row>
    <row r="790" spans="1:35" x14ac:dyDescent="0.25">
      <c r="A790" s="358"/>
      <c r="B790" s="361" t="str">
        <f t="shared" si="396"/>
        <v/>
      </c>
      <c r="C790" s="358"/>
      <c r="D790" s="359"/>
      <c r="E790" s="354" t="str">
        <f>IFERROR(SUM(#REF!),"")</f>
        <v/>
      </c>
      <c r="F790" s="354"/>
      <c r="G790" s="354"/>
      <c r="H790" s="354"/>
      <c r="I790" s="354"/>
      <c r="J790" s="354"/>
      <c r="K790" s="354"/>
      <c r="L790" s="354">
        <f t="shared" si="364"/>
        <v>0</v>
      </c>
      <c r="M790" s="354"/>
      <c r="N790" s="354"/>
      <c r="O790" s="354"/>
      <c r="P790" s="354"/>
      <c r="Q790" s="354">
        <f t="shared" si="365"/>
        <v>0</v>
      </c>
      <c r="R790" s="354"/>
      <c r="S790" s="354"/>
      <c r="T790" s="354"/>
      <c r="U790" s="354"/>
      <c r="V790" s="354">
        <f t="shared" si="366"/>
        <v>0</v>
      </c>
      <c r="W790" s="354"/>
      <c r="X790" s="354"/>
      <c r="Y790" s="354"/>
      <c r="Z790" s="354"/>
      <c r="AA790" s="354"/>
      <c r="AB790" s="354"/>
      <c r="AC790" s="354"/>
      <c r="AD790" s="354"/>
      <c r="AE790" s="354"/>
      <c r="AF790" s="354"/>
      <c r="AG790" s="354"/>
      <c r="AH790" s="354"/>
      <c r="AI790" s="354"/>
    </row>
    <row r="791" spans="1:35" x14ac:dyDescent="0.25">
      <c r="A791" s="358"/>
      <c r="B791" s="361" t="str">
        <f t="shared" si="396"/>
        <v/>
      </c>
      <c r="C791" s="358"/>
      <c r="D791" s="359"/>
      <c r="E791" s="354" t="str">
        <f>IFERROR(SUM(#REF!),"")</f>
        <v/>
      </c>
      <c r="F791" s="354"/>
      <c r="G791" s="354"/>
      <c r="H791" s="354"/>
      <c r="I791" s="354"/>
      <c r="J791" s="354"/>
      <c r="K791" s="354"/>
      <c r="L791" s="354">
        <f t="shared" si="364"/>
        <v>0</v>
      </c>
      <c r="M791" s="354"/>
      <c r="N791" s="354"/>
      <c r="O791" s="354"/>
      <c r="P791" s="354"/>
      <c r="Q791" s="354">
        <f t="shared" si="365"/>
        <v>0</v>
      </c>
      <c r="R791" s="354"/>
      <c r="S791" s="354"/>
      <c r="T791" s="354"/>
      <c r="U791" s="354"/>
      <c r="V791" s="354">
        <f t="shared" si="366"/>
        <v>0</v>
      </c>
      <c r="W791" s="354"/>
      <c r="X791" s="354"/>
      <c r="Y791" s="354"/>
      <c r="Z791" s="354"/>
      <c r="AA791" s="354"/>
      <c r="AB791" s="354"/>
      <c r="AC791" s="354"/>
      <c r="AD791" s="354"/>
      <c r="AE791" s="354"/>
      <c r="AF791" s="354"/>
      <c r="AG791" s="354"/>
      <c r="AH791" s="354"/>
      <c r="AI791" s="354"/>
    </row>
    <row r="792" spans="1:35" x14ac:dyDescent="0.25">
      <c r="A792" s="358"/>
      <c r="B792" s="361" t="str">
        <f t="shared" si="396"/>
        <v/>
      </c>
      <c r="C792" s="358"/>
      <c r="D792" s="359"/>
      <c r="E792" s="354" t="str">
        <f>IFERROR(SUM(#REF!),"")</f>
        <v/>
      </c>
      <c r="F792" s="354"/>
      <c r="G792" s="354"/>
      <c r="H792" s="354"/>
      <c r="I792" s="354"/>
      <c r="J792" s="354"/>
      <c r="K792" s="354"/>
      <c r="L792" s="354">
        <f t="shared" si="364"/>
        <v>0</v>
      </c>
      <c r="M792" s="354"/>
      <c r="N792" s="354"/>
      <c r="O792" s="354"/>
      <c r="P792" s="354"/>
      <c r="Q792" s="354">
        <f t="shared" si="365"/>
        <v>0</v>
      </c>
      <c r="R792" s="354"/>
      <c r="S792" s="354"/>
      <c r="T792" s="354"/>
      <c r="U792" s="354"/>
      <c r="V792" s="354">
        <f t="shared" si="366"/>
        <v>0</v>
      </c>
      <c r="W792" s="354"/>
      <c r="X792" s="354"/>
      <c r="Y792" s="354"/>
      <c r="Z792" s="354"/>
      <c r="AA792" s="354"/>
      <c r="AB792" s="354"/>
      <c r="AC792" s="354"/>
      <c r="AD792" s="354"/>
      <c r="AE792" s="354"/>
      <c r="AF792" s="354"/>
      <c r="AG792" s="354"/>
      <c r="AH792" s="354"/>
      <c r="AI792" s="354"/>
    </row>
    <row r="793" spans="1:35" x14ac:dyDescent="0.25">
      <c r="A793" s="358"/>
      <c r="B793" s="361" t="str">
        <f t="shared" si="396"/>
        <v/>
      </c>
      <c r="C793" s="358"/>
      <c r="D793" s="359"/>
      <c r="E793" s="354" t="str">
        <f>IFERROR(SUM(#REF!),"")</f>
        <v/>
      </c>
      <c r="F793" s="354"/>
      <c r="G793" s="354"/>
      <c r="H793" s="354"/>
      <c r="I793" s="354"/>
      <c r="J793" s="354"/>
      <c r="K793" s="354"/>
      <c r="L793" s="354">
        <f t="shared" si="364"/>
        <v>0</v>
      </c>
      <c r="M793" s="354"/>
      <c r="N793" s="354"/>
      <c r="O793" s="354"/>
      <c r="P793" s="354"/>
      <c r="Q793" s="354">
        <f t="shared" si="365"/>
        <v>0</v>
      </c>
      <c r="R793" s="354"/>
      <c r="S793" s="354"/>
      <c r="T793" s="354"/>
      <c r="U793" s="354"/>
      <c r="V793" s="354">
        <f t="shared" si="366"/>
        <v>0</v>
      </c>
      <c r="W793" s="354"/>
      <c r="X793" s="354"/>
      <c r="Y793" s="354"/>
      <c r="Z793" s="354"/>
      <c r="AA793" s="354"/>
      <c r="AB793" s="354"/>
      <c r="AC793" s="354"/>
      <c r="AD793" s="354"/>
      <c r="AE793" s="354"/>
      <c r="AF793" s="354"/>
      <c r="AG793" s="354"/>
      <c r="AH793" s="354"/>
      <c r="AI793" s="354"/>
    </row>
    <row r="794" spans="1:35" x14ac:dyDescent="0.25">
      <c r="A794" s="358" t="s">
        <v>915</v>
      </c>
      <c r="B794" s="361" t="str">
        <f t="shared" si="396"/>
        <v/>
      </c>
      <c r="C794" s="358"/>
      <c r="D794" s="359" t="s">
        <v>916</v>
      </c>
      <c r="E794" s="354" t="str">
        <f>IFERROR(SUM(#REF!),"")</f>
        <v/>
      </c>
      <c r="F794" s="354"/>
      <c r="G794" s="354"/>
      <c r="H794" s="354"/>
      <c r="I794" s="354"/>
      <c r="J794" s="354"/>
      <c r="K794" s="354"/>
      <c r="L794" s="354">
        <f t="shared" si="364"/>
        <v>0</v>
      </c>
      <c r="M794" s="354"/>
      <c r="N794" s="354"/>
      <c r="O794" s="354"/>
      <c r="P794" s="354"/>
      <c r="Q794" s="354">
        <f t="shared" si="365"/>
        <v>0</v>
      </c>
      <c r="R794" s="354"/>
      <c r="S794" s="354"/>
      <c r="T794" s="354"/>
      <c r="U794" s="354"/>
      <c r="V794" s="354">
        <f t="shared" si="366"/>
        <v>0</v>
      </c>
      <c r="W794" s="354"/>
      <c r="X794" s="354"/>
      <c r="Y794" s="354"/>
      <c r="Z794" s="354"/>
      <c r="AA794" s="354"/>
      <c r="AB794" s="354"/>
      <c r="AC794" s="354"/>
      <c r="AD794" s="354"/>
      <c r="AE794" s="354"/>
      <c r="AF794" s="354"/>
      <c r="AG794" s="354"/>
      <c r="AH794" s="354"/>
      <c r="AI794" s="354"/>
    </row>
    <row r="795" spans="1:35" x14ac:dyDescent="0.25">
      <c r="A795" s="358"/>
      <c r="B795" s="361" t="str">
        <f t="shared" si="396"/>
        <v/>
      </c>
      <c r="C795" s="358"/>
      <c r="D795" s="359"/>
      <c r="E795" s="354" t="str">
        <f>IFERROR(SUM(#REF!),"")</f>
        <v/>
      </c>
      <c r="F795" s="354"/>
      <c r="G795" s="354"/>
      <c r="H795" s="354"/>
      <c r="I795" s="354"/>
      <c r="J795" s="354"/>
      <c r="K795" s="354"/>
      <c r="L795" s="354">
        <f t="shared" si="364"/>
        <v>0</v>
      </c>
      <c r="M795" s="354"/>
      <c r="N795" s="354"/>
      <c r="O795" s="354"/>
      <c r="P795" s="354"/>
      <c r="Q795" s="354">
        <f t="shared" si="365"/>
        <v>0</v>
      </c>
      <c r="R795" s="354"/>
      <c r="S795" s="354"/>
      <c r="T795" s="354"/>
      <c r="U795" s="354"/>
      <c r="V795" s="354">
        <f t="shared" si="366"/>
        <v>0</v>
      </c>
      <c r="W795" s="354"/>
      <c r="X795" s="354"/>
      <c r="Y795" s="354"/>
      <c r="Z795" s="354"/>
      <c r="AA795" s="354"/>
      <c r="AB795" s="354"/>
      <c r="AC795" s="354"/>
      <c r="AD795" s="354"/>
      <c r="AE795" s="354"/>
      <c r="AF795" s="354"/>
      <c r="AG795" s="354"/>
      <c r="AH795" s="354"/>
      <c r="AI795" s="354"/>
    </row>
    <row r="796" spans="1:35" x14ac:dyDescent="0.25">
      <c r="A796" s="358"/>
      <c r="B796" s="361" t="str">
        <f t="shared" si="396"/>
        <v/>
      </c>
      <c r="C796" s="358"/>
      <c r="D796" s="359"/>
      <c r="E796" s="354" t="str">
        <f>IFERROR(SUM(#REF!),"")</f>
        <v/>
      </c>
      <c r="F796" s="354"/>
      <c r="G796" s="354"/>
      <c r="H796" s="354"/>
      <c r="I796" s="354"/>
      <c r="J796" s="354"/>
      <c r="K796" s="354"/>
      <c r="L796" s="354">
        <f t="shared" si="364"/>
        <v>0</v>
      </c>
      <c r="M796" s="354"/>
      <c r="N796" s="354"/>
      <c r="O796" s="354"/>
      <c r="P796" s="354"/>
      <c r="Q796" s="354">
        <f t="shared" si="365"/>
        <v>0</v>
      </c>
      <c r="R796" s="354"/>
      <c r="S796" s="354"/>
      <c r="T796" s="354"/>
      <c r="U796" s="354"/>
      <c r="V796" s="354">
        <f t="shared" si="366"/>
        <v>0</v>
      </c>
      <c r="W796" s="354"/>
      <c r="X796" s="354"/>
      <c r="Y796" s="354"/>
      <c r="Z796" s="354"/>
      <c r="AA796" s="354"/>
      <c r="AB796" s="354"/>
      <c r="AC796" s="354"/>
      <c r="AD796" s="354"/>
      <c r="AE796" s="354"/>
      <c r="AF796" s="354"/>
      <c r="AG796" s="354"/>
      <c r="AH796" s="354"/>
      <c r="AI796" s="354"/>
    </row>
    <row r="797" spans="1:35" x14ac:dyDescent="0.25">
      <c r="A797" s="358"/>
      <c r="B797" s="361" t="str">
        <f t="shared" si="396"/>
        <v/>
      </c>
      <c r="C797" s="358"/>
      <c r="D797" s="359"/>
      <c r="E797" s="354" t="str">
        <f>IFERROR(SUM(#REF!),"")</f>
        <v/>
      </c>
      <c r="F797" s="354"/>
      <c r="G797" s="354"/>
      <c r="H797" s="354"/>
      <c r="I797" s="354"/>
      <c r="J797" s="354"/>
      <c r="K797" s="354"/>
      <c r="L797" s="354">
        <f t="shared" si="364"/>
        <v>0</v>
      </c>
      <c r="M797" s="354"/>
      <c r="N797" s="354"/>
      <c r="O797" s="354"/>
      <c r="P797" s="354"/>
      <c r="Q797" s="354">
        <f t="shared" si="365"/>
        <v>0</v>
      </c>
      <c r="R797" s="354"/>
      <c r="S797" s="354"/>
      <c r="T797" s="354"/>
      <c r="U797" s="354"/>
      <c r="V797" s="354">
        <f t="shared" si="366"/>
        <v>0</v>
      </c>
      <c r="W797" s="354"/>
      <c r="X797" s="354"/>
      <c r="Y797" s="354"/>
      <c r="Z797" s="354"/>
      <c r="AA797" s="354"/>
      <c r="AB797" s="354"/>
      <c r="AC797" s="354"/>
      <c r="AD797" s="354"/>
      <c r="AE797" s="354"/>
      <c r="AF797" s="354"/>
      <c r="AG797" s="354"/>
      <c r="AH797" s="354"/>
      <c r="AI797" s="354"/>
    </row>
    <row r="798" spans="1:35" x14ac:dyDescent="0.25">
      <c r="A798" s="358"/>
      <c r="B798" s="361" t="str">
        <f t="shared" si="396"/>
        <v/>
      </c>
      <c r="C798" s="358"/>
      <c r="D798" s="359"/>
      <c r="E798" s="354" t="str">
        <f>IFERROR(SUM(#REF!),"")</f>
        <v/>
      </c>
      <c r="F798" s="354"/>
      <c r="G798" s="354"/>
      <c r="H798" s="354"/>
      <c r="I798" s="354"/>
      <c r="J798" s="354"/>
      <c r="K798" s="354"/>
      <c r="L798" s="354">
        <f t="shared" si="364"/>
        <v>0</v>
      </c>
      <c r="M798" s="354"/>
      <c r="N798" s="354"/>
      <c r="O798" s="354"/>
      <c r="P798" s="354"/>
      <c r="Q798" s="354">
        <f t="shared" si="365"/>
        <v>0</v>
      </c>
      <c r="R798" s="354"/>
      <c r="S798" s="354"/>
      <c r="T798" s="354"/>
      <c r="U798" s="354"/>
      <c r="V798" s="354">
        <f t="shared" si="366"/>
        <v>0</v>
      </c>
      <c r="W798" s="354"/>
      <c r="X798" s="354"/>
      <c r="Y798" s="354"/>
      <c r="Z798" s="354"/>
      <c r="AA798" s="354"/>
      <c r="AB798" s="354"/>
      <c r="AC798" s="354"/>
      <c r="AD798" s="354"/>
      <c r="AE798" s="354"/>
      <c r="AF798" s="354"/>
      <c r="AG798" s="354"/>
      <c r="AH798" s="354"/>
      <c r="AI798" s="354"/>
    </row>
    <row r="799" spans="1:35" x14ac:dyDescent="0.25">
      <c r="A799" s="358">
        <v>3144</v>
      </c>
      <c r="B799" s="361" t="str">
        <f t="shared" si="396"/>
        <v/>
      </c>
      <c r="C799" s="358"/>
      <c r="D799" s="359" t="s">
        <v>917</v>
      </c>
      <c r="E799" s="354" t="str">
        <f>IFERROR(SUM(#REF!),"")</f>
        <v/>
      </c>
      <c r="F799" s="354"/>
      <c r="G799" s="354"/>
      <c r="H799" s="354"/>
      <c r="I799" s="354"/>
      <c r="J799" s="354"/>
      <c r="K799" s="354"/>
      <c r="L799" s="354">
        <f t="shared" si="364"/>
        <v>0</v>
      </c>
      <c r="M799" s="354"/>
      <c r="N799" s="354"/>
      <c r="O799" s="354"/>
      <c r="P799" s="354"/>
      <c r="Q799" s="354">
        <f t="shared" si="365"/>
        <v>0</v>
      </c>
      <c r="R799" s="354"/>
      <c r="S799" s="354"/>
      <c r="T799" s="354"/>
      <c r="U799" s="354"/>
      <c r="V799" s="354">
        <f t="shared" si="366"/>
        <v>0</v>
      </c>
      <c r="W799" s="354"/>
      <c r="X799" s="354"/>
      <c r="Y799" s="354"/>
      <c r="Z799" s="354"/>
      <c r="AA799" s="354"/>
      <c r="AB799" s="354"/>
      <c r="AC799" s="354"/>
      <c r="AD799" s="354"/>
      <c r="AE799" s="354"/>
      <c r="AF799" s="354"/>
      <c r="AG799" s="354"/>
      <c r="AH799" s="354"/>
      <c r="AI799" s="354"/>
    </row>
    <row r="800" spans="1:35" x14ac:dyDescent="0.25">
      <c r="A800" s="358">
        <v>3144</v>
      </c>
      <c r="B800" s="361" t="str">
        <f t="shared" si="396"/>
        <v/>
      </c>
      <c r="C800" s="358"/>
      <c r="D800" s="359" t="s">
        <v>918</v>
      </c>
      <c r="E800" s="354" t="str">
        <f>IFERROR(SUM(#REF!),"")</f>
        <v/>
      </c>
      <c r="F800" s="354"/>
      <c r="G800" s="354"/>
      <c r="H800" s="354"/>
      <c r="I800" s="354"/>
      <c r="J800" s="354"/>
      <c r="K800" s="354"/>
      <c r="L800" s="354">
        <f t="shared" ref="L800:L863" si="397">IFERROR(SUM(H800:K800),"")</f>
        <v>0</v>
      </c>
      <c r="M800" s="354"/>
      <c r="N800" s="354"/>
      <c r="O800" s="354"/>
      <c r="P800" s="354"/>
      <c r="Q800" s="354">
        <f t="shared" ref="Q800:Q863" si="398">IFERROR(SUM(M800:P800),"")</f>
        <v>0</v>
      </c>
      <c r="R800" s="354"/>
      <c r="S800" s="354"/>
      <c r="T800" s="354"/>
      <c r="U800" s="354"/>
      <c r="V800" s="354">
        <f t="shared" ref="V800:V863" si="399">IFERROR(SUM(R800:U800),"")</f>
        <v>0</v>
      </c>
      <c r="W800" s="354"/>
      <c r="X800" s="354"/>
      <c r="Y800" s="354"/>
      <c r="Z800" s="354"/>
      <c r="AA800" s="354"/>
      <c r="AB800" s="354"/>
      <c r="AC800" s="354"/>
      <c r="AD800" s="354"/>
      <c r="AE800" s="354"/>
      <c r="AF800" s="354"/>
      <c r="AG800" s="354"/>
      <c r="AH800" s="354"/>
      <c r="AI800" s="354"/>
    </row>
    <row r="801" spans="1:36" x14ac:dyDescent="0.25">
      <c r="A801" s="358"/>
      <c r="B801" s="361" t="str">
        <f t="shared" si="396"/>
        <v/>
      </c>
      <c r="C801" s="358"/>
      <c r="D801" s="359"/>
      <c r="E801" s="354" t="str">
        <f>IFERROR(SUM(#REF!),"")</f>
        <v/>
      </c>
      <c r="F801" s="354"/>
      <c r="G801" s="354"/>
      <c r="H801" s="354"/>
      <c r="I801" s="354"/>
      <c r="J801" s="354"/>
      <c r="K801" s="354"/>
      <c r="L801" s="354">
        <f t="shared" si="397"/>
        <v>0</v>
      </c>
      <c r="M801" s="354"/>
      <c r="N801" s="354"/>
      <c r="O801" s="354"/>
      <c r="P801" s="354"/>
      <c r="Q801" s="354">
        <f t="shared" si="398"/>
        <v>0</v>
      </c>
      <c r="R801" s="354"/>
      <c r="S801" s="354"/>
      <c r="T801" s="354"/>
      <c r="U801" s="354"/>
      <c r="V801" s="354">
        <f t="shared" si="399"/>
        <v>0</v>
      </c>
      <c r="W801" s="354"/>
      <c r="X801" s="354"/>
      <c r="Y801" s="354"/>
      <c r="Z801" s="354"/>
      <c r="AA801" s="354"/>
      <c r="AB801" s="354"/>
      <c r="AC801" s="354"/>
      <c r="AD801" s="354"/>
      <c r="AE801" s="354"/>
      <c r="AF801" s="354"/>
      <c r="AG801" s="354"/>
      <c r="AH801" s="354"/>
      <c r="AI801" s="354"/>
    </row>
    <row r="802" spans="1:36" x14ac:dyDescent="0.25">
      <c r="A802" s="358"/>
      <c r="B802" s="361" t="str">
        <f t="shared" si="396"/>
        <v/>
      </c>
      <c r="C802" s="358"/>
      <c r="D802" s="359"/>
      <c r="E802" s="354" t="str">
        <f>IFERROR(SUM(#REF!),"")</f>
        <v/>
      </c>
      <c r="F802" s="354"/>
      <c r="G802" s="354"/>
      <c r="H802" s="354"/>
      <c r="I802" s="354"/>
      <c r="J802" s="354"/>
      <c r="K802" s="354"/>
      <c r="L802" s="354">
        <f t="shared" si="397"/>
        <v>0</v>
      </c>
      <c r="M802" s="354"/>
      <c r="N802" s="354"/>
      <c r="O802" s="354"/>
      <c r="P802" s="354"/>
      <c r="Q802" s="354">
        <f t="shared" si="398"/>
        <v>0</v>
      </c>
      <c r="R802" s="354"/>
      <c r="S802" s="354"/>
      <c r="T802" s="354"/>
      <c r="U802" s="354"/>
      <c r="V802" s="354">
        <f t="shared" si="399"/>
        <v>0</v>
      </c>
      <c r="W802" s="354"/>
      <c r="X802" s="354"/>
      <c r="Y802" s="354"/>
      <c r="Z802" s="354"/>
      <c r="AA802" s="354"/>
      <c r="AB802" s="354"/>
      <c r="AC802" s="354"/>
      <c r="AD802" s="354"/>
      <c r="AE802" s="354"/>
      <c r="AF802" s="354"/>
      <c r="AG802" s="354"/>
      <c r="AH802" s="354"/>
      <c r="AI802" s="354"/>
    </row>
    <row r="803" spans="1:36" x14ac:dyDescent="0.25">
      <c r="A803" s="358"/>
      <c r="B803" s="361" t="str">
        <f t="shared" si="396"/>
        <v/>
      </c>
      <c r="C803" s="358"/>
      <c r="D803" s="359"/>
      <c r="E803" s="354" t="str">
        <f>IFERROR(SUM(#REF!),"")</f>
        <v/>
      </c>
      <c r="F803" s="354"/>
      <c r="G803" s="354"/>
      <c r="H803" s="354"/>
      <c r="I803" s="354"/>
      <c r="J803" s="354"/>
      <c r="K803" s="354"/>
      <c r="L803" s="354">
        <f t="shared" si="397"/>
        <v>0</v>
      </c>
      <c r="M803" s="354"/>
      <c r="N803" s="354"/>
      <c r="O803" s="354"/>
      <c r="P803" s="354"/>
      <c r="Q803" s="354">
        <f t="shared" si="398"/>
        <v>0</v>
      </c>
      <c r="R803" s="354"/>
      <c r="S803" s="354"/>
      <c r="T803" s="354"/>
      <c r="U803" s="354"/>
      <c r="V803" s="354">
        <f t="shared" si="399"/>
        <v>0</v>
      </c>
      <c r="W803" s="354"/>
      <c r="X803" s="354"/>
      <c r="Y803" s="354"/>
      <c r="Z803" s="354"/>
      <c r="AA803" s="354"/>
      <c r="AB803" s="354"/>
      <c r="AC803" s="354"/>
      <c r="AD803" s="354"/>
      <c r="AE803" s="354"/>
      <c r="AF803" s="354"/>
      <c r="AG803" s="354"/>
      <c r="AH803" s="354"/>
      <c r="AI803" s="354"/>
    </row>
    <row r="804" spans="1:36" x14ac:dyDescent="0.25">
      <c r="A804" s="358"/>
      <c r="B804" s="361" t="str">
        <f t="shared" si="396"/>
        <v/>
      </c>
      <c r="C804" s="358"/>
      <c r="D804" s="359"/>
      <c r="E804" s="354" t="str">
        <f>IFERROR(SUM(#REF!),"")</f>
        <v/>
      </c>
      <c r="F804" s="354"/>
      <c r="G804" s="354"/>
      <c r="H804" s="354"/>
      <c r="I804" s="354"/>
      <c r="J804" s="354"/>
      <c r="K804" s="354"/>
      <c r="L804" s="354">
        <f t="shared" si="397"/>
        <v>0</v>
      </c>
      <c r="M804" s="354"/>
      <c r="N804" s="354"/>
      <c r="O804" s="354"/>
      <c r="P804" s="354"/>
      <c r="Q804" s="354">
        <f t="shared" si="398"/>
        <v>0</v>
      </c>
      <c r="R804" s="354"/>
      <c r="S804" s="354"/>
      <c r="T804" s="354"/>
      <c r="U804" s="354"/>
      <c r="V804" s="354">
        <f t="shared" si="399"/>
        <v>0</v>
      </c>
      <c r="W804" s="354"/>
      <c r="X804" s="354"/>
      <c r="Y804" s="354"/>
      <c r="Z804" s="354"/>
      <c r="AA804" s="354"/>
      <c r="AB804" s="354"/>
      <c r="AC804" s="354"/>
      <c r="AD804" s="354"/>
      <c r="AE804" s="354"/>
      <c r="AF804" s="354"/>
      <c r="AG804" s="354"/>
      <c r="AH804" s="354"/>
      <c r="AI804" s="354"/>
    </row>
    <row r="805" spans="1:36" x14ac:dyDescent="0.25">
      <c r="A805" s="358" t="s">
        <v>919</v>
      </c>
      <c r="B805" s="361" t="str">
        <f t="shared" si="396"/>
        <v/>
      </c>
      <c r="C805" s="358"/>
      <c r="D805" s="359" t="s">
        <v>920</v>
      </c>
      <c r="E805" s="354" t="str">
        <f>IFERROR(SUM(#REF!),"")</f>
        <v/>
      </c>
      <c r="F805" s="354"/>
      <c r="G805" s="354"/>
      <c r="H805" s="354"/>
      <c r="I805" s="354"/>
      <c r="J805" s="354"/>
      <c r="K805" s="354"/>
      <c r="L805" s="354">
        <f t="shared" si="397"/>
        <v>0</v>
      </c>
      <c r="M805" s="354"/>
      <c r="N805" s="354"/>
      <c r="O805" s="354"/>
      <c r="P805" s="354"/>
      <c r="Q805" s="354">
        <f t="shared" si="398"/>
        <v>0</v>
      </c>
      <c r="R805" s="354"/>
      <c r="S805" s="354"/>
      <c r="T805" s="354"/>
      <c r="U805" s="354"/>
      <c r="V805" s="354">
        <f t="shared" si="399"/>
        <v>0</v>
      </c>
      <c r="W805" s="354"/>
      <c r="X805" s="354"/>
      <c r="Y805" s="354"/>
      <c r="Z805" s="354"/>
      <c r="AA805" s="354"/>
      <c r="AB805" s="354"/>
      <c r="AC805" s="354"/>
      <c r="AD805" s="354"/>
      <c r="AE805" s="354"/>
      <c r="AF805" s="354"/>
      <c r="AG805" s="354"/>
      <c r="AH805" s="354"/>
      <c r="AI805" s="354"/>
    </row>
    <row r="806" spans="1:36" x14ac:dyDescent="0.25">
      <c r="A806" s="358"/>
      <c r="B806" s="361" t="str">
        <f t="shared" si="396"/>
        <v/>
      </c>
      <c r="C806" s="358"/>
      <c r="D806" s="359"/>
      <c r="E806" s="354" t="str">
        <f>IFERROR(SUM(#REF!),"")</f>
        <v/>
      </c>
      <c r="F806" s="354"/>
      <c r="G806" s="354"/>
      <c r="H806" s="354"/>
      <c r="I806" s="354"/>
      <c r="J806" s="354"/>
      <c r="K806" s="354"/>
      <c r="L806" s="354">
        <f t="shared" si="397"/>
        <v>0</v>
      </c>
      <c r="M806" s="354"/>
      <c r="N806" s="354"/>
      <c r="O806" s="354"/>
      <c r="P806" s="354"/>
      <c r="Q806" s="354">
        <f t="shared" si="398"/>
        <v>0</v>
      </c>
      <c r="R806" s="354"/>
      <c r="S806" s="354"/>
      <c r="T806" s="354"/>
      <c r="U806" s="354"/>
      <c r="V806" s="354">
        <f t="shared" si="399"/>
        <v>0</v>
      </c>
      <c r="W806" s="354"/>
      <c r="X806" s="354"/>
      <c r="Y806" s="354"/>
      <c r="Z806" s="354"/>
      <c r="AA806" s="354"/>
      <c r="AB806" s="354"/>
      <c r="AC806" s="354"/>
      <c r="AD806" s="354"/>
      <c r="AE806" s="354"/>
      <c r="AF806" s="354"/>
      <c r="AG806" s="354"/>
      <c r="AH806" s="354"/>
      <c r="AI806" s="354"/>
    </row>
    <row r="807" spans="1:36" x14ac:dyDescent="0.25">
      <c r="A807" s="358"/>
      <c r="B807" s="361" t="str">
        <f t="shared" si="396"/>
        <v/>
      </c>
      <c r="C807" s="358"/>
      <c r="D807" s="359"/>
      <c r="E807" s="354" t="str">
        <f>IFERROR(SUM(#REF!),"")</f>
        <v/>
      </c>
      <c r="F807" s="354"/>
      <c r="G807" s="354"/>
      <c r="H807" s="354"/>
      <c r="I807" s="354"/>
      <c r="J807" s="354"/>
      <c r="K807" s="354"/>
      <c r="L807" s="354">
        <f t="shared" si="397"/>
        <v>0</v>
      </c>
      <c r="M807" s="354"/>
      <c r="N807" s="354"/>
      <c r="O807" s="354"/>
      <c r="P807" s="354"/>
      <c r="Q807" s="354">
        <f t="shared" si="398"/>
        <v>0</v>
      </c>
      <c r="R807" s="354"/>
      <c r="S807" s="354"/>
      <c r="T807" s="354"/>
      <c r="U807" s="354"/>
      <c r="V807" s="354">
        <f t="shared" si="399"/>
        <v>0</v>
      </c>
      <c r="W807" s="354"/>
      <c r="X807" s="354"/>
      <c r="Y807" s="354"/>
      <c r="Z807" s="354"/>
      <c r="AA807" s="354"/>
      <c r="AB807" s="354"/>
      <c r="AC807" s="354"/>
      <c r="AD807" s="354"/>
      <c r="AE807" s="354"/>
      <c r="AF807" s="354"/>
      <c r="AG807" s="354"/>
      <c r="AH807" s="354"/>
      <c r="AI807" s="354"/>
    </row>
    <row r="808" spans="1:36" x14ac:dyDescent="0.25">
      <c r="B808" s="361" t="str">
        <f t="shared" si="396"/>
        <v/>
      </c>
      <c r="L808" s="354">
        <f t="shared" si="397"/>
        <v>0</v>
      </c>
      <c r="Q808" s="354">
        <f t="shared" si="398"/>
        <v>0</v>
      </c>
      <c r="V808" s="354">
        <f t="shared" si="399"/>
        <v>0</v>
      </c>
    </row>
    <row r="809" spans="1:36" s="365" customFormat="1" x14ac:dyDescent="0.25">
      <c r="A809" s="376"/>
      <c r="B809" s="361" t="str">
        <f t="shared" si="396"/>
        <v/>
      </c>
      <c r="C809" s="376"/>
      <c r="D809" s="390" t="s">
        <v>921</v>
      </c>
      <c r="E809" s="355" t="str">
        <f>IFERROR(SUM(#REF!),"")</f>
        <v/>
      </c>
      <c r="F809" s="355"/>
      <c r="G809" s="355"/>
      <c r="H809" s="355"/>
      <c r="I809" s="355"/>
      <c r="J809" s="355"/>
      <c r="K809" s="355"/>
      <c r="L809" s="355">
        <f t="shared" si="397"/>
        <v>0</v>
      </c>
      <c r="M809" s="355"/>
      <c r="N809" s="355"/>
      <c r="O809" s="355"/>
      <c r="P809" s="355"/>
      <c r="Q809" s="355">
        <f t="shared" si="398"/>
        <v>0</v>
      </c>
      <c r="R809" s="355"/>
      <c r="S809" s="355"/>
      <c r="T809" s="355"/>
      <c r="U809" s="355"/>
      <c r="V809" s="355">
        <f t="shared" si="399"/>
        <v>0</v>
      </c>
      <c r="W809" s="340"/>
      <c r="X809" s="340"/>
      <c r="Y809" s="394"/>
      <c r="Z809" s="394" t="s">
        <v>922</v>
      </c>
      <c r="AA809" s="394" t="s">
        <v>923</v>
      </c>
      <c r="AB809" s="354"/>
      <c r="AC809" s="354"/>
      <c r="AD809" s="354"/>
      <c r="AE809" s="354"/>
      <c r="AF809" s="354"/>
      <c r="AG809" s="354"/>
      <c r="AH809" s="354"/>
      <c r="AI809" s="354"/>
      <c r="AJ809" s="340"/>
    </row>
    <row r="810" spans="1:36" s="365" customFormat="1" x14ac:dyDescent="0.25">
      <c r="A810" s="376"/>
      <c r="B810" s="361" t="str">
        <f t="shared" si="396"/>
        <v/>
      </c>
      <c r="C810" s="376"/>
      <c r="D810" s="390" t="s">
        <v>924</v>
      </c>
      <c r="E810" s="381">
        <f t="shared" ref="E810:F810" si="400">E693-E695</f>
        <v>19577951.299999863</v>
      </c>
      <c r="F810" s="381">
        <f t="shared" si="400"/>
        <v>55465800</v>
      </c>
      <c r="G810" s="381">
        <f>G693-G695</f>
        <v>56154200</v>
      </c>
      <c r="H810" s="381">
        <f t="shared" ref="H810:K810" si="401">H693-H695</f>
        <v>-281300</v>
      </c>
      <c r="I810" s="381">
        <f t="shared" si="401"/>
        <v>0</v>
      </c>
      <c r="J810" s="381">
        <f t="shared" si="401"/>
        <v>0</v>
      </c>
      <c r="K810" s="381">
        <f t="shared" si="401"/>
        <v>0</v>
      </c>
      <c r="L810" s="355">
        <f t="shared" si="397"/>
        <v>-281300</v>
      </c>
      <c r="M810" s="381">
        <f t="shared" ref="M810:P810" si="402">M693-M695</f>
        <v>40430300</v>
      </c>
      <c r="N810" s="381">
        <f t="shared" si="402"/>
        <v>0</v>
      </c>
      <c r="O810" s="381">
        <f t="shared" si="402"/>
        <v>0</v>
      </c>
      <c r="P810" s="381">
        <f t="shared" si="402"/>
        <v>0</v>
      </c>
      <c r="Q810" s="355">
        <f t="shared" si="398"/>
        <v>40430300</v>
      </c>
      <c r="R810" s="381">
        <f t="shared" ref="R810:U810" si="403">R693-R695</f>
        <v>50116900</v>
      </c>
      <c r="S810" s="381">
        <f t="shared" si="403"/>
        <v>0</v>
      </c>
      <c r="T810" s="381">
        <f t="shared" si="403"/>
        <v>0</v>
      </c>
      <c r="U810" s="381">
        <f t="shared" si="403"/>
        <v>0</v>
      </c>
      <c r="V810" s="355">
        <f t="shared" si="399"/>
        <v>50116900</v>
      </c>
      <c r="W810" s="340"/>
      <c r="X810" s="340"/>
      <c r="Y810" s="394"/>
      <c r="Z810" s="394" t="e">
        <f>SUM(#REF!,#REF!,#REF!,#REF!,#REF!,#REF!,#REF!,#REF!,#REF!,#REF!,#REF!,#REF!,#REF!,#REF!,#REF!,#REF!,#REF!,#REF!,#REF!,#REF!,#REF!,#REF!,#REF!,#REF!,#REF!)</f>
        <v>#REF!</v>
      </c>
      <c r="AA810" s="394" t="e">
        <f>SUM(#REF!,#REF!,#REF!,#REF!,#REF!,#REF!,#REF!,#REF!,#REF!,#REF!)</f>
        <v>#REF!</v>
      </c>
      <c r="AB810" s="354" t="e">
        <f>M810+Z810-AA810</f>
        <v>#REF!</v>
      </c>
      <c r="AC810" s="354"/>
      <c r="AD810" s="354"/>
      <c r="AE810" s="354"/>
      <c r="AF810" s="354"/>
      <c r="AG810" s="354"/>
      <c r="AH810" s="354"/>
      <c r="AI810" s="354"/>
      <c r="AJ810" s="340"/>
    </row>
    <row r="811" spans="1:36" x14ac:dyDescent="0.25">
      <c r="A811" s="358"/>
      <c r="B811" s="361" t="str">
        <f t="shared" si="396"/>
        <v/>
      </c>
      <c r="C811" s="358"/>
      <c r="D811" s="359" t="s">
        <v>1</v>
      </c>
      <c r="E811" s="362">
        <f t="shared" ref="E811:F811" si="404">E810+E812</f>
        <v>-3.8743019104003906E-7</v>
      </c>
      <c r="F811" s="362">
        <f t="shared" si="404"/>
        <v>0</v>
      </c>
      <c r="G811" s="362">
        <f>G810+G812</f>
        <v>0</v>
      </c>
      <c r="H811" s="362">
        <f t="shared" ref="H811:K811" si="405">H810+H812</f>
        <v>0</v>
      </c>
      <c r="I811" s="362">
        <f t="shared" si="405"/>
        <v>0</v>
      </c>
      <c r="J811" s="362">
        <f t="shared" si="405"/>
        <v>0</v>
      </c>
      <c r="K811" s="362">
        <f t="shared" si="405"/>
        <v>0</v>
      </c>
      <c r="L811" s="354">
        <f t="shared" si="397"/>
        <v>0</v>
      </c>
      <c r="M811" s="362">
        <f t="shared" ref="M811:P811" si="406">M810+M812</f>
        <v>0</v>
      </c>
      <c r="N811" s="362">
        <f t="shared" si="406"/>
        <v>0</v>
      </c>
      <c r="O811" s="362">
        <f t="shared" si="406"/>
        <v>0</v>
      </c>
      <c r="P811" s="362">
        <f t="shared" si="406"/>
        <v>0</v>
      </c>
      <c r="Q811" s="354">
        <f t="shared" si="398"/>
        <v>0</v>
      </c>
      <c r="R811" s="362">
        <f t="shared" ref="R811:U811" si="407">R810+R812</f>
        <v>0</v>
      </c>
      <c r="S811" s="362">
        <f t="shared" si="407"/>
        <v>0</v>
      </c>
      <c r="T811" s="362">
        <f t="shared" si="407"/>
        <v>0</v>
      </c>
      <c r="U811" s="362">
        <f t="shared" si="407"/>
        <v>0</v>
      </c>
      <c r="V811" s="354">
        <f t="shared" si="399"/>
        <v>0</v>
      </c>
      <c r="Y811" s="395" t="s">
        <v>925</v>
      </c>
      <c r="Z811" s="396"/>
      <c r="AA811" s="397">
        <v>10000000</v>
      </c>
      <c r="AB811" s="354"/>
      <c r="AC811" s="354"/>
      <c r="AD811" s="354"/>
      <c r="AE811" s="354"/>
      <c r="AF811" s="354"/>
      <c r="AG811" s="354"/>
      <c r="AH811" s="354"/>
      <c r="AI811" s="354"/>
    </row>
    <row r="812" spans="1:36" s="365" customFormat="1" ht="24" x14ac:dyDescent="0.25">
      <c r="A812" s="376"/>
      <c r="B812" s="361" t="str">
        <f t="shared" si="396"/>
        <v/>
      </c>
      <c r="C812" s="376"/>
      <c r="D812" s="398" t="s">
        <v>926</v>
      </c>
      <c r="E812" s="381">
        <f t="shared" ref="E812:F812" si="408">SUM(E814,E947)</f>
        <v>-19577951.30000025</v>
      </c>
      <c r="F812" s="381">
        <f t="shared" si="408"/>
        <v>-55465800</v>
      </c>
      <c r="G812" s="381">
        <f>SUM(G814,G947)</f>
        <v>-56154200</v>
      </c>
      <c r="H812" s="381">
        <f t="shared" ref="H812:K812" si="409">SUM(H814,H947)</f>
        <v>281300</v>
      </c>
      <c r="I812" s="381">
        <f t="shared" si="409"/>
        <v>0</v>
      </c>
      <c r="J812" s="381">
        <f t="shared" si="409"/>
        <v>0</v>
      </c>
      <c r="K812" s="381">
        <f t="shared" si="409"/>
        <v>0</v>
      </c>
      <c r="L812" s="355">
        <f t="shared" si="397"/>
        <v>281300</v>
      </c>
      <c r="M812" s="381">
        <f t="shared" ref="M812:P812" si="410">SUM(M814,M947)</f>
        <v>-40430300</v>
      </c>
      <c r="N812" s="381">
        <f t="shared" si="410"/>
        <v>0</v>
      </c>
      <c r="O812" s="381">
        <f t="shared" si="410"/>
        <v>0</v>
      </c>
      <c r="P812" s="381">
        <f t="shared" si="410"/>
        <v>0</v>
      </c>
      <c r="Q812" s="355">
        <f t="shared" si="398"/>
        <v>-40430300</v>
      </c>
      <c r="R812" s="381">
        <f t="shared" ref="R812:U812" si="411">SUM(R814,R947)</f>
        <v>-50116900</v>
      </c>
      <c r="S812" s="381">
        <f t="shared" si="411"/>
        <v>0</v>
      </c>
      <c r="T812" s="381">
        <f t="shared" si="411"/>
        <v>0</v>
      </c>
      <c r="U812" s="381">
        <f t="shared" si="411"/>
        <v>0</v>
      </c>
      <c r="V812" s="355">
        <f t="shared" si="399"/>
        <v>-50116900</v>
      </c>
      <c r="W812" s="340"/>
      <c r="X812" s="340"/>
      <c r="Y812" s="395" t="s">
        <v>927</v>
      </c>
      <c r="Z812" s="394"/>
      <c r="AA812" s="397">
        <v>1000000</v>
      </c>
      <c r="AB812" s="354"/>
      <c r="AC812" s="354"/>
      <c r="AD812" s="354"/>
      <c r="AE812" s="354"/>
      <c r="AF812" s="354"/>
      <c r="AG812" s="354"/>
      <c r="AH812" s="354"/>
      <c r="AI812" s="354"/>
      <c r="AJ812" s="340"/>
    </row>
    <row r="813" spans="1:36" x14ac:dyDescent="0.25">
      <c r="A813" s="358"/>
      <c r="B813" s="361" t="str">
        <f t="shared" si="396"/>
        <v/>
      </c>
      <c r="C813" s="358"/>
      <c r="D813" s="359"/>
      <c r="E813" s="354" t="str">
        <f>IFERROR(SUM(#REF!),"")</f>
        <v/>
      </c>
      <c r="F813" s="354"/>
      <c r="G813" s="354">
        <f>IFERROR(SUM(E813:E813),"")</f>
        <v>0</v>
      </c>
      <c r="H813" s="354" t="str">
        <f>IFERROR(SUM(#REF!),"")</f>
        <v/>
      </c>
      <c r="I813" s="354" t="str">
        <f>IFERROR(SUM(#REF!),"")</f>
        <v/>
      </c>
      <c r="J813" s="354" t="str">
        <f>IFERROR(SUM(#REF!),"")</f>
        <v/>
      </c>
      <c r="K813" s="354" t="str">
        <f>IFERROR(SUM(#REF!),"")</f>
        <v/>
      </c>
      <c r="L813" s="354">
        <f t="shared" si="397"/>
        <v>0</v>
      </c>
      <c r="M813" s="354" t="str">
        <f>IFERROR(SUM(#REF!),"")</f>
        <v/>
      </c>
      <c r="N813" s="354" t="str">
        <f>IFERROR(SUM(#REF!),"")</f>
        <v/>
      </c>
      <c r="O813" s="354" t="str">
        <f>IFERROR(SUM(#REF!),"")</f>
        <v/>
      </c>
      <c r="P813" s="354" t="str">
        <f>IFERROR(SUM(#REF!),"")</f>
        <v/>
      </c>
      <c r="Q813" s="354">
        <f t="shared" si="398"/>
        <v>0</v>
      </c>
      <c r="R813" s="354" t="str">
        <f>IFERROR(SUM(#REF!),"")</f>
        <v/>
      </c>
      <c r="S813" s="354" t="str">
        <f>IFERROR(SUM(#REF!),"")</f>
        <v/>
      </c>
      <c r="T813" s="354" t="str">
        <f>IFERROR(SUM(#REF!),"")</f>
        <v/>
      </c>
      <c r="U813" s="354" t="str">
        <f>IFERROR(SUM(#REF!),"")</f>
        <v/>
      </c>
      <c r="V813" s="354">
        <f t="shared" si="399"/>
        <v>0</v>
      </c>
      <c r="Y813" s="399" t="s">
        <v>928</v>
      </c>
      <c r="Z813" s="396"/>
      <c r="AA813" s="400">
        <v>15100000</v>
      </c>
      <c r="AB813" s="354"/>
      <c r="AC813" s="354"/>
      <c r="AD813" s="354"/>
      <c r="AE813" s="354"/>
      <c r="AF813" s="354"/>
      <c r="AG813" s="354"/>
      <c r="AH813" s="354"/>
      <c r="AI813" s="354"/>
    </row>
    <row r="814" spans="1:36" x14ac:dyDescent="0.25">
      <c r="A814" s="352">
        <v>32</v>
      </c>
      <c r="B814" s="361" t="str">
        <f t="shared" si="396"/>
        <v/>
      </c>
      <c r="C814" s="352"/>
      <c r="D814" s="353" t="s">
        <v>929</v>
      </c>
      <c r="E814" s="360">
        <f t="shared" ref="E814:F814" si="412">SUM(E815,E906,E944)</f>
        <v>28527509.259999745</v>
      </c>
      <c r="F814" s="360">
        <f t="shared" si="412"/>
        <v>-37058800</v>
      </c>
      <c r="G814" s="360">
        <f>SUM(G815,G906,G944)</f>
        <v>-27633300</v>
      </c>
      <c r="H814" s="360">
        <f t="shared" ref="H814:K814" si="413">SUM(H815,H906,H944)</f>
        <v>16507000</v>
      </c>
      <c r="I814" s="360">
        <f t="shared" si="413"/>
        <v>0</v>
      </c>
      <c r="J814" s="360">
        <f t="shared" si="413"/>
        <v>0</v>
      </c>
      <c r="K814" s="360">
        <f t="shared" si="413"/>
        <v>0</v>
      </c>
      <c r="L814" s="354">
        <f t="shared" si="397"/>
        <v>16507000</v>
      </c>
      <c r="M814" s="360">
        <f t="shared" ref="M814:P814" si="414">SUM(M815,M906,M944)</f>
        <v>4795400</v>
      </c>
      <c r="N814" s="360">
        <f t="shared" si="414"/>
        <v>0</v>
      </c>
      <c r="O814" s="360">
        <f t="shared" si="414"/>
        <v>0</v>
      </c>
      <c r="P814" s="360">
        <f t="shared" si="414"/>
        <v>0</v>
      </c>
      <c r="Q814" s="354">
        <f t="shared" si="398"/>
        <v>4795400</v>
      </c>
      <c r="R814" s="360">
        <f t="shared" ref="R814:U814" si="415">SUM(R815,R906,R944)</f>
        <v>1108800</v>
      </c>
      <c r="S814" s="360">
        <f t="shared" si="415"/>
        <v>0</v>
      </c>
      <c r="T814" s="360">
        <f t="shared" si="415"/>
        <v>0</v>
      </c>
      <c r="U814" s="360">
        <f t="shared" si="415"/>
        <v>0</v>
      </c>
      <c r="V814" s="354">
        <f t="shared" si="399"/>
        <v>1108800</v>
      </c>
      <c r="Y814" s="396" t="s">
        <v>930</v>
      </c>
      <c r="Z814" s="396"/>
      <c r="AA814" s="396">
        <v>19540000</v>
      </c>
      <c r="AB814" s="354"/>
      <c r="AC814" s="354"/>
      <c r="AD814" s="354"/>
      <c r="AE814" s="354"/>
      <c r="AF814" s="354"/>
      <c r="AG814" s="354"/>
      <c r="AH814" s="354"/>
      <c r="AI814" s="354"/>
    </row>
    <row r="815" spans="1:36" x14ac:dyDescent="0.25">
      <c r="A815" s="352">
        <v>321</v>
      </c>
      <c r="B815" s="361" t="str">
        <f t="shared" si="396"/>
        <v/>
      </c>
      <c r="C815" s="352"/>
      <c r="D815" s="353" t="s">
        <v>931</v>
      </c>
      <c r="E815" s="360">
        <f t="shared" ref="E815:F815" si="416">SUM(E816,E879,E887,E893,E898,E903)</f>
        <v>28527509.259999745</v>
      </c>
      <c r="F815" s="360">
        <f t="shared" si="416"/>
        <v>-37058800</v>
      </c>
      <c r="G815" s="360">
        <f>SUM(G816,G879,G887,G893,G898,G903)</f>
        <v>-27633300</v>
      </c>
      <c r="H815" s="360">
        <f t="shared" ref="H815:K815" si="417">SUM(H816,H879,H887,H893,H898,H903)</f>
        <v>16507000</v>
      </c>
      <c r="I815" s="360">
        <f t="shared" si="417"/>
        <v>0</v>
      </c>
      <c r="J815" s="360">
        <f t="shared" si="417"/>
        <v>0</v>
      </c>
      <c r="K815" s="360">
        <f t="shared" si="417"/>
        <v>0</v>
      </c>
      <c r="L815" s="354">
        <f t="shared" si="397"/>
        <v>16507000</v>
      </c>
      <c r="M815" s="360">
        <f t="shared" ref="M815:P815" si="418">SUM(M816,M879,M887,M893,M898,M903)</f>
        <v>4795400</v>
      </c>
      <c r="N815" s="360">
        <f t="shared" si="418"/>
        <v>0</v>
      </c>
      <c r="O815" s="360">
        <f t="shared" si="418"/>
        <v>0</v>
      </c>
      <c r="P815" s="360">
        <f t="shared" si="418"/>
        <v>0</v>
      </c>
      <c r="Q815" s="354">
        <f t="shared" si="398"/>
        <v>4795400</v>
      </c>
      <c r="R815" s="360">
        <f t="shared" ref="R815:U815" si="419">SUM(R816,R879,R887,R893,R898,R903)</f>
        <v>1108800</v>
      </c>
      <c r="S815" s="360">
        <f t="shared" si="419"/>
        <v>0</v>
      </c>
      <c r="T815" s="360">
        <f t="shared" si="419"/>
        <v>0</v>
      </c>
      <c r="U815" s="360">
        <f t="shared" si="419"/>
        <v>0</v>
      </c>
      <c r="V815" s="354">
        <f t="shared" si="399"/>
        <v>1108800</v>
      </c>
      <c r="Y815" s="399" t="s">
        <v>932</v>
      </c>
      <c r="Z815" s="396"/>
      <c r="AA815" s="400">
        <v>500000</v>
      </c>
      <c r="AB815" s="354"/>
      <c r="AC815" s="354"/>
      <c r="AD815" s="354"/>
      <c r="AE815" s="354"/>
      <c r="AF815" s="354"/>
      <c r="AG815" s="354"/>
      <c r="AH815" s="354"/>
      <c r="AI815" s="354"/>
    </row>
    <row r="816" spans="1:36" x14ac:dyDescent="0.25">
      <c r="A816" s="358">
        <v>3212</v>
      </c>
      <c r="B816" s="361" t="str">
        <f t="shared" si="396"/>
        <v/>
      </c>
      <c r="C816" s="358"/>
      <c r="D816" s="359" t="s">
        <v>933</v>
      </c>
      <c r="E816" s="360">
        <f t="shared" ref="E816:F816" si="420">SUM(E819,E860,E867)</f>
        <v>19529362.419999745</v>
      </c>
      <c r="F816" s="360">
        <f t="shared" si="420"/>
        <v>-57348600</v>
      </c>
      <c r="G816" s="360">
        <f>SUM(G819,G860,G867)</f>
        <v>-27992200</v>
      </c>
      <c r="H816" s="360">
        <f t="shared" ref="H816:K816" si="421">SUM(H819,H860,H867)</f>
        <v>2736200</v>
      </c>
      <c r="I816" s="360">
        <f t="shared" si="421"/>
        <v>0</v>
      </c>
      <c r="J816" s="360">
        <f t="shared" si="421"/>
        <v>0</v>
      </c>
      <c r="K816" s="360">
        <f t="shared" si="421"/>
        <v>0</v>
      </c>
      <c r="L816" s="354">
        <f t="shared" si="397"/>
        <v>2736200</v>
      </c>
      <c r="M816" s="360">
        <f t="shared" ref="M816:P816" si="422">SUM(M819,M860,M867)</f>
        <v>4524600</v>
      </c>
      <c r="N816" s="360">
        <f t="shared" si="422"/>
        <v>0</v>
      </c>
      <c r="O816" s="360">
        <f t="shared" si="422"/>
        <v>0</v>
      </c>
      <c r="P816" s="360">
        <f t="shared" si="422"/>
        <v>0</v>
      </c>
      <c r="Q816" s="354">
        <f t="shared" si="398"/>
        <v>4524600</v>
      </c>
      <c r="R816" s="360">
        <f t="shared" ref="R816:U816" si="423">SUM(R819,R860,R867)</f>
        <v>838000</v>
      </c>
      <c r="S816" s="360">
        <f t="shared" si="423"/>
        <v>0</v>
      </c>
      <c r="T816" s="360">
        <f t="shared" si="423"/>
        <v>0</v>
      </c>
      <c r="U816" s="360">
        <f t="shared" si="423"/>
        <v>0</v>
      </c>
      <c r="V816" s="354">
        <f t="shared" si="399"/>
        <v>838000</v>
      </c>
      <c r="Y816" s="395" t="s">
        <v>934</v>
      </c>
      <c r="Z816" s="400">
        <v>15015000</v>
      </c>
      <c r="AA816" s="394"/>
      <c r="AB816" s="354"/>
      <c r="AC816" s="354"/>
      <c r="AD816" s="354"/>
      <c r="AE816" s="354"/>
      <c r="AF816" s="354"/>
      <c r="AG816" s="354"/>
      <c r="AH816" s="354"/>
      <c r="AI816" s="354"/>
    </row>
    <row r="817" spans="1:35" x14ac:dyDescent="0.25">
      <c r="A817" s="358"/>
      <c r="B817" s="361" t="str">
        <f t="shared" si="396"/>
        <v>C</v>
      </c>
      <c r="C817" s="352" t="s">
        <v>935</v>
      </c>
      <c r="D817" s="359"/>
      <c r="E817" s="354" t="str">
        <f>IFERROR(SUM(#REF!),"")</f>
        <v/>
      </c>
      <c r="F817" s="354"/>
      <c r="G817" s="354"/>
      <c r="H817" s="354"/>
      <c r="I817" s="354"/>
      <c r="J817" s="354"/>
      <c r="K817" s="354"/>
      <c r="L817" s="354">
        <f t="shared" si="397"/>
        <v>0</v>
      </c>
      <c r="M817" s="354"/>
      <c r="N817" s="354"/>
      <c r="O817" s="354"/>
      <c r="P817" s="354"/>
      <c r="Q817" s="354">
        <f t="shared" si="398"/>
        <v>0</v>
      </c>
      <c r="R817" s="354"/>
      <c r="S817" s="354"/>
      <c r="T817" s="354"/>
      <c r="U817" s="354"/>
      <c r="V817" s="354">
        <f t="shared" si="399"/>
        <v>0</v>
      </c>
      <c r="Y817" s="395" t="s">
        <v>936</v>
      </c>
      <c r="Z817" s="397">
        <v>703100</v>
      </c>
      <c r="AA817" s="394"/>
      <c r="AB817" s="354"/>
      <c r="AC817" s="354"/>
      <c r="AD817" s="354"/>
      <c r="AE817" s="354"/>
      <c r="AF817" s="354"/>
      <c r="AG817" s="354"/>
      <c r="AH817" s="354"/>
      <c r="AI817" s="354"/>
    </row>
    <row r="818" spans="1:35" x14ac:dyDescent="0.25">
      <c r="A818" s="358"/>
      <c r="B818" s="361" t="str">
        <f t="shared" si="396"/>
        <v/>
      </c>
      <c r="C818" s="352"/>
      <c r="D818" s="356" t="s">
        <v>937</v>
      </c>
      <c r="E818" s="354" t="str">
        <f>IFERROR(SUM(#REF!),"")</f>
        <v/>
      </c>
      <c r="F818" s="354"/>
      <c r="G818" s="362" t="str">
        <f>IFERROR(VLOOKUP($C818,[11]Rev!$Z$4:$AF$117,4,0),"")</f>
        <v/>
      </c>
      <c r="H818" s="362" t="str">
        <f>IFERROR(VLOOKUP($C818,[11]Rev!$Z$4:$AF$117,4,0),"")</f>
        <v/>
      </c>
      <c r="I818" s="362" t="str">
        <f>IFERROR(VLOOKUP($C818,[11]Rev!$Z$4:$AF$117,4,0),"")</f>
        <v/>
      </c>
      <c r="J818" s="362" t="str">
        <f>IFERROR(VLOOKUP($C818,[11]Rev!$Z$4:$AF$117,4,0),"")</f>
        <v/>
      </c>
      <c r="K818" s="362" t="str">
        <f>IFERROR(VLOOKUP($C818,[11]Rev!$Z$4:$AF$117,4,0),"")</f>
        <v/>
      </c>
      <c r="L818" s="354">
        <f t="shared" si="397"/>
        <v>0</v>
      </c>
      <c r="M818" s="362" t="str">
        <f>IFERROR(VLOOKUP($C818,[11]Rev!$Z$4:$AF$117,4,0),"")</f>
        <v/>
      </c>
      <c r="N818" s="362" t="str">
        <f>IFERROR(VLOOKUP($C818,[11]Rev!$Z$4:$AF$117,4,0),"")</f>
        <v/>
      </c>
      <c r="O818" s="362" t="str">
        <f>IFERROR(VLOOKUP($C818,[11]Rev!$Z$4:$AF$117,4,0),"")</f>
        <v/>
      </c>
      <c r="P818" s="362" t="str">
        <f>IFERROR(VLOOKUP($C818,[11]Rev!$Z$4:$AF$117,4,0),"")</f>
        <v/>
      </c>
      <c r="Q818" s="354">
        <f t="shared" si="398"/>
        <v>0</v>
      </c>
      <c r="R818" s="362" t="str">
        <f>IFERROR(VLOOKUP($C818,[11]Rev!$Z$4:$AF$117,4,0),"")</f>
        <v/>
      </c>
      <c r="S818" s="362" t="str">
        <f>IFERROR(VLOOKUP($C818,[11]Rev!$Z$4:$AF$117,4,0),"")</f>
        <v/>
      </c>
      <c r="T818" s="362" t="str">
        <f>IFERROR(VLOOKUP($C818,[11]Rev!$Z$4:$AF$117,4,0),"")</f>
        <v/>
      </c>
      <c r="U818" s="362" t="str">
        <f>IFERROR(VLOOKUP($C818,[11]Rev!$Z$4:$AF$117,4,0),"")</f>
        <v/>
      </c>
      <c r="V818" s="354">
        <f t="shared" si="399"/>
        <v>0</v>
      </c>
      <c r="Y818" s="395" t="s">
        <v>938</v>
      </c>
      <c r="Z818" s="397">
        <v>924000</v>
      </c>
      <c r="AA818" s="394"/>
      <c r="AB818" s="354"/>
      <c r="AC818" s="354"/>
      <c r="AD818" s="354"/>
      <c r="AE818" s="354"/>
      <c r="AF818" s="354"/>
      <c r="AG818" s="354"/>
      <c r="AH818" s="354"/>
      <c r="AI818" s="354"/>
    </row>
    <row r="819" spans="1:35" x14ac:dyDescent="0.2">
      <c r="A819" s="358"/>
      <c r="B819" s="361" t="str">
        <f t="shared" si="396"/>
        <v>0</v>
      </c>
      <c r="C819" s="352" t="s">
        <v>939</v>
      </c>
      <c r="D819" s="359" t="s">
        <v>940</v>
      </c>
      <c r="E819" s="1157" t="str">
        <f>IFERROR(VLOOKUP($C819,'[8]Total Inflows'!$AE$4:$AH$165,2,0),"")</f>
        <v/>
      </c>
      <c r="F819" s="1157" t="str">
        <f>IFERROR(VLOOKUP($C819,'[8]Total Inflows'!$AE$4:$AH$165,3,0),"")</f>
        <v/>
      </c>
      <c r="G819" s="1157" t="str">
        <f>IFERROR(VLOOKUP($C819,'[8]Total Inflows'!$AE$4:$AH$165,4,0),"")</f>
        <v/>
      </c>
      <c r="H819" s="1157" t="str">
        <f>IFERROR(VLOOKUP($C819,'[8]Total Inflows'!$AJ$4:$AM$110,2,0),"")</f>
        <v/>
      </c>
      <c r="I819" s="1157" t="str">
        <f>IFERROR(VLOOKUP($C819,'[8]Total Inflows'!$AO$4:$AR$10,2,0),"")</f>
        <v/>
      </c>
      <c r="J819" s="1157" t="str">
        <f>IFERROR(VLOOKUP($C819,'[8]Total Inflows'!$AU$4:$AX$54,2,0),"")</f>
        <v/>
      </c>
      <c r="K819" s="1157" t="str">
        <f>IFERROR(VLOOKUP($C819,'[8]Total Inflows'!$AZ$4:$BC$30,2,0),"")</f>
        <v/>
      </c>
      <c r="L819" s="354">
        <f t="shared" si="397"/>
        <v>0</v>
      </c>
      <c r="M819" s="1157" t="str">
        <f>IFERROR(VLOOKUP($C819,'[9]Total Inflows'!$AI$4:$AL$110,3,0),"")</f>
        <v/>
      </c>
      <c r="N819" s="1157" t="str">
        <f>IFERROR(VLOOKUP($C819,'[8]Total Inflows'!$AO$4:$AR$10,3,0),"")</f>
        <v/>
      </c>
      <c r="O819" s="1157" t="str">
        <f>IFERROR(VLOOKUP($C819,'[8]Total Inflows'!$AU$4:$AX$54,3,0),"")</f>
        <v/>
      </c>
      <c r="P819" s="1157" t="str">
        <f>IFERROR(VLOOKUP($C819,'[8]Total Inflows'!$AZ$4:$BC$30,3,0),"")</f>
        <v/>
      </c>
      <c r="Q819" s="354">
        <f t="shared" si="398"/>
        <v>0</v>
      </c>
      <c r="R819" s="1157" t="str">
        <f>IFERROR(VLOOKUP($C819,'[9]Total Inflows'!$AI$4:$AL$110,4,0),"")</f>
        <v/>
      </c>
      <c r="S819" s="1157" t="str">
        <f>IFERROR(VLOOKUP($C819,'[8]Total Inflows'!$AO$4:$AR$10,4,0),"")</f>
        <v/>
      </c>
      <c r="T819" s="1157" t="str">
        <f>IFERROR(VLOOKUP($C819,'[8]Total Inflows'!$AU$4:$AX$54,4,0),"")</f>
        <v/>
      </c>
      <c r="U819" s="1157" t="str">
        <f>IFERROR(VLOOKUP($C819,'[8]Total Inflows'!$AZ$4:$BC$30,4,0),"")</f>
        <v/>
      </c>
      <c r="V819" s="354">
        <f t="shared" si="399"/>
        <v>0</v>
      </c>
      <c r="Y819" s="397" t="s">
        <v>941</v>
      </c>
      <c r="Z819" s="397">
        <v>22000000</v>
      </c>
      <c r="AA819" s="394"/>
      <c r="AB819" s="354"/>
      <c r="AC819" s="354"/>
      <c r="AD819" s="354"/>
      <c r="AE819" s="354"/>
      <c r="AF819" s="354"/>
      <c r="AG819" s="354"/>
      <c r="AH819" s="354"/>
      <c r="AI819" s="354"/>
    </row>
    <row r="820" spans="1:35" x14ac:dyDescent="0.25">
      <c r="A820" s="358"/>
      <c r="B820" s="361" t="str">
        <f t="shared" si="396"/>
        <v/>
      </c>
      <c r="C820" s="352"/>
      <c r="D820" s="359"/>
      <c r="E820" s="354" t="str">
        <f>IFERROR(SUM(#REF!),"")</f>
        <v/>
      </c>
      <c r="F820" s="354"/>
      <c r="G820" s="354"/>
      <c r="H820" s="354"/>
      <c r="I820" s="354"/>
      <c r="J820" s="354"/>
      <c r="K820" s="354"/>
      <c r="L820" s="354">
        <f t="shared" si="397"/>
        <v>0</v>
      </c>
      <c r="M820" s="354"/>
      <c r="N820" s="354"/>
      <c r="O820" s="354"/>
      <c r="P820" s="354"/>
      <c r="Q820" s="354">
        <f t="shared" si="398"/>
        <v>0</v>
      </c>
      <c r="R820" s="354"/>
      <c r="S820" s="354"/>
      <c r="T820" s="354"/>
      <c r="U820" s="354"/>
      <c r="V820" s="354">
        <f t="shared" si="399"/>
        <v>0</v>
      </c>
      <c r="W820" s="354"/>
      <c r="X820" s="354"/>
      <c r="Y820" s="354"/>
      <c r="Z820" s="354"/>
      <c r="AA820" s="354"/>
      <c r="AB820" s="354"/>
      <c r="AC820" s="354"/>
      <c r="AD820" s="354"/>
      <c r="AE820" s="354"/>
      <c r="AF820" s="354"/>
      <c r="AG820" s="354"/>
      <c r="AH820" s="354"/>
      <c r="AI820" s="354"/>
    </row>
    <row r="821" spans="1:35" x14ac:dyDescent="0.25">
      <c r="A821" s="358"/>
      <c r="B821" s="361" t="str">
        <f t="shared" si="396"/>
        <v/>
      </c>
      <c r="C821" s="352"/>
      <c r="D821" s="359"/>
      <c r="E821" s="354" t="str">
        <f>IFERROR(SUM(#REF!),"")</f>
        <v/>
      </c>
      <c r="F821" s="354"/>
      <c r="G821" s="354"/>
      <c r="H821" s="354"/>
      <c r="I821" s="354"/>
      <c r="J821" s="354"/>
      <c r="K821" s="354"/>
      <c r="L821" s="354">
        <f t="shared" si="397"/>
        <v>0</v>
      </c>
      <c r="M821" s="354"/>
      <c r="N821" s="354"/>
      <c r="O821" s="354"/>
      <c r="P821" s="354"/>
      <c r="Q821" s="354">
        <f t="shared" si="398"/>
        <v>0</v>
      </c>
      <c r="R821" s="354"/>
      <c r="S821" s="354"/>
      <c r="T821" s="354"/>
      <c r="U821" s="354"/>
      <c r="V821" s="354">
        <f t="shared" si="399"/>
        <v>0</v>
      </c>
      <c r="W821" s="354"/>
      <c r="X821" s="354"/>
      <c r="Y821" s="354"/>
      <c r="Z821" s="354"/>
      <c r="AA821" s="354"/>
      <c r="AB821" s="354"/>
      <c r="AC821" s="354"/>
      <c r="AD821" s="354"/>
      <c r="AE821" s="354"/>
      <c r="AF821" s="354"/>
      <c r="AG821" s="354"/>
      <c r="AH821" s="354"/>
      <c r="AI821" s="354"/>
    </row>
    <row r="822" spans="1:35" x14ac:dyDescent="0.25">
      <c r="A822" s="358">
        <v>3212</v>
      </c>
      <c r="B822" s="361" t="str">
        <f t="shared" si="396"/>
        <v/>
      </c>
      <c r="C822" s="358"/>
      <c r="D822" s="356" t="s">
        <v>942</v>
      </c>
      <c r="E822" s="354" t="str">
        <f>IFERROR(SUM(#REF!),"")</f>
        <v/>
      </c>
      <c r="F822" s="354"/>
      <c r="G822" s="362" t="str">
        <f>IFERROR(VLOOKUP($C822,[11]Rev!$Z$4:$AF$117,4,0),"")</f>
        <v/>
      </c>
      <c r="H822" s="362" t="str">
        <f>IFERROR(VLOOKUP($C822,[11]Rev!$Z$4:$AF$117,4,0),"")</f>
        <v/>
      </c>
      <c r="I822" s="362" t="str">
        <f>IFERROR(VLOOKUP($C822,[11]Rev!$Z$4:$AF$117,4,0),"")</f>
        <v/>
      </c>
      <c r="J822" s="362" t="str">
        <f>IFERROR(VLOOKUP($C822,[11]Rev!$Z$4:$AF$117,4,0),"")</f>
        <v/>
      </c>
      <c r="K822" s="362" t="str">
        <f>IFERROR(VLOOKUP($C822,[11]Rev!$Z$4:$AF$117,4,0),"")</f>
        <v/>
      </c>
      <c r="L822" s="354">
        <f t="shared" si="397"/>
        <v>0</v>
      </c>
      <c r="M822" s="362" t="str">
        <f>IFERROR(VLOOKUP($C822,[11]Rev!$Z$4:$AF$117,4,0),"")</f>
        <v/>
      </c>
      <c r="N822" s="362" t="str">
        <f>IFERROR(VLOOKUP($C822,[11]Rev!$Z$4:$AF$117,4,0),"")</f>
        <v/>
      </c>
      <c r="O822" s="362" t="str">
        <f>IFERROR(VLOOKUP($C822,[11]Rev!$Z$4:$AF$117,4,0),"")</f>
        <v/>
      </c>
      <c r="P822" s="362" t="str">
        <f>IFERROR(VLOOKUP($C822,[11]Rev!$Z$4:$AF$117,4,0),"")</f>
        <v/>
      </c>
      <c r="Q822" s="354">
        <f t="shared" si="398"/>
        <v>0</v>
      </c>
      <c r="R822" s="362" t="str">
        <f>IFERROR(VLOOKUP($C822,[11]Rev!$Z$4:$AF$117,4,0),"")</f>
        <v/>
      </c>
      <c r="S822" s="362" t="str">
        <f>IFERROR(VLOOKUP($C822,[11]Rev!$Z$4:$AF$117,4,0),"")</f>
        <v/>
      </c>
      <c r="T822" s="362" t="str">
        <f>IFERROR(VLOOKUP($C822,[11]Rev!$Z$4:$AF$117,4,0),"")</f>
        <v/>
      </c>
      <c r="U822" s="362" t="str">
        <f>IFERROR(VLOOKUP($C822,[11]Rev!$Z$4:$AF$117,4,0),"")</f>
        <v/>
      </c>
      <c r="V822" s="354">
        <f t="shared" si="399"/>
        <v>0</v>
      </c>
      <c r="W822" s="354"/>
      <c r="X822" s="354"/>
      <c r="Y822" s="354"/>
      <c r="Z822" s="354"/>
      <c r="AA822" s="354"/>
      <c r="AB822" s="354"/>
      <c r="AC822" s="354"/>
      <c r="AD822" s="354"/>
      <c r="AE822" s="354"/>
      <c r="AF822" s="354"/>
      <c r="AG822" s="354"/>
      <c r="AH822" s="354"/>
      <c r="AI822" s="354"/>
    </row>
    <row r="823" spans="1:35" x14ac:dyDescent="0.2">
      <c r="A823" s="369"/>
      <c r="B823" s="361" t="str">
        <f t="shared" si="396"/>
        <v>0</v>
      </c>
      <c r="C823" s="393" t="s">
        <v>943</v>
      </c>
      <c r="D823" s="359" t="s">
        <v>944</v>
      </c>
      <c r="E823" s="1157" t="str">
        <f>IFERROR(VLOOKUP($C823,'[8]Total Inflows'!$AE$4:$AH$165,2,0),"")</f>
        <v/>
      </c>
      <c r="F823" s="1157" t="str">
        <f>IFERROR(VLOOKUP($C823,'[8]Total Inflows'!$AE$4:$AH$165,3,0),"")</f>
        <v/>
      </c>
      <c r="G823" s="1157" t="str">
        <f>IFERROR(VLOOKUP($C823,'[8]Total Inflows'!$AE$4:$AH$165,4,0),"")</f>
        <v/>
      </c>
      <c r="H823" s="1157" t="str">
        <f>IFERROR(VLOOKUP($C823,'[8]Total Inflows'!$AJ$4:$AM$110,2,0),"")</f>
        <v/>
      </c>
      <c r="I823" s="1157" t="str">
        <f>IFERROR(VLOOKUP($C823,'[8]Total Inflows'!$AO$4:$AR$10,2,0),"")</f>
        <v/>
      </c>
      <c r="J823" s="1157" t="str">
        <f>IFERROR(VLOOKUP($C823,'[8]Total Inflows'!$AU$4:$AX$54,2,0),"")</f>
        <v/>
      </c>
      <c r="K823" s="1157" t="str">
        <f>IFERROR(VLOOKUP($C823,'[8]Total Inflows'!$AZ$4:$BC$30,2,0),"")</f>
        <v/>
      </c>
      <c r="L823" s="354">
        <f t="shared" si="397"/>
        <v>0</v>
      </c>
      <c r="M823" s="1157" t="str">
        <f>IFERROR(VLOOKUP($C823,'[9]Total Inflows'!$AI$4:$AL$110,3,0),"")</f>
        <v/>
      </c>
      <c r="N823" s="1157" t="str">
        <f>IFERROR(VLOOKUP($C823,'[8]Total Inflows'!$AO$4:$AR$10,3,0),"")</f>
        <v/>
      </c>
      <c r="O823" s="1157" t="str">
        <f>IFERROR(VLOOKUP($C823,'[8]Total Inflows'!$AU$4:$AX$54,3,0),"")</f>
        <v/>
      </c>
      <c r="P823" s="1157" t="str">
        <f>IFERROR(VLOOKUP($C823,'[8]Total Inflows'!$AZ$4:$BC$30,3,0),"")</f>
        <v/>
      </c>
      <c r="Q823" s="354">
        <f t="shared" si="398"/>
        <v>0</v>
      </c>
      <c r="R823" s="1157" t="str">
        <f>IFERROR(VLOOKUP($C823,'[9]Total Inflows'!$AI$4:$AL$110,4,0),"")</f>
        <v/>
      </c>
      <c r="S823" s="1157" t="str">
        <f>IFERROR(VLOOKUP($C823,'[8]Total Inflows'!$AO$4:$AR$10,4,0),"")</f>
        <v/>
      </c>
      <c r="T823" s="1157" t="str">
        <f>IFERROR(VLOOKUP($C823,'[8]Total Inflows'!$AU$4:$AX$54,4,0),"")</f>
        <v/>
      </c>
      <c r="U823" s="1157" t="str">
        <f>IFERROR(VLOOKUP($C823,'[8]Total Inflows'!$AZ$4:$BC$30,4,0),"")</f>
        <v/>
      </c>
      <c r="V823" s="354">
        <f t="shared" si="399"/>
        <v>0</v>
      </c>
      <c r="W823" s="354"/>
      <c r="X823" s="354"/>
      <c r="Y823" s="354"/>
      <c r="Z823" s="354"/>
      <c r="AA823" s="354"/>
      <c r="AB823" s="354"/>
      <c r="AC823" s="354"/>
      <c r="AD823" s="354"/>
      <c r="AE823" s="354"/>
      <c r="AF823" s="354"/>
      <c r="AG823" s="354"/>
      <c r="AH823" s="354"/>
      <c r="AI823" s="354"/>
    </row>
    <row r="824" spans="1:35" x14ac:dyDescent="0.2">
      <c r="A824" s="369"/>
      <c r="B824" s="361" t="str">
        <f t="shared" si="396"/>
        <v>0</v>
      </c>
      <c r="C824" s="393" t="s">
        <v>945</v>
      </c>
      <c r="D824" s="359" t="s">
        <v>946</v>
      </c>
      <c r="E824" s="1157" t="str">
        <f>IFERROR(VLOOKUP($C824,'[8]Total Inflows'!$AE$4:$AH$165,2,0),"")</f>
        <v/>
      </c>
      <c r="F824" s="1157" t="str">
        <f>IFERROR(VLOOKUP($C824,'[8]Total Inflows'!$AE$4:$AH$165,3,0),"")</f>
        <v/>
      </c>
      <c r="G824" s="1157" t="str">
        <f>IFERROR(VLOOKUP($C824,'[8]Total Inflows'!$AE$4:$AH$165,4,0),"")</f>
        <v/>
      </c>
      <c r="H824" s="1157" t="str">
        <f>IFERROR(VLOOKUP($C824,'[8]Total Inflows'!$AJ$4:$AM$110,2,0),"")</f>
        <v/>
      </c>
      <c r="I824" s="1157" t="str">
        <f>IFERROR(VLOOKUP($C824,'[8]Total Inflows'!$AO$4:$AR$10,2,0),"")</f>
        <v/>
      </c>
      <c r="J824" s="1157" t="str">
        <f>IFERROR(VLOOKUP($C824,'[8]Total Inflows'!$AU$4:$AX$54,2,0),"")</f>
        <v/>
      </c>
      <c r="K824" s="1157" t="str">
        <f>IFERROR(VLOOKUP($C824,'[8]Total Inflows'!$AZ$4:$BC$30,2,0),"")</f>
        <v/>
      </c>
      <c r="L824" s="354">
        <f t="shared" si="397"/>
        <v>0</v>
      </c>
      <c r="M824" s="1157" t="str">
        <f>IFERROR(VLOOKUP($C824,'[9]Total Inflows'!$AI$4:$AL$110,3,0),"")</f>
        <v/>
      </c>
      <c r="N824" s="1157" t="str">
        <f>IFERROR(VLOOKUP($C824,'[8]Total Inflows'!$AO$4:$AR$10,3,0),"")</f>
        <v/>
      </c>
      <c r="O824" s="1157" t="str">
        <f>IFERROR(VLOOKUP($C824,'[8]Total Inflows'!$AU$4:$AX$54,3,0),"")</f>
        <v/>
      </c>
      <c r="P824" s="1157" t="str">
        <f>IFERROR(VLOOKUP($C824,'[8]Total Inflows'!$AZ$4:$BC$30,3,0),"")</f>
        <v/>
      </c>
      <c r="Q824" s="354">
        <f t="shared" si="398"/>
        <v>0</v>
      </c>
      <c r="R824" s="1157" t="str">
        <f>IFERROR(VLOOKUP($C824,'[9]Total Inflows'!$AI$4:$AL$110,4,0),"")</f>
        <v/>
      </c>
      <c r="S824" s="1157" t="str">
        <f>IFERROR(VLOOKUP($C824,'[8]Total Inflows'!$AO$4:$AR$10,4,0),"")</f>
        <v/>
      </c>
      <c r="T824" s="1157" t="str">
        <f>IFERROR(VLOOKUP($C824,'[8]Total Inflows'!$AU$4:$AX$54,4,0),"")</f>
        <v/>
      </c>
      <c r="U824" s="1157" t="str">
        <f>IFERROR(VLOOKUP($C824,'[8]Total Inflows'!$AZ$4:$BC$30,4,0),"")</f>
        <v/>
      </c>
      <c r="V824" s="354">
        <f t="shared" si="399"/>
        <v>0</v>
      </c>
      <c r="W824" s="354"/>
      <c r="X824" s="354"/>
      <c r="Y824" s="354"/>
      <c r="Z824" s="354"/>
      <c r="AA824" s="354"/>
      <c r="AB824" s="354"/>
      <c r="AC824" s="354"/>
      <c r="AD824" s="354"/>
      <c r="AE824" s="354"/>
      <c r="AF824" s="354"/>
      <c r="AG824" s="354"/>
      <c r="AH824" s="354"/>
      <c r="AI824" s="354"/>
    </row>
    <row r="825" spans="1:35" x14ac:dyDescent="0.2">
      <c r="A825" s="358"/>
      <c r="B825" s="361" t="str">
        <f t="shared" si="396"/>
        <v>1</v>
      </c>
      <c r="C825" s="364" t="s">
        <v>947</v>
      </c>
      <c r="D825" s="359" t="s">
        <v>948</v>
      </c>
      <c r="E825" s="1157" t="str">
        <f>IFERROR(VLOOKUP($C825,'[8]Total Outflows'!$AB$5:$AE$146,2,0),"")</f>
        <v/>
      </c>
      <c r="F825" s="1157" t="str">
        <f>IFERROR(VLOOKUP($C825,'[8]Total Outflows'!$AB$5:$AE$146,3,0),"")</f>
        <v/>
      </c>
      <c r="G825" s="1157" t="str">
        <f>IFERROR(VLOOKUP($C825,'[8]Total Outflows'!$AB$5:$AE$146,4,0),"")</f>
        <v/>
      </c>
      <c r="H825" s="1157" t="str">
        <f>IFERROR(VLOOKUP($C825,'[8]Total Outflows'!$AG$5:$AJ$137,2,0),"")</f>
        <v/>
      </c>
      <c r="I825" s="1157" t="str">
        <f>IFERROR(VLOOKUP($C825,'[8]Total Outflows'!$AL$5:$AO$60,2,0),"")</f>
        <v/>
      </c>
      <c r="J825" s="1157" t="str">
        <f>IFERROR(VLOOKUP($C825,'[8]Total Outflows'!$AR$5:$AU$87,2,0),"")</f>
        <v/>
      </c>
      <c r="K825" s="1157" t="str">
        <f>IFERROR(VLOOKUP($C825,'[8]Total Outflows'!$AW$5:$AZ$56,2,0),"")</f>
        <v/>
      </c>
      <c r="L825" s="354">
        <f t="shared" si="397"/>
        <v>0</v>
      </c>
      <c r="M825" s="1157" t="str">
        <f>IFERROR(VLOOKUP($C825,'[8]Total Outflows'!$AG$5:$AJ$137,3,0),"")</f>
        <v/>
      </c>
      <c r="N825" s="1157" t="str">
        <f>IFERROR(VLOOKUP($C825,'[8]Total Outflows'!$AL$5:$AO$60,3,0),"")</f>
        <v/>
      </c>
      <c r="O825" s="1157" t="str">
        <f>IFERROR(VLOOKUP($C825,'[8]Total Outflows'!$AR$5:$AU$87,3,0),"")</f>
        <v/>
      </c>
      <c r="P825" s="1157" t="str">
        <f>IFERROR(VLOOKUP($C825,'[8]Total Outflows'!$AW$5:$AZ$56,3,0),"")</f>
        <v/>
      </c>
      <c r="Q825" s="354">
        <f t="shared" si="398"/>
        <v>0</v>
      </c>
      <c r="R825" s="1157" t="str">
        <f>IFERROR(VLOOKUP($C825,'[8]Total Outflows'!$AG$5:$AJ$137,4,0),"")</f>
        <v/>
      </c>
      <c r="S825" s="1157" t="str">
        <f>IFERROR(VLOOKUP($C825,'[8]Total Outflows'!$AL$5:$AO$60,4,0),"")</f>
        <v/>
      </c>
      <c r="T825" s="1157" t="str">
        <f>IFERROR(VLOOKUP($C825,'[8]Total Outflows'!$AR$5:$AU$87,4,0),"")</f>
        <v/>
      </c>
      <c r="U825" s="1157" t="str">
        <f>IFERROR(VLOOKUP($C825,'[8]Total Outflows'!$AW$5:$AZ$56,4,0),"")</f>
        <v/>
      </c>
      <c r="V825" s="354">
        <f t="shared" si="399"/>
        <v>0</v>
      </c>
      <c r="W825" s="354"/>
      <c r="X825" s="354"/>
      <c r="Y825" s="354"/>
      <c r="Z825" s="354"/>
      <c r="AA825" s="354"/>
      <c r="AB825" s="354"/>
      <c r="AC825" s="354"/>
      <c r="AD825" s="354"/>
      <c r="AE825" s="354"/>
      <c r="AF825" s="354"/>
      <c r="AG825" s="354"/>
      <c r="AH825" s="354"/>
      <c r="AI825" s="354"/>
    </row>
    <row r="826" spans="1:35" x14ac:dyDescent="0.2">
      <c r="A826" s="358"/>
      <c r="B826" s="361" t="str">
        <f t="shared" si="396"/>
        <v>2</v>
      </c>
      <c r="C826" s="364" t="s">
        <v>949</v>
      </c>
      <c r="D826" s="359" t="s">
        <v>950</v>
      </c>
      <c r="E826" s="1157" t="str">
        <f>IFERROR(VLOOKUP($C826,'[8]Total Outflows'!$AB$5:$AE$146,2,0),"")</f>
        <v/>
      </c>
      <c r="F826" s="1157" t="str">
        <f>IFERROR(VLOOKUP($C826,'[8]Total Outflows'!$AB$5:$AE$146,3,0),"")</f>
        <v/>
      </c>
      <c r="G826" s="1157" t="str">
        <f>IFERROR(VLOOKUP($C826,'[8]Total Outflows'!$AB$5:$AE$146,4,0),"")</f>
        <v/>
      </c>
      <c r="H826" s="1157" t="str">
        <f>IFERROR(VLOOKUP($C826,'[8]Total Outflows'!$AG$5:$AJ$137,2,0),"")</f>
        <v/>
      </c>
      <c r="I826" s="1157" t="str">
        <f>IFERROR(VLOOKUP($C826,'[8]Total Outflows'!$AL$5:$AO$60,2,0),"")</f>
        <v/>
      </c>
      <c r="J826" s="1157" t="str">
        <f>IFERROR(VLOOKUP($C826,'[8]Total Outflows'!$AR$5:$AU$87,2,0),"")</f>
        <v/>
      </c>
      <c r="K826" s="1157" t="str">
        <f>IFERROR(VLOOKUP($C826,'[8]Total Outflows'!$AW$5:$AZ$56,2,0),"")</f>
        <v/>
      </c>
      <c r="L826" s="354">
        <f t="shared" si="397"/>
        <v>0</v>
      </c>
      <c r="M826" s="1157" t="str">
        <f>IFERROR(VLOOKUP($C826,'[8]Total Outflows'!$AG$5:$AJ$137,3,0),"")</f>
        <v/>
      </c>
      <c r="N826" s="1157" t="str">
        <f>IFERROR(VLOOKUP($C826,'[8]Total Outflows'!$AL$5:$AO$60,3,0),"")</f>
        <v/>
      </c>
      <c r="O826" s="1157" t="str">
        <f>IFERROR(VLOOKUP($C826,'[8]Total Outflows'!$AR$5:$AU$87,3,0),"")</f>
        <v/>
      </c>
      <c r="P826" s="1157" t="str">
        <f>IFERROR(VLOOKUP($C826,'[8]Total Outflows'!$AW$5:$AZ$56,3,0),"")</f>
        <v/>
      </c>
      <c r="Q826" s="354">
        <f t="shared" si="398"/>
        <v>0</v>
      </c>
      <c r="R826" s="1157" t="str">
        <f>IFERROR(VLOOKUP($C826,'[8]Total Outflows'!$AG$5:$AJ$137,4,0),"")</f>
        <v/>
      </c>
      <c r="S826" s="1157" t="str">
        <f>IFERROR(VLOOKUP($C826,'[8]Total Outflows'!$AL$5:$AO$60,4,0),"")</f>
        <v/>
      </c>
      <c r="T826" s="1157" t="str">
        <f>IFERROR(VLOOKUP($C826,'[8]Total Outflows'!$AR$5:$AU$87,4,0),"")</f>
        <v/>
      </c>
      <c r="U826" s="1157" t="str">
        <f>IFERROR(VLOOKUP($C826,'[8]Total Outflows'!$AW$5:$AZ$56,4,0),"")</f>
        <v/>
      </c>
      <c r="V826" s="354">
        <f t="shared" si="399"/>
        <v>0</v>
      </c>
      <c r="W826" s="354"/>
      <c r="X826" s="354"/>
      <c r="Y826" s="354"/>
      <c r="Z826" s="354"/>
      <c r="AA826" s="354"/>
      <c r="AB826" s="354"/>
      <c r="AC826" s="354"/>
      <c r="AD826" s="354"/>
      <c r="AE826" s="354"/>
      <c r="AF826" s="354"/>
      <c r="AG826" s="354"/>
      <c r="AH826" s="354"/>
      <c r="AI826" s="354"/>
    </row>
    <row r="827" spans="1:35" x14ac:dyDescent="0.25">
      <c r="A827" s="358"/>
      <c r="B827" s="361" t="str">
        <f t="shared" si="396"/>
        <v/>
      </c>
      <c r="C827" s="364"/>
      <c r="D827" s="359" t="s">
        <v>951</v>
      </c>
      <c r="E827" s="354" t="str">
        <f>IFERROR(SUM(#REF!),"")</f>
        <v/>
      </c>
      <c r="F827" s="354"/>
      <c r="G827" s="354"/>
      <c r="H827" s="354"/>
      <c r="I827" s="354"/>
      <c r="J827" s="354"/>
      <c r="K827" s="354"/>
      <c r="L827" s="354">
        <f t="shared" si="397"/>
        <v>0</v>
      </c>
      <c r="M827" s="354"/>
      <c r="N827" s="354"/>
      <c r="O827" s="354"/>
      <c r="P827" s="354"/>
      <c r="Q827" s="354">
        <f t="shared" si="398"/>
        <v>0</v>
      </c>
      <c r="R827" s="354"/>
      <c r="S827" s="354"/>
      <c r="T827" s="354"/>
      <c r="U827" s="354"/>
      <c r="V827" s="354">
        <f t="shared" si="399"/>
        <v>0</v>
      </c>
      <c r="W827" s="354"/>
      <c r="X827" s="354"/>
      <c r="Y827" s="354"/>
      <c r="Z827" s="354"/>
      <c r="AA827" s="354"/>
      <c r="AB827" s="354"/>
      <c r="AC827" s="354"/>
      <c r="AD827" s="354"/>
      <c r="AE827" s="354"/>
      <c r="AF827" s="354"/>
      <c r="AG827" s="354"/>
      <c r="AH827" s="354"/>
      <c r="AI827" s="354"/>
    </row>
    <row r="828" spans="1:35" x14ac:dyDescent="0.25">
      <c r="A828" s="358"/>
      <c r="B828" s="361" t="str">
        <f t="shared" si="396"/>
        <v/>
      </c>
      <c r="C828" s="364"/>
      <c r="D828" s="359"/>
      <c r="E828" s="354" t="str">
        <f>IFERROR(SUM(#REF!),"")</f>
        <v/>
      </c>
      <c r="F828" s="354"/>
      <c r="G828" s="354"/>
      <c r="H828" s="354"/>
      <c r="I828" s="354"/>
      <c r="J828" s="354"/>
      <c r="K828" s="354"/>
      <c r="L828" s="354">
        <f t="shared" si="397"/>
        <v>0</v>
      </c>
      <c r="M828" s="354"/>
      <c r="N828" s="354"/>
      <c r="O828" s="354"/>
      <c r="P828" s="354"/>
      <c r="Q828" s="354">
        <f t="shared" si="398"/>
        <v>0</v>
      </c>
      <c r="R828" s="354"/>
      <c r="S828" s="354"/>
      <c r="T828" s="354"/>
      <c r="U828" s="354"/>
      <c r="V828" s="354">
        <f t="shared" si="399"/>
        <v>0</v>
      </c>
      <c r="W828" s="354"/>
      <c r="X828" s="354"/>
      <c r="Y828" s="354"/>
      <c r="Z828" s="354"/>
      <c r="AA828" s="354"/>
      <c r="AB828" s="354"/>
      <c r="AC828" s="354"/>
      <c r="AD828" s="354"/>
      <c r="AE828" s="354"/>
      <c r="AF828" s="354"/>
      <c r="AG828" s="354"/>
      <c r="AH828" s="354"/>
      <c r="AI828" s="354"/>
    </row>
    <row r="829" spans="1:35" x14ac:dyDescent="0.2">
      <c r="A829" s="358"/>
      <c r="B829" s="361" t="str">
        <f t="shared" si="396"/>
        <v>0</v>
      </c>
      <c r="C829" s="364" t="s">
        <v>952</v>
      </c>
      <c r="D829" s="359" t="s">
        <v>953</v>
      </c>
      <c r="E829" s="1157" t="str">
        <f>IFERROR(VLOOKUP($C829,'[8]Total Inflows'!$AE$4:$AH$165,2,0),"")</f>
        <v/>
      </c>
      <c r="F829" s="1157" t="str">
        <f>IFERROR(VLOOKUP($C829,'[8]Total Inflows'!$AE$4:$AH$165,3,0),"")</f>
        <v/>
      </c>
      <c r="G829" s="1157" t="str">
        <f>IFERROR(VLOOKUP($C829,'[8]Total Inflows'!$AE$4:$AH$165,4,0),"")</f>
        <v/>
      </c>
      <c r="H829" s="1157" t="str">
        <f>IFERROR(VLOOKUP($C829,'[8]Total Inflows'!$AJ$4:$AM$110,2,0),"")</f>
        <v/>
      </c>
      <c r="I829" s="1157" t="str">
        <f>IFERROR(VLOOKUP($C829,'[8]Total Inflows'!$AO$4:$AR$10,2,0),"")</f>
        <v/>
      </c>
      <c r="J829" s="1157" t="str">
        <f>IFERROR(VLOOKUP($C829,'[8]Total Inflows'!$AU$4:$AX$54,2,0),"")</f>
        <v/>
      </c>
      <c r="K829" s="1157" t="str">
        <f>IFERROR(VLOOKUP($C829,'[8]Total Inflows'!$AZ$4:$BC$30,2,0),"")</f>
        <v/>
      </c>
      <c r="L829" s="354">
        <f t="shared" si="397"/>
        <v>0</v>
      </c>
      <c r="M829" s="1157" t="str">
        <f>IFERROR(VLOOKUP($C829,'[9]Total Inflows'!$AI$4:$AL$110,3,0),"")</f>
        <v/>
      </c>
      <c r="N829" s="1157" t="str">
        <f>IFERROR(VLOOKUP($C829,'[8]Total Inflows'!$AO$4:$AR$10,3,0),"")</f>
        <v/>
      </c>
      <c r="O829" s="1157" t="str">
        <f>IFERROR(VLOOKUP($C829,'[8]Total Inflows'!$AU$4:$AX$54,3,0),"")</f>
        <v/>
      </c>
      <c r="P829" s="1157" t="str">
        <f>IFERROR(VLOOKUP($C829,'[8]Total Inflows'!$AZ$4:$BC$30,3,0),"")</f>
        <v/>
      </c>
      <c r="Q829" s="354">
        <f t="shared" si="398"/>
        <v>0</v>
      </c>
      <c r="R829" s="1157" t="str">
        <f>IFERROR(VLOOKUP($C829,'[9]Total Inflows'!$AI$4:$AL$110,4,0),"")</f>
        <v/>
      </c>
      <c r="S829" s="1157" t="str">
        <f>IFERROR(VLOOKUP($C829,'[8]Total Inflows'!$AO$4:$AR$10,4,0),"")</f>
        <v/>
      </c>
      <c r="T829" s="1157" t="str">
        <f>IFERROR(VLOOKUP($C829,'[8]Total Inflows'!$AU$4:$AX$54,4,0),"")</f>
        <v/>
      </c>
      <c r="U829" s="1157" t="str">
        <f>IFERROR(VLOOKUP($C829,'[8]Total Inflows'!$AZ$4:$BC$30,4,0),"")</f>
        <v/>
      </c>
      <c r="V829" s="354">
        <f t="shared" si="399"/>
        <v>0</v>
      </c>
      <c r="W829" s="354"/>
      <c r="X829" s="354"/>
      <c r="Y829" s="354"/>
      <c r="Z829" s="354"/>
      <c r="AA829" s="354"/>
      <c r="AB829" s="354"/>
      <c r="AC829" s="354"/>
      <c r="AD829" s="354"/>
      <c r="AE829" s="354"/>
      <c r="AF829" s="354"/>
      <c r="AG829" s="354"/>
      <c r="AH829" s="354"/>
      <c r="AI829" s="354"/>
    </row>
    <row r="830" spans="1:35" x14ac:dyDescent="0.2">
      <c r="A830" s="358"/>
      <c r="B830" s="361" t="str">
        <f t="shared" si="396"/>
        <v>0</v>
      </c>
      <c r="C830" s="364" t="s">
        <v>954</v>
      </c>
      <c r="D830" s="359" t="s">
        <v>955</v>
      </c>
      <c r="E830" s="1157" t="str">
        <f>IFERROR(VLOOKUP($C830,'[8]Total Inflows'!$AE$4:$AH$165,2,0),"")</f>
        <v/>
      </c>
      <c r="F830" s="1157" t="str">
        <f>IFERROR(VLOOKUP($C830,'[8]Total Inflows'!$AE$4:$AH$165,3,0),"")</f>
        <v/>
      </c>
      <c r="G830" s="1157" t="str">
        <f>IFERROR(VLOOKUP($C830,'[8]Total Inflows'!$AE$4:$AH$165,4,0),"")</f>
        <v/>
      </c>
      <c r="H830" s="1157" t="str">
        <f>IFERROR(VLOOKUP($C830,'[8]Total Inflows'!$AJ$4:$AM$110,2,0),"")</f>
        <v/>
      </c>
      <c r="I830" s="1157" t="str">
        <f>IFERROR(VLOOKUP($C830,'[8]Total Inflows'!$AO$4:$AR$10,2,0),"")</f>
        <v/>
      </c>
      <c r="J830" s="1157" t="str">
        <f>IFERROR(VLOOKUP($C830,'[8]Total Inflows'!$AU$4:$AX$54,2,0),"")</f>
        <v/>
      </c>
      <c r="K830" s="1157" t="str">
        <f>IFERROR(VLOOKUP($C830,'[8]Total Inflows'!$AZ$4:$BC$30,2,0),"")</f>
        <v/>
      </c>
      <c r="L830" s="354">
        <f t="shared" si="397"/>
        <v>0</v>
      </c>
      <c r="M830" s="1157" t="str">
        <f>IFERROR(VLOOKUP($C830,'[9]Total Inflows'!$AI$4:$AL$110,3,0),"")</f>
        <v/>
      </c>
      <c r="N830" s="1157" t="str">
        <f>IFERROR(VLOOKUP($C830,'[8]Total Inflows'!$AO$4:$AR$10,3,0),"")</f>
        <v/>
      </c>
      <c r="O830" s="1157" t="str">
        <f>IFERROR(VLOOKUP($C830,'[8]Total Inflows'!$AU$4:$AX$54,3,0),"")</f>
        <v/>
      </c>
      <c r="P830" s="1157" t="str">
        <f>IFERROR(VLOOKUP($C830,'[8]Total Inflows'!$AZ$4:$BC$30,3,0),"")</f>
        <v/>
      </c>
      <c r="Q830" s="354">
        <f t="shared" si="398"/>
        <v>0</v>
      </c>
      <c r="R830" s="1157" t="str">
        <f>IFERROR(VLOOKUP($C830,'[9]Total Inflows'!$AI$4:$AL$110,4,0),"")</f>
        <v/>
      </c>
      <c r="S830" s="1157" t="str">
        <f>IFERROR(VLOOKUP($C830,'[8]Total Inflows'!$AO$4:$AR$10,4,0),"")</f>
        <v/>
      </c>
      <c r="T830" s="1157" t="str">
        <f>IFERROR(VLOOKUP($C830,'[8]Total Inflows'!$AU$4:$AX$54,4,0),"")</f>
        <v/>
      </c>
      <c r="U830" s="1157" t="str">
        <f>IFERROR(VLOOKUP($C830,'[8]Total Inflows'!$AZ$4:$BC$30,4,0),"")</f>
        <v/>
      </c>
      <c r="V830" s="354">
        <f t="shared" si="399"/>
        <v>0</v>
      </c>
      <c r="W830" s="354"/>
      <c r="X830" s="354"/>
      <c r="Y830" s="354"/>
      <c r="Z830" s="354"/>
      <c r="AA830" s="354"/>
      <c r="AB830" s="354"/>
      <c r="AC830" s="354"/>
      <c r="AD830" s="354"/>
      <c r="AE830" s="354"/>
      <c r="AF830" s="354"/>
      <c r="AG830" s="354"/>
      <c r="AH830" s="354"/>
      <c r="AI830" s="354"/>
    </row>
    <row r="831" spans="1:35" x14ac:dyDescent="0.2">
      <c r="A831" s="358"/>
      <c r="B831" s="361" t="str">
        <f t="shared" si="396"/>
        <v>1</v>
      </c>
      <c r="C831" s="364" t="s">
        <v>956</v>
      </c>
      <c r="D831" s="359" t="s">
        <v>957</v>
      </c>
      <c r="E831" s="1157" t="str">
        <f>IFERROR(VLOOKUP($C831,'[8]Total Outflows'!$AB$5:$AE$146,2,0),"")</f>
        <v/>
      </c>
      <c r="F831" s="1157" t="str">
        <f>IFERROR(VLOOKUP($C831,'[8]Total Outflows'!$AB$5:$AE$146,3,0),"")</f>
        <v/>
      </c>
      <c r="G831" s="1157" t="str">
        <f>IFERROR(VLOOKUP($C831,'[8]Total Outflows'!$AB$5:$AE$146,4,0),"")</f>
        <v/>
      </c>
      <c r="H831" s="1157" t="str">
        <f>IFERROR(VLOOKUP($C831,'[8]Total Outflows'!$AG$5:$AJ$137,2,0),"")</f>
        <v/>
      </c>
      <c r="I831" s="1157" t="str">
        <f>IFERROR(VLOOKUP($C831,'[8]Total Outflows'!$AL$5:$AO$60,2,0),"")</f>
        <v/>
      </c>
      <c r="J831" s="1157" t="str">
        <f>IFERROR(VLOOKUP($C831,'[8]Total Outflows'!$AR$5:$AU$87,2,0),"")</f>
        <v/>
      </c>
      <c r="K831" s="1157" t="str">
        <f>IFERROR(VLOOKUP($C831,'[8]Total Outflows'!$AW$5:$AZ$56,2,0),"")</f>
        <v/>
      </c>
      <c r="L831" s="354">
        <f t="shared" si="397"/>
        <v>0</v>
      </c>
      <c r="M831" s="1157" t="str">
        <f>IFERROR(VLOOKUP($C831,'[8]Total Outflows'!$AG$5:$AJ$137,3,0),"")</f>
        <v/>
      </c>
      <c r="N831" s="1157" t="str">
        <f>IFERROR(VLOOKUP($C831,'[8]Total Outflows'!$AL$5:$AO$60,3,0),"")</f>
        <v/>
      </c>
      <c r="O831" s="1157" t="str">
        <f>IFERROR(VLOOKUP($C831,'[8]Total Outflows'!$AR$5:$AU$87,3,0),"")</f>
        <v/>
      </c>
      <c r="P831" s="1157" t="str">
        <f>IFERROR(VLOOKUP($C831,'[8]Total Outflows'!$AW$5:$AZ$56,3,0),"")</f>
        <v/>
      </c>
      <c r="Q831" s="354">
        <f t="shared" si="398"/>
        <v>0</v>
      </c>
      <c r="R831" s="1157" t="str">
        <f>IFERROR(VLOOKUP($C831,'[8]Total Outflows'!$AG$5:$AJ$137,4,0),"")</f>
        <v/>
      </c>
      <c r="S831" s="1157" t="str">
        <f>IFERROR(VLOOKUP($C831,'[8]Total Outflows'!$AL$5:$AO$60,4,0),"")</f>
        <v/>
      </c>
      <c r="T831" s="1157" t="str">
        <f>IFERROR(VLOOKUP($C831,'[8]Total Outflows'!$AR$5:$AU$87,4,0),"")</f>
        <v/>
      </c>
      <c r="U831" s="1157" t="str">
        <f>IFERROR(VLOOKUP($C831,'[8]Total Outflows'!$AW$5:$AZ$56,4,0),"")</f>
        <v/>
      </c>
      <c r="V831" s="354">
        <f t="shared" si="399"/>
        <v>0</v>
      </c>
      <c r="W831" s="354"/>
      <c r="X831" s="354"/>
      <c r="Y831" s="354"/>
      <c r="Z831" s="354"/>
      <c r="AA831" s="354"/>
      <c r="AB831" s="354"/>
      <c r="AC831" s="354"/>
      <c r="AD831" s="354"/>
      <c r="AE831" s="354"/>
      <c r="AF831" s="354"/>
      <c r="AG831" s="354"/>
      <c r="AH831" s="354"/>
      <c r="AI831" s="354"/>
    </row>
    <row r="832" spans="1:35" x14ac:dyDescent="0.2">
      <c r="A832" s="358"/>
      <c r="B832" s="361" t="str">
        <f t="shared" si="396"/>
        <v>2</v>
      </c>
      <c r="C832" s="364" t="s">
        <v>958</v>
      </c>
      <c r="D832" s="359" t="s">
        <v>959</v>
      </c>
      <c r="E832" s="1157" t="str">
        <f>IFERROR(VLOOKUP($C832,'[8]Total Outflows'!$AB$5:$AE$146,2,0),"")</f>
        <v/>
      </c>
      <c r="F832" s="1157" t="str">
        <f>IFERROR(VLOOKUP($C832,'[8]Total Outflows'!$AB$5:$AE$146,3,0),"")</f>
        <v/>
      </c>
      <c r="G832" s="1157" t="str">
        <f>IFERROR(VLOOKUP($C832,'[8]Total Outflows'!$AB$5:$AE$146,4,0),"")</f>
        <v/>
      </c>
      <c r="H832" s="1157" t="str">
        <f>IFERROR(VLOOKUP($C832,'[8]Total Outflows'!$AG$5:$AJ$137,2,0),"")</f>
        <v/>
      </c>
      <c r="I832" s="1157" t="str">
        <f>IFERROR(VLOOKUP($C832,'[8]Total Outflows'!$AL$5:$AO$60,2,0),"")</f>
        <v/>
      </c>
      <c r="J832" s="1157" t="str">
        <f>IFERROR(VLOOKUP($C832,'[8]Total Outflows'!$AR$5:$AU$87,2,0),"")</f>
        <v/>
      </c>
      <c r="K832" s="1157" t="str">
        <f>IFERROR(VLOOKUP($C832,'[8]Total Outflows'!$AW$5:$AZ$56,2,0),"")</f>
        <v/>
      </c>
      <c r="L832" s="354">
        <f t="shared" si="397"/>
        <v>0</v>
      </c>
      <c r="M832" s="1157" t="str">
        <f>IFERROR(VLOOKUP($C832,'[8]Total Outflows'!$AG$5:$AJ$137,3,0),"")</f>
        <v/>
      </c>
      <c r="N832" s="1157" t="str">
        <f>IFERROR(VLOOKUP($C832,'[8]Total Outflows'!$AL$5:$AO$60,3,0),"")</f>
        <v/>
      </c>
      <c r="O832" s="1157" t="str">
        <f>IFERROR(VLOOKUP($C832,'[8]Total Outflows'!$AR$5:$AU$87,3,0),"")</f>
        <v/>
      </c>
      <c r="P832" s="1157" t="str">
        <f>IFERROR(VLOOKUP($C832,'[8]Total Outflows'!$AW$5:$AZ$56,3,0),"")</f>
        <v/>
      </c>
      <c r="Q832" s="354">
        <f t="shared" si="398"/>
        <v>0</v>
      </c>
      <c r="R832" s="1157" t="str">
        <f>IFERROR(VLOOKUP($C832,'[8]Total Outflows'!$AG$5:$AJ$137,4,0),"")</f>
        <v/>
      </c>
      <c r="S832" s="1157" t="str">
        <f>IFERROR(VLOOKUP($C832,'[8]Total Outflows'!$AL$5:$AO$60,4,0),"")</f>
        <v/>
      </c>
      <c r="T832" s="1157" t="str">
        <f>IFERROR(VLOOKUP($C832,'[8]Total Outflows'!$AR$5:$AU$87,4,0),"")</f>
        <v/>
      </c>
      <c r="U832" s="1157" t="str">
        <f>IFERROR(VLOOKUP($C832,'[8]Total Outflows'!$AW$5:$AZ$56,4,0),"")</f>
        <v/>
      </c>
      <c r="V832" s="354">
        <f t="shared" si="399"/>
        <v>0</v>
      </c>
      <c r="W832" s="354"/>
      <c r="X832" s="354"/>
      <c r="Y832" s="354"/>
      <c r="Z832" s="354"/>
      <c r="AA832" s="354"/>
      <c r="AB832" s="354"/>
      <c r="AC832" s="354"/>
      <c r="AD832" s="354"/>
      <c r="AE832" s="354"/>
      <c r="AF832" s="354"/>
      <c r="AG832" s="354"/>
      <c r="AH832" s="354"/>
      <c r="AI832" s="354"/>
    </row>
    <row r="833" spans="1:35" x14ac:dyDescent="0.25">
      <c r="A833" s="358"/>
      <c r="B833" s="361" t="str">
        <f t="shared" si="396"/>
        <v/>
      </c>
      <c r="C833" s="364"/>
      <c r="D833" s="359" t="s">
        <v>960</v>
      </c>
      <c r="E833" s="354" t="str">
        <f>IFERROR(SUM(#REF!),"")</f>
        <v/>
      </c>
      <c r="F833" s="354"/>
      <c r="G833" s="354"/>
      <c r="H833" s="354"/>
      <c r="I833" s="354"/>
      <c r="J833" s="354"/>
      <c r="K833" s="354"/>
      <c r="L833" s="354">
        <f t="shared" si="397"/>
        <v>0</v>
      </c>
      <c r="M833" s="354"/>
      <c r="N833" s="354"/>
      <c r="O833" s="354"/>
      <c r="P833" s="354"/>
      <c r="Q833" s="354">
        <f t="shared" si="398"/>
        <v>0</v>
      </c>
      <c r="R833" s="354"/>
      <c r="S833" s="354"/>
      <c r="T833" s="354"/>
      <c r="U833" s="354"/>
      <c r="V833" s="354">
        <f t="shared" si="399"/>
        <v>0</v>
      </c>
      <c r="W833" s="354"/>
      <c r="X833" s="354"/>
      <c r="Y833" s="354"/>
      <c r="Z833" s="354"/>
      <c r="AA833" s="354"/>
      <c r="AB833" s="354"/>
      <c r="AC833" s="354"/>
      <c r="AD833" s="354"/>
      <c r="AE833" s="354"/>
      <c r="AF833" s="354"/>
      <c r="AG833" s="354"/>
      <c r="AH833" s="354"/>
      <c r="AI833" s="354"/>
    </row>
    <row r="834" spans="1:35" x14ac:dyDescent="0.25">
      <c r="A834" s="358"/>
      <c r="B834" s="361" t="str">
        <f t="shared" ref="B834:B888" si="424">IFERROR(LEFT(C834,1),"")</f>
        <v/>
      </c>
      <c r="C834" s="364"/>
      <c r="D834" s="359"/>
      <c r="E834" s="354" t="str">
        <f>IFERROR(SUM(#REF!),"")</f>
        <v/>
      </c>
      <c r="F834" s="354"/>
      <c r="G834" s="354"/>
      <c r="H834" s="354"/>
      <c r="I834" s="354"/>
      <c r="J834" s="354"/>
      <c r="K834" s="354"/>
      <c r="L834" s="354">
        <f t="shared" si="397"/>
        <v>0</v>
      </c>
      <c r="M834" s="354"/>
      <c r="N834" s="354"/>
      <c r="O834" s="354"/>
      <c r="P834" s="354"/>
      <c r="Q834" s="354">
        <f t="shared" si="398"/>
        <v>0</v>
      </c>
      <c r="R834" s="354"/>
      <c r="S834" s="354"/>
      <c r="T834" s="354"/>
      <c r="U834" s="354"/>
      <c r="V834" s="354">
        <f t="shared" si="399"/>
        <v>0</v>
      </c>
      <c r="W834" s="354"/>
      <c r="X834" s="354"/>
      <c r="Y834" s="354"/>
      <c r="Z834" s="354"/>
      <c r="AA834" s="354"/>
      <c r="AB834" s="354"/>
      <c r="AC834" s="354"/>
      <c r="AD834" s="354"/>
      <c r="AE834" s="354"/>
      <c r="AF834" s="354"/>
      <c r="AG834" s="354"/>
      <c r="AH834" s="354"/>
      <c r="AI834" s="354"/>
    </row>
    <row r="835" spans="1:35" x14ac:dyDescent="0.2">
      <c r="A835" s="358"/>
      <c r="B835" s="361" t="str">
        <f t="shared" si="424"/>
        <v>0</v>
      </c>
      <c r="C835" s="364" t="s">
        <v>961</v>
      </c>
      <c r="D835" s="359" t="s">
        <v>962</v>
      </c>
      <c r="E835" s="1157" t="str">
        <f>IFERROR(VLOOKUP($C835,'[8]Total Inflows'!$AE$4:$AH$165,2,0),"")</f>
        <v/>
      </c>
      <c r="F835" s="1157" t="str">
        <f>IFERROR(VLOOKUP($C835,'[8]Total Inflows'!$AE$4:$AH$165,3,0),"")</f>
        <v/>
      </c>
      <c r="G835" s="1157" t="str">
        <f>IFERROR(VLOOKUP($C835,'[8]Total Inflows'!$AE$4:$AH$165,4,0),"")</f>
        <v/>
      </c>
      <c r="H835" s="1157" t="str">
        <f>IFERROR(VLOOKUP($C835,'[8]Total Inflows'!$AJ$4:$AM$110,2,0),"")</f>
        <v/>
      </c>
      <c r="I835" s="1157" t="str">
        <f>IFERROR(VLOOKUP($C835,'[8]Total Inflows'!$AO$4:$AR$10,2,0),"")</f>
        <v/>
      </c>
      <c r="J835" s="1157" t="str">
        <f>IFERROR(VLOOKUP($C835,'[8]Total Inflows'!$AU$4:$AX$54,2,0),"")</f>
        <v/>
      </c>
      <c r="K835" s="1157" t="str">
        <f>IFERROR(VLOOKUP($C835,'[8]Total Inflows'!$AZ$4:$BC$30,2,0),"")</f>
        <v/>
      </c>
      <c r="L835" s="354">
        <f t="shared" si="397"/>
        <v>0</v>
      </c>
      <c r="M835" s="1157" t="str">
        <f>IFERROR(VLOOKUP($C835,'[9]Total Inflows'!$AI$4:$AL$110,3,0),"")</f>
        <v/>
      </c>
      <c r="N835" s="1157" t="str">
        <f>IFERROR(VLOOKUP($C835,'[8]Total Inflows'!$AO$4:$AR$10,3,0),"")</f>
        <v/>
      </c>
      <c r="O835" s="1157" t="str">
        <f>IFERROR(VLOOKUP($C835,'[8]Total Inflows'!$AU$4:$AX$54,3,0),"")</f>
        <v/>
      </c>
      <c r="P835" s="1157" t="str">
        <f>IFERROR(VLOOKUP($C835,'[8]Total Inflows'!$AZ$4:$BC$30,3,0),"")</f>
        <v/>
      </c>
      <c r="Q835" s="354">
        <f t="shared" si="398"/>
        <v>0</v>
      </c>
      <c r="R835" s="1157" t="str">
        <f>IFERROR(VLOOKUP($C835,'[9]Total Inflows'!$AI$4:$AL$110,4,0),"")</f>
        <v/>
      </c>
      <c r="S835" s="1157" t="str">
        <f>IFERROR(VLOOKUP($C835,'[8]Total Inflows'!$AO$4:$AR$10,4,0),"")</f>
        <v/>
      </c>
      <c r="T835" s="1157" t="str">
        <f>IFERROR(VLOOKUP($C835,'[8]Total Inflows'!$AU$4:$AX$54,4,0),"")</f>
        <v/>
      </c>
      <c r="U835" s="1157" t="str">
        <f>IFERROR(VLOOKUP($C835,'[8]Total Inflows'!$AZ$4:$BC$30,4,0),"")</f>
        <v/>
      </c>
      <c r="V835" s="354">
        <f t="shared" si="399"/>
        <v>0</v>
      </c>
      <c r="W835" s="354"/>
      <c r="X835" s="354"/>
      <c r="Y835" s="354"/>
      <c r="Z835" s="354"/>
      <c r="AA835" s="354"/>
      <c r="AB835" s="354"/>
      <c r="AC835" s="354"/>
      <c r="AD835" s="354"/>
      <c r="AE835" s="354"/>
      <c r="AF835" s="354"/>
      <c r="AG835" s="354"/>
      <c r="AH835" s="354"/>
      <c r="AI835" s="354"/>
    </row>
    <row r="836" spans="1:35" x14ac:dyDescent="0.2">
      <c r="A836" s="358"/>
      <c r="B836" s="370" t="str">
        <f t="shared" si="424"/>
        <v>0</v>
      </c>
      <c r="C836" s="364" t="s">
        <v>963</v>
      </c>
      <c r="D836" s="359" t="s">
        <v>964</v>
      </c>
      <c r="E836" s="1157" t="str">
        <f>IFERROR(VLOOKUP($C836,'[8]Total Inflows'!$AE$4:$AH$165,2,0),"")</f>
        <v/>
      </c>
      <c r="F836" s="1157" t="str">
        <f>IFERROR(VLOOKUP($C836,'[8]Total Inflows'!$AE$4:$AH$165,3,0),"")</f>
        <v/>
      </c>
      <c r="G836" s="1157" t="str">
        <f>IFERROR(VLOOKUP($C836,'[8]Total Inflows'!$AE$4:$AH$165,4,0),"")</f>
        <v/>
      </c>
      <c r="H836" s="1157" t="str">
        <f>IFERROR(VLOOKUP($C836,'[8]Total Inflows'!$AJ$4:$AM$110,2,0),"")</f>
        <v/>
      </c>
      <c r="I836" s="1157" t="str">
        <f>IFERROR(VLOOKUP($C836,'[8]Total Inflows'!$AO$4:$AR$10,2,0),"")</f>
        <v/>
      </c>
      <c r="J836" s="1157" t="str">
        <f>IFERROR(VLOOKUP($C836,'[8]Total Inflows'!$AU$4:$AX$54,2,0),"")</f>
        <v/>
      </c>
      <c r="K836" s="1157" t="str">
        <f>IFERROR(VLOOKUP($C836,'[8]Total Inflows'!$AZ$4:$BC$30,2,0),"")</f>
        <v/>
      </c>
      <c r="L836" s="354">
        <f t="shared" si="397"/>
        <v>0</v>
      </c>
      <c r="M836" s="1157" t="str">
        <f>IFERROR(VLOOKUP($C836,'[9]Total Inflows'!$AI$4:$AL$110,3,0),"")</f>
        <v/>
      </c>
      <c r="N836" s="1157" t="str">
        <f>IFERROR(VLOOKUP($C836,'[8]Total Inflows'!$AO$4:$AR$10,3,0),"")</f>
        <v/>
      </c>
      <c r="O836" s="1157" t="str">
        <f>IFERROR(VLOOKUP($C836,'[8]Total Inflows'!$AU$4:$AX$54,3,0),"")</f>
        <v/>
      </c>
      <c r="P836" s="1157" t="str">
        <f>IFERROR(VLOOKUP($C836,'[8]Total Inflows'!$AZ$4:$BC$30,3,0),"")</f>
        <v/>
      </c>
      <c r="Q836" s="354">
        <f t="shared" si="398"/>
        <v>0</v>
      </c>
      <c r="R836" s="1157" t="str">
        <f>IFERROR(VLOOKUP($C836,'[9]Total Inflows'!$AI$4:$AL$110,4,0),"")</f>
        <v/>
      </c>
      <c r="S836" s="1157" t="str">
        <f>IFERROR(VLOOKUP($C836,'[8]Total Inflows'!$AO$4:$AR$10,4,0),"")</f>
        <v/>
      </c>
      <c r="T836" s="1157" t="str">
        <f>IFERROR(VLOOKUP($C836,'[8]Total Inflows'!$AU$4:$AX$54,4,0),"")</f>
        <v/>
      </c>
      <c r="U836" s="1157" t="str">
        <f>IFERROR(VLOOKUP($C836,'[8]Total Inflows'!$AZ$4:$BC$30,4,0),"")</f>
        <v/>
      </c>
      <c r="V836" s="354">
        <f t="shared" si="399"/>
        <v>0</v>
      </c>
      <c r="W836" s="354"/>
      <c r="X836" s="354"/>
      <c r="Y836" s="354"/>
      <c r="Z836" s="354"/>
      <c r="AA836" s="354"/>
      <c r="AB836" s="354"/>
      <c r="AC836" s="354"/>
      <c r="AD836" s="354"/>
      <c r="AE836" s="354"/>
      <c r="AF836" s="354"/>
      <c r="AG836" s="354"/>
      <c r="AH836" s="354"/>
      <c r="AI836" s="354"/>
    </row>
    <row r="837" spans="1:35" x14ac:dyDescent="0.2">
      <c r="A837" s="358"/>
      <c r="B837" s="361" t="str">
        <f t="shared" si="424"/>
        <v>1</v>
      </c>
      <c r="C837" s="364" t="s">
        <v>965</v>
      </c>
      <c r="D837" s="359" t="s">
        <v>966</v>
      </c>
      <c r="E837" s="1157" t="str">
        <f>IFERROR(VLOOKUP($C837,'[8]Total Outflows'!$AB$5:$AE$146,2,0),"")</f>
        <v/>
      </c>
      <c r="F837" s="1157" t="str">
        <f>IFERROR(VLOOKUP($C837,'[8]Total Outflows'!$AB$5:$AE$146,3,0),"")</f>
        <v/>
      </c>
      <c r="G837" s="1157" t="str">
        <f>IFERROR(VLOOKUP($C837,'[8]Total Outflows'!$AB$5:$AE$146,4,0),"")</f>
        <v/>
      </c>
      <c r="H837" s="1157" t="str">
        <f>IFERROR(VLOOKUP($C837,'[8]Total Outflows'!$AG$5:$AJ$137,2,0),"")</f>
        <v/>
      </c>
      <c r="I837" s="1157" t="str">
        <f>IFERROR(VLOOKUP($C837,'[8]Total Outflows'!$AL$5:$AO$60,2,0),"")</f>
        <v/>
      </c>
      <c r="J837" s="1157" t="str">
        <f>IFERROR(VLOOKUP($C837,'[8]Total Outflows'!$AR$5:$AU$87,2,0),"")</f>
        <v/>
      </c>
      <c r="K837" s="1157" t="str">
        <f>IFERROR(VLOOKUP($C837,'[8]Total Outflows'!$AW$5:$AZ$56,2,0),"")</f>
        <v/>
      </c>
      <c r="L837" s="354">
        <f t="shared" si="397"/>
        <v>0</v>
      </c>
      <c r="M837" s="1157" t="str">
        <f>IFERROR(VLOOKUP($C837,'[8]Total Outflows'!$AG$5:$AJ$137,3,0),"")</f>
        <v/>
      </c>
      <c r="N837" s="1157" t="str">
        <f>IFERROR(VLOOKUP($C837,'[8]Total Outflows'!$AL$5:$AO$60,3,0),"")</f>
        <v/>
      </c>
      <c r="O837" s="1157" t="str">
        <f>IFERROR(VLOOKUP($C837,'[8]Total Outflows'!$AR$5:$AU$87,3,0),"")</f>
        <v/>
      </c>
      <c r="P837" s="1157" t="str">
        <f>IFERROR(VLOOKUP($C837,'[8]Total Outflows'!$AW$5:$AZ$56,3,0),"")</f>
        <v/>
      </c>
      <c r="Q837" s="354">
        <f t="shared" si="398"/>
        <v>0</v>
      </c>
      <c r="R837" s="1157" t="str">
        <f>IFERROR(VLOOKUP($C837,'[8]Total Outflows'!$AG$5:$AJ$137,4,0),"")</f>
        <v/>
      </c>
      <c r="S837" s="1157" t="str">
        <f>IFERROR(VLOOKUP($C837,'[8]Total Outflows'!$AL$5:$AO$60,4,0),"")</f>
        <v/>
      </c>
      <c r="T837" s="1157" t="str">
        <f>IFERROR(VLOOKUP($C837,'[8]Total Outflows'!$AR$5:$AU$87,4,0),"")</f>
        <v/>
      </c>
      <c r="U837" s="1157" t="str">
        <f>IFERROR(VLOOKUP($C837,'[8]Total Outflows'!$AW$5:$AZ$56,4,0),"")</f>
        <v/>
      </c>
      <c r="V837" s="354">
        <f t="shared" si="399"/>
        <v>0</v>
      </c>
      <c r="W837" s="354"/>
      <c r="X837" s="354"/>
      <c r="Y837" s="354"/>
      <c r="Z837" s="354"/>
      <c r="AA837" s="354"/>
      <c r="AB837" s="354"/>
      <c r="AC837" s="354"/>
      <c r="AD837" s="354"/>
      <c r="AE837" s="354"/>
      <c r="AF837" s="354"/>
      <c r="AG837" s="354"/>
      <c r="AH837" s="354"/>
      <c r="AI837" s="354"/>
    </row>
    <row r="838" spans="1:35" x14ac:dyDescent="0.2">
      <c r="A838" s="358"/>
      <c r="B838" s="361" t="str">
        <f t="shared" si="424"/>
        <v>2</v>
      </c>
      <c r="C838" s="364" t="s">
        <v>967</v>
      </c>
      <c r="D838" s="359" t="s">
        <v>753</v>
      </c>
      <c r="E838" s="1157" t="str">
        <f>IFERROR(VLOOKUP($C838,'[8]Total Outflows'!$AB$5:$AE$146,2,0),"")</f>
        <v/>
      </c>
      <c r="F838" s="1157" t="str">
        <f>IFERROR(VLOOKUP($C838,'[8]Total Outflows'!$AB$5:$AE$146,3,0),"")</f>
        <v/>
      </c>
      <c r="G838" s="1157" t="str">
        <f>IFERROR(VLOOKUP($C838,'[8]Total Outflows'!$AB$5:$AE$146,4,0),"")</f>
        <v/>
      </c>
      <c r="H838" s="1157" t="str">
        <f>IFERROR(VLOOKUP($C838,'[8]Total Outflows'!$AG$5:$AJ$137,2,0),"")</f>
        <v/>
      </c>
      <c r="I838" s="1157" t="str">
        <f>IFERROR(VLOOKUP($C838,'[8]Total Outflows'!$AL$5:$AO$60,2,0),"")</f>
        <v/>
      </c>
      <c r="J838" s="1157" t="str">
        <f>IFERROR(VLOOKUP($C838,'[8]Total Outflows'!$AR$5:$AU$87,2,0),"")</f>
        <v/>
      </c>
      <c r="K838" s="1157" t="str">
        <f>IFERROR(VLOOKUP($C838,'[8]Total Outflows'!$AW$5:$AZ$56,2,0),"")</f>
        <v/>
      </c>
      <c r="L838" s="354">
        <f t="shared" si="397"/>
        <v>0</v>
      </c>
      <c r="M838" s="1157" t="str">
        <f>IFERROR(VLOOKUP($C838,'[8]Total Outflows'!$AG$5:$AJ$137,3,0),"")</f>
        <v/>
      </c>
      <c r="N838" s="1157" t="str">
        <f>IFERROR(VLOOKUP($C838,'[8]Total Outflows'!$AL$5:$AO$60,3,0),"")</f>
        <v/>
      </c>
      <c r="O838" s="1157" t="str">
        <f>IFERROR(VLOOKUP($C838,'[8]Total Outflows'!$AR$5:$AU$87,3,0),"")</f>
        <v/>
      </c>
      <c r="P838" s="1157" t="str">
        <f>IFERROR(VLOOKUP($C838,'[8]Total Outflows'!$AW$5:$AZ$56,3,0),"")</f>
        <v/>
      </c>
      <c r="Q838" s="354">
        <f t="shared" si="398"/>
        <v>0</v>
      </c>
      <c r="R838" s="1157" t="str">
        <f>IFERROR(VLOOKUP($C838,'[8]Total Outflows'!$AG$5:$AJ$137,4,0),"")</f>
        <v/>
      </c>
      <c r="S838" s="1157" t="str">
        <f>IFERROR(VLOOKUP($C838,'[8]Total Outflows'!$AL$5:$AO$60,4,0),"")</f>
        <v/>
      </c>
      <c r="T838" s="1157" t="str">
        <f>IFERROR(VLOOKUP($C838,'[8]Total Outflows'!$AR$5:$AU$87,4,0),"")</f>
        <v/>
      </c>
      <c r="U838" s="1157" t="str">
        <f>IFERROR(VLOOKUP($C838,'[8]Total Outflows'!$AW$5:$AZ$56,4,0),"")</f>
        <v/>
      </c>
      <c r="V838" s="354">
        <f t="shared" si="399"/>
        <v>0</v>
      </c>
      <c r="W838" s="354"/>
      <c r="X838" s="354"/>
      <c r="Y838" s="354"/>
      <c r="Z838" s="354"/>
      <c r="AA838" s="354"/>
      <c r="AB838" s="354"/>
      <c r="AC838" s="354"/>
      <c r="AD838" s="354"/>
      <c r="AE838" s="354"/>
      <c r="AF838" s="354"/>
      <c r="AG838" s="354"/>
      <c r="AH838" s="354"/>
      <c r="AI838" s="354"/>
    </row>
    <row r="839" spans="1:35" x14ac:dyDescent="0.25">
      <c r="A839" s="358"/>
      <c r="B839" s="361" t="str">
        <f t="shared" si="424"/>
        <v/>
      </c>
      <c r="D839" s="359" t="s">
        <v>968</v>
      </c>
      <c r="E839" s="354" t="str">
        <f>IFERROR(SUM(#REF!),"")</f>
        <v/>
      </c>
      <c r="F839" s="354"/>
      <c r="G839" s="354"/>
      <c r="H839" s="354"/>
      <c r="I839" s="354"/>
      <c r="J839" s="354"/>
      <c r="K839" s="354"/>
      <c r="L839" s="354">
        <f t="shared" si="397"/>
        <v>0</v>
      </c>
      <c r="M839" s="354"/>
      <c r="N839" s="354"/>
      <c r="O839" s="354"/>
      <c r="P839" s="354"/>
      <c r="Q839" s="354">
        <f t="shared" si="398"/>
        <v>0</v>
      </c>
      <c r="R839" s="354"/>
      <c r="S839" s="354"/>
      <c r="T839" s="354"/>
      <c r="U839" s="354"/>
      <c r="V839" s="354">
        <f t="shared" si="399"/>
        <v>0</v>
      </c>
      <c r="W839" s="354"/>
      <c r="X839" s="354"/>
      <c r="Y839" s="354"/>
      <c r="Z839" s="354"/>
      <c r="AA839" s="354"/>
      <c r="AB839" s="354"/>
      <c r="AC839" s="354"/>
      <c r="AD839" s="354"/>
      <c r="AE839" s="354"/>
      <c r="AF839" s="354"/>
      <c r="AG839" s="354"/>
      <c r="AH839" s="354"/>
      <c r="AI839" s="354"/>
    </row>
    <row r="840" spans="1:35" x14ac:dyDescent="0.25">
      <c r="A840" s="358"/>
      <c r="B840" s="361" t="str">
        <f t="shared" si="424"/>
        <v/>
      </c>
      <c r="E840" s="354" t="str">
        <f>IFERROR(SUM(#REF!),"")</f>
        <v/>
      </c>
      <c r="F840" s="354"/>
      <c r="G840" s="354"/>
      <c r="H840" s="354"/>
      <c r="I840" s="354"/>
      <c r="J840" s="354"/>
      <c r="K840" s="354"/>
      <c r="L840" s="354">
        <f t="shared" si="397"/>
        <v>0</v>
      </c>
      <c r="M840" s="354"/>
      <c r="N840" s="354"/>
      <c r="O840" s="354"/>
      <c r="P840" s="354"/>
      <c r="Q840" s="354">
        <f t="shared" si="398"/>
        <v>0</v>
      </c>
      <c r="R840" s="354"/>
      <c r="S840" s="354"/>
      <c r="T840" s="354"/>
      <c r="U840" s="354"/>
      <c r="V840" s="354">
        <f t="shared" si="399"/>
        <v>0</v>
      </c>
      <c r="W840" s="354"/>
      <c r="X840" s="354"/>
      <c r="Y840" s="354"/>
      <c r="Z840" s="354"/>
      <c r="AA840" s="354"/>
      <c r="AB840" s="354"/>
      <c r="AC840" s="354"/>
      <c r="AD840" s="354"/>
      <c r="AE840" s="354"/>
      <c r="AF840" s="354"/>
      <c r="AG840" s="354"/>
      <c r="AH840" s="354"/>
      <c r="AI840" s="354"/>
    </row>
    <row r="841" spans="1:35" x14ac:dyDescent="0.2">
      <c r="A841" s="358"/>
      <c r="B841" s="361" t="str">
        <f t="shared" si="424"/>
        <v>0</v>
      </c>
      <c r="C841" s="364" t="s">
        <v>969</v>
      </c>
      <c r="D841" s="359" t="s">
        <v>970</v>
      </c>
      <c r="E841" s="1157" t="str">
        <f>IFERROR(VLOOKUP($C841,'[8]Total Inflows'!$AE$4:$AH$165,2,0),"")</f>
        <v/>
      </c>
      <c r="F841" s="1157" t="str">
        <f>IFERROR(VLOOKUP($C841,'[8]Total Inflows'!$AE$4:$AH$165,3,0),"")</f>
        <v/>
      </c>
      <c r="G841" s="1157" t="str">
        <f>IFERROR(VLOOKUP($C841,'[8]Total Inflows'!$AE$4:$AH$165,4,0),"")</f>
        <v/>
      </c>
      <c r="H841" s="1157" t="str">
        <f>IFERROR(VLOOKUP($C841,'[8]Total Inflows'!$AJ$4:$AM$110,2,0),"")</f>
        <v/>
      </c>
      <c r="I841" s="1157" t="str">
        <f>IFERROR(VLOOKUP($C841,'[8]Total Inflows'!$AO$4:$AR$10,2,0),"")</f>
        <v/>
      </c>
      <c r="J841" s="1157" t="str">
        <f>IFERROR(VLOOKUP($C841,'[8]Total Inflows'!$AU$4:$AX$54,2,0),"")</f>
        <v/>
      </c>
      <c r="K841" s="1157" t="str">
        <f>IFERROR(VLOOKUP($C841,'[8]Total Inflows'!$AZ$4:$BC$30,2,0),"")</f>
        <v/>
      </c>
      <c r="L841" s="354">
        <f t="shared" si="397"/>
        <v>0</v>
      </c>
      <c r="M841" s="1157" t="str">
        <f>IFERROR(VLOOKUP($C841,'[9]Total Inflows'!$AI$4:$AL$110,3,0),"")</f>
        <v/>
      </c>
      <c r="N841" s="1157" t="str">
        <f>IFERROR(VLOOKUP($C841,'[8]Total Inflows'!$AO$4:$AR$10,3,0),"")</f>
        <v/>
      </c>
      <c r="O841" s="1157" t="str">
        <f>IFERROR(VLOOKUP($C841,'[8]Total Inflows'!$AU$4:$AX$54,3,0),"")</f>
        <v/>
      </c>
      <c r="P841" s="1157" t="str">
        <f>IFERROR(VLOOKUP($C841,'[8]Total Inflows'!$AZ$4:$BC$30,3,0),"")</f>
        <v/>
      </c>
      <c r="Q841" s="354">
        <f t="shared" si="398"/>
        <v>0</v>
      </c>
      <c r="R841" s="1157" t="str">
        <f>IFERROR(VLOOKUP($C841,'[9]Total Inflows'!$AI$4:$AL$110,4,0),"")</f>
        <v/>
      </c>
      <c r="S841" s="1157" t="str">
        <f>IFERROR(VLOOKUP($C841,'[8]Total Inflows'!$AO$4:$AR$10,4,0),"")</f>
        <v/>
      </c>
      <c r="T841" s="1157" t="str">
        <f>IFERROR(VLOOKUP($C841,'[8]Total Inflows'!$AU$4:$AX$54,4,0),"")</f>
        <v/>
      </c>
      <c r="U841" s="1157" t="str">
        <f>IFERROR(VLOOKUP($C841,'[8]Total Inflows'!$AZ$4:$BC$30,4,0),"")</f>
        <v/>
      </c>
      <c r="V841" s="354">
        <f t="shared" si="399"/>
        <v>0</v>
      </c>
      <c r="W841" s="354"/>
      <c r="X841" s="354"/>
      <c r="Y841" s="354"/>
      <c r="Z841" s="354"/>
      <c r="AA841" s="354"/>
      <c r="AB841" s="354"/>
      <c r="AC841" s="354"/>
      <c r="AD841" s="354"/>
      <c r="AE841" s="354"/>
      <c r="AF841" s="354"/>
      <c r="AG841" s="354"/>
      <c r="AH841" s="354"/>
      <c r="AI841" s="354"/>
    </row>
    <row r="842" spans="1:35" x14ac:dyDescent="0.2">
      <c r="A842" s="358"/>
      <c r="B842" s="361" t="str">
        <f t="shared" si="424"/>
        <v>0</v>
      </c>
      <c r="C842" s="364" t="s">
        <v>971</v>
      </c>
      <c r="D842" s="359" t="s">
        <v>972</v>
      </c>
      <c r="E842" s="1157" t="str">
        <f>IFERROR(VLOOKUP($C842,'[8]Total Inflows'!$AE$4:$AH$165,2,0),"")</f>
        <v/>
      </c>
      <c r="F842" s="1157" t="str">
        <f>IFERROR(VLOOKUP($C842,'[8]Total Inflows'!$AE$4:$AH$165,3,0),"")</f>
        <v/>
      </c>
      <c r="G842" s="1157" t="str">
        <f>IFERROR(VLOOKUP($C842,'[8]Total Inflows'!$AE$4:$AH$165,4,0),"")</f>
        <v/>
      </c>
      <c r="H842" s="1157" t="str">
        <f>IFERROR(VLOOKUP($C842,'[8]Total Inflows'!$AJ$4:$AM$110,2,0),"")</f>
        <v/>
      </c>
      <c r="I842" s="1157" t="str">
        <f>IFERROR(VLOOKUP($C842,'[8]Total Inflows'!$AO$4:$AR$10,2,0),"")</f>
        <v/>
      </c>
      <c r="J842" s="1157" t="str">
        <f>IFERROR(VLOOKUP($C842,'[8]Total Inflows'!$AU$4:$AX$54,2,0),"")</f>
        <v/>
      </c>
      <c r="K842" s="1157" t="str">
        <f>IFERROR(VLOOKUP($C842,'[8]Total Inflows'!$AZ$4:$BC$30,2,0),"")</f>
        <v/>
      </c>
      <c r="L842" s="354">
        <f t="shared" si="397"/>
        <v>0</v>
      </c>
      <c r="M842" s="1157" t="str">
        <f>IFERROR(VLOOKUP($C842,'[9]Total Inflows'!$AI$4:$AL$110,3,0),"")</f>
        <v/>
      </c>
      <c r="N842" s="1157" t="str">
        <f>IFERROR(VLOOKUP($C842,'[8]Total Inflows'!$AO$4:$AR$10,3,0),"")</f>
        <v/>
      </c>
      <c r="O842" s="1157" t="str">
        <f>IFERROR(VLOOKUP($C842,'[8]Total Inflows'!$AU$4:$AX$54,3,0),"")</f>
        <v/>
      </c>
      <c r="P842" s="1157" t="str">
        <f>IFERROR(VLOOKUP($C842,'[8]Total Inflows'!$AZ$4:$BC$30,3,0),"")</f>
        <v/>
      </c>
      <c r="Q842" s="354">
        <f t="shared" si="398"/>
        <v>0</v>
      </c>
      <c r="R842" s="1157" t="str">
        <f>IFERROR(VLOOKUP($C842,'[9]Total Inflows'!$AI$4:$AL$110,4,0),"")</f>
        <v/>
      </c>
      <c r="S842" s="1157" t="str">
        <f>IFERROR(VLOOKUP($C842,'[8]Total Inflows'!$AO$4:$AR$10,4,0),"")</f>
        <v/>
      </c>
      <c r="T842" s="1157" t="str">
        <f>IFERROR(VLOOKUP($C842,'[8]Total Inflows'!$AU$4:$AX$54,4,0),"")</f>
        <v/>
      </c>
      <c r="U842" s="1157" t="str">
        <f>IFERROR(VLOOKUP($C842,'[8]Total Inflows'!$AZ$4:$BC$30,4,0),"")</f>
        <v/>
      </c>
      <c r="V842" s="354">
        <f t="shared" si="399"/>
        <v>0</v>
      </c>
      <c r="W842" s="354"/>
      <c r="X842" s="354"/>
      <c r="Y842" s="354"/>
      <c r="Z842" s="354"/>
      <c r="AA842" s="354"/>
      <c r="AB842" s="354"/>
      <c r="AC842" s="354"/>
      <c r="AD842" s="354"/>
      <c r="AE842" s="354"/>
      <c r="AF842" s="354"/>
      <c r="AG842" s="354"/>
      <c r="AH842" s="354"/>
      <c r="AI842" s="354"/>
    </row>
    <row r="843" spans="1:35" x14ac:dyDescent="0.2">
      <c r="A843" s="358"/>
      <c r="B843" s="361" t="str">
        <f t="shared" si="424"/>
        <v>1</v>
      </c>
      <c r="C843" s="364" t="s">
        <v>973</v>
      </c>
      <c r="D843" s="359" t="s">
        <v>974</v>
      </c>
      <c r="E843" s="1157" t="str">
        <f>IFERROR(VLOOKUP($C843,'[8]Total Outflows'!$AB$5:$AE$146,2,0),"")</f>
        <v/>
      </c>
      <c r="F843" s="1157" t="str">
        <f>IFERROR(VLOOKUP($C843,'[8]Total Outflows'!$AB$5:$AE$146,3,0),"")</f>
        <v/>
      </c>
      <c r="G843" s="1157" t="str">
        <f>IFERROR(VLOOKUP($C843,'[8]Total Outflows'!$AB$5:$AE$146,4,0),"")</f>
        <v/>
      </c>
      <c r="H843" s="1157" t="str">
        <f>IFERROR(VLOOKUP($C843,'[8]Total Outflows'!$AG$5:$AJ$137,2,0),"")</f>
        <v/>
      </c>
      <c r="I843" s="1157" t="str">
        <f>IFERROR(VLOOKUP($C843,'[8]Total Outflows'!$AL$5:$AO$60,2,0),"")</f>
        <v/>
      </c>
      <c r="J843" s="1157" t="str">
        <f>IFERROR(VLOOKUP($C843,'[8]Total Outflows'!$AR$5:$AU$87,2,0),"")</f>
        <v/>
      </c>
      <c r="K843" s="1157" t="str">
        <f>IFERROR(VLOOKUP($C843,'[8]Total Outflows'!$AW$5:$AZ$56,2,0),"")</f>
        <v/>
      </c>
      <c r="L843" s="354">
        <f t="shared" si="397"/>
        <v>0</v>
      </c>
      <c r="M843" s="1157" t="str">
        <f>IFERROR(VLOOKUP($C843,'[8]Total Outflows'!$AG$5:$AJ$137,3,0),"")</f>
        <v/>
      </c>
      <c r="N843" s="1157" t="str">
        <f>IFERROR(VLOOKUP($C843,'[8]Total Outflows'!$AL$5:$AO$60,3,0),"")</f>
        <v/>
      </c>
      <c r="O843" s="1157" t="str">
        <f>IFERROR(VLOOKUP($C843,'[8]Total Outflows'!$AR$5:$AU$87,3,0),"")</f>
        <v/>
      </c>
      <c r="P843" s="1157" t="str">
        <f>IFERROR(VLOOKUP($C843,'[8]Total Outflows'!$AW$5:$AZ$56,3,0),"")</f>
        <v/>
      </c>
      <c r="Q843" s="354">
        <f t="shared" si="398"/>
        <v>0</v>
      </c>
      <c r="R843" s="1157" t="str">
        <f>IFERROR(VLOOKUP($C843,'[8]Total Outflows'!$AG$5:$AJ$137,4,0),"")</f>
        <v/>
      </c>
      <c r="S843" s="1157" t="str">
        <f>IFERROR(VLOOKUP($C843,'[8]Total Outflows'!$AL$5:$AO$60,4,0),"")</f>
        <v/>
      </c>
      <c r="T843" s="1157" t="str">
        <f>IFERROR(VLOOKUP($C843,'[8]Total Outflows'!$AR$5:$AU$87,4,0),"")</f>
        <v/>
      </c>
      <c r="U843" s="1157" t="str">
        <f>IFERROR(VLOOKUP($C843,'[8]Total Outflows'!$AW$5:$AZ$56,4,0),"")</f>
        <v/>
      </c>
      <c r="V843" s="354">
        <f t="shared" si="399"/>
        <v>0</v>
      </c>
      <c r="W843" s="354"/>
      <c r="X843" s="354"/>
      <c r="Y843" s="354"/>
      <c r="Z843" s="354"/>
      <c r="AA843" s="354"/>
      <c r="AB843" s="354"/>
      <c r="AC843" s="354"/>
      <c r="AD843" s="354"/>
      <c r="AE843" s="354"/>
      <c r="AF843" s="354"/>
      <c r="AG843" s="354"/>
      <c r="AH843" s="354"/>
      <c r="AI843" s="354"/>
    </row>
    <row r="844" spans="1:35" x14ac:dyDescent="0.2">
      <c r="A844" s="358"/>
      <c r="B844" s="361" t="str">
        <f t="shared" si="424"/>
        <v>2</v>
      </c>
      <c r="C844" s="364" t="s">
        <v>975</v>
      </c>
      <c r="D844" s="359" t="s">
        <v>976</v>
      </c>
      <c r="E844" s="1157" t="str">
        <f>IFERROR(VLOOKUP($C844,'[8]Total Outflows'!$AB$5:$AE$146,2,0),"")</f>
        <v/>
      </c>
      <c r="F844" s="1157" t="str">
        <f>IFERROR(VLOOKUP($C844,'[8]Total Outflows'!$AB$5:$AE$146,3,0),"")</f>
        <v/>
      </c>
      <c r="G844" s="1157" t="str">
        <f>IFERROR(VLOOKUP($C844,'[8]Total Outflows'!$AB$5:$AE$146,4,0),"")</f>
        <v/>
      </c>
      <c r="H844" s="1157" t="str">
        <f>IFERROR(VLOOKUP($C844,'[8]Total Outflows'!$AG$5:$AJ$137,2,0),"")</f>
        <v/>
      </c>
      <c r="I844" s="1157" t="str">
        <f>IFERROR(VLOOKUP($C844,'[8]Total Outflows'!$AL$5:$AO$60,2,0),"")</f>
        <v/>
      </c>
      <c r="J844" s="1157" t="str">
        <f>IFERROR(VLOOKUP($C844,'[8]Total Outflows'!$AR$5:$AU$87,2,0),"")</f>
        <v/>
      </c>
      <c r="K844" s="1157" t="str">
        <f>IFERROR(VLOOKUP($C844,'[8]Total Outflows'!$AW$5:$AZ$56,2,0),"")</f>
        <v/>
      </c>
      <c r="L844" s="354">
        <f t="shared" si="397"/>
        <v>0</v>
      </c>
      <c r="M844" s="1157" t="str">
        <f>IFERROR(VLOOKUP($C844,'[8]Total Outflows'!$AG$5:$AJ$137,3,0),"")</f>
        <v/>
      </c>
      <c r="N844" s="1157" t="str">
        <f>IFERROR(VLOOKUP($C844,'[8]Total Outflows'!$AL$5:$AO$60,3,0),"")</f>
        <v/>
      </c>
      <c r="O844" s="1157" t="str">
        <f>IFERROR(VLOOKUP($C844,'[8]Total Outflows'!$AR$5:$AU$87,3,0),"")</f>
        <v/>
      </c>
      <c r="P844" s="1157" t="str">
        <f>IFERROR(VLOOKUP($C844,'[8]Total Outflows'!$AW$5:$AZ$56,3,0),"")</f>
        <v/>
      </c>
      <c r="Q844" s="354">
        <f t="shared" si="398"/>
        <v>0</v>
      </c>
      <c r="R844" s="1157" t="str">
        <f>IFERROR(VLOOKUP($C844,'[8]Total Outflows'!$AG$5:$AJ$137,4,0),"")</f>
        <v/>
      </c>
      <c r="S844" s="1157" t="str">
        <f>IFERROR(VLOOKUP($C844,'[8]Total Outflows'!$AL$5:$AO$60,4,0),"")</f>
        <v/>
      </c>
      <c r="T844" s="1157" t="str">
        <f>IFERROR(VLOOKUP($C844,'[8]Total Outflows'!$AR$5:$AU$87,4,0),"")</f>
        <v/>
      </c>
      <c r="U844" s="1157" t="str">
        <f>IFERROR(VLOOKUP($C844,'[8]Total Outflows'!$AW$5:$AZ$56,4,0),"")</f>
        <v/>
      </c>
      <c r="V844" s="354">
        <f t="shared" si="399"/>
        <v>0</v>
      </c>
      <c r="W844" s="354"/>
      <c r="X844" s="354"/>
      <c r="Y844" s="354"/>
      <c r="Z844" s="354"/>
      <c r="AA844" s="354"/>
      <c r="AB844" s="354"/>
      <c r="AC844" s="354"/>
      <c r="AD844" s="354"/>
      <c r="AE844" s="354"/>
      <c r="AF844" s="354"/>
      <c r="AG844" s="354"/>
      <c r="AH844" s="354"/>
      <c r="AI844" s="354"/>
    </row>
    <row r="845" spans="1:35" x14ac:dyDescent="0.25">
      <c r="A845" s="358"/>
      <c r="B845" s="361" t="str">
        <f t="shared" si="424"/>
        <v/>
      </c>
      <c r="C845" s="364"/>
      <c r="D845" s="359" t="s">
        <v>977</v>
      </c>
      <c r="E845" s="354" t="str">
        <f>IFERROR(SUM(#REF!),"")</f>
        <v/>
      </c>
      <c r="F845" s="354"/>
      <c r="G845" s="354"/>
      <c r="H845" s="354"/>
      <c r="I845" s="354"/>
      <c r="J845" s="354"/>
      <c r="K845" s="354"/>
      <c r="L845" s="354">
        <f t="shared" si="397"/>
        <v>0</v>
      </c>
      <c r="M845" s="354"/>
      <c r="N845" s="354"/>
      <c r="O845" s="354"/>
      <c r="P845" s="354"/>
      <c r="Q845" s="354">
        <f t="shared" si="398"/>
        <v>0</v>
      </c>
      <c r="R845" s="354"/>
      <c r="S845" s="354"/>
      <c r="T845" s="354"/>
      <c r="U845" s="354"/>
      <c r="V845" s="354">
        <f t="shared" si="399"/>
        <v>0</v>
      </c>
      <c r="W845" s="354"/>
      <c r="X845" s="354"/>
      <c r="Y845" s="354"/>
      <c r="Z845" s="354"/>
      <c r="AA845" s="354"/>
      <c r="AB845" s="354"/>
      <c r="AC845" s="354"/>
      <c r="AD845" s="354"/>
      <c r="AE845" s="354"/>
      <c r="AF845" s="354"/>
      <c r="AG845" s="354"/>
      <c r="AH845" s="354"/>
      <c r="AI845" s="354"/>
    </row>
    <row r="846" spans="1:35" x14ac:dyDescent="0.25">
      <c r="A846" s="358"/>
      <c r="B846" s="361" t="str">
        <f t="shared" si="424"/>
        <v/>
      </c>
      <c r="C846" s="364"/>
      <c r="D846" s="359"/>
      <c r="E846" s="354" t="str">
        <f>IFERROR(SUM(#REF!),"")</f>
        <v/>
      </c>
      <c r="F846" s="354"/>
      <c r="G846" s="354"/>
      <c r="H846" s="354"/>
      <c r="I846" s="354"/>
      <c r="J846" s="354"/>
      <c r="K846" s="354"/>
      <c r="L846" s="354">
        <f t="shared" si="397"/>
        <v>0</v>
      </c>
      <c r="M846" s="354"/>
      <c r="N846" s="354"/>
      <c r="O846" s="354"/>
      <c r="P846" s="354"/>
      <c r="Q846" s="354">
        <f t="shared" si="398"/>
        <v>0</v>
      </c>
      <c r="R846" s="354"/>
      <c r="S846" s="354"/>
      <c r="T846" s="354"/>
      <c r="U846" s="354"/>
      <c r="V846" s="354">
        <f t="shared" si="399"/>
        <v>0</v>
      </c>
      <c r="W846" s="354"/>
      <c r="X846" s="354"/>
      <c r="Y846" s="354"/>
      <c r="Z846" s="354"/>
      <c r="AA846" s="354"/>
      <c r="AB846" s="354"/>
      <c r="AC846" s="354"/>
      <c r="AD846" s="354"/>
      <c r="AE846" s="354"/>
      <c r="AF846" s="354"/>
      <c r="AG846" s="354"/>
      <c r="AH846" s="354"/>
      <c r="AI846" s="354"/>
    </row>
    <row r="847" spans="1:35" x14ac:dyDescent="0.2">
      <c r="A847" s="358"/>
      <c r="B847" s="361" t="str">
        <f t="shared" si="424"/>
        <v>0</v>
      </c>
      <c r="C847" s="364" t="s">
        <v>978</v>
      </c>
      <c r="D847" s="359" t="s">
        <v>979</v>
      </c>
      <c r="E847" s="1157" t="str">
        <f>IFERROR(VLOOKUP($C847,'[8]Total Inflows'!$AE$4:$AH$165,2,0),"")</f>
        <v/>
      </c>
      <c r="F847" s="1157" t="str">
        <f>IFERROR(VLOOKUP($C847,'[8]Total Inflows'!$AE$4:$AH$165,3,0),"")</f>
        <v/>
      </c>
      <c r="G847" s="1157" t="str">
        <f>IFERROR(VLOOKUP($C847,'[8]Total Inflows'!$AE$4:$AH$165,4,0),"")</f>
        <v/>
      </c>
      <c r="H847" s="1157" t="str">
        <f>IFERROR(VLOOKUP($C847,'[8]Total Inflows'!$AJ$4:$AM$110,2,0),"")</f>
        <v/>
      </c>
      <c r="I847" s="1157" t="str">
        <f>IFERROR(VLOOKUP($C847,'[8]Total Inflows'!$AO$4:$AR$10,2,0),"")</f>
        <v/>
      </c>
      <c r="J847" s="1157" t="str">
        <f>IFERROR(VLOOKUP($C847,'[8]Total Inflows'!$AU$4:$AX$54,2,0),"")</f>
        <v/>
      </c>
      <c r="K847" s="1157" t="str">
        <f>IFERROR(VLOOKUP($C847,'[8]Total Inflows'!$AZ$4:$BC$30,2,0),"")</f>
        <v/>
      </c>
      <c r="L847" s="354">
        <f t="shared" si="397"/>
        <v>0</v>
      </c>
      <c r="M847" s="1157" t="str">
        <f>IFERROR(VLOOKUP($C847,'[9]Total Inflows'!$AI$4:$AL$110,3,0),"")</f>
        <v/>
      </c>
      <c r="N847" s="1157" t="str">
        <f>IFERROR(VLOOKUP($C847,'[8]Total Inflows'!$AO$4:$AR$10,3,0),"")</f>
        <v/>
      </c>
      <c r="O847" s="1157" t="str">
        <f>IFERROR(VLOOKUP($C847,'[8]Total Inflows'!$AU$4:$AX$54,3,0),"")</f>
        <v/>
      </c>
      <c r="P847" s="1157" t="str">
        <f>IFERROR(VLOOKUP($C847,'[8]Total Inflows'!$AZ$4:$BC$30,3,0),"")</f>
        <v/>
      </c>
      <c r="Q847" s="354">
        <f t="shared" si="398"/>
        <v>0</v>
      </c>
      <c r="R847" s="1157" t="str">
        <f>IFERROR(VLOOKUP($C847,'[9]Total Inflows'!$AI$4:$AL$110,4,0),"")</f>
        <v/>
      </c>
      <c r="S847" s="1157" t="str">
        <f>IFERROR(VLOOKUP($C847,'[8]Total Inflows'!$AO$4:$AR$10,4,0),"")</f>
        <v/>
      </c>
      <c r="T847" s="1157" t="str">
        <f>IFERROR(VLOOKUP($C847,'[8]Total Inflows'!$AU$4:$AX$54,4,0),"")</f>
        <v/>
      </c>
      <c r="U847" s="1157" t="str">
        <f>IFERROR(VLOOKUP($C847,'[8]Total Inflows'!$AZ$4:$BC$30,4,0),"")</f>
        <v/>
      </c>
      <c r="V847" s="354">
        <f t="shared" si="399"/>
        <v>0</v>
      </c>
      <c r="W847" s="354"/>
      <c r="X847" s="354"/>
      <c r="Y847" s="354"/>
      <c r="Z847" s="354"/>
      <c r="AA847" s="354"/>
      <c r="AB847" s="354"/>
      <c r="AC847" s="354"/>
      <c r="AD847" s="354"/>
      <c r="AE847" s="354"/>
      <c r="AF847" s="354"/>
      <c r="AG847" s="354"/>
      <c r="AH847" s="354"/>
      <c r="AI847" s="354"/>
    </row>
    <row r="848" spans="1:35" x14ac:dyDescent="0.2">
      <c r="A848" s="358"/>
      <c r="B848" s="361" t="str">
        <f t="shared" si="424"/>
        <v>0</v>
      </c>
      <c r="C848" s="364" t="s">
        <v>980</v>
      </c>
      <c r="D848" s="359" t="s">
        <v>981</v>
      </c>
      <c r="E848" s="1157" t="str">
        <f>IFERROR(VLOOKUP($C848,'[8]Total Inflows'!$AE$4:$AH$165,2,0),"")</f>
        <v/>
      </c>
      <c r="F848" s="1157" t="str">
        <f>IFERROR(VLOOKUP($C848,'[8]Total Inflows'!$AE$4:$AH$165,3,0),"")</f>
        <v/>
      </c>
      <c r="G848" s="1157" t="str">
        <f>IFERROR(VLOOKUP($C848,'[8]Total Inflows'!$AE$4:$AH$165,4,0),"")</f>
        <v/>
      </c>
      <c r="H848" s="1157" t="str">
        <f>IFERROR(VLOOKUP($C848,'[8]Total Inflows'!$AJ$4:$AM$110,2,0),"")</f>
        <v/>
      </c>
      <c r="I848" s="1157" t="str">
        <f>IFERROR(VLOOKUP($C848,'[8]Total Inflows'!$AO$4:$AR$10,2,0),"")</f>
        <v/>
      </c>
      <c r="J848" s="1157" t="str">
        <f>IFERROR(VLOOKUP($C848,'[8]Total Inflows'!$AU$4:$AX$54,2,0),"")</f>
        <v/>
      </c>
      <c r="K848" s="1157" t="str">
        <f>IFERROR(VLOOKUP($C848,'[8]Total Inflows'!$AZ$4:$BC$30,2,0),"")</f>
        <v/>
      </c>
      <c r="L848" s="354">
        <f t="shared" si="397"/>
        <v>0</v>
      </c>
      <c r="M848" s="1157" t="str">
        <f>IFERROR(VLOOKUP($C848,'[9]Total Inflows'!$AI$4:$AL$110,3,0),"")</f>
        <v/>
      </c>
      <c r="N848" s="1157" t="str">
        <f>IFERROR(VLOOKUP($C848,'[8]Total Inflows'!$AO$4:$AR$10,3,0),"")</f>
        <v/>
      </c>
      <c r="O848" s="1157" t="str">
        <f>IFERROR(VLOOKUP($C848,'[8]Total Inflows'!$AU$4:$AX$54,3,0),"")</f>
        <v/>
      </c>
      <c r="P848" s="1157" t="str">
        <f>IFERROR(VLOOKUP($C848,'[8]Total Inflows'!$AZ$4:$BC$30,3,0),"")</f>
        <v/>
      </c>
      <c r="Q848" s="354">
        <f t="shared" si="398"/>
        <v>0</v>
      </c>
      <c r="R848" s="1157" t="str">
        <f>IFERROR(VLOOKUP($C848,'[9]Total Inflows'!$AI$4:$AL$110,4,0),"")</f>
        <v/>
      </c>
      <c r="S848" s="1157" t="str">
        <f>IFERROR(VLOOKUP($C848,'[8]Total Inflows'!$AO$4:$AR$10,4,0),"")</f>
        <v/>
      </c>
      <c r="T848" s="1157" t="str">
        <f>IFERROR(VLOOKUP($C848,'[8]Total Inflows'!$AU$4:$AX$54,4,0),"")</f>
        <v/>
      </c>
      <c r="U848" s="1157" t="str">
        <f>IFERROR(VLOOKUP($C848,'[8]Total Inflows'!$AZ$4:$BC$30,4,0),"")</f>
        <v/>
      </c>
      <c r="V848" s="354">
        <f t="shared" si="399"/>
        <v>0</v>
      </c>
      <c r="W848" s="354"/>
      <c r="X848" s="354"/>
      <c r="Y848" s="354"/>
      <c r="Z848" s="354"/>
      <c r="AA848" s="354"/>
      <c r="AB848" s="354"/>
      <c r="AC848" s="354"/>
      <c r="AD848" s="354"/>
      <c r="AE848" s="354"/>
      <c r="AF848" s="354"/>
      <c r="AG848" s="354"/>
      <c r="AH848" s="354"/>
      <c r="AI848" s="354"/>
    </row>
    <row r="849" spans="1:35" x14ac:dyDescent="0.2">
      <c r="A849" s="358"/>
      <c r="B849" s="361" t="str">
        <f t="shared" si="424"/>
        <v>1</v>
      </c>
      <c r="C849" s="364" t="s">
        <v>982</v>
      </c>
      <c r="D849" s="359" t="s">
        <v>983</v>
      </c>
      <c r="E849" s="1157" t="str">
        <f>IFERROR(VLOOKUP($C849,'[8]Total Outflows'!$AB$5:$AE$146,2,0),"")</f>
        <v/>
      </c>
      <c r="F849" s="1157" t="str">
        <f>IFERROR(VLOOKUP($C849,'[8]Total Outflows'!$AB$5:$AE$146,3,0),"")</f>
        <v/>
      </c>
      <c r="G849" s="1157" t="str">
        <f>IFERROR(VLOOKUP($C849,'[8]Total Outflows'!$AB$5:$AE$146,4,0),"")</f>
        <v/>
      </c>
      <c r="H849" s="1157" t="str">
        <f>IFERROR(VLOOKUP($C849,'[8]Total Outflows'!$AG$5:$AJ$137,2,0),"")</f>
        <v/>
      </c>
      <c r="I849" s="1157" t="str">
        <f>IFERROR(VLOOKUP($C849,'[8]Total Outflows'!$AL$5:$AO$60,2,0),"")</f>
        <v/>
      </c>
      <c r="J849" s="1157" t="str">
        <f>IFERROR(VLOOKUP($C849,'[8]Total Outflows'!$AR$5:$AU$87,2,0),"")</f>
        <v/>
      </c>
      <c r="K849" s="1157" t="str">
        <f>IFERROR(VLOOKUP($C849,'[8]Total Outflows'!$AW$5:$AZ$56,2,0),"")</f>
        <v/>
      </c>
      <c r="L849" s="354">
        <f t="shared" si="397"/>
        <v>0</v>
      </c>
      <c r="M849" s="1157" t="str">
        <f>IFERROR(VLOOKUP($C849,'[8]Total Outflows'!$AG$5:$AJ$137,3,0),"")</f>
        <v/>
      </c>
      <c r="N849" s="1157" t="str">
        <f>IFERROR(VLOOKUP($C849,'[8]Total Outflows'!$AL$5:$AO$60,3,0),"")</f>
        <v/>
      </c>
      <c r="O849" s="1157" t="str">
        <f>IFERROR(VLOOKUP($C849,'[8]Total Outflows'!$AR$5:$AU$87,3,0),"")</f>
        <v/>
      </c>
      <c r="P849" s="1157" t="str">
        <f>IFERROR(VLOOKUP($C849,'[8]Total Outflows'!$AW$5:$AZ$56,3,0),"")</f>
        <v/>
      </c>
      <c r="Q849" s="354">
        <f t="shared" si="398"/>
        <v>0</v>
      </c>
      <c r="R849" s="1157" t="str">
        <f>IFERROR(VLOOKUP($C849,'[8]Total Outflows'!$AG$5:$AJ$137,4,0),"")</f>
        <v/>
      </c>
      <c r="S849" s="1157" t="str">
        <f>IFERROR(VLOOKUP($C849,'[8]Total Outflows'!$AL$5:$AO$60,4,0),"")</f>
        <v/>
      </c>
      <c r="T849" s="1157" t="str">
        <f>IFERROR(VLOOKUP($C849,'[8]Total Outflows'!$AR$5:$AU$87,4,0),"")</f>
        <v/>
      </c>
      <c r="U849" s="1157" t="str">
        <f>IFERROR(VLOOKUP($C849,'[8]Total Outflows'!$AW$5:$AZ$56,4,0),"")</f>
        <v/>
      </c>
      <c r="V849" s="354">
        <f t="shared" si="399"/>
        <v>0</v>
      </c>
      <c r="W849" s="354"/>
      <c r="X849" s="354"/>
      <c r="Y849" s="354"/>
      <c r="Z849" s="354"/>
      <c r="AA849" s="354"/>
      <c r="AB849" s="354"/>
      <c r="AC849" s="354"/>
      <c r="AD849" s="354"/>
      <c r="AE849" s="354"/>
      <c r="AF849" s="354"/>
      <c r="AG849" s="354"/>
      <c r="AH849" s="354"/>
      <c r="AI849" s="354"/>
    </row>
    <row r="850" spans="1:35" x14ac:dyDescent="0.2">
      <c r="A850" s="358"/>
      <c r="B850" s="361" t="str">
        <f t="shared" si="424"/>
        <v>2</v>
      </c>
      <c r="C850" s="364" t="s">
        <v>984</v>
      </c>
      <c r="D850" s="359" t="s">
        <v>985</v>
      </c>
      <c r="E850" s="1157" t="str">
        <f>IFERROR(VLOOKUP($C850,'[8]Total Outflows'!$AB$5:$AE$146,2,0),"")</f>
        <v/>
      </c>
      <c r="F850" s="1157" t="str">
        <f>IFERROR(VLOOKUP($C850,'[8]Total Outflows'!$AB$5:$AE$146,3,0),"")</f>
        <v/>
      </c>
      <c r="G850" s="1157" t="str">
        <f>IFERROR(VLOOKUP($C850,'[8]Total Outflows'!$AB$5:$AE$146,4,0),"")</f>
        <v/>
      </c>
      <c r="H850" s="1157" t="str">
        <f>IFERROR(VLOOKUP($C850,'[8]Total Outflows'!$AG$5:$AJ$137,2,0),"")</f>
        <v/>
      </c>
      <c r="I850" s="1157" t="str">
        <f>IFERROR(VLOOKUP($C850,'[8]Total Outflows'!$AL$5:$AO$60,2,0),"")</f>
        <v/>
      </c>
      <c r="J850" s="1157" t="str">
        <f>IFERROR(VLOOKUP($C850,'[8]Total Outflows'!$AR$5:$AU$87,2,0),"")</f>
        <v/>
      </c>
      <c r="K850" s="1157" t="str">
        <f>IFERROR(VLOOKUP($C850,'[8]Total Outflows'!$AW$5:$AZ$56,2,0),"")</f>
        <v/>
      </c>
      <c r="L850" s="354">
        <f t="shared" si="397"/>
        <v>0</v>
      </c>
      <c r="M850" s="1157" t="str">
        <f>IFERROR(VLOOKUP($C850,'[8]Total Outflows'!$AG$5:$AJ$137,3,0),"")</f>
        <v/>
      </c>
      <c r="N850" s="1157" t="str">
        <f>IFERROR(VLOOKUP($C850,'[8]Total Outflows'!$AL$5:$AO$60,3,0),"")</f>
        <v/>
      </c>
      <c r="O850" s="1157" t="str">
        <f>IFERROR(VLOOKUP($C850,'[8]Total Outflows'!$AR$5:$AU$87,3,0),"")</f>
        <v/>
      </c>
      <c r="P850" s="1157" t="str">
        <f>IFERROR(VLOOKUP($C850,'[8]Total Outflows'!$AW$5:$AZ$56,3,0),"")</f>
        <v/>
      </c>
      <c r="Q850" s="354">
        <f t="shared" si="398"/>
        <v>0</v>
      </c>
      <c r="R850" s="1157" t="str">
        <f>IFERROR(VLOOKUP($C850,'[8]Total Outflows'!$AG$5:$AJ$137,4,0),"")</f>
        <v/>
      </c>
      <c r="S850" s="1157" t="str">
        <f>IFERROR(VLOOKUP($C850,'[8]Total Outflows'!$AL$5:$AO$60,4,0),"")</f>
        <v/>
      </c>
      <c r="T850" s="1157" t="str">
        <f>IFERROR(VLOOKUP($C850,'[8]Total Outflows'!$AR$5:$AU$87,4,0),"")</f>
        <v/>
      </c>
      <c r="U850" s="1157" t="str">
        <f>IFERROR(VLOOKUP($C850,'[8]Total Outflows'!$AW$5:$AZ$56,4,0),"")</f>
        <v/>
      </c>
      <c r="V850" s="354">
        <f t="shared" si="399"/>
        <v>0</v>
      </c>
      <c r="W850" s="354"/>
      <c r="X850" s="354"/>
      <c r="Y850" s="354"/>
      <c r="Z850" s="354"/>
      <c r="AA850" s="354"/>
      <c r="AB850" s="354"/>
      <c r="AC850" s="354"/>
      <c r="AD850" s="354"/>
      <c r="AE850" s="354"/>
      <c r="AF850" s="354"/>
      <c r="AG850" s="354"/>
      <c r="AH850" s="354"/>
      <c r="AI850" s="354"/>
    </row>
    <row r="851" spans="1:35" x14ac:dyDescent="0.25">
      <c r="A851" s="358"/>
      <c r="B851" s="361" t="str">
        <f t="shared" si="424"/>
        <v/>
      </c>
      <c r="C851" s="364"/>
      <c r="D851" s="359" t="s">
        <v>986</v>
      </c>
      <c r="E851" s="354" t="str">
        <f>IFERROR(SUM(#REF!),"")</f>
        <v/>
      </c>
      <c r="F851" s="354"/>
      <c r="G851" s="354"/>
      <c r="H851" s="354"/>
      <c r="I851" s="354"/>
      <c r="J851" s="354"/>
      <c r="K851" s="354"/>
      <c r="L851" s="354">
        <f t="shared" si="397"/>
        <v>0</v>
      </c>
      <c r="M851" s="354"/>
      <c r="N851" s="354"/>
      <c r="O851" s="354"/>
      <c r="P851" s="354"/>
      <c r="Q851" s="354">
        <f t="shared" si="398"/>
        <v>0</v>
      </c>
      <c r="R851" s="354"/>
      <c r="S851" s="354"/>
      <c r="T851" s="354"/>
      <c r="U851" s="354"/>
      <c r="V851" s="354">
        <f t="shared" si="399"/>
        <v>0</v>
      </c>
      <c r="W851" s="354"/>
      <c r="X851" s="354"/>
      <c r="Y851" s="354"/>
      <c r="Z851" s="354"/>
      <c r="AA851" s="354"/>
      <c r="AB851" s="354"/>
      <c r="AC851" s="354"/>
      <c r="AD851" s="354"/>
      <c r="AE851" s="354"/>
      <c r="AF851" s="354"/>
      <c r="AG851" s="354"/>
      <c r="AH851" s="354"/>
      <c r="AI851" s="354"/>
    </row>
    <row r="852" spans="1:35" x14ac:dyDescent="0.25">
      <c r="A852" s="358"/>
      <c r="B852" s="361" t="str">
        <f t="shared" si="424"/>
        <v/>
      </c>
      <c r="C852" s="364"/>
      <c r="D852" s="359"/>
      <c r="E852" s="354" t="str">
        <f>IFERROR(SUM(#REF!),"")</f>
        <v/>
      </c>
      <c r="F852" s="354"/>
      <c r="G852" s="354"/>
      <c r="H852" s="354"/>
      <c r="I852" s="354"/>
      <c r="J852" s="354"/>
      <c r="K852" s="354"/>
      <c r="L852" s="354">
        <f t="shared" si="397"/>
        <v>0</v>
      </c>
      <c r="M852" s="354"/>
      <c r="N852" s="354"/>
      <c r="O852" s="354"/>
      <c r="P852" s="354"/>
      <c r="Q852" s="354">
        <f t="shared" si="398"/>
        <v>0</v>
      </c>
      <c r="R852" s="354"/>
      <c r="S852" s="354"/>
      <c r="T852" s="354"/>
      <c r="U852" s="354"/>
      <c r="V852" s="354">
        <f t="shared" si="399"/>
        <v>0</v>
      </c>
      <c r="W852" s="354"/>
      <c r="X852" s="354"/>
      <c r="Y852" s="354"/>
      <c r="Z852" s="354"/>
      <c r="AA852" s="354"/>
      <c r="AB852" s="354"/>
      <c r="AC852" s="354"/>
      <c r="AD852" s="354"/>
      <c r="AE852" s="354"/>
      <c r="AF852" s="354"/>
      <c r="AG852" s="354"/>
      <c r="AH852" s="354"/>
      <c r="AI852" s="354"/>
    </row>
    <row r="853" spans="1:35" x14ac:dyDescent="0.25">
      <c r="A853" s="358"/>
      <c r="B853" s="361" t="str">
        <f t="shared" si="424"/>
        <v/>
      </c>
      <c r="C853" s="364"/>
      <c r="D853" s="359" t="s">
        <v>987</v>
      </c>
      <c r="E853" s="354" t="str">
        <f>IFERROR(SUM(#REF!),"")</f>
        <v/>
      </c>
      <c r="F853" s="354"/>
      <c r="G853" s="354"/>
      <c r="H853" s="354"/>
      <c r="I853" s="354"/>
      <c r="J853" s="354"/>
      <c r="K853" s="354"/>
      <c r="L853" s="354">
        <f t="shared" si="397"/>
        <v>0</v>
      </c>
      <c r="M853" s="354"/>
      <c r="N853" s="354"/>
      <c r="O853" s="354"/>
      <c r="P853" s="354"/>
      <c r="Q853" s="354">
        <f t="shared" si="398"/>
        <v>0</v>
      </c>
      <c r="R853" s="354"/>
      <c r="S853" s="354"/>
      <c r="T853" s="354"/>
      <c r="U853" s="354"/>
      <c r="V853" s="354">
        <f t="shared" si="399"/>
        <v>0</v>
      </c>
      <c r="W853" s="354"/>
      <c r="X853" s="354"/>
      <c r="Y853" s="354"/>
      <c r="Z853" s="354"/>
      <c r="AA853" s="354"/>
      <c r="AB853" s="354"/>
      <c r="AC853" s="354"/>
      <c r="AD853" s="354"/>
      <c r="AE853" s="354"/>
      <c r="AF853" s="354"/>
      <c r="AG853" s="354"/>
      <c r="AH853" s="354"/>
      <c r="AI853" s="354"/>
    </row>
    <row r="854" spans="1:35" x14ac:dyDescent="0.2">
      <c r="A854" s="358"/>
      <c r="B854" s="361" t="str">
        <f t="shared" si="424"/>
        <v>0</v>
      </c>
      <c r="C854" s="364" t="s">
        <v>988</v>
      </c>
      <c r="D854" s="392" t="s">
        <v>989</v>
      </c>
      <c r="E854" s="1157" t="str">
        <f>IFERROR(VLOOKUP($C854,'[8]Total Inflows'!$AE$4:$AH$165,2,0),"")</f>
        <v/>
      </c>
      <c r="F854" s="1157" t="str">
        <f>IFERROR(VLOOKUP($C854,'[8]Total Inflows'!$AE$4:$AH$165,3,0),"")</f>
        <v/>
      </c>
      <c r="G854" s="1157" t="str">
        <f>IFERROR(VLOOKUP($C854,'[8]Total Inflows'!$AE$4:$AH$165,4,0),"")</f>
        <v/>
      </c>
      <c r="H854" s="1157" t="str">
        <f>IFERROR(VLOOKUP($C854,'[8]Total Inflows'!$AJ$4:$AM$110,2,0),"")</f>
        <v/>
      </c>
      <c r="I854" s="1157" t="str">
        <f>IFERROR(VLOOKUP($C854,'[8]Total Inflows'!$AO$4:$AR$10,2,0),"")</f>
        <v/>
      </c>
      <c r="J854" s="1157" t="str">
        <f>IFERROR(VLOOKUP($C854,'[8]Total Inflows'!$AU$4:$AX$54,2,0),"")</f>
        <v/>
      </c>
      <c r="K854" s="1157" t="str">
        <f>IFERROR(VLOOKUP($C854,'[8]Total Inflows'!$AZ$4:$BC$30,2,0),"")</f>
        <v/>
      </c>
      <c r="L854" s="354">
        <f t="shared" si="397"/>
        <v>0</v>
      </c>
      <c r="M854" s="1157" t="str">
        <f>IFERROR(VLOOKUP($C854,'[9]Total Inflows'!$AI$4:$AL$110,3,0),"")</f>
        <v/>
      </c>
      <c r="N854" s="1157" t="str">
        <f>IFERROR(VLOOKUP($C854,'[8]Total Inflows'!$AO$4:$AR$10,3,0),"")</f>
        <v/>
      </c>
      <c r="O854" s="1157" t="str">
        <f>IFERROR(VLOOKUP($C854,'[8]Total Inflows'!$AU$4:$AX$54,3,0),"")</f>
        <v/>
      </c>
      <c r="P854" s="1157" t="str">
        <f>IFERROR(VLOOKUP($C854,'[8]Total Inflows'!$AZ$4:$BC$30,3,0),"")</f>
        <v/>
      </c>
      <c r="Q854" s="354">
        <f t="shared" si="398"/>
        <v>0</v>
      </c>
      <c r="R854" s="1157" t="str">
        <f>IFERROR(VLOOKUP($C854,'[9]Total Inflows'!$AI$4:$AL$110,4,0),"")</f>
        <v/>
      </c>
      <c r="S854" s="1157" t="str">
        <f>IFERROR(VLOOKUP($C854,'[8]Total Inflows'!$AO$4:$AR$10,4,0),"")</f>
        <v/>
      </c>
      <c r="T854" s="1157" t="str">
        <f>IFERROR(VLOOKUP($C854,'[8]Total Inflows'!$AU$4:$AX$54,4,0),"")</f>
        <v/>
      </c>
      <c r="U854" s="1157" t="str">
        <f>IFERROR(VLOOKUP($C854,'[8]Total Inflows'!$AZ$4:$BC$30,4,0),"")</f>
        <v/>
      </c>
      <c r="V854" s="354">
        <f t="shared" si="399"/>
        <v>0</v>
      </c>
      <c r="W854" s="354"/>
      <c r="X854" s="354"/>
      <c r="Y854" s="354"/>
      <c r="Z854" s="354"/>
      <c r="AA854" s="354"/>
      <c r="AB854" s="354"/>
      <c r="AC854" s="354"/>
      <c r="AD854" s="354"/>
      <c r="AE854" s="354"/>
      <c r="AF854" s="354"/>
      <c r="AG854" s="354"/>
      <c r="AH854" s="354"/>
      <c r="AI854" s="354"/>
    </row>
    <row r="855" spans="1:35" x14ac:dyDescent="0.2">
      <c r="A855" s="358"/>
      <c r="B855" s="361" t="str">
        <f t="shared" si="424"/>
        <v>0</v>
      </c>
      <c r="C855" s="364" t="s">
        <v>990</v>
      </c>
      <c r="D855" s="359" t="s">
        <v>991</v>
      </c>
      <c r="E855" s="1157" t="str">
        <f>IFERROR(VLOOKUP($C855,'[8]Total Inflows'!$AE$4:$AH$165,2,0),"")</f>
        <v/>
      </c>
      <c r="F855" s="1157" t="str">
        <f>IFERROR(VLOOKUP($C855,'[8]Total Inflows'!$AE$4:$AH$165,3,0),"")</f>
        <v/>
      </c>
      <c r="G855" s="1157" t="str">
        <f>IFERROR(VLOOKUP($C855,'[8]Total Inflows'!$AE$4:$AH$165,4,0),"")</f>
        <v/>
      </c>
      <c r="H855" s="1157" t="str">
        <f>IFERROR(VLOOKUP($C855,'[8]Total Inflows'!$AJ$4:$AM$110,2,0),"")</f>
        <v/>
      </c>
      <c r="I855" s="1157" t="str">
        <f>IFERROR(VLOOKUP($C855,'[8]Total Inflows'!$AO$4:$AR$10,2,0),"")</f>
        <v/>
      </c>
      <c r="J855" s="1157" t="str">
        <f>IFERROR(VLOOKUP($C855,'[8]Total Inflows'!$AU$4:$AX$54,2,0),"")</f>
        <v/>
      </c>
      <c r="K855" s="1157" t="str">
        <f>IFERROR(VLOOKUP($C855,'[8]Total Inflows'!$AZ$4:$BC$30,2,0),"")</f>
        <v/>
      </c>
      <c r="L855" s="354">
        <f t="shared" si="397"/>
        <v>0</v>
      </c>
      <c r="M855" s="1157" t="str">
        <f>IFERROR(VLOOKUP($C855,'[9]Total Inflows'!$AI$4:$AL$110,3,0),"")</f>
        <v/>
      </c>
      <c r="N855" s="1157" t="str">
        <f>IFERROR(VLOOKUP($C855,'[8]Total Inflows'!$AO$4:$AR$10,3,0),"")</f>
        <v/>
      </c>
      <c r="O855" s="1157" t="str">
        <f>IFERROR(VLOOKUP($C855,'[8]Total Inflows'!$AU$4:$AX$54,3,0),"")</f>
        <v/>
      </c>
      <c r="P855" s="1157" t="str">
        <f>IFERROR(VLOOKUP($C855,'[8]Total Inflows'!$AZ$4:$BC$30,3,0),"")</f>
        <v/>
      </c>
      <c r="Q855" s="354">
        <f t="shared" si="398"/>
        <v>0</v>
      </c>
      <c r="R855" s="1157" t="str">
        <f>IFERROR(VLOOKUP($C855,'[9]Total Inflows'!$AI$4:$AL$110,4,0),"")</f>
        <v/>
      </c>
      <c r="S855" s="1157" t="str">
        <f>IFERROR(VLOOKUP($C855,'[8]Total Inflows'!$AO$4:$AR$10,4,0),"")</f>
        <v/>
      </c>
      <c r="T855" s="1157" t="str">
        <f>IFERROR(VLOOKUP($C855,'[8]Total Inflows'!$AU$4:$AX$54,4,0),"")</f>
        <v/>
      </c>
      <c r="U855" s="1157" t="str">
        <f>IFERROR(VLOOKUP($C855,'[8]Total Inflows'!$AZ$4:$BC$30,4,0),"")</f>
        <v/>
      </c>
      <c r="V855" s="354">
        <f t="shared" si="399"/>
        <v>0</v>
      </c>
      <c r="W855" s="354"/>
      <c r="X855" s="354"/>
      <c r="Y855" s="354"/>
      <c r="Z855" s="354"/>
      <c r="AA855" s="354"/>
      <c r="AB855" s="354"/>
      <c r="AC855" s="354"/>
      <c r="AD855" s="354"/>
      <c r="AE855" s="354"/>
      <c r="AF855" s="354"/>
      <c r="AG855" s="354"/>
      <c r="AH855" s="354"/>
      <c r="AI855" s="354"/>
    </row>
    <row r="856" spans="1:35" x14ac:dyDescent="0.2">
      <c r="A856" s="358"/>
      <c r="B856" s="361" t="str">
        <f t="shared" si="424"/>
        <v>1</v>
      </c>
      <c r="C856" s="364" t="s">
        <v>992</v>
      </c>
      <c r="D856" s="359" t="s">
        <v>993</v>
      </c>
      <c r="E856" s="1157" t="str">
        <f>IFERROR(VLOOKUP($C856,'[8]Total Outflows'!$AB$5:$AE$146,2,0),"")</f>
        <v/>
      </c>
      <c r="F856" s="1157" t="str">
        <f>IFERROR(VLOOKUP($C856,'[8]Total Outflows'!$AB$5:$AE$146,3,0),"")</f>
        <v/>
      </c>
      <c r="G856" s="1157" t="str">
        <f>IFERROR(VLOOKUP($C856,'[8]Total Outflows'!$AB$5:$AE$146,4,0),"")</f>
        <v/>
      </c>
      <c r="H856" s="1157" t="str">
        <f>IFERROR(VLOOKUP($C856,'[8]Total Outflows'!$AG$5:$AJ$137,2,0),"")</f>
        <v/>
      </c>
      <c r="I856" s="1157" t="str">
        <f>IFERROR(VLOOKUP($C856,'[8]Total Outflows'!$AL$5:$AO$60,2,0),"")</f>
        <v/>
      </c>
      <c r="J856" s="1157" t="str">
        <f>IFERROR(VLOOKUP($C856,'[8]Total Outflows'!$AR$5:$AU$87,2,0),"")</f>
        <v/>
      </c>
      <c r="K856" s="1157" t="str">
        <f>IFERROR(VLOOKUP($C856,'[8]Total Outflows'!$AW$5:$AZ$56,2,0),"")</f>
        <v/>
      </c>
      <c r="L856" s="354">
        <f t="shared" si="397"/>
        <v>0</v>
      </c>
      <c r="M856" s="1157" t="str">
        <f>IFERROR(VLOOKUP($C856,'[8]Total Outflows'!$AG$5:$AJ$137,3,0),"")</f>
        <v/>
      </c>
      <c r="N856" s="1157" t="str">
        <f>IFERROR(VLOOKUP($C856,'[8]Total Outflows'!$AL$5:$AO$60,3,0),"")</f>
        <v/>
      </c>
      <c r="O856" s="1157" t="str">
        <f>IFERROR(VLOOKUP($C856,'[8]Total Outflows'!$AR$5:$AU$87,3,0),"")</f>
        <v/>
      </c>
      <c r="P856" s="1157" t="str">
        <f>IFERROR(VLOOKUP($C856,'[8]Total Outflows'!$AW$5:$AZ$56,3,0),"")</f>
        <v/>
      </c>
      <c r="Q856" s="354">
        <f t="shared" si="398"/>
        <v>0</v>
      </c>
      <c r="R856" s="1157" t="str">
        <f>IFERROR(VLOOKUP($C856,'[8]Total Outflows'!$AG$5:$AJ$137,4,0),"")</f>
        <v/>
      </c>
      <c r="S856" s="1157" t="str">
        <f>IFERROR(VLOOKUP($C856,'[8]Total Outflows'!$AL$5:$AO$60,4,0),"")</f>
        <v/>
      </c>
      <c r="T856" s="1157" t="str">
        <f>IFERROR(VLOOKUP($C856,'[8]Total Outflows'!$AR$5:$AU$87,4,0),"")</f>
        <v/>
      </c>
      <c r="U856" s="1157" t="str">
        <f>IFERROR(VLOOKUP($C856,'[8]Total Outflows'!$AW$5:$AZ$56,4,0),"")</f>
        <v/>
      </c>
      <c r="V856" s="354">
        <f t="shared" si="399"/>
        <v>0</v>
      </c>
      <c r="W856" s="354"/>
      <c r="X856" s="354"/>
      <c r="Y856" s="354"/>
      <c r="Z856" s="354"/>
      <c r="AA856" s="354"/>
      <c r="AB856" s="354"/>
      <c r="AC856" s="354"/>
      <c r="AD856" s="354"/>
      <c r="AE856" s="354"/>
      <c r="AF856" s="354"/>
      <c r="AG856" s="354"/>
      <c r="AH856" s="354"/>
      <c r="AI856" s="354"/>
    </row>
    <row r="857" spans="1:35" x14ac:dyDescent="0.2">
      <c r="A857" s="358"/>
      <c r="B857" s="361" t="str">
        <f t="shared" si="424"/>
        <v>2</v>
      </c>
      <c r="C857" s="364" t="s">
        <v>994</v>
      </c>
      <c r="D857" s="392" t="s">
        <v>995</v>
      </c>
      <c r="E857" s="1157">
        <f>IFERROR(VLOOKUP($C857,'[8]Total Outflows'!$AB$5:$AE$146,2,0),"")</f>
        <v>7266226.0999999987</v>
      </c>
      <c r="F857" s="1157">
        <f>IFERROR(VLOOKUP($C857,'[8]Total Outflows'!$AB$5:$AE$146,3,0),"")</f>
        <v>56400000</v>
      </c>
      <c r="G857" s="1157">
        <f>IFERROR(VLOOKUP($C857,'[8]Total Outflows'!$AB$5:$AE$146,4,0),"")</f>
        <v>26600000</v>
      </c>
      <c r="H857" s="1157">
        <f>IFERROR(VLOOKUP($C857,'[8]Total Outflows'!$AG$5:$AJ$137,2,0),"")</f>
        <v>400000</v>
      </c>
      <c r="I857" s="1157">
        <f>IFERROR(VLOOKUP($C857,'[8]Total Outflows'!$AL$5:$AO$60,2,0),"")</f>
        <v>0</v>
      </c>
      <c r="J857" s="1157" t="str">
        <f>IFERROR(VLOOKUP($C857,'[8]Total Outflows'!$AR$5:$AU$87,2,0),"")</f>
        <v/>
      </c>
      <c r="K857" s="1157" t="str">
        <f>IFERROR(VLOOKUP($C857,'[8]Total Outflows'!$AW$5:$AZ$56,2,0),"")</f>
        <v/>
      </c>
      <c r="L857" s="354">
        <f t="shared" si="397"/>
        <v>400000</v>
      </c>
      <c r="M857" s="1157">
        <f>IFERROR(VLOOKUP($C857,'[8]Total Outflows'!$AG$5:$AJ$137,3,0),"")</f>
        <v>400000</v>
      </c>
      <c r="N857" s="1157">
        <f>IFERROR(VLOOKUP($C857,'[8]Total Outflows'!$AL$5:$AO$60,3,0),"")</f>
        <v>0</v>
      </c>
      <c r="O857" s="1157" t="str">
        <f>IFERROR(VLOOKUP($C857,'[8]Total Outflows'!$AR$5:$AU$87,3,0),"")</f>
        <v/>
      </c>
      <c r="P857" s="1157" t="str">
        <f>IFERROR(VLOOKUP($C857,'[8]Total Outflows'!$AW$5:$AZ$56,3,0),"")</f>
        <v/>
      </c>
      <c r="Q857" s="354">
        <f t="shared" si="398"/>
        <v>400000</v>
      </c>
      <c r="R857" s="1157">
        <f>IFERROR(VLOOKUP($C857,'[8]Total Outflows'!$AG$5:$AJ$137,4,0),"")</f>
        <v>400000</v>
      </c>
      <c r="S857" s="1157">
        <f>IFERROR(VLOOKUP($C857,'[8]Total Outflows'!$AL$5:$AO$60,4,0),"")</f>
        <v>0</v>
      </c>
      <c r="T857" s="1157" t="str">
        <f>IFERROR(VLOOKUP($C857,'[8]Total Outflows'!$AR$5:$AU$87,4,0),"")</f>
        <v/>
      </c>
      <c r="U857" s="1157" t="str">
        <f>IFERROR(VLOOKUP($C857,'[8]Total Outflows'!$AW$5:$AZ$56,4,0),"")</f>
        <v/>
      </c>
      <c r="V857" s="354">
        <f t="shared" si="399"/>
        <v>400000</v>
      </c>
      <c r="W857" s="354"/>
      <c r="X857" s="354"/>
      <c r="Y857" s="354"/>
      <c r="Z857" s="354"/>
      <c r="AA857" s="354"/>
      <c r="AB857" s="354"/>
      <c r="AC857" s="354"/>
      <c r="AD857" s="354"/>
      <c r="AE857" s="354"/>
      <c r="AF857" s="354"/>
      <c r="AG857" s="354"/>
      <c r="AH857" s="354"/>
      <c r="AI857" s="354"/>
    </row>
    <row r="858" spans="1:35" x14ac:dyDescent="0.25">
      <c r="A858" s="358"/>
      <c r="B858" s="361" t="str">
        <f t="shared" si="424"/>
        <v/>
      </c>
      <c r="D858" s="359" t="s">
        <v>996</v>
      </c>
      <c r="E858" s="360">
        <f t="shared" ref="E858:F858" si="425">SUM(E854:E855)-SUM(E856:E857)</f>
        <v>-7266226.0999999987</v>
      </c>
      <c r="F858" s="360">
        <f t="shared" si="425"/>
        <v>-56400000</v>
      </c>
      <c r="G858" s="360">
        <f>SUM(G854:G855)-SUM(G856:G857)</f>
        <v>-26600000</v>
      </c>
      <c r="H858" s="360">
        <f t="shared" ref="H858:K858" si="426">SUM(H854:H855)-SUM(H856:H857)</f>
        <v>-400000</v>
      </c>
      <c r="I858" s="360">
        <f t="shared" si="426"/>
        <v>0</v>
      </c>
      <c r="J858" s="360">
        <f t="shared" si="426"/>
        <v>0</v>
      </c>
      <c r="K858" s="360">
        <f t="shared" si="426"/>
        <v>0</v>
      </c>
      <c r="L858" s="354">
        <f t="shared" si="397"/>
        <v>-400000</v>
      </c>
      <c r="M858" s="360">
        <f t="shared" ref="M858:P858" si="427">SUM(M854:M855)-SUM(M856:M857)</f>
        <v>-400000</v>
      </c>
      <c r="N858" s="360">
        <f t="shared" si="427"/>
        <v>0</v>
      </c>
      <c r="O858" s="360">
        <f t="shared" si="427"/>
        <v>0</v>
      </c>
      <c r="P858" s="360">
        <f t="shared" si="427"/>
        <v>0</v>
      </c>
      <c r="Q858" s="354">
        <f t="shared" si="398"/>
        <v>-400000</v>
      </c>
      <c r="R858" s="360">
        <f t="shared" ref="R858:U858" si="428">SUM(R854:R855)-SUM(R856:R857)</f>
        <v>-400000</v>
      </c>
      <c r="S858" s="360">
        <f t="shared" si="428"/>
        <v>0</v>
      </c>
      <c r="T858" s="360">
        <f t="shared" si="428"/>
        <v>0</v>
      </c>
      <c r="U858" s="360">
        <f t="shared" si="428"/>
        <v>0</v>
      </c>
      <c r="V858" s="354">
        <f t="shared" si="399"/>
        <v>-400000</v>
      </c>
      <c r="W858" s="354"/>
      <c r="X858" s="354"/>
      <c r="Y858" s="354"/>
      <c r="Z858" s="354"/>
      <c r="AA858" s="354"/>
      <c r="AB858" s="354"/>
      <c r="AC858" s="354"/>
      <c r="AD858" s="354"/>
      <c r="AE858" s="354"/>
      <c r="AF858" s="354"/>
      <c r="AG858" s="354"/>
      <c r="AH858" s="354"/>
      <c r="AI858" s="354"/>
    </row>
    <row r="859" spans="1:35" x14ac:dyDescent="0.25">
      <c r="A859" s="358"/>
      <c r="B859" s="361" t="str">
        <f t="shared" si="424"/>
        <v/>
      </c>
      <c r="E859" s="354" t="str">
        <f>IFERROR(SUM(#REF!),"")</f>
        <v/>
      </c>
      <c r="F859" s="354"/>
      <c r="G859" s="354"/>
      <c r="H859" s="354"/>
      <c r="I859" s="354"/>
      <c r="J859" s="354"/>
      <c r="K859" s="354"/>
      <c r="L859" s="354">
        <f t="shared" si="397"/>
        <v>0</v>
      </c>
      <c r="M859" s="354"/>
      <c r="N859" s="354"/>
      <c r="O859" s="354"/>
      <c r="P859" s="354"/>
      <c r="Q859" s="354">
        <f t="shared" si="398"/>
        <v>0</v>
      </c>
      <c r="R859" s="354"/>
      <c r="S859" s="354"/>
      <c r="T859" s="354"/>
      <c r="U859" s="354"/>
      <c r="V859" s="354">
        <f t="shared" si="399"/>
        <v>0</v>
      </c>
      <c r="W859" s="354"/>
      <c r="X859" s="354"/>
      <c r="Y859" s="354"/>
      <c r="Z859" s="354"/>
      <c r="AA859" s="354"/>
      <c r="AB859" s="354"/>
      <c r="AC859" s="354"/>
      <c r="AD859" s="354"/>
      <c r="AE859" s="354"/>
      <c r="AF859" s="354"/>
      <c r="AG859" s="354"/>
      <c r="AH859" s="354"/>
      <c r="AI859" s="354"/>
    </row>
    <row r="860" spans="1:35" x14ac:dyDescent="0.25">
      <c r="A860" s="358"/>
      <c r="B860" s="361" t="str">
        <f t="shared" si="424"/>
        <v/>
      </c>
      <c r="D860" s="356" t="s">
        <v>997</v>
      </c>
      <c r="E860" s="360">
        <f t="shared" ref="E860:F860" si="429">SUM(E858,E851,E845,E839,E833,E827)</f>
        <v>-7266226.0999999987</v>
      </c>
      <c r="F860" s="360">
        <f t="shared" si="429"/>
        <v>-56400000</v>
      </c>
      <c r="G860" s="360">
        <f>SUM(G858,G851,G845,G839,G833,G827)</f>
        <v>-26600000</v>
      </c>
      <c r="H860" s="360">
        <f t="shared" ref="H860:K860" si="430">SUM(H858,H851,H845,H839,H833,H827)</f>
        <v>-400000</v>
      </c>
      <c r="I860" s="360">
        <f t="shared" si="430"/>
        <v>0</v>
      </c>
      <c r="J860" s="360">
        <f t="shared" si="430"/>
        <v>0</v>
      </c>
      <c r="K860" s="360">
        <f t="shared" si="430"/>
        <v>0</v>
      </c>
      <c r="L860" s="354">
        <f t="shared" si="397"/>
        <v>-400000</v>
      </c>
      <c r="M860" s="360">
        <f t="shared" ref="M860:P860" si="431">SUM(M858,M851,M845,M839,M833,M827)</f>
        <v>-400000</v>
      </c>
      <c r="N860" s="360">
        <f t="shared" si="431"/>
        <v>0</v>
      </c>
      <c r="O860" s="360">
        <f t="shared" si="431"/>
        <v>0</v>
      </c>
      <c r="P860" s="360">
        <f t="shared" si="431"/>
        <v>0</v>
      </c>
      <c r="Q860" s="354">
        <f t="shared" si="398"/>
        <v>-400000</v>
      </c>
      <c r="R860" s="360">
        <f t="shared" ref="R860:U860" si="432">SUM(R858,R851,R845,R839,R833,R827)</f>
        <v>-400000</v>
      </c>
      <c r="S860" s="360">
        <f t="shared" si="432"/>
        <v>0</v>
      </c>
      <c r="T860" s="360">
        <f t="shared" si="432"/>
        <v>0</v>
      </c>
      <c r="U860" s="360">
        <f t="shared" si="432"/>
        <v>0</v>
      </c>
      <c r="V860" s="354">
        <f t="shared" si="399"/>
        <v>-400000</v>
      </c>
      <c r="W860" s="354"/>
      <c r="X860" s="354"/>
      <c r="Y860" s="354"/>
      <c r="Z860" s="354"/>
      <c r="AA860" s="354"/>
      <c r="AB860" s="354"/>
      <c r="AC860" s="354"/>
      <c r="AD860" s="354"/>
      <c r="AE860" s="354"/>
      <c r="AF860" s="354"/>
      <c r="AG860" s="354"/>
      <c r="AH860" s="354"/>
      <c r="AI860" s="354"/>
    </row>
    <row r="861" spans="1:35" x14ac:dyDescent="0.25">
      <c r="A861" s="358"/>
      <c r="B861" s="361" t="str">
        <f t="shared" si="424"/>
        <v/>
      </c>
      <c r="D861" s="356"/>
      <c r="E861" s="354" t="str">
        <f>IFERROR(SUM(#REF!),"")</f>
        <v/>
      </c>
      <c r="F861" s="354"/>
      <c r="G861" s="354"/>
      <c r="H861" s="354"/>
      <c r="I861" s="354"/>
      <c r="J861" s="354"/>
      <c r="K861" s="354"/>
      <c r="L861" s="354">
        <f t="shared" si="397"/>
        <v>0</v>
      </c>
      <c r="M861" s="354"/>
      <c r="N861" s="354"/>
      <c r="O861" s="354"/>
      <c r="P861" s="354"/>
      <c r="Q861" s="354">
        <f t="shared" si="398"/>
        <v>0</v>
      </c>
      <c r="R861" s="354"/>
      <c r="S861" s="354"/>
      <c r="T861" s="354"/>
      <c r="U861" s="354"/>
      <c r="V861" s="354">
        <f t="shared" si="399"/>
        <v>0</v>
      </c>
      <c r="W861" s="354"/>
      <c r="X861" s="354"/>
      <c r="Y861" s="354"/>
      <c r="Z861" s="354"/>
      <c r="AA861" s="354"/>
      <c r="AB861" s="354"/>
      <c r="AC861" s="354"/>
      <c r="AD861" s="354"/>
      <c r="AE861" s="354"/>
      <c r="AF861" s="354"/>
      <c r="AG861" s="354"/>
      <c r="AH861" s="354"/>
      <c r="AI861" s="354"/>
    </row>
    <row r="862" spans="1:35" x14ac:dyDescent="0.25">
      <c r="A862" s="358"/>
      <c r="B862" s="361" t="str">
        <f t="shared" si="424"/>
        <v/>
      </c>
      <c r="E862" s="354" t="str">
        <f>IFERROR(SUM(#REF!),"")</f>
        <v/>
      </c>
      <c r="F862" s="354"/>
      <c r="G862" s="354"/>
      <c r="H862" s="354"/>
      <c r="I862" s="354"/>
      <c r="J862" s="354"/>
      <c r="K862" s="354"/>
      <c r="L862" s="354">
        <f t="shared" si="397"/>
        <v>0</v>
      </c>
      <c r="M862" s="354"/>
      <c r="N862" s="354"/>
      <c r="O862" s="354"/>
      <c r="P862" s="354"/>
      <c r="Q862" s="354">
        <f t="shared" si="398"/>
        <v>0</v>
      </c>
      <c r="R862" s="354"/>
      <c r="S862" s="354"/>
      <c r="T862" s="354"/>
      <c r="U862" s="354"/>
      <c r="V862" s="354">
        <f t="shared" si="399"/>
        <v>0</v>
      </c>
      <c r="W862" s="354"/>
      <c r="X862" s="354"/>
      <c r="Y862" s="354"/>
      <c r="Z862" s="354"/>
      <c r="AA862" s="354"/>
      <c r="AB862" s="354"/>
      <c r="AC862" s="354"/>
      <c r="AD862" s="354"/>
      <c r="AE862" s="354"/>
      <c r="AF862" s="354"/>
      <c r="AG862" s="354"/>
      <c r="AH862" s="354"/>
      <c r="AI862" s="354"/>
    </row>
    <row r="863" spans="1:35" x14ac:dyDescent="0.25">
      <c r="A863" s="358"/>
      <c r="B863" s="361" t="str">
        <f t="shared" si="424"/>
        <v/>
      </c>
      <c r="C863" s="358"/>
      <c r="D863" s="359"/>
      <c r="E863" s="354" t="str">
        <f>IFERROR(SUM(#REF!),"")</f>
        <v/>
      </c>
      <c r="F863" s="354"/>
      <c r="G863" s="354"/>
      <c r="H863" s="354"/>
      <c r="I863" s="354"/>
      <c r="J863" s="354"/>
      <c r="K863" s="354"/>
      <c r="L863" s="354">
        <f t="shared" si="397"/>
        <v>0</v>
      </c>
      <c r="M863" s="354"/>
      <c r="N863" s="354"/>
      <c r="O863" s="354"/>
      <c r="P863" s="354"/>
      <c r="Q863" s="354">
        <f t="shared" si="398"/>
        <v>0</v>
      </c>
      <c r="R863" s="354"/>
      <c r="S863" s="354"/>
      <c r="T863" s="354"/>
      <c r="U863" s="354"/>
      <c r="V863" s="354">
        <f t="shared" si="399"/>
        <v>0</v>
      </c>
      <c r="W863" s="354"/>
      <c r="X863" s="354"/>
      <c r="Y863" s="354"/>
      <c r="Z863" s="354"/>
      <c r="AA863" s="354"/>
      <c r="AB863" s="354"/>
      <c r="AC863" s="354"/>
      <c r="AD863" s="354"/>
      <c r="AE863" s="354"/>
      <c r="AF863" s="354"/>
      <c r="AG863" s="354"/>
      <c r="AH863" s="354"/>
      <c r="AI863" s="354"/>
    </row>
    <row r="864" spans="1:35" x14ac:dyDescent="0.25">
      <c r="A864" s="358">
        <v>3212</v>
      </c>
      <c r="B864" s="361" t="str">
        <f t="shared" si="424"/>
        <v/>
      </c>
      <c r="C864" s="358"/>
      <c r="D864" s="356" t="s">
        <v>998</v>
      </c>
      <c r="E864" s="354" t="str">
        <f>IFERROR(SUM(#REF!),"")</f>
        <v/>
      </c>
      <c r="F864" s="354"/>
      <c r="G864" s="354"/>
      <c r="H864" s="354"/>
      <c r="I864" s="354"/>
      <c r="J864" s="354"/>
      <c r="K864" s="354"/>
      <c r="L864" s="354">
        <f t="shared" ref="L864:L927" si="433">IFERROR(SUM(H864:K864),"")</f>
        <v>0</v>
      </c>
      <c r="M864" s="354"/>
      <c r="N864" s="354"/>
      <c r="O864" s="354"/>
      <c r="P864" s="354"/>
      <c r="Q864" s="354">
        <f t="shared" ref="Q864:Q927" si="434">IFERROR(SUM(M864:P864),"")</f>
        <v>0</v>
      </c>
      <c r="R864" s="354"/>
      <c r="S864" s="354"/>
      <c r="T864" s="354"/>
      <c r="U864" s="354"/>
      <c r="V864" s="354">
        <f t="shared" ref="V864:V927" si="435">IFERROR(SUM(R864:U864),"")</f>
        <v>0</v>
      </c>
      <c r="W864" s="354"/>
      <c r="X864" s="354"/>
      <c r="Y864" s="354"/>
      <c r="Z864" s="354"/>
      <c r="AA864" s="354"/>
      <c r="AB864" s="354"/>
      <c r="AC864" s="354"/>
      <c r="AD864" s="354"/>
      <c r="AE864" s="354"/>
      <c r="AF864" s="354"/>
      <c r="AG864" s="354"/>
      <c r="AH864" s="354"/>
      <c r="AI864" s="354"/>
    </row>
    <row r="865" spans="1:35" x14ac:dyDescent="0.25">
      <c r="A865" s="358"/>
      <c r="B865" s="361" t="str">
        <f t="shared" si="424"/>
        <v/>
      </c>
      <c r="C865" s="358"/>
      <c r="D865" s="356" t="s">
        <v>999</v>
      </c>
      <c r="E865" s="346">
        <f t="shared" ref="E865:F865" si="436">SUMIFS(E$6:E$1018, $B6:$B1018,  "0")</f>
        <v>837540875.10000026</v>
      </c>
      <c r="F865" s="346">
        <f t="shared" si="436"/>
        <v>993780200</v>
      </c>
      <c r="G865" s="346">
        <f t="shared" ref="G865" si="437">SUMIFS(G$6:G$1018, $B6:$B1018,  "0")</f>
        <v>825726700</v>
      </c>
      <c r="H865" s="346">
        <f t="shared" ref="H865:K865" si="438">SUMIFS(H$6:H$1018, $B6:$B1018,  "0")</f>
        <v>481018400</v>
      </c>
      <c r="I865" s="346">
        <f t="shared" si="438"/>
        <v>118010900</v>
      </c>
      <c r="J865" s="346">
        <f t="shared" si="438"/>
        <v>133083800</v>
      </c>
      <c r="K865" s="346">
        <f t="shared" si="438"/>
        <v>214157200</v>
      </c>
      <c r="L865" s="354">
        <f t="shared" si="433"/>
        <v>946270300</v>
      </c>
      <c r="M865" s="346">
        <f t="shared" ref="M865:P865" si="439">SUMIFS(M$6:M$1018, $B6:$B1018,  "0")</f>
        <v>481121700</v>
      </c>
      <c r="N865" s="346">
        <f t="shared" si="439"/>
        <v>86953000</v>
      </c>
      <c r="O865" s="346">
        <f t="shared" si="439"/>
        <v>105835800</v>
      </c>
      <c r="P865" s="346">
        <f t="shared" si="439"/>
        <v>233839500</v>
      </c>
      <c r="Q865" s="354">
        <f t="shared" si="434"/>
        <v>907750000</v>
      </c>
      <c r="R865" s="346">
        <f t="shared" ref="R865:U865" si="440">SUMIFS(R$6:R$1018, $B6:$B1018,  "0")</f>
        <v>489319400</v>
      </c>
      <c r="S865" s="346">
        <f t="shared" si="440"/>
        <v>47529100</v>
      </c>
      <c r="T865" s="346">
        <f t="shared" si="440"/>
        <v>79504600</v>
      </c>
      <c r="U865" s="346">
        <f t="shared" si="440"/>
        <v>143848800</v>
      </c>
      <c r="V865" s="354">
        <f t="shared" si="435"/>
        <v>760201900</v>
      </c>
      <c r="W865" s="354"/>
      <c r="X865" s="354"/>
      <c r="Y865" s="354"/>
      <c r="Z865" s="354"/>
      <c r="AA865" s="354"/>
      <c r="AB865" s="354"/>
      <c r="AC865" s="354"/>
      <c r="AD865" s="354"/>
      <c r="AE865" s="354"/>
      <c r="AF865" s="354"/>
      <c r="AG865" s="354"/>
      <c r="AH865" s="354"/>
      <c r="AI865" s="354"/>
    </row>
    <row r="866" spans="1:35" x14ac:dyDescent="0.25">
      <c r="A866" s="358"/>
      <c r="B866" s="361" t="str">
        <f t="shared" si="424"/>
        <v/>
      </c>
      <c r="C866" s="358"/>
      <c r="D866" s="356" t="s">
        <v>1000</v>
      </c>
      <c r="E866" s="346">
        <f t="shared" ref="E866:F866" si="441">SUMIFS(E$6:E$1018, $B6:$B1018,  "1")+SUMIFS(E$6:E$1018, $B6:$B1018,  "2")</f>
        <v>864336463.62</v>
      </c>
      <c r="F866" s="346">
        <f t="shared" si="441"/>
        <v>992831600</v>
      </c>
      <c r="G866" s="346">
        <f t="shared" ref="G866" si="442">SUMIFS(G$6:G$1018, $B6:$B1018,  "1")+SUMIFS(G$6:G$1018, $B6:$B1018,  "2")</f>
        <v>824334500</v>
      </c>
      <c r="H866" s="346">
        <f t="shared" ref="H866:K866" si="443">SUMIFS(H$6:H$1018, $B6:$B1018,  "1")+SUMIFS(H$6:H$1018, $B6:$B1018,  "2")</f>
        <v>484154600</v>
      </c>
      <c r="I866" s="346">
        <f t="shared" si="443"/>
        <v>118010900</v>
      </c>
      <c r="J866" s="346">
        <f t="shared" si="443"/>
        <v>133083800</v>
      </c>
      <c r="K866" s="346">
        <f t="shared" si="443"/>
        <v>214157200</v>
      </c>
      <c r="L866" s="354">
        <f t="shared" si="433"/>
        <v>949406500</v>
      </c>
      <c r="M866" s="346">
        <f t="shared" ref="M866:P866" si="444">SUMIFS(M$6:M$1018, $B6:$B1018,  "1")+SUMIFS(M$6:M$1018, $B6:$B1018,  "2")</f>
        <v>486046300</v>
      </c>
      <c r="N866" s="346">
        <f t="shared" si="444"/>
        <v>86953000</v>
      </c>
      <c r="O866" s="346">
        <f t="shared" si="444"/>
        <v>105835800</v>
      </c>
      <c r="P866" s="346">
        <f t="shared" si="444"/>
        <v>233839500</v>
      </c>
      <c r="Q866" s="354">
        <f t="shared" si="434"/>
        <v>912674600</v>
      </c>
      <c r="R866" s="346">
        <f t="shared" ref="R866:U866" si="445">SUMIFS(R$6:R$1018, $B6:$B1018,  "1")+SUMIFS(R$6:R$1018, $B6:$B1018,  "2")</f>
        <v>490557400</v>
      </c>
      <c r="S866" s="346">
        <f t="shared" si="445"/>
        <v>47529100</v>
      </c>
      <c r="T866" s="346">
        <f t="shared" si="445"/>
        <v>79504600</v>
      </c>
      <c r="U866" s="346">
        <f t="shared" si="445"/>
        <v>143848800</v>
      </c>
      <c r="V866" s="354">
        <f t="shared" si="435"/>
        <v>761439900</v>
      </c>
      <c r="W866" s="354"/>
      <c r="X866" s="354"/>
      <c r="Y866" s="354"/>
      <c r="Z866" s="354"/>
      <c r="AA866" s="354"/>
      <c r="AB866" s="354"/>
      <c r="AC866" s="354"/>
      <c r="AD866" s="354"/>
      <c r="AE866" s="354"/>
      <c r="AF866" s="354"/>
      <c r="AG866" s="354"/>
      <c r="AH866" s="354"/>
      <c r="AI866" s="354"/>
    </row>
    <row r="867" spans="1:35" x14ac:dyDescent="0.25">
      <c r="A867" s="358"/>
      <c r="B867" s="361" t="str">
        <f t="shared" si="424"/>
        <v/>
      </c>
      <c r="C867" s="358"/>
      <c r="D867" s="359" t="s">
        <v>1001</v>
      </c>
      <c r="E867" s="375">
        <f t="shared" ref="E867:F867" si="446">E866-E865</f>
        <v>26795588.519999743</v>
      </c>
      <c r="F867" s="375">
        <f t="shared" si="446"/>
        <v>-948600</v>
      </c>
      <c r="G867" s="375">
        <f t="shared" ref="G867" si="447">G866-G865</f>
        <v>-1392200</v>
      </c>
      <c r="H867" s="375">
        <f t="shared" ref="H867:K867" si="448">H866-H865</f>
        <v>3136200</v>
      </c>
      <c r="I867" s="375">
        <f t="shared" si="448"/>
        <v>0</v>
      </c>
      <c r="J867" s="375">
        <f t="shared" si="448"/>
        <v>0</v>
      </c>
      <c r="K867" s="375">
        <f t="shared" si="448"/>
        <v>0</v>
      </c>
      <c r="L867" s="354">
        <f t="shared" si="433"/>
        <v>3136200</v>
      </c>
      <c r="M867" s="375">
        <f t="shared" ref="M867:P867" si="449">M866-M865</f>
        <v>4924600</v>
      </c>
      <c r="N867" s="375">
        <f t="shared" si="449"/>
        <v>0</v>
      </c>
      <c r="O867" s="375">
        <f t="shared" si="449"/>
        <v>0</v>
      </c>
      <c r="P867" s="375">
        <f t="shared" si="449"/>
        <v>0</v>
      </c>
      <c r="Q867" s="354">
        <f t="shared" si="434"/>
        <v>4924600</v>
      </c>
      <c r="R867" s="375">
        <f t="shared" ref="R867:U867" si="450">R866-R865</f>
        <v>1238000</v>
      </c>
      <c r="S867" s="375">
        <f t="shared" si="450"/>
        <v>0</v>
      </c>
      <c r="T867" s="375">
        <f t="shared" si="450"/>
        <v>0</v>
      </c>
      <c r="U867" s="375">
        <f t="shared" si="450"/>
        <v>0</v>
      </c>
      <c r="V867" s="354">
        <f t="shared" si="435"/>
        <v>1238000</v>
      </c>
      <c r="W867" s="354"/>
      <c r="X867" s="354"/>
      <c r="Y867" s="354"/>
      <c r="Z867" s="354"/>
      <c r="AA867" s="354"/>
      <c r="AB867" s="354"/>
      <c r="AC867" s="354"/>
      <c r="AD867" s="354"/>
      <c r="AE867" s="354"/>
      <c r="AF867" s="354"/>
      <c r="AG867" s="354"/>
      <c r="AH867" s="354"/>
      <c r="AI867" s="354"/>
    </row>
    <row r="868" spans="1:35" x14ac:dyDescent="0.25">
      <c r="A868" s="358"/>
      <c r="B868" s="361" t="str">
        <f t="shared" si="424"/>
        <v/>
      </c>
      <c r="C868" s="358"/>
      <c r="D868" s="359"/>
      <c r="E868" s="354" t="str">
        <f>IFERROR(SUM(#REF!),"")</f>
        <v/>
      </c>
      <c r="F868" s="354"/>
      <c r="G868" s="354"/>
      <c r="H868" s="354"/>
      <c r="I868" s="354"/>
      <c r="J868" s="354"/>
      <c r="K868" s="354"/>
      <c r="L868" s="354">
        <f t="shared" si="433"/>
        <v>0</v>
      </c>
      <c r="M868" s="354"/>
      <c r="N868" s="354"/>
      <c r="O868" s="354"/>
      <c r="P868" s="354"/>
      <c r="Q868" s="354">
        <f t="shared" si="434"/>
        <v>0</v>
      </c>
      <c r="R868" s="354"/>
      <c r="S868" s="354"/>
      <c r="T868" s="354"/>
      <c r="U868" s="354"/>
      <c r="V868" s="354">
        <f t="shared" si="435"/>
        <v>0</v>
      </c>
      <c r="W868" s="354"/>
      <c r="X868" s="354"/>
      <c r="Y868" s="354"/>
      <c r="Z868" s="354"/>
      <c r="AA868" s="354"/>
      <c r="AB868" s="354"/>
      <c r="AC868" s="354"/>
      <c r="AD868" s="354"/>
      <c r="AE868" s="354"/>
      <c r="AF868" s="354"/>
      <c r="AG868" s="354"/>
      <c r="AH868" s="354"/>
      <c r="AI868" s="354"/>
    </row>
    <row r="869" spans="1:35" x14ac:dyDescent="0.25">
      <c r="A869" s="358">
        <v>3213</v>
      </c>
      <c r="B869" s="361" t="str">
        <f t="shared" si="424"/>
        <v/>
      </c>
      <c r="C869" s="358"/>
      <c r="D869" s="372" t="s">
        <v>1275</v>
      </c>
      <c r="E869" s="354">
        <f>SUM(E870:E871)</f>
        <v>0</v>
      </c>
      <c r="F869" s="354">
        <f t="shared" ref="F869:H869" si="451">SUM(F870:F871)</f>
        <v>0</v>
      </c>
      <c r="G869" s="354">
        <f t="shared" si="451"/>
        <v>0</v>
      </c>
      <c r="H869" s="354">
        <f t="shared" si="451"/>
        <v>0</v>
      </c>
      <c r="I869" s="354">
        <f t="shared" ref="I869:K869" si="452">SUM(I870:I871)</f>
        <v>1</v>
      </c>
      <c r="J869" s="354">
        <f t="shared" si="452"/>
        <v>2</v>
      </c>
      <c r="K869" s="354">
        <f t="shared" si="452"/>
        <v>3</v>
      </c>
      <c r="L869" s="354">
        <f t="shared" si="433"/>
        <v>6</v>
      </c>
      <c r="M869" s="354">
        <f t="shared" ref="M869:P869" si="453">SUM(M870:M871)</f>
        <v>0</v>
      </c>
      <c r="N869" s="354">
        <f t="shared" si="453"/>
        <v>1</v>
      </c>
      <c r="O869" s="354">
        <f t="shared" si="453"/>
        <v>2</v>
      </c>
      <c r="P869" s="354">
        <f t="shared" si="453"/>
        <v>3</v>
      </c>
      <c r="Q869" s="354">
        <f t="shared" si="434"/>
        <v>6</v>
      </c>
      <c r="R869" s="354">
        <f t="shared" ref="R869:U869" si="454">SUM(R870:R871)</f>
        <v>0</v>
      </c>
      <c r="S869" s="354">
        <f t="shared" si="454"/>
        <v>1</v>
      </c>
      <c r="T869" s="354">
        <f t="shared" si="454"/>
        <v>2</v>
      </c>
      <c r="U869" s="354">
        <f t="shared" si="454"/>
        <v>3</v>
      </c>
      <c r="V869" s="354">
        <f t="shared" si="435"/>
        <v>6</v>
      </c>
      <c r="W869" s="354"/>
      <c r="X869" s="354"/>
      <c r="Y869" s="354"/>
      <c r="Z869" s="354"/>
      <c r="AA869" s="354"/>
      <c r="AB869" s="354"/>
      <c r="AC869" s="354"/>
      <c r="AD869" s="354"/>
      <c r="AE869" s="354"/>
      <c r="AF869" s="354"/>
      <c r="AG869" s="354"/>
      <c r="AH869" s="354"/>
      <c r="AI869" s="354"/>
    </row>
    <row r="870" spans="1:35" x14ac:dyDescent="0.25">
      <c r="A870" s="358"/>
      <c r="B870" s="361" t="str">
        <f t="shared" si="424"/>
        <v/>
      </c>
      <c r="C870" s="358"/>
      <c r="D870" s="359"/>
      <c r="E870" s="354" t="str">
        <f>IFERROR(SUM(#REF!),"")</f>
        <v/>
      </c>
      <c r="F870" s="354"/>
      <c r="G870" s="354"/>
      <c r="H870" s="354"/>
      <c r="I870" s="354"/>
      <c r="J870" s="354"/>
      <c r="K870" s="354"/>
      <c r="L870" s="354">
        <f t="shared" si="433"/>
        <v>0</v>
      </c>
      <c r="M870" s="354"/>
      <c r="N870" s="354"/>
      <c r="O870" s="354"/>
      <c r="P870" s="354"/>
      <c r="Q870" s="354">
        <f t="shared" si="434"/>
        <v>0</v>
      </c>
      <c r="R870" s="354"/>
      <c r="S870" s="354"/>
      <c r="T870" s="354"/>
      <c r="U870" s="354"/>
      <c r="V870" s="354">
        <f t="shared" si="435"/>
        <v>0</v>
      </c>
      <c r="W870" s="354"/>
      <c r="X870" s="354"/>
      <c r="Y870" s="354"/>
      <c r="Z870" s="354"/>
      <c r="AA870" s="354"/>
      <c r="AB870" s="354"/>
      <c r="AC870" s="354"/>
      <c r="AD870" s="354"/>
      <c r="AE870" s="354"/>
      <c r="AF870" s="354"/>
      <c r="AG870" s="354"/>
      <c r="AH870" s="354"/>
      <c r="AI870" s="354"/>
    </row>
    <row r="871" spans="1:35" x14ac:dyDescent="0.25">
      <c r="A871" s="358"/>
      <c r="B871" s="361" t="str">
        <f t="shared" si="424"/>
        <v/>
      </c>
      <c r="C871" s="358"/>
      <c r="D871" s="359"/>
      <c r="E871" s="354">
        <v>0</v>
      </c>
      <c r="F871" s="354">
        <v>0</v>
      </c>
      <c r="G871" s="354">
        <v>0</v>
      </c>
      <c r="H871" s="354">
        <v>0</v>
      </c>
      <c r="I871" s="354">
        <v>1</v>
      </c>
      <c r="J871" s="354">
        <v>2</v>
      </c>
      <c r="K871" s="354">
        <v>3</v>
      </c>
      <c r="L871" s="354">
        <f t="shared" si="433"/>
        <v>6</v>
      </c>
      <c r="M871" s="354">
        <v>0</v>
      </c>
      <c r="N871" s="354">
        <v>1</v>
      </c>
      <c r="O871" s="354">
        <v>2</v>
      </c>
      <c r="P871" s="354">
        <v>3</v>
      </c>
      <c r="Q871" s="354">
        <f t="shared" si="434"/>
        <v>6</v>
      </c>
      <c r="R871" s="354">
        <v>0</v>
      </c>
      <c r="S871" s="354">
        <v>1</v>
      </c>
      <c r="T871" s="354">
        <v>2</v>
      </c>
      <c r="U871" s="354">
        <v>3</v>
      </c>
      <c r="V871" s="354">
        <f t="shared" si="435"/>
        <v>6</v>
      </c>
      <c r="W871" s="354"/>
      <c r="X871" s="354"/>
      <c r="Y871" s="354"/>
      <c r="Z871" s="354"/>
      <c r="AA871" s="354"/>
      <c r="AB871" s="354"/>
      <c r="AC871" s="354"/>
      <c r="AD871" s="354"/>
      <c r="AE871" s="354"/>
      <c r="AF871" s="354"/>
      <c r="AG871" s="354"/>
      <c r="AH871" s="354"/>
      <c r="AI871" s="354"/>
    </row>
    <row r="872" spans="1:35" x14ac:dyDescent="0.25">
      <c r="A872" s="358"/>
      <c r="B872" s="361" t="str">
        <f t="shared" si="424"/>
        <v/>
      </c>
      <c r="C872" s="358"/>
      <c r="D872" s="359"/>
      <c r="E872" s="354" t="str">
        <f>IFERROR(SUM(#REF!),"")</f>
        <v/>
      </c>
      <c r="F872" s="354"/>
      <c r="G872" s="354"/>
      <c r="H872" s="354"/>
      <c r="I872" s="354"/>
      <c r="J872" s="354"/>
      <c r="K872" s="354"/>
      <c r="L872" s="354">
        <f t="shared" si="433"/>
        <v>0</v>
      </c>
      <c r="M872" s="354"/>
      <c r="N872" s="354"/>
      <c r="O872" s="354"/>
      <c r="P872" s="354"/>
      <c r="Q872" s="354">
        <f t="shared" si="434"/>
        <v>0</v>
      </c>
      <c r="R872" s="354"/>
      <c r="S872" s="354"/>
      <c r="T872" s="354"/>
      <c r="U872" s="354"/>
      <c r="V872" s="354">
        <f t="shared" si="435"/>
        <v>0</v>
      </c>
      <c r="W872" s="354"/>
      <c r="X872" s="354"/>
      <c r="Y872" s="354"/>
      <c r="Z872" s="354"/>
      <c r="AA872" s="354"/>
      <c r="AB872" s="354"/>
      <c r="AC872" s="354"/>
      <c r="AD872" s="354"/>
      <c r="AE872" s="354"/>
      <c r="AF872" s="354"/>
      <c r="AG872" s="354"/>
      <c r="AH872" s="354"/>
      <c r="AI872" s="354"/>
    </row>
    <row r="873" spans="1:35" x14ac:dyDescent="0.25">
      <c r="A873" s="358"/>
      <c r="B873" s="361" t="str">
        <f t="shared" si="424"/>
        <v/>
      </c>
      <c r="C873" s="358"/>
      <c r="D873" s="359"/>
      <c r="E873" s="354" t="str">
        <f>IFERROR(SUM(#REF!),"")</f>
        <v/>
      </c>
      <c r="F873" s="354"/>
      <c r="G873" s="354"/>
      <c r="H873" s="354"/>
      <c r="I873" s="354"/>
      <c r="J873" s="354"/>
      <c r="K873" s="354"/>
      <c r="L873" s="354">
        <f t="shared" si="433"/>
        <v>0</v>
      </c>
      <c r="M873" s="354"/>
      <c r="N873" s="354"/>
      <c r="O873" s="354"/>
      <c r="P873" s="354"/>
      <c r="Q873" s="354">
        <f t="shared" si="434"/>
        <v>0</v>
      </c>
      <c r="R873" s="354"/>
      <c r="S873" s="354"/>
      <c r="T873" s="354"/>
      <c r="U873" s="354"/>
      <c r="V873" s="354">
        <f t="shared" si="435"/>
        <v>0</v>
      </c>
      <c r="W873" s="354"/>
      <c r="X873" s="354"/>
      <c r="Y873" s="354"/>
      <c r="Z873" s="354"/>
      <c r="AA873" s="354"/>
      <c r="AB873" s="354"/>
      <c r="AC873" s="354"/>
      <c r="AD873" s="354"/>
      <c r="AE873" s="354"/>
      <c r="AF873" s="354"/>
      <c r="AG873" s="354"/>
      <c r="AH873" s="354"/>
      <c r="AI873" s="354"/>
    </row>
    <row r="874" spans="1:35" x14ac:dyDescent="0.25">
      <c r="A874" s="358">
        <v>3214</v>
      </c>
      <c r="B874" s="361" t="str">
        <f t="shared" si="424"/>
        <v/>
      </c>
      <c r="C874" s="358"/>
      <c r="D874" s="359" t="s">
        <v>1002</v>
      </c>
      <c r="E874" s="354" t="str">
        <f>IFERROR(SUM(#REF!),"")</f>
        <v/>
      </c>
      <c r="F874" s="354"/>
      <c r="G874" s="354"/>
      <c r="H874" s="354"/>
      <c r="I874" s="354"/>
      <c r="J874" s="354"/>
      <c r="K874" s="354"/>
      <c r="L874" s="354">
        <f t="shared" si="433"/>
        <v>0</v>
      </c>
      <c r="M874" s="354"/>
      <c r="N874" s="354"/>
      <c r="O874" s="354"/>
      <c r="P874" s="354"/>
      <c r="Q874" s="354">
        <f t="shared" si="434"/>
        <v>0</v>
      </c>
      <c r="R874" s="354"/>
      <c r="S874" s="354"/>
      <c r="T874" s="354"/>
      <c r="U874" s="354"/>
      <c r="V874" s="354">
        <f t="shared" si="435"/>
        <v>0</v>
      </c>
      <c r="W874" s="354"/>
      <c r="X874" s="354"/>
      <c r="Y874" s="354"/>
      <c r="Z874" s="354"/>
      <c r="AA874" s="354"/>
      <c r="AB874" s="354"/>
      <c r="AC874" s="354"/>
      <c r="AD874" s="354"/>
      <c r="AE874" s="354"/>
      <c r="AF874" s="354"/>
      <c r="AG874" s="354"/>
      <c r="AH874" s="354"/>
      <c r="AI874" s="354"/>
    </row>
    <row r="875" spans="1:35" x14ac:dyDescent="0.2">
      <c r="A875" s="358"/>
      <c r="B875" s="361" t="str">
        <f t="shared" si="424"/>
        <v>0</v>
      </c>
      <c r="C875" s="340" t="s">
        <v>1003</v>
      </c>
      <c r="D875" s="359" t="s">
        <v>936</v>
      </c>
      <c r="E875" s="1157">
        <f>IFERROR(VLOOKUP($C875,'[8]Total Inflows'!$AE$4:$AH$165,2,0),"")</f>
        <v>258511.33000000002</v>
      </c>
      <c r="F875" s="1157">
        <f>IFERROR(VLOOKUP($C875,'[8]Total Inflows'!$AE$4:$AH$165,3,0),"")</f>
        <v>10962800</v>
      </c>
      <c r="G875" s="1157">
        <f>IFERROR(VLOOKUP($C875,'[8]Total Inflows'!$AE$4:$AH$165,4,0),"")</f>
        <v>220000</v>
      </c>
      <c r="H875" s="1157">
        <f>IFERROR(VLOOKUP($C875,'[8]Total Inflows'!$AJ$4:$AM$110,2,0),"")</f>
        <v>3362800</v>
      </c>
      <c r="I875" s="1157" t="str">
        <f>IFERROR(VLOOKUP($C875,'[8]Total Inflows'!$AO$4:$AR$10,2,0),"")</f>
        <v/>
      </c>
      <c r="J875" s="1157" t="str">
        <f>IFERROR(VLOOKUP($C875,'[8]Total Inflows'!$AU$4:$AX$54,2,0),"")</f>
        <v/>
      </c>
      <c r="K875" s="1157" t="str">
        <f>IFERROR(VLOOKUP($C875,'[8]Total Inflows'!$AZ$4:$BC$30,2,0),"")</f>
        <v/>
      </c>
      <c r="L875" s="354">
        <f t="shared" si="433"/>
        <v>3362800</v>
      </c>
      <c r="M875" s="1157">
        <f>IFERROR(VLOOKUP($C875,'[9]Total Inflows'!$AI$4:$AL$110,3,0),"")</f>
        <v>262800</v>
      </c>
      <c r="N875" s="1157" t="str">
        <f>IFERROR(VLOOKUP($C875,'[8]Total Inflows'!$AO$4:$AR$10,3,0),"")</f>
        <v/>
      </c>
      <c r="O875" s="1157" t="str">
        <f>IFERROR(VLOOKUP($C875,'[8]Total Inflows'!$AU$4:$AX$54,3,0),"")</f>
        <v/>
      </c>
      <c r="P875" s="1157" t="str">
        <f>IFERROR(VLOOKUP($C875,'[8]Total Inflows'!$AZ$4:$BC$30,3,0),"")</f>
        <v/>
      </c>
      <c r="Q875" s="354">
        <f t="shared" si="434"/>
        <v>262800</v>
      </c>
      <c r="R875" s="1157">
        <f>IFERROR(VLOOKUP($C875,'[9]Total Inflows'!$AI$4:$AL$110,4,0),"")</f>
        <v>262800</v>
      </c>
      <c r="S875" s="1157" t="str">
        <f>IFERROR(VLOOKUP($C875,'[8]Total Inflows'!$AO$4:$AR$10,4,0),"")</f>
        <v/>
      </c>
      <c r="T875" s="1157" t="str">
        <f>IFERROR(VLOOKUP($C875,'[8]Total Inflows'!$AU$4:$AX$54,4,0),"")</f>
        <v/>
      </c>
      <c r="U875" s="1157" t="str">
        <f>IFERROR(VLOOKUP($C875,'[8]Total Inflows'!$AZ$4:$BC$30,4,0),"")</f>
        <v/>
      </c>
      <c r="V875" s="354">
        <f t="shared" si="435"/>
        <v>262800</v>
      </c>
      <c r="W875" s="354"/>
      <c r="X875" s="354"/>
      <c r="Y875" s="354"/>
      <c r="Z875" s="354"/>
      <c r="AA875" s="354"/>
      <c r="AB875" s="354"/>
      <c r="AC875" s="354"/>
      <c r="AD875" s="354"/>
      <c r="AE875" s="354"/>
      <c r="AF875" s="354"/>
      <c r="AG875" s="354"/>
      <c r="AH875" s="354"/>
      <c r="AI875" s="354"/>
    </row>
    <row r="876" spans="1:35" s="371" customFormat="1" x14ac:dyDescent="0.2">
      <c r="A876" s="369"/>
      <c r="B876" s="361" t="str">
        <f t="shared" si="424"/>
        <v>0</v>
      </c>
      <c r="C876" s="393" t="s">
        <v>1025</v>
      </c>
      <c r="D876" s="359" t="s">
        <v>938</v>
      </c>
      <c r="E876" s="1157">
        <f>IFERROR(VLOOKUP($C876,'[8]Total Inflows'!$AE$4:$AH$165,2,0),"")</f>
        <v>11239635.51</v>
      </c>
      <c r="F876" s="1157">
        <f>IFERROR(VLOOKUP($C876,'[8]Total Inflows'!$AE$4:$AH$165,3,0),"")</f>
        <v>9427000</v>
      </c>
      <c r="G876" s="1157">
        <f>IFERROR(VLOOKUP($C876,'[8]Total Inflows'!$AE$4:$AH$165,4,0),"")</f>
        <v>168900</v>
      </c>
      <c r="H876" s="1157">
        <f>IFERROR(VLOOKUP($C876,'[8]Total Inflows'!$AJ$4:$AM$110,2,0),"")</f>
        <v>10508000</v>
      </c>
      <c r="I876" s="1157" t="str">
        <f>IFERROR(VLOOKUP($C876,'[8]Total Inflows'!$AO$4:$AR$10,2,0),"")</f>
        <v/>
      </c>
      <c r="J876" s="1157" t="str">
        <f>IFERROR(VLOOKUP($C876,'[8]Total Inflows'!$AU$4:$AX$54,2,0),"")</f>
        <v/>
      </c>
      <c r="K876" s="1157" t="str">
        <f>IFERROR(VLOOKUP($C876,'[8]Total Inflows'!$AZ$4:$BC$30,2,0),"")</f>
        <v/>
      </c>
      <c r="L876" s="354">
        <f t="shared" si="433"/>
        <v>10508000</v>
      </c>
      <c r="M876" s="1157">
        <f>IFERROR(VLOOKUP($C876,'[9]Total Inflows'!$AI$4:$AL$110,3,0),"")</f>
        <v>108000</v>
      </c>
      <c r="N876" s="1157" t="str">
        <f>IFERROR(VLOOKUP($C876,'[8]Total Inflows'!$AO$4:$AR$10,3,0),"")</f>
        <v/>
      </c>
      <c r="O876" s="1157" t="str">
        <f>IFERROR(VLOOKUP($C876,'[8]Total Inflows'!$AU$4:$AX$54,3,0),"")</f>
        <v/>
      </c>
      <c r="P876" s="1157" t="str">
        <f>IFERROR(VLOOKUP($C876,'[8]Total Inflows'!$AZ$4:$BC$30,3,0),"")</f>
        <v/>
      </c>
      <c r="Q876" s="354">
        <f t="shared" si="434"/>
        <v>108000</v>
      </c>
      <c r="R876" s="1157">
        <f>IFERROR(VLOOKUP($C876,'[9]Total Inflows'!$AI$4:$AL$110,4,0),"")</f>
        <v>108000</v>
      </c>
      <c r="S876" s="1157" t="str">
        <f>IFERROR(VLOOKUP($C876,'[8]Total Inflows'!$AO$4:$AR$10,4,0),"")</f>
        <v/>
      </c>
      <c r="T876" s="1157" t="str">
        <f>IFERROR(VLOOKUP($C876,'[8]Total Inflows'!$AU$4:$AX$54,4,0),"")</f>
        <v/>
      </c>
      <c r="U876" s="1157" t="str">
        <f>IFERROR(VLOOKUP($C876,'[8]Total Inflows'!$AZ$4:$BC$30,4,0),"")</f>
        <v/>
      </c>
      <c r="V876" s="354">
        <f t="shared" si="435"/>
        <v>108000</v>
      </c>
      <c r="W876" s="357"/>
      <c r="X876" s="357"/>
      <c r="Y876" s="357"/>
      <c r="Z876" s="357"/>
      <c r="AA876" s="357"/>
      <c r="AB876" s="357"/>
      <c r="AC876" s="357"/>
      <c r="AD876" s="357"/>
      <c r="AE876" s="357"/>
      <c r="AF876" s="357"/>
      <c r="AG876" s="357"/>
      <c r="AH876" s="357"/>
      <c r="AI876" s="357"/>
    </row>
    <row r="877" spans="1:35" s="384" customFormat="1" x14ac:dyDescent="0.2">
      <c r="A877" s="358"/>
      <c r="B877" s="361" t="str">
        <f t="shared" si="424"/>
        <v>2</v>
      </c>
      <c r="C877" s="384" t="s">
        <v>1004</v>
      </c>
      <c r="D877" s="359" t="s">
        <v>1005</v>
      </c>
      <c r="E877" s="1157" t="str">
        <f>IFERROR(VLOOKUP($C877,'[8]Total Outflows'!$AB$5:$AE$146,2,0),"")</f>
        <v/>
      </c>
      <c r="F877" s="1157" t="str">
        <f>IFERROR(VLOOKUP($C877,'[8]Total Outflows'!$AB$5:$AE$146,3,0),"")</f>
        <v/>
      </c>
      <c r="G877" s="1157" t="str">
        <f>IFERROR(VLOOKUP($C877,'[8]Total Outflows'!$AB$5:$AE$146,4,0),"")</f>
        <v/>
      </c>
      <c r="H877" s="1157" t="str">
        <f>IFERROR(VLOOKUP($C877,'[8]Total Outflows'!$AG$5:$AJ$137,2,0),"")</f>
        <v/>
      </c>
      <c r="I877" s="1157" t="str">
        <f>IFERROR(VLOOKUP($C877,'[8]Total Outflows'!$AL$5:$AO$60,2,0),"")</f>
        <v/>
      </c>
      <c r="J877" s="1157" t="str">
        <f>IFERROR(VLOOKUP($C877,'[8]Total Outflows'!$AR$5:$AU$87,2,0),"")</f>
        <v/>
      </c>
      <c r="K877" s="1157" t="str">
        <f>IFERROR(VLOOKUP($C877,'[8]Total Outflows'!$AW$5:$AZ$56,2,0),"")</f>
        <v/>
      </c>
      <c r="L877" s="354">
        <f t="shared" si="433"/>
        <v>0</v>
      </c>
      <c r="M877" s="1157" t="str">
        <f>IFERROR(VLOOKUP($C877,'[8]Total Outflows'!$AG$5:$AJ$137,3,0),"")</f>
        <v/>
      </c>
      <c r="N877" s="1157" t="str">
        <f>IFERROR(VLOOKUP($C877,'[8]Total Outflows'!$AL$5:$AO$60,3,0),"")</f>
        <v/>
      </c>
      <c r="O877" s="1157" t="str">
        <f>IFERROR(VLOOKUP($C877,'[8]Total Outflows'!$AR$5:$AU$87,3,0),"")</f>
        <v/>
      </c>
      <c r="P877" s="1157" t="str">
        <f>IFERROR(VLOOKUP($C877,'[8]Total Outflows'!$AW$5:$AZ$56,3,0),"")</f>
        <v/>
      </c>
      <c r="Q877" s="354">
        <f t="shared" si="434"/>
        <v>0</v>
      </c>
      <c r="R877" s="1157" t="str">
        <f>IFERROR(VLOOKUP($C877,'[8]Total Outflows'!$AG$5:$AJ$137,4,0),"")</f>
        <v/>
      </c>
      <c r="S877" s="1157" t="str">
        <f>IFERROR(VLOOKUP($C877,'[8]Total Outflows'!$AL$5:$AO$60,4,0),"")</f>
        <v/>
      </c>
      <c r="T877" s="1157" t="str">
        <f>IFERROR(VLOOKUP($C877,'[8]Total Outflows'!$AR$5:$AU$87,4,0),"")</f>
        <v/>
      </c>
      <c r="U877" s="1157" t="str">
        <f>IFERROR(VLOOKUP($C877,'[8]Total Outflows'!$AW$5:$AZ$56,4,0),"")</f>
        <v/>
      </c>
      <c r="V877" s="354">
        <f t="shared" si="435"/>
        <v>0</v>
      </c>
      <c r="W877" s="386"/>
      <c r="X877" s="386"/>
      <c r="Y877" s="386"/>
      <c r="Z877" s="386"/>
      <c r="AA877" s="386"/>
      <c r="AB877" s="386"/>
      <c r="AC877" s="386"/>
      <c r="AD877" s="386"/>
      <c r="AE877" s="386"/>
      <c r="AF877" s="386"/>
      <c r="AG877" s="386"/>
      <c r="AH877" s="386"/>
      <c r="AI877" s="386"/>
    </row>
    <row r="878" spans="1:35" s="384" customFormat="1" x14ac:dyDescent="0.2">
      <c r="A878" s="358"/>
      <c r="B878" s="361" t="str">
        <f t="shared" si="424"/>
        <v>1</v>
      </c>
      <c r="C878" s="393" t="s">
        <v>1006</v>
      </c>
      <c r="D878" s="359" t="s">
        <v>1007</v>
      </c>
      <c r="E878" s="1157" t="str">
        <f>IFERROR(VLOOKUP($C878,'[8]Total Outflows'!$AB$5:$AE$146,2,0),"")</f>
        <v/>
      </c>
      <c r="F878" s="1157" t="str">
        <f>IFERROR(VLOOKUP($C878,'[8]Total Outflows'!$AB$5:$AE$146,3,0),"")</f>
        <v/>
      </c>
      <c r="G878" s="1157" t="str">
        <f>IFERROR(VLOOKUP($C878,'[8]Total Outflows'!$AB$5:$AE$146,4,0),"")</f>
        <v/>
      </c>
      <c r="H878" s="1157" t="str">
        <f>IFERROR(VLOOKUP($C878,'[8]Total Outflows'!$AG$5:$AJ$137,2,0),"")</f>
        <v/>
      </c>
      <c r="I878" s="1157" t="str">
        <f>IFERROR(VLOOKUP($C878,'[8]Total Outflows'!$AL$5:$AO$60,2,0),"")</f>
        <v/>
      </c>
      <c r="J878" s="1157" t="str">
        <f>IFERROR(VLOOKUP($C878,'[8]Total Outflows'!$AR$5:$AU$87,2,0),"")</f>
        <v/>
      </c>
      <c r="K878" s="1157" t="str">
        <f>IFERROR(VLOOKUP($C878,'[8]Total Outflows'!$AW$5:$AZ$56,2,0),"")</f>
        <v/>
      </c>
      <c r="L878" s="354">
        <f t="shared" si="433"/>
        <v>0</v>
      </c>
      <c r="M878" s="1157" t="str">
        <f>IFERROR(VLOOKUP($C878,'[8]Total Outflows'!$AG$5:$AJ$137,3,0),"")</f>
        <v/>
      </c>
      <c r="N878" s="1157" t="str">
        <f>IFERROR(VLOOKUP($C878,'[8]Total Outflows'!$AL$5:$AO$60,3,0),"")</f>
        <v/>
      </c>
      <c r="O878" s="1157" t="str">
        <f>IFERROR(VLOOKUP($C878,'[8]Total Outflows'!$AR$5:$AU$87,3,0),"")</f>
        <v/>
      </c>
      <c r="P878" s="1157" t="str">
        <f>IFERROR(VLOOKUP($C878,'[8]Total Outflows'!$AW$5:$AZ$56,3,0),"")</f>
        <v/>
      </c>
      <c r="Q878" s="354">
        <f t="shared" si="434"/>
        <v>0</v>
      </c>
      <c r="R878" s="1157" t="str">
        <f>IFERROR(VLOOKUP($C878,'[8]Total Outflows'!$AG$5:$AJ$137,4,0),"")</f>
        <v/>
      </c>
      <c r="S878" s="1157" t="str">
        <f>IFERROR(VLOOKUP($C878,'[8]Total Outflows'!$AL$5:$AO$60,4,0),"")</f>
        <v/>
      </c>
      <c r="T878" s="1157" t="str">
        <f>IFERROR(VLOOKUP($C878,'[8]Total Outflows'!$AR$5:$AU$87,4,0),"")</f>
        <v/>
      </c>
      <c r="U878" s="1157" t="str">
        <f>IFERROR(VLOOKUP($C878,'[8]Total Outflows'!$AW$5:$AZ$56,4,0),"")</f>
        <v/>
      </c>
      <c r="V878" s="354">
        <f t="shared" si="435"/>
        <v>0</v>
      </c>
      <c r="W878" s="386"/>
      <c r="X878" s="386"/>
      <c r="Y878" s="386"/>
      <c r="Z878" s="386"/>
      <c r="AA878" s="386"/>
      <c r="AB878" s="386"/>
      <c r="AC878" s="386"/>
      <c r="AD878" s="386"/>
      <c r="AE878" s="386"/>
      <c r="AF878" s="386"/>
      <c r="AG878" s="386"/>
      <c r="AH878" s="386"/>
      <c r="AI878" s="386"/>
    </row>
    <row r="879" spans="1:35" x14ac:dyDescent="0.25">
      <c r="A879" s="358"/>
      <c r="B879" s="361" t="str">
        <f t="shared" si="424"/>
        <v/>
      </c>
      <c r="D879" s="359"/>
      <c r="E879" s="360">
        <f t="shared" ref="E879:F879" si="455">SUM(E875:E876)-SUM(E877:E878)</f>
        <v>11498146.84</v>
      </c>
      <c r="F879" s="360">
        <f t="shared" si="455"/>
        <v>20389800</v>
      </c>
      <c r="G879" s="360">
        <f>SUM(G875:G876)-SUM(G877:G878)</f>
        <v>388900</v>
      </c>
      <c r="H879" s="360">
        <f t="shared" ref="H879:K879" si="456">SUM(H875:H876)-SUM(H877:H878)</f>
        <v>13870800</v>
      </c>
      <c r="I879" s="360">
        <f t="shared" si="456"/>
        <v>0</v>
      </c>
      <c r="J879" s="360">
        <f t="shared" si="456"/>
        <v>0</v>
      </c>
      <c r="K879" s="360">
        <f t="shared" si="456"/>
        <v>0</v>
      </c>
      <c r="L879" s="354">
        <f t="shared" si="433"/>
        <v>13870800</v>
      </c>
      <c r="M879" s="360">
        <f t="shared" ref="M879:P879" si="457">SUM(M875:M876)-SUM(M877:M878)</f>
        <v>370800</v>
      </c>
      <c r="N879" s="360">
        <f t="shared" si="457"/>
        <v>0</v>
      </c>
      <c r="O879" s="360">
        <f t="shared" si="457"/>
        <v>0</v>
      </c>
      <c r="P879" s="360">
        <f t="shared" si="457"/>
        <v>0</v>
      </c>
      <c r="Q879" s="354">
        <f t="shared" si="434"/>
        <v>370800</v>
      </c>
      <c r="R879" s="360">
        <f t="shared" ref="R879:U879" si="458">SUM(R875:R876)-SUM(R877:R878)</f>
        <v>370800</v>
      </c>
      <c r="S879" s="360">
        <f t="shared" si="458"/>
        <v>0</v>
      </c>
      <c r="T879" s="360">
        <f t="shared" si="458"/>
        <v>0</v>
      </c>
      <c r="U879" s="360">
        <f t="shared" si="458"/>
        <v>0</v>
      </c>
      <c r="V879" s="354">
        <f t="shared" si="435"/>
        <v>370800</v>
      </c>
      <c r="W879" s="354"/>
      <c r="X879" s="354"/>
      <c r="Y879" s="354"/>
      <c r="Z879" s="354"/>
      <c r="AA879" s="354"/>
      <c r="AB879" s="354"/>
      <c r="AC879" s="354"/>
      <c r="AD879" s="354"/>
      <c r="AE879" s="354"/>
      <c r="AF879" s="354"/>
      <c r="AG879" s="354"/>
      <c r="AH879" s="354"/>
      <c r="AI879" s="354"/>
    </row>
    <row r="880" spans="1:35" x14ac:dyDescent="0.25">
      <c r="A880" s="358"/>
      <c r="B880" s="361" t="str">
        <f t="shared" si="424"/>
        <v/>
      </c>
      <c r="C880" s="358"/>
      <c r="D880" s="359"/>
      <c r="E880" s="354" t="str">
        <f>IFERROR(SUM(#REF!),"")</f>
        <v/>
      </c>
      <c r="F880" s="354"/>
      <c r="G880" s="354"/>
      <c r="H880" s="354"/>
      <c r="I880" s="354"/>
      <c r="J880" s="354"/>
      <c r="K880" s="354"/>
      <c r="L880" s="354">
        <f t="shared" si="433"/>
        <v>0</v>
      </c>
      <c r="M880" s="354"/>
      <c r="N880" s="354"/>
      <c r="O880" s="354"/>
      <c r="P880" s="354"/>
      <c r="Q880" s="354">
        <f t="shared" si="434"/>
        <v>0</v>
      </c>
      <c r="R880" s="354"/>
      <c r="S880" s="354"/>
      <c r="T880" s="354"/>
      <c r="U880" s="354"/>
      <c r="V880" s="354">
        <f t="shared" si="435"/>
        <v>0</v>
      </c>
      <c r="W880" s="354"/>
      <c r="X880" s="354"/>
      <c r="Y880" s="354"/>
      <c r="Z880" s="354"/>
      <c r="AA880" s="354"/>
      <c r="AB880" s="354"/>
      <c r="AC880" s="354"/>
      <c r="AD880" s="354"/>
      <c r="AE880" s="354"/>
      <c r="AF880" s="354"/>
      <c r="AG880" s="354"/>
      <c r="AH880" s="354"/>
      <c r="AI880" s="354"/>
    </row>
    <row r="881" spans="1:35" x14ac:dyDescent="0.25">
      <c r="A881" s="358"/>
      <c r="B881" s="361" t="str">
        <f t="shared" si="424"/>
        <v/>
      </c>
      <c r="C881" s="358"/>
      <c r="D881" s="359"/>
      <c r="E881" s="354" t="str">
        <f>IFERROR(SUM(#REF!),"")</f>
        <v/>
      </c>
      <c r="F881" s="354"/>
      <c r="G881" s="354"/>
      <c r="H881" s="354"/>
      <c r="I881" s="354"/>
      <c r="J881" s="354"/>
      <c r="K881" s="354"/>
      <c r="L881" s="354">
        <f t="shared" si="433"/>
        <v>0</v>
      </c>
      <c r="M881" s="354"/>
      <c r="N881" s="354"/>
      <c r="O881" s="354"/>
      <c r="P881" s="354"/>
      <c r="Q881" s="354">
        <f t="shared" si="434"/>
        <v>0</v>
      </c>
      <c r="R881" s="354"/>
      <c r="S881" s="354"/>
      <c r="T881" s="354"/>
      <c r="U881" s="354"/>
      <c r="V881" s="354">
        <f t="shared" si="435"/>
        <v>0</v>
      </c>
      <c r="W881" s="354"/>
      <c r="X881" s="354"/>
      <c r="Y881" s="354"/>
      <c r="Z881" s="354"/>
      <c r="AA881" s="354"/>
      <c r="AB881" s="354"/>
      <c r="AC881" s="354"/>
      <c r="AD881" s="354"/>
      <c r="AE881" s="354"/>
      <c r="AF881" s="354"/>
      <c r="AG881" s="354"/>
      <c r="AH881" s="354"/>
      <c r="AI881" s="354"/>
    </row>
    <row r="882" spans="1:35" x14ac:dyDescent="0.25">
      <c r="A882" s="358">
        <v>3215</v>
      </c>
      <c r="B882" s="361" t="str">
        <f t="shared" si="424"/>
        <v/>
      </c>
      <c r="C882" s="358"/>
      <c r="D882" s="372" t="s">
        <v>1276</v>
      </c>
      <c r="E882" s="354" t="str">
        <f>IFERROR(SUM(#REF!),"")</f>
        <v/>
      </c>
      <c r="F882" s="354"/>
      <c r="G882" s="354"/>
      <c r="H882" s="354"/>
      <c r="I882" s="354"/>
      <c r="J882" s="354"/>
      <c r="K882" s="354"/>
      <c r="L882" s="354">
        <f t="shared" si="433"/>
        <v>0</v>
      </c>
      <c r="M882" s="354"/>
      <c r="N882" s="354"/>
      <c r="O882" s="354"/>
      <c r="P882" s="354"/>
      <c r="Q882" s="354">
        <f t="shared" si="434"/>
        <v>0</v>
      </c>
      <c r="R882" s="354"/>
      <c r="S882" s="354"/>
      <c r="T882" s="354"/>
      <c r="U882" s="354"/>
      <c r="V882" s="354">
        <f t="shared" si="435"/>
        <v>0</v>
      </c>
      <c r="W882" s="354"/>
      <c r="X882" s="354"/>
      <c r="Y882" s="354"/>
      <c r="Z882" s="354"/>
      <c r="AA882" s="354"/>
      <c r="AB882" s="354"/>
      <c r="AC882" s="354"/>
      <c r="AD882" s="354"/>
      <c r="AE882" s="354"/>
      <c r="AF882" s="354"/>
      <c r="AG882" s="354"/>
      <c r="AH882" s="354"/>
      <c r="AI882" s="354"/>
    </row>
    <row r="883" spans="1:35" x14ac:dyDescent="0.2">
      <c r="A883" s="358"/>
      <c r="B883" s="361" t="str">
        <f t="shared" si="424"/>
        <v>2</v>
      </c>
      <c r="C883" s="340" t="s">
        <v>1009</v>
      </c>
      <c r="D883" s="359" t="s">
        <v>1010</v>
      </c>
      <c r="E883" s="1157" t="str">
        <f>IFERROR(VLOOKUP($C883,'[8]Total Outflows'!$AB$5:$AE$146,2,0),"")</f>
        <v/>
      </c>
      <c r="F883" s="1157" t="str">
        <f>IFERROR(VLOOKUP($C883,'[8]Total Outflows'!$AB$5:$AE$146,3,0),"")</f>
        <v/>
      </c>
      <c r="G883" s="1157" t="str">
        <f>IFERROR(VLOOKUP($C883,'[8]Total Outflows'!$AB$5:$AE$146,4,0),"")</f>
        <v/>
      </c>
      <c r="H883" s="1157" t="str">
        <f>IFERROR(VLOOKUP($C883,'[8]Total Outflows'!$AG$5:$AJ$137,2,0),"")</f>
        <v/>
      </c>
      <c r="I883" s="1157" t="str">
        <f>IFERROR(VLOOKUP($C883,'[8]Total Outflows'!$AL$5:$AO$60,2,0),"")</f>
        <v/>
      </c>
      <c r="J883" s="1157" t="str">
        <f>IFERROR(VLOOKUP($C883,'[8]Total Outflows'!$AR$5:$AU$87,2,0),"")</f>
        <v/>
      </c>
      <c r="K883" s="1157" t="str">
        <f>IFERROR(VLOOKUP($C883,'[8]Total Outflows'!$AW$5:$AZ$56,2,0),"")</f>
        <v/>
      </c>
      <c r="L883" s="354">
        <f t="shared" si="433"/>
        <v>0</v>
      </c>
      <c r="M883" s="1157" t="str">
        <f>IFERROR(VLOOKUP($C883,'[8]Total Outflows'!$AG$5:$AJ$137,3,0),"")</f>
        <v/>
      </c>
      <c r="N883" s="1157" t="str">
        <f>IFERROR(VLOOKUP($C883,'[8]Total Outflows'!$AL$5:$AO$60,3,0),"")</f>
        <v/>
      </c>
      <c r="O883" s="1157" t="str">
        <f>IFERROR(VLOOKUP($C883,'[8]Total Outflows'!$AR$5:$AU$87,3,0),"")</f>
        <v/>
      </c>
      <c r="P883" s="1157" t="str">
        <f>IFERROR(VLOOKUP($C883,'[8]Total Outflows'!$AW$5:$AZ$56,3,0),"")</f>
        <v/>
      </c>
      <c r="Q883" s="354">
        <f t="shared" si="434"/>
        <v>0</v>
      </c>
      <c r="R883" s="1157" t="str">
        <f>IFERROR(VLOOKUP($C883,'[8]Total Outflows'!$AG$5:$AJ$137,4,0),"")</f>
        <v/>
      </c>
      <c r="S883" s="1157" t="str">
        <f>IFERROR(VLOOKUP($C883,'[8]Total Outflows'!$AL$5:$AO$60,4,0),"")</f>
        <v/>
      </c>
      <c r="T883" s="1157" t="str">
        <f>IFERROR(VLOOKUP($C883,'[8]Total Outflows'!$AR$5:$AU$87,4,0),"")</f>
        <v/>
      </c>
      <c r="U883" s="1157" t="str">
        <f>IFERROR(VLOOKUP($C883,'[8]Total Outflows'!$AW$5:$AZ$56,4,0),"")</f>
        <v/>
      </c>
      <c r="V883" s="354">
        <f t="shared" si="435"/>
        <v>0</v>
      </c>
      <c r="W883" s="354"/>
      <c r="X883" s="354"/>
      <c r="Y883" s="354"/>
      <c r="Z883" s="354"/>
      <c r="AA883" s="354"/>
      <c r="AB883" s="354"/>
      <c r="AC883" s="354"/>
      <c r="AD883" s="354"/>
      <c r="AE883" s="354"/>
      <c r="AF883" s="354"/>
      <c r="AG883" s="354"/>
      <c r="AH883" s="354"/>
      <c r="AI883" s="354"/>
    </row>
    <row r="884" spans="1:35" x14ac:dyDescent="0.2">
      <c r="A884" s="358"/>
      <c r="B884" s="361" t="str">
        <f t="shared" si="424"/>
        <v>2</v>
      </c>
      <c r="C884" s="340" t="s">
        <v>1011</v>
      </c>
      <c r="D884" s="359" t="s">
        <v>927</v>
      </c>
      <c r="E884" s="1157">
        <f>IFERROR(VLOOKUP($C884,'[8]Total Outflows'!$AB$5:$AE$146,2,0),"")</f>
        <v>2500000</v>
      </c>
      <c r="F884" s="1157">
        <f>IFERROR(VLOOKUP($C884,'[8]Total Outflows'!$AB$5:$AE$146,3,0),"")</f>
        <v>100000</v>
      </c>
      <c r="G884" s="1157">
        <f>IFERROR(VLOOKUP($C884,'[8]Total Outflows'!$AB$5:$AE$146,4,0),"")</f>
        <v>30000</v>
      </c>
      <c r="H884" s="1157">
        <f>IFERROR(VLOOKUP($C884,'[8]Total Outflows'!$AG$5:$AJ$137,2,0),"")</f>
        <v>100000</v>
      </c>
      <c r="I884" s="1157">
        <f>IFERROR(VLOOKUP($C884,'[8]Total Outflows'!$AL$5:$AO$60,2,0),"")</f>
        <v>0</v>
      </c>
      <c r="J884" s="1157" t="str">
        <f>IFERROR(VLOOKUP($C884,'[8]Total Outflows'!$AR$5:$AU$87,2,0),"")</f>
        <v/>
      </c>
      <c r="K884" s="1157" t="str">
        <f>IFERROR(VLOOKUP($C884,'[8]Total Outflows'!$AW$5:$AZ$56,2,0),"")</f>
        <v/>
      </c>
      <c r="L884" s="354">
        <f t="shared" si="433"/>
        <v>100000</v>
      </c>
      <c r="M884" s="1157">
        <f>IFERROR(VLOOKUP($C884,'[8]Total Outflows'!$AG$5:$AJ$137,3,0),"")</f>
        <v>100000</v>
      </c>
      <c r="N884" s="1157">
        <f>IFERROR(VLOOKUP($C884,'[8]Total Outflows'!$AL$5:$AO$60,3,0),"")</f>
        <v>0</v>
      </c>
      <c r="O884" s="1157" t="str">
        <f>IFERROR(VLOOKUP($C884,'[8]Total Outflows'!$AR$5:$AU$87,3,0),"")</f>
        <v/>
      </c>
      <c r="P884" s="1157" t="str">
        <f>IFERROR(VLOOKUP($C884,'[8]Total Outflows'!$AW$5:$AZ$56,3,0),"")</f>
        <v/>
      </c>
      <c r="Q884" s="354">
        <f t="shared" si="434"/>
        <v>100000</v>
      </c>
      <c r="R884" s="1157">
        <f>IFERROR(VLOOKUP($C884,'[8]Total Outflows'!$AG$5:$AJ$137,4,0),"")</f>
        <v>100000</v>
      </c>
      <c r="S884" s="1157">
        <f>IFERROR(VLOOKUP($C884,'[8]Total Outflows'!$AL$5:$AO$60,4,0),"")</f>
        <v>0</v>
      </c>
      <c r="T884" s="1157" t="str">
        <f>IFERROR(VLOOKUP($C884,'[8]Total Outflows'!$AR$5:$AU$87,4,0),"")</f>
        <v/>
      </c>
      <c r="U884" s="1157" t="str">
        <f>IFERROR(VLOOKUP($C884,'[8]Total Outflows'!$AW$5:$AZ$56,4,0),"")</f>
        <v/>
      </c>
      <c r="V884" s="354">
        <f t="shared" si="435"/>
        <v>100000</v>
      </c>
      <c r="W884" s="354"/>
      <c r="X884" s="354"/>
      <c r="Y884" s="354"/>
      <c r="Z884" s="354"/>
      <c r="AA884" s="354"/>
      <c r="AB884" s="354"/>
      <c r="AC884" s="354"/>
      <c r="AD884" s="354"/>
      <c r="AE884" s="354"/>
      <c r="AF884" s="354"/>
      <c r="AG884" s="354"/>
      <c r="AH884" s="354"/>
      <c r="AI884" s="354"/>
    </row>
    <row r="885" spans="1:35" x14ac:dyDescent="0.2">
      <c r="A885" s="358"/>
      <c r="B885" s="361" t="str">
        <f t="shared" si="424"/>
        <v>2</v>
      </c>
      <c r="C885" s="340" t="s">
        <v>1012</v>
      </c>
      <c r="D885" s="359" t="s">
        <v>1013</v>
      </c>
      <c r="E885" s="1157" t="str">
        <f>IFERROR(VLOOKUP($C885,'[8]Total Outflows'!$AB$5:$AE$146,2,0),"")</f>
        <v/>
      </c>
      <c r="F885" s="1157" t="str">
        <f>IFERROR(VLOOKUP($C885,'[8]Total Outflows'!$AB$5:$AE$146,3,0),"")</f>
        <v/>
      </c>
      <c r="G885" s="1157" t="str">
        <f>IFERROR(VLOOKUP($C885,'[8]Total Outflows'!$AB$5:$AE$146,4,0),"")</f>
        <v/>
      </c>
      <c r="H885" s="1157" t="str">
        <f>IFERROR(VLOOKUP($C885,'[8]Total Outflows'!$AG$5:$AJ$137,2,0),"")</f>
        <v/>
      </c>
      <c r="I885" s="1157" t="str">
        <f>IFERROR(VLOOKUP($C885,'[8]Total Outflows'!$AL$5:$AO$60,2,0),"")</f>
        <v/>
      </c>
      <c r="J885" s="1157" t="str">
        <f>IFERROR(VLOOKUP($C885,'[8]Total Outflows'!$AR$5:$AU$87,2,0),"")</f>
        <v/>
      </c>
      <c r="K885" s="1157" t="str">
        <f>IFERROR(VLOOKUP($C885,'[8]Total Outflows'!$AW$5:$AZ$56,2,0),"")</f>
        <v/>
      </c>
      <c r="L885" s="354">
        <f t="shared" si="433"/>
        <v>0</v>
      </c>
      <c r="M885" s="1157" t="str">
        <f>IFERROR(VLOOKUP($C885,'[8]Total Outflows'!$AG$5:$AJ$137,3,0),"")</f>
        <v/>
      </c>
      <c r="N885" s="1157" t="str">
        <f>IFERROR(VLOOKUP($C885,'[8]Total Outflows'!$AL$5:$AO$60,3,0),"")</f>
        <v/>
      </c>
      <c r="O885" s="1157" t="str">
        <f>IFERROR(VLOOKUP($C885,'[8]Total Outflows'!$AR$5:$AU$87,3,0),"")</f>
        <v/>
      </c>
      <c r="P885" s="1157" t="str">
        <f>IFERROR(VLOOKUP($C885,'[8]Total Outflows'!$AW$5:$AZ$56,3,0),"")</f>
        <v/>
      </c>
      <c r="Q885" s="354">
        <f t="shared" si="434"/>
        <v>0</v>
      </c>
      <c r="R885" s="1157" t="str">
        <f>IFERROR(VLOOKUP($C885,'[8]Total Outflows'!$AG$5:$AJ$137,4,0),"")</f>
        <v/>
      </c>
      <c r="S885" s="1157" t="str">
        <f>IFERROR(VLOOKUP($C885,'[8]Total Outflows'!$AL$5:$AO$60,4,0),"")</f>
        <v/>
      </c>
      <c r="T885" s="1157" t="str">
        <f>IFERROR(VLOOKUP($C885,'[8]Total Outflows'!$AR$5:$AU$87,4,0),"")</f>
        <v/>
      </c>
      <c r="U885" s="1157" t="str">
        <f>IFERROR(VLOOKUP($C885,'[8]Total Outflows'!$AW$5:$AZ$56,4,0),"")</f>
        <v/>
      </c>
      <c r="V885" s="354">
        <f t="shared" si="435"/>
        <v>0</v>
      </c>
      <c r="W885" s="354"/>
      <c r="X885" s="354"/>
      <c r="Y885" s="354"/>
      <c r="Z885" s="354"/>
      <c r="AA885" s="354"/>
      <c r="AB885" s="354"/>
      <c r="AC885" s="354"/>
      <c r="AD885" s="354"/>
      <c r="AE885" s="354"/>
      <c r="AF885" s="354"/>
      <c r="AG885" s="354"/>
      <c r="AH885" s="354"/>
      <c r="AI885" s="354"/>
    </row>
    <row r="886" spans="1:35" x14ac:dyDescent="0.2">
      <c r="A886" s="358"/>
      <c r="B886" s="361" t="str">
        <f t="shared" si="424"/>
        <v>2</v>
      </c>
      <c r="C886" s="340" t="s">
        <v>1014</v>
      </c>
      <c r="D886" s="359" t="s">
        <v>1015</v>
      </c>
      <c r="E886" s="1157" t="str">
        <f>IFERROR(VLOOKUP($C886,'[8]Total Outflows'!$AB$5:$AE$146,2,0),"")</f>
        <v/>
      </c>
      <c r="F886" s="1157" t="str">
        <f>IFERROR(VLOOKUP($C886,'[8]Total Outflows'!$AB$5:$AE$146,3,0),"")</f>
        <v/>
      </c>
      <c r="G886" s="1157" t="str">
        <f>IFERROR(VLOOKUP($C886,'[8]Total Outflows'!$AB$5:$AE$146,4,0),"")</f>
        <v/>
      </c>
      <c r="H886" s="1157" t="str">
        <f>IFERROR(VLOOKUP($C886,'[8]Total Outflows'!$AG$5:$AJ$137,2,0),"")</f>
        <v/>
      </c>
      <c r="I886" s="1157" t="str">
        <f>IFERROR(VLOOKUP($C886,'[8]Total Outflows'!$AL$5:$AO$60,2,0),"")</f>
        <v/>
      </c>
      <c r="J886" s="1157" t="str">
        <f>IFERROR(VLOOKUP($C886,'[8]Total Outflows'!$AR$5:$AU$87,2,0),"")</f>
        <v/>
      </c>
      <c r="K886" s="1157" t="str">
        <f>IFERROR(VLOOKUP($C886,'[8]Total Outflows'!$AW$5:$AZ$56,2,0),"")</f>
        <v/>
      </c>
      <c r="L886" s="354">
        <f t="shared" si="433"/>
        <v>0</v>
      </c>
      <c r="M886" s="1157" t="str">
        <f>IFERROR(VLOOKUP($C886,'[8]Total Outflows'!$AG$5:$AJ$137,3,0),"")</f>
        <v/>
      </c>
      <c r="N886" s="1157" t="str">
        <f>IFERROR(VLOOKUP($C886,'[8]Total Outflows'!$AL$5:$AO$60,3,0),"")</f>
        <v/>
      </c>
      <c r="O886" s="1157" t="str">
        <f>IFERROR(VLOOKUP($C886,'[8]Total Outflows'!$AR$5:$AU$87,3,0),"")</f>
        <v/>
      </c>
      <c r="P886" s="1157" t="str">
        <f>IFERROR(VLOOKUP($C886,'[8]Total Outflows'!$AW$5:$AZ$56,3,0),"")</f>
        <v/>
      </c>
      <c r="Q886" s="354">
        <f t="shared" si="434"/>
        <v>0</v>
      </c>
      <c r="R886" s="1157" t="str">
        <f>IFERROR(VLOOKUP($C886,'[8]Total Outflows'!$AG$5:$AJ$137,4,0),"")</f>
        <v/>
      </c>
      <c r="S886" s="1157" t="str">
        <f>IFERROR(VLOOKUP($C886,'[8]Total Outflows'!$AL$5:$AO$60,4,0),"")</f>
        <v/>
      </c>
      <c r="T886" s="1157" t="str">
        <f>IFERROR(VLOOKUP($C886,'[8]Total Outflows'!$AR$5:$AU$87,4,0),"")</f>
        <v/>
      </c>
      <c r="U886" s="1157" t="str">
        <f>IFERROR(VLOOKUP($C886,'[8]Total Outflows'!$AW$5:$AZ$56,4,0),"")</f>
        <v/>
      </c>
      <c r="V886" s="354">
        <f t="shared" si="435"/>
        <v>0</v>
      </c>
      <c r="W886" s="354"/>
      <c r="X886" s="354"/>
      <c r="Y886" s="354"/>
      <c r="Z886" s="354"/>
      <c r="AA886" s="354"/>
      <c r="AB886" s="354"/>
      <c r="AC886" s="354"/>
      <c r="AD886" s="354"/>
      <c r="AE886" s="354"/>
      <c r="AF886" s="354"/>
      <c r="AG886" s="354"/>
      <c r="AH886" s="354"/>
      <c r="AI886" s="354"/>
    </row>
    <row r="887" spans="1:35" x14ac:dyDescent="0.25">
      <c r="A887" s="358"/>
      <c r="B887" s="361" t="str">
        <f t="shared" si="424"/>
        <v/>
      </c>
      <c r="D887" s="359"/>
      <c r="E887" s="360">
        <f t="shared" ref="E887:F887" si="459">-SUM(E883:E886)</f>
        <v>-2500000</v>
      </c>
      <c r="F887" s="360">
        <f t="shared" si="459"/>
        <v>-100000</v>
      </c>
      <c r="G887" s="360">
        <f>-SUM(G883:G886)</f>
        <v>-30000</v>
      </c>
      <c r="H887" s="360">
        <f t="shared" ref="H887:K887" si="460">-SUM(H883:H886)</f>
        <v>-100000</v>
      </c>
      <c r="I887" s="360">
        <f t="shared" si="460"/>
        <v>0</v>
      </c>
      <c r="J887" s="360">
        <f t="shared" si="460"/>
        <v>0</v>
      </c>
      <c r="K887" s="360">
        <f t="shared" si="460"/>
        <v>0</v>
      </c>
      <c r="L887" s="354">
        <f t="shared" si="433"/>
        <v>-100000</v>
      </c>
      <c r="M887" s="360">
        <f t="shared" ref="M887:P887" si="461">-SUM(M883:M886)</f>
        <v>-100000</v>
      </c>
      <c r="N887" s="360">
        <f t="shared" si="461"/>
        <v>0</v>
      </c>
      <c r="O887" s="360">
        <f t="shared" si="461"/>
        <v>0</v>
      </c>
      <c r="P887" s="360">
        <f t="shared" si="461"/>
        <v>0</v>
      </c>
      <c r="Q887" s="354">
        <f t="shared" si="434"/>
        <v>-100000</v>
      </c>
      <c r="R887" s="360">
        <f t="shared" ref="R887:U887" si="462">-SUM(R883:R886)</f>
        <v>-100000</v>
      </c>
      <c r="S887" s="360">
        <f t="shared" si="462"/>
        <v>0</v>
      </c>
      <c r="T887" s="360">
        <f t="shared" si="462"/>
        <v>0</v>
      </c>
      <c r="U887" s="360">
        <f t="shared" si="462"/>
        <v>0</v>
      </c>
      <c r="V887" s="354">
        <f t="shared" si="435"/>
        <v>-100000</v>
      </c>
      <c r="W887" s="354"/>
      <c r="X887" s="354"/>
      <c r="Y887" s="354"/>
      <c r="Z887" s="354"/>
      <c r="AA887" s="354"/>
      <c r="AB887" s="354"/>
      <c r="AC887" s="354"/>
      <c r="AD887" s="354"/>
      <c r="AE887" s="354"/>
      <c r="AF887" s="354"/>
      <c r="AG887" s="354"/>
      <c r="AH887" s="354"/>
      <c r="AI887" s="354"/>
    </row>
    <row r="888" spans="1:35" x14ac:dyDescent="0.25">
      <c r="A888" s="358"/>
      <c r="B888" s="361" t="str">
        <f t="shared" si="424"/>
        <v/>
      </c>
      <c r="C888" s="358"/>
      <c r="D888" s="359"/>
      <c r="E888" s="354" t="str">
        <f>IFERROR(SUM(#REF!),"")</f>
        <v/>
      </c>
      <c r="F888" s="354"/>
      <c r="G888" s="354"/>
      <c r="H888" s="354"/>
      <c r="I888" s="354"/>
      <c r="J888" s="354"/>
      <c r="K888" s="354"/>
      <c r="L888" s="354">
        <f t="shared" si="433"/>
        <v>0</v>
      </c>
      <c r="M888" s="354"/>
      <c r="N888" s="354"/>
      <c r="O888" s="354"/>
      <c r="P888" s="354"/>
      <c r="Q888" s="354">
        <f t="shared" si="434"/>
        <v>0</v>
      </c>
      <c r="R888" s="354"/>
      <c r="S888" s="354"/>
      <c r="T888" s="354"/>
      <c r="U888" s="354"/>
      <c r="V888" s="354">
        <f t="shared" si="435"/>
        <v>0</v>
      </c>
      <c r="W888" s="354"/>
      <c r="X888" s="354"/>
      <c r="Y888" s="354"/>
      <c r="Z888" s="354"/>
      <c r="AA888" s="354"/>
      <c r="AB888" s="354"/>
      <c r="AC888" s="354"/>
      <c r="AD888" s="354"/>
      <c r="AE888" s="354"/>
      <c r="AF888" s="354"/>
      <c r="AG888" s="354"/>
      <c r="AH888" s="354"/>
      <c r="AI888" s="354"/>
    </row>
    <row r="889" spans="1:35" x14ac:dyDescent="0.25">
      <c r="A889" s="358"/>
      <c r="B889" s="412"/>
      <c r="C889" s="358"/>
      <c r="D889" s="359"/>
      <c r="E889" s="354" t="str">
        <f>IFERROR(SUM(#REF!),"")</f>
        <v/>
      </c>
      <c r="F889" s="354"/>
      <c r="G889" s="354"/>
      <c r="H889" s="354"/>
      <c r="I889" s="354"/>
      <c r="J889" s="354"/>
      <c r="K889" s="354"/>
      <c r="L889" s="354">
        <f t="shared" si="433"/>
        <v>0</v>
      </c>
      <c r="M889" s="354"/>
      <c r="N889" s="354"/>
      <c r="O889" s="354"/>
      <c r="P889" s="354"/>
      <c r="Q889" s="354">
        <f t="shared" si="434"/>
        <v>0</v>
      </c>
      <c r="R889" s="354"/>
      <c r="S889" s="354"/>
      <c r="T889" s="354"/>
      <c r="U889" s="354"/>
      <c r="V889" s="354">
        <f t="shared" si="435"/>
        <v>0</v>
      </c>
      <c r="W889" s="354"/>
      <c r="X889" s="354"/>
      <c r="Y889" s="354"/>
      <c r="Z889" s="354"/>
      <c r="AA889" s="354"/>
      <c r="AB889" s="354"/>
      <c r="AC889" s="354"/>
      <c r="AD889" s="354"/>
      <c r="AE889" s="354"/>
      <c r="AF889" s="354"/>
      <c r="AG889" s="354"/>
      <c r="AH889" s="354"/>
      <c r="AI889" s="354"/>
    </row>
    <row r="890" spans="1:35" x14ac:dyDescent="0.25">
      <c r="A890" s="358"/>
      <c r="B890" s="361" t="str">
        <f>IFERROR(LEFT(C890,1),"")</f>
        <v/>
      </c>
      <c r="C890" s="358"/>
      <c r="D890" s="359"/>
      <c r="E890" s="354" t="str">
        <f>IFERROR(SUM(#REF!),"")</f>
        <v/>
      </c>
      <c r="F890" s="354"/>
      <c r="G890" s="354"/>
      <c r="H890" s="354"/>
      <c r="I890" s="354"/>
      <c r="J890" s="354"/>
      <c r="K890" s="354"/>
      <c r="L890" s="354">
        <f t="shared" si="433"/>
        <v>0</v>
      </c>
      <c r="M890" s="354"/>
      <c r="N890" s="354"/>
      <c r="O890" s="354"/>
      <c r="P890" s="354"/>
      <c r="Q890" s="354">
        <f t="shared" si="434"/>
        <v>0</v>
      </c>
      <c r="R890" s="354"/>
      <c r="S890" s="354"/>
      <c r="T890" s="354"/>
      <c r="U890" s="354"/>
      <c r="V890" s="354">
        <f t="shared" si="435"/>
        <v>0</v>
      </c>
      <c r="W890" s="354"/>
      <c r="X890" s="354"/>
      <c r="Y890" s="354"/>
      <c r="Z890" s="354"/>
      <c r="AA890" s="354"/>
      <c r="AB890" s="354"/>
      <c r="AC890" s="354"/>
      <c r="AD890" s="354"/>
      <c r="AE890" s="354"/>
      <c r="AF890" s="354"/>
      <c r="AG890" s="354"/>
      <c r="AH890" s="354"/>
      <c r="AI890" s="354"/>
    </row>
    <row r="891" spans="1:35" x14ac:dyDescent="0.25">
      <c r="A891" s="358">
        <v>3216</v>
      </c>
      <c r="B891" s="361" t="str">
        <f>IFERROR(LEFT(C891,1),"")</f>
        <v/>
      </c>
      <c r="C891" s="358"/>
      <c r="D891" s="372" t="s">
        <v>1277</v>
      </c>
      <c r="E891" s="354" t="str">
        <f>IFERROR(SUM(#REF!),"")</f>
        <v/>
      </c>
      <c r="F891" s="354"/>
      <c r="G891" s="354"/>
      <c r="H891" s="354"/>
      <c r="I891" s="354"/>
      <c r="J891" s="354"/>
      <c r="K891" s="354"/>
      <c r="L891" s="354">
        <f t="shared" si="433"/>
        <v>0</v>
      </c>
      <c r="M891" s="354"/>
      <c r="N891" s="354"/>
      <c r="O891" s="354"/>
      <c r="P891" s="354"/>
      <c r="Q891" s="354">
        <f t="shared" si="434"/>
        <v>0</v>
      </c>
      <c r="R891" s="354"/>
      <c r="S891" s="354"/>
      <c r="T891" s="354"/>
      <c r="U891" s="354"/>
      <c r="V891" s="354">
        <f t="shared" si="435"/>
        <v>0</v>
      </c>
      <c r="W891" s="354"/>
      <c r="X891" s="354"/>
      <c r="Y891" s="354"/>
      <c r="Z891" s="354"/>
      <c r="AA891" s="354"/>
      <c r="AB891" s="354"/>
      <c r="AC891" s="354"/>
      <c r="AD891" s="354"/>
      <c r="AE891" s="354"/>
      <c r="AF891" s="354"/>
      <c r="AG891" s="354"/>
      <c r="AH891" s="354"/>
      <c r="AI891" s="354"/>
    </row>
    <row r="892" spans="1:35" x14ac:dyDescent="0.25">
      <c r="A892" s="358"/>
      <c r="B892" s="361" t="str">
        <f>IFERROR(LEFT(C892,1),"")</f>
        <v/>
      </c>
      <c r="C892" s="358"/>
      <c r="D892" s="359"/>
      <c r="E892" s="354" t="str">
        <f>IFERROR(SUM(#REF!),"")</f>
        <v/>
      </c>
      <c r="F892" s="354"/>
      <c r="G892" s="354"/>
      <c r="H892" s="354"/>
      <c r="I892" s="354"/>
      <c r="J892" s="354"/>
      <c r="K892" s="354"/>
      <c r="L892" s="354">
        <f t="shared" si="433"/>
        <v>0</v>
      </c>
      <c r="M892" s="354"/>
      <c r="N892" s="354"/>
      <c r="O892" s="354"/>
      <c r="P892" s="354"/>
      <c r="Q892" s="354">
        <f t="shared" si="434"/>
        <v>0</v>
      </c>
      <c r="R892" s="354"/>
      <c r="S892" s="354"/>
      <c r="T892" s="354"/>
      <c r="U892" s="354"/>
      <c r="V892" s="354">
        <f t="shared" si="435"/>
        <v>0</v>
      </c>
      <c r="W892" s="354"/>
      <c r="X892" s="354"/>
      <c r="Y892" s="354"/>
      <c r="Z892" s="354"/>
      <c r="AA892" s="354"/>
      <c r="AB892" s="354"/>
      <c r="AC892" s="354"/>
      <c r="AD892" s="354"/>
      <c r="AE892" s="354"/>
      <c r="AF892" s="354"/>
      <c r="AG892" s="354"/>
      <c r="AH892" s="354"/>
      <c r="AI892" s="354"/>
    </row>
    <row r="893" spans="1:35" x14ac:dyDescent="0.25">
      <c r="A893" s="358"/>
      <c r="B893" s="361" t="str">
        <f>IFERROR(LEFT(C893,1),"")</f>
        <v/>
      </c>
      <c r="C893" s="358"/>
      <c r="D893" s="359"/>
      <c r="E893" s="360" t="str">
        <f t="shared" ref="E893:F893" si="463">E892</f>
        <v/>
      </c>
      <c r="F893" s="360">
        <f t="shared" si="463"/>
        <v>0</v>
      </c>
      <c r="G893" s="360">
        <f>G892</f>
        <v>0</v>
      </c>
      <c r="H893" s="360">
        <f t="shared" ref="H893:K893" si="464">H892</f>
        <v>0</v>
      </c>
      <c r="I893" s="360">
        <f t="shared" si="464"/>
        <v>0</v>
      </c>
      <c r="J893" s="360">
        <f t="shared" si="464"/>
        <v>0</v>
      </c>
      <c r="K893" s="360">
        <f t="shared" si="464"/>
        <v>0</v>
      </c>
      <c r="L893" s="354">
        <f t="shared" si="433"/>
        <v>0</v>
      </c>
      <c r="M893" s="360">
        <f t="shared" ref="M893:P893" si="465">M892</f>
        <v>0</v>
      </c>
      <c r="N893" s="360">
        <f t="shared" si="465"/>
        <v>0</v>
      </c>
      <c r="O893" s="360">
        <f t="shared" si="465"/>
        <v>0</v>
      </c>
      <c r="P893" s="360">
        <f t="shared" si="465"/>
        <v>0</v>
      </c>
      <c r="Q893" s="354">
        <f t="shared" si="434"/>
        <v>0</v>
      </c>
      <c r="R893" s="360">
        <f t="shared" ref="R893:U893" si="466">R892</f>
        <v>0</v>
      </c>
      <c r="S893" s="360">
        <f t="shared" si="466"/>
        <v>0</v>
      </c>
      <c r="T893" s="360">
        <f t="shared" si="466"/>
        <v>0</v>
      </c>
      <c r="U893" s="360">
        <f t="shared" si="466"/>
        <v>0</v>
      </c>
      <c r="V893" s="354">
        <f t="shared" si="435"/>
        <v>0</v>
      </c>
      <c r="W893" s="354"/>
      <c r="X893" s="354"/>
      <c r="Y893" s="354"/>
      <c r="Z893" s="354"/>
      <c r="AA893" s="354"/>
      <c r="AB893" s="354"/>
      <c r="AC893" s="354"/>
      <c r="AD893" s="354"/>
      <c r="AE893" s="354"/>
      <c r="AF893" s="354"/>
      <c r="AG893" s="354"/>
      <c r="AH893" s="354"/>
      <c r="AI893" s="354"/>
    </row>
    <row r="894" spans="1:35" x14ac:dyDescent="0.25">
      <c r="A894" s="358"/>
      <c r="B894" s="361" t="str">
        <f>IFERROR(LEFT(C894,1),"")</f>
        <v/>
      </c>
      <c r="C894" s="358"/>
      <c r="D894" s="359"/>
      <c r="E894" s="354"/>
      <c r="F894" s="354"/>
      <c r="G894" s="354"/>
      <c r="H894" s="354"/>
      <c r="I894" s="354"/>
      <c r="J894" s="354"/>
      <c r="K894" s="354"/>
      <c r="L894" s="354">
        <f t="shared" si="433"/>
        <v>0</v>
      </c>
      <c r="M894" s="354"/>
      <c r="N894" s="354"/>
      <c r="O894" s="354"/>
      <c r="P894" s="354"/>
      <c r="Q894" s="354">
        <f t="shared" si="434"/>
        <v>0</v>
      </c>
      <c r="R894" s="354"/>
      <c r="S894" s="354"/>
      <c r="T894" s="354"/>
      <c r="U894" s="354"/>
      <c r="V894" s="354">
        <f t="shared" si="435"/>
        <v>0</v>
      </c>
      <c r="W894" s="354"/>
      <c r="X894" s="354"/>
      <c r="Y894" s="354"/>
      <c r="Z894" s="354"/>
      <c r="AA894" s="354"/>
      <c r="AB894" s="354"/>
      <c r="AC894" s="354"/>
      <c r="AD894" s="354"/>
      <c r="AE894" s="354"/>
      <c r="AF894" s="354"/>
      <c r="AG894" s="354"/>
      <c r="AH894" s="354"/>
      <c r="AI894" s="354"/>
    </row>
    <row r="895" spans="1:35" x14ac:dyDescent="0.25">
      <c r="A895" s="358"/>
      <c r="B895" s="408"/>
      <c r="C895" s="358"/>
      <c r="D895" s="359"/>
      <c r="E895" s="354"/>
      <c r="F895" s="354"/>
      <c r="G895" s="354"/>
      <c r="H895" s="354"/>
      <c r="I895" s="354"/>
      <c r="J895" s="354"/>
      <c r="K895" s="354"/>
      <c r="L895" s="354">
        <f t="shared" si="433"/>
        <v>0</v>
      </c>
      <c r="M895" s="354"/>
      <c r="N895" s="354"/>
      <c r="O895" s="354"/>
      <c r="P895" s="354"/>
      <c r="Q895" s="354">
        <f t="shared" si="434"/>
        <v>0</v>
      </c>
      <c r="R895" s="354"/>
      <c r="S895" s="354"/>
      <c r="T895" s="354"/>
      <c r="U895" s="354"/>
      <c r="V895" s="354">
        <f t="shared" si="435"/>
        <v>0</v>
      </c>
      <c r="W895" s="354"/>
      <c r="X895" s="354"/>
      <c r="Y895" s="354"/>
      <c r="Z895" s="354"/>
      <c r="AA895" s="354"/>
      <c r="AB895" s="354"/>
      <c r="AC895" s="354"/>
      <c r="AD895" s="354"/>
      <c r="AE895" s="354"/>
      <c r="AF895" s="354"/>
      <c r="AG895" s="354"/>
      <c r="AH895" s="354"/>
      <c r="AI895" s="354"/>
    </row>
    <row r="896" spans="1:35" x14ac:dyDescent="0.25">
      <c r="A896" s="358">
        <v>3217</v>
      </c>
      <c r="B896" s="361" t="str">
        <f t="shared" ref="B896:B910" si="467">IFERROR(LEFT(C896,1),"")</f>
        <v/>
      </c>
      <c r="C896" s="358"/>
      <c r="D896" s="372" t="s">
        <v>1278</v>
      </c>
      <c r="E896" s="354"/>
      <c r="F896" s="354"/>
      <c r="G896" s="354"/>
      <c r="H896" s="354"/>
      <c r="I896" s="354"/>
      <c r="J896" s="354"/>
      <c r="K896" s="354"/>
      <c r="L896" s="354">
        <f t="shared" si="433"/>
        <v>0</v>
      </c>
      <c r="M896" s="354"/>
      <c r="N896" s="354"/>
      <c r="O896" s="354"/>
      <c r="P896" s="354"/>
      <c r="Q896" s="354">
        <f t="shared" si="434"/>
        <v>0</v>
      </c>
      <c r="R896" s="354"/>
      <c r="S896" s="354"/>
      <c r="T896" s="354"/>
      <c r="U896" s="354"/>
      <c r="V896" s="354">
        <f t="shared" si="435"/>
        <v>0</v>
      </c>
      <c r="W896" s="354"/>
      <c r="X896" s="354"/>
      <c r="Y896" s="354"/>
      <c r="Z896" s="354"/>
      <c r="AA896" s="354"/>
      <c r="AB896" s="354"/>
      <c r="AC896" s="354"/>
      <c r="AD896" s="354"/>
      <c r="AE896" s="354"/>
      <c r="AF896" s="354"/>
      <c r="AG896" s="354"/>
      <c r="AH896" s="354"/>
      <c r="AI896" s="354"/>
    </row>
    <row r="897" spans="1:35" x14ac:dyDescent="0.25">
      <c r="A897" s="358"/>
      <c r="B897" s="361" t="str">
        <f t="shared" si="467"/>
        <v/>
      </c>
      <c r="C897" s="358"/>
      <c r="D897" s="359"/>
      <c r="E897" s="354"/>
      <c r="F897" s="354"/>
      <c r="G897" s="354"/>
      <c r="H897" s="354"/>
      <c r="I897" s="354"/>
      <c r="J897" s="354"/>
      <c r="K897" s="354"/>
      <c r="L897" s="354">
        <f t="shared" si="433"/>
        <v>0</v>
      </c>
      <c r="M897" s="354"/>
      <c r="N897" s="354"/>
      <c r="O897" s="354"/>
      <c r="P897" s="354"/>
      <c r="Q897" s="354">
        <f t="shared" si="434"/>
        <v>0</v>
      </c>
      <c r="R897" s="354"/>
      <c r="S897" s="354"/>
      <c r="T897" s="354"/>
      <c r="U897" s="354"/>
      <c r="V897" s="354">
        <f t="shared" si="435"/>
        <v>0</v>
      </c>
      <c r="W897" s="354"/>
      <c r="X897" s="354"/>
      <c r="Y897" s="354"/>
      <c r="Z897" s="354"/>
      <c r="AA897" s="354"/>
      <c r="AB897" s="354"/>
      <c r="AC897" s="354"/>
      <c r="AD897" s="354"/>
      <c r="AE897" s="354"/>
      <c r="AF897" s="354"/>
      <c r="AG897" s="354"/>
      <c r="AH897" s="354"/>
      <c r="AI897" s="354"/>
    </row>
    <row r="898" spans="1:35" x14ac:dyDescent="0.25">
      <c r="A898" s="358"/>
      <c r="B898" s="361" t="str">
        <f t="shared" si="467"/>
        <v/>
      </c>
      <c r="C898" s="358"/>
      <c r="D898" s="359"/>
      <c r="E898" s="360">
        <f t="shared" ref="E898" si="468">E897</f>
        <v>0</v>
      </c>
      <c r="F898" s="360">
        <f t="shared" ref="F898" si="469">F897</f>
        <v>0</v>
      </c>
      <c r="G898" s="360">
        <f>G897</f>
        <v>0</v>
      </c>
      <c r="H898" s="360">
        <f t="shared" ref="H898:K898" si="470">H897</f>
        <v>0</v>
      </c>
      <c r="I898" s="360">
        <f t="shared" si="470"/>
        <v>0</v>
      </c>
      <c r="J898" s="360">
        <f t="shared" si="470"/>
        <v>0</v>
      </c>
      <c r="K898" s="360">
        <f t="shared" si="470"/>
        <v>0</v>
      </c>
      <c r="L898" s="354">
        <f t="shared" si="433"/>
        <v>0</v>
      </c>
      <c r="M898" s="360">
        <f t="shared" ref="M898:P898" si="471">M897</f>
        <v>0</v>
      </c>
      <c r="N898" s="360">
        <f t="shared" si="471"/>
        <v>0</v>
      </c>
      <c r="O898" s="360">
        <f t="shared" si="471"/>
        <v>0</v>
      </c>
      <c r="P898" s="360">
        <f t="shared" si="471"/>
        <v>0</v>
      </c>
      <c r="Q898" s="354">
        <f t="shared" si="434"/>
        <v>0</v>
      </c>
      <c r="R898" s="360">
        <f t="shared" ref="R898:U898" si="472">R897</f>
        <v>0</v>
      </c>
      <c r="S898" s="360">
        <f t="shared" si="472"/>
        <v>0</v>
      </c>
      <c r="T898" s="360">
        <f t="shared" si="472"/>
        <v>0</v>
      </c>
      <c r="U898" s="360">
        <f t="shared" si="472"/>
        <v>0</v>
      </c>
      <c r="V898" s="354">
        <f t="shared" si="435"/>
        <v>0</v>
      </c>
      <c r="W898" s="354"/>
      <c r="X898" s="354"/>
      <c r="Y898" s="354"/>
      <c r="Z898" s="354"/>
      <c r="AA898" s="354"/>
      <c r="AB898" s="354"/>
      <c r="AC898" s="354"/>
      <c r="AD898" s="354"/>
      <c r="AE898" s="354"/>
      <c r="AF898" s="354"/>
      <c r="AG898" s="354"/>
      <c r="AH898" s="354"/>
      <c r="AI898" s="354"/>
    </row>
    <row r="899" spans="1:35" x14ac:dyDescent="0.25">
      <c r="A899" s="358"/>
      <c r="B899" s="361" t="str">
        <f t="shared" si="467"/>
        <v/>
      </c>
      <c r="C899" s="358"/>
      <c r="D899" s="359"/>
      <c r="E899" s="354"/>
      <c r="F899" s="354"/>
      <c r="G899" s="354"/>
      <c r="H899" s="354"/>
      <c r="I899" s="354"/>
      <c r="J899" s="354"/>
      <c r="K899" s="354"/>
      <c r="L899" s="354">
        <f t="shared" si="433"/>
        <v>0</v>
      </c>
      <c r="M899" s="354"/>
      <c r="N899" s="354"/>
      <c r="O899" s="354"/>
      <c r="P899" s="354"/>
      <c r="Q899" s="354">
        <f t="shared" si="434"/>
        <v>0</v>
      </c>
      <c r="R899" s="354"/>
      <c r="S899" s="354"/>
      <c r="T899" s="354"/>
      <c r="U899" s="354"/>
      <c r="V899" s="354">
        <f t="shared" si="435"/>
        <v>0</v>
      </c>
      <c r="W899" s="354"/>
      <c r="X899" s="354"/>
      <c r="Y899" s="354"/>
      <c r="Z899" s="354"/>
      <c r="AA899" s="354"/>
      <c r="AB899" s="354"/>
      <c r="AC899" s="354"/>
      <c r="AD899" s="354"/>
      <c r="AE899" s="354"/>
      <c r="AF899" s="354"/>
      <c r="AG899" s="354"/>
      <c r="AH899" s="354"/>
      <c r="AI899" s="354"/>
    </row>
    <row r="900" spans="1:35" x14ac:dyDescent="0.25">
      <c r="A900" s="358"/>
      <c r="B900" s="361" t="str">
        <f t="shared" si="467"/>
        <v/>
      </c>
      <c r="C900" s="358"/>
      <c r="D900" s="359"/>
      <c r="E900" s="354"/>
      <c r="F900" s="354"/>
      <c r="G900" s="354"/>
      <c r="H900" s="354"/>
      <c r="I900" s="354"/>
      <c r="J900" s="354"/>
      <c r="K900" s="354"/>
      <c r="L900" s="354">
        <f t="shared" si="433"/>
        <v>0</v>
      </c>
      <c r="M900" s="354"/>
      <c r="N900" s="354"/>
      <c r="O900" s="354"/>
      <c r="P900" s="354"/>
      <c r="Q900" s="354">
        <f t="shared" si="434"/>
        <v>0</v>
      </c>
      <c r="R900" s="354"/>
      <c r="S900" s="354"/>
      <c r="T900" s="354"/>
      <c r="U900" s="354"/>
      <c r="V900" s="354">
        <f t="shared" si="435"/>
        <v>0</v>
      </c>
      <c r="W900" s="354"/>
      <c r="X900" s="354"/>
      <c r="Y900" s="354"/>
      <c r="Z900" s="354"/>
      <c r="AA900" s="354"/>
      <c r="AB900" s="354"/>
      <c r="AC900" s="354"/>
      <c r="AD900" s="354"/>
      <c r="AE900" s="354"/>
      <c r="AF900" s="354"/>
      <c r="AG900" s="354"/>
      <c r="AH900" s="354"/>
      <c r="AI900" s="354"/>
    </row>
    <row r="901" spans="1:35" x14ac:dyDescent="0.25">
      <c r="A901" s="358">
        <v>3218</v>
      </c>
      <c r="B901" s="361" t="str">
        <f t="shared" si="467"/>
        <v/>
      </c>
      <c r="C901" s="358"/>
      <c r="D901" s="359" t="s">
        <v>1016</v>
      </c>
      <c r="E901" s="354"/>
      <c r="F901" s="354"/>
      <c r="G901" s="354"/>
      <c r="H901" s="354"/>
      <c r="I901" s="354"/>
      <c r="J901" s="354"/>
      <c r="K901" s="354"/>
      <c r="L901" s="354">
        <f t="shared" si="433"/>
        <v>0</v>
      </c>
      <c r="M901" s="354"/>
      <c r="N901" s="354"/>
      <c r="O901" s="354"/>
      <c r="P901" s="354"/>
      <c r="Q901" s="354">
        <f t="shared" si="434"/>
        <v>0</v>
      </c>
      <c r="R901" s="354"/>
      <c r="S901" s="354"/>
      <c r="T901" s="354"/>
      <c r="U901" s="354"/>
      <c r="V901" s="354">
        <f t="shared" si="435"/>
        <v>0</v>
      </c>
      <c r="W901" s="354"/>
      <c r="X901" s="354"/>
      <c r="Y901" s="354"/>
      <c r="Z901" s="354"/>
      <c r="AA901" s="354"/>
      <c r="AB901" s="354"/>
      <c r="AC901" s="354"/>
      <c r="AD901" s="354"/>
      <c r="AE901" s="354"/>
      <c r="AF901" s="354"/>
      <c r="AG901" s="354"/>
      <c r="AH901" s="354"/>
      <c r="AI901" s="354"/>
    </row>
    <row r="902" spans="1:35" x14ac:dyDescent="0.25">
      <c r="A902" s="358"/>
      <c r="B902" s="361" t="str">
        <f t="shared" si="467"/>
        <v/>
      </c>
      <c r="C902" s="358"/>
      <c r="D902" s="359"/>
      <c r="E902" s="354"/>
      <c r="F902" s="354"/>
      <c r="G902" s="354"/>
      <c r="H902" s="354"/>
      <c r="I902" s="354"/>
      <c r="J902" s="354"/>
      <c r="K902" s="354"/>
      <c r="L902" s="354">
        <f t="shared" si="433"/>
        <v>0</v>
      </c>
      <c r="M902" s="354"/>
      <c r="N902" s="354"/>
      <c r="O902" s="354"/>
      <c r="P902" s="354"/>
      <c r="Q902" s="354">
        <f t="shared" si="434"/>
        <v>0</v>
      </c>
      <c r="R902" s="354"/>
      <c r="S902" s="354"/>
      <c r="T902" s="354"/>
      <c r="U902" s="354"/>
      <c r="V902" s="354">
        <f t="shared" si="435"/>
        <v>0</v>
      </c>
      <c r="W902" s="354"/>
      <c r="X902" s="354"/>
      <c r="Y902" s="354"/>
      <c r="Z902" s="354"/>
      <c r="AA902" s="354"/>
      <c r="AB902" s="354"/>
      <c r="AC902" s="354"/>
      <c r="AD902" s="354"/>
      <c r="AE902" s="354"/>
      <c r="AF902" s="354"/>
      <c r="AG902" s="354"/>
      <c r="AH902" s="354"/>
      <c r="AI902" s="354"/>
    </row>
    <row r="903" spans="1:35" x14ac:dyDescent="0.25">
      <c r="A903" s="358"/>
      <c r="B903" s="361" t="str">
        <f t="shared" si="467"/>
        <v/>
      </c>
      <c r="C903" s="358"/>
      <c r="D903" s="359"/>
      <c r="E903" s="360">
        <f t="shared" ref="E903" si="473">E902</f>
        <v>0</v>
      </c>
      <c r="F903" s="360">
        <f t="shared" ref="F903" si="474">F902</f>
        <v>0</v>
      </c>
      <c r="G903" s="360">
        <f>G902</f>
        <v>0</v>
      </c>
      <c r="H903" s="360">
        <f t="shared" ref="H903:K903" si="475">H902</f>
        <v>0</v>
      </c>
      <c r="I903" s="360">
        <f t="shared" si="475"/>
        <v>0</v>
      </c>
      <c r="J903" s="360">
        <f t="shared" si="475"/>
        <v>0</v>
      </c>
      <c r="K903" s="360">
        <f t="shared" si="475"/>
        <v>0</v>
      </c>
      <c r="L903" s="354">
        <f t="shared" si="433"/>
        <v>0</v>
      </c>
      <c r="M903" s="360">
        <f t="shared" ref="M903:P903" si="476">M902</f>
        <v>0</v>
      </c>
      <c r="N903" s="360">
        <f t="shared" si="476"/>
        <v>0</v>
      </c>
      <c r="O903" s="360">
        <f t="shared" si="476"/>
        <v>0</v>
      </c>
      <c r="P903" s="360">
        <f t="shared" si="476"/>
        <v>0</v>
      </c>
      <c r="Q903" s="354">
        <f t="shared" si="434"/>
        <v>0</v>
      </c>
      <c r="R903" s="360">
        <f t="shared" ref="R903:U903" si="477">R902</f>
        <v>0</v>
      </c>
      <c r="S903" s="360">
        <f t="shared" si="477"/>
        <v>0</v>
      </c>
      <c r="T903" s="360">
        <f t="shared" si="477"/>
        <v>0</v>
      </c>
      <c r="U903" s="360">
        <f t="shared" si="477"/>
        <v>0</v>
      </c>
      <c r="V903" s="354">
        <f t="shared" si="435"/>
        <v>0</v>
      </c>
      <c r="W903" s="354"/>
      <c r="X903" s="354"/>
      <c r="Y903" s="354"/>
      <c r="Z903" s="354"/>
      <c r="AA903" s="354"/>
      <c r="AB903" s="354"/>
      <c r="AC903" s="354"/>
      <c r="AD903" s="354"/>
      <c r="AE903" s="354"/>
      <c r="AF903" s="354"/>
      <c r="AG903" s="354"/>
      <c r="AH903" s="354"/>
      <c r="AI903" s="354"/>
    </row>
    <row r="904" spans="1:35" x14ac:dyDescent="0.25">
      <c r="A904" s="358"/>
      <c r="B904" s="361" t="str">
        <f t="shared" si="467"/>
        <v/>
      </c>
      <c r="C904" s="358"/>
      <c r="D904" s="359"/>
      <c r="E904" s="354" t="str">
        <f>IFERROR(SUM(#REF!),"")</f>
        <v/>
      </c>
      <c r="F904" s="354"/>
      <c r="G904" s="354"/>
      <c r="H904" s="354"/>
      <c r="I904" s="354"/>
      <c r="J904" s="354"/>
      <c r="K904" s="354"/>
      <c r="L904" s="354">
        <f t="shared" si="433"/>
        <v>0</v>
      </c>
      <c r="M904" s="354"/>
      <c r="N904" s="354"/>
      <c r="O904" s="354"/>
      <c r="P904" s="354"/>
      <c r="Q904" s="354">
        <f t="shared" si="434"/>
        <v>0</v>
      </c>
      <c r="R904" s="354"/>
      <c r="S904" s="354"/>
      <c r="T904" s="354"/>
      <c r="U904" s="354"/>
      <c r="V904" s="354">
        <f t="shared" si="435"/>
        <v>0</v>
      </c>
      <c r="W904" s="354"/>
      <c r="X904" s="354"/>
      <c r="Y904" s="354"/>
      <c r="Z904" s="354"/>
      <c r="AA904" s="354"/>
      <c r="AB904" s="354"/>
      <c r="AC904" s="354"/>
      <c r="AD904" s="354"/>
      <c r="AE904" s="354"/>
      <c r="AF904" s="354"/>
      <c r="AG904" s="354"/>
      <c r="AH904" s="354"/>
      <c r="AI904" s="354"/>
    </row>
    <row r="905" spans="1:35" x14ac:dyDescent="0.25">
      <c r="A905" s="358"/>
      <c r="B905" s="361" t="str">
        <f t="shared" si="467"/>
        <v/>
      </c>
      <c r="C905" s="358"/>
      <c r="D905" s="359"/>
      <c r="E905" s="354" t="str">
        <f>IFERROR(SUM(#REF!),"")</f>
        <v/>
      </c>
      <c r="F905" s="354"/>
      <c r="G905" s="354"/>
      <c r="H905" s="354"/>
      <c r="I905" s="354"/>
      <c r="J905" s="354"/>
      <c r="K905" s="354"/>
      <c r="L905" s="354">
        <f t="shared" si="433"/>
        <v>0</v>
      </c>
      <c r="M905" s="354"/>
      <c r="N905" s="354"/>
      <c r="O905" s="354"/>
      <c r="P905" s="354"/>
      <c r="Q905" s="354">
        <f t="shared" si="434"/>
        <v>0</v>
      </c>
      <c r="R905" s="354"/>
      <c r="S905" s="354"/>
      <c r="T905" s="354"/>
      <c r="U905" s="354"/>
      <c r="V905" s="354">
        <f t="shared" si="435"/>
        <v>0</v>
      </c>
      <c r="W905" s="354"/>
      <c r="X905" s="354"/>
      <c r="Y905" s="354"/>
      <c r="Z905" s="354"/>
      <c r="AA905" s="354"/>
      <c r="AB905" s="354"/>
      <c r="AC905" s="354"/>
      <c r="AD905" s="354"/>
      <c r="AE905" s="354"/>
      <c r="AF905" s="354"/>
      <c r="AG905" s="354"/>
      <c r="AH905" s="354"/>
      <c r="AI905" s="354"/>
    </row>
    <row r="906" spans="1:35" x14ac:dyDescent="0.25">
      <c r="A906" s="352">
        <v>322</v>
      </c>
      <c r="B906" s="361" t="str">
        <f t="shared" si="467"/>
        <v/>
      </c>
      <c r="C906" s="352"/>
      <c r="D906" s="416" t="s">
        <v>1279</v>
      </c>
      <c r="E906" s="354" t="str">
        <f>IFERROR(SUM(#REF!),"")</f>
        <v/>
      </c>
      <c r="F906" s="354"/>
      <c r="G906" s="354"/>
      <c r="H906" s="354"/>
      <c r="I906" s="354"/>
      <c r="J906" s="354"/>
      <c r="K906" s="354"/>
      <c r="L906" s="354">
        <f t="shared" si="433"/>
        <v>0</v>
      </c>
      <c r="M906" s="354"/>
      <c r="N906" s="354"/>
      <c r="O906" s="354"/>
      <c r="P906" s="354"/>
      <c r="Q906" s="354">
        <f t="shared" si="434"/>
        <v>0</v>
      </c>
      <c r="R906" s="354"/>
      <c r="S906" s="354"/>
      <c r="T906" s="354"/>
      <c r="U906" s="354"/>
      <c r="V906" s="354">
        <f t="shared" si="435"/>
        <v>0</v>
      </c>
      <c r="W906" s="354"/>
      <c r="X906" s="354"/>
      <c r="Y906" s="354"/>
      <c r="Z906" s="354"/>
      <c r="AA906" s="354"/>
      <c r="AB906" s="354"/>
      <c r="AC906" s="354"/>
      <c r="AD906" s="354"/>
      <c r="AE906" s="354"/>
      <c r="AF906" s="354"/>
      <c r="AG906" s="354"/>
      <c r="AH906" s="354"/>
      <c r="AI906" s="354"/>
    </row>
    <row r="907" spans="1:35" x14ac:dyDescent="0.25">
      <c r="A907" s="358">
        <v>3222</v>
      </c>
      <c r="B907" s="361" t="str">
        <f t="shared" si="467"/>
        <v/>
      </c>
      <c r="C907" s="358"/>
      <c r="D907" s="359" t="s">
        <v>933</v>
      </c>
      <c r="E907" s="354" t="str">
        <f>IFERROR(SUM(#REF!),"")</f>
        <v/>
      </c>
      <c r="F907" s="354"/>
      <c r="G907" s="354"/>
      <c r="H907" s="354"/>
      <c r="I907" s="354"/>
      <c r="J907" s="354"/>
      <c r="K907" s="354"/>
      <c r="L907" s="354">
        <f t="shared" si="433"/>
        <v>0</v>
      </c>
      <c r="M907" s="354"/>
      <c r="N907" s="354"/>
      <c r="O907" s="354"/>
      <c r="P907" s="354"/>
      <c r="Q907" s="354">
        <f t="shared" si="434"/>
        <v>0</v>
      </c>
      <c r="R907" s="354"/>
      <c r="S907" s="354"/>
      <c r="T907" s="354"/>
      <c r="U907" s="354"/>
      <c r="V907" s="354">
        <f t="shared" si="435"/>
        <v>0</v>
      </c>
      <c r="W907" s="354"/>
      <c r="X907" s="354"/>
      <c r="Y907" s="354"/>
      <c r="Z907" s="354"/>
      <c r="AA907" s="354"/>
      <c r="AB907" s="354"/>
      <c r="AC907" s="354"/>
      <c r="AD907" s="354"/>
      <c r="AE907" s="354"/>
      <c r="AF907" s="354"/>
      <c r="AG907" s="354"/>
      <c r="AH907" s="354"/>
      <c r="AI907" s="354"/>
    </row>
    <row r="908" spans="1:35" x14ac:dyDescent="0.25">
      <c r="A908" s="358"/>
      <c r="B908" s="361" t="str">
        <f t="shared" si="467"/>
        <v/>
      </c>
      <c r="C908" s="358"/>
      <c r="D908" s="359"/>
      <c r="E908" s="354" t="str">
        <f>IFERROR(SUM(#REF!),"")</f>
        <v/>
      </c>
      <c r="F908" s="354"/>
      <c r="G908" s="354"/>
      <c r="H908" s="354"/>
      <c r="I908" s="354"/>
      <c r="J908" s="354"/>
      <c r="K908" s="354"/>
      <c r="L908" s="354">
        <f t="shared" si="433"/>
        <v>0</v>
      </c>
      <c r="M908" s="354"/>
      <c r="N908" s="354"/>
      <c r="O908" s="354"/>
      <c r="P908" s="354"/>
      <c r="Q908" s="354">
        <f t="shared" si="434"/>
        <v>0</v>
      </c>
      <c r="R908" s="354"/>
      <c r="S908" s="354"/>
      <c r="T908" s="354"/>
      <c r="U908" s="354"/>
      <c r="V908" s="354">
        <f t="shared" si="435"/>
        <v>0</v>
      </c>
      <c r="W908" s="354"/>
      <c r="X908" s="354"/>
      <c r="Y908" s="354"/>
      <c r="Z908" s="354"/>
      <c r="AA908" s="354"/>
      <c r="AB908" s="354"/>
      <c r="AC908" s="354"/>
      <c r="AD908" s="354"/>
      <c r="AE908" s="354"/>
      <c r="AF908" s="354"/>
      <c r="AG908" s="354"/>
      <c r="AH908" s="354"/>
      <c r="AI908" s="354"/>
    </row>
    <row r="909" spans="1:35" x14ac:dyDescent="0.25">
      <c r="A909" s="358"/>
      <c r="B909" s="361" t="str">
        <f t="shared" si="467"/>
        <v/>
      </c>
      <c r="C909" s="358"/>
      <c r="D909" s="359"/>
      <c r="E909" s="354" t="str">
        <f>IFERROR(SUM(#REF!),"")</f>
        <v/>
      </c>
      <c r="F909" s="354"/>
      <c r="G909" s="354"/>
      <c r="H909" s="354"/>
      <c r="I909" s="354"/>
      <c r="J909" s="354"/>
      <c r="K909" s="354"/>
      <c r="L909" s="354">
        <f t="shared" si="433"/>
        <v>0</v>
      </c>
      <c r="M909" s="354"/>
      <c r="N909" s="354"/>
      <c r="O909" s="354"/>
      <c r="P909" s="354"/>
      <c r="Q909" s="354">
        <f t="shared" si="434"/>
        <v>0</v>
      </c>
      <c r="R909" s="354"/>
      <c r="S909" s="354"/>
      <c r="T909" s="354"/>
      <c r="U909" s="354"/>
      <c r="V909" s="354">
        <f t="shared" si="435"/>
        <v>0</v>
      </c>
      <c r="W909" s="354"/>
      <c r="X909" s="354"/>
      <c r="Y909" s="354"/>
      <c r="Z909" s="354"/>
      <c r="AA909" s="354"/>
      <c r="AB909" s="354"/>
      <c r="AC909" s="354"/>
      <c r="AD909" s="354"/>
      <c r="AE909" s="354"/>
      <c r="AF909" s="354"/>
      <c r="AG909" s="354"/>
      <c r="AH909" s="354"/>
      <c r="AI909" s="354"/>
    </row>
    <row r="910" spans="1:35" x14ac:dyDescent="0.25">
      <c r="A910" s="358"/>
      <c r="B910" s="361" t="str">
        <f t="shared" si="467"/>
        <v/>
      </c>
      <c r="C910" s="358"/>
      <c r="D910" s="359"/>
      <c r="E910" s="354" t="str">
        <f>IFERROR(SUM(#REF!),"")</f>
        <v/>
      </c>
      <c r="F910" s="354"/>
      <c r="G910" s="354"/>
      <c r="H910" s="354"/>
      <c r="I910" s="354"/>
      <c r="J910" s="354"/>
      <c r="K910" s="354"/>
      <c r="L910" s="354">
        <f t="shared" si="433"/>
        <v>0</v>
      </c>
      <c r="M910" s="354"/>
      <c r="N910" s="354"/>
      <c r="O910" s="354"/>
      <c r="P910" s="354"/>
      <c r="Q910" s="354">
        <f t="shared" si="434"/>
        <v>0</v>
      </c>
      <c r="R910" s="354"/>
      <c r="S910" s="354"/>
      <c r="T910" s="354"/>
      <c r="U910" s="354"/>
      <c r="V910" s="354">
        <f t="shared" si="435"/>
        <v>0</v>
      </c>
      <c r="W910" s="354"/>
      <c r="X910" s="354"/>
      <c r="Y910" s="354"/>
      <c r="Z910" s="354"/>
      <c r="AA910" s="354"/>
      <c r="AB910" s="354"/>
      <c r="AC910" s="354"/>
      <c r="AD910" s="354"/>
      <c r="AE910" s="354"/>
      <c r="AF910" s="354"/>
      <c r="AG910" s="354"/>
      <c r="AH910" s="354"/>
      <c r="AI910" s="354"/>
    </row>
    <row r="911" spans="1:35" x14ac:dyDescent="0.25">
      <c r="A911" s="358"/>
      <c r="B911" s="408"/>
      <c r="C911" s="358"/>
      <c r="D911" s="359"/>
      <c r="E911" s="354" t="str">
        <f>IFERROR(SUM(#REF!),"")</f>
        <v/>
      </c>
      <c r="F911" s="354"/>
      <c r="G911" s="354"/>
      <c r="H911" s="354"/>
      <c r="I911" s="354"/>
      <c r="J911" s="354"/>
      <c r="K911" s="354"/>
      <c r="L911" s="354">
        <f t="shared" si="433"/>
        <v>0</v>
      </c>
      <c r="M911" s="354"/>
      <c r="N911" s="354"/>
      <c r="O911" s="354"/>
      <c r="P911" s="354"/>
      <c r="Q911" s="354">
        <f t="shared" si="434"/>
        <v>0</v>
      </c>
      <c r="R911" s="354"/>
      <c r="S911" s="354"/>
      <c r="T911" s="354"/>
      <c r="U911" s="354"/>
      <c r="V911" s="354">
        <f t="shared" si="435"/>
        <v>0</v>
      </c>
      <c r="W911" s="354"/>
      <c r="X911" s="354"/>
      <c r="Y911" s="354"/>
      <c r="Z911" s="354"/>
      <c r="AA911" s="354"/>
      <c r="AB911" s="354"/>
      <c r="AC911" s="354"/>
      <c r="AD911" s="354"/>
      <c r="AE911" s="354"/>
      <c r="AF911" s="354"/>
      <c r="AG911" s="354"/>
      <c r="AH911" s="354"/>
      <c r="AI911" s="354"/>
    </row>
    <row r="912" spans="1:35" x14ac:dyDescent="0.25">
      <c r="A912" s="358">
        <v>3223</v>
      </c>
      <c r="B912" s="408"/>
      <c r="C912" s="358"/>
      <c r="D912" s="372" t="s">
        <v>1280</v>
      </c>
      <c r="E912" s="360"/>
      <c r="F912" s="354"/>
      <c r="G912" s="360"/>
      <c r="H912" s="360"/>
      <c r="I912" s="360"/>
      <c r="J912" s="360"/>
      <c r="K912" s="360"/>
      <c r="L912" s="354">
        <f t="shared" si="433"/>
        <v>0</v>
      </c>
      <c r="M912" s="360"/>
      <c r="N912" s="360"/>
      <c r="O912" s="360"/>
      <c r="P912" s="360"/>
      <c r="Q912" s="354">
        <f t="shared" si="434"/>
        <v>0</v>
      </c>
      <c r="R912" s="360"/>
      <c r="S912" s="360"/>
      <c r="T912" s="360"/>
      <c r="U912" s="360"/>
      <c r="V912" s="354">
        <f t="shared" si="435"/>
        <v>0</v>
      </c>
      <c r="W912" s="354"/>
      <c r="X912" s="354"/>
      <c r="Y912" s="354"/>
      <c r="Z912" s="354"/>
      <c r="AA912" s="354"/>
      <c r="AB912" s="354"/>
      <c r="AC912" s="354"/>
      <c r="AD912" s="354"/>
      <c r="AE912" s="354"/>
      <c r="AF912" s="354"/>
      <c r="AG912" s="354"/>
      <c r="AH912" s="354"/>
      <c r="AI912" s="354"/>
    </row>
    <row r="913" spans="1:35" x14ac:dyDescent="0.25">
      <c r="A913" s="358"/>
      <c r="B913" s="361" t="str">
        <f t="shared" ref="B913:B944" si="478">IFERROR(LEFT(C913,1),"")</f>
        <v/>
      </c>
      <c r="C913" s="358"/>
      <c r="D913" s="359"/>
      <c r="E913" s="354" t="str">
        <f>IFERROR(SUM(#REF!),"")</f>
        <v/>
      </c>
      <c r="F913" s="354"/>
      <c r="G913" s="354"/>
      <c r="H913" s="354"/>
      <c r="I913" s="354"/>
      <c r="J913" s="354"/>
      <c r="K913" s="354"/>
      <c r="L913" s="354">
        <f t="shared" si="433"/>
        <v>0</v>
      </c>
      <c r="M913" s="354"/>
      <c r="N913" s="354"/>
      <c r="O913" s="354"/>
      <c r="P913" s="354"/>
      <c r="Q913" s="354">
        <f t="shared" si="434"/>
        <v>0</v>
      </c>
      <c r="R913" s="354"/>
      <c r="S913" s="354"/>
      <c r="T913" s="354"/>
      <c r="U913" s="354"/>
      <c r="V913" s="354">
        <f t="shared" si="435"/>
        <v>0</v>
      </c>
      <c r="W913" s="354"/>
      <c r="X913" s="354"/>
      <c r="Y913" s="354"/>
      <c r="Z913" s="354"/>
      <c r="AA913" s="354"/>
      <c r="AB913" s="354"/>
      <c r="AC913" s="354"/>
      <c r="AD913" s="354"/>
      <c r="AE913" s="354"/>
      <c r="AF913" s="354"/>
      <c r="AG913" s="354"/>
      <c r="AH913" s="354"/>
      <c r="AI913" s="354"/>
    </row>
    <row r="914" spans="1:35" x14ac:dyDescent="0.25">
      <c r="A914" s="358"/>
      <c r="B914" s="361" t="str">
        <f t="shared" si="478"/>
        <v/>
      </c>
      <c r="C914" s="358"/>
      <c r="D914" s="359"/>
      <c r="E914" s="354" t="str">
        <f>IFERROR(SUM(#REF!),"")</f>
        <v/>
      </c>
      <c r="F914" s="354"/>
      <c r="G914" s="354"/>
      <c r="H914" s="354"/>
      <c r="I914" s="354"/>
      <c r="J914" s="354"/>
      <c r="K914" s="354"/>
      <c r="L914" s="354">
        <f t="shared" si="433"/>
        <v>0</v>
      </c>
      <c r="M914" s="354"/>
      <c r="N914" s="354"/>
      <c r="O914" s="354"/>
      <c r="P914" s="354"/>
      <c r="Q914" s="354">
        <f t="shared" si="434"/>
        <v>0</v>
      </c>
      <c r="R914" s="354"/>
      <c r="S914" s="354"/>
      <c r="T914" s="354"/>
      <c r="U914" s="354"/>
      <c r="V914" s="354">
        <f t="shared" si="435"/>
        <v>0</v>
      </c>
      <c r="W914" s="354"/>
      <c r="X914" s="354"/>
      <c r="Y914" s="354"/>
      <c r="Z914" s="354"/>
      <c r="AA914" s="354"/>
      <c r="AB914" s="354"/>
      <c r="AC914" s="354"/>
      <c r="AD914" s="354"/>
      <c r="AE914" s="354"/>
      <c r="AF914" s="354"/>
      <c r="AG914" s="354"/>
      <c r="AH914" s="354"/>
      <c r="AI914" s="354"/>
    </row>
    <row r="915" spans="1:35" x14ac:dyDescent="0.25">
      <c r="A915" s="358"/>
      <c r="B915" s="361" t="str">
        <f t="shared" si="478"/>
        <v/>
      </c>
      <c r="C915" s="358"/>
      <c r="D915" s="359"/>
      <c r="E915" s="354" t="str">
        <f>IFERROR(SUM(#REF!),"")</f>
        <v/>
      </c>
      <c r="F915" s="354"/>
      <c r="G915" s="354"/>
      <c r="H915" s="354"/>
      <c r="I915" s="354"/>
      <c r="J915" s="354"/>
      <c r="K915" s="354"/>
      <c r="L915" s="354">
        <f t="shared" si="433"/>
        <v>0</v>
      </c>
      <c r="M915" s="354"/>
      <c r="N915" s="354"/>
      <c r="O915" s="354"/>
      <c r="P915" s="354"/>
      <c r="Q915" s="354">
        <f t="shared" si="434"/>
        <v>0</v>
      </c>
      <c r="R915" s="354"/>
      <c r="S915" s="354"/>
      <c r="T915" s="354"/>
      <c r="U915" s="354"/>
      <c r="V915" s="354">
        <f t="shared" si="435"/>
        <v>0</v>
      </c>
      <c r="W915" s="354"/>
      <c r="X915" s="354"/>
      <c r="Y915" s="354"/>
      <c r="Z915" s="354"/>
      <c r="AA915" s="354"/>
      <c r="AB915" s="354"/>
      <c r="AC915" s="354"/>
      <c r="AD915" s="354"/>
      <c r="AE915" s="354"/>
      <c r="AF915" s="354"/>
      <c r="AG915" s="354"/>
      <c r="AH915" s="354"/>
      <c r="AI915" s="354"/>
    </row>
    <row r="916" spans="1:35" x14ac:dyDescent="0.25">
      <c r="A916" s="358"/>
      <c r="B916" s="361" t="str">
        <f t="shared" si="478"/>
        <v/>
      </c>
      <c r="C916" s="358"/>
      <c r="D916" s="359"/>
      <c r="E916" s="354" t="str">
        <f>IFERROR(SUM(#REF!),"")</f>
        <v/>
      </c>
      <c r="F916" s="354"/>
      <c r="G916" s="354"/>
      <c r="H916" s="354"/>
      <c r="I916" s="354"/>
      <c r="J916" s="354"/>
      <c r="K916" s="354"/>
      <c r="L916" s="354">
        <f t="shared" si="433"/>
        <v>0</v>
      </c>
      <c r="M916" s="354"/>
      <c r="N916" s="354"/>
      <c r="O916" s="354"/>
      <c r="P916" s="354"/>
      <c r="Q916" s="354">
        <f t="shared" si="434"/>
        <v>0</v>
      </c>
      <c r="R916" s="354"/>
      <c r="S916" s="354"/>
      <c r="T916" s="354"/>
      <c r="U916" s="354"/>
      <c r="V916" s="354">
        <f t="shared" si="435"/>
        <v>0</v>
      </c>
      <c r="W916" s="354"/>
      <c r="X916" s="354"/>
      <c r="Y916" s="354"/>
      <c r="Z916" s="354"/>
      <c r="AA916" s="354"/>
      <c r="AB916" s="354"/>
      <c r="AC916" s="354"/>
      <c r="AD916" s="354"/>
      <c r="AE916" s="354"/>
      <c r="AF916" s="354"/>
      <c r="AG916" s="354"/>
      <c r="AH916" s="354"/>
      <c r="AI916" s="354"/>
    </row>
    <row r="917" spans="1:35" x14ac:dyDescent="0.25">
      <c r="A917" s="358">
        <v>3224</v>
      </c>
      <c r="B917" s="361" t="str">
        <f t="shared" si="478"/>
        <v/>
      </c>
      <c r="C917" s="358"/>
      <c r="D917" s="359" t="s">
        <v>1002</v>
      </c>
      <c r="E917" s="354" t="str">
        <f>IFERROR(SUM(#REF!),"")</f>
        <v/>
      </c>
      <c r="F917" s="354"/>
      <c r="G917" s="354"/>
      <c r="H917" s="354"/>
      <c r="I917" s="354"/>
      <c r="J917" s="354"/>
      <c r="K917" s="354"/>
      <c r="L917" s="354">
        <f t="shared" si="433"/>
        <v>0</v>
      </c>
      <c r="M917" s="354"/>
      <c r="N917" s="354"/>
      <c r="O917" s="354"/>
      <c r="P917" s="354"/>
      <c r="Q917" s="354">
        <f t="shared" si="434"/>
        <v>0</v>
      </c>
      <c r="R917" s="354"/>
      <c r="S917" s="354"/>
      <c r="T917" s="354"/>
      <c r="U917" s="354"/>
      <c r="V917" s="354">
        <f t="shared" si="435"/>
        <v>0</v>
      </c>
      <c r="W917" s="354"/>
      <c r="X917" s="354"/>
      <c r="Y917" s="354"/>
      <c r="Z917" s="354"/>
      <c r="AA917" s="354"/>
      <c r="AB917" s="354"/>
      <c r="AC917" s="354"/>
      <c r="AD917" s="354"/>
      <c r="AE917" s="354"/>
      <c r="AF917" s="354"/>
      <c r="AG917" s="354"/>
      <c r="AH917" s="354"/>
      <c r="AI917" s="354"/>
    </row>
    <row r="918" spans="1:35" x14ac:dyDescent="0.25">
      <c r="A918" s="358"/>
      <c r="B918" s="361" t="str">
        <f t="shared" si="478"/>
        <v/>
      </c>
      <c r="C918" s="358"/>
      <c r="D918" s="359"/>
      <c r="E918" s="354" t="str">
        <f>IFERROR(SUM(#REF!),"")</f>
        <v/>
      </c>
      <c r="F918" s="354"/>
      <c r="G918" s="354"/>
      <c r="H918" s="354"/>
      <c r="I918" s="354"/>
      <c r="J918" s="354"/>
      <c r="K918" s="354"/>
      <c r="L918" s="354">
        <f t="shared" si="433"/>
        <v>0</v>
      </c>
      <c r="M918" s="354"/>
      <c r="N918" s="354"/>
      <c r="O918" s="354"/>
      <c r="P918" s="354"/>
      <c r="Q918" s="354">
        <f t="shared" si="434"/>
        <v>0</v>
      </c>
      <c r="R918" s="354"/>
      <c r="S918" s="354"/>
      <c r="T918" s="354"/>
      <c r="U918" s="354"/>
      <c r="V918" s="354">
        <f t="shared" si="435"/>
        <v>0</v>
      </c>
      <c r="W918" s="354"/>
      <c r="X918" s="354"/>
      <c r="Y918" s="354"/>
      <c r="Z918" s="354"/>
      <c r="AA918" s="354"/>
      <c r="AB918" s="354"/>
      <c r="AC918" s="354"/>
      <c r="AD918" s="354"/>
      <c r="AE918" s="354"/>
      <c r="AF918" s="354"/>
      <c r="AG918" s="354"/>
      <c r="AH918" s="354"/>
      <c r="AI918" s="354"/>
    </row>
    <row r="919" spans="1:35" x14ac:dyDescent="0.25">
      <c r="A919" s="358"/>
      <c r="B919" s="361" t="str">
        <f t="shared" si="478"/>
        <v/>
      </c>
      <c r="C919" s="358"/>
      <c r="D919" s="359"/>
      <c r="E919" s="354" t="str">
        <f>IFERROR(SUM(#REF!),"")</f>
        <v/>
      </c>
      <c r="F919" s="354"/>
      <c r="G919" s="354"/>
      <c r="H919" s="354"/>
      <c r="I919" s="354"/>
      <c r="J919" s="354"/>
      <c r="K919" s="354"/>
      <c r="L919" s="354">
        <f t="shared" si="433"/>
        <v>0</v>
      </c>
      <c r="M919" s="354"/>
      <c r="N919" s="354"/>
      <c r="O919" s="354"/>
      <c r="P919" s="354"/>
      <c r="Q919" s="354">
        <f t="shared" si="434"/>
        <v>0</v>
      </c>
      <c r="R919" s="354"/>
      <c r="S919" s="354"/>
      <c r="T919" s="354"/>
      <c r="U919" s="354"/>
      <c r="V919" s="354">
        <f t="shared" si="435"/>
        <v>0</v>
      </c>
      <c r="W919" s="354"/>
      <c r="X919" s="354"/>
      <c r="Y919" s="354"/>
      <c r="Z919" s="354"/>
      <c r="AA919" s="354"/>
      <c r="AB919" s="354"/>
      <c r="AC919" s="354"/>
      <c r="AD919" s="354"/>
      <c r="AE919" s="354"/>
      <c r="AF919" s="354"/>
      <c r="AG919" s="354"/>
      <c r="AH919" s="354"/>
      <c r="AI919" s="354"/>
    </row>
    <row r="920" spans="1:35" x14ac:dyDescent="0.25">
      <c r="A920" s="358"/>
      <c r="B920" s="361" t="str">
        <f t="shared" si="478"/>
        <v/>
      </c>
      <c r="C920" s="358"/>
      <c r="D920" s="359"/>
      <c r="E920" s="354" t="str">
        <f>IFERROR(SUM(#REF!),"")</f>
        <v/>
      </c>
      <c r="F920" s="354"/>
      <c r="G920" s="354"/>
      <c r="H920" s="354"/>
      <c r="I920" s="354"/>
      <c r="J920" s="354"/>
      <c r="K920" s="354"/>
      <c r="L920" s="354">
        <f t="shared" si="433"/>
        <v>0</v>
      </c>
      <c r="M920" s="354"/>
      <c r="N920" s="354"/>
      <c r="O920" s="354"/>
      <c r="P920" s="354"/>
      <c r="Q920" s="354">
        <f t="shared" si="434"/>
        <v>0</v>
      </c>
      <c r="R920" s="354"/>
      <c r="S920" s="354"/>
      <c r="T920" s="354"/>
      <c r="U920" s="354"/>
      <c r="V920" s="354">
        <f t="shared" si="435"/>
        <v>0</v>
      </c>
      <c r="W920" s="354"/>
      <c r="X920" s="354"/>
      <c r="Y920" s="354"/>
      <c r="Z920" s="354"/>
      <c r="AA920" s="354"/>
      <c r="AB920" s="354"/>
      <c r="AC920" s="354"/>
      <c r="AD920" s="354"/>
      <c r="AE920" s="354"/>
      <c r="AF920" s="354"/>
      <c r="AG920" s="354"/>
      <c r="AH920" s="354"/>
      <c r="AI920" s="354"/>
    </row>
    <row r="921" spans="1:35" x14ac:dyDescent="0.25">
      <c r="A921" s="358"/>
      <c r="B921" s="361" t="str">
        <f t="shared" si="478"/>
        <v/>
      </c>
      <c r="C921" s="358"/>
      <c r="D921" s="359"/>
      <c r="E921" s="354" t="str">
        <f>IFERROR(SUM(#REF!),"")</f>
        <v/>
      </c>
      <c r="F921" s="354"/>
      <c r="G921" s="354"/>
      <c r="H921" s="354"/>
      <c r="I921" s="354"/>
      <c r="J921" s="354"/>
      <c r="K921" s="354"/>
      <c r="L921" s="354">
        <f t="shared" si="433"/>
        <v>0</v>
      </c>
      <c r="M921" s="354"/>
      <c r="N921" s="354"/>
      <c r="O921" s="354"/>
      <c r="P921" s="354"/>
      <c r="Q921" s="354">
        <f t="shared" si="434"/>
        <v>0</v>
      </c>
      <c r="R921" s="354"/>
      <c r="S921" s="354"/>
      <c r="T921" s="354"/>
      <c r="U921" s="354"/>
      <c r="V921" s="354">
        <f t="shared" si="435"/>
        <v>0</v>
      </c>
      <c r="W921" s="354"/>
      <c r="X921" s="354"/>
      <c r="Y921" s="354"/>
      <c r="Z921" s="354"/>
      <c r="AA921" s="354"/>
      <c r="AB921" s="354"/>
      <c r="AC921" s="354"/>
      <c r="AD921" s="354"/>
      <c r="AE921" s="354"/>
      <c r="AF921" s="354"/>
      <c r="AG921" s="354"/>
      <c r="AH921" s="354"/>
      <c r="AI921" s="354"/>
    </row>
    <row r="922" spans="1:35" x14ac:dyDescent="0.25">
      <c r="A922" s="358">
        <v>3225</v>
      </c>
      <c r="B922" s="361" t="str">
        <f t="shared" si="478"/>
        <v/>
      </c>
      <c r="C922" s="358"/>
      <c r="D922" s="372" t="s">
        <v>1276</v>
      </c>
      <c r="E922" s="354" t="str">
        <f>IFERROR(SUM(#REF!),"")</f>
        <v/>
      </c>
      <c r="F922" s="354"/>
      <c r="G922" s="354"/>
      <c r="H922" s="354"/>
      <c r="I922" s="354"/>
      <c r="J922" s="354"/>
      <c r="K922" s="354"/>
      <c r="L922" s="354">
        <f t="shared" si="433"/>
        <v>0</v>
      </c>
      <c r="M922" s="354"/>
      <c r="N922" s="354"/>
      <c r="O922" s="354"/>
      <c r="P922" s="354"/>
      <c r="Q922" s="354">
        <f t="shared" si="434"/>
        <v>0</v>
      </c>
      <c r="R922" s="354"/>
      <c r="S922" s="354"/>
      <c r="T922" s="354"/>
      <c r="U922" s="354"/>
      <c r="V922" s="354">
        <f t="shared" si="435"/>
        <v>0</v>
      </c>
      <c r="W922" s="354"/>
      <c r="X922" s="354"/>
      <c r="Y922" s="354"/>
      <c r="Z922" s="354"/>
      <c r="AA922" s="354"/>
      <c r="AB922" s="354"/>
      <c r="AC922" s="354"/>
      <c r="AD922" s="354"/>
      <c r="AE922" s="354"/>
      <c r="AF922" s="354"/>
      <c r="AG922" s="354"/>
      <c r="AH922" s="354"/>
      <c r="AI922" s="354"/>
    </row>
    <row r="923" spans="1:35" x14ac:dyDescent="0.2">
      <c r="A923" s="358"/>
      <c r="B923" s="361" t="str">
        <f t="shared" si="478"/>
        <v>0</v>
      </c>
      <c r="C923" s="340" t="s">
        <v>1018</v>
      </c>
      <c r="D923" s="359" t="s">
        <v>1019</v>
      </c>
      <c r="E923" s="1157" t="str">
        <f>IFERROR(VLOOKUP($C923,'[8]Total Inflows'!$AE$4:$AH$165,2,0),"")</f>
        <v/>
      </c>
      <c r="F923" s="1157" t="str">
        <f>IFERROR(VLOOKUP($C923,'[8]Total Inflows'!$AE$4:$AH$165,3,0),"")</f>
        <v/>
      </c>
      <c r="G923" s="1157" t="str">
        <f>IFERROR(VLOOKUP($C923,'[8]Total Inflows'!$AE$4:$AH$165,4,0),"")</f>
        <v/>
      </c>
      <c r="H923" s="1157" t="str">
        <f>IFERROR(VLOOKUP($C923,'[8]Total Inflows'!$AJ$4:$AM$110,2,0),"")</f>
        <v/>
      </c>
      <c r="I923" s="1157" t="str">
        <f>IFERROR(VLOOKUP($C923,'[8]Total Inflows'!$AO$4:$AR$10,2,0),"")</f>
        <v/>
      </c>
      <c r="J923" s="1157" t="str">
        <f>IFERROR(VLOOKUP($C923,'[8]Total Inflows'!$AU$4:$AX$54,2,0),"")</f>
        <v/>
      </c>
      <c r="K923" s="1157" t="str">
        <f>IFERROR(VLOOKUP($C923,'[8]Total Inflows'!$AZ$4:$BC$30,2,0),"")</f>
        <v/>
      </c>
      <c r="L923" s="354">
        <f t="shared" si="433"/>
        <v>0</v>
      </c>
      <c r="M923" s="1157" t="str">
        <f>IFERROR(VLOOKUP($C923,'[9]Total Inflows'!$AI$4:$AL$110,3,0),"")</f>
        <v/>
      </c>
      <c r="N923" s="1157" t="str">
        <f>IFERROR(VLOOKUP($C923,'[8]Total Inflows'!$AO$4:$AR$10,3,0),"")</f>
        <v/>
      </c>
      <c r="O923" s="1157" t="str">
        <f>IFERROR(VLOOKUP($C923,'[8]Total Inflows'!$AU$4:$AX$54,3,0),"")</f>
        <v/>
      </c>
      <c r="P923" s="1157" t="str">
        <f>IFERROR(VLOOKUP($C923,'[8]Total Inflows'!$AZ$4:$BC$30,3,0),"")</f>
        <v/>
      </c>
      <c r="Q923" s="354">
        <f t="shared" si="434"/>
        <v>0</v>
      </c>
      <c r="R923" s="1157" t="str">
        <f>IFERROR(VLOOKUP($C923,'[9]Total Inflows'!$AI$4:$AL$110,4,0),"")</f>
        <v/>
      </c>
      <c r="S923" s="1157" t="str">
        <f>IFERROR(VLOOKUP($C923,'[8]Total Inflows'!$AO$4:$AR$10,4,0),"")</f>
        <v/>
      </c>
      <c r="T923" s="1157" t="str">
        <f>IFERROR(VLOOKUP($C923,'[8]Total Inflows'!$AU$4:$AX$54,4,0),"")</f>
        <v/>
      </c>
      <c r="U923" s="1157" t="str">
        <f>IFERROR(VLOOKUP($C923,'[8]Total Inflows'!$AZ$4:$BC$30,4,0),"")</f>
        <v/>
      </c>
      <c r="V923" s="354">
        <f t="shared" si="435"/>
        <v>0</v>
      </c>
      <c r="W923" s="354"/>
      <c r="X923" s="354"/>
      <c r="Y923" s="354"/>
      <c r="Z923" s="354"/>
      <c r="AA923" s="354"/>
      <c r="AB923" s="354"/>
      <c r="AC923" s="354"/>
      <c r="AD923" s="354"/>
      <c r="AE923" s="354"/>
      <c r="AF923" s="354"/>
      <c r="AG923" s="354"/>
      <c r="AH923" s="354"/>
      <c r="AI923" s="354"/>
    </row>
    <row r="924" spans="1:35" x14ac:dyDescent="0.25">
      <c r="A924" s="358"/>
      <c r="B924" s="361" t="str">
        <f t="shared" si="478"/>
        <v/>
      </c>
      <c r="D924" s="359"/>
      <c r="E924" s="354" t="str">
        <f>IFERROR(SUM(#REF!),"")</f>
        <v/>
      </c>
      <c r="F924" s="354"/>
      <c r="G924" s="354"/>
      <c r="H924" s="354"/>
      <c r="I924" s="354"/>
      <c r="J924" s="354"/>
      <c r="K924" s="354"/>
      <c r="L924" s="354">
        <f t="shared" si="433"/>
        <v>0</v>
      </c>
      <c r="M924" s="354"/>
      <c r="N924" s="354"/>
      <c r="O924" s="354"/>
      <c r="P924" s="354"/>
      <c r="Q924" s="354">
        <f t="shared" si="434"/>
        <v>0</v>
      </c>
      <c r="R924" s="354"/>
      <c r="S924" s="354"/>
      <c r="T924" s="354"/>
      <c r="U924" s="354"/>
      <c r="V924" s="354">
        <f t="shared" si="435"/>
        <v>0</v>
      </c>
      <c r="W924" s="354"/>
      <c r="X924" s="354"/>
      <c r="Y924" s="354"/>
      <c r="Z924" s="354"/>
      <c r="AA924" s="354"/>
      <c r="AB924" s="354"/>
      <c r="AC924" s="354"/>
      <c r="AD924" s="354"/>
      <c r="AE924" s="354"/>
      <c r="AF924" s="354"/>
      <c r="AG924" s="354"/>
      <c r="AH924" s="354"/>
      <c r="AI924" s="354"/>
    </row>
    <row r="925" spans="1:35" x14ac:dyDescent="0.25">
      <c r="A925" s="358"/>
      <c r="B925" s="361" t="str">
        <f t="shared" si="478"/>
        <v/>
      </c>
      <c r="C925" s="358"/>
      <c r="D925" s="359"/>
      <c r="E925" s="354" t="str">
        <f>IFERROR(SUM(#REF!),"")</f>
        <v/>
      </c>
      <c r="F925" s="354"/>
      <c r="G925" s="354"/>
      <c r="H925" s="354"/>
      <c r="I925" s="354"/>
      <c r="J925" s="354"/>
      <c r="K925" s="354"/>
      <c r="L925" s="354">
        <f t="shared" si="433"/>
        <v>0</v>
      </c>
      <c r="M925" s="354"/>
      <c r="N925" s="354"/>
      <c r="O925" s="354"/>
      <c r="P925" s="354"/>
      <c r="Q925" s="354">
        <f t="shared" si="434"/>
        <v>0</v>
      </c>
      <c r="R925" s="354"/>
      <c r="S925" s="354"/>
      <c r="T925" s="354"/>
      <c r="U925" s="354"/>
      <c r="V925" s="354">
        <f t="shared" si="435"/>
        <v>0</v>
      </c>
      <c r="W925" s="354"/>
      <c r="X925" s="354"/>
      <c r="Y925" s="354"/>
      <c r="Z925" s="354"/>
      <c r="AA925" s="354"/>
      <c r="AB925" s="354"/>
      <c r="AC925" s="354"/>
      <c r="AD925" s="354"/>
      <c r="AE925" s="354"/>
      <c r="AF925" s="354"/>
      <c r="AG925" s="354"/>
      <c r="AH925" s="354"/>
      <c r="AI925" s="354"/>
    </row>
    <row r="926" spans="1:35" x14ac:dyDescent="0.25">
      <c r="A926" s="358"/>
      <c r="B926" s="361" t="str">
        <f t="shared" si="478"/>
        <v/>
      </c>
      <c r="C926" s="358"/>
      <c r="D926" s="359"/>
      <c r="E926" s="354" t="str">
        <f>IFERROR(SUM(#REF!),"")</f>
        <v/>
      </c>
      <c r="F926" s="354"/>
      <c r="G926" s="354"/>
      <c r="H926" s="354"/>
      <c r="I926" s="354"/>
      <c r="J926" s="354"/>
      <c r="K926" s="354"/>
      <c r="L926" s="354">
        <f t="shared" si="433"/>
        <v>0</v>
      </c>
      <c r="M926" s="354"/>
      <c r="N926" s="354"/>
      <c r="O926" s="354"/>
      <c r="P926" s="354"/>
      <c r="Q926" s="354">
        <f t="shared" si="434"/>
        <v>0</v>
      </c>
      <c r="R926" s="354"/>
      <c r="S926" s="354"/>
      <c r="T926" s="354"/>
      <c r="U926" s="354"/>
      <c r="V926" s="354">
        <f t="shared" si="435"/>
        <v>0</v>
      </c>
      <c r="W926" s="354"/>
      <c r="X926" s="354"/>
      <c r="Y926" s="354"/>
      <c r="Z926" s="354"/>
      <c r="AA926" s="354"/>
      <c r="AB926" s="354"/>
      <c r="AC926" s="354"/>
      <c r="AD926" s="354"/>
      <c r="AE926" s="354"/>
      <c r="AF926" s="354"/>
      <c r="AG926" s="354"/>
      <c r="AH926" s="354"/>
      <c r="AI926" s="354"/>
    </row>
    <row r="927" spans="1:35" x14ac:dyDescent="0.25">
      <c r="A927" s="358">
        <v>3226</v>
      </c>
      <c r="B927" s="361" t="str">
        <f t="shared" si="478"/>
        <v/>
      </c>
      <c r="C927" s="358"/>
      <c r="D927" s="372" t="s">
        <v>1277</v>
      </c>
      <c r="E927" s="354" t="str">
        <f>IFERROR(SUM(#REF!),"")</f>
        <v/>
      </c>
      <c r="F927" s="354"/>
      <c r="G927" s="354"/>
      <c r="H927" s="354"/>
      <c r="I927" s="354"/>
      <c r="J927" s="354"/>
      <c r="K927" s="354"/>
      <c r="L927" s="354">
        <f t="shared" si="433"/>
        <v>0</v>
      </c>
      <c r="M927" s="354"/>
      <c r="N927" s="354"/>
      <c r="O927" s="354"/>
      <c r="P927" s="354"/>
      <c r="Q927" s="354">
        <f t="shared" si="434"/>
        <v>0</v>
      </c>
      <c r="R927" s="354"/>
      <c r="S927" s="354"/>
      <c r="T927" s="354"/>
      <c r="U927" s="354"/>
      <c r="V927" s="354">
        <f t="shared" si="435"/>
        <v>0</v>
      </c>
      <c r="W927" s="354"/>
      <c r="X927" s="354"/>
      <c r="Y927" s="354"/>
      <c r="Z927" s="354"/>
      <c r="AA927" s="354"/>
      <c r="AB927" s="354"/>
      <c r="AC927" s="354"/>
      <c r="AD927" s="354"/>
      <c r="AE927" s="354"/>
      <c r="AF927" s="354"/>
      <c r="AG927" s="354"/>
      <c r="AH927" s="354"/>
      <c r="AI927" s="354"/>
    </row>
    <row r="928" spans="1:35" x14ac:dyDescent="0.25">
      <c r="A928" s="358"/>
      <c r="B928" s="361" t="str">
        <f t="shared" si="478"/>
        <v/>
      </c>
      <c r="C928" s="358"/>
      <c r="D928" s="359"/>
      <c r="E928" s="354" t="str">
        <f>IFERROR(SUM(#REF!),"")</f>
        <v/>
      </c>
      <c r="F928" s="354"/>
      <c r="G928" s="354"/>
      <c r="H928" s="354"/>
      <c r="I928" s="354"/>
      <c r="J928" s="354"/>
      <c r="K928" s="354"/>
      <c r="L928" s="354">
        <f t="shared" ref="L928:L991" si="479">IFERROR(SUM(H928:K928),"")</f>
        <v>0</v>
      </c>
      <c r="M928" s="354"/>
      <c r="N928" s="354"/>
      <c r="O928" s="354"/>
      <c r="P928" s="354"/>
      <c r="Q928" s="354">
        <f t="shared" ref="Q928:Q991" si="480">IFERROR(SUM(M928:P928),"")</f>
        <v>0</v>
      </c>
      <c r="R928" s="354"/>
      <c r="S928" s="354"/>
      <c r="T928" s="354"/>
      <c r="U928" s="354"/>
      <c r="V928" s="354">
        <f t="shared" ref="V928:V991" si="481">IFERROR(SUM(R928:U928),"")</f>
        <v>0</v>
      </c>
      <c r="W928" s="354"/>
      <c r="X928" s="354"/>
      <c r="Y928" s="354"/>
      <c r="Z928" s="354"/>
      <c r="AA928" s="354"/>
      <c r="AB928" s="354"/>
      <c r="AC928" s="354"/>
      <c r="AD928" s="354"/>
      <c r="AE928" s="354"/>
      <c r="AF928" s="354"/>
      <c r="AG928" s="354"/>
      <c r="AH928" s="354"/>
      <c r="AI928" s="354"/>
    </row>
    <row r="929" spans="1:35" x14ac:dyDescent="0.25">
      <c r="A929" s="358"/>
      <c r="B929" s="361" t="str">
        <f t="shared" si="478"/>
        <v/>
      </c>
      <c r="C929" s="358"/>
      <c r="D929" s="359"/>
      <c r="E929" s="354" t="str">
        <f>IFERROR(SUM(#REF!),"")</f>
        <v/>
      </c>
      <c r="F929" s="354"/>
      <c r="G929" s="354"/>
      <c r="H929" s="354"/>
      <c r="I929" s="354"/>
      <c r="J929" s="354"/>
      <c r="K929" s="354"/>
      <c r="L929" s="354">
        <f t="shared" si="479"/>
        <v>0</v>
      </c>
      <c r="M929" s="354"/>
      <c r="N929" s="354"/>
      <c r="O929" s="354"/>
      <c r="P929" s="354"/>
      <c r="Q929" s="354">
        <f t="shared" si="480"/>
        <v>0</v>
      </c>
      <c r="R929" s="354"/>
      <c r="S929" s="354"/>
      <c r="T929" s="354"/>
      <c r="U929" s="354"/>
      <c r="V929" s="354">
        <f t="shared" si="481"/>
        <v>0</v>
      </c>
      <c r="W929" s="354"/>
      <c r="X929" s="354"/>
      <c r="Y929" s="354"/>
      <c r="Z929" s="354"/>
      <c r="AA929" s="354"/>
      <c r="AB929" s="354"/>
      <c r="AC929" s="354"/>
      <c r="AD929" s="354"/>
      <c r="AE929" s="354"/>
      <c r="AF929" s="354"/>
      <c r="AG929" s="354"/>
      <c r="AH929" s="354"/>
      <c r="AI929" s="354"/>
    </row>
    <row r="930" spans="1:35" x14ac:dyDescent="0.25">
      <c r="A930" s="358"/>
      <c r="B930" s="361" t="str">
        <f t="shared" si="478"/>
        <v/>
      </c>
      <c r="C930" s="358"/>
      <c r="D930" s="359"/>
      <c r="E930" s="354" t="str">
        <f>IFERROR(SUM(#REF!),"")</f>
        <v/>
      </c>
      <c r="F930" s="354"/>
      <c r="G930" s="354"/>
      <c r="H930" s="354"/>
      <c r="I930" s="354"/>
      <c r="J930" s="354"/>
      <c r="K930" s="354"/>
      <c r="L930" s="354">
        <f t="shared" si="479"/>
        <v>0</v>
      </c>
      <c r="M930" s="354"/>
      <c r="N930" s="354"/>
      <c r="O930" s="354"/>
      <c r="P930" s="354"/>
      <c r="Q930" s="354">
        <f t="shared" si="480"/>
        <v>0</v>
      </c>
      <c r="R930" s="354"/>
      <c r="S930" s="354"/>
      <c r="T930" s="354"/>
      <c r="U930" s="354"/>
      <c r="V930" s="354">
        <f t="shared" si="481"/>
        <v>0</v>
      </c>
      <c r="W930" s="354"/>
      <c r="X930" s="354"/>
      <c r="Y930" s="354"/>
      <c r="Z930" s="354"/>
      <c r="AA930" s="354"/>
      <c r="AB930" s="354"/>
      <c r="AC930" s="354"/>
      <c r="AD930" s="354"/>
      <c r="AE930" s="354"/>
      <c r="AF930" s="354"/>
      <c r="AG930" s="354"/>
      <c r="AH930" s="354"/>
      <c r="AI930" s="354"/>
    </row>
    <row r="931" spans="1:35" x14ac:dyDescent="0.25">
      <c r="A931" s="358"/>
      <c r="B931" s="361" t="str">
        <f t="shared" si="478"/>
        <v/>
      </c>
      <c r="C931" s="358"/>
      <c r="D931" s="359"/>
      <c r="E931" s="354" t="str">
        <f>IFERROR(SUM(#REF!),"")</f>
        <v/>
      </c>
      <c r="F931" s="354"/>
      <c r="G931" s="354"/>
      <c r="H931" s="354"/>
      <c r="I931" s="354"/>
      <c r="J931" s="354"/>
      <c r="K931" s="354"/>
      <c r="L931" s="354">
        <f t="shared" si="479"/>
        <v>0</v>
      </c>
      <c r="M931" s="354"/>
      <c r="N931" s="354"/>
      <c r="O931" s="354"/>
      <c r="P931" s="354"/>
      <c r="Q931" s="354">
        <f t="shared" si="480"/>
        <v>0</v>
      </c>
      <c r="R931" s="354"/>
      <c r="S931" s="354"/>
      <c r="T931" s="354"/>
      <c r="U931" s="354"/>
      <c r="V931" s="354">
        <f t="shared" si="481"/>
        <v>0</v>
      </c>
      <c r="W931" s="354"/>
      <c r="X931" s="354"/>
      <c r="Y931" s="354"/>
      <c r="Z931" s="354"/>
      <c r="AA931" s="354"/>
      <c r="AB931" s="354"/>
      <c r="AC931" s="354"/>
      <c r="AD931" s="354"/>
      <c r="AE931" s="354"/>
      <c r="AF931" s="354"/>
      <c r="AG931" s="354"/>
      <c r="AH931" s="354"/>
      <c r="AI931" s="354"/>
    </row>
    <row r="932" spans="1:35" x14ac:dyDescent="0.25">
      <c r="A932" s="358">
        <v>3227</v>
      </c>
      <c r="B932" s="361" t="str">
        <f t="shared" si="478"/>
        <v/>
      </c>
      <c r="C932" s="358"/>
      <c r="D932" s="372" t="s">
        <v>1278</v>
      </c>
      <c r="E932" s="354" t="str">
        <f>IFERROR(SUM(#REF!),"")</f>
        <v/>
      </c>
      <c r="F932" s="354"/>
      <c r="G932" s="354"/>
      <c r="H932" s="354"/>
      <c r="I932" s="354"/>
      <c r="J932" s="354"/>
      <c r="K932" s="354"/>
      <c r="L932" s="354">
        <f t="shared" si="479"/>
        <v>0</v>
      </c>
      <c r="M932" s="354"/>
      <c r="N932" s="354"/>
      <c r="O932" s="354"/>
      <c r="P932" s="354"/>
      <c r="Q932" s="354">
        <f t="shared" si="480"/>
        <v>0</v>
      </c>
      <c r="R932" s="354"/>
      <c r="S932" s="354"/>
      <c r="T932" s="354"/>
      <c r="U932" s="354"/>
      <c r="V932" s="354">
        <f t="shared" si="481"/>
        <v>0</v>
      </c>
      <c r="W932" s="354"/>
      <c r="X932" s="354"/>
      <c r="Y932" s="354"/>
      <c r="Z932" s="354"/>
      <c r="AA932" s="354"/>
      <c r="AB932" s="354"/>
      <c r="AC932" s="354"/>
      <c r="AD932" s="354"/>
      <c r="AE932" s="354"/>
      <c r="AF932" s="354"/>
      <c r="AG932" s="354"/>
      <c r="AH932" s="354"/>
      <c r="AI932" s="354"/>
    </row>
    <row r="933" spans="1:35" x14ac:dyDescent="0.25">
      <c r="A933" s="358"/>
      <c r="B933" s="361" t="str">
        <f t="shared" si="478"/>
        <v/>
      </c>
      <c r="C933" s="358"/>
      <c r="D933" s="359"/>
      <c r="E933" s="354" t="str">
        <f>IFERROR(SUM(#REF!),"")</f>
        <v/>
      </c>
      <c r="F933" s="354"/>
      <c r="G933" s="354"/>
      <c r="H933" s="354"/>
      <c r="I933" s="354"/>
      <c r="J933" s="354"/>
      <c r="K933" s="354"/>
      <c r="L933" s="354">
        <f t="shared" si="479"/>
        <v>0</v>
      </c>
      <c r="M933" s="354"/>
      <c r="N933" s="354"/>
      <c r="O933" s="354"/>
      <c r="P933" s="354"/>
      <c r="Q933" s="354">
        <f t="shared" si="480"/>
        <v>0</v>
      </c>
      <c r="R933" s="354"/>
      <c r="S933" s="354"/>
      <c r="T933" s="354"/>
      <c r="U933" s="354"/>
      <c r="V933" s="354">
        <f t="shared" si="481"/>
        <v>0</v>
      </c>
      <c r="W933" s="354"/>
      <c r="X933" s="354"/>
      <c r="Y933" s="354"/>
      <c r="Z933" s="354"/>
      <c r="AA933" s="354"/>
      <c r="AB933" s="354"/>
      <c r="AC933" s="354"/>
      <c r="AD933" s="354"/>
      <c r="AE933" s="354"/>
      <c r="AF933" s="354"/>
      <c r="AG933" s="354"/>
      <c r="AH933" s="354"/>
      <c r="AI933" s="354"/>
    </row>
    <row r="934" spans="1:35" x14ac:dyDescent="0.25">
      <c r="A934" s="358"/>
      <c r="B934" s="361" t="str">
        <f t="shared" si="478"/>
        <v/>
      </c>
      <c r="C934" s="358"/>
      <c r="D934" s="359"/>
      <c r="E934" s="354" t="str">
        <f>IFERROR(SUM(#REF!),"")</f>
        <v/>
      </c>
      <c r="F934" s="354"/>
      <c r="G934" s="354"/>
      <c r="H934" s="354"/>
      <c r="I934" s="354"/>
      <c r="J934" s="354"/>
      <c r="K934" s="354"/>
      <c r="L934" s="354">
        <f t="shared" si="479"/>
        <v>0</v>
      </c>
      <c r="M934" s="354"/>
      <c r="N934" s="354"/>
      <c r="O934" s="354"/>
      <c r="P934" s="354"/>
      <c r="Q934" s="354">
        <f t="shared" si="480"/>
        <v>0</v>
      </c>
      <c r="R934" s="354"/>
      <c r="S934" s="354"/>
      <c r="T934" s="354"/>
      <c r="U934" s="354"/>
      <c r="V934" s="354">
        <f t="shared" si="481"/>
        <v>0</v>
      </c>
      <c r="W934" s="354"/>
      <c r="X934" s="354"/>
      <c r="Y934" s="354"/>
      <c r="Z934" s="354"/>
      <c r="AA934" s="354"/>
      <c r="AB934" s="354"/>
      <c r="AC934" s="354"/>
      <c r="AD934" s="354"/>
      <c r="AE934" s="354"/>
      <c r="AF934" s="354"/>
      <c r="AG934" s="354"/>
      <c r="AH934" s="354"/>
      <c r="AI934" s="354"/>
    </row>
    <row r="935" spans="1:35" x14ac:dyDescent="0.25">
      <c r="A935" s="358"/>
      <c r="B935" s="361" t="str">
        <f t="shared" si="478"/>
        <v/>
      </c>
      <c r="C935" s="358"/>
      <c r="D935" s="359"/>
      <c r="E935" s="354" t="str">
        <f>IFERROR(SUM(#REF!),"")</f>
        <v/>
      </c>
      <c r="F935" s="354"/>
      <c r="G935" s="354"/>
      <c r="H935" s="354"/>
      <c r="I935" s="354"/>
      <c r="J935" s="354"/>
      <c r="K935" s="354"/>
      <c r="L935" s="354">
        <f t="shared" si="479"/>
        <v>0</v>
      </c>
      <c r="M935" s="354"/>
      <c r="N935" s="354"/>
      <c r="O935" s="354"/>
      <c r="P935" s="354"/>
      <c r="Q935" s="354">
        <f t="shared" si="480"/>
        <v>0</v>
      </c>
      <c r="R935" s="354"/>
      <c r="S935" s="354"/>
      <c r="T935" s="354"/>
      <c r="U935" s="354"/>
      <c r="V935" s="354">
        <f t="shared" si="481"/>
        <v>0</v>
      </c>
      <c r="W935" s="354"/>
      <c r="X935" s="354"/>
      <c r="Y935" s="354"/>
      <c r="Z935" s="354"/>
      <c r="AA935" s="354"/>
      <c r="AB935" s="354"/>
      <c r="AC935" s="354"/>
      <c r="AD935" s="354"/>
      <c r="AE935" s="354"/>
      <c r="AF935" s="354"/>
      <c r="AG935" s="354"/>
      <c r="AH935" s="354"/>
      <c r="AI935" s="354"/>
    </row>
    <row r="936" spans="1:35" x14ac:dyDescent="0.25">
      <c r="A936" s="358"/>
      <c r="B936" s="361" t="str">
        <f t="shared" si="478"/>
        <v/>
      </c>
      <c r="C936" s="358"/>
      <c r="D936" s="359"/>
      <c r="E936" s="354" t="str">
        <f>IFERROR(SUM(#REF!),"")</f>
        <v/>
      </c>
      <c r="F936" s="354"/>
      <c r="G936" s="354"/>
      <c r="H936" s="354"/>
      <c r="I936" s="354"/>
      <c r="J936" s="354"/>
      <c r="K936" s="354"/>
      <c r="L936" s="354">
        <f t="shared" si="479"/>
        <v>0</v>
      </c>
      <c r="M936" s="354"/>
      <c r="N936" s="354"/>
      <c r="O936" s="354"/>
      <c r="P936" s="354"/>
      <c r="Q936" s="354">
        <f t="shared" si="480"/>
        <v>0</v>
      </c>
      <c r="R936" s="354"/>
      <c r="S936" s="354"/>
      <c r="T936" s="354"/>
      <c r="U936" s="354"/>
      <c r="V936" s="354">
        <f t="shared" si="481"/>
        <v>0</v>
      </c>
      <c r="W936" s="354"/>
      <c r="X936" s="354"/>
      <c r="Y936" s="354"/>
      <c r="Z936" s="354"/>
      <c r="AA936" s="354"/>
      <c r="AB936" s="354"/>
      <c r="AC936" s="354"/>
      <c r="AD936" s="354"/>
      <c r="AE936" s="354"/>
      <c r="AF936" s="354"/>
      <c r="AG936" s="354"/>
      <c r="AH936" s="354"/>
      <c r="AI936" s="354"/>
    </row>
    <row r="937" spans="1:35" x14ac:dyDescent="0.25">
      <c r="A937" s="358">
        <v>3228</v>
      </c>
      <c r="B937" s="361" t="str">
        <f t="shared" si="478"/>
        <v/>
      </c>
      <c r="C937" s="358"/>
      <c r="D937" s="359" t="s">
        <v>1016</v>
      </c>
      <c r="E937" s="354" t="str">
        <f>IFERROR(SUM(#REF!),"")</f>
        <v/>
      </c>
      <c r="F937" s="354"/>
      <c r="G937" s="354"/>
      <c r="H937" s="354"/>
      <c r="I937" s="354"/>
      <c r="J937" s="354"/>
      <c r="K937" s="354"/>
      <c r="L937" s="354">
        <f t="shared" si="479"/>
        <v>0</v>
      </c>
      <c r="M937" s="354"/>
      <c r="N937" s="354"/>
      <c r="O937" s="354"/>
      <c r="P937" s="354"/>
      <c r="Q937" s="354">
        <f t="shared" si="480"/>
        <v>0</v>
      </c>
      <c r="R937" s="354"/>
      <c r="S937" s="354"/>
      <c r="T937" s="354"/>
      <c r="U937" s="354"/>
      <c r="V937" s="354">
        <f t="shared" si="481"/>
        <v>0</v>
      </c>
      <c r="W937" s="354"/>
      <c r="X937" s="354"/>
      <c r="Y937" s="354"/>
      <c r="Z937" s="354"/>
      <c r="AA937" s="354"/>
      <c r="AB937" s="354"/>
      <c r="AC937" s="354"/>
      <c r="AD937" s="354"/>
      <c r="AE937" s="354"/>
      <c r="AF937" s="354"/>
      <c r="AG937" s="354"/>
      <c r="AH937" s="354"/>
      <c r="AI937" s="354"/>
    </row>
    <row r="938" spans="1:35" x14ac:dyDescent="0.25">
      <c r="A938" s="358"/>
      <c r="B938" s="361" t="str">
        <f t="shared" si="478"/>
        <v/>
      </c>
      <c r="C938" s="358"/>
      <c r="D938" s="359"/>
      <c r="E938" s="354" t="str">
        <f>IFERROR(SUM(#REF!),"")</f>
        <v/>
      </c>
      <c r="F938" s="354"/>
      <c r="G938" s="354"/>
      <c r="H938" s="354"/>
      <c r="I938" s="354"/>
      <c r="J938" s="354"/>
      <c r="K938" s="354"/>
      <c r="L938" s="354">
        <f t="shared" si="479"/>
        <v>0</v>
      </c>
      <c r="M938" s="354"/>
      <c r="N938" s="354"/>
      <c r="O938" s="354"/>
      <c r="P938" s="354"/>
      <c r="Q938" s="354">
        <f t="shared" si="480"/>
        <v>0</v>
      </c>
      <c r="R938" s="354"/>
      <c r="S938" s="354"/>
      <c r="T938" s="354"/>
      <c r="U938" s="354"/>
      <c r="V938" s="354">
        <f t="shared" si="481"/>
        <v>0</v>
      </c>
      <c r="W938" s="354"/>
      <c r="X938" s="354"/>
      <c r="Y938" s="354"/>
      <c r="Z938" s="354"/>
      <c r="AA938" s="354"/>
      <c r="AB938" s="354"/>
      <c r="AC938" s="354"/>
      <c r="AD938" s="354"/>
      <c r="AE938" s="354"/>
      <c r="AF938" s="354"/>
      <c r="AG938" s="354"/>
      <c r="AH938" s="354"/>
      <c r="AI938" s="354"/>
    </row>
    <row r="939" spans="1:35" x14ac:dyDescent="0.25">
      <c r="A939" s="358"/>
      <c r="B939" s="361" t="str">
        <f t="shared" si="478"/>
        <v/>
      </c>
      <c r="C939" s="358"/>
      <c r="D939" s="359"/>
      <c r="E939" s="360" t="str">
        <f t="shared" ref="E939" si="482">E938</f>
        <v/>
      </c>
      <c r="F939" s="360">
        <f t="shared" ref="F939" si="483">F938</f>
        <v>0</v>
      </c>
      <c r="G939" s="360">
        <f>G938</f>
        <v>0</v>
      </c>
      <c r="H939" s="360">
        <f t="shared" ref="H939:K939" si="484">H938</f>
        <v>0</v>
      </c>
      <c r="I939" s="360">
        <f t="shared" si="484"/>
        <v>0</v>
      </c>
      <c r="J939" s="360">
        <f t="shared" si="484"/>
        <v>0</v>
      </c>
      <c r="K939" s="360">
        <f t="shared" si="484"/>
        <v>0</v>
      </c>
      <c r="L939" s="354">
        <f t="shared" si="479"/>
        <v>0</v>
      </c>
      <c r="M939" s="360">
        <f t="shared" ref="M939:P939" si="485">M938</f>
        <v>0</v>
      </c>
      <c r="N939" s="360">
        <f t="shared" si="485"/>
        <v>0</v>
      </c>
      <c r="O939" s="360">
        <f t="shared" si="485"/>
        <v>0</v>
      </c>
      <c r="P939" s="360">
        <f t="shared" si="485"/>
        <v>0</v>
      </c>
      <c r="Q939" s="354">
        <f t="shared" si="480"/>
        <v>0</v>
      </c>
      <c r="R939" s="360">
        <f t="shared" ref="R939:U939" si="486">R938</f>
        <v>0</v>
      </c>
      <c r="S939" s="360">
        <f t="shared" si="486"/>
        <v>0</v>
      </c>
      <c r="T939" s="360">
        <f t="shared" si="486"/>
        <v>0</v>
      </c>
      <c r="U939" s="360">
        <f t="shared" si="486"/>
        <v>0</v>
      </c>
      <c r="V939" s="354">
        <f t="shared" si="481"/>
        <v>0</v>
      </c>
      <c r="W939" s="354"/>
      <c r="X939" s="354"/>
      <c r="Y939" s="354"/>
      <c r="Z939" s="354"/>
      <c r="AA939" s="354"/>
      <c r="AB939" s="354"/>
      <c r="AC939" s="354"/>
      <c r="AD939" s="354"/>
      <c r="AE939" s="354"/>
      <c r="AF939" s="354"/>
      <c r="AG939" s="354"/>
      <c r="AH939" s="354"/>
      <c r="AI939" s="354"/>
    </row>
    <row r="940" spans="1:35" x14ac:dyDescent="0.25">
      <c r="A940" s="358"/>
      <c r="B940" s="361" t="str">
        <f t="shared" si="478"/>
        <v/>
      </c>
      <c r="C940" s="358"/>
      <c r="D940" s="359"/>
      <c r="E940" s="354"/>
      <c r="F940" s="354"/>
      <c r="G940" s="354"/>
      <c r="H940" s="354"/>
      <c r="I940" s="354"/>
      <c r="J940" s="354"/>
      <c r="K940" s="354"/>
      <c r="L940" s="354">
        <f t="shared" si="479"/>
        <v>0</v>
      </c>
      <c r="M940" s="354"/>
      <c r="N940" s="354"/>
      <c r="O940" s="354"/>
      <c r="P940" s="354"/>
      <c r="Q940" s="354">
        <f t="shared" si="480"/>
        <v>0</v>
      </c>
      <c r="R940" s="354"/>
      <c r="S940" s="354"/>
      <c r="T940" s="354"/>
      <c r="U940" s="354"/>
      <c r="V940" s="354">
        <f t="shared" si="481"/>
        <v>0</v>
      </c>
      <c r="W940" s="354"/>
      <c r="X940" s="354"/>
      <c r="Y940" s="354"/>
      <c r="Z940" s="354"/>
      <c r="AA940" s="354"/>
      <c r="AB940" s="354"/>
      <c r="AC940" s="354"/>
      <c r="AD940" s="354"/>
      <c r="AE940" s="354"/>
      <c r="AF940" s="354"/>
      <c r="AG940" s="354"/>
      <c r="AH940" s="354"/>
      <c r="AI940" s="354"/>
    </row>
    <row r="941" spans="1:35" x14ac:dyDescent="0.25">
      <c r="A941" s="358"/>
      <c r="B941" s="361" t="str">
        <f t="shared" si="478"/>
        <v/>
      </c>
      <c r="C941" s="358"/>
      <c r="D941" s="359"/>
      <c r="E941" s="354"/>
      <c r="F941" s="354"/>
      <c r="G941" s="354"/>
      <c r="H941" s="354"/>
      <c r="I941" s="354"/>
      <c r="J941" s="354"/>
      <c r="K941" s="354"/>
      <c r="L941" s="354">
        <f t="shared" si="479"/>
        <v>0</v>
      </c>
      <c r="M941" s="354"/>
      <c r="N941" s="354"/>
      <c r="O941" s="354"/>
      <c r="P941" s="354"/>
      <c r="Q941" s="354">
        <f t="shared" si="480"/>
        <v>0</v>
      </c>
      <c r="R941" s="354"/>
      <c r="S941" s="354"/>
      <c r="T941" s="354"/>
      <c r="U941" s="354"/>
      <c r="V941" s="354">
        <f t="shared" si="481"/>
        <v>0</v>
      </c>
      <c r="W941" s="354"/>
      <c r="X941" s="354"/>
      <c r="Y941" s="354"/>
      <c r="Z941" s="354"/>
      <c r="AA941" s="354"/>
      <c r="AB941" s="354"/>
      <c r="AC941" s="354"/>
      <c r="AD941" s="354"/>
      <c r="AE941" s="354"/>
      <c r="AF941" s="354"/>
      <c r="AG941" s="354"/>
      <c r="AH941" s="354"/>
      <c r="AI941" s="354"/>
    </row>
    <row r="942" spans="1:35" x14ac:dyDescent="0.25">
      <c r="A942" s="352">
        <v>323</v>
      </c>
      <c r="B942" s="361" t="str">
        <f t="shared" si="478"/>
        <v/>
      </c>
      <c r="C942" s="352"/>
      <c r="D942" s="353" t="s">
        <v>1020</v>
      </c>
      <c r="E942" s="354"/>
      <c r="F942" s="354"/>
      <c r="G942" s="354"/>
      <c r="H942" s="354"/>
      <c r="I942" s="354"/>
      <c r="J942" s="354"/>
      <c r="K942" s="354"/>
      <c r="L942" s="354">
        <f t="shared" si="479"/>
        <v>0</v>
      </c>
      <c r="M942" s="354"/>
      <c r="N942" s="354"/>
      <c r="O942" s="354"/>
      <c r="P942" s="354"/>
      <c r="Q942" s="354">
        <f t="shared" si="480"/>
        <v>0</v>
      </c>
      <c r="R942" s="354"/>
      <c r="S942" s="354"/>
      <c r="T942" s="354"/>
      <c r="U942" s="354"/>
      <c r="V942" s="354">
        <f t="shared" si="481"/>
        <v>0</v>
      </c>
      <c r="W942" s="354"/>
      <c r="X942" s="354"/>
      <c r="Y942" s="354"/>
      <c r="Z942" s="354"/>
      <c r="AA942" s="354"/>
      <c r="AB942" s="354"/>
      <c r="AC942" s="354"/>
      <c r="AD942" s="354"/>
      <c r="AE942" s="354"/>
      <c r="AF942" s="354"/>
      <c r="AG942" s="354"/>
      <c r="AH942" s="354"/>
      <c r="AI942" s="354"/>
    </row>
    <row r="943" spans="1:35" x14ac:dyDescent="0.25">
      <c r="A943" s="352"/>
      <c r="B943" s="361" t="str">
        <f t="shared" si="478"/>
        <v/>
      </c>
      <c r="C943" s="352"/>
      <c r="D943" s="353"/>
      <c r="E943" s="354"/>
      <c r="F943" s="354"/>
      <c r="G943" s="354"/>
      <c r="H943" s="354"/>
      <c r="I943" s="354"/>
      <c r="J943" s="354"/>
      <c r="K943" s="354"/>
      <c r="L943" s="354">
        <f t="shared" si="479"/>
        <v>0</v>
      </c>
      <c r="M943" s="354"/>
      <c r="N943" s="354"/>
      <c r="O943" s="354"/>
      <c r="P943" s="354"/>
      <c r="Q943" s="354">
        <f t="shared" si="480"/>
        <v>0</v>
      </c>
      <c r="R943" s="354"/>
      <c r="S943" s="354"/>
      <c r="T943" s="354"/>
      <c r="U943" s="354"/>
      <c r="V943" s="354">
        <f t="shared" si="481"/>
        <v>0</v>
      </c>
      <c r="W943" s="354"/>
      <c r="X943" s="354"/>
      <c r="Y943" s="354"/>
      <c r="Z943" s="354"/>
      <c r="AA943" s="354"/>
      <c r="AB943" s="354"/>
      <c r="AC943" s="354"/>
      <c r="AD943" s="354"/>
      <c r="AE943" s="354"/>
      <c r="AF943" s="354"/>
      <c r="AG943" s="354"/>
      <c r="AH943" s="354"/>
      <c r="AI943" s="354"/>
    </row>
    <row r="944" spans="1:35" x14ac:dyDescent="0.25">
      <c r="A944" s="352"/>
      <c r="B944" s="361" t="str">
        <f t="shared" si="478"/>
        <v/>
      </c>
      <c r="C944" s="352"/>
      <c r="D944" s="353"/>
      <c r="E944" s="360">
        <f t="shared" ref="E944" si="487">E943</f>
        <v>0</v>
      </c>
      <c r="F944" s="360">
        <f t="shared" ref="F944" si="488">F943</f>
        <v>0</v>
      </c>
      <c r="G944" s="360">
        <f>G943</f>
        <v>0</v>
      </c>
      <c r="H944" s="360">
        <f t="shared" ref="H944:K944" si="489">H943</f>
        <v>0</v>
      </c>
      <c r="I944" s="360">
        <f t="shared" si="489"/>
        <v>0</v>
      </c>
      <c r="J944" s="360">
        <f t="shared" si="489"/>
        <v>0</v>
      </c>
      <c r="K944" s="360">
        <f t="shared" si="489"/>
        <v>0</v>
      </c>
      <c r="L944" s="354">
        <f t="shared" si="479"/>
        <v>0</v>
      </c>
      <c r="M944" s="360">
        <f t="shared" ref="M944:P944" si="490">M943</f>
        <v>0</v>
      </c>
      <c r="N944" s="360">
        <f t="shared" si="490"/>
        <v>0</v>
      </c>
      <c r="O944" s="360">
        <f t="shared" si="490"/>
        <v>0</v>
      </c>
      <c r="P944" s="360">
        <f t="shared" si="490"/>
        <v>0</v>
      </c>
      <c r="Q944" s="354">
        <f t="shared" si="480"/>
        <v>0</v>
      </c>
      <c r="R944" s="360">
        <f t="shared" ref="R944:U944" si="491">R943</f>
        <v>0</v>
      </c>
      <c r="S944" s="360">
        <f t="shared" si="491"/>
        <v>0</v>
      </c>
      <c r="T944" s="360">
        <f t="shared" si="491"/>
        <v>0</v>
      </c>
      <c r="U944" s="360">
        <f t="shared" si="491"/>
        <v>0</v>
      </c>
      <c r="V944" s="354">
        <f t="shared" si="481"/>
        <v>0</v>
      </c>
      <c r="W944" s="354"/>
      <c r="X944" s="354"/>
      <c r="Y944" s="354"/>
      <c r="Z944" s="354"/>
      <c r="AA944" s="354"/>
      <c r="AB944" s="354"/>
      <c r="AC944" s="354"/>
      <c r="AD944" s="354"/>
      <c r="AE944" s="354"/>
      <c r="AF944" s="354"/>
      <c r="AG944" s="354"/>
      <c r="AH944" s="354"/>
      <c r="AI944" s="354"/>
    </row>
    <row r="945" spans="1:35" x14ac:dyDescent="0.25">
      <c r="A945" s="352"/>
      <c r="B945" s="361" t="str">
        <f t="shared" ref="B945:B962" si="492">IFERROR(LEFT(C945,1),"")</f>
        <v/>
      </c>
      <c r="C945" s="352"/>
      <c r="D945" s="353"/>
      <c r="E945" s="354" t="str">
        <f>IFERROR(SUM(#REF!),"")</f>
        <v/>
      </c>
      <c r="F945" s="354"/>
      <c r="G945" s="354"/>
      <c r="H945" s="354"/>
      <c r="I945" s="354"/>
      <c r="J945" s="354"/>
      <c r="K945" s="354"/>
      <c r="L945" s="354">
        <f t="shared" si="479"/>
        <v>0</v>
      </c>
      <c r="M945" s="354"/>
      <c r="N945" s="354"/>
      <c r="O945" s="354"/>
      <c r="P945" s="354"/>
      <c r="Q945" s="354">
        <f t="shared" si="480"/>
        <v>0</v>
      </c>
      <c r="R945" s="354"/>
      <c r="S945" s="354"/>
      <c r="T945" s="354"/>
      <c r="U945" s="354"/>
      <c r="V945" s="354">
        <f t="shared" si="481"/>
        <v>0</v>
      </c>
      <c r="W945" s="354"/>
      <c r="X945" s="354"/>
      <c r="Y945" s="354"/>
      <c r="Z945" s="354"/>
      <c r="AA945" s="354"/>
      <c r="AB945" s="354"/>
      <c r="AC945" s="354"/>
      <c r="AD945" s="354"/>
      <c r="AE945" s="354"/>
      <c r="AF945" s="354"/>
      <c r="AG945" s="354"/>
      <c r="AH945" s="354"/>
      <c r="AI945" s="354"/>
    </row>
    <row r="946" spans="1:35" x14ac:dyDescent="0.25">
      <c r="A946" s="352"/>
      <c r="B946" s="361" t="str">
        <f t="shared" si="492"/>
        <v/>
      </c>
      <c r="C946" s="352"/>
      <c r="D946" s="356"/>
      <c r="E946" s="354" t="str">
        <f>IFERROR(SUM(#REF!),"")</f>
        <v/>
      </c>
      <c r="F946" s="354"/>
      <c r="G946" s="354"/>
      <c r="H946" s="354"/>
      <c r="I946" s="354"/>
      <c r="J946" s="354"/>
      <c r="K946" s="354"/>
      <c r="L946" s="354">
        <f t="shared" si="479"/>
        <v>0</v>
      </c>
      <c r="M946" s="354"/>
      <c r="N946" s="354"/>
      <c r="O946" s="354"/>
      <c r="P946" s="354"/>
      <c r="Q946" s="354">
        <f t="shared" si="480"/>
        <v>0</v>
      </c>
      <c r="R946" s="354"/>
      <c r="S946" s="354"/>
      <c r="T946" s="354"/>
      <c r="U946" s="354"/>
      <c r="V946" s="354">
        <f t="shared" si="481"/>
        <v>0</v>
      </c>
      <c r="W946" s="354"/>
      <c r="X946" s="354"/>
      <c r="Y946" s="354"/>
      <c r="Z946" s="354"/>
      <c r="AA946" s="354"/>
      <c r="AB946" s="354"/>
      <c r="AC946" s="354"/>
      <c r="AD946" s="354"/>
      <c r="AE946" s="354"/>
      <c r="AF946" s="354"/>
      <c r="AG946" s="354"/>
      <c r="AH946" s="354"/>
      <c r="AI946" s="354"/>
    </row>
    <row r="947" spans="1:35" x14ac:dyDescent="0.25">
      <c r="A947" s="352">
        <v>33</v>
      </c>
      <c r="B947" s="361" t="str">
        <f t="shared" si="492"/>
        <v/>
      </c>
      <c r="C947" s="352"/>
      <c r="D947" s="353" t="s">
        <v>1021</v>
      </c>
      <c r="E947" s="360">
        <f t="shared" ref="E947:F947" si="493">SUM(E948,E979)</f>
        <v>-48105460.559999995</v>
      </c>
      <c r="F947" s="360">
        <f t="shared" si="493"/>
        <v>-18407000</v>
      </c>
      <c r="G947" s="360">
        <f>SUM(G948,G979)</f>
        <v>-28520900</v>
      </c>
      <c r="H947" s="360">
        <f t="shared" ref="H947:K947" si="494">SUM(H948,H979)</f>
        <v>-16225700</v>
      </c>
      <c r="I947" s="360">
        <f t="shared" si="494"/>
        <v>0</v>
      </c>
      <c r="J947" s="360">
        <f t="shared" si="494"/>
        <v>0</v>
      </c>
      <c r="K947" s="360">
        <f t="shared" si="494"/>
        <v>0</v>
      </c>
      <c r="L947" s="354">
        <f t="shared" si="479"/>
        <v>-16225700</v>
      </c>
      <c r="M947" s="360">
        <f t="shared" ref="M947:P947" si="495">SUM(M948,M979)</f>
        <v>-45225700</v>
      </c>
      <c r="N947" s="360">
        <f t="shared" si="495"/>
        <v>0</v>
      </c>
      <c r="O947" s="360">
        <f t="shared" si="495"/>
        <v>0</v>
      </c>
      <c r="P947" s="360">
        <f t="shared" si="495"/>
        <v>0</v>
      </c>
      <c r="Q947" s="354">
        <f t="shared" si="480"/>
        <v>-45225700</v>
      </c>
      <c r="R947" s="360">
        <f t="shared" ref="R947:U947" si="496">SUM(R948,R979)</f>
        <v>-51225700</v>
      </c>
      <c r="S947" s="360">
        <f t="shared" si="496"/>
        <v>0</v>
      </c>
      <c r="T947" s="360">
        <f t="shared" si="496"/>
        <v>0</v>
      </c>
      <c r="U947" s="360">
        <f t="shared" si="496"/>
        <v>0</v>
      </c>
      <c r="V947" s="354">
        <f t="shared" si="481"/>
        <v>-51225700</v>
      </c>
      <c r="W947" s="354"/>
      <c r="X947" s="354"/>
      <c r="Y947" s="354"/>
      <c r="Z947" s="354"/>
      <c r="AA947" s="354"/>
      <c r="AB947" s="354"/>
      <c r="AC947" s="354"/>
      <c r="AD947" s="354"/>
      <c r="AE947" s="354"/>
      <c r="AF947" s="354"/>
      <c r="AG947" s="354"/>
      <c r="AH947" s="354"/>
      <c r="AI947" s="354"/>
    </row>
    <row r="948" spans="1:35" x14ac:dyDescent="0.25">
      <c r="A948" s="352">
        <v>331</v>
      </c>
      <c r="B948" s="361" t="str">
        <f t="shared" si="492"/>
        <v/>
      </c>
      <c r="C948" s="352"/>
      <c r="D948" s="353" t="s">
        <v>1022</v>
      </c>
      <c r="E948" s="360">
        <f>SUM(E951,E957,E964,E967,E970,E973,E976)</f>
        <v>-1809000</v>
      </c>
      <c r="F948" s="360">
        <f t="shared" ref="F948" si="497">SUM(F951,F957,F964,F967,F970,F973,F976)</f>
        <v>30000000</v>
      </c>
      <c r="G948" s="360">
        <f>SUM(G951,G957,G964,G967,G970,G973,G976)</f>
        <v>20295000</v>
      </c>
      <c r="H948" s="360">
        <f t="shared" ref="H948:K948" si="498">SUM(H951,H957,H964,H967,H970,H973,H976)</f>
        <v>35000000</v>
      </c>
      <c r="I948" s="360">
        <f t="shared" si="498"/>
        <v>0</v>
      </c>
      <c r="J948" s="360">
        <f t="shared" si="498"/>
        <v>0</v>
      </c>
      <c r="K948" s="360">
        <f t="shared" si="498"/>
        <v>0</v>
      </c>
      <c r="L948" s="354">
        <f t="shared" si="479"/>
        <v>35000000</v>
      </c>
      <c r="M948" s="360">
        <f t="shared" ref="M948:P948" si="499">SUM(M951,M957,M964,M967,M970,M973,M976)</f>
        <v>6000000</v>
      </c>
      <c r="N948" s="360">
        <f t="shared" si="499"/>
        <v>0</v>
      </c>
      <c r="O948" s="360">
        <f t="shared" si="499"/>
        <v>0</v>
      </c>
      <c r="P948" s="360">
        <f t="shared" si="499"/>
        <v>0</v>
      </c>
      <c r="Q948" s="354">
        <f t="shared" si="480"/>
        <v>6000000</v>
      </c>
      <c r="R948" s="360">
        <f t="shared" ref="R948:U948" si="500">SUM(R951,R957,R964,R967,R970,R973,R976)</f>
        <v>0</v>
      </c>
      <c r="S948" s="360">
        <f t="shared" si="500"/>
        <v>0</v>
      </c>
      <c r="T948" s="360">
        <f t="shared" si="500"/>
        <v>0</v>
      </c>
      <c r="U948" s="360">
        <f t="shared" si="500"/>
        <v>0</v>
      </c>
      <c r="V948" s="354">
        <f t="shared" si="481"/>
        <v>0</v>
      </c>
      <c r="W948" s="354"/>
      <c r="X948" s="354"/>
      <c r="Y948" s="354"/>
      <c r="Z948" s="354"/>
      <c r="AA948" s="354"/>
      <c r="AB948" s="354"/>
      <c r="AC948" s="354"/>
      <c r="AD948" s="354"/>
      <c r="AE948" s="354"/>
      <c r="AF948" s="354"/>
      <c r="AG948" s="354"/>
      <c r="AH948" s="354"/>
      <c r="AI948" s="354"/>
    </row>
    <row r="949" spans="1:35" x14ac:dyDescent="0.25">
      <c r="A949" s="358">
        <v>3312</v>
      </c>
      <c r="B949" s="361" t="str">
        <f t="shared" si="492"/>
        <v/>
      </c>
      <c r="C949" s="358"/>
      <c r="D949" s="359" t="s">
        <v>1023</v>
      </c>
      <c r="E949" s="354" t="str">
        <f>IFERROR(SUM(#REF!),"")</f>
        <v/>
      </c>
      <c r="F949" s="354"/>
      <c r="G949" s="354"/>
      <c r="H949" s="354"/>
      <c r="I949" s="354"/>
      <c r="J949" s="354"/>
      <c r="K949" s="354"/>
      <c r="L949" s="354">
        <f t="shared" si="479"/>
        <v>0</v>
      </c>
      <c r="M949" s="354"/>
      <c r="N949" s="354"/>
      <c r="O949" s="354"/>
      <c r="P949" s="354"/>
      <c r="Q949" s="354">
        <f t="shared" si="480"/>
        <v>0</v>
      </c>
      <c r="R949" s="354"/>
      <c r="S949" s="354"/>
      <c r="T949" s="354"/>
      <c r="U949" s="354"/>
      <c r="V949" s="354">
        <f t="shared" si="481"/>
        <v>0</v>
      </c>
      <c r="W949" s="354"/>
      <c r="X949" s="354"/>
      <c r="Y949" s="354"/>
      <c r="Z949" s="354"/>
      <c r="AA949" s="354"/>
      <c r="AB949" s="354"/>
      <c r="AC949" s="354"/>
      <c r="AD949" s="354"/>
      <c r="AE949" s="354"/>
      <c r="AF949" s="354"/>
      <c r="AG949" s="354"/>
      <c r="AH949" s="354"/>
      <c r="AI949" s="354"/>
    </row>
    <row r="950" spans="1:35" x14ac:dyDescent="0.25">
      <c r="A950" s="358"/>
      <c r="B950" s="361" t="str">
        <f t="shared" si="492"/>
        <v/>
      </c>
      <c r="C950" s="358"/>
      <c r="D950" s="359"/>
      <c r="E950" s="354" t="str">
        <f>IFERROR(SUM(#REF!),"")</f>
        <v/>
      </c>
      <c r="F950" s="354"/>
      <c r="G950" s="354"/>
      <c r="H950" s="354"/>
      <c r="I950" s="354"/>
      <c r="J950" s="354"/>
      <c r="K950" s="354"/>
      <c r="L950" s="354">
        <f t="shared" si="479"/>
        <v>0</v>
      </c>
      <c r="M950" s="354"/>
      <c r="N950" s="354"/>
      <c r="O950" s="354"/>
      <c r="P950" s="354"/>
      <c r="Q950" s="354">
        <f t="shared" si="480"/>
        <v>0</v>
      </c>
      <c r="R950" s="354"/>
      <c r="S950" s="354"/>
      <c r="T950" s="354"/>
      <c r="U950" s="354"/>
      <c r="V950" s="354">
        <f t="shared" si="481"/>
        <v>0</v>
      </c>
      <c r="W950" s="354"/>
      <c r="X950" s="354"/>
      <c r="Y950" s="354"/>
      <c r="Z950" s="354"/>
      <c r="AA950" s="354"/>
      <c r="AB950" s="354"/>
      <c r="AC950" s="354"/>
      <c r="AD950" s="354"/>
      <c r="AE950" s="354"/>
      <c r="AF950" s="354"/>
      <c r="AG950" s="354"/>
      <c r="AH950" s="354"/>
      <c r="AI950" s="354"/>
    </row>
    <row r="951" spans="1:35" x14ac:dyDescent="0.25">
      <c r="A951" s="358"/>
      <c r="B951" s="361" t="str">
        <f t="shared" si="492"/>
        <v/>
      </c>
      <c r="C951" s="358"/>
      <c r="D951" s="359"/>
      <c r="E951" s="360" t="str">
        <f t="shared" ref="E951:F951" si="501">E949</f>
        <v/>
      </c>
      <c r="F951" s="360">
        <f t="shared" si="501"/>
        <v>0</v>
      </c>
      <c r="G951" s="360">
        <f>G949</f>
        <v>0</v>
      </c>
      <c r="H951" s="360">
        <f t="shared" ref="H951:K951" si="502">H949</f>
        <v>0</v>
      </c>
      <c r="I951" s="360">
        <f t="shared" si="502"/>
        <v>0</v>
      </c>
      <c r="J951" s="360">
        <f t="shared" si="502"/>
        <v>0</v>
      </c>
      <c r="K951" s="360">
        <f t="shared" si="502"/>
        <v>0</v>
      </c>
      <c r="L951" s="354">
        <f t="shared" si="479"/>
        <v>0</v>
      </c>
      <c r="M951" s="360">
        <f t="shared" ref="M951:P951" si="503">M949</f>
        <v>0</v>
      </c>
      <c r="N951" s="360">
        <f t="shared" si="503"/>
        <v>0</v>
      </c>
      <c r="O951" s="360">
        <f t="shared" si="503"/>
        <v>0</v>
      </c>
      <c r="P951" s="360">
        <f t="shared" si="503"/>
        <v>0</v>
      </c>
      <c r="Q951" s="354">
        <f t="shared" si="480"/>
        <v>0</v>
      </c>
      <c r="R951" s="360">
        <f t="shared" ref="R951:U951" si="504">R949</f>
        <v>0</v>
      </c>
      <c r="S951" s="360">
        <f t="shared" si="504"/>
        <v>0</v>
      </c>
      <c r="T951" s="360">
        <f t="shared" si="504"/>
        <v>0</v>
      </c>
      <c r="U951" s="360">
        <f t="shared" si="504"/>
        <v>0</v>
      </c>
      <c r="V951" s="354">
        <f t="shared" si="481"/>
        <v>0</v>
      </c>
      <c r="W951" s="354"/>
      <c r="X951" s="354"/>
      <c r="Y951" s="354"/>
      <c r="Z951" s="354"/>
      <c r="AA951" s="354"/>
      <c r="AB951" s="354"/>
      <c r="AC951" s="354"/>
      <c r="AD951" s="354"/>
      <c r="AE951" s="354"/>
      <c r="AF951" s="354"/>
      <c r="AG951" s="354"/>
      <c r="AH951" s="354"/>
      <c r="AI951" s="354"/>
    </row>
    <row r="952" spans="1:35" x14ac:dyDescent="0.25">
      <c r="A952" s="358"/>
      <c r="B952" s="361" t="str">
        <f t="shared" si="492"/>
        <v/>
      </c>
      <c r="C952" s="358"/>
      <c r="D952" s="359"/>
      <c r="E952" s="354" t="str">
        <f>IFERROR(SUM(#REF!),"")</f>
        <v/>
      </c>
      <c r="F952" s="354"/>
      <c r="G952" s="354"/>
      <c r="H952" s="354"/>
      <c r="I952" s="354"/>
      <c r="J952" s="354"/>
      <c r="K952" s="354"/>
      <c r="L952" s="354">
        <f t="shared" si="479"/>
        <v>0</v>
      </c>
      <c r="M952" s="354"/>
      <c r="N952" s="354"/>
      <c r="O952" s="354"/>
      <c r="P952" s="354"/>
      <c r="Q952" s="354">
        <f t="shared" si="480"/>
        <v>0</v>
      </c>
      <c r="R952" s="354"/>
      <c r="S952" s="354"/>
      <c r="T952" s="354"/>
      <c r="U952" s="354"/>
      <c r="V952" s="354">
        <f t="shared" si="481"/>
        <v>0</v>
      </c>
      <c r="W952" s="354"/>
      <c r="X952" s="354"/>
      <c r="Y952" s="354"/>
      <c r="Z952" s="354"/>
      <c r="AA952" s="354"/>
      <c r="AB952" s="354"/>
      <c r="AC952" s="354"/>
      <c r="AD952" s="354"/>
      <c r="AE952" s="354"/>
      <c r="AF952" s="354"/>
      <c r="AG952" s="354"/>
      <c r="AH952" s="354"/>
      <c r="AI952" s="354"/>
    </row>
    <row r="953" spans="1:35" x14ac:dyDescent="0.25">
      <c r="A953" s="358">
        <v>3313</v>
      </c>
      <c r="B953" s="361" t="str">
        <f t="shared" si="492"/>
        <v/>
      </c>
      <c r="C953" s="358"/>
      <c r="D953" s="372" t="s">
        <v>1280</v>
      </c>
      <c r="E953" s="354" t="str">
        <f>IFERROR(SUM(#REF!),"")</f>
        <v/>
      </c>
      <c r="F953" s="354"/>
      <c r="G953" s="354"/>
      <c r="H953" s="354"/>
      <c r="I953" s="354"/>
      <c r="J953" s="354"/>
      <c r="K953" s="354"/>
      <c r="L953" s="354">
        <f t="shared" si="479"/>
        <v>0</v>
      </c>
      <c r="M953" s="354"/>
      <c r="N953" s="354"/>
      <c r="O953" s="354"/>
      <c r="P953" s="354"/>
      <c r="Q953" s="354">
        <f t="shared" si="480"/>
        <v>0</v>
      </c>
      <c r="R953" s="354"/>
      <c r="S953" s="354"/>
      <c r="T953" s="354"/>
      <c r="U953" s="354"/>
      <c r="V953" s="354">
        <f t="shared" si="481"/>
        <v>0</v>
      </c>
      <c r="W953" s="354"/>
      <c r="X953" s="354"/>
      <c r="Y953" s="354"/>
      <c r="Z953" s="354"/>
      <c r="AA953" s="354"/>
      <c r="AB953" s="354"/>
      <c r="AC953" s="354"/>
      <c r="AD953" s="354"/>
      <c r="AE953" s="354"/>
      <c r="AF953" s="354"/>
      <c r="AG953" s="354"/>
      <c r="AH953" s="354"/>
      <c r="AI953" s="354"/>
    </row>
    <row r="954" spans="1:35" x14ac:dyDescent="0.2">
      <c r="A954" s="358">
        <v>3313</v>
      </c>
      <c r="B954" s="361" t="str">
        <f t="shared" si="492"/>
        <v>0</v>
      </c>
      <c r="C954" s="340" t="s">
        <v>1024</v>
      </c>
      <c r="D954" s="359" t="s">
        <v>1223</v>
      </c>
      <c r="E954" s="1157" t="str">
        <f>IFERROR(VLOOKUP($C954,'[8]Total Inflows'!$AE$4:$AH$165,2,0),"")</f>
        <v/>
      </c>
      <c r="F954" s="1157" t="str">
        <f>IFERROR(VLOOKUP($C954,'[8]Total Inflows'!$AE$4:$AH$165,3,0),"")</f>
        <v/>
      </c>
      <c r="G954" s="1157" t="str">
        <f>IFERROR(VLOOKUP($C954,'[8]Total Inflows'!$AE$4:$AH$165,4,0),"")</f>
        <v/>
      </c>
      <c r="H954" s="1157" t="str">
        <f>IFERROR(VLOOKUP($C954,'[8]Total Inflows'!$AJ$4:$AM$110,2,0),"")</f>
        <v/>
      </c>
      <c r="I954" s="1157" t="str">
        <f>IFERROR(VLOOKUP($C954,'[8]Total Inflows'!$AO$4:$AR$10,2,0),"")</f>
        <v/>
      </c>
      <c r="J954" s="1157" t="str">
        <f>IFERROR(VLOOKUP($C954,'[8]Total Inflows'!$AU$4:$AX$54,2,0),"")</f>
        <v/>
      </c>
      <c r="K954" s="1157" t="str">
        <f>IFERROR(VLOOKUP($C954,'[8]Total Inflows'!$AZ$4:$BC$30,2,0),"")</f>
        <v/>
      </c>
      <c r="L954" s="354">
        <f t="shared" si="479"/>
        <v>0</v>
      </c>
      <c r="M954" s="1157" t="str">
        <f>IFERROR(VLOOKUP($C954,'[9]Total Inflows'!$AI$4:$AL$110,3,0),"")</f>
        <v/>
      </c>
      <c r="N954" s="1157" t="str">
        <f>IFERROR(VLOOKUP($C954,'[8]Total Inflows'!$AO$4:$AR$10,3,0),"")</f>
        <v/>
      </c>
      <c r="O954" s="1157" t="str">
        <f>IFERROR(VLOOKUP($C954,'[8]Total Inflows'!$AU$4:$AX$54,3,0),"")</f>
        <v/>
      </c>
      <c r="P954" s="1157" t="str">
        <f>IFERROR(VLOOKUP($C954,'[8]Total Inflows'!$AZ$4:$BC$30,3,0),"")</f>
        <v/>
      </c>
      <c r="Q954" s="354">
        <f t="shared" si="480"/>
        <v>0</v>
      </c>
      <c r="R954" s="1157" t="str">
        <f>IFERROR(VLOOKUP($C954,'[9]Total Inflows'!$AI$4:$AL$110,4,0),"")</f>
        <v/>
      </c>
      <c r="S954" s="1157" t="str">
        <f>IFERROR(VLOOKUP($C954,'[8]Total Inflows'!$AO$4:$AR$10,4,0),"")</f>
        <v/>
      </c>
      <c r="T954" s="1157" t="str">
        <f>IFERROR(VLOOKUP($C954,'[8]Total Inflows'!$AU$4:$AX$54,4,0),"")</f>
        <v/>
      </c>
      <c r="U954" s="1157" t="str">
        <f>IFERROR(VLOOKUP($C954,'[8]Total Inflows'!$AZ$4:$BC$30,4,0),"")</f>
        <v/>
      </c>
      <c r="V954" s="354">
        <f t="shared" si="481"/>
        <v>0</v>
      </c>
      <c r="W954" s="354"/>
      <c r="X954" s="354"/>
      <c r="Y954" s="354"/>
      <c r="Z954" s="354"/>
      <c r="AA954" s="354"/>
      <c r="AB954" s="354"/>
      <c r="AC954" s="354"/>
      <c r="AD954" s="354"/>
      <c r="AE954" s="354"/>
      <c r="AF954" s="354"/>
      <c r="AG954" s="354"/>
      <c r="AH954" s="354"/>
      <c r="AI954" s="354"/>
    </row>
    <row r="955" spans="1:35" x14ac:dyDescent="0.2">
      <c r="A955" s="358">
        <v>3313</v>
      </c>
      <c r="B955" s="361" t="str">
        <f>IFERROR(LEFT(C955,1),"")</f>
        <v>0</v>
      </c>
      <c r="C955" s="340" t="s">
        <v>1026</v>
      </c>
      <c r="D955" s="359" t="s">
        <v>1224</v>
      </c>
      <c r="E955" s="1157">
        <f>IFERROR(VLOOKUP($C955,'[8]Total Inflows'!$AE$4:$AH$165,2,0),"")</f>
        <v>15000000</v>
      </c>
      <c r="F955" s="1157">
        <f>IFERROR(VLOOKUP($C955,'[8]Total Inflows'!$AE$4:$AH$165,3,0),"")</f>
        <v>43566000</v>
      </c>
      <c r="G955" s="1157">
        <f>IFERROR(VLOOKUP($C955,'[8]Total Inflows'!$AE$4:$AH$165,4,0),"")</f>
        <v>33860000</v>
      </c>
      <c r="H955" s="1157">
        <f>IFERROR(VLOOKUP($C955,'[8]Total Inflows'!$AJ$4:$AM$110,2,0),"")</f>
        <v>54872000</v>
      </c>
      <c r="I955" s="1157" t="str">
        <f>IFERROR(VLOOKUP($C955,'[8]Total Inflows'!$AO$4:$AR$10,2,0),"")</f>
        <v/>
      </c>
      <c r="J955" s="1157" t="str">
        <f>IFERROR(VLOOKUP($C955,'[8]Total Inflows'!$AU$4:$AX$54,2,0),"")</f>
        <v/>
      </c>
      <c r="K955" s="1157" t="str">
        <f>IFERROR(VLOOKUP($C955,'[8]Total Inflows'!$AZ$4:$BC$30,2,0),"")</f>
        <v/>
      </c>
      <c r="L955" s="354">
        <f>IFERROR(SUM(H955:K955),"")</f>
        <v>54872000</v>
      </c>
      <c r="M955" s="1157">
        <f>IFERROR(VLOOKUP($C955,'[9]Total Inflows'!$AI$4:$AL$110,3,0),"")</f>
        <v>21100000</v>
      </c>
      <c r="N955" s="1157" t="str">
        <f>IFERROR(VLOOKUP($C955,'[8]Total Inflows'!$AO$4:$AR$10,3,0),"")</f>
        <v/>
      </c>
      <c r="O955" s="1157" t="str">
        <f>IFERROR(VLOOKUP($C955,'[8]Total Inflows'!$AU$4:$AX$54,3,0),"")</f>
        <v/>
      </c>
      <c r="P955" s="1157" t="str">
        <f>IFERROR(VLOOKUP($C955,'[8]Total Inflows'!$AZ$4:$BC$30,3,0),"")</f>
        <v/>
      </c>
      <c r="Q955" s="354">
        <f>IFERROR(SUM(M955:P955),"")</f>
        <v>21100000</v>
      </c>
      <c r="R955" s="1157">
        <f>IFERROR(VLOOKUP($C955,'[9]Total Inflows'!$AI$4:$AL$110,4,0),"")</f>
        <v>5508000</v>
      </c>
      <c r="S955" s="1157" t="str">
        <f>IFERROR(VLOOKUP($C955,'[8]Total Inflows'!$AO$4:$AR$10,4,0),"")</f>
        <v/>
      </c>
      <c r="T955" s="1157" t="str">
        <f>IFERROR(VLOOKUP($C955,'[8]Total Inflows'!$AU$4:$AX$54,4,0),"")</f>
        <v/>
      </c>
      <c r="U955" s="1157" t="str">
        <f>IFERROR(VLOOKUP($C955,'[8]Total Inflows'!$AZ$4:$BC$30,4,0),"")</f>
        <v/>
      </c>
      <c r="V955" s="354">
        <f>IFERROR(SUM(R955:U955),"")</f>
        <v>5508000</v>
      </c>
      <c r="W955" s="354"/>
      <c r="X955" s="354"/>
      <c r="Y955" s="354"/>
      <c r="Z955" s="354"/>
      <c r="AA955" s="354"/>
      <c r="AB955" s="354"/>
      <c r="AC955" s="354"/>
      <c r="AD955" s="354"/>
      <c r="AE955" s="354"/>
      <c r="AF955" s="354"/>
      <c r="AG955" s="354"/>
      <c r="AH955" s="354"/>
      <c r="AI955" s="354"/>
    </row>
    <row r="956" spans="1:35" x14ac:dyDescent="0.2">
      <c r="A956" s="358"/>
      <c r="B956" s="361" t="str">
        <f>IFERROR(LEFT(C956,1),"")</f>
        <v>1</v>
      </c>
      <c r="C956" s="340" t="s">
        <v>1028</v>
      </c>
      <c r="D956" s="359" t="s">
        <v>1029</v>
      </c>
      <c r="E956" s="1157" t="str">
        <f>IFERROR(VLOOKUP($C956,'[8]Total Outflows'!$AB$5:$AE$146,2,0),"")</f>
        <v/>
      </c>
      <c r="F956" s="1157" t="str">
        <f>IFERROR(VLOOKUP($C956,'[8]Total Outflows'!$AB$5:$AE$146,3,0),"")</f>
        <v/>
      </c>
      <c r="G956" s="1157" t="str">
        <f>IFERROR(VLOOKUP($C956,'[8]Total Outflows'!$AB$5:$AE$146,4,0),"")</f>
        <v/>
      </c>
      <c r="H956" s="1157" t="str">
        <f>IFERROR(VLOOKUP($C956,'[8]Total Outflows'!$AG$5:$AJ$137,2,0),"")</f>
        <v/>
      </c>
      <c r="I956" s="1157" t="str">
        <f>IFERROR(VLOOKUP($C956,'[8]Total Outflows'!$AL$5:$AO$60,2,0),"")</f>
        <v/>
      </c>
      <c r="J956" s="1157" t="str">
        <f>IFERROR(VLOOKUP($C956,'[8]Total Outflows'!$AR$5:$AU$87,2,0),"")</f>
        <v/>
      </c>
      <c r="K956" s="1157" t="str">
        <f>IFERROR(VLOOKUP($C956,'[8]Total Outflows'!$AW$5:$AZ$56,2,0),"")</f>
        <v/>
      </c>
      <c r="L956" s="354">
        <f>IFERROR(SUM(H956:K956),"")</f>
        <v>0</v>
      </c>
      <c r="M956" s="1157" t="str">
        <f>IFERROR(VLOOKUP($C956,'[8]Total Outflows'!$AG$5:$AJ$137,3,0),"")</f>
        <v/>
      </c>
      <c r="N956" s="1157" t="str">
        <f>IFERROR(VLOOKUP($C956,'[8]Total Outflows'!$AL$5:$AO$60,3,0),"")</f>
        <v/>
      </c>
      <c r="O956" s="1157" t="str">
        <f>IFERROR(VLOOKUP($C956,'[8]Total Outflows'!$AR$5:$AU$87,3,0),"")</f>
        <v/>
      </c>
      <c r="P956" s="1157" t="str">
        <f>IFERROR(VLOOKUP($C956,'[8]Total Outflows'!$AW$5:$AZ$56,3,0),"")</f>
        <v/>
      </c>
      <c r="Q956" s="354">
        <f>IFERROR(SUM(M956:P956),"")</f>
        <v>0</v>
      </c>
      <c r="R956" s="1157" t="str">
        <f>IFERROR(VLOOKUP($C956,'[8]Total Outflows'!$AG$5:$AJ$137,4,0),"")</f>
        <v/>
      </c>
      <c r="S956" s="1157" t="str">
        <f>IFERROR(VLOOKUP($C956,'[8]Total Outflows'!$AL$5:$AO$60,4,0),"")</f>
        <v/>
      </c>
      <c r="T956" s="1157" t="str">
        <f>IFERROR(VLOOKUP($C956,'[8]Total Outflows'!$AR$5:$AU$87,4,0),"")</f>
        <v/>
      </c>
      <c r="U956" s="1157" t="str">
        <f>IFERROR(VLOOKUP($C956,'[8]Total Outflows'!$AW$5:$AZ$56,4,0),"")</f>
        <v/>
      </c>
      <c r="V956" s="354">
        <f>IFERROR(SUM(R956:U956),"")</f>
        <v>0</v>
      </c>
      <c r="W956" s="354"/>
      <c r="X956" s="354"/>
      <c r="Y956" s="354"/>
      <c r="Z956" s="354"/>
      <c r="AA956" s="354"/>
      <c r="AB956" s="354"/>
      <c r="AC956" s="354"/>
      <c r="AD956" s="354"/>
      <c r="AE956" s="354"/>
      <c r="AF956" s="354"/>
      <c r="AG956" s="354"/>
      <c r="AH956" s="354"/>
      <c r="AI956" s="354"/>
    </row>
    <row r="957" spans="1:35" x14ac:dyDescent="0.25">
      <c r="A957" s="358"/>
      <c r="B957" s="361" t="str">
        <f t="shared" si="492"/>
        <v/>
      </c>
      <c r="C957" s="358"/>
      <c r="D957" s="359"/>
      <c r="E957" s="354">
        <f>SUM(E954:E955)-SUM(E956)</f>
        <v>15000000</v>
      </c>
      <c r="F957" s="354">
        <f t="shared" ref="F957:V957" si="505">SUM(F954:F955)-SUM(F956)</f>
        <v>43566000</v>
      </c>
      <c r="G957" s="354">
        <f t="shared" si="505"/>
        <v>33860000</v>
      </c>
      <c r="H957" s="354">
        <f t="shared" si="505"/>
        <v>54872000</v>
      </c>
      <c r="I957" s="354">
        <f t="shared" si="505"/>
        <v>0</v>
      </c>
      <c r="J957" s="354">
        <f t="shared" si="505"/>
        <v>0</v>
      </c>
      <c r="K957" s="354">
        <f t="shared" si="505"/>
        <v>0</v>
      </c>
      <c r="L957" s="354">
        <f t="shared" si="505"/>
        <v>54872000</v>
      </c>
      <c r="M957" s="354">
        <f t="shared" si="505"/>
        <v>21100000</v>
      </c>
      <c r="N957" s="354">
        <f t="shared" si="505"/>
        <v>0</v>
      </c>
      <c r="O957" s="354">
        <f t="shared" si="505"/>
        <v>0</v>
      </c>
      <c r="P957" s="354">
        <f t="shared" si="505"/>
        <v>0</v>
      </c>
      <c r="Q957" s="354">
        <f t="shared" si="505"/>
        <v>21100000</v>
      </c>
      <c r="R957" s="354">
        <f t="shared" si="505"/>
        <v>5508000</v>
      </c>
      <c r="S957" s="354">
        <f t="shared" si="505"/>
        <v>0</v>
      </c>
      <c r="T957" s="354">
        <f t="shared" si="505"/>
        <v>0</v>
      </c>
      <c r="U957" s="354">
        <f t="shared" si="505"/>
        <v>0</v>
      </c>
      <c r="V957" s="354">
        <f t="shared" si="505"/>
        <v>5508000</v>
      </c>
      <c r="W957" s="354"/>
      <c r="X957" s="354"/>
      <c r="Y957" s="354"/>
      <c r="Z957" s="354"/>
      <c r="AA957" s="354"/>
      <c r="AB957" s="354"/>
      <c r="AC957" s="354"/>
      <c r="AD957" s="354"/>
      <c r="AE957" s="354"/>
      <c r="AF957" s="354"/>
      <c r="AG957" s="354"/>
      <c r="AH957" s="354"/>
      <c r="AI957" s="354"/>
    </row>
    <row r="958" spans="1:35" x14ac:dyDescent="0.25">
      <c r="A958" s="358"/>
      <c r="B958" s="361" t="str">
        <f t="shared" si="492"/>
        <v/>
      </c>
      <c r="C958" s="358"/>
      <c r="D958" s="359"/>
      <c r="E958" s="354" t="str">
        <f>IFERROR(SUM(#REF!),"")</f>
        <v/>
      </c>
      <c r="F958" s="354"/>
      <c r="G958" s="354"/>
      <c r="H958" s="354"/>
      <c r="I958" s="354"/>
      <c r="J958" s="354"/>
      <c r="K958" s="354"/>
      <c r="L958" s="354">
        <f t="shared" si="479"/>
        <v>0</v>
      </c>
      <c r="M958" s="354"/>
      <c r="N958" s="354"/>
      <c r="O958" s="354"/>
      <c r="P958" s="354"/>
      <c r="Q958" s="354">
        <f t="shared" si="480"/>
        <v>0</v>
      </c>
      <c r="R958" s="354"/>
      <c r="S958" s="354"/>
      <c r="T958" s="354"/>
      <c r="U958" s="354"/>
      <c r="V958" s="354">
        <f t="shared" si="481"/>
        <v>0</v>
      </c>
      <c r="W958" s="354"/>
      <c r="X958" s="354"/>
      <c r="Y958" s="354"/>
      <c r="Z958" s="354"/>
      <c r="AA958" s="354"/>
      <c r="AB958" s="354"/>
      <c r="AC958" s="354"/>
      <c r="AD958" s="354"/>
      <c r="AE958" s="354"/>
      <c r="AF958" s="354"/>
      <c r="AG958" s="354"/>
      <c r="AH958" s="354"/>
      <c r="AI958" s="354"/>
    </row>
    <row r="959" spans="1:35" x14ac:dyDescent="0.25">
      <c r="A959" s="358">
        <v>3314</v>
      </c>
      <c r="B959" s="361" t="str">
        <f t="shared" si="492"/>
        <v/>
      </c>
      <c r="C959" s="358"/>
      <c r="D959" s="359" t="s">
        <v>1002</v>
      </c>
      <c r="E959" s="354" t="str">
        <f>IFERROR(SUM(#REF!),"")</f>
        <v/>
      </c>
      <c r="F959" s="354"/>
      <c r="G959" s="354"/>
      <c r="H959" s="354"/>
      <c r="I959" s="354"/>
      <c r="J959" s="354"/>
      <c r="K959" s="354"/>
      <c r="L959" s="354">
        <f t="shared" si="479"/>
        <v>0</v>
      </c>
      <c r="M959" s="354"/>
      <c r="N959" s="354"/>
      <c r="O959" s="354"/>
      <c r="P959" s="354"/>
      <c r="Q959" s="354">
        <f t="shared" si="480"/>
        <v>0</v>
      </c>
      <c r="R959" s="354"/>
      <c r="S959" s="354"/>
      <c r="T959" s="354"/>
      <c r="U959" s="354"/>
      <c r="V959" s="354">
        <f t="shared" si="481"/>
        <v>0</v>
      </c>
      <c r="W959" s="354"/>
      <c r="X959" s="354"/>
      <c r="Y959" s="354"/>
      <c r="Z959" s="354"/>
      <c r="AA959" s="354"/>
      <c r="AB959" s="354"/>
      <c r="AC959" s="354"/>
      <c r="AD959" s="354"/>
      <c r="AE959" s="354"/>
      <c r="AF959" s="354"/>
      <c r="AG959" s="354"/>
      <c r="AH959" s="354"/>
      <c r="AI959" s="354"/>
    </row>
    <row r="960" spans="1:35" x14ac:dyDescent="0.25">
      <c r="A960" s="358"/>
      <c r="B960" s="361" t="str">
        <f t="shared" si="492"/>
        <v/>
      </c>
      <c r="C960" s="358"/>
      <c r="D960" s="359"/>
      <c r="E960" s="354"/>
      <c r="F960" s="354"/>
      <c r="G960" s="354"/>
      <c r="H960" s="354"/>
      <c r="I960" s="354"/>
      <c r="J960" s="354"/>
      <c r="K960" s="354"/>
      <c r="L960" s="354">
        <f t="shared" si="479"/>
        <v>0</v>
      </c>
      <c r="M960" s="354"/>
      <c r="N960" s="354"/>
      <c r="O960" s="354"/>
      <c r="P960" s="354"/>
      <c r="Q960" s="354">
        <f t="shared" si="480"/>
        <v>0</v>
      </c>
      <c r="R960" s="354"/>
      <c r="S960" s="354"/>
      <c r="T960" s="354"/>
      <c r="U960" s="354"/>
      <c r="V960" s="354">
        <f t="shared" si="481"/>
        <v>0</v>
      </c>
      <c r="W960" s="354"/>
      <c r="X960" s="354"/>
      <c r="Y960" s="354"/>
      <c r="Z960" s="354"/>
      <c r="AA960" s="354"/>
      <c r="AB960" s="354"/>
      <c r="AC960" s="354"/>
      <c r="AD960" s="354"/>
      <c r="AE960" s="354"/>
      <c r="AF960" s="354"/>
      <c r="AG960" s="354"/>
      <c r="AH960" s="354"/>
      <c r="AI960" s="354"/>
    </row>
    <row r="961" spans="1:35" x14ac:dyDescent="0.25">
      <c r="A961" s="358"/>
      <c r="B961" s="361" t="str">
        <f t="shared" si="492"/>
        <v/>
      </c>
      <c r="C961" s="358"/>
      <c r="D961" s="359"/>
      <c r="E961" s="354"/>
      <c r="F961" s="354"/>
      <c r="G961" s="354"/>
      <c r="H961" s="354"/>
      <c r="I961" s="354"/>
      <c r="J961" s="354"/>
      <c r="K961" s="354"/>
      <c r="L961" s="354">
        <f t="shared" si="479"/>
        <v>0</v>
      </c>
      <c r="M961" s="354"/>
      <c r="N961" s="354"/>
      <c r="O961" s="354"/>
      <c r="P961" s="354"/>
      <c r="Q961" s="354">
        <f t="shared" si="480"/>
        <v>0</v>
      </c>
      <c r="R961" s="354"/>
      <c r="S961" s="354"/>
      <c r="T961" s="354"/>
      <c r="U961" s="354"/>
      <c r="V961" s="354">
        <f t="shared" si="481"/>
        <v>0</v>
      </c>
      <c r="W961" s="354"/>
      <c r="X961" s="354"/>
      <c r="Y961" s="354"/>
      <c r="Z961" s="354"/>
      <c r="AA961" s="354"/>
      <c r="AB961" s="354"/>
      <c r="AC961" s="354"/>
      <c r="AD961" s="354"/>
      <c r="AE961" s="354"/>
      <c r="AF961" s="354"/>
      <c r="AG961" s="354"/>
      <c r="AH961" s="354"/>
      <c r="AI961" s="354"/>
    </row>
    <row r="962" spans="1:35" x14ac:dyDescent="0.2">
      <c r="A962" s="358"/>
      <c r="B962" s="361" t="str">
        <f t="shared" si="492"/>
        <v>1</v>
      </c>
      <c r="C962" s="340" t="s">
        <v>1027</v>
      </c>
      <c r="D962" s="359" t="s">
        <v>928</v>
      </c>
      <c r="E962" s="1157">
        <f>IFERROR(VLOOKUP($C962,'[8]Total Outflows'!$AB$5:$AE$146,2,0),"")</f>
        <v>16809000</v>
      </c>
      <c r="F962" s="1157">
        <f>IFERROR(VLOOKUP($C962,'[8]Total Outflows'!$AB$5:$AE$146,3,0),"")</f>
        <v>13566000</v>
      </c>
      <c r="G962" s="1157">
        <f>IFERROR(VLOOKUP($C962,'[8]Total Outflows'!$AB$5:$AE$146,4,0),"")</f>
        <v>13565000</v>
      </c>
      <c r="H962" s="1157">
        <f>IFERROR(VLOOKUP($C962,'[8]Total Outflows'!$AG$5:$AJ$137,2,0),"")</f>
        <v>19872000</v>
      </c>
      <c r="I962" s="1157" t="str">
        <f>IFERROR(VLOOKUP($C962,'[8]Total Outflows'!$AL$5:$AO$60,2,0),"")</f>
        <v/>
      </c>
      <c r="J962" s="1157" t="str">
        <f>IFERROR(VLOOKUP($C962,'[8]Total Outflows'!$AR$5:$AU$87,2,0),"")</f>
        <v/>
      </c>
      <c r="K962" s="1157" t="str">
        <f>IFERROR(VLOOKUP($C962,'[8]Total Outflows'!$AW$5:$AZ$56,2,0),"")</f>
        <v/>
      </c>
      <c r="L962" s="354">
        <f t="shared" si="479"/>
        <v>19872000</v>
      </c>
      <c r="M962" s="1157">
        <f>IFERROR(VLOOKUP($C962,'[8]Total Outflows'!$AG$5:$AJ$137,3,0),"")</f>
        <v>15100000</v>
      </c>
      <c r="N962" s="1157" t="str">
        <f>IFERROR(VLOOKUP($C962,'[8]Total Outflows'!$AL$5:$AO$60,3,0),"")</f>
        <v/>
      </c>
      <c r="O962" s="1157" t="str">
        <f>IFERROR(VLOOKUP($C962,'[8]Total Outflows'!$AR$5:$AU$87,3,0),"")</f>
        <v/>
      </c>
      <c r="P962" s="1157" t="str">
        <f>IFERROR(VLOOKUP($C962,'[8]Total Outflows'!$AW$5:$AZ$56,3,0),"")</f>
        <v/>
      </c>
      <c r="Q962" s="354">
        <f t="shared" si="480"/>
        <v>15100000</v>
      </c>
      <c r="R962" s="1157">
        <f>IFERROR(VLOOKUP($C962,'[8]Total Outflows'!$AG$5:$AJ$137,4,0),"")</f>
        <v>5508000</v>
      </c>
      <c r="S962" s="1157" t="str">
        <f>IFERROR(VLOOKUP($C962,'[8]Total Outflows'!$AL$5:$AO$60,4,0),"")</f>
        <v/>
      </c>
      <c r="T962" s="1157" t="str">
        <f>IFERROR(VLOOKUP($C962,'[8]Total Outflows'!$AR$5:$AU$87,4,0),"")</f>
        <v/>
      </c>
      <c r="U962" s="1157" t="str">
        <f>IFERROR(VLOOKUP($C962,'[8]Total Outflows'!$AW$5:$AZ$56,4,0),"")</f>
        <v/>
      </c>
      <c r="V962" s="354">
        <f t="shared" si="481"/>
        <v>5508000</v>
      </c>
      <c r="W962" s="354"/>
      <c r="X962" s="354"/>
      <c r="Y962" s="354"/>
      <c r="Z962" s="354"/>
      <c r="AA962" s="354"/>
      <c r="AB962" s="354"/>
      <c r="AC962" s="354"/>
      <c r="AD962" s="354"/>
      <c r="AE962" s="354"/>
      <c r="AF962" s="354"/>
      <c r="AG962" s="354"/>
      <c r="AH962" s="354"/>
      <c r="AI962" s="354"/>
    </row>
    <row r="964" spans="1:35" x14ac:dyDescent="0.25">
      <c r="A964" s="358"/>
      <c r="D964" s="359"/>
      <c r="E964" s="360">
        <f t="shared" ref="E964:F964" si="506">SUM(E960:E961)-SUM(E962:E963)</f>
        <v>-16809000</v>
      </c>
      <c r="F964" s="360">
        <f t="shared" si="506"/>
        <v>-13566000</v>
      </c>
      <c r="G964" s="360">
        <f>SUM(G960:G961)-SUM(G962:G963)</f>
        <v>-13565000</v>
      </c>
      <c r="H964" s="360">
        <f t="shared" ref="H964:K964" si="507">SUM(H960:H961)-SUM(H962:H963)</f>
        <v>-19872000</v>
      </c>
      <c r="I964" s="360">
        <f t="shared" si="507"/>
        <v>0</v>
      </c>
      <c r="J964" s="360">
        <f t="shared" si="507"/>
        <v>0</v>
      </c>
      <c r="K964" s="360">
        <f t="shared" si="507"/>
        <v>0</v>
      </c>
      <c r="L964" s="354">
        <f t="shared" si="479"/>
        <v>-19872000</v>
      </c>
      <c r="M964" s="360">
        <f t="shared" ref="M964:P964" si="508">SUM(M960:M961)-SUM(M962:M963)</f>
        <v>-15100000</v>
      </c>
      <c r="N964" s="360">
        <f t="shared" si="508"/>
        <v>0</v>
      </c>
      <c r="O964" s="360">
        <f t="shared" si="508"/>
        <v>0</v>
      </c>
      <c r="P964" s="360">
        <f t="shared" si="508"/>
        <v>0</v>
      </c>
      <c r="Q964" s="354">
        <f t="shared" si="480"/>
        <v>-15100000</v>
      </c>
      <c r="R964" s="360">
        <f t="shared" ref="R964:U964" si="509">SUM(R960:R961)-SUM(R962:R963)</f>
        <v>-5508000</v>
      </c>
      <c r="S964" s="360">
        <f t="shared" si="509"/>
        <v>0</v>
      </c>
      <c r="T964" s="360">
        <f t="shared" si="509"/>
        <v>0</v>
      </c>
      <c r="U964" s="360">
        <f t="shared" si="509"/>
        <v>0</v>
      </c>
      <c r="V964" s="354">
        <f t="shared" si="481"/>
        <v>-5508000</v>
      </c>
      <c r="W964" s="354"/>
      <c r="X964" s="354"/>
      <c r="Y964" s="354"/>
      <c r="Z964" s="354"/>
      <c r="AA964" s="354"/>
      <c r="AB964" s="354"/>
      <c r="AC964" s="354"/>
      <c r="AD964" s="354"/>
      <c r="AE964" s="354"/>
      <c r="AF964" s="354"/>
      <c r="AG964" s="354"/>
      <c r="AH964" s="354"/>
      <c r="AI964" s="354"/>
    </row>
    <row r="965" spans="1:35" x14ac:dyDescent="0.25">
      <c r="A965" s="358"/>
      <c r="D965" s="359"/>
      <c r="E965" s="354" t="str">
        <f>IFERROR(SUM(#REF!),"")</f>
        <v/>
      </c>
      <c r="F965" s="354"/>
      <c r="G965" s="354"/>
      <c r="H965" s="354"/>
      <c r="I965" s="354"/>
      <c r="J965" s="354"/>
      <c r="K965" s="354"/>
      <c r="L965" s="354">
        <f t="shared" si="479"/>
        <v>0</v>
      </c>
      <c r="M965" s="354"/>
      <c r="N965" s="354"/>
      <c r="O965" s="354"/>
      <c r="P965" s="354"/>
      <c r="Q965" s="354">
        <f t="shared" si="480"/>
        <v>0</v>
      </c>
      <c r="R965" s="354"/>
      <c r="S965" s="354"/>
      <c r="T965" s="354"/>
      <c r="U965" s="354"/>
      <c r="V965" s="354">
        <f t="shared" si="481"/>
        <v>0</v>
      </c>
      <c r="W965" s="354"/>
      <c r="X965" s="354"/>
      <c r="Y965" s="354"/>
      <c r="Z965" s="354"/>
      <c r="AA965" s="354"/>
      <c r="AB965" s="354"/>
      <c r="AC965" s="354"/>
      <c r="AD965" s="354"/>
      <c r="AE965" s="354"/>
      <c r="AF965" s="354"/>
      <c r="AG965" s="354"/>
      <c r="AH965" s="354"/>
      <c r="AI965" s="354"/>
    </row>
    <row r="966" spans="1:35" x14ac:dyDescent="0.25">
      <c r="A966" s="358"/>
      <c r="D966" s="359"/>
      <c r="E966" s="354" t="str">
        <f>IFERROR(SUM(#REF!),"")</f>
        <v/>
      </c>
      <c r="F966" s="354"/>
      <c r="G966" s="354"/>
      <c r="H966" s="354"/>
      <c r="I966" s="354"/>
      <c r="J966" s="354"/>
      <c r="K966" s="354"/>
      <c r="L966" s="354">
        <f t="shared" si="479"/>
        <v>0</v>
      </c>
      <c r="M966" s="354"/>
      <c r="N966" s="354"/>
      <c r="O966" s="354"/>
      <c r="P966" s="354"/>
      <c r="Q966" s="354">
        <f t="shared" si="480"/>
        <v>0</v>
      </c>
      <c r="R966" s="354"/>
      <c r="S966" s="354"/>
      <c r="T966" s="354"/>
      <c r="U966" s="354"/>
      <c r="V966" s="354">
        <f t="shared" si="481"/>
        <v>0</v>
      </c>
      <c r="W966" s="354"/>
      <c r="X966" s="354"/>
      <c r="Y966" s="354"/>
      <c r="Z966" s="354"/>
      <c r="AA966" s="354"/>
      <c r="AB966" s="354"/>
      <c r="AC966" s="354"/>
      <c r="AD966" s="354"/>
      <c r="AE966" s="354"/>
      <c r="AF966" s="354"/>
      <c r="AG966" s="354"/>
      <c r="AH966" s="354"/>
      <c r="AI966" s="354"/>
    </row>
    <row r="967" spans="1:35" x14ac:dyDescent="0.25">
      <c r="A967" s="358">
        <v>3315</v>
      </c>
      <c r="B967" s="530"/>
      <c r="C967" s="358"/>
      <c r="D967" s="372" t="s">
        <v>1276</v>
      </c>
      <c r="E967" s="354" t="str">
        <f>IFERROR(SUM(#REF!),"")</f>
        <v/>
      </c>
      <c r="F967" s="354"/>
      <c r="G967" s="354"/>
      <c r="H967" s="354"/>
      <c r="I967" s="354"/>
      <c r="J967" s="354"/>
      <c r="K967" s="354"/>
      <c r="L967" s="354">
        <f t="shared" si="479"/>
        <v>0</v>
      </c>
      <c r="M967" s="354"/>
      <c r="N967" s="354"/>
      <c r="O967" s="354"/>
      <c r="P967" s="354"/>
      <c r="Q967" s="354">
        <f t="shared" si="480"/>
        <v>0</v>
      </c>
      <c r="R967" s="354"/>
      <c r="S967" s="354"/>
      <c r="T967" s="354"/>
      <c r="U967" s="354"/>
      <c r="V967" s="354">
        <f t="shared" si="481"/>
        <v>0</v>
      </c>
      <c r="W967" s="354"/>
      <c r="X967" s="354"/>
      <c r="Y967" s="354"/>
      <c r="Z967" s="354"/>
      <c r="AA967" s="354"/>
      <c r="AB967" s="354"/>
      <c r="AC967" s="354"/>
      <c r="AD967" s="354"/>
      <c r="AE967" s="354"/>
      <c r="AF967" s="354"/>
      <c r="AG967" s="354"/>
      <c r="AH967" s="354"/>
      <c r="AI967" s="354"/>
    </row>
    <row r="968" spans="1:35" x14ac:dyDescent="0.25">
      <c r="A968" s="358"/>
      <c r="B968" s="352"/>
      <c r="C968" s="358"/>
      <c r="D968" s="359"/>
      <c r="E968" s="354" t="str">
        <f>IFERROR(SUM(#REF!),"")</f>
        <v/>
      </c>
      <c r="F968" s="354"/>
      <c r="G968" s="354"/>
      <c r="H968" s="354"/>
      <c r="I968" s="354"/>
      <c r="J968" s="354"/>
      <c r="K968" s="354"/>
      <c r="L968" s="354">
        <f t="shared" si="479"/>
        <v>0</v>
      </c>
      <c r="M968" s="354"/>
      <c r="N968" s="354"/>
      <c r="O968" s="354"/>
      <c r="P968" s="354"/>
      <c r="Q968" s="354">
        <f t="shared" si="480"/>
        <v>0</v>
      </c>
      <c r="R968" s="354"/>
      <c r="S968" s="354"/>
      <c r="T968" s="354"/>
      <c r="U968" s="354"/>
      <c r="V968" s="354">
        <f t="shared" si="481"/>
        <v>0</v>
      </c>
      <c r="W968" s="354"/>
      <c r="X968" s="354"/>
      <c r="Y968" s="354"/>
      <c r="Z968" s="354"/>
      <c r="AA968" s="354"/>
      <c r="AB968" s="354"/>
      <c r="AC968" s="354"/>
      <c r="AD968" s="354"/>
      <c r="AE968" s="354"/>
      <c r="AF968" s="354"/>
      <c r="AG968" s="354"/>
      <c r="AH968" s="354"/>
      <c r="AI968" s="354"/>
    </row>
    <row r="969" spans="1:35" x14ac:dyDescent="0.25">
      <c r="A969" s="358"/>
      <c r="B969" s="352"/>
      <c r="C969" s="358"/>
      <c r="D969" s="359"/>
      <c r="E969" s="354" t="str">
        <f>IFERROR(SUM(#REF!),"")</f>
        <v/>
      </c>
      <c r="F969" s="354"/>
      <c r="G969" s="354"/>
      <c r="H969" s="354"/>
      <c r="I969" s="354"/>
      <c r="J969" s="354"/>
      <c r="K969" s="354"/>
      <c r="L969" s="354">
        <f t="shared" si="479"/>
        <v>0</v>
      </c>
      <c r="M969" s="354"/>
      <c r="N969" s="354"/>
      <c r="O969" s="354"/>
      <c r="P969" s="354"/>
      <c r="Q969" s="354">
        <f t="shared" si="480"/>
        <v>0</v>
      </c>
      <c r="R969" s="354"/>
      <c r="S969" s="354"/>
      <c r="T969" s="354"/>
      <c r="U969" s="354"/>
      <c r="V969" s="354">
        <f t="shared" si="481"/>
        <v>0</v>
      </c>
      <c r="W969" s="354"/>
      <c r="X969" s="354"/>
      <c r="Y969" s="354"/>
      <c r="Z969" s="354"/>
      <c r="AA969" s="354"/>
      <c r="AB969" s="354"/>
      <c r="AC969" s="354"/>
      <c r="AD969" s="354"/>
      <c r="AE969" s="354"/>
      <c r="AF969" s="354"/>
      <c r="AG969" s="354"/>
      <c r="AH969" s="354"/>
      <c r="AI969" s="354"/>
    </row>
    <row r="970" spans="1:35" x14ac:dyDescent="0.25">
      <c r="A970" s="358">
        <v>3316</v>
      </c>
      <c r="B970" s="352"/>
      <c r="C970" s="358"/>
      <c r="D970" s="372" t="s">
        <v>1277</v>
      </c>
      <c r="E970" s="354" t="str">
        <f>IFERROR(SUM(#REF!),"")</f>
        <v/>
      </c>
      <c r="F970" s="354"/>
      <c r="G970" s="354"/>
      <c r="H970" s="354"/>
      <c r="I970" s="354"/>
      <c r="J970" s="354"/>
      <c r="K970" s="354"/>
      <c r="L970" s="354">
        <f t="shared" si="479"/>
        <v>0</v>
      </c>
      <c r="M970" s="354"/>
      <c r="N970" s="354"/>
      <c r="O970" s="354"/>
      <c r="P970" s="354"/>
      <c r="Q970" s="354">
        <f t="shared" si="480"/>
        <v>0</v>
      </c>
      <c r="R970" s="354"/>
      <c r="S970" s="354"/>
      <c r="T970" s="354"/>
      <c r="U970" s="354"/>
      <c r="V970" s="354">
        <f t="shared" si="481"/>
        <v>0</v>
      </c>
      <c r="W970" s="354"/>
      <c r="X970" s="354"/>
      <c r="Y970" s="354"/>
      <c r="Z970" s="354"/>
      <c r="AA970" s="354"/>
      <c r="AB970" s="354"/>
      <c r="AC970" s="354"/>
      <c r="AD970" s="354"/>
      <c r="AE970" s="354"/>
      <c r="AF970" s="354"/>
      <c r="AG970" s="354"/>
      <c r="AH970" s="354"/>
      <c r="AI970" s="354"/>
    </row>
    <row r="971" spans="1:35" x14ac:dyDescent="0.25">
      <c r="A971" s="358"/>
      <c r="B971" s="358"/>
      <c r="C971" s="358"/>
      <c r="D971" s="359"/>
      <c r="E971" s="354" t="str">
        <f>IFERROR(SUM(#REF!),"")</f>
        <v/>
      </c>
      <c r="F971" s="354"/>
      <c r="G971" s="354"/>
      <c r="H971" s="354"/>
      <c r="I971" s="354"/>
      <c r="J971" s="354"/>
      <c r="K971" s="354"/>
      <c r="L971" s="354">
        <f t="shared" si="479"/>
        <v>0</v>
      </c>
      <c r="M971" s="354"/>
      <c r="N971" s="354"/>
      <c r="O971" s="354"/>
      <c r="P971" s="354"/>
      <c r="Q971" s="354">
        <f t="shared" si="480"/>
        <v>0</v>
      </c>
      <c r="R971" s="354"/>
      <c r="S971" s="354"/>
      <c r="T971" s="354"/>
      <c r="U971" s="354"/>
      <c r="V971" s="354">
        <f t="shared" si="481"/>
        <v>0</v>
      </c>
      <c r="W971" s="354"/>
      <c r="X971" s="354"/>
      <c r="Y971" s="354"/>
      <c r="Z971" s="354"/>
      <c r="AA971" s="354"/>
      <c r="AB971" s="354"/>
      <c r="AC971" s="354"/>
      <c r="AD971" s="354"/>
      <c r="AE971" s="354"/>
      <c r="AF971" s="354"/>
      <c r="AG971" s="354"/>
      <c r="AH971" s="354"/>
      <c r="AI971" s="354"/>
    </row>
    <row r="972" spans="1:35" x14ac:dyDescent="0.25">
      <c r="A972" s="358"/>
      <c r="B972" s="359"/>
      <c r="C972" s="358"/>
      <c r="D972" s="359"/>
      <c r="E972" s="354" t="str">
        <f>IFERROR(SUM(#REF!),"")</f>
        <v/>
      </c>
      <c r="F972" s="354"/>
      <c r="G972" s="354"/>
      <c r="H972" s="354"/>
      <c r="I972" s="354"/>
      <c r="J972" s="354"/>
      <c r="K972" s="354"/>
      <c r="L972" s="354">
        <f t="shared" si="479"/>
        <v>0</v>
      </c>
      <c r="M972" s="354"/>
      <c r="N972" s="354"/>
      <c r="O972" s="354"/>
      <c r="P972" s="354"/>
      <c r="Q972" s="354">
        <f t="shared" si="480"/>
        <v>0</v>
      </c>
      <c r="R972" s="354"/>
      <c r="S972" s="354"/>
      <c r="T972" s="354"/>
      <c r="U972" s="354"/>
      <c r="V972" s="354">
        <f t="shared" si="481"/>
        <v>0</v>
      </c>
      <c r="W972" s="354"/>
      <c r="X972" s="354"/>
      <c r="Y972" s="354"/>
      <c r="Z972" s="354"/>
      <c r="AA972" s="354"/>
      <c r="AB972" s="354"/>
      <c r="AC972" s="354"/>
      <c r="AD972" s="354"/>
      <c r="AE972" s="354"/>
      <c r="AF972" s="354"/>
      <c r="AG972" s="354"/>
      <c r="AH972" s="354"/>
      <c r="AI972" s="354"/>
    </row>
    <row r="973" spans="1:35" x14ac:dyDescent="0.25">
      <c r="A973" s="358">
        <v>3317</v>
      </c>
      <c r="B973" s="359"/>
      <c r="C973" s="358"/>
      <c r="D973" s="372" t="s">
        <v>1278</v>
      </c>
      <c r="E973" s="354" t="str">
        <f>IFERROR(SUM(#REF!),"")</f>
        <v/>
      </c>
      <c r="F973" s="354"/>
      <c r="G973" s="354"/>
      <c r="H973" s="354"/>
      <c r="I973" s="354"/>
      <c r="J973" s="354"/>
      <c r="K973" s="354"/>
      <c r="L973" s="354">
        <f t="shared" si="479"/>
        <v>0</v>
      </c>
      <c r="M973" s="354"/>
      <c r="N973" s="354"/>
      <c r="O973" s="354"/>
      <c r="P973" s="354"/>
      <c r="Q973" s="354">
        <f t="shared" si="480"/>
        <v>0</v>
      </c>
      <c r="R973" s="354"/>
      <c r="S973" s="354"/>
      <c r="T973" s="354"/>
      <c r="U973" s="354"/>
      <c r="V973" s="354">
        <f t="shared" si="481"/>
        <v>0</v>
      </c>
      <c r="W973" s="354"/>
      <c r="X973" s="354"/>
      <c r="Y973" s="354"/>
      <c r="Z973" s="354"/>
      <c r="AA973" s="354"/>
      <c r="AB973" s="354"/>
      <c r="AC973" s="354"/>
      <c r="AD973" s="354"/>
      <c r="AE973" s="354"/>
      <c r="AF973" s="354"/>
      <c r="AG973" s="354"/>
      <c r="AH973" s="354"/>
      <c r="AI973" s="354"/>
    </row>
    <row r="974" spans="1:35" x14ac:dyDescent="0.25">
      <c r="A974" s="358"/>
      <c r="B974" s="359"/>
      <c r="C974" s="358"/>
      <c r="D974" s="359"/>
      <c r="E974" s="354" t="str">
        <f>IFERROR(SUM(#REF!),"")</f>
        <v/>
      </c>
      <c r="F974" s="354"/>
      <c r="G974" s="354"/>
      <c r="H974" s="354"/>
      <c r="I974" s="354"/>
      <c r="J974" s="354"/>
      <c r="K974" s="354"/>
      <c r="L974" s="354">
        <f t="shared" si="479"/>
        <v>0</v>
      </c>
      <c r="M974" s="354"/>
      <c r="N974" s="354"/>
      <c r="O974" s="354"/>
      <c r="P974" s="354"/>
      <c r="Q974" s="354">
        <f t="shared" si="480"/>
        <v>0</v>
      </c>
      <c r="R974" s="354"/>
      <c r="S974" s="354"/>
      <c r="T974" s="354"/>
      <c r="U974" s="354"/>
      <c r="V974" s="354">
        <f t="shared" si="481"/>
        <v>0</v>
      </c>
      <c r="W974" s="354"/>
      <c r="X974" s="354"/>
      <c r="Y974" s="354"/>
      <c r="Z974" s="354"/>
      <c r="AA974" s="354"/>
      <c r="AB974" s="354"/>
      <c r="AC974" s="354"/>
      <c r="AD974" s="354"/>
      <c r="AE974" s="354"/>
      <c r="AF974" s="354"/>
      <c r="AG974" s="354"/>
      <c r="AH974" s="354"/>
      <c r="AI974" s="354"/>
    </row>
    <row r="975" spans="1:35" x14ac:dyDescent="0.25">
      <c r="A975" s="358"/>
      <c r="B975" s="359"/>
      <c r="C975" s="358"/>
      <c r="D975" s="359"/>
      <c r="E975" s="354" t="str">
        <f>IFERROR(SUM(#REF!),"")</f>
        <v/>
      </c>
      <c r="F975" s="354"/>
      <c r="G975" s="354"/>
      <c r="H975" s="354"/>
      <c r="I975" s="354"/>
      <c r="J975" s="354"/>
      <c r="K975" s="354"/>
      <c r="L975" s="354">
        <f t="shared" si="479"/>
        <v>0</v>
      </c>
      <c r="M975" s="354"/>
      <c r="N975" s="354"/>
      <c r="O975" s="354"/>
      <c r="P975" s="354"/>
      <c r="Q975" s="354">
        <f t="shared" si="480"/>
        <v>0</v>
      </c>
      <c r="R975" s="354"/>
      <c r="S975" s="354"/>
      <c r="T975" s="354"/>
      <c r="U975" s="354"/>
      <c r="V975" s="354">
        <f t="shared" si="481"/>
        <v>0</v>
      </c>
      <c r="W975" s="354"/>
      <c r="X975" s="354"/>
      <c r="Y975" s="354"/>
      <c r="Z975" s="354"/>
      <c r="AA975" s="354"/>
      <c r="AB975" s="354"/>
      <c r="AC975" s="354"/>
      <c r="AD975" s="354"/>
      <c r="AE975" s="354"/>
      <c r="AF975" s="354"/>
      <c r="AG975" s="354"/>
      <c r="AH975" s="354"/>
      <c r="AI975" s="354"/>
    </row>
    <row r="976" spans="1:35" x14ac:dyDescent="0.25">
      <c r="A976" s="358">
        <v>3318</v>
      </c>
      <c r="B976" s="361"/>
      <c r="C976" s="358"/>
      <c r="D976" s="359" t="s">
        <v>1030</v>
      </c>
      <c r="E976" s="354" t="str">
        <f>IFERROR(SUM(#REF!),"")</f>
        <v/>
      </c>
      <c r="F976" s="354"/>
      <c r="G976" s="354"/>
      <c r="H976" s="354"/>
      <c r="I976" s="354"/>
      <c r="J976" s="354"/>
      <c r="K976" s="354"/>
      <c r="L976" s="354">
        <f t="shared" si="479"/>
        <v>0</v>
      </c>
      <c r="M976" s="354"/>
      <c r="N976" s="354"/>
      <c r="O976" s="354"/>
      <c r="P976" s="354"/>
      <c r="Q976" s="354">
        <f t="shared" si="480"/>
        <v>0</v>
      </c>
      <c r="R976" s="354"/>
      <c r="S976" s="354"/>
      <c r="T976" s="354"/>
      <c r="U976" s="354"/>
      <c r="V976" s="354">
        <f t="shared" si="481"/>
        <v>0</v>
      </c>
      <c r="W976" s="354"/>
      <c r="X976" s="354"/>
      <c r="Y976" s="354"/>
      <c r="Z976" s="354"/>
      <c r="AA976" s="354"/>
      <c r="AB976" s="354"/>
      <c r="AC976" s="354"/>
      <c r="AD976" s="354"/>
      <c r="AE976" s="354"/>
      <c r="AF976" s="354"/>
      <c r="AG976" s="354"/>
      <c r="AH976" s="354"/>
      <c r="AI976" s="354"/>
    </row>
    <row r="977" spans="1:35" x14ac:dyDescent="0.25">
      <c r="A977" s="358"/>
      <c r="B977" s="361"/>
      <c r="C977" s="358"/>
      <c r="D977" s="359"/>
      <c r="E977" s="354" t="str">
        <f>IFERROR(SUM(#REF!),"")</f>
        <v/>
      </c>
      <c r="F977" s="354"/>
      <c r="G977" s="354"/>
      <c r="H977" s="354"/>
      <c r="I977" s="354"/>
      <c r="J977" s="354"/>
      <c r="K977" s="354"/>
      <c r="L977" s="354">
        <f t="shared" si="479"/>
        <v>0</v>
      </c>
      <c r="M977" s="354"/>
      <c r="N977" s="354"/>
      <c r="O977" s="354"/>
      <c r="P977" s="354"/>
      <c r="Q977" s="354">
        <f t="shared" si="480"/>
        <v>0</v>
      </c>
      <c r="R977" s="354"/>
      <c r="S977" s="354"/>
      <c r="T977" s="354"/>
      <c r="U977" s="354"/>
      <c r="V977" s="354">
        <f t="shared" si="481"/>
        <v>0</v>
      </c>
      <c r="W977" s="354"/>
      <c r="X977" s="354"/>
      <c r="Y977" s="354"/>
      <c r="Z977" s="354"/>
      <c r="AA977" s="354"/>
      <c r="AB977" s="354"/>
      <c r="AC977" s="354"/>
      <c r="AD977" s="354"/>
      <c r="AE977" s="354"/>
      <c r="AF977" s="354"/>
      <c r="AG977" s="354"/>
      <c r="AH977" s="354"/>
      <c r="AI977" s="354"/>
    </row>
    <row r="978" spans="1:35" x14ac:dyDescent="0.25">
      <c r="A978" s="358"/>
      <c r="B978" s="361"/>
      <c r="C978" s="358"/>
      <c r="D978" s="359"/>
      <c r="E978" s="354" t="str">
        <f>IFERROR(SUM(#REF!),"")</f>
        <v/>
      </c>
      <c r="F978" s="354"/>
      <c r="G978" s="354"/>
      <c r="H978" s="354"/>
      <c r="I978" s="354"/>
      <c r="J978" s="354"/>
      <c r="K978" s="354"/>
      <c r="L978" s="354">
        <f t="shared" si="479"/>
        <v>0</v>
      </c>
      <c r="M978" s="354"/>
      <c r="N978" s="354"/>
      <c r="O978" s="354"/>
      <c r="P978" s="354"/>
      <c r="Q978" s="354">
        <f t="shared" si="480"/>
        <v>0</v>
      </c>
      <c r="R978" s="354"/>
      <c r="S978" s="354"/>
      <c r="T978" s="354"/>
      <c r="U978" s="354"/>
      <c r="V978" s="354">
        <f t="shared" si="481"/>
        <v>0</v>
      </c>
      <c r="W978" s="354"/>
      <c r="X978" s="354"/>
      <c r="Y978" s="354"/>
      <c r="Z978" s="354"/>
      <c r="AA978" s="354"/>
      <c r="AB978" s="354"/>
      <c r="AC978" s="354"/>
      <c r="AD978" s="354"/>
      <c r="AE978" s="354"/>
      <c r="AF978" s="354"/>
      <c r="AG978" s="354"/>
      <c r="AH978" s="354"/>
      <c r="AI978" s="354"/>
    </row>
    <row r="979" spans="1:35" x14ac:dyDescent="0.25">
      <c r="A979" s="352">
        <v>332</v>
      </c>
      <c r="B979" s="361"/>
      <c r="C979" s="352"/>
      <c r="D979" s="416" t="s">
        <v>1281</v>
      </c>
      <c r="E979" s="360">
        <f t="shared" ref="E979:F979" si="510">SUM(E982,E987,E1001,E1004,E1007,E1010,E1015)</f>
        <v>-46296460.559999995</v>
      </c>
      <c r="F979" s="360">
        <f t="shared" si="510"/>
        <v>-48407000</v>
      </c>
      <c r="G979" s="360">
        <f>SUM(G982,G987,G1001,G1004,G1007,G1010,G1015)</f>
        <v>-48815900</v>
      </c>
      <c r="H979" s="360">
        <f t="shared" ref="H979:K979" si="511">SUM(H982,H987,H1001,H1004,H1007,H1010,H1015)</f>
        <v>-51225700</v>
      </c>
      <c r="I979" s="360">
        <f t="shared" si="511"/>
        <v>0</v>
      </c>
      <c r="J979" s="360">
        <f t="shared" si="511"/>
        <v>0</v>
      </c>
      <c r="K979" s="360">
        <f t="shared" si="511"/>
        <v>0</v>
      </c>
      <c r="L979" s="354">
        <f t="shared" si="479"/>
        <v>-51225700</v>
      </c>
      <c r="M979" s="360">
        <f t="shared" ref="M979:P979" si="512">SUM(M982,M987,M1001,M1004,M1007,M1010,M1015)</f>
        <v>-51225700</v>
      </c>
      <c r="N979" s="360">
        <f t="shared" si="512"/>
        <v>0</v>
      </c>
      <c r="O979" s="360">
        <f t="shared" si="512"/>
        <v>0</v>
      </c>
      <c r="P979" s="360">
        <f t="shared" si="512"/>
        <v>0</v>
      </c>
      <c r="Q979" s="354">
        <f t="shared" si="480"/>
        <v>-51225700</v>
      </c>
      <c r="R979" s="360">
        <f t="shared" ref="R979:U979" si="513">SUM(R982,R987,R1001,R1004,R1007,R1010,R1015)</f>
        <v>-51225700</v>
      </c>
      <c r="S979" s="360">
        <f t="shared" si="513"/>
        <v>0</v>
      </c>
      <c r="T979" s="360">
        <f t="shared" si="513"/>
        <v>0</v>
      </c>
      <c r="U979" s="360">
        <f t="shared" si="513"/>
        <v>0</v>
      </c>
      <c r="V979" s="354">
        <f t="shared" si="481"/>
        <v>-51225700</v>
      </c>
      <c r="W979" s="354"/>
      <c r="X979" s="354"/>
      <c r="Y979" s="354"/>
      <c r="Z979" s="354"/>
      <c r="AA979" s="354"/>
      <c r="AB979" s="354"/>
      <c r="AC979" s="354"/>
      <c r="AD979" s="354"/>
      <c r="AE979" s="354"/>
      <c r="AF979" s="354"/>
      <c r="AG979" s="354"/>
      <c r="AH979" s="354"/>
      <c r="AI979" s="354"/>
    </row>
    <row r="980" spans="1:35" x14ac:dyDescent="0.25">
      <c r="A980" s="358">
        <v>3322</v>
      </c>
      <c r="B980" s="361"/>
      <c r="C980" s="358"/>
      <c r="D980" s="359" t="s">
        <v>933</v>
      </c>
      <c r="E980" s="354" t="str">
        <f>IFERROR(SUM(#REF!),"")</f>
        <v/>
      </c>
      <c r="F980" s="354"/>
      <c r="G980" s="354"/>
      <c r="H980" s="354"/>
      <c r="I980" s="354"/>
      <c r="J980" s="354"/>
      <c r="K980" s="354"/>
      <c r="L980" s="354">
        <f t="shared" si="479"/>
        <v>0</v>
      </c>
      <c r="M980" s="354"/>
      <c r="N980" s="354"/>
      <c r="O980" s="354"/>
      <c r="P980" s="354"/>
      <c r="Q980" s="354">
        <f t="shared" si="480"/>
        <v>0</v>
      </c>
      <c r="R980" s="354"/>
      <c r="S980" s="354"/>
      <c r="T980" s="354"/>
      <c r="U980" s="354"/>
      <c r="V980" s="354">
        <f t="shared" si="481"/>
        <v>0</v>
      </c>
      <c r="W980" s="354"/>
      <c r="X980" s="354"/>
      <c r="Y980" s="354"/>
      <c r="Z980" s="354"/>
      <c r="AA980" s="354"/>
      <c r="AB980" s="354"/>
      <c r="AC980" s="354"/>
      <c r="AD980" s="354"/>
      <c r="AE980" s="354"/>
      <c r="AF980" s="354"/>
      <c r="AG980" s="354"/>
      <c r="AH980" s="354"/>
      <c r="AI980" s="354"/>
    </row>
    <row r="981" spans="1:35" x14ac:dyDescent="0.25">
      <c r="A981" s="358"/>
      <c r="B981" s="361"/>
      <c r="C981" s="358"/>
      <c r="D981" s="359"/>
      <c r="E981" s="354" t="str">
        <f>IFERROR(SUM(#REF!),"")</f>
        <v/>
      </c>
      <c r="F981" s="354"/>
      <c r="G981" s="354"/>
      <c r="H981" s="354"/>
      <c r="I981" s="354"/>
      <c r="J981" s="354"/>
      <c r="K981" s="354"/>
      <c r="L981" s="354">
        <f t="shared" si="479"/>
        <v>0</v>
      </c>
      <c r="M981" s="354"/>
      <c r="N981" s="354"/>
      <c r="O981" s="354"/>
      <c r="P981" s="354"/>
      <c r="Q981" s="354">
        <f t="shared" si="480"/>
        <v>0</v>
      </c>
      <c r="R981" s="354"/>
      <c r="S981" s="354"/>
      <c r="T981" s="354"/>
      <c r="U981" s="354"/>
      <c r="V981" s="354">
        <f t="shared" si="481"/>
        <v>0</v>
      </c>
      <c r="W981" s="354"/>
      <c r="X981" s="354"/>
      <c r="Y981" s="354"/>
      <c r="Z981" s="354"/>
      <c r="AA981" s="354"/>
      <c r="AB981" s="354"/>
      <c r="AC981" s="354"/>
      <c r="AD981" s="354"/>
      <c r="AE981" s="354"/>
      <c r="AF981" s="354"/>
      <c r="AG981" s="354"/>
      <c r="AH981" s="354"/>
      <c r="AI981" s="354"/>
    </row>
    <row r="982" spans="1:35" x14ac:dyDescent="0.25">
      <c r="A982" s="358"/>
      <c r="B982" s="361"/>
      <c r="C982" s="358"/>
      <c r="D982" s="359"/>
      <c r="E982" s="354" t="str">
        <f>IFERROR(SUM(#REF!),"")</f>
        <v/>
      </c>
      <c r="F982" s="354"/>
      <c r="G982" s="354"/>
      <c r="H982" s="354"/>
      <c r="I982" s="354"/>
      <c r="J982" s="354"/>
      <c r="K982" s="354"/>
      <c r="L982" s="354">
        <f t="shared" si="479"/>
        <v>0</v>
      </c>
      <c r="M982" s="354"/>
      <c r="N982" s="354"/>
      <c r="O982" s="354"/>
      <c r="P982" s="354"/>
      <c r="Q982" s="354">
        <f t="shared" si="480"/>
        <v>0</v>
      </c>
      <c r="R982" s="354"/>
      <c r="S982" s="354"/>
      <c r="T982" s="354"/>
      <c r="U982" s="354"/>
      <c r="V982" s="354">
        <f t="shared" si="481"/>
        <v>0</v>
      </c>
      <c r="W982" s="354"/>
      <c r="X982" s="354"/>
      <c r="Y982" s="354"/>
      <c r="Z982" s="354"/>
      <c r="AA982" s="354"/>
      <c r="AB982" s="354"/>
      <c r="AC982" s="354"/>
      <c r="AD982" s="354"/>
      <c r="AE982" s="354"/>
      <c r="AF982" s="354"/>
      <c r="AG982" s="354"/>
      <c r="AH982" s="354"/>
      <c r="AI982" s="354"/>
    </row>
    <row r="983" spans="1:35" x14ac:dyDescent="0.25">
      <c r="A983" s="358"/>
      <c r="B983" s="361"/>
      <c r="C983" s="358"/>
      <c r="D983" s="359"/>
      <c r="E983" s="354" t="str">
        <f>IFERROR(SUM(#REF!),"")</f>
        <v/>
      </c>
      <c r="F983" s="354"/>
      <c r="G983" s="354"/>
      <c r="H983" s="354"/>
      <c r="I983" s="354"/>
      <c r="J983" s="354"/>
      <c r="K983" s="354"/>
      <c r="L983" s="354">
        <f t="shared" si="479"/>
        <v>0</v>
      </c>
      <c r="M983" s="354"/>
      <c r="N983" s="354"/>
      <c r="O983" s="354"/>
      <c r="P983" s="354"/>
      <c r="Q983" s="354">
        <f t="shared" si="480"/>
        <v>0</v>
      </c>
      <c r="R983" s="354"/>
      <c r="S983" s="354"/>
      <c r="T983" s="354"/>
      <c r="U983" s="354"/>
      <c r="V983" s="354">
        <f t="shared" si="481"/>
        <v>0</v>
      </c>
      <c r="W983" s="354"/>
      <c r="X983" s="354"/>
      <c r="Y983" s="354"/>
      <c r="Z983" s="354"/>
      <c r="AA983" s="354"/>
      <c r="AB983" s="354"/>
      <c r="AC983" s="354"/>
      <c r="AD983" s="354"/>
      <c r="AE983" s="354"/>
      <c r="AF983" s="354"/>
      <c r="AG983" s="354"/>
      <c r="AH983" s="354"/>
      <c r="AI983" s="354"/>
    </row>
    <row r="984" spans="1:35" x14ac:dyDescent="0.25">
      <c r="A984" s="358"/>
      <c r="B984" s="361"/>
      <c r="C984" s="358"/>
      <c r="D984" s="359"/>
      <c r="E984" s="354" t="str">
        <f>IFERROR(SUM(#REF!),"")</f>
        <v/>
      </c>
      <c r="F984" s="354"/>
      <c r="G984" s="354"/>
      <c r="H984" s="354"/>
      <c r="I984" s="354"/>
      <c r="J984" s="354"/>
      <c r="K984" s="354"/>
      <c r="L984" s="354">
        <f t="shared" si="479"/>
        <v>0</v>
      </c>
      <c r="M984" s="354"/>
      <c r="N984" s="354"/>
      <c r="O984" s="354"/>
      <c r="P984" s="354"/>
      <c r="Q984" s="354">
        <f t="shared" si="480"/>
        <v>0</v>
      </c>
      <c r="R984" s="354"/>
      <c r="S984" s="354"/>
      <c r="T984" s="354"/>
      <c r="U984" s="354"/>
      <c r="V984" s="354">
        <f t="shared" si="481"/>
        <v>0</v>
      </c>
      <c r="W984" s="354"/>
      <c r="X984" s="354"/>
      <c r="Y984" s="354"/>
      <c r="Z984" s="354"/>
      <c r="AA984" s="354"/>
      <c r="AB984" s="354"/>
      <c r="AC984" s="354"/>
      <c r="AD984" s="354"/>
      <c r="AE984" s="354"/>
      <c r="AF984" s="354"/>
      <c r="AG984" s="354"/>
      <c r="AH984" s="354"/>
      <c r="AI984" s="354"/>
    </row>
    <row r="985" spans="1:35" x14ac:dyDescent="0.25">
      <c r="A985" s="358">
        <v>3323</v>
      </c>
      <c r="B985" s="361"/>
      <c r="C985" s="358"/>
      <c r="D985" s="372" t="s">
        <v>1275</v>
      </c>
      <c r="E985" s="354" t="str">
        <f>IFERROR(SUM(#REF!),"")</f>
        <v/>
      </c>
      <c r="F985" s="354"/>
      <c r="G985" s="354"/>
      <c r="H985" s="354"/>
      <c r="I985" s="354"/>
      <c r="J985" s="354"/>
      <c r="K985" s="354"/>
      <c r="L985" s="354">
        <f t="shared" si="479"/>
        <v>0</v>
      </c>
      <c r="M985" s="354"/>
      <c r="N985" s="354"/>
      <c r="O985" s="354"/>
      <c r="P985" s="354"/>
      <c r="Q985" s="354">
        <f t="shared" si="480"/>
        <v>0</v>
      </c>
      <c r="R985" s="354"/>
      <c r="S985" s="354"/>
      <c r="T985" s="354"/>
      <c r="U985" s="354"/>
      <c r="V985" s="354">
        <f t="shared" si="481"/>
        <v>0</v>
      </c>
      <c r="W985" s="354"/>
      <c r="X985" s="354"/>
      <c r="Y985" s="354"/>
      <c r="Z985" s="354"/>
      <c r="AA985" s="354"/>
      <c r="AB985" s="354"/>
      <c r="AC985" s="354"/>
      <c r="AD985" s="354"/>
      <c r="AE985" s="354"/>
      <c r="AF985" s="354"/>
      <c r="AG985" s="354"/>
      <c r="AH985" s="354"/>
      <c r="AI985" s="354"/>
    </row>
    <row r="986" spans="1:35" x14ac:dyDescent="0.25">
      <c r="A986" s="358"/>
      <c r="B986" s="361"/>
      <c r="C986" s="358"/>
      <c r="D986" s="359"/>
      <c r="E986" s="354" t="str">
        <f>IFERROR(SUM(#REF!),"")</f>
        <v/>
      </c>
      <c r="F986" s="354"/>
      <c r="G986" s="354"/>
      <c r="H986" s="354"/>
      <c r="I986" s="354"/>
      <c r="J986" s="354"/>
      <c r="K986" s="354"/>
      <c r="L986" s="354">
        <f t="shared" si="479"/>
        <v>0</v>
      </c>
      <c r="M986" s="354"/>
      <c r="N986" s="354"/>
      <c r="O986" s="354"/>
      <c r="P986" s="354"/>
      <c r="Q986" s="354">
        <f t="shared" si="480"/>
        <v>0</v>
      </c>
      <c r="R986" s="354"/>
      <c r="S986" s="354"/>
      <c r="T986" s="354"/>
      <c r="U986" s="354"/>
      <c r="V986" s="354">
        <f t="shared" si="481"/>
        <v>0</v>
      </c>
      <c r="W986" s="354"/>
      <c r="X986" s="354"/>
      <c r="Y986" s="354"/>
      <c r="Z986" s="354"/>
      <c r="AA986" s="354"/>
      <c r="AB986" s="354"/>
      <c r="AC986" s="354"/>
      <c r="AD986" s="354"/>
      <c r="AE986" s="354"/>
      <c r="AF986" s="354"/>
      <c r="AG986" s="354"/>
      <c r="AH986" s="354"/>
      <c r="AI986" s="354"/>
    </row>
    <row r="987" spans="1:35" x14ac:dyDescent="0.25">
      <c r="A987" s="358"/>
      <c r="B987" s="361"/>
      <c r="C987" s="358"/>
      <c r="D987" s="359"/>
      <c r="E987" s="354" t="str">
        <f>IFERROR(SUM(#REF!),"")</f>
        <v/>
      </c>
      <c r="F987" s="354"/>
      <c r="G987" s="354"/>
      <c r="H987" s="354"/>
      <c r="I987" s="354"/>
      <c r="J987" s="354"/>
      <c r="K987" s="354"/>
      <c r="L987" s="354">
        <f t="shared" si="479"/>
        <v>0</v>
      </c>
      <c r="M987" s="354"/>
      <c r="N987" s="354"/>
      <c r="O987" s="354"/>
      <c r="P987" s="354"/>
      <c r="Q987" s="354">
        <f t="shared" si="480"/>
        <v>0</v>
      </c>
      <c r="R987" s="354"/>
      <c r="S987" s="354"/>
      <c r="T987" s="354"/>
      <c r="U987" s="354"/>
      <c r="V987" s="354">
        <f t="shared" si="481"/>
        <v>0</v>
      </c>
      <c r="W987" s="354"/>
      <c r="X987" s="354"/>
      <c r="Y987" s="354"/>
      <c r="Z987" s="354"/>
      <c r="AA987" s="354"/>
      <c r="AB987" s="354"/>
      <c r="AC987" s="354"/>
      <c r="AD987" s="354"/>
      <c r="AE987" s="354"/>
      <c r="AF987" s="354"/>
      <c r="AG987" s="354"/>
      <c r="AH987" s="354"/>
      <c r="AI987" s="354"/>
    </row>
    <row r="988" spans="1:35" x14ac:dyDescent="0.25">
      <c r="A988" s="358"/>
      <c r="B988" s="361"/>
      <c r="C988" s="358"/>
      <c r="D988" s="359"/>
      <c r="E988" s="354" t="str">
        <f>IFERROR(SUM(#REF!),"")</f>
        <v/>
      </c>
      <c r="F988" s="354"/>
      <c r="G988" s="354"/>
      <c r="H988" s="354"/>
      <c r="I988" s="354"/>
      <c r="J988" s="354"/>
      <c r="K988" s="354"/>
      <c r="L988" s="354">
        <f t="shared" si="479"/>
        <v>0</v>
      </c>
      <c r="M988" s="354"/>
      <c r="N988" s="354"/>
      <c r="O988" s="354"/>
      <c r="P988" s="354"/>
      <c r="Q988" s="354">
        <f t="shared" si="480"/>
        <v>0</v>
      </c>
      <c r="R988" s="354"/>
      <c r="S988" s="354"/>
      <c r="T988" s="354"/>
      <c r="U988" s="354"/>
      <c r="V988" s="354">
        <f t="shared" si="481"/>
        <v>0</v>
      </c>
      <c r="W988" s="354"/>
      <c r="X988" s="354"/>
      <c r="Y988" s="354"/>
      <c r="Z988" s="354"/>
      <c r="AA988" s="354"/>
      <c r="AB988" s="354"/>
      <c r="AC988" s="354"/>
      <c r="AD988" s="354"/>
      <c r="AE988" s="354"/>
      <c r="AF988" s="354"/>
      <c r="AG988" s="354"/>
      <c r="AH988" s="354"/>
      <c r="AI988" s="354"/>
    </row>
    <row r="989" spans="1:35" x14ac:dyDescent="0.25">
      <c r="A989" s="358"/>
      <c r="B989" s="361"/>
      <c r="C989" s="358"/>
      <c r="D989" s="359"/>
      <c r="E989" s="354" t="str">
        <f>IFERROR(SUM(#REF!),"")</f>
        <v/>
      </c>
      <c r="F989" s="354"/>
      <c r="G989" s="354"/>
      <c r="H989" s="354"/>
      <c r="I989" s="354"/>
      <c r="J989" s="354"/>
      <c r="K989" s="354"/>
      <c r="L989" s="354">
        <f t="shared" si="479"/>
        <v>0</v>
      </c>
      <c r="M989" s="354"/>
      <c r="N989" s="354"/>
      <c r="O989" s="354"/>
      <c r="P989" s="354"/>
      <c r="Q989" s="354">
        <f t="shared" si="480"/>
        <v>0</v>
      </c>
      <c r="R989" s="354"/>
      <c r="S989" s="354"/>
      <c r="T989" s="354"/>
      <c r="U989" s="354"/>
      <c r="V989" s="354">
        <f t="shared" si="481"/>
        <v>0</v>
      </c>
      <c r="W989" s="354"/>
      <c r="X989" s="354"/>
      <c r="Y989" s="354"/>
      <c r="Z989" s="354"/>
      <c r="AA989" s="354"/>
      <c r="AB989" s="354"/>
      <c r="AC989" s="354"/>
      <c r="AD989" s="354"/>
      <c r="AE989" s="354"/>
      <c r="AF989" s="354"/>
      <c r="AG989" s="354"/>
      <c r="AH989" s="354"/>
      <c r="AI989" s="354"/>
    </row>
    <row r="990" spans="1:35" x14ac:dyDescent="0.25">
      <c r="A990" s="358">
        <v>3324</v>
      </c>
      <c r="B990" s="361"/>
      <c r="C990" s="358"/>
      <c r="D990" s="359" t="s">
        <v>1031</v>
      </c>
      <c r="E990" s="354" t="str">
        <f>IFERROR(SUM(#REF!),"")</f>
        <v/>
      </c>
      <c r="F990" s="354"/>
      <c r="G990" s="354"/>
      <c r="H990" s="354"/>
      <c r="I990" s="354"/>
      <c r="J990" s="354"/>
      <c r="K990" s="354"/>
      <c r="L990" s="354">
        <f t="shared" si="479"/>
        <v>0</v>
      </c>
      <c r="M990" s="354"/>
      <c r="N990" s="354"/>
      <c r="O990" s="354"/>
      <c r="P990" s="354"/>
      <c r="Q990" s="354">
        <f t="shared" si="480"/>
        <v>0</v>
      </c>
      <c r="R990" s="354"/>
      <c r="S990" s="354"/>
      <c r="T990" s="354"/>
      <c r="U990" s="354"/>
      <c r="V990" s="354">
        <f t="shared" si="481"/>
        <v>0</v>
      </c>
      <c r="W990" s="354"/>
      <c r="X990" s="354"/>
      <c r="Y990" s="354"/>
      <c r="Z990" s="354"/>
      <c r="AA990" s="354"/>
      <c r="AB990" s="354"/>
      <c r="AC990" s="354"/>
      <c r="AD990" s="354"/>
      <c r="AE990" s="354"/>
      <c r="AF990" s="354"/>
      <c r="AG990" s="354"/>
      <c r="AH990" s="354"/>
      <c r="AI990" s="354"/>
    </row>
    <row r="991" spans="1:35" x14ac:dyDescent="0.2">
      <c r="A991" s="358"/>
      <c r="B991" s="361" t="str">
        <f>IFERROR(LEFT(C991,1),"")</f>
        <v>0</v>
      </c>
      <c r="C991" s="364" t="s">
        <v>1032</v>
      </c>
      <c r="D991" s="359" t="s">
        <v>1033</v>
      </c>
      <c r="E991" s="1157" t="str">
        <f>IFERROR(VLOOKUP($C991,'[8]Total Inflows'!$AE$4:$AH$165,2,0),"")</f>
        <v/>
      </c>
      <c r="F991" s="1157" t="str">
        <f>IFERROR(VLOOKUP($C991,'[8]Total Inflows'!$AE$4:$AH$165,3,0),"")</f>
        <v/>
      </c>
      <c r="G991" s="1157" t="str">
        <f>IFERROR(VLOOKUP($C991,'[8]Total Inflows'!$AE$4:$AH$165,4,0),"")</f>
        <v/>
      </c>
      <c r="H991" s="1157" t="str">
        <f>IFERROR(VLOOKUP($C991,'[8]Total Inflows'!$AJ$4:$AM$110,2,0),"")</f>
        <v/>
      </c>
      <c r="I991" s="1157" t="str">
        <f>IFERROR(VLOOKUP($C991,'[8]Total Inflows'!$AO$4:$AR$10,2,0),"")</f>
        <v/>
      </c>
      <c r="J991" s="1157" t="str">
        <f>IFERROR(VLOOKUP($C991,'[8]Total Inflows'!$AU$4:$AX$54,2,0),"")</f>
        <v/>
      </c>
      <c r="K991" s="1157" t="str">
        <f>IFERROR(VLOOKUP($C991,'[8]Total Inflows'!$AZ$4:$BC$30,2,0),"")</f>
        <v/>
      </c>
      <c r="L991" s="354">
        <f t="shared" si="479"/>
        <v>0</v>
      </c>
      <c r="M991" s="1157" t="str">
        <f>IFERROR(VLOOKUP($C991,'[9]Total Inflows'!$AI$4:$AL$110,3,0),"")</f>
        <v/>
      </c>
      <c r="N991" s="1157" t="str">
        <f>IFERROR(VLOOKUP($C991,'[8]Total Inflows'!$AO$4:$AR$10,3,0),"")</f>
        <v/>
      </c>
      <c r="O991" s="1157" t="str">
        <f>IFERROR(VLOOKUP($C991,'[8]Total Inflows'!$AU$4:$AX$54,3,0),"")</f>
        <v/>
      </c>
      <c r="P991" s="1157" t="str">
        <f>IFERROR(VLOOKUP($C991,'[8]Total Inflows'!$AZ$4:$BC$30,3,0),"")</f>
        <v/>
      </c>
      <c r="Q991" s="354">
        <f t="shared" si="480"/>
        <v>0</v>
      </c>
      <c r="R991" s="1157" t="str">
        <f>IFERROR(VLOOKUP($C991,'[9]Total Inflows'!$AI$4:$AL$110,4,0),"")</f>
        <v/>
      </c>
      <c r="S991" s="1157" t="str">
        <f>IFERROR(VLOOKUP($C991,'[8]Total Inflows'!$AO$4:$AR$10,4,0),"")</f>
        <v/>
      </c>
      <c r="T991" s="1157" t="str">
        <f>IFERROR(VLOOKUP($C991,'[8]Total Inflows'!$AU$4:$AX$54,4,0),"")</f>
        <v/>
      </c>
      <c r="U991" s="1157" t="str">
        <f>IFERROR(VLOOKUP($C991,'[8]Total Inflows'!$AZ$4:$BC$30,4,0),"")</f>
        <v/>
      </c>
      <c r="V991" s="354">
        <f t="shared" si="481"/>
        <v>0</v>
      </c>
      <c r="W991" s="354"/>
      <c r="X991" s="354"/>
      <c r="Y991" s="354"/>
      <c r="Z991" s="354"/>
      <c r="AA991" s="354"/>
      <c r="AB991" s="354"/>
      <c r="AC991" s="354"/>
      <c r="AD991" s="354"/>
      <c r="AE991" s="354"/>
      <c r="AF991" s="354"/>
      <c r="AG991" s="354"/>
      <c r="AH991" s="354"/>
      <c r="AI991" s="354"/>
    </row>
    <row r="992" spans="1:35" x14ac:dyDescent="0.2">
      <c r="A992" s="358"/>
      <c r="B992" s="361" t="str">
        <f t="shared" ref="B992:B1000" si="514">IFERROR(LEFT(C992,1),"")</f>
        <v>0</v>
      </c>
      <c r="C992" s="364" t="s">
        <v>1034</v>
      </c>
      <c r="D992" s="359" t="s">
        <v>1035</v>
      </c>
      <c r="E992" s="1157" t="str">
        <f>IFERROR(VLOOKUP($C992,'[8]Total Inflows'!$AE$4:$AH$165,2,0),"")</f>
        <v/>
      </c>
      <c r="F992" s="1157" t="str">
        <f>IFERROR(VLOOKUP($C992,'[8]Total Inflows'!$AE$4:$AH$165,3,0),"")</f>
        <v/>
      </c>
      <c r="G992" s="1157" t="str">
        <f>IFERROR(VLOOKUP($C992,'[8]Total Inflows'!$AE$4:$AH$165,4,0),"")</f>
        <v/>
      </c>
      <c r="H992" s="1157" t="str">
        <f>IFERROR(VLOOKUP($C992,'[8]Total Inflows'!$AJ$4:$AM$110,2,0),"")</f>
        <v/>
      </c>
      <c r="I992" s="1157" t="str">
        <f>IFERROR(VLOOKUP($C992,'[8]Total Inflows'!$AO$4:$AR$10,2,0),"")</f>
        <v/>
      </c>
      <c r="J992" s="1157" t="str">
        <f>IFERROR(VLOOKUP($C992,'[8]Total Inflows'!$AU$4:$AX$54,2,0),"")</f>
        <v/>
      </c>
      <c r="K992" s="1157" t="str">
        <f>IFERROR(VLOOKUP($C992,'[8]Total Inflows'!$AZ$4:$BC$30,2,0),"")</f>
        <v/>
      </c>
      <c r="L992" s="354">
        <f t="shared" ref="L992:L1015" si="515">IFERROR(SUM(H992:K992),"")</f>
        <v>0</v>
      </c>
      <c r="M992" s="1157" t="str">
        <f>IFERROR(VLOOKUP($C992,'[9]Total Inflows'!$AI$4:$AL$110,3,0),"")</f>
        <v/>
      </c>
      <c r="N992" s="1157" t="str">
        <f>IFERROR(VLOOKUP($C992,'[8]Total Inflows'!$AO$4:$AR$10,3,0),"")</f>
        <v/>
      </c>
      <c r="O992" s="1157" t="str">
        <f>IFERROR(VLOOKUP($C992,'[8]Total Inflows'!$AU$4:$AX$54,3,0),"")</f>
        <v/>
      </c>
      <c r="P992" s="1157" t="str">
        <f>IFERROR(VLOOKUP($C992,'[8]Total Inflows'!$AZ$4:$BC$30,3,0),"")</f>
        <v/>
      </c>
      <c r="Q992" s="354">
        <f t="shared" ref="Q992:Q1015" si="516">IFERROR(SUM(M992:P992),"")</f>
        <v>0</v>
      </c>
      <c r="R992" s="1157" t="str">
        <f>IFERROR(VLOOKUP($C992,'[9]Total Inflows'!$AI$4:$AL$110,4,0),"")</f>
        <v/>
      </c>
      <c r="S992" s="1157" t="str">
        <f>IFERROR(VLOOKUP($C992,'[8]Total Inflows'!$AO$4:$AR$10,4,0),"")</f>
        <v/>
      </c>
      <c r="T992" s="1157" t="str">
        <f>IFERROR(VLOOKUP($C992,'[8]Total Inflows'!$AU$4:$AX$54,4,0),"")</f>
        <v/>
      </c>
      <c r="U992" s="1157" t="str">
        <f>IFERROR(VLOOKUP($C992,'[8]Total Inflows'!$AZ$4:$BC$30,4,0),"")</f>
        <v/>
      </c>
      <c r="V992" s="354">
        <f t="shared" ref="V992:V1015" si="517">IFERROR(SUM(R992:U992),"")</f>
        <v>0</v>
      </c>
      <c r="W992" s="354"/>
      <c r="X992" s="354"/>
      <c r="Y992" s="354"/>
      <c r="Z992" s="354"/>
      <c r="AA992" s="354"/>
      <c r="AB992" s="354"/>
      <c r="AC992" s="354"/>
      <c r="AD992" s="354"/>
      <c r="AE992" s="354"/>
      <c r="AF992" s="354"/>
      <c r="AG992" s="354"/>
      <c r="AH992" s="354"/>
      <c r="AI992" s="354"/>
    </row>
    <row r="993" spans="1:35" x14ac:dyDescent="0.2">
      <c r="A993" s="358"/>
      <c r="B993" s="361" t="str">
        <f t="shared" si="514"/>
        <v>0</v>
      </c>
      <c r="C993" s="364" t="s">
        <v>1036</v>
      </c>
      <c r="D993" s="359" t="s">
        <v>1037</v>
      </c>
      <c r="E993" s="1157" t="str">
        <f>IFERROR(VLOOKUP($C993,'[8]Total Inflows'!$AE$4:$AH$165,2,0),"")</f>
        <v/>
      </c>
      <c r="F993" s="1157" t="str">
        <f>IFERROR(VLOOKUP($C993,'[8]Total Inflows'!$AE$4:$AH$165,3,0),"")</f>
        <v/>
      </c>
      <c r="G993" s="1157" t="str">
        <f>IFERROR(VLOOKUP($C993,'[8]Total Inflows'!$AE$4:$AH$165,4,0),"")</f>
        <v/>
      </c>
      <c r="H993" s="1157" t="str">
        <f>IFERROR(VLOOKUP($C993,'[8]Total Inflows'!$AJ$4:$AM$110,2,0),"")</f>
        <v/>
      </c>
      <c r="I993" s="1157" t="str">
        <f>IFERROR(VLOOKUP($C993,'[8]Total Inflows'!$AO$4:$AR$10,2,0),"")</f>
        <v/>
      </c>
      <c r="J993" s="1157" t="str">
        <f>IFERROR(VLOOKUP($C993,'[8]Total Inflows'!$AU$4:$AX$54,2,0),"")</f>
        <v/>
      </c>
      <c r="K993" s="1157" t="str">
        <f>IFERROR(VLOOKUP($C993,'[8]Total Inflows'!$AZ$4:$BC$30,2,0),"")</f>
        <v/>
      </c>
      <c r="L993" s="354">
        <f t="shared" si="515"/>
        <v>0</v>
      </c>
      <c r="M993" s="1157" t="str">
        <f>IFERROR(VLOOKUP($C993,'[9]Total Inflows'!$AI$4:$AL$110,3,0),"")</f>
        <v/>
      </c>
      <c r="N993" s="1157" t="str">
        <f>IFERROR(VLOOKUP($C993,'[8]Total Inflows'!$AO$4:$AR$10,3,0),"")</f>
        <v/>
      </c>
      <c r="O993" s="1157" t="str">
        <f>IFERROR(VLOOKUP($C993,'[8]Total Inflows'!$AU$4:$AX$54,3,0),"")</f>
        <v/>
      </c>
      <c r="P993" s="1157" t="str">
        <f>IFERROR(VLOOKUP($C993,'[8]Total Inflows'!$AZ$4:$BC$30,3,0),"")</f>
        <v/>
      </c>
      <c r="Q993" s="354">
        <f t="shared" si="516"/>
        <v>0</v>
      </c>
      <c r="R993" s="1157" t="str">
        <f>IFERROR(VLOOKUP($C993,'[9]Total Inflows'!$AI$4:$AL$110,4,0),"")</f>
        <v/>
      </c>
      <c r="S993" s="1157" t="str">
        <f>IFERROR(VLOOKUP($C993,'[8]Total Inflows'!$AO$4:$AR$10,4,0),"")</f>
        <v/>
      </c>
      <c r="T993" s="1157" t="str">
        <f>IFERROR(VLOOKUP($C993,'[8]Total Inflows'!$AU$4:$AX$54,4,0),"")</f>
        <v/>
      </c>
      <c r="U993" s="1157" t="str">
        <f>IFERROR(VLOOKUP($C993,'[8]Total Inflows'!$AZ$4:$BC$30,4,0),"")</f>
        <v/>
      </c>
      <c r="V993" s="354">
        <f t="shared" si="517"/>
        <v>0</v>
      </c>
      <c r="W993" s="354"/>
      <c r="X993" s="354"/>
      <c r="Y993" s="354"/>
      <c r="Z993" s="354"/>
      <c r="AA993" s="354"/>
      <c r="AB993" s="354"/>
      <c r="AC993" s="354"/>
      <c r="AD993" s="354"/>
      <c r="AE993" s="354"/>
      <c r="AF993" s="354"/>
      <c r="AG993" s="354"/>
      <c r="AH993" s="354"/>
      <c r="AI993" s="354"/>
    </row>
    <row r="994" spans="1:35" x14ac:dyDescent="0.2">
      <c r="A994" s="358"/>
      <c r="B994" s="361" t="str">
        <f t="shared" si="514"/>
        <v>0</v>
      </c>
      <c r="C994" s="364" t="s">
        <v>1038</v>
      </c>
      <c r="D994" s="359" t="s">
        <v>1039</v>
      </c>
      <c r="E994" s="1157" t="str">
        <f>IFERROR(VLOOKUP($C994,'[8]Total Inflows'!$AE$4:$AH$165,2,0),"")</f>
        <v/>
      </c>
      <c r="F994" s="1157" t="str">
        <f>IFERROR(VLOOKUP($C994,'[8]Total Inflows'!$AE$4:$AH$165,3,0),"")</f>
        <v/>
      </c>
      <c r="G994" s="1157" t="str">
        <f>IFERROR(VLOOKUP($C994,'[8]Total Inflows'!$AE$4:$AH$165,4,0),"")</f>
        <v/>
      </c>
      <c r="H994" s="1157" t="str">
        <f>IFERROR(VLOOKUP($C994,'[8]Total Inflows'!$AJ$4:$AM$110,2,0),"")</f>
        <v/>
      </c>
      <c r="I994" s="1157" t="str">
        <f>IFERROR(VLOOKUP($C994,'[8]Total Inflows'!$AO$4:$AR$10,2,0),"")</f>
        <v/>
      </c>
      <c r="J994" s="1157" t="str">
        <f>IFERROR(VLOOKUP($C994,'[8]Total Inflows'!$AU$4:$AX$54,2,0),"")</f>
        <v/>
      </c>
      <c r="K994" s="1157" t="str">
        <f>IFERROR(VLOOKUP($C994,'[8]Total Inflows'!$AZ$4:$BC$30,2,0),"")</f>
        <v/>
      </c>
      <c r="L994" s="354">
        <f t="shared" si="515"/>
        <v>0</v>
      </c>
      <c r="M994" s="1157" t="str">
        <f>IFERROR(VLOOKUP($C994,'[9]Total Inflows'!$AI$4:$AL$110,3,0),"")</f>
        <v/>
      </c>
      <c r="N994" s="1157" t="str">
        <f>IFERROR(VLOOKUP($C994,'[8]Total Inflows'!$AO$4:$AR$10,3,0),"")</f>
        <v/>
      </c>
      <c r="O994" s="1157" t="str">
        <f>IFERROR(VLOOKUP($C994,'[8]Total Inflows'!$AU$4:$AX$54,3,0),"")</f>
        <v/>
      </c>
      <c r="P994" s="1157" t="str">
        <f>IFERROR(VLOOKUP($C994,'[8]Total Inflows'!$AZ$4:$BC$30,3,0),"")</f>
        <v/>
      </c>
      <c r="Q994" s="354">
        <f t="shared" si="516"/>
        <v>0</v>
      </c>
      <c r="R994" s="1157" t="str">
        <f>IFERROR(VLOOKUP($C994,'[9]Total Inflows'!$AI$4:$AL$110,4,0),"")</f>
        <v/>
      </c>
      <c r="S994" s="1157" t="str">
        <f>IFERROR(VLOOKUP($C994,'[8]Total Inflows'!$AO$4:$AR$10,4,0),"")</f>
        <v/>
      </c>
      <c r="T994" s="1157" t="str">
        <f>IFERROR(VLOOKUP($C994,'[8]Total Inflows'!$AU$4:$AX$54,4,0),"")</f>
        <v/>
      </c>
      <c r="U994" s="1157" t="str">
        <f>IFERROR(VLOOKUP($C994,'[8]Total Inflows'!$AZ$4:$BC$30,4,0),"")</f>
        <v/>
      </c>
      <c r="V994" s="354">
        <f t="shared" si="517"/>
        <v>0</v>
      </c>
      <c r="W994" s="354"/>
      <c r="X994" s="354"/>
      <c r="Y994" s="354"/>
      <c r="Z994" s="354"/>
      <c r="AA994" s="354"/>
      <c r="AB994" s="354"/>
      <c r="AC994" s="354"/>
      <c r="AD994" s="354"/>
      <c r="AE994" s="354"/>
      <c r="AF994" s="354"/>
      <c r="AG994" s="354"/>
      <c r="AH994" s="354"/>
      <c r="AI994" s="354"/>
    </row>
    <row r="995" spans="1:35" x14ac:dyDescent="0.2">
      <c r="A995" s="358"/>
      <c r="B995" s="361" t="str">
        <f t="shared" si="514"/>
        <v>0</v>
      </c>
      <c r="C995" s="364" t="s">
        <v>1040</v>
      </c>
      <c r="D995" s="359" t="s">
        <v>1041</v>
      </c>
      <c r="E995" s="1157" t="str">
        <f>IFERROR(VLOOKUP($C995,'[8]Total Inflows'!$AE$4:$AH$165,2,0),"")</f>
        <v/>
      </c>
      <c r="F995" s="1157" t="str">
        <f>IFERROR(VLOOKUP($C995,'[8]Total Inflows'!$AE$4:$AH$165,3,0),"")</f>
        <v/>
      </c>
      <c r="G995" s="1157" t="str">
        <f>IFERROR(VLOOKUP($C995,'[8]Total Inflows'!$AE$4:$AH$165,4,0),"")</f>
        <v/>
      </c>
      <c r="H995" s="1157" t="str">
        <f>IFERROR(VLOOKUP($C995,'[8]Total Inflows'!$AJ$4:$AM$110,2,0),"")</f>
        <v/>
      </c>
      <c r="I995" s="1157" t="str">
        <f>IFERROR(VLOOKUP($C995,'[8]Total Inflows'!$AO$4:$AR$10,2,0),"")</f>
        <v/>
      </c>
      <c r="J995" s="1157" t="str">
        <f>IFERROR(VLOOKUP($C995,'[8]Total Inflows'!$AU$4:$AX$54,2,0),"")</f>
        <v/>
      </c>
      <c r="K995" s="1157" t="str">
        <f>IFERROR(VLOOKUP($C995,'[8]Total Inflows'!$AZ$4:$BC$30,2,0),"")</f>
        <v/>
      </c>
      <c r="L995" s="354">
        <f t="shared" si="515"/>
        <v>0</v>
      </c>
      <c r="M995" s="1157" t="str">
        <f>IFERROR(VLOOKUP($C995,'[9]Total Inflows'!$AI$4:$AL$110,3,0),"")</f>
        <v/>
      </c>
      <c r="N995" s="1157" t="str">
        <f>IFERROR(VLOOKUP($C995,'[8]Total Inflows'!$AO$4:$AR$10,3,0),"")</f>
        <v/>
      </c>
      <c r="O995" s="1157" t="str">
        <f>IFERROR(VLOOKUP($C995,'[8]Total Inflows'!$AU$4:$AX$54,3,0),"")</f>
        <v/>
      </c>
      <c r="P995" s="1157" t="str">
        <f>IFERROR(VLOOKUP($C995,'[8]Total Inflows'!$AZ$4:$BC$30,3,0),"")</f>
        <v/>
      </c>
      <c r="Q995" s="354">
        <f t="shared" si="516"/>
        <v>0</v>
      </c>
      <c r="R995" s="1157" t="str">
        <f>IFERROR(VLOOKUP($C995,'[9]Total Inflows'!$AI$4:$AL$110,4,0),"")</f>
        <v/>
      </c>
      <c r="S995" s="1157" t="str">
        <f>IFERROR(VLOOKUP($C995,'[8]Total Inflows'!$AO$4:$AR$10,4,0),"")</f>
        <v/>
      </c>
      <c r="T995" s="1157" t="str">
        <f>IFERROR(VLOOKUP($C995,'[8]Total Inflows'!$AU$4:$AX$54,4,0),"")</f>
        <v/>
      </c>
      <c r="U995" s="1157" t="str">
        <f>IFERROR(VLOOKUP($C995,'[8]Total Inflows'!$AZ$4:$BC$30,4,0),"")</f>
        <v/>
      </c>
      <c r="V995" s="354">
        <f t="shared" si="517"/>
        <v>0</v>
      </c>
      <c r="W995" s="354"/>
      <c r="X995" s="354"/>
      <c r="Y995" s="354"/>
      <c r="Z995" s="354"/>
      <c r="AA995" s="354"/>
      <c r="AB995" s="354"/>
      <c r="AC995" s="354"/>
      <c r="AD995" s="354"/>
      <c r="AE995" s="354"/>
      <c r="AF995" s="354"/>
      <c r="AG995" s="354"/>
      <c r="AH995" s="354"/>
      <c r="AI995" s="354"/>
    </row>
    <row r="996" spans="1:35" x14ac:dyDescent="0.2">
      <c r="A996" s="358"/>
      <c r="B996" s="361" t="str">
        <f t="shared" si="514"/>
        <v>0</v>
      </c>
      <c r="C996" s="340" t="s">
        <v>1042</v>
      </c>
      <c r="D996" s="359" t="s">
        <v>1043</v>
      </c>
      <c r="E996" s="1157" t="str">
        <f>IFERROR(VLOOKUP($C996,'[8]Total Inflows'!$AE$4:$AH$165,2,0),"")</f>
        <v/>
      </c>
      <c r="F996" s="1157" t="str">
        <f>IFERROR(VLOOKUP($C996,'[8]Total Inflows'!$AE$4:$AH$165,3,0),"")</f>
        <v/>
      </c>
      <c r="G996" s="1157" t="str">
        <f>IFERROR(VLOOKUP($C996,'[8]Total Inflows'!$AE$4:$AH$165,4,0),"")</f>
        <v/>
      </c>
      <c r="H996" s="1157" t="str">
        <f>IFERROR(VLOOKUP($C996,'[8]Total Inflows'!$AJ$4:$AM$110,2,0),"")</f>
        <v/>
      </c>
      <c r="I996" s="1157" t="str">
        <f>IFERROR(VLOOKUP($C996,'[8]Total Inflows'!$AO$4:$AR$10,2,0),"")</f>
        <v/>
      </c>
      <c r="J996" s="1157" t="str">
        <f>IFERROR(VLOOKUP($C996,'[8]Total Inflows'!$AU$4:$AX$54,2,0),"")</f>
        <v/>
      </c>
      <c r="K996" s="1157" t="str">
        <f>IFERROR(VLOOKUP($C996,'[8]Total Inflows'!$AZ$4:$BC$30,2,0),"")</f>
        <v/>
      </c>
      <c r="L996" s="354">
        <f t="shared" si="515"/>
        <v>0</v>
      </c>
      <c r="M996" s="1157" t="str">
        <f>IFERROR(VLOOKUP($C996,'[9]Total Inflows'!$AI$4:$AL$110,3,0),"")</f>
        <v/>
      </c>
      <c r="N996" s="1157" t="str">
        <f>IFERROR(VLOOKUP($C996,'[8]Total Inflows'!$AO$4:$AR$10,3,0),"")</f>
        <v/>
      </c>
      <c r="O996" s="1157" t="str">
        <f>IFERROR(VLOOKUP($C996,'[8]Total Inflows'!$AU$4:$AX$54,3,0),"")</f>
        <v/>
      </c>
      <c r="P996" s="1157" t="str">
        <f>IFERROR(VLOOKUP($C996,'[8]Total Inflows'!$AZ$4:$BC$30,3,0),"")</f>
        <v/>
      </c>
      <c r="Q996" s="354">
        <f t="shared" si="516"/>
        <v>0</v>
      </c>
      <c r="R996" s="1157" t="str">
        <f>IFERROR(VLOOKUP($C996,'[9]Total Inflows'!$AI$4:$AL$110,4,0),"")</f>
        <v/>
      </c>
      <c r="S996" s="1157" t="str">
        <f>IFERROR(VLOOKUP($C996,'[8]Total Inflows'!$AO$4:$AR$10,4,0),"")</f>
        <v/>
      </c>
      <c r="T996" s="1157" t="str">
        <f>IFERROR(VLOOKUP($C996,'[8]Total Inflows'!$AU$4:$AX$54,4,0),"")</f>
        <v/>
      </c>
      <c r="U996" s="1157" t="str">
        <f>IFERROR(VLOOKUP($C996,'[8]Total Inflows'!$AZ$4:$BC$30,4,0),"")</f>
        <v/>
      </c>
      <c r="V996" s="354">
        <f t="shared" si="517"/>
        <v>0</v>
      </c>
      <c r="W996" s="354"/>
      <c r="X996" s="354"/>
      <c r="Y996" s="354"/>
      <c r="Z996" s="354"/>
      <c r="AA996" s="354"/>
      <c r="AB996" s="354"/>
      <c r="AC996" s="354"/>
      <c r="AD996" s="354"/>
      <c r="AE996" s="354"/>
      <c r="AF996" s="354"/>
      <c r="AG996" s="354"/>
      <c r="AH996" s="354"/>
      <c r="AI996" s="354"/>
    </row>
    <row r="997" spans="1:35" x14ac:dyDescent="0.2">
      <c r="A997" s="358"/>
      <c r="B997" s="361" t="str">
        <f t="shared" si="514"/>
        <v>0</v>
      </c>
      <c r="C997" s="364" t="s">
        <v>1044</v>
      </c>
      <c r="D997" s="359" t="s">
        <v>1045</v>
      </c>
      <c r="E997" s="1157" t="str">
        <f>IFERROR(VLOOKUP($C997,'[8]Total Inflows'!$AE$4:$AH$165,2,0),"")</f>
        <v/>
      </c>
      <c r="F997" s="1157" t="str">
        <f>IFERROR(VLOOKUP($C997,'[8]Total Inflows'!$AE$4:$AH$165,3,0),"")</f>
        <v/>
      </c>
      <c r="G997" s="1157" t="str">
        <f>IFERROR(VLOOKUP($C997,'[8]Total Inflows'!$AE$4:$AH$165,4,0),"")</f>
        <v/>
      </c>
      <c r="H997" s="1157" t="str">
        <f>IFERROR(VLOOKUP($C997,'[8]Total Inflows'!$AJ$4:$AM$110,2,0),"")</f>
        <v/>
      </c>
      <c r="I997" s="1157" t="str">
        <f>IFERROR(VLOOKUP($C997,'[8]Total Inflows'!$AO$4:$AR$10,2,0),"")</f>
        <v/>
      </c>
      <c r="J997" s="1157" t="str">
        <f>IFERROR(VLOOKUP($C997,'[8]Total Inflows'!$AU$4:$AX$54,2,0),"")</f>
        <v/>
      </c>
      <c r="K997" s="1157" t="str">
        <f>IFERROR(VLOOKUP($C997,'[8]Total Inflows'!$AZ$4:$BC$30,2,0),"")</f>
        <v/>
      </c>
      <c r="L997" s="354">
        <f t="shared" si="515"/>
        <v>0</v>
      </c>
      <c r="M997" s="1157" t="str">
        <f>IFERROR(VLOOKUP($C997,'[9]Total Inflows'!$AI$4:$AL$110,3,0),"")</f>
        <v/>
      </c>
      <c r="N997" s="1157" t="str">
        <f>IFERROR(VLOOKUP($C997,'[8]Total Inflows'!$AO$4:$AR$10,3,0),"")</f>
        <v/>
      </c>
      <c r="O997" s="1157" t="str">
        <f>IFERROR(VLOOKUP($C997,'[8]Total Inflows'!$AU$4:$AX$54,3,0),"")</f>
        <v/>
      </c>
      <c r="P997" s="1157" t="str">
        <f>IFERROR(VLOOKUP($C997,'[8]Total Inflows'!$AZ$4:$BC$30,3,0),"")</f>
        <v/>
      </c>
      <c r="Q997" s="354">
        <f t="shared" si="516"/>
        <v>0</v>
      </c>
      <c r="R997" s="1157" t="str">
        <f>IFERROR(VLOOKUP($C997,'[9]Total Inflows'!$AI$4:$AL$110,4,0),"")</f>
        <v/>
      </c>
      <c r="S997" s="1157" t="str">
        <f>IFERROR(VLOOKUP($C997,'[8]Total Inflows'!$AO$4:$AR$10,4,0),"")</f>
        <v/>
      </c>
      <c r="T997" s="1157" t="str">
        <f>IFERROR(VLOOKUP($C997,'[8]Total Inflows'!$AU$4:$AX$54,4,0),"")</f>
        <v/>
      </c>
      <c r="U997" s="1157" t="str">
        <f>IFERROR(VLOOKUP($C997,'[8]Total Inflows'!$AZ$4:$BC$30,4,0),"")</f>
        <v/>
      </c>
      <c r="V997" s="354">
        <f t="shared" si="517"/>
        <v>0</v>
      </c>
      <c r="W997" s="354"/>
      <c r="X997" s="354"/>
      <c r="Y997" s="354"/>
      <c r="Z997" s="354"/>
      <c r="AA997" s="354"/>
      <c r="AB997" s="354"/>
      <c r="AC997" s="354"/>
      <c r="AD997" s="354"/>
      <c r="AE997" s="354"/>
      <c r="AF997" s="354"/>
      <c r="AG997" s="354"/>
      <c r="AH997" s="354"/>
      <c r="AI997" s="354"/>
    </row>
    <row r="998" spans="1:35" x14ac:dyDescent="0.25">
      <c r="A998" s="358"/>
      <c r="B998" s="361"/>
      <c r="C998" s="364"/>
      <c r="D998" s="359"/>
      <c r="E998" s="354" t="str">
        <f>IFERROR(SUM(#REF!),"")</f>
        <v/>
      </c>
      <c r="F998" s="354"/>
      <c r="G998" s="354"/>
      <c r="H998" s="354"/>
      <c r="I998" s="354"/>
      <c r="J998" s="354"/>
      <c r="K998" s="354"/>
      <c r="L998" s="354">
        <f t="shared" si="515"/>
        <v>0</v>
      </c>
      <c r="M998" s="354"/>
      <c r="N998" s="354"/>
      <c r="O998" s="354"/>
      <c r="P998" s="354"/>
      <c r="Q998" s="354">
        <f t="shared" si="516"/>
        <v>0</v>
      </c>
      <c r="R998" s="354"/>
      <c r="S998" s="354"/>
      <c r="T998" s="354"/>
      <c r="U998" s="354"/>
      <c r="V998" s="354">
        <f t="shared" si="517"/>
        <v>0</v>
      </c>
      <c r="W998" s="354"/>
      <c r="X998" s="354"/>
      <c r="Y998" s="354"/>
      <c r="Z998" s="354"/>
      <c r="AA998" s="354"/>
      <c r="AB998" s="354"/>
      <c r="AC998" s="354"/>
      <c r="AD998" s="354"/>
      <c r="AE998" s="354"/>
      <c r="AF998" s="354"/>
      <c r="AG998" s="354"/>
      <c r="AH998" s="354"/>
      <c r="AI998" s="354"/>
    </row>
    <row r="999" spans="1:35" x14ac:dyDescent="0.2">
      <c r="A999" s="358"/>
      <c r="B999" s="361" t="str">
        <f t="shared" si="514"/>
        <v>1</v>
      </c>
      <c r="C999" s="340" t="s">
        <v>1046</v>
      </c>
      <c r="D999" s="359" t="s">
        <v>930</v>
      </c>
      <c r="E999" s="1157">
        <f>IFERROR(VLOOKUP($C999,'[8]Total Outflows'!$AB$5:$AE$146,2,0),"")</f>
        <v>46296460.559999995</v>
      </c>
      <c r="F999" s="1157">
        <f>IFERROR(VLOOKUP($C999,'[8]Total Outflows'!$AB$5:$AE$146,3,0),"")</f>
        <v>47907000</v>
      </c>
      <c r="G999" s="1157">
        <f>IFERROR(VLOOKUP($C999,'[8]Total Outflows'!$AB$5:$AE$146,4,0),"")</f>
        <v>48315900</v>
      </c>
      <c r="H999" s="1157">
        <f>IFERROR(VLOOKUP($C999,'[8]Total Outflows'!$AG$5:$AJ$137,2,0),"")</f>
        <v>50975700</v>
      </c>
      <c r="I999" s="1157" t="str">
        <f>IFERROR(VLOOKUP($C999,'[8]Total Outflows'!$AL$5:$AO$60,2,0),"")</f>
        <v/>
      </c>
      <c r="J999" s="1157" t="str">
        <f>IFERROR(VLOOKUP($C999,'[8]Total Outflows'!$AR$5:$AU$87,2,0),"")</f>
        <v/>
      </c>
      <c r="K999" s="1157" t="str">
        <f>IFERROR(VLOOKUP($C999,'[8]Total Outflows'!$AW$5:$AZ$56,2,0),"")</f>
        <v/>
      </c>
      <c r="L999" s="354">
        <f t="shared" si="515"/>
        <v>50975700</v>
      </c>
      <c r="M999" s="1157">
        <f>IFERROR(VLOOKUP($C999,'[8]Total Outflows'!$AG$5:$AJ$137,3,0),"")</f>
        <v>50975700</v>
      </c>
      <c r="N999" s="1157" t="str">
        <f>IFERROR(VLOOKUP($C999,'[8]Total Outflows'!$AL$5:$AO$60,3,0),"")</f>
        <v/>
      </c>
      <c r="O999" s="1157" t="str">
        <f>IFERROR(VLOOKUP($C999,'[8]Total Outflows'!$AR$5:$AU$87,3,0),"")</f>
        <v/>
      </c>
      <c r="P999" s="1157" t="str">
        <f>IFERROR(VLOOKUP($C999,'[8]Total Outflows'!$AW$5:$AZ$56,3,0),"")</f>
        <v/>
      </c>
      <c r="Q999" s="354">
        <f t="shared" si="516"/>
        <v>50975700</v>
      </c>
      <c r="R999" s="1157">
        <f>IFERROR(VLOOKUP($C999,'[8]Total Outflows'!$AG$5:$AJ$137,4,0),"")</f>
        <v>50975700</v>
      </c>
      <c r="S999" s="1157" t="str">
        <f>IFERROR(VLOOKUP($C999,'[8]Total Outflows'!$AL$5:$AO$60,4,0),"")</f>
        <v/>
      </c>
      <c r="T999" s="1157" t="str">
        <f>IFERROR(VLOOKUP($C999,'[8]Total Outflows'!$AR$5:$AU$87,4,0),"")</f>
        <v/>
      </c>
      <c r="U999" s="1157" t="str">
        <f>IFERROR(VLOOKUP($C999,'[8]Total Outflows'!$AW$5:$AZ$56,4,0),"")</f>
        <v/>
      </c>
      <c r="V999" s="354">
        <f t="shared" si="517"/>
        <v>50975700</v>
      </c>
      <c r="W999" s="354"/>
      <c r="X999" s="354"/>
      <c r="Y999" s="354"/>
      <c r="Z999" s="354"/>
      <c r="AA999" s="354"/>
      <c r="AB999" s="354"/>
      <c r="AC999" s="354"/>
      <c r="AD999" s="354"/>
      <c r="AE999" s="354"/>
      <c r="AF999" s="354"/>
      <c r="AG999" s="354"/>
      <c r="AH999" s="354"/>
      <c r="AI999" s="354"/>
    </row>
    <row r="1000" spans="1:35" x14ac:dyDescent="0.2">
      <c r="A1000" s="358"/>
      <c r="B1000" s="361" t="str">
        <f t="shared" si="514"/>
        <v>1</v>
      </c>
      <c r="C1000" s="340" t="s">
        <v>1047</v>
      </c>
      <c r="D1000" s="359" t="s">
        <v>932</v>
      </c>
      <c r="E1000" s="1157">
        <f>IFERROR(VLOOKUP($C1000,'[8]Total Outflows'!$AB$5:$AE$146,2,0),"")</f>
        <v>0</v>
      </c>
      <c r="F1000" s="1157">
        <f>IFERROR(VLOOKUP($C1000,'[8]Total Outflows'!$AB$5:$AE$146,3,0),"")</f>
        <v>500000</v>
      </c>
      <c r="G1000" s="1157">
        <f>IFERROR(VLOOKUP($C1000,'[8]Total Outflows'!$AB$5:$AE$146,4,0),"")</f>
        <v>500000</v>
      </c>
      <c r="H1000" s="1157">
        <f>IFERROR(VLOOKUP($C1000,'[8]Total Outflows'!$AG$5:$AJ$137,2,0),"")</f>
        <v>250000</v>
      </c>
      <c r="I1000" s="1157" t="str">
        <f>IFERROR(VLOOKUP($C1000,'[8]Total Outflows'!$AL$5:$AO$60,2,0),"")</f>
        <v/>
      </c>
      <c r="J1000" s="1157" t="str">
        <f>IFERROR(VLOOKUP($C1000,'[8]Total Outflows'!$AR$5:$AU$87,2,0),"")</f>
        <v/>
      </c>
      <c r="K1000" s="1157" t="str">
        <f>IFERROR(VLOOKUP($C1000,'[8]Total Outflows'!$AW$5:$AZ$56,2,0),"")</f>
        <v/>
      </c>
      <c r="L1000" s="354">
        <f t="shared" si="515"/>
        <v>250000</v>
      </c>
      <c r="M1000" s="1157">
        <f>IFERROR(VLOOKUP($C1000,'[8]Total Outflows'!$AG$5:$AJ$137,3,0),"")</f>
        <v>250000</v>
      </c>
      <c r="N1000" s="1157" t="str">
        <f>IFERROR(VLOOKUP($C1000,'[8]Total Outflows'!$AL$5:$AO$60,3,0),"")</f>
        <v/>
      </c>
      <c r="O1000" s="1157" t="str">
        <f>IFERROR(VLOOKUP($C1000,'[8]Total Outflows'!$AR$5:$AU$87,3,0),"")</f>
        <v/>
      </c>
      <c r="P1000" s="1157" t="str">
        <f>IFERROR(VLOOKUP($C1000,'[8]Total Outflows'!$AW$5:$AZ$56,3,0),"")</f>
        <v/>
      </c>
      <c r="Q1000" s="354">
        <f t="shared" si="516"/>
        <v>250000</v>
      </c>
      <c r="R1000" s="1157">
        <f>IFERROR(VLOOKUP($C1000,'[8]Total Outflows'!$AG$5:$AJ$137,4,0),"")</f>
        <v>250000</v>
      </c>
      <c r="S1000" s="1157" t="str">
        <f>IFERROR(VLOOKUP($C1000,'[8]Total Outflows'!$AL$5:$AO$60,4,0),"")</f>
        <v/>
      </c>
      <c r="T1000" s="1157" t="str">
        <f>IFERROR(VLOOKUP($C1000,'[8]Total Outflows'!$AR$5:$AU$87,4,0),"")</f>
        <v/>
      </c>
      <c r="U1000" s="1157" t="str">
        <f>IFERROR(VLOOKUP($C1000,'[8]Total Outflows'!$AW$5:$AZ$56,4,0),"")</f>
        <v/>
      </c>
      <c r="V1000" s="354">
        <f t="shared" si="517"/>
        <v>250000</v>
      </c>
      <c r="W1000" s="354"/>
      <c r="X1000" s="354"/>
      <c r="Y1000" s="354"/>
      <c r="Z1000" s="354"/>
      <c r="AA1000" s="354"/>
      <c r="AB1000" s="354"/>
      <c r="AC1000" s="354"/>
      <c r="AD1000" s="354"/>
      <c r="AE1000" s="354"/>
      <c r="AF1000" s="354"/>
      <c r="AG1000" s="354"/>
      <c r="AH1000" s="354"/>
      <c r="AI1000" s="354"/>
    </row>
    <row r="1001" spans="1:35" x14ac:dyDescent="0.25">
      <c r="A1001" s="358"/>
      <c r="B1001" s="361"/>
      <c r="D1001" s="359"/>
      <c r="E1001" s="360">
        <f>SUM(E991:E997)-SUM(E999:E1000)</f>
        <v>-46296460.559999995</v>
      </c>
      <c r="F1001" s="360">
        <f t="shared" ref="F1001" si="518">SUM(F991:F997)-SUM(F999:F1000)</f>
        <v>-48407000</v>
      </c>
      <c r="G1001" s="360">
        <f>SUM(G991:G997)-SUM(G999:G1000)</f>
        <v>-48815900</v>
      </c>
      <c r="H1001" s="360">
        <f t="shared" ref="H1001:K1001" si="519">SUM(H991:H997)-SUM(H999:H1000)</f>
        <v>-51225700</v>
      </c>
      <c r="I1001" s="360">
        <f t="shared" si="519"/>
        <v>0</v>
      </c>
      <c r="J1001" s="360">
        <f t="shared" si="519"/>
        <v>0</v>
      </c>
      <c r="K1001" s="360">
        <f t="shared" si="519"/>
        <v>0</v>
      </c>
      <c r="L1001" s="354">
        <f t="shared" si="515"/>
        <v>-51225700</v>
      </c>
      <c r="M1001" s="360">
        <f t="shared" ref="M1001:P1001" si="520">SUM(M991:M997)-SUM(M999:M1000)</f>
        <v>-51225700</v>
      </c>
      <c r="N1001" s="360">
        <f t="shared" si="520"/>
        <v>0</v>
      </c>
      <c r="O1001" s="360">
        <f t="shared" si="520"/>
        <v>0</v>
      </c>
      <c r="P1001" s="360">
        <f t="shared" si="520"/>
        <v>0</v>
      </c>
      <c r="Q1001" s="354">
        <f t="shared" si="516"/>
        <v>-51225700</v>
      </c>
      <c r="R1001" s="360">
        <f t="shared" ref="R1001:U1001" si="521">SUM(R991:R997)-SUM(R999:R1000)</f>
        <v>-51225700</v>
      </c>
      <c r="S1001" s="360">
        <f t="shared" si="521"/>
        <v>0</v>
      </c>
      <c r="T1001" s="360">
        <f t="shared" si="521"/>
        <v>0</v>
      </c>
      <c r="U1001" s="360">
        <f t="shared" si="521"/>
        <v>0</v>
      </c>
      <c r="V1001" s="354">
        <f t="shared" si="517"/>
        <v>-51225700</v>
      </c>
      <c r="W1001" s="354"/>
      <c r="X1001" s="354"/>
      <c r="Y1001" s="354"/>
      <c r="Z1001" s="354"/>
      <c r="AA1001" s="354"/>
      <c r="AB1001" s="354"/>
      <c r="AC1001" s="354"/>
      <c r="AD1001" s="354"/>
      <c r="AE1001" s="354"/>
      <c r="AF1001" s="354"/>
      <c r="AG1001" s="354"/>
      <c r="AH1001" s="354"/>
      <c r="AI1001" s="354"/>
    </row>
    <row r="1002" spans="1:35" x14ac:dyDescent="0.25">
      <c r="A1002" s="358"/>
      <c r="B1002" s="389"/>
      <c r="D1002" s="372"/>
      <c r="E1002" s="354" t="str">
        <f>IFERROR(SUM(#REF!),"")</f>
        <v/>
      </c>
      <c r="F1002" s="354"/>
      <c r="G1002" s="354"/>
      <c r="H1002" s="354"/>
      <c r="I1002" s="354"/>
      <c r="J1002" s="354"/>
      <c r="K1002" s="354"/>
      <c r="L1002" s="354">
        <f t="shared" si="515"/>
        <v>0</v>
      </c>
      <c r="M1002" s="354"/>
      <c r="N1002" s="354"/>
      <c r="O1002" s="354"/>
      <c r="P1002" s="354"/>
      <c r="Q1002" s="354">
        <f t="shared" si="516"/>
        <v>0</v>
      </c>
      <c r="R1002" s="354"/>
      <c r="S1002" s="354"/>
      <c r="T1002" s="354"/>
      <c r="U1002" s="354"/>
      <c r="V1002" s="354">
        <f t="shared" si="517"/>
        <v>0</v>
      </c>
      <c r="W1002" s="354"/>
      <c r="X1002" s="354"/>
      <c r="Y1002" s="354"/>
      <c r="Z1002" s="354"/>
      <c r="AA1002" s="354"/>
      <c r="AB1002" s="354"/>
      <c r="AC1002" s="354"/>
      <c r="AD1002" s="354"/>
      <c r="AE1002" s="354"/>
      <c r="AF1002" s="354"/>
      <c r="AG1002" s="354"/>
      <c r="AH1002" s="354"/>
      <c r="AI1002" s="354"/>
    </row>
    <row r="1003" spans="1:35" x14ac:dyDescent="0.25">
      <c r="A1003" s="358"/>
      <c r="B1003" s="361"/>
      <c r="D1003" s="372"/>
      <c r="E1003" s="354" t="str">
        <f>IFERROR(SUM(#REF!),"")</f>
        <v/>
      </c>
      <c r="F1003" s="354"/>
      <c r="G1003" s="354"/>
      <c r="H1003" s="354"/>
      <c r="I1003" s="354"/>
      <c r="J1003" s="354"/>
      <c r="K1003" s="354"/>
      <c r="L1003" s="354">
        <f t="shared" si="515"/>
        <v>0</v>
      </c>
      <c r="M1003" s="354"/>
      <c r="N1003" s="354"/>
      <c r="O1003" s="354"/>
      <c r="P1003" s="354"/>
      <c r="Q1003" s="354">
        <f t="shared" si="516"/>
        <v>0</v>
      </c>
      <c r="R1003" s="354"/>
      <c r="S1003" s="354"/>
      <c r="T1003" s="354"/>
      <c r="U1003" s="354"/>
      <c r="V1003" s="354">
        <f t="shared" si="517"/>
        <v>0</v>
      </c>
      <c r="W1003" s="354"/>
      <c r="X1003" s="354"/>
      <c r="Y1003" s="354"/>
      <c r="Z1003" s="354"/>
      <c r="AA1003" s="354"/>
      <c r="AB1003" s="354"/>
      <c r="AC1003" s="354"/>
      <c r="AD1003" s="354"/>
      <c r="AE1003" s="354"/>
      <c r="AF1003" s="354"/>
      <c r="AG1003" s="354"/>
      <c r="AH1003" s="354"/>
      <c r="AI1003" s="354"/>
    </row>
    <row r="1004" spans="1:35" x14ac:dyDescent="0.25">
      <c r="A1004" s="358">
        <v>3325</v>
      </c>
      <c r="B1004" s="389"/>
      <c r="C1004" s="358"/>
      <c r="D1004" s="372" t="s">
        <v>1276</v>
      </c>
      <c r="E1004" s="354" t="str">
        <f>IFERROR(SUM(#REF!),"")</f>
        <v/>
      </c>
      <c r="F1004" s="354"/>
      <c r="G1004" s="354"/>
      <c r="H1004" s="354"/>
      <c r="I1004" s="354"/>
      <c r="J1004" s="354"/>
      <c r="K1004" s="354"/>
      <c r="L1004" s="354">
        <f t="shared" si="515"/>
        <v>0</v>
      </c>
      <c r="M1004" s="354"/>
      <c r="N1004" s="354"/>
      <c r="O1004" s="354"/>
      <c r="P1004" s="354"/>
      <c r="Q1004" s="354">
        <f t="shared" si="516"/>
        <v>0</v>
      </c>
      <c r="R1004" s="354"/>
      <c r="S1004" s="354"/>
      <c r="T1004" s="354"/>
      <c r="U1004" s="354"/>
      <c r="V1004" s="354">
        <f t="shared" si="517"/>
        <v>0</v>
      </c>
      <c r="W1004" s="354"/>
      <c r="X1004" s="354"/>
      <c r="Y1004" s="354"/>
      <c r="Z1004" s="354"/>
      <c r="AA1004" s="354"/>
      <c r="AB1004" s="354"/>
      <c r="AC1004" s="354"/>
      <c r="AD1004" s="354"/>
      <c r="AE1004" s="354"/>
      <c r="AF1004" s="354"/>
      <c r="AG1004" s="354"/>
      <c r="AH1004" s="354"/>
      <c r="AI1004" s="354"/>
    </row>
    <row r="1005" spans="1:35" x14ac:dyDescent="0.25">
      <c r="A1005" s="358"/>
      <c r="B1005" s="361"/>
      <c r="C1005" s="358"/>
      <c r="D1005" s="359"/>
      <c r="E1005" s="354" t="str">
        <f>IFERROR(SUM(#REF!),"")</f>
        <v/>
      </c>
      <c r="F1005" s="354"/>
      <c r="G1005" s="354"/>
      <c r="H1005" s="354"/>
      <c r="I1005" s="354"/>
      <c r="J1005" s="354"/>
      <c r="K1005" s="354"/>
      <c r="L1005" s="354">
        <f t="shared" si="515"/>
        <v>0</v>
      </c>
      <c r="M1005" s="354"/>
      <c r="N1005" s="354"/>
      <c r="O1005" s="354"/>
      <c r="P1005" s="354"/>
      <c r="Q1005" s="354">
        <f t="shared" si="516"/>
        <v>0</v>
      </c>
      <c r="R1005" s="354"/>
      <c r="S1005" s="354"/>
      <c r="T1005" s="354"/>
      <c r="U1005" s="354"/>
      <c r="V1005" s="354">
        <f t="shared" si="517"/>
        <v>0</v>
      </c>
      <c r="W1005" s="354"/>
      <c r="X1005" s="354"/>
      <c r="Y1005" s="354"/>
      <c r="Z1005" s="354"/>
      <c r="AA1005" s="354"/>
      <c r="AB1005" s="354"/>
      <c r="AC1005" s="354"/>
      <c r="AD1005" s="354"/>
      <c r="AE1005" s="354"/>
      <c r="AF1005" s="354"/>
      <c r="AG1005" s="354"/>
      <c r="AH1005" s="354"/>
      <c r="AI1005" s="354"/>
    </row>
    <row r="1006" spans="1:35" x14ac:dyDescent="0.25">
      <c r="A1006" s="358"/>
      <c r="B1006" s="361"/>
      <c r="C1006" s="358"/>
      <c r="D1006" s="359"/>
      <c r="E1006" s="354" t="str">
        <f>IFERROR(SUM(#REF!),"")</f>
        <v/>
      </c>
      <c r="F1006" s="354"/>
      <c r="G1006" s="354"/>
      <c r="H1006" s="354"/>
      <c r="I1006" s="354"/>
      <c r="J1006" s="354"/>
      <c r="K1006" s="354"/>
      <c r="L1006" s="354">
        <f t="shared" si="515"/>
        <v>0</v>
      </c>
      <c r="M1006" s="354"/>
      <c r="N1006" s="354"/>
      <c r="O1006" s="354"/>
      <c r="P1006" s="354"/>
      <c r="Q1006" s="354">
        <f t="shared" si="516"/>
        <v>0</v>
      </c>
      <c r="R1006" s="354"/>
      <c r="S1006" s="354"/>
      <c r="T1006" s="354"/>
      <c r="U1006" s="354"/>
      <c r="V1006" s="354">
        <f t="shared" si="517"/>
        <v>0</v>
      </c>
      <c r="W1006" s="354"/>
      <c r="X1006" s="354"/>
      <c r="Y1006" s="354"/>
      <c r="Z1006" s="354"/>
      <c r="AA1006" s="354"/>
      <c r="AB1006" s="354"/>
      <c r="AC1006" s="354"/>
      <c r="AD1006" s="354"/>
      <c r="AE1006" s="354"/>
      <c r="AF1006" s="354"/>
      <c r="AG1006" s="354"/>
      <c r="AH1006" s="354"/>
      <c r="AI1006" s="354"/>
    </row>
    <row r="1007" spans="1:35" x14ac:dyDescent="0.25">
      <c r="A1007" s="358">
        <v>3326</v>
      </c>
      <c r="B1007" s="361"/>
      <c r="C1007" s="358"/>
      <c r="D1007" s="372" t="s">
        <v>1277</v>
      </c>
      <c r="E1007" s="354" t="str">
        <f>IFERROR(SUM(#REF!),"")</f>
        <v/>
      </c>
      <c r="F1007" s="354"/>
      <c r="G1007" s="354"/>
      <c r="H1007" s="354"/>
      <c r="I1007" s="354"/>
      <c r="J1007" s="354"/>
      <c r="K1007" s="354"/>
      <c r="L1007" s="354">
        <f t="shared" si="515"/>
        <v>0</v>
      </c>
      <c r="M1007" s="354"/>
      <c r="N1007" s="354"/>
      <c r="O1007" s="354"/>
      <c r="P1007" s="354"/>
      <c r="Q1007" s="354">
        <f t="shared" si="516"/>
        <v>0</v>
      </c>
      <c r="R1007" s="354"/>
      <c r="S1007" s="354"/>
      <c r="T1007" s="354"/>
      <c r="U1007" s="354"/>
      <c r="V1007" s="354">
        <f t="shared" si="517"/>
        <v>0</v>
      </c>
      <c r="W1007" s="354"/>
      <c r="X1007" s="354"/>
      <c r="Y1007" s="354"/>
      <c r="Z1007" s="354"/>
      <c r="AA1007" s="354"/>
      <c r="AB1007" s="354"/>
      <c r="AC1007" s="354"/>
      <c r="AD1007" s="354"/>
      <c r="AE1007" s="354"/>
      <c r="AF1007" s="354"/>
      <c r="AG1007" s="354"/>
      <c r="AH1007" s="354"/>
      <c r="AI1007" s="354"/>
    </row>
    <row r="1008" spans="1:35" x14ac:dyDescent="0.25">
      <c r="A1008" s="358"/>
      <c r="B1008" s="361"/>
      <c r="C1008" s="358"/>
      <c r="D1008" s="359"/>
      <c r="E1008" s="354" t="str">
        <f>IFERROR(SUM(#REF!),"")</f>
        <v/>
      </c>
      <c r="F1008" s="354"/>
      <c r="G1008" s="354"/>
      <c r="H1008" s="354"/>
      <c r="I1008" s="354"/>
      <c r="J1008" s="354"/>
      <c r="K1008" s="354"/>
      <c r="L1008" s="354">
        <f t="shared" si="515"/>
        <v>0</v>
      </c>
      <c r="M1008" s="354"/>
      <c r="N1008" s="354"/>
      <c r="O1008" s="354"/>
      <c r="P1008" s="354"/>
      <c r="Q1008" s="354">
        <f t="shared" si="516"/>
        <v>0</v>
      </c>
      <c r="R1008" s="354"/>
      <c r="S1008" s="354"/>
      <c r="T1008" s="354"/>
      <c r="U1008" s="354"/>
      <c r="V1008" s="354">
        <f t="shared" si="517"/>
        <v>0</v>
      </c>
      <c r="W1008" s="354"/>
      <c r="X1008" s="354"/>
      <c r="Y1008" s="354"/>
      <c r="Z1008" s="354"/>
      <c r="AA1008" s="354"/>
      <c r="AB1008" s="354"/>
      <c r="AC1008" s="354"/>
      <c r="AD1008" s="354"/>
      <c r="AE1008" s="354"/>
      <c r="AF1008" s="354"/>
      <c r="AG1008" s="354"/>
      <c r="AH1008" s="354"/>
      <c r="AI1008" s="354"/>
    </row>
    <row r="1009" spans="1:35" x14ac:dyDescent="0.25">
      <c r="A1009" s="358"/>
      <c r="B1009" s="361"/>
      <c r="C1009" s="358"/>
      <c r="D1009" s="359"/>
      <c r="E1009" s="354" t="str">
        <f>IFERROR(SUM(#REF!),"")</f>
        <v/>
      </c>
      <c r="F1009" s="354"/>
      <c r="G1009" s="354"/>
      <c r="H1009" s="354"/>
      <c r="I1009" s="354"/>
      <c r="J1009" s="354"/>
      <c r="K1009" s="354"/>
      <c r="L1009" s="354">
        <f t="shared" si="515"/>
        <v>0</v>
      </c>
      <c r="M1009" s="354"/>
      <c r="N1009" s="354"/>
      <c r="O1009" s="354"/>
      <c r="P1009" s="354"/>
      <c r="Q1009" s="354">
        <f t="shared" si="516"/>
        <v>0</v>
      </c>
      <c r="R1009" s="354"/>
      <c r="S1009" s="354"/>
      <c r="T1009" s="354"/>
      <c r="U1009" s="354"/>
      <c r="V1009" s="354">
        <f t="shared" si="517"/>
        <v>0</v>
      </c>
      <c r="W1009" s="354"/>
      <c r="X1009" s="354"/>
      <c r="Y1009" s="354"/>
      <c r="Z1009" s="354"/>
      <c r="AA1009" s="354"/>
      <c r="AB1009" s="354"/>
      <c r="AC1009" s="354"/>
      <c r="AD1009" s="354"/>
      <c r="AE1009" s="354"/>
      <c r="AF1009" s="354"/>
      <c r="AG1009" s="354"/>
      <c r="AH1009" s="354"/>
      <c r="AI1009" s="354"/>
    </row>
    <row r="1010" spans="1:35" x14ac:dyDescent="0.25">
      <c r="A1010" s="358">
        <v>3327</v>
      </c>
      <c r="B1010" s="361"/>
      <c r="C1010" s="358"/>
      <c r="D1010" s="372" t="s">
        <v>1278</v>
      </c>
      <c r="E1010" s="354" t="str">
        <f>IFERROR(SUM(#REF!),"")</f>
        <v/>
      </c>
      <c r="F1010" s="354"/>
      <c r="G1010" s="354"/>
      <c r="H1010" s="354"/>
      <c r="I1010" s="354"/>
      <c r="J1010" s="354"/>
      <c r="K1010" s="354"/>
      <c r="L1010" s="354">
        <f t="shared" si="515"/>
        <v>0</v>
      </c>
      <c r="M1010" s="354"/>
      <c r="N1010" s="354"/>
      <c r="O1010" s="354"/>
      <c r="P1010" s="354"/>
      <c r="Q1010" s="354">
        <f t="shared" si="516"/>
        <v>0</v>
      </c>
      <c r="R1010" s="354"/>
      <c r="S1010" s="354"/>
      <c r="T1010" s="354"/>
      <c r="U1010" s="354"/>
      <c r="V1010" s="354">
        <f t="shared" si="517"/>
        <v>0</v>
      </c>
      <c r="W1010" s="354"/>
      <c r="X1010" s="354"/>
      <c r="Y1010" s="354"/>
      <c r="Z1010" s="354"/>
      <c r="AA1010" s="354"/>
      <c r="AB1010" s="354"/>
      <c r="AC1010" s="354"/>
      <c r="AD1010" s="354"/>
      <c r="AE1010" s="354"/>
      <c r="AF1010" s="354"/>
      <c r="AG1010" s="354"/>
      <c r="AH1010" s="354"/>
      <c r="AI1010" s="354"/>
    </row>
    <row r="1011" spans="1:35" x14ac:dyDescent="0.25">
      <c r="A1011" s="358"/>
      <c r="B1011" s="361"/>
      <c r="C1011" s="358"/>
      <c r="D1011" s="359"/>
      <c r="E1011" s="354" t="str">
        <f>IFERROR(SUM(#REF!),"")</f>
        <v/>
      </c>
      <c r="F1011" s="354"/>
      <c r="G1011" s="354"/>
      <c r="H1011" s="354"/>
      <c r="I1011" s="354"/>
      <c r="J1011" s="354"/>
      <c r="K1011" s="354"/>
      <c r="L1011" s="354">
        <f t="shared" si="515"/>
        <v>0</v>
      </c>
      <c r="M1011" s="354"/>
      <c r="N1011" s="354"/>
      <c r="O1011" s="354"/>
      <c r="P1011" s="354"/>
      <c r="Q1011" s="354">
        <f t="shared" si="516"/>
        <v>0</v>
      </c>
      <c r="R1011" s="354"/>
      <c r="S1011" s="354"/>
      <c r="T1011" s="354"/>
      <c r="U1011" s="354"/>
      <c r="V1011" s="354">
        <f t="shared" si="517"/>
        <v>0</v>
      </c>
      <c r="W1011" s="354"/>
      <c r="X1011" s="354"/>
      <c r="Y1011" s="354"/>
      <c r="Z1011" s="354"/>
      <c r="AA1011" s="354"/>
      <c r="AB1011" s="354"/>
      <c r="AC1011" s="354"/>
      <c r="AD1011" s="354"/>
      <c r="AE1011" s="354"/>
      <c r="AF1011" s="354"/>
      <c r="AG1011" s="354"/>
      <c r="AH1011" s="354"/>
      <c r="AI1011" s="354"/>
    </row>
    <row r="1012" spans="1:35" x14ac:dyDescent="0.25">
      <c r="A1012" s="358"/>
      <c r="B1012" s="361"/>
      <c r="C1012" s="358"/>
      <c r="D1012" s="359"/>
      <c r="E1012" s="354" t="str">
        <f>IFERROR(SUM(#REF!),"")</f>
        <v/>
      </c>
      <c r="F1012" s="354"/>
      <c r="G1012" s="354"/>
      <c r="H1012" s="354"/>
      <c r="I1012" s="354"/>
      <c r="J1012" s="354"/>
      <c r="K1012" s="354"/>
      <c r="L1012" s="354">
        <f t="shared" si="515"/>
        <v>0</v>
      </c>
      <c r="M1012" s="354"/>
      <c r="N1012" s="354"/>
      <c r="O1012" s="354"/>
      <c r="P1012" s="354"/>
      <c r="Q1012" s="354">
        <f t="shared" si="516"/>
        <v>0</v>
      </c>
      <c r="R1012" s="354"/>
      <c r="S1012" s="354"/>
      <c r="T1012" s="354"/>
      <c r="U1012" s="354"/>
      <c r="V1012" s="354">
        <f t="shared" si="517"/>
        <v>0</v>
      </c>
      <c r="W1012" s="354"/>
      <c r="X1012" s="354"/>
      <c r="Y1012" s="354"/>
      <c r="Z1012" s="354"/>
      <c r="AA1012" s="354"/>
      <c r="AB1012" s="354"/>
      <c r="AC1012" s="354"/>
      <c r="AD1012" s="354"/>
      <c r="AE1012" s="354"/>
      <c r="AF1012" s="354"/>
      <c r="AG1012" s="354"/>
      <c r="AH1012" s="354"/>
      <c r="AI1012" s="354"/>
    </row>
    <row r="1013" spans="1:35" x14ac:dyDescent="0.25">
      <c r="A1013" s="358">
        <v>3328</v>
      </c>
      <c r="B1013" s="361"/>
      <c r="C1013" s="358"/>
      <c r="D1013" s="359" t="s">
        <v>1048</v>
      </c>
      <c r="E1013" s="354" t="str">
        <f>IFERROR(SUM(#REF!),"")</f>
        <v/>
      </c>
      <c r="F1013" s="354"/>
      <c r="G1013" s="354"/>
      <c r="H1013" s="354"/>
      <c r="I1013" s="354"/>
      <c r="J1013" s="354"/>
      <c r="K1013" s="354"/>
      <c r="L1013" s="354">
        <f t="shared" si="515"/>
        <v>0</v>
      </c>
      <c r="M1013" s="354"/>
      <c r="N1013" s="354"/>
      <c r="O1013" s="354"/>
      <c r="P1013" s="354"/>
      <c r="Q1013" s="354">
        <f t="shared" si="516"/>
        <v>0</v>
      </c>
      <c r="R1013" s="354"/>
      <c r="S1013" s="354"/>
      <c r="T1013" s="354"/>
      <c r="U1013" s="354"/>
      <c r="V1013" s="354">
        <f t="shared" si="517"/>
        <v>0</v>
      </c>
      <c r="W1013" s="354"/>
      <c r="X1013" s="354"/>
      <c r="Y1013" s="354"/>
      <c r="Z1013" s="354"/>
      <c r="AA1013" s="354"/>
      <c r="AB1013" s="354"/>
      <c r="AC1013" s="354"/>
      <c r="AD1013" s="354"/>
      <c r="AE1013" s="354"/>
      <c r="AF1013" s="354"/>
      <c r="AG1013" s="354"/>
      <c r="AH1013" s="354"/>
      <c r="AI1013" s="354"/>
    </row>
    <row r="1014" spans="1:35" x14ac:dyDescent="0.25">
      <c r="B1014" s="361"/>
      <c r="E1014" s="354" t="str">
        <f>IFERROR(SUM(#REF!),"")</f>
        <v/>
      </c>
      <c r="F1014" s="354"/>
      <c r="G1014" s="354"/>
      <c r="H1014" s="354"/>
      <c r="I1014" s="354"/>
      <c r="J1014" s="354"/>
      <c r="K1014" s="354"/>
      <c r="L1014" s="354">
        <f t="shared" si="515"/>
        <v>0</v>
      </c>
      <c r="M1014" s="354"/>
      <c r="N1014" s="354"/>
      <c r="O1014" s="354"/>
      <c r="P1014" s="354"/>
      <c r="Q1014" s="354">
        <f t="shared" si="516"/>
        <v>0</v>
      </c>
      <c r="R1014" s="354"/>
      <c r="S1014" s="354"/>
      <c r="T1014" s="354"/>
      <c r="U1014" s="354"/>
      <c r="V1014" s="354">
        <f t="shared" si="517"/>
        <v>0</v>
      </c>
      <c r="W1014" s="354"/>
      <c r="X1014" s="354"/>
      <c r="Y1014" s="354"/>
      <c r="Z1014" s="354"/>
      <c r="AA1014" s="354"/>
      <c r="AB1014" s="354"/>
      <c r="AC1014" s="354"/>
      <c r="AD1014" s="354"/>
      <c r="AE1014" s="354"/>
      <c r="AF1014" s="354"/>
      <c r="AG1014" s="354"/>
      <c r="AH1014" s="354"/>
      <c r="AI1014" s="354"/>
    </row>
    <row r="1015" spans="1:35" x14ac:dyDescent="0.2">
      <c r="B1015" s="361"/>
      <c r="E1015" s="1157" t="str">
        <f>IFERROR(VLOOKUP($C1015,'[12]Consolidated Outflow (1)'!$AN$5:$AQ$146,2,0),"")</f>
        <v/>
      </c>
      <c r="F1015" s="1157" t="str">
        <f>IFERROR(VLOOKUP($C1015,'[12]Consolidated Outflow (1)'!$AN$5:$AQ$146,3,0),"")</f>
        <v/>
      </c>
      <c r="G1015" s="1157" t="str">
        <f>IFERROR(VLOOKUP($C1015,'[12]Consolidated Outflow (1)'!$AN$5:$AQ$146,4,0),"")</f>
        <v/>
      </c>
      <c r="H1015" s="1157" t="str">
        <f>IFERROR(VLOOKUP($C1015,'[8]Total Outflows'!$AG$5:$AJ$137,2,0),"")</f>
        <v/>
      </c>
      <c r="I1015" s="1157" t="str">
        <f>IFERROR(VLOOKUP($C1015,'[8]Total Outflows'!$AL$5:$AO$60,2,0),"")</f>
        <v/>
      </c>
      <c r="J1015" s="1157" t="str">
        <f>IFERROR(VLOOKUP($C1015,'[8]Total Outflows'!$AR$5:$AU$87,2,0),"")</f>
        <v/>
      </c>
      <c r="K1015" s="1157" t="str">
        <f>IFERROR(VLOOKUP($C1015,'[8]Total Outflows'!$AW$5:$AZ$56,2,0),"")</f>
        <v/>
      </c>
      <c r="L1015" s="354">
        <f t="shared" si="515"/>
        <v>0</v>
      </c>
      <c r="M1015" s="1157" t="str">
        <f>IFERROR(VLOOKUP($C1015,'[8]Total Outflows'!$AG$5:$AJ$137,3,0),"")</f>
        <v/>
      </c>
      <c r="N1015" s="1157" t="str">
        <f>IFERROR(VLOOKUP($C1015,'[8]Total Outflows'!$AL$5:$AO$60,3,0),"")</f>
        <v/>
      </c>
      <c r="O1015" s="1157" t="str">
        <f>IFERROR(VLOOKUP($C1015,'[8]Total Outflows'!$AR$5:$AU$87,3,0),"")</f>
        <v/>
      </c>
      <c r="P1015" s="1157" t="str">
        <f>IFERROR(VLOOKUP($C1015,'[8]Total Outflows'!$AW$5:$AZ$56,3,0),"")</f>
        <v/>
      </c>
      <c r="Q1015" s="354">
        <f t="shared" si="516"/>
        <v>0</v>
      </c>
      <c r="R1015" s="1157" t="str">
        <f>IFERROR(VLOOKUP($C1015,'[8]Total Outflows'!$AG$5:$AJ$137,4,0),"")</f>
        <v/>
      </c>
      <c r="S1015" s="1157" t="str">
        <f>IFERROR(VLOOKUP($C1015,'[8]Total Outflows'!$AL$5:$AO$60,4,0),"")</f>
        <v/>
      </c>
      <c r="T1015" s="1157" t="str">
        <f>IFERROR(VLOOKUP($C1015,'[8]Total Outflows'!$AR$5:$AU$87,4,0),"")</f>
        <v/>
      </c>
      <c r="U1015" s="1157" t="str">
        <f>IFERROR(VLOOKUP($C1015,'[8]Total Outflows'!$AW$5:$AZ$56,4,0),"")</f>
        <v/>
      </c>
      <c r="V1015" s="354">
        <f t="shared" si="517"/>
        <v>0</v>
      </c>
    </row>
    <row r="1016" spans="1:35" x14ac:dyDescent="0.25">
      <c r="B1016" s="361"/>
      <c r="D1016" s="401" t="s">
        <v>1049</v>
      </c>
      <c r="E1016" s="402">
        <f t="shared" ref="E1016:G1016" si="522">SUM(E999,E962)</f>
        <v>63105460.559999995</v>
      </c>
      <c r="F1016" s="402">
        <f t="shared" si="522"/>
        <v>61473000</v>
      </c>
      <c r="G1016" s="402">
        <f t="shared" si="522"/>
        <v>61880900</v>
      </c>
      <c r="H1016" s="402">
        <f t="shared" ref="H1016:K1016" si="523">SUM(H999,H962)</f>
        <v>70847700</v>
      </c>
      <c r="I1016" s="402">
        <f t="shared" si="523"/>
        <v>0</v>
      </c>
      <c r="J1016" s="402">
        <f t="shared" si="523"/>
        <v>0</v>
      </c>
      <c r="K1016" s="402">
        <f t="shared" si="523"/>
        <v>0</v>
      </c>
      <c r="L1016" s="402">
        <f t="shared" ref="L1016:P1016" si="524">SUM(L999,L962)</f>
        <v>70847700</v>
      </c>
      <c r="M1016" s="402">
        <f t="shared" si="524"/>
        <v>66075700</v>
      </c>
      <c r="N1016" s="402">
        <f t="shared" si="524"/>
        <v>0</v>
      </c>
      <c r="O1016" s="402">
        <f t="shared" si="524"/>
        <v>0</v>
      </c>
      <c r="P1016" s="402">
        <f t="shared" si="524"/>
        <v>0</v>
      </c>
      <c r="Q1016" s="402">
        <f t="shared" ref="Q1016:U1016" si="525">SUM(Q999,Q962)</f>
        <v>66075700</v>
      </c>
      <c r="R1016" s="402">
        <f t="shared" si="525"/>
        <v>56483700</v>
      </c>
      <c r="S1016" s="402">
        <f t="shared" si="525"/>
        <v>0</v>
      </c>
      <c r="T1016" s="402">
        <f t="shared" si="525"/>
        <v>0</v>
      </c>
      <c r="U1016" s="402">
        <f t="shared" si="525"/>
        <v>0</v>
      </c>
      <c r="V1016" s="402">
        <f t="shared" ref="V1016" si="526">SUM(V999,V962)</f>
        <v>56483700</v>
      </c>
    </row>
    <row r="1017" spans="1:35" ht="14.25" x14ac:dyDescent="0.25">
      <c r="A1017" s="5"/>
      <c r="B1017" s="361"/>
      <c r="D1017" s="6"/>
    </row>
    <row r="1018" spans="1:35" ht="14.25" x14ac:dyDescent="0.25">
      <c r="A1018" s="7"/>
      <c r="B1018" s="361"/>
      <c r="D1018" s="6"/>
    </row>
    <row r="1019" spans="1:35" ht="14.25" x14ac:dyDescent="0.25">
      <c r="A1019" s="8"/>
      <c r="B1019" s="361"/>
      <c r="D1019" s="9" t="s">
        <v>1050</v>
      </c>
    </row>
    <row r="1020" spans="1:35" ht="14.25" x14ac:dyDescent="0.25">
      <c r="A1020" s="10"/>
      <c r="B1020" s="361"/>
      <c r="D1020" s="9"/>
    </row>
    <row r="1021" spans="1:35" ht="14.25" x14ac:dyDescent="0.25">
      <c r="A1021" s="10"/>
      <c r="B1021" s="361"/>
      <c r="D1021" s="10" t="s">
        <v>1051</v>
      </c>
    </row>
    <row r="1022" spans="1:35" ht="14.25" x14ac:dyDescent="0.25">
      <c r="A1022" s="8"/>
      <c r="B1022" s="361"/>
      <c r="D1022" s="10" t="s">
        <v>1052</v>
      </c>
    </row>
    <row r="1023" spans="1:35" ht="14.25" x14ac:dyDescent="0.25">
      <c r="A1023" s="8"/>
      <c r="B1023" s="361"/>
      <c r="D1023" s="8" t="s">
        <v>0</v>
      </c>
      <c r="E1023" s="360"/>
      <c r="F1023" s="360"/>
      <c r="G1023" s="360"/>
      <c r="H1023" s="360"/>
      <c r="I1023" s="360"/>
      <c r="J1023" s="360"/>
      <c r="K1023" s="360"/>
      <c r="L1023" s="360"/>
      <c r="M1023" s="360"/>
      <c r="N1023" s="360"/>
      <c r="O1023" s="360"/>
      <c r="P1023" s="360"/>
      <c r="Q1023" s="360"/>
      <c r="R1023" s="360"/>
      <c r="S1023" s="360"/>
      <c r="T1023" s="360"/>
      <c r="U1023" s="360"/>
      <c r="V1023" s="360"/>
      <c r="W1023" s="360"/>
      <c r="X1023" s="360"/>
      <c r="Y1023" s="360"/>
      <c r="Z1023" s="360"/>
      <c r="AA1023" s="360"/>
      <c r="AB1023" s="360"/>
      <c r="AC1023" s="360"/>
      <c r="AD1023" s="360"/>
      <c r="AE1023" s="360"/>
      <c r="AF1023" s="360"/>
      <c r="AG1023" s="360"/>
      <c r="AH1023" s="360"/>
      <c r="AI1023" s="360"/>
    </row>
    <row r="1024" spans="1:35" ht="14.25" x14ac:dyDescent="0.25">
      <c r="A1024" s="8"/>
      <c r="D1024" s="11" t="s">
        <v>1053</v>
      </c>
      <c r="E1024" s="360"/>
      <c r="F1024" s="360"/>
      <c r="G1024" s="360"/>
      <c r="H1024" s="360"/>
      <c r="I1024" s="360"/>
      <c r="J1024" s="360"/>
      <c r="K1024" s="360"/>
      <c r="L1024" s="360"/>
      <c r="M1024" s="360"/>
      <c r="N1024" s="360"/>
      <c r="O1024" s="360"/>
      <c r="P1024" s="360"/>
      <c r="Q1024" s="360"/>
      <c r="R1024" s="360"/>
      <c r="S1024" s="360"/>
      <c r="T1024" s="360"/>
      <c r="U1024" s="360"/>
      <c r="V1024" s="360"/>
      <c r="W1024" s="360"/>
      <c r="X1024" s="360"/>
      <c r="Y1024" s="360"/>
      <c r="Z1024" s="360"/>
      <c r="AA1024" s="360"/>
      <c r="AB1024" s="360"/>
      <c r="AC1024" s="360"/>
      <c r="AD1024" s="360"/>
      <c r="AE1024" s="360"/>
      <c r="AF1024" s="360"/>
      <c r="AG1024" s="360"/>
      <c r="AH1024" s="360"/>
      <c r="AI1024" s="360"/>
    </row>
    <row r="1025" spans="1:35" ht="14.25" x14ac:dyDescent="0.25">
      <c r="A1025" s="8"/>
      <c r="B1025" s="389"/>
      <c r="D1025" s="11"/>
      <c r="E1025" s="360"/>
      <c r="F1025" s="360"/>
      <c r="G1025" s="360"/>
      <c r="H1025" s="360"/>
      <c r="I1025" s="360"/>
      <c r="J1025" s="360"/>
      <c r="K1025" s="360"/>
      <c r="L1025" s="360"/>
      <c r="M1025" s="360"/>
      <c r="N1025" s="360"/>
      <c r="O1025" s="360"/>
      <c r="P1025" s="360"/>
      <c r="Q1025" s="360"/>
      <c r="R1025" s="360"/>
      <c r="S1025" s="360"/>
      <c r="T1025" s="360"/>
      <c r="U1025" s="360"/>
      <c r="V1025" s="360"/>
      <c r="W1025" s="360"/>
      <c r="X1025" s="360"/>
      <c r="Y1025" s="360"/>
      <c r="Z1025" s="360"/>
      <c r="AA1025" s="360"/>
      <c r="AB1025" s="360"/>
      <c r="AC1025" s="360"/>
      <c r="AD1025" s="360"/>
      <c r="AE1025" s="360"/>
      <c r="AF1025" s="360"/>
      <c r="AG1025" s="360"/>
      <c r="AH1025" s="360"/>
      <c r="AI1025" s="360"/>
    </row>
    <row r="1026" spans="1:35" ht="14.25" x14ac:dyDescent="0.25">
      <c r="A1026" s="8"/>
      <c r="B1026" s="389"/>
      <c r="D1026" s="11"/>
      <c r="E1026" s="360"/>
      <c r="F1026" s="360"/>
      <c r="G1026" s="360"/>
      <c r="H1026" s="360"/>
      <c r="I1026" s="360"/>
      <c r="J1026" s="360"/>
      <c r="K1026" s="360"/>
      <c r="L1026" s="360"/>
      <c r="M1026" s="360"/>
      <c r="N1026" s="360"/>
      <c r="O1026" s="360"/>
      <c r="P1026" s="360"/>
      <c r="Q1026" s="360"/>
      <c r="R1026" s="360"/>
      <c r="S1026" s="360"/>
      <c r="T1026" s="360"/>
      <c r="U1026" s="360"/>
      <c r="V1026" s="360"/>
      <c r="W1026" s="360"/>
      <c r="X1026" s="360"/>
      <c r="Y1026" s="360"/>
      <c r="Z1026" s="360"/>
      <c r="AA1026" s="360"/>
      <c r="AB1026" s="360"/>
      <c r="AC1026" s="360"/>
      <c r="AD1026" s="360"/>
      <c r="AE1026" s="360"/>
      <c r="AF1026" s="360"/>
      <c r="AG1026" s="360"/>
      <c r="AH1026" s="360"/>
      <c r="AI1026" s="360"/>
    </row>
    <row r="1027" spans="1:35" ht="14.25" x14ac:dyDescent="0.25">
      <c r="A1027" s="8"/>
      <c r="B1027" s="361"/>
      <c r="D1027" s="340" t="s">
        <v>1054</v>
      </c>
      <c r="E1027" s="360"/>
      <c r="F1027" s="360"/>
      <c r="G1027" s="360"/>
      <c r="H1027" s="387">
        <f>[13]Inflow!$AA$49-H4</f>
        <v>110099195.65000001</v>
      </c>
      <c r="I1027" s="387"/>
      <c r="J1027" s="387"/>
      <c r="K1027" s="387"/>
      <c r="L1027" s="387"/>
      <c r="M1027" s="387">
        <f>[13]Inflow!$AA$49-M4</f>
        <v>111887595.65000001</v>
      </c>
      <c r="N1027" s="387"/>
      <c r="O1027" s="387"/>
      <c r="P1027" s="387"/>
      <c r="Q1027" s="387"/>
      <c r="R1027" s="387">
        <f>[13]Inflow!$AA$49-R4</f>
        <v>108200995.65000001</v>
      </c>
      <c r="S1027" s="387"/>
      <c r="T1027" s="387"/>
      <c r="U1027" s="387"/>
      <c r="V1027" s="387"/>
      <c r="W1027" s="360"/>
      <c r="X1027" s="360"/>
      <c r="Y1027" s="360"/>
      <c r="Z1027" s="360"/>
      <c r="AA1027" s="360"/>
      <c r="AB1027" s="360"/>
      <c r="AC1027" s="360"/>
      <c r="AD1027" s="360"/>
      <c r="AE1027" s="360"/>
      <c r="AF1027" s="360"/>
      <c r="AG1027" s="360"/>
      <c r="AH1027" s="360"/>
      <c r="AI1027" s="360"/>
    </row>
    <row r="1028" spans="1:35" ht="14.25" x14ac:dyDescent="0.25">
      <c r="A1028" s="12"/>
      <c r="B1028" s="389"/>
      <c r="D1028" s="13" t="s">
        <v>1055</v>
      </c>
      <c r="E1028" s="360"/>
      <c r="F1028" s="360"/>
      <c r="G1028" s="360"/>
      <c r="H1028" s="360"/>
      <c r="I1028" s="360"/>
      <c r="J1028" s="360"/>
      <c r="K1028" s="360"/>
      <c r="L1028" s="360"/>
      <c r="M1028" s="360"/>
      <c r="N1028" s="360"/>
      <c r="O1028" s="360"/>
      <c r="P1028" s="360"/>
      <c r="Q1028" s="360"/>
      <c r="R1028" s="360"/>
      <c r="S1028" s="360"/>
      <c r="T1028" s="360"/>
      <c r="U1028" s="360"/>
      <c r="V1028" s="360"/>
      <c r="W1028" s="360"/>
      <c r="X1028" s="360"/>
      <c r="Y1028" s="360"/>
      <c r="Z1028" s="360"/>
      <c r="AA1028" s="360"/>
      <c r="AB1028" s="360"/>
      <c r="AC1028" s="360"/>
      <c r="AD1028" s="360"/>
      <c r="AE1028" s="360"/>
      <c r="AF1028" s="360"/>
      <c r="AG1028" s="360"/>
      <c r="AH1028" s="360"/>
      <c r="AI1028" s="360"/>
    </row>
    <row r="1029" spans="1:35" ht="14.25" x14ac:dyDescent="0.25">
      <c r="A1029" s="8"/>
      <c r="B1029" s="361"/>
      <c r="D1029" s="10"/>
    </row>
    <row r="1030" spans="1:35" ht="14.25" x14ac:dyDescent="0.25">
      <c r="A1030" s="8"/>
      <c r="B1030" s="361"/>
      <c r="D1030" s="8" t="s">
        <v>1056</v>
      </c>
      <c r="E1030" s="360"/>
      <c r="F1030" s="360"/>
      <c r="G1030" s="360"/>
      <c r="H1030" s="360"/>
      <c r="I1030" s="360"/>
      <c r="J1030" s="360"/>
      <c r="K1030" s="360"/>
      <c r="L1030" s="360"/>
      <c r="M1030" s="360"/>
      <c r="N1030" s="360"/>
      <c r="O1030" s="360"/>
      <c r="P1030" s="360"/>
      <c r="Q1030" s="360"/>
      <c r="R1030" s="360"/>
      <c r="S1030" s="360"/>
      <c r="T1030" s="360"/>
      <c r="U1030" s="360"/>
      <c r="V1030" s="360"/>
      <c r="W1030" s="360"/>
      <c r="X1030" s="360"/>
      <c r="Y1030" s="360"/>
      <c r="Z1030" s="360"/>
      <c r="AA1030" s="360"/>
      <c r="AB1030" s="360"/>
      <c r="AC1030" s="360"/>
      <c r="AD1030" s="360"/>
      <c r="AE1030" s="360"/>
      <c r="AF1030" s="360"/>
      <c r="AG1030" s="360"/>
      <c r="AH1030" s="360"/>
      <c r="AI1030" s="360"/>
    </row>
    <row r="1031" spans="1:35" ht="14.25" x14ac:dyDescent="0.25">
      <c r="A1031" s="8"/>
      <c r="B1031" s="361"/>
      <c r="D1031" s="8" t="s">
        <v>1057</v>
      </c>
      <c r="E1031" s="403"/>
      <c r="F1031" s="403"/>
      <c r="G1031" s="403"/>
      <c r="H1031" s="403"/>
      <c r="I1031" s="403"/>
      <c r="J1031" s="403"/>
      <c r="K1031" s="403"/>
      <c r="L1031" s="403"/>
      <c r="M1031" s="403"/>
      <c r="N1031" s="403"/>
      <c r="O1031" s="403"/>
      <c r="P1031" s="403"/>
      <c r="Q1031" s="403"/>
      <c r="R1031" s="403"/>
      <c r="S1031" s="403"/>
      <c r="T1031" s="403"/>
      <c r="U1031" s="403"/>
      <c r="V1031" s="403"/>
      <c r="W1031" s="403"/>
      <c r="X1031" s="403"/>
      <c r="Y1031" s="403"/>
      <c r="Z1031" s="403"/>
      <c r="AA1031" s="403"/>
      <c r="AB1031" s="403"/>
      <c r="AC1031" s="403"/>
      <c r="AD1031" s="403"/>
      <c r="AE1031" s="403"/>
      <c r="AF1031" s="403"/>
      <c r="AG1031" s="403"/>
      <c r="AH1031" s="403"/>
      <c r="AI1031" s="403"/>
    </row>
    <row r="1032" spans="1:35" ht="14.25" x14ac:dyDescent="0.25">
      <c r="A1032" s="8"/>
      <c r="B1032" s="361"/>
      <c r="D1032" s="8" t="s">
        <v>491</v>
      </c>
    </row>
    <row r="1033" spans="1:35" ht="14.25" x14ac:dyDescent="0.25">
      <c r="A1033" s="8"/>
      <c r="B1033" s="361"/>
      <c r="D1033" s="8" t="s">
        <v>1058</v>
      </c>
    </row>
    <row r="1034" spans="1:35" ht="14.25" x14ac:dyDescent="0.25">
      <c r="A1034" s="8"/>
      <c r="B1034" s="361"/>
      <c r="D1034" s="10"/>
    </row>
    <row r="1035" spans="1:35" ht="14.25" x14ac:dyDescent="0.25">
      <c r="A1035" s="8"/>
      <c r="B1035" s="358"/>
      <c r="D1035" s="11" t="s">
        <v>1059</v>
      </c>
      <c r="E1035" s="367"/>
      <c r="F1035" s="367"/>
      <c r="G1035" s="367"/>
      <c r="H1035" s="367"/>
      <c r="I1035" s="367"/>
      <c r="J1035" s="367"/>
      <c r="K1035" s="367"/>
      <c r="L1035" s="367"/>
      <c r="M1035" s="367"/>
      <c r="N1035" s="367"/>
      <c r="O1035" s="367"/>
      <c r="P1035" s="367"/>
      <c r="Q1035" s="367"/>
      <c r="R1035" s="367"/>
      <c r="S1035" s="367"/>
      <c r="T1035" s="367"/>
      <c r="U1035" s="367"/>
      <c r="V1035" s="367"/>
      <c r="W1035" s="367"/>
      <c r="X1035" s="367"/>
      <c r="Y1035" s="367"/>
      <c r="Z1035" s="367"/>
      <c r="AA1035" s="367"/>
      <c r="AB1035" s="367"/>
      <c r="AC1035" s="367"/>
      <c r="AD1035" s="367"/>
      <c r="AE1035" s="367"/>
      <c r="AF1035" s="367"/>
      <c r="AG1035" s="367"/>
      <c r="AH1035" s="367"/>
      <c r="AI1035" s="367"/>
    </row>
    <row r="1036" spans="1:35" ht="14.25" x14ac:dyDescent="0.25">
      <c r="A1036" s="8"/>
      <c r="B1036" s="361"/>
      <c r="D1036" s="11" t="s">
        <v>1060</v>
      </c>
      <c r="E1036" s="367"/>
      <c r="F1036" s="367"/>
      <c r="G1036" s="367"/>
      <c r="H1036" s="367"/>
      <c r="I1036" s="367"/>
      <c r="J1036" s="367"/>
      <c r="K1036" s="367"/>
      <c r="L1036" s="367"/>
      <c r="M1036" s="367"/>
      <c r="N1036" s="367"/>
      <c r="O1036" s="367"/>
      <c r="P1036" s="367"/>
      <c r="Q1036" s="367"/>
      <c r="R1036" s="367"/>
      <c r="S1036" s="367"/>
      <c r="T1036" s="367"/>
      <c r="U1036" s="367"/>
      <c r="V1036" s="367"/>
      <c r="W1036" s="367"/>
      <c r="X1036" s="367"/>
      <c r="Y1036" s="367"/>
      <c r="Z1036" s="367"/>
      <c r="AA1036" s="367"/>
      <c r="AB1036" s="367"/>
      <c r="AC1036" s="367"/>
      <c r="AD1036" s="367"/>
      <c r="AE1036" s="367"/>
      <c r="AF1036" s="367"/>
      <c r="AG1036" s="367"/>
      <c r="AH1036" s="367"/>
      <c r="AI1036" s="367"/>
    </row>
    <row r="1037" spans="1:35" ht="14.25" x14ac:dyDescent="0.25">
      <c r="A1037" s="8"/>
      <c r="B1037" s="361"/>
      <c r="D1037" s="11"/>
      <c r="E1037" s="367"/>
      <c r="F1037" s="367"/>
      <c r="G1037" s="367"/>
      <c r="H1037" s="367"/>
      <c r="I1037" s="367"/>
      <c r="J1037" s="367"/>
      <c r="K1037" s="367"/>
      <c r="L1037" s="367"/>
      <c r="M1037" s="367"/>
      <c r="N1037" s="367"/>
      <c r="O1037" s="367"/>
      <c r="P1037" s="367"/>
      <c r="Q1037" s="367"/>
      <c r="R1037" s="367"/>
      <c r="S1037" s="367"/>
      <c r="T1037" s="367"/>
      <c r="U1037" s="367"/>
      <c r="V1037" s="367"/>
      <c r="W1037" s="367"/>
      <c r="X1037" s="367"/>
      <c r="Y1037" s="367"/>
      <c r="Z1037" s="367"/>
      <c r="AA1037" s="367"/>
      <c r="AB1037" s="367"/>
      <c r="AC1037" s="367"/>
      <c r="AD1037" s="367"/>
      <c r="AE1037" s="367"/>
      <c r="AF1037" s="367"/>
      <c r="AG1037" s="367"/>
      <c r="AH1037" s="367"/>
      <c r="AI1037" s="367"/>
    </row>
    <row r="1038" spans="1:35" ht="14.25" x14ac:dyDescent="0.25">
      <c r="A1038" s="14"/>
      <c r="B1038" s="361"/>
      <c r="D1038" s="11" t="s">
        <v>1061</v>
      </c>
      <c r="E1038" s="367"/>
      <c r="F1038" s="367"/>
      <c r="G1038" s="367"/>
      <c r="H1038" s="367"/>
      <c r="I1038" s="367"/>
      <c r="J1038" s="367"/>
      <c r="K1038" s="367"/>
      <c r="L1038" s="367"/>
      <c r="M1038" s="367"/>
      <c r="N1038" s="367"/>
      <c r="O1038" s="367"/>
      <c r="P1038" s="367"/>
      <c r="Q1038" s="367"/>
      <c r="R1038" s="367"/>
      <c r="S1038" s="367"/>
      <c r="T1038" s="367"/>
      <c r="U1038" s="367"/>
      <c r="V1038" s="367"/>
      <c r="W1038" s="367"/>
      <c r="X1038" s="367"/>
      <c r="Y1038" s="367"/>
      <c r="Z1038" s="367"/>
      <c r="AA1038" s="367"/>
      <c r="AB1038" s="367"/>
      <c r="AC1038" s="367"/>
      <c r="AD1038" s="367"/>
      <c r="AE1038" s="367"/>
      <c r="AF1038" s="367"/>
      <c r="AG1038" s="367"/>
      <c r="AH1038" s="367"/>
      <c r="AI1038" s="367"/>
    </row>
    <row r="1039" spans="1:35" ht="14.25" x14ac:dyDescent="0.25">
      <c r="A1039" s="8"/>
      <c r="B1039" s="361"/>
      <c r="D1039" s="11" t="s">
        <v>1062</v>
      </c>
      <c r="E1039" s="367"/>
      <c r="F1039" s="367"/>
      <c r="G1039" s="367"/>
      <c r="H1039" s="367"/>
      <c r="I1039" s="367"/>
      <c r="J1039" s="367"/>
      <c r="K1039" s="367"/>
      <c r="L1039" s="367"/>
      <c r="M1039" s="367"/>
      <c r="N1039" s="367"/>
      <c r="O1039" s="367"/>
      <c r="P1039" s="367"/>
      <c r="Q1039" s="367"/>
      <c r="R1039" s="367"/>
      <c r="S1039" s="367"/>
      <c r="T1039" s="367"/>
      <c r="U1039" s="367"/>
      <c r="V1039" s="367"/>
      <c r="W1039" s="367"/>
      <c r="X1039" s="367"/>
      <c r="Y1039" s="367"/>
      <c r="Z1039" s="367"/>
      <c r="AA1039" s="367"/>
      <c r="AB1039" s="367"/>
      <c r="AC1039" s="367"/>
      <c r="AD1039" s="367"/>
      <c r="AE1039" s="367"/>
      <c r="AF1039" s="367"/>
      <c r="AG1039" s="367"/>
      <c r="AH1039" s="367"/>
      <c r="AI1039" s="367"/>
    </row>
    <row r="1040" spans="1:35" ht="14.25" x14ac:dyDescent="0.25">
      <c r="A1040" s="8"/>
      <c r="B1040" s="361"/>
      <c r="D1040" s="11"/>
    </row>
    <row r="1041" spans="1:35" ht="14.25" x14ac:dyDescent="0.25">
      <c r="A1041" s="8"/>
      <c r="B1041" s="361"/>
      <c r="D1041" s="11" t="s">
        <v>1063</v>
      </c>
    </row>
    <row r="1042" spans="1:35" ht="14.25" x14ac:dyDescent="0.25">
      <c r="A1042" s="8"/>
      <c r="B1042" s="361"/>
      <c r="D1042" s="11" t="s">
        <v>1064</v>
      </c>
    </row>
    <row r="1043" spans="1:35" ht="14.25" x14ac:dyDescent="0.25">
      <c r="A1043" s="10"/>
      <c r="B1043" s="361"/>
      <c r="D1043" s="9"/>
    </row>
    <row r="1044" spans="1:35" ht="14.25" x14ac:dyDescent="0.25">
      <c r="A1044" s="8"/>
      <c r="B1044" s="361"/>
      <c r="D1044" s="11" t="s">
        <v>1065</v>
      </c>
    </row>
    <row r="1045" spans="1:35" ht="14.25" x14ac:dyDescent="0.25">
      <c r="A1045" s="8"/>
      <c r="B1045" s="361"/>
      <c r="D1045" s="11" t="s">
        <v>1066</v>
      </c>
    </row>
    <row r="1046" spans="1:35" ht="14.25" x14ac:dyDescent="0.25">
      <c r="A1046" s="8"/>
      <c r="B1046" s="361"/>
      <c r="D1046" s="11"/>
    </row>
    <row r="1047" spans="1:35" ht="14.25" x14ac:dyDescent="0.25">
      <c r="A1047" s="14"/>
      <c r="B1047" s="361"/>
      <c r="D1047" s="16"/>
    </row>
    <row r="1048" spans="1:35" ht="14.25" x14ac:dyDescent="0.25">
      <c r="A1048" s="8"/>
      <c r="B1048" s="361"/>
      <c r="D1048" s="8"/>
    </row>
    <row r="1049" spans="1:35" ht="14.25" x14ac:dyDescent="0.25">
      <c r="A1049" s="358"/>
      <c r="B1049" s="361"/>
      <c r="C1049" s="358"/>
      <c r="D1049" s="11" t="s">
        <v>1067</v>
      </c>
      <c r="E1049" s="354"/>
      <c r="F1049" s="354"/>
      <c r="G1049" s="354"/>
      <c r="H1049" s="354"/>
      <c r="I1049" s="354"/>
      <c r="J1049" s="354"/>
      <c r="K1049" s="354"/>
      <c r="L1049" s="354"/>
      <c r="M1049" s="354"/>
      <c r="N1049" s="354"/>
      <c r="O1049" s="354"/>
      <c r="P1049" s="354"/>
      <c r="Q1049" s="354"/>
      <c r="R1049" s="354"/>
      <c r="S1049" s="354"/>
      <c r="T1049" s="354"/>
      <c r="U1049" s="354"/>
      <c r="V1049" s="354"/>
      <c r="W1049" s="354"/>
      <c r="X1049" s="354"/>
      <c r="Y1049" s="354"/>
      <c r="Z1049" s="354"/>
      <c r="AA1049" s="354"/>
      <c r="AB1049" s="354"/>
      <c r="AC1049" s="354"/>
      <c r="AD1049" s="354"/>
      <c r="AE1049" s="354"/>
      <c r="AF1049" s="354"/>
      <c r="AG1049" s="354"/>
      <c r="AH1049" s="354"/>
      <c r="AI1049" s="354"/>
    </row>
    <row r="1050" spans="1:35" ht="14.25" x14ac:dyDescent="0.25">
      <c r="A1050" s="8"/>
      <c r="D1050" s="9"/>
    </row>
    <row r="1051" spans="1:35" ht="14.25" x14ac:dyDescent="0.25">
      <c r="A1051" s="8"/>
      <c r="D1051" s="15"/>
    </row>
    <row r="1052" spans="1:35" ht="14.25" x14ac:dyDescent="0.25">
      <c r="A1052" s="8"/>
      <c r="D1052" s="9"/>
    </row>
    <row r="1053" spans="1:35" ht="14.25" x14ac:dyDescent="0.25">
      <c r="A1053" s="8"/>
      <c r="D1053" s="15"/>
    </row>
    <row r="1054" spans="1:35" ht="14.25" x14ac:dyDescent="0.25">
      <c r="A1054" s="10"/>
      <c r="D1054" s="9"/>
    </row>
    <row r="1055" spans="1:35" ht="14.25" x14ac:dyDescent="0.25">
      <c r="A1055" s="8"/>
      <c r="D1055" s="9"/>
    </row>
    <row r="1056" spans="1:35" ht="14.25" x14ac:dyDescent="0.25">
      <c r="A1056" s="8"/>
      <c r="D1056" s="11"/>
    </row>
    <row r="1057" spans="1:4" ht="14.25" x14ac:dyDescent="0.25">
      <c r="A1057" s="8"/>
      <c r="D1057" s="11"/>
    </row>
    <row r="1058" spans="1:4" ht="14.25" x14ac:dyDescent="0.25">
      <c r="A1058" s="8"/>
      <c r="D1058" s="11"/>
    </row>
    <row r="1059" spans="1:4" ht="14.25" x14ac:dyDescent="0.25">
      <c r="A1059" s="8"/>
      <c r="D1059" s="11"/>
    </row>
    <row r="1060" spans="1:4" ht="14.25" x14ac:dyDescent="0.25">
      <c r="A1060" s="8"/>
      <c r="D1060" s="9"/>
    </row>
    <row r="1061" spans="1:4" ht="14.25" x14ac:dyDescent="0.25">
      <c r="A1061" s="8"/>
      <c r="D1061" s="11"/>
    </row>
    <row r="1062" spans="1:4" ht="14.25" x14ac:dyDescent="0.25">
      <c r="A1062" s="8"/>
      <c r="D1062" s="9"/>
    </row>
    <row r="1063" spans="1:4" ht="14.25" x14ac:dyDescent="0.25">
      <c r="A1063" s="8"/>
      <c r="D1063" s="11"/>
    </row>
    <row r="1064" spans="1:4" ht="14.25" x14ac:dyDescent="0.25">
      <c r="A1064" s="10"/>
      <c r="D1064" s="9"/>
    </row>
    <row r="1065" spans="1:4" ht="14.25" x14ac:dyDescent="0.25">
      <c r="A1065" s="8"/>
      <c r="D1065" s="9"/>
    </row>
    <row r="1066" spans="1:4" ht="14.25" x14ac:dyDescent="0.25">
      <c r="A1066" s="8"/>
      <c r="D1066" s="11"/>
    </row>
    <row r="1067" spans="1:4" ht="14.25" x14ac:dyDescent="0.25">
      <c r="A1067" s="8"/>
      <c r="D1067" s="11"/>
    </row>
    <row r="1068" spans="1:4" ht="14.25" x14ac:dyDescent="0.25">
      <c r="A1068" s="8"/>
      <c r="D1068" s="11"/>
    </row>
    <row r="1069" spans="1:4" ht="14.25" x14ac:dyDescent="0.25">
      <c r="A1069" s="8"/>
      <c r="D1069" s="11"/>
    </row>
    <row r="1070" spans="1:4" ht="14.25" x14ac:dyDescent="0.25">
      <c r="A1070" s="8"/>
      <c r="D1070" s="11"/>
    </row>
    <row r="1071" spans="1:4" ht="14.25" x14ac:dyDescent="0.25">
      <c r="A1071" s="8"/>
      <c r="D1071" s="16"/>
    </row>
    <row r="1072" spans="1:4" ht="14.25" x14ac:dyDescent="0.25">
      <c r="A1072" s="8"/>
      <c r="D1072" s="15"/>
    </row>
    <row r="1073" spans="1:4" ht="14.25" x14ac:dyDescent="0.25">
      <c r="A1073" s="8"/>
      <c r="D1073" s="16"/>
    </row>
    <row r="1074" spans="1:4" ht="14.25" x14ac:dyDescent="0.25">
      <c r="A1074" s="8"/>
      <c r="D1074" s="15"/>
    </row>
    <row r="1075" spans="1:4" ht="14.25" x14ac:dyDescent="0.25">
      <c r="A1075" s="8"/>
      <c r="D1075" s="16"/>
    </row>
    <row r="1076" spans="1:4" ht="14.25" x14ac:dyDescent="0.25">
      <c r="A1076" s="8"/>
      <c r="D1076" s="15"/>
    </row>
    <row r="1077" spans="1:4" ht="14.25" x14ac:dyDescent="0.25">
      <c r="A1077" s="8"/>
      <c r="D1077" s="17"/>
    </row>
    <row r="1078" spans="1:4" ht="14.25" x14ac:dyDescent="0.25">
      <c r="A1078" s="8"/>
      <c r="B1078" s="15"/>
    </row>
    <row r="1079" spans="1:4" ht="14.25" x14ac:dyDescent="0.25">
      <c r="A1079" s="8"/>
      <c r="B1079" s="9"/>
    </row>
    <row r="1080" spans="1:4" ht="14.25" x14ac:dyDescent="0.25">
      <c r="A1080" s="8"/>
      <c r="B1080" s="11"/>
    </row>
    <row r="1081" spans="1:4" ht="14.25" x14ac:dyDescent="0.25">
      <c r="A1081" s="18"/>
      <c r="B1081" s="11"/>
    </row>
    <row r="1082" spans="1:4" ht="14.25" x14ac:dyDescent="0.25">
      <c r="A1082" s="8"/>
      <c r="B1082" s="8"/>
    </row>
    <row r="1220" spans="13:21" x14ac:dyDescent="0.25">
      <c r="M1220" s="362" t="str">
        <f>IFERROR(VLOOKUP($C1220,'[14]Total Outflows (2)'!$AH$5:$AK$145,3,0),"")</f>
        <v/>
      </c>
      <c r="R1220" s="362" t="str">
        <f>IFERROR(VLOOKUP($C1220,[15]Inflow!$Z$4:$AF$118,7,0),"")</f>
        <v/>
      </c>
      <c r="U1220" s="362" t="str">
        <f>IFERROR(VLOOKUP($C1220,[16]Outflow!$BE$4:$BK$58,7,0),"")</f>
        <v/>
      </c>
    </row>
    <row r="1221" spans="13:21" x14ac:dyDescent="0.25">
      <c r="M1221" s="362" t="str">
        <f>IFERROR(VLOOKUP($C1221,'[14]Total Outflows (2)'!$AH$5:$AK$145,3,0),"")</f>
        <v/>
      </c>
      <c r="R1221" s="362" t="str">
        <f>IFERROR(VLOOKUP($C1221,[15]Inflow!$Z$4:$AF$118,7,0),"")</f>
        <v/>
      </c>
    </row>
    <row r="1222" spans="13:21" x14ac:dyDescent="0.25">
      <c r="M1222" s="362" t="str">
        <f>IFERROR(VLOOKUP($C1222,'[14]Total Outflows (2)'!$AH$5:$AK$145,3,0),"")</f>
        <v/>
      </c>
      <c r="R1222" s="362" t="str">
        <f>IFERROR(VLOOKUP($C1222,[15]Inflow!$Z$4:$AF$118,7,0),"")</f>
        <v/>
      </c>
    </row>
    <row r="1223" spans="13:21" x14ac:dyDescent="0.25">
      <c r="M1223" s="362" t="str">
        <f>IFERROR(VLOOKUP($C1223,'[14]Total Outflows (2)'!$AH$5:$AK$145,3,0),"")</f>
        <v/>
      </c>
      <c r="R1223" s="362" t="str">
        <f>IFERROR(VLOOKUP($C1223,[15]Inflow!$Z$4:$AF$118,7,0),"")</f>
        <v/>
      </c>
    </row>
    <row r="1224" spans="13:21" x14ac:dyDescent="0.25">
      <c r="M1224" s="362" t="str">
        <f>IFERROR(VLOOKUP($C1224,'[14]Total Outflows (2)'!$AH$5:$AK$145,3,0),"")</f>
        <v/>
      </c>
      <c r="R1224" s="362" t="str">
        <f>IFERROR(VLOOKUP($C1224,[15]Inflow!$Z$4:$AF$118,7,0),"")</f>
        <v/>
      </c>
    </row>
    <row r="1225" spans="13:21" x14ac:dyDescent="0.25">
      <c r="M1225" s="362" t="str">
        <f>IFERROR(VLOOKUP($C1225,'[14]Total Outflows (2)'!$AH$5:$AK$145,3,0),"")</f>
        <v/>
      </c>
      <c r="R1225" s="362" t="str">
        <f>IFERROR(VLOOKUP($C1225,[15]Inflow!$Z$4:$AF$118,7,0),"")</f>
        <v/>
      </c>
    </row>
    <row r="1226" spans="13:21" x14ac:dyDescent="0.25">
      <c r="M1226" s="362" t="str">
        <f>IFERROR(VLOOKUP($C1226,'[14]Total Outflows (2)'!$AH$5:$AK$145,3,0),"")</f>
        <v/>
      </c>
      <c r="R1226" s="362" t="str">
        <f>IFERROR(VLOOKUP($C1226,[15]Inflow!$Z$4:$AF$118,7,0),"")</f>
        <v/>
      </c>
    </row>
    <row r="1227" spans="13:21" x14ac:dyDescent="0.25">
      <c r="M1227" s="362" t="str">
        <f>IFERROR(VLOOKUP($C1227,'[14]Total Outflows (2)'!$AH$5:$AK$145,3,0),"")</f>
        <v/>
      </c>
      <c r="R1227" s="362" t="str">
        <f>IFERROR(VLOOKUP($C1227,[15]Inflow!$Z$4:$AF$118,7,0),"")</f>
        <v/>
      </c>
    </row>
    <row r="1228" spans="13:21" x14ac:dyDescent="0.25">
      <c r="M1228" s="362" t="str">
        <f>IFERROR(VLOOKUP($C1228,'[14]Total Outflows (2)'!$AH$5:$AK$145,3,0),"")</f>
        <v/>
      </c>
      <c r="R1228" s="362" t="str">
        <f>IFERROR(VLOOKUP($C1228,[15]Inflow!$Z$4:$AF$118,7,0),"")</f>
        <v/>
      </c>
    </row>
    <row r="1229" spans="13:21" x14ac:dyDescent="0.25">
      <c r="M1229" s="362" t="str">
        <f>IFERROR(VLOOKUP($C1229,'[14]Total Outflows (2)'!$AH$5:$AK$145,3,0),"")</f>
        <v/>
      </c>
      <c r="R1229" s="362" t="str">
        <f>IFERROR(VLOOKUP($C1229,[15]Inflow!$Z$4:$AF$118,7,0),"")</f>
        <v/>
      </c>
    </row>
    <row r="1230" spans="13:21" x14ac:dyDescent="0.25">
      <c r="M1230" s="362" t="str">
        <f>IFERROR(VLOOKUP($C1230,[15]Inflow!$Z$4:$AF$118,6,0),"")</f>
        <v/>
      </c>
      <c r="R1230" s="362" t="str">
        <f>IFERROR(VLOOKUP($C1230,[15]Inflow!$Z$4:$AF$118,7,0),"")</f>
        <v/>
      </c>
    </row>
    <row r="1231" spans="13:21" x14ac:dyDescent="0.25">
      <c r="M1231" s="362" t="str">
        <f>IFERROR(VLOOKUP($C1231,[15]Inflow!$Z$4:$AF$118,6,0),"")</f>
        <v/>
      </c>
      <c r="R1231" s="362" t="str">
        <f>IFERROR(VLOOKUP($C1231,[15]Inflow!$Z$4:$AF$118,7,0),"")</f>
        <v/>
      </c>
    </row>
    <row r="1232" spans="13:21" x14ac:dyDescent="0.25">
      <c r="M1232" s="362" t="str">
        <f>IFERROR(VLOOKUP($C1232,[15]Inflow!$Z$4:$AF$118,6,0),"")</f>
        <v/>
      </c>
      <c r="R1232" s="362" t="str">
        <f>IFERROR(VLOOKUP($C1232,[15]Inflow!$Z$4:$AF$118,7,0),"")</f>
        <v/>
      </c>
    </row>
    <row r="1233" spans="13:22" x14ac:dyDescent="0.25">
      <c r="M1233" s="362" t="str">
        <f>IFERROR(VLOOKUP($C1233,[15]Inflow!$Z$4:$AF$118,6,0),"")</f>
        <v/>
      </c>
      <c r="R1233" s="362" t="str">
        <f>IFERROR(VLOOKUP($C1233,[15]Inflow!$Z$4:$AF$118,7,0),"")</f>
        <v/>
      </c>
    </row>
    <row r="1234" spans="13:22" x14ac:dyDescent="0.25">
      <c r="M1234" s="362" t="str">
        <f>IFERROR(VLOOKUP($C1234,[15]Inflow!$Z$4:$AF$118,6,0),"")</f>
        <v/>
      </c>
      <c r="R1234" s="362" t="str">
        <f>IFERROR(VLOOKUP($C1234,[15]Inflow!$Z$4:$AF$118,7,0),"")</f>
        <v/>
      </c>
    </row>
    <row r="1235" spans="13:22" x14ac:dyDescent="0.25">
      <c r="M1235" s="362" t="str">
        <f>IFERROR(VLOOKUP($C1235,[15]Inflow!$Z$4:$AF$118,6,0),"")</f>
        <v/>
      </c>
      <c r="R1235" s="362" t="str">
        <f>IFERROR(VLOOKUP($C1235,[15]Inflow!$Z$4:$AF$118,7,0),"")</f>
        <v/>
      </c>
    </row>
    <row r="1236" spans="13:22" x14ac:dyDescent="0.25">
      <c r="M1236" s="362" t="str">
        <f>IFERROR(VLOOKUP($C1236,[15]Inflow!$Z$4:$AF$118,6,0),"")</f>
        <v/>
      </c>
      <c r="R1236" s="362" t="str">
        <f>IFERROR(VLOOKUP($C1236,[15]Inflow!$Z$4:$AF$118,7,0),"")</f>
        <v/>
      </c>
    </row>
    <row r="1237" spans="13:22" x14ac:dyDescent="0.25">
      <c r="M1237" s="362" t="str">
        <f>IFERROR(VLOOKUP($C1237,[15]Inflow!$Z$4:$AF$118,6,0),"")</f>
        <v/>
      </c>
      <c r="R1237" s="362" t="str">
        <f>IFERROR(VLOOKUP($C1237,[15]Inflow!$Z$4:$AF$118,7,0),"")</f>
        <v/>
      </c>
    </row>
    <row r="1238" spans="13:22" x14ac:dyDescent="0.25">
      <c r="M1238" s="362" t="str">
        <f>IFERROR(VLOOKUP($C1238,[15]Inflow!$Z$4:$AF$118,6,0),"")</f>
        <v/>
      </c>
      <c r="R1238" s="362" t="str">
        <f>IFERROR(VLOOKUP($C1238,[15]Inflow!$Z$4:$AF$118,7,0),"")</f>
        <v/>
      </c>
    </row>
    <row r="1239" spans="13:22" x14ac:dyDescent="0.25">
      <c r="M1239" s="362" t="str">
        <f>IFERROR(VLOOKUP($C1239,[15]Inflow!$Z$4:$AF$118,6,0),"")</f>
        <v/>
      </c>
      <c r="Q1239" s="354">
        <f t="shared" ref="Q1239:Q1249" si="527">IFERROR(SUM(M1239:O1239),"")</f>
        <v>0</v>
      </c>
      <c r="R1239" s="362" t="str">
        <f>IFERROR(VLOOKUP($C1239,[15]Inflow!$Z$4:$AF$118,7,0),"")</f>
        <v/>
      </c>
      <c r="V1239" s="354">
        <f t="shared" ref="V1239:V1277" si="528">IFERROR(SUM(R1239:T1239),"")</f>
        <v>0</v>
      </c>
    </row>
    <row r="1240" spans="13:22" x14ac:dyDescent="0.25">
      <c r="M1240" s="362" t="str">
        <f>IFERROR(VLOOKUP($C1240,[15]Inflow!$Z$4:$AF$118,6,0),"")</f>
        <v/>
      </c>
      <c r="Q1240" s="354">
        <f t="shared" si="527"/>
        <v>0</v>
      </c>
      <c r="R1240" s="362" t="str">
        <f>IFERROR(VLOOKUP($C1240,[15]Inflow!$Z$4:$AF$118,7,0),"")</f>
        <v/>
      </c>
      <c r="V1240" s="354">
        <f t="shared" si="528"/>
        <v>0</v>
      </c>
    </row>
    <row r="1241" spans="13:22" x14ac:dyDescent="0.25">
      <c r="M1241" s="362" t="str">
        <f>IFERROR(VLOOKUP($C1241,[15]Inflow!$Z$4:$AF$118,6,0),"")</f>
        <v/>
      </c>
      <c r="Q1241" s="354">
        <f t="shared" si="527"/>
        <v>0</v>
      </c>
      <c r="R1241" s="362" t="str">
        <f>IFERROR(VLOOKUP($C1241,[15]Inflow!$Z$4:$AF$118,7,0),"")</f>
        <v/>
      </c>
      <c r="V1241" s="354">
        <f t="shared" si="528"/>
        <v>0</v>
      </c>
    </row>
    <row r="1242" spans="13:22" x14ac:dyDescent="0.25">
      <c r="M1242" s="362" t="str">
        <f>IFERROR(VLOOKUP($C1242,[15]Inflow!$Z$4:$AF$118,6,0),"")</f>
        <v/>
      </c>
      <c r="Q1242" s="354">
        <f t="shared" si="527"/>
        <v>0</v>
      </c>
      <c r="R1242" s="362" t="str">
        <f>IFERROR(VLOOKUP($C1242,[15]Inflow!$Z$4:$AF$118,7,0),"")</f>
        <v/>
      </c>
      <c r="V1242" s="354">
        <f t="shared" si="528"/>
        <v>0</v>
      </c>
    </row>
    <row r="1243" spans="13:22" x14ac:dyDescent="0.25">
      <c r="M1243" s="362" t="str">
        <f>IFERROR(VLOOKUP($C1243,[15]Inflow!$Z$4:$AF$118,6,0),"")</f>
        <v/>
      </c>
      <c r="Q1243" s="354">
        <f t="shared" si="527"/>
        <v>0</v>
      </c>
      <c r="R1243" s="362" t="str">
        <f>IFERROR(VLOOKUP($C1243,[15]Inflow!$Z$4:$AF$118,7,0),"")</f>
        <v/>
      </c>
      <c r="V1243" s="354">
        <f t="shared" si="528"/>
        <v>0</v>
      </c>
    </row>
    <row r="1244" spans="13:22" x14ac:dyDescent="0.25">
      <c r="M1244" s="362" t="str">
        <f>IFERROR(VLOOKUP($C1244,[15]Inflow!$Z$4:$AF$118,6,0),"")</f>
        <v/>
      </c>
      <c r="Q1244" s="354">
        <f t="shared" si="527"/>
        <v>0</v>
      </c>
      <c r="R1244" s="362" t="str">
        <f>IFERROR(VLOOKUP($C1244,[15]Inflow!$Z$4:$AF$118,7,0),"")</f>
        <v/>
      </c>
      <c r="V1244" s="354">
        <f t="shared" si="528"/>
        <v>0</v>
      </c>
    </row>
    <row r="1245" spans="13:22" x14ac:dyDescent="0.25">
      <c r="M1245" s="362" t="str">
        <f>IFERROR(VLOOKUP($C1245,[15]Inflow!$Z$4:$AF$118,6,0),"")</f>
        <v/>
      </c>
      <c r="Q1245" s="354">
        <f t="shared" si="527"/>
        <v>0</v>
      </c>
      <c r="R1245" s="362" t="str">
        <f>IFERROR(VLOOKUP($C1245,[15]Inflow!$Z$4:$AF$118,7,0),"")</f>
        <v/>
      </c>
      <c r="V1245" s="354">
        <f t="shared" si="528"/>
        <v>0</v>
      </c>
    </row>
    <row r="1246" spans="13:22" x14ac:dyDescent="0.25">
      <c r="M1246" s="362" t="str">
        <f>IFERROR(VLOOKUP($C1246,[15]Inflow!$Z$4:$AF$118,6,0),"")</f>
        <v/>
      </c>
      <c r="Q1246" s="354">
        <f t="shared" si="527"/>
        <v>0</v>
      </c>
      <c r="R1246" s="362" t="str">
        <f>IFERROR(VLOOKUP($C1246,[15]Inflow!$Z$4:$AF$118,7,0),"")</f>
        <v/>
      </c>
      <c r="V1246" s="354">
        <f t="shared" si="528"/>
        <v>0</v>
      </c>
    </row>
    <row r="1247" spans="13:22" x14ac:dyDescent="0.25">
      <c r="M1247" s="362" t="str">
        <f>IFERROR(VLOOKUP($C1247,[15]Inflow!$Z$4:$AF$118,6,0),"")</f>
        <v/>
      </c>
      <c r="Q1247" s="354">
        <f t="shared" si="527"/>
        <v>0</v>
      </c>
      <c r="R1247" s="362" t="str">
        <f>IFERROR(VLOOKUP($C1247,[15]Inflow!$Z$4:$AF$118,7,0),"")</f>
        <v/>
      </c>
      <c r="V1247" s="354">
        <f t="shared" si="528"/>
        <v>0</v>
      </c>
    </row>
    <row r="1248" spans="13:22" x14ac:dyDescent="0.25">
      <c r="M1248" s="362" t="str">
        <f>IFERROR(VLOOKUP($C1248,[15]Inflow!$Z$4:$AF$118,6,0),"")</f>
        <v/>
      </c>
      <c r="Q1248" s="354">
        <f t="shared" si="527"/>
        <v>0</v>
      </c>
      <c r="R1248" s="362" t="str">
        <f>IFERROR(VLOOKUP($C1248,[15]Inflow!$Z$4:$AF$118,7,0),"")</f>
        <v/>
      </c>
      <c r="V1248" s="354">
        <f t="shared" si="528"/>
        <v>0</v>
      </c>
    </row>
    <row r="1249" spans="13:22" x14ac:dyDescent="0.25">
      <c r="M1249" s="362" t="str">
        <f>IFERROR(VLOOKUP($C1249,[15]Inflow!$Z$4:$AF$118,6,0),"")</f>
        <v/>
      </c>
      <c r="Q1249" s="354">
        <f t="shared" si="527"/>
        <v>0</v>
      </c>
      <c r="R1249" s="362" t="str">
        <f>IFERROR(VLOOKUP($C1249,[15]Inflow!$Z$4:$AF$118,7,0),"")</f>
        <v/>
      </c>
      <c r="V1249" s="354">
        <f t="shared" si="528"/>
        <v>0</v>
      </c>
    </row>
    <row r="1250" spans="13:22" x14ac:dyDescent="0.25">
      <c r="M1250" s="362" t="str">
        <f>IFERROR(VLOOKUP($C1250,[15]Inflow!$Z$4:$AF$118,6,0),"")</f>
        <v/>
      </c>
      <c r="R1250" s="362" t="str">
        <f>IFERROR(VLOOKUP($C1250,[15]Inflow!$Z$4:$AF$118,7,0),"")</f>
        <v/>
      </c>
      <c r="V1250" s="354">
        <f t="shared" si="528"/>
        <v>0</v>
      </c>
    </row>
    <row r="1251" spans="13:22" x14ac:dyDescent="0.25">
      <c r="M1251" s="362" t="str">
        <f>IFERROR(VLOOKUP($C1251,[15]Inflow!$Z$4:$AF$118,6,0),"")</f>
        <v/>
      </c>
      <c r="R1251" s="362" t="str">
        <f>IFERROR(VLOOKUP($C1251,[15]Inflow!$Z$4:$AF$118,7,0),"")</f>
        <v/>
      </c>
      <c r="V1251" s="354">
        <f t="shared" si="528"/>
        <v>0</v>
      </c>
    </row>
    <row r="1252" spans="13:22" x14ac:dyDescent="0.25">
      <c r="M1252" s="362" t="str">
        <f>IFERROR(VLOOKUP($C1252,[15]Inflow!$Z$4:$AF$118,6,0),"")</f>
        <v/>
      </c>
      <c r="R1252" s="362" t="str">
        <f>IFERROR(VLOOKUP($C1252,[15]Inflow!$Z$4:$AF$118,7,0),"")</f>
        <v/>
      </c>
      <c r="V1252" s="354">
        <f t="shared" si="528"/>
        <v>0</v>
      </c>
    </row>
    <row r="1253" spans="13:22" x14ac:dyDescent="0.25">
      <c r="M1253" s="362" t="str">
        <f>IFERROR(VLOOKUP($C1253,[15]Inflow!$Z$4:$AF$118,6,0),"")</f>
        <v/>
      </c>
      <c r="R1253" s="362" t="str">
        <f>IFERROR(VLOOKUP($C1253,[15]Inflow!$Z$4:$AF$118,7,0),"")</f>
        <v/>
      </c>
      <c r="V1253" s="354">
        <f t="shared" si="528"/>
        <v>0</v>
      </c>
    </row>
    <row r="1254" spans="13:22" x14ac:dyDescent="0.25">
      <c r="M1254" s="362" t="str">
        <f>IFERROR(VLOOKUP($C1254,[15]Inflow!$Z$4:$AF$118,6,0),"")</f>
        <v/>
      </c>
      <c r="R1254" s="362" t="str">
        <f>IFERROR(VLOOKUP($C1254,[15]Inflow!$Z$4:$AF$118,7,0),"")</f>
        <v/>
      </c>
      <c r="V1254" s="354">
        <f t="shared" si="528"/>
        <v>0</v>
      </c>
    </row>
    <row r="1255" spans="13:22" x14ac:dyDescent="0.25">
      <c r="M1255" s="362" t="str">
        <f>IFERROR(VLOOKUP($C1255,[15]Inflow!$Z$4:$AF$118,6,0),"")</f>
        <v/>
      </c>
      <c r="R1255" s="362" t="str">
        <f>IFERROR(VLOOKUP($C1255,[15]Inflow!$Z$4:$AF$118,7,0),"")</f>
        <v/>
      </c>
      <c r="V1255" s="354">
        <f t="shared" si="528"/>
        <v>0</v>
      </c>
    </row>
    <row r="1256" spans="13:22" x14ac:dyDescent="0.25">
      <c r="M1256" s="362" t="str">
        <f>IFERROR(VLOOKUP($C1256,[15]Inflow!$Z$4:$AF$118,6,0),"")</f>
        <v/>
      </c>
      <c r="R1256" s="362" t="str">
        <f>IFERROR(VLOOKUP($C1256,[15]Inflow!$Z$4:$AF$118,7,0),"")</f>
        <v/>
      </c>
      <c r="V1256" s="354">
        <f t="shared" si="528"/>
        <v>0</v>
      </c>
    </row>
    <row r="1257" spans="13:22" x14ac:dyDescent="0.25">
      <c r="M1257" s="362" t="str">
        <f>IFERROR(VLOOKUP($C1257,[15]Inflow!$Z$4:$AF$118,6,0),"")</f>
        <v/>
      </c>
      <c r="R1257" s="362" t="str">
        <f>IFERROR(VLOOKUP($C1257,[15]Inflow!$Z$4:$AF$118,7,0),"")</f>
        <v/>
      </c>
      <c r="V1257" s="354">
        <f t="shared" si="528"/>
        <v>0</v>
      </c>
    </row>
    <row r="1258" spans="13:22" x14ac:dyDescent="0.25">
      <c r="M1258" s="362" t="str">
        <f>IFERROR(VLOOKUP($C1258,[15]Inflow!$Z$4:$AF$118,6,0),"")</f>
        <v/>
      </c>
      <c r="R1258" s="362" t="str">
        <f>IFERROR(VLOOKUP($C1258,[15]Inflow!$Z$4:$AF$118,7,0),"")</f>
        <v/>
      </c>
      <c r="V1258" s="354">
        <f t="shared" si="528"/>
        <v>0</v>
      </c>
    </row>
    <row r="1259" spans="13:22" x14ac:dyDescent="0.25">
      <c r="M1259" s="362" t="str">
        <f>IFERROR(VLOOKUP($C1259,[15]Inflow!$Z$4:$AF$118,6,0),"")</f>
        <v/>
      </c>
      <c r="R1259" s="362" t="str">
        <f>IFERROR(VLOOKUP($C1259,[15]Inflow!$Z$4:$AF$118,7,0),"")</f>
        <v/>
      </c>
      <c r="V1259" s="354">
        <f t="shared" si="528"/>
        <v>0</v>
      </c>
    </row>
    <row r="1260" spans="13:22" x14ac:dyDescent="0.25">
      <c r="M1260" s="362" t="str">
        <f>IFERROR(VLOOKUP($C1260,[15]Inflow!$Z$4:$AF$118,6,0),"")</f>
        <v/>
      </c>
      <c r="R1260" s="362" t="str">
        <f>IFERROR(VLOOKUP($C1260,[15]Inflow!$Z$4:$AF$118,7,0),"")</f>
        <v/>
      </c>
      <c r="V1260" s="354">
        <f t="shared" si="528"/>
        <v>0</v>
      </c>
    </row>
    <row r="1261" spans="13:22" x14ac:dyDescent="0.25">
      <c r="M1261" s="362" t="str">
        <f>IFERROR(VLOOKUP($C1261,[15]Inflow!$Z$4:$AF$118,6,0),"")</f>
        <v/>
      </c>
      <c r="R1261" s="362" t="str">
        <f>IFERROR(VLOOKUP($C1261,[15]Inflow!$Z$4:$AF$118,7,0),"")</f>
        <v/>
      </c>
      <c r="V1261" s="354">
        <f t="shared" si="528"/>
        <v>0</v>
      </c>
    </row>
    <row r="1262" spans="13:22" x14ac:dyDescent="0.25">
      <c r="M1262" s="362" t="str">
        <f>IFERROR(VLOOKUP($C1262,[15]Inflow!$Z$4:$AF$118,6,0),"")</f>
        <v/>
      </c>
      <c r="R1262" s="362" t="str">
        <f>IFERROR(VLOOKUP($C1262,[15]Inflow!$Z$4:$AF$118,7,0),"")</f>
        <v/>
      </c>
      <c r="V1262" s="354">
        <f t="shared" si="528"/>
        <v>0</v>
      </c>
    </row>
    <row r="1263" spans="13:22" x14ac:dyDescent="0.25">
      <c r="M1263" s="362" t="str">
        <f>IFERROR(VLOOKUP($C1263,[15]Inflow!$Z$4:$AF$118,6,0),"")</f>
        <v/>
      </c>
      <c r="R1263" s="362" t="str">
        <f>IFERROR(VLOOKUP($C1263,[15]Inflow!$Z$4:$AF$118,7,0),"")</f>
        <v/>
      </c>
      <c r="V1263" s="354">
        <f t="shared" si="528"/>
        <v>0</v>
      </c>
    </row>
    <row r="1264" spans="13:22" x14ac:dyDescent="0.25">
      <c r="M1264" s="362" t="str">
        <f>IFERROR(VLOOKUP($C1264,[15]Inflow!$Z$4:$AF$118,6,0),"")</f>
        <v/>
      </c>
      <c r="R1264" s="362" t="str">
        <f>IFERROR(VLOOKUP($C1264,[15]Inflow!$Z$4:$AF$118,7,0),"")</f>
        <v/>
      </c>
      <c r="V1264" s="354">
        <f t="shared" si="528"/>
        <v>0</v>
      </c>
    </row>
    <row r="1265" spans="13:22" x14ac:dyDescent="0.25">
      <c r="M1265" s="362" t="str">
        <f>IFERROR(VLOOKUP($C1265,[15]Inflow!$Z$4:$AF$118,6,0),"")</f>
        <v/>
      </c>
      <c r="R1265" s="362" t="str">
        <f>IFERROR(VLOOKUP($C1265,[15]Inflow!$Z$4:$AF$118,7,0),"")</f>
        <v/>
      </c>
      <c r="V1265" s="354">
        <f t="shared" si="528"/>
        <v>0</v>
      </c>
    </row>
    <row r="1266" spans="13:22" x14ac:dyDescent="0.25">
      <c r="M1266" s="362" t="str">
        <f>IFERROR(VLOOKUP($C1266,[15]Inflow!$Z$4:$AF$118,6,0),"")</f>
        <v/>
      </c>
      <c r="R1266" s="362" t="str">
        <f>IFERROR(VLOOKUP($C1266,[15]Inflow!$Z$4:$AF$118,7,0),"")</f>
        <v/>
      </c>
      <c r="V1266" s="354">
        <f t="shared" si="528"/>
        <v>0</v>
      </c>
    </row>
    <row r="1267" spans="13:22" x14ac:dyDescent="0.25">
      <c r="M1267" s="362" t="str">
        <f>IFERROR(VLOOKUP($C1267,[15]Inflow!$Z$4:$AF$118,6,0),"")</f>
        <v/>
      </c>
      <c r="R1267" s="362" t="str">
        <f>IFERROR(VLOOKUP($C1267,[15]Inflow!$Z$4:$AF$118,7,0),"")</f>
        <v/>
      </c>
      <c r="V1267" s="354">
        <f t="shared" si="528"/>
        <v>0</v>
      </c>
    </row>
    <row r="1268" spans="13:22" x14ac:dyDescent="0.25">
      <c r="M1268" s="362" t="str">
        <f>IFERROR(VLOOKUP($C1268,[15]Inflow!$Z$4:$AF$118,6,0),"")</f>
        <v/>
      </c>
      <c r="R1268" s="362" t="str">
        <f>IFERROR(VLOOKUP($C1268,[15]Inflow!$Z$4:$AF$118,7,0),"")</f>
        <v/>
      </c>
      <c r="V1268" s="354">
        <f t="shared" si="528"/>
        <v>0</v>
      </c>
    </row>
    <row r="1269" spans="13:22" x14ac:dyDescent="0.25">
      <c r="M1269" s="362" t="str">
        <f>IFERROR(VLOOKUP($C1269,[15]Inflow!$Z$4:$AF$118,6,0),"")</f>
        <v/>
      </c>
      <c r="R1269" s="362" t="str">
        <f>IFERROR(VLOOKUP($C1269,[15]Inflow!$Z$4:$AF$118,7,0),"")</f>
        <v/>
      </c>
      <c r="V1269" s="354">
        <f t="shared" si="528"/>
        <v>0</v>
      </c>
    </row>
    <row r="1270" spans="13:22" x14ac:dyDescent="0.25">
      <c r="M1270" s="362" t="str">
        <f>IFERROR(VLOOKUP($C1270,[15]Inflow!$Z$4:$AF$118,6,0),"")</f>
        <v/>
      </c>
      <c r="R1270" s="362" t="str">
        <f>IFERROR(VLOOKUP($C1270,[15]Inflow!$Z$4:$AF$118,7,0),"")</f>
        <v/>
      </c>
      <c r="V1270" s="354">
        <f t="shared" si="528"/>
        <v>0</v>
      </c>
    </row>
    <row r="1271" spans="13:22" x14ac:dyDescent="0.25">
      <c r="M1271" s="362" t="str">
        <f>IFERROR(VLOOKUP($C1271,[15]Inflow!$Z$4:$AF$118,6,0),"")</f>
        <v/>
      </c>
      <c r="R1271" s="362" t="str">
        <f>IFERROR(VLOOKUP($C1271,[15]Inflow!$Z$4:$AF$118,7,0),"")</f>
        <v/>
      </c>
      <c r="V1271" s="354">
        <f t="shared" si="528"/>
        <v>0</v>
      </c>
    </row>
    <row r="1272" spans="13:22" x14ac:dyDescent="0.25">
      <c r="M1272" s="362" t="str">
        <f>IFERROR(VLOOKUP($C1272,[15]Inflow!$Z$4:$AF$118,6,0),"")</f>
        <v/>
      </c>
      <c r="R1272" s="362" t="str">
        <f>IFERROR(VLOOKUP($C1272,[15]Inflow!$Z$4:$AF$118,7,0),"")</f>
        <v/>
      </c>
      <c r="V1272" s="354">
        <f t="shared" si="528"/>
        <v>0</v>
      </c>
    </row>
    <row r="1273" spans="13:22" x14ac:dyDescent="0.25">
      <c r="M1273" s="362" t="str">
        <f>IFERROR(VLOOKUP($C1273,[15]Inflow!$Z$4:$AF$118,6,0),"")</f>
        <v/>
      </c>
      <c r="R1273" s="362" t="str">
        <f>IFERROR(VLOOKUP($C1273,[15]Inflow!$Z$4:$AF$118,7,0),"")</f>
        <v/>
      </c>
      <c r="V1273" s="354">
        <f t="shared" si="528"/>
        <v>0</v>
      </c>
    </row>
    <row r="1274" spans="13:22" x14ac:dyDescent="0.25">
      <c r="M1274" s="362" t="str">
        <f>IFERROR(VLOOKUP($C1274,[15]Inflow!$Z$4:$AF$118,6,0),"")</f>
        <v/>
      </c>
      <c r="R1274" s="362" t="str">
        <f>IFERROR(VLOOKUP($C1274,[15]Inflow!$Z$4:$AF$118,7,0),"")</f>
        <v/>
      </c>
      <c r="V1274" s="354">
        <f t="shared" si="528"/>
        <v>0</v>
      </c>
    </row>
    <row r="1275" spans="13:22" x14ac:dyDescent="0.25">
      <c r="M1275" s="362" t="str">
        <f>IFERROR(VLOOKUP($C1275,[15]Inflow!$Z$4:$AF$118,6,0),"")</f>
        <v/>
      </c>
      <c r="R1275" s="362" t="str">
        <f>IFERROR(VLOOKUP($C1275,[15]Inflow!$Z$4:$AF$118,7,0),"")</f>
        <v/>
      </c>
      <c r="V1275" s="354">
        <f t="shared" si="528"/>
        <v>0</v>
      </c>
    </row>
    <row r="1276" spans="13:22" x14ac:dyDescent="0.25">
      <c r="M1276" s="362" t="str">
        <f>IFERROR(VLOOKUP($C1276,[15]Inflow!$Z$4:$AF$118,6,0),"")</f>
        <v/>
      </c>
      <c r="R1276" s="362" t="str">
        <f>IFERROR(VLOOKUP($C1276,[15]Inflow!$Z$4:$AF$118,7,0),"")</f>
        <v/>
      </c>
      <c r="V1276" s="354">
        <f t="shared" si="528"/>
        <v>0</v>
      </c>
    </row>
    <row r="1277" spans="13:22" x14ac:dyDescent="0.25">
      <c r="M1277" s="362" t="str">
        <f>IFERROR(VLOOKUP($C1277,[15]Inflow!$Z$4:$AF$118,6,0),"")</f>
        <v/>
      </c>
      <c r="R1277" s="362" t="str">
        <f>IFERROR(VLOOKUP($C1277,[15]Inflow!$Z$4:$AF$118,7,0),"")</f>
        <v/>
      </c>
      <c r="V1277" s="354">
        <f t="shared" si="528"/>
        <v>0</v>
      </c>
    </row>
    <row r="1278" spans="13:22" x14ac:dyDescent="0.25">
      <c r="M1278" s="362" t="str">
        <f>IFERROR(VLOOKUP($C1278,[15]Inflow!$Z$4:$AF$118,6,0),"")</f>
        <v/>
      </c>
      <c r="R1278" s="362" t="str">
        <f>IFERROR(VLOOKUP($C1278,[15]Inflow!$Z$4:$AF$118,7,0),"")</f>
        <v/>
      </c>
    </row>
    <row r="1279" spans="13:22" x14ac:dyDescent="0.25">
      <c r="M1279" s="362" t="str">
        <f>IFERROR(VLOOKUP($C1279,[15]Inflow!$Z$4:$AF$118,6,0),"")</f>
        <v/>
      </c>
      <c r="R1279" s="362" t="str">
        <f>IFERROR(VLOOKUP($C1279,[15]Inflow!$Z$4:$AF$118,7,0),"")</f>
        <v/>
      </c>
    </row>
    <row r="1280" spans="13:22" x14ac:dyDescent="0.25">
      <c r="M1280" s="362" t="str">
        <f>IFERROR(VLOOKUP($C1280,[15]Inflow!$Z$4:$AF$118,6,0),"")</f>
        <v/>
      </c>
      <c r="R1280" s="362" t="str">
        <f>IFERROR(VLOOKUP($C1280,[15]Inflow!$Z$4:$AF$118,7,0),"")</f>
        <v/>
      </c>
    </row>
    <row r="1281" spans="13:18" x14ac:dyDescent="0.25">
      <c r="M1281" s="362" t="str">
        <f>IFERROR(VLOOKUP($C1281,[15]Inflow!$Z$4:$AF$118,6,0),"")</f>
        <v/>
      </c>
      <c r="R1281" s="362" t="str">
        <f>IFERROR(VLOOKUP($C1281,[15]Inflow!$Z$4:$AF$118,7,0),"")</f>
        <v/>
      </c>
    </row>
    <row r="1282" spans="13:18" x14ac:dyDescent="0.25">
      <c r="M1282" s="362" t="str">
        <f>IFERROR(VLOOKUP($C1282,[15]Inflow!$Z$4:$AF$118,6,0),"")</f>
        <v/>
      </c>
      <c r="R1282" s="362" t="str">
        <f>IFERROR(VLOOKUP($C1282,[15]Inflow!$Z$4:$AF$118,7,0),"")</f>
        <v/>
      </c>
    </row>
    <row r="1283" spans="13:18" x14ac:dyDescent="0.25">
      <c r="M1283" s="362" t="str">
        <f>IFERROR(VLOOKUP($C1283,[15]Inflow!$Z$4:$AF$118,6,0),"")</f>
        <v/>
      </c>
      <c r="R1283" s="362" t="str">
        <f>IFERROR(VLOOKUP($C1283,[15]Inflow!$Z$4:$AF$118,7,0),"")</f>
        <v/>
      </c>
    </row>
    <row r="1284" spans="13:18" x14ac:dyDescent="0.25">
      <c r="M1284" s="362" t="str">
        <f>IFERROR(VLOOKUP($C1284,[15]Inflow!$Z$4:$AF$118,6,0),"")</f>
        <v/>
      </c>
      <c r="R1284" s="362" t="str">
        <f>IFERROR(VLOOKUP($C1284,[15]Inflow!$Z$4:$AF$118,7,0),"")</f>
        <v/>
      </c>
    </row>
    <row r="1285" spans="13:18" x14ac:dyDescent="0.25">
      <c r="M1285" s="362" t="str">
        <f>IFERROR(VLOOKUP($C1285,[15]Inflow!$Z$4:$AF$118,6,0),"")</f>
        <v/>
      </c>
      <c r="R1285" s="362" t="str">
        <f>IFERROR(VLOOKUP($C1285,[15]Inflow!$Z$4:$AF$118,7,0),"")</f>
        <v/>
      </c>
    </row>
    <row r="1286" spans="13:18" x14ac:dyDescent="0.25">
      <c r="M1286" s="362" t="str">
        <f>IFERROR(VLOOKUP($C1286,[15]Inflow!$Z$4:$AF$118,6,0),"")</f>
        <v/>
      </c>
      <c r="R1286" s="362" t="str">
        <f>IFERROR(VLOOKUP($C1286,[15]Inflow!$Z$4:$AF$118,7,0),"")</f>
        <v/>
      </c>
    </row>
    <row r="1287" spans="13:18" x14ac:dyDescent="0.25">
      <c r="M1287" s="362" t="str">
        <f>IFERROR(VLOOKUP($C1287,[15]Inflow!$Z$4:$AF$118,6,0),"")</f>
        <v/>
      </c>
      <c r="R1287" s="362" t="str">
        <f>IFERROR(VLOOKUP($C1287,[15]Inflow!$Z$4:$AF$118,7,0),"")</f>
        <v/>
      </c>
    </row>
    <row r="1288" spans="13:18" x14ac:dyDescent="0.25">
      <c r="M1288" s="362" t="str">
        <f>IFERROR(VLOOKUP($C1288,[15]Inflow!$Z$4:$AF$118,6,0),"")</f>
        <v/>
      </c>
      <c r="R1288" s="362" t="str">
        <f>IFERROR(VLOOKUP($C1288,[15]Inflow!$Z$4:$AF$118,7,0),"")</f>
        <v/>
      </c>
    </row>
    <row r="1289" spans="13:18" x14ac:dyDescent="0.25">
      <c r="M1289" s="362" t="str">
        <f>IFERROR(VLOOKUP($C1289,[15]Inflow!$Z$4:$AF$118,6,0),"")</f>
        <v/>
      </c>
      <c r="R1289" s="362" t="str">
        <f>IFERROR(VLOOKUP($C1289,[15]Inflow!$Z$4:$AF$118,7,0),"")</f>
        <v/>
      </c>
    </row>
    <row r="1290" spans="13:18" x14ac:dyDescent="0.25">
      <c r="M1290" s="362" t="str">
        <f>IFERROR(VLOOKUP($C1290,[15]Inflow!$Z$4:$AF$118,6,0),"")</f>
        <v/>
      </c>
      <c r="R1290" s="362" t="str">
        <f>IFERROR(VLOOKUP($C1290,[15]Inflow!$Z$4:$AF$118,7,0),"")</f>
        <v/>
      </c>
    </row>
    <row r="1291" spans="13:18" x14ac:dyDescent="0.25">
      <c r="M1291" s="362" t="str">
        <f>IFERROR(VLOOKUP($C1291,[15]Inflow!$Z$4:$AF$118,6,0),"")</f>
        <v/>
      </c>
      <c r="R1291" s="362" t="str">
        <f>IFERROR(VLOOKUP($C1291,[15]Inflow!$Z$4:$AF$118,7,0),"")</f>
        <v/>
      </c>
    </row>
    <row r="1292" spans="13:18" x14ac:dyDescent="0.25">
      <c r="M1292" s="362" t="str">
        <f>IFERROR(VLOOKUP($C1292,[15]Inflow!$Z$4:$AF$118,6,0),"")</f>
        <v/>
      </c>
      <c r="R1292" s="362" t="str">
        <f>IFERROR(VLOOKUP($C1292,[15]Inflow!$Z$4:$AF$118,7,0),"")</f>
        <v/>
      </c>
    </row>
    <row r="1293" spans="13:18" x14ac:dyDescent="0.25">
      <c r="M1293" s="362" t="str">
        <f>IFERROR(VLOOKUP($C1293,[15]Inflow!$Z$4:$AF$118,6,0),"")</f>
        <v/>
      </c>
      <c r="R1293" s="362" t="str">
        <f>IFERROR(VLOOKUP($C1293,[15]Inflow!$Z$4:$AF$118,7,0),"")</f>
        <v/>
      </c>
    </row>
    <row r="1294" spans="13:18" x14ac:dyDescent="0.25">
      <c r="M1294" s="362" t="str">
        <f>IFERROR(VLOOKUP($C1294,[15]Inflow!$Z$4:$AF$118,6,0),"")</f>
        <v/>
      </c>
      <c r="R1294" s="362" t="str">
        <f>IFERROR(VLOOKUP($C1294,[15]Inflow!$Z$4:$AF$118,7,0),"")</f>
        <v/>
      </c>
    </row>
    <row r="1295" spans="13:18" x14ac:dyDescent="0.25">
      <c r="M1295" s="362" t="str">
        <f>IFERROR(VLOOKUP($C1295,[15]Inflow!$Z$4:$AF$118,6,0),"")</f>
        <v/>
      </c>
      <c r="R1295" s="362" t="str">
        <f>IFERROR(VLOOKUP($C1295,[15]Inflow!$Z$4:$AF$118,7,0),"")</f>
        <v/>
      </c>
    </row>
    <row r="1296" spans="13:18" x14ac:dyDescent="0.25">
      <c r="M1296" s="362" t="str">
        <f>IFERROR(VLOOKUP($C1296,[15]Inflow!$Z$4:$AF$118,6,0),"")</f>
        <v/>
      </c>
      <c r="R1296" s="362" t="str">
        <f>IFERROR(VLOOKUP($C1296,[15]Inflow!$Z$4:$AF$118,7,0),"")</f>
        <v/>
      </c>
    </row>
    <row r="1297" spans="13:18" x14ac:dyDescent="0.25">
      <c r="M1297" s="362" t="str">
        <f>IFERROR(VLOOKUP($C1297,[15]Inflow!$Z$4:$AF$118,6,0),"")</f>
        <v/>
      </c>
      <c r="R1297" s="362" t="str">
        <f>IFERROR(VLOOKUP($C1297,[15]Inflow!$Z$4:$AF$118,7,0),"")</f>
        <v/>
      </c>
    </row>
    <row r="1298" spans="13:18" x14ac:dyDescent="0.25">
      <c r="M1298" s="362" t="str">
        <f>IFERROR(VLOOKUP($C1298,[15]Inflow!$Z$4:$AF$118,6,0),"")</f>
        <v/>
      </c>
      <c r="R1298" s="362" t="str">
        <f>IFERROR(VLOOKUP($C1298,[15]Inflow!$Z$4:$AF$118,7,0),"")</f>
        <v/>
      </c>
    </row>
  </sheetData>
  <autoFilter ref="A1:V1014" xr:uid="{D714C6F5-2B8A-4AD8-ABC0-ECC62A3E3FD1}"/>
  <sortState xmlns:xlrd2="http://schemas.microsoft.com/office/spreadsheetml/2017/richdata2" ref="B1:B1298">
    <sortCondition ref="B1:B1298"/>
  </sortState>
  <phoneticPr fontId="43" type="noConversion"/>
  <dataValidations count="6">
    <dataValidation type="textLength" errorStyle="information" allowBlank="1" showInputMessage="1" showErrorMessage="1" error="XLBVal:6=64297512.99_x000d__x000a_" sqref="E912" xr:uid="{105E27B0-1B92-4A20-960F-BFC7D17F835F}">
      <formula1>0</formula1>
      <formula2>300</formula2>
    </dataValidation>
    <dataValidation type="textLength" errorStyle="information" allowBlank="1" showInputMessage="1" showErrorMessage="1" error="XLBVal:6=9792437.13_x000d__x000a_" sqref="G912" xr:uid="{E4372F85-DC85-4CF6-8A66-8DAE56AE4486}">
      <formula1>0</formula1>
      <formula2>300</formula2>
    </dataValidation>
    <dataValidation type="textLength" errorStyle="information" allowBlank="1" showInputMessage="1" showErrorMessage="1" error="XLBVal:6=14442384.09_x000d__x000a_" sqref="H912 R912 M912" xr:uid="{02B28BC9-0FDB-4339-A88D-28CC81BB88D2}">
      <formula1>0</formula1>
      <formula2>300</formula2>
    </dataValidation>
    <dataValidation type="textLength" errorStyle="information" allowBlank="1" showInputMessage="1" showErrorMessage="1" error="XLBVal:6=5886435.15_x000d__x000a_" sqref="I912 S912 N912" xr:uid="{E7455C71-36B4-4B59-BA0C-00FA2B362C79}">
      <formula1>0</formula1>
      <formula2>300</formula2>
    </dataValidation>
    <dataValidation type="textLength" errorStyle="information" allowBlank="1" showInputMessage="1" showErrorMessage="1" error="XLBVal:6=14119417.66_x000d__x000a_" sqref="J912 T912 O912" xr:uid="{C8A462C1-BE1A-43D3-BE95-4D3938CA2B5F}">
      <formula1>0</formula1>
      <formula2>300</formula2>
    </dataValidation>
    <dataValidation type="textLength" errorStyle="information" allowBlank="1" showInputMessage="1" showErrorMessage="1" error="XLBVal:6=10273486.5_x000d__x000a_" sqref="K912 U912 P912" xr:uid="{402A95DE-945B-4D91-B4FD-673AE625F8E9}">
      <formula1>0</formula1>
      <formula2>300</formula2>
    </dataValidation>
  </dataValidations>
  <pageMargins left="0.25" right="0.25" top="0.75" bottom="0.75" header="0.3" footer="0.3"/>
  <pageSetup paperSize="9" scale="1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B6460-FB66-4DCA-82BF-F23B93C1A61C}">
  <sheetPr codeName="Sheet8"/>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4E2AE-2563-4225-A49B-A5BE46AA83EC}">
  <sheetPr codeName="Sheet5"/>
  <dimension ref="B4:F6"/>
  <sheetViews>
    <sheetView workbookViewId="0">
      <selection activeCell="B4" sqref="B4:F6"/>
    </sheetView>
  </sheetViews>
  <sheetFormatPr defaultRowHeight="15" x14ac:dyDescent="0.25"/>
  <cols>
    <col min="2" max="2" width="7.28515625" customWidth="1"/>
    <col min="3" max="3" width="38.7109375" customWidth="1"/>
    <col min="4" max="4" width="10" customWidth="1"/>
    <col min="5" max="5" width="9.85546875" customWidth="1"/>
    <col min="6" max="6" width="10.5703125" customWidth="1"/>
  </cols>
  <sheetData>
    <row r="4" spans="2:6" x14ac:dyDescent="0.25">
      <c r="B4" s="1" t="s">
        <v>1027</v>
      </c>
      <c r="C4" s="4" t="s">
        <v>928</v>
      </c>
      <c r="D4" s="3">
        <v>13566000</v>
      </c>
      <c r="E4" s="3">
        <v>19872000</v>
      </c>
      <c r="F4" s="3">
        <v>15100000</v>
      </c>
    </row>
    <row r="6" spans="2:6" x14ac:dyDescent="0.25">
      <c r="C6" t="s">
        <v>1222</v>
      </c>
      <c r="D6">
        <v>15.5</v>
      </c>
      <c r="E6">
        <v>21.8</v>
      </c>
      <c r="F6">
        <v>17</v>
      </c>
    </row>
  </sheetData>
  <pageMargins left="0.70866141732283472" right="0.70866141732283472"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DEFD7-B014-45EB-B1CA-38714D48A926}">
  <sheetPr codeName="Sheet2">
    <pageSetUpPr fitToPage="1"/>
  </sheetPr>
  <dimension ref="A1:AT191"/>
  <sheetViews>
    <sheetView topLeftCell="L1" zoomScale="120" zoomScaleNormal="120" workbookViewId="0">
      <pane xSplit="2" ySplit="9" topLeftCell="O56" activePane="bottomRight" state="frozen"/>
      <selection activeCell="L1" sqref="L1"/>
      <selection pane="topRight" activeCell="N1" sqref="N1"/>
      <selection pane="bottomLeft" activeCell="L12" sqref="L12"/>
      <selection pane="bottomRight" activeCell="O68" sqref="O68"/>
    </sheetView>
  </sheetViews>
  <sheetFormatPr defaultColWidth="8" defaultRowHeight="11.25" x14ac:dyDescent="0.2"/>
  <cols>
    <col min="1" max="1" width="40.7109375" style="50" bestFit="1" customWidth="1"/>
    <col min="2" max="2" width="16.140625" style="50" bestFit="1" customWidth="1"/>
    <col min="3" max="4" width="15.28515625" style="50" customWidth="1"/>
    <col min="5" max="5" width="11.28515625" style="50" customWidth="1"/>
    <col min="6" max="6" width="10.7109375" style="50" customWidth="1"/>
    <col min="7" max="7" width="10.140625" style="50" bestFit="1" customWidth="1"/>
    <col min="8" max="9" width="8" style="50"/>
    <col min="10" max="10" width="6.85546875" style="52" customWidth="1"/>
    <col min="11" max="11" width="2.140625" style="52" bestFit="1" customWidth="1"/>
    <col min="12" max="12" width="4.85546875" style="52" bestFit="1" customWidth="1"/>
    <col min="13" max="13" width="22.42578125" style="52" customWidth="1"/>
    <col min="14" max="14" width="14.140625" style="52" customWidth="1"/>
    <col min="15" max="15" width="13.85546875" style="52" customWidth="1"/>
    <col min="16" max="16" width="12.7109375" style="50" customWidth="1"/>
    <col min="17" max="17" width="12.5703125" style="50" customWidth="1"/>
    <col min="18" max="18" width="10.7109375" style="50" customWidth="1"/>
    <col min="19" max="19" width="11.85546875" style="50" customWidth="1"/>
    <col min="20" max="20" width="12" style="50" customWidth="1"/>
    <col min="21" max="21" width="11.85546875" style="75" customWidth="1"/>
    <col min="22" max="25" width="11.85546875" style="50" customWidth="1"/>
    <col min="26" max="26" width="11.7109375" style="50" customWidth="1"/>
    <col min="27" max="27" width="9.85546875" style="50" customWidth="1"/>
    <col min="28" max="28" width="11.28515625" style="50" customWidth="1"/>
    <col min="29" max="29" width="11.5703125" style="50" customWidth="1"/>
    <col min="30" max="30" width="11.42578125" style="50" customWidth="1"/>
    <col min="31" max="31" width="10.85546875" style="50" customWidth="1"/>
    <col min="32" max="34" width="9.5703125" style="54" customWidth="1"/>
    <col min="35" max="36" width="9.5703125" style="50" customWidth="1"/>
    <col min="37" max="38" width="8" style="50"/>
    <col min="39" max="39" width="23.140625" style="50" bestFit="1" customWidth="1"/>
    <col min="40" max="46" width="11.140625" style="50" customWidth="1"/>
    <col min="47" max="16384" width="8" style="50"/>
  </cols>
  <sheetData>
    <row r="1" spans="1:46" hidden="1" x14ac:dyDescent="0.2">
      <c r="B1" s="51"/>
      <c r="C1" s="51"/>
      <c r="D1" s="51"/>
      <c r="E1" s="51"/>
      <c r="F1" s="51"/>
      <c r="G1" s="51"/>
    </row>
    <row r="2" spans="1:46" hidden="1" x14ac:dyDescent="0.2">
      <c r="A2" s="55"/>
      <c r="B2" s="56"/>
    </row>
    <row r="3" spans="1:46" ht="33" hidden="1" thickBot="1" x14ac:dyDescent="0.25">
      <c r="A3" s="57"/>
      <c r="B3" s="58" t="s">
        <v>1115</v>
      </c>
      <c r="C3" s="58" t="s">
        <v>8</v>
      </c>
      <c r="D3" s="58" t="s">
        <v>1116</v>
      </c>
      <c r="E3" s="58" t="s">
        <v>8</v>
      </c>
      <c r="F3" s="58" t="s">
        <v>9</v>
      </c>
      <c r="G3" s="58" t="s">
        <v>10</v>
      </c>
      <c r="M3" s="52" t="s">
        <v>2</v>
      </c>
      <c r="P3" s="59"/>
      <c r="Q3" s="59"/>
      <c r="R3" s="59"/>
      <c r="S3" s="59"/>
      <c r="T3" s="59"/>
      <c r="V3" s="59"/>
      <c r="W3" s="59"/>
      <c r="X3" s="59"/>
      <c r="Y3" s="59"/>
      <c r="Z3" s="59"/>
      <c r="AA3" s="59"/>
      <c r="AB3" s="59"/>
      <c r="AC3" s="59"/>
      <c r="AD3" s="59"/>
      <c r="AE3" s="59"/>
      <c r="AI3" s="60"/>
      <c r="AJ3" s="60"/>
    </row>
    <row r="4" spans="1:46" hidden="1" x14ac:dyDescent="0.2">
      <c r="B4" s="56"/>
      <c r="M4" s="52" t="s">
        <v>3</v>
      </c>
      <c r="P4" s="59"/>
      <c r="Q4" s="59"/>
      <c r="R4" s="59"/>
      <c r="S4" s="59"/>
      <c r="T4" s="59"/>
      <c r="V4" s="59"/>
      <c r="W4" s="59"/>
      <c r="X4" s="59"/>
      <c r="Y4" s="59"/>
      <c r="Z4" s="59"/>
      <c r="AA4" s="59"/>
      <c r="AB4" s="59"/>
      <c r="AC4" s="59"/>
      <c r="AD4" s="59"/>
      <c r="AE4" s="59"/>
      <c r="AI4" s="60"/>
      <c r="AJ4" s="60"/>
    </row>
    <row r="5" spans="1:46" hidden="1" x14ac:dyDescent="0.2">
      <c r="A5" s="55" t="s">
        <v>1117</v>
      </c>
      <c r="B5" s="61" t="e">
        <f t="shared" ref="B5:G5" si="0">B6+B11</f>
        <v>#REF!</v>
      </c>
      <c r="C5" s="62" t="e">
        <f t="shared" si="0"/>
        <v>#REF!</v>
      </c>
      <c r="D5" s="62" t="e">
        <f t="shared" si="0"/>
        <v>#REF!</v>
      </c>
      <c r="E5" s="63" t="e">
        <f t="shared" si="0"/>
        <v>#REF!</v>
      </c>
      <c r="F5" s="63" t="e">
        <f t="shared" si="0"/>
        <v>#REF!</v>
      </c>
      <c r="G5" s="63" t="e">
        <f t="shared" si="0"/>
        <v>#REF!</v>
      </c>
      <c r="M5" s="64" t="s">
        <v>4</v>
      </c>
      <c r="N5" s="64"/>
      <c r="O5" s="64"/>
      <c r="P5" s="59"/>
      <c r="Q5" s="59"/>
      <c r="R5" s="59"/>
      <c r="S5" s="59"/>
      <c r="T5" s="59"/>
      <c r="V5" s="59"/>
      <c r="W5" s="59"/>
      <c r="X5" s="59"/>
      <c r="Y5" s="59"/>
      <c r="Z5" s="59"/>
      <c r="AA5" s="59"/>
      <c r="AB5" s="59"/>
      <c r="AC5" s="59"/>
      <c r="AD5" s="59"/>
      <c r="AE5" s="59"/>
      <c r="AI5" s="60"/>
      <c r="AJ5" s="60"/>
    </row>
    <row r="6" spans="1:46" hidden="1" x14ac:dyDescent="0.2">
      <c r="A6" s="50" t="s">
        <v>1109</v>
      </c>
      <c r="B6" s="56" t="e">
        <f>B7+#REF!</f>
        <v>#REF!</v>
      </c>
      <c r="C6" s="65" t="e">
        <f>C7+#REF!</f>
        <v>#REF!</v>
      </c>
      <c r="D6" s="65" t="e">
        <f>D7+#REF!</f>
        <v>#REF!</v>
      </c>
      <c r="E6" s="66" t="e">
        <f>E7+#REF!</f>
        <v>#REF!</v>
      </c>
      <c r="F6" s="66" t="e">
        <f>F7+#REF!</f>
        <v>#REF!</v>
      </c>
      <c r="G6" s="66" t="e">
        <f>G7+#REF!</f>
        <v>#REF!</v>
      </c>
      <c r="M6" s="52" t="s">
        <v>1118</v>
      </c>
    </row>
    <row r="7" spans="1:46" hidden="1" x14ac:dyDescent="0.2">
      <c r="A7" s="50" t="s">
        <v>1119</v>
      </c>
      <c r="B7" s="56" t="e">
        <f>B8+#REF!</f>
        <v>#REF!</v>
      </c>
      <c r="C7" s="65" t="e">
        <f>C8+#REF!</f>
        <v>#REF!</v>
      </c>
      <c r="D7" s="65" t="e">
        <f>D8+#REF!</f>
        <v>#REF!</v>
      </c>
      <c r="E7" s="66" t="e">
        <f>E8+#REF!</f>
        <v>#REF!</v>
      </c>
      <c r="F7" s="66" t="e">
        <f>F8+#REF!</f>
        <v>#REF!</v>
      </c>
      <c r="G7" s="66" t="e">
        <f>G8+#REF!</f>
        <v>#REF!</v>
      </c>
    </row>
    <row r="8" spans="1:46" hidden="1" x14ac:dyDescent="0.2">
      <c r="A8" s="50" t="s">
        <v>1120</v>
      </c>
      <c r="B8" s="56">
        <f>'[18]Revenue T3'!G6</f>
        <v>116.24162931000001</v>
      </c>
      <c r="C8" s="65">
        <f>'[18]Revenue T3'!H6</f>
        <v>112.65597400000001</v>
      </c>
      <c r="D8" s="65">
        <f>'[18]Revenue T3'!I6</f>
        <v>115.01859546176341</v>
      </c>
      <c r="E8" s="66">
        <f>'[18]Revenue T3'!M6</f>
        <v>115.874296</v>
      </c>
      <c r="F8" s="66">
        <f>'[18]Revenue T3'!N6</f>
        <v>118.35371999999998</v>
      </c>
      <c r="G8" s="66">
        <f>'[18]Revenue T3'!O6</f>
        <v>118.35369873046875</v>
      </c>
      <c r="AF8" s="67"/>
      <c r="AG8" s="67"/>
      <c r="AH8" s="67"/>
    </row>
    <row r="9" spans="1:46" ht="60" customHeight="1" x14ac:dyDescent="0.2">
      <c r="A9" s="50" t="s">
        <v>1121</v>
      </c>
      <c r="B9" s="56">
        <f>'[18]Revenue T3'!G12</f>
        <v>14.935478280000002</v>
      </c>
      <c r="C9" s="65">
        <f>'[18]Revenue T3'!H12</f>
        <v>14.579594999999999</v>
      </c>
      <c r="D9" s="65">
        <f>'[18]Revenue T3'!I12</f>
        <v>13.179244419432299</v>
      </c>
      <c r="E9" s="66">
        <f>'[18]Revenue T3'!M12</f>
        <v>12.72232</v>
      </c>
      <c r="F9" s="66">
        <f>'[18]Revenue T3'!N12</f>
        <v>12.918094</v>
      </c>
      <c r="G9" s="66">
        <f>'[18]Revenue T3'!O12</f>
        <v>12.9180908203125</v>
      </c>
      <c r="J9" s="68" t="s">
        <v>5</v>
      </c>
      <c r="K9" s="68"/>
      <c r="L9" s="120" t="s">
        <v>6</v>
      </c>
      <c r="M9" s="119" t="s">
        <v>1610</v>
      </c>
      <c r="N9" s="418" t="s">
        <v>1611</v>
      </c>
      <c r="O9" s="417" t="str">
        <f>'GFS 2025_26 Budget'!F1</f>
        <v>Budget Estimate 2025/26</v>
      </c>
      <c r="P9" s="1156" t="s">
        <v>1612</v>
      </c>
      <c r="Q9" s="529" t="s">
        <v>1185</v>
      </c>
      <c r="R9" s="343" t="s">
        <v>1186</v>
      </c>
      <c r="S9" s="344" t="s">
        <v>1187</v>
      </c>
      <c r="T9" s="344" t="s">
        <v>1188</v>
      </c>
      <c r="U9" s="1141" t="s">
        <v>1617</v>
      </c>
      <c r="V9" s="1133" t="s">
        <v>1198</v>
      </c>
      <c r="W9" s="1134" t="s">
        <v>1199</v>
      </c>
      <c r="X9" s="1135" t="s">
        <v>1200</v>
      </c>
      <c r="Y9" s="1135" t="s">
        <v>1201</v>
      </c>
      <c r="Z9" s="1134" t="s">
        <v>1618</v>
      </c>
      <c r="AA9" s="1136" t="s">
        <v>1613</v>
      </c>
      <c r="AB9" s="1137" t="s">
        <v>1614</v>
      </c>
      <c r="AC9" s="1138" t="s">
        <v>1615</v>
      </c>
      <c r="AD9" s="1138" t="s">
        <v>1616</v>
      </c>
      <c r="AE9" s="1137" t="s">
        <v>1619</v>
      </c>
      <c r="AF9" s="69"/>
      <c r="AG9" s="69"/>
      <c r="AH9" s="2"/>
      <c r="AI9" s="2"/>
    </row>
    <row r="10" spans="1:46" s="55" customFormat="1" ht="12" x14ac:dyDescent="0.2">
      <c r="J10" s="70">
        <v>1</v>
      </c>
      <c r="K10" s="70"/>
      <c r="L10" s="70"/>
      <c r="M10" s="71" t="s">
        <v>12</v>
      </c>
      <c r="N10" s="72">
        <f t="shared" ref="N10:O10" si="1">SUM(N11,N20,N21,N31)</f>
        <v>810.96293170999991</v>
      </c>
      <c r="O10" s="72">
        <f t="shared" si="1"/>
        <v>929.75610000000006</v>
      </c>
      <c r="P10" s="72">
        <f>SUM(P11,P20,P21,P31)</f>
        <v>791.3569</v>
      </c>
      <c r="Q10" s="72">
        <f t="shared" ref="Q10" si="2">SUM(Q11,Q20,Q21,Q31)</f>
        <v>412.14639999999997</v>
      </c>
      <c r="R10" s="72">
        <f>SUM(R11,R20,R21,R31)</f>
        <v>118.01089999999999</v>
      </c>
      <c r="S10" s="72">
        <f t="shared" ref="S10:T10" si="3">SUM(S11,S20,S21,S31)</f>
        <v>133.0838</v>
      </c>
      <c r="T10" s="72">
        <f t="shared" si="3"/>
        <v>214.15719999999999</v>
      </c>
      <c r="U10" s="1142">
        <f>IFERROR(SUM(Q10:T10),"")</f>
        <v>877.39829999999995</v>
      </c>
      <c r="V10" s="72">
        <f t="shared" ref="V10" si="4">SUM(V11,V20,V21,V31)</f>
        <v>459.5129</v>
      </c>
      <c r="W10" s="72">
        <f>SUM(W11,W20,W21,W31)</f>
        <v>86.953000000000003</v>
      </c>
      <c r="X10" s="72">
        <f t="shared" ref="X10:Y10" si="5">SUM(X11,X20,X21,X31)</f>
        <v>105.83580000000001</v>
      </c>
      <c r="Y10" s="72">
        <f t="shared" si="5"/>
        <v>233.83949999999999</v>
      </c>
      <c r="Z10" s="1142">
        <f>IFERROR(SUM(V10:Y10),"")</f>
        <v>886.14120000000003</v>
      </c>
      <c r="AA10" s="72">
        <f t="shared" ref="AA10" si="6">SUM(AA11,AA20,AA21,AA31)</f>
        <v>483.29269999999997</v>
      </c>
      <c r="AB10" s="72">
        <f>SUM(AB11,AB20,AB21,AB31)</f>
        <v>47.5291</v>
      </c>
      <c r="AC10" s="72">
        <f t="shared" ref="AC10:AD10" si="7">SUM(AC11,AC20,AC21,AC31)</f>
        <v>79.504599999999996</v>
      </c>
      <c r="AD10" s="72">
        <f t="shared" si="7"/>
        <v>143.84879999999998</v>
      </c>
      <c r="AE10" s="1142">
        <f>IFERROR(SUM(AA10:AD10),"")</f>
        <v>754.1751999999999</v>
      </c>
      <c r="AF10" s="69"/>
      <c r="AG10" s="69"/>
      <c r="AH10" s="69"/>
      <c r="AI10" s="73"/>
      <c r="AJ10" s="73"/>
      <c r="AN10" s="1528"/>
      <c r="AO10" s="1527"/>
      <c r="AP10" s="1519"/>
      <c r="AQ10" s="1521"/>
      <c r="AR10" s="1522"/>
      <c r="AS10" s="1523"/>
      <c r="AT10" s="1523"/>
    </row>
    <row r="11" spans="1:46" s="55" customFormat="1" ht="12" x14ac:dyDescent="0.2">
      <c r="A11" s="55" t="s">
        <v>1126</v>
      </c>
      <c r="B11" s="61">
        <f>'[18]Revenue T3'!G24</f>
        <v>39.164688549999987</v>
      </c>
      <c r="C11" s="62">
        <f>'[18]Revenue T3'!H24</f>
        <v>60.864746540029351</v>
      </c>
      <c r="D11" s="62">
        <f>'[18]Revenue T3'!I24</f>
        <v>47.700686713333333</v>
      </c>
      <c r="E11" s="63">
        <f>'[18]Revenue T3'!M24</f>
        <v>53.180303000000002</v>
      </c>
      <c r="F11" s="63">
        <f>'[18]Revenue T3'!N24</f>
        <v>42.798625000000001</v>
      </c>
      <c r="G11" s="63">
        <f>'[18]Revenue T3'!O24</f>
        <v>42.798614501953125</v>
      </c>
      <c r="J11" s="70">
        <v>11</v>
      </c>
      <c r="K11" s="70"/>
      <c r="L11" s="70"/>
      <c r="M11" s="71" t="s">
        <v>13</v>
      </c>
      <c r="N11" s="72">
        <f t="shared" ref="N11:O11" si="8">SUM(N12,N13,N14,N18,N19)</f>
        <v>328.47224418999997</v>
      </c>
      <c r="O11" s="72">
        <f t="shared" si="8"/>
        <v>347.07740000000001</v>
      </c>
      <c r="P11" s="72">
        <f t="shared" ref="P11:Q11" si="9">SUM(P12,P13,P14,P18,P19)</f>
        <v>342.80469999999997</v>
      </c>
      <c r="Q11" s="72">
        <f t="shared" si="9"/>
        <v>351.91460000000001</v>
      </c>
      <c r="R11" s="72">
        <f t="shared" ref="R11:T11" si="10">SUM(R12,R13,R14,R18,R19)</f>
        <v>0</v>
      </c>
      <c r="S11" s="72">
        <f t="shared" si="10"/>
        <v>0</v>
      </c>
      <c r="T11" s="72">
        <f t="shared" si="10"/>
        <v>0</v>
      </c>
      <c r="U11" s="1142">
        <f t="shared" ref="U11:U74" si="11">IFERROR(SUM(Q11:T11),"")</f>
        <v>351.91460000000001</v>
      </c>
      <c r="V11" s="72">
        <f t="shared" ref="V11:Y11" si="12">SUM(V12,V13,V14,V18,V19)</f>
        <v>394.7373</v>
      </c>
      <c r="W11" s="72">
        <f t="shared" si="12"/>
        <v>0</v>
      </c>
      <c r="X11" s="72">
        <f t="shared" si="12"/>
        <v>0</v>
      </c>
      <c r="Y11" s="72">
        <f t="shared" si="12"/>
        <v>0</v>
      </c>
      <c r="Z11" s="1142">
        <f t="shared" ref="Z11:Z74" si="13">IFERROR(SUM(V11:Y11),"")</f>
        <v>394.7373</v>
      </c>
      <c r="AA11" s="72">
        <f t="shared" ref="AA11:AD11" si="14">SUM(AA12,AA13,AA14,AA18,AA19)</f>
        <v>414.77089999999998</v>
      </c>
      <c r="AB11" s="72">
        <f t="shared" si="14"/>
        <v>0</v>
      </c>
      <c r="AC11" s="72">
        <f t="shared" si="14"/>
        <v>0</v>
      </c>
      <c r="AD11" s="72">
        <f t="shared" si="14"/>
        <v>0</v>
      </c>
      <c r="AE11" s="1142">
        <f t="shared" ref="AE11:AE74" si="15">IFERROR(SUM(AA11:AD11),"")</f>
        <v>414.77089999999998</v>
      </c>
      <c r="AF11" s="69"/>
      <c r="AG11" s="69"/>
      <c r="AH11" s="69"/>
      <c r="AI11" s="73"/>
      <c r="AJ11" s="73"/>
      <c r="AN11" s="1528"/>
      <c r="AO11" s="1527"/>
      <c r="AP11" s="1520"/>
      <c r="AQ11" s="1521"/>
      <c r="AR11" s="1522"/>
      <c r="AS11" s="1523"/>
      <c r="AT11" s="1523"/>
    </row>
    <row r="12" spans="1:46" ht="12" x14ac:dyDescent="0.2">
      <c r="B12" s="56"/>
      <c r="C12" s="65"/>
      <c r="D12" s="65"/>
      <c r="E12" s="66"/>
      <c r="F12" s="66"/>
      <c r="G12" s="66"/>
      <c r="J12" s="70">
        <v>111</v>
      </c>
      <c r="K12" s="70"/>
      <c r="L12" s="70"/>
      <c r="M12" s="74" t="s">
        <v>1127</v>
      </c>
      <c r="N12" s="75">
        <f>'GFS 2025_26 Budget'!E8/10^6</f>
        <v>76.885796870000007</v>
      </c>
      <c r="O12" s="75">
        <f>'GFS 2025_26 Budget'!F8/10^6</f>
        <v>78.6995</v>
      </c>
      <c r="P12" s="75">
        <f>'GFS 2025_26 Budget'!G8/10^6</f>
        <v>78.663200000000003</v>
      </c>
      <c r="Q12" s="75">
        <f>'GFS 2025_26 Budget'!H8/10^6</f>
        <v>81.751199999999997</v>
      </c>
      <c r="R12" s="75">
        <f>'GFS 2025_26 Budget'!I8/10^6</f>
        <v>0</v>
      </c>
      <c r="S12" s="75">
        <f>'GFS 2025_26 Budget'!J8/10^6</f>
        <v>0</v>
      </c>
      <c r="T12" s="75">
        <f>'GFS 2025_26 Budget'!K8/10^6</f>
        <v>0</v>
      </c>
      <c r="U12" s="1143">
        <f t="shared" si="11"/>
        <v>81.751199999999997</v>
      </c>
      <c r="V12" s="75">
        <f>'GFS 2025_26 Budget'!M8/10^6</f>
        <v>89.777000000000001</v>
      </c>
      <c r="W12" s="75">
        <f>'GFS 2025_26 Budget'!N8/10^6</f>
        <v>0</v>
      </c>
      <c r="X12" s="75">
        <f>'GFS 2025_26 Budget'!O8/10^6</f>
        <v>0</v>
      </c>
      <c r="Y12" s="75">
        <f>'GFS 2025_26 Budget'!P8/10^6</f>
        <v>0</v>
      </c>
      <c r="Z12" s="1143">
        <f t="shared" si="13"/>
        <v>89.777000000000001</v>
      </c>
      <c r="AA12" s="75">
        <f>'GFS 2025_26 Budget'!R8/10^6</f>
        <v>94.209800000000001</v>
      </c>
      <c r="AB12" s="75">
        <f>'GFS 2025_26 Budget'!S8/10^6</f>
        <v>0</v>
      </c>
      <c r="AC12" s="75">
        <f>'GFS 2025_26 Budget'!T8/10^6</f>
        <v>0</v>
      </c>
      <c r="AD12" s="75">
        <f>'GFS 2025_26 Budget'!U8/10^6</f>
        <v>0</v>
      </c>
      <c r="AE12" s="1143">
        <f t="shared" si="15"/>
        <v>94.209800000000001</v>
      </c>
      <c r="AF12" s="69"/>
      <c r="AG12" s="69"/>
      <c r="AH12" s="69"/>
      <c r="AI12" s="54"/>
      <c r="AJ12" s="54"/>
    </row>
    <row r="13" spans="1:46" ht="12" x14ac:dyDescent="0.2">
      <c r="A13" s="50" t="s">
        <v>1128</v>
      </c>
      <c r="B13" s="56" t="e">
        <f>B14+#REF!</f>
        <v>#REF!</v>
      </c>
      <c r="C13" s="65" t="e">
        <f>C14+#REF!</f>
        <v>#REF!</v>
      </c>
      <c r="D13" s="65" t="e">
        <f>D14+#REF!</f>
        <v>#REF!</v>
      </c>
      <c r="E13" s="66" t="e">
        <f>E14+#REF!</f>
        <v>#REF!</v>
      </c>
      <c r="F13" s="66" t="e">
        <f>F14+#REF!</f>
        <v>#REF!</v>
      </c>
      <c r="G13" s="66" t="e">
        <f>G14+#REF!</f>
        <v>#REF!</v>
      </c>
      <c r="J13" s="70">
        <v>113</v>
      </c>
      <c r="K13" s="76" t="s">
        <v>987</v>
      </c>
      <c r="L13" s="70"/>
      <c r="M13" s="74" t="s">
        <v>32</v>
      </c>
      <c r="N13" s="75">
        <f>'GFS 2025_26 Budget'!E30/10^6</f>
        <v>0.34542741000000005</v>
      </c>
      <c r="O13" s="75">
        <f>'GFS 2025_26 Budget'!F30/10^6</f>
        <v>0.3921</v>
      </c>
      <c r="P13" s="75">
        <f>'GFS 2025_26 Budget'!G30/10^6</f>
        <v>0.40289999999999998</v>
      </c>
      <c r="Q13" s="75">
        <f>'GFS 2025_26 Budget'!H30/10^6</f>
        <v>1.6305000000000001</v>
      </c>
      <c r="R13" s="75">
        <f>'GFS 2025_26 Budget'!I30/10^6</f>
        <v>0</v>
      </c>
      <c r="S13" s="75">
        <f>'GFS 2025_26 Budget'!J30/10^6</f>
        <v>0</v>
      </c>
      <c r="T13" s="75">
        <f>'GFS 2025_26 Budget'!K30/10^6</f>
        <v>0</v>
      </c>
      <c r="U13" s="1143">
        <f t="shared" si="11"/>
        <v>1.6305000000000001</v>
      </c>
      <c r="V13" s="75">
        <f>'GFS 2025_26 Budget'!M30/10^6</f>
        <v>1.6597999999999999</v>
      </c>
      <c r="W13" s="75">
        <f>'GFS 2025_26 Budget'!N30/10^6</f>
        <v>0</v>
      </c>
      <c r="X13" s="75">
        <f>'GFS 2025_26 Budget'!O30/10^6</f>
        <v>0</v>
      </c>
      <c r="Y13" s="75">
        <f>'GFS 2025_26 Budget'!P30/10^6</f>
        <v>0</v>
      </c>
      <c r="Z13" s="1143">
        <f t="shared" si="13"/>
        <v>1.6597999999999999</v>
      </c>
      <c r="AA13" s="75">
        <f>'GFS 2025_26 Budget'!R30/10^6</f>
        <v>1.6927000000000001</v>
      </c>
      <c r="AB13" s="75">
        <f>'GFS 2025_26 Budget'!S30/10^6</f>
        <v>0</v>
      </c>
      <c r="AC13" s="75">
        <f>'GFS 2025_26 Budget'!T30/10^6</f>
        <v>0</v>
      </c>
      <c r="AD13" s="75">
        <f>'GFS 2025_26 Budget'!U30/10^6</f>
        <v>0</v>
      </c>
      <c r="AE13" s="1143">
        <f t="shared" si="15"/>
        <v>1.6927000000000001</v>
      </c>
      <c r="AF13" s="69"/>
      <c r="AG13" s="69"/>
      <c r="AH13" s="69"/>
      <c r="AI13" s="54"/>
      <c r="AJ13" s="54"/>
    </row>
    <row r="14" spans="1:46" ht="12" x14ac:dyDescent="0.2">
      <c r="A14" s="50" t="s">
        <v>1129</v>
      </c>
      <c r="B14" s="56">
        <f t="shared" ref="B14:G14" si="16">SUM(B18:B20)</f>
        <v>269.05646934968752</v>
      </c>
      <c r="C14" s="65">
        <f t="shared" si="16"/>
        <v>271.5538125220923</v>
      </c>
      <c r="D14" s="65">
        <f t="shared" si="16"/>
        <v>254.16625920502304</v>
      </c>
      <c r="E14" s="66">
        <f t="shared" si="16"/>
        <v>270.31584677629166</v>
      </c>
      <c r="F14" s="66">
        <f t="shared" si="16"/>
        <v>263.01278440466933</v>
      </c>
      <c r="G14" s="66">
        <f t="shared" si="16"/>
        <v>260.08223760332351</v>
      </c>
      <c r="J14" s="70">
        <v>114</v>
      </c>
      <c r="K14" s="76" t="s">
        <v>987</v>
      </c>
      <c r="L14" s="70"/>
      <c r="M14" s="74" t="s">
        <v>45</v>
      </c>
      <c r="N14" s="75">
        <f t="shared" ref="N14:O14" si="17">SUM(N15:N17)</f>
        <v>218.06865485999995</v>
      </c>
      <c r="O14" s="75">
        <f t="shared" si="17"/>
        <v>228.32329999999999</v>
      </c>
      <c r="P14" s="75">
        <f t="shared" ref="P14:Q14" si="18">SUM(P15:P17)</f>
        <v>229.59499999999997</v>
      </c>
      <c r="Q14" s="75">
        <f t="shared" si="18"/>
        <v>235.25059999999999</v>
      </c>
      <c r="R14" s="75">
        <f t="shared" ref="R14:T14" si="19">SUM(R15:R17)</f>
        <v>0</v>
      </c>
      <c r="S14" s="75">
        <f t="shared" si="19"/>
        <v>0</v>
      </c>
      <c r="T14" s="75">
        <f t="shared" si="19"/>
        <v>0</v>
      </c>
      <c r="U14" s="1143">
        <f t="shared" si="11"/>
        <v>235.25059999999999</v>
      </c>
      <c r="V14" s="75">
        <f t="shared" ref="V14:Y14" si="20">SUM(V15:V17)</f>
        <v>264.33300000000003</v>
      </c>
      <c r="W14" s="75">
        <f t="shared" si="20"/>
        <v>0</v>
      </c>
      <c r="X14" s="75">
        <f t="shared" si="20"/>
        <v>0</v>
      </c>
      <c r="Y14" s="75">
        <f t="shared" si="20"/>
        <v>0</v>
      </c>
      <c r="Z14" s="1143">
        <f t="shared" si="13"/>
        <v>264.33300000000003</v>
      </c>
      <c r="AA14" s="75">
        <f t="shared" ref="AA14:AD14" si="21">SUM(AA15:AA17)</f>
        <v>278.10879999999997</v>
      </c>
      <c r="AB14" s="75">
        <f t="shared" si="21"/>
        <v>0</v>
      </c>
      <c r="AC14" s="75">
        <f t="shared" si="21"/>
        <v>0</v>
      </c>
      <c r="AD14" s="75">
        <f t="shared" si="21"/>
        <v>0</v>
      </c>
      <c r="AE14" s="1143">
        <f t="shared" si="15"/>
        <v>278.10879999999997</v>
      </c>
      <c r="AF14" s="69"/>
      <c r="AG14" s="69"/>
      <c r="AH14" s="69"/>
      <c r="AI14" s="54"/>
      <c r="AJ14" s="54"/>
    </row>
    <row r="15" spans="1:46" ht="12" x14ac:dyDescent="0.2">
      <c r="B15" s="56"/>
      <c r="C15" s="65"/>
      <c r="D15" s="65"/>
      <c r="E15" s="66"/>
      <c r="F15" s="66"/>
      <c r="G15" s="66"/>
      <c r="J15" s="70"/>
      <c r="K15" s="76"/>
      <c r="L15" s="70"/>
      <c r="M15" s="78" t="str">
        <f>'GFS 2025_26 Budget'!D54</f>
        <v>General taxes on goods and services                  </v>
      </c>
      <c r="N15" s="75">
        <f>'GFS 2025_26 Budget'!E54/10^6</f>
        <v>142.93907792999994</v>
      </c>
      <c r="O15" s="75">
        <f>'GFS 2025_26 Budget'!F54/10^6</f>
        <v>145.0368</v>
      </c>
      <c r="P15" s="75">
        <f>'GFS 2025_26 Budget'!G54/10^6</f>
        <v>152.01169999999999</v>
      </c>
      <c r="Q15" s="75">
        <f>'GFS 2025_26 Budget'!H54/10^6</f>
        <v>160.85329999999999</v>
      </c>
      <c r="R15" s="75">
        <f>'GFS 2025_26 Budget'!I54/10^6</f>
        <v>0</v>
      </c>
      <c r="S15" s="75">
        <f>'GFS 2025_26 Budget'!J54/10^6</f>
        <v>0</v>
      </c>
      <c r="T15" s="75">
        <f>'GFS 2025_26 Budget'!K54/10^6</f>
        <v>0</v>
      </c>
      <c r="U15" s="1143">
        <f t="shared" si="11"/>
        <v>160.85329999999999</v>
      </c>
      <c r="V15" s="75">
        <f>'GFS 2025_26 Budget'!M54/10^6</f>
        <v>175.28890000000001</v>
      </c>
      <c r="W15" s="75">
        <f>'GFS 2025_26 Budget'!N54/10^6</f>
        <v>0</v>
      </c>
      <c r="X15" s="75">
        <f>'GFS 2025_26 Budget'!O54/10^6</f>
        <v>0</v>
      </c>
      <c r="Y15" s="75">
        <f>'GFS 2025_26 Budget'!P54/10^6</f>
        <v>0</v>
      </c>
      <c r="Z15" s="1143">
        <f t="shared" si="13"/>
        <v>175.28890000000001</v>
      </c>
      <c r="AA15" s="75">
        <f>'GFS 2025_26 Budget'!R54/10^6</f>
        <v>184.7199</v>
      </c>
      <c r="AB15" s="75">
        <f>'GFS 2025_26 Budget'!S54/10^6</f>
        <v>0</v>
      </c>
      <c r="AC15" s="75">
        <f>'GFS 2025_26 Budget'!T54/10^6</f>
        <v>0</v>
      </c>
      <c r="AD15" s="75">
        <f>'GFS 2025_26 Budget'!U54/10^6</f>
        <v>0</v>
      </c>
      <c r="AE15" s="1143">
        <f t="shared" si="15"/>
        <v>184.7199</v>
      </c>
      <c r="AF15" s="69"/>
      <c r="AG15" s="69"/>
      <c r="AH15" s="69"/>
      <c r="AI15" s="54"/>
      <c r="AJ15" s="54"/>
    </row>
    <row r="16" spans="1:46" ht="12" x14ac:dyDescent="0.2">
      <c r="B16" s="56"/>
      <c r="C16" s="65"/>
      <c r="D16" s="65"/>
      <c r="E16" s="66"/>
      <c r="F16" s="66"/>
      <c r="G16" s="66"/>
      <c r="J16" s="70"/>
      <c r="K16" s="76"/>
      <c r="L16" s="70"/>
      <c r="M16" s="78" t="str">
        <f>'GFS 2025_26 Budget'!D67</f>
        <v>Excises                            </v>
      </c>
      <c r="N16" s="75">
        <f>'GFS 2025_26 Budget'!E71/10^6</f>
        <v>67.725569390000004</v>
      </c>
      <c r="O16" s="75">
        <f>'GFS 2025_26 Budget'!F71/10^6</f>
        <v>71.115399999999994</v>
      </c>
      <c r="P16" s="75">
        <f>'GFS 2025_26 Budget'!G71/10^6</f>
        <v>69.587100000000007</v>
      </c>
      <c r="Q16" s="75">
        <f>'GFS 2025_26 Budget'!H71/10^6</f>
        <v>65.353399999999993</v>
      </c>
      <c r="R16" s="75">
        <f>'GFS 2025_26 Budget'!I71/10^6</f>
        <v>0</v>
      </c>
      <c r="S16" s="75">
        <f>'GFS 2025_26 Budget'!J71/10^6</f>
        <v>0</v>
      </c>
      <c r="T16" s="75">
        <f>'GFS 2025_26 Budget'!K71/10^6</f>
        <v>0</v>
      </c>
      <c r="U16" s="1143">
        <f t="shared" si="11"/>
        <v>65.353399999999993</v>
      </c>
      <c r="V16" s="75">
        <f>'GFS 2025_26 Budget'!M71/10^6</f>
        <v>79.418499999999995</v>
      </c>
      <c r="W16" s="75">
        <f>'GFS 2025_26 Budget'!N71/10^6</f>
        <v>0</v>
      </c>
      <c r="X16" s="75">
        <f>'GFS 2025_26 Budget'!O71/10^6</f>
        <v>0</v>
      </c>
      <c r="Y16" s="75">
        <f>'GFS 2025_26 Budget'!P71/10^6</f>
        <v>0</v>
      </c>
      <c r="Z16" s="1143">
        <f t="shared" si="13"/>
        <v>79.418499999999995</v>
      </c>
      <c r="AA16" s="75">
        <f>'GFS 2025_26 Budget'!R71/10^6</f>
        <v>83.109200000000001</v>
      </c>
      <c r="AB16" s="75">
        <f>'GFS 2025_26 Budget'!S71/10^6</f>
        <v>0</v>
      </c>
      <c r="AC16" s="75">
        <f>'GFS 2025_26 Budget'!T71/10^6</f>
        <v>0</v>
      </c>
      <c r="AD16" s="75">
        <f>'GFS 2025_26 Budget'!U71/10^6</f>
        <v>0</v>
      </c>
      <c r="AE16" s="1143">
        <f t="shared" si="15"/>
        <v>83.109200000000001</v>
      </c>
      <c r="AF16" s="69"/>
      <c r="AG16" s="69"/>
      <c r="AH16" s="69"/>
      <c r="AI16" s="54"/>
      <c r="AJ16" s="54"/>
    </row>
    <row r="17" spans="1:46" ht="12" x14ac:dyDescent="0.2">
      <c r="B17" s="56"/>
      <c r="C17" s="65"/>
      <c r="D17" s="65"/>
      <c r="E17" s="66"/>
      <c r="F17" s="66"/>
      <c r="G17" s="66"/>
      <c r="J17" s="70"/>
      <c r="K17" s="76"/>
      <c r="L17" s="70"/>
      <c r="M17" s="78" t="str">
        <f>'GFS 2025_26 Budget'!D79</f>
        <v>Taxes on use of goods and on permission to use goods or perform activities  </v>
      </c>
      <c r="N17" s="75">
        <f>'GFS 2025_26 Budget'!E79/10^6</f>
        <v>7.4040075400000003</v>
      </c>
      <c r="O17" s="75">
        <f>'GFS 2025_26 Budget'!F79/10^6</f>
        <v>12.171099999999999</v>
      </c>
      <c r="P17" s="75">
        <f>'GFS 2025_26 Budget'!G79/10^6</f>
        <v>7.9962</v>
      </c>
      <c r="Q17" s="75">
        <f>'GFS 2025_26 Budget'!H79/10^6</f>
        <v>9.0439000000000007</v>
      </c>
      <c r="R17" s="75">
        <f>'GFS 2025_26 Budget'!I79/10^6</f>
        <v>0</v>
      </c>
      <c r="S17" s="75">
        <f>'GFS 2025_26 Budget'!J79/10^6</f>
        <v>0</v>
      </c>
      <c r="T17" s="75">
        <f>'GFS 2025_26 Budget'!K79/10^6</f>
        <v>0</v>
      </c>
      <c r="U17" s="1143">
        <f t="shared" si="11"/>
        <v>9.0439000000000007</v>
      </c>
      <c r="V17" s="75">
        <f>'GFS 2025_26 Budget'!M79/10^6</f>
        <v>9.6256000000000004</v>
      </c>
      <c r="W17" s="75">
        <f>'GFS 2025_26 Budget'!N79/10^6</f>
        <v>0</v>
      </c>
      <c r="X17" s="75">
        <f>'GFS 2025_26 Budget'!O79/10^6</f>
        <v>0</v>
      </c>
      <c r="Y17" s="75">
        <f>'GFS 2025_26 Budget'!P79/10^6</f>
        <v>0</v>
      </c>
      <c r="Z17" s="1143">
        <f t="shared" si="13"/>
        <v>9.6256000000000004</v>
      </c>
      <c r="AA17" s="75">
        <f>'GFS 2025_26 Budget'!R79/10^6</f>
        <v>10.2797</v>
      </c>
      <c r="AB17" s="75">
        <f>'GFS 2025_26 Budget'!S79/10^6</f>
        <v>0</v>
      </c>
      <c r="AC17" s="75">
        <f>'GFS 2025_26 Budget'!T79/10^6</f>
        <v>0</v>
      </c>
      <c r="AD17" s="75">
        <f>'GFS 2025_26 Budget'!U79/10^6</f>
        <v>0</v>
      </c>
      <c r="AE17" s="1143">
        <f t="shared" si="15"/>
        <v>10.2797</v>
      </c>
      <c r="AF17" s="69"/>
      <c r="AG17" s="69"/>
      <c r="AH17" s="69"/>
      <c r="AI17" s="54"/>
      <c r="AJ17" s="54"/>
    </row>
    <row r="18" spans="1:46" ht="12" x14ac:dyDescent="0.2">
      <c r="A18" s="50" t="s">
        <v>1130</v>
      </c>
      <c r="B18" s="56">
        <f>'[18]Expenditure T13'!G6</f>
        <v>82.731044999999995</v>
      </c>
      <c r="C18" s="65">
        <f>'[18]Expenditure T13'!H6</f>
        <v>81.694612851022526</v>
      </c>
      <c r="D18" s="65">
        <f>'[18]Expenditure T13'!I6</f>
        <v>85.748415260127302</v>
      </c>
      <c r="E18" s="66">
        <f>'[18]Expenditure T13'!L6</f>
        <v>85.487246677439174</v>
      </c>
      <c r="F18" s="66">
        <f>'[18]Expenditure T13'!M6</f>
        <v>85.212324147987928</v>
      </c>
      <c r="G18" s="66">
        <f>'[18]Expenditure T13'!N6</f>
        <v>85.21863007820339</v>
      </c>
      <c r="J18" s="70">
        <v>115</v>
      </c>
      <c r="K18" s="76" t="s">
        <v>987</v>
      </c>
      <c r="L18" s="70"/>
      <c r="M18" s="74" t="s">
        <v>1131</v>
      </c>
      <c r="N18" s="75">
        <f>'GFS 2025_26 Budget'!E111/10^6</f>
        <v>33.17236505000001</v>
      </c>
      <c r="O18" s="75">
        <f>'GFS 2025_26 Budget'!F111/10^6</f>
        <v>39.662500000000001</v>
      </c>
      <c r="P18" s="75">
        <f>'GFS 2025_26 Budget'!G111/10^6</f>
        <v>34.143599999999999</v>
      </c>
      <c r="Q18" s="75">
        <f>'GFS 2025_26 Budget'!H111/10^6</f>
        <v>33.282299999999999</v>
      </c>
      <c r="R18" s="75">
        <f>'GFS 2025_26 Budget'!I111/10^6</f>
        <v>0</v>
      </c>
      <c r="S18" s="75">
        <f>'GFS 2025_26 Budget'!J111/10^6</f>
        <v>0</v>
      </c>
      <c r="T18" s="75">
        <f>'GFS 2025_26 Budget'!K111/10^6</f>
        <v>0</v>
      </c>
      <c r="U18" s="1143">
        <f t="shared" si="11"/>
        <v>33.282299999999999</v>
      </c>
      <c r="V18" s="75">
        <f>'GFS 2025_26 Budget'!M111/10^6</f>
        <v>38.967500000000001</v>
      </c>
      <c r="W18" s="75">
        <f>'GFS 2025_26 Budget'!N111/10^6</f>
        <v>0</v>
      </c>
      <c r="X18" s="75">
        <f>'GFS 2025_26 Budget'!O111/10^6</f>
        <v>0</v>
      </c>
      <c r="Y18" s="75">
        <f>'GFS 2025_26 Budget'!P111/10^6</f>
        <v>0</v>
      </c>
      <c r="Z18" s="1143">
        <f t="shared" si="13"/>
        <v>38.967500000000001</v>
      </c>
      <c r="AA18" s="75">
        <f>'GFS 2025_26 Budget'!R111/10^6</f>
        <v>40.759599999999999</v>
      </c>
      <c r="AB18" s="75">
        <f>'GFS 2025_26 Budget'!S111/10^6</f>
        <v>0</v>
      </c>
      <c r="AC18" s="75">
        <f>'GFS 2025_26 Budget'!T111/10^6</f>
        <v>0</v>
      </c>
      <c r="AD18" s="75">
        <f>'GFS 2025_26 Budget'!U111/10^6</f>
        <v>0</v>
      </c>
      <c r="AE18" s="1143">
        <f t="shared" si="15"/>
        <v>40.759599999999999</v>
      </c>
      <c r="AF18" s="69"/>
      <c r="AG18" s="69"/>
      <c r="AH18" s="69"/>
      <c r="AI18" s="54"/>
      <c r="AJ18" s="54"/>
    </row>
    <row r="19" spans="1:46" ht="12" x14ac:dyDescent="0.2">
      <c r="A19" s="50" t="s">
        <v>1132</v>
      </c>
      <c r="B19" s="56">
        <f>'[18]Expenditure T13'!G5-'[18]Expenditure T13'!G6</f>
        <v>101.10679641999999</v>
      </c>
      <c r="C19" s="65">
        <f>'[18]Expenditure T13'!H5-'[18]Expenditure T13'!H6</f>
        <v>104.64057174138227</v>
      </c>
      <c r="D19" s="65">
        <f>'[18]Expenditure T13'!I5-'[18]Expenditure T13'!I6</f>
        <v>83.199216015208236</v>
      </c>
      <c r="E19" s="66">
        <f>'[18]Expenditure T13'!L5-'[18]Expenditure T13'!L6</f>
        <v>99.609972169165019</v>
      </c>
      <c r="F19" s="66">
        <f>'[18]Expenditure T13'!M5-'[18]Expenditure T13'!M6</f>
        <v>92.581832326993933</v>
      </c>
      <c r="G19" s="66">
        <f>'[18]Expenditure T13'!N5-'[18]Expenditure T13'!N6</f>
        <v>89.644979595432588</v>
      </c>
      <c r="J19" s="70">
        <v>116</v>
      </c>
      <c r="K19" s="76" t="s">
        <v>987</v>
      </c>
      <c r="L19" s="70"/>
      <c r="M19" s="74" t="s">
        <v>124</v>
      </c>
      <c r="N19" s="75">
        <f>'GFS 2025_26 Budget'!E133</f>
        <v>0</v>
      </c>
      <c r="O19" s="75">
        <f>'GFS 2025_26 Budget'!F133</f>
        <v>0</v>
      </c>
      <c r="P19" s="75">
        <f>'GFS 2025_26 Budget'!G133</f>
        <v>0</v>
      </c>
      <c r="Q19" s="75">
        <f>'GFS 2025_26 Budget'!H133</f>
        <v>0</v>
      </c>
      <c r="R19" s="75">
        <f>'GFS 2025_26 Budget'!I133</f>
        <v>0</v>
      </c>
      <c r="S19" s="75">
        <f>'GFS 2025_26 Budget'!J133</f>
        <v>0</v>
      </c>
      <c r="T19" s="75">
        <f>'GFS 2025_26 Budget'!K133</f>
        <v>0</v>
      </c>
      <c r="U19" s="1142">
        <f t="shared" si="11"/>
        <v>0</v>
      </c>
      <c r="V19" s="75">
        <f>'GFS 2025_26 Budget'!M133</f>
        <v>0</v>
      </c>
      <c r="W19" s="75">
        <f>'GFS 2025_26 Budget'!N133</f>
        <v>0</v>
      </c>
      <c r="X19" s="75">
        <f>'GFS 2025_26 Budget'!O133</f>
        <v>0</v>
      </c>
      <c r="Y19" s="75">
        <f>'GFS 2025_26 Budget'!P133</f>
        <v>0</v>
      </c>
      <c r="Z19" s="1142">
        <f t="shared" si="13"/>
        <v>0</v>
      </c>
      <c r="AA19" s="75">
        <f>'GFS 2025_26 Budget'!R133</f>
        <v>0</v>
      </c>
      <c r="AB19" s="75">
        <f>'GFS 2025_26 Budget'!S133</f>
        <v>0</v>
      </c>
      <c r="AC19" s="75">
        <f>'GFS 2025_26 Budget'!T133</f>
        <v>0</v>
      </c>
      <c r="AD19" s="75">
        <f>'GFS 2025_26 Budget'!U133</f>
        <v>0</v>
      </c>
      <c r="AE19" s="1142">
        <f t="shared" si="15"/>
        <v>0</v>
      </c>
      <c r="AF19" s="69"/>
      <c r="AG19" s="69"/>
      <c r="AH19" s="69"/>
      <c r="AI19" s="54"/>
      <c r="AJ19" s="54"/>
    </row>
    <row r="20" spans="1:46" ht="12" x14ac:dyDescent="0.2">
      <c r="A20" s="50" t="s">
        <v>1133</v>
      </c>
      <c r="B20" s="56">
        <f>'[18]Expenditure T13'!G10</f>
        <v>85.2186279296875</v>
      </c>
      <c r="C20" s="65">
        <f>'[18]Expenditure T13'!H10</f>
        <v>85.2186279296875</v>
      </c>
      <c r="D20" s="65">
        <f>'[18]Expenditure T13'!I10</f>
        <v>85.2186279296875</v>
      </c>
      <c r="E20" s="66">
        <f>'[18]Expenditure T13'!L10</f>
        <v>85.2186279296875</v>
      </c>
      <c r="F20" s="66">
        <f>'[18]Expenditure T13'!M10</f>
        <v>85.2186279296875</v>
      </c>
      <c r="G20" s="66">
        <f>'[18]Expenditure T13'!N10</f>
        <v>85.2186279296875</v>
      </c>
      <c r="J20" s="70">
        <v>12</v>
      </c>
      <c r="K20" s="76" t="s">
        <v>987</v>
      </c>
      <c r="L20" s="70"/>
      <c r="M20" s="71" t="s">
        <v>129</v>
      </c>
      <c r="N20" s="72">
        <f>'GFS 2025_26 Budget'!E139/10^6</f>
        <v>0</v>
      </c>
      <c r="O20" s="72">
        <f>'GFS 2025_26 Budget'!F139/10^6</f>
        <v>0</v>
      </c>
      <c r="P20" s="72">
        <f>'GFS 2025_26 Budget'!G139/10^6</f>
        <v>0</v>
      </c>
      <c r="Q20" s="72">
        <f>'GFS 2025_26 Budget'!H139/10^6</f>
        <v>0</v>
      </c>
      <c r="R20" s="72">
        <f>'GFS 2025_26 Budget'!I139/10^6</f>
        <v>0</v>
      </c>
      <c r="S20" s="72">
        <f>'GFS 2025_26 Budget'!J139/10^6</f>
        <v>0</v>
      </c>
      <c r="T20" s="72">
        <f>'GFS 2025_26 Budget'!K139/10^6</f>
        <v>0</v>
      </c>
      <c r="U20" s="1142">
        <f t="shared" si="11"/>
        <v>0</v>
      </c>
      <c r="V20" s="72">
        <f>'GFS 2025_26 Budget'!M139/10^6</f>
        <v>0</v>
      </c>
      <c r="W20" s="72">
        <f>'GFS 2025_26 Budget'!N139/10^6</f>
        <v>0</v>
      </c>
      <c r="X20" s="72">
        <f>'GFS 2025_26 Budget'!O139/10^6</f>
        <v>0</v>
      </c>
      <c r="Y20" s="72">
        <f>'GFS 2025_26 Budget'!P139/10^6</f>
        <v>0</v>
      </c>
      <c r="Z20" s="1142">
        <f t="shared" si="13"/>
        <v>0</v>
      </c>
      <c r="AA20" s="72">
        <f>'GFS 2025_26 Budget'!R139/10^6</f>
        <v>0</v>
      </c>
      <c r="AB20" s="72">
        <f>'GFS 2025_26 Budget'!S139/10^6</f>
        <v>0</v>
      </c>
      <c r="AC20" s="72">
        <f>'GFS 2025_26 Budget'!T139/10^6</f>
        <v>0</v>
      </c>
      <c r="AD20" s="72">
        <f>'GFS 2025_26 Budget'!U139/10^6</f>
        <v>0</v>
      </c>
      <c r="AE20" s="1142">
        <f t="shared" si="15"/>
        <v>0</v>
      </c>
      <c r="AF20" s="69"/>
      <c r="AG20" s="69"/>
      <c r="AH20" s="69"/>
      <c r="AI20" s="54"/>
      <c r="AJ20" s="54"/>
    </row>
    <row r="21" spans="1:46" s="55" customFormat="1" ht="12" x14ac:dyDescent="0.2">
      <c r="B21" s="61"/>
      <c r="C21" s="62"/>
      <c r="D21" s="62"/>
      <c r="E21" s="63"/>
      <c r="F21" s="63"/>
      <c r="G21" s="63"/>
      <c r="J21" s="70">
        <v>13</v>
      </c>
      <c r="K21" s="77" t="s">
        <v>987</v>
      </c>
      <c r="L21" s="70"/>
      <c r="M21" s="71" t="s">
        <v>137</v>
      </c>
      <c r="N21" s="72">
        <f t="shared" ref="N21" si="22">SUM(N24,N27,N30)</f>
        <v>426.62161647999989</v>
      </c>
      <c r="O21" s="72">
        <f>SUM(O24,O27,O30)</f>
        <v>509.2681</v>
      </c>
      <c r="P21" s="72">
        <f t="shared" ref="P21:Q21" si="23">SUM(P24,P27,P30)</f>
        <v>386.83629999999999</v>
      </c>
      <c r="Q21" s="72">
        <f t="shared" si="23"/>
        <v>0</v>
      </c>
      <c r="R21" s="72">
        <f t="shared" ref="R21:T21" si="24">SUM(R24,R27,R30)</f>
        <v>118.01089999999999</v>
      </c>
      <c r="S21" s="72">
        <f t="shared" si="24"/>
        <v>133.07929999999999</v>
      </c>
      <c r="T21" s="72">
        <f t="shared" si="24"/>
        <v>212.65719999999999</v>
      </c>
      <c r="U21" s="1142">
        <f t="shared" si="11"/>
        <v>463.74739999999997</v>
      </c>
      <c r="V21" s="72">
        <f t="shared" ref="V21:Y21" si="25">SUM(V24,V27,V30)</f>
        <v>0</v>
      </c>
      <c r="W21" s="72">
        <f t="shared" si="25"/>
        <v>86.953000000000003</v>
      </c>
      <c r="X21" s="72">
        <f t="shared" si="25"/>
        <v>105.8357</v>
      </c>
      <c r="Y21" s="72">
        <f t="shared" si="25"/>
        <v>232.33949999999999</v>
      </c>
      <c r="Z21" s="1142">
        <f t="shared" si="13"/>
        <v>425.12819999999999</v>
      </c>
      <c r="AA21" s="72">
        <f t="shared" ref="AA21:AD21" si="26">SUM(AA24,AA27,AA30)</f>
        <v>0</v>
      </c>
      <c r="AB21" s="72">
        <f t="shared" si="26"/>
        <v>47.5291</v>
      </c>
      <c r="AC21" s="72">
        <f t="shared" si="26"/>
        <v>79.504499999999993</v>
      </c>
      <c r="AD21" s="72">
        <f t="shared" si="26"/>
        <v>142.34879999999998</v>
      </c>
      <c r="AE21" s="1142">
        <f t="shared" si="15"/>
        <v>269.38239999999996</v>
      </c>
      <c r="AF21" s="69"/>
      <c r="AG21" s="69"/>
      <c r="AH21" s="69"/>
      <c r="AI21" s="73"/>
      <c r="AJ21" s="73"/>
    </row>
    <row r="22" spans="1:46" ht="12" x14ac:dyDescent="0.2">
      <c r="B22" s="56"/>
      <c r="C22" s="65"/>
      <c r="D22" s="65"/>
      <c r="E22" s="66"/>
      <c r="F22" s="66"/>
      <c r="G22" s="66"/>
      <c r="J22" s="70"/>
      <c r="K22" s="76"/>
      <c r="L22" s="70"/>
      <c r="M22" s="74" t="s">
        <v>803</v>
      </c>
      <c r="N22" s="75">
        <f>ROUND(SUM('GFS 2025_26 Budget'!E167,'GFS 2025_26 Budget'!E212)/10^6,1)</f>
        <v>91.6</v>
      </c>
      <c r="O22" s="75">
        <f>ROUND(SUM('GFS 2025_26 Budget'!F167,'GFS 2025_26 Budget'!F212)/10^6,1)</f>
        <v>120.2</v>
      </c>
      <c r="P22" s="75">
        <f>ROUND(SUM('GFS 2025_26 Budget'!G167,'GFS 2025_26 Budget'!G212)/10^6,1)</f>
        <v>109.5</v>
      </c>
      <c r="Q22" s="75">
        <f>ROUND(SUM('GFS 2025_26 Budget'!H167,'GFS 2025_26 Budget'!H212)/10^6,1)</f>
        <v>0</v>
      </c>
      <c r="R22" s="75">
        <f>ROUND(SUM('GFS 2025_26 Budget'!I167,'GFS 2025_26 Budget'!I212)/10^6,1)</f>
        <v>115</v>
      </c>
      <c r="S22" s="75">
        <f>ROUND(SUM('GFS 2025_26 Budget'!J167,'GFS 2025_26 Budget'!J212)/10^6,1)</f>
        <v>0</v>
      </c>
      <c r="T22" s="75">
        <f>ROUND(SUM('GFS 2025_26 Budget'!K167,'GFS 2025_26 Budget'!K212)/10^6,1)</f>
        <v>0</v>
      </c>
      <c r="U22" s="1143">
        <f t="shared" si="11"/>
        <v>115</v>
      </c>
      <c r="V22" s="75">
        <f>ROUND(SUM('GFS 2025_26 Budget'!M167,'GFS 2025_26 Budget'!M212)/10^6,1)</f>
        <v>0</v>
      </c>
      <c r="W22" s="75">
        <f>ROUND(SUM('GFS 2025_26 Budget'!N167,'GFS 2025_26 Budget'!N212)/10^6,1)</f>
        <v>84</v>
      </c>
      <c r="X22" s="75">
        <f>ROUND(SUM('GFS 2025_26 Budget'!O167,'GFS 2025_26 Budget'!O212)/10^6,1)</f>
        <v>0</v>
      </c>
      <c r="Y22" s="75">
        <f>ROUND(SUM('GFS 2025_26 Budget'!P167,'GFS 2025_26 Budget'!P212)/10^6,1)</f>
        <v>0</v>
      </c>
      <c r="Z22" s="1143">
        <f t="shared" si="13"/>
        <v>84</v>
      </c>
      <c r="AA22" s="75">
        <f>ROUND(SUM('GFS 2025_26 Budget'!R167,'GFS 2025_26 Budget'!R212)/10^6,1)</f>
        <v>0</v>
      </c>
      <c r="AB22" s="75">
        <f>ROUND(SUM('GFS 2025_26 Budget'!S167,'GFS 2025_26 Budget'!S212)/10^6,1)</f>
        <v>44.5</v>
      </c>
      <c r="AC22" s="75">
        <f>ROUND(SUM('GFS 2025_26 Budget'!T167,'GFS 2025_26 Budget'!T212)/10^6,1)</f>
        <v>0</v>
      </c>
      <c r="AD22" s="75">
        <f>ROUND(SUM('GFS 2025_26 Budget'!U167,'GFS 2025_26 Budget'!U212)/10^6,1)</f>
        <v>0</v>
      </c>
      <c r="AE22" s="1143">
        <f t="shared" si="15"/>
        <v>44.5</v>
      </c>
      <c r="AF22" s="69"/>
      <c r="AG22" s="69"/>
      <c r="AH22" s="69"/>
      <c r="AI22" s="54"/>
      <c r="AJ22" s="54"/>
    </row>
    <row r="23" spans="1:46" ht="12" x14ac:dyDescent="0.2">
      <c r="B23" s="56"/>
      <c r="C23" s="65"/>
      <c r="D23" s="65"/>
      <c r="E23" s="66"/>
      <c r="F23" s="66"/>
      <c r="G23" s="66"/>
      <c r="J23" s="70"/>
      <c r="K23" s="76"/>
      <c r="L23" s="70"/>
      <c r="M23" s="74" t="s">
        <v>804</v>
      </c>
      <c r="N23" s="75">
        <f>ROUND(SUM('GFS 2025_26 Budget'!E203,'GFS 2025_26 Budget'!E257)/10^6,1)</f>
        <v>335</v>
      </c>
      <c r="O23" s="75">
        <f>ROUND(SUM('GFS 2025_26 Budget'!F203,'GFS 2025_26 Budget'!F257)/10^6,1)</f>
        <v>389</v>
      </c>
      <c r="P23" s="75">
        <f>ROUND(SUM('GFS 2025_26 Budget'!G203,'GFS 2025_26 Budget'!G257)/10^6,1)</f>
        <v>277.3</v>
      </c>
      <c r="Q23" s="75">
        <f>ROUND(SUM('GFS 2025_26 Budget'!H203,'GFS 2025_26 Budget'!H257)/10^6,1)</f>
        <v>0</v>
      </c>
      <c r="R23" s="75">
        <f>ROUND(SUM('GFS 2025_26 Budget'!I203,'GFS 2025_26 Budget'!I257)/10^6,1)</f>
        <v>3</v>
      </c>
      <c r="S23" s="75">
        <f>ROUND(SUM('GFS 2025_26 Budget'!J203,'GFS 2025_26 Budget'!J257)/10^6,1)</f>
        <v>133.1</v>
      </c>
      <c r="T23" s="75">
        <f>ROUND(SUM('GFS 2025_26 Budget'!K203,'GFS 2025_26 Budget'!K257)/10^6,1)</f>
        <v>212.7</v>
      </c>
      <c r="U23" s="1143">
        <f t="shared" si="11"/>
        <v>348.79999999999995</v>
      </c>
      <c r="V23" s="75">
        <f>ROUND(SUM('GFS 2025_26 Budget'!M203,'GFS 2025_26 Budget'!M257)/10^6,1)</f>
        <v>0</v>
      </c>
      <c r="W23" s="75">
        <f>ROUND(SUM('GFS 2025_26 Budget'!N203,'GFS 2025_26 Budget'!N257)/10^6,1)</f>
        <v>3</v>
      </c>
      <c r="X23" s="75">
        <f>ROUND(SUM('GFS 2025_26 Budget'!O203,'GFS 2025_26 Budget'!O257)/10^6,1)</f>
        <v>105.8</v>
      </c>
      <c r="Y23" s="75">
        <f>ROUND(SUM('GFS 2025_26 Budget'!P203,'GFS 2025_26 Budget'!P257)/10^6,1)</f>
        <v>232.3</v>
      </c>
      <c r="Z23" s="1143">
        <f t="shared" si="13"/>
        <v>341.1</v>
      </c>
      <c r="AA23" s="75">
        <f>ROUND(SUM('GFS 2025_26 Budget'!R203,'GFS 2025_26 Budget'!R257)/10^6,1)</f>
        <v>0</v>
      </c>
      <c r="AB23" s="75">
        <f>ROUND(SUM('GFS 2025_26 Budget'!S203,'GFS 2025_26 Budget'!S257)/10^6,1)</f>
        <v>3</v>
      </c>
      <c r="AC23" s="75">
        <f>ROUND(SUM('GFS 2025_26 Budget'!T203,'GFS 2025_26 Budget'!T257)/10^6,1)</f>
        <v>79.5</v>
      </c>
      <c r="AD23" s="75">
        <f>ROUND(SUM('GFS 2025_26 Budget'!U203,'GFS 2025_26 Budget'!U257)/10^6,1)</f>
        <v>142.30000000000001</v>
      </c>
      <c r="AE23" s="1143">
        <f t="shared" si="15"/>
        <v>224.8</v>
      </c>
      <c r="AF23" s="69"/>
      <c r="AG23" s="69"/>
      <c r="AH23" s="69"/>
      <c r="AI23" s="54"/>
      <c r="AJ23" s="54"/>
    </row>
    <row r="24" spans="1:46" ht="12" x14ac:dyDescent="0.2">
      <c r="A24" s="55" t="s">
        <v>1134</v>
      </c>
      <c r="B24" s="61" t="e">
        <f>B5-#REF!</f>
        <v>#REF!</v>
      </c>
      <c r="C24" s="62" t="e">
        <f>C5-#REF!</f>
        <v>#REF!</v>
      </c>
      <c r="D24" s="62" t="e">
        <f>D5-#REF!</f>
        <v>#REF!</v>
      </c>
      <c r="E24" s="63" t="e">
        <f>E5-#REF!</f>
        <v>#REF!</v>
      </c>
      <c r="F24" s="63" t="e">
        <f>F5-#REF!</f>
        <v>#REF!</v>
      </c>
      <c r="G24" s="63" t="e">
        <f>G5-#REF!</f>
        <v>#REF!</v>
      </c>
      <c r="J24" s="70">
        <v>131</v>
      </c>
      <c r="K24" s="76" t="s">
        <v>987</v>
      </c>
      <c r="L24" s="70"/>
      <c r="M24" s="74" t="s">
        <v>138</v>
      </c>
      <c r="N24" s="75">
        <f>'GFS 2025_26 Budget'!E157/10^6</f>
        <v>234.76038049999994</v>
      </c>
      <c r="O24" s="75">
        <f>'GFS 2025_26 Budget'!F157/10^6</f>
        <v>289.20479999999998</v>
      </c>
      <c r="P24" s="75">
        <f>'GFS 2025_26 Budget'!G157/10^6</f>
        <v>204.04159999999999</v>
      </c>
      <c r="Q24" s="75">
        <f>'GFS 2025_26 Budget'!H157/10^6</f>
        <v>0</v>
      </c>
      <c r="R24" s="75">
        <f>'GFS 2025_26 Budget'!I157/10^6</f>
        <v>65.772099999999995</v>
      </c>
      <c r="S24" s="75">
        <f>'GFS 2025_26 Budget'!J157/10^6</f>
        <v>44.66</v>
      </c>
      <c r="T24" s="75">
        <f>'GFS 2025_26 Budget'!K157/10^6</f>
        <v>89.21</v>
      </c>
      <c r="U24" s="1142">
        <f t="shared" si="11"/>
        <v>199.64209999999997</v>
      </c>
      <c r="V24" s="75">
        <f>'GFS 2025_26 Budget'!M157/10^6</f>
        <v>0</v>
      </c>
      <c r="W24" s="75">
        <f>'GFS 2025_26 Budget'!N157/10^6</f>
        <v>57.2226</v>
      </c>
      <c r="X24" s="75">
        <f>'GFS 2025_26 Budget'!O157/10^6</f>
        <v>16.961500000000001</v>
      </c>
      <c r="Y24" s="75">
        <f>'GFS 2025_26 Budget'!P157/10^6</f>
        <v>102.851</v>
      </c>
      <c r="Z24" s="1142">
        <f t="shared" si="13"/>
        <v>177.0351</v>
      </c>
      <c r="AA24" s="75">
        <f>'GFS 2025_26 Budget'!R157/10^6</f>
        <v>0</v>
      </c>
      <c r="AB24" s="75">
        <f>'GFS 2025_26 Budget'!S157/10^6</f>
        <v>17.7987</v>
      </c>
      <c r="AC24" s="75">
        <f>'GFS 2025_26 Budget'!T157/10^6</f>
        <v>16.265499999999999</v>
      </c>
      <c r="AD24" s="75">
        <f>'GFS 2025_26 Budget'!U157/10^6</f>
        <v>79.658299999999997</v>
      </c>
      <c r="AE24" s="1142">
        <f t="shared" si="15"/>
        <v>113.7225</v>
      </c>
      <c r="AF24" s="69"/>
      <c r="AG24" s="69"/>
      <c r="AH24" s="69"/>
      <c r="AI24" s="54"/>
      <c r="AJ24" s="54"/>
    </row>
    <row r="25" spans="1:46" ht="12" x14ac:dyDescent="0.2">
      <c r="A25" s="55"/>
      <c r="B25" s="61"/>
      <c r="C25" s="62"/>
      <c r="D25" s="62"/>
      <c r="E25" s="63"/>
      <c r="F25" s="63"/>
      <c r="G25" s="63"/>
      <c r="J25" s="70"/>
      <c r="K25" s="76"/>
      <c r="L25" s="70"/>
      <c r="M25" s="78" t="s">
        <v>1135</v>
      </c>
      <c r="N25" s="75">
        <f>'GFS 2025_26 Budget'!E167/10^6</f>
        <v>59.687537679999998</v>
      </c>
      <c r="O25" s="75">
        <f>'GFS 2025_26 Budget'!F167/10^6</f>
        <v>81.673400000000001</v>
      </c>
      <c r="P25" s="75">
        <f>'GFS 2025_26 Budget'!G167/10^6</f>
        <v>82.219499999999996</v>
      </c>
      <c r="Q25" s="75">
        <f>'GFS 2025_26 Budget'!H167/10^6</f>
        <v>0</v>
      </c>
      <c r="R25" s="75">
        <f>'GFS 2025_26 Budget'!I167/10^6</f>
        <v>65.772099999999995</v>
      </c>
      <c r="S25" s="75">
        <f>'GFS 2025_26 Budget'!J167/10^6</f>
        <v>0</v>
      </c>
      <c r="T25" s="75">
        <f>'GFS 2025_26 Budget'!K167/10^6</f>
        <v>0</v>
      </c>
      <c r="U25" s="1143">
        <f t="shared" si="11"/>
        <v>65.772099999999995</v>
      </c>
      <c r="V25" s="75">
        <f>'GFS 2025_26 Budget'!M167/10^6</f>
        <v>0</v>
      </c>
      <c r="W25" s="75">
        <f>'GFS 2025_26 Budget'!N167/10^6</f>
        <v>57.2226</v>
      </c>
      <c r="X25" s="75">
        <f>'GFS 2025_26 Budget'!O167/10^6</f>
        <v>0</v>
      </c>
      <c r="Y25" s="75">
        <f>'GFS 2025_26 Budget'!P167/10^6</f>
        <v>0</v>
      </c>
      <c r="Z25" s="1143">
        <f t="shared" si="13"/>
        <v>57.2226</v>
      </c>
      <c r="AA25" s="75">
        <f>'GFS 2025_26 Budget'!R167/10^6</f>
        <v>0</v>
      </c>
      <c r="AB25" s="75">
        <f>'GFS 2025_26 Budget'!S167/10^6</f>
        <v>17.7987</v>
      </c>
      <c r="AC25" s="75">
        <f>'GFS 2025_26 Budget'!T167/10^6</f>
        <v>0</v>
      </c>
      <c r="AD25" s="75">
        <f>'GFS 2025_26 Budget'!U167/10^6</f>
        <v>0</v>
      </c>
      <c r="AE25" s="1143">
        <f t="shared" si="15"/>
        <v>17.7987</v>
      </c>
      <c r="AF25" s="69"/>
      <c r="AG25" s="69"/>
      <c r="AH25" s="69"/>
      <c r="AI25" s="54"/>
      <c r="AJ25" s="54"/>
    </row>
    <row r="26" spans="1:46" ht="12" x14ac:dyDescent="0.2">
      <c r="A26" s="55"/>
      <c r="B26" s="61"/>
      <c r="C26" s="62"/>
      <c r="D26" s="62"/>
      <c r="E26" s="63"/>
      <c r="F26" s="63"/>
      <c r="G26" s="63"/>
      <c r="J26" s="70"/>
      <c r="K26" s="76"/>
      <c r="L26" s="70"/>
      <c r="M26" s="78" t="s">
        <v>1136</v>
      </c>
      <c r="N26" s="75">
        <f>'GFS 2025_26 Budget'!E203/10^6</f>
        <v>175.07284281999992</v>
      </c>
      <c r="O26" s="75">
        <f>'GFS 2025_26 Budget'!F203/10^6</f>
        <v>207.53139999999999</v>
      </c>
      <c r="P26" s="75">
        <f>'GFS 2025_26 Budget'!G203/10^6</f>
        <v>121.82210000000001</v>
      </c>
      <c r="Q26" s="75">
        <f>'GFS 2025_26 Budget'!H203/10^6</f>
        <v>0</v>
      </c>
      <c r="R26" s="75">
        <f>'GFS 2025_26 Budget'!I203/10^6</f>
        <v>0</v>
      </c>
      <c r="S26" s="75">
        <f>'GFS 2025_26 Budget'!J203/10^6</f>
        <v>44.66</v>
      </c>
      <c r="T26" s="75">
        <f>'GFS 2025_26 Budget'!K203/10^6</f>
        <v>89.21</v>
      </c>
      <c r="U26" s="1143">
        <f t="shared" si="11"/>
        <v>133.87</v>
      </c>
      <c r="V26" s="75">
        <f>'GFS 2025_26 Budget'!M203/10^6</f>
        <v>0</v>
      </c>
      <c r="W26" s="75">
        <f>'GFS 2025_26 Budget'!N203/10^6</f>
        <v>0</v>
      </c>
      <c r="X26" s="75">
        <f>'GFS 2025_26 Budget'!O203/10^6</f>
        <v>16.961500000000001</v>
      </c>
      <c r="Y26" s="75">
        <f>'GFS 2025_26 Budget'!P203/10^6</f>
        <v>102.851</v>
      </c>
      <c r="Z26" s="1143">
        <f t="shared" si="13"/>
        <v>119.8125</v>
      </c>
      <c r="AA26" s="75">
        <f>'GFS 2025_26 Budget'!R203/10^6</f>
        <v>0</v>
      </c>
      <c r="AB26" s="75">
        <f>'GFS 2025_26 Budget'!S203/10^6</f>
        <v>0</v>
      </c>
      <c r="AC26" s="75">
        <f>'GFS 2025_26 Budget'!T203/10^6</f>
        <v>16.265499999999999</v>
      </c>
      <c r="AD26" s="75">
        <f>'GFS 2025_26 Budget'!U203/10^6</f>
        <v>79.658299999999997</v>
      </c>
      <c r="AE26" s="1143">
        <f t="shared" si="15"/>
        <v>95.9238</v>
      </c>
      <c r="AF26" s="69"/>
      <c r="AG26" s="69"/>
      <c r="AH26" s="69"/>
      <c r="AI26" s="54"/>
      <c r="AJ26" s="54"/>
    </row>
    <row r="27" spans="1:46" ht="12" x14ac:dyDescent="0.2">
      <c r="A27" s="55"/>
      <c r="B27" s="61"/>
      <c r="C27" s="62"/>
      <c r="D27" s="62"/>
      <c r="E27" s="63"/>
      <c r="F27" s="63"/>
      <c r="G27" s="63"/>
      <c r="J27" s="70">
        <v>132</v>
      </c>
      <c r="K27" s="76" t="s">
        <v>987</v>
      </c>
      <c r="L27" s="70"/>
      <c r="M27" s="74" t="s">
        <v>216</v>
      </c>
      <c r="N27" s="75">
        <f>'GFS 2025_26 Budget'!E206/10^6</f>
        <v>191.86123597999995</v>
      </c>
      <c r="O27" s="75">
        <f>'GFS 2025_26 Budget'!F206/10^6</f>
        <v>220.0633</v>
      </c>
      <c r="P27" s="75">
        <f>'GFS 2025_26 Budget'!G206/10^6</f>
        <v>182.79470000000001</v>
      </c>
      <c r="Q27" s="75">
        <f>'GFS 2025_26 Budget'!H206/10^6</f>
        <v>0</v>
      </c>
      <c r="R27" s="75">
        <f>'GFS 2025_26 Budget'!I206/10^6</f>
        <v>52.238799999999998</v>
      </c>
      <c r="S27" s="75">
        <f>'GFS 2025_26 Budget'!J206/10^6</f>
        <v>88.419300000000007</v>
      </c>
      <c r="T27" s="75">
        <f>'GFS 2025_26 Budget'!K206/10^6</f>
        <v>123.4472</v>
      </c>
      <c r="U27" s="1142">
        <f t="shared" si="11"/>
        <v>264.1053</v>
      </c>
      <c r="V27" s="75">
        <f>'GFS 2025_26 Budget'!M206/10^6</f>
        <v>0</v>
      </c>
      <c r="W27" s="75">
        <f>'GFS 2025_26 Budget'!N206/10^6</f>
        <v>29.730399999999999</v>
      </c>
      <c r="X27" s="75">
        <f>'GFS 2025_26 Budget'!O206/10^6</f>
        <v>88.874200000000002</v>
      </c>
      <c r="Y27" s="75">
        <f>'GFS 2025_26 Budget'!P206/10^6</f>
        <v>129.48849999999999</v>
      </c>
      <c r="Z27" s="1142">
        <f t="shared" si="13"/>
        <v>248.09309999999999</v>
      </c>
      <c r="AA27" s="75">
        <f>'GFS 2025_26 Budget'!R206/10^6</f>
        <v>0</v>
      </c>
      <c r="AB27" s="75">
        <f>'GFS 2025_26 Budget'!S206/10^6</f>
        <v>29.730399999999999</v>
      </c>
      <c r="AC27" s="75">
        <f>'GFS 2025_26 Budget'!T206/10^6</f>
        <v>63.238999999999997</v>
      </c>
      <c r="AD27" s="75">
        <f>'GFS 2025_26 Budget'!U206/10^6</f>
        <v>62.6905</v>
      </c>
      <c r="AE27" s="1142">
        <f t="shared" si="15"/>
        <v>155.65989999999999</v>
      </c>
      <c r="AF27" s="69"/>
      <c r="AG27" s="69"/>
      <c r="AH27" s="69"/>
      <c r="AI27" s="54"/>
      <c r="AJ27" s="54"/>
    </row>
    <row r="28" spans="1:46" ht="12" x14ac:dyDescent="0.2">
      <c r="A28" s="55"/>
      <c r="B28" s="61"/>
      <c r="C28" s="62"/>
      <c r="D28" s="62"/>
      <c r="E28" s="63"/>
      <c r="F28" s="63"/>
      <c r="G28" s="63"/>
      <c r="J28" s="70"/>
      <c r="K28" s="76"/>
      <c r="L28" s="70"/>
      <c r="M28" s="78" t="s">
        <v>1135</v>
      </c>
      <c r="N28" s="75">
        <f>'GFS 2025_26 Budget'!E212/10^6</f>
        <v>31.89048618</v>
      </c>
      <c r="O28" s="75">
        <f>'GFS 2025_26 Budget'!F212/10^6</f>
        <v>38.562600000000003</v>
      </c>
      <c r="P28" s="75">
        <f>'GFS 2025_26 Budget'!G212/10^6</f>
        <v>27.316400000000002</v>
      </c>
      <c r="Q28" s="75">
        <f>'GFS 2025_26 Budget'!H212/10^6</f>
        <v>0</v>
      </c>
      <c r="R28" s="75">
        <f>'GFS 2025_26 Budget'!I212/10^6</f>
        <v>49.238799999999998</v>
      </c>
      <c r="S28" s="75">
        <f>'GFS 2025_26 Budget'!J212/10^6</f>
        <v>0</v>
      </c>
      <c r="T28" s="75">
        <f>'GFS 2025_26 Budget'!K212/10^6</f>
        <v>0</v>
      </c>
      <c r="U28" s="1143">
        <f t="shared" si="11"/>
        <v>49.238799999999998</v>
      </c>
      <c r="V28" s="75">
        <f>'GFS 2025_26 Budget'!M212/10^6</f>
        <v>0</v>
      </c>
      <c r="W28" s="75">
        <f>'GFS 2025_26 Budget'!N212/10^6</f>
        <v>26.730399999999999</v>
      </c>
      <c r="X28" s="75">
        <f>'GFS 2025_26 Budget'!O212/10^6</f>
        <v>0</v>
      </c>
      <c r="Y28" s="75">
        <f>'GFS 2025_26 Budget'!P212/10^6</f>
        <v>0</v>
      </c>
      <c r="Z28" s="1143">
        <f t="shared" si="13"/>
        <v>26.730399999999999</v>
      </c>
      <c r="AA28" s="75">
        <f>'GFS 2025_26 Budget'!R212/10^6</f>
        <v>0</v>
      </c>
      <c r="AB28" s="75">
        <f>'GFS 2025_26 Budget'!S212/10^6</f>
        <v>26.730399999999999</v>
      </c>
      <c r="AC28" s="75">
        <f>'GFS 2025_26 Budget'!T212/10^6</f>
        <v>0</v>
      </c>
      <c r="AD28" s="75">
        <f>'GFS 2025_26 Budget'!U212/10^6</f>
        <v>0</v>
      </c>
      <c r="AE28" s="1143">
        <f t="shared" si="15"/>
        <v>26.730399999999999</v>
      </c>
      <c r="AF28" s="69"/>
      <c r="AG28" s="69"/>
      <c r="AH28" s="69"/>
      <c r="AI28" s="54"/>
      <c r="AJ28" s="54"/>
    </row>
    <row r="29" spans="1:46" ht="12" x14ac:dyDescent="0.2">
      <c r="A29" s="55"/>
      <c r="B29" s="61"/>
      <c r="C29" s="62"/>
      <c r="D29" s="62"/>
      <c r="E29" s="63"/>
      <c r="F29" s="63"/>
      <c r="G29" s="63"/>
      <c r="J29" s="70"/>
      <c r="K29" s="76"/>
      <c r="L29" s="70"/>
      <c r="M29" s="78" t="s">
        <v>1136</v>
      </c>
      <c r="N29" s="75">
        <f>'GFS 2025_26 Budget'!E257/10^6</f>
        <v>159.97074979999996</v>
      </c>
      <c r="O29" s="75">
        <f>'GFS 2025_26 Budget'!F257/10^6</f>
        <v>181.50069999999999</v>
      </c>
      <c r="P29" s="75">
        <f>'GFS 2025_26 Budget'!G257/10^6</f>
        <v>155.47829999999999</v>
      </c>
      <c r="Q29" s="75">
        <f>'GFS 2025_26 Budget'!H257/10^6</f>
        <v>0</v>
      </c>
      <c r="R29" s="75">
        <f>'GFS 2025_26 Budget'!I257/10^6</f>
        <v>3</v>
      </c>
      <c r="S29" s="75">
        <f>'GFS 2025_26 Budget'!J257/10^6</f>
        <v>88.419300000000007</v>
      </c>
      <c r="T29" s="75">
        <f>'GFS 2025_26 Budget'!K257/10^6</f>
        <v>123.4472</v>
      </c>
      <c r="U29" s="1143">
        <f t="shared" si="11"/>
        <v>214.8665</v>
      </c>
      <c r="V29" s="75">
        <f>'GFS 2025_26 Budget'!M257/10^6</f>
        <v>0</v>
      </c>
      <c r="W29" s="75">
        <f>'GFS 2025_26 Budget'!N257/10^6</f>
        <v>3</v>
      </c>
      <c r="X29" s="75">
        <f>'GFS 2025_26 Budget'!O257/10^6</f>
        <v>88.874200000000002</v>
      </c>
      <c r="Y29" s="75">
        <f>'GFS 2025_26 Budget'!P257/10^6</f>
        <v>129.48849999999999</v>
      </c>
      <c r="Z29" s="1143">
        <f t="shared" si="13"/>
        <v>221.36269999999999</v>
      </c>
      <c r="AA29" s="75">
        <f>'GFS 2025_26 Budget'!R257/10^6</f>
        <v>0</v>
      </c>
      <c r="AB29" s="75">
        <f>'GFS 2025_26 Budget'!S257/10^6</f>
        <v>3</v>
      </c>
      <c r="AC29" s="75">
        <f>'GFS 2025_26 Budget'!T257/10^6</f>
        <v>63.238999999999997</v>
      </c>
      <c r="AD29" s="75">
        <f>'GFS 2025_26 Budget'!U257/10^6</f>
        <v>62.6905</v>
      </c>
      <c r="AE29" s="1143">
        <f t="shared" si="15"/>
        <v>128.92950000000002</v>
      </c>
      <c r="AF29" s="69"/>
      <c r="AG29" s="69"/>
      <c r="AH29" s="69"/>
      <c r="AI29" s="54"/>
      <c r="AJ29" s="54"/>
    </row>
    <row r="30" spans="1:46" ht="12" x14ac:dyDescent="0.2">
      <c r="A30" s="55"/>
      <c r="B30" s="61"/>
      <c r="C30" s="62"/>
      <c r="D30" s="62"/>
      <c r="E30" s="63"/>
      <c r="F30" s="63"/>
      <c r="G30" s="63"/>
      <c r="J30" s="70">
        <v>133</v>
      </c>
      <c r="K30" s="76" t="s">
        <v>987</v>
      </c>
      <c r="L30" s="70"/>
      <c r="M30" s="74" t="s">
        <v>296</v>
      </c>
      <c r="N30" s="75" t="str">
        <f>'GFS 2025_26 Budget'!E259</f>
        <v/>
      </c>
      <c r="O30" s="75">
        <f>'GFS 2025_26 Budget'!F259</f>
        <v>0</v>
      </c>
      <c r="P30" s="75">
        <f>'GFS 2025_26 Budget'!G259</f>
        <v>0</v>
      </c>
      <c r="Q30" s="75">
        <f>'GFS 2025_26 Budget'!H259</f>
        <v>0</v>
      </c>
      <c r="R30" s="75">
        <f>'GFS 2025_26 Budget'!I259</f>
        <v>0</v>
      </c>
      <c r="S30" s="75">
        <f>'GFS 2025_26 Budget'!J259</f>
        <v>0</v>
      </c>
      <c r="T30" s="75">
        <f>'GFS 2025_26 Budget'!K259</f>
        <v>0</v>
      </c>
      <c r="U30" s="1142">
        <f t="shared" si="11"/>
        <v>0</v>
      </c>
      <c r="V30" s="75">
        <f>'GFS 2025_26 Budget'!M259</f>
        <v>0</v>
      </c>
      <c r="W30" s="75">
        <f>'GFS 2025_26 Budget'!N259</f>
        <v>0</v>
      </c>
      <c r="X30" s="75">
        <f>'GFS 2025_26 Budget'!O259</f>
        <v>0</v>
      </c>
      <c r="Y30" s="75">
        <f>'GFS 2025_26 Budget'!P259</f>
        <v>0</v>
      </c>
      <c r="Z30" s="1142">
        <f t="shared" si="13"/>
        <v>0</v>
      </c>
      <c r="AA30" s="75">
        <f>'GFS 2025_26 Budget'!R259</f>
        <v>0</v>
      </c>
      <c r="AB30" s="75">
        <f>'GFS 2025_26 Budget'!S259</f>
        <v>0</v>
      </c>
      <c r="AC30" s="75">
        <f>'GFS 2025_26 Budget'!T259</f>
        <v>0</v>
      </c>
      <c r="AD30" s="75">
        <f>'GFS 2025_26 Budget'!U259</f>
        <v>0</v>
      </c>
      <c r="AE30" s="1142">
        <f t="shared" si="15"/>
        <v>0</v>
      </c>
      <c r="AF30" s="69"/>
      <c r="AG30" s="69"/>
      <c r="AH30" s="69"/>
      <c r="AI30" s="54"/>
      <c r="AJ30" s="54"/>
      <c r="AM30" s="1529"/>
      <c r="AN30" s="1530" t="s">
        <v>1137</v>
      </c>
      <c r="AO30" s="1531" t="s">
        <v>8</v>
      </c>
      <c r="AP30" s="1524" t="s">
        <v>1123</v>
      </c>
      <c r="AQ30" s="1525" t="s">
        <v>1124</v>
      </c>
      <c r="AR30" s="1524" t="s">
        <v>1125</v>
      </c>
      <c r="AS30" s="1526" t="s">
        <v>1138</v>
      </c>
      <c r="AT30" s="1526" t="s">
        <v>1139</v>
      </c>
    </row>
    <row r="31" spans="1:46" s="55" customFormat="1" ht="12" x14ac:dyDescent="0.2">
      <c r="B31" s="61"/>
      <c r="C31" s="62"/>
      <c r="D31" s="62"/>
      <c r="E31" s="63"/>
      <c r="F31" s="63"/>
      <c r="G31" s="63"/>
      <c r="J31" s="70">
        <v>14</v>
      </c>
      <c r="K31" s="77" t="s">
        <v>987</v>
      </c>
      <c r="L31" s="70"/>
      <c r="M31" s="71" t="s">
        <v>299</v>
      </c>
      <c r="N31" s="72">
        <f t="shared" ref="N31:V31" si="27">SUM(N32,N33,N34,N35)</f>
        <v>55.869071040000001</v>
      </c>
      <c r="O31" s="72">
        <f t="shared" si="27"/>
        <v>73.410600000000002</v>
      </c>
      <c r="P31" s="72">
        <f t="shared" si="27"/>
        <v>61.715899999999991</v>
      </c>
      <c r="Q31" s="72">
        <f t="shared" si="27"/>
        <v>60.231799999999993</v>
      </c>
      <c r="R31" s="72">
        <f t="shared" si="27"/>
        <v>0</v>
      </c>
      <c r="S31" s="72">
        <f t="shared" si="27"/>
        <v>4.4999999999999997E-3</v>
      </c>
      <c r="T31" s="72">
        <f t="shared" si="27"/>
        <v>1.5</v>
      </c>
      <c r="U31" s="1142">
        <f t="shared" si="11"/>
        <v>61.736299999999993</v>
      </c>
      <c r="V31" s="72">
        <f t="shared" si="27"/>
        <v>64.775599999999997</v>
      </c>
      <c r="W31" s="72">
        <f t="shared" ref="W31" si="28">SUM(W32,W33,W34,W35)</f>
        <v>0</v>
      </c>
      <c r="X31" s="72">
        <f t="shared" ref="X31" si="29">SUM(X32,X33,X34,X35)</f>
        <v>1E-4</v>
      </c>
      <c r="Y31" s="72">
        <f t="shared" ref="Y31" si="30">SUM(Y32,Y33,Y34,Y35)</f>
        <v>1.5</v>
      </c>
      <c r="Z31" s="1142">
        <f t="shared" si="13"/>
        <v>66.275700000000001</v>
      </c>
      <c r="AA31" s="72">
        <f t="shared" ref="AA31" si="31">SUM(AA32,AA33,AA34,AA35)</f>
        <v>68.521799999999999</v>
      </c>
      <c r="AB31" s="72">
        <f t="shared" ref="AB31" si="32">SUM(AB32,AB33,AB34,AB35)</f>
        <v>0</v>
      </c>
      <c r="AC31" s="72">
        <f t="shared" ref="AC31" si="33">SUM(AC32,AC33,AC34,AC35)</f>
        <v>1E-4</v>
      </c>
      <c r="AD31" s="72">
        <f t="shared" ref="AD31" si="34">SUM(AD32,AD33,AD34,AD35)</f>
        <v>1.5</v>
      </c>
      <c r="AE31" s="1142">
        <f t="shared" si="15"/>
        <v>70.021900000000002</v>
      </c>
      <c r="AF31" s="69"/>
      <c r="AG31" s="69"/>
      <c r="AH31" s="69"/>
      <c r="AI31" s="73"/>
      <c r="AJ31" s="73"/>
      <c r="AM31" s="1529"/>
      <c r="AN31" s="1530"/>
      <c r="AO31" s="1531"/>
      <c r="AP31" s="1524"/>
      <c r="AQ31" s="1525"/>
      <c r="AR31" s="1524"/>
      <c r="AS31" s="1526"/>
      <c r="AT31" s="1526"/>
    </row>
    <row r="32" spans="1:46" ht="12" x14ac:dyDescent="0.2">
      <c r="A32" s="55" t="s">
        <v>1140</v>
      </c>
      <c r="B32" s="61" t="e">
        <f t="shared" ref="B32:G32" si="35">0-B24</f>
        <v>#REF!</v>
      </c>
      <c r="C32" s="62" t="e">
        <f t="shared" si="35"/>
        <v>#REF!</v>
      </c>
      <c r="D32" s="62" t="e">
        <f t="shared" si="35"/>
        <v>#REF!</v>
      </c>
      <c r="E32" s="63" t="e">
        <f t="shared" si="35"/>
        <v>#REF!</v>
      </c>
      <c r="F32" s="63" t="e">
        <f t="shared" si="35"/>
        <v>#REF!</v>
      </c>
      <c r="G32" s="63" t="e">
        <f t="shared" si="35"/>
        <v>#REF!</v>
      </c>
      <c r="J32" s="70">
        <v>141</v>
      </c>
      <c r="K32" s="76" t="s">
        <v>987</v>
      </c>
      <c r="L32" s="70"/>
      <c r="M32" s="74" t="s">
        <v>300</v>
      </c>
      <c r="N32" s="75">
        <f>'GFS 2025_26 Budget'!E270/10^6</f>
        <v>35.204180980000004</v>
      </c>
      <c r="O32" s="75">
        <f>'GFS 2025_26 Budget'!F270/10^6</f>
        <v>41.892899999999997</v>
      </c>
      <c r="P32" s="75">
        <f>'GFS 2025_26 Budget'!G270/10^6</f>
        <v>39.412799999999997</v>
      </c>
      <c r="Q32" s="75">
        <f>'GFS 2025_26 Budget'!H270/10^6</f>
        <v>36.0685</v>
      </c>
      <c r="R32" s="75">
        <f>'GFS 2025_26 Budget'!I270/10^6</f>
        <v>0</v>
      </c>
      <c r="S32" s="75">
        <f>'GFS 2025_26 Budget'!J270/10^6</f>
        <v>0</v>
      </c>
      <c r="T32" s="75">
        <f>'GFS 2025_26 Budget'!K270/10^6</f>
        <v>0</v>
      </c>
      <c r="U32" s="1142">
        <f t="shared" si="11"/>
        <v>36.0685</v>
      </c>
      <c r="V32" s="75">
        <f>'GFS 2025_26 Budget'!M270/10^6</f>
        <v>38.988100000000003</v>
      </c>
      <c r="W32" s="75">
        <f>'GFS 2025_26 Budget'!N270/10^6</f>
        <v>0</v>
      </c>
      <c r="X32" s="75">
        <f>'GFS 2025_26 Budget'!O270/10^6</f>
        <v>0</v>
      </c>
      <c r="Y32" s="75">
        <f>'GFS 2025_26 Budget'!P270/10^6</f>
        <v>0</v>
      </c>
      <c r="Z32" s="1142">
        <f t="shared" si="13"/>
        <v>38.988100000000003</v>
      </c>
      <c r="AA32" s="75">
        <f>'GFS 2025_26 Budget'!R270/10^6</f>
        <v>40.911000000000001</v>
      </c>
      <c r="AB32" s="75">
        <f>'GFS 2025_26 Budget'!S270/10^6</f>
        <v>0</v>
      </c>
      <c r="AC32" s="75">
        <f>'GFS 2025_26 Budget'!T270/10^6</f>
        <v>0</v>
      </c>
      <c r="AD32" s="75">
        <f>'GFS 2025_26 Budget'!U270/10^6</f>
        <v>0</v>
      </c>
      <c r="AE32" s="1142">
        <f t="shared" si="15"/>
        <v>40.911000000000001</v>
      </c>
      <c r="AF32" s="69"/>
      <c r="AG32" s="69"/>
      <c r="AH32" s="69"/>
      <c r="AI32" s="54"/>
      <c r="AJ32" s="54"/>
      <c r="AM32" s="1529"/>
      <c r="AN32" s="1530"/>
      <c r="AO32" s="1531"/>
      <c r="AP32" s="1524"/>
      <c r="AQ32" s="1525"/>
      <c r="AR32" s="1524"/>
      <c r="AS32" s="1526"/>
      <c r="AT32" s="1526"/>
    </row>
    <row r="33" spans="1:46" ht="22.5" x14ac:dyDescent="0.2">
      <c r="A33" s="50" t="s">
        <v>1141</v>
      </c>
      <c r="B33" s="56">
        <f t="shared" ref="B33:G33" si="36">B34-B35</f>
        <v>31.703562039999998</v>
      </c>
      <c r="C33" s="65">
        <f t="shared" si="36"/>
        <v>22.319516999999998</v>
      </c>
      <c r="D33" s="65">
        <f t="shared" si="36"/>
        <v>-5.933052</v>
      </c>
      <c r="E33" s="66">
        <f t="shared" si="36"/>
        <v>-6.6479999999999997</v>
      </c>
      <c r="F33" s="66">
        <f t="shared" si="36"/>
        <v>8.7090200000000006</v>
      </c>
      <c r="G33" s="66">
        <f t="shared" si="36"/>
        <v>5.0899830000000001</v>
      </c>
      <c r="J33" s="70">
        <v>142</v>
      </c>
      <c r="K33" s="76" t="s">
        <v>987</v>
      </c>
      <c r="L33" s="70"/>
      <c r="M33" s="74" t="s">
        <v>337</v>
      </c>
      <c r="N33" s="75">
        <f>'GFS 2025_26 Budget'!E306/10^6</f>
        <v>19.617803859999999</v>
      </c>
      <c r="O33" s="75">
        <f>'GFS 2025_26 Budget'!F306/10^6</f>
        <v>29.927800000000001</v>
      </c>
      <c r="P33" s="75">
        <f>'GFS 2025_26 Budget'!G306/10^6</f>
        <v>21.2942</v>
      </c>
      <c r="Q33" s="75">
        <f>'GFS 2025_26 Budget'!H306/10^6</f>
        <v>22.985299999999999</v>
      </c>
      <c r="R33" s="75">
        <f>'GFS 2025_26 Budget'!I306/10^6</f>
        <v>0</v>
      </c>
      <c r="S33" s="75">
        <f>'GFS 2025_26 Budget'!J306/10^6</f>
        <v>0</v>
      </c>
      <c r="T33" s="75">
        <f>'GFS 2025_26 Budget'!K306/10^6</f>
        <v>0</v>
      </c>
      <c r="U33" s="1142">
        <f t="shared" si="11"/>
        <v>22.985299999999999</v>
      </c>
      <c r="V33" s="75">
        <f>'GFS 2025_26 Budget'!M306/10^6</f>
        <v>24.536000000000001</v>
      </c>
      <c r="W33" s="75">
        <f>'GFS 2025_26 Budget'!N306/10^6</f>
        <v>0</v>
      </c>
      <c r="X33" s="75">
        <f>'GFS 2025_26 Budget'!O306/10^6</f>
        <v>0</v>
      </c>
      <c r="Y33" s="75">
        <f>'GFS 2025_26 Budget'!P306/10^6</f>
        <v>0</v>
      </c>
      <c r="Z33" s="1142">
        <f t="shared" si="13"/>
        <v>24.536000000000001</v>
      </c>
      <c r="AA33" s="75">
        <f>'GFS 2025_26 Budget'!R306/10^6</f>
        <v>26.276900000000001</v>
      </c>
      <c r="AB33" s="75">
        <f>'GFS 2025_26 Budget'!S306/10^6</f>
        <v>0</v>
      </c>
      <c r="AC33" s="75">
        <f>'GFS 2025_26 Budget'!T306/10^6</f>
        <v>0</v>
      </c>
      <c r="AD33" s="75">
        <f>'GFS 2025_26 Budget'!U306/10^6</f>
        <v>0</v>
      </c>
      <c r="AE33" s="1142">
        <f t="shared" si="15"/>
        <v>26.276900000000001</v>
      </c>
      <c r="AF33" s="69"/>
      <c r="AG33" s="69"/>
      <c r="AH33" s="69"/>
      <c r="AI33" s="54"/>
      <c r="AJ33" s="54"/>
      <c r="AM33" s="79" t="s">
        <v>1112</v>
      </c>
      <c r="AN33" s="80">
        <v>134.34065446</v>
      </c>
      <c r="AO33" s="80">
        <v>162.2079</v>
      </c>
      <c r="AP33" s="80">
        <v>83.597862499999991</v>
      </c>
      <c r="AQ33" s="80">
        <v>152.35776252651047</v>
      </c>
      <c r="AR33" s="80">
        <v>158.76340000000002</v>
      </c>
      <c r="AS33" s="80">
        <v>158.44899999999998</v>
      </c>
      <c r="AT33" s="80">
        <v>158.44899999999998</v>
      </c>
    </row>
    <row r="34" spans="1:46" ht="12" x14ac:dyDescent="0.2">
      <c r="A34" s="50" t="s">
        <v>1142</v>
      </c>
      <c r="B34" s="56">
        <f>'[18]Balance and Financing T1&amp;T5'!H81</f>
        <v>36.282559999999997</v>
      </c>
      <c r="C34" s="65">
        <f>'[18]Balance and Financing T1&amp;T5'!I81</f>
        <v>30.15</v>
      </c>
      <c r="D34" s="65">
        <f>[18]RawGFS!L850/1000000</f>
        <v>0</v>
      </c>
      <c r="E34" s="66">
        <f>[18]RawGFS!O850/1000000</f>
        <v>0</v>
      </c>
      <c r="F34" s="66">
        <f>'[18]Balance and Financing T1&amp;T5'!R81</f>
        <v>15.35702</v>
      </c>
      <c r="G34" s="66">
        <f>'[18]Balance and Financing T1&amp;T5'!S81</f>
        <v>11.737983</v>
      </c>
      <c r="J34" s="70">
        <v>143</v>
      </c>
      <c r="K34" s="76" t="s">
        <v>987</v>
      </c>
      <c r="L34" s="70"/>
      <c r="M34" s="74" t="s">
        <v>473</v>
      </c>
      <c r="N34" s="75">
        <f>'GFS 2025_26 Budget'!E398/10^6</f>
        <v>0.93208619999999998</v>
      </c>
      <c r="O34" s="75">
        <f>'GFS 2025_26 Budget'!F398/10^6</f>
        <v>0.80659999999999998</v>
      </c>
      <c r="P34" s="75">
        <f>'GFS 2025_26 Budget'!G398/10^6</f>
        <v>1.0088999999999999</v>
      </c>
      <c r="Q34" s="1154">
        <f>'GFS 2025_26 Budget'!H398/10^6</f>
        <v>1.1779999999999999</v>
      </c>
      <c r="R34" s="1154">
        <v>0</v>
      </c>
      <c r="S34" s="1154">
        <v>0</v>
      </c>
      <c r="T34" s="1154">
        <v>0</v>
      </c>
      <c r="U34" s="1142">
        <f t="shared" si="11"/>
        <v>1.1779999999999999</v>
      </c>
      <c r="V34" s="1154">
        <f>'GFS 2025_26 Budget'!M398/10^6</f>
        <v>1.2515000000000001</v>
      </c>
      <c r="W34" s="1154">
        <v>0</v>
      </c>
      <c r="X34" s="1154">
        <v>0</v>
      </c>
      <c r="Y34" s="1154">
        <v>0</v>
      </c>
      <c r="Z34" s="1142">
        <f t="shared" si="13"/>
        <v>1.2515000000000001</v>
      </c>
      <c r="AA34" s="1154">
        <f>'GFS 2025_26 Budget'!R398/10^6</f>
        <v>1.3339000000000001</v>
      </c>
      <c r="AB34" s="1154">
        <v>0</v>
      </c>
      <c r="AC34" s="1154">
        <v>0</v>
      </c>
      <c r="AD34" s="1154">
        <v>0</v>
      </c>
      <c r="AE34" s="1142">
        <f t="shared" si="15"/>
        <v>1.3339000000000001</v>
      </c>
      <c r="AF34" s="69"/>
      <c r="AG34" s="69"/>
      <c r="AH34" s="69"/>
      <c r="AI34" s="54"/>
      <c r="AJ34" s="54"/>
      <c r="AM34" s="81" t="s">
        <v>1111</v>
      </c>
      <c r="AN34" s="80">
        <v>271.53354883999998</v>
      </c>
      <c r="AO34" s="80">
        <v>305.61310000000003</v>
      </c>
      <c r="AP34" s="80">
        <v>158.21095366000003</v>
      </c>
      <c r="AQ34" s="80">
        <v>290.15220660187498</v>
      </c>
      <c r="AR34" s="80">
        <v>306.03640000000001</v>
      </c>
      <c r="AS34" s="80">
        <v>306.02700000000004</v>
      </c>
      <c r="AT34" s="80">
        <v>306.01760000000002</v>
      </c>
    </row>
    <row r="35" spans="1:46" ht="12" x14ac:dyDescent="0.2">
      <c r="A35" s="50" t="s">
        <v>1143</v>
      </c>
      <c r="B35" s="56">
        <f>'[18]Balance and Financing T1&amp;T5'!H83</f>
        <v>4.5789979599999997</v>
      </c>
      <c r="C35" s="65">
        <f>'[18]Balance and Financing T1&amp;T5'!I83</f>
        <v>7.8304830000000001</v>
      </c>
      <c r="D35" s="65">
        <f>[18]RawGFS!L855/1000000</f>
        <v>5.933052</v>
      </c>
      <c r="E35" s="66">
        <f>'[18]Balance and Financing T1&amp;T5'!N83</f>
        <v>6.6479999999999997</v>
      </c>
      <c r="F35" s="66">
        <f>'[18]Balance and Financing T1&amp;T5'!R83</f>
        <v>6.6479999999999997</v>
      </c>
      <c r="G35" s="66">
        <f>'[18]Balance and Financing T1&amp;T5'!S83</f>
        <v>6.6479999999999997</v>
      </c>
      <c r="J35" s="70">
        <v>144</v>
      </c>
      <c r="K35" s="76" t="s">
        <v>987</v>
      </c>
      <c r="L35" s="70"/>
      <c r="M35" s="74" t="str">
        <f>'GFS 2025_26 Budget'!D401</f>
        <v>Transfer not elswhere  </v>
      </c>
      <c r="N35" s="75">
        <f>'GFS 2025_26 Budget'!E401/10^6</f>
        <v>0.115</v>
      </c>
      <c r="O35" s="75">
        <f>'GFS 2025_26 Budget'!F401/10^6</f>
        <v>0.7833</v>
      </c>
      <c r="P35" s="75">
        <f>'GFS 2025_26 Budget'!G401/10^6</f>
        <v>0</v>
      </c>
      <c r="Q35" s="75">
        <f>'GFS 2025_26 Budget'!H401/10^6</f>
        <v>0</v>
      </c>
      <c r="R35" s="75">
        <f>'GFS 2025_26 Budget'!I401/10^6</f>
        <v>0</v>
      </c>
      <c r="S35" s="75">
        <f>'GFS 2025_26 Budget'!J401/10^6</f>
        <v>4.4999999999999997E-3</v>
      </c>
      <c r="T35" s="75">
        <f>'GFS 2025_26 Budget'!K401/10^6</f>
        <v>1.5</v>
      </c>
      <c r="U35" s="1142">
        <f t="shared" si="11"/>
        <v>1.5044999999999999</v>
      </c>
      <c r="V35" s="75">
        <f>'GFS 2025_26 Budget'!M401/10^6</f>
        <v>0</v>
      </c>
      <c r="W35" s="75">
        <f>'GFS 2025_26 Budget'!N401/10^6</f>
        <v>0</v>
      </c>
      <c r="X35" s="75">
        <f>'GFS 2025_26 Budget'!O401/10^6</f>
        <v>1E-4</v>
      </c>
      <c r="Y35" s="75">
        <f>'GFS 2025_26 Budget'!P401/10^6</f>
        <v>1.5</v>
      </c>
      <c r="Z35" s="1142">
        <f t="shared" si="13"/>
        <v>1.5001</v>
      </c>
      <c r="AA35" s="75">
        <f>'GFS 2025_26 Budget'!R401/10^6</f>
        <v>0</v>
      </c>
      <c r="AB35" s="75">
        <f>'GFS 2025_26 Budget'!S401/10^6</f>
        <v>0</v>
      </c>
      <c r="AC35" s="75">
        <f>'GFS 2025_26 Budget'!T401/10^6</f>
        <v>1E-4</v>
      </c>
      <c r="AD35" s="75">
        <f>'GFS 2025_26 Budget'!U401/10^6</f>
        <v>1.5</v>
      </c>
      <c r="AE35" s="1142">
        <f t="shared" si="15"/>
        <v>1.5001</v>
      </c>
      <c r="AF35" s="69"/>
      <c r="AG35" s="69"/>
      <c r="AH35" s="69"/>
      <c r="AI35" s="54"/>
      <c r="AJ35" s="54"/>
      <c r="AM35" s="82" t="s">
        <v>1144</v>
      </c>
      <c r="AN35" s="83">
        <f>AN33/AN34</f>
        <v>0.49474790512593225</v>
      </c>
      <c r="AO35" s="83">
        <f t="shared" ref="AO35:AT35" si="37">AO33/AO34</f>
        <v>0.53076226117270486</v>
      </c>
      <c r="AP35" s="83">
        <f t="shared" si="37"/>
        <v>0.52839490924031873</v>
      </c>
      <c r="AQ35" s="83">
        <f t="shared" si="37"/>
        <v>0.52509599809993635</v>
      </c>
      <c r="AR35" s="83">
        <f t="shared" si="37"/>
        <v>0.51877293027888194</v>
      </c>
      <c r="AS35" s="83">
        <f t="shared" si="37"/>
        <v>0.5177615047038332</v>
      </c>
      <c r="AT35" s="83">
        <f t="shared" si="37"/>
        <v>0.51777740888105772</v>
      </c>
    </row>
    <row r="36" spans="1:46" ht="13.5" customHeight="1" x14ac:dyDescent="0.2">
      <c r="A36" s="50" t="s">
        <v>1145</v>
      </c>
      <c r="B36" s="56">
        <f>'[18]Balance and Financing T1&amp;T5'!H86</f>
        <v>14.603</v>
      </c>
      <c r="C36" s="65">
        <f>'[18]Balance and Financing T1&amp;T5'!I86</f>
        <v>3.36</v>
      </c>
      <c r="D36" s="65">
        <f>'[18]Balance and Financing T1&amp;T5'!J86</f>
        <v>10.36</v>
      </c>
      <c r="E36" s="66">
        <f>'[18]Balance and Financing T1&amp;T5'!N86</f>
        <v>3</v>
      </c>
      <c r="F36" s="66">
        <f>'[18]Balance and Financing T1&amp;T5'!R86</f>
        <v>7.1090879999999999</v>
      </c>
      <c r="G36" s="66">
        <f>'[18]Balance and Financing T1&amp;T5'!S86</f>
        <v>6</v>
      </c>
      <c r="J36" s="84"/>
      <c r="K36" s="76"/>
      <c r="L36" s="84"/>
      <c r="M36" s="85"/>
      <c r="N36" s="86"/>
      <c r="O36" s="86"/>
      <c r="P36" s="86"/>
      <c r="Q36" s="86"/>
      <c r="R36" s="86"/>
      <c r="S36" s="86"/>
      <c r="T36" s="86"/>
      <c r="U36" s="86"/>
      <c r="V36" s="86"/>
      <c r="W36" s="86"/>
      <c r="X36" s="86"/>
      <c r="Y36" s="86"/>
      <c r="Z36" s="86"/>
      <c r="AA36" s="86"/>
      <c r="AB36" s="86"/>
      <c r="AC36" s="86"/>
      <c r="AD36" s="86"/>
      <c r="AE36" s="86"/>
      <c r="AF36" s="69"/>
      <c r="AG36" s="69"/>
      <c r="AH36" s="69"/>
      <c r="AI36" s="54"/>
      <c r="AJ36" s="54"/>
      <c r="AM36" s="87" t="s">
        <v>1146</v>
      </c>
      <c r="AN36" s="88" t="e">
        <f>AN34/#REF!</f>
        <v>#REF!</v>
      </c>
      <c r="AO36" s="88"/>
      <c r="AP36" s="88"/>
      <c r="AQ36" s="88" t="e">
        <f>AQ34/#REF!</f>
        <v>#REF!</v>
      </c>
      <c r="AR36" s="88" t="e">
        <f>AR34/#REF!</f>
        <v>#REF!</v>
      </c>
      <c r="AS36" s="88" t="e">
        <f>AS34/#REF!</f>
        <v>#REF!</v>
      </c>
      <c r="AT36" s="88" t="e">
        <f>AT34/#REF!</f>
        <v>#REF!</v>
      </c>
    </row>
    <row r="37" spans="1:46" s="55" customFormat="1" ht="12" x14ac:dyDescent="0.2">
      <c r="A37" s="55" t="s">
        <v>1143</v>
      </c>
      <c r="B37" s="61">
        <f>'[18]Balance and Financing T1&amp;T5'!H87</f>
        <v>6.8912549500000004</v>
      </c>
      <c r="C37" s="62">
        <f>'[18]Balance and Financing T1&amp;T5'!I87</f>
        <v>6.96</v>
      </c>
      <c r="D37" s="62">
        <f>'[18]Balance and Financing T1&amp;T5'!J87</f>
        <v>10.36</v>
      </c>
      <c r="E37" s="63">
        <f>'[18]Balance and Financing T1&amp;T5'!N87</f>
        <v>3</v>
      </c>
      <c r="F37" s="63">
        <f>'[18]Balance and Financing T1&amp;T5'!R87</f>
        <v>3</v>
      </c>
      <c r="G37" s="63">
        <f>'[18]Balance and Financing T1&amp;T5'!S87</f>
        <v>3</v>
      </c>
      <c r="J37" s="70">
        <v>2</v>
      </c>
      <c r="K37" s="77" t="s">
        <v>987</v>
      </c>
      <c r="L37" s="70"/>
      <c r="M37" s="71" t="s">
        <v>485</v>
      </c>
      <c r="N37" s="72">
        <f t="shared" ref="N37:O37" si="38">SUM(N38,N41,N42,N46,N49,N53,N54)</f>
        <v>541.08415244999992</v>
      </c>
      <c r="O37" s="72">
        <f t="shared" si="38"/>
        <v>617.42099999999994</v>
      </c>
      <c r="P37" s="72">
        <f>SUM(P38,P41,P42,P46,P49,P53,P54)</f>
        <v>519.71249999999998</v>
      </c>
      <c r="Q37" s="72">
        <f t="shared" ref="Q37:T37" si="39">SUM(Q38,Q41,Q42,Q46,Q49,Q53,Q54)</f>
        <v>368.16249999999997</v>
      </c>
      <c r="R37" s="72">
        <f t="shared" si="39"/>
        <v>104.49690100000001</v>
      </c>
      <c r="S37" s="72">
        <f t="shared" si="39"/>
        <v>76.135002</v>
      </c>
      <c r="T37" s="72">
        <f t="shared" si="39"/>
        <v>61.035003000000003</v>
      </c>
      <c r="U37" s="1142">
        <f t="shared" si="11"/>
        <v>609.82940599999995</v>
      </c>
      <c r="V37" s="72">
        <f t="shared" ref="V37:Y37" si="40">SUM(V38,V41,V42,V46,V49,V53,V54)</f>
        <v>385.12459999999999</v>
      </c>
      <c r="W37" s="72">
        <f t="shared" si="40"/>
        <v>77.239001000000002</v>
      </c>
      <c r="X37" s="72">
        <f t="shared" si="40"/>
        <v>48.889202000000004</v>
      </c>
      <c r="Y37" s="72">
        <f t="shared" si="40"/>
        <v>73.11550299999999</v>
      </c>
      <c r="Z37" s="1269">
        <f t="shared" ref="Z37:Z56" si="41">IFERROR(SUM(V37:Y37),"")</f>
        <v>584.36830600000008</v>
      </c>
      <c r="AA37" s="72">
        <f t="shared" ref="AA37:AD37" si="42">SUM(AA38,AA41,AA42,AA46,AA49,AA53,AA54)</f>
        <v>409.22770000000008</v>
      </c>
      <c r="AB37" s="72">
        <f t="shared" si="42"/>
        <v>46.815100999999999</v>
      </c>
      <c r="AC37" s="72">
        <f t="shared" si="42"/>
        <v>48.063302000000007</v>
      </c>
      <c r="AD37" s="72">
        <f t="shared" si="42"/>
        <v>72.494403000000005</v>
      </c>
      <c r="AE37" s="1269">
        <f t="shared" ref="AE37:AE56" si="43">IFERROR(SUM(AA37:AD37),"")</f>
        <v>576.60050600000011</v>
      </c>
      <c r="AF37" s="69"/>
      <c r="AG37" s="69"/>
      <c r="AH37" s="69"/>
      <c r="AI37" s="73"/>
      <c r="AJ37" s="73"/>
    </row>
    <row r="38" spans="1:46" s="93" customFormat="1" ht="22.5" x14ac:dyDescent="0.25">
      <c r="A38" s="89" t="s">
        <v>1147</v>
      </c>
      <c r="B38" s="90" t="e">
        <f>((B33+#REF!)-B32)</f>
        <v>#REF!</v>
      </c>
      <c r="C38" s="91" t="e">
        <f>((C33+#REF!)-C32)</f>
        <v>#REF!</v>
      </c>
      <c r="D38" s="91" t="e">
        <f>((D33+#REF!)-D32)</f>
        <v>#REF!</v>
      </c>
      <c r="E38" s="92" t="e">
        <f>((E33+#REF!)-E32)</f>
        <v>#REF!</v>
      </c>
      <c r="F38" s="92" t="e">
        <f>((F33+#REF!)-F32)</f>
        <v>#REF!</v>
      </c>
      <c r="G38" s="92" t="e">
        <f>((G33+#REF!)-G32)</f>
        <v>#REF!</v>
      </c>
      <c r="J38" s="70">
        <v>21</v>
      </c>
      <c r="K38" s="77" t="s">
        <v>987</v>
      </c>
      <c r="L38" s="70"/>
      <c r="M38" s="71" t="s">
        <v>486</v>
      </c>
      <c r="N38" s="72">
        <f t="shared" ref="N38:O38" si="44">SUM(N39,N40)</f>
        <v>184.1983682099999</v>
      </c>
      <c r="O38" s="72">
        <f t="shared" si="44"/>
        <v>193.82319999999999</v>
      </c>
      <c r="P38" s="72">
        <f t="shared" ref="P38:Q38" si="45">SUM(P39,P40)</f>
        <v>191.91929999999999</v>
      </c>
      <c r="Q38" s="72">
        <f t="shared" si="45"/>
        <v>194.5455</v>
      </c>
      <c r="R38" s="72">
        <f t="shared" ref="R38:T38" si="46">SUM(R39,R40)</f>
        <v>15.541399999999999</v>
      </c>
      <c r="S38" s="72">
        <f t="shared" si="46"/>
        <v>0.36659999999999998</v>
      </c>
      <c r="T38" s="72">
        <f t="shared" si="46"/>
        <v>0.29370000000000002</v>
      </c>
      <c r="U38" s="1142">
        <f t="shared" si="11"/>
        <v>210.74720000000002</v>
      </c>
      <c r="V38" s="72">
        <f t="shared" ref="V38:Y38" si="47">SUM(V39,V40)</f>
        <v>200.17150000000001</v>
      </c>
      <c r="W38" s="72">
        <f t="shared" si="47"/>
        <v>6.1546000000000003</v>
      </c>
      <c r="X38" s="72">
        <f t="shared" si="47"/>
        <v>0.23960000000000001</v>
      </c>
      <c r="Y38" s="72">
        <f t="shared" si="47"/>
        <v>0.41370000000000001</v>
      </c>
      <c r="Z38" s="1269">
        <f t="shared" si="41"/>
        <v>206.9794</v>
      </c>
      <c r="AA38" s="72">
        <f t="shared" ref="AA38:AD38" si="48">SUM(AA39,AA40)</f>
        <v>203.21720000000002</v>
      </c>
      <c r="AB38" s="72">
        <f t="shared" si="48"/>
        <v>0.28820000000000001</v>
      </c>
      <c r="AC38" s="72">
        <f t="shared" si="48"/>
        <v>0.24360000000000001</v>
      </c>
      <c r="AD38" s="72">
        <f t="shared" si="48"/>
        <v>0.41370000000000001</v>
      </c>
      <c r="AE38" s="1269">
        <f t="shared" si="43"/>
        <v>204.1627</v>
      </c>
      <c r="AF38" s="69"/>
      <c r="AG38" s="69"/>
      <c r="AH38" s="69"/>
      <c r="AI38" s="73"/>
      <c r="AJ38" s="73"/>
    </row>
    <row r="39" spans="1:46" s="93" customFormat="1" ht="12" x14ac:dyDescent="0.2">
      <c r="A39" s="50" t="s">
        <v>1148</v>
      </c>
      <c r="B39" s="94"/>
      <c r="J39" s="70">
        <v>211</v>
      </c>
      <c r="K39" s="76" t="s">
        <v>987</v>
      </c>
      <c r="L39" s="70"/>
      <c r="M39" s="74" t="s">
        <v>487</v>
      </c>
      <c r="N39" s="75">
        <f>'GFS 2025_26 Budget'!E418/10^6</f>
        <v>171.2179486899999</v>
      </c>
      <c r="O39" s="75">
        <f>'GFS 2025_26 Budget'!F418/10^6</f>
        <v>178.89779999999999</v>
      </c>
      <c r="P39" s="75">
        <f>'GFS 2025_26 Budget'!G418/10^6</f>
        <v>178.4581</v>
      </c>
      <c r="Q39" s="75">
        <f>'GFS 2025_26 Budget'!H418/10^6</f>
        <v>179.4057</v>
      </c>
      <c r="R39" s="75">
        <f>'GFS 2025_26 Budget'!I418/10^6</f>
        <v>15.5152</v>
      </c>
      <c r="S39" s="75">
        <f>'GFS 2025_26 Budget'!J418/10^6</f>
        <v>0.36659999999999998</v>
      </c>
      <c r="T39" s="75">
        <f>'GFS 2025_26 Budget'!K418/10^6</f>
        <v>0.29370000000000002</v>
      </c>
      <c r="U39" s="1142">
        <f t="shared" si="11"/>
        <v>195.5812</v>
      </c>
      <c r="V39" s="75">
        <f>'GFS 2025_26 Budget'!M418/10^6</f>
        <v>185.0317</v>
      </c>
      <c r="W39" s="75">
        <f>'GFS 2025_26 Budget'!N418/10^6</f>
        <v>6.1284000000000001</v>
      </c>
      <c r="X39" s="75">
        <f>'GFS 2025_26 Budget'!O418/10^6</f>
        <v>0.23960000000000001</v>
      </c>
      <c r="Y39" s="75">
        <f>'GFS 2025_26 Budget'!P418/10^6</f>
        <v>0.41370000000000001</v>
      </c>
      <c r="Z39" s="1269">
        <f t="shared" si="41"/>
        <v>191.8134</v>
      </c>
      <c r="AA39" s="75">
        <f>'GFS 2025_26 Budget'!R418/10^6</f>
        <v>188.07740000000001</v>
      </c>
      <c r="AB39" s="75">
        <f>'GFS 2025_26 Budget'!S418/10^6</f>
        <v>0.26200000000000001</v>
      </c>
      <c r="AC39" s="75">
        <f>'GFS 2025_26 Budget'!T418/10^6</f>
        <v>0.24360000000000001</v>
      </c>
      <c r="AD39" s="75">
        <f>'GFS 2025_26 Budget'!U418/10^6</f>
        <v>0.41370000000000001</v>
      </c>
      <c r="AE39" s="1269">
        <f t="shared" si="43"/>
        <v>188.9967</v>
      </c>
      <c r="AF39" s="69"/>
      <c r="AG39" s="69"/>
      <c r="AH39" s="69"/>
      <c r="AI39" s="54"/>
      <c r="AJ39" s="54"/>
    </row>
    <row r="40" spans="1:46" ht="12" x14ac:dyDescent="0.2">
      <c r="A40" s="50" t="s">
        <v>1149</v>
      </c>
      <c r="B40" s="56"/>
      <c r="J40" s="70">
        <v>212</v>
      </c>
      <c r="K40" s="76" t="s">
        <v>987</v>
      </c>
      <c r="L40" s="70"/>
      <c r="M40" s="74" t="s">
        <v>537</v>
      </c>
      <c r="N40" s="75">
        <f>'GFS 2025_26 Budget'!E450/10^6</f>
        <v>12.980419519999993</v>
      </c>
      <c r="O40" s="75">
        <f>'GFS 2025_26 Budget'!F450/10^6</f>
        <v>14.9254</v>
      </c>
      <c r="P40" s="75">
        <f>'GFS 2025_26 Budget'!G450/10^6</f>
        <v>13.4612</v>
      </c>
      <c r="Q40" s="75">
        <f>'GFS 2025_26 Budget'!H450/10^6</f>
        <v>15.139799999999999</v>
      </c>
      <c r="R40" s="75">
        <f>'GFS 2025_26 Budget'!I450/10^6</f>
        <v>2.6200000000000001E-2</v>
      </c>
      <c r="S40" s="75">
        <f>'GFS 2025_26 Budget'!J450/10^6</f>
        <v>0</v>
      </c>
      <c r="T40" s="75">
        <f>'GFS 2025_26 Budget'!K450/10^6</f>
        <v>0</v>
      </c>
      <c r="U40" s="1142">
        <f t="shared" si="11"/>
        <v>15.165999999999999</v>
      </c>
      <c r="V40" s="75">
        <f>'GFS 2025_26 Budget'!M450/10^6</f>
        <v>15.139799999999999</v>
      </c>
      <c r="W40" s="75">
        <f>'GFS 2025_26 Budget'!N450/10^6</f>
        <v>2.6200000000000001E-2</v>
      </c>
      <c r="X40" s="75">
        <f>'GFS 2025_26 Budget'!O450/10^6</f>
        <v>0</v>
      </c>
      <c r="Y40" s="75">
        <f>'GFS 2025_26 Budget'!P450/10^6</f>
        <v>0</v>
      </c>
      <c r="Z40" s="1269">
        <f t="shared" si="41"/>
        <v>15.165999999999999</v>
      </c>
      <c r="AA40" s="75">
        <f>'GFS 2025_26 Budget'!R450/10^6</f>
        <v>15.139799999999999</v>
      </c>
      <c r="AB40" s="75">
        <f>'GFS 2025_26 Budget'!S450/10^6</f>
        <v>2.6200000000000001E-2</v>
      </c>
      <c r="AC40" s="75">
        <f>'GFS 2025_26 Budget'!T450/10^6</f>
        <v>0</v>
      </c>
      <c r="AD40" s="75">
        <f>'GFS 2025_26 Budget'!U450/10^6</f>
        <v>0</v>
      </c>
      <c r="AE40" s="1269">
        <f t="shared" si="43"/>
        <v>15.165999999999999</v>
      </c>
      <c r="AF40" s="69"/>
      <c r="AG40" s="69"/>
      <c r="AH40" s="69"/>
      <c r="AI40" s="54"/>
      <c r="AJ40" s="54"/>
    </row>
    <row r="41" spans="1:46" s="55" customFormat="1" ht="12" x14ac:dyDescent="0.2">
      <c r="B41" s="61"/>
      <c r="J41" s="70">
        <v>22</v>
      </c>
      <c r="K41" s="77" t="s">
        <v>987</v>
      </c>
      <c r="L41" s="70"/>
      <c r="M41" s="71" t="s">
        <v>546</v>
      </c>
      <c r="N41" s="72">
        <f>'GFS 2025_26 Budget'!E579/10^6</f>
        <v>237.30930373000007</v>
      </c>
      <c r="O41" s="72">
        <f>'GFS 2025_26 Budget'!F579/10^6</f>
        <v>313.32049999999998</v>
      </c>
      <c r="P41" s="72">
        <f>'GFS 2025_26 Budget'!G579/10^6</f>
        <v>238.34129999999999</v>
      </c>
      <c r="Q41" s="72">
        <f>'GFS 2025_26 Budget'!H579/10^6</f>
        <v>124.02889999999999</v>
      </c>
      <c r="R41" s="72">
        <f>'GFS 2025_26 Budget'!I579/10^6</f>
        <v>32.708599999999997</v>
      </c>
      <c r="S41" s="72">
        <f>'GFS 2025_26 Budget'!J579/10^6</f>
        <v>57.142800000000001</v>
      </c>
      <c r="T41" s="72">
        <f>'GFS 2025_26 Budget'!K579/10^6</f>
        <v>41.734999999999999</v>
      </c>
      <c r="U41" s="1142">
        <f t="shared" si="11"/>
        <v>255.61529999999999</v>
      </c>
      <c r="V41" s="72">
        <f>'GFS 2025_26 Budget'!M579/10^6</f>
        <v>136.1874</v>
      </c>
      <c r="W41" s="72">
        <f>'GFS 2025_26 Budget'!N579/10^6</f>
        <v>19.115100000000002</v>
      </c>
      <c r="X41" s="72">
        <f>'GFS 2025_26 Budget'!O579/10^6</f>
        <v>43.536099999999998</v>
      </c>
      <c r="Y41" s="72">
        <f>'GFS 2025_26 Budget'!P579/10^6</f>
        <v>55.275300000000001</v>
      </c>
      <c r="Z41" s="1269">
        <f t="shared" si="41"/>
        <v>254.1139</v>
      </c>
      <c r="AA41" s="72">
        <f>'GFS 2025_26 Budget'!R579/10^6</f>
        <v>139.79580000000001</v>
      </c>
      <c r="AB41" s="72">
        <f>'GFS 2025_26 Budget'!S579/10^6</f>
        <v>15.5067</v>
      </c>
      <c r="AC41" s="72">
        <f>'GFS 2025_26 Budget'!T579/10^6</f>
        <v>42.555250000000001</v>
      </c>
      <c r="AD41" s="72">
        <f>'GFS 2025_26 Budget'!U579/10^6</f>
        <v>54.654200000000003</v>
      </c>
      <c r="AE41" s="1269">
        <f t="shared" si="43"/>
        <v>252.51195000000001</v>
      </c>
      <c r="AF41" s="69"/>
      <c r="AG41" s="69"/>
      <c r="AH41" s="69"/>
      <c r="AI41" s="73"/>
      <c r="AJ41" s="73"/>
    </row>
    <row r="42" spans="1:46" s="55" customFormat="1" ht="12" x14ac:dyDescent="0.2">
      <c r="A42" s="55" t="s">
        <v>1110</v>
      </c>
      <c r="B42" s="61"/>
      <c r="J42" s="70">
        <v>24</v>
      </c>
      <c r="K42" s="77" t="s">
        <v>987</v>
      </c>
      <c r="L42" s="70"/>
      <c r="M42" s="71" t="s">
        <v>776</v>
      </c>
      <c r="N42" s="72">
        <f t="shared" ref="N42:O42" si="49">SUM(N43,N44,N45)</f>
        <v>6.9135732799999996</v>
      </c>
      <c r="O42" s="72">
        <f t="shared" si="49"/>
        <v>5.9091000000000005</v>
      </c>
      <c r="P42" s="72">
        <f t="shared" ref="P42:Q42" si="50">SUM(P43,P44,P45)</f>
        <v>5.9278000000000004</v>
      </c>
      <c r="Q42" s="72">
        <f t="shared" si="50"/>
        <v>6.3689999999999998</v>
      </c>
      <c r="R42" s="72">
        <f t="shared" ref="R42:T42" si="51">SUM(R43,R44,R45)</f>
        <v>9.9999999999999995E-7</v>
      </c>
      <c r="S42" s="72">
        <f t="shared" si="51"/>
        <v>1.9999999999999999E-6</v>
      </c>
      <c r="T42" s="72">
        <f t="shared" si="51"/>
        <v>3.0000000000000001E-6</v>
      </c>
      <c r="U42" s="1142">
        <f t="shared" si="11"/>
        <v>6.3690060000000006</v>
      </c>
      <c r="V42" s="72">
        <f t="shared" ref="V42:Y42" si="52">SUM(V43,V44,V45)</f>
        <v>6.3689999999999998</v>
      </c>
      <c r="W42" s="72">
        <f t="shared" si="52"/>
        <v>9.9999999999999995E-7</v>
      </c>
      <c r="X42" s="72">
        <f t="shared" si="52"/>
        <v>1.9999999999999999E-6</v>
      </c>
      <c r="Y42" s="72">
        <f t="shared" si="52"/>
        <v>3.0000000000000001E-6</v>
      </c>
      <c r="Z42" s="1269">
        <f t="shared" si="41"/>
        <v>6.3690060000000006</v>
      </c>
      <c r="AA42" s="72">
        <f t="shared" ref="AA42:AD42" si="53">SUM(AA43,AA44,AA45)</f>
        <v>6.3689999999999998</v>
      </c>
      <c r="AB42" s="72">
        <f t="shared" si="53"/>
        <v>9.9999999999999995E-7</v>
      </c>
      <c r="AC42" s="72">
        <f t="shared" si="53"/>
        <v>1.9999999999999999E-6</v>
      </c>
      <c r="AD42" s="72">
        <f t="shared" si="53"/>
        <v>3.0000000000000001E-6</v>
      </c>
      <c r="AE42" s="1269">
        <f t="shared" si="43"/>
        <v>6.3690060000000006</v>
      </c>
      <c r="AF42" s="69"/>
      <c r="AG42" s="69"/>
      <c r="AH42" s="69"/>
      <c r="AI42" s="73"/>
      <c r="AJ42" s="73"/>
    </row>
    <row r="43" spans="1:46" ht="12" x14ac:dyDescent="0.2">
      <c r="B43" s="56"/>
      <c r="J43" s="95">
        <v>241</v>
      </c>
      <c r="K43" s="76" t="s">
        <v>987</v>
      </c>
      <c r="L43" s="95"/>
      <c r="M43" s="74" t="s">
        <v>777</v>
      </c>
      <c r="N43" s="75">
        <f>'GFS 2025_26 Budget'!E585/10^6</f>
        <v>4.8582382799999992</v>
      </c>
      <c r="O43" s="75">
        <f>'GFS 2025_26 Budget'!F585/10^6</f>
        <v>3.9807000000000001</v>
      </c>
      <c r="P43" s="75">
        <f>'GFS 2025_26 Budget'!G585/10^6</f>
        <v>4.2079000000000004</v>
      </c>
      <c r="Q43" s="75">
        <f>'GFS 2025_26 Budget'!H585/10^6</f>
        <v>3.633</v>
      </c>
      <c r="R43" s="75">
        <v>0</v>
      </c>
      <c r="S43" s="75">
        <v>0</v>
      </c>
      <c r="T43" s="75">
        <v>0</v>
      </c>
      <c r="U43" s="1142">
        <f t="shared" si="11"/>
        <v>3.633</v>
      </c>
      <c r="V43" s="75">
        <f>'GFS 2025_26 Budget'!M585/10^6</f>
        <v>3.633</v>
      </c>
      <c r="W43" s="75">
        <v>0</v>
      </c>
      <c r="X43" s="75">
        <v>0</v>
      </c>
      <c r="Y43" s="75">
        <v>0</v>
      </c>
      <c r="Z43" s="1269">
        <f t="shared" si="41"/>
        <v>3.633</v>
      </c>
      <c r="AA43" s="75">
        <f>'GFS 2025_26 Budget'!R585/10^6</f>
        <v>3.633</v>
      </c>
      <c r="AB43" s="75">
        <v>0</v>
      </c>
      <c r="AC43" s="75">
        <v>0</v>
      </c>
      <c r="AD43" s="75">
        <v>0</v>
      </c>
      <c r="AE43" s="1269">
        <f t="shared" si="43"/>
        <v>3.633</v>
      </c>
      <c r="AF43" s="69"/>
      <c r="AG43" s="69"/>
      <c r="AH43" s="69"/>
      <c r="AI43" s="54"/>
      <c r="AJ43" s="54"/>
    </row>
    <row r="44" spans="1:46" ht="12" x14ac:dyDescent="0.2">
      <c r="B44" s="56"/>
      <c r="J44" s="95">
        <v>242</v>
      </c>
      <c r="K44" s="76" t="s">
        <v>987</v>
      </c>
      <c r="L44" s="95"/>
      <c r="M44" s="74" t="s">
        <v>780</v>
      </c>
      <c r="N44" s="75">
        <f>'GFS 2025_26 Budget'!E590/10^6</f>
        <v>2.0553349999999999</v>
      </c>
      <c r="O44" s="75">
        <f>'GFS 2025_26 Budget'!F590/10^6</f>
        <v>1.9283999999999999</v>
      </c>
      <c r="P44" s="75">
        <f>'GFS 2025_26 Budget'!G590/10^6</f>
        <v>1.7199</v>
      </c>
      <c r="Q44" s="75">
        <f>'GFS 2025_26 Budget'!H590/10^6</f>
        <v>2.7360000000000002</v>
      </c>
      <c r="R44" s="75">
        <f>'GFS 2025_26 Budget'!I590/10^6</f>
        <v>0</v>
      </c>
      <c r="S44" s="75">
        <f>'GFS 2025_26 Budget'!J590/10^6</f>
        <v>0</v>
      </c>
      <c r="T44" s="75">
        <f>'GFS 2025_26 Budget'!K590/10^6</f>
        <v>0</v>
      </c>
      <c r="U44" s="1142">
        <f t="shared" si="11"/>
        <v>2.7360000000000002</v>
      </c>
      <c r="V44" s="75">
        <f>'GFS 2025_26 Budget'!M590/10^6</f>
        <v>2.7360000000000002</v>
      </c>
      <c r="W44" s="75">
        <f>'GFS 2025_26 Budget'!N590/10^6</f>
        <v>0</v>
      </c>
      <c r="X44" s="75">
        <f>'GFS 2025_26 Budget'!O590/10^6</f>
        <v>0</v>
      </c>
      <c r="Y44" s="75">
        <f>'GFS 2025_26 Budget'!P590/10^6</f>
        <v>0</v>
      </c>
      <c r="Z44" s="1269">
        <f t="shared" si="41"/>
        <v>2.7360000000000002</v>
      </c>
      <c r="AA44" s="75">
        <f>'GFS 2025_26 Budget'!R590/10^6</f>
        <v>2.7360000000000002</v>
      </c>
      <c r="AB44" s="75">
        <f>'GFS 2025_26 Budget'!S590/10^6</f>
        <v>0</v>
      </c>
      <c r="AC44" s="75">
        <f>'GFS 2025_26 Budget'!T590/10^6</f>
        <v>0</v>
      </c>
      <c r="AD44" s="75">
        <f>'GFS 2025_26 Budget'!U590/10^6</f>
        <v>0</v>
      </c>
      <c r="AE44" s="1269">
        <f t="shared" si="43"/>
        <v>2.7360000000000002</v>
      </c>
      <c r="AF44" s="69"/>
      <c r="AG44" s="69"/>
      <c r="AH44" s="69"/>
      <c r="AI44" s="54"/>
      <c r="AJ44" s="54"/>
    </row>
    <row r="45" spans="1:46" ht="12" x14ac:dyDescent="0.2">
      <c r="A45" s="55" t="s">
        <v>1150</v>
      </c>
      <c r="J45" s="95">
        <v>243</v>
      </c>
      <c r="K45" s="76" t="s">
        <v>987</v>
      </c>
      <c r="L45" s="95"/>
      <c r="M45" s="74" t="s">
        <v>785</v>
      </c>
      <c r="N45" s="75">
        <f>'GFS 2025_26 Budget'!E592/10^6</f>
        <v>0</v>
      </c>
      <c r="O45" s="75">
        <f>'GFS 2025_26 Budget'!F592/10^6</f>
        <v>0</v>
      </c>
      <c r="P45" s="75">
        <f>'GFS 2025_26 Budget'!G592/10^6</f>
        <v>0</v>
      </c>
      <c r="Q45" s="75">
        <f>'GFS 2025_26 Budget'!H592/10^6</f>
        <v>0</v>
      </c>
      <c r="R45" s="75">
        <f>'GFS 2025_26 Budget'!I592/10^6</f>
        <v>9.9999999999999995E-7</v>
      </c>
      <c r="S45" s="75">
        <f>'GFS 2025_26 Budget'!J592/10^6</f>
        <v>1.9999999999999999E-6</v>
      </c>
      <c r="T45" s="75">
        <f>'GFS 2025_26 Budget'!K592/10^6</f>
        <v>3.0000000000000001E-6</v>
      </c>
      <c r="U45" s="1142">
        <f t="shared" si="11"/>
        <v>6.0000000000000002E-6</v>
      </c>
      <c r="V45" s="75">
        <f>'GFS 2025_26 Budget'!M592/10^6</f>
        <v>0</v>
      </c>
      <c r="W45" s="75">
        <f>'GFS 2025_26 Budget'!N592/10^6</f>
        <v>9.9999999999999995E-7</v>
      </c>
      <c r="X45" s="75">
        <f>'GFS 2025_26 Budget'!O592/10^6</f>
        <v>1.9999999999999999E-6</v>
      </c>
      <c r="Y45" s="75">
        <f>'GFS 2025_26 Budget'!P592/10^6</f>
        <v>3.0000000000000001E-6</v>
      </c>
      <c r="Z45" s="1269">
        <f t="shared" si="41"/>
        <v>6.0000000000000002E-6</v>
      </c>
      <c r="AA45" s="75">
        <f>'GFS 2025_26 Budget'!R592/10^6</f>
        <v>0</v>
      </c>
      <c r="AB45" s="75">
        <f>'GFS 2025_26 Budget'!S592/10^6</f>
        <v>9.9999999999999995E-7</v>
      </c>
      <c r="AC45" s="75">
        <f>'GFS 2025_26 Budget'!T592/10^6</f>
        <v>1.9999999999999999E-6</v>
      </c>
      <c r="AD45" s="75">
        <f>'GFS 2025_26 Budget'!U592/10^6</f>
        <v>3.0000000000000001E-6</v>
      </c>
      <c r="AE45" s="1269">
        <f t="shared" si="43"/>
        <v>6.0000000000000002E-6</v>
      </c>
      <c r="AF45" s="69"/>
      <c r="AG45" s="69"/>
      <c r="AH45" s="69"/>
      <c r="AI45" s="54"/>
      <c r="AJ45" s="54"/>
    </row>
    <row r="46" spans="1:46" s="55" customFormat="1" ht="12" x14ac:dyDescent="0.2">
      <c r="J46" s="70">
        <v>25</v>
      </c>
      <c r="K46" s="77" t="s">
        <v>987</v>
      </c>
      <c r="L46" s="70"/>
      <c r="M46" s="71" t="s">
        <v>786</v>
      </c>
      <c r="N46" s="72">
        <f t="shared" ref="N46:O46" si="54">SUM(N47,N48)</f>
        <v>16.59997005</v>
      </c>
      <c r="O46" s="72">
        <f t="shared" si="54"/>
        <v>15.9138</v>
      </c>
      <c r="P46" s="72">
        <f t="shared" ref="P46:Q46" si="55">SUM(P47,P48)</f>
        <v>18.841699999999999</v>
      </c>
      <c r="Q46" s="72">
        <f t="shared" si="55"/>
        <v>15.8764</v>
      </c>
      <c r="R46" s="72">
        <f t="shared" ref="R46:T46" si="56">SUM(R47,R48)</f>
        <v>23.5137</v>
      </c>
      <c r="S46" s="72">
        <f t="shared" si="56"/>
        <v>0</v>
      </c>
      <c r="T46" s="72">
        <f t="shared" si="56"/>
        <v>0</v>
      </c>
      <c r="U46" s="1142">
        <f t="shared" si="11"/>
        <v>39.390100000000004</v>
      </c>
      <c r="V46" s="72">
        <f t="shared" ref="V46:Y46" si="57">SUM(V47,V48)</f>
        <v>11.793900000000001</v>
      </c>
      <c r="W46" s="72">
        <f t="shared" si="57"/>
        <v>23.3962</v>
      </c>
      <c r="X46" s="72">
        <f t="shared" si="57"/>
        <v>0</v>
      </c>
      <c r="Y46" s="72">
        <f t="shared" si="57"/>
        <v>0</v>
      </c>
      <c r="Z46" s="1269">
        <f t="shared" si="41"/>
        <v>35.190100000000001</v>
      </c>
      <c r="AA46" s="72">
        <f t="shared" ref="AA46:AD46" si="58">SUM(AA47,AA48)</f>
        <v>18.7346</v>
      </c>
      <c r="AB46" s="72">
        <f t="shared" si="58"/>
        <v>12.955399999999999</v>
      </c>
      <c r="AC46" s="72">
        <f t="shared" si="58"/>
        <v>0</v>
      </c>
      <c r="AD46" s="72">
        <f t="shared" si="58"/>
        <v>0</v>
      </c>
      <c r="AE46" s="1269">
        <f t="shared" si="43"/>
        <v>31.689999999999998</v>
      </c>
      <c r="AF46" s="69"/>
      <c r="AG46" s="69"/>
      <c r="AH46" s="69"/>
      <c r="AI46" s="73"/>
      <c r="AJ46" s="73"/>
    </row>
    <row r="47" spans="1:46" ht="12" x14ac:dyDescent="0.2">
      <c r="J47" s="95">
        <v>251</v>
      </c>
      <c r="K47" s="76" t="s">
        <v>987</v>
      </c>
      <c r="L47" s="95"/>
      <c r="M47" s="74" t="s">
        <v>787</v>
      </c>
      <c r="N47" s="75">
        <f>'GFS 2025_26 Budget'!E597/1000000</f>
        <v>16.59997005</v>
      </c>
      <c r="O47" s="75">
        <f>'GFS 2025_26 Budget'!F597/1000000</f>
        <v>15.9138</v>
      </c>
      <c r="P47" s="75">
        <f>'GFS 2025_26 Budget'!G597/1000000</f>
        <v>18.841699999999999</v>
      </c>
      <c r="Q47" s="75">
        <f>'GFS 2025_26 Budget'!H597/10^6</f>
        <v>15.8764</v>
      </c>
      <c r="R47" s="75">
        <f>'GFS 2025_26 Budget'!I597/10^6</f>
        <v>23.5137</v>
      </c>
      <c r="S47" s="75">
        <f>'GFS 2025_26 Budget'!J597/10^6</f>
        <v>0</v>
      </c>
      <c r="T47" s="75">
        <f>'GFS 2025_26 Budget'!K597/10^6</f>
        <v>0</v>
      </c>
      <c r="U47" s="1142">
        <f t="shared" si="11"/>
        <v>39.390100000000004</v>
      </c>
      <c r="V47" s="75">
        <f>'GFS 2025_26 Budget'!M597/10^6</f>
        <v>11.793900000000001</v>
      </c>
      <c r="W47" s="75">
        <f>'GFS 2025_26 Budget'!N597/10^6</f>
        <v>23.3962</v>
      </c>
      <c r="X47" s="75">
        <f>'GFS 2025_26 Budget'!O597/10^6</f>
        <v>0</v>
      </c>
      <c r="Y47" s="75">
        <f>'GFS 2025_26 Budget'!P597/10^6</f>
        <v>0</v>
      </c>
      <c r="Z47" s="1269">
        <f t="shared" si="41"/>
        <v>35.190100000000001</v>
      </c>
      <c r="AA47" s="75">
        <f>'GFS 2025_26 Budget'!R597/10^6</f>
        <v>18.7346</v>
      </c>
      <c r="AB47" s="75">
        <f>'GFS 2025_26 Budget'!S597/10^6</f>
        <v>12.955399999999999</v>
      </c>
      <c r="AC47" s="75">
        <f>'GFS 2025_26 Budget'!T597/10^6</f>
        <v>0</v>
      </c>
      <c r="AD47" s="75">
        <f>'GFS 2025_26 Budget'!U597/10^6</f>
        <v>0</v>
      </c>
      <c r="AE47" s="1269">
        <f t="shared" si="43"/>
        <v>31.689999999999998</v>
      </c>
      <c r="AF47" s="69"/>
      <c r="AG47" s="69"/>
      <c r="AH47" s="69"/>
      <c r="AI47" s="54"/>
      <c r="AJ47" s="54"/>
    </row>
    <row r="48" spans="1:46" ht="12" x14ac:dyDescent="0.2">
      <c r="J48" s="95">
        <v>252</v>
      </c>
      <c r="K48" s="76" t="s">
        <v>987</v>
      </c>
      <c r="L48" s="95"/>
      <c r="M48" s="74" t="s">
        <v>794</v>
      </c>
      <c r="N48" s="75">
        <f>'GFS 2025_26 Budget'!E609/10^6</f>
        <v>0</v>
      </c>
      <c r="O48" s="75">
        <f>'GFS 2025_26 Budget'!F609/10^6</f>
        <v>0</v>
      </c>
      <c r="P48" s="75">
        <f>'GFS 2025_26 Budget'!G609/10^6</f>
        <v>0</v>
      </c>
      <c r="Q48" s="75">
        <f>'GFS 2025_26 Budget'!H609/10^6</f>
        <v>0</v>
      </c>
      <c r="R48" s="75">
        <f>'GFS 2025_26 Budget'!I609/10^6</f>
        <v>0</v>
      </c>
      <c r="S48" s="75">
        <f>'GFS 2025_26 Budget'!J609/10^6</f>
        <v>0</v>
      </c>
      <c r="T48" s="75">
        <f>'GFS 2025_26 Budget'!K609/10^6</f>
        <v>0</v>
      </c>
      <c r="U48" s="1142">
        <f t="shared" si="11"/>
        <v>0</v>
      </c>
      <c r="V48" s="75">
        <f>'GFS 2025_26 Budget'!M609/10^6</f>
        <v>0</v>
      </c>
      <c r="W48" s="75">
        <f>'GFS 2025_26 Budget'!N609/10^6</f>
        <v>0</v>
      </c>
      <c r="X48" s="75">
        <f>'GFS 2025_26 Budget'!O609/10^6</f>
        <v>0</v>
      </c>
      <c r="Y48" s="75">
        <f>'GFS 2025_26 Budget'!P609/10^6</f>
        <v>0</v>
      </c>
      <c r="Z48" s="1269">
        <f t="shared" si="41"/>
        <v>0</v>
      </c>
      <c r="AA48" s="75">
        <f>'GFS 2025_26 Budget'!R609/10^6</f>
        <v>0</v>
      </c>
      <c r="AB48" s="75">
        <f>'GFS 2025_26 Budget'!S609/10^6</f>
        <v>0</v>
      </c>
      <c r="AC48" s="75">
        <f>'GFS 2025_26 Budget'!T609/10^6</f>
        <v>0</v>
      </c>
      <c r="AD48" s="75">
        <f>'GFS 2025_26 Budget'!U609/10^6</f>
        <v>0</v>
      </c>
      <c r="AE48" s="1269">
        <f t="shared" si="43"/>
        <v>0</v>
      </c>
      <c r="AF48" s="69"/>
      <c r="AG48" s="69"/>
      <c r="AH48" s="69"/>
      <c r="AI48" s="54"/>
      <c r="AJ48" s="54"/>
    </row>
    <row r="49" spans="10:36" s="55" customFormat="1" ht="12" x14ac:dyDescent="0.2">
      <c r="J49" s="70">
        <v>26</v>
      </c>
      <c r="K49" s="77" t="s">
        <v>987</v>
      </c>
      <c r="L49" s="70"/>
      <c r="M49" s="71" t="s">
        <v>801</v>
      </c>
      <c r="N49" s="72">
        <f t="shared" ref="N49:O49" si="59">SUM(N50,N51,N52)</f>
        <v>51.08059054000001</v>
      </c>
      <c r="O49" s="72">
        <f t="shared" si="59"/>
        <v>38.4148</v>
      </c>
      <c r="P49" s="72">
        <f t="shared" ref="P49:Q49" si="60">SUM(P50,P51,P52)</f>
        <v>20.322500000000002</v>
      </c>
      <c r="Q49" s="72">
        <f t="shared" si="60"/>
        <v>7.3762999999999996</v>
      </c>
      <c r="R49" s="72">
        <f t="shared" ref="R49:T49" si="61">SUM(R50,R51,R52)</f>
        <v>13.640599999999999</v>
      </c>
      <c r="S49" s="72">
        <f t="shared" si="61"/>
        <v>17.511700000000001</v>
      </c>
      <c r="T49" s="72">
        <f t="shared" si="61"/>
        <v>2.8700999999999999</v>
      </c>
      <c r="U49" s="1142">
        <f t="shared" si="11"/>
        <v>41.398699999999998</v>
      </c>
      <c r="V49" s="72">
        <f t="shared" ref="V49:Y49" si="62">SUM(V50,V51,V52)</f>
        <v>11.5364</v>
      </c>
      <c r="W49" s="72">
        <f t="shared" si="62"/>
        <v>9.4804999999999993</v>
      </c>
      <c r="X49" s="72">
        <f t="shared" si="62"/>
        <v>4.0999999999999996</v>
      </c>
      <c r="Y49" s="72">
        <f t="shared" si="62"/>
        <v>3.1951000000000001</v>
      </c>
      <c r="Z49" s="1269">
        <f t="shared" si="41"/>
        <v>28.312000000000001</v>
      </c>
      <c r="AA49" s="72">
        <f t="shared" ref="AA49:AD49" si="63">SUM(AA50,AA51,AA52)</f>
        <v>18.634899999999998</v>
      </c>
      <c r="AB49" s="72">
        <f t="shared" si="63"/>
        <v>2.3820000000000001</v>
      </c>
      <c r="AC49" s="72">
        <f t="shared" si="63"/>
        <v>4.0999999999999996</v>
      </c>
      <c r="AD49" s="72">
        <f t="shared" si="63"/>
        <v>3.1951000000000001</v>
      </c>
      <c r="AE49" s="1269">
        <f t="shared" si="43"/>
        <v>28.312000000000001</v>
      </c>
      <c r="AF49" s="69"/>
      <c r="AG49" s="69"/>
      <c r="AH49" s="69"/>
      <c r="AI49" s="73"/>
      <c r="AJ49" s="73"/>
    </row>
    <row r="50" spans="10:36" ht="12" hidden="1" x14ac:dyDescent="0.2">
      <c r="J50" s="95">
        <v>261</v>
      </c>
      <c r="K50" s="76" t="s">
        <v>987</v>
      </c>
      <c r="L50" s="95"/>
      <c r="M50" s="74" t="s">
        <v>802</v>
      </c>
      <c r="N50" s="75">
        <f>'GFS 2025_26 Budget'!E619</f>
        <v>0</v>
      </c>
      <c r="O50" s="75">
        <f>'GFS 2025_26 Budget'!F619</f>
        <v>0</v>
      </c>
      <c r="P50" s="75">
        <f>'GFS 2025_26 Budget'!G619</f>
        <v>0</v>
      </c>
      <c r="Q50" s="75">
        <f>'GFS 2025_26 Budget'!H619</f>
        <v>0</v>
      </c>
      <c r="R50" s="75">
        <f>'GFS 2025_26 Budget'!I619</f>
        <v>0</v>
      </c>
      <c r="S50" s="75">
        <f>'GFS 2025_26 Budget'!J619</f>
        <v>0</v>
      </c>
      <c r="T50" s="75">
        <f>'GFS 2025_26 Budget'!K619</f>
        <v>0</v>
      </c>
      <c r="U50" s="1142">
        <f t="shared" si="11"/>
        <v>0</v>
      </c>
      <c r="V50" s="75">
        <f>'GFS 2025_26 Budget'!M619</f>
        <v>0</v>
      </c>
      <c r="W50" s="75">
        <f>'GFS 2025_26 Budget'!N619</f>
        <v>0</v>
      </c>
      <c r="X50" s="75">
        <f>'GFS 2025_26 Budget'!O619</f>
        <v>0</v>
      </c>
      <c r="Y50" s="75">
        <f>'GFS 2025_26 Budget'!P619</f>
        <v>0</v>
      </c>
      <c r="Z50" s="1269">
        <f t="shared" si="41"/>
        <v>0</v>
      </c>
      <c r="AA50" s="75">
        <f>'GFS 2025_26 Budget'!R619</f>
        <v>0</v>
      </c>
      <c r="AB50" s="75">
        <f>'GFS 2025_26 Budget'!S619</f>
        <v>0</v>
      </c>
      <c r="AC50" s="75">
        <f>'GFS 2025_26 Budget'!T619</f>
        <v>0</v>
      </c>
      <c r="AD50" s="75">
        <f>'GFS 2025_26 Budget'!U619</f>
        <v>0</v>
      </c>
      <c r="AE50" s="1269">
        <f t="shared" si="43"/>
        <v>0</v>
      </c>
      <c r="AF50" s="69"/>
      <c r="AG50" s="69"/>
      <c r="AH50" s="69"/>
      <c r="AI50" s="54"/>
      <c r="AJ50" s="54"/>
    </row>
    <row r="51" spans="10:36" ht="12" hidden="1" x14ac:dyDescent="0.2">
      <c r="J51" s="95">
        <v>262</v>
      </c>
      <c r="K51" s="76" t="s">
        <v>987</v>
      </c>
      <c r="L51" s="95"/>
      <c r="M51" s="74" t="s">
        <v>805</v>
      </c>
      <c r="N51" s="75">
        <f>'GFS 2025_26 Budget'!E626/10^6</f>
        <v>51.08059054000001</v>
      </c>
      <c r="O51" s="75">
        <f>'GFS 2025_26 Budget'!F626/10^6</f>
        <v>38.4148</v>
      </c>
      <c r="P51" s="75">
        <f>'GFS 2025_26 Budget'!G626/10^6</f>
        <v>20.322500000000002</v>
      </c>
      <c r="Q51" s="75">
        <f>'GFS 2025_26 Budget'!H626/10^6</f>
        <v>7.3762999999999996</v>
      </c>
      <c r="R51" s="75">
        <f>'GFS 2025_26 Budget'!I626/10^6</f>
        <v>13.640599999999999</v>
      </c>
      <c r="S51" s="75">
        <f>'GFS 2025_26 Budget'!J626/10^6</f>
        <v>17.511700000000001</v>
      </c>
      <c r="T51" s="75">
        <f>'GFS 2025_26 Budget'!K626/10^6</f>
        <v>2.8700999999999999</v>
      </c>
      <c r="U51" s="1142">
        <f t="shared" si="11"/>
        <v>41.398699999999998</v>
      </c>
      <c r="V51" s="75">
        <f>'GFS 2025_26 Budget'!M626/10^6</f>
        <v>11.5364</v>
      </c>
      <c r="W51" s="75">
        <f>'GFS 2025_26 Budget'!N626/10^6</f>
        <v>9.4804999999999993</v>
      </c>
      <c r="X51" s="75">
        <f>'GFS 2025_26 Budget'!O626/10^6</f>
        <v>4.0999999999999996</v>
      </c>
      <c r="Y51" s="75">
        <f>'GFS 2025_26 Budget'!P626/10^6</f>
        <v>3.1951000000000001</v>
      </c>
      <c r="Z51" s="1269">
        <f t="shared" si="41"/>
        <v>28.312000000000001</v>
      </c>
      <c r="AA51" s="75">
        <f>'GFS 2025_26 Budget'!R626/10^6</f>
        <v>18.634899999999998</v>
      </c>
      <c r="AB51" s="75">
        <f>'GFS 2025_26 Budget'!S626/10^6</f>
        <v>2.3820000000000001</v>
      </c>
      <c r="AC51" s="75">
        <f>'GFS 2025_26 Budget'!T626/10^6</f>
        <v>4.0999999999999996</v>
      </c>
      <c r="AD51" s="75">
        <f>'GFS 2025_26 Budget'!U626/10^6</f>
        <v>3.1951000000000001</v>
      </c>
      <c r="AE51" s="1269">
        <f t="shared" si="43"/>
        <v>28.312000000000001</v>
      </c>
      <c r="AF51" s="69"/>
      <c r="AG51" s="69"/>
      <c r="AH51" s="69"/>
      <c r="AI51" s="54"/>
      <c r="AJ51" s="54"/>
    </row>
    <row r="52" spans="10:36" ht="12" hidden="1" x14ac:dyDescent="0.2">
      <c r="J52" s="95">
        <v>263</v>
      </c>
      <c r="K52" s="76" t="s">
        <v>987</v>
      </c>
      <c r="L52" s="95"/>
      <c r="M52" s="74" t="s">
        <v>785</v>
      </c>
      <c r="N52" s="75" t="str">
        <f>'GFS 2025_26 Budget'!E636</f>
        <v/>
      </c>
      <c r="O52" s="75">
        <f>'GFS 2025_26 Budget'!F636</f>
        <v>0</v>
      </c>
      <c r="P52" s="75">
        <f>'GFS 2025_26 Budget'!G636</f>
        <v>0</v>
      </c>
      <c r="Q52" s="75">
        <f>'GFS 2025_26 Budget'!H636</f>
        <v>0</v>
      </c>
      <c r="R52" s="75">
        <f>'GFS 2025_26 Budget'!I636</f>
        <v>0</v>
      </c>
      <c r="S52" s="75">
        <f>'GFS 2025_26 Budget'!J636</f>
        <v>0</v>
      </c>
      <c r="T52" s="75">
        <f>'GFS 2025_26 Budget'!K636</f>
        <v>0</v>
      </c>
      <c r="U52" s="1142">
        <f t="shared" si="11"/>
        <v>0</v>
      </c>
      <c r="V52" s="75">
        <f>'GFS 2025_26 Budget'!M636</f>
        <v>0</v>
      </c>
      <c r="W52" s="75">
        <f>'GFS 2025_26 Budget'!N636</f>
        <v>0</v>
      </c>
      <c r="X52" s="75">
        <f>'GFS 2025_26 Budget'!O636</f>
        <v>0</v>
      </c>
      <c r="Y52" s="75">
        <f>'GFS 2025_26 Budget'!P636</f>
        <v>0</v>
      </c>
      <c r="Z52" s="1269">
        <f t="shared" si="41"/>
        <v>0</v>
      </c>
      <c r="AA52" s="75">
        <f>'GFS 2025_26 Budget'!R636</f>
        <v>0</v>
      </c>
      <c r="AB52" s="75">
        <f>'GFS 2025_26 Budget'!S636</f>
        <v>0</v>
      </c>
      <c r="AC52" s="75">
        <f>'GFS 2025_26 Budget'!T636</f>
        <v>0</v>
      </c>
      <c r="AD52" s="75">
        <f>'GFS 2025_26 Budget'!U636</f>
        <v>0</v>
      </c>
      <c r="AE52" s="1269">
        <f t="shared" si="43"/>
        <v>0</v>
      </c>
      <c r="AF52" s="69"/>
      <c r="AG52" s="69"/>
      <c r="AH52" s="69"/>
      <c r="AI52" s="54"/>
      <c r="AJ52" s="54"/>
    </row>
    <row r="53" spans="10:36" s="55" customFormat="1" ht="12" x14ac:dyDescent="0.2">
      <c r="J53" s="70">
        <v>27</v>
      </c>
      <c r="K53" s="77" t="s">
        <v>987</v>
      </c>
      <c r="L53" s="70"/>
      <c r="M53" s="71" t="s">
        <v>808</v>
      </c>
      <c r="N53" s="72">
        <f>'GFS 2025_26 Budget'!E643/10^6</f>
        <v>31.482896549999996</v>
      </c>
      <c r="O53" s="72">
        <f>'GFS 2025_26 Budget'!F643/10^6</f>
        <v>32.213999999999999</v>
      </c>
      <c r="P53" s="72">
        <f>'GFS 2025_26 Budget'!G643/10^6</f>
        <v>26.998000000000001</v>
      </c>
      <c r="Q53" s="72">
        <f>'GFS 2025_26 Budget'!H643/10^6</f>
        <v>6.5804999999999998</v>
      </c>
      <c r="R53" s="72">
        <f>'GFS 2025_26 Budget'!I643/10^6</f>
        <v>16.030799999999999</v>
      </c>
      <c r="S53" s="72">
        <f>'GFS 2025_26 Budget'!J643/10^6</f>
        <v>0.50270000000000004</v>
      </c>
      <c r="T53" s="72">
        <f>'GFS 2025_26 Budget'!K643/10^6</f>
        <v>15.136200000000001</v>
      </c>
      <c r="U53" s="1142">
        <f t="shared" si="11"/>
        <v>38.2502</v>
      </c>
      <c r="V53" s="72">
        <f>'GFS 2025_26 Budget'!M643/10^6</f>
        <v>5.6805000000000003</v>
      </c>
      <c r="W53" s="72">
        <f>'GFS 2025_26 Budget'!N643/10^6</f>
        <v>16.030799999999999</v>
      </c>
      <c r="X53" s="72">
        <f>'GFS 2025_26 Budget'!O643/10^6</f>
        <v>0.99350000000000005</v>
      </c>
      <c r="Y53" s="72">
        <f>'GFS 2025_26 Budget'!P643/10^6</f>
        <v>13.231400000000001</v>
      </c>
      <c r="Z53" s="1269">
        <f t="shared" si="41"/>
        <v>35.936199999999999</v>
      </c>
      <c r="AA53" s="72">
        <f>'GFS 2025_26 Budget'!R643/10^6</f>
        <v>9.0284999999999993</v>
      </c>
      <c r="AB53" s="72">
        <f>'GFS 2025_26 Budget'!S643/10^6</f>
        <v>12.6828</v>
      </c>
      <c r="AC53" s="72">
        <f>'GFS 2025_26 Budget'!T643/10^6</f>
        <v>1.14445</v>
      </c>
      <c r="AD53" s="72">
        <f>'GFS 2025_26 Budget'!U643/10^6</f>
        <v>13.231400000000001</v>
      </c>
      <c r="AE53" s="1269">
        <f t="shared" si="43"/>
        <v>36.087150000000001</v>
      </c>
      <c r="AF53" s="69"/>
      <c r="AG53" s="69"/>
      <c r="AH53" s="69"/>
      <c r="AI53" s="73"/>
      <c r="AJ53" s="73"/>
    </row>
    <row r="54" spans="10:36" s="55" customFormat="1" ht="12" x14ac:dyDescent="0.2">
      <c r="J54" s="70">
        <v>28</v>
      </c>
      <c r="K54" s="77" t="s">
        <v>987</v>
      </c>
      <c r="L54" s="70"/>
      <c r="M54" s="71" t="s">
        <v>830</v>
      </c>
      <c r="N54" s="72">
        <f t="shared" ref="N54:O54" si="64">SUM(N55,N56)</f>
        <v>13.499450090000002</v>
      </c>
      <c r="O54" s="72">
        <f t="shared" si="64"/>
        <v>17.825600000000001</v>
      </c>
      <c r="P54" s="72">
        <f t="shared" ref="P54:Q54" si="65">SUM(P55,P56)</f>
        <v>17.361899999999999</v>
      </c>
      <c r="Q54" s="72">
        <f t="shared" si="65"/>
        <v>13.385899999999999</v>
      </c>
      <c r="R54" s="72">
        <f t="shared" ref="R54:T54" si="66">SUM(R55,R56)</f>
        <v>3.0617999999999999</v>
      </c>
      <c r="S54" s="72">
        <f t="shared" si="66"/>
        <v>0.61119999999999997</v>
      </c>
      <c r="T54" s="72">
        <f t="shared" si="66"/>
        <v>1</v>
      </c>
      <c r="U54" s="1142">
        <f t="shared" si="11"/>
        <v>18.058899999999998</v>
      </c>
      <c r="V54" s="72">
        <f t="shared" ref="V54:Y54" si="67">SUM(V55,V56)</f>
        <v>13.385899999999999</v>
      </c>
      <c r="W54" s="72">
        <f t="shared" si="67"/>
        <v>3.0617999999999999</v>
      </c>
      <c r="X54" s="72">
        <f t="shared" si="67"/>
        <v>0.02</v>
      </c>
      <c r="Y54" s="72">
        <f t="shared" si="67"/>
        <v>1</v>
      </c>
      <c r="Z54" s="1269">
        <f t="shared" si="41"/>
        <v>17.467699999999997</v>
      </c>
      <c r="AA54" s="72">
        <f t="shared" ref="AA54:AD54" si="68">SUM(AA55,AA56)</f>
        <v>13.447699999999999</v>
      </c>
      <c r="AB54" s="72">
        <f t="shared" si="68"/>
        <v>3</v>
      </c>
      <c r="AC54" s="72">
        <f t="shared" si="68"/>
        <v>0.02</v>
      </c>
      <c r="AD54" s="72">
        <f t="shared" si="68"/>
        <v>1</v>
      </c>
      <c r="AE54" s="1269">
        <f t="shared" si="43"/>
        <v>17.467699999999997</v>
      </c>
      <c r="AF54" s="69"/>
      <c r="AG54" s="69"/>
      <c r="AH54" s="69"/>
      <c r="AI54" s="73"/>
      <c r="AJ54" s="73"/>
    </row>
    <row r="55" spans="10:36" ht="12" hidden="1" x14ac:dyDescent="0.2">
      <c r="J55" s="95">
        <v>281</v>
      </c>
      <c r="K55" s="76" t="s">
        <v>987</v>
      </c>
      <c r="L55" s="95"/>
      <c r="M55" s="74" t="s">
        <v>831</v>
      </c>
      <c r="N55" s="75" t="str">
        <f>'GFS 2025_26 Budget'!E661</f>
        <v/>
      </c>
      <c r="O55" s="75">
        <f>'GFS 2025_26 Budget'!F661</f>
        <v>0</v>
      </c>
      <c r="P55" s="75">
        <f>'GFS 2025_26 Budget'!G661</f>
        <v>0</v>
      </c>
      <c r="Q55" s="75">
        <f>'GFS 2025_26 Budget'!H661</f>
        <v>0</v>
      </c>
      <c r="R55" s="75">
        <f>'GFS 2025_26 Budget'!I661</f>
        <v>0</v>
      </c>
      <c r="S55" s="75">
        <f>'GFS 2025_26 Budget'!J661</f>
        <v>0</v>
      </c>
      <c r="T55" s="75">
        <f>'GFS 2025_26 Budget'!K661</f>
        <v>0</v>
      </c>
      <c r="U55" s="1142">
        <f t="shared" si="11"/>
        <v>0</v>
      </c>
      <c r="V55" s="75">
        <f>'GFS 2025_26 Budget'!M661</f>
        <v>0</v>
      </c>
      <c r="W55" s="75">
        <f>'GFS 2025_26 Budget'!N661</f>
        <v>0</v>
      </c>
      <c r="X55" s="75">
        <f>'GFS 2025_26 Budget'!O661</f>
        <v>0</v>
      </c>
      <c r="Y55" s="75">
        <f>'GFS 2025_26 Budget'!P661</f>
        <v>0</v>
      </c>
      <c r="Z55" s="1269">
        <f t="shared" si="41"/>
        <v>0</v>
      </c>
      <c r="AA55" s="75">
        <f>'GFS 2025_26 Budget'!R661</f>
        <v>0</v>
      </c>
      <c r="AB55" s="75">
        <f>'GFS 2025_26 Budget'!S661</f>
        <v>0</v>
      </c>
      <c r="AC55" s="75">
        <f>'GFS 2025_26 Budget'!T661</f>
        <v>0</v>
      </c>
      <c r="AD55" s="75">
        <f>'GFS 2025_26 Budget'!U661</f>
        <v>0</v>
      </c>
      <c r="AE55" s="1269">
        <f t="shared" si="43"/>
        <v>0</v>
      </c>
      <c r="AF55" s="69"/>
      <c r="AG55" s="69"/>
      <c r="AH55" s="69"/>
      <c r="AI55" s="54"/>
      <c r="AJ55" s="54"/>
    </row>
    <row r="56" spans="10:36" ht="12" x14ac:dyDescent="0.2">
      <c r="J56" s="95">
        <v>282</v>
      </c>
      <c r="K56" s="76" t="s">
        <v>987</v>
      </c>
      <c r="L56" s="95"/>
      <c r="M56" s="74" t="s">
        <v>1338</v>
      </c>
      <c r="N56" s="75">
        <f>'GFS 2025_26 Budget'!E674/10^6</f>
        <v>13.499450090000002</v>
      </c>
      <c r="O56" s="75">
        <f>'GFS 2025_26 Budget'!F674/10^6</f>
        <v>17.825600000000001</v>
      </c>
      <c r="P56" s="75">
        <f>'GFS 2025_26 Budget'!G674/10^6</f>
        <v>17.361899999999999</v>
      </c>
      <c r="Q56" s="75">
        <f>'GFS 2025_26 Budget'!H674/10^6</f>
        <v>13.385899999999999</v>
      </c>
      <c r="R56" s="75">
        <f>'GFS 2025_26 Budget'!I674/10^6</f>
        <v>3.0617999999999999</v>
      </c>
      <c r="S56" s="75">
        <f>'GFS 2025_26 Budget'!J674/10^6</f>
        <v>0.61119999999999997</v>
      </c>
      <c r="T56" s="75">
        <f>'GFS 2025_26 Budget'!K674/10^6</f>
        <v>1</v>
      </c>
      <c r="U56" s="1142">
        <f t="shared" si="11"/>
        <v>18.058899999999998</v>
      </c>
      <c r="V56" s="75">
        <f>'GFS 2025_26 Budget'!M674/10^6</f>
        <v>13.385899999999999</v>
      </c>
      <c r="W56" s="75">
        <f>'GFS 2025_26 Budget'!N674/10^6</f>
        <v>3.0617999999999999</v>
      </c>
      <c r="X56" s="75">
        <f>'GFS 2025_26 Budget'!O674/10^6</f>
        <v>0.02</v>
      </c>
      <c r="Y56" s="75">
        <f>'GFS 2025_26 Budget'!P674/10^6</f>
        <v>1</v>
      </c>
      <c r="Z56" s="1269">
        <f t="shared" si="41"/>
        <v>17.467699999999997</v>
      </c>
      <c r="AA56" s="75">
        <f>'GFS 2025_26 Budget'!R674/10^6</f>
        <v>13.447699999999999</v>
      </c>
      <c r="AB56" s="75">
        <f>'GFS 2025_26 Budget'!S674/10^6</f>
        <v>3</v>
      </c>
      <c r="AC56" s="75">
        <f>'GFS 2025_26 Budget'!T674/10^6</f>
        <v>0.02</v>
      </c>
      <c r="AD56" s="75">
        <f>'GFS 2025_26 Budget'!U674/10^6</f>
        <v>1</v>
      </c>
      <c r="AE56" s="1269">
        <f t="shared" si="43"/>
        <v>17.467699999999997</v>
      </c>
      <c r="AF56" s="69"/>
      <c r="AG56" s="69"/>
      <c r="AH56" s="69"/>
      <c r="AI56" s="54"/>
      <c r="AJ56" s="54"/>
    </row>
    <row r="57" spans="10:36" ht="12" hidden="1" x14ac:dyDescent="0.2">
      <c r="J57" s="95"/>
      <c r="K57" s="76"/>
      <c r="L57" s="95"/>
      <c r="M57" s="96"/>
      <c r="N57" s="75"/>
      <c r="O57" s="75"/>
      <c r="P57" s="75"/>
      <c r="Q57" s="75"/>
      <c r="R57" s="75"/>
      <c r="S57" s="75"/>
      <c r="T57" s="75"/>
      <c r="U57" s="1142">
        <f t="shared" si="11"/>
        <v>0</v>
      </c>
      <c r="V57" s="75"/>
      <c r="W57" s="75"/>
      <c r="X57" s="75"/>
      <c r="Y57" s="75"/>
      <c r="Z57" s="1142">
        <f t="shared" si="13"/>
        <v>0</v>
      </c>
      <c r="AA57" s="75"/>
      <c r="AB57" s="75"/>
      <c r="AC57" s="75"/>
      <c r="AD57" s="75"/>
      <c r="AE57" s="1142">
        <f t="shared" si="15"/>
        <v>0</v>
      </c>
      <c r="AF57" s="69"/>
      <c r="AG57" s="69"/>
      <c r="AH57" s="69"/>
      <c r="AI57" s="54"/>
      <c r="AJ57" s="54"/>
    </row>
    <row r="58" spans="10:36" ht="12" hidden="1" x14ac:dyDescent="0.2">
      <c r="J58" s="84"/>
      <c r="K58" s="76" t="s">
        <v>987</v>
      </c>
      <c r="L58" s="84"/>
      <c r="M58" s="97" t="s">
        <v>1114</v>
      </c>
      <c r="N58" s="75">
        <f t="shared" ref="N58:O58" si="69">SUM(N31,N11)</f>
        <v>384.34131522999996</v>
      </c>
      <c r="O58" s="75">
        <f t="shared" si="69"/>
        <v>420.488</v>
      </c>
      <c r="P58" s="75">
        <f t="shared" ref="P58:Q58" si="70">SUM(P31,P11)</f>
        <v>404.52059999999994</v>
      </c>
      <c r="Q58" s="75">
        <f t="shared" si="70"/>
        <v>412.14639999999997</v>
      </c>
      <c r="R58" s="75">
        <f t="shared" ref="R58:T58" si="71">SUM(R31,R11)</f>
        <v>0</v>
      </c>
      <c r="S58" s="75">
        <f t="shared" si="71"/>
        <v>4.4999999999999997E-3</v>
      </c>
      <c r="T58" s="75">
        <f t="shared" si="71"/>
        <v>1.5</v>
      </c>
      <c r="U58" s="1142">
        <f t="shared" si="11"/>
        <v>413.65089999999998</v>
      </c>
      <c r="V58" s="75">
        <f t="shared" ref="V58:Y58" si="72">SUM(V31,V11)</f>
        <v>459.5129</v>
      </c>
      <c r="W58" s="75">
        <f t="shared" si="72"/>
        <v>0</v>
      </c>
      <c r="X58" s="75">
        <f t="shared" si="72"/>
        <v>1E-4</v>
      </c>
      <c r="Y58" s="75">
        <f t="shared" si="72"/>
        <v>1.5</v>
      </c>
      <c r="Z58" s="1142">
        <f t="shared" si="13"/>
        <v>461.01299999999998</v>
      </c>
      <c r="AA58" s="75">
        <f t="shared" ref="AA58:AD58" si="73">SUM(AA31,AA11)</f>
        <v>483.29269999999997</v>
      </c>
      <c r="AB58" s="75">
        <f t="shared" si="73"/>
        <v>0</v>
      </c>
      <c r="AC58" s="75">
        <f t="shared" si="73"/>
        <v>1E-4</v>
      </c>
      <c r="AD58" s="75">
        <f t="shared" si="73"/>
        <v>1.5</v>
      </c>
      <c r="AE58" s="1142">
        <f t="shared" si="15"/>
        <v>484.79279999999994</v>
      </c>
      <c r="AF58" s="69"/>
      <c r="AG58" s="69"/>
      <c r="AH58" s="69"/>
      <c r="AI58" s="54"/>
      <c r="AJ58" s="54"/>
    </row>
    <row r="59" spans="10:36" s="55" customFormat="1" ht="12" x14ac:dyDescent="0.2">
      <c r="J59" s="98"/>
      <c r="K59" s="99" t="s">
        <v>987</v>
      </c>
      <c r="L59" s="98"/>
      <c r="M59" s="100" t="s">
        <v>843</v>
      </c>
      <c r="N59" s="101">
        <f t="shared" ref="N59:O59" si="74">N10-N37</f>
        <v>269.87877925999999</v>
      </c>
      <c r="O59" s="101">
        <f t="shared" si="74"/>
        <v>312.33510000000012</v>
      </c>
      <c r="P59" s="101">
        <f t="shared" ref="P59:Q59" si="75">P10-P37</f>
        <v>271.64440000000002</v>
      </c>
      <c r="Q59" s="101">
        <f t="shared" si="75"/>
        <v>43.983900000000006</v>
      </c>
      <c r="R59" s="101">
        <f t="shared" ref="R59:T59" si="76">R10-R37</f>
        <v>13.513998999999984</v>
      </c>
      <c r="S59" s="101">
        <f t="shared" si="76"/>
        <v>56.948797999999996</v>
      </c>
      <c r="T59" s="101">
        <f t="shared" si="76"/>
        <v>153.12219699999997</v>
      </c>
      <c r="U59" s="1155">
        <f t="shared" si="11"/>
        <v>267.56889399999994</v>
      </c>
      <c r="V59" s="101">
        <f t="shared" ref="V59:Y59" si="77">V10-V37</f>
        <v>74.388300000000015</v>
      </c>
      <c r="W59" s="101">
        <f t="shared" si="77"/>
        <v>9.7139990000000012</v>
      </c>
      <c r="X59" s="101">
        <f t="shared" si="77"/>
        <v>56.946598000000002</v>
      </c>
      <c r="Y59" s="101">
        <f t="shared" si="77"/>
        <v>160.723997</v>
      </c>
      <c r="Z59" s="1155">
        <f t="shared" si="13"/>
        <v>301.77289400000001</v>
      </c>
      <c r="AA59" s="101">
        <f t="shared" ref="AA59:AD59" si="78">AA10-AA37</f>
        <v>74.064999999999884</v>
      </c>
      <c r="AB59" s="101">
        <f t="shared" si="78"/>
        <v>0.71399900000000116</v>
      </c>
      <c r="AC59" s="101">
        <f t="shared" si="78"/>
        <v>31.441297999999989</v>
      </c>
      <c r="AD59" s="101">
        <f t="shared" si="78"/>
        <v>71.354396999999977</v>
      </c>
      <c r="AE59" s="1155">
        <f t="shared" si="15"/>
        <v>177.57469399999985</v>
      </c>
      <c r="AF59" s="69"/>
      <c r="AG59" s="69"/>
      <c r="AH59" s="69"/>
      <c r="AI59" s="103"/>
      <c r="AJ59" s="103"/>
    </row>
    <row r="60" spans="10:36" s="55" customFormat="1" ht="4.5" customHeight="1" x14ac:dyDescent="0.2">
      <c r="J60" s="104"/>
      <c r="K60" s="77" t="s">
        <v>987</v>
      </c>
      <c r="L60" s="104"/>
      <c r="M60" s="71"/>
      <c r="N60" s="103"/>
      <c r="O60" s="103"/>
      <c r="P60" s="103"/>
      <c r="Q60" s="103"/>
      <c r="R60" s="103"/>
      <c r="S60" s="103"/>
      <c r="T60" s="103"/>
      <c r="U60" s="1142">
        <f t="shared" si="11"/>
        <v>0</v>
      </c>
      <c r="V60" s="103"/>
      <c r="W60" s="103"/>
      <c r="X60" s="103"/>
      <c r="Y60" s="103"/>
      <c r="Z60" s="1142">
        <f t="shared" si="13"/>
        <v>0</v>
      </c>
      <c r="AA60" s="103"/>
      <c r="AB60" s="103"/>
      <c r="AC60" s="103"/>
      <c r="AD60" s="103"/>
      <c r="AE60" s="1142">
        <f t="shared" si="15"/>
        <v>0</v>
      </c>
      <c r="AF60" s="69"/>
      <c r="AG60" s="69"/>
      <c r="AH60" s="69"/>
      <c r="AI60" s="103"/>
      <c r="AJ60" s="103"/>
    </row>
    <row r="61" spans="10:36" s="55" customFormat="1" ht="12" x14ac:dyDescent="0.2">
      <c r="J61" s="105">
        <v>31</v>
      </c>
      <c r="K61" s="99" t="s">
        <v>987</v>
      </c>
      <c r="L61" s="105"/>
      <c r="M61" s="100" t="s">
        <v>1151</v>
      </c>
      <c r="N61" s="101">
        <f t="shared" ref="N61:O61" si="79">SUM(N64,N69)</f>
        <v>250.30082795999999</v>
      </c>
      <c r="O61" s="101">
        <f t="shared" si="79"/>
        <v>256.86930000000001</v>
      </c>
      <c r="P61" s="101">
        <f t="shared" ref="P61:Q61" si="80">SUM(P64,P69)</f>
        <v>215.49019999999999</v>
      </c>
      <c r="Q61" s="101">
        <f t="shared" si="80"/>
        <v>44.2652</v>
      </c>
      <c r="R61" s="101">
        <f t="shared" ref="R61:T61" si="81">SUM(R64,R69)</f>
        <v>13.513999</v>
      </c>
      <c r="S61" s="101">
        <f t="shared" si="81"/>
        <v>56.948797999999989</v>
      </c>
      <c r="T61" s="101">
        <f t="shared" si="81"/>
        <v>153.12219700000003</v>
      </c>
      <c r="U61" s="1155">
        <f t="shared" si="11"/>
        <v>267.85019399999999</v>
      </c>
      <c r="V61" s="101">
        <f t="shared" ref="V61:Y61" si="82">SUM(V64,V69)</f>
        <v>33.957999999999998</v>
      </c>
      <c r="W61" s="101">
        <f t="shared" si="82"/>
        <v>9.7139989999999994</v>
      </c>
      <c r="X61" s="101">
        <f t="shared" si="82"/>
        <v>56.946598000000002</v>
      </c>
      <c r="Y61" s="101">
        <f t="shared" si="82"/>
        <v>160.72399700000003</v>
      </c>
      <c r="Z61" s="1155">
        <f t="shared" si="13"/>
        <v>261.34259400000002</v>
      </c>
      <c r="AA61" s="101">
        <f t="shared" ref="AA61:AD61" si="83">SUM(AA64,AA69)</f>
        <v>23.948100000000004</v>
      </c>
      <c r="AB61" s="101">
        <f t="shared" si="83"/>
        <v>0.71399899999999994</v>
      </c>
      <c r="AC61" s="101">
        <f t="shared" si="83"/>
        <v>31.441298</v>
      </c>
      <c r="AD61" s="101">
        <f t="shared" si="83"/>
        <v>71.354396999999992</v>
      </c>
      <c r="AE61" s="1155">
        <f t="shared" si="15"/>
        <v>127.45779399999999</v>
      </c>
      <c r="AF61" s="69"/>
      <c r="AG61" s="69"/>
      <c r="AH61" s="69"/>
      <c r="AI61" s="103"/>
      <c r="AJ61" s="103"/>
    </row>
    <row r="62" spans="10:36" ht="12" x14ac:dyDescent="0.2">
      <c r="J62" s="70"/>
      <c r="K62" s="76"/>
      <c r="L62" s="70"/>
      <c r="M62" s="74" t="s">
        <v>1152</v>
      </c>
      <c r="N62" s="53">
        <f>ROUND('GFS 2025_26 Budget'!E697/10^6,1)</f>
        <v>246.7</v>
      </c>
      <c r="O62" s="53">
        <f>ROUND('GFS 2025_26 Budget'!F697/10^6,1)</f>
        <v>252.8</v>
      </c>
      <c r="P62" s="53">
        <f>ROUND('GFS 2025_26 Budget'!G697/10^6,1)</f>
        <v>213.5</v>
      </c>
      <c r="Q62" s="53">
        <f>ROUND('GFS 2025_26 Budget'!H697/10^6,1)</f>
        <v>42.8</v>
      </c>
      <c r="R62" s="53">
        <f>ROUND('GFS 2025_26 Budget'!I697/10^6,1)</f>
        <v>13.5</v>
      </c>
      <c r="S62" s="53">
        <f>ROUND('GFS 2025_26 Budget'!J697/10^6,1)</f>
        <v>56.9</v>
      </c>
      <c r="T62" s="53">
        <f>ROUND('GFS 2025_26 Budget'!K697/10^6,1)</f>
        <v>153.1</v>
      </c>
      <c r="U62" s="1142">
        <f t="shared" si="11"/>
        <v>266.29999999999995</v>
      </c>
      <c r="V62" s="53">
        <f>ROUND('GFS 2025_26 Budget'!M697/10^6,1)</f>
        <v>32.5</v>
      </c>
      <c r="W62" s="53">
        <f>ROUND('GFS 2025_26 Budget'!N697/10^6,1)</f>
        <v>9.6999999999999993</v>
      </c>
      <c r="X62" s="53">
        <f>ROUND('GFS 2025_26 Budget'!O697/10^6,1)</f>
        <v>56.9</v>
      </c>
      <c r="Y62" s="53">
        <f>ROUND('GFS 2025_26 Budget'!P697/10^6,1)</f>
        <v>160.69999999999999</v>
      </c>
      <c r="Z62" s="1142">
        <f t="shared" si="13"/>
        <v>259.79999999999995</v>
      </c>
      <c r="AA62" s="53">
        <f>ROUND('GFS 2025_26 Budget'!R697/10^6,1)</f>
        <v>22.5</v>
      </c>
      <c r="AB62" s="53">
        <f>ROUND('GFS 2025_26 Budget'!S697/10^6,1)</f>
        <v>0.7</v>
      </c>
      <c r="AC62" s="53">
        <f>ROUND('GFS 2025_26 Budget'!T697/10^6,1)</f>
        <v>31.4</v>
      </c>
      <c r="AD62" s="53">
        <f>ROUND('GFS 2025_26 Budget'!U697/10^6,1)</f>
        <v>71.400000000000006</v>
      </c>
      <c r="AE62" s="1142">
        <f t="shared" si="15"/>
        <v>126</v>
      </c>
      <c r="AF62" s="69"/>
      <c r="AG62" s="69"/>
      <c r="AH62" s="69"/>
      <c r="AI62" s="53"/>
      <c r="AJ62" s="53"/>
    </row>
    <row r="63" spans="10:36" ht="12" x14ac:dyDescent="0.2">
      <c r="J63" s="70"/>
      <c r="K63" s="76"/>
      <c r="L63" s="70"/>
      <c r="M63" s="74" t="s">
        <v>1153</v>
      </c>
      <c r="N63" s="53">
        <f>ROUND('GFS 2025_26 Budget'!E698/10^6,1)</f>
        <v>0.1</v>
      </c>
      <c r="O63" s="53">
        <f>ROUND('GFS 2025_26 Budget'!F698/10^6,1)</f>
        <v>0.1</v>
      </c>
      <c r="P63" s="53">
        <f>ROUND('GFS 2025_26 Budget'!G698/10^6,1)</f>
        <v>0.1</v>
      </c>
      <c r="Q63" s="53">
        <f>ROUND('GFS 2025_26 Budget'!H698/10^6,1)</f>
        <v>0.1</v>
      </c>
      <c r="R63" s="53">
        <f>ROUND('GFS 2025_26 Budget'!I698/10^6,1)</f>
        <v>0</v>
      </c>
      <c r="S63" s="53">
        <f>ROUND('GFS 2025_26 Budget'!J698/10^6,1)</f>
        <v>0</v>
      </c>
      <c r="T63" s="53">
        <f>ROUND('GFS 2025_26 Budget'!K698/10^6,1)</f>
        <v>0</v>
      </c>
      <c r="U63" s="1142">
        <f t="shared" si="11"/>
        <v>0.1</v>
      </c>
      <c r="V63" s="53">
        <f>ROUND('GFS 2025_26 Budget'!M698/10^6,1)</f>
        <v>0.1</v>
      </c>
      <c r="W63" s="53">
        <f>ROUND('GFS 2025_26 Budget'!N698/10^6,1)</f>
        <v>0</v>
      </c>
      <c r="X63" s="53">
        <f>ROUND('GFS 2025_26 Budget'!O698/10^6,1)</f>
        <v>0</v>
      </c>
      <c r="Y63" s="53">
        <f>ROUND('GFS 2025_26 Budget'!P698/10^6,1)</f>
        <v>0</v>
      </c>
      <c r="Z63" s="1142">
        <f t="shared" si="13"/>
        <v>0.1</v>
      </c>
      <c r="AA63" s="53">
        <f>ROUND('GFS 2025_26 Budget'!R698/10^6,1)</f>
        <v>0.1</v>
      </c>
      <c r="AB63" s="53">
        <f>ROUND('GFS 2025_26 Budget'!S698/10^6,1)</f>
        <v>0</v>
      </c>
      <c r="AC63" s="53">
        <f>ROUND('GFS 2025_26 Budget'!T698/10^6,1)</f>
        <v>0</v>
      </c>
      <c r="AD63" s="53">
        <f>ROUND('GFS 2025_26 Budget'!U698/10^6,1)</f>
        <v>0</v>
      </c>
      <c r="AE63" s="1142">
        <f t="shared" si="15"/>
        <v>0.1</v>
      </c>
      <c r="AF63" s="69"/>
      <c r="AG63" s="69"/>
      <c r="AH63" s="69"/>
      <c r="AI63" s="53"/>
      <c r="AJ63" s="53"/>
    </row>
    <row r="64" spans="10:36" s="55" customFormat="1" ht="12" x14ac:dyDescent="0.2">
      <c r="J64" s="70">
        <v>311</v>
      </c>
      <c r="K64" s="77" t="s">
        <v>987</v>
      </c>
      <c r="L64" s="70"/>
      <c r="M64" s="71" t="s">
        <v>1154</v>
      </c>
      <c r="N64" s="103">
        <f t="shared" ref="N64:O64" si="84">SUM(N65:N67)</f>
        <v>246.64110386999999</v>
      </c>
      <c r="O64" s="103">
        <f t="shared" si="84"/>
        <v>252.77910000000003</v>
      </c>
      <c r="P64" s="103">
        <f t="shared" ref="P64:Q64" si="85">SUM(P65:P67)</f>
        <v>213.3672</v>
      </c>
      <c r="Q64" s="103">
        <f t="shared" si="85"/>
        <v>42.650100000000002</v>
      </c>
      <c r="R64" s="103">
        <f t="shared" ref="R64:T64" si="86">SUM(R65:R67)</f>
        <v>13.513999999999999</v>
      </c>
      <c r="S64" s="103">
        <f t="shared" si="86"/>
        <v>56.948799999999991</v>
      </c>
      <c r="T64" s="103">
        <f t="shared" si="86"/>
        <v>153.12220000000002</v>
      </c>
      <c r="U64" s="1142">
        <f t="shared" si="11"/>
        <v>266.23509999999999</v>
      </c>
      <c r="V64" s="103">
        <f t="shared" ref="V64:Y64" si="87">SUM(V65:V67)</f>
        <v>32.3429</v>
      </c>
      <c r="W64" s="103">
        <f t="shared" si="87"/>
        <v>9.7139999999999986</v>
      </c>
      <c r="X64" s="103">
        <f t="shared" si="87"/>
        <v>56.946600000000004</v>
      </c>
      <c r="Y64" s="103">
        <f t="shared" si="87"/>
        <v>160.72400000000002</v>
      </c>
      <c r="Z64" s="1142">
        <f t="shared" si="13"/>
        <v>259.72750000000002</v>
      </c>
      <c r="AA64" s="103">
        <f t="shared" ref="AA64:AD64" si="88">SUM(AA65:AA67)</f>
        <v>22.333000000000002</v>
      </c>
      <c r="AB64" s="103">
        <f t="shared" si="88"/>
        <v>0.71399999999999997</v>
      </c>
      <c r="AC64" s="103">
        <f t="shared" si="88"/>
        <v>31.441299999999998</v>
      </c>
      <c r="AD64" s="103">
        <f t="shared" si="88"/>
        <v>71.354399999999998</v>
      </c>
      <c r="AE64" s="1142">
        <f t="shared" si="15"/>
        <v>125.84269999999999</v>
      </c>
      <c r="AF64" s="69"/>
      <c r="AG64" s="69"/>
      <c r="AH64" s="69"/>
      <c r="AI64" s="103"/>
      <c r="AJ64" s="103"/>
    </row>
    <row r="65" spans="10:36" ht="12" x14ac:dyDescent="0.2">
      <c r="J65" s="70"/>
      <c r="K65" s="76"/>
      <c r="L65" s="70"/>
      <c r="M65" s="106" t="s">
        <v>1155</v>
      </c>
      <c r="N65" s="75">
        <f>'GFS 2025_26 Budget'!E699/10^6</f>
        <v>133.43277548</v>
      </c>
      <c r="O65" s="75">
        <f>'GFS 2025_26 Budget'!F699/10^6</f>
        <v>145.29339999999999</v>
      </c>
      <c r="P65" s="75">
        <f>'GFS 2025_26 Budget'!G699/10^6</f>
        <v>150.47880000000001</v>
      </c>
      <c r="Q65" s="75">
        <f>'GFS 2025_26 Budget'!H699/10^6</f>
        <v>30.0563</v>
      </c>
      <c r="R65" s="75">
        <f>'GFS 2025_26 Budget'!I699/10^6</f>
        <v>12.91</v>
      </c>
      <c r="S65" s="75">
        <f>'GFS 2025_26 Budget'!J699/10^6</f>
        <v>48.903399999999998</v>
      </c>
      <c r="T65" s="75">
        <f>'GFS 2025_26 Budget'!K699/10^6</f>
        <v>134.52180000000001</v>
      </c>
      <c r="U65" s="1142">
        <f t="shared" si="11"/>
        <v>226.39150000000001</v>
      </c>
      <c r="V65" s="75">
        <f>'GFS 2025_26 Budget'!M699/10^6</f>
        <v>16.140599999999999</v>
      </c>
      <c r="W65" s="75">
        <f>'GFS 2025_26 Budget'!N699/10^6</f>
        <v>9.11</v>
      </c>
      <c r="X65" s="75">
        <f>'GFS 2025_26 Budget'!O699/10^6</f>
        <v>47.747700000000002</v>
      </c>
      <c r="Y65" s="75">
        <f>'GFS 2025_26 Budget'!P699/10^6</f>
        <v>127.1755</v>
      </c>
      <c r="Z65" s="1142">
        <f t="shared" si="13"/>
        <v>200.1738</v>
      </c>
      <c r="AA65" s="75">
        <f>'GFS 2025_26 Budget'!R699/10^6</f>
        <v>5.6406000000000001</v>
      </c>
      <c r="AB65" s="75">
        <f>'GFS 2025_26 Budget'!S699/10^6</f>
        <v>0.61</v>
      </c>
      <c r="AC65" s="75">
        <f>'GFS 2025_26 Budget'!T699/10^6</f>
        <v>24.747599999999998</v>
      </c>
      <c r="AD65" s="75">
        <f>'GFS 2025_26 Budget'!U699/10^6</f>
        <v>47.514800000000001</v>
      </c>
      <c r="AE65" s="1142">
        <f t="shared" si="15"/>
        <v>78.513000000000005</v>
      </c>
      <c r="AF65" s="69"/>
      <c r="AG65" s="69"/>
      <c r="AH65" s="69"/>
      <c r="AI65" s="54"/>
      <c r="AJ65" s="54"/>
    </row>
    <row r="66" spans="10:36" ht="12" x14ac:dyDescent="0.2">
      <c r="J66" s="70"/>
      <c r="K66" s="76"/>
      <c r="L66" s="70"/>
      <c r="M66" s="106" t="s">
        <v>859</v>
      </c>
      <c r="N66" s="75">
        <f>'GFS 2025_26 Budget'!E716/10^6-'GFS 2025_26 Budget'!E737/10^6</f>
        <v>81.905012900000003</v>
      </c>
      <c r="O66" s="75">
        <f>'GFS 2025_26 Budget'!F716/10^6-'GFS 2025_26 Budget'!F737/10^6</f>
        <v>102.50680000000001</v>
      </c>
      <c r="P66" s="75">
        <f>'GFS 2025_26 Budget'!G716/10^6-'GFS 2025_26 Budget'!G737/10^6</f>
        <v>57.898000000000003</v>
      </c>
      <c r="Q66" s="75">
        <f>'GFS 2025_26 Budget'!H716/10^6-'GFS 2025_26 Budget'!H737/10^6</f>
        <v>7.9949000000000003</v>
      </c>
      <c r="R66" s="75">
        <f>'GFS 2025_26 Budget'!I716/10^6-'GFS 2025_26 Budget'!I737/10^6</f>
        <v>0.5</v>
      </c>
      <c r="S66" s="75">
        <f>'GFS 2025_26 Budget'!J716/10^6-'GFS 2025_26 Budget'!J737/10^6</f>
        <v>6.0880999999999998</v>
      </c>
      <c r="T66" s="75">
        <f>'GFS 2025_26 Budget'!K716/10^6-'GFS 2025_26 Budget'!K737/10^6</f>
        <v>15.460900000000001</v>
      </c>
      <c r="U66" s="1142">
        <f t="shared" si="11"/>
        <v>30.043900000000001</v>
      </c>
      <c r="V66" s="75">
        <f>'GFS 2025_26 Budget'!M716/10^6-'GFS 2025_26 Budget'!M737/10^6</f>
        <v>11.603400000000001</v>
      </c>
      <c r="W66" s="75">
        <f>'GFS 2025_26 Budget'!N716/10^6-'GFS 2025_26 Budget'!N737/10^6</f>
        <v>0.5</v>
      </c>
      <c r="X66" s="75">
        <f>'GFS 2025_26 Budget'!O716/10^6-'GFS 2025_26 Budget'!O737/10^6</f>
        <v>7.2416</v>
      </c>
      <c r="Y66" s="75">
        <f>'GFS 2025_26 Budget'!P716/10^6-'GFS 2025_26 Budget'!P737/10^6</f>
        <v>32.341000000000001</v>
      </c>
      <c r="Z66" s="1142">
        <f t="shared" si="13"/>
        <v>51.686</v>
      </c>
      <c r="AA66" s="75">
        <f>'GFS 2025_26 Budget'!R716/10^6-'GFS 2025_26 Budget'!R737/10^6</f>
        <v>12.093500000000001</v>
      </c>
      <c r="AB66" s="75">
        <f>'GFS 2025_26 Budget'!S716/10^6-'GFS 2025_26 Budget'!S737/10^6</f>
        <v>0</v>
      </c>
      <c r="AC66" s="75">
        <f>'GFS 2025_26 Budget'!T716/10^6-'GFS 2025_26 Budget'!T737/10^6</f>
        <v>4.7363999999999997</v>
      </c>
      <c r="AD66" s="75">
        <f>'GFS 2025_26 Budget'!U716/10^6-'GFS 2025_26 Budget'!U737/10^6</f>
        <v>23.839600000000001</v>
      </c>
      <c r="AE66" s="1142">
        <f t="shared" si="15"/>
        <v>40.669499999999999</v>
      </c>
      <c r="AF66" s="69"/>
      <c r="AG66" s="69"/>
      <c r="AH66" s="69"/>
      <c r="AI66" s="54"/>
      <c r="AJ66" s="54"/>
    </row>
    <row r="67" spans="10:36" ht="12" x14ac:dyDescent="0.2">
      <c r="J67" s="70"/>
      <c r="K67" s="76"/>
      <c r="L67" s="70"/>
      <c r="M67" s="106" t="s">
        <v>888</v>
      </c>
      <c r="N67" s="75">
        <f>'GFS 2025_26 Budget'!E746/10^6</f>
        <v>31.303315489999999</v>
      </c>
      <c r="O67" s="75">
        <f>'GFS 2025_26 Budget'!F746/10^6</f>
        <v>4.9789000000000003</v>
      </c>
      <c r="P67" s="75">
        <f>'GFS 2025_26 Budget'!G746/10^6</f>
        <v>4.9904000000000002</v>
      </c>
      <c r="Q67" s="75">
        <f>'GFS 2025_26 Budget'!H746/10^6</f>
        <v>4.5989000000000004</v>
      </c>
      <c r="R67" s="75">
        <f>'GFS 2025_26 Budget'!I746/10^6</f>
        <v>0.104</v>
      </c>
      <c r="S67" s="75">
        <f>'GFS 2025_26 Budget'!J746/10^6</f>
        <v>1.9573</v>
      </c>
      <c r="T67" s="75">
        <f>'GFS 2025_26 Budget'!K746/10^6</f>
        <v>3.1395</v>
      </c>
      <c r="U67" s="1142">
        <f t="shared" si="11"/>
        <v>9.7997000000000014</v>
      </c>
      <c r="V67" s="75">
        <f>'GFS 2025_26 Budget'!M746/10^6</f>
        <v>4.5989000000000004</v>
      </c>
      <c r="W67" s="75">
        <f>'GFS 2025_26 Budget'!N746/10^6</f>
        <v>0.104</v>
      </c>
      <c r="X67" s="75">
        <f>'GFS 2025_26 Budget'!O746/10^6</f>
        <v>1.9573</v>
      </c>
      <c r="Y67" s="75">
        <f>'GFS 2025_26 Budget'!P746/10^6</f>
        <v>1.2075</v>
      </c>
      <c r="Z67" s="1142">
        <f t="shared" si="13"/>
        <v>7.867700000000001</v>
      </c>
      <c r="AA67" s="75">
        <f>'GFS 2025_26 Budget'!R746/10^6</f>
        <v>4.5989000000000004</v>
      </c>
      <c r="AB67" s="75">
        <f>'GFS 2025_26 Budget'!S746/10^6</f>
        <v>0.104</v>
      </c>
      <c r="AC67" s="75">
        <f>'GFS 2025_26 Budget'!T746/10^6</f>
        <v>1.9573</v>
      </c>
      <c r="AD67" s="75">
        <f>'GFS 2025_26 Budget'!U746/10^6</f>
        <v>0</v>
      </c>
      <c r="AE67" s="1142">
        <f t="shared" si="15"/>
        <v>6.6602000000000006</v>
      </c>
      <c r="AF67" s="69"/>
      <c r="AG67" s="69"/>
      <c r="AH67" s="69"/>
      <c r="AI67" s="54"/>
      <c r="AJ67" s="54"/>
    </row>
    <row r="68" spans="10:36" ht="12" x14ac:dyDescent="0.2">
      <c r="J68" s="70"/>
      <c r="K68" s="76"/>
      <c r="L68" s="70"/>
      <c r="M68" s="106"/>
      <c r="N68" s="75"/>
      <c r="O68" s="75"/>
      <c r="P68" s="75"/>
      <c r="Q68" s="75"/>
      <c r="R68" s="75"/>
      <c r="S68" s="75"/>
      <c r="T68" s="75"/>
      <c r="U68" s="1142">
        <f t="shared" si="11"/>
        <v>0</v>
      </c>
      <c r="V68" s="75"/>
      <c r="W68" s="75"/>
      <c r="X68" s="75"/>
      <c r="Y68" s="75"/>
      <c r="Z68" s="1142">
        <f t="shared" si="13"/>
        <v>0</v>
      </c>
      <c r="AA68" s="75"/>
      <c r="AB68" s="75"/>
      <c r="AC68" s="75"/>
      <c r="AD68" s="75"/>
      <c r="AE68" s="1142">
        <f t="shared" si="15"/>
        <v>0</v>
      </c>
      <c r="AF68" s="69"/>
      <c r="AG68" s="69"/>
      <c r="AH68" s="69"/>
      <c r="AI68" s="54"/>
      <c r="AJ68" s="54"/>
    </row>
    <row r="69" spans="10:36" s="55" customFormat="1" ht="12" x14ac:dyDescent="0.2">
      <c r="J69" s="70">
        <v>314</v>
      </c>
      <c r="K69" s="77" t="s">
        <v>987</v>
      </c>
      <c r="L69" s="70"/>
      <c r="M69" s="71" t="s">
        <v>1156</v>
      </c>
      <c r="N69" s="103">
        <f>SUM('GFS 2025_26 Budget'!E766-'GFS 2025_26 Budget'!E774)/10^6</f>
        <v>3.6597240899999997</v>
      </c>
      <c r="O69" s="103">
        <f>SUM('GFS 2025_26 Budget'!F766-'GFS 2025_26 Budget'!F774)/10^6</f>
        <v>4.0902000000000003</v>
      </c>
      <c r="P69" s="103">
        <f>SUM('GFS 2025_26 Budget'!G766-'GFS 2025_26 Budget'!G774)/10^6</f>
        <v>2.1230000000000002</v>
      </c>
      <c r="Q69" s="103">
        <f>SUM('GFS 2025_26 Budget'!H766-'GFS 2025_26 Budget'!H774)/10^6</f>
        <v>1.6151</v>
      </c>
      <c r="R69" s="103">
        <f>SUM('GFS 2025_26 Budget'!I766-'GFS 2025_26 Budget'!I774)/10^6</f>
        <v>-9.9999999999999995E-7</v>
      </c>
      <c r="S69" s="103">
        <f>SUM('GFS 2025_26 Budget'!J766-'GFS 2025_26 Budget'!J774)/10^6</f>
        <v>-1.9999999999999999E-6</v>
      </c>
      <c r="T69" s="103">
        <f>SUM('GFS 2025_26 Budget'!K766-'GFS 2025_26 Budget'!K774)/10^6</f>
        <v>-3.0000000000000001E-6</v>
      </c>
      <c r="U69" s="1142">
        <f t="shared" si="11"/>
        <v>1.615094</v>
      </c>
      <c r="V69" s="103">
        <f>SUM('GFS 2025_26 Budget'!M766-'GFS 2025_26 Budget'!M774)/10^6</f>
        <v>1.6151</v>
      </c>
      <c r="W69" s="103">
        <f>SUM('GFS 2025_26 Budget'!N766-'GFS 2025_26 Budget'!N774)/10^6</f>
        <v>-9.9999999999999995E-7</v>
      </c>
      <c r="X69" s="103">
        <f>SUM('GFS 2025_26 Budget'!O766-'GFS 2025_26 Budget'!O774)/10^6</f>
        <v>-1.9999999999999999E-6</v>
      </c>
      <c r="Y69" s="103">
        <f>SUM('GFS 2025_26 Budget'!P766-'GFS 2025_26 Budget'!P774)/10^6</f>
        <v>-3.0000000000000001E-6</v>
      </c>
      <c r="Z69" s="1142">
        <f t="shared" si="13"/>
        <v>1.615094</v>
      </c>
      <c r="AA69" s="103">
        <f>SUM('GFS 2025_26 Budget'!R766-'GFS 2025_26 Budget'!R774)/10^6</f>
        <v>1.6151</v>
      </c>
      <c r="AB69" s="103">
        <f>SUM('GFS 2025_26 Budget'!S766-'GFS 2025_26 Budget'!S774)/10^6</f>
        <v>-9.9999999999999995E-7</v>
      </c>
      <c r="AC69" s="103">
        <f>SUM('GFS 2025_26 Budget'!T766-'GFS 2025_26 Budget'!T774)/10^6</f>
        <v>-1.9999999999999999E-6</v>
      </c>
      <c r="AD69" s="103">
        <f>SUM('GFS 2025_26 Budget'!U766-'GFS 2025_26 Budget'!U774)/10^6</f>
        <v>-3.0000000000000001E-6</v>
      </c>
      <c r="AE69" s="1142">
        <f t="shared" si="15"/>
        <v>1.615094</v>
      </c>
      <c r="AF69" s="69"/>
      <c r="AG69" s="69"/>
      <c r="AH69" s="69"/>
      <c r="AI69" s="103"/>
      <c r="AJ69" s="103"/>
    </row>
    <row r="70" spans="10:36" ht="12" x14ac:dyDescent="0.2">
      <c r="J70" s="70"/>
      <c r="K70" s="76"/>
      <c r="L70" s="70"/>
      <c r="M70" s="74" t="s">
        <v>1152</v>
      </c>
      <c r="N70" s="53">
        <f>'GFS 2025_26 Budget'!E763/10^6</f>
        <v>3.6597240899999997</v>
      </c>
      <c r="O70" s="53">
        <f>'GFS 2025_26 Budget'!F763/10^6</f>
        <v>4.0902000000000003</v>
      </c>
      <c r="P70" s="53">
        <f>'GFS 2025_26 Budget'!G763/10^6</f>
        <v>2.1230000000000002</v>
      </c>
      <c r="Q70" s="53">
        <f>'GFS 2025_26 Budget'!H763/10^6</f>
        <v>1.6151</v>
      </c>
      <c r="R70" s="53">
        <f>'GFS 2025_26 Budget'!I763/10^6</f>
        <v>0</v>
      </c>
      <c r="S70" s="53">
        <f>'GFS 2025_26 Budget'!J763/10^6</f>
        <v>0</v>
      </c>
      <c r="T70" s="53">
        <f>'GFS 2025_26 Budget'!K763/10^6</f>
        <v>0</v>
      </c>
      <c r="U70" s="1142">
        <f t="shared" si="11"/>
        <v>1.6151</v>
      </c>
      <c r="V70" s="53">
        <f>ROUND('GFS 2025_26 Budget'!M763/10^6,1)</f>
        <v>1.6</v>
      </c>
      <c r="W70" s="53">
        <f>ROUND('GFS 2025_26 Budget'!N763/10^6,1)</f>
        <v>0</v>
      </c>
      <c r="X70" s="53">
        <f>ROUND('GFS 2025_26 Budget'!O763/10^6,1)</f>
        <v>0</v>
      </c>
      <c r="Y70" s="53">
        <f>ROUND('GFS 2025_26 Budget'!P763/10^6,1)</f>
        <v>0</v>
      </c>
      <c r="Z70" s="1142">
        <f t="shared" si="13"/>
        <v>1.6</v>
      </c>
      <c r="AA70" s="53">
        <f>ROUND('GFS 2025_26 Budget'!R763/10^6,1)</f>
        <v>1.6</v>
      </c>
      <c r="AB70" s="53">
        <f>ROUND('GFS 2025_26 Budget'!S763/10^6,1)</f>
        <v>0</v>
      </c>
      <c r="AC70" s="53">
        <f>ROUND('GFS 2025_26 Budget'!T763/10^6,1)</f>
        <v>0</v>
      </c>
      <c r="AD70" s="53">
        <f>ROUND('GFS 2025_26 Budget'!U763/10^6,1)</f>
        <v>0</v>
      </c>
      <c r="AE70" s="1142">
        <f t="shared" si="15"/>
        <v>1.6</v>
      </c>
      <c r="AF70" s="69"/>
      <c r="AG70" s="69"/>
      <c r="AH70" s="69"/>
      <c r="AI70" s="53"/>
      <c r="AJ70" s="53"/>
    </row>
    <row r="71" spans="10:36" ht="12" x14ac:dyDescent="0.2">
      <c r="J71" s="70"/>
      <c r="K71" s="76"/>
      <c r="L71" s="70"/>
      <c r="M71" s="74" t="s">
        <v>1153</v>
      </c>
      <c r="N71" s="53">
        <f>ROUND('GFS 2025_26 Budget'!E764/10^6,1)</f>
        <v>0</v>
      </c>
      <c r="O71" s="53">
        <f>ROUND('GFS 2025_26 Budget'!F764/10^6,1)</f>
        <v>0</v>
      </c>
      <c r="P71" s="53">
        <f>ROUND('GFS 2025_26 Budget'!G764/10^6,1)</f>
        <v>0</v>
      </c>
      <c r="Q71" s="53">
        <f>ROUND('GFS 2025_26 Budget'!H764/10^6,1)</f>
        <v>0</v>
      </c>
      <c r="R71" s="53">
        <f>ROUND('GFS 2025_26 Budget'!I764/10^6,1)</f>
        <v>0</v>
      </c>
      <c r="S71" s="53">
        <f>ROUND('GFS 2025_26 Budget'!J764/10^6,1)</f>
        <v>0</v>
      </c>
      <c r="T71" s="53">
        <f>ROUND('GFS 2025_26 Budget'!K764/10^6,1)</f>
        <v>0</v>
      </c>
      <c r="U71" s="1142">
        <f t="shared" si="11"/>
        <v>0</v>
      </c>
      <c r="V71" s="53">
        <f>ROUND('GFS 2025_26 Budget'!M764/10^6,1)</f>
        <v>0</v>
      </c>
      <c r="W71" s="53">
        <f>ROUND('GFS 2025_26 Budget'!N764/10^6,1)</f>
        <v>0</v>
      </c>
      <c r="X71" s="53">
        <f>ROUND('GFS 2025_26 Budget'!O764/10^6,1)</f>
        <v>0</v>
      </c>
      <c r="Y71" s="53">
        <f>ROUND('GFS 2025_26 Budget'!P764/10^6,1)</f>
        <v>0</v>
      </c>
      <c r="Z71" s="1142">
        <f t="shared" si="13"/>
        <v>0</v>
      </c>
      <c r="AA71" s="53">
        <f>ROUND('GFS 2025_26 Budget'!R764/10^6,1)</f>
        <v>0</v>
      </c>
      <c r="AB71" s="53">
        <f>ROUND('GFS 2025_26 Budget'!S764/10^6,1)</f>
        <v>0</v>
      </c>
      <c r="AC71" s="53">
        <f>ROUND('GFS 2025_26 Budget'!T764/10^6,1)</f>
        <v>0</v>
      </c>
      <c r="AD71" s="53">
        <f>ROUND('GFS 2025_26 Budget'!U764/10^6,1)</f>
        <v>0</v>
      </c>
      <c r="AE71" s="1142">
        <f t="shared" si="15"/>
        <v>0</v>
      </c>
      <c r="AF71" s="69"/>
      <c r="AG71" s="69"/>
      <c r="AH71" s="69"/>
      <c r="AI71" s="53"/>
      <c r="AJ71" s="53"/>
    </row>
    <row r="72" spans="10:36" ht="12" x14ac:dyDescent="0.2">
      <c r="J72" s="70"/>
      <c r="K72" s="76" t="s">
        <v>987</v>
      </c>
      <c r="L72" s="70"/>
      <c r="M72" s="71" t="s">
        <v>1067</v>
      </c>
      <c r="N72" s="53">
        <f t="shared" ref="N72:O72" si="89">SUM(N37,N62)</f>
        <v>787.78415244999997</v>
      </c>
      <c r="O72" s="53">
        <f t="shared" si="89"/>
        <v>870.221</v>
      </c>
      <c r="P72" s="53">
        <f t="shared" ref="P72:Q72" si="90">SUM(P37,P62)</f>
        <v>733.21249999999998</v>
      </c>
      <c r="Q72" s="53">
        <f t="shared" si="90"/>
        <v>410.96249999999998</v>
      </c>
      <c r="R72" s="53">
        <f t="shared" ref="R72:T72" si="91">SUM(R37,R62)</f>
        <v>117.99690100000001</v>
      </c>
      <c r="S72" s="53">
        <f t="shared" si="91"/>
        <v>133.03500199999999</v>
      </c>
      <c r="T72" s="53">
        <f t="shared" si="91"/>
        <v>214.13500299999998</v>
      </c>
      <c r="U72" s="1142">
        <f t="shared" si="11"/>
        <v>876.1294059999999</v>
      </c>
      <c r="V72" s="53">
        <f t="shared" ref="V72:Y72" si="92">SUM(V37,V62)</f>
        <v>417.62459999999999</v>
      </c>
      <c r="W72" s="53">
        <f t="shared" si="92"/>
        <v>86.939001000000005</v>
      </c>
      <c r="X72" s="53">
        <f t="shared" si="92"/>
        <v>105.789202</v>
      </c>
      <c r="Y72" s="53">
        <f t="shared" si="92"/>
        <v>233.81550299999998</v>
      </c>
      <c r="Z72" s="1142">
        <f t="shared" si="13"/>
        <v>844.16830600000003</v>
      </c>
      <c r="AA72" s="53">
        <f t="shared" ref="AA72:AD72" si="93">SUM(AA37,AA62)</f>
        <v>431.72770000000008</v>
      </c>
      <c r="AB72" s="53">
        <f t="shared" si="93"/>
        <v>47.515101000000001</v>
      </c>
      <c r="AC72" s="53">
        <f t="shared" si="93"/>
        <v>79.463301999999999</v>
      </c>
      <c r="AD72" s="53">
        <f t="shared" si="93"/>
        <v>143.89440300000001</v>
      </c>
      <c r="AE72" s="1142">
        <f t="shared" si="15"/>
        <v>702.60050600000011</v>
      </c>
      <c r="AF72" s="69"/>
      <c r="AG72" s="69"/>
      <c r="AH72" s="69"/>
      <c r="AI72" s="53"/>
      <c r="AJ72" s="53"/>
    </row>
    <row r="73" spans="10:36" s="55" customFormat="1" ht="12" x14ac:dyDescent="0.2">
      <c r="J73" s="105"/>
      <c r="K73" s="99" t="s">
        <v>987</v>
      </c>
      <c r="L73" s="105"/>
      <c r="M73" s="100" t="s">
        <v>924</v>
      </c>
      <c r="N73" s="101">
        <f>'GFS 2025_26 Budget'!E810/10^6</f>
        <v>19.577951299999864</v>
      </c>
      <c r="O73" s="101">
        <f>'GFS 2025_26 Budget'!F810/10^6</f>
        <v>55.465800000000002</v>
      </c>
      <c r="P73" s="101">
        <f>'GFS 2025_26 Budget'!G810/10^6</f>
        <v>56.154200000000003</v>
      </c>
      <c r="Q73" s="101">
        <f>'GFS 2025_26 Budget'!H810/10^6</f>
        <v>-0.28129999999999999</v>
      </c>
      <c r="R73" s="101">
        <f>'GFS 2025_26 Budget'!I810/10^6</f>
        <v>0</v>
      </c>
      <c r="S73" s="101">
        <f>'GFS 2025_26 Budget'!J810/10^6</f>
        <v>0</v>
      </c>
      <c r="T73" s="101">
        <f>'GFS 2025_26 Budget'!K810/10^6</f>
        <v>0</v>
      </c>
      <c r="U73" s="1155">
        <f t="shared" si="11"/>
        <v>-0.28129999999999999</v>
      </c>
      <c r="V73" s="101">
        <f>'GFS 2025_26 Budget'!M810/10^6</f>
        <v>40.430300000000003</v>
      </c>
      <c r="W73" s="101">
        <f>'GFS 2025_26 Budget'!N810/10^6</f>
        <v>0</v>
      </c>
      <c r="X73" s="101">
        <f>'GFS 2025_26 Budget'!O810/10^6</f>
        <v>0</v>
      </c>
      <c r="Y73" s="101">
        <f>'GFS 2025_26 Budget'!P810/10^6</f>
        <v>0</v>
      </c>
      <c r="Z73" s="1155">
        <f t="shared" si="13"/>
        <v>40.430300000000003</v>
      </c>
      <c r="AA73" s="101">
        <f>'GFS 2025_26 Budget'!R810/10^6</f>
        <v>50.116900000000001</v>
      </c>
      <c r="AB73" s="101">
        <f>'GFS 2025_26 Budget'!S810/10^6</f>
        <v>0</v>
      </c>
      <c r="AC73" s="101">
        <f>'GFS 2025_26 Budget'!T810/10^6</f>
        <v>0</v>
      </c>
      <c r="AD73" s="101">
        <f>'GFS 2025_26 Budget'!U810/10^6</f>
        <v>0</v>
      </c>
      <c r="AE73" s="1155">
        <f t="shared" si="15"/>
        <v>50.116900000000001</v>
      </c>
      <c r="AF73" s="69"/>
      <c r="AG73" s="69"/>
      <c r="AH73" s="69"/>
      <c r="AI73" s="103"/>
      <c r="AJ73" s="103"/>
    </row>
    <row r="74" spans="10:36" s="55" customFormat="1" ht="13.5" customHeight="1" x14ac:dyDescent="0.2">
      <c r="J74" s="70"/>
      <c r="K74" s="77" t="s">
        <v>987</v>
      </c>
      <c r="L74" s="70"/>
      <c r="M74" s="107"/>
      <c r="N74" s="72">
        <v>0</v>
      </c>
      <c r="O74" s="72">
        <f t="shared" ref="O74" si="94">O73+O75</f>
        <v>0</v>
      </c>
      <c r="P74" s="72">
        <v>0</v>
      </c>
      <c r="Q74" s="72">
        <f t="shared" ref="Q74:T74" si="95">Q73+Q75</f>
        <v>0</v>
      </c>
      <c r="R74" s="72">
        <f t="shared" si="95"/>
        <v>0</v>
      </c>
      <c r="S74" s="72">
        <f t="shared" si="95"/>
        <v>0</v>
      </c>
      <c r="T74" s="72">
        <f t="shared" si="95"/>
        <v>0</v>
      </c>
      <c r="U74" s="1142">
        <f t="shared" si="11"/>
        <v>0</v>
      </c>
      <c r="V74" s="72">
        <f t="shared" ref="V74:Y74" si="96">V73+V75</f>
        <v>0</v>
      </c>
      <c r="W74" s="72">
        <f t="shared" si="96"/>
        <v>0</v>
      </c>
      <c r="X74" s="72">
        <f t="shared" si="96"/>
        <v>0</v>
      </c>
      <c r="Y74" s="72">
        <f t="shared" si="96"/>
        <v>0</v>
      </c>
      <c r="Z74" s="1142">
        <f t="shared" si="13"/>
        <v>0</v>
      </c>
      <c r="AA74" s="72">
        <f t="shared" ref="AA74:AD74" si="97">AA73+AA75</f>
        <v>0</v>
      </c>
      <c r="AB74" s="72">
        <f t="shared" si="97"/>
        <v>0</v>
      </c>
      <c r="AC74" s="72">
        <f t="shared" si="97"/>
        <v>0</v>
      </c>
      <c r="AD74" s="72">
        <f t="shared" si="97"/>
        <v>0</v>
      </c>
      <c r="AE74" s="1142">
        <f t="shared" si="15"/>
        <v>0</v>
      </c>
      <c r="AF74" s="69"/>
      <c r="AG74" s="69"/>
      <c r="AH74" s="69"/>
      <c r="AI74" s="108"/>
      <c r="AJ74" s="108"/>
    </row>
    <row r="75" spans="10:36" s="55" customFormat="1" ht="13.5" customHeight="1" x14ac:dyDescent="0.2">
      <c r="J75" s="105"/>
      <c r="K75" s="99" t="s">
        <v>987</v>
      </c>
      <c r="L75" s="105"/>
      <c r="M75" s="109" t="s">
        <v>1157</v>
      </c>
      <c r="N75" s="102">
        <f>'GFS 2025_26 Budget'!E812/10^6</f>
        <v>-19.577951300000251</v>
      </c>
      <c r="O75" s="102">
        <f>'GFS 2025_26 Budget'!F812/10^6</f>
        <v>-55.465800000000002</v>
      </c>
      <c r="P75" s="102">
        <f>'GFS 2025_26 Budget'!G812/10^6</f>
        <v>-56.154200000000003</v>
      </c>
      <c r="Q75" s="102">
        <f>'GFS 2025_26 Budget'!H812/10^6</f>
        <v>0.28129999999999999</v>
      </c>
      <c r="R75" s="102">
        <f>'GFS 2025_26 Budget'!I812/10^6</f>
        <v>0</v>
      </c>
      <c r="S75" s="102">
        <f>'GFS 2025_26 Budget'!J812/10^6</f>
        <v>0</v>
      </c>
      <c r="T75" s="102">
        <f>'GFS 2025_26 Budget'!K812/10^6</f>
        <v>0</v>
      </c>
      <c r="U75" s="1155">
        <f t="shared" ref="U75:U91" si="98">IFERROR(SUM(Q75:T75),"")</f>
        <v>0.28129999999999999</v>
      </c>
      <c r="V75" s="102">
        <f>'GFS 2025_26 Budget'!M812/10^6</f>
        <v>-40.430300000000003</v>
      </c>
      <c r="W75" s="102">
        <f>'GFS 2025_26 Budget'!N812/10^6</f>
        <v>0</v>
      </c>
      <c r="X75" s="102">
        <f>'GFS 2025_26 Budget'!O812/10^6</f>
        <v>0</v>
      </c>
      <c r="Y75" s="102">
        <f>'GFS 2025_26 Budget'!P812/10^6</f>
        <v>0</v>
      </c>
      <c r="Z75" s="1155">
        <f t="shared" ref="Z75:Z91" si="99">IFERROR(SUM(V75:Y75),"")</f>
        <v>-40.430300000000003</v>
      </c>
      <c r="AA75" s="102">
        <f>'GFS 2025_26 Budget'!R812/10^6</f>
        <v>-50.116900000000001</v>
      </c>
      <c r="AB75" s="102">
        <f>'GFS 2025_26 Budget'!S812/10^6</f>
        <v>0</v>
      </c>
      <c r="AC75" s="102">
        <f>'GFS 2025_26 Budget'!T812/10^6</f>
        <v>0</v>
      </c>
      <c r="AD75" s="102">
        <f>'GFS 2025_26 Budget'!U812/10^6</f>
        <v>0</v>
      </c>
      <c r="AE75" s="1155">
        <f t="shared" ref="AE75:AE91" si="100">IFERROR(SUM(AA75:AD75),"")</f>
        <v>-50.116900000000001</v>
      </c>
      <c r="AF75" s="69"/>
      <c r="AG75" s="69"/>
      <c r="AH75" s="69"/>
      <c r="AI75" s="73"/>
      <c r="AJ75" s="73"/>
    </row>
    <row r="76" spans="10:36" s="55" customFormat="1" ht="12" x14ac:dyDescent="0.2">
      <c r="J76" s="70"/>
      <c r="K76" s="77" t="s">
        <v>987</v>
      </c>
      <c r="L76" s="70"/>
      <c r="M76" s="107"/>
      <c r="N76" s="103"/>
      <c r="O76" s="103"/>
      <c r="P76" s="103"/>
      <c r="Q76" s="103"/>
      <c r="R76" s="103"/>
      <c r="S76" s="103"/>
      <c r="T76" s="103"/>
      <c r="U76" s="1142">
        <f t="shared" si="98"/>
        <v>0</v>
      </c>
      <c r="V76" s="103"/>
      <c r="W76" s="103"/>
      <c r="X76" s="103"/>
      <c r="Y76" s="103"/>
      <c r="Z76" s="1142">
        <f t="shared" si="99"/>
        <v>0</v>
      </c>
      <c r="AA76" s="103"/>
      <c r="AB76" s="103"/>
      <c r="AC76" s="103"/>
      <c r="AD76" s="103"/>
      <c r="AE76" s="1142">
        <f t="shared" si="100"/>
        <v>0</v>
      </c>
      <c r="AF76" s="69"/>
      <c r="AG76" s="69"/>
      <c r="AH76" s="69"/>
      <c r="AI76" s="103"/>
      <c r="AJ76" s="103"/>
    </row>
    <row r="77" spans="10:36" s="55" customFormat="1" ht="12" x14ac:dyDescent="0.2">
      <c r="J77" s="70">
        <v>32</v>
      </c>
      <c r="K77" s="77" t="s">
        <v>987</v>
      </c>
      <c r="L77" s="70"/>
      <c r="M77" s="71" t="s">
        <v>929</v>
      </c>
      <c r="N77" s="72">
        <f t="shared" ref="N77:O77" si="101">SUM(N78,N83)</f>
        <v>28.527509259999746</v>
      </c>
      <c r="O77" s="72">
        <f t="shared" si="101"/>
        <v>-37.058799999999998</v>
      </c>
      <c r="P77" s="72">
        <f t="shared" ref="P77:Q77" si="102">SUM(P78,P83)</f>
        <v>-27.633300000000002</v>
      </c>
      <c r="Q77" s="72">
        <f t="shared" si="102"/>
        <v>16.506999999999998</v>
      </c>
      <c r="R77" s="72">
        <f t="shared" ref="R77:T77" si="103">SUM(R78,R83)</f>
        <v>0</v>
      </c>
      <c r="S77" s="72">
        <f t="shared" si="103"/>
        <v>0</v>
      </c>
      <c r="T77" s="72">
        <f t="shared" si="103"/>
        <v>0</v>
      </c>
      <c r="U77" s="1142">
        <f t="shared" si="98"/>
        <v>16.506999999999998</v>
      </c>
      <c r="V77" s="72">
        <f t="shared" ref="V77:Y77" si="104">SUM(V78,V83)</f>
        <v>4.7954000000000008</v>
      </c>
      <c r="W77" s="72">
        <f t="shared" si="104"/>
        <v>0</v>
      </c>
      <c r="X77" s="72">
        <f t="shared" si="104"/>
        <v>0</v>
      </c>
      <c r="Y77" s="72">
        <f t="shared" si="104"/>
        <v>0</v>
      </c>
      <c r="Z77" s="1142">
        <f t="shared" si="99"/>
        <v>4.7954000000000008</v>
      </c>
      <c r="AA77" s="72">
        <f t="shared" ref="AA77:AD77" si="105">SUM(AA78,AA83)</f>
        <v>1.1088</v>
      </c>
      <c r="AB77" s="72">
        <f t="shared" si="105"/>
        <v>0</v>
      </c>
      <c r="AC77" s="72">
        <f t="shared" si="105"/>
        <v>0</v>
      </c>
      <c r="AD77" s="72">
        <f t="shared" si="105"/>
        <v>0</v>
      </c>
      <c r="AE77" s="1142">
        <f t="shared" si="100"/>
        <v>1.1088</v>
      </c>
      <c r="AF77" s="69"/>
      <c r="AG77" s="69"/>
      <c r="AH77" s="69"/>
      <c r="AI77" s="73"/>
      <c r="AJ77" s="73"/>
    </row>
    <row r="78" spans="10:36" ht="11.25" customHeight="1" x14ac:dyDescent="0.2">
      <c r="J78" s="70">
        <v>321</v>
      </c>
      <c r="K78" s="76" t="s">
        <v>987</v>
      </c>
      <c r="L78" s="70"/>
      <c r="M78" s="74" t="s">
        <v>931</v>
      </c>
      <c r="N78" s="75">
        <f t="shared" ref="N78:O78" si="106">SUM(N79:N82)</f>
        <v>28.527509259999746</v>
      </c>
      <c r="O78" s="75">
        <f t="shared" si="106"/>
        <v>-37.058799999999998</v>
      </c>
      <c r="P78" s="75">
        <f t="shared" ref="P78:Q78" si="107">SUM(P79:P82)</f>
        <v>-27.633300000000002</v>
      </c>
      <c r="Q78" s="75">
        <f t="shared" si="107"/>
        <v>16.506999999999998</v>
      </c>
      <c r="R78" s="75">
        <f t="shared" ref="R78:T78" si="108">SUM(R79:R82)</f>
        <v>0</v>
      </c>
      <c r="S78" s="75">
        <f t="shared" si="108"/>
        <v>0</v>
      </c>
      <c r="T78" s="75">
        <f t="shared" si="108"/>
        <v>0</v>
      </c>
      <c r="U78" s="1142">
        <f t="shared" si="98"/>
        <v>16.506999999999998</v>
      </c>
      <c r="V78" s="75">
        <f t="shared" ref="V78:Y78" si="109">SUM(V79:V82)</f>
        <v>4.7954000000000008</v>
      </c>
      <c r="W78" s="75">
        <f t="shared" si="109"/>
        <v>0</v>
      </c>
      <c r="X78" s="75">
        <f t="shared" si="109"/>
        <v>0</v>
      </c>
      <c r="Y78" s="75">
        <f t="shared" si="109"/>
        <v>0</v>
      </c>
      <c r="Z78" s="1142">
        <f t="shared" si="99"/>
        <v>4.7954000000000008</v>
      </c>
      <c r="AA78" s="75">
        <f t="shared" ref="AA78:AD78" si="110">SUM(AA79:AA82)</f>
        <v>1.1088</v>
      </c>
      <c r="AB78" s="75">
        <f t="shared" si="110"/>
        <v>0</v>
      </c>
      <c r="AC78" s="75">
        <f t="shared" si="110"/>
        <v>0</v>
      </c>
      <c r="AD78" s="75">
        <f t="shared" si="110"/>
        <v>0</v>
      </c>
      <c r="AE78" s="1142">
        <f t="shared" si="100"/>
        <v>1.1088</v>
      </c>
      <c r="AF78" s="69"/>
      <c r="AG78" s="69"/>
      <c r="AH78" s="69"/>
      <c r="AI78" s="54"/>
      <c r="AJ78" s="54"/>
    </row>
    <row r="79" spans="10:36" ht="12" x14ac:dyDescent="0.2">
      <c r="J79" s="70"/>
      <c r="K79" s="76"/>
      <c r="L79" s="70"/>
      <c r="M79" s="78" t="s">
        <v>933</v>
      </c>
      <c r="N79" s="75">
        <f>'GFS 2025_26 Budget'!E816/10^6</f>
        <v>19.529362419999746</v>
      </c>
      <c r="O79" s="75">
        <f>'GFS 2025_26 Budget'!F816/10^6</f>
        <v>-57.348599999999998</v>
      </c>
      <c r="P79" s="75">
        <f>'GFS 2025_26 Budget'!G816/10^6</f>
        <v>-27.9922</v>
      </c>
      <c r="Q79" s="75">
        <f>'GFS 2025_26 Budget'!H816/10^6</f>
        <v>2.7362000000000002</v>
      </c>
      <c r="R79" s="75">
        <f>'GFS 2025_26 Budget'!I816/10^6</f>
        <v>0</v>
      </c>
      <c r="S79" s="75">
        <f>'GFS 2025_26 Budget'!J816/10^6</f>
        <v>0</v>
      </c>
      <c r="T79" s="75">
        <f>'GFS 2025_26 Budget'!K816/10^6</f>
        <v>0</v>
      </c>
      <c r="U79" s="1142">
        <f t="shared" si="98"/>
        <v>2.7362000000000002</v>
      </c>
      <c r="V79" s="75">
        <f>'GFS 2025_26 Budget'!M816/10^6</f>
        <v>4.5246000000000004</v>
      </c>
      <c r="W79" s="75">
        <f>'GFS 2025_26 Budget'!N816/10^6</f>
        <v>0</v>
      </c>
      <c r="X79" s="75">
        <f>'GFS 2025_26 Budget'!O816/10^6</f>
        <v>0</v>
      </c>
      <c r="Y79" s="75">
        <f>'GFS 2025_26 Budget'!P816/10^6</f>
        <v>0</v>
      </c>
      <c r="Z79" s="1142">
        <f t="shared" si="99"/>
        <v>4.5246000000000004</v>
      </c>
      <c r="AA79" s="75">
        <f>'GFS 2025_26 Budget'!R816/10^6</f>
        <v>0.83799999999999997</v>
      </c>
      <c r="AB79" s="75">
        <f>'GFS 2025_26 Budget'!S816/10^6</f>
        <v>0</v>
      </c>
      <c r="AC79" s="75">
        <f>'GFS 2025_26 Budget'!T816/10^6</f>
        <v>0</v>
      </c>
      <c r="AD79" s="75">
        <f>'GFS 2025_26 Budget'!U816/10^6</f>
        <v>0</v>
      </c>
      <c r="AE79" s="1142">
        <f t="shared" si="100"/>
        <v>0.83799999999999997</v>
      </c>
      <c r="AF79" s="69"/>
      <c r="AG79" s="69"/>
      <c r="AH79" s="69"/>
      <c r="AI79" s="54"/>
      <c r="AJ79" s="54"/>
    </row>
    <row r="80" spans="10:36" ht="12" x14ac:dyDescent="0.2">
      <c r="J80" s="70"/>
      <c r="K80" s="76"/>
      <c r="L80" s="70"/>
      <c r="M80" s="78" t="s">
        <v>1225</v>
      </c>
      <c r="N80" s="75">
        <f>'GFS 2025_26 Budget'!E871/10^6</f>
        <v>0</v>
      </c>
      <c r="O80" s="75">
        <f>'GFS 2025_26 Budget'!F871/10^6</f>
        <v>0</v>
      </c>
      <c r="P80" s="75">
        <f>'GFS 2025_26 Budget'!G871/10^6</f>
        <v>0</v>
      </c>
      <c r="Q80" s="75"/>
      <c r="R80" s="75"/>
      <c r="S80" s="75"/>
      <c r="T80" s="75"/>
      <c r="U80" s="1142">
        <f t="shared" si="98"/>
        <v>0</v>
      </c>
      <c r="V80" s="75"/>
      <c r="W80" s="75"/>
      <c r="X80" s="75"/>
      <c r="Y80" s="75"/>
      <c r="Z80" s="1142">
        <f t="shared" si="99"/>
        <v>0</v>
      </c>
      <c r="AA80" s="75"/>
      <c r="AB80" s="75"/>
      <c r="AC80" s="75"/>
      <c r="AD80" s="75"/>
      <c r="AE80" s="1142">
        <f t="shared" si="100"/>
        <v>0</v>
      </c>
      <c r="AF80" s="69"/>
      <c r="AG80" s="69"/>
      <c r="AH80" s="69"/>
      <c r="AI80" s="54"/>
      <c r="AJ80" s="54"/>
    </row>
    <row r="81" spans="10:43" ht="12" x14ac:dyDescent="0.2">
      <c r="J81" s="70"/>
      <c r="K81" s="76"/>
      <c r="L81" s="70"/>
      <c r="M81" s="78" t="s">
        <v>1002</v>
      </c>
      <c r="N81" s="75">
        <f>'GFS 2025_26 Budget'!E879/10^6</f>
        <v>11.49814684</v>
      </c>
      <c r="O81" s="75">
        <f>'GFS 2025_26 Budget'!F879/10^6</f>
        <v>20.389800000000001</v>
      </c>
      <c r="P81" s="75">
        <f>'GFS 2025_26 Budget'!G879/10^6</f>
        <v>0.38890000000000002</v>
      </c>
      <c r="Q81" s="75">
        <f>'GFS 2025_26 Budget'!H879/10^6</f>
        <v>13.870799999999999</v>
      </c>
      <c r="R81" s="75">
        <f>'GFS 2025_26 Budget'!I879/10^6</f>
        <v>0</v>
      </c>
      <c r="S81" s="75">
        <f>'GFS 2025_26 Budget'!J879/10^6</f>
        <v>0</v>
      </c>
      <c r="T81" s="75">
        <f>'GFS 2025_26 Budget'!K879/10^6</f>
        <v>0</v>
      </c>
      <c r="U81" s="1142">
        <f t="shared" si="98"/>
        <v>13.870799999999999</v>
      </c>
      <c r="V81" s="75">
        <f>'GFS 2025_26 Budget'!M879/10^6</f>
        <v>0.37080000000000002</v>
      </c>
      <c r="W81" s="75">
        <f>'GFS 2025_26 Budget'!N879/10^6</f>
        <v>0</v>
      </c>
      <c r="X81" s="75">
        <f>'GFS 2025_26 Budget'!O879/10^6</f>
        <v>0</v>
      </c>
      <c r="Y81" s="75">
        <f>'GFS 2025_26 Budget'!P879/10^6</f>
        <v>0</v>
      </c>
      <c r="Z81" s="1142">
        <f t="shared" si="99"/>
        <v>0.37080000000000002</v>
      </c>
      <c r="AA81" s="75">
        <f>'GFS 2025_26 Budget'!R879/10^6</f>
        <v>0.37080000000000002</v>
      </c>
      <c r="AB81" s="75">
        <f>'GFS 2025_26 Budget'!S879/10^6</f>
        <v>0</v>
      </c>
      <c r="AC81" s="75">
        <f>'GFS 2025_26 Budget'!T879/10^6</f>
        <v>0</v>
      </c>
      <c r="AD81" s="75">
        <f>'GFS 2025_26 Budget'!U879/10^6</f>
        <v>0</v>
      </c>
      <c r="AE81" s="1142">
        <f t="shared" si="100"/>
        <v>0.37080000000000002</v>
      </c>
      <c r="AF81" s="69"/>
      <c r="AG81" s="69"/>
      <c r="AH81" s="69"/>
      <c r="AI81" s="54"/>
      <c r="AJ81" s="54"/>
    </row>
    <row r="82" spans="10:43" ht="12" x14ac:dyDescent="0.2">
      <c r="J82" s="70"/>
      <c r="K82" s="76"/>
      <c r="L82" s="70"/>
      <c r="M82" s="78" t="s">
        <v>1282</v>
      </c>
      <c r="N82" s="75">
        <f>'GFS 2025_26 Budget'!E887/10^6</f>
        <v>-2.5</v>
      </c>
      <c r="O82" s="75">
        <f>'GFS 2025_26 Budget'!F887/10^6</f>
        <v>-0.1</v>
      </c>
      <c r="P82" s="75">
        <f>'GFS 2025_26 Budget'!G887/10^6</f>
        <v>-0.03</v>
      </c>
      <c r="Q82" s="75">
        <f>'GFS 2025_26 Budget'!H887/10^6</f>
        <v>-0.1</v>
      </c>
      <c r="R82" s="75">
        <f>'GFS 2025_26 Budget'!I887/10^6</f>
        <v>0</v>
      </c>
      <c r="S82" s="75">
        <f>'GFS 2025_26 Budget'!J887/10^6</f>
        <v>0</v>
      </c>
      <c r="T82" s="75">
        <f>'GFS 2025_26 Budget'!K887/10^6</f>
        <v>0</v>
      </c>
      <c r="U82" s="1142">
        <f t="shared" si="98"/>
        <v>-0.1</v>
      </c>
      <c r="V82" s="75">
        <f>'GFS 2025_26 Budget'!M887/10^6</f>
        <v>-0.1</v>
      </c>
      <c r="W82" s="75">
        <f>'GFS 2025_26 Budget'!N887/10^6</f>
        <v>0</v>
      </c>
      <c r="X82" s="75">
        <f>'GFS 2025_26 Budget'!O887/10^6</f>
        <v>0</v>
      </c>
      <c r="Y82" s="75">
        <f>'GFS 2025_26 Budget'!P887/10^6</f>
        <v>0</v>
      </c>
      <c r="Z82" s="1142">
        <f t="shared" si="99"/>
        <v>-0.1</v>
      </c>
      <c r="AA82" s="75">
        <f>'GFS 2025_26 Budget'!R887/10^6</f>
        <v>-0.1</v>
      </c>
      <c r="AB82" s="75">
        <f>'GFS 2025_26 Budget'!S887/10^6</f>
        <v>0</v>
      </c>
      <c r="AC82" s="75">
        <f>'GFS 2025_26 Budget'!T887/10^6</f>
        <v>0</v>
      </c>
      <c r="AD82" s="75">
        <f>'GFS 2025_26 Budget'!U887/10^6</f>
        <v>0</v>
      </c>
      <c r="AE82" s="1142">
        <f t="shared" si="100"/>
        <v>-0.1</v>
      </c>
      <c r="AF82" s="69"/>
      <c r="AG82" s="69"/>
      <c r="AH82" s="69"/>
      <c r="AI82" s="54"/>
      <c r="AJ82" s="54"/>
    </row>
    <row r="83" spans="10:43" ht="12" x14ac:dyDescent="0.2">
      <c r="J83" s="70">
        <v>322</v>
      </c>
      <c r="K83" s="76" t="s">
        <v>987</v>
      </c>
      <c r="L83" s="70"/>
      <c r="M83" s="74" t="s">
        <v>1113</v>
      </c>
      <c r="N83" s="75" t="str">
        <f>'GFS 2025_26 Budget'!E906</f>
        <v/>
      </c>
      <c r="O83" s="75">
        <f>'GFS 2025_26 Budget'!F906</f>
        <v>0</v>
      </c>
      <c r="P83" s="75">
        <f>'GFS 2025_26 Budget'!G906</f>
        <v>0</v>
      </c>
      <c r="Q83" s="75">
        <f>'GFS 2025_26 Budget'!H906</f>
        <v>0</v>
      </c>
      <c r="R83" s="75">
        <f>'GFS 2025_26 Budget'!I906</f>
        <v>0</v>
      </c>
      <c r="S83" s="75">
        <f>'GFS 2025_26 Budget'!J906</f>
        <v>0</v>
      </c>
      <c r="T83" s="75">
        <f>'GFS 2025_26 Budget'!K906</f>
        <v>0</v>
      </c>
      <c r="U83" s="1142">
        <f t="shared" si="98"/>
        <v>0</v>
      </c>
      <c r="V83" s="75">
        <f>'GFS 2025_26 Budget'!M906</f>
        <v>0</v>
      </c>
      <c r="W83" s="75">
        <f>'GFS 2025_26 Budget'!N906</f>
        <v>0</v>
      </c>
      <c r="X83" s="75">
        <f>'GFS 2025_26 Budget'!O906</f>
        <v>0</v>
      </c>
      <c r="Y83" s="75">
        <f>'GFS 2025_26 Budget'!P906</f>
        <v>0</v>
      </c>
      <c r="Z83" s="1142">
        <f t="shared" si="99"/>
        <v>0</v>
      </c>
      <c r="AA83" s="75">
        <f>'GFS 2025_26 Budget'!R906</f>
        <v>0</v>
      </c>
      <c r="AB83" s="75">
        <f>'GFS 2025_26 Budget'!S906</f>
        <v>0</v>
      </c>
      <c r="AC83" s="75">
        <f>'GFS 2025_26 Budget'!T906</f>
        <v>0</v>
      </c>
      <c r="AD83" s="75">
        <f>'GFS 2025_26 Budget'!U906</f>
        <v>0</v>
      </c>
      <c r="AE83" s="1142">
        <f t="shared" si="100"/>
        <v>0</v>
      </c>
      <c r="AF83" s="69"/>
      <c r="AG83" s="69"/>
      <c r="AH83" s="69"/>
      <c r="AI83" s="54"/>
      <c r="AJ83" s="54"/>
    </row>
    <row r="84" spans="10:43" ht="12" x14ac:dyDescent="0.2">
      <c r="J84" s="70">
        <v>33</v>
      </c>
      <c r="K84" s="76" t="s">
        <v>987</v>
      </c>
      <c r="L84" s="70"/>
      <c r="M84" s="110" t="s">
        <v>1021</v>
      </c>
      <c r="N84" s="72">
        <f t="shared" ref="N84:O84" si="111">SUM(N85,N89)</f>
        <v>-48.10546055999999</v>
      </c>
      <c r="O84" s="72">
        <f t="shared" si="111"/>
        <v>-18.406999999999996</v>
      </c>
      <c r="P84" s="72">
        <f t="shared" ref="P84:Q84" si="112">SUM(P85,P89)</f>
        <v>-28.520899999999997</v>
      </c>
      <c r="Q84" s="72">
        <f t="shared" si="112"/>
        <v>-16.225700000000003</v>
      </c>
      <c r="R84" s="72">
        <f t="shared" ref="R84:T84" si="113">SUM(R85,R89)</f>
        <v>0</v>
      </c>
      <c r="S84" s="72">
        <f t="shared" si="113"/>
        <v>0</v>
      </c>
      <c r="T84" s="72">
        <f t="shared" si="113"/>
        <v>0</v>
      </c>
      <c r="U84" s="1142">
        <f t="shared" si="98"/>
        <v>-16.225700000000003</v>
      </c>
      <c r="V84" s="72">
        <f t="shared" ref="V84:Y84" si="114">SUM(V85,V89)</f>
        <v>-45.225700000000003</v>
      </c>
      <c r="W84" s="72">
        <f t="shared" si="114"/>
        <v>0</v>
      </c>
      <c r="X84" s="72">
        <f t="shared" si="114"/>
        <v>0</v>
      </c>
      <c r="Y84" s="72">
        <f t="shared" si="114"/>
        <v>0</v>
      </c>
      <c r="Z84" s="1142">
        <f t="shared" si="99"/>
        <v>-45.225700000000003</v>
      </c>
      <c r="AA84" s="72">
        <f t="shared" ref="AA84:AD84" si="115">SUM(AA85,AA89)</f>
        <v>-51.225700000000003</v>
      </c>
      <c r="AB84" s="72">
        <f t="shared" si="115"/>
        <v>0</v>
      </c>
      <c r="AC84" s="72">
        <f t="shared" si="115"/>
        <v>0</v>
      </c>
      <c r="AD84" s="72">
        <f t="shared" si="115"/>
        <v>0</v>
      </c>
      <c r="AE84" s="1142">
        <f t="shared" si="100"/>
        <v>-51.225700000000003</v>
      </c>
      <c r="AF84" s="69"/>
      <c r="AG84" s="69"/>
      <c r="AH84" s="69"/>
      <c r="AI84" s="54"/>
      <c r="AJ84" s="54"/>
    </row>
    <row r="85" spans="10:43" ht="12" x14ac:dyDescent="0.2">
      <c r="J85" s="70">
        <v>331</v>
      </c>
      <c r="K85" s="76" t="s">
        <v>987</v>
      </c>
      <c r="L85" s="70"/>
      <c r="M85" s="74" t="s">
        <v>1022</v>
      </c>
      <c r="N85" s="75">
        <f>'GFS 2025_26 Budget'!E948/10^6</f>
        <v>-1.8089999999999999</v>
      </c>
      <c r="O85" s="75">
        <f>'GFS 2025_26 Budget'!F948/10^6</f>
        <v>30</v>
      </c>
      <c r="P85" s="75">
        <f>'GFS 2025_26 Budget'!G948/10^6</f>
        <v>20.295000000000002</v>
      </c>
      <c r="Q85" s="75">
        <f>'GFS 2025_26 Budget'!H948/10^6</f>
        <v>35</v>
      </c>
      <c r="R85" s="75">
        <f>'GFS 2025_26 Budget'!I948/10^6</f>
        <v>0</v>
      </c>
      <c r="S85" s="75">
        <f>'GFS 2025_26 Budget'!J948/10^6</f>
        <v>0</v>
      </c>
      <c r="T85" s="75">
        <f>'GFS 2025_26 Budget'!K948/10^6</f>
        <v>0</v>
      </c>
      <c r="U85" s="1142">
        <f t="shared" si="98"/>
        <v>35</v>
      </c>
      <c r="V85" s="75">
        <f>'GFS 2025_26 Budget'!M948/10^6</f>
        <v>6</v>
      </c>
      <c r="W85" s="75">
        <f>'GFS 2025_26 Budget'!N948/10^6</f>
        <v>0</v>
      </c>
      <c r="X85" s="75">
        <f>'GFS 2025_26 Budget'!O948/10^6</f>
        <v>0</v>
      </c>
      <c r="Y85" s="75">
        <f>'GFS 2025_26 Budget'!P948/10^6</f>
        <v>0</v>
      </c>
      <c r="Z85" s="1142">
        <f t="shared" si="99"/>
        <v>6</v>
      </c>
      <c r="AA85" s="75">
        <f>'GFS 2025_26 Budget'!R948/10^6</f>
        <v>0</v>
      </c>
      <c r="AB85" s="75">
        <f>'GFS 2025_26 Budget'!S948/10^6</f>
        <v>0</v>
      </c>
      <c r="AC85" s="75">
        <f>'GFS 2025_26 Budget'!T948/10^6</f>
        <v>0</v>
      </c>
      <c r="AD85" s="75">
        <f>'GFS 2025_26 Budget'!U948/10^6</f>
        <v>0</v>
      </c>
      <c r="AE85" s="1142">
        <f t="shared" si="100"/>
        <v>0</v>
      </c>
      <c r="AF85" s="69"/>
      <c r="AG85" s="69"/>
      <c r="AH85" s="69"/>
      <c r="AI85" s="54"/>
      <c r="AJ85" s="54"/>
      <c r="AL85" s="53"/>
      <c r="AM85" s="53"/>
      <c r="AN85" s="53"/>
      <c r="AO85" s="53"/>
      <c r="AP85" s="53"/>
      <c r="AQ85" s="53"/>
    </row>
    <row r="86" spans="10:43" ht="12" x14ac:dyDescent="0.2">
      <c r="J86" s="70"/>
      <c r="K86" s="76"/>
      <c r="L86" s="70"/>
      <c r="M86" s="78" t="s">
        <v>1225</v>
      </c>
      <c r="N86" s="75">
        <f>'GFS 2025_26 Budget'!E957/10^6</f>
        <v>15</v>
      </c>
      <c r="O86" s="75">
        <f>'GFS 2025_26 Budget'!F957/10^6</f>
        <v>43.566000000000003</v>
      </c>
      <c r="P86" s="75">
        <f>'GFS 2025_26 Budget'!G957/10^6</f>
        <v>33.86</v>
      </c>
      <c r="Q86" s="75">
        <f>'GFS 2025_26 Budget'!H957/10^6</f>
        <v>54.872</v>
      </c>
      <c r="R86" s="75">
        <f>'GFS 2025_26 Budget'!I957/10^6</f>
        <v>0</v>
      </c>
      <c r="S86" s="75">
        <f>'GFS 2025_26 Budget'!J957/10^6</f>
        <v>0</v>
      </c>
      <c r="T86" s="75">
        <f>'GFS 2025_26 Budget'!K957/10^6</f>
        <v>0</v>
      </c>
      <c r="U86" s="1142">
        <f t="shared" si="98"/>
        <v>54.872</v>
      </c>
      <c r="V86" s="75">
        <f>'GFS 2025_26 Budget'!M957/10^6</f>
        <v>21.1</v>
      </c>
      <c r="W86" s="75">
        <f>'GFS 2025_26 Budget'!N957/10^6</f>
        <v>0</v>
      </c>
      <c r="X86" s="75">
        <f>'GFS 2025_26 Budget'!O957/10^6</f>
        <v>0</v>
      </c>
      <c r="Y86" s="75">
        <f>'GFS 2025_26 Budget'!P957/10^6</f>
        <v>0</v>
      </c>
      <c r="Z86" s="1142">
        <f t="shared" si="99"/>
        <v>21.1</v>
      </c>
      <c r="AA86" s="75">
        <f>'GFS 2025_26 Budget'!R957/10^6</f>
        <v>5.508</v>
      </c>
      <c r="AB86" s="75">
        <f>'GFS 2025_26 Budget'!S957/10^6</f>
        <v>0</v>
      </c>
      <c r="AC86" s="75">
        <f>'GFS 2025_26 Budget'!T957/10^6</f>
        <v>0</v>
      </c>
      <c r="AD86" s="75">
        <f>'GFS 2025_26 Budget'!U957/10^6</f>
        <v>0</v>
      </c>
      <c r="AE86" s="1142">
        <f t="shared" si="100"/>
        <v>5.508</v>
      </c>
      <c r="AF86" s="69"/>
      <c r="AG86" s="69"/>
      <c r="AH86" s="69"/>
      <c r="AI86" s="54"/>
      <c r="AJ86" s="54"/>
      <c r="AL86" s="53"/>
      <c r="AM86" s="53"/>
      <c r="AN86" s="53"/>
      <c r="AO86" s="53"/>
      <c r="AP86" s="53"/>
      <c r="AQ86" s="53"/>
    </row>
    <row r="87" spans="10:43" ht="12" x14ac:dyDescent="0.2">
      <c r="J87" s="70"/>
      <c r="K87" s="76"/>
      <c r="L87" s="70"/>
      <c r="M87" s="78" t="s">
        <v>1002</v>
      </c>
      <c r="N87" s="75">
        <f>SUM('GFS 2025_26 Budget'!E960:E961)/10^6</f>
        <v>0</v>
      </c>
      <c r="O87" s="75">
        <f>SUM('GFS 2025_26 Budget'!F960:F961)/10^6</f>
        <v>0</v>
      </c>
      <c r="P87" s="75">
        <f>SUM('GFS 2025_26 Budget'!G960:G961)/10^6</f>
        <v>0</v>
      </c>
      <c r="Q87" s="75">
        <f>SUM('GFS 2025_26 Budget'!H960:H961)/10^6</f>
        <v>0</v>
      </c>
      <c r="R87" s="75">
        <f>SUM('GFS 2025_26 Budget'!I960:I961)/10^6</f>
        <v>0</v>
      </c>
      <c r="S87" s="75">
        <f>SUM('GFS 2025_26 Budget'!J960:J961)/10^6</f>
        <v>0</v>
      </c>
      <c r="T87" s="75">
        <f>SUM('GFS 2025_26 Budget'!K960:K961)/10^6</f>
        <v>0</v>
      </c>
      <c r="U87" s="1142">
        <f t="shared" si="98"/>
        <v>0</v>
      </c>
      <c r="V87" s="75">
        <f>SUM('GFS 2025_26 Budget'!M960:M961)/10^6</f>
        <v>0</v>
      </c>
      <c r="W87" s="75">
        <f>SUM('GFS 2025_26 Budget'!N960:N961)/10^6</f>
        <v>0</v>
      </c>
      <c r="X87" s="75">
        <f>SUM('GFS 2025_26 Budget'!O960:O961)/10^6</f>
        <v>0</v>
      </c>
      <c r="Y87" s="75">
        <f>SUM('GFS 2025_26 Budget'!P960:P961)/10^6</f>
        <v>0</v>
      </c>
      <c r="Z87" s="1142">
        <f t="shared" si="99"/>
        <v>0</v>
      </c>
      <c r="AA87" s="75">
        <f>SUM('GFS 2025_26 Budget'!R960:R961)/10^6</f>
        <v>0</v>
      </c>
      <c r="AB87" s="75">
        <f>SUM('GFS 2025_26 Budget'!S960:S961)/10^6</f>
        <v>0</v>
      </c>
      <c r="AC87" s="75">
        <f>SUM('GFS 2025_26 Budget'!T960:T961)/10^6</f>
        <v>0</v>
      </c>
      <c r="AD87" s="75">
        <f>SUM('GFS 2025_26 Budget'!U960:U961)/10^6</f>
        <v>0</v>
      </c>
      <c r="AE87" s="1142">
        <f t="shared" si="100"/>
        <v>0</v>
      </c>
      <c r="AF87" s="69"/>
      <c r="AG87" s="69"/>
      <c r="AH87" s="69"/>
      <c r="AI87" s="54"/>
      <c r="AJ87" s="54"/>
      <c r="AL87" s="53"/>
      <c r="AM87" s="53"/>
      <c r="AN87" s="53"/>
      <c r="AO87" s="53"/>
      <c r="AP87" s="53"/>
      <c r="AQ87" s="53"/>
    </row>
    <row r="88" spans="10:43" ht="12" x14ac:dyDescent="0.2">
      <c r="J88" s="70"/>
      <c r="K88" s="76"/>
      <c r="L88" s="70"/>
      <c r="M88" s="78" t="s">
        <v>1079</v>
      </c>
      <c r="N88" s="75">
        <f>SUM('GFS 2025_26 Budget'!E962:E963)/10^6</f>
        <v>16.809000000000001</v>
      </c>
      <c r="O88" s="75">
        <f>SUM('GFS 2025_26 Budget'!F962:F963)/10^6</f>
        <v>13.566000000000001</v>
      </c>
      <c r="P88" s="75">
        <f>SUM('GFS 2025_26 Budget'!G962:G963)/10^6</f>
        <v>13.565</v>
      </c>
      <c r="Q88" s="75">
        <f>SUM('GFS 2025_26 Budget'!H962:H963)/10^6</f>
        <v>19.872</v>
      </c>
      <c r="R88" s="75">
        <f>SUM('GFS 2025_26 Budget'!I962:I963)/10^6</f>
        <v>0</v>
      </c>
      <c r="S88" s="75">
        <f>SUM('GFS 2025_26 Budget'!J962:J963)/10^6</f>
        <v>0</v>
      </c>
      <c r="T88" s="75">
        <f>SUM('GFS 2025_26 Budget'!K962:K963)/10^6</f>
        <v>0</v>
      </c>
      <c r="U88" s="1142">
        <f t="shared" si="98"/>
        <v>19.872</v>
      </c>
      <c r="V88" s="75">
        <f>SUM('GFS 2025_26 Budget'!M962:M963)/10^6</f>
        <v>15.1</v>
      </c>
      <c r="W88" s="75">
        <f>SUM('GFS 2025_26 Budget'!N962:N963)/10^6</f>
        <v>0</v>
      </c>
      <c r="X88" s="75">
        <f>SUM('GFS 2025_26 Budget'!O962:O963)/10^6</f>
        <v>0</v>
      </c>
      <c r="Y88" s="75">
        <f>SUM('GFS 2025_26 Budget'!P962:P963)/10^6</f>
        <v>0</v>
      </c>
      <c r="Z88" s="1142">
        <f t="shared" si="99"/>
        <v>15.1</v>
      </c>
      <c r="AA88" s="75">
        <f>SUM('GFS 2025_26 Budget'!R962:R963)/10^6</f>
        <v>5.508</v>
      </c>
      <c r="AB88" s="75">
        <f>SUM('GFS 2025_26 Budget'!S962:S963)/10^6</f>
        <v>0</v>
      </c>
      <c r="AC88" s="75">
        <f>SUM('GFS 2025_26 Budget'!T962:T963)/10^6</f>
        <v>0</v>
      </c>
      <c r="AD88" s="75">
        <f>SUM('GFS 2025_26 Budget'!U962:U963)/10^6</f>
        <v>0</v>
      </c>
      <c r="AE88" s="1142">
        <f t="shared" si="100"/>
        <v>5.508</v>
      </c>
      <c r="AF88" s="69"/>
      <c r="AG88" s="69"/>
      <c r="AH88" s="69"/>
      <c r="AI88" s="54"/>
      <c r="AJ88" s="54"/>
      <c r="AL88" s="53"/>
      <c r="AM88" s="53"/>
      <c r="AN88" s="53"/>
      <c r="AO88" s="53"/>
      <c r="AP88" s="53"/>
      <c r="AQ88" s="53"/>
    </row>
    <row r="89" spans="10:43" ht="12" x14ac:dyDescent="0.2">
      <c r="J89" s="70">
        <v>332</v>
      </c>
      <c r="K89" s="76" t="s">
        <v>987</v>
      </c>
      <c r="L89" s="70"/>
      <c r="M89" s="74" t="s">
        <v>1113</v>
      </c>
      <c r="N89" s="75">
        <f>'GFS 2025_26 Budget'!E979/10^6</f>
        <v>-46.296460559999993</v>
      </c>
      <c r="O89" s="75">
        <f>'GFS 2025_26 Budget'!F979/10^6</f>
        <v>-48.406999999999996</v>
      </c>
      <c r="P89" s="75">
        <f>'GFS 2025_26 Budget'!G979/10^6</f>
        <v>-48.815899999999999</v>
      </c>
      <c r="Q89" s="75">
        <f>'GFS 2025_26 Budget'!H979/10^6</f>
        <v>-51.225700000000003</v>
      </c>
      <c r="R89" s="75">
        <f>'GFS 2025_26 Budget'!I979/10^6</f>
        <v>0</v>
      </c>
      <c r="S89" s="75">
        <f>'GFS 2025_26 Budget'!J979/10^6</f>
        <v>0</v>
      </c>
      <c r="T89" s="75">
        <f>'GFS 2025_26 Budget'!K979/10^6</f>
        <v>0</v>
      </c>
      <c r="U89" s="1142">
        <f t="shared" si="98"/>
        <v>-51.225700000000003</v>
      </c>
      <c r="V89" s="75">
        <f>'GFS 2025_26 Budget'!M979/10^6</f>
        <v>-51.225700000000003</v>
      </c>
      <c r="W89" s="75">
        <f>'GFS 2025_26 Budget'!N979/10^6</f>
        <v>0</v>
      </c>
      <c r="X89" s="75">
        <f>'GFS 2025_26 Budget'!O979/10^6</f>
        <v>0</v>
      </c>
      <c r="Y89" s="75">
        <f>'GFS 2025_26 Budget'!P979/10^6</f>
        <v>0</v>
      </c>
      <c r="Z89" s="1142">
        <f t="shared" si="99"/>
        <v>-51.225700000000003</v>
      </c>
      <c r="AA89" s="75">
        <f>'GFS 2025_26 Budget'!R979/10^6</f>
        <v>-51.225700000000003</v>
      </c>
      <c r="AB89" s="75">
        <f>'GFS 2025_26 Budget'!S979/10^6</f>
        <v>0</v>
      </c>
      <c r="AC89" s="75">
        <f>'GFS 2025_26 Budget'!T979/10^6</f>
        <v>0</v>
      </c>
      <c r="AD89" s="75">
        <f>'GFS 2025_26 Budget'!U979/10^6</f>
        <v>0</v>
      </c>
      <c r="AE89" s="1142">
        <f t="shared" si="100"/>
        <v>-51.225700000000003</v>
      </c>
      <c r="AF89" s="69"/>
      <c r="AG89" s="69"/>
      <c r="AH89" s="69"/>
      <c r="AI89" s="54"/>
      <c r="AJ89" s="54"/>
    </row>
    <row r="90" spans="10:43" ht="12" x14ac:dyDescent="0.2">
      <c r="J90" s="70"/>
      <c r="K90" s="76"/>
      <c r="L90" s="70"/>
      <c r="M90" s="78" t="s">
        <v>1002</v>
      </c>
      <c r="N90" s="75">
        <f>SUM('GFS 2025_26 Budget'!E991:E997)/10^6</f>
        <v>0</v>
      </c>
      <c r="O90" s="75">
        <f>SUM('GFS 2025_26 Budget'!F991:F997)/10^6</f>
        <v>0</v>
      </c>
      <c r="P90" s="75">
        <f>SUM('GFS 2025_26 Budget'!G991:G997)/10^6</f>
        <v>0</v>
      </c>
      <c r="Q90" s="75">
        <f>SUM('GFS 2025_26 Budget'!H991:H997)/10^6</f>
        <v>0</v>
      </c>
      <c r="R90" s="75">
        <f>SUM('GFS 2025_26 Budget'!I991:I997)/10^6</f>
        <v>0</v>
      </c>
      <c r="S90" s="75">
        <f>SUM('GFS 2025_26 Budget'!J991:J997)/10^6</f>
        <v>0</v>
      </c>
      <c r="T90" s="75">
        <f>SUM('GFS 2025_26 Budget'!K991:K997)/10^6</f>
        <v>0</v>
      </c>
      <c r="U90" s="1142">
        <f t="shared" si="98"/>
        <v>0</v>
      </c>
      <c r="V90" s="75">
        <f>SUM('GFS 2025_26 Budget'!M991:M997)/10^6</f>
        <v>0</v>
      </c>
      <c r="W90" s="75">
        <f>SUM('GFS 2025_26 Budget'!N991:N997)/10^6</f>
        <v>0</v>
      </c>
      <c r="X90" s="75">
        <f>SUM('GFS 2025_26 Budget'!O991:O997)/10^6</f>
        <v>0</v>
      </c>
      <c r="Y90" s="75">
        <f>SUM('GFS 2025_26 Budget'!P991:P997)/10^6</f>
        <v>0</v>
      </c>
      <c r="Z90" s="1142">
        <f t="shared" si="99"/>
        <v>0</v>
      </c>
      <c r="AA90" s="75">
        <f>SUM('GFS 2025_26 Budget'!R991:R997)/10^6</f>
        <v>0</v>
      </c>
      <c r="AB90" s="75">
        <f>SUM('GFS 2025_26 Budget'!S991:S997)/10^6</f>
        <v>0</v>
      </c>
      <c r="AC90" s="75">
        <f>SUM('GFS 2025_26 Budget'!T991:T997)/10^6</f>
        <v>0</v>
      </c>
      <c r="AD90" s="75">
        <f>SUM('GFS 2025_26 Budget'!U991:U997)/10^6</f>
        <v>0</v>
      </c>
      <c r="AE90" s="1142">
        <f t="shared" si="100"/>
        <v>0</v>
      </c>
      <c r="AF90" s="69"/>
      <c r="AG90" s="69"/>
      <c r="AH90" s="69"/>
      <c r="AI90" s="54"/>
      <c r="AJ90" s="54"/>
    </row>
    <row r="91" spans="10:43" ht="12" x14ac:dyDescent="0.2">
      <c r="J91" s="70"/>
      <c r="K91" s="76"/>
      <c r="L91" s="70"/>
      <c r="M91" s="78" t="s">
        <v>1079</v>
      </c>
      <c r="N91" s="75">
        <f>SUM('GFS 2025_26 Budget'!E999:E1000)/10^6</f>
        <v>46.296460559999993</v>
      </c>
      <c r="O91" s="75">
        <f>SUM('GFS 2025_26 Budget'!F999:F1000)/10^6</f>
        <v>48.406999999999996</v>
      </c>
      <c r="P91" s="75">
        <f>SUM('GFS 2025_26 Budget'!G999:G1000)/10^6</f>
        <v>48.815899999999999</v>
      </c>
      <c r="Q91" s="75">
        <f>SUM('GFS 2025_26 Budget'!H999:H1000)/10^6</f>
        <v>51.225700000000003</v>
      </c>
      <c r="R91" s="75">
        <f>SUM('GFS 2025_26 Budget'!I999:I1000)/10^6</f>
        <v>0</v>
      </c>
      <c r="S91" s="75">
        <f>SUM('GFS 2025_26 Budget'!J999:J1000)/10^6</f>
        <v>0</v>
      </c>
      <c r="T91" s="75">
        <f>SUM('GFS 2025_26 Budget'!K999:K1000)/10^6</f>
        <v>0</v>
      </c>
      <c r="U91" s="1142">
        <f t="shared" si="98"/>
        <v>51.225700000000003</v>
      </c>
      <c r="V91" s="75">
        <f>SUM('GFS 2025_26 Budget'!M999:M1000)/10^6</f>
        <v>51.225700000000003</v>
      </c>
      <c r="W91" s="75">
        <f>SUM('GFS 2025_26 Budget'!N999:N1000)/10^6</f>
        <v>0</v>
      </c>
      <c r="X91" s="75">
        <f>SUM('GFS 2025_26 Budget'!O999:O1000)/10^6</f>
        <v>0</v>
      </c>
      <c r="Y91" s="75">
        <f>SUM('GFS 2025_26 Budget'!P999:P1000)/10^6</f>
        <v>0</v>
      </c>
      <c r="Z91" s="1142">
        <f t="shared" si="99"/>
        <v>51.225700000000003</v>
      </c>
      <c r="AA91" s="75">
        <f>SUM('GFS 2025_26 Budget'!R999:R1000)/10^6</f>
        <v>51.225700000000003</v>
      </c>
      <c r="AB91" s="75">
        <f>SUM('GFS 2025_26 Budget'!S999:S1000)/10^6</f>
        <v>0</v>
      </c>
      <c r="AC91" s="75">
        <f>SUM('GFS 2025_26 Budget'!T999:T1000)/10^6</f>
        <v>0</v>
      </c>
      <c r="AD91" s="75">
        <f>SUM('GFS 2025_26 Budget'!U999:U1000)/10^6</f>
        <v>0</v>
      </c>
      <c r="AE91" s="1142">
        <f t="shared" si="100"/>
        <v>51.225700000000003</v>
      </c>
      <c r="AF91" s="69"/>
      <c r="AG91" s="69"/>
      <c r="AH91" s="69"/>
      <c r="AI91" s="54"/>
      <c r="AJ91" s="54"/>
    </row>
    <row r="92" spans="10:43" x14ac:dyDescent="0.2">
      <c r="J92" s="70"/>
      <c r="K92" s="76"/>
      <c r="L92" s="70"/>
      <c r="M92" s="74"/>
      <c r="N92" s="74"/>
      <c r="O92" s="74"/>
      <c r="P92" s="75"/>
      <c r="Q92" s="75"/>
      <c r="R92" s="75"/>
      <c r="S92" s="75"/>
      <c r="T92" s="75"/>
      <c r="V92" s="75"/>
      <c r="W92" s="75"/>
      <c r="X92" s="75"/>
      <c r="Y92" s="75"/>
      <c r="Z92" s="75"/>
      <c r="AA92" s="75"/>
      <c r="AB92" s="75"/>
      <c r="AC92" s="75"/>
      <c r="AD92" s="75"/>
      <c r="AE92" s="75"/>
      <c r="AI92" s="54"/>
      <c r="AJ92" s="54"/>
    </row>
    <row r="93" spans="10:43" x14ac:dyDescent="0.2">
      <c r="J93" s="70"/>
      <c r="K93" s="76"/>
      <c r="L93" s="70"/>
      <c r="M93" s="74"/>
      <c r="N93" s="74"/>
      <c r="O93" s="74"/>
      <c r="P93" s="75"/>
      <c r="Q93" s="75"/>
      <c r="R93" s="75"/>
      <c r="S93" s="75"/>
      <c r="T93" s="75"/>
      <c r="V93" s="75"/>
      <c r="W93" s="75"/>
      <c r="X93" s="75"/>
      <c r="Y93" s="75"/>
      <c r="Z93" s="75"/>
      <c r="AA93" s="75"/>
      <c r="AB93" s="75"/>
      <c r="AC93" s="75"/>
      <c r="AD93" s="75"/>
      <c r="AE93" s="75"/>
      <c r="AI93" s="54"/>
      <c r="AJ93" s="54"/>
    </row>
    <row r="94" spans="10:43" x14ac:dyDescent="0.2">
      <c r="J94" s="70"/>
      <c r="K94" s="76"/>
      <c r="L94" s="70"/>
      <c r="M94" s="74"/>
      <c r="N94" s="74"/>
      <c r="O94" s="74"/>
      <c r="P94" s="75"/>
      <c r="Q94" s="75"/>
      <c r="R94" s="75"/>
      <c r="S94" s="75"/>
      <c r="T94" s="75"/>
      <c r="V94" s="75"/>
      <c r="W94" s="75"/>
      <c r="X94" s="75"/>
      <c r="Y94" s="75"/>
      <c r="Z94" s="75"/>
      <c r="AA94" s="75"/>
      <c r="AB94" s="75"/>
      <c r="AC94" s="75"/>
      <c r="AD94" s="75"/>
      <c r="AE94" s="75"/>
      <c r="AI94" s="54"/>
      <c r="AJ94" s="54"/>
    </row>
    <row r="95" spans="10:43" ht="15" x14ac:dyDescent="0.25">
      <c r="J95" s="70"/>
      <c r="K95" s="76"/>
      <c r="L95" s="70"/>
      <c r="M95" s="807" t="s">
        <v>1504</v>
      </c>
      <c r="N95" s="807"/>
      <c r="O95" s="807"/>
      <c r="P95" s="807"/>
      <c r="Q95" s="807"/>
      <c r="R95" s="807"/>
      <c r="S95" s="807"/>
      <c r="T95" s="807"/>
      <c r="U95" s="1144"/>
      <c r="V95" s="807"/>
      <c r="W95" s="807"/>
      <c r="X95" s="807"/>
      <c r="Y95" s="807"/>
      <c r="Z95" s="807"/>
      <c r="AA95" s="535"/>
      <c r="AB95" s="535"/>
      <c r="AC95" s="535"/>
      <c r="AD95" s="535"/>
      <c r="AE95" s="535"/>
      <c r="AF95" s="536"/>
      <c r="AG95" s="535"/>
      <c r="AH95" s="535"/>
      <c r="AI95" s="535"/>
      <c r="AJ95" s="535"/>
      <c r="AK95" s="535"/>
      <c r="AL95" s="535"/>
      <c r="AM95" s="535"/>
      <c r="AN95" s="535"/>
      <c r="AO95" s="535"/>
      <c r="AP95" s="535"/>
      <c r="AQ95" s="535"/>
    </row>
    <row r="96" spans="10:43" ht="30" x14ac:dyDescent="0.25">
      <c r="J96" s="70"/>
      <c r="K96" s="76"/>
      <c r="L96" s="70"/>
      <c r="M96" s="808"/>
      <c r="N96" s="808"/>
      <c r="O96" s="808"/>
      <c r="P96" s="809" t="s">
        <v>1505</v>
      </c>
      <c r="Q96" s="809" t="s">
        <v>1506</v>
      </c>
      <c r="R96" s="809"/>
      <c r="S96" s="809"/>
      <c r="T96" s="809"/>
      <c r="U96" s="1145"/>
      <c r="V96" s="809"/>
      <c r="W96" s="809"/>
      <c r="X96" s="809"/>
      <c r="Y96" s="809"/>
      <c r="Z96" s="809" t="s">
        <v>1507</v>
      </c>
      <c r="AA96" s="810" t="s">
        <v>1508</v>
      </c>
      <c r="AB96" s="811" t="s">
        <v>1509</v>
      </c>
      <c r="AC96" s="811" t="s">
        <v>1510</v>
      </c>
      <c r="AD96" s="812" t="s">
        <v>1511</v>
      </c>
      <c r="AE96" s="811" t="s">
        <v>1512</v>
      </c>
      <c r="AF96" s="813" t="s">
        <v>1513</v>
      </c>
      <c r="AG96" s="535"/>
      <c r="AH96" s="535"/>
      <c r="AI96" s="535"/>
      <c r="AJ96" s="535"/>
      <c r="AK96" s="535"/>
      <c r="AL96" s="535"/>
      <c r="AM96" s="535"/>
      <c r="AN96" s="535"/>
      <c r="AO96" s="535"/>
      <c r="AP96" s="535"/>
      <c r="AQ96" s="535"/>
    </row>
    <row r="97" spans="10:43" ht="15" x14ac:dyDescent="0.25">
      <c r="J97" s="70"/>
      <c r="K97" s="76"/>
      <c r="L97" s="70"/>
      <c r="M97" s="808" t="s">
        <v>1514</v>
      </c>
      <c r="N97" s="808"/>
      <c r="O97" s="808"/>
      <c r="P97" s="809"/>
      <c r="Q97" s="809"/>
      <c r="R97" s="809"/>
      <c r="S97" s="809"/>
      <c r="T97" s="809"/>
      <c r="U97" s="1145"/>
      <c r="V97" s="809"/>
      <c r="W97" s="809"/>
      <c r="X97" s="809"/>
      <c r="Y97" s="809"/>
      <c r="Z97" s="809">
        <v>0.3</v>
      </c>
      <c r="AA97" s="810">
        <v>0.7</v>
      </c>
      <c r="AB97" s="814">
        <v>0.5</v>
      </c>
      <c r="AC97" s="815">
        <v>-2.7</v>
      </c>
      <c r="AD97" s="816">
        <v>-2.7</v>
      </c>
      <c r="AE97" s="815">
        <v>-0.4</v>
      </c>
      <c r="AF97" s="817">
        <v>2.9</v>
      </c>
      <c r="AG97" s="535"/>
      <c r="AH97" s="535"/>
      <c r="AI97" s="535"/>
      <c r="AJ97" s="535"/>
      <c r="AK97" s="535"/>
      <c r="AL97" s="535"/>
      <c r="AM97" s="535"/>
      <c r="AN97" s="535"/>
      <c r="AO97" s="535"/>
      <c r="AP97" s="535"/>
      <c r="AQ97" s="535"/>
    </row>
    <row r="98" spans="10:43" ht="15" x14ac:dyDescent="0.2">
      <c r="J98" s="70"/>
      <c r="K98" s="76"/>
      <c r="L98" s="70"/>
      <c r="M98" s="818" t="s">
        <v>1515</v>
      </c>
      <c r="N98" s="819">
        <v>797.19244568492979</v>
      </c>
      <c r="O98" s="819">
        <v>849.14680945020893</v>
      </c>
      <c r="P98" s="819">
        <v>932.58985827698007</v>
      </c>
      <c r="Q98" s="819">
        <v>1017.6680598053707</v>
      </c>
      <c r="R98" s="819"/>
      <c r="S98" s="819"/>
      <c r="T98" s="819"/>
      <c r="U98" s="819"/>
      <c r="V98" s="819"/>
      <c r="W98" s="819"/>
      <c r="X98" s="819"/>
      <c r="Y98" s="819"/>
      <c r="Z98" s="819">
        <v>1073.2839549479513</v>
      </c>
      <c r="AA98" s="820">
        <v>1163.2</v>
      </c>
      <c r="AB98" s="820">
        <v>1119.9000000000001</v>
      </c>
      <c r="AC98" s="820">
        <v>1068.8</v>
      </c>
      <c r="AD98" s="820">
        <v>1188.7</v>
      </c>
      <c r="AE98" s="820">
        <v>1340.4</v>
      </c>
      <c r="AF98" s="821">
        <v>1418.7</v>
      </c>
      <c r="AG98" s="823"/>
      <c r="AH98" s="823"/>
      <c r="AI98" s="823"/>
      <c r="AJ98" s="823"/>
      <c r="AK98" s="823"/>
      <c r="AL98" s="823"/>
      <c r="AM98" s="823"/>
      <c r="AN98" s="823"/>
      <c r="AO98" s="823"/>
      <c r="AP98" s="823"/>
      <c r="AQ98" s="823"/>
    </row>
    <row r="99" spans="10:43" ht="15" x14ac:dyDescent="0.2">
      <c r="J99" s="70"/>
      <c r="K99" s="76"/>
      <c r="L99" s="70"/>
      <c r="M99" s="818" t="s">
        <v>1517</v>
      </c>
      <c r="N99" s="819"/>
      <c r="O99" s="819"/>
      <c r="P99" s="819"/>
      <c r="Q99" s="819"/>
      <c r="R99" s="819"/>
      <c r="S99" s="819"/>
      <c r="T99" s="819"/>
      <c r="U99" s="819"/>
      <c r="V99" s="819"/>
      <c r="W99" s="819"/>
      <c r="X99" s="819"/>
      <c r="Y99" s="819"/>
      <c r="Z99" s="819">
        <v>60</v>
      </c>
      <c r="AA99" s="819">
        <v>60</v>
      </c>
      <c r="AB99" s="819">
        <v>60</v>
      </c>
      <c r="AC99" s="819">
        <v>60</v>
      </c>
      <c r="AD99" s="820"/>
      <c r="AE99" s="820"/>
      <c r="AF99" s="821"/>
      <c r="AG99" s="823"/>
      <c r="AH99" s="823"/>
      <c r="AI99" s="823"/>
      <c r="AJ99" s="823"/>
      <c r="AK99" s="823"/>
      <c r="AL99" s="823"/>
      <c r="AM99" s="823"/>
      <c r="AN99" s="823"/>
      <c r="AO99" s="823"/>
      <c r="AP99" s="823"/>
      <c r="AQ99" s="823"/>
    </row>
    <row r="100" spans="10:43" ht="15" x14ac:dyDescent="0.2">
      <c r="J100" s="70"/>
      <c r="K100" s="76"/>
      <c r="L100" s="70"/>
      <c r="M100" s="818"/>
      <c r="N100" s="819"/>
      <c r="O100" s="819"/>
      <c r="P100" s="819"/>
      <c r="Q100" s="819"/>
      <c r="R100" s="819"/>
      <c r="S100" s="819"/>
      <c r="T100" s="819"/>
      <c r="U100" s="819"/>
      <c r="V100" s="819"/>
      <c r="W100" s="819"/>
      <c r="X100" s="819"/>
      <c r="Y100" s="819"/>
      <c r="Z100" s="829">
        <v>5.2999999999999999E-2</v>
      </c>
      <c r="AA100" s="829">
        <v>0.04</v>
      </c>
      <c r="AB100" s="829">
        <v>2E-3</v>
      </c>
      <c r="AC100" s="829">
        <f>AC99/AC98</f>
        <v>5.6137724550898209E-2</v>
      </c>
      <c r="AD100" s="820">
        <v>1.4</v>
      </c>
      <c r="AE100" s="820"/>
      <c r="AF100" s="821"/>
      <c r="AG100" s="823"/>
      <c r="AH100" s="823"/>
      <c r="AI100" s="823"/>
      <c r="AJ100" s="823"/>
      <c r="AK100" s="823"/>
      <c r="AL100" s="823"/>
      <c r="AM100" s="823"/>
      <c r="AN100" s="823"/>
      <c r="AO100" s="823"/>
      <c r="AP100" s="823"/>
      <c r="AQ100" s="823"/>
    </row>
    <row r="101" spans="10:43" ht="15" x14ac:dyDescent="0.2">
      <c r="J101" s="111"/>
      <c r="M101" s="818" t="s">
        <v>1111</v>
      </c>
      <c r="N101" s="819" t="e">
        <f t="shared" ref="N101" si="116">SUM(#REF!,#REF!)</f>
        <v>#REF!</v>
      </c>
      <c r="O101" s="819" t="e">
        <f t="shared" ref="O101" si="117">SUM(#REF!,#REF!)</f>
        <v>#REF!</v>
      </c>
      <c r="P101" s="819" t="e">
        <f t="shared" ref="P101" si="118">SUM(#REF!,#REF!)</f>
        <v>#REF!</v>
      </c>
      <c r="Q101" s="819" t="e">
        <f t="shared" ref="Q101" si="119">SUM(#REF!,#REF!)</f>
        <v>#REF!</v>
      </c>
      <c r="R101" s="819"/>
      <c r="S101" s="819"/>
      <c r="T101" s="819"/>
      <c r="U101" s="819"/>
      <c r="V101" s="819"/>
      <c r="W101" s="819"/>
      <c r="X101" s="819"/>
      <c r="Y101" s="819"/>
      <c r="Z101" s="819" t="e">
        <f t="shared" ref="Z101" si="120">SUM(#REF!,#REF!)</f>
        <v>#REF!</v>
      </c>
      <c r="AA101" s="820" t="e">
        <f t="shared" ref="AA101" si="121">SUM(#REF!,#REF!)</f>
        <v>#REF!</v>
      </c>
      <c r="AB101" s="830" t="e">
        <f t="shared" ref="AB101" si="122">SUM(#REF!,#REF!)</f>
        <v>#REF!</v>
      </c>
      <c r="AC101" s="830" t="e">
        <f t="shared" ref="AC101" si="123">SUM(#REF!,#REF!)</f>
        <v>#REF!</v>
      </c>
      <c r="AD101" s="830" t="e">
        <f t="shared" ref="AD101" si="124">SUM(#REF!,#REF!)</f>
        <v>#REF!</v>
      </c>
      <c r="AE101" s="830" t="e">
        <f t="shared" ref="AE101" si="125">SUM(#REF!,#REF!)</f>
        <v>#REF!</v>
      </c>
      <c r="AF101" s="820" t="e">
        <f>SUM(#REF!,#REF!)</f>
        <v>#REF!</v>
      </c>
      <c r="AG101" s="823" t="e">
        <f>#REF!-AE101</f>
        <v>#REF!</v>
      </c>
      <c r="AH101" s="823" t="e">
        <f>(#REF!/AE101-1)*100</f>
        <v>#REF!</v>
      </c>
      <c r="AI101" s="823"/>
      <c r="AJ101" s="823"/>
      <c r="AK101" s="823"/>
      <c r="AL101" s="823"/>
      <c r="AM101" s="823"/>
      <c r="AN101" s="823"/>
      <c r="AO101" s="823"/>
      <c r="AP101" s="823"/>
      <c r="AQ101" s="823"/>
    </row>
    <row r="102" spans="10:43" ht="15" x14ac:dyDescent="0.25">
      <c r="J102" s="113"/>
      <c r="M102" s="833" t="s">
        <v>1112</v>
      </c>
      <c r="N102" s="834"/>
      <c r="O102" s="834">
        <f>O109-N109</f>
        <v>-0.68617004999999942</v>
      </c>
      <c r="P102" s="834">
        <f>P109-O109</f>
        <v>2.9278999999999993</v>
      </c>
      <c r="Q102" s="834">
        <f>Q109-P109</f>
        <v>-2.9652999999999992</v>
      </c>
      <c r="R102" s="834"/>
      <c r="S102" s="834"/>
      <c r="T102" s="834"/>
      <c r="U102" s="835"/>
      <c r="V102" s="834"/>
      <c r="W102" s="834"/>
      <c r="X102" s="834"/>
      <c r="Y102" s="834"/>
      <c r="Z102" s="834">
        <f t="shared" ref="Z102:AF102" si="126">Z46</f>
        <v>35.190100000000001</v>
      </c>
      <c r="AA102" s="834">
        <f t="shared" si="126"/>
        <v>18.7346</v>
      </c>
      <c r="AB102" s="834">
        <f t="shared" si="126"/>
        <v>12.955399999999999</v>
      </c>
      <c r="AC102" s="834">
        <f t="shared" si="126"/>
        <v>0</v>
      </c>
      <c r="AD102" s="834">
        <f t="shared" si="126"/>
        <v>0</v>
      </c>
      <c r="AE102" s="834">
        <f t="shared" si="126"/>
        <v>31.689999999999998</v>
      </c>
      <c r="AF102" s="835">
        <f t="shared" si="126"/>
        <v>0</v>
      </c>
      <c r="AG102" s="643"/>
      <c r="AH102" s="643"/>
      <c r="AI102" s="643"/>
      <c r="AJ102" s="643"/>
      <c r="AK102" s="643"/>
      <c r="AL102" s="643"/>
      <c r="AM102" s="643"/>
      <c r="AN102" s="643"/>
      <c r="AO102" s="643"/>
      <c r="AP102" s="643"/>
      <c r="AQ102" s="643"/>
    </row>
    <row r="103" spans="10:43" ht="15" x14ac:dyDescent="0.25">
      <c r="J103" s="111"/>
      <c r="M103" s="836" t="s">
        <v>1519</v>
      </c>
      <c r="N103" s="808"/>
      <c r="O103" s="837">
        <f t="shared" ref="O103:AE103" si="127">O109/N109-1</f>
        <v>-4.1335619759145237E-2</v>
      </c>
      <c r="P103" s="837">
        <f t="shared" si="127"/>
        <v>0.18398496902059835</v>
      </c>
      <c r="Q103" s="837">
        <f t="shared" si="127"/>
        <v>-0.15737964196436627</v>
      </c>
      <c r="R103" s="837"/>
      <c r="S103" s="837"/>
      <c r="T103" s="837"/>
      <c r="U103" s="835"/>
      <c r="V103" s="837"/>
      <c r="W103" s="837"/>
      <c r="X103" s="837"/>
      <c r="Y103" s="837"/>
      <c r="Z103" s="837" t="e">
        <f>Z109/Q109-1</f>
        <v>#REF!</v>
      </c>
      <c r="AA103" s="838" t="e">
        <f t="shared" si="127"/>
        <v>#REF!</v>
      </c>
      <c r="AB103" s="838" t="e">
        <f t="shared" si="127"/>
        <v>#REF!</v>
      </c>
      <c r="AC103" s="838" t="e">
        <f t="shared" si="127"/>
        <v>#REF!</v>
      </c>
      <c r="AD103" s="838" t="e">
        <f t="shared" si="127"/>
        <v>#REF!</v>
      </c>
      <c r="AE103" s="838" t="e">
        <f t="shared" si="127"/>
        <v>#REF!</v>
      </c>
      <c r="AF103" s="840" t="e">
        <f>AF109/#REF!-1</f>
        <v>#REF!</v>
      </c>
      <c r="AG103" s="841"/>
      <c r="AH103" s="841"/>
      <c r="AI103" s="841"/>
      <c r="AJ103" s="841"/>
      <c r="AK103" s="841"/>
      <c r="AL103" s="841"/>
      <c r="AM103" s="841"/>
      <c r="AN103" s="841"/>
      <c r="AO103" s="841"/>
      <c r="AP103" s="841"/>
      <c r="AQ103" s="841"/>
    </row>
    <row r="104" spans="10:43" ht="15" x14ac:dyDescent="0.25">
      <c r="J104" s="111"/>
      <c r="M104" s="828" t="s">
        <v>1111</v>
      </c>
      <c r="N104" s="808"/>
      <c r="O104" s="834" t="e">
        <f t="shared" ref="O104:AE104" si="128">O101-N101</f>
        <v>#REF!</v>
      </c>
      <c r="P104" s="834" t="e">
        <f t="shared" si="128"/>
        <v>#REF!</v>
      </c>
      <c r="Q104" s="834" t="e">
        <f t="shared" si="128"/>
        <v>#REF!</v>
      </c>
      <c r="R104" s="834"/>
      <c r="S104" s="834"/>
      <c r="T104" s="834"/>
      <c r="U104" s="835"/>
      <c r="V104" s="834"/>
      <c r="W104" s="834"/>
      <c r="X104" s="834"/>
      <c r="Y104" s="834"/>
      <c r="Z104" s="834" t="e">
        <f>Z101-Q101</f>
        <v>#REF!</v>
      </c>
      <c r="AA104" s="842" t="e">
        <f t="shared" si="128"/>
        <v>#REF!</v>
      </c>
      <c r="AB104" s="816" t="e">
        <f t="shared" si="128"/>
        <v>#REF!</v>
      </c>
      <c r="AC104" s="816" t="e">
        <f t="shared" si="128"/>
        <v>#REF!</v>
      </c>
      <c r="AD104" s="816" t="e">
        <f t="shared" si="128"/>
        <v>#REF!</v>
      </c>
      <c r="AE104" s="816" t="e">
        <f t="shared" si="128"/>
        <v>#REF!</v>
      </c>
      <c r="AF104" s="840" t="e">
        <f>AF101-#REF!</f>
        <v>#REF!</v>
      </c>
      <c r="AG104" s="643"/>
      <c r="AH104" s="643"/>
      <c r="AI104" s="643"/>
      <c r="AJ104" s="643"/>
      <c r="AK104" s="643"/>
      <c r="AL104" s="643"/>
      <c r="AM104" s="643"/>
      <c r="AN104" s="643"/>
      <c r="AO104" s="643"/>
      <c r="AP104" s="643"/>
      <c r="AQ104" s="643"/>
    </row>
    <row r="105" spans="10:43" ht="15" x14ac:dyDescent="0.25">
      <c r="J105" s="111"/>
      <c r="M105" s="836" t="s">
        <v>1519</v>
      </c>
      <c r="N105" s="808"/>
      <c r="O105" s="843" t="e">
        <f>P101/N101-1</f>
        <v>#REF!</v>
      </c>
      <c r="P105" s="843" t="e">
        <f>Q101/O101-1</f>
        <v>#REF!</v>
      </c>
      <c r="Q105" s="843" t="e">
        <f>Z101/P101-1</f>
        <v>#REF!</v>
      </c>
      <c r="R105" s="843"/>
      <c r="S105" s="843"/>
      <c r="T105" s="843"/>
      <c r="U105" s="1146"/>
      <c r="V105" s="843"/>
      <c r="W105" s="843"/>
      <c r="X105" s="843"/>
      <c r="Y105" s="843"/>
      <c r="Z105" s="843" t="e">
        <f>AA101/Q101-1</f>
        <v>#REF!</v>
      </c>
      <c r="AA105" s="844" t="e">
        <f>AB101/Z101-1</f>
        <v>#REF!</v>
      </c>
      <c r="AB105" s="844" t="e">
        <f t="shared" ref="AB105:AE105" si="129">AB101/AA101-1</f>
        <v>#REF!</v>
      </c>
      <c r="AC105" s="844" t="e">
        <f t="shared" si="129"/>
        <v>#REF!</v>
      </c>
      <c r="AD105" s="844" t="e">
        <f t="shared" si="129"/>
        <v>#REF!</v>
      </c>
      <c r="AE105" s="844" t="e">
        <f t="shared" si="129"/>
        <v>#REF!</v>
      </c>
      <c r="AF105" s="839" t="e">
        <f>AF101/#REF!-1</f>
        <v>#REF!</v>
      </c>
      <c r="AG105" s="770"/>
      <c r="AH105" s="770"/>
      <c r="AI105" s="770"/>
      <c r="AJ105" s="770"/>
      <c r="AK105" s="770"/>
      <c r="AL105" s="770"/>
      <c r="AM105" s="770"/>
      <c r="AN105" s="770"/>
      <c r="AO105" s="770"/>
      <c r="AP105" s="770"/>
      <c r="AQ105" s="770"/>
    </row>
    <row r="106" spans="10:43" ht="15" x14ac:dyDescent="0.25">
      <c r="J106" s="111"/>
      <c r="M106" s="836" t="s">
        <v>1520</v>
      </c>
      <c r="N106" s="808" t="s">
        <v>1521</v>
      </c>
      <c r="O106" s="808"/>
      <c r="P106" s="843"/>
      <c r="Q106" s="843"/>
      <c r="R106" s="843"/>
      <c r="S106" s="843"/>
      <c r="T106" s="843"/>
      <c r="U106" s="1146"/>
      <c r="V106" s="843"/>
      <c r="W106" s="843"/>
      <c r="X106" s="843"/>
      <c r="Y106" s="843"/>
      <c r="Z106" s="843"/>
      <c r="AA106" s="844"/>
      <c r="AB106" s="845" t="e">
        <f>'[6]GFS 2022_23 Budget'!#REF!/10^6</f>
        <v>#REF!</v>
      </c>
      <c r="AC106" s="845" t="e">
        <f>'[6]GFS 2022_23 Budget'!#REF!/10^6</f>
        <v>#REF!</v>
      </c>
      <c r="AD106" s="845"/>
      <c r="AE106" s="845" t="e">
        <f>'[6]GFS 2022_23 Budget'!#REF!/10^6</f>
        <v>#REF!</v>
      </c>
      <c r="AF106" s="846"/>
      <c r="AG106" s="770"/>
      <c r="AH106" s="770"/>
      <c r="AI106" s="770"/>
      <c r="AJ106" s="770"/>
      <c r="AK106" s="770"/>
      <c r="AL106" s="770"/>
      <c r="AM106" s="770"/>
      <c r="AN106" s="770"/>
      <c r="AO106" s="770"/>
      <c r="AP106" s="770"/>
      <c r="AQ106" s="770"/>
    </row>
    <row r="107" spans="10:43" ht="15" x14ac:dyDescent="0.25">
      <c r="J107" s="115"/>
      <c r="M107" s="37" t="s">
        <v>1522</v>
      </c>
      <c r="N107" s="534"/>
      <c r="O107" s="534"/>
      <c r="P107" s="534"/>
      <c r="Q107" s="534"/>
      <c r="R107" s="534"/>
      <c r="S107" s="534"/>
      <c r="T107" s="534"/>
      <c r="U107" s="565"/>
      <c r="V107" s="534"/>
      <c r="W107" s="534"/>
      <c r="X107" s="534"/>
      <c r="Y107" s="534"/>
      <c r="Z107" s="534"/>
      <c r="AA107" s="847"/>
      <c r="AB107" s="847"/>
      <c r="AC107" s="685"/>
      <c r="AD107" s="685"/>
      <c r="AE107" s="685"/>
      <c r="AF107" s="536"/>
      <c r="AG107" s="847"/>
      <c r="AH107" s="847"/>
      <c r="AI107" s="847"/>
      <c r="AJ107" s="847"/>
      <c r="AK107" s="847"/>
      <c r="AL107" s="847"/>
      <c r="AM107" s="847"/>
      <c r="AN107" s="847"/>
      <c r="AO107" s="847"/>
      <c r="AP107" s="848"/>
      <c r="AQ107" s="848"/>
    </row>
    <row r="108" spans="10:43" ht="12.75" x14ac:dyDescent="0.2">
      <c r="J108" s="111"/>
      <c r="M108" s="849"/>
      <c r="N108" s="850" t="e">
        <f t="shared" ref="N108" si="130">#REF!</f>
        <v>#REF!</v>
      </c>
      <c r="O108" s="850" t="e">
        <f t="shared" ref="O108" si="131">#REF!</f>
        <v>#REF!</v>
      </c>
      <c r="P108" s="850" t="e">
        <f t="shared" ref="P108" si="132">#REF!</f>
        <v>#REF!</v>
      </c>
      <c r="Q108" s="850" t="e">
        <f t="shared" ref="Q108" si="133">#REF!</f>
        <v>#REF!</v>
      </c>
      <c r="R108" s="850"/>
      <c r="S108" s="850"/>
      <c r="T108" s="850"/>
      <c r="U108" s="851"/>
      <c r="V108" s="850"/>
      <c r="W108" s="850"/>
      <c r="X108" s="850"/>
      <c r="Y108" s="850"/>
      <c r="Z108" s="850" t="e">
        <f t="shared" ref="Z108" si="134">#REF!</f>
        <v>#REF!</v>
      </c>
      <c r="AA108" s="850" t="e">
        <f t="shared" ref="AA108" si="135">#REF!</f>
        <v>#REF!</v>
      </c>
      <c r="AB108" s="850" t="e">
        <f t="shared" ref="AB108" si="136">#REF!</f>
        <v>#REF!</v>
      </c>
      <c r="AC108" s="850" t="e">
        <f t="shared" ref="AC108" si="137">#REF!</f>
        <v>#REF!</v>
      </c>
      <c r="AD108" s="850" t="e">
        <f t="shared" ref="AD108" si="138">#REF!</f>
        <v>#REF!</v>
      </c>
      <c r="AE108" s="850" t="e">
        <f t="shared" ref="AE108" si="139">#REF!</f>
        <v>#REF!</v>
      </c>
      <c r="AF108" s="851" t="e">
        <f>#REF!</f>
        <v>#REF!</v>
      </c>
      <c r="AG108" s="546"/>
      <c r="AH108" s="546"/>
      <c r="AI108" s="546"/>
      <c r="AJ108" s="546"/>
      <c r="AK108" s="546"/>
      <c r="AL108" s="546"/>
      <c r="AM108" s="546"/>
      <c r="AN108" s="546"/>
      <c r="AO108" s="546"/>
      <c r="AP108" s="546"/>
      <c r="AQ108" s="546"/>
    </row>
    <row r="109" spans="10:43" ht="25.5" x14ac:dyDescent="0.2">
      <c r="J109" s="111"/>
      <c r="M109" s="854" t="s">
        <v>1526</v>
      </c>
      <c r="N109" s="855">
        <f>N46</f>
        <v>16.59997005</v>
      </c>
      <c r="O109" s="855">
        <f>O46</f>
        <v>15.9138</v>
      </c>
      <c r="P109" s="855">
        <f>P46</f>
        <v>18.841699999999999</v>
      </c>
      <c r="Q109" s="855">
        <f>Q46</f>
        <v>15.8764</v>
      </c>
      <c r="R109" s="855"/>
      <c r="S109" s="855"/>
      <c r="T109" s="855"/>
      <c r="U109" s="855"/>
      <c r="V109" s="855"/>
      <c r="W109" s="855"/>
      <c r="X109" s="855"/>
      <c r="Y109" s="855"/>
      <c r="Z109" s="856" t="e">
        <f t="shared" ref="Z109:AE109" si="140">Z102/Z101</f>
        <v>#REF!</v>
      </c>
      <c r="AA109" s="856" t="e">
        <f t="shared" si="140"/>
        <v>#REF!</v>
      </c>
      <c r="AB109" s="856" t="e">
        <f t="shared" si="140"/>
        <v>#REF!</v>
      </c>
      <c r="AC109" s="856" t="e">
        <f t="shared" si="140"/>
        <v>#REF!</v>
      </c>
      <c r="AD109" s="856" t="e">
        <f t="shared" si="140"/>
        <v>#REF!</v>
      </c>
      <c r="AE109" s="856" t="e">
        <f t="shared" si="140"/>
        <v>#REF!</v>
      </c>
      <c r="AF109" s="856" t="e">
        <f>AF102/AF101</f>
        <v>#REF!</v>
      </c>
      <c r="AG109" s="823"/>
      <c r="AH109" s="823"/>
      <c r="AI109" s="823"/>
      <c r="AJ109" s="823"/>
      <c r="AK109" s="823"/>
      <c r="AL109" s="823"/>
      <c r="AM109" s="823"/>
      <c r="AN109" s="823"/>
      <c r="AO109" s="823"/>
      <c r="AP109" s="823"/>
      <c r="AQ109" s="823"/>
    </row>
    <row r="110" spans="10:43" ht="15" x14ac:dyDescent="0.25">
      <c r="J110" s="116"/>
      <c r="M110" s="859" t="s">
        <v>1528</v>
      </c>
      <c r="N110" s="860" t="e">
        <f t="shared" ref="N110:AE110" si="141">N101/N98</f>
        <v>#REF!</v>
      </c>
      <c r="O110" s="860" t="e">
        <f t="shared" si="141"/>
        <v>#REF!</v>
      </c>
      <c r="P110" s="860" t="e">
        <f t="shared" si="141"/>
        <v>#REF!</v>
      </c>
      <c r="Q110" s="860" t="e">
        <f t="shared" si="141"/>
        <v>#REF!</v>
      </c>
      <c r="R110" s="860"/>
      <c r="S110" s="860"/>
      <c r="T110" s="860"/>
      <c r="U110" s="1147"/>
      <c r="V110" s="860"/>
      <c r="W110" s="860"/>
      <c r="X110" s="860"/>
      <c r="Y110" s="860"/>
      <c r="Z110" s="860" t="e">
        <f t="shared" si="141"/>
        <v>#REF!</v>
      </c>
      <c r="AA110" s="861" t="e">
        <f t="shared" si="141"/>
        <v>#REF!</v>
      </c>
      <c r="AB110" s="861" t="e">
        <f t="shared" si="141"/>
        <v>#REF!</v>
      </c>
      <c r="AC110" s="861" t="e">
        <f t="shared" si="141"/>
        <v>#REF!</v>
      </c>
      <c r="AD110" s="861" t="e">
        <f t="shared" si="141"/>
        <v>#REF!</v>
      </c>
      <c r="AE110" s="861" t="e">
        <f t="shared" si="141"/>
        <v>#REF!</v>
      </c>
      <c r="AF110" s="862" t="e">
        <f>AF101/AF98</f>
        <v>#REF!</v>
      </c>
      <c r="AG110" s="864"/>
      <c r="AH110" s="864"/>
      <c r="AI110" s="864"/>
      <c r="AJ110" s="864"/>
      <c r="AK110" s="864"/>
      <c r="AL110" s="864"/>
      <c r="AM110" s="864"/>
      <c r="AN110" s="864"/>
      <c r="AO110" s="864"/>
      <c r="AP110" s="864"/>
      <c r="AQ110" s="864"/>
    </row>
    <row r="111" spans="10:43" ht="30" x14ac:dyDescent="0.25">
      <c r="J111" s="111"/>
      <c r="M111" s="833" t="s">
        <v>1530</v>
      </c>
      <c r="N111" s="869" t="e">
        <f>N109/N45</f>
        <v>#DIV/0!</v>
      </c>
      <c r="O111" s="869" t="e">
        <f>O109/O45</f>
        <v>#DIV/0!</v>
      </c>
      <c r="P111" s="869" t="e">
        <f>P109/P45</f>
        <v>#DIV/0!</v>
      </c>
      <c r="Q111" s="869" t="e">
        <f>Q109/Q45</f>
        <v>#DIV/0!</v>
      </c>
      <c r="R111" s="869"/>
      <c r="S111" s="869"/>
      <c r="T111" s="869"/>
      <c r="U111" s="1088"/>
      <c r="V111" s="869"/>
      <c r="W111" s="869"/>
      <c r="X111" s="869"/>
      <c r="Y111" s="869"/>
      <c r="Z111" s="869">
        <f t="shared" ref="Z111:AF111" si="142">Z102/Z45</f>
        <v>5865016.666666667</v>
      </c>
      <c r="AA111" s="869" t="e">
        <f t="shared" si="142"/>
        <v>#DIV/0!</v>
      </c>
      <c r="AB111" s="869">
        <f t="shared" si="142"/>
        <v>12955400</v>
      </c>
      <c r="AC111" s="869">
        <f t="shared" si="142"/>
        <v>0</v>
      </c>
      <c r="AD111" s="869">
        <f t="shared" si="142"/>
        <v>0</v>
      </c>
      <c r="AE111" s="869">
        <f t="shared" si="142"/>
        <v>5281666.666666666</v>
      </c>
      <c r="AF111" s="870" t="e">
        <f t="shared" si="142"/>
        <v>#DIV/0!</v>
      </c>
      <c r="AG111" s="841"/>
      <c r="AH111" s="841"/>
      <c r="AI111" s="841"/>
      <c r="AJ111" s="841"/>
      <c r="AK111" s="841"/>
      <c r="AL111" s="841"/>
      <c r="AM111" s="841"/>
      <c r="AN111" s="841"/>
      <c r="AO111" s="841"/>
      <c r="AP111" s="841"/>
      <c r="AQ111" s="841"/>
    </row>
    <row r="112" spans="10:43" ht="15" x14ac:dyDescent="0.25">
      <c r="J112" s="111"/>
      <c r="M112" s="833" t="s">
        <v>1531</v>
      </c>
      <c r="N112" s="869">
        <f t="shared" ref="N112:AC112" si="143">IFERROR(N127,"n.a.")</f>
        <v>0.42206165000838336</v>
      </c>
      <c r="O112" s="869">
        <f t="shared" si="143"/>
        <v>0.45083385668947451</v>
      </c>
      <c r="P112" s="869">
        <f t="shared" si="143"/>
        <v>0.41916050719468673</v>
      </c>
      <c r="Q112" s="869">
        <f t="shared" si="143"/>
        <v>0.38747287605293768</v>
      </c>
      <c r="R112" s="869"/>
      <c r="S112" s="869"/>
      <c r="T112" s="869"/>
      <c r="U112" s="1088"/>
      <c r="V112" s="869"/>
      <c r="W112" s="869"/>
      <c r="X112" s="869"/>
      <c r="Y112" s="869"/>
      <c r="Z112" s="869">
        <f t="shared" si="143"/>
        <v>0.40525369078222451</v>
      </c>
      <c r="AA112" s="869">
        <f t="shared" si="143"/>
        <v>0.36378977733837692</v>
      </c>
      <c r="AB112" s="869">
        <f t="shared" si="143"/>
        <v>0.37360478614161974</v>
      </c>
      <c r="AC112" s="869">
        <f t="shared" si="143"/>
        <v>0.41102170658682635</v>
      </c>
      <c r="AD112" s="869"/>
      <c r="AE112" s="869">
        <f t="shared" ref="AE112:AF112" si="144">IFERROR(AE127,"n.a.")</f>
        <v>0.32057594747836465</v>
      </c>
      <c r="AF112" s="870">
        <f t="shared" si="144"/>
        <v>0.15898385607295956</v>
      </c>
      <c r="AG112" s="841"/>
      <c r="AH112" s="841"/>
      <c r="AI112" s="841"/>
      <c r="AJ112" s="841"/>
      <c r="AK112" s="841"/>
      <c r="AL112" s="841"/>
      <c r="AM112" s="841"/>
      <c r="AN112" s="841"/>
      <c r="AO112" s="841"/>
      <c r="AP112" s="841"/>
      <c r="AQ112" s="841"/>
    </row>
    <row r="113" spans="10:43" ht="15" x14ac:dyDescent="0.25">
      <c r="J113" s="111"/>
      <c r="M113" s="872" t="s">
        <v>1532</v>
      </c>
      <c r="N113" s="873"/>
      <c r="O113" s="873"/>
      <c r="P113" s="873"/>
      <c r="Q113" s="873"/>
      <c r="R113" s="873"/>
      <c r="S113" s="873"/>
      <c r="T113" s="873"/>
      <c r="U113" s="874"/>
      <c r="V113" s="873"/>
      <c r="W113" s="873"/>
      <c r="X113" s="873"/>
      <c r="Y113" s="873"/>
      <c r="Z113" s="873"/>
      <c r="AA113" s="873"/>
      <c r="AB113" s="874" t="e">
        <f t="shared" ref="AB113:AE113" si="145">AB106/12*2</f>
        <v>#REF!</v>
      </c>
      <c r="AC113" s="874" t="e">
        <f t="shared" si="145"/>
        <v>#REF!</v>
      </c>
      <c r="AD113" s="874">
        <f t="shared" si="145"/>
        <v>0</v>
      </c>
      <c r="AE113" s="874" t="e">
        <f t="shared" si="145"/>
        <v>#REF!</v>
      </c>
      <c r="AF113" s="874">
        <f>AF106/12*2</f>
        <v>0</v>
      </c>
      <c r="AG113" s="535"/>
      <c r="AH113" s="535"/>
      <c r="AI113" s="535"/>
      <c r="AJ113" s="535"/>
      <c r="AK113" s="535"/>
      <c r="AL113" s="535"/>
      <c r="AM113" s="535"/>
      <c r="AN113" s="535"/>
      <c r="AO113" s="535"/>
      <c r="AP113" s="535"/>
      <c r="AQ113" s="535"/>
    </row>
    <row r="114" spans="10:43" ht="15" x14ac:dyDescent="0.25">
      <c r="J114" s="111"/>
      <c r="M114" s="876"/>
      <c r="N114" s="534"/>
      <c r="O114" s="534"/>
      <c r="P114" s="534"/>
      <c r="Q114" s="534"/>
      <c r="R114" s="534"/>
      <c r="S114" s="534"/>
      <c r="T114" s="534"/>
      <c r="U114" s="565"/>
      <c r="V114" s="534"/>
      <c r="W114" s="534"/>
      <c r="X114" s="534"/>
      <c r="Y114" s="534"/>
      <c r="Z114" s="534"/>
      <c r="AA114" s="535"/>
      <c r="AB114" s="535"/>
      <c r="AC114" s="781"/>
      <c r="AD114" s="781"/>
      <c r="AE114" s="781"/>
      <c r="AF114" s="877"/>
      <c r="AG114" s="781"/>
      <c r="AH114" s="781"/>
      <c r="AI114" s="781"/>
      <c r="AJ114" s="781"/>
      <c r="AK114" s="781"/>
      <c r="AL114" s="781"/>
      <c r="AM114" s="781"/>
      <c r="AN114" s="781"/>
      <c r="AO114" s="781"/>
      <c r="AP114" s="781"/>
      <c r="AQ114" s="781"/>
    </row>
    <row r="115" spans="10:43" ht="15" x14ac:dyDescent="0.25">
      <c r="J115" s="111"/>
      <c r="M115" s="534"/>
      <c r="N115" s="534"/>
      <c r="O115" s="534"/>
      <c r="P115" s="534"/>
      <c r="Q115" s="534"/>
      <c r="R115" s="534"/>
      <c r="S115" s="534"/>
      <c r="T115" s="534"/>
      <c r="U115" s="565"/>
      <c r="V115" s="534"/>
      <c r="W115" s="534"/>
      <c r="X115" s="534"/>
      <c r="Y115" s="534"/>
      <c r="Z115" s="534"/>
      <c r="AA115" s="535"/>
      <c r="AB115" s="535"/>
      <c r="AC115" s="781"/>
      <c r="AD115" s="781"/>
      <c r="AE115" s="781"/>
      <c r="AF115" s="878"/>
      <c r="AG115" s="781"/>
      <c r="AH115" s="781"/>
      <c r="AI115" s="781"/>
      <c r="AJ115" s="781"/>
      <c r="AK115" s="781"/>
      <c r="AL115" s="781"/>
      <c r="AM115" s="781"/>
      <c r="AN115" s="781"/>
      <c r="AO115" s="781"/>
      <c r="AP115" s="781"/>
      <c r="AQ115" s="781"/>
    </row>
    <row r="116" spans="10:43" ht="15" x14ac:dyDescent="0.25">
      <c r="J116" s="113"/>
      <c r="M116" s="824" t="s">
        <v>1113</v>
      </c>
      <c r="N116" s="879">
        <f>336464359/10^6</f>
        <v>336.464359</v>
      </c>
      <c r="O116" s="879">
        <f>382824131/10^6</f>
        <v>382.82413100000002</v>
      </c>
      <c r="P116" s="879">
        <f>390904838/10^6</f>
        <v>390.90483799999998</v>
      </c>
      <c r="Q116" s="879">
        <f>394318770/10^6</f>
        <v>394.31876999999997</v>
      </c>
      <c r="R116" s="879"/>
      <c r="S116" s="879"/>
      <c r="T116" s="879"/>
      <c r="U116" s="879"/>
      <c r="V116" s="879"/>
      <c r="W116" s="879"/>
      <c r="X116" s="879"/>
      <c r="Y116" s="879"/>
      <c r="Z116" s="879">
        <f>434952284/10^6</f>
        <v>434.95228400000002</v>
      </c>
      <c r="AA116" s="840">
        <f>423160269/10^6</f>
        <v>423.16026900000003</v>
      </c>
      <c r="AB116" s="840">
        <v>418.4</v>
      </c>
      <c r="AC116" s="825">
        <v>439.3</v>
      </c>
      <c r="AD116" s="781"/>
      <c r="AE116" s="781">
        <v>429.7</v>
      </c>
      <c r="AF116" s="880">
        <v>225.55039661070774</v>
      </c>
      <c r="AG116" s="781"/>
      <c r="AH116" s="781"/>
      <c r="AI116" s="781"/>
      <c r="AJ116" s="781"/>
      <c r="AK116" s="781"/>
      <c r="AL116" s="781"/>
      <c r="AM116" s="781"/>
      <c r="AN116" s="781"/>
      <c r="AO116" s="781"/>
      <c r="AP116" s="781"/>
      <c r="AQ116" s="781"/>
    </row>
    <row r="117" spans="10:43" ht="15" x14ac:dyDescent="0.25">
      <c r="J117" s="111"/>
      <c r="M117" s="824" t="s">
        <v>931</v>
      </c>
      <c r="N117" s="879">
        <f>29451000/10^6</f>
        <v>29.451000000000001</v>
      </c>
      <c r="O117" s="879">
        <f>40976000/10^6</f>
        <v>40.975999999999999</v>
      </c>
      <c r="P117" s="879">
        <f>53671000/10^6</f>
        <v>53.670999999999999</v>
      </c>
      <c r="Q117" s="879">
        <f>56349000/10^6</f>
        <v>56.348999999999997</v>
      </c>
      <c r="R117" s="879"/>
      <c r="S117" s="879"/>
      <c r="T117" s="879"/>
      <c r="U117" s="879"/>
      <c r="V117" s="879"/>
      <c r="W117" s="879"/>
      <c r="X117" s="879"/>
      <c r="Y117" s="879"/>
      <c r="Z117" s="879">
        <f>57349000/10^6</f>
        <v>57.348999999999997</v>
      </c>
      <c r="AA117" s="881">
        <f>57349000/10^6</f>
        <v>57.348999999999997</v>
      </c>
      <c r="AB117" s="881">
        <v>70</v>
      </c>
      <c r="AC117" s="881">
        <v>67.400000000000006</v>
      </c>
      <c r="AD117" s="781"/>
      <c r="AE117" s="781">
        <v>67.3</v>
      </c>
      <c r="AF117" s="880">
        <v>87.125999999999991</v>
      </c>
      <c r="AG117" s="781"/>
      <c r="AH117" s="781"/>
      <c r="AI117" s="781"/>
      <c r="AJ117" s="781"/>
      <c r="AK117" s="781"/>
      <c r="AL117" s="781"/>
      <c r="AM117" s="781"/>
      <c r="AN117" s="781"/>
      <c r="AO117" s="781"/>
      <c r="AP117" s="781"/>
      <c r="AQ117" s="781"/>
    </row>
    <row r="118" spans="10:43" ht="15" x14ac:dyDescent="0.25">
      <c r="J118" s="111"/>
      <c r="M118" s="824" t="s">
        <v>1533</v>
      </c>
      <c r="N118" s="835">
        <f t="shared" ref="N118:AC118" si="146">SUM(N116:N117)</f>
        <v>365.91535900000002</v>
      </c>
      <c r="O118" s="835">
        <f t="shared" si="146"/>
        <v>423.80013100000002</v>
      </c>
      <c r="P118" s="835">
        <f t="shared" si="146"/>
        <v>444.57583799999998</v>
      </c>
      <c r="Q118" s="835">
        <f t="shared" si="146"/>
        <v>450.66776999999996</v>
      </c>
      <c r="R118" s="835"/>
      <c r="S118" s="835"/>
      <c r="T118" s="835"/>
      <c r="U118" s="835"/>
      <c r="V118" s="835"/>
      <c r="W118" s="835"/>
      <c r="X118" s="835"/>
      <c r="Y118" s="835"/>
      <c r="Z118" s="835">
        <f t="shared" si="146"/>
        <v>492.30128400000001</v>
      </c>
      <c r="AA118" s="840">
        <f t="shared" si="146"/>
        <v>480.50926900000002</v>
      </c>
      <c r="AB118" s="840">
        <f t="shared" si="146"/>
        <v>488.4</v>
      </c>
      <c r="AC118" s="840">
        <f t="shared" si="146"/>
        <v>506.70000000000005</v>
      </c>
      <c r="AD118" s="535"/>
      <c r="AE118" s="535"/>
      <c r="AF118" s="882">
        <v>312.67639661070774</v>
      </c>
      <c r="AG118" s="535"/>
      <c r="AH118" s="535"/>
      <c r="AI118" s="535"/>
      <c r="AJ118" s="535"/>
      <c r="AK118" s="535"/>
      <c r="AL118" s="535"/>
      <c r="AM118" s="535"/>
      <c r="AN118" s="535"/>
      <c r="AO118" s="535"/>
      <c r="AP118" s="535"/>
      <c r="AQ118" s="535"/>
    </row>
    <row r="119" spans="10:43" ht="15" x14ac:dyDescent="0.25">
      <c r="J119" s="111"/>
      <c r="M119" s="883" t="s">
        <v>1534</v>
      </c>
      <c r="N119"/>
      <c r="O119"/>
      <c r="P119"/>
      <c r="Q119"/>
      <c r="R119"/>
      <c r="S119"/>
      <c r="T119"/>
      <c r="U119" s="1148"/>
      <c r="V119"/>
      <c r="W119"/>
      <c r="X119"/>
      <c r="Y119"/>
      <c r="Z119"/>
      <c r="AA119" s="535"/>
      <c r="AB119" s="535"/>
      <c r="AC119" s="535"/>
      <c r="AD119" s="535"/>
      <c r="AE119" s="535"/>
      <c r="AF119" s="536"/>
      <c r="AG119" s="535"/>
      <c r="AH119" s="535"/>
      <c r="AI119" s="535"/>
      <c r="AJ119" s="535"/>
      <c r="AK119" s="535"/>
      <c r="AL119" s="535"/>
      <c r="AM119" s="535"/>
      <c r="AN119" s="535"/>
      <c r="AO119" s="535"/>
      <c r="AP119" s="535"/>
      <c r="AQ119" s="535"/>
    </row>
    <row r="120" spans="10:43" ht="15" x14ac:dyDescent="0.25">
      <c r="J120" s="116"/>
      <c r="M120" s="824" t="s">
        <v>1535</v>
      </c>
      <c r="N120" s="824"/>
      <c r="O120" s="824"/>
      <c r="P120" s="824"/>
      <c r="Q120" s="824"/>
      <c r="R120" s="824"/>
      <c r="S120" s="824"/>
      <c r="T120" s="824"/>
      <c r="U120" s="1149"/>
      <c r="V120" s="824"/>
      <c r="W120" s="824"/>
      <c r="X120" s="824"/>
      <c r="Y120" s="824"/>
      <c r="Z120" s="824"/>
      <c r="AA120" s="884"/>
      <c r="AB120" s="884"/>
      <c r="AC120" s="535"/>
      <c r="AD120" s="535"/>
      <c r="AE120" s="535"/>
      <c r="AF120" s="536"/>
      <c r="AG120" s="535"/>
      <c r="AH120" s="535"/>
      <c r="AI120" s="535"/>
      <c r="AJ120" s="535"/>
      <c r="AK120" s="535"/>
      <c r="AL120" s="535"/>
      <c r="AM120" s="535"/>
      <c r="AN120" s="535"/>
      <c r="AO120" s="535"/>
      <c r="AP120" s="535"/>
      <c r="AQ120" s="535"/>
    </row>
    <row r="121" spans="10:43" ht="15" x14ac:dyDescent="0.25">
      <c r="J121" s="111"/>
      <c r="M121" s="824" t="s">
        <v>1113</v>
      </c>
      <c r="N121" s="824"/>
      <c r="O121" s="824"/>
      <c r="P121" s="824"/>
      <c r="Q121" s="824"/>
      <c r="R121" s="824"/>
      <c r="S121" s="824"/>
      <c r="T121" s="824"/>
      <c r="U121" s="1149"/>
      <c r="V121" s="824"/>
      <c r="W121" s="824"/>
      <c r="X121" s="824"/>
      <c r="Y121" s="824"/>
      <c r="Z121" s="824"/>
      <c r="AA121" s="884"/>
      <c r="AB121" s="842">
        <f>AB116-AA116</f>
        <v>-4.7602690000000507</v>
      </c>
      <c r="AC121" s="535"/>
      <c r="AD121" s="535"/>
      <c r="AE121" s="535"/>
      <c r="AF121" s="536"/>
      <c r="AG121" s="535"/>
      <c r="AH121" s="535"/>
      <c r="AI121" s="535"/>
      <c r="AJ121" s="535"/>
      <c r="AK121" s="535"/>
      <c r="AL121" s="535"/>
      <c r="AM121" s="535"/>
      <c r="AN121" s="535"/>
      <c r="AO121" s="535"/>
      <c r="AP121" s="535"/>
      <c r="AQ121" s="535"/>
    </row>
    <row r="122" spans="10:43" ht="15" x14ac:dyDescent="0.25">
      <c r="J122" s="113"/>
      <c r="M122" s="824" t="s">
        <v>931</v>
      </c>
      <c r="N122" s="824"/>
      <c r="O122" s="824"/>
      <c r="P122" s="824"/>
      <c r="Q122" s="824"/>
      <c r="R122" s="824"/>
      <c r="S122" s="824"/>
      <c r="T122" s="824"/>
      <c r="U122" s="1149"/>
      <c r="V122" s="824"/>
      <c r="W122" s="824"/>
      <c r="X122" s="824"/>
      <c r="Y122" s="824"/>
      <c r="Z122" s="824"/>
      <c r="AA122" s="884"/>
      <c r="AB122" s="884">
        <f>AB117-AA117</f>
        <v>12.651000000000003</v>
      </c>
      <c r="AC122" s="535"/>
      <c r="AD122" s="535"/>
      <c r="AE122" s="535"/>
      <c r="AF122" s="536"/>
      <c r="AG122" s="535"/>
      <c r="AH122" s="535"/>
      <c r="AI122" s="535"/>
      <c r="AJ122" s="535"/>
      <c r="AK122" s="535"/>
      <c r="AL122" s="535"/>
      <c r="AM122" s="535"/>
      <c r="AN122" s="535"/>
      <c r="AO122" s="535"/>
      <c r="AP122" s="535"/>
      <c r="AQ122" s="535"/>
    </row>
    <row r="123" spans="10:43" ht="15" x14ac:dyDescent="0.25">
      <c r="J123" s="111"/>
      <c r="M123" s="534"/>
      <c r="N123" s="534"/>
      <c r="O123" s="534"/>
      <c r="P123" s="534"/>
      <c r="Q123" s="534"/>
      <c r="R123" s="534"/>
      <c r="S123" s="534"/>
      <c r="T123" s="534"/>
      <c r="U123" s="565"/>
      <c r="V123" s="534"/>
      <c r="W123" s="534"/>
      <c r="X123" s="534"/>
      <c r="Y123" s="534"/>
      <c r="Z123" s="534"/>
      <c r="AA123" s="535"/>
      <c r="AB123" s="535"/>
      <c r="AC123" s="535"/>
      <c r="AD123" s="535"/>
      <c r="AE123" s="535"/>
      <c r="AF123" s="536"/>
      <c r="AG123" s="535"/>
      <c r="AH123" s="535"/>
      <c r="AI123" s="535"/>
      <c r="AJ123" s="535"/>
      <c r="AK123" s="535"/>
      <c r="AL123" s="535"/>
      <c r="AM123" s="535"/>
      <c r="AN123" s="535"/>
      <c r="AO123" s="535"/>
      <c r="AP123" s="535"/>
      <c r="AQ123" s="535"/>
    </row>
    <row r="124" spans="10:43" ht="15" x14ac:dyDescent="0.25">
      <c r="J124" s="111"/>
      <c r="M124" s="37" t="s">
        <v>1536</v>
      </c>
      <c r="N124" s="885">
        <v>55991360</v>
      </c>
      <c r="O124" s="885">
        <v>46828708</v>
      </c>
      <c r="P124" s="885">
        <v>69021774</v>
      </c>
      <c r="Q124" s="885">
        <v>108949166</v>
      </c>
      <c r="R124" s="885"/>
      <c r="S124" s="885"/>
      <c r="T124" s="885"/>
      <c r="U124" s="565"/>
      <c r="V124" s="885"/>
      <c r="W124" s="885"/>
      <c r="X124" s="885"/>
      <c r="Y124" s="885"/>
      <c r="Z124" s="886">
        <v>152686076</v>
      </c>
      <c r="AA124" s="887">
        <v>185675337</v>
      </c>
      <c r="AB124" s="887">
        <v>231172713</v>
      </c>
      <c r="AC124" s="535"/>
      <c r="AD124" s="535"/>
      <c r="AE124" s="535"/>
      <c r="AF124" s="536"/>
      <c r="AG124" s="535"/>
      <c r="AH124" s="535"/>
      <c r="AI124" s="535"/>
      <c r="AJ124" s="535"/>
      <c r="AK124" s="535"/>
      <c r="AL124" s="535"/>
      <c r="AM124" s="535"/>
      <c r="AN124" s="535"/>
      <c r="AO124" s="535"/>
      <c r="AP124" s="535"/>
      <c r="AQ124" s="535"/>
    </row>
    <row r="125" spans="10:43" ht="15" x14ac:dyDescent="0.25">
      <c r="J125" s="111"/>
      <c r="M125"/>
      <c r="N125" s="534"/>
      <c r="O125" s="534"/>
      <c r="P125" s="534"/>
      <c r="Q125" s="534"/>
      <c r="R125" s="534"/>
      <c r="S125" s="534"/>
      <c r="T125" s="534"/>
      <c r="U125" s="565"/>
      <c r="V125" s="534"/>
      <c r="W125" s="534"/>
      <c r="X125" s="534"/>
      <c r="Y125" s="534"/>
      <c r="Z125" s="534"/>
      <c r="AA125" s="888"/>
      <c r="AB125" s="888"/>
      <c r="AC125" s="535"/>
      <c r="AD125" s="535"/>
      <c r="AE125" s="535"/>
      <c r="AF125" s="536"/>
      <c r="AG125" s="535"/>
      <c r="AH125" s="535"/>
      <c r="AI125" s="535"/>
      <c r="AJ125" s="535"/>
      <c r="AK125" s="535"/>
      <c r="AL125" s="535"/>
      <c r="AM125" s="535"/>
      <c r="AN125" s="535"/>
      <c r="AO125" s="535"/>
      <c r="AP125" s="535"/>
      <c r="AQ125" s="535"/>
    </row>
    <row r="126" spans="10:43" ht="15" x14ac:dyDescent="0.25">
      <c r="J126" s="111"/>
      <c r="M126" s="37" t="s">
        <v>1537</v>
      </c>
      <c r="N126" s="534"/>
      <c r="O126" s="534"/>
      <c r="P126" s="534"/>
      <c r="Q126" s="534"/>
      <c r="R126" s="534"/>
      <c r="S126" s="534"/>
      <c r="T126" s="534"/>
      <c r="U126" s="565"/>
      <c r="V126" s="534"/>
      <c r="W126" s="534"/>
      <c r="X126" s="534"/>
      <c r="Y126" s="534"/>
      <c r="Z126" s="534"/>
      <c r="AA126" s="535"/>
      <c r="AB126" s="535"/>
      <c r="AC126" s="535"/>
      <c r="AD126" s="535"/>
      <c r="AE126" s="535"/>
      <c r="AF126" s="536"/>
      <c r="AG126" s="535"/>
      <c r="AH126" s="535"/>
      <c r="AI126" s="535"/>
      <c r="AJ126" s="535"/>
      <c r="AK126" s="535"/>
      <c r="AL126" s="535"/>
      <c r="AM126" s="535"/>
      <c r="AN126" s="535"/>
      <c r="AO126" s="535"/>
      <c r="AP126" s="535"/>
      <c r="AQ126" s="535"/>
    </row>
    <row r="127" spans="10:43" ht="15" x14ac:dyDescent="0.25">
      <c r="J127" s="113"/>
      <c r="M127" s="889" t="s">
        <v>1538</v>
      </c>
      <c r="N127" s="860">
        <f t="shared" ref="N127:AF127" si="147">N116/N98</f>
        <v>0.42206165000838336</v>
      </c>
      <c r="O127" s="860">
        <f t="shared" si="147"/>
        <v>0.45083385668947451</v>
      </c>
      <c r="P127" s="860">
        <f t="shared" si="147"/>
        <v>0.41916050719468673</v>
      </c>
      <c r="Q127" s="860">
        <f t="shared" si="147"/>
        <v>0.38747287605293768</v>
      </c>
      <c r="R127" s="860"/>
      <c r="S127" s="860"/>
      <c r="T127" s="860"/>
      <c r="U127" s="1147"/>
      <c r="V127" s="860"/>
      <c r="W127" s="860"/>
      <c r="X127" s="860"/>
      <c r="Y127" s="860"/>
      <c r="Z127" s="860">
        <f t="shared" si="147"/>
        <v>0.40525369078222451</v>
      </c>
      <c r="AA127" s="890">
        <f t="shared" si="147"/>
        <v>0.36378977733837692</v>
      </c>
      <c r="AB127" s="890">
        <f t="shared" si="147"/>
        <v>0.37360478614161974</v>
      </c>
      <c r="AC127" s="890">
        <f t="shared" si="147"/>
        <v>0.41102170658682635</v>
      </c>
      <c r="AD127" s="890">
        <f t="shared" si="147"/>
        <v>0</v>
      </c>
      <c r="AE127" s="890">
        <f t="shared" si="147"/>
        <v>0.32057594747836465</v>
      </c>
      <c r="AF127" s="861">
        <f t="shared" si="147"/>
        <v>0.15898385607295956</v>
      </c>
      <c r="AG127" s="891"/>
      <c r="AH127" s="891"/>
      <c r="AI127" s="891"/>
      <c r="AJ127" s="891"/>
      <c r="AK127" s="891"/>
      <c r="AL127" s="891"/>
      <c r="AM127" s="891"/>
      <c r="AN127" s="891"/>
      <c r="AO127" s="891"/>
      <c r="AP127" s="891"/>
      <c r="AQ127" s="891"/>
    </row>
    <row r="128" spans="10:43" ht="15" x14ac:dyDescent="0.25">
      <c r="J128" s="111"/>
      <c r="M128" s="889" t="s">
        <v>1539</v>
      </c>
      <c r="N128" s="860"/>
      <c r="O128" s="860"/>
      <c r="P128" s="860"/>
      <c r="Q128" s="860"/>
      <c r="R128" s="860"/>
      <c r="S128" s="860"/>
      <c r="T128" s="860"/>
      <c r="U128" s="1147"/>
      <c r="V128" s="860"/>
      <c r="W128" s="860"/>
      <c r="X128" s="860"/>
      <c r="Y128" s="860"/>
      <c r="Z128" s="860"/>
      <c r="AA128" s="890"/>
      <c r="AB128" s="890"/>
      <c r="AC128" s="890"/>
      <c r="AD128" s="890"/>
      <c r="AE128" s="890"/>
      <c r="AF128" s="861">
        <f t="shared" ref="AF128" si="148">AF117/AF98</f>
        <v>6.1412560795094093E-2</v>
      </c>
      <c r="AG128" s="891"/>
      <c r="AH128" s="891"/>
      <c r="AI128" s="891"/>
      <c r="AJ128" s="891"/>
      <c r="AK128" s="891"/>
      <c r="AL128" s="891"/>
      <c r="AM128" s="891"/>
      <c r="AN128" s="891"/>
      <c r="AO128" s="891"/>
      <c r="AP128" s="891"/>
      <c r="AQ128" s="891"/>
    </row>
    <row r="129" spans="10:43" ht="15" x14ac:dyDescent="0.25">
      <c r="J129" s="111"/>
      <c r="M129" s="824" t="s">
        <v>1540</v>
      </c>
      <c r="N129" s="837">
        <f t="shared" ref="N129:AC129" si="149">N118/N98</f>
        <v>0.45900505076363812</v>
      </c>
      <c r="O129" s="837">
        <f t="shared" si="149"/>
        <v>0.49908935213970229</v>
      </c>
      <c r="P129" s="837">
        <f t="shared" si="149"/>
        <v>0.47671099364235264</v>
      </c>
      <c r="Q129" s="837">
        <f t="shared" si="149"/>
        <v>0.44284358308954913</v>
      </c>
      <c r="R129" s="837"/>
      <c r="S129" s="837"/>
      <c r="T129" s="837"/>
      <c r="U129" s="835"/>
      <c r="V129" s="837"/>
      <c r="W129" s="837"/>
      <c r="X129" s="837"/>
      <c r="Y129" s="837"/>
      <c r="Z129" s="837">
        <f t="shared" si="149"/>
        <v>0.45868689430270487</v>
      </c>
      <c r="AA129" s="838">
        <f t="shared" si="149"/>
        <v>0.41309256275790923</v>
      </c>
      <c r="AB129" s="838">
        <f t="shared" si="149"/>
        <v>0.43611036699705324</v>
      </c>
      <c r="AC129" s="838">
        <f t="shared" si="149"/>
        <v>0.47408308383233538</v>
      </c>
      <c r="AD129" s="838"/>
      <c r="AE129" s="838"/>
      <c r="AF129" s="861">
        <f t="shared" ref="AF129" si="150">AF118/AF98</f>
        <v>0.22039641686805367</v>
      </c>
      <c r="AG129" s="841"/>
      <c r="AH129" s="841"/>
      <c r="AI129" s="841"/>
      <c r="AJ129" s="841"/>
      <c r="AK129" s="841"/>
      <c r="AL129" s="841"/>
      <c r="AM129" s="841"/>
      <c r="AN129" s="841"/>
      <c r="AO129" s="841"/>
      <c r="AP129" s="841"/>
      <c r="AQ129" s="841"/>
    </row>
    <row r="130" spans="10:43" ht="15" x14ac:dyDescent="0.25">
      <c r="J130" s="111"/>
      <c r="M130"/>
      <c r="N130" s="893"/>
      <c r="O130" s="893"/>
      <c r="P130" s="893"/>
      <c r="Q130" s="893"/>
      <c r="R130" s="893"/>
      <c r="S130" s="893"/>
      <c r="T130" s="893"/>
      <c r="U130" s="1150"/>
      <c r="V130" s="893"/>
      <c r="W130" s="893"/>
      <c r="X130" s="893"/>
      <c r="Y130" s="893"/>
      <c r="Z130" s="893"/>
      <c r="AA130" s="894"/>
      <c r="AB130" s="894"/>
      <c r="AC130" s="894"/>
      <c r="AD130" s="894"/>
      <c r="AE130" s="894"/>
      <c r="AF130" s="895"/>
      <c r="AG130" s="841"/>
      <c r="AH130" s="841"/>
      <c r="AI130" s="841"/>
      <c r="AJ130" s="841"/>
      <c r="AK130" s="841"/>
      <c r="AL130" s="841"/>
      <c r="AM130" s="841"/>
      <c r="AN130" s="841"/>
      <c r="AO130" s="841"/>
      <c r="AP130" s="841"/>
      <c r="AQ130" s="841"/>
    </row>
    <row r="131" spans="10:43" ht="15" x14ac:dyDescent="0.25">
      <c r="J131" s="111"/>
      <c r="M131" s="896" t="s">
        <v>1541</v>
      </c>
      <c r="N131" s="897" t="e">
        <f t="shared" ref="N131" si="151">#REF!</f>
        <v>#REF!</v>
      </c>
      <c r="O131" s="897" t="e">
        <f t="shared" ref="O131" si="152">#REF!</f>
        <v>#REF!</v>
      </c>
      <c r="P131" s="897" t="e">
        <f t="shared" ref="P131" si="153">#REF!</f>
        <v>#REF!</v>
      </c>
      <c r="Q131" s="897" t="e">
        <f t="shared" ref="Q131" si="154">#REF!</f>
        <v>#REF!</v>
      </c>
      <c r="R131" s="897"/>
      <c r="S131" s="897"/>
      <c r="T131" s="897"/>
      <c r="U131" s="898"/>
      <c r="V131" s="897"/>
      <c r="W131" s="897"/>
      <c r="X131" s="897"/>
      <c r="Y131" s="897"/>
      <c r="Z131" s="897" t="e">
        <f t="shared" ref="Z131" si="155">#REF!</f>
        <v>#REF!</v>
      </c>
      <c r="AA131" s="897" t="e">
        <f t="shared" ref="AA131" si="156">#REF!</f>
        <v>#REF!</v>
      </c>
      <c r="AB131" s="897" t="e">
        <f t="shared" ref="AB131" si="157">#REF!</f>
        <v>#REF!</v>
      </c>
      <c r="AC131" s="897" t="e">
        <f t="shared" ref="AC131" si="158">#REF!</f>
        <v>#REF!</v>
      </c>
      <c r="AD131" s="897" t="e">
        <f t="shared" ref="AD131" si="159">#REF!</f>
        <v>#REF!</v>
      </c>
      <c r="AE131" s="897" t="e">
        <f t="shared" ref="AE131" si="160">#REF!</f>
        <v>#REF!</v>
      </c>
      <c r="AF131" s="898" t="e">
        <f t="shared" ref="AF131" si="161">#REF!</f>
        <v>#REF!</v>
      </c>
      <c r="AG131" s="899"/>
      <c r="AH131" s="899"/>
      <c r="AI131" s="899"/>
      <c r="AJ131" s="899"/>
      <c r="AK131" s="899"/>
      <c r="AL131" s="899"/>
      <c r="AM131" s="899"/>
      <c r="AN131" s="899"/>
      <c r="AO131" s="899"/>
      <c r="AP131" s="899"/>
      <c r="AQ131" s="899"/>
    </row>
    <row r="132" spans="10:43" ht="15" x14ac:dyDescent="0.25">
      <c r="J132" s="111"/>
      <c r="M132" s="549" t="s">
        <v>1549</v>
      </c>
      <c r="N132" s="903" t="e">
        <f t="shared" ref="N132" si="162">#REF!</f>
        <v>#REF!</v>
      </c>
      <c r="O132" s="903" t="e">
        <f t="shared" ref="O132" si="163">#REF!</f>
        <v>#REF!</v>
      </c>
      <c r="P132" s="903" t="e">
        <f t="shared" ref="P132" si="164">#REF!</f>
        <v>#REF!</v>
      </c>
      <c r="Q132" s="903" t="e">
        <f t="shared" ref="Q132" si="165">#REF!</f>
        <v>#REF!</v>
      </c>
      <c r="R132" s="903"/>
      <c r="S132" s="903"/>
      <c r="T132" s="903"/>
      <c r="U132" s="1151"/>
      <c r="V132" s="903"/>
      <c r="W132" s="903"/>
      <c r="X132" s="903"/>
      <c r="Y132" s="903"/>
      <c r="Z132" s="904" t="e">
        <f t="shared" ref="Z132" si="166">#REF!</f>
        <v>#REF!</v>
      </c>
      <c r="AA132" s="904" t="e">
        <f t="shared" ref="AA132" si="167">#REF!</f>
        <v>#REF!</v>
      </c>
      <c r="AB132" s="904" t="e">
        <f t="shared" ref="AB132" si="168">#REF!</f>
        <v>#REF!</v>
      </c>
      <c r="AC132" s="904">
        <f t="shared" ref="AC132:AF133" si="169">AC28</f>
        <v>0</v>
      </c>
      <c r="AD132" s="904">
        <f t="shared" si="169"/>
        <v>0</v>
      </c>
      <c r="AE132" s="904">
        <f t="shared" si="169"/>
        <v>26.730399999999999</v>
      </c>
      <c r="AF132" s="905">
        <f t="shared" si="169"/>
        <v>0</v>
      </c>
      <c r="AG132" s="685"/>
      <c r="AH132" s="640"/>
      <c r="AI132" s="640"/>
      <c r="AJ132" s="640"/>
      <c r="AK132" s="640"/>
      <c r="AL132" s="640"/>
      <c r="AM132" s="640"/>
      <c r="AN132" s="640"/>
      <c r="AO132" s="640"/>
      <c r="AP132" s="640"/>
      <c r="AQ132" s="640"/>
    </row>
    <row r="133" spans="10:43" ht="15" x14ac:dyDescent="0.25">
      <c r="J133" s="111"/>
      <c r="M133" s="549" t="s">
        <v>1550</v>
      </c>
      <c r="N133" s="903" t="e">
        <f t="shared" ref="N133" si="170">#REF!</f>
        <v>#REF!</v>
      </c>
      <c r="O133" s="903" t="e">
        <f t="shared" ref="O133" si="171">#REF!</f>
        <v>#REF!</v>
      </c>
      <c r="P133" s="903" t="e">
        <f t="shared" ref="P133" si="172">#REF!</f>
        <v>#REF!</v>
      </c>
      <c r="Q133" s="903" t="e">
        <f t="shared" ref="Q133" si="173">#REF!</f>
        <v>#REF!</v>
      </c>
      <c r="R133" s="903"/>
      <c r="S133" s="903"/>
      <c r="T133" s="903"/>
      <c r="U133" s="1151"/>
      <c r="V133" s="903"/>
      <c r="W133" s="903"/>
      <c r="X133" s="903"/>
      <c r="Y133" s="903"/>
      <c r="Z133" s="904" t="e">
        <f t="shared" ref="Z133" si="174">#REF!</f>
        <v>#REF!</v>
      </c>
      <c r="AA133" s="904" t="e">
        <f t="shared" ref="AA133" si="175">#REF!</f>
        <v>#REF!</v>
      </c>
      <c r="AB133" s="904" t="e">
        <f t="shared" ref="AB133" si="176">#REF!</f>
        <v>#REF!</v>
      </c>
      <c r="AC133" s="904">
        <f t="shared" si="169"/>
        <v>63.238999999999997</v>
      </c>
      <c r="AD133" s="904">
        <f t="shared" si="169"/>
        <v>62.6905</v>
      </c>
      <c r="AE133" s="904">
        <f t="shared" si="169"/>
        <v>128.92950000000002</v>
      </c>
      <c r="AF133" s="905">
        <f t="shared" si="169"/>
        <v>0</v>
      </c>
      <c r="AG133" s="907" t="e">
        <f>#REF!-#REF!</f>
        <v>#REF!</v>
      </c>
      <c r="AH133" s="640"/>
      <c r="AI133" s="640"/>
      <c r="AJ133" s="640"/>
      <c r="AK133" s="640"/>
      <c r="AL133" s="640"/>
      <c r="AM133" s="640"/>
      <c r="AN133" s="640"/>
      <c r="AO133" s="640"/>
      <c r="AP133" s="640"/>
      <c r="AQ133" s="640"/>
    </row>
    <row r="134" spans="10:43" ht="15" x14ac:dyDescent="0.25">
      <c r="J134" s="111"/>
      <c r="M134" s="549" t="s">
        <v>1114</v>
      </c>
      <c r="N134" s="903"/>
      <c r="O134" s="903"/>
      <c r="P134" s="903"/>
      <c r="Q134" s="903"/>
      <c r="R134" s="903"/>
      <c r="S134" s="903"/>
      <c r="T134" s="903"/>
      <c r="U134" s="1151"/>
      <c r="V134" s="903"/>
      <c r="W134" s="903"/>
      <c r="X134" s="903"/>
      <c r="Y134" s="903"/>
      <c r="Z134" s="904" t="e">
        <f>Z101</f>
        <v>#REF!</v>
      </c>
      <c r="AA134" s="904" t="e">
        <f>AA101</f>
        <v>#REF!</v>
      </c>
      <c r="AB134" s="904" t="e">
        <f>AB101</f>
        <v>#REF!</v>
      </c>
      <c r="AC134" s="904">
        <f>AC29+AC38</f>
        <v>63.482599999999998</v>
      </c>
      <c r="AD134" s="904">
        <f>AD29+AD38</f>
        <v>63.104199999999999</v>
      </c>
      <c r="AE134" s="904">
        <f>AE29+AE38</f>
        <v>333.09220000000005</v>
      </c>
      <c r="AF134" s="905">
        <f>AF29+AF38</f>
        <v>0</v>
      </c>
      <c r="AG134" s="908" t="e">
        <f>#REF!-#REF!</f>
        <v>#REF!</v>
      </c>
      <c r="AH134" s="640"/>
      <c r="AI134" s="640"/>
      <c r="AJ134" s="640"/>
      <c r="AK134" s="640"/>
      <c r="AL134" s="640"/>
      <c r="AM134" s="640"/>
      <c r="AN134" s="640"/>
      <c r="AO134" s="640"/>
      <c r="AP134" s="640"/>
      <c r="AQ134" s="640"/>
    </row>
    <row r="135" spans="10:43" ht="15" x14ac:dyDescent="0.25">
      <c r="J135" s="111"/>
      <c r="M135" s="549" t="s">
        <v>1552</v>
      </c>
      <c r="N135" s="903"/>
      <c r="O135" s="903"/>
      <c r="P135" s="903"/>
      <c r="Q135" s="903"/>
      <c r="R135" s="903"/>
      <c r="S135" s="903"/>
      <c r="T135" s="903"/>
      <c r="U135" s="1151"/>
      <c r="V135" s="903"/>
      <c r="W135" s="903"/>
      <c r="X135" s="903"/>
      <c r="Y135" s="903"/>
      <c r="Z135" s="904"/>
      <c r="AA135" s="904"/>
      <c r="AB135" s="904"/>
      <c r="AC135" s="904"/>
      <c r="AD135" s="904"/>
      <c r="AE135" s="904"/>
      <c r="AF135" s="905">
        <f t="shared" ref="AF135" si="177">AF35</f>
        <v>0</v>
      </c>
      <c r="AG135" s="907" t="e">
        <f>#REF!-#REF!</f>
        <v>#REF!</v>
      </c>
      <c r="AH135" s="640"/>
      <c r="AI135" s="640"/>
      <c r="AJ135" s="640"/>
      <c r="AK135" s="640"/>
      <c r="AL135" s="640"/>
      <c r="AM135" s="640"/>
      <c r="AN135" s="640"/>
      <c r="AO135" s="640"/>
      <c r="AP135" s="640"/>
      <c r="AQ135" s="640"/>
    </row>
    <row r="136" spans="10:43" ht="15" x14ac:dyDescent="0.25">
      <c r="J136" s="111"/>
      <c r="M136" s="549" t="s">
        <v>1554</v>
      </c>
      <c r="N136" s="903" t="e">
        <f t="shared" ref="N136" si="178">#REF!</f>
        <v>#REF!</v>
      </c>
      <c r="O136" s="903" t="e">
        <f t="shared" ref="O136" si="179">#REF!</f>
        <v>#REF!</v>
      </c>
      <c r="P136" s="903" t="e">
        <f t="shared" ref="P136" si="180">#REF!</f>
        <v>#REF!</v>
      </c>
      <c r="Q136" s="903" t="e">
        <f t="shared" ref="Q136" si="181">#REF!</f>
        <v>#REF!</v>
      </c>
      <c r="R136" s="903"/>
      <c r="S136" s="903"/>
      <c r="T136" s="903"/>
      <c r="U136" s="1151"/>
      <c r="V136" s="903"/>
      <c r="W136" s="903"/>
      <c r="X136" s="903"/>
      <c r="Y136" s="903"/>
      <c r="Z136" s="904" t="e">
        <f t="shared" ref="Z136" si="182">#REF!</f>
        <v>#REF!</v>
      </c>
      <c r="AA136" s="904" t="e">
        <f t="shared" ref="AA136" si="183">#REF!</f>
        <v>#REF!</v>
      </c>
      <c r="AB136" s="904" t="e">
        <f t="shared" ref="AB136" si="184">#REF!</f>
        <v>#REF!</v>
      </c>
      <c r="AC136" s="904">
        <f t="shared" ref="AC136:AF137" si="185">AC45</f>
        <v>1.9999999999999999E-6</v>
      </c>
      <c r="AD136" s="904">
        <f t="shared" si="185"/>
        <v>3.0000000000000001E-6</v>
      </c>
      <c r="AE136" s="904">
        <f t="shared" si="185"/>
        <v>6.0000000000000002E-6</v>
      </c>
      <c r="AF136" s="905">
        <f t="shared" si="185"/>
        <v>0</v>
      </c>
      <c r="AG136" s="685"/>
      <c r="AH136" s="640"/>
      <c r="AI136" s="640"/>
      <c r="AJ136" s="640"/>
      <c r="AK136" s="640"/>
      <c r="AL136" s="640"/>
      <c r="AM136" s="640"/>
      <c r="AN136" s="640"/>
      <c r="AO136" s="640"/>
      <c r="AP136" s="640"/>
      <c r="AQ136" s="46"/>
    </row>
    <row r="137" spans="10:43" ht="15" x14ac:dyDescent="0.25">
      <c r="J137" s="113"/>
      <c r="M137" s="549" t="s">
        <v>1555</v>
      </c>
      <c r="N137" s="903"/>
      <c r="O137" s="903"/>
      <c r="P137" s="903"/>
      <c r="Q137" s="903"/>
      <c r="R137" s="903"/>
      <c r="S137" s="903"/>
      <c r="T137" s="903"/>
      <c r="U137" s="1151"/>
      <c r="V137" s="903"/>
      <c r="W137" s="903"/>
      <c r="X137" s="903"/>
      <c r="Y137" s="903"/>
      <c r="Z137" s="904">
        <f>Z46</f>
        <v>35.190100000000001</v>
      </c>
      <c r="AA137" s="904">
        <f>AA46</f>
        <v>18.7346</v>
      </c>
      <c r="AB137" s="904">
        <f>AB46</f>
        <v>12.955399999999999</v>
      </c>
      <c r="AC137" s="904">
        <f t="shared" si="185"/>
        <v>0</v>
      </c>
      <c r="AD137" s="904">
        <f t="shared" si="185"/>
        <v>0</v>
      </c>
      <c r="AE137" s="904">
        <f t="shared" si="185"/>
        <v>31.689999999999998</v>
      </c>
      <c r="AF137" s="905">
        <f t="shared" si="185"/>
        <v>0</v>
      </c>
      <c r="AG137" s="685"/>
      <c r="AH137" s="640"/>
      <c r="AI137" s="640"/>
      <c r="AJ137" s="640"/>
      <c r="AK137" s="640"/>
      <c r="AL137" s="640"/>
      <c r="AM137" s="640"/>
      <c r="AN137" s="640"/>
      <c r="AO137" s="640"/>
      <c r="AP137" s="640"/>
      <c r="AQ137" s="46"/>
    </row>
    <row r="138" spans="10:43" ht="15" x14ac:dyDescent="0.25">
      <c r="J138" s="111"/>
      <c r="M138" s="549" t="s">
        <v>1067</v>
      </c>
      <c r="N138" s="903"/>
      <c r="O138" s="903"/>
      <c r="P138" s="903"/>
      <c r="Q138" s="903"/>
      <c r="R138" s="903"/>
      <c r="S138" s="903"/>
      <c r="T138" s="903"/>
      <c r="U138" s="1151"/>
      <c r="V138" s="903"/>
      <c r="W138" s="903"/>
      <c r="X138" s="903"/>
      <c r="Y138" s="903"/>
      <c r="Z138" s="904" t="s">
        <v>1482</v>
      </c>
      <c r="AA138" s="904" t="s">
        <v>1482</v>
      </c>
      <c r="AB138" s="904" t="s">
        <v>1482</v>
      </c>
      <c r="AC138" s="904" t="e">
        <f>[6]Sum_Bud_data!#REF!</f>
        <v>#REF!</v>
      </c>
      <c r="AD138" s="904" t="e">
        <f>[7]Sum_Bud_data!#REF!</f>
        <v>#REF!</v>
      </c>
      <c r="AE138" s="904" t="e">
        <f>[7]Sum_Bud_data!#REF!</f>
        <v>#REF!</v>
      </c>
      <c r="AF138" s="905" t="e">
        <f>[7]Sum_Bud_data!#REF!</f>
        <v>#REF!</v>
      </c>
      <c r="AG138" s="685"/>
      <c r="AH138" s="640"/>
      <c r="AI138" s="640"/>
      <c r="AJ138" s="640"/>
      <c r="AK138" s="640"/>
      <c r="AL138" s="640"/>
      <c r="AM138" s="640"/>
      <c r="AN138" s="640"/>
      <c r="AO138" s="640"/>
      <c r="AP138" s="640"/>
      <c r="AQ138" s="46"/>
    </row>
    <row r="139" spans="10:43" ht="15" x14ac:dyDescent="0.25">
      <c r="J139" s="111"/>
      <c r="M139" s="549" t="s">
        <v>1557</v>
      </c>
      <c r="N139" s="903">
        <f t="shared" ref="N139:AE139" si="186">N60</f>
        <v>0</v>
      </c>
      <c r="O139" s="903">
        <f t="shared" si="186"/>
        <v>0</v>
      </c>
      <c r="P139" s="903">
        <f t="shared" si="186"/>
        <v>0</v>
      </c>
      <c r="Q139" s="903">
        <f t="shared" si="186"/>
        <v>0</v>
      </c>
      <c r="R139" s="903"/>
      <c r="S139" s="903"/>
      <c r="T139" s="903"/>
      <c r="U139" s="1151"/>
      <c r="V139" s="903"/>
      <c r="W139" s="903"/>
      <c r="X139" s="903"/>
      <c r="Y139" s="903"/>
      <c r="Z139" s="904">
        <f t="shared" si="186"/>
        <v>0</v>
      </c>
      <c r="AA139" s="904">
        <f t="shared" si="186"/>
        <v>0</v>
      </c>
      <c r="AB139" s="904">
        <f t="shared" si="186"/>
        <v>0</v>
      </c>
      <c r="AC139" s="904">
        <f t="shared" si="186"/>
        <v>0</v>
      </c>
      <c r="AD139" s="904">
        <f t="shared" si="186"/>
        <v>0</v>
      </c>
      <c r="AE139" s="904">
        <f t="shared" si="186"/>
        <v>0</v>
      </c>
      <c r="AF139" s="905">
        <f>AF60</f>
        <v>0</v>
      </c>
      <c r="AG139" s="685"/>
      <c r="AH139" s="640"/>
      <c r="AI139" s="640"/>
      <c r="AJ139" s="640"/>
      <c r="AK139" s="640"/>
      <c r="AL139" s="640"/>
      <c r="AM139" s="640"/>
      <c r="AN139" s="640"/>
      <c r="AO139" s="640"/>
      <c r="AP139" s="640"/>
      <c r="AQ139" s="640"/>
    </row>
    <row r="140" spans="10:43" ht="15" x14ac:dyDescent="0.25">
      <c r="J140" s="111"/>
      <c r="M140" s="549" t="s">
        <v>1559</v>
      </c>
      <c r="N140" s="903">
        <f t="shared" ref="N140:AE140" si="187">N70</f>
        <v>3.6597240899999997</v>
      </c>
      <c r="O140" s="903">
        <f t="shared" si="187"/>
        <v>4.0902000000000003</v>
      </c>
      <c r="P140" s="903">
        <f t="shared" si="187"/>
        <v>2.1230000000000002</v>
      </c>
      <c r="Q140" s="903">
        <f t="shared" si="187"/>
        <v>1.6151</v>
      </c>
      <c r="R140" s="903"/>
      <c r="S140" s="903"/>
      <c r="T140" s="903"/>
      <c r="U140" s="1151"/>
      <c r="V140" s="903"/>
      <c r="W140" s="903"/>
      <c r="X140" s="903"/>
      <c r="Y140" s="903"/>
      <c r="Z140" s="904">
        <f t="shared" si="187"/>
        <v>1.6</v>
      </c>
      <c r="AA140" s="904">
        <f t="shared" si="187"/>
        <v>1.6</v>
      </c>
      <c r="AB140" s="904">
        <f t="shared" si="187"/>
        <v>0</v>
      </c>
      <c r="AC140" s="904">
        <f t="shared" si="187"/>
        <v>0</v>
      </c>
      <c r="AD140" s="904">
        <f t="shared" si="187"/>
        <v>0</v>
      </c>
      <c r="AE140" s="904">
        <f t="shared" si="187"/>
        <v>1.6</v>
      </c>
      <c r="AF140" s="905">
        <f>AF70</f>
        <v>0</v>
      </c>
      <c r="AG140" s="685"/>
      <c r="AH140" s="640"/>
      <c r="AI140" s="640"/>
      <c r="AJ140" s="640"/>
      <c r="AK140" s="640"/>
      <c r="AL140" s="640"/>
      <c r="AM140" s="640"/>
      <c r="AN140" s="640"/>
      <c r="AO140" s="640"/>
      <c r="AP140" s="640"/>
      <c r="AQ140" s="640"/>
    </row>
    <row r="141" spans="10:43" ht="15" x14ac:dyDescent="0.25">
      <c r="J141" s="111"/>
      <c r="M141" s="549" t="s">
        <v>1560</v>
      </c>
      <c r="N141" s="903"/>
      <c r="O141" s="903"/>
      <c r="P141" s="903"/>
      <c r="Q141" s="903"/>
      <c r="R141" s="903"/>
      <c r="S141" s="903"/>
      <c r="T141" s="903"/>
      <c r="U141" s="1151"/>
      <c r="V141" s="903"/>
      <c r="W141" s="903"/>
      <c r="X141" s="903"/>
      <c r="Y141" s="903"/>
      <c r="Z141" s="904">
        <f>AA141-AA83</f>
        <v>447</v>
      </c>
      <c r="AA141" s="904">
        <f>AB141-AB83</f>
        <v>447</v>
      </c>
      <c r="AB141" s="904">
        <f>AC141-AC83</f>
        <v>447</v>
      </c>
      <c r="AC141" s="904">
        <v>447</v>
      </c>
      <c r="AD141" s="904">
        <f>SUM(AC141,AD83)</f>
        <v>447</v>
      </c>
      <c r="AE141" s="904">
        <v>429.7</v>
      </c>
      <c r="AF141" s="905" t="e">
        <f>#REF!-70.5</f>
        <v>#REF!</v>
      </c>
      <c r="AG141" s="908" t="e">
        <f>#REF!-#REF!</f>
        <v>#REF!</v>
      </c>
      <c r="AH141" s="640"/>
      <c r="AI141" s="640"/>
      <c r="AJ141" s="640"/>
      <c r="AK141" s="640"/>
      <c r="AL141" s="640"/>
      <c r="AM141" s="640"/>
      <c r="AN141" s="640"/>
      <c r="AO141" s="640"/>
      <c r="AP141" s="640"/>
      <c r="AQ141" s="640"/>
    </row>
    <row r="142" spans="10:43" ht="15" x14ac:dyDescent="0.25">
      <c r="J142" s="111"/>
      <c r="M142" s="549" t="s">
        <v>1515</v>
      </c>
      <c r="N142" s="903"/>
      <c r="O142" s="903"/>
      <c r="P142" s="903"/>
      <c r="Q142" s="903"/>
      <c r="R142" s="903"/>
      <c r="S142" s="903"/>
      <c r="T142" s="903"/>
      <c r="U142" s="1151"/>
      <c r="V142" s="903"/>
      <c r="W142" s="903"/>
      <c r="X142" s="903"/>
      <c r="Y142" s="903"/>
      <c r="Z142" s="904"/>
      <c r="AA142" s="904"/>
      <c r="AB142" s="904"/>
      <c r="AC142" s="904"/>
      <c r="AD142" s="904"/>
      <c r="AE142" s="904"/>
      <c r="AF142" s="910">
        <f t="shared" ref="AF142" si="188">AF98</f>
        <v>1418.7</v>
      </c>
      <c r="AG142" s="685"/>
      <c r="AH142" s="640"/>
      <c r="AI142" s="640"/>
      <c r="AJ142" s="640"/>
      <c r="AK142" s="640"/>
      <c r="AL142" s="640"/>
      <c r="AM142" s="640"/>
      <c r="AN142" s="640"/>
      <c r="AO142" s="640"/>
      <c r="AP142" s="640"/>
      <c r="AQ142" s="640"/>
    </row>
    <row r="143" spans="10:43" ht="15" x14ac:dyDescent="0.25">
      <c r="J143" s="111"/>
      <c r="M143" s="911"/>
      <c r="N143" s="912"/>
      <c r="O143" s="912"/>
      <c r="P143" s="912"/>
      <c r="Q143" s="912"/>
      <c r="R143" s="912"/>
      <c r="S143" s="912"/>
      <c r="T143" s="912"/>
      <c r="U143" s="1152"/>
      <c r="V143" s="912"/>
      <c r="W143" s="912"/>
      <c r="X143" s="912"/>
      <c r="Y143" s="912"/>
      <c r="Z143" s="913"/>
      <c r="AA143" s="913"/>
      <c r="AB143" s="913"/>
      <c r="AC143" s="913"/>
      <c r="AD143" s="913"/>
      <c r="AE143" s="913"/>
      <c r="AF143" s="914"/>
      <c r="AG143" s="640"/>
      <c r="AH143" s="640"/>
      <c r="AI143" s="640"/>
      <c r="AJ143" s="640"/>
      <c r="AK143" s="640"/>
      <c r="AL143" s="640"/>
      <c r="AM143" s="640"/>
      <c r="AN143" s="640"/>
      <c r="AO143" s="640"/>
      <c r="AP143" s="640"/>
      <c r="AQ143" s="640"/>
    </row>
    <row r="144" spans="10:43" ht="15" x14ac:dyDescent="0.25">
      <c r="J144" s="111"/>
      <c r="M144" s="919"/>
      <c r="N144" s="920"/>
      <c r="O144" s="920"/>
      <c r="P144" s="920"/>
      <c r="Q144" s="920"/>
      <c r="R144" s="549"/>
      <c r="S144" s="549"/>
      <c r="T144" s="549"/>
      <c r="U144" s="1151"/>
      <c r="V144" s="549"/>
      <c r="W144" s="549"/>
      <c r="X144" s="549"/>
      <c r="Y144" s="549"/>
      <c r="Z144" s="921"/>
      <c r="AA144" s="921"/>
      <c r="AB144" s="922" t="s">
        <v>1563</v>
      </c>
      <c r="AC144" s="921"/>
      <c r="AD144" s="921"/>
      <c r="AE144" s="923"/>
      <c r="AF144" s="924"/>
      <c r="AG144" s="644"/>
      <c r="AH144" s="640"/>
      <c r="AI144" s="644"/>
      <c r="AJ144" s="644"/>
      <c r="AK144" s="644"/>
      <c r="AL144" s="644"/>
      <c r="AM144" s="644"/>
      <c r="AN144" s="644"/>
      <c r="AO144" s="644"/>
      <c r="AP144" s="644"/>
      <c r="AQ144" s="644"/>
    </row>
    <row r="145" spans="10:43" ht="15" x14ac:dyDescent="0.25">
      <c r="J145" s="111"/>
      <c r="M145" s="549" t="s">
        <v>1567</v>
      </c>
      <c r="N145" s="926" t="e">
        <f t="shared" ref="N145:AB145" si="189">N132/N98*100</f>
        <v>#REF!</v>
      </c>
      <c r="O145" s="926" t="e">
        <f t="shared" si="189"/>
        <v>#REF!</v>
      </c>
      <c r="P145" s="926" t="e">
        <f t="shared" si="189"/>
        <v>#REF!</v>
      </c>
      <c r="Q145" s="926" t="e">
        <f t="shared" si="189"/>
        <v>#REF!</v>
      </c>
      <c r="R145" s="926"/>
      <c r="S145" s="926"/>
      <c r="T145" s="926"/>
      <c r="U145" s="1151"/>
      <c r="V145" s="926"/>
      <c r="W145" s="926"/>
      <c r="X145" s="926"/>
      <c r="Y145" s="926"/>
      <c r="Z145" s="904" t="e">
        <f t="shared" si="189"/>
        <v>#REF!</v>
      </c>
      <c r="AA145" s="904" t="e">
        <f t="shared" si="189"/>
        <v>#REF!</v>
      </c>
      <c r="AB145" s="904" t="e">
        <f t="shared" si="189"/>
        <v>#REF!</v>
      </c>
      <c r="AC145" s="927" t="e">
        <f t="shared" ref="AC145:AE147" si="190">AC132/AC$267*100</f>
        <v>#DIV/0!</v>
      </c>
      <c r="AD145" s="927" t="e">
        <f t="shared" si="190"/>
        <v>#DIV/0!</v>
      </c>
      <c r="AE145" s="927" t="e">
        <f t="shared" si="190"/>
        <v>#DIV/0!</v>
      </c>
      <c r="AF145" s="928" t="e">
        <f>AF132/AF$267*100</f>
        <v>#DIV/0!</v>
      </c>
      <c r="AG145" s="640"/>
      <c r="AH145" s="640"/>
      <c r="AI145" s="640"/>
      <c r="AJ145" s="640"/>
      <c r="AK145" s="640"/>
      <c r="AL145" s="640"/>
      <c r="AM145" s="640"/>
      <c r="AN145" s="640"/>
      <c r="AO145" s="640"/>
      <c r="AP145" s="640"/>
      <c r="AQ145" s="640"/>
    </row>
    <row r="146" spans="10:43" ht="15" x14ac:dyDescent="0.25">
      <c r="J146" s="111"/>
      <c r="M146" s="549" t="s">
        <v>1569</v>
      </c>
      <c r="N146" s="926" t="e">
        <f t="shared" ref="N146:AB146" si="191">N133/N98*100</f>
        <v>#REF!</v>
      </c>
      <c r="O146" s="926" t="e">
        <f t="shared" si="191"/>
        <v>#REF!</v>
      </c>
      <c r="P146" s="926" t="e">
        <f t="shared" si="191"/>
        <v>#REF!</v>
      </c>
      <c r="Q146" s="926" t="e">
        <f t="shared" si="191"/>
        <v>#REF!</v>
      </c>
      <c r="R146" s="926"/>
      <c r="S146" s="926"/>
      <c r="T146" s="926"/>
      <c r="U146" s="1151"/>
      <c r="V146" s="926"/>
      <c r="W146" s="926"/>
      <c r="X146" s="926"/>
      <c r="Y146" s="926"/>
      <c r="Z146" s="904" t="e">
        <f t="shared" si="191"/>
        <v>#REF!</v>
      </c>
      <c r="AA146" s="904" t="e">
        <f t="shared" si="191"/>
        <v>#REF!</v>
      </c>
      <c r="AB146" s="904" t="e">
        <f t="shared" si="191"/>
        <v>#REF!</v>
      </c>
      <c r="AC146" s="927" t="e">
        <f t="shared" si="190"/>
        <v>#DIV/0!</v>
      </c>
      <c r="AD146" s="927" t="e">
        <f t="shared" si="190"/>
        <v>#DIV/0!</v>
      </c>
      <c r="AE146" s="927" t="e">
        <f t="shared" si="190"/>
        <v>#DIV/0!</v>
      </c>
      <c r="AF146" s="928" t="e">
        <f>AF133/AF$267*100</f>
        <v>#DIV/0!</v>
      </c>
      <c r="AG146" s="535"/>
      <c r="AH146" s="640"/>
      <c r="AI146" s="640"/>
      <c r="AJ146" s="640"/>
      <c r="AK146" s="640"/>
      <c r="AL146" s="640"/>
      <c r="AM146" s="640"/>
      <c r="AN146" s="640"/>
      <c r="AO146" s="640"/>
      <c r="AP146" s="640"/>
      <c r="AQ146" s="640"/>
    </row>
    <row r="147" spans="10:43" ht="15" x14ac:dyDescent="0.25">
      <c r="J147" s="111"/>
      <c r="M147" s="549" t="s">
        <v>1571</v>
      </c>
      <c r="N147" s="926"/>
      <c r="O147" s="926"/>
      <c r="P147" s="926"/>
      <c r="Q147" s="926"/>
      <c r="R147" s="926"/>
      <c r="S147" s="926"/>
      <c r="T147" s="926"/>
      <c r="U147" s="1151"/>
      <c r="V147" s="926"/>
      <c r="W147" s="926"/>
      <c r="X147" s="926"/>
      <c r="Y147" s="926"/>
      <c r="Z147" s="904" t="e">
        <f>Z134/Z98*100</f>
        <v>#REF!</v>
      </c>
      <c r="AA147" s="904" t="e">
        <f>AA134/AA98*100</f>
        <v>#REF!</v>
      </c>
      <c r="AB147" s="904" t="e">
        <f>AB134/AB98*100</f>
        <v>#REF!</v>
      </c>
      <c r="AC147" s="927" t="e">
        <f t="shared" si="190"/>
        <v>#DIV/0!</v>
      </c>
      <c r="AD147" s="927" t="e">
        <f t="shared" si="190"/>
        <v>#DIV/0!</v>
      </c>
      <c r="AE147" s="927" t="e">
        <f t="shared" si="190"/>
        <v>#DIV/0!</v>
      </c>
      <c r="AF147" s="928" t="e">
        <f>AF134/AF$267*100</f>
        <v>#DIV/0!</v>
      </c>
      <c r="AG147" s="640" t="e">
        <f>AVERAGE(AF147:AF147)</f>
        <v>#DIV/0!</v>
      </c>
      <c r="AH147" s="640" t="e">
        <f>#REF!-#REF!</f>
        <v>#REF!</v>
      </c>
      <c r="AI147" s="640"/>
      <c r="AJ147" s="640"/>
      <c r="AK147" s="640"/>
      <c r="AL147" s="640"/>
      <c r="AM147" s="640"/>
      <c r="AN147" s="640"/>
      <c r="AO147" s="640"/>
      <c r="AP147" s="640"/>
      <c r="AQ147" s="640"/>
    </row>
    <row r="148" spans="10:43" ht="15" x14ac:dyDescent="0.25">
      <c r="J148" s="111"/>
      <c r="M148" s="549" t="s">
        <v>1573</v>
      </c>
      <c r="N148" s="926"/>
      <c r="O148" s="926"/>
      <c r="P148" s="926"/>
      <c r="Q148" s="926"/>
      <c r="R148" s="926"/>
      <c r="S148" s="926"/>
      <c r="T148" s="926"/>
      <c r="U148" s="1151"/>
      <c r="V148" s="926"/>
      <c r="W148" s="926"/>
      <c r="X148" s="926"/>
      <c r="Y148" s="926"/>
      <c r="Z148" s="904"/>
      <c r="AA148" s="904"/>
      <c r="AB148" s="904"/>
      <c r="AC148" s="927"/>
      <c r="AD148" s="927"/>
      <c r="AE148" s="927"/>
      <c r="AF148" s="928" t="e">
        <f>AF135/AF$267*100</f>
        <v>#DIV/0!</v>
      </c>
      <c r="AG148" s="772" t="e">
        <f>#REF!/#REF!-1</f>
        <v>#REF!</v>
      </c>
      <c r="AH148" s="640"/>
      <c r="AI148" s="640"/>
      <c r="AJ148" s="640"/>
      <c r="AK148" s="640"/>
      <c r="AL148" s="640"/>
      <c r="AM148" s="640"/>
      <c r="AN148" s="640"/>
      <c r="AO148" s="640"/>
      <c r="AP148" s="640"/>
      <c r="AQ148" s="640"/>
    </row>
    <row r="149" spans="10:43" ht="15" x14ac:dyDescent="0.25">
      <c r="J149" s="111"/>
      <c r="M149" s="549" t="s">
        <v>1575</v>
      </c>
      <c r="N149" s="926" t="e">
        <f t="shared" ref="N149:AB149" si="192">N136/N98*100</f>
        <v>#REF!</v>
      </c>
      <c r="O149" s="926" t="e">
        <f t="shared" si="192"/>
        <v>#REF!</v>
      </c>
      <c r="P149" s="926" t="e">
        <f t="shared" si="192"/>
        <v>#REF!</v>
      </c>
      <c r="Q149" s="926" t="e">
        <f t="shared" si="192"/>
        <v>#REF!</v>
      </c>
      <c r="R149" s="926"/>
      <c r="S149" s="926"/>
      <c r="T149" s="926"/>
      <c r="U149" s="1151"/>
      <c r="V149" s="926"/>
      <c r="W149" s="926"/>
      <c r="X149" s="926"/>
      <c r="Y149" s="926"/>
      <c r="Z149" s="904" t="e">
        <f t="shared" si="192"/>
        <v>#REF!</v>
      </c>
      <c r="AA149" s="904" t="e">
        <f t="shared" si="192"/>
        <v>#REF!</v>
      </c>
      <c r="AB149" s="904" t="e">
        <f t="shared" si="192"/>
        <v>#REF!</v>
      </c>
      <c r="AC149" s="927" t="e">
        <f t="shared" ref="AC149:AE149" si="193">AC136/AC$267*100</f>
        <v>#DIV/0!</v>
      </c>
      <c r="AD149" s="927" t="e">
        <f t="shared" si="193"/>
        <v>#DIV/0!</v>
      </c>
      <c r="AE149" s="927" t="e">
        <f t="shared" si="193"/>
        <v>#DIV/0!</v>
      </c>
      <c r="AF149" s="928" t="e">
        <f>AF136/AF$267*100</f>
        <v>#DIV/0!</v>
      </c>
      <c r="AG149" s="640"/>
      <c r="AH149" s="640"/>
      <c r="AI149" s="640"/>
      <c r="AJ149" s="640"/>
      <c r="AK149" s="640"/>
      <c r="AL149" s="640"/>
      <c r="AM149" s="640"/>
      <c r="AN149" s="640"/>
      <c r="AO149" s="640"/>
      <c r="AP149" s="640"/>
      <c r="AQ149" s="640"/>
    </row>
    <row r="150" spans="10:43" ht="24.75" x14ac:dyDescent="0.25">
      <c r="J150" s="111"/>
      <c r="M150" s="599" t="s">
        <v>1577</v>
      </c>
      <c r="N150" s="926"/>
      <c r="O150" s="926"/>
      <c r="P150" s="926"/>
      <c r="Q150" s="926"/>
      <c r="R150" s="926"/>
      <c r="S150" s="926"/>
      <c r="T150" s="926"/>
      <c r="U150" s="1151"/>
      <c r="V150" s="926"/>
      <c r="W150" s="926"/>
      <c r="X150" s="926"/>
      <c r="Y150" s="926"/>
      <c r="Z150" s="571" t="e">
        <f t="shared" ref="Z150:AE150" si="194">Z137/Z134*100</f>
        <v>#REF!</v>
      </c>
      <c r="AA150" s="571" t="e">
        <f t="shared" si="194"/>
        <v>#REF!</v>
      </c>
      <c r="AB150" s="571" t="e">
        <f t="shared" si="194"/>
        <v>#REF!</v>
      </c>
      <c r="AC150" s="571">
        <f t="shared" si="194"/>
        <v>0</v>
      </c>
      <c r="AD150" s="571">
        <f t="shared" si="194"/>
        <v>0</v>
      </c>
      <c r="AE150" s="571">
        <f t="shared" si="194"/>
        <v>9.5138823424865535</v>
      </c>
      <c r="AF150" s="573" t="e">
        <f>AF137/AF134*100</f>
        <v>#DIV/0!</v>
      </c>
      <c r="AG150" s="784">
        <f>22-32.3</f>
        <v>-10.299999999999997</v>
      </c>
      <c r="AH150" s="640"/>
      <c r="AI150" s="640"/>
      <c r="AJ150" s="640"/>
      <c r="AK150" s="640"/>
      <c r="AL150" s="640"/>
      <c r="AM150" s="640"/>
      <c r="AN150" s="640"/>
      <c r="AO150" s="640"/>
      <c r="AP150" s="640"/>
      <c r="AQ150" s="640"/>
    </row>
    <row r="151" spans="10:43" ht="24.75" x14ac:dyDescent="0.25">
      <c r="J151" s="111"/>
      <c r="K151" s="117"/>
      <c r="M151" s="599" t="s">
        <v>1579</v>
      </c>
      <c r="N151" s="926"/>
      <c r="O151" s="926"/>
      <c r="P151" s="926"/>
      <c r="Q151" s="926"/>
      <c r="R151" s="926"/>
      <c r="S151" s="926"/>
      <c r="T151" s="926"/>
      <c r="U151" s="1151"/>
      <c r="V151" s="926"/>
      <c r="W151" s="926"/>
      <c r="X151" s="926"/>
      <c r="Y151" s="926"/>
      <c r="Z151" s="571" t="e">
        <f t="shared" ref="Z151:AE151" si="195">Z137/Z136*100</f>
        <v>#REF!</v>
      </c>
      <c r="AA151" s="571" t="e">
        <f t="shared" si="195"/>
        <v>#REF!</v>
      </c>
      <c r="AB151" s="571" t="e">
        <f t="shared" si="195"/>
        <v>#REF!</v>
      </c>
      <c r="AC151" s="571">
        <f t="shared" si="195"/>
        <v>0</v>
      </c>
      <c r="AD151" s="571">
        <f t="shared" si="195"/>
        <v>0</v>
      </c>
      <c r="AE151" s="571">
        <f t="shared" si="195"/>
        <v>528166666.66666663</v>
      </c>
      <c r="AF151" s="573" t="e">
        <f>AF137/AF136*100</f>
        <v>#DIV/0!</v>
      </c>
      <c r="AG151" s="640"/>
      <c r="AH151" s="640"/>
      <c r="AI151" s="640"/>
      <c r="AJ151" s="640"/>
      <c r="AK151" s="640"/>
      <c r="AL151" s="640"/>
      <c r="AM151" s="640"/>
      <c r="AN151" s="640"/>
      <c r="AO151" s="640"/>
      <c r="AP151" s="640"/>
      <c r="AQ151" s="640"/>
    </row>
    <row r="152" spans="10:43" ht="15" x14ac:dyDescent="0.25">
      <c r="J152" s="111"/>
      <c r="K152" s="112"/>
      <c r="M152" s="549" t="s">
        <v>1581</v>
      </c>
      <c r="N152" s="926"/>
      <c r="O152" s="926"/>
      <c r="P152" s="926"/>
      <c r="Q152" s="926"/>
      <c r="R152" s="926"/>
      <c r="S152" s="926"/>
      <c r="T152" s="926"/>
      <c r="U152" s="1151"/>
      <c r="V152" s="926"/>
      <c r="W152" s="926"/>
      <c r="X152" s="926"/>
      <c r="Y152" s="926"/>
      <c r="Z152" s="571"/>
      <c r="AA152" s="571"/>
      <c r="AB152" s="571"/>
      <c r="AC152" s="571" t="e">
        <f t="shared" ref="AC152:AE152" si="196">AC138/AC98*100</f>
        <v>#REF!</v>
      </c>
      <c r="AD152" s="571" t="e">
        <f t="shared" si="196"/>
        <v>#REF!</v>
      </c>
      <c r="AE152" s="571" t="e">
        <f t="shared" si="196"/>
        <v>#REF!</v>
      </c>
      <c r="AF152" s="573" t="e">
        <f>AF138/AF98*100</f>
        <v>#REF!</v>
      </c>
      <c r="AG152" s="640"/>
      <c r="AH152" s="640" t="e">
        <f>AVERAGE(AF152:AF152)</f>
        <v>#REF!</v>
      </c>
      <c r="AI152" s="640"/>
      <c r="AJ152" s="640"/>
      <c r="AK152" s="640"/>
      <c r="AL152" s="640"/>
      <c r="AM152" s="640"/>
      <c r="AN152" s="640"/>
      <c r="AO152" s="640"/>
      <c r="AP152" s="640"/>
      <c r="AQ152" s="640"/>
    </row>
    <row r="153" spans="10:43" ht="15" x14ac:dyDescent="0.25">
      <c r="J153" s="111"/>
      <c r="K153" s="114"/>
      <c r="M153" s="549" t="s">
        <v>1582</v>
      </c>
      <c r="N153" s="930">
        <f t="shared" ref="N153:AB153" si="197">N139/N98*100</f>
        <v>0</v>
      </c>
      <c r="O153" s="930">
        <f t="shared" si="197"/>
        <v>0</v>
      </c>
      <c r="P153" s="930">
        <f t="shared" si="197"/>
        <v>0</v>
      </c>
      <c r="Q153" s="930">
        <f t="shared" si="197"/>
        <v>0</v>
      </c>
      <c r="R153" s="930"/>
      <c r="S153" s="930"/>
      <c r="T153" s="930"/>
      <c r="U153" s="1151"/>
      <c r="V153" s="930"/>
      <c r="W153" s="930"/>
      <c r="X153" s="930"/>
      <c r="Y153" s="930"/>
      <c r="Z153" s="904">
        <f t="shared" si="197"/>
        <v>0</v>
      </c>
      <c r="AA153" s="904">
        <f t="shared" si="197"/>
        <v>0</v>
      </c>
      <c r="AB153" s="904">
        <f t="shared" si="197"/>
        <v>0</v>
      </c>
      <c r="AC153" s="927" t="e">
        <f t="shared" ref="AC153:AE153" si="198">AC137/AC$267*100</f>
        <v>#DIV/0!</v>
      </c>
      <c r="AD153" s="927" t="e">
        <f t="shared" si="198"/>
        <v>#DIV/0!</v>
      </c>
      <c r="AE153" s="927" t="e">
        <f t="shared" si="198"/>
        <v>#DIV/0!</v>
      </c>
      <c r="AF153" s="928" t="e">
        <f>AF137/AF$267*100</f>
        <v>#DIV/0!</v>
      </c>
      <c r="AG153" s="640"/>
      <c r="AH153" s="640"/>
      <c r="AI153" s="640"/>
      <c r="AJ153" s="640"/>
      <c r="AK153" s="640"/>
      <c r="AL153" s="640"/>
      <c r="AM153" s="640"/>
      <c r="AN153" s="640"/>
      <c r="AO153" s="640"/>
      <c r="AP153" s="640"/>
      <c r="AQ153" s="640"/>
    </row>
    <row r="154" spans="10:43" ht="15" x14ac:dyDescent="0.25">
      <c r="J154" s="118"/>
      <c r="K154" s="114"/>
      <c r="M154" s="599" t="s">
        <v>1584</v>
      </c>
      <c r="N154" s="930">
        <f t="shared" ref="N154:AA154" si="199">N140/N98*100</f>
        <v>0.45907661441217584</v>
      </c>
      <c r="O154" s="930">
        <f t="shared" si="199"/>
        <v>0.48168349153290146</v>
      </c>
      <c r="P154" s="930">
        <f t="shared" si="199"/>
        <v>0.22764562376030761</v>
      </c>
      <c r="Q154" s="930">
        <f t="shared" si="199"/>
        <v>0.15870597337101139</v>
      </c>
      <c r="R154" s="930"/>
      <c r="S154" s="930"/>
      <c r="T154" s="930"/>
      <c r="U154" s="1151"/>
      <c r="V154" s="930"/>
      <c r="W154" s="930"/>
      <c r="X154" s="930"/>
      <c r="Y154" s="930"/>
      <c r="Z154" s="571">
        <f t="shared" si="199"/>
        <v>0.14907518114137761</v>
      </c>
      <c r="AA154" s="571">
        <f t="shared" si="199"/>
        <v>0.13755158184319119</v>
      </c>
      <c r="AB154" s="931" t="e">
        <f t="shared" ref="AB154:AE154" si="200">AB140/AB$267*100</f>
        <v>#DIV/0!</v>
      </c>
      <c r="AC154" s="931" t="e">
        <f t="shared" si="200"/>
        <v>#DIV/0!</v>
      </c>
      <c r="AD154" s="931" t="e">
        <f t="shared" si="200"/>
        <v>#DIV/0!</v>
      </c>
      <c r="AE154" s="931" t="e">
        <f t="shared" si="200"/>
        <v>#DIV/0!</v>
      </c>
      <c r="AF154" s="932" t="e">
        <f>AF140/AF$267*100</f>
        <v>#DIV/0!</v>
      </c>
      <c r="AG154" s="640" t="e">
        <f>AVERAGE(AF154:AF154)</f>
        <v>#DIV/0!</v>
      </c>
      <c r="AH154" s="640"/>
      <c r="AI154" s="640"/>
      <c r="AJ154" s="640"/>
      <c r="AK154" s="640"/>
      <c r="AL154" s="640"/>
      <c r="AM154" s="640"/>
      <c r="AN154" s="640"/>
      <c r="AO154" s="640"/>
      <c r="AP154" s="640"/>
      <c r="AQ154" s="640"/>
    </row>
    <row r="155" spans="10:43" ht="15" x14ac:dyDescent="0.25">
      <c r="J155" s="111"/>
      <c r="K155" s="111"/>
      <c r="M155" s="920" t="s">
        <v>1586</v>
      </c>
      <c r="N155" s="933"/>
      <c r="O155" s="933"/>
      <c r="P155" s="933"/>
      <c r="Q155" s="933"/>
      <c r="R155" s="933"/>
      <c r="S155" s="933"/>
      <c r="T155" s="933"/>
      <c r="U155" s="1153"/>
      <c r="V155" s="933"/>
      <c r="W155" s="933"/>
      <c r="X155" s="933"/>
      <c r="Y155" s="933"/>
      <c r="Z155" s="934"/>
      <c r="AA155" s="934"/>
      <c r="AB155" s="935">
        <f t="shared" ref="AB155:AE155" si="201">AB141/AB98*100</f>
        <v>39.914278060541115</v>
      </c>
      <c r="AC155" s="935">
        <f t="shared" si="201"/>
        <v>41.822604790419163</v>
      </c>
      <c r="AD155" s="935">
        <f t="shared" si="201"/>
        <v>37.604105325145113</v>
      </c>
      <c r="AE155" s="935">
        <f t="shared" si="201"/>
        <v>32.057594747836468</v>
      </c>
      <c r="AF155" s="910" t="e">
        <f>AF141/AF98*100</f>
        <v>#REF!</v>
      </c>
      <c r="AG155" s="640" t="e">
        <f>AVERAGE(AF155:AF155)</f>
        <v>#REF!</v>
      </c>
      <c r="AH155" s="640" t="e">
        <f>#REF!-#REF!</f>
        <v>#REF!</v>
      </c>
      <c r="AI155" s="640"/>
      <c r="AJ155" s="640"/>
      <c r="AK155" s="640"/>
      <c r="AL155" s="640"/>
      <c r="AM155" s="640"/>
      <c r="AN155" s="640"/>
      <c r="AO155" s="640"/>
      <c r="AP155" s="640"/>
      <c r="AQ155" s="640"/>
    </row>
    <row r="156" spans="10:43" ht="15" x14ac:dyDescent="0.25">
      <c r="M156" s="534"/>
      <c r="N156" s="534"/>
      <c r="O156" s="534"/>
      <c r="P156" s="534"/>
      <c r="Q156" s="534"/>
      <c r="R156" s="534"/>
      <c r="S156" s="534"/>
      <c r="T156" s="534"/>
      <c r="U156" s="565"/>
      <c r="V156" s="534"/>
      <c r="W156" s="534"/>
      <c r="X156" s="534"/>
      <c r="Y156" s="534"/>
      <c r="Z156" s="534"/>
      <c r="AA156" s="535"/>
      <c r="AB156" s="535"/>
      <c r="AC156" s="535"/>
      <c r="AD156" s="535"/>
      <c r="AE156" s="535">
        <v>497</v>
      </c>
      <c r="AF156" s="536"/>
      <c r="AG156" s="535"/>
      <c r="AH156" s="535"/>
      <c r="AI156" s="535"/>
      <c r="AJ156" s="535"/>
      <c r="AK156" s="535"/>
      <c r="AL156" s="535"/>
      <c r="AM156" s="535"/>
      <c r="AN156" s="535"/>
      <c r="AO156" s="535"/>
      <c r="AP156" s="535"/>
      <c r="AQ156" s="535"/>
    </row>
    <row r="157" spans="10:43" ht="15" x14ac:dyDescent="0.25">
      <c r="M157" s="37" t="s">
        <v>1588</v>
      </c>
      <c r="N157" s="534"/>
      <c r="O157" s="534"/>
      <c r="P157" s="534"/>
      <c r="Q157" s="534"/>
      <c r="R157" s="534"/>
      <c r="S157" s="534"/>
      <c r="T157" s="534"/>
      <c r="U157" s="565"/>
      <c r="V157" s="534"/>
      <c r="W157" s="534"/>
      <c r="X157" s="534"/>
      <c r="Y157" s="534"/>
      <c r="Z157" s="534"/>
      <c r="AA157" s="535"/>
      <c r="AB157" s="535"/>
      <c r="AC157" s="535"/>
      <c r="AD157" s="535"/>
      <c r="AE157" s="643">
        <f>AE156/AE98*100</f>
        <v>37.07848403461653</v>
      </c>
      <c r="AF157" s="536"/>
      <c r="AG157" s="535"/>
      <c r="AH157" s="535"/>
      <c r="AI157" s="535"/>
      <c r="AJ157" s="535"/>
      <c r="AK157" s="535"/>
      <c r="AL157" s="535"/>
      <c r="AM157" s="535"/>
      <c r="AN157" s="535"/>
      <c r="AO157" s="535"/>
      <c r="AP157" s="535"/>
      <c r="AQ157" s="535"/>
    </row>
    <row r="158" spans="10:43" ht="15" x14ac:dyDescent="0.25">
      <c r="M158" s="824" t="s">
        <v>1589</v>
      </c>
      <c r="N158" s="939" t="e">
        <f t="shared" ref="N158:AE158" si="202">N145</f>
        <v>#REF!</v>
      </c>
      <c r="O158" s="939" t="e">
        <f t="shared" si="202"/>
        <v>#REF!</v>
      </c>
      <c r="P158" s="939" t="e">
        <f t="shared" si="202"/>
        <v>#REF!</v>
      </c>
      <c r="Q158" s="939" t="e">
        <f t="shared" si="202"/>
        <v>#REF!</v>
      </c>
      <c r="R158" s="939"/>
      <c r="S158" s="939"/>
      <c r="T158" s="939"/>
      <c r="U158" s="835"/>
      <c r="V158" s="939"/>
      <c r="W158" s="939"/>
      <c r="X158" s="939"/>
      <c r="Y158" s="939"/>
      <c r="Z158" s="939" t="e">
        <f t="shared" si="202"/>
        <v>#REF!</v>
      </c>
      <c r="AA158" s="939" t="e">
        <f t="shared" si="202"/>
        <v>#REF!</v>
      </c>
      <c r="AB158" s="939" t="e">
        <f t="shared" si="202"/>
        <v>#REF!</v>
      </c>
      <c r="AC158" s="939" t="e">
        <f t="shared" si="202"/>
        <v>#DIV/0!</v>
      </c>
      <c r="AD158" s="939" t="e">
        <f t="shared" si="202"/>
        <v>#DIV/0!</v>
      </c>
      <c r="AE158" s="939" t="e">
        <f t="shared" si="202"/>
        <v>#DIV/0!</v>
      </c>
      <c r="AF158" s="835" t="e">
        <f>AF145</f>
        <v>#DIV/0!</v>
      </c>
      <c r="AG158" s="535"/>
      <c r="AH158" s="535"/>
      <c r="AI158" s="535"/>
      <c r="AJ158" s="535"/>
      <c r="AK158" s="535"/>
      <c r="AL158" s="535"/>
      <c r="AM158" s="535"/>
      <c r="AN158" s="535"/>
      <c r="AO158" s="535"/>
      <c r="AP158" s="535"/>
      <c r="AQ158" s="535"/>
    </row>
    <row r="159" spans="10:43" ht="15" x14ac:dyDescent="0.25">
      <c r="M159" s="824" t="s">
        <v>1590</v>
      </c>
      <c r="N159" s="939" t="e">
        <f t="shared" ref="N159:AE159" si="203">N149</f>
        <v>#REF!</v>
      </c>
      <c r="O159" s="939" t="e">
        <f t="shared" si="203"/>
        <v>#REF!</v>
      </c>
      <c r="P159" s="939" t="e">
        <f t="shared" si="203"/>
        <v>#REF!</v>
      </c>
      <c r="Q159" s="939" t="e">
        <f t="shared" si="203"/>
        <v>#REF!</v>
      </c>
      <c r="R159" s="939"/>
      <c r="S159" s="939"/>
      <c r="T159" s="939"/>
      <c r="U159" s="835"/>
      <c r="V159" s="939"/>
      <c r="W159" s="939"/>
      <c r="X159" s="939"/>
      <c r="Y159" s="939"/>
      <c r="Z159" s="939" t="e">
        <f t="shared" si="203"/>
        <v>#REF!</v>
      </c>
      <c r="AA159" s="939" t="e">
        <f t="shared" si="203"/>
        <v>#REF!</v>
      </c>
      <c r="AB159" s="939" t="e">
        <f t="shared" si="203"/>
        <v>#REF!</v>
      </c>
      <c r="AC159" s="939" t="e">
        <f t="shared" si="203"/>
        <v>#DIV/0!</v>
      </c>
      <c r="AD159" s="939" t="e">
        <f t="shared" si="203"/>
        <v>#DIV/0!</v>
      </c>
      <c r="AE159" s="939" t="e">
        <f t="shared" si="203"/>
        <v>#DIV/0!</v>
      </c>
      <c r="AF159" s="835" t="e">
        <f>AF149</f>
        <v>#DIV/0!</v>
      </c>
      <c r="AG159" s="535"/>
      <c r="AH159" s="535"/>
      <c r="AI159" s="535"/>
      <c r="AJ159" s="535"/>
      <c r="AK159" s="535"/>
      <c r="AL159" s="535"/>
      <c r="AM159" s="535"/>
      <c r="AN159" s="535"/>
      <c r="AO159" s="535"/>
      <c r="AP159" s="535"/>
      <c r="AQ159" s="535"/>
    </row>
    <row r="160" spans="10:43" ht="15" x14ac:dyDescent="0.25">
      <c r="M160" s="534"/>
      <c r="N160" s="534"/>
      <c r="O160" s="534"/>
      <c r="P160" s="534"/>
      <c r="Q160" s="534"/>
      <c r="R160" s="534"/>
      <c r="S160" s="534"/>
      <c r="T160" s="534"/>
      <c r="U160" s="565"/>
      <c r="V160" s="534"/>
      <c r="W160" s="534"/>
      <c r="X160" s="534"/>
      <c r="Y160" s="534"/>
      <c r="Z160" s="534"/>
      <c r="AA160" s="535"/>
      <c r="AB160" s="535"/>
      <c r="AC160" s="535"/>
      <c r="AD160" s="535"/>
      <c r="AE160" s="535"/>
      <c r="AF160" s="536"/>
      <c r="AG160" s="535"/>
      <c r="AH160" s="535"/>
      <c r="AI160" s="535"/>
      <c r="AJ160" s="535"/>
      <c r="AK160" s="535"/>
      <c r="AL160" s="535"/>
      <c r="AM160" s="535"/>
      <c r="AN160" s="535"/>
      <c r="AO160" s="535"/>
      <c r="AP160" s="535"/>
      <c r="AQ160" s="535"/>
    </row>
    <row r="161" spans="13:43" ht="15" x14ac:dyDescent="0.25">
      <c r="M161" s="37" t="s">
        <v>1522</v>
      </c>
      <c r="N161" s="534"/>
      <c r="O161" s="534"/>
      <c r="P161" s="534"/>
      <c r="Q161" s="534"/>
      <c r="R161" s="534"/>
      <c r="S161" s="534"/>
      <c r="T161" s="534"/>
      <c r="U161" s="565"/>
      <c r="V161" s="534"/>
      <c r="W161" s="534"/>
      <c r="X161" s="534"/>
      <c r="Y161" s="534"/>
      <c r="Z161" s="534"/>
      <c r="AA161" s="535"/>
      <c r="AB161" s="535"/>
      <c r="AC161" s="535"/>
      <c r="AD161" s="535"/>
      <c r="AE161" s="535"/>
      <c r="AF161" s="536"/>
      <c r="AG161" s="535"/>
      <c r="AH161" s="535"/>
      <c r="AI161" s="535"/>
      <c r="AJ161" s="535"/>
      <c r="AK161" s="535"/>
      <c r="AL161" s="535"/>
      <c r="AM161" s="535"/>
      <c r="AN161" s="535"/>
      <c r="AO161" s="535"/>
      <c r="AP161" s="535"/>
      <c r="AQ161" s="535"/>
    </row>
    <row r="162" spans="13:43" ht="15" x14ac:dyDescent="0.25">
      <c r="M162" s="824" t="s">
        <v>1591</v>
      </c>
      <c r="N162" s="808"/>
      <c r="O162" s="808"/>
      <c r="P162" s="808"/>
      <c r="Q162" s="808"/>
      <c r="R162" s="808"/>
      <c r="S162" s="808"/>
      <c r="T162" s="808"/>
      <c r="U162" s="835"/>
      <c r="V162" s="808"/>
      <c r="W162" s="808"/>
      <c r="X162" s="808"/>
      <c r="Y162" s="808"/>
      <c r="Z162" s="884">
        <v>22</v>
      </c>
      <c r="AA162" s="884">
        <v>22</v>
      </c>
      <c r="AB162" s="884">
        <v>22</v>
      </c>
      <c r="AC162" s="884">
        <v>22</v>
      </c>
      <c r="AD162" s="884">
        <v>22</v>
      </c>
      <c r="AE162" s="884">
        <v>22</v>
      </c>
      <c r="AF162" s="840">
        <v>22</v>
      </c>
      <c r="AG162" s="535"/>
      <c r="AH162" s="535"/>
      <c r="AI162" s="535"/>
      <c r="AJ162" s="535"/>
      <c r="AK162" s="535"/>
      <c r="AL162" s="535"/>
      <c r="AM162" s="535"/>
      <c r="AN162" s="535"/>
      <c r="AO162" s="535"/>
      <c r="AP162" s="535"/>
      <c r="AQ162" s="535"/>
    </row>
    <row r="163" spans="13:43" ht="15" x14ac:dyDescent="0.25">
      <c r="M163" s="824" t="s">
        <v>1592</v>
      </c>
      <c r="N163" s="808"/>
      <c r="O163" s="808"/>
      <c r="P163" s="808"/>
      <c r="Q163" s="808"/>
      <c r="R163" s="808"/>
      <c r="S163" s="808"/>
      <c r="T163" s="808"/>
      <c r="U163" s="835"/>
      <c r="V163" s="808"/>
      <c r="W163" s="808"/>
      <c r="X163" s="808"/>
      <c r="Y163" s="808"/>
      <c r="Z163" s="884">
        <v>53</v>
      </c>
      <c r="AA163" s="884">
        <v>53</v>
      </c>
      <c r="AB163" s="884">
        <v>53</v>
      </c>
      <c r="AC163" s="884">
        <v>53</v>
      </c>
      <c r="AD163" s="884">
        <v>53</v>
      </c>
      <c r="AE163" s="884">
        <v>53</v>
      </c>
      <c r="AF163" s="840">
        <v>53</v>
      </c>
      <c r="AG163" s="535"/>
      <c r="AH163" s="535"/>
      <c r="AI163" s="535"/>
      <c r="AJ163" s="535"/>
      <c r="AK163" s="535"/>
      <c r="AL163" s="535"/>
      <c r="AM163" s="535"/>
      <c r="AN163" s="535"/>
      <c r="AO163" s="535"/>
      <c r="AP163" s="535"/>
      <c r="AQ163" s="535"/>
    </row>
    <row r="164" spans="13:43" ht="15" x14ac:dyDescent="0.25">
      <c r="M164" s="824" t="s">
        <v>1593</v>
      </c>
      <c r="N164" s="808"/>
      <c r="O164" s="808"/>
      <c r="P164" s="808"/>
      <c r="Q164" s="808"/>
      <c r="R164" s="808"/>
      <c r="S164" s="808"/>
      <c r="T164" s="808"/>
      <c r="U164" s="835"/>
      <c r="V164" s="808"/>
      <c r="W164" s="808"/>
      <c r="X164" s="808"/>
      <c r="Y164" s="808"/>
      <c r="Z164" s="884">
        <v>45</v>
      </c>
      <c r="AA164" s="884">
        <v>45</v>
      </c>
      <c r="AB164" s="884">
        <v>45</v>
      </c>
      <c r="AC164" s="884">
        <v>45</v>
      </c>
      <c r="AD164" s="884">
        <v>45</v>
      </c>
      <c r="AE164" s="884">
        <v>45</v>
      </c>
      <c r="AF164" s="840">
        <v>45</v>
      </c>
      <c r="AG164" s="535"/>
      <c r="AH164" s="535"/>
      <c r="AI164" s="535"/>
      <c r="AJ164" s="535"/>
      <c r="AK164" s="535"/>
      <c r="AL164" s="535"/>
      <c r="AM164" s="535"/>
      <c r="AN164" s="535"/>
      <c r="AO164" s="535"/>
      <c r="AP164" s="535"/>
      <c r="AQ164" s="535"/>
    </row>
    <row r="165" spans="13:43" ht="15" x14ac:dyDescent="0.25">
      <c r="M165" s="824" t="s">
        <v>1594</v>
      </c>
      <c r="N165" s="808"/>
      <c r="O165" s="808"/>
      <c r="P165" s="808"/>
      <c r="Q165" s="808"/>
      <c r="R165" s="808"/>
      <c r="S165" s="808"/>
      <c r="T165" s="808"/>
      <c r="U165" s="835"/>
      <c r="V165" s="808"/>
      <c r="W165" s="808"/>
      <c r="X165" s="808"/>
      <c r="Y165" s="808"/>
      <c r="Z165" s="884">
        <v>1</v>
      </c>
      <c r="AA165" s="884">
        <v>1</v>
      </c>
      <c r="AB165" s="884">
        <v>1</v>
      </c>
      <c r="AC165" s="884">
        <v>1</v>
      </c>
      <c r="AD165" s="884">
        <v>1</v>
      </c>
      <c r="AE165" s="884">
        <v>1</v>
      </c>
      <c r="AF165" s="840">
        <v>1</v>
      </c>
      <c r="AG165" s="535"/>
      <c r="AH165" s="535"/>
      <c r="AI165" s="535"/>
      <c r="AJ165" s="535"/>
      <c r="AK165" s="535"/>
      <c r="AL165" s="535"/>
      <c r="AM165" s="535"/>
      <c r="AN165" s="535"/>
      <c r="AO165" s="535"/>
      <c r="AP165" s="535"/>
      <c r="AQ165" s="535"/>
    </row>
    <row r="166" spans="13:43" ht="15" x14ac:dyDescent="0.25">
      <c r="M166" s="824" t="s">
        <v>1595</v>
      </c>
      <c r="N166" s="808"/>
      <c r="O166" s="808"/>
      <c r="P166" s="808"/>
      <c r="Q166" s="808"/>
      <c r="R166" s="808"/>
      <c r="S166" s="808"/>
      <c r="T166" s="808"/>
      <c r="U166" s="835"/>
      <c r="V166" s="808"/>
      <c r="W166" s="808"/>
      <c r="X166" s="808"/>
      <c r="Y166" s="808"/>
      <c r="Z166" s="940">
        <v>-1</v>
      </c>
      <c r="AA166" s="940">
        <v>-1</v>
      </c>
      <c r="AB166" s="940">
        <v>-1</v>
      </c>
      <c r="AC166" s="940">
        <v>-1</v>
      </c>
      <c r="AD166" s="940">
        <v>-1</v>
      </c>
      <c r="AE166" s="940">
        <v>-1</v>
      </c>
      <c r="AF166" s="825">
        <v>-1</v>
      </c>
      <c r="AG166" s="535"/>
      <c r="AH166" s="535"/>
      <c r="AI166" s="535"/>
      <c r="AJ166" s="535"/>
      <c r="AK166" s="535"/>
      <c r="AL166" s="535"/>
      <c r="AM166" s="535"/>
      <c r="AN166" s="535"/>
      <c r="AO166" s="535"/>
      <c r="AP166" s="535"/>
      <c r="AQ166" s="535"/>
    </row>
    <row r="167" spans="13:43" ht="15" x14ac:dyDescent="0.25">
      <c r="M167" s="824" t="s">
        <v>1596</v>
      </c>
      <c r="N167" s="808"/>
      <c r="O167" s="808"/>
      <c r="P167" s="808"/>
      <c r="Q167" s="808"/>
      <c r="R167" s="808"/>
      <c r="S167" s="808"/>
      <c r="T167" s="808"/>
      <c r="U167" s="835"/>
      <c r="V167" s="808"/>
      <c r="W167" s="808"/>
      <c r="X167" s="808"/>
      <c r="Y167" s="808"/>
      <c r="Z167" s="940">
        <v>50</v>
      </c>
      <c r="AA167" s="940">
        <v>50</v>
      </c>
      <c r="AB167" s="940">
        <v>50</v>
      </c>
      <c r="AC167" s="940">
        <v>50</v>
      </c>
      <c r="AD167" s="940">
        <v>50</v>
      </c>
      <c r="AE167" s="940">
        <v>50</v>
      </c>
      <c r="AF167" s="825">
        <v>50</v>
      </c>
      <c r="AG167" s="535"/>
      <c r="AH167" s="535"/>
      <c r="AI167" s="535"/>
      <c r="AJ167" s="535"/>
      <c r="AK167" s="535"/>
      <c r="AL167" s="535"/>
      <c r="AM167" s="535"/>
      <c r="AN167" s="535"/>
      <c r="AO167" s="535"/>
      <c r="AP167" s="535"/>
      <c r="AQ167" s="535"/>
    </row>
    <row r="168" spans="13:43" ht="30" x14ac:dyDescent="0.25">
      <c r="M168" s="941" t="s">
        <v>1597</v>
      </c>
      <c r="N168" s="942"/>
      <c r="O168" s="942"/>
      <c r="P168" s="942"/>
      <c r="Q168" s="942"/>
      <c r="R168" s="942"/>
      <c r="S168" s="942"/>
      <c r="T168" s="942"/>
      <c r="U168" s="875"/>
      <c r="V168" s="942"/>
      <c r="W168" s="942"/>
      <c r="X168" s="942"/>
      <c r="Y168" s="942"/>
      <c r="Z168" s="942"/>
      <c r="AA168" s="873"/>
      <c r="AB168" s="873"/>
      <c r="AC168" s="943" t="s">
        <v>1598</v>
      </c>
      <c r="AD168" s="944">
        <f>SUM(AD85,AD82)/AD134*100</f>
        <v>0</v>
      </c>
      <c r="AE168" s="944">
        <f t="shared" ref="AE168" si="204">SUM(AE85,AE82)/AE134*100</f>
        <v>-3.0021717710591839E-2</v>
      </c>
      <c r="AF168" s="946" t="e">
        <f>SUM(AF85,AF82)/AF134*100</f>
        <v>#DIV/0!</v>
      </c>
      <c r="AG168" s="535"/>
      <c r="AH168" s="535"/>
      <c r="AI168" s="535"/>
      <c r="AJ168" s="535"/>
      <c r="AK168" s="535"/>
      <c r="AL168" s="535"/>
      <c r="AM168" s="535"/>
      <c r="AN168" s="535"/>
      <c r="AO168" s="535"/>
      <c r="AP168" s="535"/>
      <c r="AQ168" s="535"/>
    </row>
    <row r="169" spans="13:43" ht="15" x14ac:dyDescent="0.25">
      <c r="M169" s="37" t="s">
        <v>1550</v>
      </c>
      <c r="N169" s="534"/>
      <c r="O169" s="534"/>
      <c r="P169" s="534"/>
      <c r="Q169" s="534"/>
      <c r="R169" s="534"/>
      <c r="S169" s="534"/>
      <c r="T169" s="534"/>
      <c r="U169" s="565"/>
      <c r="V169" s="534"/>
      <c r="W169" s="534"/>
      <c r="X169" s="534"/>
      <c r="Y169" s="534"/>
      <c r="Z169" s="534"/>
      <c r="AA169" s="535"/>
      <c r="AB169" s="535"/>
      <c r="AC169" s="538"/>
      <c r="AD169" s="538"/>
      <c r="AE169" s="538"/>
      <c r="AF169" s="536"/>
      <c r="AG169" s="535"/>
      <c r="AH169" s="535"/>
      <c r="AI169" s="535"/>
      <c r="AJ169" s="535"/>
      <c r="AK169" s="535"/>
      <c r="AL169" s="535"/>
      <c r="AM169" s="535"/>
      <c r="AN169" s="535"/>
      <c r="AO169" s="535"/>
      <c r="AP169" s="535"/>
      <c r="AQ169" s="535"/>
    </row>
    <row r="170" spans="13:43" ht="15" x14ac:dyDescent="0.25">
      <c r="M170" s="947" t="s">
        <v>1599</v>
      </c>
      <c r="N170" s="534"/>
      <c r="O170" s="534"/>
      <c r="P170" s="534"/>
      <c r="Q170" s="534"/>
      <c r="R170" s="534"/>
      <c r="S170" s="534"/>
      <c r="T170" s="534"/>
      <c r="U170" s="565"/>
      <c r="V170" s="534"/>
      <c r="W170" s="534"/>
      <c r="X170" s="534"/>
      <c r="Y170" s="534"/>
      <c r="Z170" s="534"/>
      <c r="AA170" s="535"/>
      <c r="AB170" s="535"/>
      <c r="AC170" s="640">
        <f>AD133</f>
        <v>62.6905</v>
      </c>
      <c r="AD170" s="640"/>
      <c r="AE170" s="640"/>
      <c r="AF170" s="536"/>
      <c r="AG170" s="535"/>
      <c r="AH170" s="535"/>
      <c r="AI170" s="535"/>
      <c r="AJ170" s="535"/>
      <c r="AK170" s="535"/>
      <c r="AL170" s="535"/>
      <c r="AM170" s="535"/>
      <c r="AN170" s="535"/>
      <c r="AO170" s="535"/>
      <c r="AP170" s="535"/>
      <c r="AQ170" s="535"/>
    </row>
    <row r="171" spans="13:43" ht="15" x14ac:dyDescent="0.25">
      <c r="M171" s="947" t="s">
        <v>1600</v>
      </c>
      <c r="N171" s="534"/>
      <c r="O171" s="534"/>
      <c r="P171" s="534"/>
      <c r="Q171" s="534"/>
      <c r="R171" s="534"/>
      <c r="S171" s="534"/>
      <c r="T171" s="534"/>
      <c r="U171" s="565"/>
      <c r="V171" s="534"/>
      <c r="W171" s="534"/>
      <c r="X171" s="534"/>
      <c r="Y171" s="534"/>
      <c r="Z171" s="534"/>
      <c r="AA171" s="535"/>
      <c r="AB171" s="535"/>
      <c r="AC171" s="640">
        <f>AE133</f>
        <v>128.92950000000002</v>
      </c>
      <c r="AD171" s="535"/>
      <c r="AE171" s="535"/>
      <c r="AF171" s="536"/>
      <c r="AG171" s="535"/>
      <c r="AH171" s="535"/>
      <c r="AI171" s="535"/>
      <c r="AJ171" s="535"/>
      <c r="AK171" s="535"/>
      <c r="AL171" s="535"/>
      <c r="AM171" s="535"/>
      <c r="AN171" s="535"/>
      <c r="AO171" s="535"/>
      <c r="AP171" s="535"/>
      <c r="AQ171" s="535"/>
    </row>
    <row r="172" spans="13:43" ht="15" x14ac:dyDescent="0.25">
      <c r="M172" s="37" t="s">
        <v>1535</v>
      </c>
      <c r="N172" s="534"/>
      <c r="O172" s="534"/>
      <c r="P172" s="534"/>
      <c r="Q172" s="534"/>
      <c r="R172" s="534"/>
      <c r="S172" s="534"/>
      <c r="T172" s="534"/>
      <c r="U172" s="565"/>
      <c r="V172" s="534"/>
      <c r="W172" s="534"/>
      <c r="X172" s="534"/>
      <c r="Y172" s="534"/>
      <c r="Z172" s="534"/>
      <c r="AA172" s="535"/>
      <c r="AB172" s="535"/>
      <c r="AC172" s="640">
        <f>AC170-AC171</f>
        <v>-66.239000000000019</v>
      </c>
      <c r="AD172" s="535"/>
      <c r="AE172" s="535"/>
      <c r="AF172" s="536"/>
      <c r="AG172" s="535"/>
      <c r="AH172" s="535"/>
      <c r="AI172" s="535"/>
      <c r="AJ172" s="535"/>
      <c r="AK172" s="535"/>
      <c r="AL172" s="535"/>
      <c r="AM172" s="535"/>
      <c r="AN172" s="535"/>
      <c r="AO172" s="535"/>
      <c r="AP172" s="535"/>
      <c r="AQ172" s="535"/>
    </row>
    <row r="173" spans="13:43" ht="15" x14ac:dyDescent="0.25">
      <c r="M173" s="534"/>
      <c r="N173" s="534"/>
      <c r="O173" s="534"/>
      <c r="P173" s="534"/>
      <c r="Q173" s="534"/>
      <c r="R173" s="534"/>
      <c r="S173" s="534"/>
      <c r="T173" s="534"/>
      <c r="U173" s="565"/>
      <c r="V173" s="534"/>
      <c r="W173" s="534"/>
      <c r="X173" s="534"/>
      <c r="Y173" s="534"/>
      <c r="Z173" s="534"/>
      <c r="AA173" s="535"/>
      <c r="AB173" s="535"/>
      <c r="AC173" s="535"/>
      <c r="AD173" s="535"/>
      <c r="AE173" s="535"/>
      <c r="AF173" s="536"/>
      <c r="AG173" s="535"/>
      <c r="AH173" s="535"/>
      <c r="AI173" s="535"/>
      <c r="AJ173" s="535"/>
      <c r="AK173" s="535"/>
      <c r="AL173" s="535"/>
      <c r="AM173" s="535"/>
      <c r="AN173" s="535"/>
      <c r="AO173" s="535"/>
      <c r="AP173" s="535"/>
      <c r="AQ173" s="535"/>
    </row>
    <row r="174" spans="13:43" ht="15" x14ac:dyDescent="0.25">
      <c r="M174" s="534" t="s">
        <v>1601</v>
      </c>
      <c r="N174" s="534"/>
      <c r="O174" s="534"/>
      <c r="P174" s="534"/>
      <c r="Q174" s="534"/>
      <c r="R174" s="534"/>
      <c r="S174" s="534"/>
      <c r="T174" s="534"/>
      <c r="U174" s="565"/>
      <c r="V174" s="534"/>
      <c r="W174" s="534"/>
      <c r="X174" s="534"/>
      <c r="Y174" s="534"/>
      <c r="Z174" s="534"/>
      <c r="AA174" s="535"/>
      <c r="AB174" s="535"/>
      <c r="AC174" s="535"/>
      <c r="AD174" s="535"/>
      <c r="AE174" s="535"/>
      <c r="AF174" s="536"/>
      <c r="AG174" s="535"/>
      <c r="AH174" s="535"/>
      <c r="AI174" s="535"/>
      <c r="AJ174" s="535"/>
      <c r="AK174" s="535"/>
      <c r="AL174" s="535"/>
      <c r="AM174" s="535"/>
      <c r="AN174" s="535"/>
      <c r="AO174" s="535"/>
      <c r="AP174" s="535"/>
      <c r="AQ174" s="535"/>
    </row>
    <row r="175" spans="13:43" ht="15" x14ac:dyDescent="0.25">
      <c r="M175" s="947" t="s">
        <v>1599</v>
      </c>
      <c r="N175" s="534"/>
      <c r="O175" s="534"/>
      <c r="P175" s="534"/>
      <c r="Q175" s="534"/>
      <c r="R175" s="534"/>
      <c r="S175" s="534"/>
      <c r="T175" s="534"/>
      <c r="U175" s="565"/>
      <c r="V175" s="534"/>
      <c r="W175" s="534"/>
      <c r="X175" s="534"/>
      <c r="Y175" s="534"/>
      <c r="Z175" s="534"/>
      <c r="AA175" s="535"/>
      <c r="AB175" s="535"/>
      <c r="AC175" s="640">
        <f>AD37</f>
        <v>72.494403000000005</v>
      </c>
      <c r="AD175" s="535"/>
      <c r="AE175" s="535"/>
      <c r="AF175" s="536"/>
      <c r="AG175" s="535"/>
      <c r="AH175" s="535"/>
      <c r="AI175" s="535"/>
      <c r="AJ175" s="535"/>
      <c r="AK175" s="535"/>
      <c r="AL175" s="535"/>
      <c r="AM175" s="535"/>
      <c r="AN175" s="535"/>
      <c r="AO175" s="535"/>
      <c r="AP175" s="535"/>
      <c r="AQ175" s="535"/>
    </row>
    <row r="176" spans="13:43" ht="15" x14ac:dyDescent="0.25">
      <c r="M176" s="947" t="s">
        <v>1600</v>
      </c>
      <c r="N176" s="534"/>
      <c r="O176" s="534"/>
      <c r="P176" s="534"/>
      <c r="Q176" s="534"/>
      <c r="R176" s="534"/>
      <c r="S176" s="534"/>
      <c r="T176" s="534"/>
      <c r="U176" s="565"/>
      <c r="V176" s="534"/>
      <c r="W176" s="534"/>
      <c r="X176" s="534"/>
      <c r="Y176" s="534"/>
      <c r="Z176" s="534"/>
      <c r="AA176" s="535"/>
      <c r="AB176" s="535"/>
      <c r="AC176" s="640">
        <f>AE37</f>
        <v>576.60050600000011</v>
      </c>
      <c r="AD176" s="535"/>
      <c r="AE176" s="535"/>
      <c r="AF176" s="536"/>
      <c r="AG176" s="535"/>
      <c r="AH176" s="535"/>
      <c r="AI176" s="535"/>
      <c r="AJ176" s="535"/>
      <c r="AK176" s="535"/>
      <c r="AL176" s="535"/>
      <c r="AM176" s="535"/>
      <c r="AN176" s="535"/>
      <c r="AO176" s="535"/>
      <c r="AP176" s="535"/>
      <c r="AQ176" s="535"/>
    </row>
    <row r="177" spans="13:43" ht="15" x14ac:dyDescent="0.25">
      <c r="M177" s="37" t="s">
        <v>1535</v>
      </c>
      <c r="N177" s="534"/>
      <c r="O177" s="534"/>
      <c r="P177" s="534"/>
      <c r="Q177" s="534"/>
      <c r="R177" s="534"/>
      <c r="S177" s="534"/>
      <c r="T177" s="534"/>
      <c r="U177" s="565"/>
      <c r="V177" s="534"/>
      <c r="W177" s="534"/>
      <c r="X177" s="534"/>
      <c r="Y177" s="534"/>
      <c r="Z177" s="534"/>
      <c r="AA177" s="535"/>
      <c r="AB177" s="535"/>
      <c r="AC177" s="640">
        <f>AC175-AC176</f>
        <v>-504.10610300000008</v>
      </c>
      <c r="AD177" s="535"/>
      <c r="AE177" s="535"/>
      <c r="AF177" s="536"/>
      <c r="AG177" s="535"/>
      <c r="AH177" s="535"/>
      <c r="AI177" s="535"/>
      <c r="AJ177" s="535"/>
      <c r="AK177" s="535"/>
      <c r="AL177" s="535"/>
      <c r="AM177" s="535"/>
      <c r="AN177" s="535"/>
      <c r="AO177" s="535"/>
      <c r="AP177" s="535"/>
      <c r="AQ177" s="535"/>
    </row>
    <row r="178" spans="13:43" ht="15" x14ac:dyDescent="0.25">
      <c r="M178"/>
      <c r="N178" s="534"/>
      <c r="O178" s="534"/>
      <c r="P178" s="534"/>
      <c r="Q178" s="534"/>
      <c r="R178" s="534"/>
      <c r="S178" s="534"/>
      <c r="T178" s="534"/>
      <c r="U178" s="565"/>
      <c r="V178" s="534"/>
      <c r="W178" s="534"/>
      <c r="X178" s="534"/>
      <c r="Y178" s="534"/>
      <c r="Z178" s="534"/>
      <c r="AA178" s="535"/>
      <c r="AB178" s="535"/>
      <c r="AC178" s="535"/>
      <c r="AD178" s="535"/>
      <c r="AE178" s="535"/>
      <c r="AF178" s="536"/>
      <c r="AG178" s="535"/>
      <c r="AH178" s="535"/>
      <c r="AI178" s="535"/>
      <c r="AJ178" s="535"/>
      <c r="AK178" s="535"/>
      <c r="AL178" s="535"/>
      <c r="AM178" s="535"/>
      <c r="AN178" s="535"/>
      <c r="AO178" s="535"/>
      <c r="AP178" s="535"/>
      <c r="AQ178" s="535"/>
    </row>
    <row r="179" spans="13:43" ht="15" x14ac:dyDescent="0.25">
      <c r="M179" t="s">
        <v>1069</v>
      </c>
      <c r="N179" s="534"/>
      <c r="O179" s="534"/>
      <c r="P179" s="534"/>
      <c r="Q179" s="534"/>
      <c r="R179" s="534"/>
      <c r="S179" s="534"/>
      <c r="T179" s="534"/>
      <c r="U179" s="565"/>
      <c r="V179" s="534"/>
      <c r="W179" s="534"/>
      <c r="X179" s="534"/>
      <c r="Y179" s="534"/>
      <c r="Z179" s="534"/>
      <c r="AA179" s="535"/>
      <c r="AB179" s="535"/>
      <c r="AC179" s="535"/>
      <c r="AD179" s="535"/>
      <c r="AE179" s="535"/>
      <c r="AF179" s="536"/>
      <c r="AG179" s="535"/>
      <c r="AH179" s="535"/>
      <c r="AI179" s="535"/>
      <c r="AJ179" s="535"/>
      <c r="AK179" s="535"/>
      <c r="AL179" s="535"/>
      <c r="AM179" s="535"/>
      <c r="AN179" s="535"/>
      <c r="AO179" s="535"/>
      <c r="AP179" s="535"/>
      <c r="AQ179" s="535"/>
    </row>
    <row r="180" spans="13:43" ht="15" x14ac:dyDescent="0.25">
      <c r="M180" s="947" t="s">
        <v>1599</v>
      </c>
      <c r="N180" s="534"/>
      <c r="O180" s="534"/>
      <c r="P180" s="534"/>
      <c r="Q180" s="534"/>
      <c r="R180" s="534"/>
      <c r="S180" s="534"/>
      <c r="T180" s="534"/>
      <c r="U180" s="565"/>
      <c r="V180" s="534"/>
      <c r="W180" s="534"/>
      <c r="X180" s="534"/>
      <c r="Y180" s="534"/>
      <c r="Z180" s="534"/>
      <c r="AA180" s="535"/>
      <c r="AB180" s="535"/>
      <c r="AC180" s="640">
        <f>AD136</f>
        <v>3.0000000000000001E-6</v>
      </c>
      <c r="AD180" s="535"/>
      <c r="AE180" s="535"/>
      <c r="AF180" s="536"/>
      <c r="AG180" s="535"/>
      <c r="AH180" s="535"/>
      <c r="AI180" s="535"/>
      <c r="AJ180" s="535"/>
      <c r="AK180" s="535"/>
      <c r="AL180" s="535"/>
      <c r="AM180" s="535"/>
      <c r="AN180" s="535"/>
      <c r="AO180" s="535"/>
      <c r="AP180" s="535"/>
      <c r="AQ180" s="535"/>
    </row>
    <row r="181" spans="13:43" ht="15" x14ac:dyDescent="0.25">
      <c r="M181" s="947" t="s">
        <v>1600</v>
      </c>
      <c r="N181" s="534"/>
      <c r="O181" s="534"/>
      <c r="P181" s="534"/>
      <c r="Q181" s="534"/>
      <c r="R181" s="534"/>
      <c r="S181" s="534"/>
      <c r="T181" s="534"/>
      <c r="U181" s="565"/>
      <c r="V181" s="534"/>
      <c r="W181" s="534"/>
      <c r="X181" s="534"/>
      <c r="Y181" s="534"/>
      <c r="Z181" s="534"/>
      <c r="AA181" s="535"/>
      <c r="AB181" s="535"/>
      <c r="AC181" s="640">
        <f>AE136</f>
        <v>6.0000000000000002E-6</v>
      </c>
      <c r="AD181" s="535"/>
      <c r="AE181" s="535"/>
      <c r="AF181" s="536"/>
      <c r="AG181" s="535"/>
      <c r="AH181" s="535"/>
      <c r="AI181" s="535"/>
      <c r="AJ181" s="535"/>
      <c r="AK181" s="535"/>
      <c r="AL181" s="535"/>
      <c r="AM181" s="535"/>
      <c r="AN181" s="535"/>
      <c r="AO181" s="535"/>
      <c r="AP181" s="535"/>
      <c r="AQ181" s="535"/>
    </row>
    <row r="182" spans="13:43" ht="15" x14ac:dyDescent="0.25">
      <c r="M182" s="37" t="s">
        <v>1535</v>
      </c>
      <c r="N182" s="534"/>
      <c r="O182" s="534"/>
      <c r="P182" s="534"/>
      <c r="Q182" s="534"/>
      <c r="R182" s="534"/>
      <c r="S182" s="534"/>
      <c r="T182" s="534"/>
      <c r="U182" s="565"/>
      <c r="V182" s="534"/>
      <c r="W182" s="534"/>
      <c r="X182" s="534"/>
      <c r="Y182" s="534"/>
      <c r="Z182" s="534"/>
      <c r="AA182" s="535"/>
      <c r="AB182" s="535"/>
      <c r="AC182" s="640">
        <f>AC180-AC181</f>
        <v>-3.0000000000000001E-6</v>
      </c>
      <c r="AD182" s="535"/>
      <c r="AE182" s="535"/>
      <c r="AF182" s="536"/>
      <c r="AG182" s="535"/>
      <c r="AH182" s="535"/>
      <c r="AI182" s="535"/>
      <c r="AJ182" s="535"/>
      <c r="AK182" s="535"/>
      <c r="AL182" s="535"/>
      <c r="AM182" s="535"/>
      <c r="AN182" s="535"/>
      <c r="AO182" s="535"/>
      <c r="AP182" s="535"/>
      <c r="AQ182" s="535"/>
    </row>
    <row r="183" spans="13:43" ht="15" x14ac:dyDescent="0.25">
      <c r="M183" s="534"/>
      <c r="N183" s="534"/>
      <c r="O183" s="534"/>
      <c r="P183" s="534"/>
      <c r="Q183" s="534"/>
      <c r="R183" s="534"/>
      <c r="S183" s="534"/>
      <c r="T183" s="534"/>
      <c r="U183" s="565"/>
      <c r="V183" s="534"/>
      <c r="W183" s="534"/>
      <c r="X183" s="534"/>
      <c r="Y183" s="534"/>
      <c r="Z183" s="534"/>
      <c r="AA183" s="535"/>
      <c r="AB183" s="535"/>
      <c r="AC183" s="535"/>
      <c r="AD183" s="535"/>
      <c r="AE183" s="535"/>
      <c r="AF183" s="536"/>
      <c r="AG183" s="535"/>
      <c r="AH183" s="535"/>
      <c r="AI183" s="535"/>
      <c r="AJ183" s="535"/>
      <c r="AK183" s="535"/>
      <c r="AL183" s="535"/>
      <c r="AM183" s="535"/>
      <c r="AN183" s="535"/>
      <c r="AO183" s="535"/>
      <c r="AP183" s="535"/>
      <c r="AQ183" s="535"/>
    </row>
    <row r="184" spans="13:43" ht="15" x14ac:dyDescent="0.25">
      <c r="M184" s="534"/>
      <c r="N184" s="534"/>
      <c r="O184" s="534"/>
      <c r="P184" s="534"/>
      <c r="Q184" s="534"/>
      <c r="R184" s="534"/>
      <c r="S184" s="534"/>
      <c r="T184" s="534"/>
      <c r="U184" s="565"/>
      <c r="V184" s="534"/>
      <c r="W184" s="534"/>
      <c r="X184" s="534"/>
      <c r="Y184" s="534"/>
      <c r="Z184" s="534"/>
      <c r="AA184" s="535"/>
      <c r="AB184" s="535"/>
      <c r="AC184" s="535"/>
      <c r="AD184" s="535"/>
      <c r="AE184" s="535"/>
      <c r="AF184" s="536"/>
      <c r="AG184" s="535"/>
      <c r="AH184" s="535"/>
      <c r="AI184" s="535"/>
      <c r="AJ184" s="535"/>
      <c r="AK184" s="535"/>
      <c r="AL184" s="535"/>
      <c r="AM184" s="535"/>
      <c r="AN184" s="535"/>
      <c r="AO184" s="535"/>
      <c r="AP184" s="535"/>
      <c r="AQ184" s="535"/>
    </row>
    <row r="185" spans="13:43" ht="15" x14ac:dyDescent="0.25">
      <c r="M185" s="534"/>
      <c r="N185" s="534"/>
      <c r="O185" s="534"/>
      <c r="P185" s="534"/>
      <c r="Q185" s="534"/>
      <c r="R185" s="534"/>
      <c r="S185" s="534"/>
      <c r="T185" s="534"/>
      <c r="U185" s="565"/>
      <c r="V185" s="534"/>
      <c r="W185" s="534"/>
      <c r="X185" s="534"/>
      <c r="Y185" s="534"/>
      <c r="Z185" s="534"/>
      <c r="AA185" s="535"/>
      <c r="AB185" s="535"/>
      <c r="AC185" s="535"/>
      <c r="AD185" s="535"/>
      <c r="AE185" s="535"/>
      <c r="AF185" s="536"/>
      <c r="AG185" s="535"/>
      <c r="AH185" s="535"/>
      <c r="AI185" s="535"/>
      <c r="AJ185" s="535"/>
      <c r="AK185" s="535"/>
      <c r="AL185" s="535"/>
      <c r="AM185" s="535"/>
      <c r="AN185" s="535"/>
      <c r="AO185" s="535"/>
      <c r="AP185" s="535"/>
      <c r="AQ185" s="535"/>
    </row>
    <row r="186" spans="13:43" ht="15" x14ac:dyDescent="0.25">
      <c r="M186" s="534"/>
      <c r="N186" s="534"/>
      <c r="O186" s="534"/>
      <c r="P186" s="534"/>
      <c r="Q186" s="534"/>
      <c r="R186" s="534"/>
      <c r="S186" s="534"/>
      <c r="T186" s="534"/>
      <c r="U186" s="565"/>
      <c r="V186" s="534"/>
      <c r="W186" s="534"/>
      <c r="X186" s="534"/>
      <c r="Y186" s="534"/>
      <c r="Z186" s="534"/>
      <c r="AA186" s="535"/>
      <c r="AB186" s="535"/>
      <c r="AC186" s="535"/>
      <c r="AD186" s="535"/>
      <c r="AE186" s="535"/>
      <c r="AF186" s="536"/>
      <c r="AG186" s="535"/>
      <c r="AH186" s="535"/>
      <c r="AI186" s="535"/>
      <c r="AJ186" s="535"/>
      <c r="AK186" s="535"/>
      <c r="AL186" s="535"/>
      <c r="AM186" s="535"/>
      <c r="AN186" s="535"/>
      <c r="AO186" s="535"/>
      <c r="AP186" s="535"/>
      <c r="AQ186" s="535"/>
    </row>
    <row r="187" spans="13:43" ht="15" x14ac:dyDescent="0.25">
      <c r="M187" s="534"/>
      <c r="N187" s="534"/>
      <c r="O187" s="534"/>
      <c r="P187" s="534"/>
      <c r="Q187" s="534"/>
      <c r="R187" s="534"/>
      <c r="S187" s="534"/>
      <c r="T187" s="534"/>
      <c r="U187" s="565"/>
      <c r="V187" s="534"/>
      <c r="W187" s="534"/>
      <c r="X187" s="534"/>
      <c r="Y187" s="534"/>
      <c r="Z187" s="534"/>
      <c r="AA187" s="535"/>
      <c r="AB187" s="535"/>
      <c r="AC187" s="535"/>
      <c r="AD187" s="535"/>
      <c r="AE187" s="535"/>
      <c r="AF187" s="536"/>
      <c r="AG187" s="535"/>
      <c r="AH187" s="535"/>
      <c r="AI187" s="535"/>
      <c r="AJ187" s="535"/>
      <c r="AK187" s="535"/>
      <c r="AL187" s="535"/>
      <c r="AM187" s="535"/>
      <c r="AN187" s="535"/>
      <c r="AO187" s="535"/>
      <c r="AP187" s="535"/>
      <c r="AQ187" s="535"/>
    </row>
    <row r="188" spans="13:43" ht="15" x14ac:dyDescent="0.25">
      <c r="M188"/>
      <c r="N188" s="534"/>
      <c r="O188" s="534"/>
      <c r="P188" s="534"/>
      <c r="Q188" s="534"/>
      <c r="R188" s="534"/>
      <c r="S188" s="534"/>
      <c r="T188" s="534"/>
      <c r="U188" s="565"/>
      <c r="V188" s="534"/>
      <c r="W188" s="534"/>
      <c r="X188" s="534"/>
      <c r="Y188" s="534"/>
      <c r="Z188" s="645"/>
      <c r="AA188" s="645"/>
      <c r="AB188" s="645"/>
      <c r="AC188" s="645"/>
      <c r="AD188" s="645"/>
      <c r="AE188" s="645"/>
      <c r="AF188" s="539"/>
      <c r="AG188" s="535"/>
      <c r="AH188" s="535"/>
      <c r="AI188" s="535"/>
      <c r="AJ188" s="535"/>
      <c r="AK188" s="535"/>
      <c r="AL188" s="535"/>
      <c r="AM188" s="535"/>
      <c r="AN188" s="535"/>
      <c r="AO188" s="535"/>
      <c r="AP188" s="535"/>
      <c r="AQ188" s="535"/>
    </row>
    <row r="189" spans="13:43" ht="15" x14ac:dyDescent="0.25">
      <c r="M189"/>
      <c r="N189" s="534"/>
      <c r="O189" s="534"/>
      <c r="P189" s="534"/>
      <c r="Q189" s="534"/>
      <c r="R189" s="534"/>
      <c r="S189" s="534"/>
      <c r="T189" s="534"/>
      <c r="U189" s="565"/>
      <c r="V189" s="534"/>
      <c r="W189" s="534"/>
      <c r="X189" s="534"/>
      <c r="Y189" s="534"/>
      <c r="Z189" s="580"/>
      <c r="AA189" s="580"/>
      <c r="AB189" s="580"/>
      <c r="AC189" s="580"/>
      <c r="AD189" s="580"/>
      <c r="AE189" s="580"/>
      <c r="AF189" s="565"/>
      <c r="AG189" s="535"/>
      <c r="AH189" s="535"/>
      <c r="AI189" s="535"/>
      <c r="AJ189" s="535"/>
      <c r="AK189" s="535"/>
      <c r="AL189" s="535"/>
      <c r="AM189" s="535"/>
      <c r="AN189" s="535"/>
      <c r="AO189" s="535"/>
      <c r="AP189" s="535"/>
      <c r="AQ189" s="535"/>
    </row>
    <row r="190" spans="13:43" ht="15" x14ac:dyDescent="0.25">
      <c r="M190" s="534"/>
      <c r="N190" s="534"/>
      <c r="O190" s="534"/>
      <c r="P190" s="534"/>
      <c r="Q190" s="534"/>
      <c r="R190" s="534"/>
      <c r="S190" s="534"/>
      <c r="T190" s="534"/>
      <c r="U190" s="565"/>
      <c r="V190" s="534"/>
      <c r="W190" s="534"/>
      <c r="X190" s="534"/>
      <c r="Y190" s="534"/>
      <c r="Z190" s="534"/>
      <c r="AA190" s="535"/>
      <c r="AB190" s="535"/>
      <c r="AC190" s="535"/>
      <c r="AD190" s="535"/>
      <c r="AE190" s="535"/>
      <c r="AF190" s="536"/>
      <c r="AG190" s="535"/>
      <c r="AH190" s="535"/>
      <c r="AI190" s="535"/>
      <c r="AJ190" s="535"/>
      <c r="AK190" s="535"/>
      <c r="AL190" s="535"/>
      <c r="AM190" s="535"/>
      <c r="AN190" s="535"/>
      <c r="AO190" s="535"/>
      <c r="AP190" s="535"/>
      <c r="AQ190" s="535"/>
    </row>
    <row r="191" spans="13:43" ht="15" x14ac:dyDescent="0.25">
      <c r="M191"/>
      <c r="N191" s="534"/>
      <c r="O191" s="534"/>
      <c r="P191" s="534"/>
      <c r="Q191" s="534"/>
      <c r="R191" s="534"/>
      <c r="S191" s="534"/>
      <c r="T191" s="534"/>
      <c r="U191" s="565"/>
      <c r="V191" s="534"/>
      <c r="W191" s="534"/>
      <c r="X191" s="534"/>
      <c r="Y191" s="534"/>
      <c r="Z191" s="948"/>
      <c r="AA191" s="948"/>
      <c r="AB191" s="948"/>
      <c r="AC191" s="948"/>
      <c r="AD191" s="948"/>
      <c r="AE191" s="948"/>
      <c r="AF191" s="565"/>
      <c r="AG191" s="535"/>
      <c r="AH191" s="535"/>
      <c r="AI191" s="535"/>
      <c r="AJ191" s="535"/>
      <c r="AK191" s="535"/>
      <c r="AL191" s="535"/>
      <c r="AM191" s="535"/>
      <c r="AN191" s="535"/>
      <c r="AO191" s="535"/>
      <c r="AP191" s="535"/>
      <c r="AQ191" s="535"/>
    </row>
  </sheetData>
  <mergeCells count="15">
    <mergeCell ref="AO10:AO11"/>
    <mergeCell ref="AN10:AN11"/>
    <mergeCell ref="AM30:AM32"/>
    <mergeCell ref="AN30:AN32"/>
    <mergeCell ref="AO30:AO32"/>
    <mergeCell ref="AP30:AP32"/>
    <mergeCell ref="AQ30:AQ32"/>
    <mergeCell ref="AR30:AR32"/>
    <mergeCell ref="AS30:AS32"/>
    <mergeCell ref="AT30:AT32"/>
    <mergeCell ref="AP10:AP11"/>
    <mergeCell ref="AQ10:AQ11"/>
    <mergeCell ref="AR10:AR11"/>
    <mergeCell ref="AS10:AS11"/>
    <mergeCell ref="AT10:AT11"/>
  </mergeCells>
  <phoneticPr fontId="43" type="noConversion"/>
  <dataValidations disablePrompts="1" count="1037">
    <dataValidation type="textLength" errorStyle="information" allowBlank="1" showInputMessage="1" error="XLBVal:6=-240_x000d__x000a_" sqref="B235:D235" xr:uid="{C5E45D61-362A-42DF-8793-B2015D0BC13C}">
      <formula1>0</formula1>
      <formula2>10000</formula2>
    </dataValidation>
    <dataValidation type="textLength" errorStyle="information" allowBlank="1" showInputMessage="1" error="XLBVal:6=-510706.19_x000d__x000a_" sqref="B32:G32" xr:uid="{D23618F8-7638-4586-87EB-EB2804EA615B}">
      <formula1>0</formula1>
      <formula2>10000</formula2>
    </dataValidation>
    <dataValidation type="textLength" errorStyle="information" allowBlank="1" showInputMessage="1" error="XLBVal:6=-3227.05_x000d__x000a_" sqref="B18:G18" xr:uid="{E86C471A-EF95-4AFD-BBDC-63CDE309A9A6}">
      <formula1>0</formula1>
      <formula2>10000</formula2>
    </dataValidation>
    <dataValidation type="textLength" errorStyle="information" allowBlank="1" showInputMessage="1" error="XLBVal:6=-129.6_x000d__x000a_" sqref="B19:G19" xr:uid="{B2551122-7BC8-4E54-935E-4B49296B25BF}">
      <formula1>0</formula1>
      <formula2>10000</formula2>
    </dataValidation>
    <dataValidation type="textLength" errorStyle="information" allowBlank="1" showInputMessage="1" error="XLBVal:6=48_x000d__x000a_" sqref="B537" xr:uid="{610648A5-77DB-4D6A-9BD8-4FAEDF21F793}">
      <formula1>0</formula1>
      <formula2>10000</formula2>
    </dataValidation>
    <dataValidation type="textLength" errorStyle="information" allowBlank="1" showInputMessage="1" error="XLBVal:6=0_x000d__x000a_" sqref="E631:G631 E750:G750 H749:H750 C749:D749 B740:H740 F698 G421:H421 C421:E421 B418 H409:H415 G408:G415 C408:E408 G402:H402 C402:E402 H569 E569 F568:F569 B567 G566 B561:H563 C560:H560 B558:H559 C557:G557 F543 H542:H543 G541 G539 E539 F538:F539 C537:F537 F530:G530 H528 G527:G528 G526:H526 H525 B524:E524 F523 H522:H523 E522 G517:H520 C517:E520 F516:F520 C504:H504 B503:B504 H496 B489:H493 G479:H487 F477:F487 B469:H469 G465:H467 F464:F467 E463:G463 F461 H460:H461 E460:F460 B460:B461 G459:G461 C459:D460 F458:H458 B458:D458 H451 F448 C448:D448 F446 B436:H436 C579:H579 E578:H578 B578:B579 H584 C584:D584 F596:G596 G617:H617 H616 F616:F617 E612:G612 H630:H631 F629:G630 G653:H653 H652 F652:F653 C652:D653 E651:E653 F650 G649:H649 E649 F648 F645 G661 C660:H660 C41:H41 E55:H55 E73 H163:H164 F138:G138 B136:G137 H135:H137 E135:F135 C176:H176 H174:H175 E175:F175 B175:B176 C174:F174 F170:G170 E169:H169 F168:H168 F251:H251 B251:D251 E250:E251 G247 H240 C240:F240 F236:H237 E235:E237 H209 E209 H204 F202:G202 G199:H199 C199:D199 E198:H198 F186:H186 F354:H359 B354:D359 G353:H353 F350:H352 G349:H349 E349:E359 C348:H348 G347:H347 E346:F347 B347:B348 H346 B343:H345 C342:H342 E327:H341 F326:H326 B319:F319 E314:H314 C313:H313 F307:G307 B307:D307 F369:H369 C369:D369 H704 E704:F704 E733:H734 F732:H732 B9:H9 B732:D734 B703:H703 B687:H695 B368:H368 B308:H312 B314 B315:H318 B320:H325 B326:D341 B350:D352 B273:H274 B265:H265 B186 B187:F187 B195:H197 B216:H216 B224:H231 B234:H234 B236:D237 B239:H239 B242:H242 B249:H249 B255:H257 B259:H260 B168:D170 B171:H172 B173:G173 B128:H134 B139:H161 B162:G164 B101:H101 B108:H108 B73 B42:H43 B745:H745 B649:B653 B623:H623 B613:H614 B617:E617 B596:D596 B597:H598 B593:H593 B602:H606 B451:F451 B465:E467 B472:H472 B474:H475 B479:E487 B496 B502:H502 B516:B520 B525:F527 B528:E528 B533:H535 B542:F542 B543:D543 B546:H556 B565:H565 B401:H401 B405:H407 B409:F415 B420 B697:H697 B698:D698 B712:H712 B750 B290:H290 B429:H430 B630:D631 B64:H71 B33:H36" xr:uid="{CEA0E4A3-1BC8-4AB9-97DE-12B80FD8601F}">
      <formula1>0</formula1>
      <formula2>10000</formula2>
    </dataValidation>
    <dataValidation type="textLength" errorStyle="information" allowBlank="1" showInputMessage="1" error="XLBVal:6=-100000_x000d__x000a_" sqref="E732" xr:uid="{2FDE6786-32CA-490D-B69A-BC478A5D3E5E}">
      <formula1>0</formula1>
      <formula2>10000</formula2>
    </dataValidation>
    <dataValidation type="textLength" errorStyle="information" allowBlank="1" showInputMessage="1" error="XLBVal:6=-170859.65_x000d__x000a_" sqref="B704" xr:uid="{843BE603-00CC-4F52-A1AE-EDAEEC8C8210}">
      <formula1>0</formula1>
      <formula2>10000</formula2>
    </dataValidation>
    <dataValidation type="textLength" errorStyle="information" allowBlank="1" showInputMessage="1" error="XLBVal:6=-420665.23_x000d__x000a_" sqref="C704:D704" xr:uid="{913348EA-968D-449C-B2B5-46FC03ED5A8B}">
      <formula1>0</formula1>
      <formula2>10000</formula2>
    </dataValidation>
    <dataValidation type="textLength" errorStyle="information" allowBlank="1" showInputMessage="1" error="XLBVal:6=-196500.59_x000d__x000a_" sqref="G704" xr:uid="{E09CBD00-3AA2-4288-B4C0-25115AC3BFE6}">
      <formula1>0</formula1>
      <formula2>10000</formula2>
    </dataValidation>
    <dataValidation type="textLength" errorStyle="information" allowBlank="1" showInputMessage="1" error="XLBVal:6=-500_x000d__x000a_" sqref="B369" xr:uid="{87CA7279-00EE-422C-A9D6-F88C60FCD3D7}">
      <formula1>0</formula1>
      <formula2>10000</formula2>
    </dataValidation>
    <dataValidation type="textLength" errorStyle="information" allowBlank="1" showInputMessage="1" error="XLBVal:6=-1668_x000d__x000a_" sqref="E369" xr:uid="{9C5E1A48-CFE4-424F-9A30-FBABBFA6019A}">
      <formula1>0</formula1>
      <formula2>10000</formula2>
    </dataValidation>
    <dataValidation type="textLength" errorStyle="information" allowBlank="1" showInputMessage="1" error="XLBVal:6=-562419_x000d__x000a_" sqref="E307" xr:uid="{424ABB74-148C-4B48-A95E-3BC71CB09299}">
      <formula1>0</formula1>
      <formula2>10000</formula2>
    </dataValidation>
    <dataValidation type="textLength" errorStyle="information" allowBlank="1" showInputMessage="1" error="XLBVal:6=-21580.84_x000d__x000a_" sqref="H307" xr:uid="{2D922D1F-43BB-4F5B-B353-C1B2AA2B69A6}">
      <formula1>0</formula1>
      <formula2>10000</formula2>
    </dataValidation>
    <dataValidation type="textLength" errorStyle="information" allowBlank="1" showInputMessage="1" error="XLBVal:6=-8273.12_x000d__x000a_" sqref="B313" xr:uid="{31C9527E-D656-457E-A5A0-F6B305166C78}">
      <formula1>0</formula1>
      <formula2>10000</formula2>
    </dataValidation>
    <dataValidation type="textLength" errorStyle="information" allowBlank="1" showInputMessage="1" error="XLBVal:6=-3944.66_x000d__x000a_" sqref="C314:D314" xr:uid="{1D09C116-B4E1-449B-B7E0-99DFBE406703}">
      <formula1>0</formula1>
      <formula2>10000</formula2>
    </dataValidation>
    <dataValidation type="textLength" errorStyle="information" allowBlank="1" showInputMessage="1" error="XLBVal:6=-10000_x000d__x000a_" sqref="G319" xr:uid="{01B4C0EE-993B-4BAF-902F-CF7FC22860A7}">
      <formula1>0</formula1>
      <formula2>10000</formula2>
    </dataValidation>
    <dataValidation type="textLength" errorStyle="information" allowBlank="1" showInputMessage="1" error="XLBVal:6=-21800_x000d__x000a_" sqref="H319" xr:uid="{CACCE40F-2350-4DFB-AA46-DD06BF067E1B}">
      <formula1>0</formula1>
      <formula2>10000</formula2>
    </dataValidation>
    <dataValidation type="textLength" errorStyle="information" allowBlank="1" showInputMessage="1" error="XLBVal:6=-94888.85_x000d__x000a_" sqref="E326" xr:uid="{261884F9-1DB0-44B8-BAC7-3807B3651FE3}">
      <formula1>0</formula1>
      <formula2>10000</formula2>
    </dataValidation>
    <dataValidation type="textLength" errorStyle="information" allowBlank="1" showInputMessage="1" error="XLBVal:6=-241456.4_x000d__x000a_" sqref="B342" xr:uid="{99105E20-1168-4EE0-A99A-505D71A3AAC5}">
      <formula1>0</formula1>
      <formula2>10000</formula2>
    </dataValidation>
    <dataValidation type="textLength" errorStyle="information" allowBlank="1" showInputMessage="1" error="XLBVal:6=-23008.46_x000d__x000a_" sqref="B346" xr:uid="{B94E798A-1FAF-4E2B-8D1D-6CD777E536DD}">
      <formula1>0</formula1>
      <formula2>10000</formula2>
    </dataValidation>
    <dataValidation type="textLength" errorStyle="information" allowBlank="1" showInputMessage="1" error="XLBVal:6=-23003.46_x000d__x000a_" sqref="C346:D346" xr:uid="{C7F53CA3-63FF-4C63-AEC3-00D44C9A887F}">
      <formula1>0</formula1>
      <formula2>10000</formula2>
    </dataValidation>
    <dataValidation type="textLength" errorStyle="information" allowBlank="1" showInputMessage="1" error="XLBVal:6=-16163.34_x000d__x000a_" sqref="G346" xr:uid="{9E7847AD-2873-4CFE-A308-307E88526605}">
      <formula1>0</formula1>
      <formula2>10000</formula2>
    </dataValidation>
    <dataValidation type="textLength" errorStyle="information" allowBlank="1" showInputMessage="1" error="XLBVal:6=-156650.63_x000d__x000a_" sqref="C347:D347" xr:uid="{A143AE13-9B5C-492E-88A5-EFC9A24F3AF6}">
      <formula1>0</formula1>
      <formula2>10000</formula2>
    </dataValidation>
    <dataValidation type="textLength" errorStyle="information" allowBlank="1" showInputMessage="1" error="XLBVal:6=-3131.46_x000d__x000a_" sqref="B349" xr:uid="{791E384C-2E6D-4832-9061-BE32BA1FC6AC}">
      <formula1>0</formula1>
      <formula2>10000</formula2>
    </dataValidation>
    <dataValidation type="textLength" errorStyle="information" allowBlank="1" showInputMessage="1" error="XLBVal:6=-3470.04_x000d__x000a_" sqref="C349:D349" xr:uid="{5DFF8B97-1107-418A-BCE5-98541DC05919}">
      <formula1>0</formula1>
      <formula2>10000</formula2>
    </dataValidation>
    <dataValidation type="textLength" errorStyle="information" allowBlank="1" showInputMessage="1" error="XLBVal:6=-14400.18_x000d__x000a_" sqref="F349" xr:uid="{8D3440BE-751E-48C1-8F75-6A0450FFD39A}">
      <formula1>0</formula1>
      <formula2>10000</formula2>
    </dataValidation>
    <dataValidation type="textLength" errorStyle="information" allowBlank="1" showInputMessage="1" error="XLBVal:6=-5670_x000d__x000a_" sqref="B353" xr:uid="{2E935138-7050-447C-96BD-1D7F9A1A0D27}">
      <formula1>0</formula1>
      <formula2>10000</formula2>
    </dataValidation>
    <dataValidation type="textLength" errorStyle="information" allowBlank="1" showInputMessage="1" error="XLBVal:6=-13804_x000d__x000a_" sqref="C353:D353" xr:uid="{985D7185-3E85-4CFD-93BE-67AD295E9B47}">
      <formula1>0</formula1>
      <formula2>10000</formula2>
    </dataValidation>
    <dataValidation type="textLength" errorStyle="information" allowBlank="1" showInputMessage="1" error="XLBVal:6=-48721_x000d__x000a_" sqref="F353" xr:uid="{52EDD834-0884-438A-9D4F-EF565F8C17AD}">
      <formula1>0</formula1>
      <formula2>10000</formula2>
    </dataValidation>
    <dataValidation type="textLength" errorStyle="information" allowBlank="1" showInputMessage="1" error="XLBVal:6=-106127.63_x000d__x000a_" sqref="B272" xr:uid="{E9EA552F-E180-4159-BADA-4B164A26A3AA}">
      <formula1>0</formula1>
      <formula2>10000</formula2>
    </dataValidation>
    <dataValidation type="textLength" errorStyle="information" allowBlank="1" showInputMessage="1" error="XLBVal:6=-47322.82_x000d__x000a_" sqref="C272:D272" xr:uid="{FD632388-B88E-4A5B-8995-B3D356B9336F}">
      <formula1>0</formula1>
      <formula2>10000</formula2>
    </dataValidation>
    <dataValidation type="textLength" errorStyle="information" allowBlank="1" showInputMessage="1" error="XLBVal:6=-28171.61_x000d__x000a_" sqref="E272" xr:uid="{CE4296F2-AFC2-40BA-A14B-5967E2649224}">
      <formula1>0</formula1>
      <formula2>10000</formula2>
    </dataValidation>
    <dataValidation type="textLength" errorStyle="information" allowBlank="1" showInputMessage="1" error="XLBVal:6=-30134.77_x000d__x000a_" sqref="F272" xr:uid="{C09DFBD1-4443-4BCD-A62F-D2BEDD41C7F5}">
      <formula1>0</formula1>
      <formula2>10000</formula2>
    </dataValidation>
    <dataValidation type="textLength" errorStyle="information" allowBlank="1" showInputMessage="1" error="XLBVal:6=-41135.55_x000d__x000a_" sqref="G272" xr:uid="{B35EA23F-5F79-4FA8-AF12-BFC8412BC803}">
      <formula1>0</formula1>
      <formula2>10000</formula2>
    </dataValidation>
    <dataValidation type="textLength" errorStyle="information" allowBlank="1" showInputMessage="1" error="XLBVal:6=-56699.49_x000d__x000a_" sqref="H272" xr:uid="{7E8332F7-E704-4B1B-9626-5ED40C1EE522}">
      <formula1>0</formula1>
      <formula2>10000</formula2>
    </dataValidation>
    <dataValidation type="textLength" errorStyle="information" allowBlank="1" showInputMessage="1" error="XLBVal:6=-22412.32_x000d__x000a_" sqref="B266" xr:uid="{45C65971-F6E2-41EB-B057-EAFA37744C23}">
      <formula1>0</formula1>
      <formula2>10000</formula2>
    </dataValidation>
    <dataValidation type="textLength" errorStyle="information" allowBlank="1" showInputMessage="1" error="XLBVal:6=-15407.46_x000d__x000a_" sqref="C266:D266" xr:uid="{A3F36895-6444-4157-A0C4-95FFF95E73BE}">
      <formula1>0</formula1>
      <formula2>10000</formula2>
    </dataValidation>
    <dataValidation type="textLength" errorStyle="information" allowBlank="1" showInputMessage="1" error="XLBVal:6=-14837.84_x000d__x000a_" sqref="E266" xr:uid="{AF78DB8B-DF4B-4DD9-8779-BF64D6814C8F}">
      <formula1>0</formula1>
      <formula2>10000</formula2>
    </dataValidation>
    <dataValidation type="textLength" errorStyle="information" allowBlank="1" showInputMessage="1" error="XLBVal:6=-11925.27_x000d__x000a_" sqref="F266" xr:uid="{6EEB12AA-C24E-41BA-8857-AAAF38E51B75}">
      <formula1>0</formula1>
      <formula2>10000</formula2>
    </dataValidation>
    <dataValidation type="textLength" errorStyle="information" allowBlank="1" showInputMessage="1" error="XLBVal:6=-23148.5_x000d__x000a_" sqref="G266" xr:uid="{16041304-148E-40DC-BD74-0C805AC68B63}">
      <formula1>0</formula1>
      <formula2>10000</formula2>
    </dataValidation>
    <dataValidation type="textLength" errorStyle="information" allowBlank="1" showInputMessage="1" error="XLBVal:6=-20978_x000d__x000a_" sqref="H266" xr:uid="{EBB483F8-1DB0-4602-935B-119D14FA2E06}">
      <formula1>0</formula1>
      <formula2>10000</formula2>
    </dataValidation>
    <dataValidation type="textLength" errorStyle="information" allowBlank="1" showInputMessage="1" error="XLBVal:6=-8771.38_x000d__x000a_" sqref="B185" xr:uid="{6DE25611-DA7D-4880-A923-66F9BDB1322B}">
      <formula1>0</formula1>
      <formula2>10000</formula2>
    </dataValidation>
    <dataValidation type="textLength" errorStyle="information" allowBlank="1" showInputMessage="1" error="XLBVal:6=-10331.68_x000d__x000a_" sqref="C185:D185" xr:uid="{DB742C40-6FC3-49BA-8C4C-E75AEE27F69D}">
      <formula1>0</formula1>
      <formula2>10000</formula2>
    </dataValidation>
    <dataValidation type="textLength" errorStyle="information" allowBlank="1" showInputMessage="1" error="XLBVal:6=-12951.81_x000d__x000a_" sqref="E185" xr:uid="{68365433-3594-4C49-8AF2-356A02D5C0BD}">
      <formula1>0</formula1>
      <formula2>10000</formula2>
    </dataValidation>
    <dataValidation type="textLength" errorStyle="information" allowBlank="1" showInputMessage="1" error="XLBVal:6=-21526.76_x000d__x000a_" sqref="F185" xr:uid="{BE2E5841-9F06-4644-82CC-BB7CA817DCCA}">
      <formula1>0</formula1>
      <formula2>10000</formula2>
    </dataValidation>
    <dataValidation type="textLength" errorStyle="information" allowBlank="1" showInputMessage="1" error="XLBVal:6=-26482.25_x000d__x000a_" sqref="G185" xr:uid="{55FEDB44-092E-411F-8C2F-AF2A0860B02D}">
      <formula1>0</formula1>
      <formula2>10000</formula2>
    </dataValidation>
    <dataValidation type="textLength" errorStyle="information" allowBlank="1" showInputMessage="1" error="XLBVal:6=-40894.63_x000d__x000a_" sqref="H185" xr:uid="{3976B4F9-901B-4315-A9C7-14D1246DB022}">
      <formula1>0</formula1>
      <formula2>10000</formula2>
    </dataValidation>
    <dataValidation type="textLength" errorStyle="information" allowBlank="1" showInputMessage="1" error="XLBVal:6=-3000_x000d__x000a_" sqref="C186:E186" xr:uid="{C8442BD7-BCF1-46A8-A583-DDCFBEE1CD59}">
      <formula1>0</formula1>
      <formula2>10000</formula2>
    </dataValidation>
    <dataValidation type="textLength" errorStyle="information" allowBlank="1" showInputMessage="1" error="XLBVal:6=-19.75_x000d__x000a_" sqref="G187" xr:uid="{4AE12AD6-130C-458B-BF72-93B77970E9CD}">
      <formula1>0</formula1>
      <formula2>10000</formula2>
    </dataValidation>
    <dataValidation type="textLength" errorStyle="information" allowBlank="1" showInputMessage="1" error="XLBVal:6=-84.66_x000d__x000a_" sqref="H187" xr:uid="{E17096C9-FBBD-46B6-9D4A-5AD67093736A}">
      <formula1>0</formula1>
      <formula2>10000</formula2>
    </dataValidation>
    <dataValidation type="textLength" errorStyle="information" allowBlank="1" showInputMessage="1" error="XLBVal:6=-13291.3_x000d__x000a_" sqref="B188" xr:uid="{FD6A8F7F-1FA9-4C22-9C46-80F9B37D6F2D}">
      <formula1>0</formula1>
      <formula2>10000</formula2>
    </dataValidation>
    <dataValidation type="textLength" errorStyle="information" allowBlank="1" showInputMessage="1" error="XLBVal:6=-12493.08_x000d__x000a_" sqref="C188:D188" xr:uid="{D4514432-1E7A-4060-8143-C94E25972BAA}">
      <formula1>0</formula1>
      <formula2>10000</formula2>
    </dataValidation>
    <dataValidation type="textLength" errorStyle="information" allowBlank="1" showInputMessage="1" error="XLBVal:6=-19508.4_x000d__x000a_" sqref="E188" xr:uid="{E03520AF-2933-4CDE-A73A-F5A49EEAD5DA}">
      <formula1>0</formula1>
      <formula2>10000</formula2>
    </dataValidation>
    <dataValidation type="textLength" errorStyle="information" allowBlank="1" showInputMessage="1" error="XLBVal:6=-38989.58_x000d__x000a_" sqref="F188" xr:uid="{3C3656F8-8866-40C8-B982-5071DE951F25}">
      <formula1>0</formula1>
      <formula2>10000</formula2>
    </dataValidation>
    <dataValidation type="textLength" errorStyle="information" allowBlank="1" showInputMessage="1" error="XLBVal:6=-18644.03_x000d__x000a_" sqref="G188" xr:uid="{749C3CFB-576A-4493-A701-51DD361E6AC0}">
      <formula1>0</formula1>
      <formula2>10000</formula2>
    </dataValidation>
    <dataValidation type="textLength" errorStyle="information" allowBlank="1" showInputMessage="1" error="XLBVal:6=-50767.81_x000d__x000a_" sqref="H188" xr:uid="{278BB76A-EF6A-4377-98B8-E17309538292}">
      <formula1>0</formula1>
      <formula2>10000</formula2>
    </dataValidation>
    <dataValidation type="textLength" errorStyle="information" allowBlank="1" showInputMessage="1" error="XLBVal:6=-47197.28_x000d__x000a_" sqref="B189" xr:uid="{B21D3B66-8F44-4023-BAFD-13842F5EBE29}">
      <formula1>0</formula1>
      <formula2>10000</formula2>
    </dataValidation>
    <dataValidation type="textLength" errorStyle="information" allowBlank="1" showInputMessage="1" error="XLBVal:6=-45832.41_x000d__x000a_" sqref="C189:D189" xr:uid="{C6792695-0424-43CD-8C6B-C7A5CE0FA8A0}">
      <formula1>0</formula1>
      <formula2>10000</formula2>
    </dataValidation>
    <dataValidation type="textLength" errorStyle="information" allowBlank="1" showInputMessage="1" error="XLBVal:6=-55976.63_x000d__x000a_" sqref="E189" xr:uid="{AF242A8C-B0AB-4272-8FB7-ADCCEA50DEFF}">
      <formula1>0</formula1>
      <formula2>10000</formula2>
    </dataValidation>
    <dataValidation type="textLength" errorStyle="information" allowBlank="1" showInputMessage="1" error="XLBVal:6=-36759.1_x000d__x000a_" sqref="F189" xr:uid="{B3189F2D-74C7-4C56-8101-169342901483}">
      <formula1>0</formula1>
      <formula2>10000</formula2>
    </dataValidation>
    <dataValidation type="textLength" errorStyle="information" allowBlank="1" showInputMessage="1" error="XLBVal:6=-69441.79_x000d__x000a_" sqref="G189" xr:uid="{20A401C3-6A63-4E8F-BA85-EB3D21335ABC}">
      <formula1>0</formula1>
      <formula2>10000</formula2>
    </dataValidation>
    <dataValidation type="textLength" errorStyle="information" allowBlank="1" showInputMessage="1" error="XLBVal:6=-54274.1_x000d__x000a_" sqref="H189" xr:uid="{07721602-7606-4AB8-8F6F-1EBE05C4442A}">
      <formula1>0</formula1>
      <formula2>10000</formula2>
    </dataValidation>
    <dataValidation type="textLength" errorStyle="information" allowBlank="1" showInputMessage="1" error="XLBVal:6=-1686_x000d__x000a_" sqref="B190" xr:uid="{8E782097-B37F-43CB-8558-9819F5E2AEB0}">
      <formula1>0</formula1>
      <formula2>10000</formula2>
    </dataValidation>
    <dataValidation type="textLength" errorStyle="information" allowBlank="1" showInputMessage="1" error="XLBVal:6=-2214.98_x000d__x000a_" sqref="C190:D190" xr:uid="{99D78A57-AE49-4B1A-8DB4-9CDAD18F4C03}">
      <formula1>0</formula1>
      <formula2>10000</formula2>
    </dataValidation>
    <dataValidation type="textLength" errorStyle="information" allowBlank="1" showInputMessage="1" error="XLBVal:6=-485.39_x000d__x000a_" sqref="E190" xr:uid="{004E9D4F-1E72-445D-B578-E0B1FA674CAB}">
      <formula1>0</formula1>
      <formula2>10000</formula2>
    </dataValidation>
    <dataValidation type="textLength" errorStyle="information" allowBlank="1" showInputMessage="1" error="XLBVal:6=-715.17_x000d__x000a_" sqref="F190" xr:uid="{3AFB598C-19A0-40AB-826C-A459EBA11E3A}">
      <formula1>0</formula1>
      <formula2>10000</formula2>
    </dataValidation>
    <dataValidation type="textLength" errorStyle="information" allowBlank="1" showInputMessage="1" error="XLBVal:6=-82.22_x000d__x000a_" sqref="G190" xr:uid="{014EE8CD-5C54-4828-AA00-746D125FB668}">
      <formula1>0</formula1>
      <formula2>10000</formula2>
    </dataValidation>
    <dataValidation type="textLength" errorStyle="information" allowBlank="1" showInputMessage="1" error="XLBVal:6=-2.68_x000d__x000a_" sqref="H190" xr:uid="{33BD2D17-323B-4F13-998B-953BA21C1BA7}">
      <formula1>0</formula1>
      <formula2>10000</formula2>
    </dataValidation>
    <dataValidation type="textLength" errorStyle="information" allowBlank="1" showInputMessage="1" error="XLBVal:6=-25330.12_x000d__x000a_" sqref="B191" xr:uid="{5FAEEE1D-F536-4E6A-BCE9-B6F45D2E8214}">
      <formula1>0</formula1>
      <formula2>10000</formula2>
    </dataValidation>
    <dataValidation type="textLength" errorStyle="information" allowBlank="1" showInputMessage="1" error="XLBVal:6=-31750.13_x000d__x000a_" sqref="C191:D191" xr:uid="{AAF34F23-4C08-466A-9D41-DB488265B40E}">
      <formula1>0</formula1>
      <formula2>10000</formula2>
    </dataValidation>
    <dataValidation type="textLength" errorStyle="information" allowBlank="1" showInputMessage="1" error="XLBVal:6=-114530.43_x000d__x000a_" sqref="E191" xr:uid="{AE9F86D6-3F89-4E44-B55C-DD4083C1CB6C}">
      <formula1>0</formula1>
      <formula2>10000</formula2>
    </dataValidation>
    <dataValidation type="textLength" errorStyle="information" allowBlank="1" showInputMessage="1" error="XLBVal:6=-21042.24_x000d__x000a_" sqref="F191" xr:uid="{33F2D73B-8047-482F-8C59-ABC0F8FD84F0}">
      <formula1>0</formula1>
      <formula2>10000</formula2>
    </dataValidation>
    <dataValidation type="textLength" errorStyle="information" allowBlank="1" showInputMessage="1" error="XLBVal:6=-41385.09_x000d__x000a_" sqref="G191" xr:uid="{644A57FE-B672-45EB-AC26-2B9B9C261BD2}">
      <formula1>0</formula1>
      <formula2>10000</formula2>
    </dataValidation>
    <dataValidation type="textLength" errorStyle="information" allowBlank="1" showInputMessage="1" error="XLBVal:6=-146665.42_x000d__x000a_" sqref="H191" xr:uid="{42FEC633-14B2-443C-AE68-8E14AB5680B5}">
      <formula1>0</formula1>
      <formula2>10000</formula2>
    </dataValidation>
    <dataValidation type="textLength" errorStyle="information" allowBlank="1" showInputMessage="1" error="XLBVal:6=-654.5_x000d__x000a_" sqref="B192" xr:uid="{EB9B777E-3504-40B1-9112-8A5098FF8B4D}">
      <formula1>0</formula1>
      <formula2>10000</formula2>
    </dataValidation>
    <dataValidation type="textLength" errorStyle="information" allowBlank="1" showInputMessage="1" error="XLBVal:6=-443.8_x000d__x000a_" sqref="C192:D192" xr:uid="{52561E3B-D222-490B-B53A-709394C20047}">
      <formula1>0</formula1>
      <formula2>10000</formula2>
    </dataValidation>
    <dataValidation type="textLength" errorStyle="information" allowBlank="1" showInputMessage="1" error="XLBVal:6=-540.65_x000d__x000a_" sqref="E192" xr:uid="{82CC5E30-213B-4CD9-8680-1286BAE21A86}">
      <formula1>0</formula1>
      <formula2>10000</formula2>
    </dataValidation>
    <dataValidation type="textLength" errorStyle="information" allowBlank="1" showInputMessage="1" error="XLBVal:6=-242.8_x000d__x000a_" sqref="F192" xr:uid="{0394EDC2-8480-4284-AD77-BEB3FB072442}">
      <formula1>0</formula1>
      <formula2>10000</formula2>
    </dataValidation>
    <dataValidation type="textLength" errorStyle="information" allowBlank="1" showInputMessage="1" error="XLBVal:6=-331.65_x000d__x000a_" sqref="G192" xr:uid="{663AB661-CB33-4A16-B007-500E3CC8D2BD}">
      <formula1>0</formula1>
      <formula2>10000</formula2>
    </dataValidation>
    <dataValidation type="textLength" errorStyle="information" allowBlank="1" showInputMessage="1" error="XLBVal:6=-683.95_x000d__x000a_" sqref="H192" xr:uid="{3252AF22-D07D-44A2-A91D-3E38275842B8}">
      <formula1>0</formula1>
      <formula2>10000</formula2>
    </dataValidation>
    <dataValidation type="textLength" errorStyle="information" allowBlank="1" showInputMessage="1" error="XLBVal:6=-6788.86_x000d__x000a_" sqref="B193" xr:uid="{5A7F0C2D-FFD9-443B-937C-68C4B843D546}">
      <formula1>0</formula1>
      <formula2>10000</formula2>
    </dataValidation>
    <dataValidation type="textLength" errorStyle="information" allowBlank="1" showInputMessage="1" error="XLBVal:6=-11656.29_x000d__x000a_" sqref="C193:D193" xr:uid="{895F9F11-D44E-4E2B-88D0-2EB7DC4DD6F5}">
      <formula1>0</formula1>
      <formula2>10000</formula2>
    </dataValidation>
    <dataValidation type="textLength" errorStyle="information" allowBlank="1" showInputMessage="1" error="XLBVal:6=-17539.71_x000d__x000a_" sqref="E193" xr:uid="{55798054-288C-4599-B180-39F6578361AE}">
      <formula1>0</formula1>
      <formula2>10000</formula2>
    </dataValidation>
    <dataValidation type="textLength" errorStyle="information" allowBlank="1" showInputMessage="1" error="XLBVal:6=-34532.82_x000d__x000a_" sqref="F193" xr:uid="{591A60DB-1B22-4F9E-B22D-E018C3489447}">
      <formula1>0</formula1>
      <formula2>10000</formula2>
    </dataValidation>
    <dataValidation type="textLength" errorStyle="information" allowBlank="1" showInputMessage="1" error="XLBVal:6=-10609.38_x000d__x000a_" sqref="G193" xr:uid="{BF9E1C81-4246-49A4-8BCE-24F766E02F2A}">
      <formula1>0</formula1>
      <formula2>10000</formula2>
    </dataValidation>
    <dataValidation type="textLength" errorStyle="information" allowBlank="1" showInputMessage="1" error="XLBVal:6=-20482.55_x000d__x000a_" sqref="H193" xr:uid="{D20E73D2-B07D-4E47-AA7A-51FC8555F76A}">
      <formula1>0</formula1>
      <formula2>10000</formula2>
    </dataValidation>
    <dataValidation type="textLength" errorStyle="information" allowBlank="1" showInputMessage="1" error="XLBVal:6=-11510.37_x000d__x000a_" sqref="B194" xr:uid="{73F589A1-DC13-4069-986C-619F86F48D07}">
      <formula1>0</formula1>
      <formula2>10000</formula2>
    </dataValidation>
    <dataValidation type="textLength" errorStyle="information" allowBlank="1" showInputMessage="1" error="XLBVal:6=-19247.72_x000d__x000a_" sqref="C194:D194" xr:uid="{573CA5DF-89A8-4FF1-8FF4-03D086C4D5C5}">
      <formula1>0</formula1>
      <formula2>10000</formula2>
    </dataValidation>
    <dataValidation type="textLength" errorStyle="information" allowBlank="1" showInputMessage="1" error="XLBVal:6=-17751.57_x000d__x000a_" sqref="E194" xr:uid="{8A2FD553-B55B-451F-AD70-9A4F8A4BECF0}">
      <formula1>0</formula1>
      <formula2>10000</formula2>
    </dataValidation>
    <dataValidation type="textLength" errorStyle="information" allowBlank="1" showInputMessage="1" error="XLBVal:6=-14717.79_x000d__x000a_" sqref="F194" xr:uid="{F520843F-087B-494C-B3D7-17AFB93CCE95}">
      <formula1>0</formula1>
      <formula2>10000</formula2>
    </dataValidation>
    <dataValidation type="textLength" errorStyle="information" allowBlank="1" showInputMessage="1" error="XLBVal:6=-16979.41_x000d__x000a_" sqref="G194" xr:uid="{9B76C0B8-F8F0-46BC-91F7-9B3B163C55F5}">
      <formula1>0</formula1>
      <formula2>10000</formula2>
    </dataValidation>
    <dataValidation type="textLength" errorStyle="information" allowBlank="1" showInputMessage="1" error="XLBVal:6=-30497.18_x000d__x000a_" sqref="H194" xr:uid="{CBA5C25B-445F-415F-B0C6-F888D13BF465}">
      <formula1>0</formula1>
      <formula2>10000</formula2>
    </dataValidation>
    <dataValidation type="textLength" errorStyle="information" allowBlank="1" showInputMessage="1" error="XLBVal:6=-2500_x000d__x000a_" sqref="B198" xr:uid="{7A4413B8-BDC9-4090-98BF-AD4EF9E298C0}">
      <formula1>0</formula1>
      <formula2>10000</formula2>
    </dataValidation>
    <dataValidation type="textLength" errorStyle="information" allowBlank="1" showInputMessage="1" error="XLBVal:6=-12500_x000d__x000a_" sqref="C198:D198 H201" xr:uid="{71CA8A94-E846-4BE4-B1DF-9486A10CDC81}">
      <formula1>0</formula1>
      <formula2>10000</formula2>
    </dataValidation>
    <dataValidation type="textLength" errorStyle="information" allowBlank="1" showInputMessage="1" error="XLBVal:6=-231.46_x000d__x000a_" sqref="B199" xr:uid="{CCF493CA-DDB6-4533-BE35-6F249411C052}">
      <formula1>0</formula1>
      <formula2>10000</formula2>
    </dataValidation>
    <dataValidation type="textLength" errorStyle="information" allowBlank="1" showInputMessage="1" error="XLBVal:6=-864.98_x000d__x000a_" sqref="E199" xr:uid="{3FBA30C0-8683-4BCF-BEFD-F2159280C3BE}">
      <formula1>0</formula1>
      <formula2>10000</formula2>
    </dataValidation>
    <dataValidation type="textLength" errorStyle="information" allowBlank="1" showInputMessage="1" error="XLBVal:6=-2634.67_x000d__x000a_" sqref="F199" xr:uid="{E91E58AB-2E93-460C-AA8F-788C36DF59D9}">
      <formula1>0</formula1>
      <formula2>10000</formula2>
    </dataValidation>
    <dataValidation type="textLength" errorStyle="information" allowBlank="1" showInputMessage="1" error="XLBVal:6=-10997.3_x000d__x000a_" sqref="B200" xr:uid="{1BC3714E-6B98-4A31-ACDF-9A92EF2EEB13}">
      <formula1>0</formula1>
      <formula2>10000</formula2>
    </dataValidation>
    <dataValidation type="textLength" errorStyle="information" allowBlank="1" showInputMessage="1" error="XLBVal:6=-6355.9_x000d__x000a_" sqref="C200:D200" xr:uid="{0361959E-D41F-499D-8928-8191BF470CE5}">
      <formula1>0</formula1>
      <formula2>10000</formula2>
    </dataValidation>
    <dataValidation type="textLength" errorStyle="information" allowBlank="1" showInputMessage="1" error="XLBVal:6=-6602_x000d__x000a_" sqref="E200" xr:uid="{EF2527DF-1042-4FAC-962E-ABAD9C818DDC}">
      <formula1>0</formula1>
      <formula2>10000</formula2>
    </dataValidation>
    <dataValidation type="textLength" errorStyle="information" allowBlank="1" showInputMessage="1" error="XLBVal:6=-4527.5_x000d__x000a_" sqref="F200" xr:uid="{D01946C0-CAD9-4ADF-B17E-182BA2FBA118}">
      <formula1>0</formula1>
      <formula2>10000</formula2>
    </dataValidation>
    <dataValidation type="textLength" errorStyle="information" allowBlank="1" showInputMessage="1" error="XLBVal:6=-9489_x000d__x000a_" sqref="G200" xr:uid="{92ACA93A-86A0-4BB3-8B94-E8C0872BE7D6}">
      <formula1>0</formula1>
      <formula2>10000</formula2>
    </dataValidation>
    <dataValidation type="textLength" errorStyle="information" allowBlank="1" showInputMessage="1" error="XLBVal:6=-5460_x000d__x000a_" sqref="H200" xr:uid="{CD2C4A2F-92FD-4EB2-9844-064AC7DE4906}">
      <formula1>0</formula1>
      <formula2>10000</formula2>
    </dataValidation>
    <dataValidation type="textLength" errorStyle="information" allowBlank="1" showInputMessage="1" error="XLBVal:6=-1133.64_x000d__x000a_" sqref="B201" xr:uid="{D51DAA39-F80A-4F26-82F7-1B3108AC5EB5}">
      <formula1>0</formula1>
      <formula2>10000</formula2>
    </dataValidation>
    <dataValidation type="textLength" errorStyle="information" allowBlank="1" showInputMessage="1" error="XLBVal:6=-1250_x000d__x000a_" sqref="C201:D201" xr:uid="{DA706406-F416-45F8-B6F0-164C8236CCED}">
      <formula1>0</formula1>
      <formula2>10000</formula2>
    </dataValidation>
    <dataValidation type="textLength" errorStyle="information" allowBlank="1" showInputMessage="1" error="XLBVal:6=-2667.28_x000d__x000a_" sqref="E201" xr:uid="{44D181D5-135B-4165-95B0-3E2826EFECF5}">
      <formula1>0</formula1>
      <formula2>10000</formula2>
    </dataValidation>
    <dataValidation type="textLength" errorStyle="information" allowBlank="1" showInputMessage="1" error="XLBVal:6=-975_x000d__x000a_" sqref="F201" xr:uid="{8693F4E7-B5B2-41DB-B312-05CF968E26FB}">
      <formula1>0</formula1>
      <formula2>10000</formula2>
    </dataValidation>
    <dataValidation type="textLength" errorStyle="information" allowBlank="1" showInputMessage="1" error="XLBVal:6=-4867.28_x000d__x000a_" sqref="G201" xr:uid="{119F8DF3-DFF5-4103-893D-3761A03FCE7E}">
      <formula1>0</formula1>
      <formula2>10000</formula2>
    </dataValidation>
    <dataValidation type="textLength" errorStyle="information" allowBlank="1" showInputMessage="1" error="XLBVal:6=-4243.33_x000d__x000a_" sqref="B202" xr:uid="{15C42020-7190-4E64-8A70-CBA21F2C5910}">
      <formula1>0</formula1>
      <formula2>10000</formula2>
    </dataValidation>
    <dataValidation type="textLength" errorStyle="information" allowBlank="1" showInputMessage="1" error="XLBVal:6=-838.4_x000d__x000a_" sqref="C202:D202" xr:uid="{B7EDB607-B775-43F8-B268-48FAE864ACDA}">
      <formula1>0</formula1>
      <formula2>10000</formula2>
    </dataValidation>
    <dataValidation type="textLength" errorStyle="information" allowBlank="1" showInputMessage="1" error="XLBVal:6=-834.01_x000d__x000a_" sqref="E202" xr:uid="{3D6F38E1-1EF8-453E-93BF-DC2226C734BE}">
      <formula1>0</formula1>
      <formula2>10000</formula2>
    </dataValidation>
    <dataValidation type="textLength" errorStyle="information" allowBlank="1" showInputMessage="1" error="XLBVal:6=-569_x000d__x000a_" sqref="H202" xr:uid="{DD2EBBBC-E942-4E4D-9382-3D562990A3F2}">
      <formula1>0</formula1>
      <formula2>10000</formula2>
    </dataValidation>
    <dataValidation type="textLength" errorStyle="information" allowBlank="1" showInputMessage="1" error="XLBVal:6=-1642.5_x000d__x000a_" sqref="B203" xr:uid="{D370B48F-769F-4A6F-94AF-54806B82B2D7}">
      <formula1>0</formula1>
      <formula2>10000</formula2>
    </dataValidation>
    <dataValidation type="textLength" errorStyle="information" allowBlank="1" showInputMessage="1" error="XLBVal:6=-1906.5_x000d__x000a_" sqref="C203:D203" xr:uid="{06ADE05E-3D66-45CE-A199-4F615AAF418D}">
      <formula1>0</formula1>
      <formula2>10000</formula2>
    </dataValidation>
    <dataValidation type="textLength" errorStyle="information" allowBlank="1" showInputMessage="1" error="XLBVal:6=-2713_x000d__x000a_" sqref="E203" xr:uid="{FC7A8DB8-6583-4901-8234-FE1807C568B4}">
      <formula1>0</formula1>
      <formula2>10000</formula2>
    </dataValidation>
    <dataValidation type="textLength" errorStyle="information" allowBlank="1" showInputMessage="1" error="XLBVal:6=-2809.75_x000d__x000a_" sqref="F203" xr:uid="{62DB91FC-5D3E-4E8F-9EF8-A0EA59AB9197}">
      <formula1>0</formula1>
      <formula2>10000</formula2>
    </dataValidation>
    <dataValidation type="textLength" errorStyle="information" allowBlank="1" showInputMessage="1" error="XLBVal:6=-18560.5_x000d__x000a_" sqref="G203" xr:uid="{F75CC583-EFE6-423A-9911-8E8E94430C88}">
      <formula1>0</formula1>
      <formula2>10000</formula2>
    </dataValidation>
    <dataValidation type="textLength" errorStyle="information" allowBlank="1" showInputMessage="1" error="XLBVal:6=-12239.5_x000d__x000a_" sqref="H203" xr:uid="{3FC7D619-0798-49F5-AC25-AE649DD40B80}">
      <formula1>0</formula1>
      <formula2>10000</formula2>
    </dataValidation>
    <dataValidation type="textLength" errorStyle="information" allowBlank="1" showInputMessage="1" error="XLBVal:6=-177.64_x000d__x000a_" sqref="B204" xr:uid="{B5F11FB8-86F0-4282-BC8C-8329657A822B}">
      <formula1>0</formula1>
      <formula2>10000</formula2>
    </dataValidation>
    <dataValidation type="textLength" errorStyle="information" allowBlank="1" showInputMessage="1" error="XLBVal:6=-11_x000d__x000a_" sqref="C204:D204" xr:uid="{46BBD922-F556-4816-98DD-0D7AEE030CA3}">
      <formula1>0</formula1>
      <formula2>10000</formula2>
    </dataValidation>
    <dataValidation type="textLength" errorStyle="information" allowBlank="1" showInputMessage="1" error="XLBVal:6=-300.2_x000d__x000a_" sqref="E204" xr:uid="{39FE5811-BC95-4840-A7D5-02F411DA3004}">
      <formula1>0</formula1>
      <formula2>10000</formula2>
    </dataValidation>
    <dataValidation type="textLength" errorStyle="information" allowBlank="1" showInputMessage="1" error="XLBVal:6=-80_x000d__x000a_" sqref="F204" xr:uid="{DDAE73C5-F1D3-4104-B793-57CCE40A737A}">
      <formula1>0</formula1>
      <formula2>10000</formula2>
    </dataValidation>
    <dataValidation type="textLength" errorStyle="information" allowBlank="1" showInputMessage="1" error="XLBVal:6=-7.5_x000d__x000a_" sqref="G204" xr:uid="{B6040A95-09FE-4330-98F5-5767276D8D00}">
      <formula1>0</formula1>
      <formula2>10000</formula2>
    </dataValidation>
    <dataValidation type="textLength" errorStyle="information" allowBlank="1" showInputMessage="1" error="XLBVal:6=-360_x000d__x000a_" sqref="F235:H235" xr:uid="{88A4DA7C-B3B3-4409-93B7-E1CA665DD4DA}">
      <formula1>0</formula1>
      <formula2>10000</formula2>
    </dataValidation>
    <dataValidation type="textLength" errorStyle="information" allowBlank="1" showInputMessage="1" error="XLBVal:6=-26350.04_x000d__x000a_" sqref="B205" xr:uid="{7D144E19-69A5-47EF-9AD0-5011E528BB5D}">
      <formula1>0</formula1>
      <formula2>10000</formula2>
    </dataValidation>
    <dataValidation type="textLength" errorStyle="information" allowBlank="1" showInputMessage="1" error="XLBVal:6=-28143.05_x000d__x000a_" sqref="C205:D205" xr:uid="{AF6E3E68-A246-4A3F-B9DA-82E5EC300FB7}">
      <formula1>0</formula1>
      <formula2>10000</formula2>
    </dataValidation>
    <dataValidation type="textLength" errorStyle="information" allowBlank="1" showInputMessage="1" error="XLBVal:6=-29348.6_x000d__x000a_" sqref="E205" xr:uid="{8E1D03B2-22BE-4B49-A78A-C39D1E41CE7D}">
      <formula1>0</formula1>
      <formula2>10000</formula2>
    </dataValidation>
    <dataValidation type="textLength" errorStyle="information" allowBlank="1" showInputMessage="1" error="XLBVal:6=-14686.17_x000d__x000a_" sqref="F205" xr:uid="{2F3F8224-793A-4F74-AA27-39B90441468C}">
      <formula1>0</formula1>
      <formula2>10000</formula2>
    </dataValidation>
    <dataValidation type="textLength" errorStyle="information" allowBlank="1" showInputMessage="1" error="XLBVal:6=-26487.37_x000d__x000a_" sqref="G205" xr:uid="{7A1B17C8-018B-4110-AED1-F1FC99BCE9D3}">
      <formula1>0</formula1>
      <formula2>10000</formula2>
    </dataValidation>
    <dataValidation type="textLength" errorStyle="information" allowBlank="1" showInputMessage="1" error="XLBVal:6=-21044.21_x000d__x000a_" sqref="H205" xr:uid="{D926C2FB-1894-4303-BA13-C1A7DEB901D8}">
      <formula1>0</formula1>
      <formula2>10000</formula2>
    </dataValidation>
    <dataValidation type="textLength" errorStyle="information" allowBlank="1" showInputMessage="1" error="XLBVal:6=-4153.5_x000d__x000a_" sqref="B206" xr:uid="{6C40E8A1-0FA7-4D5E-8230-190137E67F5A}">
      <formula1>0</formula1>
      <formula2>10000</formula2>
    </dataValidation>
    <dataValidation type="textLength" errorStyle="information" allowBlank="1" showInputMessage="1" error="XLBVal:6=-2892.5_x000d__x000a_" sqref="C206:D206" xr:uid="{E8203342-5300-4B7E-9410-9BC89FC5DFE2}">
      <formula1>0</formula1>
      <formula2>10000</formula2>
    </dataValidation>
    <dataValidation type="textLength" errorStyle="information" allowBlank="1" showInputMessage="1" error="XLBVal:6=-3520_x000d__x000a_" sqref="E206" xr:uid="{3C1F9C9D-792A-499B-8039-3478DDA26810}">
      <formula1>0</formula1>
      <formula2>10000</formula2>
    </dataValidation>
    <dataValidation type="textLength" errorStyle="information" allowBlank="1" showInputMessage="1" error="XLBVal:6=-1970.25_x000d__x000a_" sqref="F206" xr:uid="{61905C7F-931D-49B6-A711-904BA226D952}">
      <formula1>0</formula1>
      <formula2>10000</formula2>
    </dataValidation>
    <dataValidation type="textLength" errorStyle="information" allowBlank="1" showInputMessage="1" error="XLBVal:6=-2490_x000d__x000a_" sqref="G206" xr:uid="{4897ACAC-04C9-4658-B1B7-A2071730899B}">
      <formula1>0</formula1>
      <formula2>10000</formula2>
    </dataValidation>
    <dataValidation type="textLength" errorStyle="information" allowBlank="1" showInputMessage="1" error="XLBVal:6=-2800_x000d__x000a_" sqref="H206" xr:uid="{6C4E48E2-DF44-4048-89CF-39B08BF16E83}">
      <formula1>0</formula1>
      <formula2>10000</formula2>
    </dataValidation>
    <dataValidation type="textLength" errorStyle="information" allowBlank="1" showInputMessage="1" error="XLBVal:6=-4381.12_x000d__x000a_" sqref="B207" xr:uid="{BCA73A23-DAE3-4BD4-A50C-01AA480C98D4}">
      <formula1>0</formula1>
      <formula2>10000</formula2>
    </dataValidation>
    <dataValidation type="textLength" errorStyle="information" allowBlank="1" showInputMessage="1" error="XLBVal:6=-5562.95_x000d__x000a_" sqref="C207:D207" xr:uid="{389AD828-2BFE-40A1-A387-0871B273A1D1}">
      <formula1>0</formula1>
      <formula2>10000</formula2>
    </dataValidation>
    <dataValidation type="textLength" errorStyle="information" allowBlank="1" showInputMessage="1" error="XLBVal:6=-4246.05_x000d__x000a_" sqref="E207" xr:uid="{C2D42BD5-7DD0-4066-A72A-87CBE80995DD}">
      <formula1>0</formula1>
      <formula2>10000</formula2>
    </dataValidation>
    <dataValidation type="textLength" errorStyle="information" allowBlank="1" showInputMessage="1" error="XLBVal:6=-5537.26_x000d__x000a_" sqref="F207" xr:uid="{08028B0A-5BB0-4E64-B2E0-33F94355AB6F}">
      <formula1>0</formula1>
      <formula2>10000</formula2>
    </dataValidation>
    <dataValidation type="textLength" errorStyle="information" allowBlank="1" showInputMessage="1" error="XLBVal:6=-15977.07_x000d__x000a_" sqref="G207" xr:uid="{9BFAC324-9CC6-4841-87AF-2C5DA11D4819}">
      <formula1>0</formula1>
      <formula2>10000</formula2>
    </dataValidation>
    <dataValidation type="textLength" errorStyle="information" allowBlank="1" showInputMessage="1" error="XLBVal:6=-16508.93_x000d__x000a_" sqref="H207" xr:uid="{C8555834-172B-4314-ACA4-B02678B2B9B5}">
      <formula1>0</formula1>
      <formula2>10000</formula2>
    </dataValidation>
    <dataValidation type="textLength" errorStyle="information" allowBlank="1" showInputMessage="1" error="XLBVal:6=-63376_x000d__x000a_" sqref="B208" xr:uid="{6A4FF60D-C9A8-4853-B512-6270A9717896}">
      <formula1>0</formula1>
      <formula2>10000</formula2>
    </dataValidation>
    <dataValidation type="textLength" errorStyle="information" allowBlank="1" showInputMessage="1" error="XLBVal:6=-29493_x000d__x000a_" sqref="C208:D208" xr:uid="{2D738DB2-02DB-4970-B16D-5F1A677EFD03}">
      <formula1>0</formula1>
      <formula2>10000</formula2>
    </dataValidation>
    <dataValidation type="textLength" errorStyle="information" allowBlank="1" showInputMessage="1" error="XLBVal:6=-68044.48_x000d__x000a_" sqref="E208" xr:uid="{86127CB2-9A03-4DE4-80E8-809A8CD6EA70}">
      <formula1>0</formula1>
      <formula2>10000</formula2>
    </dataValidation>
    <dataValidation type="textLength" errorStyle="information" allowBlank="1" showInputMessage="1" error="XLBVal:6=-16754_x000d__x000a_" sqref="F208" xr:uid="{411794E9-8FF3-40C7-8632-9196E92C6D5C}">
      <formula1>0</formula1>
      <formula2>10000</formula2>
    </dataValidation>
    <dataValidation type="textLength" errorStyle="information" allowBlank="1" showInputMessage="1" error="XLBVal:6=-1407_x000d__x000a_" sqref="G208" xr:uid="{62F2E2C6-4249-4568-9F05-1246E9FFDCA1}">
      <formula1>0</formula1>
      <formula2>10000</formula2>
    </dataValidation>
    <dataValidation type="textLength" errorStyle="information" allowBlank="1" showInputMessage="1" error="XLBVal:6=-12079_x000d__x000a_" sqref="H208" xr:uid="{8B84211F-7531-49BD-B1FC-D4AF577C9B21}">
      <formula1>0</formula1>
      <formula2>10000</formula2>
    </dataValidation>
    <dataValidation type="textLength" errorStyle="information" allowBlank="1" showInputMessage="1" error="XLBVal:6=-14330.37_x000d__x000a_" sqref="B209" xr:uid="{F8728F0A-BFE9-43B8-A0FB-514629B714A8}">
      <formula1>0</formula1>
      <formula2>10000</formula2>
    </dataValidation>
    <dataValidation type="textLength" errorStyle="information" allowBlank="1" showInputMessage="1" error="XLBVal:6=-10217.04_x000d__x000a_" sqref="C209:D209" xr:uid="{4890E5FC-8E33-4418-8B67-592BDA807758}">
      <formula1>0</formula1>
      <formula2>10000</formula2>
    </dataValidation>
    <dataValidation type="textLength" errorStyle="information" allowBlank="1" showInputMessage="1" error="XLBVal:6=-8916.42_x000d__x000a_" sqref="F209" xr:uid="{7D74D099-6B47-4015-B7D9-51BBC5C47E57}">
      <formula1>0</formula1>
      <formula2>10000</formula2>
    </dataValidation>
    <dataValidation type="textLength" errorStyle="information" allowBlank="1" showInputMessage="1" error="XLBVal:6=-5465.58_x000d__x000a_" sqref="G209" xr:uid="{468C8D06-AFD1-463F-BDC2-9ED1F207707A}">
      <formula1>0</formula1>
      <formula2>10000</formula2>
    </dataValidation>
    <dataValidation type="textLength" errorStyle="information" allowBlank="1" showInputMessage="1" error="XLBVal:6=-17787.67_x000d__x000a_" sqref="B210" xr:uid="{9933D9DB-686C-4A42-9F2B-F61D48EC5104}">
      <formula1>0</formula1>
      <formula2>10000</formula2>
    </dataValidation>
    <dataValidation type="textLength" errorStyle="information" allowBlank="1" showInputMessage="1" error="XLBVal:6=-19537.44_x000d__x000a_" sqref="C210:D210" xr:uid="{82134D89-35BD-4B38-BE8B-EF02D66489BA}">
      <formula1>0</formula1>
      <formula2>10000</formula2>
    </dataValidation>
    <dataValidation type="textLength" errorStyle="information" allowBlank="1" showInputMessage="1" error="XLBVal:6=-20259.1_x000d__x000a_" sqref="E210" xr:uid="{11AEAB49-FE28-414F-8FDD-FBFDA6A7C591}">
      <formula1>0</formula1>
      <formula2>10000</formula2>
    </dataValidation>
    <dataValidation type="textLength" errorStyle="information" allowBlank="1" showInputMessage="1" error="XLBVal:6=-17250.06_x000d__x000a_" sqref="F210" xr:uid="{7EDDB967-CB0E-4E8B-B1BD-FFAAF8C0A698}">
      <formula1>0</formula1>
      <formula2>10000</formula2>
    </dataValidation>
    <dataValidation type="textLength" errorStyle="information" allowBlank="1" showInputMessage="1" error="XLBVal:6=-21763.11_x000d__x000a_" sqref="G210" xr:uid="{2981EDB5-27FA-43E3-96D8-FB12E253CCA1}">
      <formula1>0</formula1>
      <formula2>10000</formula2>
    </dataValidation>
    <dataValidation type="textLength" errorStyle="information" allowBlank="1" showInputMessage="1" error="XLBVal:6=-19324.15_x000d__x000a_" sqref="H210" xr:uid="{FBBF1AC4-CE60-4590-B42D-6A79DBACBFF4}">
      <formula1>0</formula1>
      <formula2>10000</formula2>
    </dataValidation>
    <dataValidation type="textLength" errorStyle="information" allowBlank="1" showInputMessage="1" error="XLBVal:6=-38206_x000d__x000a_" sqref="B211" xr:uid="{94BEDE49-2C2F-4D31-9B99-5671D453EA84}">
      <formula1>0</formula1>
      <formula2>10000</formula2>
    </dataValidation>
    <dataValidation type="textLength" errorStyle="information" allowBlank="1" showInputMessage="1" error="XLBVal:6=-9316_x000d__x000a_" sqref="C211:D211" xr:uid="{92CDF0BA-860B-4B60-9838-EC3DE300A117}">
      <formula1>0</formula1>
      <formula2>10000</formula2>
    </dataValidation>
    <dataValidation type="textLength" errorStyle="information" allowBlank="1" showInputMessage="1" error="XLBVal:6=-88.5_x000d__x000a_" sqref="E211" xr:uid="{02036E15-7381-4A45-A0F6-672F5E12A099}">
      <formula1>0</formula1>
      <formula2>10000</formula2>
    </dataValidation>
    <dataValidation type="textLength" errorStyle="information" allowBlank="1" showInputMessage="1" error="XLBVal:6=-465_x000d__x000a_" sqref="F211" xr:uid="{3E0FB6CE-0B9E-451E-936B-7A771F1F6429}">
      <formula1>0</formula1>
      <formula2>10000</formula2>
    </dataValidation>
    <dataValidation type="textLength" errorStyle="information" allowBlank="1" showInputMessage="1" error="XLBVal:6=-834.5_x000d__x000a_" sqref="G211" xr:uid="{8D39679A-8C0B-4485-8470-C2BB0EF64BF7}">
      <formula1>0</formula1>
      <formula2>10000</formula2>
    </dataValidation>
    <dataValidation type="textLength" errorStyle="information" allowBlank="1" showInputMessage="1" error="XLBVal:6=-136.25_x000d__x000a_" sqref="H211" xr:uid="{384AAABF-81B2-44C0-A8FE-619E19B343DB}">
      <formula1>0</formula1>
      <formula2>10000</formula2>
    </dataValidation>
    <dataValidation type="textLength" errorStyle="information" allowBlank="1" showInputMessage="1" error="XLBVal:6=-13787.97_x000d__x000a_" sqref="B212" xr:uid="{62C416BE-EC6A-42D6-94A3-4B1EE43F739D}">
      <formula1>0</formula1>
      <formula2>10000</formula2>
    </dataValidation>
    <dataValidation type="textLength" errorStyle="information" allowBlank="1" showInputMessage="1" error="XLBVal:6=-17874.22_x000d__x000a_" sqref="C212:D212" xr:uid="{55ACC744-845F-4771-A500-2B3B18A3BF0C}">
      <formula1>0</formula1>
      <formula2>10000</formula2>
    </dataValidation>
    <dataValidation type="textLength" errorStyle="information" allowBlank="1" showInputMessage="1" error="XLBVal:6=-23343.27_x000d__x000a_" sqref="E212" xr:uid="{3FB653F3-87A2-43FC-889D-191361215E72}">
      <formula1>0</formula1>
      <formula2>10000</formula2>
    </dataValidation>
    <dataValidation type="textLength" errorStyle="information" allowBlank="1" showInputMessage="1" error="XLBVal:6=-18425.26_x000d__x000a_" sqref="F212" xr:uid="{62661CA2-9124-4F07-9F79-19A8211C99C4}">
      <formula1>0</formula1>
      <formula2>10000</formula2>
    </dataValidation>
    <dataValidation type="textLength" errorStyle="information" allowBlank="1" showInputMessage="1" error="XLBVal:6=-27993.33_x000d__x000a_" sqref="G212" xr:uid="{EB42491E-E46E-4356-A54A-904295D54EC9}">
      <formula1>0</formula1>
      <formula2>10000</formula2>
    </dataValidation>
    <dataValidation type="textLength" errorStyle="information" allowBlank="1" showInputMessage="1" error="XLBVal:6=-18200.81_x000d__x000a_" sqref="H212" xr:uid="{B1B4CF03-D144-4BFA-9E51-15D08177C760}">
      <formula1>0</formula1>
      <formula2>10000</formula2>
    </dataValidation>
    <dataValidation type="textLength" errorStyle="information" allowBlank="1" showInputMessage="1" error="XLBVal:6=-9881_x000d__x000a_" sqref="B213" xr:uid="{CC96F619-3C19-41CE-B812-5E2800C54BD0}">
      <formula1>0</formula1>
      <formula2>10000</formula2>
    </dataValidation>
    <dataValidation type="textLength" errorStyle="information" allowBlank="1" showInputMessage="1" error="XLBVal:6=-19616_x000d__x000a_" sqref="C213:D213" xr:uid="{42E3CE0E-F242-4B9D-B011-E5EE10951821}">
      <formula1>0</formula1>
      <formula2>10000</formula2>
    </dataValidation>
    <dataValidation type="textLength" errorStyle="information" allowBlank="1" showInputMessage="1" error="XLBVal:6=-32023.35_x000d__x000a_" sqref="E213" xr:uid="{F07EE028-9054-4D9D-B7D8-5BDC80C52D7C}">
      <formula1>0</formula1>
      <formula2>10000</formula2>
    </dataValidation>
    <dataValidation type="textLength" errorStyle="information" allowBlank="1" showInputMessage="1" error="XLBVal:6=-6110_x000d__x000a_" sqref="F213" xr:uid="{0BA0C600-827D-4CD0-8E9F-74545E6D72AA}">
      <formula1>0</formula1>
      <formula2>10000</formula2>
    </dataValidation>
    <dataValidation type="textLength" errorStyle="information" allowBlank="1" showInputMessage="1" error="XLBVal:6=-16184.6_x000d__x000a_" sqref="G213" xr:uid="{8C078AD7-6ECA-47E4-9049-83D882A0F4A2}">
      <formula1>0</formula1>
      <formula2>10000</formula2>
    </dataValidation>
    <dataValidation type="textLength" errorStyle="information" allowBlank="1" showInputMessage="1" error="XLBVal:6=-5727_x000d__x000a_" sqref="H213" xr:uid="{70BAA916-F93C-4726-AB1B-9CF9D08D3AF9}">
      <formula1>0</formula1>
      <formula2>10000</formula2>
    </dataValidation>
    <dataValidation type="textLength" errorStyle="information" allowBlank="1" showInputMessage="1" error="XLBVal:6=-8174.85_x000d__x000a_" sqref="B214" xr:uid="{90361BC8-61D5-4DAA-B81C-0F51FFF43138}">
      <formula1>0</formula1>
      <formula2>10000</formula2>
    </dataValidation>
    <dataValidation type="textLength" errorStyle="information" allowBlank="1" showInputMessage="1" error="XLBVal:6=-6941.7_x000d__x000a_" sqref="C214:D214" xr:uid="{CBDC33EA-8108-4AE2-B40E-54FBB673DE2B}">
      <formula1>0</formula1>
      <formula2>10000</formula2>
    </dataValidation>
    <dataValidation type="textLength" errorStyle="information" allowBlank="1" showInputMessage="1" error="XLBVal:6=-7592.89_x000d__x000a_" sqref="E214" xr:uid="{9B089317-1223-4608-8992-0709DB00967C}">
      <formula1>0</formula1>
      <formula2>10000</formula2>
    </dataValidation>
    <dataValidation type="textLength" errorStyle="information" allowBlank="1" showInputMessage="1" error="XLBVal:6=-6680.5_x000d__x000a_" sqref="F214" xr:uid="{CBB16F6A-2A72-4059-B6B7-FE5D4E32C2DC}">
      <formula1>0</formula1>
      <formula2>10000</formula2>
    </dataValidation>
    <dataValidation type="textLength" errorStyle="information" allowBlank="1" showInputMessage="1" error="XLBVal:6=-10235.2_x000d__x000a_" sqref="G214" xr:uid="{52BF83F5-3265-4309-8A76-42D10E20A3E2}">
      <formula1>0</formula1>
      <formula2>10000</formula2>
    </dataValidation>
    <dataValidation type="textLength" errorStyle="information" allowBlank="1" showInputMessage="1" error="XLBVal:6=-6655.1_x000d__x000a_" sqref="H214" xr:uid="{458A1050-3672-4124-837F-E90193C9E04B}">
      <formula1>0</formula1>
      <formula2>10000</formula2>
    </dataValidation>
    <dataValidation type="textLength" errorStyle="information" allowBlank="1" showInputMessage="1" error="XLBVal:6=-58549_x000d__x000a_" sqref="B215" xr:uid="{CB9F51CF-4B98-4FC7-91DE-DC99F576564E}">
      <formula1>0</formula1>
      <formula2>10000</formula2>
    </dataValidation>
    <dataValidation type="textLength" errorStyle="information" allowBlank="1" showInputMessage="1" error="XLBVal:6=-83807_x000d__x000a_" sqref="C215:D215" xr:uid="{C7D07BD6-4ABF-4589-B287-D20DE81159D8}">
      <formula1>0</formula1>
      <formula2>10000</formula2>
    </dataValidation>
    <dataValidation type="textLength" errorStyle="information" allowBlank="1" showInputMessage="1" error="XLBVal:6=-5426_x000d__x000a_" sqref="E215" xr:uid="{36EF09CC-FEBA-4313-9CE1-BCF99F42BAC4}">
      <formula1>0</formula1>
      <formula2>10000</formula2>
    </dataValidation>
    <dataValidation type="textLength" errorStyle="information" allowBlank="1" showInputMessage="1" error="XLBVal:6=-1129_x000d__x000a_" sqref="F215" xr:uid="{67ADF3DE-3142-432D-8800-1F9A4749B0F2}">
      <formula1>0</formula1>
      <formula2>10000</formula2>
    </dataValidation>
    <dataValidation type="textLength" errorStyle="information" allowBlank="1" showInputMessage="1" error="XLBVal:6=-3254_x000d__x000a_" sqref="G215" xr:uid="{8892C7DC-E039-4447-9D37-2CF05F3FC708}">
      <formula1>0</formula1>
      <formula2>10000</formula2>
    </dataValidation>
    <dataValidation type="textLength" errorStyle="information" allowBlank="1" showInputMessage="1" error="XLBVal:6=-71184_x000d__x000a_" sqref="H215" xr:uid="{DA81C1A0-8640-4DCB-B672-5F9A11257814}">
      <formula1>0</formula1>
      <formula2>10000</formula2>
    </dataValidation>
    <dataValidation type="textLength" errorStyle="information" allowBlank="1" showInputMessage="1" error="XLBVal:6=-82.4_x000d__x000a_" sqref="B217" xr:uid="{03637DEC-4609-461D-85E6-73586D37A72A}">
      <formula1>0</formula1>
      <formula2>10000</formula2>
    </dataValidation>
    <dataValidation type="textLength" errorStyle="information" allowBlank="1" showInputMessage="1" error="XLBVal:6=-46.8_x000d__x000a_" sqref="C217:D217" xr:uid="{BCCC2A79-CFF8-45C9-9D2B-CE234A341077}">
      <formula1>0</formula1>
      <formula2>10000</formula2>
    </dataValidation>
    <dataValidation type="textLength" errorStyle="information" allowBlank="1" showInputMessage="1" error="XLBVal:6=-138.7_x000d__x000a_" sqref="E217" xr:uid="{F79754B4-800F-4E0F-BBCD-08973C96E985}">
      <formula1>0</formula1>
      <formula2>10000</formula2>
    </dataValidation>
    <dataValidation type="textLength" errorStyle="information" allowBlank="1" showInputMessage="1" error="XLBVal:6=-133.8_x000d__x000a_" sqref="F217" xr:uid="{676CECFB-5C5E-4F92-AAFF-046ED3C37085}">
      <formula1>0</formula1>
      <formula2>10000</formula2>
    </dataValidation>
    <dataValidation type="textLength" errorStyle="information" allowBlank="1" showInputMessage="1" error="XLBVal:6=-71_x000d__x000a_" sqref="G217" xr:uid="{2E7EC2C9-BF14-42FD-8C45-601E8D8746EF}">
      <formula1>0</formula1>
      <formula2>10000</formula2>
    </dataValidation>
    <dataValidation type="textLength" errorStyle="information" allowBlank="1" showInputMessage="1" error="XLBVal:6=-96_x000d__x000a_" sqref="H217" xr:uid="{854A5140-8B56-4372-B8C8-2D263457DD0A}">
      <formula1>0</formula1>
      <formula2>10000</formula2>
    </dataValidation>
    <dataValidation type="textLength" errorStyle="information" allowBlank="1" showInputMessage="1" error="XLBVal:6=-1137.5_x000d__x000a_" sqref="B218" xr:uid="{F0CB2A48-6817-4067-8BFB-3E8997BFE4AD}">
      <formula1>0</formula1>
      <formula2>10000</formula2>
    </dataValidation>
    <dataValidation type="textLength" errorStyle="information" allowBlank="1" showInputMessage="1" error="XLBVal:6=-1153.04_x000d__x000a_" sqref="C218:D218" xr:uid="{22A6A280-7966-437C-B8AA-0D4E49E128C5}">
      <formula1>0</formula1>
      <formula2>10000</formula2>
    </dataValidation>
    <dataValidation type="textLength" errorStyle="information" allowBlank="1" showInputMessage="1" error="XLBVal:6=-6195.23_x000d__x000a_" sqref="E218" xr:uid="{0AA04CC2-C264-4B61-A550-88064A8ACDDB}">
      <formula1>0</formula1>
      <formula2>10000</formula2>
    </dataValidation>
    <dataValidation type="textLength" errorStyle="information" allowBlank="1" showInputMessage="1" error="XLBVal:6=-426_x000d__x000a_" sqref="F218" xr:uid="{C75463B1-54C3-4EE6-8CD3-D08BBCB89249}">
      <formula1>0</formula1>
      <formula2>10000</formula2>
    </dataValidation>
    <dataValidation type="textLength" errorStyle="information" allowBlank="1" showInputMessage="1" error="XLBVal:6=-320.71_x000d__x000a_" sqref="G218" xr:uid="{DF0D8A72-6D55-4FA4-934F-69DBDC04229B}">
      <formula1>0</formula1>
      <formula2>10000</formula2>
    </dataValidation>
    <dataValidation type="textLength" errorStyle="information" allowBlank="1" showInputMessage="1" error="XLBVal:6=-812.63_x000d__x000a_" sqref="H218" xr:uid="{53CF0F1A-428F-4C2F-BED9-FE12FEF8D7FA}">
      <formula1>0</formula1>
      <formula2>10000</formula2>
    </dataValidation>
    <dataValidation type="textLength" errorStyle="information" allowBlank="1" showInputMessage="1" error="XLBVal:6=-1337.41_x000d__x000a_" sqref="B219" xr:uid="{19F90D02-75BD-40FC-8E5E-DA76DEEA03D7}">
      <formula1>0</formula1>
      <formula2>10000</formula2>
    </dataValidation>
    <dataValidation type="textLength" errorStyle="information" allowBlank="1" showInputMessage="1" error="XLBVal:6=-1593.95_x000d__x000a_" sqref="C219:D219" xr:uid="{7CCE621D-0BDF-4DE0-A3DF-AB8225D530AC}">
      <formula1>0</formula1>
      <formula2>10000</formula2>
    </dataValidation>
    <dataValidation type="textLength" errorStyle="information" allowBlank="1" showInputMessage="1" error="XLBVal:6=-1235.95_x000d__x000a_" sqref="E219" xr:uid="{975A8CC3-D3B8-4F94-9722-BBB0F7C56096}">
      <formula1>0</formula1>
      <formula2>10000</formula2>
    </dataValidation>
    <dataValidation type="textLength" errorStyle="information" allowBlank="1" showInputMessage="1" error="XLBVal:6=-1912.6_x000d__x000a_" sqref="F219" xr:uid="{720E7AE4-7684-4A13-BFDE-C5A8D32BD625}">
      <formula1>0</formula1>
      <formula2>10000</formula2>
    </dataValidation>
    <dataValidation type="textLength" errorStyle="information" allowBlank="1" showInputMessage="1" error="XLBVal:6=-5242.81_x000d__x000a_" sqref="G219" xr:uid="{571F94A9-BE4C-448C-955B-17633B7EFDBE}">
      <formula1>0</formula1>
      <formula2>10000</formula2>
    </dataValidation>
    <dataValidation type="textLength" errorStyle="information" allowBlank="1" showInputMessage="1" error="XLBVal:6=-1865.8_x000d__x000a_" sqref="H219" xr:uid="{8536AB2A-EAA6-4F8C-9571-62E78242A76B}">
      <formula1>0</formula1>
      <formula2>10000</formula2>
    </dataValidation>
    <dataValidation type="textLength" errorStyle="information" allowBlank="1" showInputMessage="1" error="XLBVal:6=-26251_x000d__x000a_" sqref="B220" xr:uid="{CB7123A6-A2B2-48EE-99C6-CB6E0A5F84F4}">
      <formula1>0</formula1>
      <formula2>10000</formula2>
    </dataValidation>
    <dataValidation type="textLength" errorStyle="information" allowBlank="1" showInputMessage="1" error="XLBVal:6=-20759.2_x000d__x000a_" sqref="C220:D220" xr:uid="{EC560F66-E456-4AE8-822F-E2F93B70DF81}">
      <formula1>0</formula1>
      <formula2>10000</formula2>
    </dataValidation>
    <dataValidation type="textLength" errorStyle="information" allowBlank="1" showInputMessage="1" error="XLBVal:6=-26287.5_x000d__x000a_" sqref="E220" xr:uid="{1110BF3E-6722-4024-9106-E38ED4E382CE}">
      <formula1>0</formula1>
      <formula2>10000</formula2>
    </dataValidation>
    <dataValidation type="textLength" errorStyle="information" allowBlank="1" showInputMessage="1" error="XLBVal:6=-26385.65_x000d__x000a_" sqref="F220" xr:uid="{801B668F-6177-4E99-84BD-EC244AD8E8C2}">
      <formula1>0</formula1>
      <formula2>10000</formula2>
    </dataValidation>
    <dataValidation type="textLength" errorStyle="information" allowBlank="1" showInputMessage="1" error="XLBVal:6=-33213.99_x000d__x000a_" sqref="G220" xr:uid="{59C0A297-41AF-4B68-BA5F-E53753ECE779}">
      <formula1>0</formula1>
      <formula2>10000</formula2>
    </dataValidation>
    <dataValidation type="textLength" errorStyle="information" allowBlank="1" showInputMessage="1" error="XLBVal:6=-17922.85_x000d__x000a_" sqref="H220" xr:uid="{EBCB3832-0B1B-4762-AB31-BD1EFA4EB6E6}">
      <formula1>0</formula1>
      <formula2>10000</formula2>
    </dataValidation>
    <dataValidation type="textLength" errorStyle="information" allowBlank="1" showInputMessage="1" error="XLBVal:6=-10937.59_x000d__x000a_" sqref="B221" xr:uid="{58E6BD19-381F-4D39-867C-884507C05A80}">
      <formula1>0</formula1>
      <formula2>10000</formula2>
    </dataValidation>
    <dataValidation type="textLength" errorStyle="information" allowBlank="1" showInputMessage="1" error="XLBVal:6=-16450.95_x000d__x000a_" sqref="C221:D221" xr:uid="{0A491BA5-9CBA-428C-AC12-922315CDC338}">
      <formula1>0</formula1>
      <formula2>10000</formula2>
    </dataValidation>
    <dataValidation type="textLength" errorStyle="information" allowBlank="1" showInputMessage="1" error="XLBVal:6=-12560.77_x000d__x000a_" sqref="E221" xr:uid="{C538210D-7AD1-4707-818C-32591CB3B3DB}">
      <formula1>0</formula1>
      <formula2>10000</formula2>
    </dataValidation>
    <dataValidation type="textLength" errorStyle="information" allowBlank="1" showInputMessage="1" error="XLBVal:6=-5501.87_x000d__x000a_" sqref="F221" xr:uid="{E1DB6830-FE01-4664-8D6D-DAEEB6553F92}">
      <formula1>0</formula1>
      <formula2>10000</formula2>
    </dataValidation>
    <dataValidation type="textLength" errorStyle="information" allowBlank="1" showInputMessage="1" error="XLBVal:6=-6991.43_x000d__x000a_" sqref="G221" xr:uid="{72B0FF31-1B8C-4356-A49A-286BD6CB9C45}">
      <formula1>0</formula1>
      <formula2>10000</formula2>
    </dataValidation>
    <dataValidation type="textLength" errorStyle="information" allowBlank="1" showInputMessage="1" error="XLBVal:6=-11827.2_x000d__x000a_" sqref="H221" xr:uid="{EB31BFA2-515C-4331-BCE7-577F4E32FBC1}">
      <formula1>0</formula1>
      <formula2>10000</formula2>
    </dataValidation>
    <dataValidation type="textLength" errorStyle="information" allowBlank="1" showInputMessage="1" error="XLBVal:6=-73900_x000d__x000a_" sqref="B222" xr:uid="{E59CFA5F-46CA-4ADE-8246-8BEEE3E1AFA1}">
      <formula1>0</formula1>
      <formula2>10000</formula2>
    </dataValidation>
    <dataValidation type="textLength" errorStyle="information" allowBlank="1" showInputMessage="1" error="XLBVal:6=-73200.73_x000d__x000a_" sqref="C222:D222" xr:uid="{927E8333-8469-4581-8B27-0D515B204DB1}">
      <formula1>0</formula1>
      <formula2>10000</formula2>
    </dataValidation>
    <dataValidation type="textLength" errorStyle="information" allowBlank="1" showInputMessage="1" error="XLBVal:6=-63100.04_x000d__x000a_" sqref="E222" xr:uid="{790CFBA0-10B5-4F47-9F05-CB6FFC09B294}">
      <formula1>0</formula1>
      <formula2>10000</formula2>
    </dataValidation>
    <dataValidation type="textLength" errorStyle="information" allowBlank="1" showInputMessage="1" error="XLBVal:6=-49920_x000d__x000a_" sqref="F222" xr:uid="{B24CE2D3-5497-4953-8224-B886B608D63F}">
      <formula1>0</formula1>
      <formula2>10000</formula2>
    </dataValidation>
    <dataValidation type="textLength" errorStyle="information" allowBlank="1" showInputMessage="1" error="XLBVal:6=-128700_x000d__x000a_" sqref="G222" xr:uid="{182B2332-92E6-4642-BB40-D2AFD56EC12D}">
      <formula1>0</formula1>
      <formula2>10000</formula2>
    </dataValidation>
    <dataValidation type="textLength" errorStyle="information" allowBlank="1" showInputMessage="1" error="XLBVal:6=-72670_x000d__x000a_" sqref="H222" xr:uid="{BF3FED6C-51D4-4191-A306-FB729C4CC6D1}">
      <formula1>0</formula1>
      <formula2>10000</formula2>
    </dataValidation>
    <dataValidation type="textLength" errorStyle="information" allowBlank="1" showInputMessage="1" error="XLBVal:6=-494_x000d__x000a_" sqref="B223" xr:uid="{5823D1DF-FD8E-4A85-B9E7-208502BC8D27}">
      <formula1>0</formula1>
      <formula2>10000</formula2>
    </dataValidation>
    <dataValidation type="textLength" errorStyle="information" allowBlank="1" showInputMessage="1" error="XLBVal:6=-682_x000d__x000a_" sqref="C223:D223" xr:uid="{A80E2C61-32DC-4EA9-959C-70B37482B082}">
      <formula1>0</formula1>
      <formula2>10000</formula2>
    </dataValidation>
    <dataValidation type="textLength" errorStyle="information" allowBlank="1" showInputMessage="1" error="XLBVal:6=-786_x000d__x000a_" sqref="E223" xr:uid="{D298AE20-D18D-4ECA-8AA1-4EECCCC94A38}">
      <formula1>0</formula1>
      <formula2>10000</formula2>
    </dataValidation>
    <dataValidation type="textLength" errorStyle="information" allowBlank="1" showInputMessage="1" error="XLBVal:6=-549.5_x000d__x000a_" sqref="F223" xr:uid="{D0F20949-576D-4297-B3D7-68BE9F6CD91D}">
      <formula1>0</formula1>
      <formula2>10000</formula2>
    </dataValidation>
    <dataValidation type="textLength" errorStyle="information" allowBlank="1" showInputMessage="1" error="XLBVal:6=-593_x000d__x000a_" sqref="G223" xr:uid="{D8B35ACF-FD4C-411C-A58A-B7EB6776FFC3}">
      <formula1>0</formula1>
      <formula2>10000</formula2>
    </dataValidation>
    <dataValidation type="textLength" errorStyle="information" allowBlank="1" showInputMessage="1" error="XLBVal:6=-519.5_x000d__x000a_" sqref="H223" xr:uid="{2281A195-32E2-4639-AF99-23A153342799}">
      <formula1>0</formula1>
      <formula2>10000</formula2>
    </dataValidation>
    <dataValidation type="textLength" errorStyle="information" allowBlank="1" showInputMessage="1" error="XLBVal:6=-30841_x000d__x000a_" sqref="B232" xr:uid="{4E4E3D40-9BFF-4CD3-91B8-4710FB78153E}">
      <formula1>0</formula1>
      <formula2>10000</formula2>
    </dataValidation>
    <dataValidation type="textLength" errorStyle="information" allowBlank="1" showInputMessage="1" error="XLBVal:6=-47783_x000d__x000a_" sqref="C232:D232" xr:uid="{38E0B6BB-A041-4DBF-8861-8FB792B42BB9}">
      <formula1>0</formula1>
      <formula2>10000</formula2>
    </dataValidation>
    <dataValidation type="textLength" errorStyle="information" allowBlank="1" showInputMessage="1" error="XLBVal:6=-65129.16_x000d__x000a_" sqref="E232" xr:uid="{3977BD7A-262C-48D7-9608-7085FB8D1C75}">
      <formula1>0</formula1>
      <formula2>10000</formula2>
    </dataValidation>
    <dataValidation type="textLength" errorStyle="information" allowBlank="1" showInputMessage="1" error="XLBVal:6=-46107.13_x000d__x000a_" sqref="F232" xr:uid="{669F2684-AE44-47C5-9CBD-6B637EA0A87C}">
      <formula1>0</formula1>
      <formula2>10000</formula2>
    </dataValidation>
    <dataValidation type="textLength" errorStyle="information" allowBlank="1" showInputMessage="1" error="XLBVal:6=-51099.41_x000d__x000a_" sqref="G232" xr:uid="{CDF56624-BCC4-4598-8974-C901FD930A25}">
      <formula1>0</formula1>
      <formula2>10000</formula2>
    </dataValidation>
    <dataValidation type="textLength" errorStyle="information" allowBlank="1" showInputMessage="1" error="XLBVal:6=-45602.16_x000d__x000a_" sqref="H232" xr:uid="{4656F3BC-5F33-4469-B896-7083296D68C6}">
      <formula1>0</formula1>
      <formula2>10000</formula2>
    </dataValidation>
    <dataValidation type="textLength" errorStyle="information" allowBlank="1" showInputMessage="1" error="XLBVal:6=-29674_x000d__x000a_" sqref="B233" xr:uid="{000BAC59-AEB1-4E67-888A-323C3EC73F34}">
      <formula1>0</formula1>
      <formula2>10000</formula2>
    </dataValidation>
    <dataValidation type="textLength" errorStyle="information" allowBlank="1" showInputMessage="1" error="XLBVal:6=-10799_x000d__x000a_" sqref="C233:D233" xr:uid="{E3C7762D-6ABA-4D3B-907B-E9DF5E5A9ABE}">
      <formula1>0</formula1>
      <formula2>10000</formula2>
    </dataValidation>
    <dataValidation type="textLength" errorStyle="information" allowBlank="1" showInputMessage="1" error="XLBVal:6=-6971_x000d__x000a_" sqref="E233" xr:uid="{9D1C8330-382F-47DE-89AC-113B4DA90FCA}">
      <formula1>0</formula1>
      <formula2>10000</formula2>
    </dataValidation>
    <dataValidation type="textLength" errorStyle="information" allowBlank="1" showInputMessage="1" error="XLBVal:6=-4616.5_x000d__x000a_" sqref="F233" xr:uid="{2E7CB9E5-C54B-4018-8405-75B51F8711AD}">
      <formula1>0</formula1>
      <formula2>10000</formula2>
    </dataValidation>
    <dataValidation type="textLength" errorStyle="information" allowBlank="1" showInputMessage="1" error="XLBVal:6=-12706_x000d__x000a_" sqref="G233" xr:uid="{255FF05F-2C70-40D4-AC81-FCC381FAD27D}">
      <formula1>0</formula1>
      <formula2>10000</formula2>
    </dataValidation>
    <dataValidation type="textLength" errorStyle="information" allowBlank="1" showInputMessage="1" error="XLBVal:6=-9443_x000d__x000a_" sqref="H233" xr:uid="{D57049D7-185B-4C81-9A2A-9DD2E80ED54A}">
      <formula1>0</formula1>
      <formula2>10000</formula2>
    </dataValidation>
    <dataValidation type="textLength" errorStyle="information" allowBlank="1" showInputMessage="1" error="XLBVal:6=-10516_x000d__x000a_" sqref="B238" xr:uid="{D66B79F4-74C5-4B30-BAC7-B49146078C6D}">
      <formula1>0</formula1>
      <formula2>10000</formula2>
    </dataValidation>
    <dataValidation type="textLength" errorStyle="information" allowBlank="1" showInputMessage="1" error="XLBVal:6=-10473_x000d__x000a_" sqref="C238:D238" xr:uid="{9D4A1B14-4445-4A24-BB3B-51CE0752BB5B}">
      <formula1>0</formula1>
      <formula2>10000</formula2>
    </dataValidation>
    <dataValidation type="textLength" errorStyle="information" allowBlank="1" showInputMessage="1" error="XLBVal:6=-11798.05_x000d__x000a_" sqref="E238" xr:uid="{0C4E3B5A-302D-41F8-90F7-8B8C3E7E2555}">
      <formula1>0</formula1>
      <formula2>10000</formula2>
    </dataValidation>
    <dataValidation type="textLength" errorStyle="information" allowBlank="1" showInputMessage="1" error="XLBVal:6=-21101_x000d__x000a_" sqref="F238" xr:uid="{2FF86D12-4BBA-4C04-8BD4-7AC05D76E1B1}">
      <formula1>0</formula1>
      <formula2>10000</formula2>
    </dataValidation>
    <dataValidation type="textLength" errorStyle="information" allowBlank="1" showInputMessage="1" error="XLBVal:6=-33719.55_x000d__x000a_" sqref="G238" xr:uid="{6991CF89-415D-4576-879D-1DBC78EB02D8}">
      <formula1>0</formula1>
      <formula2>10000</formula2>
    </dataValidation>
    <dataValidation type="textLength" errorStyle="information" allowBlank="1" showInputMessage="1" error="XLBVal:6=-20762.75_x000d__x000a_" sqref="H238" xr:uid="{150D2141-D436-4435-B3CB-096E6CC6EA6C}">
      <formula1>0</formula1>
      <formula2>10000</formula2>
    </dataValidation>
    <dataValidation type="textLength" errorStyle="information" allowBlank="1" showInputMessage="1" error="XLBVal:6=-6_x000d__x000a_" sqref="B240" xr:uid="{81C18C78-907E-402E-9E28-48D89440AD99}">
      <formula1>0</formula1>
      <formula2>10000</formula2>
    </dataValidation>
    <dataValidation type="textLength" errorStyle="information" allowBlank="1" showInputMessage="1" error="XLBVal:6=-39.5_x000d__x000a_" sqref="G240" xr:uid="{66CC9018-09DB-469A-801C-934CC5A734B4}">
      <formula1>0</formula1>
      <formula2>10000</formula2>
    </dataValidation>
    <dataValidation type="textLength" errorStyle="information" allowBlank="1" showInputMessage="1" error="XLBVal:6=-17087.3_x000d__x000a_" sqref="B241" xr:uid="{BBB1D9AA-8900-4143-9AE2-2CA6F22D4437}">
      <formula1>0</formula1>
      <formula2>10000</formula2>
    </dataValidation>
    <dataValidation type="textLength" errorStyle="information" allowBlank="1" showInputMessage="1" error="XLBVal:6=-11438.85_x000d__x000a_" sqref="C241:D241" xr:uid="{1D61F740-9FC8-4980-8201-1AB9216D4BEF}">
      <formula1>0</formula1>
      <formula2>10000</formula2>
    </dataValidation>
    <dataValidation type="textLength" errorStyle="information" allowBlank="1" showInputMessage="1" error="XLBVal:6=-16089.95_x000d__x000a_" sqref="E241" xr:uid="{6053B1D6-3BD4-438B-BD0C-709439989C56}">
      <formula1>0</formula1>
      <formula2>10000</formula2>
    </dataValidation>
    <dataValidation type="textLength" errorStyle="information" allowBlank="1" showInputMessage="1" error="XLBVal:6=-13127.58_x000d__x000a_" sqref="F241" xr:uid="{FC429B51-F572-4E87-9791-FBB92F566DBD}">
      <formula1>0</formula1>
      <formula2>10000</formula2>
    </dataValidation>
    <dataValidation type="textLength" errorStyle="information" allowBlank="1" showInputMessage="1" error="XLBVal:6=-26668.68_x000d__x000a_" sqref="G241" xr:uid="{522011D3-827B-45F7-99BF-3645A0D87D47}">
      <formula1>0</formula1>
      <formula2>10000</formula2>
    </dataValidation>
    <dataValidation type="textLength" errorStyle="information" allowBlank="1" showInputMessage="1" error="XLBVal:6=-17333.03_x000d__x000a_" sqref="H241" xr:uid="{0E8E65BD-3143-48E2-8C74-147BA352F8BB}">
      <formula1>0</formula1>
      <formula2>10000</formula2>
    </dataValidation>
    <dataValidation type="textLength" errorStyle="information" allowBlank="1" showInputMessage="1" error="XLBVal:6=-4130.98_x000d__x000a_" sqref="B243" xr:uid="{AFE3F8C3-DA87-496A-9DB3-85DF75B9D460}">
      <formula1>0</formula1>
      <formula2>10000</formula2>
    </dataValidation>
    <dataValidation type="textLength" errorStyle="information" allowBlank="1" showInputMessage="1" error="XLBVal:6=-27914.01_x000d__x000a_" sqref="C243:D243" xr:uid="{B1D92028-122B-4649-8B4D-DB9FC127B297}">
      <formula1>0</formula1>
      <formula2>10000</formula2>
    </dataValidation>
    <dataValidation type="textLength" errorStyle="information" allowBlank="1" showInputMessage="1" error="XLBVal:6=-23358.78_x000d__x000a_" sqref="E243" xr:uid="{D4E6A0D3-5D1A-4710-B9D3-C2AF7FE38F7F}">
      <formula1>0</formula1>
      <formula2>10000</formula2>
    </dataValidation>
    <dataValidation type="textLength" errorStyle="information" allowBlank="1" showInputMessage="1" error="XLBVal:6=-3442.7_x000d__x000a_" sqref="F243" xr:uid="{9E948DE9-DC98-40FD-AF58-46C7F0366024}">
      <formula1>0</formula1>
      <formula2>10000</formula2>
    </dataValidation>
    <dataValidation type="textLength" errorStyle="information" allowBlank="1" showInputMessage="1" error="XLBVal:6=-6388.41_x000d__x000a_" sqref="G243" xr:uid="{496870C5-5C21-4FA2-8FBB-17D2F51DE08D}">
      <formula1>0</formula1>
      <formula2>10000</formula2>
    </dataValidation>
    <dataValidation type="textLength" errorStyle="information" allowBlank="1" showInputMessage="1" error="XLBVal:6=-4112.94_x000d__x000a_" sqref="H243" xr:uid="{47C73437-BA65-44CC-AFB8-CACFBEE4C167}">
      <formula1>0</formula1>
      <formula2>10000</formula2>
    </dataValidation>
    <dataValidation type="textLength" errorStyle="information" allowBlank="1" showInputMessage="1" error="XLBVal:6=-6146.1_x000d__x000a_" sqref="B244" xr:uid="{D695C003-D6BE-433B-BB88-A52274FFD3F3}">
      <formula1>0</formula1>
      <formula2>10000</formula2>
    </dataValidation>
    <dataValidation type="textLength" errorStyle="information" allowBlank="1" showInputMessage="1" error="XLBVal:6=-14048.66_x000d__x000a_" sqref="C244:D244" xr:uid="{DF624809-1C7C-40E8-AC7B-FFDF4DE72D52}">
      <formula1>0</formula1>
      <formula2>10000</formula2>
    </dataValidation>
    <dataValidation type="textLength" errorStyle="information" allowBlank="1" showInputMessage="1" error="XLBVal:6=-10472.05_x000d__x000a_" sqref="E244" xr:uid="{AB94467B-A8BC-49AF-9682-5590BCC7C098}">
      <formula1>0</formula1>
      <formula2>10000</formula2>
    </dataValidation>
    <dataValidation type="textLength" errorStyle="information" allowBlank="1" showInputMessage="1" error="XLBVal:6=-2584.55_x000d__x000a_" sqref="F244" xr:uid="{93255155-768D-4BB8-A59E-2FC3980966FE}">
      <formula1>0</formula1>
      <formula2>10000</formula2>
    </dataValidation>
    <dataValidation type="textLength" errorStyle="information" allowBlank="1" showInputMessage="1" error="XLBVal:6=-8671.22_x000d__x000a_" sqref="G244" xr:uid="{5D74F6FE-6287-444A-9658-C8DEE974145E}">
      <formula1>0</formula1>
      <formula2>10000</formula2>
    </dataValidation>
    <dataValidation type="textLength" errorStyle="information" allowBlank="1" showInputMessage="1" error="XLBVal:6=-5850.89_x000d__x000a_" sqref="H244" xr:uid="{E2C0CB37-540D-40C1-8165-ECEEF759ED29}">
      <formula1>0</formula1>
      <formula2>10000</formula2>
    </dataValidation>
    <dataValidation type="textLength" errorStyle="information" allowBlank="1" showInputMessage="1" error="XLBVal:6=386.5_x000d__x000a_" sqref="B245" xr:uid="{9D6300C2-D734-4CF7-BD99-505BDE59C90C}">
      <formula1>0</formula1>
      <formula2>10000</formula2>
    </dataValidation>
    <dataValidation type="textLength" errorStyle="information" allowBlank="1" showInputMessage="1" error="XLBVal:6=-3824.27_x000d__x000a_" sqref="C245:D245" xr:uid="{BD328588-0137-4519-BA1D-0859F375F996}">
      <formula1>0</formula1>
      <formula2>10000</formula2>
    </dataValidation>
    <dataValidation type="textLength" errorStyle="information" allowBlank="1" showInputMessage="1" error="XLBVal:6=-1686.55_x000d__x000a_" sqref="E245" xr:uid="{001ABF68-F640-46FA-9447-615416CAB69E}">
      <formula1>0</formula1>
      <formula2>10000</formula2>
    </dataValidation>
    <dataValidation type="textLength" errorStyle="information" allowBlank="1" showInputMessage="1" error="XLBVal:6=-2499.99_x000d__x000a_" sqref="F245" xr:uid="{184E2292-8071-41C7-8105-0679EBCB009D}">
      <formula1>0</formula1>
      <formula2>10000</formula2>
    </dataValidation>
    <dataValidation type="textLength" errorStyle="information" allowBlank="1" showInputMessage="1" error="XLBVal:6=-2052.12_x000d__x000a_" sqref="G245" xr:uid="{C9E9D933-A918-4AD6-A42B-F89CE0EC3B05}">
      <formula1>0</formula1>
      <formula2>10000</formula2>
    </dataValidation>
    <dataValidation type="textLength" errorStyle="information" allowBlank="1" showInputMessage="1" error="XLBVal:6=-2865_x000d__x000a_" sqref="H245" xr:uid="{AE4E5C20-A041-4F1F-9452-8885CD85CA47}">
      <formula1>0</formula1>
      <formula2>10000</formula2>
    </dataValidation>
    <dataValidation type="textLength" errorStyle="information" allowBlank="1" showInputMessage="1" error="XLBVal:6=-583_x000d__x000a_" sqref="B246" xr:uid="{B80F1E86-0477-45F8-8358-E97DDDED2ED5}">
      <formula1>0</formula1>
      <formula2>10000</formula2>
    </dataValidation>
    <dataValidation type="textLength" errorStyle="information" allowBlank="1" showInputMessage="1" error="XLBVal:6=-10766.06_x000d__x000a_" sqref="C246:D246" xr:uid="{51D42696-C7C0-4B76-A91C-3A72CAE084F6}">
      <formula1>0</formula1>
      <formula2>10000</formula2>
    </dataValidation>
    <dataValidation type="textLength" errorStyle="information" allowBlank="1" showInputMessage="1" error="XLBVal:6=-2372.13_x000d__x000a_" sqref="E246" xr:uid="{A3FF2254-AA6F-451C-B55A-D90ECCD9337B}">
      <formula1>0</formula1>
      <formula2>10000</formula2>
    </dataValidation>
    <dataValidation type="textLength" errorStyle="information" allowBlank="1" showInputMessage="1" error="XLBVal:6=-1529.54_x000d__x000a_" sqref="F246" xr:uid="{BD31E916-A50A-4713-9929-F58CFA469D4D}">
      <formula1>0</formula1>
      <formula2>10000</formula2>
    </dataValidation>
    <dataValidation type="textLength" errorStyle="information" allowBlank="1" showInputMessage="1" error="XLBVal:6=-1216.33_x000d__x000a_" sqref="G246" xr:uid="{2B1FC288-EF2A-41DF-9303-59809C88AEE7}">
      <formula1>0</formula1>
      <formula2>10000</formula2>
    </dataValidation>
    <dataValidation type="textLength" errorStyle="information" allowBlank="1" showInputMessage="1" error="XLBVal:6=-1232.5_x000d__x000a_" sqref="H246" xr:uid="{E06D8A91-23C9-4D16-9C9C-8F729DB8DAEF}">
      <formula1>0</formula1>
      <formula2>10000</formula2>
    </dataValidation>
    <dataValidation type="textLength" errorStyle="information" allowBlank="1" showInputMessage="1" error="XLBVal:6=-1540_x000d__x000a_" sqref="B247" xr:uid="{FEAAD04E-BF71-45FF-8ACE-56F774DEF1E7}">
      <formula1>0</formula1>
      <formula2>10000</formula2>
    </dataValidation>
    <dataValidation type="textLength" errorStyle="information" allowBlank="1" showInputMessage="1" error="XLBVal:6=-1820_x000d__x000a_" sqref="C247:D247" xr:uid="{AA2D6BA7-3C9A-45C7-82A4-6FD9F7A67855}">
      <formula1>0</formula1>
      <formula2>10000</formula2>
    </dataValidation>
    <dataValidation type="textLength" errorStyle="information" allowBlank="1" showInputMessage="1" error="XLBVal:6=-780_x000d__x000a_" sqref="E247" xr:uid="{37BCC77E-05CD-4D0F-817F-2CAF75AF55B6}">
      <formula1>0</formula1>
      <formula2>10000</formula2>
    </dataValidation>
    <dataValidation type="textLength" errorStyle="information" allowBlank="1" showInputMessage="1" error="XLBVal:6=-527.39_x000d__x000a_" sqref="F247" xr:uid="{F0A8BFF0-007D-4EE6-9666-C678C6668022}">
      <formula1>0</formula1>
      <formula2>10000</formula2>
    </dataValidation>
    <dataValidation type="textLength" errorStyle="information" allowBlank="1" showInputMessage="1" error="XLBVal:6=-50_x000d__x000a_" sqref="H247" xr:uid="{FFC96019-26B3-4826-A64A-CE04A8D4E078}">
      <formula1>0</formula1>
      <formula2>10000</formula2>
    </dataValidation>
    <dataValidation type="textLength" errorStyle="information" allowBlank="1" showInputMessage="1" error="XLBVal:6=-72876.66_x000d__x000a_" sqref="B248" xr:uid="{9396EA2C-8105-40E8-9E8D-26AC0D2CBB68}">
      <formula1>0</formula1>
      <formula2>10000</formula2>
    </dataValidation>
    <dataValidation type="textLength" errorStyle="information" allowBlank="1" showInputMessage="1" error="XLBVal:6=-119548.61_x000d__x000a_" sqref="C248:D248" xr:uid="{8291C072-E509-4B37-BCF6-3120F7AB7C87}">
      <formula1>0</formula1>
      <formula2>10000</formula2>
    </dataValidation>
    <dataValidation type="textLength" errorStyle="information" allowBlank="1" showInputMessage="1" error="XLBVal:6=-76250.66_x000d__x000a_" sqref="E248" xr:uid="{6B721D57-716A-4F8C-AC86-3F3D197FE4BC}">
      <formula1>0</formula1>
      <formula2>10000</formula2>
    </dataValidation>
    <dataValidation type="textLength" errorStyle="information" allowBlank="1" showInputMessage="1" error="XLBVal:6=-54854.67_x000d__x000a_" sqref="F248" xr:uid="{63967616-5108-43CD-9439-73338DDA0854}">
      <formula1>0</formula1>
      <formula2>10000</formula2>
    </dataValidation>
    <dataValidation type="textLength" errorStyle="information" allowBlank="1" showInputMessage="1" error="XLBVal:6=-91631.71_x000d__x000a_" sqref="G248" xr:uid="{3A74AA94-4201-4942-A687-9C9246B4FFB0}">
      <formula1>0</formula1>
      <formula2>10000</formula2>
    </dataValidation>
    <dataValidation type="textLength" errorStyle="information" allowBlank="1" showInputMessage="1" error="XLBVal:6=-67991.42_x000d__x000a_" sqref="H248" xr:uid="{9D411D41-0A03-46AA-B5B6-4BB5129F277C}">
      <formula1>0</formula1>
      <formula2>10000</formula2>
    </dataValidation>
    <dataValidation type="textLength" errorStyle="information" allowBlank="1" showInputMessage="1" error="XLBVal:6=-640_x000d__x000a_" sqref="B250" xr:uid="{93C8D3D4-D1EC-4CDE-BDDD-456F402154C8}">
      <formula1>0</formula1>
      <formula2>10000</formula2>
    </dataValidation>
    <dataValidation type="textLength" errorStyle="information" allowBlank="1" showInputMessage="1" error="XLBVal:6=-1025_x000d__x000a_" sqref="C250:D250" xr:uid="{2AEA1EED-FC5F-4BE8-A65D-E9F9E2AFD616}">
      <formula1>0</formula1>
      <formula2>10000</formula2>
    </dataValidation>
    <dataValidation type="textLength" errorStyle="information" allowBlank="1" showInputMessage="1" error="XLBVal:6=-868_x000d__x000a_" sqref="F250" xr:uid="{F04C8405-581F-4F81-A009-1EC29656E7CA}">
      <formula1>0</formula1>
      <formula2>10000</formula2>
    </dataValidation>
    <dataValidation type="textLength" errorStyle="information" allowBlank="1" showInputMessage="1" error="XLBVal:6=-526_x000d__x000a_" sqref="G250" xr:uid="{874F6869-F106-4157-BAF0-B428C8F8916D}">
      <formula1>0</formula1>
      <formula2>10000</formula2>
    </dataValidation>
    <dataValidation type="textLength" errorStyle="information" allowBlank="1" showInputMessage="1" error="XLBVal:6=-147_x000d__x000a_" sqref="H250" xr:uid="{6E50938F-A072-4087-8A9A-4E2EE3D43CB7}">
      <formula1>0</formula1>
      <formula2>10000</formula2>
    </dataValidation>
    <dataValidation type="textLength" errorStyle="information" allowBlank="1" showInputMessage="1" error="XLBVal:6=-4106.32_x000d__x000a_" sqref="B252" xr:uid="{95877511-1265-4B4E-98DC-AFE08FACB17B}">
      <formula1>0</formula1>
      <formula2>10000</formula2>
    </dataValidation>
    <dataValidation type="textLength" errorStyle="information" allowBlank="1" showInputMessage="1" error="XLBVal:6=-3955.08_x000d__x000a_" sqref="C252:D252" xr:uid="{668B27F3-0B9D-4C3A-99E7-95196DCD8575}">
      <formula1>0</formula1>
      <formula2>10000</formula2>
    </dataValidation>
    <dataValidation type="textLength" errorStyle="information" allowBlank="1" showInputMessage="1" error="XLBVal:6=-7690.08_x000d__x000a_" sqref="E252" xr:uid="{3A2036FB-76FE-4BD7-8BEC-2C3841E828DA}">
      <formula1>0</formula1>
      <formula2>10000</formula2>
    </dataValidation>
    <dataValidation type="textLength" errorStyle="information" allowBlank="1" showInputMessage="1" error="XLBVal:6=-18706.38_x000d__x000a_" sqref="F252" xr:uid="{8A68B047-1E13-4752-B1BA-81BD7316CA11}">
      <formula1>0</formula1>
      <formula2>10000</formula2>
    </dataValidation>
    <dataValidation type="textLength" errorStyle="information" allowBlank="1" showInputMessage="1" error="XLBVal:6=-46054.24_x000d__x000a_" sqref="G252" xr:uid="{EDA59902-63A6-4AA7-8289-D9E7B05BBE56}">
      <formula1>0</formula1>
      <formula2>10000</formula2>
    </dataValidation>
    <dataValidation type="textLength" errorStyle="information" allowBlank="1" showInputMessage="1" error="XLBVal:6=-66964.23_x000d__x000a_" sqref="H252" xr:uid="{4865FBF6-2A85-4904-A36F-4D812CF39E6F}">
      <formula1>0</formula1>
      <formula2>10000</formula2>
    </dataValidation>
    <dataValidation type="textLength" errorStyle="information" allowBlank="1" showInputMessage="1" error="XLBVal:6=-818_x000d__x000a_" sqref="B253" xr:uid="{0CF37567-518B-420C-80F7-49693321C88D}">
      <formula1>0</formula1>
      <formula2>10000</formula2>
    </dataValidation>
    <dataValidation type="textLength" errorStyle="information" allowBlank="1" showInputMessage="1" error="XLBVal:6=-2533.73_x000d__x000a_" sqref="C253:D253" xr:uid="{DD4139AB-2342-4ED9-8CEF-0D4A628BC2DF}">
      <formula1>0</formula1>
      <formula2>10000</formula2>
    </dataValidation>
    <dataValidation type="textLength" errorStyle="information" allowBlank="1" showInputMessage="1" error="XLBVal:6=-633.4_x000d__x000a_" sqref="E253" xr:uid="{D2FDA449-3398-4658-964E-88D350CEF677}">
      <formula1>0</formula1>
      <formula2>10000</formula2>
    </dataValidation>
    <dataValidation type="textLength" errorStyle="information" allowBlank="1" showInputMessage="1" error="XLBVal:6=-146.4_x000d__x000a_" sqref="F253" xr:uid="{4EAFDCCE-DF93-48BC-8F4C-19B45E2C6155}">
      <formula1>0</formula1>
      <formula2>10000</formula2>
    </dataValidation>
    <dataValidation type="textLength" errorStyle="information" allowBlank="1" showInputMessage="1" error="XLBVal:6=-389.95_x000d__x000a_" sqref="G253" xr:uid="{8B410101-4619-4A50-B6BC-A9A7ACB8A6CE}">
      <formula1>0</formula1>
      <formula2>10000</formula2>
    </dataValidation>
    <dataValidation type="textLength" errorStyle="information" allowBlank="1" showInputMessage="1" error="XLBVal:6=-2158.31_x000d__x000a_" sqref="H253" xr:uid="{F9A4D233-B2C5-4AED-A017-098C6F0740DF}">
      <formula1>0</formula1>
      <formula2>10000</formula2>
    </dataValidation>
    <dataValidation type="textLength" errorStyle="information" allowBlank="1" showInputMessage="1" error="XLBVal:6=-13925.16_x000d__x000a_" sqref="B254" xr:uid="{33D89D7A-0F53-42A8-94DF-83177B03683A}">
      <formula1>0</formula1>
      <formula2>10000</formula2>
    </dataValidation>
    <dataValidation type="textLength" errorStyle="information" allowBlank="1" showInputMessage="1" error="XLBVal:6=-5613.5_x000d__x000a_" sqref="C254:D254" xr:uid="{C2872A09-F0BA-45BC-BFD0-3997D4271CA4}">
      <formula1>0</formula1>
      <formula2>10000</formula2>
    </dataValidation>
    <dataValidation type="textLength" errorStyle="information" allowBlank="1" showInputMessage="1" error="XLBVal:6=-2848_x000d__x000a_" sqref="E254" xr:uid="{7E548465-8246-496E-AA9B-FAD2BA95E804}">
      <formula1>0</formula1>
      <formula2>10000</formula2>
    </dataValidation>
    <dataValidation type="textLength" errorStyle="information" allowBlank="1" showInputMessage="1" error="XLBVal:6=-1404_x000d__x000a_" sqref="F254" xr:uid="{1A3955CB-067F-401B-81FF-0E3D41D02B3A}">
      <formula1>0</formula1>
      <formula2>10000</formula2>
    </dataValidation>
    <dataValidation type="textLength" errorStyle="information" allowBlank="1" showInputMessage="1" error="XLBVal:6=-4560_x000d__x000a_" sqref="G254" xr:uid="{7578EAED-08F1-4E14-8233-8D5070F6D81E}">
      <formula1>0</formula1>
      <formula2>10000</formula2>
    </dataValidation>
    <dataValidation type="textLength" errorStyle="information" allowBlank="1" showInputMessage="1" error="XLBVal:6=-2869_x000d__x000a_" sqref="H254" xr:uid="{756E561E-131E-4BA5-8838-061444466364}">
      <formula1>0</formula1>
      <formula2>10000</formula2>
    </dataValidation>
    <dataValidation type="textLength" errorStyle="information" allowBlank="1" showInputMessage="1" error="XLBVal:6=-5879_x000d__x000a_" sqref="B258" xr:uid="{7EE556B5-290E-4731-A911-5F7C867F6E65}">
      <formula1>0</formula1>
      <formula2>10000</formula2>
    </dataValidation>
    <dataValidation type="textLength" errorStyle="information" allowBlank="1" showInputMessage="1" error="XLBVal:6=-11911.32_x000d__x000a_" sqref="C258:D258" xr:uid="{E5528A57-E4BD-4618-AFDF-37651009EC68}">
      <formula1>0</formula1>
      <formula2>10000</formula2>
    </dataValidation>
    <dataValidation type="textLength" errorStyle="information" allowBlank="1" showInputMessage="1" error="XLBVal:6=-10337.4_x000d__x000a_" sqref="E258" xr:uid="{0DA7DF86-E98D-4D92-A618-5726D39133EC}">
      <formula1>0</formula1>
      <formula2>10000</formula2>
    </dataValidation>
    <dataValidation type="textLength" errorStyle="information" allowBlank="1" showInputMessage="1" error="XLBVal:6=-9509.76_x000d__x000a_" sqref="F258" xr:uid="{5DDD43E3-4BEC-4341-BD30-48E71446612E}">
      <formula1>0</formula1>
      <formula2>10000</formula2>
    </dataValidation>
    <dataValidation type="textLength" errorStyle="information" allowBlank="1" showInputMessage="1" error="XLBVal:6=-10878_x000d__x000a_" sqref="G258" xr:uid="{C1CB92F1-5DB9-44B9-82C7-9FA91B7F5A28}">
      <formula1>0</formula1>
      <formula2>10000</formula2>
    </dataValidation>
    <dataValidation type="textLength" errorStyle="information" allowBlank="1" showInputMessage="1" error="XLBVal:6=-4276_x000d__x000a_" sqref="H258" xr:uid="{CFA3AF54-6698-4A62-9E70-CFC7149E72BC}">
      <formula1>0</formula1>
      <formula2>10000</formula2>
    </dataValidation>
    <dataValidation type="textLength" errorStyle="information" allowBlank="1" showInputMessage="1" error="XLBVal:6=-148916.15_x000d__x000a_" sqref="E168" xr:uid="{45286E81-0513-467E-ADE1-966D074B0B5E}">
      <formula1>0</formula1>
      <formula2>10000</formula2>
    </dataValidation>
    <dataValidation type="textLength" errorStyle="information" allowBlank="1" showInputMessage="1" error="XLBVal:6=-11131.57_x000d__x000a_" sqref="E170" xr:uid="{0D3E0577-7DF9-4F68-A7AA-86B16803F3E1}">
      <formula1>0</formula1>
      <formula2>10000</formula2>
    </dataValidation>
    <dataValidation type="textLength" errorStyle="information" allowBlank="1" showInputMessage="1" error="XLBVal:6=-41388.73_x000d__x000a_" sqref="H170" xr:uid="{6158EB09-70EE-4E12-A586-B849AB0269A6}">
      <formula1>0</formula1>
      <formula2>10000</formula2>
    </dataValidation>
    <dataValidation type="textLength" errorStyle="information" allowBlank="1" showInputMessage="1" error="XLBVal:6=-7575.74_x000d__x000a_" sqref="H173" xr:uid="{DF1A4602-BC8B-4EBD-AD26-6283C38CA653}">
      <formula1>0</formula1>
      <formula2>10000</formula2>
    </dataValidation>
    <dataValidation type="textLength" errorStyle="information" allowBlank="1" showInputMessage="1" error="XLBVal:6=-78432_x000d__x000a_" sqref="G174 B174" xr:uid="{D4BF9A7A-953B-4D9A-BC50-FF8C32AD5FE2}">
      <formula1>0</formula1>
      <formula2>10000</formula2>
    </dataValidation>
    <dataValidation type="textLength" errorStyle="information" allowBlank="1" showInputMessage="1" error="XLBVal:6=-312008_x000d__x000a_" sqref="C175:D175" xr:uid="{BD931B1E-FE57-469B-B5B4-238BD4F2B23A}">
      <formula1>0</formula1>
      <formula2>10000</formula2>
    </dataValidation>
    <dataValidation type="textLength" errorStyle="information" allowBlank="1" showInputMessage="1" error="XLBVal:6=-199004_x000d__x000a_" sqref="G175" xr:uid="{DE8494B8-D392-4FAA-8A7F-179590C0B43D}">
      <formula1>0</formula1>
      <formula2>10000</formula2>
    </dataValidation>
    <dataValidation type="textLength" errorStyle="information" allowBlank="1" showInputMessage="1" error="XLBVal:6=-51532.5_x000d__x000a_" sqref="B177" xr:uid="{D5FDF50B-036E-47E2-8FE5-CE4574F7435C}">
      <formula1>0</formula1>
      <formula2>10000</formula2>
    </dataValidation>
    <dataValidation type="textLength" errorStyle="information" allowBlank="1" showInputMessage="1" error="XLBVal:6=-28109_x000d__x000a_" sqref="C177:D177" xr:uid="{D9546879-397E-4396-B0D2-8EACF0D0620A}">
      <formula1>0</formula1>
      <formula2>10000</formula2>
    </dataValidation>
    <dataValidation type="textLength" errorStyle="information" allowBlank="1" showInputMessage="1" error="XLBVal:6=-30582.5_x000d__x000a_" sqref="E177" xr:uid="{9EB70C68-A2B3-46AC-8A9B-D745062600E5}">
      <formula1>0</formula1>
      <formula2>10000</formula2>
    </dataValidation>
    <dataValidation type="textLength" errorStyle="information" allowBlank="1" showInputMessage="1" error="XLBVal:6=-7355_x000d__x000a_" sqref="F177" xr:uid="{9FFB4DEB-E674-446E-9948-5CE2F1718A37}">
      <formula1>0</formula1>
      <formula2>10000</formula2>
    </dataValidation>
    <dataValidation type="textLength" errorStyle="information" allowBlank="1" showInputMessage="1" error="XLBVal:6=-24702.9_x000d__x000a_" sqref="G177" xr:uid="{6892FD47-8AEC-44F7-AFE4-FA9AAED3865A}">
      <formula1>0</formula1>
      <formula2>10000</formula2>
    </dataValidation>
    <dataValidation type="textLength" errorStyle="information" allowBlank="1" showInputMessage="1" error="XLBVal:6=-27797_x000d__x000a_" sqref="H177" xr:uid="{9106B181-09D4-498A-A9AE-86B321B3609F}">
      <formula1>0</formula1>
      <formula2>10000</formula2>
    </dataValidation>
    <dataValidation type="textLength" errorStyle="information" allowBlank="1" showInputMessage="1" error="XLBVal:6=-27287.32_x000d__x000a_" sqref="B135" xr:uid="{D0719512-9DED-4A70-B25C-6ED414B78B2F}">
      <formula1>0</formula1>
      <formula2>10000</formula2>
    </dataValidation>
    <dataValidation type="textLength" errorStyle="information" allowBlank="1" showInputMessage="1" error="XLBVal:6=-157607.34_x000d__x000a_" sqref="C135:D135" xr:uid="{9F051832-E6AF-48D1-A535-7E5DA2327C65}">
      <formula1>0</formula1>
      <formula2>10000</formula2>
    </dataValidation>
    <dataValidation type="textLength" errorStyle="information" allowBlank="1" showInputMessage="1" error="XLBVal:6=-96932.8_x000d__x000a_" sqref="G135" xr:uid="{78F23B14-095F-4EF1-9C39-84AEAC9A01A1}">
      <formula1>0</formula1>
      <formula2>10000</formula2>
    </dataValidation>
    <dataValidation type="textLength" errorStyle="information" allowBlank="1" showInputMessage="1" error="XLBVal:6=-2438.36_x000d__x000a_" sqref="B138" xr:uid="{A60F8866-03AB-48B0-9696-C066820D0717}">
      <formula1>0</formula1>
      <formula2>10000</formula2>
    </dataValidation>
    <dataValidation type="textLength" errorStyle="information" allowBlank="1" showInputMessage="1" error="XLBVal:6=-95.89_x000d__x000a_" sqref="C138:D138" xr:uid="{6B857163-4A9B-4DBE-B81D-35B1098BEA34}">
      <formula1>0</formula1>
      <formula2>10000</formula2>
    </dataValidation>
    <dataValidation type="textLength" errorStyle="information" allowBlank="1" showInputMessage="1" error="XLBVal:6=-286.89_x000d__x000a_" sqref="E138" xr:uid="{7A313D4C-6BD7-402B-8B0C-9AF6D1654B18}">
      <formula1>0</formula1>
      <formula2>10000</formula2>
    </dataValidation>
    <dataValidation type="textLength" errorStyle="information" allowBlank="1" showInputMessage="1" error="XLBVal:6=-1146.58_x000d__x000a_" sqref="H138" xr:uid="{5378F875-1A45-4A7B-AB20-BE7DEB70CE7D}">
      <formula1>0</formula1>
      <formula2>10000</formula2>
    </dataValidation>
    <dataValidation type="textLength" errorStyle="information" allowBlank="1" showInputMessage="1" error="XLBVal:6=-166852_x000d__x000a_" sqref="H162" xr:uid="{73FE5CE7-8D8D-43BE-9B81-8D6907C1BDEC}">
      <formula1>0</formula1>
      <formula2>10000</formula2>
    </dataValidation>
    <dataValidation type="textLength" errorStyle="information" allowBlank="1" showInputMessage="1" error="XLBVal:6=-25830.6_x000d__x000a_" sqref="B116" xr:uid="{B689FC4A-45BD-4E17-B282-D956BEAF608E}">
      <formula1>0</formula1>
      <formula2>10000</formula2>
    </dataValidation>
    <dataValidation type="textLength" errorStyle="information" allowBlank="1" showInputMessage="1" error="XLBVal:6=-57530.32_x000d__x000a_" sqref="C116:D116" xr:uid="{44CF4360-213F-4A28-B508-4B470546E1EB}">
      <formula1>0</formula1>
      <formula2>10000</formula2>
    </dataValidation>
    <dataValidation type="textLength" errorStyle="information" allowBlank="1" showInputMessage="1" error="XLBVal:6=-26495.87_x000d__x000a_" sqref="E116" xr:uid="{6C9130C2-6BD5-4AB0-93EC-4B2A2BC2C6D7}">
      <formula1>0</formula1>
      <formula2>10000</formula2>
    </dataValidation>
    <dataValidation type="textLength" errorStyle="information" allowBlank="1" showInputMessage="1" error="XLBVal:6=-26619.6_x000d__x000a_" sqref="F116" xr:uid="{B12D299D-0432-4217-B97B-FFC020983AC9}">
      <formula1>0</formula1>
      <formula2>10000</formula2>
    </dataValidation>
    <dataValidation type="textLength" errorStyle="information" allowBlank="1" showInputMessage="1" error="XLBVal:6=-30315.89_x000d__x000a_" sqref="G116" xr:uid="{FBA4EE68-F9B6-4EDE-AD9C-3DCD84B8FAE3}">
      <formula1>0</formula1>
      <formula2>10000</formula2>
    </dataValidation>
    <dataValidation type="textLength" errorStyle="information" allowBlank="1" showInputMessage="1" error="XLBVal:6=-40150.3_x000d__x000a_" sqref="H116" xr:uid="{866116EA-8C28-453F-9CC5-2C7E52DD0C4F}">
      <formula1>0</formula1>
      <formula2>10000</formula2>
    </dataValidation>
    <dataValidation type="textLength" errorStyle="information" allowBlank="1" showInputMessage="1" error="XLBVal:6=-1508724.28_x000d__x000a_" sqref="B89:B100" xr:uid="{1FAD39BC-5C33-4D19-973C-222B2E327383}">
      <formula1>0</formula1>
      <formula2>10000</formula2>
    </dataValidation>
    <dataValidation type="textLength" errorStyle="information" allowBlank="1" showInputMessage="1" error="XLBVal:6=-1611851.28_x000d__x000a_" sqref="C89:D100" xr:uid="{6B5E32BF-AFCA-4F4E-8312-5072947ADB5F}">
      <formula1>0</formula1>
      <formula2>10000</formula2>
    </dataValidation>
    <dataValidation type="textLength" errorStyle="information" allowBlank="1" showInputMessage="1" error="XLBVal:6=-2073710.42_x000d__x000a_" sqref="E89:E100" xr:uid="{77872F39-3E6E-4A9B-AB2E-2CEBDF6F1ED0}">
      <formula1>0</formula1>
      <formula2>10000</formula2>
    </dataValidation>
    <dataValidation type="textLength" errorStyle="information" allowBlank="1" showInputMessage="1" error="XLBVal:6=-2455714.07_x000d__x000a_" sqref="F89:F100" xr:uid="{F656CF02-2958-410E-95FA-928461421A92}">
      <formula1>0</formula1>
      <formula2>10000</formula2>
    </dataValidation>
    <dataValidation type="textLength" errorStyle="information" allowBlank="1" showInputMessage="1" error="XLBVal:6=-1779721.84_x000d__x000a_" sqref="G89:G100" xr:uid="{F3908B88-CA61-441A-9465-70F4061DB7E0}">
      <formula1>0</formula1>
      <formula2>10000</formula2>
    </dataValidation>
    <dataValidation type="textLength" errorStyle="information" allowBlank="1" showInputMessage="1" error="XLBVal:6=-1573452.26_x000d__x000a_" sqref="H89:H100" xr:uid="{84274E4B-3FD7-48BD-965D-ECE7BB1F82A4}">
      <formula1>0</formula1>
      <formula2>10000</formula2>
    </dataValidation>
    <dataValidation type="textLength" errorStyle="information" allowBlank="1" showInputMessage="1" error="XLBVal:6=-1521458.93_x000d__x000a_" sqref="B106" xr:uid="{7AAFB930-79A9-4543-90AC-D796868D1251}">
      <formula1>0</formula1>
      <formula2>10000</formula2>
    </dataValidation>
    <dataValidation type="textLength" errorStyle="information" allowBlank="1" showInputMessage="1" error="XLBVal:6=-1504154.94_x000d__x000a_" sqref="C106:D106" xr:uid="{66FA17E7-3A2E-4522-B450-1D6C782E5F9D}">
      <formula1>0</formula1>
      <formula2>10000</formula2>
    </dataValidation>
    <dataValidation type="textLength" errorStyle="information" allowBlank="1" showInputMessage="1" error="XLBVal:6=-1924996.59_x000d__x000a_" sqref="E106" xr:uid="{FFDF70AA-96A8-45C7-9138-17DDA7BA6536}">
      <formula1>0</formula1>
      <formula2>10000</formula2>
    </dataValidation>
    <dataValidation type="textLength" errorStyle="information" allowBlank="1" showInputMessage="1" error="XLBVal:6=-1742774.45_x000d__x000a_" sqref="F106" xr:uid="{7EA5DCB6-DD96-40A0-8058-45E6A784ECAF}">
      <formula1>0</formula1>
      <formula2>10000</formula2>
    </dataValidation>
    <dataValidation type="textLength" errorStyle="information" allowBlank="1" showInputMessage="1" error="XLBVal:6=-1518702.97_x000d__x000a_" sqref="G106" xr:uid="{9CF79054-91FF-4CD6-B786-34DD9E8D4CD6}">
      <formula1>0</formula1>
      <formula2>10000</formula2>
    </dataValidation>
    <dataValidation type="textLength" errorStyle="information" allowBlank="1" showInputMessage="1" error="XLBVal:6=-1263867.57_x000d__x000a_" sqref="H106" xr:uid="{19CF1D00-6DA8-4CCE-8118-6D795EDB6A3C}">
      <formula1>0</formula1>
      <formula2>10000</formula2>
    </dataValidation>
    <dataValidation type="textLength" errorStyle="information" allowBlank="1" showInputMessage="1" error="XLBVal:6=-2893.45_x000d__x000a_" sqref="B107" xr:uid="{EB84E219-C1BC-4F0A-A7C6-43E3BADB5F2E}">
      <formula1>0</formula1>
      <formula2>10000</formula2>
    </dataValidation>
    <dataValidation type="textLength" errorStyle="information" allowBlank="1" showInputMessage="1" error="XLBVal:6=-5873.61_x000d__x000a_" sqref="C107:D107" xr:uid="{6FF4B77A-D665-4AAB-BC65-7C00DAC0A555}">
      <formula1>0</formula1>
      <formula2>10000</formula2>
    </dataValidation>
    <dataValidation type="textLength" errorStyle="information" allowBlank="1" showInputMessage="1" error="XLBVal:6=-4266.62_x000d__x000a_" sqref="E107" xr:uid="{102649D4-23BE-4F5A-AC72-3A2507DB0D29}">
      <formula1>0</formula1>
      <formula2>10000</formula2>
    </dataValidation>
    <dataValidation type="textLength" errorStyle="information" allowBlank="1" showInputMessage="1" error="XLBVal:6=-2476.91_x000d__x000a_" sqref="F107" xr:uid="{EC03C81D-E2A1-45B4-B0E2-3DB3710236E8}">
      <formula1>0</formula1>
      <formula2>10000</formula2>
    </dataValidation>
    <dataValidation type="textLength" errorStyle="information" allowBlank="1" showInputMessage="1" error="XLBVal:6=-7199.54_x000d__x000a_" sqref="G107" xr:uid="{7FA2BFB3-6AF4-43B5-88D8-8FC37A0432D4}">
      <formula1>0</formula1>
      <formula2>10000</formula2>
    </dataValidation>
    <dataValidation type="textLength" errorStyle="information" allowBlank="1" showInputMessage="1" error="XLBVal:6=-2971.37_x000d__x000a_" sqref="H107" xr:uid="{11718008-927B-458E-892B-A97EB4935FB2}">
      <formula1>0</formula1>
      <formula2>10000</formula2>
    </dataValidation>
    <dataValidation type="textLength" errorStyle="information" allowBlank="1" showInputMessage="1" error="XLBVal:6=-95_x000d__x000a_" sqref="C73:D73" xr:uid="{AE7F00BE-6F47-4F43-901E-9F07684B00C1}">
      <formula1>0</formula1>
      <formula2>10000</formula2>
    </dataValidation>
    <dataValidation type="textLength" errorStyle="information" allowBlank="1" showInputMessage="1" error="XLBVal:6=-2_x000d__x000a_" sqref="F73" xr:uid="{A084FCE9-3D2B-4C49-8B4A-0B8A551B1209}">
      <formula1>0</formula1>
      <formula2>10000</formula2>
    </dataValidation>
    <dataValidation type="textLength" errorStyle="information" allowBlank="1" showInputMessage="1" error="XLBVal:6=-182_x000d__x000a_" sqref="G73" xr:uid="{D8BC9BA2-BE45-4B49-A980-B092A7602423}">
      <formula1>0</formula1>
      <formula2>10000</formula2>
    </dataValidation>
    <dataValidation type="textLength" errorStyle="information" allowBlank="1" showInputMessage="1" error="XLBVal:6=-8_x000d__x000a_" sqref="H73" xr:uid="{A524B67B-E2F6-4395-BD5E-4644DACFEEF6}">
      <formula1>0</formula1>
      <formula2>10000</formula2>
    </dataValidation>
    <dataValidation type="textLength" errorStyle="information" allowBlank="1" showInputMessage="1" error="XLBVal:6=-20687.75_x000d__x000a_" sqref="B74" xr:uid="{13E54197-5021-4D1C-91F0-B0974E4FBD11}">
      <formula1>0</formula1>
      <formula2>10000</formula2>
    </dataValidation>
    <dataValidation type="textLength" errorStyle="information" allowBlank="1" showInputMessage="1" error="XLBVal:6=-22237.5_x000d__x000a_" sqref="C74:D74" xr:uid="{28CDF2D4-9084-473C-9E97-C1487914B020}">
      <formula1>0</formula1>
      <formula2>10000</formula2>
    </dataValidation>
    <dataValidation type="textLength" errorStyle="information" allowBlank="1" showInputMessage="1" error="XLBVal:6=-23942.5_x000d__x000a_" sqref="E74" xr:uid="{99B6CE1E-970B-4B88-BAC3-4543821E7D2E}">
      <formula1>0</formula1>
      <formula2>10000</formula2>
    </dataValidation>
    <dataValidation type="textLength" errorStyle="information" allowBlank="1" showInputMessage="1" error="XLBVal:6=-18692.25_x000d__x000a_" sqref="F74" xr:uid="{1100E001-3DA9-46DC-9A99-DFF12329E837}">
      <formula1>0</formula1>
      <formula2>10000</formula2>
    </dataValidation>
    <dataValidation type="textLength" errorStyle="information" allowBlank="1" showInputMessage="1" error="XLBVal:6=-19046.3_x000d__x000a_" sqref="G74" xr:uid="{BD59BB52-38A7-4EE5-8D57-5AA420387172}">
      <formula1>0</formula1>
      <formula2>10000</formula2>
    </dataValidation>
    <dataValidation type="textLength" errorStyle="information" allowBlank="1" showInputMessage="1" error="XLBVal:6=-14192_x000d__x000a_" sqref="H74" xr:uid="{55E3F20C-8622-4B6E-9FB6-74667CA12825}">
      <formula1>0</formula1>
      <formula2>10000</formula2>
    </dataValidation>
    <dataValidation type="textLength" errorStyle="information" allowBlank="1" showInputMessage="1" error="XLBVal:6=-23996.65_x000d__x000a_" sqref="B72" xr:uid="{053ABF27-AF46-4B24-9175-39DC2E7D8210}">
      <formula1>0</formula1>
      <formula2>10000</formula2>
    </dataValidation>
    <dataValidation type="textLength" errorStyle="information" allowBlank="1" showInputMessage="1" error="XLBVal:6=-16242.05_x000d__x000a_" sqref="C72:D72" xr:uid="{942E2DC0-1617-41A9-957F-25CEC063A74A}">
      <formula1>0</formula1>
      <formula2>10000</formula2>
    </dataValidation>
    <dataValidation type="textLength" errorStyle="information" allowBlank="1" showInputMessage="1" error="XLBVal:6=-11184.65_x000d__x000a_" sqref="E72" xr:uid="{C59F9C14-4E2C-44C7-A6D8-724024492E66}">
      <formula1>0</formula1>
      <formula2>10000</formula2>
    </dataValidation>
    <dataValidation type="textLength" errorStyle="information" allowBlank="1" showInputMessage="1" error="XLBVal:6=-18526.15_x000d__x000a_" sqref="F72" xr:uid="{CA578750-1C19-40E2-A856-91448032ABFA}">
      <formula1>0</formula1>
      <formula2>10000</formula2>
    </dataValidation>
    <dataValidation type="textLength" errorStyle="information" allowBlank="1" showInputMessage="1" error="XLBVal:6=-51849.2_x000d__x000a_" sqref="G72" xr:uid="{CE83AF6E-8FC2-4A4E-B5F0-EC5C5C21746B}">
      <formula1>0</formula1>
      <formula2>10000</formula2>
    </dataValidation>
    <dataValidation type="textLength" errorStyle="information" allowBlank="1" showInputMessage="1" error="XLBVal:6=-25277.9_x000d__x000a_" sqref="H72" xr:uid="{9BF5EEBF-0BE5-4862-8AC2-5A21CE779977}">
      <formula1>0</formula1>
      <formula2>10000</formula2>
    </dataValidation>
    <dataValidation type="textLength" errorStyle="information" allowBlank="1" showInputMessage="1" error="XLBVal:6=-18115_x000d__x000a_" sqref="B53" xr:uid="{893487CE-7267-4F11-AB9E-B082320A5E19}">
      <formula1>0</formula1>
      <formula2>10000</formula2>
    </dataValidation>
    <dataValidation type="textLength" errorStyle="information" allowBlank="1" showInputMessage="1" error="XLBVal:6=-26221.5_x000d__x000a_" sqref="C53:D53" xr:uid="{9562033B-8B5A-4EEA-B55E-393B163DDE7E}">
      <formula1>0</formula1>
      <formula2>10000</formula2>
    </dataValidation>
    <dataValidation type="textLength" errorStyle="information" allowBlank="1" showInputMessage="1" error="XLBVal:6=-27176.5_x000d__x000a_" sqref="E53" xr:uid="{8772F3FB-B45E-41B7-A8F6-19C406676BA7}">
      <formula1>0</formula1>
      <formula2>10000</formula2>
    </dataValidation>
    <dataValidation type="textLength" errorStyle="information" allowBlank="1" showInputMessage="1" error="XLBVal:6=-20445_x000d__x000a_" sqref="F53" xr:uid="{B8B520AE-5877-4660-B196-0A0979F6E116}">
      <formula1>0</formula1>
      <formula2>10000</formula2>
    </dataValidation>
    <dataValidation type="textLength" errorStyle="information" allowBlank="1" showInputMessage="1" error="XLBVal:6=-17421_x000d__x000a_" sqref="G53" xr:uid="{11FC6788-6C4E-4CB5-89C2-ACAD156CA919}">
      <formula1>0</formula1>
      <formula2>10000</formula2>
    </dataValidation>
    <dataValidation type="textLength" errorStyle="information" allowBlank="1" showInputMessage="1" error="XLBVal:6=-30557.5_x000d__x000a_" sqref="H53" xr:uid="{5A7A7A06-FC8D-43D9-A26C-18BBA194055A}">
      <formula1>0</formula1>
      <formula2>10000</formula2>
    </dataValidation>
    <dataValidation type="textLength" errorStyle="information" allowBlank="1" showInputMessage="1" error="XLBVal:6=-3030_x000d__x000a_" sqref="B54" xr:uid="{65544C53-8C2D-453F-8C75-6283FB9E3004}">
      <formula1>0</formula1>
      <formula2>10000</formula2>
    </dataValidation>
    <dataValidation type="textLength" errorStyle="information" allowBlank="1" showInputMessage="1" error="XLBVal:6=-3500_x000d__x000a_" sqref="C54:D54" xr:uid="{83359D08-6FC4-4374-9624-730D0496A5DF}">
      <formula1>0</formula1>
      <formula2>10000</formula2>
    </dataValidation>
    <dataValidation type="textLength" errorStyle="information" allowBlank="1" showInputMessage="1" error="XLBVal:6=-3245_x000d__x000a_" sqref="E54" xr:uid="{081AEFAF-83BD-4173-9A1C-935626660585}">
      <formula1>0</formula1>
      <formula2>10000</formula2>
    </dataValidation>
    <dataValidation type="textLength" errorStyle="information" allowBlank="1" showInputMessage="1" error="XLBVal:6=-3100.7_x000d__x000a_" sqref="F54" xr:uid="{BC0683EB-198A-4B2C-9634-8224856445DA}">
      <formula1>0</formula1>
      <formula2>10000</formula2>
    </dataValidation>
    <dataValidation type="textLength" errorStyle="information" allowBlank="1" showInputMessage="1" error="XLBVal:6=-20189_x000d__x000a_" sqref="G54" xr:uid="{3181A516-4769-43E5-9F8B-39419DD84FDF}">
      <formula1>0</formula1>
      <formula2>10000</formula2>
    </dataValidation>
    <dataValidation type="textLength" errorStyle="information" allowBlank="1" showInputMessage="1" error="XLBVal:6=-11233.01_x000d__x000a_" sqref="H54" xr:uid="{52FA422F-BD45-48D0-90F2-BF8D559529A7}">
      <formula1>0</formula1>
      <formula2>10000</formula2>
    </dataValidation>
    <dataValidation type="textLength" errorStyle="information" allowBlank="1" showInputMessage="1" error="XLBVal:6=-239.44_x000d__x000a_" sqref="B55" xr:uid="{65DE068B-766C-415C-BB3B-672152176786}">
      <formula1>0</formula1>
      <formula2>10000</formula2>
    </dataValidation>
    <dataValidation type="textLength" errorStyle="information" allowBlank="1" showInputMessage="1" error="XLBVal:6=-70.86_x000d__x000a_" sqref="C55:D55" xr:uid="{47F71342-801D-4835-A71E-E87BEA5819C1}">
      <formula1>0</formula1>
      <formula2>10000</formula2>
    </dataValidation>
    <dataValidation type="textLength" errorStyle="information" allowBlank="1" showInputMessage="1" error="XLBVal:6=-2120_x000d__x000a_" sqref="B56:B57" xr:uid="{BDFCBF78-A77F-4FDC-98B6-81924BA39ACB}">
      <formula1>0</formula1>
      <formula2>10000</formula2>
    </dataValidation>
    <dataValidation type="textLength" errorStyle="information" allowBlank="1" showInputMessage="1" error="XLBVal:6=-4960_x000d__x000a_" sqref="C56:D57" xr:uid="{76B6FEE0-9709-4879-9ED3-F8FDE1BB2E76}">
      <formula1>0</formula1>
      <formula2>10000</formula2>
    </dataValidation>
    <dataValidation type="textLength" errorStyle="information" allowBlank="1" showInputMessage="1" error="XLBVal:6=-2550_x000d__x000a_" sqref="E56:E57" xr:uid="{58AAC980-D1EA-48E5-804C-1A5854E0B530}">
      <formula1>0</formula1>
      <formula2>10000</formula2>
    </dataValidation>
    <dataValidation type="textLength" errorStyle="information" allowBlank="1" showInputMessage="1" error="XLBVal:6=-4140_x000d__x000a_" sqref="F56:F57" xr:uid="{F48BD48F-0524-4E4F-AE57-E4F5ABDE8C50}">
      <formula1>0</formula1>
      <formula2>10000</formula2>
    </dataValidation>
    <dataValidation type="textLength" errorStyle="information" allowBlank="1" showInputMessage="1" error="XLBVal:6=-23560_x000d__x000a_" sqref="G56:G57" xr:uid="{260F79A0-160C-4073-8622-A91186AD5D61}">
      <formula1>0</formula1>
      <formula2>10000</formula2>
    </dataValidation>
    <dataValidation type="textLength" errorStyle="information" allowBlank="1" showInputMessage="1" error="XLBVal:6=-5300_x000d__x000a_" sqref="H56:H57" xr:uid="{A1DA0465-9EA5-4C7C-92E7-F15DBD8B37B6}">
      <formula1>0</formula1>
      <formula2>10000</formula2>
    </dataValidation>
    <dataValidation type="textLength" errorStyle="information" allowBlank="1" showInputMessage="1" error="XLBVal:6=-727.64_x000d__x000a_" sqref="B58" xr:uid="{520466F7-37B9-43D8-8750-C4E59F0D79FD}">
      <formula1>0</formula1>
      <formula2>10000</formula2>
    </dataValidation>
    <dataValidation type="textLength" errorStyle="information" allowBlank="1" showInputMessage="1" error="XLBVal:6=-3276.86_x000d__x000a_" sqref="C58:D58" xr:uid="{589ECE64-2996-4D4F-AE9B-1BA6060E3DB3}">
      <formula1>0</formula1>
      <formula2>10000</formula2>
    </dataValidation>
    <dataValidation type="textLength" errorStyle="information" allowBlank="1" showInputMessage="1" error="XLBVal:6=-459.04_x000d__x000a_" sqref="E58" xr:uid="{FB21932C-BC6E-4FCD-BAF4-999AB88775BB}">
      <formula1>0</formula1>
      <formula2>10000</formula2>
    </dataValidation>
    <dataValidation type="textLength" errorStyle="information" allowBlank="1" showInputMessage="1" error="XLBVal:6=-1917.12_x000d__x000a_" sqref="F58" xr:uid="{842FB5FE-7619-43D9-9EB4-804206C2EA41}">
      <formula1>0</formula1>
      <formula2>10000</formula2>
    </dataValidation>
    <dataValidation type="textLength" errorStyle="information" allowBlank="1" showInputMessage="1" error="XLBVal:6=-1480.56_x000d__x000a_" sqref="G58" xr:uid="{DBB8856C-4E6C-4966-A4B9-A779867C695E}">
      <formula1>0</formula1>
      <formula2>10000</formula2>
    </dataValidation>
    <dataValidation type="textLength" errorStyle="information" allowBlank="1" showInputMessage="1" error="XLBVal:6=-330.5_x000d__x000a_" sqref="H58" xr:uid="{29B3F01D-A048-4BFA-8390-D7CB4F64FBE5}">
      <formula1>0</formula1>
      <formula2>10000</formula2>
    </dataValidation>
    <dataValidation type="textLength" errorStyle="information" allowBlank="1" showInputMessage="1" error="XLBVal:6=-678.85_x000d__x000a_" sqref="B59" xr:uid="{D4E7E6B9-3388-430F-9281-6B7D75F4DDEF}">
      <formula1>0</formula1>
      <formula2>10000</formula2>
    </dataValidation>
    <dataValidation type="textLength" errorStyle="information" allowBlank="1" showInputMessage="1" error="XLBVal:6=-2578.32_x000d__x000a_" sqref="C59:D59" xr:uid="{F6E21894-EC4B-41A4-B9FD-1F02C51658B4}">
      <formula1>0</formula1>
      <formula2>10000</formula2>
    </dataValidation>
    <dataValidation type="textLength" errorStyle="information" allowBlank="1" showInputMessage="1" error="XLBVal:6=-605.96_x000d__x000a_" sqref="E59" xr:uid="{B1D9963C-333E-4007-8739-ADF91CE9465E}">
      <formula1>0</formula1>
      <formula2>10000</formula2>
    </dataValidation>
    <dataValidation type="textLength" errorStyle="information" allowBlank="1" showInputMessage="1" error="XLBVal:6=-553.19_x000d__x000a_" sqref="F59" xr:uid="{925BCA09-E1CE-4B66-B42E-63BAC6414234}">
      <formula1>0</formula1>
      <formula2>10000</formula2>
    </dataValidation>
    <dataValidation type="textLength" errorStyle="information" allowBlank="1" showInputMessage="1" error="XLBVal:6=-414.13_x000d__x000a_" sqref="G59" xr:uid="{EEF632FD-16C8-480E-AC6D-538DF9A20355}">
      <formula1>0</formula1>
      <formula2>10000</formula2>
    </dataValidation>
    <dataValidation type="textLength" errorStyle="information" allowBlank="1" showInputMessage="1" error="XLBVal:6=-95.93_x000d__x000a_" sqref="H59" xr:uid="{EE24BE77-DCE1-4A97-B072-18771190B1A0}">
      <formula1>0</formula1>
      <formula2>10000</formula2>
    </dataValidation>
    <dataValidation type="textLength" errorStyle="information" allowBlank="1" showInputMessage="1" error="XLBVal:6=-1117.12_x000d__x000a_" sqref="B60" xr:uid="{EE7C8B5E-3B91-4CF2-A0DE-926C2CF1064A}">
      <formula1>0</formula1>
      <formula2>10000</formula2>
    </dataValidation>
    <dataValidation type="textLength" errorStyle="information" allowBlank="1" showInputMessage="1" error="XLBVal:6=-4699.89_x000d__x000a_" sqref="C60:D60" xr:uid="{02FB0835-E4B7-4DC9-AB97-8DF6B9490FD9}">
      <formula1>0</formula1>
      <formula2>10000</formula2>
    </dataValidation>
    <dataValidation type="textLength" errorStyle="information" allowBlank="1" showInputMessage="1" error="XLBVal:6=-994.66_x000d__x000a_" sqref="E60" xr:uid="{213C660D-7CDA-4F16-937F-D1B364C1A9A2}">
      <formula1>0</formula1>
      <formula2>10000</formula2>
    </dataValidation>
    <dataValidation type="textLength" errorStyle="information" allowBlank="1" showInputMessage="1" error="XLBVal:6=-1399.91_x000d__x000a_" sqref="F60" xr:uid="{A7195FB2-7F36-4732-A2D1-23A57C03A71A}">
      <formula1>0</formula1>
      <formula2>10000</formula2>
    </dataValidation>
    <dataValidation type="textLength" errorStyle="information" allowBlank="1" showInputMessage="1" error="XLBVal:6=-844.37_x000d__x000a_" sqref="G60" xr:uid="{BB907DDA-212B-4078-A4BC-8F387CD6B8AB}">
      <formula1>0</formula1>
      <formula2>10000</formula2>
    </dataValidation>
    <dataValidation type="textLength" errorStyle="information" allowBlank="1" showInputMessage="1" error="XLBVal:6=-188.67_x000d__x000a_" sqref="H60" xr:uid="{0A05C930-D991-4AAF-88F2-9E69B4FBAD6F}">
      <formula1>0</formula1>
      <formula2>10000</formula2>
    </dataValidation>
    <dataValidation type="textLength" errorStyle="information" allowBlank="1" showInputMessage="1" error="XLBVal:6=-705.95_x000d__x000a_" sqref="B61:B63" xr:uid="{A98A557A-DA38-45AE-9758-0758988D16B5}">
      <formula1>0</formula1>
      <formula2>10000</formula2>
    </dataValidation>
    <dataValidation type="textLength" errorStyle="information" allowBlank="1" showInputMessage="1" error="XLBVal:6=-2328.43_x000d__x000a_" sqref="C61:D63" xr:uid="{3A8DFDC0-58E4-44B0-896E-EB5E981CDE0D}">
      <formula1>0</formula1>
      <formula2>10000</formula2>
    </dataValidation>
    <dataValidation type="textLength" errorStyle="information" allowBlank="1" showInputMessage="1" error="XLBVal:6=-648.69_x000d__x000a_" sqref="E61:E63" xr:uid="{1296BAF0-1D41-4C50-95D9-C38006976B14}">
      <formula1>0</formula1>
      <formula2>10000</formula2>
    </dataValidation>
    <dataValidation type="textLength" errorStyle="information" allowBlank="1" showInputMessage="1" error="XLBVal:6=-1049.96_x000d__x000a_" sqref="F61:F63" xr:uid="{410640C3-047B-4E1E-830C-D01B23CF0D21}">
      <formula1>0</formula1>
      <formula2>10000</formula2>
    </dataValidation>
    <dataValidation type="textLength" errorStyle="information" allowBlank="1" showInputMessage="1" error="XLBVal:6=-1993.6_x000d__x000a_" sqref="G61:G63" xr:uid="{AF714061-DA9E-498F-B36E-ED778825CD4D}">
      <formula1>0</formula1>
      <formula2>10000</formula2>
    </dataValidation>
    <dataValidation type="textLength" errorStyle="information" allowBlank="1" showInputMessage="1" error="XLBVal:6=-936.23_x000d__x000a_" sqref="H61:H63" xr:uid="{2D9333D8-F179-4487-BDD4-6766F857744D}">
      <formula1>0</formula1>
      <formula2>10000</formula2>
    </dataValidation>
    <dataValidation type="textLength" errorStyle="information" allowBlank="1" showInputMessage="1" error="XLBVal:6=-17186.14_x000d__x000a_" sqref="B48" xr:uid="{1043FED1-C46F-4457-90AE-8EC2C212009C}">
      <formula1>0</formula1>
      <formula2>10000</formula2>
    </dataValidation>
    <dataValidation type="textLength" errorStyle="information" allowBlank="1" showInputMessage="1" error="XLBVal:6=-20428.34_x000d__x000a_" sqref="C48:D48" xr:uid="{EB8A9B63-0BC2-4629-9AD3-0BBEB77506D0}">
      <formula1>0</formula1>
      <formula2>10000</formula2>
    </dataValidation>
    <dataValidation type="textLength" errorStyle="information" allowBlank="1" showInputMessage="1" error="XLBVal:6=-7053.27_x000d__x000a_" sqref="E48" xr:uid="{816D7A46-2ED2-49C0-B975-FC55E1141E60}">
      <formula1>0</formula1>
      <formula2>10000</formula2>
    </dataValidation>
    <dataValidation type="textLength" errorStyle="information" allowBlank="1" showInputMessage="1" error="XLBVal:6=-14118.08_x000d__x000a_" sqref="F48" xr:uid="{D89A87DD-1CAA-4A3F-921D-C5722FD2659C}">
      <formula1>0</formula1>
      <formula2>10000</formula2>
    </dataValidation>
    <dataValidation type="textLength" errorStyle="information" allowBlank="1" showInputMessage="1" error="XLBVal:6=-7290.84_x000d__x000a_" sqref="G48" xr:uid="{88FD9E48-6BE4-4CF4-B151-AF00457994DA}">
      <formula1>0</formula1>
      <formula2>10000</formula2>
    </dataValidation>
    <dataValidation type="textLength" errorStyle="information" allowBlank="1" showInputMessage="1" error="XLBVal:6=-7570.45_x000d__x000a_" sqref="H48" xr:uid="{D8C25222-1096-4349-BE53-497DE0960B6C}">
      <formula1>0</formula1>
      <formula2>10000</formula2>
    </dataValidation>
    <dataValidation type="textLength" errorStyle="information" allowBlank="1" showInputMessage="1" error="XLBVal:6=-81877.68_x000d__x000a_" sqref="B40" xr:uid="{F9B9E2E3-0CB3-4B71-80DB-9B0E3626F27A}">
      <formula1>0</formula1>
      <formula2>10000</formula2>
    </dataValidation>
    <dataValidation type="textLength" errorStyle="information" allowBlank="1" showInputMessage="1" error="XLBVal:6=-40077.66_x000d__x000a_" sqref="C40:D40" xr:uid="{D25D8A32-E9D5-462D-B517-A3D4D588A7BA}">
      <formula1>0</formula1>
      <formula2>10000</formula2>
    </dataValidation>
    <dataValidation type="textLength" errorStyle="information" allowBlank="1" showInputMessage="1" error="XLBVal:6=-57275.76_x000d__x000a_" sqref="E40" xr:uid="{8A024908-DC91-4E88-B8FE-603D1474260D}">
      <formula1>0</formula1>
      <formula2>10000</formula2>
    </dataValidation>
    <dataValidation type="textLength" errorStyle="information" allowBlank="1" showInputMessage="1" error="XLBVal:6=-36188.58_x000d__x000a_" sqref="F40" xr:uid="{0E892F08-9A61-4EAB-A8E4-516D712B6C65}">
      <formula1>0</formula1>
      <formula2>10000</formula2>
    </dataValidation>
    <dataValidation type="textLength" errorStyle="information" allowBlank="1" showInputMessage="1" error="XLBVal:6=-9870.66_x000d__x000a_" sqref="G40" xr:uid="{3D93556F-2BA3-4054-AAAB-1142A5C12A8E}">
      <formula1>0</formula1>
      <formula2>10000</formula2>
    </dataValidation>
    <dataValidation type="textLength" errorStyle="information" allowBlank="1" showInputMessage="1" error="XLBVal:6=-84381.88_x000d__x000a_" sqref="H40" xr:uid="{9B174971-BEA9-4A3A-9E26-E860F9062F04}">
      <formula1>0</formula1>
      <formula2>10000</formula2>
    </dataValidation>
    <dataValidation type="textLength" errorStyle="information" allowBlank="1" showInputMessage="1" error="XLBVal:6=-46282.01_x000d__x000a_" sqref="B41" xr:uid="{6F3739A3-2621-47A0-8D94-128D7F0991FF}">
      <formula1>0</formula1>
      <formula2>10000</formula2>
    </dataValidation>
    <dataValidation type="textLength" errorStyle="information" allowBlank="1" showInputMessage="1" error="XLBVal:6=-379948.09_x000d__x000a_" sqref="H32" xr:uid="{931536FA-CE67-40C5-8B13-EC1DB8CBD5AC}">
      <formula1>0</formula1>
      <formula2>10000</formula2>
    </dataValidation>
    <dataValidation type="textLength" errorStyle="information" allowBlank="1" showInputMessage="1" error="XLBVal:6=-2374.95_x000d__x000a_" sqref="H18" xr:uid="{C85DF7BF-3346-453F-8E5D-881F896024C9}">
      <formula1>0</formula1>
      <formula2>10000</formula2>
    </dataValidation>
    <dataValidation type="textLength" errorStyle="information" allowBlank="1" showInputMessage="1" error="XLBVal:6=-331.2_x000d__x000a_" sqref="H19" xr:uid="{3E306125-C622-43D6-BD35-51AAD43C3F4A}">
      <formula1>0</formula1>
      <formula2>10000</formula2>
    </dataValidation>
    <dataValidation type="textLength" errorStyle="information" allowBlank="1" showInputMessage="1" error="XLBVal:6=44982.38_x000d__x000a_" sqref="B669" xr:uid="{85B23746-93E7-463D-BF40-A7253FE1C972}">
      <formula1>0</formula1>
      <formula2>10000</formula2>
    </dataValidation>
    <dataValidation type="textLength" errorStyle="information" allowBlank="1" showInputMessage="1" error="XLBVal:6=27158.17_x000d__x000a_" sqref="C669:D669" xr:uid="{4A7C3A8D-3461-42A7-95FE-30486095E990}">
      <formula1>0</formula1>
      <formula2>10000</formula2>
    </dataValidation>
    <dataValidation type="textLength" errorStyle="information" allowBlank="1" showInputMessage="1" error="XLBVal:6=70792.33_x000d__x000a_" sqref="E669" xr:uid="{35BBDF02-2EC3-48D6-A588-52D7CB6C4226}">
      <formula1>0</formula1>
      <formula2>10000</formula2>
    </dataValidation>
    <dataValidation type="textLength" errorStyle="information" allowBlank="1" showInputMessage="1" error="XLBVal:6=68608_x000d__x000a_" sqref="F669" xr:uid="{7243E5A4-CD89-4971-A1B0-47CC98DF65B5}">
      <formula1>0</formula1>
      <formula2>10000</formula2>
    </dataValidation>
    <dataValidation type="textLength" errorStyle="information" allowBlank="1" showInputMessage="1" error="XLBVal:6=14641.58_x000d__x000a_" sqref="G669" xr:uid="{280C22DD-F185-4725-93AF-0CB4D9C35190}">
      <formula1>0</formula1>
      <formula2>10000</formula2>
    </dataValidation>
    <dataValidation type="textLength" errorStyle="information" allowBlank="1" showInputMessage="1" error="XLBVal:6=56340.51_x000d__x000a_" sqref="H669" xr:uid="{72EC52D4-8EC2-4F4C-9D6B-214C446F9418}">
      <formula1>0</formula1>
      <formula2>10000</formula2>
    </dataValidation>
    <dataValidation type="textLength" errorStyle="information" allowBlank="1" showInputMessage="1" error="XLBVal:6=14313.15_x000d__x000a_" sqref="B660" xr:uid="{3C32302B-DE3D-49A0-8660-C428CE04B415}">
      <formula1>0</formula1>
      <formula2>10000</formula2>
    </dataValidation>
    <dataValidation type="textLength" errorStyle="information" allowBlank="1" showInputMessage="1" error="XLBVal:6=12106.05_x000d__x000a_" sqref="B661" xr:uid="{901F5658-8FC8-4F5D-AE47-C22C60A6E200}">
      <formula1>0</formula1>
      <formula2>10000</formula2>
    </dataValidation>
    <dataValidation type="textLength" errorStyle="information" allowBlank="1" showInputMessage="1" error="XLBVal:6=7484.4_x000d__x000a_" sqref="C661:D661" xr:uid="{55830860-BE65-4F72-BD0D-746C705E687B}">
      <formula1>0</formula1>
      <formula2>10000</formula2>
    </dataValidation>
    <dataValidation type="textLength" errorStyle="information" allowBlank="1" showInputMessage="1" error="XLBVal:6=10722.6_x000d__x000a_" sqref="E661" xr:uid="{655C4A02-5802-45D4-BD70-9045B60EF945}">
      <formula1>0</formula1>
      <formula2>10000</formula2>
    </dataValidation>
    <dataValidation type="textLength" errorStyle="information" allowBlank="1" showInputMessage="1" error="XLBVal:6=17088.6_x000d__x000a_" sqref="F661" xr:uid="{CBECFEFE-CC2D-4036-B0B6-3326479D19AB}">
      <formula1>0</formula1>
      <formula2>10000</formula2>
    </dataValidation>
    <dataValidation type="textLength" errorStyle="information" allowBlank="1" showInputMessage="1" error="XLBVal:6=3574.2_x000d__x000a_" sqref="H661" xr:uid="{20213249-77CB-4995-8CBA-346BB2DFDF89}">
      <formula1>0</formula1>
      <formula2>10000</formula2>
    </dataValidation>
    <dataValidation type="textLength" errorStyle="information" allowBlank="1" showInputMessage="1" error="XLBVal:6=52128.59_x000d__x000a_" sqref="B645" xr:uid="{0577AAA0-5920-4994-BD3C-C0815A068CAB}">
      <formula1>0</formula1>
      <formula2>10000</formula2>
    </dataValidation>
    <dataValidation type="textLength" errorStyle="information" allowBlank="1" showInputMessage="1" error="XLBVal:6=19430.33_x000d__x000a_" sqref="C645:D645" xr:uid="{9D414AA4-17C8-4871-BE43-2D09EF47D773}">
      <formula1>0</formula1>
      <formula2>10000</formula2>
    </dataValidation>
    <dataValidation type="textLength" errorStyle="information" allowBlank="1" showInputMessage="1" error="XLBVal:6=9903_x000d__x000a_" sqref="E645" xr:uid="{5C2BFB71-DF84-4DEF-8B99-BEDB505B1F2C}">
      <formula1>0</formula1>
      <formula2>10000</formula2>
    </dataValidation>
    <dataValidation type="textLength" errorStyle="information" allowBlank="1" showInputMessage="1" error="XLBVal:6=87403.17_x000d__x000a_" sqref="G645" xr:uid="{227838CD-AFC4-45CF-8813-FCBFD7679EFC}">
      <formula1>0</formula1>
      <formula2>10000</formula2>
    </dataValidation>
    <dataValidation type="textLength" errorStyle="information" allowBlank="1" showInputMessage="1" error="XLBVal:6=117671.27_x000d__x000a_" sqref="H645" xr:uid="{4D646B8A-FB77-4C53-863A-03D085436A2E}">
      <formula1>0</formula1>
      <formula2>10000</formula2>
    </dataValidation>
    <dataValidation type="textLength" errorStyle="information" allowBlank="1" showInputMessage="1" error="XLBVal:6=12181.89_x000d__x000a_" sqref="B646" xr:uid="{D2CC5584-B9CB-4746-8C4F-14CC2EB72E54}">
      <formula1>0</formula1>
      <formula2>10000</formula2>
    </dataValidation>
    <dataValidation type="textLength" errorStyle="information" allowBlank="1" showInputMessage="1" error="XLBVal:6=4473.35_x000d__x000a_" sqref="C646:D646" xr:uid="{7F81DA71-0C59-4664-8B6B-F901A97ED666}">
      <formula1>0</formula1>
      <formula2>10000</formula2>
    </dataValidation>
    <dataValidation type="textLength" errorStyle="information" allowBlank="1" showInputMessage="1" error="XLBVal:6=6212.85_x000d__x000a_" sqref="E646" xr:uid="{92F03DC9-DE9B-4230-8311-E41C5CD2D0C3}">
      <formula1>0</formula1>
      <formula2>10000</formula2>
    </dataValidation>
    <dataValidation type="textLength" errorStyle="information" allowBlank="1" showInputMessage="1" error="XLBVal:6=3029.9_x000d__x000a_" sqref="F646" xr:uid="{500EB7BC-6BB6-4D3A-92DB-39CE63A01D9A}">
      <formula1>0</formula1>
      <formula2>10000</formula2>
    </dataValidation>
    <dataValidation type="textLength" errorStyle="information" allowBlank="1" showInputMessage="1" error="XLBVal:6=7780.29_x000d__x000a_" sqref="G646" xr:uid="{F5763FA8-D9B0-493A-8DCD-898EB401C475}">
      <formula1>0</formula1>
      <formula2>10000</formula2>
    </dataValidation>
    <dataValidation type="textLength" errorStyle="information" allowBlank="1" showInputMessage="1" error="XLBVal:6=3391_x000d__x000a_" sqref="H646" xr:uid="{BBE441EE-0D6C-4716-8864-CD4474857320}">
      <formula1>0</formula1>
      <formula2>10000</formula2>
    </dataValidation>
    <dataValidation type="textLength" errorStyle="information" allowBlank="1" showInputMessage="1" error="XLBVal:6=15600_x000d__x000a_" sqref="E647 B647" xr:uid="{36DE534A-EC6B-48A6-8B30-F000C770A6AD}">
      <formula1>0</formula1>
      <formula2>10000</formula2>
    </dataValidation>
    <dataValidation type="textLength" errorStyle="information" allowBlank="1" showInputMessage="1" error="XLBVal:6=36439.21_x000d__x000a_" sqref="C647:D647" xr:uid="{F9F8B77C-C95F-4494-BE2E-C888E9326ED4}">
      <formula1>0</formula1>
      <formula2>10000</formula2>
    </dataValidation>
    <dataValidation type="textLength" errorStyle="information" allowBlank="1" showInputMessage="1" error="XLBVal:6=142723.32_x000d__x000a_" sqref="F647" xr:uid="{13F5F6F5-8948-4EC4-863A-8C5AAB5E639E}">
      <formula1>0</formula1>
      <formula2>10000</formula2>
    </dataValidation>
    <dataValidation type="textLength" errorStyle="information" allowBlank="1" showInputMessage="1" error="XLBVal:6=663.32_x000d__x000a_" sqref="G647" xr:uid="{1CCE1486-8AFF-4DA3-B334-B35E4146A6AC}">
      <formula1>0</formula1>
      <formula2>10000</formula2>
    </dataValidation>
    <dataValidation type="textLength" errorStyle="information" allowBlank="1" showInputMessage="1" error="XLBVal:6=182_x000d__x000a_" sqref="H647" xr:uid="{1519D849-6B05-49EB-B39C-4BDD242913C9}">
      <formula1>0</formula1>
      <formula2>10000</formula2>
    </dataValidation>
    <dataValidation type="textLength" errorStyle="information" allowBlank="1" showInputMessage="1" error="XLBVal:6=7552.49_x000d__x000a_" sqref="B648" xr:uid="{6B10078D-D372-4FAA-8E6F-381FCE20FA48}">
      <formula1>0</formula1>
      <formula2>10000</formula2>
    </dataValidation>
    <dataValidation type="textLength" errorStyle="information" allowBlank="1" showInputMessage="1" error="XLBVal:6=16468_x000d__x000a_" sqref="C648:D648" xr:uid="{46E671F2-464A-4470-A63D-5C1699287965}">
      <formula1>0</formula1>
      <formula2>10000</formula2>
    </dataValidation>
    <dataValidation type="textLength" errorStyle="information" allowBlank="1" showInputMessage="1" error="XLBVal:6=581.59_x000d__x000a_" sqref="E648" xr:uid="{339D1615-72C8-47F5-AAD6-849F07479940}">
      <formula1>0</formula1>
      <formula2>10000</formula2>
    </dataValidation>
    <dataValidation type="textLength" errorStyle="information" allowBlank="1" showInputMessage="1" error="XLBVal:6=12728.7_x000d__x000a_" sqref="G648" xr:uid="{816EDF20-7E8A-4AF1-9572-ADC4E4856541}">
      <formula1>0</formula1>
      <formula2>10000</formula2>
    </dataValidation>
    <dataValidation type="textLength" errorStyle="information" allowBlank="1" showInputMessage="1" error="XLBVal:6=916.47_x000d__x000a_" sqref="H648" xr:uid="{0E2E3E23-D21B-480D-A517-3B4901D4ADD6}">
      <formula1>0</formula1>
      <formula2>10000</formula2>
    </dataValidation>
    <dataValidation type="textLength" errorStyle="information" allowBlank="1" showInputMessage="1" error="XLBVal:6=12851_x000d__x000a_" sqref="C649:D649" xr:uid="{EF5FB3EC-F146-48CE-BCD1-DA9F88455549}">
      <formula1>0</formula1>
      <formula2>10000</formula2>
    </dataValidation>
    <dataValidation type="textLength" errorStyle="information" allowBlank="1" showInputMessage="1" error="XLBVal:6=1199.8_x000d__x000a_" sqref="F649" xr:uid="{E717A0D1-239E-4F93-9A15-290E29B8F51C}">
      <formula1>0</formula1>
      <formula2>10000</formula2>
    </dataValidation>
    <dataValidation type="textLength" errorStyle="information" allowBlank="1" showInputMessage="1" error="XLBVal:6=4241_x000d__x000a_" sqref="C650:D650" xr:uid="{6A4A71F5-E96A-4843-AB98-6495D1724E02}">
      <formula1>0</formula1>
      <formula2>10000</formula2>
    </dataValidation>
    <dataValidation type="textLength" errorStyle="information" allowBlank="1" showInputMessage="1" error="XLBVal:6=109005.35_x000d__x000a_" sqref="E650" xr:uid="{4D7F3451-B5C5-4DFA-A369-ECF09A63CF99}">
      <formula1>0</formula1>
      <formula2>10000</formula2>
    </dataValidation>
    <dataValidation type="textLength" errorStyle="information" allowBlank="1" showInputMessage="1" error="XLBVal:6=2714_x000d__x000a_" sqref="G650" xr:uid="{E2D7ED84-BB4D-4BFB-8AC4-D9F1C8F8BA5F}">
      <formula1>0</formula1>
      <formula2>10000</formula2>
    </dataValidation>
    <dataValidation type="textLength" errorStyle="information" allowBlank="1" showInputMessage="1" error="XLBVal:6=51_x000d__x000a_" sqref="H650" xr:uid="{B915682F-182E-4234-B2A4-7B978262BFCF}">
      <formula1>0</formula1>
      <formula2>10000</formula2>
    </dataValidation>
    <dataValidation type="textLength" errorStyle="information" allowBlank="1" showInputMessage="1" error="XLBVal:6=34711.7_x000d__x000a_" sqref="C651:D651" xr:uid="{EF0ABE40-D12A-4B06-9847-C7E49631DDBF}">
      <formula1>0</formula1>
      <formula2>10000</formula2>
    </dataValidation>
    <dataValidation type="textLength" errorStyle="information" allowBlank="1" showInputMessage="1" error="XLBVal:6=163133.8_x000d__x000a_" sqref="F651" xr:uid="{91411EC7-2249-409B-8D44-DB1BA7A13BF1}">
      <formula1>0</formula1>
      <formula2>10000</formula2>
    </dataValidation>
    <dataValidation type="textLength" errorStyle="information" allowBlank="1" showInputMessage="1" error="XLBVal:6=14537_x000d__x000a_" sqref="G651" xr:uid="{559235D0-22B1-4B06-BA09-C183A374FC97}">
      <formula1>0</formula1>
      <formula2>10000</formula2>
    </dataValidation>
    <dataValidation type="textLength" errorStyle="information" allowBlank="1" showInputMessage="1" error="XLBVal:6=12641.33_x000d__x000a_" sqref="H651" xr:uid="{37CF6762-5578-45EC-9C19-3C4CE61029E8}">
      <formula1>0</formula1>
      <formula2>10000</formula2>
    </dataValidation>
    <dataValidation type="textLength" errorStyle="information" allowBlank="1" showInputMessage="1" error="XLBVal:6=3150_x000d__x000a_" sqref="G652" xr:uid="{A4EFC0C9-9120-42D7-9693-AD34BAC95AB8}">
      <formula1>0</formula1>
      <formula2>10000</formula2>
    </dataValidation>
    <dataValidation type="textLength" errorStyle="information" allowBlank="1" showInputMessage="1" error="XLBVal:6=2725.6_x000d__x000a_" sqref="B654" xr:uid="{CDC4FE8D-4EBE-4559-893E-49EC2D5F1C47}">
      <formula1>0</formula1>
      <formula2>10000</formula2>
    </dataValidation>
    <dataValidation type="textLength" errorStyle="information" allowBlank="1" showInputMessage="1" error="XLBVal:6=1226_x000d__x000a_" sqref="C654:D654" xr:uid="{AB082920-DFCC-4B76-9641-5399A18DA819}">
      <formula1>0</formula1>
      <formula2>10000</formula2>
    </dataValidation>
    <dataValidation type="textLength" errorStyle="information" allowBlank="1" showInputMessage="1" error="XLBVal:6=20632.5_x000d__x000a_" sqref="E654" xr:uid="{7E3738AE-7B36-412F-A73E-036744567DFF}">
      <formula1>0</formula1>
      <formula2>10000</formula2>
    </dataValidation>
    <dataValidation type="textLength" errorStyle="information" allowBlank="1" showInputMessage="1" error="XLBVal:6=1476.21_x000d__x000a_" sqref="F654" xr:uid="{A73CBB77-029D-4F9F-8D45-2136D34B85A0}">
      <formula1>0</formula1>
      <formula2>10000</formula2>
    </dataValidation>
    <dataValidation type="textLength" errorStyle="information" allowBlank="1" showInputMessage="1" error="XLBVal:6=21.4_x000d__x000a_" sqref="G654" xr:uid="{A685E294-FE23-4D23-9947-431E87ACD6F2}">
      <formula1>0</formula1>
      <formula2>10000</formula2>
    </dataValidation>
    <dataValidation type="textLength" errorStyle="information" allowBlank="1" showInputMessage="1" error="XLBVal:6=170.65_x000d__x000a_" sqref="H654" xr:uid="{C94EC9A7-5E69-40CC-A0AF-FA1F0301D897}">
      <formula1>0</formula1>
      <formula2>10000</formula2>
    </dataValidation>
    <dataValidation type="textLength" errorStyle="information" allowBlank="1" showInputMessage="1" error="XLBVal:6=22567.08_x000d__x000a_" sqref="B629" xr:uid="{1D07FF00-4FB5-45D3-B432-CCEE200D1870}">
      <formula1>0</formula1>
      <formula2>10000</formula2>
    </dataValidation>
    <dataValidation type="textLength" errorStyle="information" allowBlank="1" showInputMessage="1" error="XLBVal:6=41282.81_x000d__x000a_" sqref="C629:D629" xr:uid="{914FCBBE-175B-40CA-BDF7-B65C27D5FA3B}">
      <formula1>0</formula1>
      <formula2>10000</formula2>
    </dataValidation>
    <dataValidation type="textLength" errorStyle="information" allowBlank="1" showInputMessage="1" error="XLBVal:6=14852.43_x000d__x000a_" sqref="E629" xr:uid="{312D1650-9C49-4C6E-B0A1-7A5C9A8F49E0}">
      <formula1>0</formula1>
      <formula2>10000</formula2>
    </dataValidation>
    <dataValidation type="textLength" errorStyle="information" allowBlank="1" showInputMessage="1" error="XLBVal:6=102.72_x000d__x000a_" sqref="H629" xr:uid="{C7D143A0-C18B-4560-8A74-07EF55809B37}">
      <formula1>0</formula1>
      <formula2>10000</formula2>
    </dataValidation>
    <dataValidation type="textLength" errorStyle="information" allowBlank="1" showInputMessage="1" error="XLBVal:6=67680.62_x000d__x000a_" sqref="E630" xr:uid="{29EEF798-13E3-459A-BD6F-C7E8D76A7CC8}">
      <formula1>0</formula1>
      <formula2>10000</formula2>
    </dataValidation>
    <dataValidation type="textLength" errorStyle="information" allowBlank="1" showInputMessage="1" error="XLBVal:6=17325_x000d__x000a_" sqref="F622" xr:uid="{D777AE2A-E35C-4471-9572-C4E678F08006}">
      <formula1>0</formula1>
      <formula2>10000</formula2>
    </dataValidation>
    <dataValidation type="textLength" errorStyle="information" allowBlank="1" showInputMessage="1" error="XLBVal:6=17025_x000d__x000a_" sqref="B622" xr:uid="{A3034123-EBDD-494A-A5AB-2BEC4F8460D2}">
      <formula1>0</formula1>
      <formula2>10000</formula2>
    </dataValidation>
    <dataValidation type="textLength" errorStyle="information" allowBlank="1" showInputMessage="1" error="XLBVal:6=19648.55_x000d__x000a_" sqref="C622:D622" xr:uid="{8A9DA348-207A-4FE0-95FB-1947791475ED}">
      <formula1>0</formula1>
      <formula2>10000</formula2>
    </dataValidation>
    <dataValidation type="textLength" errorStyle="information" allowBlank="1" showInputMessage="1" error="XLBVal:6=20607.94_x000d__x000a_" sqref="E622" xr:uid="{0F97D3EF-2EC7-4AF3-9C16-507C214F7DD8}">
      <formula1>0</formula1>
      <formula2>10000</formula2>
    </dataValidation>
    <dataValidation type="textLength" errorStyle="information" allowBlank="1" showInputMessage="1" error="XLBVal:6=19043.82_x000d__x000a_" sqref="G622" xr:uid="{FDFB7D67-9185-4F13-BEA9-18D2464D6523}">
      <formula1>0</formula1>
      <formula2>10000</formula2>
    </dataValidation>
    <dataValidation type="textLength" errorStyle="information" allowBlank="1" showInputMessage="1" error="XLBVal:6=17392.71_x000d__x000a_" sqref="H622" xr:uid="{7C3383A4-7136-48F8-AB09-13910E87B5BC}">
      <formula1>0</formula1>
      <formula2>10000</formula2>
    </dataValidation>
    <dataValidation type="textLength" errorStyle="information" allowBlank="1" showInputMessage="1" error="XLBVal:6=364264.97_x000d__x000a_" sqref="B624" xr:uid="{9421FE9D-B751-48B9-A766-A16BDE8F3F8F}">
      <formula1>0</formula1>
      <formula2>10000</formula2>
    </dataValidation>
    <dataValidation type="textLength" errorStyle="information" allowBlank="1" showInputMessage="1" error="XLBVal:6=163928.08_x000d__x000a_" sqref="C624:D624" xr:uid="{497681C6-C154-4EE4-A029-9E350CB5BB84}">
      <formula1>0</formula1>
      <formula2>10000</formula2>
    </dataValidation>
    <dataValidation type="textLength" errorStyle="information" allowBlank="1" showInputMessage="1" error="XLBVal:6=126904.99_x000d__x000a_" sqref="E624" xr:uid="{4D12E3DA-EBE4-443D-9186-F30F73D0EC1F}">
      <formula1>0</formula1>
      <formula2>10000</formula2>
    </dataValidation>
    <dataValidation type="textLength" errorStyle="information" allowBlank="1" showInputMessage="1" error="XLBVal:6=231877.26_x000d__x000a_" sqref="F624" xr:uid="{82AB9BF8-780F-432A-94DC-51231FE6001D}">
      <formula1>0</formula1>
      <formula2>10000</formula2>
    </dataValidation>
    <dataValidation type="textLength" errorStyle="information" allowBlank="1" showInputMessage="1" error="XLBVal:6=132146.47_x000d__x000a_" sqref="G624" xr:uid="{CB77870E-4C4A-4028-A76A-4C8904BB6743}">
      <formula1>0</formula1>
      <formula2>10000</formula2>
    </dataValidation>
    <dataValidation type="textLength" errorStyle="information" allowBlank="1" showInputMessage="1" error="XLBVal:6=331500.66_x000d__x000a_" sqref="H624" xr:uid="{F07DFF9C-1112-4AFA-8885-2E9EDDD3988E}">
      <formula1>0</formula1>
      <formula2>10000</formula2>
    </dataValidation>
    <dataValidation type="textLength" errorStyle="information" allowBlank="1" showInputMessage="1" error="XLBVal:6=10878.85_x000d__x000a_" sqref="B611" xr:uid="{BC8738E2-5956-4F9C-B1D7-8E3AA1A4BF35}">
      <formula1>0</formula1>
      <formula2>10000</formula2>
    </dataValidation>
    <dataValidation type="textLength" errorStyle="information" allowBlank="1" showInputMessage="1" error="XLBVal:6=5500.55_x000d__x000a_" sqref="C611:D611" xr:uid="{9AA7322C-3D53-434E-B199-4BB943476177}">
      <formula1>0</formula1>
      <formula2>10000</formula2>
    </dataValidation>
    <dataValidation type="textLength" errorStyle="information" allowBlank="1" showInputMessage="1" error="XLBVal:6=29498.15_x000d__x000a_" sqref="E611" xr:uid="{4E97C92B-2392-43E6-91EA-26E29106ABE4}">
      <formula1>0</formula1>
      <formula2>10000</formula2>
    </dataValidation>
    <dataValidation type="textLength" errorStyle="information" allowBlank="1" showInputMessage="1" error="XLBVal:6=340000_x000d__x000a_" sqref="F611" xr:uid="{A058D124-8D14-4C23-BBC4-AE6F16689A34}">
      <formula1>0</formula1>
      <formula2>10000</formula2>
    </dataValidation>
    <dataValidation type="textLength" errorStyle="information" allowBlank="1" showInputMessage="1" error="XLBVal:6=7975.8_x000d__x000a_" sqref="G611" xr:uid="{973297BD-D8B7-49C2-B0EA-87E84E37B140}">
      <formula1>0</formula1>
      <formula2>10000</formula2>
    </dataValidation>
    <dataValidation type="textLength" errorStyle="information" allowBlank="1" showInputMessage="1" error="XLBVal:6=193844.91_x000d__x000a_" sqref="H611" xr:uid="{224F8A98-753F-43EF-A1DD-28F501C8CA56}">
      <formula1>0</formula1>
      <formula2>10000</formula2>
    </dataValidation>
    <dataValidation type="textLength" errorStyle="information" allowBlank="1" showInputMessage="1" error="XLBVal:6=8170.17_x000d__x000a_" sqref="B612" xr:uid="{CCB61C4F-D8CF-4AE1-836D-750B2432DEA2}">
      <formula1>0</formula1>
      <formula2>10000</formula2>
    </dataValidation>
    <dataValidation type="textLength" errorStyle="information" allowBlank="1" showInputMessage="1" error="XLBVal:6=12200.11_x000d__x000a_" sqref="C612:D612" xr:uid="{6B23FB10-E16F-412F-908D-2AC81FCEBAB2}">
      <formula1>0</formula1>
      <formula2>10000</formula2>
    </dataValidation>
    <dataValidation type="textLength" errorStyle="information" allowBlank="1" showInputMessage="1" error="XLBVal:6=45504.64_x000d__x000a_" sqref="H612" xr:uid="{1AC23B86-C8E9-49AB-AE3A-799DEDDCAB30}">
      <formula1>0</formula1>
      <formula2>10000</formula2>
    </dataValidation>
    <dataValidation type="textLength" errorStyle="information" allowBlank="1" showInputMessage="1" error="XLBVal:6=23286.86_x000d__x000a_" sqref="F615 B615:D615" xr:uid="{78D92916-A47B-4C9E-8C14-862E3A2435D8}">
      <formula1>0</formula1>
      <formula2>10000</formula2>
    </dataValidation>
    <dataValidation type="textLength" errorStyle="information" allowBlank="1" showInputMessage="1" error="XLBVal:6=23055.92_x000d__x000a_" sqref="E615" xr:uid="{BF92964F-4741-44D5-B988-506919ACCE88}">
      <formula1>0</formula1>
      <formula2>10000</formula2>
    </dataValidation>
    <dataValidation type="textLength" errorStyle="information" allowBlank="1" showInputMessage="1" error="XLBVal:6=15117.94_x000d__x000a_" sqref="G615" xr:uid="{D799B7D3-F13F-4599-B21B-B3DA2143535F}">
      <formula1>0</formula1>
      <formula2>10000</formula2>
    </dataValidation>
    <dataValidation type="textLength" errorStyle="information" allowBlank="1" showInputMessage="1" error="XLBVal:6=13356.38_x000d__x000a_" sqref="H615" xr:uid="{36F06077-372D-40B3-949E-424D5A3A2127}">
      <formula1>0</formula1>
      <formula2>10000</formula2>
    </dataValidation>
    <dataValidation type="textLength" errorStyle="information" allowBlank="1" showInputMessage="1" error="XLBVal:6=59000_x000d__x000a_" sqref="B616" xr:uid="{585540E2-922E-4B34-9FE7-6A78D509B414}">
      <formula1>0</formula1>
      <formula2>10000</formula2>
    </dataValidation>
    <dataValidation type="textLength" errorStyle="information" allowBlank="1" showInputMessage="1" error="XLBVal:6=5000_x000d__x000a_" sqref="C616:E616" xr:uid="{B699FCC4-9664-4961-B9D6-C863D4A66CB8}">
      <formula1>0</formula1>
      <formula2>10000</formula2>
    </dataValidation>
    <dataValidation type="textLength" errorStyle="information" allowBlank="1" showInputMessage="1" error="XLBVal:6=15000_x000d__x000a_" sqref="G616" xr:uid="{A2D84177-B34C-4D89-AF94-C3DE5C742F32}">
      <formula1>0</formula1>
      <formula2>10000</formula2>
    </dataValidation>
    <dataValidation type="textLength" errorStyle="information" allowBlank="1" showInputMessage="1" error="XLBVal:6=50000_x000d__x000a_" sqref="E596" xr:uid="{6161AF2C-C4AC-47E0-A0EF-9961CB6C0A12}">
      <formula1>0</formula1>
      <formula2>10000</formula2>
    </dataValidation>
    <dataValidation type="textLength" errorStyle="information" allowBlank="1" showInputMessage="1" error="XLBVal:6=816.55_x000d__x000a_" sqref="H596" xr:uid="{BC754814-496F-476B-8387-A574D1E3909D}">
      <formula1>0</formula1>
      <formula2>10000</formula2>
    </dataValidation>
    <dataValidation type="textLength" errorStyle="information" allowBlank="1" showInputMessage="1" error="XLBVal:6=46606.94_x000d__x000a_" sqref="B584" xr:uid="{831C2478-FBE4-43C2-9338-8744025A1A40}">
      <formula1>0</formula1>
      <formula2>10000</formula2>
    </dataValidation>
    <dataValidation type="textLength" errorStyle="information" allowBlank="1" showInputMessage="1" error="XLBVal:6=52203.54_x000d__x000a_" sqref="E584" xr:uid="{802A6F98-5A3D-43D8-8B96-8F1862B03BCA}">
      <formula1>0</formula1>
      <formula2>10000</formula2>
    </dataValidation>
    <dataValidation type="textLength" errorStyle="information" allowBlank="1" showInputMessage="1" error="XLBVal:6=231752.16_x000d__x000a_" sqref="F584" xr:uid="{D108BF0A-318A-410C-A1D5-93C034306F37}">
      <formula1>0</formula1>
      <formula2>10000</formula2>
    </dataValidation>
    <dataValidation type="textLength" errorStyle="information" allowBlank="1" showInputMessage="1" error="XLBVal:6=68042.01_x000d__x000a_" sqref="G584" xr:uid="{E24D3AA1-4726-45CE-A4C2-52B910F56E55}">
      <formula1>0</formula1>
      <formula2>10000</formula2>
    </dataValidation>
    <dataValidation type="textLength" errorStyle="information" allowBlank="1" showInputMessage="1" error="XLBVal:6=66000_x000d__x000a_" sqref="C578:D578" xr:uid="{58281BDC-EAF8-4E0C-B114-7E3569A78967}">
      <formula1>0</formula1>
      <formula2>10000</formula2>
    </dataValidation>
    <dataValidation type="textLength" errorStyle="information" allowBlank="1" showInputMessage="1" error="XLBVal:6=60363.33_x000d__x000a_" sqref="B437" xr:uid="{21518563-8805-4F9F-80E5-2C5EB749F385}">
      <formula1>0</formula1>
      <formula2>10000</formula2>
    </dataValidation>
    <dataValidation type="textLength" errorStyle="information" allowBlank="1" showInputMessage="1" error="XLBVal:6=49132.6_x000d__x000a_" sqref="C437:D437" xr:uid="{8979134E-AD8B-458E-BB6F-33FE205C8C9E}">
      <formula1>0</formula1>
      <formula2>10000</formula2>
    </dataValidation>
    <dataValidation type="textLength" errorStyle="information" allowBlank="1" showInputMessage="1" error="XLBVal:6=59632.16_x000d__x000a_" sqref="E437" xr:uid="{E57CE707-19FD-4161-9410-96B7B2FEE128}">
      <formula1>0</formula1>
      <formula2>10000</formula2>
    </dataValidation>
    <dataValidation type="textLength" errorStyle="information" allowBlank="1" showInputMessage="1" error="XLBVal:6=41023.54_x000d__x000a_" sqref="F437" xr:uid="{E3FF445C-B171-4875-93A3-425CCE6E6161}">
      <formula1>0</formula1>
      <formula2>10000</formula2>
    </dataValidation>
    <dataValidation type="textLength" errorStyle="information" allowBlank="1" showInputMessage="1" error="XLBVal:6=56099.77_x000d__x000a_" sqref="G437" xr:uid="{E30A7593-C6AD-40A3-BA47-9AFAF71ED03A}">
      <formula1>0</formula1>
      <formula2>10000</formula2>
    </dataValidation>
    <dataValidation type="textLength" errorStyle="information" allowBlank="1" showInputMessage="1" error="XLBVal:6=42050.02_x000d__x000a_" sqref="H437" xr:uid="{07845AFB-1E57-4CE1-957D-A62AE13ECF30}">
      <formula1>0</formula1>
      <formula2>10000</formula2>
    </dataValidation>
    <dataValidation type="textLength" errorStyle="information" allowBlank="1" showInputMessage="1" error="XLBVal:6=261536.71_x000d__x000a_" sqref="B438" xr:uid="{DB23CDCD-37DF-4F9B-A599-2860F9AB995C}">
      <formula1>0</formula1>
      <formula2>10000</formula2>
    </dataValidation>
    <dataValidation type="textLength" errorStyle="information" allowBlank="1" showInputMessage="1" error="XLBVal:6=272730.75_x000d__x000a_" sqref="C438:D438" xr:uid="{44BD70AD-60BB-4321-BF56-15E1A6C4954E}">
      <formula1>0</formula1>
      <formula2>10000</formula2>
    </dataValidation>
    <dataValidation type="textLength" errorStyle="information" allowBlank="1" showInputMessage="1" error="XLBVal:6=507124.71_x000d__x000a_" sqref="E438" xr:uid="{6D65AF8C-634E-4BE3-A233-C791D7DCA483}">
      <formula1>0</formula1>
      <formula2>10000</formula2>
    </dataValidation>
    <dataValidation type="textLength" errorStyle="information" allowBlank="1" showInputMessage="1" error="XLBVal:6=87730.32_x000d__x000a_" sqref="F438" xr:uid="{EBFA4EC8-001C-474B-970C-4D27C83B19D9}">
      <formula1>0</formula1>
      <formula2>10000</formula2>
    </dataValidation>
    <dataValidation type="textLength" errorStyle="information" allowBlank="1" showInputMessage="1" error="XLBVal:6=86701.47_x000d__x000a_" sqref="G438" xr:uid="{CF850983-C8F0-4E3D-B434-36819FD990CE}">
      <formula1>0</formula1>
      <formula2>10000</formula2>
    </dataValidation>
    <dataValidation type="textLength" errorStyle="information" allowBlank="1" showInputMessage="1" error="XLBVal:6=74246.64_x000d__x000a_" sqref="H438" xr:uid="{FEC8984B-91B2-49BD-AA9C-10D8A18729D7}">
      <formula1>0</formula1>
      <formula2>10000</formula2>
    </dataValidation>
    <dataValidation type="textLength" errorStyle="information" allowBlank="1" showInputMessage="1" error="XLBVal:6=76258.53_x000d__x000a_" sqref="B439" xr:uid="{59D66AC1-6DF8-42D6-9F41-598273093EBF}">
      <formula1>0</formula1>
      <formula2>10000</formula2>
    </dataValidation>
    <dataValidation type="textLength" errorStyle="information" allowBlank="1" showInputMessage="1" error="XLBVal:6=40264.19_x000d__x000a_" sqref="C439:D439" xr:uid="{1EC4D851-F444-4B1E-89B8-AE4E73611718}">
      <formula1>0</formula1>
      <formula2>10000</formula2>
    </dataValidation>
    <dataValidation type="textLength" errorStyle="information" allowBlank="1" showInputMessage="1" error="XLBVal:6=48576.92_x000d__x000a_" sqref="E439" xr:uid="{2AF5E2CC-E6BC-4215-B7EA-52076905BD73}">
      <formula1>0</formula1>
      <formula2>10000</formula2>
    </dataValidation>
    <dataValidation type="textLength" errorStyle="information" allowBlank="1" showInputMessage="1" error="XLBVal:6=62572.31_x000d__x000a_" sqref="F439" xr:uid="{75987187-D4FC-4182-A24A-E3B5F759133F}">
      <formula1>0</formula1>
      <formula2>10000</formula2>
    </dataValidation>
    <dataValidation type="textLength" errorStyle="information" allowBlank="1" showInputMessage="1" error="XLBVal:6=63129.24_x000d__x000a_" sqref="G439" xr:uid="{766E8D0E-A95C-4A97-AE44-8A9BF9D0ADEC}">
      <formula1>0</formula1>
      <formula2>10000</formula2>
    </dataValidation>
    <dataValidation type="textLength" errorStyle="information" allowBlank="1" showInputMessage="1" error="XLBVal:6=65217.87_x000d__x000a_" sqref="H439" xr:uid="{EC731957-E1A5-42C8-B5D2-9B0E53E9AD58}">
      <formula1>0</formula1>
      <formula2>10000</formula2>
    </dataValidation>
    <dataValidation type="textLength" errorStyle="information" allowBlank="1" showInputMessage="1" error="XLBVal:6=367_x000d__x000a_" sqref="B440" xr:uid="{197B8F59-5074-452A-9BDE-E453738AFEEB}">
      <formula1>0</formula1>
      <formula2>10000</formula2>
    </dataValidation>
    <dataValidation type="textLength" errorStyle="information" allowBlank="1" showInputMessage="1" error="XLBVal:6=169_x000d__x000a_" sqref="C440:D440" xr:uid="{8428687D-5439-42EA-8482-7EADDB718F67}">
      <formula1>0</formula1>
      <formula2>10000</formula2>
    </dataValidation>
    <dataValidation type="textLength" errorStyle="information" allowBlank="1" showInputMessage="1" error="XLBVal:6=133.3_x000d__x000a_" sqref="E440" xr:uid="{EE7ACD0B-9FB7-4202-B4CD-300A8F57500E}">
      <formula1>0</formula1>
      <formula2>10000</formula2>
    </dataValidation>
    <dataValidation type="textLength" errorStyle="information" allowBlank="1" showInputMessage="1" error="XLBVal:6=50_x000d__x000a_" sqref="F440" xr:uid="{0D1756AE-E982-44F0-9913-01CA514AA533}">
      <formula1>0</formula1>
      <formula2>10000</formula2>
    </dataValidation>
    <dataValidation type="textLength" errorStyle="information" allowBlank="1" showInputMessage="1" error="XLBVal:6=291.97_x000d__x000a_" sqref="G440" xr:uid="{FE8BFD43-7FD4-44BE-9E04-27999FCC0FBF}">
      <formula1>0</formula1>
      <formula2>10000</formula2>
    </dataValidation>
    <dataValidation type="textLength" errorStyle="information" allowBlank="1" showInputMessage="1" error="XLBVal:6=1148_x000d__x000a_" sqref="H440" xr:uid="{D466D91C-0705-4858-95AE-4AB87D9EC9D8}">
      <formula1>0</formula1>
      <formula2>10000</formula2>
    </dataValidation>
    <dataValidation type="textLength" errorStyle="information" allowBlank="1" showInputMessage="1" error="XLBVal:6=1718_x000d__x000a_" sqref="B441" xr:uid="{A34B147A-FEC6-438D-9448-2A638630C4B2}">
      <formula1>0</formula1>
      <formula2>10000</formula2>
    </dataValidation>
    <dataValidation type="textLength" errorStyle="information" allowBlank="1" showInputMessage="1" error="XLBVal:6=6368_x000d__x000a_" sqref="C441:D441" xr:uid="{CAA9DE98-B6CB-420B-A8E0-54876B9A9A88}">
      <formula1>0</formula1>
      <formula2>10000</formula2>
    </dataValidation>
    <dataValidation type="textLength" errorStyle="information" allowBlank="1" showInputMessage="1" error="XLBVal:6=5943_x000d__x000a_" sqref="E441" xr:uid="{2DB690E4-5106-47A8-82D6-8A2ABD12C262}">
      <formula1>0</formula1>
      <formula2>10000</formula2>
    </dataValidation>
    <dataValidation type="textLength" errorStyle="information" allowBlank="1" showInputMessage="1" error="XLBVal:6=2236_x000d__x000a_" sqref="F441" xr:uid="{308D4959-08CC-4113-B20A-F103351F6303}">
      <formula1>0</formula1>
      <formula2>10000</formula2>
    </dataValidation>
    <dataValidation type="textLength" errorStyle="information" allowBlank="1" showInputMessage="1" error="XLBVal:6=3572.41_x000d__x000a_" sqref="G441" xr:uid="{5A9D4E5A-636B-4A0B-9EBE-31BE9920AF03}">
      <formula1>0</formula1>
      <formula2>10000</formula2>
    </dataValidation>
    <dataValidation type="textLength" errorStyle="information" allowBlank="1" showInputMessage="1" error="XLBVal:6=8180.43_x000d__x000a_" sqref="H441" xr:uid="{2423EFA0-B9EA-4CE1-9339-6246F90AD810}">
      <formula1>0</formula1>
      <formula2>10000</formula2>
    </dataValidation>
    <dataValidation type="textLength" errorStyle="information" allowBlank="1" showInputMessage="1" error="XLBVal:6=15091.61_x000d__x000a_" sqref="B442" xr:uid="{080B0E76-F68D-458B-9D69-416115868023}">
      <formula1>0</formula1>
      <formula2>10000</formula2>
    </dataValidation>
    <dataValidation type="textLength" errorStyle="information" allowBlank="1" showInputMessage="1" error="XLBVal:6=13774.54_x000d__x000a_" sqref="C442:D442" xr:uid="{C976D281-6B10-41ED-BD74-D4D84329488D}">
      <formula1>0</formula1>
      <formula2>10000</formula2>
    </dataValidation>
    <dataValidation type="textLength" errorStyle="information" allowBlank="1" showInputMessage="1" error="XLBVal:6=16496_x000d__x000a_" sqref="E442" xr:uid="{C8EB1A24-0DDC-4194-AFBC-53625F5B94BC}">
      <formula1>0</formula1>
      <formula2>10000</formula2>
    </dataValidation>
    <dataValidation type="textLength" errorStyle="information" allowBlank="1" showInputMessage="1" error="XLBVal:6=7991.54_x000d__x000a_" sqref="F442" xr:uid="{67AF2FBA-9F5A-48B2-B3B6-B3F0762D5104}">
      <formula1>0</formula1>
      <formula2>10000</formula2>
    </dataValidation>
    <dataValidation type="textLength" errorStyle="information" allowBlank="1" showInputMessage="1" error="XLBVal:6=23068.68_x000d__x000a_" sqref="G442" xr:uid="{6A2CF197-576F-471C-A930-A17524127454}">
      <formula1>0</formula1>
      <formula2>10000</formula2>
    </dataValidation>
    <dataValidation type="textLength" errorStyle="information" allowBlank="1" showInputMessage="1" error="XLBVal:6=10088.55_x000d__x000a_" sqref="H442" xr:uid="{E673D5FC-482E-40B4-A4DA-49F401D01D7D}">
      <formula1>0</formula1>
      <formula2>10000</formula2>
    </dataValidation>
    <dataValidation type="textLength" errorStyle="information" allowBlank="1" showInputMessage="1" error="XLBVal:6=1481.52_x000d__x000a_" sqref="B443" xr:uid="{6916B9DA-6D8A-4D43-969D-3F4E84ADC0CE}">
      <formula1>0</formula1>
      <formula2>10000</formula2>
    </dataValidation>
    <dataValidation type="textLength" errorStyle="information" allowBlank="1" showInputMessage="1" error="XLBVal:6=376.29_x000d__x000a_" sqref="C443:D443" xr:uid="{69D10E87-491F-4866-A54D-43425B062C42}">
      <formula1>0</formula1>
      <formula2>10000</formula2>
    </dataValidation>
    <dataValidation type="textLength" errorStyle="information" allowBlank="1" showInputMessage="1" error="XLBVal:6=1313.32_x000d__x000a_" sqref="E443" xr:uid="{869BCB4C-331A-431C-B15D-04322FDC9261}">
      <formula1>0</formula1>
      <formula2>10000</formula2>
    </dataValidation>
    <dataValidation type="textLength" errorStyle="information" allowBlank="1" showInputMessage="1" error="XLBVal:6=148_x000d__x000a_" sqref="F443" xr:uid="{70307EC5-0819-4377-AF4B-EF0F59544FFA}">
      <formula1>0</formula1>
      <formula2>10000</formula2>
    </dataValidation>
    <dataValidation type="textLength" errorStyle="information" allowBlank="1" showInputMessage="1" error="XLBVal:6=598.36_x000d__x000a_" sqref="G443" xr:uid="{3D7D530D-2709-452E-80C0-9ABF82B6C979}">
      <formula1>0</formula1>
      <formula2>10000</formula2>
    </dataValidation>
    <dataValidation type="textLength" errorStyle="information" allowBlank="1" showInputMessage="1" error="XLBVal:6=303.6_x000d__x000a_" sqref="H443" xr:uid="{8D7A69B2-81CE-4FA8-9C2A-105394EBA4D7}">
      <formula1>0</formula1>
      <formula2>10000</formula2>
    </dataValidation>
    <dataValidation type="textLength" errorStyle="information" allowBlank="1" showInputMessage="1" error="XLBVal:6=1907_x000d__x000a_" sqref="B444" xr:uid="{2E421DA4-ADA0-4D3C-AB32-E2B7512B8765}">
      <formula1>0</formula1>
      <formula2>10000</formula2>
    </dataValidation>
    <dataValidation type="textLength" errorStyle="information" allowBlank="1" showInputMessage="1" error="XLBVal:6=3208_x000d__x000a_" sqref="C444:D444" xr:uid="{945F11AE-27CB-4DD7-9891-2CB65AA9E264}">
      <formula1>0</formula1>
      <formula2>10000</formula2>
    </dataValidation>
    <dataValidation type="textLength" errorStyle="information" allowBlank="1" showInputMessage="1" error="XLBVal:6=2736_x000d__x000a_" sqref="E444" xr:uid="{A2AA9546-8F9A-45E6-9DF2-458130E0CAFE}">
      <formula1>0</formula1>
      <formula2>10000</formula2>
    </dataValidation>
    <dataValidation type="textLength" errorStyle="information" allowBlank="1" showInputMessage="1" error="XLBVal:6=2174.29_x000d__x000a_" sqref="F444" xr:uid="{C495A038-9DCE-4584-8112-01E4726AD3C5}">
      <formula1>0</formula1>
      <formula2>10000</formula2>
    </dataValidation>
    <dataValidation type="textLength" errorStyle="information" allowBlank="1" showInputMessage="1" error="XLBVal:6=2337_x000d__x000a_" sqref="G444" xr:uid="{FB31BDBA-07BB-46B0-8892-D707CA0F32AC}">
      <formula1>0</formula1>
      <formula2>10000</formula2>
    </dataValidation>
    <dataValidation type="textLength" errorStyle="information" allowBlank="1" showInputMessage="1" error="XLBVal:6=60_x000d__x000a_" sqref="H444" xr:uid="{50D9F495-F5FE-403A-B498-83B67E549EEA}">
      <formula1>0</formula1>
      <formula2>10000</formula2>
    </dataValidation>
    <dataValidation type="textLength" errorStyle="information" allowBlank="1" showInputMessage="1" error="XLBVal:6=330_x000d__x000a_" sqref="B568" xr:uid="{C2843A2B-2BD5-4D0F-8322-5B2D5B251CED}">
      <formula1>0</formula1>
      <formula2>10000</formula2>
    </dataValidation>
    <dataValidation type="textLength" errorStyle="information" allowBlank="1" showInputMessage="1" error="XLBVal:6=666_x000d__x000a_" sqref="B445" xr:uid="{99F2D418-0F4F-4796-8963-7253CCB75443}">
      <formula1>0</formula1>
      <formula2>10000</formula2>
    </dataValidation>
    <dataValidation type="textLength" errorStyle="information" allowBlank="1" showInputMessage="1" error="XLBVal:6=356.6_x000d__x000a_" sqref="C445:D445" xr:uid="{0A89B386-69A8-476A-9BF1-4A1349DA188D}">
      <formula1>0</formula1>
      <formula2>10000</formula2>
    </dataValidation>
    <dataValidation type="textLength" errorStyle="information" allowBlank="1" showInputMessage="1" error="XLBVal:6=398_x000d__x000a_" sqref="E445" xr:uid="{9EBD6023-F489-4FBA-9C41-D9EA2070BC67}">
      <formula1>0</formula1>
      <formula2>10000</formula2>
    </dataValidation>
    <dataValidation type="textLength" errorStyle="information" allowBlank="1" showInputMessage="1" error="XLBVal:6=79_x000d__x000a_" sqref="F445" xr:uid="{4C6907D0-3A61-4E64-B689-DB4169108A9F}">
      <formula1>0</formula1>
      <formula2>10000</formula2>
    </dataValidation>
    <dataValidation type="textLength" errorStyle="information" allowBlank="1" showInputMessage="1" error="XLBVal:6=263.1_x000d__x000a_" sqref="G445" xr:uid="{8736B72D-B50A-4192-B44E-4D0A3A111356}">
      <formula1>0</formula1>
      <formula2>10000</formula2>
    </dataValidation>
    <dataValidation type="textLength" errorStyle="information" allowBlank="1" showInputMessage="1" error="XLBVal:6=136_x000d__x000a_" sqref="H445" xr:uid="{322E2D50-16E8-44B8-8BF7-AAE9D40C4BBF}">
      <formula1>0</formula1>
      <formula2>10000</formula2>
    </dataValidation>
    <dataValidation type="textLength" errorStyle="information" allowBlank="1" showInputMessage="1" error="XLBVal:6=496.41_x000d__x000a_" sqref="B446" xr:uid="{17D20EDB-B6DA-4AC1-874F-37481669374B}">
      <formula1>0</formula1>
      <formula2>10000</formula2>
    </dataValidation>
    <dataValidation type="textLength" errorStyle="information" allowBlank="1" showInputMessage="1" error="XLBVal:6=347.58_x000d__x000a_" sqref="C446:D446" xr:uid="{065C43F5-CEC5-4CC5-AB1E-D16128F93076}">
      <formula1>0</formula1>
      <formula2>10000</formula2>
    </dataValidation>
    <dataValidation type="textLength" errorStyle="information" allowBlank="1" showInputMessage="1" error="XLBVal:6=228.18_x000d__x000a_" sqref="E446" xr:uid="{B97C6F99-4CFF-41FC-AB13-44A48EA0E073}">
      <formula1>0</formula1>
      <formula2>10000</formula2>
    </dataValidation>
    <dataValidation type="textLength" errorStyle="information" allowBlank="1" showInputMessage="1" error="XLBVal:6=647.91_x000d__x000a_" sqref="G446" xr:uid="{FE49268E-5D5F-4A1A-A4B9-B1FC6A8888E7}">
      <formula1>0</formula1>
      <formula2>10000</formula2>
    </dataValidation>
    <dataValidation type="textLength" errorStyle="information" allowBlank="1" showInputMessage="1" error="XLBVal:6=137.18_x000d__x000a_" sqref="H446" xr:uid="{B806565B-FFBA-48EB-9426-BDC1BD477A33}">
      <formula1>0</formula1>
      <formula2>10000</formula2>
    </dataValidation>
    <dataValidation type="textLength" errorStyle="information" allowBlank="1" showInputMessage="1" error="XLBVal:6=72948.22_x000d__x000a_" sqref="B447" xr:uid="{094C60BC-D863-47D5-970E-9D007A735BBA}">
      <formula1>0</formula1>
      <formula2>10000</formula2>
    </dataValidation>
    <dataValidation type="textLength" errorStyle="information" allowBlank="1" showInputMessage="1" error="XLBVal:6=58833.65_x000d__x000a_" sqref="C447:D447" xr:uid="{87921940-00C3-47EA-8EDB-077E616466F3}">
      <formula1>0</formula1>
      <formula2>10000</formula2>
    </dataValidation>
    <dataValidation type="textLength" errorStyle="information" allowBlank="1" showInputMessage="1" error="XLBVal:6=34203.56_x000d__x000a_" sqref="E447" xr:uid="{86718C35-94C6-4BBC-8E69-685BA0BF6EFD}">
      <formula1>0</formula1>
      <formula2>10000</formula2>
    </dataValidation>
    <dataValidation type="textLength" errorStyle="information" allowBlank="1" showInputMessage="1" error="XLBVal:6=35802.56_x000d__x000a_" sqref="F447" xr:uid="{654EA2BA-F29B-475A-8965-16AB8C6A61F2}">
      <formula1>0</formula1>
      <formula2>10000</formula2>
    </dataValidation>
    <dataValidation type="textLength" errorStyle="information" allowBlank="1" showInputMessage="1" error="XLBVal:6=107284.55_x000d__x000a_" sqref="G447" xr:uid="{2D20ACB8-2CA7-473D-83CD-571F427C0354}">
      <formula1>0</formula1>
      <formula2>10000</formula2>
    </dataValidation>
    <dataValidation type="textLength" errorStyle="information" allowBlank="1" showInputMessage="1" error="XLBVal:6=44980.62_x000d__x000a_" sqref="H447" xr:uid="{0787EC1D-6A1B-40C0-B66C-26FE95FD9C4E}">
      <formula1>0</formula1>
      <formula2>10000</formula2>
    </dataValidation>
    <dataValidation type="textLength" errorStyle="information" allowBlank="1" showInputMessage="1" error="XLBVal:6=300_x000d__x000a_" sqref="B448" xr:uid="{6D282B14-5FD6-4A1D-A782-8FF7900741D2}">
      <formula1>0</formula1>
      <formula2>10000</formula2>
    </dataValidation>
    <dataValidation type="textLength" errorStyle="information" allowBlank="1" showInputMessage="1" error="XLBVal:6=2681.65_x000d__x000a_" sqref="E448" xr:uid="{B7E5B4D9-4ED9-464A-A6A5-AC9E6A54EC86}">
      <formula1>0</formula1>
      <formula2>10000</formula2>
    </dataValidation>
    <dataValidation type="textLength" errorStyle="information" allowBlank="1" showInputMessage="1" error="XLBVal:6=909.75_x000d__x000a_" sqref="G448" xr:uid="{A5235810-6451-41E2-9793-94E5533DC033}">
      <formula1>0</formula1>
      <formula2>10000</formula2>
    </dataValidation>
    <dataValidation type="textLength" errorStyle="information" allowBlank="1" showInputMessage="1" error="XLBVal:6=765.8_x000d__x000a_" sqref="H448" xr:uid="{062A83AD-E75D-4AA8-BCD9-2BA9150D2F2A}">
      <formula1>0</formula1>
      <formula2>10000</formula2>
    </dataValidation>
    <dataValidation type="textLength" errorStyle="information" allowBlank="1" showInputMessage="1" error="XLBVal:6=35148.77_x000d__x000a_" sqref="B449" xr:uid="{3E5B9E9C-9A90-489A-A2CE-9C9362697E7E}">
      <formula1>0</formula1>
      <formula2>10000</formula2>
    </dataValidation>
    <dataValidation type="textLength" errorStyle="information" allowBlank="1" showInputMessage="1" error="XLBVal:6=46772.9_x000d__x000a_" sqref="C449:D449" xr:uid="{D97018E7-7FAC-46C6-8585-280921C549A0}">
      <formula1>0</formula1>
      <formula2>10000</formula2>
    </dataValidation>
    <dataValidation type="textLength" errorStyle="information" allowBlank="1" showInputMessage="1" error="XLBVal:6=92516.66_x000d__x000a_" sqref="E449" xr:uid="{5BDE434D-0185-4C2C-917C-A0CD7A2F6245}">
      <formula1>0</formula1>
      <formula2>10000</formula2>
    </dataValidation>
    <dataValidation type="textLength" errorStyle="information" allowBlank="1" showInputMessage="1" error="XLBVal:6=33949.35_x000d__x000a_" sqref="F449" xr:uid="{82070E7C-806E-4892-BF6C-260DA104C89C}">
      <formula1>0</formula1>
      <formula2>10000</formula2>
    </dataValidation>
    <dataValidation type="textLength" errorStyle="information" allowBlank="1" showInputMessage="1" error="XLBVal:6=22129.01_x000d__x000a_" sqref="G449" xr:uid="{D015FF3F-1E92-4B50-AE5F-3B2338730EEA}">
      <formula1>0</formula1>
      <formula2>10000</formula2>
    </dataValidation>
    <dataValidation type="textLength" errorStyle="information" allowBlank="1" showInputMessage="1" error="XLBVal:6=18482.3_x000d__x000a_" sqref="H449" xr:uid="{06083965-6321-4C79-BFC0-0C13657F02AD}">
      <formula1>0</formula1>
      <formula2>10000</formula2>
    </dataValidation>
    <dataValidation type="textLength" errorStyle="information" allowBlank="1" showInputMessage="1" error="XLBVal:6=2705.5_x000d__x000a_" sqref="B450" xr:uid="{61837191-CC64-42FB-85B2-52D35ADD7294}">
      <formula1>0</formula1>
      <formula2>10000</formula2>
    </dataValidation>
    <dataValidation type="textLength" errorStyle="information" allowBlank="1" showInputMessage="1" error="XLBVal:6=2576_x000d__x000a_" sqref="C450:D450" xr:uid="{9539018C-29BF-489D-9FAA-C9DD7EED01B2}">
      <formula1>0</formula1>
      <formula2>10000</formula2>
    </dataValidation>
    <dataValidation type="textLength" errorStyle="information" allowBlank="1" showInputMessage="1" error="XLBVal:6=4058_x000d__x000a_" sqref="E450" xr:uid="{EE217D27-7C67-452F-92B8-78FCACDA59F9}">
      <formula1>0</formula1>
      <formula2>10000</formula2>
    </dataValidation>
    <dataValidation type="textLength" errorStyle="information" allowBlank="1" showInputMessage="1" error="XLBVal:6=1067.5_x000d__x000a_" sqref="F450" xr:uid="{838524B8-E412-4593-84E1-B0A37C63487E}">
      <formula1>0</formula1>
      <formula2>10000</formula2>
    </dataValidation>
    <dataValidation type="textLength" errorStyle="information" allowBlank="1" showInputMessage="1" error="XLBVal:6=1731_x000d__x000a_" sqref="G450" xr:uid="{D1F5D354-92BE-4E53-91DE-ACFC6A58C7D3}">
      <formula1>0</formula1>
      <formula2>10000</formula2>
    </dataValidation>
    <dataValidation type="textLength" errorStyle="information" allowBlank="1" showInputMessage="1" error="XLBVal:6=1553_x000d__x000a_" sqref="H450" xr:uid="{B235278A-D1D8-4162-9123-74DCDEAC414B}">
      <formula1>0</formula1>
      <formula2>10000</formula2>
    </dataValidation>
    <dataValidation type="textLength" errorStyle="information" allowBlank="1" showInputMessage="1" error="XLBVal:6=231_x000d__x000a_" sqref="G451" xr:uid="{16E91842-23DD-490F-AFD1-18608E9F98E8}">
      <formula1>0</formula1>
      <formula2>10000</formula2>
    </dataValidation>
    <dataValidation type="textLength" errorStyle="information" allowBlank="1" showInputMessage="1" error="XLBVal:6=51877.31_x000d__x000a_" sqref="B452" xr:uid="{8B5111F6-E014-42ED-94F3-371E3507FB38}">
      <formula1>0</formula1>
      <formula2>10000</formula2>
    </dataValidation>
    <dataValidation type="textLength" errorStyle="information" allowBlank="1" showInputMessage="1" error="XLBVal:6=90367.18_x000d__x000a_" sqref="C452:D452" xr:uid="{90B9A827-7D2A-47BE-A509-56955B0388DF}">
      <formula1>0</formula1>
      <formula2>10000</formula2>
    </dataValidation>
    <dataValidation type="textLength" errorStyle="information" allowBlank="1" showInputMessage="1" error="XLBVal:6=82449.16_x000d__x000a_" sqref="E452" xr:uid="{3024CA2B-6936-4056-BE81-DFBA8318ED5F}">
      <formula1>0</formula1>
      <formula2>10000</formula2>
    </dataValidation>
    <dataValidation type="textLength" errorStyle="information" allowBlank="1" showInputMessage="1" error="XLBVal:6=46431.6_x000d__x000a_" sqref="F452" xr:uid="{20D587C5-F306-4F73-BCF2-05C964FACEAD}">
      <formula1>0</formula1>
      <formula2>10000</formula2>
    </dataValidation>
    <dataValidation type="textLength" errorStyle="information" allowBlank="1" showInputMessage="1" error="XLBVal:6=24906.11_x000d__x000a_" sqref="G452" xr:uid="{E5A4ECBE-A420-49CD-B86E-B725C8056077}">
      <formula1>0</formula1>
      <formula2>10000</formula2>
    </dataValidation>
    <dataValidation type="textLength" errorStyle="information" allowBlank="1" showInputMessage="1" error="XLBVal:6=41060.32_x000d__x000a_" sqref="H452" xr:uid="{3BD5690E-20CF-4BE7-A47F-4AC9747E6888}">
      <formula1>0</formula1>
      <formula2>10000</formula2>
    </dataValidation>
    <dataValidation type="textLength" errorStyle="information" allowBlank="1" showInputMessage="1" error="XLBVal:6=11998.64_x000d__x000a_" sqref="B453" xr:uid="{6774B787-F17F-4CF3-9ABE-81740B98740C}">
      <formula1>0</formula1>
      <formula2>10000</formula2>
    </dataValidation>
    <dataValidation type="textLength" errorStyle="information" allowBlank="1" showInputMessage="1" error="XLBVal:6=6220.17_x000d__x000a_" sqref="C453:D453" xr:uid="{83EF236C-D424-4B7A-A628-4328E13B24F7}">
      <formula1>0</formula1>
      <formula2>10000</formula2>
    </dataValidation>
    <dataValidation type="textLength" errorStyle="information" allowBlank="1" showInputMessage="1" error="XLBVal:6=7837.81_x000d__x000a_" sqref="E453" xr:uid="{E72E2D62-C8EC-4A48-8CAB-2FCA3E01E7F0}">
      <formula1>0</formula1>
      <formula2>10000</formula2>
    </dataValidation>
    <dataValidation type="textLength" errorStyle="information" allowBlank="1" showInputMessage="1" error="XLBVal:6=5410.43_x000d__x000a_" sqref="F453" xr:uid="{C6549A44-EF68-4E08-A3E3-57EEA5C4F088}">
      <formula1>0</formula1>
      <formula2>10000</formula2>
    </dataValidation>
    <dataValidation type="textLength" errorStyle="information" allowBlank="1" showInputMessage="1" error="XLBVal:6=12826.97_x000d__x000a_" sqref="G453" xr:uid="{5F6CD8DC-6817-461A-98F7-D7062DB16C2D}">
      <formula1>0</formula1>
      <formula2>10000</formula2>
    </dataValidation>
    <dataValidation type="textLength" errorStyle="information" allowBlank="1" showInputMessage="1" error="XLBVal:6=16357.36_x000d__x000a_" sqref="H453" xr:uid="{392F5F5A-60A0-40D1-830B-C8AD6962BDE7}">
      <formula1>0</formula1>
      <formula2>10000</formula2>
    </dataValidation>
    <dataValidation type="textLength" errorStyle="information" allowBlank="1" showInputMessage="1" error="XLBVal:6=28890.49_x000d__x000a_" sqref="B454" xr:uid="{83133B1C-52DC-4331-A15B-5DC38AA5B526}">
      <formula1>0</formula1>
      <formula2>10000</formula2>
    </dataValidation>
    <dataValidation type="textLength" errorStyle="information" allowBlank="1" showInputMessage="1" error="XLBVal:6=35931.07_x000d__x000a_" sqref="C454:D454" xr:uid="{F8191C30-6FE5-4CAD-AF10-D9D59693652D}">
      <formula1>0</formula1>
      <formula2>10000</formula2>
    </dataValidation>
    <dataValidation type="textLength" errorStyle="information" allowBlank="1" showInputMessage="1" error="XLBVal:6=32178.41_x000d__x000a_" sqref="E454" xr:uid="{6FCD7D19-8912-4C17-AC3F-805DA418E5E5}">
      <formula1>0</formula1>
      <formula2>10000</formula2>
    </dataValidation>
    <dataValidation type="textLength" errorStyle="information" allowBlank="1" showInputMessage="1" error="XLBVal:6=11099.54_x000d__x000a_" sqref="F454" xr:uid="{23220553-6D23-4778-B20E-06D44FA3EA21}">
      <formula1>0</formula1>
      <formula2>10000</formula2>
    </dataValidation>
    <dataValidation type="textLength" errorStyle="information" allowBlank="1" showInputMessage="1" error="XLBVal:6=18771.59_x000d__x000a_" sqref="G454" xr:uid="{278AC8DB-252E-4881-8F71-0534C0BBBAAE}">
      <formula1>0</formula1>
      <formula2>10000</formula2>
    </dataValidation>
    <dataValidation type="textLength" errorStyle="information" allowBlank="1" showInputMessage="1" error="XLBVal:6=16926.38_x000d__x000a_" sqref="H454" xr:uid="{D145CC80-2FC2-4668-856D-12C44C2C27EF}">
      <formula1>0</formula1>
      <formula2>10000</formula2>
    </dataValidation>
    <dataValidation type="textLength" errorStyle="information" allowBlank="1" showInputMessage="1" error="XLBVal:6=19792.92_x000d__x000a_" sqref="B455" xr:uid="{70115664-52E5-427C-8324-4254C4BBFF77}">
      <formula1>0</formula1>
      <formula2>10000</formula2>
    </dataValidation>
    <dataValidation type="textLength" errorStyle="information" allowBlank="1" showInputMessage="1" error="XLBVal:6=11675.76_x000d__x000a_" sqref="C455:D455" xr:uid="{12DBA9F0-DA0E-496E-A78B-76FEC93D1F9E}">
      <formula1>0</formula1>
      <formula2>10000</formula2>
    </dataValidation>
    <dataValidation type="textLength" errorStyle="information" allowBlank="1" showInputMessage="1" error="XLBVal:6=11415.2_x000d__x000a_" sqref="E455" xr:uid="{36C61AB3-E5C6-47CC-A1D1-C4E60048E47C}">
      <formula1>0</formula1>
      <formula2>10000</formula2>
    </dataValidation>
    <dataValidation type="textLength" errorStyle="information" allowBlank="1" showInputMessage="1" error="XLBVal:6=8658.5_x000d__x000a_" sqref="F455" xr:uid="{28AB0122-D0C7-453F-847D-3884FF3D2EFE}">
      <formula1>0</formula1>
      <formula2>10000</formula2>
    </dataValidation>
    <dataValidation type="textLength" errorStyle="information" allowBlank="1" showInputMessage="1" error="XLBVal:6=11357.59_x000d__x000a_" sqref="G455" xr:uid="{F283D5F5-52F3-4D85-BBB8-1D347E9A260B}">
      <formula1>0</formula1>
      <formula2>10000</formula2>
    </dataValidation>
    <dataValidation type="textLength" errorStyle="information" allowBlank="1" showInputMessage="1" error="XLBVal:6=7662.02_x000d__x000a_" sqref="H455" xr:uid="{FA75E9C2-7604-41E4-8F47-7F4AF4BD30EE}">
      <formula1>0</formula1>
      <formula2>10000</formula2>
    </dataValidation>
    <dataValidation type="textLength" errorStyle="information" allowBlank="1" showInputMessage="1" error="XLBVal:6=6620.74_x000d__x000a_" sqref="B456" xr:uid="{DBE5ED1C-4C01-4278-B4DC-9C591E0A2D58}">
      <formula1>0</formula1>
      <formula2>10000</formula2>
    </dataValidation>
    <dataValidation type="textLength" errorStyle="information" allowBlank="1" showInputMessage="1" error="XLBVal:6=3064.8_x000d__x000a_" sqref="C456:D456" xr:uid="{11491C59-0F39-4018-A957-507F98CB3550}">
      <formula1>0</formula1>
      <formula2>10000</formula2>
    </dataValidation>
    <dataValidation type="textLength" errorStyle="information" allowBlank="1" showInputMessage="1" error="XLBVal:6=9852.25_x000d__x000a_" sqref="E456" xr:uid="{27E91892-0105-4F23-995F-5A68E37CEC95}">
      <formula1>0</formula1>
      <formula2>10000</formula2>
    </dataValidation>
    <dataValidation type="textLength" errorStyle="information" allowBlank="1" showInputMessage="1" error="XLBVal:6=3990.72_x000d__x000a_" sqref="F456" xr:uid="{5982F25F-4866-417A-87D1-1AF4D9FFB63B}">
      <formula1>0</formula1>
      <formula2>10000</formula2>
    </dataValidation>
    <dataValidation type="textLength" errorStyle="information" allowBlank="1" showInputMessage="1" error="XLBVal:6=1756.2_x000d__x000a_" sqref="G456" xr:uid="{F836BDFB-486A-4612-BADC-AC67B3C03F02}">
      <formula1>0</formula1>
      <formula2>10000</formula2>
    </dataValidation>
    <dataValidation type="textLength" errorStyle="information" allowBlank="1" showInputMessage="1" error="XLBVal:6=5609.9_x000d__x000a_" sqref="H456" xr:uid="{8461292E-8EB9-4AF7-A963-2BC23D0D9C18}">
      <formula1>0</formula1>
      <formula2>10000</formula2>
    </dataValidation>
    <dataValidation type="textLength" errorStyle="information" allowBlank="1" showInputMessage="1" error="XLBVal:6=220_x000d__x000a_" sqref="B457" xr:uid="{90352AF5-9464-4E84-8A60-EF6425183261}">
      <formula1>0</formula1>
      <formula2>10000</formula2>
    </dataValidation>
    <dataValidation type="textLength" errorStyle="information" allowBlank="1" showInputMessage="1" error="XLBVal:6=3992.51_x000d__x000a_" sqref="C457:D457" xr:uid="{283C2E12-FABC-44EF-A9AC-65966F5B2E89}">
      <formula1>0</formula1>
      <formula2>10000</formula2>
    </dataValidation>
    <dataValidation type="textLength" errorStyle="information" allowBlank="1" showInputMessage="1" error="XLBVal:6=1944.84_x000d__x000a_" sqref="E457" xr:uid="{E2594C37-1194-4274-9E2F-63A6EC816683}">
      <formula1>0</formula1>
      <formula2>10000</formula2>
    </dataValidation>
    <dataValidation type="textLength" errorStyle="information" allowBlank="1" showInputMessage="1" error="XLBVal:6=4004.8_x000d__x000a_" sqref="F457" xr:uid="{614545DB-02A3-4C4F-BC6A-6798F917946F}">
      <formula1>0</formula1>
      <formula2>10000</formula2>
    </dataValidation>
    <dataValidation type="textLength" errorStyle="information" allowBlank="1" showInputMessage="1" error="XLBVal:6=41171.64_x000d__x000a_" sqref="G457" xr:uid="{A7EBE7D5-4756-4954-B2D4-4617BBAFB39E}">
      <formula1>0</formula1>
      <formula2>10000</formula2>
    </dataValidation>
    <dataValidation type="textLength" errorStyle="information" allowBlank="1" showInputMessage="1" error="XLBVal:6=1254.15_x000d__x000a_" sqref="H457" xr:uid="{CA2BBF6A-56CA-4071-9BAD-4ABE79067A8C}">
      <formula1>0</formula1>
      <formula2>10000</formula2>
    </dataValidation>
    <dataValidation type="textLength" errorStyle="information" allowBlank="1" showInputMessage="1" error="XLBVal:6=55_x000d__x000a_" sqref="E458" xr:uid="{BE76B006-D5CE-4973-8428-8A64B6BB3D9E}">
      <formula1>0</formula1>
      <formula2>10000</formula2>
    </dataValidation>
    <dataValidation type="textLength" errorStyle="information" allowBlank="1" showInputMessage="1" error="XLBVal:6=70_x000d__x000a_" sqref="B459 H459" xr:uid="{C56F44DB-C72F-495C-AEE1-212D0532A937}">
      <formula1>0</formula1>
      <formula2>10000</formula2>
    </dataValidation>
    <dataValidation type="textLength" errorStyle="information" allowBlank="1" showInputMessage="1" error="XLBVal:6=1210.32_x000d__x000a_" sqref="E459" xr:uid="{C65162ED-4FA8-404C-A564-84D87A93D76C}">
      <formula1>0</formula1>
      <formula2>10000</formula2>
    </dataValidation>
    <dataValidation type="textLength" errorStyle="information" allowBlank="1" showInputMessage="1" error="XLBVal:6=82.36_x000d__x000a_" sqref="F459" xr:uid="{577C5661-319B-430C-9028-737EF9896356}">
      <formula1>0</formula1>
      <formula2>10000</formula2>
    </dataValidation>
    <dataValidation type="textLength" errorStyle="information" allowBlank="1" showInputMessage="1" error="XLBVal:6=38.35_x000d__x000a_" sqref="C461:D461" xr:uid="{C0BCBC63-35CF-436C-A18C-B078C59B7D3D}">
      <formula1>0</formula1>
      <formula2>10000</formula2>
    </dataValidation>
    <dataValidation type="textLength" errorStyle="information" allowBlank="1" showInputMessage="1" error="XLBVal:6=10106.47_x000d__x000a_" sqref="E461" xr:uid="{D523C4CD-A4CD-42B2-A100-0FD8EF13BAD1}">
      <formula1>0</formula1>
      <formula2>10000</formula2>
    </dataValidation>
    <dataValidation type="textLength" errorStyle="information" allowBlank="1" showInputMessage="1" error="XLBVal:6=2046.57_x000d__x000a_" sqref="B462" xr:uid="{5DF421A1-1137-46AA-864E-C027821FC1A1}">
      <formula1>0</formula1>
      <formula2>10000</formula2>
    </dataValidation>
    <dataValidation type="textLength" errorStyle="information" allowBlank="1" showInputMessage="1" error="XLBVal:6=2246.73_x000d__x000a_" sqref="C462:D462" xr:uid="{A9E5D867-A2CE-46BA-9609-913572CCA4BD}">
      <formula1>0</formula1>
      <formula2>10000</formula2>
    </dataValidation>
    <dataValidation type="textLength" errorStyle="information" allowBlank="1" showInputMessage="1" error="XLBVal:6=1811.74_x000d__x000a_" sqref="E462" xr:uid="{CC0332B5-1BE9-4261-ABF7-F15040ED9D27}">
      <formula1>0</formula1>
      <formula2>10000</formula2>
    </dataValidation>
    <dataValidation type="textLength" errorStyle="information" allowBlank="1" showInputMessage="1" error="XLBVal:6=5579.42_x000d__x000a_" sqref="F462" xr:uid="{35BC832D-59B0-4731-92C8-1BEE8FB763CE}">
      <formula1>0</formula1>
      <formula2>10000</formula2>
    </dataValidation>
    <dataValidation type="textLength" errorStyle="information" allowBlank="1" showInputMessage="1" error="XLBVal:6=8205.69_x000d__x000a_" sqref="G462" xr:uid="{2677A838-CAD1-4E54-B3ED-32F211501224}">
      <formula1>0</formula1>
      <formula2>10000</formula2>
    </dataValidation>
    <dataValidation type="textLength" errorStyle="information" allowBlank="1" showInputMessage="1" error="XLBVal:6=738.85_x000d__x000a_" sqref="H462" xr:uid="{50DE3EB7-1886-4161-ABE9-41167AC0216D}">
      <formula1>0</formula1>
      <formula2>10000</formula2>
    </dataValidation>
    <dataValidation type="textLength" errorStyle="information" allowBlank="1" showInputMessage="1" error="XLBVal:6=513_x000d__x000a_" sqref="B463" xr:uid="{C2C5B897-E317-4A24-A30A-9DB9641830AE}">
      <formula1>0</formula1>
      <formula2>10000</formula2>
    </dataValidation>
    <dataValidation type="textLength" errorStyle="information" allowBlank="1" showInputMessage="1" error="XLBVal:6=1994.3_x000d__x000a_" sqref="C463:D463" xr:uid="{0B19607A-7AA9-4962-8985-1E7DA13FABAA}">
      <formula1>0</formula1>
      <formula2>10000</formula2>
    </dataValidation>
    <dataValidation type="textLength" errorStyle="information" allowBlank="1" showInputMessage="1" error="XLBVal:6=1231.5_x000d__x000a_" sqref="H463" xr:uid="{F9F1C595-187A-4452-AFB8-81489EF0FEAD}">
      <formula1>0</formula1>
      <formula2>10000</formula2>
    </dataValidation>
    <dataValidation type="textLength" errorStyle="information" allowBlank="1" showInputMessage="1" error="XLBVal:6=1272.7_x000d__x000a_" sqref="B464" xr:uid="{331C875D-974E-4155-88AD-8264C41DD21C}">
      <formula1>0</formula1>
      <formula2>10000</formula2>
    </dataValidation>
    <dataValidation type="textLength" errorStyle="information" allowBlank="1" showInputMessage="1" error="XLBVal:6=120_x000d__x000a_" sqref="C464:D464" xr:uid="{38D96FC4-5DC7-42BD-B197-2729B9EA18D8}">
      <formula1>0</formula1>
      <formula2>10000</formula2>
    </dataValidation>
    <dataValidation type="textLength" errorStyle="information" allowBlank="1" showInputMessage="1" error="XLBVal:6=2214.79_x000d__x000a_" sqref="E464" xr:uid="{060CCAA0-2614-49F2-9648-B1002192A769}">
      <formula1>0</formula1>
      <formula2>10000</formula2>
    </dataValidation>
    <dataValidation type="textLength" errorStyle="information" allowBlank="1" showInputMessage="1" error="XLBVal:6=22.5_x000d__x000a_" sqref="G464" xr:uid="{AAE000A6-643B-4048-9040-8CA2A6903D71}">
      <formula1>0</formula1>
      <formula2>10000</formula2>
    </dataValidation>
    <dataValidation type="textLength" errorStyle="information" allowBlank="1" showInputMessage="1" error="XLBVal:6=75.4_x000d__x000a_" sqref="H464" xr:uid="{638DB3A7-474F-4DB8-ADD0-A43136DB6756}">
      <formula1>0</formula1>
      <formula2>10000</formula2>
    </dataValidation>
    <dataValidation type="textLength" errorStyle="information" allowBlank="1" showInputMessage="1" error="XLBVal:6=4999.39_x000d__x000a_" sqref="B468" xr:uid="{5992E0D5-E19F-47EA-B2F3-6FC06A0B7475}">
      <formula1>0</formula1>
      <formula2>10000</formula2>
    </dataValidation>
    <dataValidation type="textLength" errorStyle="information" allowBlank="1" showInputMessage="1" error="XLBVal:6=35_x000d__x000a_" sqref="C468:D468" xr:uid="{587AE629-03EB-4C54-B41F-8700BAF4096D}">
      <formula1>0</formula1>
      <formula2>10000</formula2>
    </dataValidation>
    <dataValidation type="textLength" errorStyle="information" allowBlank="1" showInputMessage="1" error="XLBVal:6=332.26_x000d__x000a_" sqref="E468" xr:uid="{EF24CE63-DC46-4533-9C41-19F703B33D0A}">
      <formula1>0</formula1>
      <formula2>10000</formula2>
    </dataValidation>
    <dataValidation type="textLength" errorStyle="information" allowBlank="1" showInputMessage="1" error="XLBVal:6=252.78_x000d__x000a_" sqref="F468" xr:uid="{B0CB4AA4-1847-433B-AA9A-6A1DF1775968}">
      <formula1>0</formula1>
      <formula2>10000</formula2>
    </dataValidation>
    <dataValidation type="textLength" errorStyle="information" allowBlank="1" showInputMessage="1" error="XLBVal:6=4558.18_x000d__x000a_" sqref="G468" xr:uid="{846C8493-0596-44B2-84F8-3CF7C2D95D8F}">
      <formula1>0</formula1>
      <formula2>10000</formula2>
    </dataValidation>
    <dataValidation type="textLength" errorStyle="information" allowBlank="1" showInputMessage="1" error="XLBVal:6=184.7_x000d__x000a_" sqref="H468" xr:uid="{2470F3AF-11CF-4242-A0C9-843AB8F1164A}">
      <formula1>0</formula1>
      <formula2>10000</formula2>
    </dataValidation>
    <dataValidation type="textLength" errorStyle="information" allowBlank="1" showInputMessage="1" error="XLBVal:6=226_x000d__x000a_" sqref="B470" xr:uid="{1B13593B-DD7E-4912-AFA3-D8F1A16E1445}">
      <formula1>0</formula1>
      <formula2>10000</formula2>
    </dataValidation>
    <dataValidation type="textLength" errorStyle="information" allowBlank="1" showInputMessage="1" error="XLBVal:6=1311.51_x000d__x000a_" sqref="C470:D470" xr:uid="{D20A6CBC-DADF-4A42-868D-3FA1A2F20076}">
      <formula1>0</formula1>
      <formula2>10000</formula2>
    </dataValidation>
    <dataValidation type="textLength" errorStyle="information" allowBlank="1" showInputMessage="1" error="XLBVal:6=7753.2_x000d__x000a_" sqref="E470" xr:uid="{D340053B-890C-4E01-8998-E1A813A0C2E2}">
      <formula1>0</formula1>
      <formula2>10000</formula2>
    </dataValidation>
    <dataValidation type="textLength" errorStyle="information" allowBlank="1" showInputMessage="1" error="XLBVal:6=3891.23_x000d__x000a_" sqref="F470" xr:uid="{2BD0C3A9-D40C-4D04-A061-7435327EBE2B}">
      <formula1>0</formula1>
      <formula2>10000</formula2>
    </dataValidation>
    <dataValidation type="textLength" errorStyle="information" allowBlank="1" showInputMessage="1" error="XLBVal:6=2926.93_x000d__x000a_" sqref="G470" xr:uid="{9461F6E6-386A-4982-8C14-CF7098E447C5}">
      <formula1>0</formula1>
      <formula2>10000</formula2>
    </dataValidation>
    <dataValidation type="textLength" errorStyle="information" allowBlank="1" showInputMessage="1" error="XLBVal:6=6323.12_x000d__x000a_" sqref="H470" xr:uid="{7FB15B9F-3370-406B-A9D8-FAA9FD83ACF0}">
      <formula1>0</formula1>
      <formula2>10000</formula2>
    </dataValidation>
    <dataValidation type="textLength" errorStyle="information" allowBlank="1" showInputMessage="1" error="XLBVal:6=37878.61_x000d__x000a_" sqref="B471" xr:uid="{8722B932-0BD1-42F1-9F74-E88A79641785}">
      <formula1>0</formula1>
      <formula2>10000</formula2>
    </dataValidation>
    <dataValidation type="textLength" errorStyle="information" allowBlank="1" showInputMessage="1" error="XLBVal:6=27892.38_x000d__x000a_" sqref="C471:D471" xr:uid="{3C32085A-C3AB-478C-8F70-016F66E7A5F5}">
      <formula1>0</formula1>
      <formula2>10000</formula2>
    </dataValidation>
    <dataValidation type="textLength" errorStyle="information" allowBlank="1" showInputMessage="1" error="XLBVal:6=12751.08_x000d__x000a_" sqref="E471" xr:uid="{FC8C493C-33D4-4313-8534-7E344A1B4A7E}">
      <formula1>0</formula1>
      <formula2>10000</formula2>
    </dataValidation>
    <dataValidation type="textLength" errorStyle="information" allowBlank="1" showInputMessage="1" error="XLBVal:6=10100.79_x000d__x000a_" sqref="F471" xr:uid="{95EDA23D-D36A-4BDA-B8C7-4C27696737EC}">
      <formula1>0</formula1>
      <formula2>10000</formula2>
    </dataValidation>
    <dataValidation type="textLength" errorStyle="information" allowBlank="1" showInputMessage="1" error="XLBVal:6=8953.82_x000d__x000a_" sqref="G471" xr:uid="{5DD711F7-35FC-4BA1-AF48-873C5AEF8F23}">
      <formula1>0</formula1>
      <formula2>10000</formula2>
    </dataValidation>
    <dataValidation type="textLength" errorStyle="information" allowBlank="1" showInputMessage="1" error="XLBVal:6=1898.87_x000d__x000a_" sqref="H471" xr:uid="{D876AF16-6BC6-4C2D-9A2D-4F1323378637}">
      <formula1>0</formula1>
      <formula2>10000</formula2>
    </dataValidation>
    <dataValidation type="textLength" errorStyle="information" allowBlank="1" showInputMessage="1" error="XLBVal:6=51735.62_x000d__x000a_" sqref="B473" xr:uid="{BFAC161B-4A38-4437-91A6-C2F613E20C04}">
      <formula1>0</formula1>
      <formula2>10000</formula2>
    </dataValidation>
    <dataValidation type="textLength" errorStyle="information" allowBlank="1" showInputMessage="1" error="XLBVal:6=16728.63_x000d__x000a_" sqref="C473:D473" xr:uid="{B1D498A7-E09F-44DD-B976-50E8E9B5E17A}">
      <formula1>0</formula1>
      <formula2>10000</formula2>
    </dataValidation>
    <dataValidation type="textLength" errorStyle="information" allowBlank="1" showInputMessage="1" error="XLBVal:6=36865.07_x000d__x000a_" sqref="E473" xr:uid="{6785156B-09B3-4870-816D-F32322021456}">
      <formula1>0</formula1>
      <formula2>10000</formula2>
    </dataValidation>
    <dataValidation type="textLength" errorStyle="information" allowBlank="1" showInputMessage="1" error="XLBVal:6=8183.8_x000d__x000a_" sqref="F473" xr:uid="{6B2811C8-FB75-4AEB-BD12-C50C35E6322B}">
      <formula1>0</formula1>
      <formula2>10000</formula2>
    </dataValidation>
    <dataValidation type="textLength" errorStyle="information" allowBlank="1" showInputMessage="1" error="XLBVal:6=38130.45_x000d__x000a_" sqref="G473" xr:uid="{54779EE5-4BA7-4BF1-8F7D-EBFD02C6AB5E}">
      <formula1>0</formula1>
      <formula2>10000</formula2>
    </dataValidation>
    <dataValidation type="textLength" errorStyle="information" allowBlank="1" showInputMessage="1" error="XLBVal:6=12451.76_x000d__x000a_" sqref="H473" xr:uid="{817069C9-2F1D-4B9B-8406-4AC74DF35912}">
      <formula1>0</formula1>
      <formula2>10000</formula2>
    </dataValidation>
    <dataValidation type="textLength" errorStyle="information" allowBlank="1" showInputMessage="1" error="XLBVal:6=4660.44_x000d__x000a_" sqref="B476" xr:uid="{96E7DCE3-4631-4C35-812F-224F27D0A277}">
      <formula1>0</formula1>
      <formula2>10000</formula2>
    </dataValidation>
    <dataValidation type="textLength" errorStyle="information" allowBlank="1" showInputMessage="1" error="XLBVal:6=2095.43_x000d__x000a_" sqref="C476:D476" xr:uid="{E733E7FA-9F4C-4315-82A2-C2638B103A15}">
      <formula1>0</formula1>
      <formula2>10000</formula2>
    </dataValidation>
    <dataValidation type="textLength" errorStyle="information" allowBlank="1" showInputMessage="1" error="XLBVal:6=3012.03_x000d__x000a_" sqref="E476" xr:uid="{E735C66C-309B-4875-A808-D67AA9403B2F}">
      <formula1>0</formula1>
      <formula2>10000</formula2>
    </dataValidation>
    <dataValidation type="textLength" errorStyle="information" allowBlank="1" showInputMessage="1" error="XLBVal:6=956.46_x000d__x000a_" sqref="F476" xr:uid="{FE6C8F4D-0920-4F31-99C1-E4A856768189}">
      <formula1>0</formula1>
      <formula2>10000</formula2>
    </dataValidation>
    <dataValidation type="textLength" errorStyle="information" allowBlank="1" showInputMessage="1" error="XLBVal:6=2326.9_x000d__x000a_" sqref="G476" xr:uid="{CA102E55-D7E8-4242-B30E-4C30E578EA16}">
      <formula1>0</formula1>
      <formula2>10000</formula2>
    </dataValidation>
    <dataValidation type="textLength" errorStyle="information" allowBlank="1" showInputMessage="1" error="XLBVal:6=5085.74_x000d__x000a_" sqref="H476" xr:uid="{4FA6DF5F-895D-4A04-81FB-03D5F67F42C2}">
      <formula1>0</formula1>
      <formula2>10000</formula2>
    </dataValidation>
    <dataValidation type="textLength" errorStyle="information" allowBlank="1" showInputMessage="1" error="XLBVal:6=20_x000d__x000a_" sqref="B477" xr:uid="{4832126F-0E0C-479F-AF77-A659549896B4}">
      <formula1>0</formula1>
      <formula2>10000</formula2>
    </dataValidation>
    <dataValidation type="textLength" errorStyle="information" allowBlank="1" showInputMessage="1" error="XLBVal:6=8728.7_x000d__x000a_" sqref="C477:D477" xr:uid="{A30D7EE0-18CF-428D-B491-242743EB5EDF}">
      <formula1>0</formula1>
      <formula2>10000</formula2>
    </dataValidation>
    <dataValidation type="textLength" errorStyle="information" allowBlank="1" showInputMessage="1" error="XLBVal:6=3857.4_x000d__x000a_" sqref="E477" xr:uid="{663740C1-017E-4195-8A90-8A8509061502}">
      <formula1>0</formula1>
      <formula2>10000</formula2>
    </dataValidation>
    <dataValidation type="textLength" errorStyle="information" allowBlank="1" showInputMessage="1" error="XLBVal:6=9178.31_x000d__x000a_" sqref="G477" xr:uid="{4BE80A97-D81E-4292-BE3F-3FABEDF2916F}">
      <formula1>0</formula1>
      <formula2>10000</formula2>
    </dataValidation>
    <dataValidation type="textLength" errorStyle="information" allowBlank="1" showInputMessage="1" error="XLBVal:6=184_x000d__x000a_" sqref="H477" xr:uid="{CE3FA30C-EFBA-4650-AA42-D9656685B515}">
      <formula1>0</formula1>
      <formula2>10000</formula2>
    </dataValidation>
    <dataValidation type="textLength" errorStyle="information" allowBlank="1" showInputMessage="1" error="XLBVal:6=1305.13_x000d__x000a_" sqref="B478" xr:uid="{52F7A771-9242-4548-A38D-AB4ED3D0801F}">
      <formula1>0</formula1>
      <formula2>10000</formula2>
    </dataValidation>
    <dataValidation type="textLength" errorStyle="information" allowBlank="1" showInputMessage="1" error="XLBVal:6=1111.36_x000d__x000a_" sqref="C478:D478" xr:uid="{C63A9AD3-F6A2-4A11-A08B-7D5BEBA88B10}">
      <formula1>0</formula1>
      <formula2>10000</formula2>
    </dataValidation>
    <dataValidation type="textLength" errorStyle="information" allowBlank="1" showInputMessage="1" error="XLBVal:6=271.56_x000d__x000a_" sqref="E478" xr:uid="{FE4484BC-FD20-4F0C-93E4-192E99267687}">
      <formula1>0</formula1>
      <formula2>10000</formula2>
    </dataValidation>
    <dataValidation type="textLength" errorStyle="information" allowBlank="1" showInputMessage="1" error="XLBVal:6=809.85_x000d__x000a_" sqref="G478" xr:uid="{00D9BC9C-D63E-4699-AB03-273F4D1C270D}">
      <formula1>0</formula1>
      <formula2>10000</formula2>
    </dataValidation>
    <dataValidation type="textLength" errorStyle="information" allowBlank="1" showInputMessage="1" error="XLBVal:6=155.44_x000d__x000a_" sqref="H478" xr:uid="{47B5E7C6-6CC5-4B38-B9A1-78BB3741E3A9}">
      <formula1>0</formula1>
      <formula2>10000</formula2>
    </dataValidation>
    <dataValidation type="textLength" errorStyle="information" allowBlank="1" showInputMessage="1" error="XLBVal:6=198.4_x000d__x000a_" sqref="B488" xr:uid="{8E989FBA-D87C-4C85-9210-E60F5BBB2659}">
      <formula1>0</formula1>
      <formula2>10000</formula2>
    </dataValidation>
    <dataValidation type="textLength" errorStyle="information" allowBlank="1" showInputMessage="1" error="XLBVal:6=431.45_x000d__x000a_" sqref="C488:D488" xr:uid="{230642C3-A8D5-4D83-A804-06904778B6DB}">
      <formula1>0</formula1>
      <formula2>10000</formula2>
    </dataValidation>
    <dataValidation type="textLength" errorStyle="information" allowBlank="1" showInputMessage="1" error="XLBVal:6=1132.98_x000d__x000a_" sqref="E488" xr:uid="{671CAA06-9F57-40D7-AB9F-D46CA9E5EA28}">
      <formula1>0</formula1>
      <formula2>10000</formula2>
    </dataValidation>
    <dataValidation type="textLength" errorStyle="information" allowBlank="1" showInputMessage="1" error="XLBVal:6=885.33_x000d__x000a_" sqref="F488" xr:uid="{60BF4788-636F-4480-B902-D31BF6A366DF}">
      <formula1>0</formula1>
      <formula2>10000</formula2>
    </dataValidation>
    <dataValidation type="textLength" errorStyle="information" allowBlank="1" showInputMessage="1" error="XLBVal:6=1712.79_x000d__x000a_" sqref="G488" xr:uid="{99067697-0695-42DA-B803-F1BE8FD40F83}">
      <formula1>0</formula1>
      <formula2>10000</formula2>
    </dataValidation>
    <dataValidation type="textLength" errorStyle="information" allowBlank="1" showInputMessage="1" error="XLBVal:6=187_x000d__x000a_" sqref="H488" xr:uid="{F7BD53A3-03D3-4681-9D0C-B9735350AB98}">
      <formula1>0</formula1>
      <formula2>10000</formula2>
    </dataValidation>
    <dataValidation type="textLength" errorStyle="information" allowBlank="1" showInputMessage="1" error="XLBVal:6=4330.18_x000d__x000a_" sqref="B494" xr:uid="{9CAAB64F-9C4A-4AFA-88EF-4AAD1D9E8E78}">
      <formula1>0</formula1>
      <formula2>10000</formula2>
    </dataValidation>
    <dataValidation type="textLength" errorStyle="information" allowBlank="1" showInputMessage="1" error="XLBVal:6=6388.23_x000d__x000a_" sqref="C494:D494" xr:uid="{5CC481B1-AAB1-4586-9332-773EC3E7000D}">
      <formula1>0</formula1>
      <formula2>10000</formula2>
    </dataValidation>
    <dataValidation type="textLength" errorStyle="information" allowBlank="1" showInputMessage="1" error="XLBVal:6=2281.64_x000d__x000a_" sqref="E494" xr:uid="{8AF5ECCF-872C-4F75-BDA8-63864B3B8940}">
      <formula1>0</formula1>
      <formula2>10000</formula2>
    </dataValidation>
    <dataValidation type="textLength" errorStyle="information" allowBlank="1" showInputMessage="1" error="XLBVal:6=1420.53_x000d__x000a_" sqref="F494" xr:uid="{745A1ABF-6D6E-4108-A992-59D7A7B1FD34}">
      <formula1>0</formula1>
      <formula2>10000</formula2>
    </dataValidation>
    <dataValidation type="textLength" errorStyle="information" allowBlank="1" showInputMessage="1" error="XLBVal:6=4306.93_x000d__x000a_" sqref="G494" xr:uid="{9E20D114-CCDC-455B-A3E6-CA7906AB7CF1}">
      <formula1>0</formula1>
      <formula2>10000</formula2>
    </dataValidation>
    <dataValidation type="textLength" errorStyle="information" allowBlank="1" showInputMessage="1" error="XLBVal:6=2747.31_x000d__x000a_" sqref="H494" xr:uid="{3C2FDE5A-BE78-4DEB-843B-58316D282BF1}">
      <formula1>0</formula1>
      <formula2>10000</formula2>
    </dataValidation>
    <dataValidation type="textLength" errorStyle="information" allowBlank="1" showInputMessage="1" error="XLBVal:6=36231.93_x000d__x000a_" sqref="B495" xr:uid="{E4F6814E-71C6-4B0C-8CFF-8EC00C803593}">
      <formula1>0</formula1>
      <formula2>10000</formula2>
    </dataValidation>
    <dataValidation type="textLength" errorStyle="information" allowBlank="1" showInputMessage="1" error="XLBVal:6=77068.44_x000d__x000a_" sqref="C495:D495" xr:uid="{58BE8FCA-7E1D-4F5F-8E35-854D273D82F3}">
      <formula1>0</formula1>
      <formula2>10000</formula2>
    </dataValidation>
    <dataValidation type="textLength" errorStyle="information" allowBlank="1" showInputMessage="1" error="XLBVal:6=105342.66_x000d__x000a_" sqref="E495" xr:uid="{4AE1AB81-5BE5-403B-A0F2-92425441E2A8}">
      <formula1>0</formula1>
      <formula2>10000</formula2>
    </dataValidation>
    <dataValidation type="textLength" errorStyle="information" allowBlank="1" showInputMessage="1" error="XLBVal:6=64219.91_x000d__x000a_" sqref="F495" xr:uid="{0DCD9210-3A07-467E-88FC-8DB4954EC0F5}">
      <formula1>0</formula1>
      <formula2>10000</formula2>
    </dataValidation>
    <dataValidation type="textLength" errorStyle="information" allowBlank="1" showInputMessage="1" error="XLBVal:6=119882.78_x000d__x000a_" sqref="G495" xr:uid="{F8114189-12D1-4442-A303-D8953B825F10}">
      <formula1>0</formula1>
      <formula2>10000</formula2>
    </dataValidation>
    <dataValidation type="textLength" errorStyle="information" allowBlank="1" showInputMessage="1" error="XLBVal:6=36162.9_x000d__x000a_" sqref="H495" xr:uid="{72FB6B4E-CFCC-4F67-B206-BFC4DD1340EF}">
      <formula1>0</formula1>
      <formula2>10000</formula2>
    </dataValidation>
    <dataValidation type="textLength" errorStyle="information" allowBlank="1" showInputMessage="1" error="XLBVal:6=26707.45_x000d__x000a_" sqref="C496:D496" xr:uid="{29389853-1D7C-4076-9C6F-EB6F34DA6EF4}">
      <formula1>0</formula1>
      <formula2>10000</formula2>
    </dataValidation>
    <dataValidation type="textLength" errorStyle="information" allowBlank="1" showInputMessage="1" error="XLBVal:6=15645.65_x000d__x000a_" sqref="E496" xr:uid="{5B909499-BAFF-44D5-AF33-3DAFCFC23073}">
      <formula1>0</formula1>
      <formula2>10000</formula2>
    </dataValidation>
    <dataValidation type="textLength" errorStyle="information" allowBlank="1" showInputMessage="1" error="XLBVal:6=11254.35_x000d__x000a_" sqref="F496" xr:uid="{645B7216-D092-4251-A6E7-EEB5ADA3C092}">
      <formula1>0</formula1>
      <formula2>10000</formula2>
    </dataValidation>
    <dataValidation type="textLength" errorStyle="information" allowBlank="1" showInputMessage="1" error="XLBVal:6=20561.48_x000d__x000a_" sqref="G496" xr:uid="{B4549B77-0079-4C2F-B20D-32187C6B777A}">
      <formula1>0</formula1>
      <formula2>10000</formula2>
    </dataValidation>
    <dataValidation type="textLength" errorStyle="information" allowBlank="1" showInputMessage="1" error="XLBVal:6=27590.48_x000d__x000a_" sqref="B497" xr:uid="{48158740-C40E-4EDB-8FCD-892B66BFD59E}">
      <formula1>0</formula1>
      <formula2>10000</formula2>
    </dataValidation>
    <dataValidation type="textLength" errorStyle="information" allowBlank="1" showInputMessage="1" error="XLBVal:6=14936.84_x000d__x000a_" sqref="C497:D497" xr:uid="{7A408081-B18A-44C0-B0AF-FB0616568852}">
      <formula1>0</formula1>
      <formula2>10000</formula2>
    </dataValidation>
    <dataValidation type="textLength" errorStyle="information" allowBlank="1" showInputMessage="1" error="XLBVal:6=22301.85_x000d__x000a_" sqref="E497" xr:uid="{E0CE6293-CC63-48C9-91CA-04513B71FE71}">
      <formula1>0</formula1>
      <formula2>10000</formula2>
    </dataValidation>
    <dataValidation type="textLength" errorStyle="information" allowBlank="1" showInputMessage="1" error="XLBVal:6=6441.82_x000d__x000a_" sqref="F497" xr:uid="{E54602DE-673A-4F62-97FF-78E85ADD7F2B}">
      <formula1>0</formula1>
      <formula2>10000</formula2>
    </dataValidation>
    <dataValidation type="textLength" errorStyle="information" allowBlank="1" showInputMessage="1" error="XLBVal:6=12165.64_x000d__x000a_" sqref="G497" xr:uid="{3455BB1F-5710-4924-BF42-0A013FB8FAC4}">
      <formula1>0</formula1>
      <formula2>10000</formula2>
    </dataValidation>
    <dataValidation type="textLength" errorStyle="information" allowBlank="1" showInputMessage="1" error="XLBVal:6=18966.51_x000d__x000a_" sqref="H497" xr:uid="{4174B48F-AFA1-4060-8834-049670BF5CA4}">
      <formula1>0</formula1>
      <formula2>10000</formula2>
    </dataValidation>
    <dataValidation type="textLength" errorStyle="information" allowBlank="1" showInputMessage="1" error="XLBVal:6=33787.17_x000d__x000a_" sqref="B498" xr:uid="{60BED6E1-53C1-48A0-A56F-73C283DC095F}">
      <formula1>0</formula1>
      <formula2>10000</formula2>
    </dataValidation>
    <dataValidation type="textLength" errorStyle="information" allowBlank="1" showInputMessage="1" error="XLBVal:6=37881.92_x000d__x000a_" sqref="C498:D498" xr:uid="{E58C12AC-CF36-4723-B25C-A0E99E138176}">
      <formula1>0</formula1>
      <formula2>10000</formula2>
    </dataValidation>
    <dataValidation type="textLength" errorStyle="information" allowBlank="1" showInputMessage="1" error="XLBVal:6=22240.82_x000d__x000a_" sqref="E498" xr:uid="{9138602F-7259-4B38-9314-372889CA3440}">
      <formula1>0</formula1>
      <formula2>10000</formula2>
    </dataValidation>
    <dataValidation type="textLength" errorStyle="information" allowBlank="1" showInputMessage="1" error="XLBVal:6=9612.04_x000d__x000a_" sqref="F498" xr:uid="{8D9AEA6A-BDD7-43ED-A36F-521F965BFE4E}">
      <formula1>0</formula1>
      <formula2>10000</formula2>
    </dataValidation>
    <dataValidation type="textLength" errorStyle="information" allowBlank="1" showInputMessage="1" error="XLBVal:6=17370.23_x000d__x000a_" sqref="G498" xr:uid="{FF56686D-7D6A-4146-B051-D43FE6034C09}">
      <formula1>0</formula1>
      <formula2>10000</formula2>
    </dataValidation>
    <dataValidation type="textLength" errorStyle="information" allowBlank="1" showInputMessage="1" error="XLBVal:6=16192.01_x000d__x000a_" sqref="H498" xr:uid="{DD973447-C00B-404B-B50D-63CA1EF18B86}">
      <formula1>0</formula1>
      <formula2>10000</formula2>
    </dataValidation>
    <dataValidation type="textLength" errorStyle="information" allowBlank="1" showInputMessage="1" error="XLBVal:6=43836.69_x000d__x000a_" sqref="B499" xr:uid="{28F3C571-3F9A-4F08-9298-95E52D07D506}">
      <formula1>0</formula1>
      <formula2>10000</formula2>
    </dataValidation>
    <dataValidation type="textLength" errorStyle="information" allowBlank="1" showInputMessage="1" error="XLBVal:6=53756.68_x000d__x000a_" sqref="C499:D499" xr:uid="{AB0931F8-EE83-4438-A526-8E68CD7784CC}">
      <formula1>0</formula1>
      <formula2>10000</formula2>
    </dataValidation>
    <dataValidation type="textLength" errorStyle="information" allowBlank="1" showInputMessage="1" error="XLBVal:6=46063.61_x000d__x000a_" sqref="E499" xr:uid="{F2323C44-F475-4BE3-B804-A1809FB61663}">
      <formula1>0</formula1>
      <formula2>10000</formula2>
    </dataValidation>
    <dataValidation type="textLength" errorStyle="information" allowBlank="1" showInputMessage="1" error="XLBVal:6=26851.29_x000d__x000a_" sqref="F499" xr:uid="{29F160D1-4911-4336-A0A0-B092B29A4984}">
      <formula1>0</formula1>
      <formula2>10000</formula2>
    </dataValidation>
    <dataValidation type="textLength" errorStyle="information" allowBlank="1" showInputMessage="1" error="XLBVal:6=37455.87_x000d__x000a_" sqref="G499" xr:uid="{5D86F3D1-29A1-45F8-9E79-7A78136A4966}">
      <formula1>0</formula1>
      <formula2>10000</formula2>
    </dataValidation>
    <dataValidation type="textLength" errorStyle="information" allowBlank="1" showInputMessage="1" error="XLBVal:6=45012.85_x000d__x000a_" sqref="H499" xr:uid="{D9DB62E4-1CBF-43D1-A8FA-E522600207C2}">
      <formula1>0</formula1>
      <formula2>10000</formula2>
    </dataValidation>
    <dataValidation type="textLength" errorStyle="information" allowBlank="1" showInputMessage="1" error="XLBVal:6=4521.99_x000d__x000a_" sqref="B500" xr:uid="{6B4C57D3-38DB-425E-ABD6-A6E5CBB7745C}">
      <formula1>0</formula1>
      <formula2>10000</formula2>
    </dataValidation>
    <dataValidation type="textLength" errorStyle="information" allowBlank="1" showInputMessage="1" error="XLBVal:6=11699.77_x000d__x000a_" sqref="C500:D500" xr:uid="{D0BD23F8-0B25-4DE3-B3BD-D72F261E80D8}">
      <formula1>0</formula1>
      <formula2>10000</formula2>
    </dataValidation>
    <dataValidation type="textLength" errorStyle="information" allowBlank="1" showInputMessage="1" error="XLBVal:6=2742.49_x000d__x000a_" sqref="E500" xr:uid="{121F3794-7D1B-479E-8657-7045E94A5C84}">
      <formula1>0</formula1>
      <formula2>10000</formula2>
    </dataValidation>
    <dataValidation type="textLength" errorStyle="information" allowBlank="1" showInputMessage="1" error="XLBVal:6=3447.6_x000d__x000a_" sqref="F500" xr:uid="{60D88905-A08D-49B4-9C5C-66034703789E}">
      <formula1>0</formula1>
      <formula2>10000</formula2>
    </dataValidation>
    <dataValidation type="textLength" errorStyle="information" allowBlank="1" showInputMessage="1" error="XLBVal:6=6259.06_x000d__x000a_" sqref="G500" xr:uid="{8C77BB50-AC4F-4F3D-94EB-FFE631E550CD}">
      <formula1>0</formula1>
      <formula2>10000</formula2>
    </dataValidation>
    <dataValidation type="textLength" errorStyle="information" allowBlank="1" showInputMessage="1" error="XLBVal:6=15209.4_x000d__x000a_" sqref="H500" xr:uid="{4AA36746-14AF-4B54-9ED7-EFCB1059B416}">
      <formula1>0</formula1>
      <formula2>10000</formula2>
    </dataValidation>
    <dataValidation type="textLength" errorStyle="information" allowBlank="1" showInputMessage="1" error="XLBVal:6=1131.5_x000d__x000a_" sqref="B501" xr:uid="{CB8C43FA-AD99-4C1D-A6CB-CEE554A2F983}">
      <formula1>0</formula1>
      <formula2>10000</formula2>
    </dataValidation>
    <dataValidation type="textLength" errorStyle="information" allowBlank="1" showInputMessage="1" error="XLBVal:6=1287.1_x000d__x000a_" sqref="C501:D501" xr:uid="{C2081A92-4DB2-4032-AC8C-98B18273F649}">
      <formula1>0</formula1>
      <formula2>10000</formula2>
    </dataValidation>
    <dataValidation type="textLength" errorStyle="information" allowBlank="1" showInputMessage="1" error="XLBVal:6=109.9_x000d__x000a_" sqref="E501" xr:uid="{BF6307D6-C13D-4937-8820-9B3C6C79EA42}">
      <formula1>0</formula1>
      <formula2>10000</formula2>
    </dataValidation>
    <dataValidation type="textLength" errorStyle="information" allowBlank="1" showInputMessage="1" error="XLBVal:6=41.7_x000d__x000a_" sqref="F501" xr:uid="{FD4E7A47-07E3-4B13-A3B9-25A284A39712}">
      <formula1>0</formula1>
      <formula2>10000</formula2>
    </dataValidation>
    <dataValidation type="textLength" errorStyle="information" allowBlank="1" showInputMessage="1" error="XLBVal:6=494_x000d__x000a_" sqref="G501" xr:uid="{0AC92ED0-5EB7-4A27-9E53-2932795704B6}">
      <formula1>0</formula1>
      <formula2>10000</formula2>
    </dataValidation>
    <dataValidation type="textLength" errorStyle="information" allowBlank="1" showInputMessage="1" error="XLBVal:6=1324_x000d__x000a_" sqref="H501" xr:uid="{03525254-4858-4EED-8648-B085B521D057}">
      <formula1>0</formula1>
      <formula2>10000</formula2>
    </dataValidation>
    <dataValidation type="textLength" errorStyle="information" allowBlank="1" showInputMessage="1" error="XLBVal:6=7642.08_x000d__x000a_" sqref="C503:D503" xr:uid="{19817F20-5742-4605-942B-E0C83DB4A90B}">
      <formula1>0</formula1>
      <formula2>10000</formula2>
    </dataValidation>
    <dataValidation type="textLength" errorStyle="information" allowBlank="1" showInputMessage="1" error="XLBVal:6=-3826.26_x000d__x000a_" sqref="E503" xr:uid="{AED91623-85B4-41EE-B8D6-F0A76A89F35B}">
      <formula1>0</formula1>
      <formula2>10000</formula2>
    </dataValidation>
    <dataValidation type="textLength" errorStyle="information" allowBlank="1" showInputMessage="1" error="XLBVal:6=689.78_x000d__x000a_" sqref="F503" xr:uid="{098B2361-EB23-4DB3-8D43-15F9E9FE5E3F}">
      <formula1>0</formula1>
      <formula2>10000</formula2>
    </dataValidation>
    <dataValidation type="textLength" errorStyle="information" allowBlank="1" showInputMessage="1" error="XLBVal:6=23402.79_x000d__x000a_" sqref="G503" xr:uid="{EE265F43-AB91-479B-A9FB-F06D49EBBC5A}">
      <formula1>0</formula1>
      <formula2>10000</formula2>
    </dataValidation>
    <dataValidation type="textLength" errorStyle="information" allowBlank="1" showInputMessage="1" error="XLBVal:6=9160.77_x000d__x000a_" sqref="H503" xr:uid="{424DD0A8-AA96-4620-8E19-EAC1C8511961}">
      <formula1>0</formula1>
      <formula2>10000</formula2>
    </dataValidation>
    <dataValidation type="textLength" errorStyle="information" allowBlank="1" showInputMessage="1" error="XLBVal:6=48777.74_x000d__x000a_" sqref="B505" xr:uid="{697C64BC-3B90-42B6-A683-A58C32FEA6B8}">
      <formula1>0</formula1>
      <formula2>10000</formula2>
    </dataValidation>
    <dataValidation type="textLength" errorStyle="information" allowBlank="1" showInputMessage="1" error="XLBVal:6=26078.59_x000d__x000a_" sqref="C505:D505" xr:uid="{8EA810F9-E15F-4857-A363-54F4A6978DB7}">
      <formula1>0</formula1>
      <formula2>10000</formula2>
    </dataValidation>
    <dataValidation type="textLength" errorStyle="information" allowBlank="1" showInputMessage="1" error="XLBVal:6=35926.45_x000d__x000a_" sqref="E505" xr:uid="{C5041B0B-4B54-4E7D-9AA4-6D9284F09847}">
      <formula1>0</formula1>
      <formula2>10000</formula2>
    </dataValidation>
    <dataValidation type="textLength" errorStyle="information" allowBlank="1" showInputMessage="1" error="XLBVal:6=53562.67_x000d__x000a_" sqref="F505" xr:uid="{AA64EA2B-7D63-47EE-AE15-351DD24DE9FC}">
      <formula1>0</formula1>
      <formula2>10000</formula2>
    </dataValidation>
    <dataValidation type="textLength" errorStyle="information" allowBlank="1" showInputMessage="1" error="XLBVal:6=24621.46_x000d__x000a_" sqref="G505" xr:uid="{C48004B7-A71D-4513-8C47-77E63C630AA2}">
      <formula1>0</formula1>
      <formula2>10000</formula2>
    </dataValidation>
    <dataValidation type="textLength" errorStyle="information" allowBlank="1" showInputMessage="1" error="XLBVal:6=8011.67_x000d__x000a_" sqref="H505" xr:uid="{A1053520-05CA-4D8D-8BF5-AD6EF260E4EF}">
      <formula1>0</formula1>
      <formula2>10000</formula2>
    </dataValidation>
    <dataValidation type="textLength" errorStyle="information" allowBlank="1" showInputMessage="1" error="XLBVal:6=1086.93_x000d__x000a_" sqref="B506" xr:uid="{1210F718-7A79-4BC4-AD40-9659BCC2E53C}">
      <formula1>0</formula1>
      <formula2>10000</formula2>
    </dataValidation>
    <dataValidation type="textLength" errorStyle="information" allowBlank="1" showInputMessage="1" error="XLBVal:6=940_x000d__x000a_" sqref="C506:D506" xr:uid="{6501C1BD-6FA0-4C81-A9C8-D528D9BA4531}">
      <formula1>0</formula1>
      <formula2>10000</formula2>
    </dataValidation>
    <dataValidation type="textLength" errorStyle="information" allowBlank="1" showInputMessage="1" error="XLBVal:6=1020_x000d__x000a_" sqref="E506" xr:uid="{204DF960-FF31-4A41-A5B0-7FB18AA5C860}">
      <formula1>0</formula1>
      <formula2>10000</formula2>
    </dataValidation>
    <dataValidation type="textLength" errorStyle="information" allowBlank="1" showInputMessage="1" error="XLBVal:6=1394_x000d__x000a_" sqref="F506" xr:uid="{7E453413-251D-4D3B-89DE-9F3058EA97B6}">
      <formula1>0</formula1>
      <formula2>10000</formula2>
    </dataValidation>
    <dataValidation type="textLength" errorStyle="information" allowBlank="1" showInputMessage="1" error="XLBVal:6=585_x000d__x000a_" sqref="G506" xr:uid="{3F2FEA1F-686B-42F3-8F0E-AB5C0C250809}">
      <formula1>0</formula1>
      <formula2>10000</formula2>
    </dataValidation>
    <dataValidation type="textLength" errorStyle="information" allowBlank="1" showInputMessage="1" error="XLBVal:6=78.44_x000d__x000a_" sqref="H506" xr:uid="{5E5C6217-981F-4E97-A3FD-D46719747291}">
      <formula1>0</formula1>
      <formula2>10000</formula2>
    </dataValidation>
    <dataValidation type="textLength" errorStyle="information" allowBlank="1" showInputMessage="1" error="XLBVal:6=14620_x000d__x000a_" sqref="B507" xr:uid="{537AB927-7715-4554-AE24-1B772D32CB69}">
      <formula1>0</formula1>
      <formula2>10000</formula2>
    </dataValidation>
    <dataValidation type="textLength" errorStyle="information" allowBlank="1" showInputMessage="1" error="XLBVal:6=9165.85_x000d__x000a_" sqref="C507:D507" xr:uid="{98D24033-D4BF-493B-9FD1-9BF7BDDFC9AF}">
      <formula1>0</formula1>
      <formula2>10000</formula2>
    </dataValidation>
    <dataValidation type="textLength" errorStyle="information" allowBlank="1" showInputMessage="1" error="XLBVal:6=11998.21_x000d__x000a_" sqref="E507" xr:uid="{4294852C-741E-4885-98AD-FDE8BA7400BA}">
      <formula1>0</formula1>
      <formula2>10000</formula2>
    </dataValidation>
    <dataValidation type="textLength" errorStyle="information" allowBlank="1" showInputMessage="1" error="XLBVal:6=1259.79_x000d__x000a_" sqref="F507" xr:uid="{1E8671F2-470E-44CA-8354-850BAC0677F8}">
      <formula1>0</formula1>
      <formula2>10000</formula2>
    </dataValidation>
    <dataValidation type="textLength" errorStyle="information" allowBlank="1" showInputMessage="1" error="XLBVal:6=17485.59_x000d__x000a_" sqref="G507" xr:uid="{5A5A3F3E-C42F-4FD7-AECA-2861AAF89CF7}">
      <formula1>0</formula1>
      <formula2>10000</formula2>
    </dataValidation>
    <dataValidation type="textLength" errorStyle="information" allowBlank="1" showInputMessage="1" error="XLBVal:6=17037.81_x000d__x000a_" sqref="H507" xr:uid="{4383D3C2-A7B1-4B8F-8FA5-890A8F0A6DBD}">
      <formula1>0</formula1>
      <formula2>10000</formula2>
    </dataValidation>
    <dataValidation type="textLength" errorStyle="information" allowBlank="1" showInputMessage="1" error="XLBVal:6=23406.07_x000d__x000a_" sqref="B508" xr:uid="{B104C232-F17B-4EA1-883E-965ABA7C6CB8}">
      <formula1>0</formula1>
      <formula2>10000</formula2>
    </dataValidation>
    <dataValidation type="textLength" errorStyle="information" allowBlank="1" showInputMessage="1" error="XLBVal:6=29634.83_x000d__x000a_" sqref="C508:D508" xr:uid="{3AF82815-1C06-4F0B-A184-41FD68670F9C}">
      <formula1>0</formula1>
      <formula2>10000</formula2>
    </dataValidation>
    <dataValidation type="textLength" errorStyle="information" allowBlank="1" showInputMessage="1" error="XLBVal:6=14530.35_x000d__x000a_" sqref="E508" xr:uid="{4D8F6217-4CB3-4D22-8533-C8503ADA63A0}">
      <formula1>0</formula1>
      <formula2>10000</formula2>
    </dataValidation>
    <dataValidation type="textLength" errorStyle="information" allowBlank="1" showInputMessage="1" error="XLBVal:6=12233.6_x000d__x000a_" sqref="F508" xr:uid="{4167E3D4-8E53-4B30-8048-3F9369BF572C}">
      <formula1>0</formula1>
      <formula2>10000</formula2>
    </dataValidation>
    <dataValidation type="textLength" errorStyle="information" allowBlank="1" showInputMessage="1" error="XLBVal:6=14873.94_x000d__x000a_" sqref="G508" xr:uid="{C760F19C-E1D2-48D2-8DD3-90BAD5549198}">
      <formula1>0</formula1>
      <formula2>10000</formula2>
    </dataValidation>
    <dataValidation type="textLength" errorStyle="information" allowBlank="1" showInputMessage="1" error="XLBVal:6=11082.95_x000d__x000a_" sqref="H508" xr:uid="{A5FC8EEA-1FB3-4B38-8E30-0DBD142CE2F1}">
      <formula1>0</formula1>
      <formula2>10000</formula2>
    </dataValidation>
    <dataValidation type="textLength" errorStyle="information" allowBlank="1" showInputMessage="1" error="XLBVal:6=112047.58_x000d__x000a_" sqref="B509" xr:uid="{08A6D900-3BB8-4C5A-BE0E-05733CE0C3F9}">
      <formula1>0</formula1>
      <formula2>10000</formula2>
    </dataValidation>
    <dataValidation type="textLength" errorStyle="information" allowBlank="1" showInputMessage="1" error="XLBVal:6=161143.22_x000d__x000a_" sqref="C509:D509" xr:uid="{3E40122A-EE6F-41A1-A61A-A42D8B04BFE2}">
      <formula1>0</formula1>
      <formula2>10000</formula2>
    </dataValidation>
    <dataValidation type="textLength" errorStyle="information" allowBlank="1" showInputMessage="1" error="XLBVal:6=63113.61_x000d__x000a_" sqref="E509" xr:uid="{C50D6BF9-1F29-47AE-BFCC-546EC378F1BA}">
      <formula1>0</formula1>
      <formula2>10000</formula2>
    </dataValidation>
    <dataValidation type="textLength" errorStyle="information" allowBlank="1" showInputMessage="1" error="XLBVal:6=85930.44_x000d__x000a_" sqref="F509" xr:uid="{3AD4DD35-ABAE-4E07-8088-1A1DFD0DCD2C}">
      <formula1>0</formula1>
      <formula2>10000</formula2>
    </dataValidation>
    <dataValidation type="textLength" errorStyle="information" allowBlank="1" showInputMessage="1" error="XLBVal:6=67821.52_x000d__x000a_" sqref="G509" xr:uid="{AAFA1EAB-23C7-4DAA-ACB3-E986D41B77C3}">
      <formula1>0</formula1>
      <formula2>10000</formula2>
    </dataValidation>
    <dataValidation type="textLength" errorStyle="information" allowBlank="1" showInputMessage="1" error="XLBVal:6=192615.28_x000d__x000a_" sqref="H509" xr:uid="{6902CC4E-CFA6-466A-B2DC-3CA72A94D6ED}">
      <formula1>0</formula1>
      <formula2>10000</formula2>
    </dataValidation>
    <dataValidation type="textLength" errorStyle="information" allowBlank="1" showInputMessage="1" error="XLBVal:6=12625.56_x000d__x000a_" sqref="B510" xr:uid="{8F78EA75-8885-4B50-BD8B-444C2D800867}">
      <formula1>0</formula1>
      <formula2>10000</formula2>
    </dataValidation>
    <dataValidation type="textLength" errorStyle="information" allowBlank="1" showInputMessage="1" error="XLBVal:6=23080.67_x000d__x000a_" sqref="C510:D510" xr:uid="{2CB00E91-05A2-45DC-9EFB-CA39032A3C91}">
      <formula1>0</formula1>
      <formula2>10000</formula2>
    </dataValidation>
    <dataValidation type="textLength" errorStyle="information" allowBlank="1" showInputMessage="1" error="XLBVal:6=17997.71_x000d__x000a_" sqref="E510" xr:uid="{AD02E760-3B33-46B9-98E2-E11D9634A91F}">
      <formula1>0</formula1>
      <formula2>10000</formula2>
    </dataValidation>
    <dataValidation type="textLength" errorStyle="information" allowBlank="1" showInputMessage="1" error="XLBVal:6=20674.05_x000d__x000a_" sqref="F510" xr:uid="{6C16E50A-F92E-4E39-A24C-DE444CEBE31A}">
      <formula1>0</formula1>
      <formula2>10000</formula2>
    </dataValidation>
    <dataValidation type="textLength" errorStyle="information" allowBlank="1" showInputMessage="1" error="XLBVal:6=9087.52_x000d__x000a_" sqref="G510" xr:uid="{2EC97B7F-C365-426B-BB59-0AE4FEEDB49C}">
      <formula1>0</formula1>
      <formula2>10000</formula2>
    </dataValidation>
    <dataValidation type="textLength" errorStyle="information" allowBlank="1" showInputMessage="1" error="XLBVal:6=47428.43_x000d__x000a_" sqref="H510" xr:uid="{227795D6-FC02-4C1B-927F-AF6E3FAAEAC6}">
      <formula1>0</formula1>
      <formula2>10000</formula2>
    </dataValidation>
    <dataValidation type="textLength" errorStyle="information" allowBlank="1" showInputMessage="1" error="XLBVal:6=2146.5_x000d__x000a_" sqref="B511" xr:uid="{679B3C85-85AB-430E-A037-71C7D88731E8}">
      <formula1>0</formula1>
      <formula2>10000</formula2>
    </dataValidation>
    <dataValidation type="textLength" errorStyle="information" allowBlank="1" showInputMessage="1" error="XLBVal:6=4393.5_x000d__x000a_" sqref="C511:D511" xr:uid="{813CC274-71F7-4261-96B7-193C97086738}">
      <formula1>0</formula1>
      <formula2>10000</formula2>
    </dataValidation>
    <dataValidation type="textLength" errorStyle="information" allowBlank="1" showInputMessage="1" error="XLBVal:6=3384.22_x000d__x000a_" sqref="E511" xr:uid="{003F984A-24C4-4EA6-BDFB-B736079256BA}">
      <formula1>0</formula1>
      <formula2>10000</formula2>
    </dataValidation>
    <dataValidation type="textLength" errorStyle="information" allowBlank="1" showInputMessage="1" error="XLBVal:6=61_x000d__x000a_" sqref="F511" xr:uid="{4F830B1B-1FDB-4E17-AFFA-15C0935D163B}">
      <formula1>0</formula1>
      <formula2>10000</formula2>
    </dataValidation>
    <dataValidation type="textLength" errorStyle="information" allowBlank="1" showInputMessage="1" error="XLBVal:6=4356.05_x000d__x000a_" sqref="G511" xr:uid="{FE32EA74-BA40-4AF4-A326-FEBCCCDC4C2F}">
      <formula1>0</formula1>
      <formula2>10000</formula2>
    </dataValidation>
    <dataValidation type="textLength" errorStyle="information" allowBlank="1" showInputMessage="1" error="XLBVal:6=667.91_x000d__x000a_" sqref="H511" xr:uid="{38E6BE73-C2CE-43DF-A9E0-4EE6F2B7FD3F}">
      <formula1>0</formula1>
      <formula2>10000</formula2>
    </dataValidation>
    <dataValidation type="textLength" errorStyle="information" allowBlank="1" showInputMessage="1" error="XLBVal:6=279.57_x000d__x000a_" sqref="B512" xr:uid="{F4C4382F-3BEE-4561-BA6C-BE1FE9FE16F6}">
      <formula1>0</formula1>
      <formula2>10000</formula2>
    </dataValidation>
    <dataValidation type="textLength" errorStyle="information" allowBlank="1" showInputMessage="1" error="XLBVal:6=1152.09_x000d__x000a_" sqref="C512:D512" xr:uid="{61FB3564-A525-43E9-BBAE-307C87DB905B}">
      <formula1>0</formula1>
      <formula2>10000</formula2>
    </dataValidation>
    <dataValidation type="textLength" errorStyle="information" allowBlank="1" showInputMessage="1" error="XLBVal:6=3269.19_x000d__x000a_" sqref="E512" xr:uid="{26FA3400-1AD5-44A4-9984-ABBCAF43534B}">
      <formula1>0</formula1>
      <formula2>10000</formula2>
    </dataValidation>
    <dataValidation type="textLength" errorStyle="information" allowBlank="1" showInputMessage="1" error="XLBVal:6=578.76_x000d__x000a_" sqref="F512" xr:uid="{98935799-27CA-465A-8216-71BCB21A424D}">
      <formula1>0</formula1>
      <formula2>10000</formula2>
    </dataValidation>
    <dataValidation type="textLength" errorStyle="information" allowBlank="1" showInputMessage="1" error="XLBVal:6=1083.21_x000d__x000a_" sqref="G512" xr:uid="{76AA65B4-CD45-4590-99D8-9AA1EDCD0CA7}">
      <formula1>0</formula1>
      <formula2>10000</formula2>
    </dataValidation>
    <dataValidation type="textLength" errorStyle="information" allowBlank="1" showInputMessage="1" error="XLBVal:6=1102.24_x000d__x000a_" sqref="H512" xr:uid="{4A65CF95-C2BC-4138-9D80-FAD373A1EC0E}">
      <formula1>0</formula1>
      <formula2>10000</formula2>
    </dataValidation>
    <dataValidation type="textLength" errorStyle="information" allowBlank="1" showInputMessage="1" error="XLBVal:6=21643.69_x000d__x000a_" sqref="B513" xr:uid="{4465CF75-B045-49EE-96AB-D5D5B72E913F}">
      <formula1>0</formula1>
      <formula2>10000</formula2>
    </dataValidation>
    <dataValidation type="textLength" errorStyle="information" allowBlank="1" showInputMessage="1" error="XLBVal:6=4254.31_x000d__x000a_" sqref="C513:D513" xr:uid="{419D9049-9BD6-4E08-A1DC-2EEBBB40B81C}">
      <formula1>0</formula1>
      <formula2>10000</formula2>
    </dataValidation>
    <dataValidation type="textLength" errorStyle="information" allowBlank="1" showInputMessage="1" error="XLBVal:6=9729.1_x000d__x000a_" sqref="E513" xr:uid="{00FD8EBF-8137-4492-94B9-8F4F7CDB91B7}">
      <formula1>0</formula1>
      <formula2>10000</formula2>
    </dataValidation>
    <dataValidation type="textLength" errorStyle="information" allowBlank="1" showInputMessage="1" error="XLBVal:6=16379.35_x000d__x000a_" sqref="F513" xr:uid="{A586C651-3FFC-40AB-B1A3-511FC1EF7DF7}">
      <formula1>0</formula1>
      <formula2>10000</formula2>
    </dataValidation>
    <dataValidation type="textLength" errorStyle="information" allowBlank="1" showInputMessage="1" error="XLBVal:6=13379.4_x000d__x000a_" sqref="G513" xr:uid="{917D6147-2EE1-4852-836E-842D51B8807E}">
      <formula1>0</formula1>
      <formula2>10000</formula2>
    </dataValidation>
    <dataValidation type="textLength" errorStyle="information" allowBlank="1" showInputMessage="1" error="XLBVal:6=1894.86_x000d__x000a_" sqref="H513" xr:uid="{1597E0B5-A61D-42BE-B362-5D989A0478DB}">
      <formula1>0</formula1>
      <formula2>10000</formula2>
    </dataValidation>
    <dataValidation type="textLength" errorStyle="information" allowBlank="1" showInputMessage="1" error="XLBVal:6=14611.74_x000d__x000a_" sqref="B514" xr:uid="{8B1CD004-797D-41DA-BEE4-D2C997707E33}">
      <formula1>0</formula1>
      <formula2>10000</formula2>
    </dataValidation>
    <dataValidation type="textLength" errorStyle="information" allowBlank="1" showInputMessage="1" error="XLBVal:6=22328.07_x000d__x000a_" sqref="C514:D514" xr:uid="{F30D615A-E96C-4A5D-9FAD-B60C21D71FFE}">
      <formula1>0</formula1>
      <formula2>10000</formula2>
    </dataValidation>
    <dataValidation type="textLength" errorStyle="information" allowBlank="1" showInputMessage="1" error="XLBVal:6=29580.21_x000d__x000a_" sqref="E514" xr:uid="{8FDC706A-D93E-40F3-BBC5-AAC66B5C96A1}">
      <formula1>0</formula1>
      <formula2>10000</formula2>
    </dataValidation>
    <dataValidation type="textLength" errorStyle="information" allowBlank="1" showInputMessage="1" error="XLBVal:6=17227.04_x000d__x000a_" sqref="F514" xr:uid="{B2CA77D3-95B5-4C2F-8493-AF637510B0EE}">
      <formula1>0</formula1>
      <formula2>10000</formula2>
    </dataValidation>
    <dataValidation type="textLength" errorStyle="information" allowBlank="1" showInputMessage="1" error="XLBVal:6=11524.93_x000d__x000a_" sqref="G514" xr:uid="{691C1C27-9739-4D76-B4B6-EDA369C43D68}">
      <formula1>0</formula1>
      <formula2>10000</formula2>
    </dataValidation>
    <dataValidation type="textLength" errorStyle="information" allowBlank="1" showInputMessage="1" error="XLBVal:6=6685.63_x000d__x000a_" sqref="H514" xr:uid="{516A97A7-DB5B-42D8-87EF-0FDDA624777F}">
      <formula1>0</formula1>
      <formula2>10000</formula2>
    </dataValidation>
    <dataValidation type="textLength" errorStyle="information" allowBlank="1" showInputMessage="1" error="XLBVal:6=6516.53_x000d__x000a_" sqref="B515" xr:uid="{9EFB1AE4-79B4-4155-A403-4C6451AC4AF8}">
      <formula1>0</formula1>
      <formula2>10000</formula2>
    </dataValidation>
    <dataValidation type="textLength" errorStyle="information" allowBlank="1" showInputMessage="1" error="XLBVal:6=5210.79_x000d__x000a_" sqref="C515:D515" xr:uid="{3AF5D58D-A2F5-40B9-96B2-80E5A57D31B4}">
      <formula1>0</formula1>
      <formula2>10000</formula2>
    </dataValidation>
    <dataValidation type="textLength" errorStyle="information" allowBlank="1" showInputMessage="1" error="XLBVal:6=3873.98_x000d__x000a_" sqref="E515" xr:uid="{975431C5-BB6E-4913-B112-D3917AA20405}">
      <formula1>0</formula1>
      <formula2>10000</formula2>
    </dataValidation>
    <dataValidation type="textLength" errorStyle="information" allowBlank="1" showInputMessage="1" error="XLBVal:6=11821.34_x000d__x000a_" sqref="F515" xr:uid="{2DAA01C4-F9E7-4412-85DD-6BFEE831DEDD}">
      <formula1>0</formula1>
      <formula2>10000</formula2>
    </dataValidation>
    <dataValidation type="textLength" errorStyle="information" allowBlank="1" showInputMessage="1" error="XLBVal:6=3603_x000d__x000a_" sqref="G515" xr:uid="{B4D122AA-11AF-4CCF-94DA-9B6373AEDC49}">
      <formula1>0</formula1>
      <formula2>10000</formula2>
    </dataValidation>
    <dataValidation type="textLength" errorStyle="information" allowBlank="1" showInputMessage="1" error="XLBVal:6=4625.09_x000d__x000a_" sqref="H515" xr:uid="{EDA16B1F-033D-4A11-B75A-96A03C2A244E}">
      <formula1>0</formula1>
      <formula2>10000</formula2>
    </dataValidation>
    <dataValidation type="textLength" errorStyle="information" allowBlank="1" showInputMessage="1" error="XLBVal:6=936.2_x000d__x000a_" sqref="C516:D516" xr:uid="{8EC209E0-9E38-44A8-B3CB-05629555F263}">
      <formula1>0</formula1>
      <formula2>10000</formula2>
    </dataValidation>
    <dataValidation type="textLength" errorStyle="information" allowBlank="1" showInputMessage="1" error="XLBVal:6=1203.36_x000d__x000a_" sqref="E516" xr:uid="{C0021B48-2D70-404D-89AD-D5FDB31FFB4D}">
      <formula1>0</formula1>
      <formula2>10000</formula2>
    </dataValidation>
    <dataValidation type="textLength" errorStyle="information" allowBlank="1" showInputMessage="1" error="XLBVal:6=1060.56_x000d__x000a_" sqref="G516" xr:uid="{56C36C1D-5AFE-42D6-93AD-9A64572F97BB}">
      <formula1>0</formula1>
      <formula2>10000</formula2>
    </dataValidation>
    <dataValidation type="textLength" errorStyle="information" allowBlank="1" showInputMessage="1" error="XLBVal:6=949.32_x000d__x000a_" sqref="H516" xr:uid="{184B3DD7-0FE6-4939-A8E9-92A3788972F1}">
      <formula1>0</formula1>
      <formula2>10000</formula2>
    </dataValidation>
    <dataValidation type="textLength" errorStyle="information" allowBlank="1" showInputMessage="1" error="XLBVal:6=9921.5_x000d__x000a_" sqref="B521" xr:uid="{76296CE4-929E-448F-A5A4-A2CCA460F8B1}">
      <formula1>0</formula1>
      <formula2>10000</formula2>
    </dataValidation>
    <dataValidation type="textLength" errorStyle="information" allowBlank="1" showInputMessage="1" error="XLBVal:6=6820_x000d__x000a_" sqref="C521:D521" xr:uid="{DBCB4314-D54D-4E5E-97E3-DC7537F6970D}">
      <formula1>0</formula1>
      <formula2>10000</formula2>
    </dataValidation>
    <dataValidation type="textLength" errorStyle="information" allowBlank="1" showInputMessage="1" error="XLBVal:6=9980.5_x000d__x000a_" sqref="E521" xr:uid="{0DF09350-1DAD-454E-B028-809C6B478D36}">
      <formula1>0</formula1>
      <formula2>10000</formula2>
    </dataValidation>
    <dataValidation type="textLength" errorStyle="information" allowBlank="1" showInputMessage="1" error="XLBVal:6=3850_x000d__x000a_" sqref="F521" xr:uid="{9B3A100A-4A0C-4AF0-8A51-6ECEEEAF933A}">
      <formula1>0</formula1>
      <formula2>10000</formula2>
    </dataValidation>
    <dataValidation type="textLength" errorStyle="information" allowBlank="1" showInputMessage="1" error="XLBVal:6=1812.5_x000d__x000a_" sqref="G521" xr:uid="{44A248F6-6A45-423B-8394-8B9DB978B3E0}">
      <formula1>0</formula1>
      <formula2>10000</formula2>
    </dataValidation>
    <dataValidation type="textLength" errorStyle="information" allowBlank="1" showInputMessage="1" error="XLBVal:6=2926.67_x000d__x000a_" sqref="H521" xr:uid="{2DF85E09-56B9-42AB-9D7F-DB78FFEB1675}">
      <formula1>0</formula1>
      <formula2>10000</formula2>
    </dataValidation>
    <dataValidation type="textLength" errorStyle="information" allowBlank="1" showInputMessage="1" error="XLBVal:6=1977.79_x000d__x000a_" sqref="B522" xr:uid="{7B8821C4-FFE3-4317-8226-85749A30CBE7}">
      <formula1>0</formula1>
      <formula2>10000</formula2>
    </dataValidation>
    <dataValidation type="textLength" errorStyle="information" allowBlank="1" showInputMessage="1" error="XLBVal:6=82.21_x000d__x000a_" sqref="C522:D522" xr:uid="{632ADB90-FE5D-4532-961B-A1E05777158D}">
      <formula1>0</formula1>
      <formula2>10000</formula2>
    </dataValidation>
    <dataValidation type="textLength" errorStyle="information" allowBlank="1" showInputMessage="1" error="XLBVal:6=770.75_x000d__x000a_" sqref="F522" xr:uid="{4E286F12-29EA-4AAA-BD39-A009FA26540F}">
      <formula1>0</formula1>
      <formula2>10000</formula2>
    </dataValidation>
    <dataValidation type="textLength" errorStyle="information" allowBlank="1" showInputMessage="1" error="XLBVal:6=52.7_x000d__x000a_" sqref="G522" xr:uid="{DB6DF2FC-CA67-42CD-9B72-81ACF1E08448}">
      <formula1>0</formula1>
      <formula2>10000</formula2>
    </dataValidation>
    <dataValidation type="textLength" errorStyle="information" allowBlank="1" showInputMessage="1" error="XLBVal:6=78.65_x000d__x000a_" sqref="B523" xr:uid="{F395287D-D96A-4CC1-A80B-1D3716DAB8CB}">
      <formula1>0</formula1>
      <formula2>10000</formula2>
    </dataValidation>
    <dataValidation type="textLength" errorStyle="information" allowBlank="1" showInputMessage="1" error="XLBVal:6=101.65_x000d__x000a_" sqref="C523:D523" xr:uid="{6AEADF95-3E56-4242-B80B-9FEB2389B5D3}">
      <formula1>0</formula1>
      <formula2>10000</formula2>
    </dataValidation>
    <dataValidation type="textLength" errorStyle="information" allowBlank="1" showInputMessage="1" error="XLBVal:6=58.69_x000d__x000a_" sqref="E523" xr:uid="{49611DFE-C7AB-42B2-B26C-4A1F79CA1C73}">
      <formula1>0</formula1>
      <formula2>10000</formula2>
    </dataValidation>
    <dataValidation type="textLength" errorStyle="information" allowBlank="1" showInputMessage="1" error="XLBVal:6=17.5_x000d__x000a_" sqref="G523" xr:uid="{E22A9840-FD91-4546-8CAF-B58800F0B24D}">
      <formula1>0</formula1>
      <formula2>10000</formula2>
    </dataValidation>
    <dataValidation type="textLength" errorStyle="information" allowBlank="1" showInputMessage="1" error="XLBVal:6=1170_x000d__x000a_" sqref="F524" xr:uid="{937C8898-80B2-4B67-93F7-0DE58120BC7D}">
      <formula1>0</formula1>
      <formula2>10000</formula2>
    </dataValidation>
    <dataValidation type="textLength" errorStyle="information" allowBlank="1" showInputMessage="1" error="XLBVal:6=500_x000d__x000a_" sqref="G524" xr:uid="{EBFFCC89-E778-455A-BE80-5C70C1508A7B}">
      <formula1>0</formula1>
      <formula2>10000</formula2>
    </dataValidation>
    <dataValidation type="textLength" errorStyle="information" allowBlank="1" showInputMessage="1" error="XLBVal:6=1741.59_x000d__x000a_" sqref="H524" xr:uid="{1A34E036-F8E1-4D77-ABC2-63DB2D464AB8}">
      <formula1>0</formula1>
      <formula2>10000</formula2>
    </dataValidation>
    <dataValidation type="textLength" errorStyle="information" allowBlank="1" showInputMessage="1" error="XLBVal:6=15860.02_x000d__x000a_" sqref="G525" xr:uid="{0FCAB104-0A1E-4595-A1A4-432CC03DE083}">
      <formula1>0</formula1>
      <formula2>10000</formula2>
    </dataValidation>
    <dataValidation type="textLength" errorStyle="information" allowBlank="1" showInputMessage="1" error="XLBVal:6=31670.11_x000d__x000a_" sqref="H527" xr:uid="{07CC33E7-B58B-4A95-A609-8AB88C748AA5}">
      <formula1>0</formula1>
      <formula2>10000</formula2>
    </dataValidation>
    <dataValidation type="textLength" errorStyle="information" allowBlank="1" showInputMessage="1" error="XLBVal:6=18.2_x000d__x000a_" sqref="F528" xr:uid="{00CF366C-294D-456B-AAEB-9A4D83311E4D}">
      <formula1>0</formula1>
      <formula2>10000</formula2>
    </dataValidation>
    <dataValidation type="textLength" errorStyle="information" allowBlank="1" showInputMessage="1" error="XLBVal:6=501_x000d__x000a_" sqref="B529" xr:uid="{AFCBC95E-8C6B-48A1-80A4-16FFDD20C251}">
      <formula1>0</formula1>
      <formula2>10000</formula2>
    </dataValidation>
    <dataValidation type="textLength" errorStyle="information" allowBlank="1" showInputMessage="1" error="XLBVal:6=256.59_x000d__x000a_" sqref="C529:D529" xr:uid="{AE7C2025-E963-43DD-929B-0CBC33DD2F66}">
      <formula1>0</formula1>
      <formula2>10000</formula2>
    </dataValidation>
    <dataValidation type="textLength" errorStyle="information" allowBlank="1" showInputMessage="1" error="XLBVal:6=190_x000d__x000a_" sqref="E529" xr:uid="{43DE3856-89A6-4AD1-AABD-BFA5DB9A2BE7}">
      <formula1>0</formula1>
      <formula2>10000</formula2>
    </dataValidation>
    <dataValidation type="textLength" errorStyle="information" allowBlank="1" showInputMessage="1" error="XLBVal:6=410.87_x000d__x000a_" sqref="F529" xr:uid="{39AC02ED-3982-41C9-ACB5-1FAEAA521ECA}">
      <formula1>0</formula1>
      <formula2>10000</formula2>
    </dataValidation>
    <dataValidation type="textLength" errorStyle="information" allowBlank="1" showInputMessage="1" error="XLBVal:6=40_x000d__x000a_" sqref="G529" xr:uid="{967EB78F-D203-4827-9EF2-AA5E2F14D438}">
      <formula1>0</formula1>
      <formula2>10000</formula2>
    </dataValidation>
    <dataValidation type="textLength" errorStyle="information" allowBlank="1" showInputMessage="1" error="XLBVal:6=566.6_x000d__x000a_" sqref="H529" xr:uid="{74230500-4154-4249-A817-FD3FDDCCA40C}">
      <formula1>0</formula1>
      <formula2>10000</formula2>
    </dataValidation>
    <dataValidation type="textLength" errorStyle="information" allowBlank="1" showInputMessage="1" error="XLBVal:6=650_x000d__x000a_" sqref="B530" xr:uid="{345B47CB-35B5-4B56-92DB-ECB58F7D8D08}">
      <formula1>0</formula1>
      <formula2>10000</formula2>
    </dataValidation>
    <dataValidation type="textLength" errorStyle="information" allowBlank="1" showInputMessage="1" error="XLBVal:6=107.22_x000d__x000a_" sqref="C530:D530" xr:uid="{6C02A0C8-FBD3-4CA8-AD16-97EA692A55CD}">
      <formula1>0</formula1>
      <formula2>10000</formula2>
    </dataValidation>
    <dataValidation type="textLength" errorStyle="information" allowBlank="1" showInputMessage="1" error="XLBVal:6=280.3_x000d__x000a_" sqref="E530" xr:uid="{86038870-FD8A-45DC-A5E0-543CD279CE3D}">
      <formula1>0</formula1>
      <formula2>10000</formula2>
    </dataValidation>
    <dataValidation type="textLength" errorStyle="information" allowBlank="1" showInputMessage="1" error="XLBVal:6=140.52_x000d__x000a_" sqref="H530" xr:uid="{1436AAB0-E8B0-48CA-BB80-B14C5550F181}">
      <formula1>0</formula1>
      <formula2>10000</formula2>
    </dataValidation>
    <dataValidation type="textLength" errorStyle="information" allowBlank="1" showInputMessage="1" error="XLBVal:6=22265.29_x000d__x000a_" sqref="B531" xr:uid="{271385BC-B39E-408D-9B28-44A48E10FD28}">
      <formula1>0</formula1>
      <formula2>10000</formula2>
    </dataValidation>
    <dataValidation type="textLength" errorStyle="information" allowBlank="1" showInputMessage="1" error="XLBVal:6=85914.79_x000d__x000a_" sqref="C531:D531" xr:uid="{A93C7DE7-61CE-44AF-B4B4-EC4A183335D8}">
      <formula1>0</formula1>
      <formula2>10000</formula2>
    </dataValidation>
    <dataValidation type="textLength" errorStyle="information" allowBlank="1" showInputMessage="1" error="XLBVal:6=18569.14_x000d__x000a_" sqref="E531" xr:uid="{E432B5AD-D4B4-472A-9AC2-15F27FFBBF50}">
      <formula1>0</formula1>
      <formula2>10000</formula2>
    </dataValidation>
    <dataValidation type="textLength" errorStyle="information" allowBlank="1" showInputMessage="1" error="XLBVal:6=96643.91_x000d__x000a_" sqref="F531" xr:uid="{ACFF5800-9A83-445D-8338-884A223BB4A2}">
      <formula1>0</formula1>
      <formula2>10000</formula2>
    </dataValidation>
    <dataValidation type="textLength" errorStyle="information" allowBlank="1" showInputMessage="1" error="XLBVal:6=72693.3_x000d__x000a_" sqref="G531" xr:uid="{70BB7C57-EC9A-41FC-8B53-CE37D55983CF}">
      <formula1>0</formula1>
      <formula2>10000</formula2>
    </dataValidation>
    <dataValidation type="textLength" errorStyle="information" allowBlank="1" showInputMessage="1" error="XLBVal:6=280790.02_x000d__x000a_" sqref="H531" xr:uid="{EFE3BE50-1D3C-4327-879B-E706C1C89572}">
      <formula1>0</formula1>
      <formula2>10000</formula2>
    </dataValidation>
    <dataValidation type="textLength" errorStyle="information" allowBlank="1" showInputMessage="1" error="XLBVal:6=835_x000d__x000a_" sqref="B532" xr:uid="{2634F1E6-4A43-420B-89B0-2F1553E5EEDC}">
      <formula1>0</formula1>
      <formula2>10000</formula2>
    </dataValidation>
    <dataValidation type="textLength" errorStyle="information" allowBlank="1" showInputMessage="1" error="XLBVal:6=260_x000d__x000a_" sqref="C532:D532" xr:uid="{6D0C9EA5-E855-4714-842A-3394D4AB738E}">
      <formula1>0</formula1>
      <formula2>10000</formula2>
    </dataValidation>
    <dataValidation type="textLength" errorStyle="information" allowBlank="1" showInputMessage="1" error="XLBVal:6=45_x000d__x000a_" sqref="E532" xr:uid="{DF9D2ADF-9C75-47CE-AC96-5C7591A91BF4}">
      <formula1>0</formula1>
      <formula2>10000</formula2>
    </dataValidation>
    <dataValidation type="textLength" errorStyle="information" allowBlank="1" showInputMessage="1" error="XLBVal:6=30.55_x000d__x000a_" sqref="F532" xr:uid="{204977B0-C4E8-470C-8FFB-55436EAEC61E}">
      <formula1>0</formula1>
      <formula2>10000</formula2>
    </dataValidation>
    <dataValidation type="textLength" errorStyle="information" allowBlank="1" showInputMessage="1" error="XLBVal:6=68_x000d__x000a_" sqref="G532" xr:uid="{529B2A08-CAC2-436A-AACC-F8A5E0F8DECB}">
      <formula1>0</formula1>
      <formula2>10000</formula2>
    </dataValidation>
    <dataValidation type="textLength" errorStyle="information" allowBlank="1" showInputMessage="1" error="XLBVal:6=144.96_x000d__x000a_" sqref="H532" xr:uid="{892A77E5-EBBF-4F87-8C48-F805CCD1750E}">
      <formula1>0</formula1>
      <formula2>10000</formula2>
    </dataValidation>
    <dataValidation type="textLength" errorStyle="information" allowBlank="1" showInputMessage="1" error="XLBVal:6=457_x000d__x000a_" sqref="B536" xr:uid="{E04EE54B-F60F-4F01-BF6F-5B173871E7EE}">
      <formula1>0</formula1>
      <formula2>10000</formula2>
    </dataValidation>
    <dataValidation type="textLength" errorStyle="information" allowBlank="1" showInputMessage="1" error="XLBVal:6=231.6_x000d__x000a_" sqref="C536:D536" xr:uid="{39DB8F3C-1B47-4823-B7EC-65FE2D1009C0}">
      <formula1>0</formula1>
      <formula2>10000</formula2>
    </dataValidation>
    <dataValidation type="textLength" errorStyle="information" allowBlank="1" showInputMessage="1" error="XLBVal:6=150_x000d__x000a_" sqref="E536" xr:uid="{AAED6CFE-3532-4BB6-BEA4-FEA0D1F9EAAF}">
      <formula1>0</formula1>
      <formula2>10000</formula2>
    </dataValidation>
    <dataValidation type="textLength" errorStyle="information" allowBlank="1" showInputMessage="1" error="XLBVal:6=3599_x000d__x000a_" sqref="F536" xr:uid="{68EED808-5B8C-4E29-9AE8-EC1A52153B99}">
      <formula1>0</formula1>
      <formula2>10000</formula2>
    </dataValidation>
    <dataValidation type="textLength" errorStyle="information" allowBlank="1" showInputMessage="1" error="XLBVal:6=6600_x000d__x000a_" sqref="G536" xr:uid="{A354C460-D3CB-4B43-893A-88F15A1FC8D1}">
      <formula1>0</formula1>
      <formula2>10000</formula2>
    </dataValidation>
    <dataValidation type="textLength" errorStyle="information" allowBlank="1" showInputMessage="1" error="XLBVal:6=570_x000d__x000a_" sqref="H536" xr:uid="{EEC0BED8-7B40-4241-BC4D-05C5A37ECF47}">
      <formula1>0</formula1>
      <formula2>10000</formula2>
    </dataValidation>
    <dataValidation type="textLength" errorStyle="information" allowBlank="1" showInputMessage="1" error="XLBVal:6=3421.57_x000d__x000a_" sqref="G537" xr:uid="{389339DC-1F93-47B3-BE91-7EF0D0DAFB81}">
      <formula1>0</formula1>
      <formula2>10000</formula2>
    </dataValidation>
    <dataValidation type="textLength" errorStyle="information" allowBlank="1" showInputMessage="1" error="XLBVal:6=544.29_x000d__x000a_" sqref="H537" xr:uid="{5F1768E9-2A7E-4AAF-ADE1-508C5958AE2E}">
      <formula1>0</formula1>
      <formula2>10000</formula2>
    </dataValidation>
    <dataValidation type="textLength" errorStyle="information" allowBlank="1" showInputMessage="1" error="XLBVal:6=294.6_x000d__x000a_" sqref="B538" xr:uid="{A34159A2-B9AB-4087-973A-D6375DDB50B8}">
      <formula1>0</formula1>
      <formula2>10000</formula2>
    </dataValidation>
    <dataValidation type="textLength" errorStyle="information" allowBlank="1" showInputMessage="1" error="XLBVal:6=41.56_x000d__x000a_" sqref="C538:D538" xr:uid="{33B3AF21-8311-40B1-B572-7EACBEF5C3FB}">
      <formula1>0</formula1>
      <formula2>10000</formula2>
    </dataValidation>
    <dataValidation type="textLength" errorStyle="information" allowBlank="1" showInputMessage="1" error="XLBVal:6=89.3_x000d__x000a_" sqref="E538" xr:uid="{A6508EF5-D187-456F-810D-0D67A3370C68}">
      <formula1>0</formula1>
      <formula2>10000</formula2>
    </dataValidation>
    <dataValidation type="textLength" errorStyle="information" allowBlank="1" showInputMessage="1" error="XLBVal:6=6307.97_x000d__x000a_" sqref="G538" xr:uid="{3D7DA723-1669-4F00-8A67-D3A0BB0CF4F1}">
      <formula1>0</formula1>
      <formula2>10000</formula2>
    </dataValidation>
    <dataValidation type="textLength" errorStyle="information" allowBlank="1" showInputMessage="1" error="XLBVal:6=4335.57_x000d__x000a_" sqref="H538" xr:uid="{8C1246C9-F907-4088-97F4-1718DDE736AB}">
      <formula1>0</formula1>
      <formula2>10000</formula2>
    </dataValidation>
    <dataValidation type="textLength" errorStyle="information" allowBlank="1" showInputMessage="1" error="XLBVal:6=50061.2_x000d__x000a_" sqref="B539" xr:uid="{2641DEE7-9647-47F5-BF56-F7AE9AF3BF11}">
      <formula1>0</formula1>
      <formula2>10000</formula2>
    </dataValidation>
    <dataValidation type="textLength" errorStyle="information" allowBlank="1" showInputMessage="1" error="XLBVal:6=33514.22_x000d__x000a_" sqref="C539:D539" xr:uid="{FCB5BEB5-0A03-4497-93CA-8336F815C626}">
      <formula1>0</formula1>
      <formula2>10000</formula2>
    </dataValidation>
    <dataValidation type="textLength" errorStyle="information" allowBlank="1" showInputMessage="1" error="XLBVal:6=1992.49_x000d__x000a_" sqref="H539" xr:uid="{D844DD18-36BB-4D04-A53E-D8B738284E06}">
      <formula1>0</formula1>
      <formula2>10000</formula2>
    </dataValidation>
    <dataValidation type="textLength" errorStyle="information" allowBlank="1" showInputMessage="1" error="XLBVal:6=2942.27_x000d__x000a_" sqref="B540" xr:uid="{E57E7AAA-3708-4541-9AE9-051B6B3684BB}">
      <formula1>0</formula1>
      <formula2>10000</formula2>
    </dataValidation>
    <dataValidation type="textLength" errorStyle="information" allowBlank="1" showInputMessage="1" error="XLBVal:6=13867.45_x000d__x000a_" sqref="C540:D540" xr:uid="{6BDEA91E-194B-4E30-A399-ED5134D54376}">
      <formula1>0</formula1>
      <formula2>10000</formula2>
    </dataValidation>
    <dataValidation type="textLength" errorStyle="information" allowBlank="1" showInputMessage="1" error="XLBVal:6=15902.34_x000d__x000a_" sqref="E540" xr:uid="{9A11256A-A922-4643-98D0-F64380989ADF}">
      <formula1>0</formula1>
      <formula2>10000</formula2>
    </dataValidation>
    <dataValidation type="textLength" errorStyle="information" allowBlank="1" showInputMessage="1" error="XLBVal:6=13306.33_x000d__x000a_" sqref="F540" xr:uid="{1270DBCA-A95F-4373-9303-621460C4D865}">
      <formula1>0</formula1>
      <formula2>10000</formula2>
    </dataValidation>
    <dataValidation type="textLength" errorStyle="information" allowBlank="1" showInputMessage="1" error="XLBVal:6=21454.19_x000d__x000a_" sqref="G540" xr:uid="{3197ECCB-D987-4340-89E8-28F5D5BA64BE}">
      <formula1>0</formula1>
      <formula2>10000</formula2>
    </dataValidation>
    <dataValidation type="textLength" errorStyle="information" allowBlank="1" showInputMessage="1" error="XLBVal:6=13593.54_x000d__x000a_" sqref="H540" xr:uid="{A01AD9B6-2CA0-41D4-832A-B6CB6C86104A}">
      <formula1>0</formula1>
      <formula2>10000</formula2>
    </dataValidation>
    <dataValidation type="textLength" errorStyle="information" allowBlank="1" showInputMessage="1" error="XLBVal:6=10000_x000d__x000a_" sqref="G739 E739" xr:uid="{3600C87C-9D7F-41B9-95C1-8B11EBAAB14B}">
      <formula1>0</formula1>
      <formula2>10000</formula2>
    </dataValidation>
    <dataValidation type="textLength" errorStyle="information" allowBlank="1" showInputMessage="1" error="XLBVal:6=1787.26_x000d__x000a_" sqref="B541" xr:uid="{CF01BA9E-4739-401D-8749-E2D96494BF99}">
      <formula1>0</formula1>
      <formula2>10000</formula2>
    </dataValidation>
    <dataValidation type="textLength" errorStyle="information" allowBlank="1" showInputMessage="1" error="XLBVal:6=9252_x000d__x000a_" sqref="C541:D541" xr:uid="{4621848F-16D2-4C87-A269-01F75472D900}">
      <formula1>0</formula1>
      <formula2>10000</formula2>
    </dataValidation>
    <dataValidation type="textLength" errorStyle="information" allowBlank="1" showInputMessage="1" error="XLBVal:6=10623.7_x000d__x000a_" sqref="E541" xr:uid="{3E89F286-9CFA-4289-BA54-E89678672788}">
      <formula1>0</formula1>
      <formula2>10000</formula2>
    </dataValidation>
    <dataValidation type="textLength" errorStyle="information" allowBlank="1" showInputMessage="1" error="XLBVal:6=2421.86_x000d__x000a_" sqref="F541" xr:uid="{1DAFBEFC-9D99-4DC0-B068-98BA5258BF04}">
      <formula1>0</formula1>
      <formula2>10000</formula2>
    </dataValidation>
    <dataValidation type="textLength" errorStyle="information" allowBlank="1" showInputMessage="1" error="XLBVal:6=1500_x000d__x000a_" sqref="H541" xr:uid="{BBF173D7-F18E-4339-AC47-B879D0FA0ADD}">
      <formula1>0</formula1>
      <formula2>10000</formula2>
    </dataValidation>
    <dataValidation type="textLength" errorStyle="information" allowBlank="1" showInputMessage="1" error="XLBVal:6=272.16_x000d__x000a_" sqref="G542" xr:uid="{B1A81267-9A95-4130-B791-9EEF3FFC2C67}">
      <formula1>0</formula1>
      <formula2>10000</formula2>
    </dataValidation>
    <dataValidation type="textLength" errorStyle="information" allowBlank="1" showInputMessage="1" error="XLBVal:6=727.36_x000d__x000a_" sqref="E543" xr:uid="{2AEA6FC7-2D8F-4C80-BF7D-B9AA3CA3649C}">
      <formula1>0</formula1>
      <formula2>10000</formula2>
    </dataValidation>
    <dataValidation type="textLength" errorStyle="information" allowBlank="1" showInputMessage="1" error="XLBVal:6=59.41_x000d__x000a_" sqref="G543" xr:uid="{0524E2FF-B182-480E-8521-0207AC51E488}">
      <formula1>0</formula1>
      <formula2>10000</formula2>
    </dataValidation>
    <dataValidation type="textLength" errorStyle="information" allowBlank="1" showInputMessage="1" error="XLBVal:6=2462.03_x000d__x000a_" sqref="B544" xr:uid="{64FA3613-BEC8-4E6D-B819-664C093DDD5F}">
      <formula1>0</formula1>
      <formula2>10000</formula2>
    </dataValidation>
    <dataValidation type="textLength" errorStyle="information" allowBlank="1" showInputMessage="1" error="XLBVal:6=1510.22_x000d__x000a_" sqref="C544:D544" xr:uid="{2E8426A4-5446-4757-AEAA-188BCF4BEB54}">
      <formula1>0</formula1>
      <formula2>10000</formula2>
    </dataValidation>
    <dataValidation type="textLength" errorStyle="information" allowBlank="1" showInputMessage="1" error="XLBVal:6=933.93_x000d__x000a_" sqref="E544" xr:uid="{58525991-49D2-4A5B-9E6C-4288101B252C}">
      <formula1>0</formula1>
      <formula2>10000</formula2>
    </dataValidation>
    <dataValidation type="textLength" errorStyle="information" allowBlank="1" showInputMessage="1" error="XLBVal:6=1246.9_x000d__x000a_" sqref="F544" xr:uid="{BA6E91F5-5258-418D-8075-B75CFE3A786D}">
      <formula1>0</formula1>
      <formula2>10000</formula2>
    </dataValidation>
    <dataValidation type="textLength" errorStyle="information" allowBlank="1" showInputMessage="1" error="XLBVal:6=1541.22_x000d__x000a_" sqref="G544" xr:uid="{585A7D1D-7052-4FE0-B93C-C5BA623C719B}">
      <formula1>0</formula1>
      <formula2>10000</formula2>
    </dataValidation>
    <dataValidation type="textLength" errorStyle="information" allowBlank="1" showInputMessage="1" error="XLBVal:6=1125.86_x000d__x000a_" sqref="H544" xr:uid="{0F91039B-0BDF-4CEA-B53C-FE0144505AA7}">
      <formula1>0</formula1>
      <formula2>10000</formula2>
    </dataValidation>
    <dataValidation type="textLength" errorStyle="information" allowBlank="1" showInputMessage="1" error="XLBVal:6=144583.33_x000d__x000a_" sqref="B545" xr:uid="{C49BDCF3-FC92-4F59-9825-EADB064DCA58}">
      <formula1>0</formula1>
      <formula2>10000</formula2>
    </dataValidation>
    <dataValidation type="textLength" errorStyle="information" allowBlank="1" showInputMessage="1" error="XLBVal:6=58270.26_x000d__x000a_" sqref="C545:D545" xr:uid="{2961C8CA-F7F3-4E03-8593-1103448B8550}">
      <formula1>0</formula1>
      <formula2>10000</formula2>
    </dataValidation>
    <dataValidation type="textLength" errorStyle="information" allowBlank="1" showInputMessage="1" error="XLBVal:6=51109.81_x000d__x000a_" sqref="E545" xr:uid="{54E15CFB-6559-4766-8D84-485428ECF873}">
      <formula1>0</formula1>
      <formula2>10000</formula2>
    </dataValidation>
    <dataValidation type="textLength" errorStyle="information" allowBlank="1" showInputMessage="1" error="XLBVal:6=29465.79_x000d__x000a_" sqref="F545" xr:uid="{F2F4F935-C7FE-4B2C-ADE9-078D6591FDC4}">
      <formula1>0</formula1>
      <formula2>10000</formula2>
    </dataValidation>
    <dataValidation type="textLength" errorStyle="information" allowBlank="1" showInputMessage="1" error="XLBVal:6=22170.93_x000d__x000a_" sqref="G545" xr:uid="{8BBF1481-048F-4998-898A-D8B112C4CF2D}">
      <formula1>0</formula1>
      <formula2>10000</formula2>
    </dataValidation>
    <dataValidation type="textLength" errorStyle="information" allowBlank="1" showInputMessage="1" error="XLBVal:6=82759.6_x000d__x000a_" sqref="H545" xr:uid="{9E7CD647-AF05-47D8-BDBF-A5B1C25D35AE}">
      <formula1>0</formula1>
      <formula2>10000</formula2>
    </dataValidation>
    <dataValidation type="textLength" errorStyle="information" allowBlank="1" showInputMessage="1" error="XLBVal:6=196.36_x000d__x000a_" sqref="B557" xr:uid="{2566B786-9DB1-4A88-8A9F-216295116C95}">
      <formula1>0</formula1>
      <formula2>10000</formula2>
    </dataValidation>
    <dataValidation type="textLength" errorStyle="information" allowBlank="1" showInputMessage="1" error="XLBVal:6=1010_x000d__x000a_" sqref="H557" xr:uid="{749FACF0-2E44-4280-956C-712E474CA487}">
      <formula1>0</formula1>
      <formula2>10000</formula2>
    </dataValidation>
    <dataValidation type="textLength" errorStyle="information" allowBlank="1" showInputMessage="1" error="XLBVal:6=120200_x000d__x000a_" sqref="B560" xr:uid="{3D3EBC4E-B8E2-4857-B40A-E76F4F2CEF5A}">
      <formula1>0</formula1>
      <formula2>10000</formula2>
    </dataValidation>
    <dataValidation type="textLength" errorStyle="information" allowBlank="1" showInputMessage="1" error="XLBVal:6=250779.17_x000d__x000a_" sqref="B564" xr:uid="{64F4BA47-A554-4F3C-9E9D-A40693385957}">
      <formula1>0</formula1>
      <formula2>10000</formula2>
    </dataValidation>
    <dataValidation type="textLength" errorStyle="information" allowBlank="1" showInputMessage="1" error="XLBVal:6=385341.15_x000d__x000a_" sqref="C564:D564" xr:uid="{55EDB4E6-3D35-4284-92B2-52412B1D6C08}">
      <formula1>0</formula1>
      <formula2>10000</formula2>
    </dataValidation>
    <dataValidation type="textLength" errorStyle="information" allowBlank="1" showInputMessage="1" error="XLBVal:6=445460.14_x000d__x000a_" sqref="E564" xr:uid="{AA911952-AF0C-48EB-92A8-A7066B22BFDA}">
      <formula1>0</formula1>
      <formula2>10000</formula2>
    </dataValidation>
    <dataValidation type="textLength" errorStyle="information" allowBlank="1" showInputMessage="1" error="XLBVal:6=302926.88_x000d__x000a_" sqref="F564" xr:uid="{DC7728AB-648C-4332-A19B-D4D33EA5694B}">
      <formula1>0</formula1>
      <formula2>10000</formula2>
    </dataValidation>
    <dataValidation type="textLength" errorStyle="information" allowBlank="1" showInputMessage="1" error="XLBVal:6=326866.57_x000d__x000a_" sqref="G564" xr:uid="{ABC1C85A-56C7-4A96-9FFF-B38187A65B80}">
      <formula1>0</formula1>
      <formula2>10000</formula2>
    </dataValidation>
    <dataValidation type="textLength" errorStyle="information" allowBlank="1" showInputMessage="1" error="XLBVal:6=306569.18_x000d__x000a_" sqref="H564" xr:uid="{434761C1-5126-42A6-90CB-82E8A6E55C55}">
      <formula1>0</formula1>
      <formula2>10000</formula2>
    </dataValidation>
    <dataValidation type="textLength" errorStyle="information" allowBlank="1" showInputMessage="1" error="XLBVal:6=1745.67_x000d__x000a_" sqref="B566" xr:uid="{3EE1B439-9FC5-452F-8DED-9BCB54E39811}">
      <formula1>0</formula1>
      <formula2>10000</formula2>
    </dataValidation>
    <dataValidation type="textLength" errorStyle="information" allowBlank="1" showInputMessage="1" error="XLBVal:6=1279.4_x000d__x000a_" sqref="C566:D566" xr:uid="{9E00DC9C-DD29-4428-81F2-8B2923FE97B3}">
      <formula1>0</formula1>
      <formula2>10000</formula2>
    </dataValidation>
    <dataValidation type="textLength" errorStyle="information" allowBlank="1" showInputMessage="1" error="XLBVal:6=8781.31_x000d__x000a_" sqref="E566" xr:uid="{4ACA0E04-A6A1-455F-A48A-AD833D3945DF}">
      <formula1>0</formula1>
      <formula2>10000</formula2>
    </dataValidation>
    <dataValidation type="textLength" errorStyle="information" allowBlank="1" showInputMessage="1" error="XLBVal:6=1104.4_x000d__x000a_" sqref="F566" xr:uid="{F22C8608-1F95-48A7-AD5D-BE1556A47A3F}">
      <formula1>0</formula1>
      <formula2>10000</formula2>
    </dataValidation>
    <dataValidation type="textLength" errorStyle="information" allowBlank="1" showInputMessage="1" error="XLBVal:6=29166.26_x000d__x000a_" sqref="H566" xr:uid="{88634217-46FB-465C-A00D-FC531D3D0BBC}">
      <formula1>0</formula1>
      <formula2>10000</formula2>
    </dataValidation>
    <dataValidation type="textLength" errorStyle="information" allowBlank="1" showInputMessage="1" error="XLBVal:6=1014.14_x000d__x000a_" sqref="C567:D567" xr:uid="{5643AAB9-D79C-4178-A923-9A4141E59EA6}">
      <formula1>0</formula1>
      <formula2>10000</formula2>
    </dataValidation>
    <dataValidation type="textLength" errorStyle="information" allowBlank="1" showInputMessage="1" error="XLBVal:6=941_x000d__x000a_" sqref="E567" xr:uid="{A1B23EFB-170B-448E-A8FE-BFD3AA32C518}">
      <formula1>0</formula1>
      <formula2>10000</formula2>
    </dataValidation>
    <dataValidation type="textLength" errorStyle="information" allowBlank="1" showInputMessage="1" error="XLBVal:6=6000_x000d__x000a_" sqref="F567" xr:uid="{EE39C0F1-A7DF-4473-8E4A-5FBA172014B9}">
      <formula1>0</formula1>
      <formula2>10000</formula2>
    </dataValidation>
    <dataValidation type="textLength" errorStyle="information" allowBlank="1" showInputMessage="1" error="XLBVal:6=1156_x000d__x000a_" sqref="G567" xr:uid="{A4D7643E-B2A5-4FE9-A113-29284BCD5F02}">
      <formula1>0</formula1>
      <formula2>10000</formula2>
    </dataValidation>
    <dataValidation type="textLength" errorStyle="information" allowBlank="1" showInputMessage="1" error="XLBVal:6=541_x000d__x000a_" sqref="H567" xr:uid="{40951E48-C46D-4D0C-90A6-CDEDF12D724D}">
      <formula1>0</formula1>
      <formula2>10000</formula2>
    </dataValidation>
    <dataValidation type="textLength" errorStyle="information" allowBlank="1" showInputMessage="1" error="XLBVal:6=254.14_x000d__x000a_" sqref="C568:D568" xr:uid="{52898595-2BEA-4FC7-8DCF-63618CD72021}">
      <formula1>0</formula1>
      <formula2>10000</formula2>
    </dataValidation>
    <dataValidation type="textLength" errorStyle="information" allowBlank="1" showInputMessage="1" error="XLBVal:6=1070_x000d__x000a_" sqref="E568" xr:uid="{F810FAD8-09E1-44DE-BF9A-A36AD738FA73}">
      <formula1>0</formula1>
      <formula2>10000</formula2>
    </dataValidation>
    <dataValidation type="textLength" errorStyle="information" allowBlank="1" showInputMessage="1" error="XLBVal:6=2207.1_x000d__x000a_" sqref="G568" xr:uid="{70FD68E8-50F6-4A04-AAE0-18FF91FF0B28}">
      <formula1>0</formula1>
      <formula2>10000</formula2>
    </dataValidation>
    <dataValidation type="textLength" errorStyle="information" allowBlank="1" showInputMessage="1" error="XLBVal:6=2017.7_x000d__x000a_" sqref="H568" xr:uid="{1CA392E2-6A81-4072-BE6B-A9D3492ED871}">
      <formula1>0</formula1>
      <formula2>10000</formula2>
    </dataValidation>
    <dataValidation type="textLength" errorStyle="information" allowBlank="1" showInputMessage="1" error="XLBVal:6=2173.77_x000d__x000a_" sqref="B569" xr:uid="{868137E3-7432-47F4-ADC6-5E261010E219}">
      <formula1>0</formula1>
      <formula2>10000</formula2>
    </dataValidation>
    <dataValidation type="textLength" errorStyle="information" allowBlank="1" showInputMessage="1" error="XLBVal:6=2717.57_x000d__x000a_" sqref="C569:D569" xr:uid="{90BC874A-550D-4224-9530-8D8F1B588612}">
      <formula1>0</formula1>
      <formula2>10000</formula2>
    </dataValidation>
    <dataValidation type="textLength" errorStyle="information" allowBlank="1" showInputMessage="1" error="XLBVal:6=29468.81_x000d__x000a_" sqref="G569" xr:uid="{16ED7990-183A-4302-A22B-70571B3B11D7}">
      <formula1>0</formula1>
      <formula2>10000</formula2>
    </dataValidation>
    <dataValidation type="textLength" errorStyle="information" allowBlank="1" showInputMessage="1" error="XLBVal:6=135883.6_x000d__x000a_" sqref="B428" xr:uid="{E0AE8A59-7045-4232-BA4B-FBD4F3780CA8}">
      <formula1>0</formula1>
      <formula2>10000</formula2>
    </dataValidation>
    <dataValidation type="textLength" errorStyle="information" allowBlank="1" showInputMessage="1" error="XLBVal:6=260212.69_x000d__x000a_" sqref="C428:D428" xr:uid="{215DD40B-6724-43C9-BB1F-967096CE211E}">
      <formula1>0</formula1>
      <formula2>10000</formula2>
    </dataValidation>
    <dataValidation type="textLength" errorStyle="information" allowBlank="1" showInputMessage="1" error="XLBVal:6=138086.25_x000d__x000a_" sqref="E428" xr:uid="{06DBB275-5DA1-440F-AB24-4C0C318000C4}">
      <formula1>0</formula1>
      <formula2>10000</formula2>
    </dataValidation>
    <dataValidation type="textLength" errorStyle="information" allowBlank="1" showInputMessage="1" error="XLBVal:6=148755.5_x000d__x000a_" sqref="F428" xr:uid="{BD7E1D02-49CB-4698-A25E-80B6E9EAB82C}">
      <formula1>0</formula1>
      <formula2>10000</formula2>
    </dataValidation>
    <dataValidation type="textLength" errorStyle="information" allowBlank="1" showInputMessage="1" error="XLBVal:6=153448.04_x000d__x000a_" sqref="G428" xr:uid="{74C348CA-D052-4477-9412-1D9C9A9807D9}">
      <formula1>0</formula1>
      <formula2>10000</formula2>
    </dataValidation>
    <dataValidation type="textLength" errorStyle="information" allowBlank="1" showInputMessage="1" error="XLBVal:6=91244.24_x000d__x000a_" sqref="H428" xr:uid="{BA708D58-E9A2-4AD5-8F16-0947E8C78B3F}">
      <formula1>0</formula1>
      <formula2>10000</formula2>
    </dataValidation>
    <dataValidation type="textLength" errorStyle="information" allowBlank="1" showInputMessage="1" error="XLBVal:6=1805946.76_x000d__x000a_" sqref="B397" xr:uid="{696DF6D5-6DBC-496D-B370-D36A36B57D8D}">
      <formula1>0</formula1>
      <formula2>10000</formula2>
    </dataValidation>
    <dataValidation type="textLength" errorStyle="information" allowBlank="1" showInputMessage="1" error="XLBVal:6=2190616.44_x000d__x000a_" sqref="C397:D397" xr:uid="{707B4707-A26C-4C41-8814-4DC859C6E79E}">
      <formula1>0</formula1>
      <formula2>10000</formula2>
    </dataValidation>
    <dataValidation type="textLength" errorStyle="information" allowBlank="1" showInputMessage="1" error="XLBVal:6=2389934.34_x000d__x000a_" sqref="E397" xr:uid="{3B34C9F0-F26A-47C9-8A18-44FC5BCC2408}">
      <formula1>0</formula1>
      <formula2>10000</formula2>
    </dataValidation>
    <dataValidation type="textLength" errorStyle="information" allowBlank="1" showInputMessage="1" error="XLBVal:6=2032152.16_x000d__x000a_" sqref="F397" xr:uid="{0D077202-2DDB-4EF5-A01D-F4E54C072791}">
      <formula1>0</formula1>
      <formula2>10000</formula2>
    </dataValidation>
    <dataValidation type="textLength" errorStyle="information" allowBlank="1" showInputMessage="1" error="XLBVal:6=2349541.17_x000d__x000a_" sqref="G397" xr:uid="{2FD84BC9-8D24-472B-9007-F00D8EB89C30}">
      <formula1>0</formula1>
      <formula2>10000</formula2>
    </dataValidation>
    <dataValidation type="textLength" errorStyle="information" allowBlank="1" showInputMessage="1" error="XLBVal:6=997151.63_x000d__x000a_" sqref="H397" xr:uid="{9BB2BB3F-5F3E-49EA-B3AD-43AAB1AF7ABF}">
      <formula1>0</formula1>
      <formula2>10000</formula2>
    </dataValidation>
    <dataValidation type="textLength" errorStyle="information" allowBlank="1" showInputMessage="1" error="XLBVal:6=83491.42_x000d__x000a_" sqref="B398" xr:uid="{5C0BDDF9-60B6-469C-9B16-E5AD1FA60AFB}">
      <formula1>0</formula1>
      <formula2>10000</formula2>
    </dataValidation>
    <dataValidation type="textLength" errorStyle="information" allowBlank="1" showInputMessage="1" error="XLBVal:6=46636.31_x000d__x000a_" sqref="C398:D398" xr:uid="{DAE49A8C-4DC2-4258-9D27-4FB1FC74708F}">
      <formula1>0</formula1>
      <formula2>10000</formula2>
    </dataValidation>
    <dataValidation type="textLength" errorStyle="information" allowBlank="1" showInputMessage="1" error="XLBVal:6=86246.96_x000d__x000a_" sqref="E398" xr:uid="{1646143B-0FDF-4E7C-8A20-6081CB2A9D66}">
      <formula1>0</formula1>
      <formula2>10000</formula2>
    </dataValidation>
    <dataValidation type="textLength" errorStyle="information" allowBlank="1" showInputMessage="1" error="XLBVal:6=85049.68_x000d__x000a_" sqref="F398" xr:uid="{CCA901F7-FC7E-4477-A0A7-384C061CCF77}">
      <formula1>0</formula1>
      <formula2>10000</formula2>
    </dataValidation>
    <dataValidation type="textLength" errorStyle="information" allowBlank="1" showInputMessage="1" error="XLBVal:6=75138.94_x000d__x000a_" sqref="G398" xr:uid="{EC0294B0-D16C-44AF-9B72-3F4FF5015944}">
      <formula1>0</formula1>
      <formula2>10000</formula2>
    </dataValidation>
    <dataValidation type="textLength" errorStyle="information" allowBlank="1" showInputMessage="1" error="XLBVal:6=33635.78_x000d__x000a_" sqref="H398" xr:uid="{36A86F65-A58A-47D3-A7D6-F53F9ED562B0}">
      <formula1>0</formula1>
      <formula2>10000</formula2>
    </dataValidation>
    <dataValidation type="textLength" errorStyle="information" allowBlank="1" showInputMessage="1" error="XLBVal:6=381909.8_x000d__x000a_" sqref="B399" xr:uid="{B37CD8AA-6089-4D2E-AB56-19CB6129B6BD}">
      <formula1>0</formula1>
      <formula2>10000</formula2>
    </dataValidation>
    <dataValidation type="textLength" errorStyle="information" allowBlank="1" showInputMessage="1" error="XLBVal:6=341678.71_x000d__x000a_" sqref="C399:D399" xr:uid="{8E50781C-D58C-4070-8F40-36D3912BD1DC}">
      <formula1>0</formula1>
      <formula2>10000</formula2>
    </dataValidation>
    <dataValidation type="textLength" errorStyle="information" allowBlank="1" showInputMessage="1" error="XLBVal:6=133381.14_x000d__x000a_" sqref="E399" xr:uid="{04167D28-B6E0-4623-A198-3C7AEE38266F}">
      <formula1>0</formula1>
      <formula2>10000</formula2>
    </dataValidation>
    <dataValidation type="textLength" errorStyle="information" allowBlank="1" showInputMessage="1" error="XLBVal:6=127423.77_x000d__x000a_" sqref="F399" xr:uid="{595550A6-0979-4D76-BDB6-B5E5504483D5}">
      <formula1>0</formula1>
      <formula2>10000</formula2>
    </dataValidation>
    <dataValidation type="textLength" errorStyle="information" allowBlank="1" showInputMessage="1" error="XLBVal:6=135849.72_x000d__x000a_" sqref="G399" xr:uid="{2CE25E68-71BF-4331-A8D9-C1A9A5F30B9B}">
      <formula1>0</formula1>
      <formula2>10000</formula2>
    </dataValidation>
    <dataValidation type="textLength" errorStyle="information" allowBlank="1" showInputMessage="1" error="XLBVal:6=98385.48_x000d__x000a_" sqref="H399" xr:uid="{B6F5EDA7-8049-4D12-BD02-FB9B63A7213F}">
      <formula1>0</formula1>
      <formula2>10000</formula2>
    </dataValidation>
    <dataValidation type="textLength" errorStyle="information" allowBlank="1" showInputMessage="1" error="XLBVal:6=188436.16_x000d__x000a_" sqref="B400" xr:uid="{621DE26E-2E10-4780-BBA4-F8C5780A6309}">
      <formula1>0</formula1>
      <formula2>10000</formula2>
    </dataValidation>
    <dataValidation type="textLength" errorStyle="information" allowBlank="1" showInputMessage="1" error="XLBVal:6=232332.13_x000d__x000a_" sqref="C400:D400" xr:uid="{D1C1D6FB-7474-477A-888D-2C62346DB419}">
      <formula1>0</formula1>
      <formula2>10000</formula2>
    </dataValidation>
    <dataValidation type="textLength" errorStyle="information" allowBlank="1" showInputMessage="1" error="XLBVal:6=250962.17_x000d__x000a_" sqref="E400" xr:uid="{C2DAF489-2F60-4CC8-9132-C56130D8AD8B}">
      <formula1>0</formula1>
      <formula2>10000</formula2>
    </dataValidation>
    <dataValidation type="textLength" errorStyle="information" allowBlank="1" showInputMessage="1" error="XLBVal:6=219649.73_x000d__x000a_" sqref="F400" xr:uid="{A9915619-14B8-45EB-A262-54CA9E5D9B1F}">
      <formula1>0</formula1>
      <formula2>10000</formula2>
    </dataValidation>
    <dataValidation type="textLength" errorStyle="information" allowBlank="1" showInputMessage="1" error="XLBVal:6=400387.64_x000d__x000a_" sqref="G400" xr:uid="{B2E76B39-CF70-44A9-A97D-F3ED061BD1DF}">
      <formula1>0</formula1>
      <formula2>10000</formula2>
    </dataValidation>
    <dataValidation type="textLength" errorStyle="information" allowBlank="1" showInputMessage="1" error="XLBVal:6=307117.74_x000d__x000a_" sqref="H400" xr:uid="{DB0CC4FF-D107-44DA-9CD1-4A14A6E9DA16}">
      <formula1>0</formula1>
      <formula2>10000</formula2>
    </dataValidation>
    <dataValidation type="textLength" errorStyle="information" allowBlank="1" showInputMessage="1" error="XLBVal:6=343.1_x000d__x000a_" sqref="B402" xr:uid="{D5ED3732-85F2-44D9-96B9-79166C46A712}">
      <formula1>0</formula1>
      <formula2>10000</formula2>
    </dataValidation>
    <dataValidation type="textLength" errorStyle="information" allowBlank="1" showInputMessage="1" error="XLBVal:6=301.92_x000d__x000a_" sqref="F402" xr:uid="{1CC1F124-15C6-4828-A258-2F929CE0C229}">
      <formula1>0</formula1>
      <formula2>10000</formula2>
    </dataValidation>
    <dataValidation type="textLength" errorStyle="information" allowBlank="1" showInputMessage="1" error="XLBVal:6=10957.46_x000d__x000a_" sqref="B403" xr:uid="{10B71493-06A1-459F-AA06-52A8A7DF10E4}">
      <formula1>0</formula1>
      <formula2>10000</formula2>
    </dataValidation>
    <dataValidation type="textLength" errorStyle="information" allowBlank="1" showInputMessage="1" error="XLBVal:6=11136.7_x000d__x000a_" sqref="C403:D403" xr:uid="{CF39A8D3-8123-41D3-BA5F-9FEDCE4CD258}">
      <formula1>0</formula1>
      <formula2>10000</formula2>
    </dataValidation>
    <dataValidation type="textLength" errorStyle="information" allowBlank="1" showInputMessage="1" error="XLBVal:6=12347.1_x000d__x000a_" sqref="E403" xr:uid="{74563E27-5D11-453F-809B-3E7ABB223421}">
      <formula1>0</formula1>
      <formula2>10000</formula2>
    </dataValidation>
    <dataValidation type="textLength" errorStyle="information" allowBlank="1" showInputMessage="1" error="XLBVal:6=5533.2_x000d__x000a_" sqref="F403" xr:uid="{A5CA598F-1A62-4425-8CC9-ADE6EDDEC7DC}">
      <formula1>0</formula1>
      <formula2>10000</formula2>
    </dataValidation>
    <dataValidation type="textLength" errorStyle="information" allowBlank="1" showInputMessage="1" error="XLBVal:6=7878.26_x000d__x000a_" sqref="G403" xr:uid="{8FA0225A-7C72-418B-8D78-6A032970995C}">
      <formula1>0</formula1>
      <formula2>10000</formula2>
    </dataValidation>
    <dataValidation type="textLength" errorStyle="information" allowBlank="1" showInputMessage="1" error="XLBVal:6=11984.9_x000d__x000a_" sqref="H403" xr:uid="{58839967-B0FF-4DF0-9172-B59FA3513FF3}">
      <formula1>0</formula1>
      <formula2>10000</formula2>
    </dataValidation>
    <dataValidation type="textLength" errorStyle="information" allowBlank="1" showInputMessage="1" error="XLBVal:6=2905.3_x000d__x000a_" sqref="B404" xr:uid="{ECB80F97-49C2-4843-B933-9B0522693C7D}">
      <formula1>0</formula1>
      <formula2>10000</formula2>
    </dataValidation>
    <dataValidation type="textLength" errorStyle="information" allowBlank="1" showInputMessage="1" error="XLBVal:6=2250.8_x000d__x000a_" sqref="C404:D404" xr:uid="{9BA34697-511B-4C6D-967F-15236C0B7058}">
      <formula1>0</formula1>
      <formula2>10000</formula2>
    </dataValidation>
    <dataValidation type="textLength" errorStyle="information" allowBlank="1" showInputMessage="1" error="XLBVal:6=12504.09_x000d__x000a_" sqref="E404" xr:uid="{A999EBD7-97E6-4525-AA42-264F45F79968}">
      <formula1>0</formula1>
      <formula2>10000</formula2>
    </dataValidation>
    <dataValidation type="textLength" errorStyle="information" allowBlank="1" showInputMessage="1" error="XLBVal:6=1953.3_x000d__x000a_" sqref="F404" xr:uid="{63239AA2-8584-4682-9ACC-45D811055BFD}">
      <formula1>0</formula1>
      <formula2>10000</formula2>
    </dataValidation>
    <dataValidation type="textLength" errorStyle="information" allowBlank="1" showInputMessage="1" error="XLBVal:6=1938_x000d__x000a_" sqref="G404" xr:uid="{1E96F34D-30FB-4A13-BB1E-AB8F4E33E40A}">
      <formula1>0</formula1>
      <formula2>10000</formula2>
    </dataValidation>
    <dataValidation type="textLength" errorStyle="information" allowBlank="1" showInputMessage="1" error="XLBVal:6=1589.5_x000d__x000a_" sqref="H404" xr:uid="{28B12611-EDEF-457F-B14F-AF1183934362}">
      <formula1>0</formula1>
      <formula2>10000</formula2>
    </dataValidation>
    <dataValidation type="textLength" errorStyle="information" allowBlank="1" showInputMessage="1" error="XLBVal:6=5155.06_x000d__x000a_" sqref="B408" xr:uid="{0FBF58BD-6770-43E1-B67D-B332FC66A475}">
      <formula1>0</formula1>
      <formula2>10000</formula2>
    </dataValidation>
    <dataValidation type="textLength" errorStyle="information" allowBlank="1" showInputMessage="1" error="XLBVal:6=5839.82_x000d__x000a_" sqref="F408" xr:uid="{C9D1197B-D013-4A0D-9953-24A9469DB8A0}">
      <formula1>0</formula1>
      <formula2>10000</formula2>
    </dataValidation>
    <dataValidation type="textLength" errorStyle="information" allowBlank="1" showInputMessage="1" error="XLBVal:6=978.02_x000d__x000a_" sqref="H408" xr:uid="{E42B7926-FDFC-4687-991F-E3A95635231C}">
      <formula1>0</formula1>
      <formula2>10000</formula2>
    </dataValidation>
    <dataValidation type="textLength" errorStyle="information" allowBlank="1" showInputMessage="1" error="XLBVal:6=145478.24_x000d__x000a_" sqref="B416" xr:uid="{255ED0FE-B7CB-4E9D-8486-B1186B3D8A08}">
      <formula1>0</formula1>
      <formula2>10000</formula2>
    </dataValidation>
    <dataValidation type="textLength" errorStyle="information" allowBlank="1" showInputMessage="1" error="XLBVal:6=164631.08_x000d__x000a_" sqref="C416:D416" xr:uid="{AE437199-69B9-456E-89F5-11AD1507C934}">
      <formula1>0</formula1>
      <formula2>10000</formula2>
    </dataValidation>
    <dataValidation type="textLength" errorStyle="information" allowBlank="1" showInputMessage="1" error="XLBVal:6=199858.43_x000d__x000a_" sqref="E416" xr:uid="{DE924132-DDCB-4396-8840-60377D9641D3}">
      <formula1>0</formula1>
      <formula2>10000</formula2>
    </dataValidation>
    <dataValidation type="textLength" errorStyle="information" allowBlank="1" showInputMessage="1" error="XLBVal:6=143713.14_x000d__x000a_" sqref="F416" xr:uid="{47C69E1F-87CA-4824-8526-2F8ACA484577}">
      <formula1>0</formula1>
      <formula2>10000</formula2>
    </dataValidation>
    <dataValidation type="textLength" errorStyle="information" allowBlank="1" showInputMessage="1" error="XLBVal:6=204199.12_x000d__x000a_" sqref="G416" xr:uid="{5C0B938D-A1F2-41B9-B751-22A3FA59D8F6}">
      <formula1>0</formula1>
      <formula2>10000</formula2>
    </dataValidation>
    <dataValidation type="textLength" errorStyle="information" allowBlank="1" showInputMessage="1" error="XLBVal:6=161071.22_x000d__x000a_" sqref="H416" xr:uid="{62DFF431-46E2-4D46-ABBC-9419E8CBF27C}">
      <formula1>0</formula1>
      <formula2>10000</formula2>
    </dataValidation>
    <dataValidation type="textLength" errorStyle="information" allowBlank="1" showInputMessage="1" error="XLBVal:6=10408.95_x000d__x000a_" sqref="B417" xr:uid="{13F8BEA8-4CA5-46DD-8EAD-E9A2AA55DDF9}">
      <formula1>0</formula1>
      <formula2>10000</formula2>
    </dataValidation>
    <dataValidation type="textLength" errorStyle="information" allowBlank="1" showInputMessage="1" error="XLBVal:6=10990.39_x000d__x000a_" sqref="C417:D417" xr:uid="{90A47FA5-B9DD-4879-9FB8-A51709DA230B}">
      <formula1>0</formula1>
      <formula2>10000</formula2>
    </dataValidation>
    <dataValidation type="textLength" errorStyle="information" allowBlank="1" showInputMessage="1" error="XLBVal:6=13219.25_x000d__x000a_" sqref="E417" xr:uid="{422471E5-6CE5-4C6F-B6A3-D94692B9C205}">
      <formula1>0</formula1>
      <formula2>10000</formula2>
    </dataValidation>
    <dataValidation type="textLength" errorStyle="information" allowBlank="1" showInputMessage="1" error="XLBVal:6=5754.9_x000d__x000a_" sqref="F417" xr:uid="{774F21F8-3857-4458-B524-31BC5D3584E2}">
      <formula1>0</formula1>
      <formula2>10000</formula2>
    </dataValidation>
    <dataValidation type="textLength" errorStyle="information" allowBlank="1" showInputMessage="1" error="XLBVal:6=8186.11_x000d__x000a_" sqref="G417" xr:uid="{4275F932-ED3C-4227-A8B9-B11C5B7DB7E7}">
      <formula1>0</formula1>
      <formula2>10000</formula2>
    </dataValidation>
    <dataValidation type="textLength" errorStyle="information" allowBlank="1" showInputMessage="1" error="XLBVal:6=8332.35_x000d__x000a_" sqref="H417" xr:uid="{3D987FD1-F6F1-464B-A9F5-86E3F9F54B31}">
      <formula1>0</formula1>
      <formula2>10000</formula2>
    </dataValidation>
    <dataValidation type="textLength" errorStyle="information" allowBlank="1" showInputMessage="1" error="XLBVal:6=22204.64_x000d__x000a_" sqref="C418:D418" xr:uid="{2E8B2950-D604-4D3C-BEED-5942DC30D495}">
      <formula1>0</formula1>
      <formula2>10000</formula2>
    </dataValidation>
    <dataValidation type="textLength" errorStyle="information" allowBlank="1" showInputMessage="1" error="XLBVal:6=4208.64_x000d__x000a_" sqref="E418" xr:uid="{CBF0BF25-2DAA-4EF1-9AE8-330A22940B53}">
      <formula1>0</formula1>
      <formula2>10000</formula2>
    </dataValidation>
    <dataValidation type="textLength" errorStyle="information" allowBlank="1" showInputMessage="1" error="XLBVal:6=1642.6_x000d__x000a_" sqref="F418" xr:uid="{0DE419C3-C4AD-455B-AFB7-2EBD119B0B32}">
      <formula1>0</formula1>
      <formula2>10000</formula2>
    </dataValidation>
    <dataValidation type="textLength" errorStyle="information" allowBlank="1" showInputMessage="1" error="XLBVal:6=608.64_x000d__x000a_" sqref="G418" xr:uid="{5D6B2134-C022-41C4-8E53-B3D1C3BB918B}">
      <formula1>0</formula1>
      <formula2>10000</formula2>
    </dataValidation>
    <dataValidation type="textLength" errorStyle="information" allowBlank="1" showInputMessage="1" error="XLBVal:6=3675.96_x000d__x000a_" sqref="H418" xr:uid="{863850EB-F7D3-4188-8781-40A7B0571466}">
      <formula1>0</formula1>
      <formula2>10000</formula2>
    </dataValidation>
    <dataValidation type="textLength" errorStyle="information" allowBlank="1" showInputMessage="1" error="XLBVal:6=361_x000d__x000a_" sqref="B419" xr:uid="{0BE6E148-B3AE-47C9-9862-81EDC6C3BEF0}">
      <formula1>0</formula1>
      <formula2>10000</formula2>
    </dataValidation>
    <dataValidation type="textLength" errorStyle="information" allowBlank="1" showInputMessage="1" error="XLBVal:6=1697.37_x000d__x000a_" sqref="C419:D419" xr:uid="{961FE2F6-FE2F-4650-A5C3-200640F862BE}">
      <formula1>0</formula1>
      <formula2>10000</formula2>
    </dataValidation>
    <dataValidation type="textLength" errorStyle="information" allowBlank="1" showInputMessage="1" error="XLBVal:6=2847.23_x000d__x000a_" sqref="E419" xr:uid="{1C67B077-7996-423E-844E-C9FBDC256587}">
      <formula1>0</formula1>
      <formula2>10000</formula2>
    </dataValidation>
    <dataValidation type="textLength" errorStyle="information" allowBlank="1" showInputMessage="1" error="XLBVal:6=2040.25_x000d__x000a_" sqref="F419" xr:uid="{29833350-A5CA-4420-9CCE-AC05E489FC61}">
      <formula1>0</formula1>
      <formula2>10000</formula2>
    </dataValidation>
    <dataValidation type="textLength" errorStyle="information" allowBlank="1" showInputMessage="1" error="XLBVal:6=6826.7_x000d__x000a_" sqref="G419" xr:uid="{F99B9AEC-5727-4C7F-ADFA-146BC98DF18A}">
      <formula1>0</formula1>
      <formula2>10000</formula2>
    </dataValidation>
    <dataValidation type="textLength" errorStyle="information" allowBlank="1" showInputMessage="1" error="XLBVal:6=800_x000d__x000a_" sqref="H419" xr:uid="{2EB751D0-52BE-48EB-9B95-6470C236510F}">
      <formula1>0</formula1>
      <formula2>10000</formula2>
    </dataValidation>
    <dataValidation type="textLength" errorStyle="information" allowBlank="1" showInputMessage="1" error="XLBVal:6=156.75_x000d__x000a_" sqref="C420:D420" xr:uid="{DF2245B2-DD32-459C-9E55-BC60EDB1E84A}">
      <formula1>0</formula1>
      <formula2>10000</formula2>
    </dataValidation>
    <dataValidation type="textLength" errorStyle="information" allowBlank="1" showInputMessage="1" error="XLBVal:6=974.84_x000d__x000a_" sqref="E420" xr:uid="{D7919CCA-EC4E-45F3-B6B6-2E999BF25D75}">
      <formula1>0</formula1>
      <formula2>10000</formula2>
    </dataValidation>
    <dataValidation type="textLength" errorStyle="information" allowBlank="1" showInputMessage="1" error="XLBVal:6=8493.59_x000d__x000a_" sqref="F420" xr:uid="{79A9282A-A60B-4236-9B80-BE311890505F}">
      <formula1>0</formula1>
      <formula2>10000</formula2>
    </dataValidation>
    <dataValidation type="textLength" errorStyle="information" allowBlank="1" showInputMessage="1" error="XLBVal:6=26830.93_x000d__x000a_" sqref="G420" xr:uid="{A4C8B9A2-AED2-45DD-8FC1-7B218B60EA45}">
      <formula1>0</formula1>
      <formula2>10000</formula2>
    </dataValidation>
    <dataValidation type="textLength" errorStyle="information" allowBlank="1" showInputMessage="1" error="XLBVal:6=618055.49_x000d__x000a_" sqref="H420" xr:uid="{EAEF8B46-56E8-4502-8431-873DA1534382}">
      <formula1>0</formula1>
      <formula2>10000</formula2>
    </dataValidation>
    <dataValidation type="textLength" errorStyle="information" allowBlank="1" showInputMessage="1" error="XLBVal:6=42085.32_x000d__x000a_" sqref="B421" xr:uid="{D6C39921-0347-41ED-A002-C598612CC321}">
      <formula1>0</formula1>
      <formula2>10000</formula2>
    </dataValidation>
    <dataValidation type="textLength" errorStyle="information" allowBlank="1" showInputMessage="1" error="XLBVal:6=38259.44_x000d__x000a_" sqref="F421" xr:uid="{3A8FEDD7-6489-474A-AD6E-BAD5C8F405FC}">
      <formula1>0</formula1>
      <formula2>10000</formula2>
    </dataValidation>
    <dataValidation type="textLength" errorStyle="information" allowBlank="1" showInputMessage="1" error="XLBVal:6=600000_x000d__x000a_" sqref="E698" xr:uid="{51CC1D94-B4F1-4499-AACE-0832A3631A84}">
      <formula1>0</formula1>
      <formula2>10000</formula2>
    </dataValidation>
    <dataValidation type="textLength" errorStyle="information" allowBlank="1" showInputMessage="1" error="XLBVal:6=500000_x000d__x000a_" sqref="G698" xr:uid="{243C0628-94D1-460B-BFE2-F7CEF2A076FE}">
      <formula1>0</formula1>
      <formula2>10000</formula2>
    </dataValidation>
    <dataValidation type="textLength" errorStyle="information" allowBlank="1" showInputMessage="1" error="XLBVal:6=395000_x000d__x000a_" sqref="H698" xr:uid="{50BE471A-020B-4A47-AE20-76C686FC03B9}">
      <formula1>0</formula1>
      <formula2>10000</formula2>
    </dataValidation>
    <dataValidation type="textLength" errorStyle="information" allowBlank="1" showInputMessage="1" error="XLBVal:6=59940_x000d__x000a_" sqref="B739" xr:uid="{35E96E70-503C-4F60-80E1-7AE0E3517C29}">
      <formula1>0</formula1>
      <formula2>10000</formula2>
    </dataValidation>
    <dataValidation type="textLength" errorStyle="information" allowBlank="1" showInputMessage="1" error="XLBVal:6=9980_x000d__x000a_" sqref="C739:D739 F739" xr:uid="{C81EAFF9-C11B-4601-847B-E35414F54C6C}">
      <formula1>0</formula1>
      <formula2>10000</formula2>
    </dataValidation>
    <dataValidation type="textLength" errorStyle="information" allowBlank="1" showInputMessage="1" error="XLBVal:6=39960_x000d__x000a_" sqref="H739" xr:uid="{9AC809C7-E392-489F-AE9C-749CCF50C156}">
      <formula1>0</formula1>
      <formula2>10000</formula2>
    </dataValidation>
    <dataValidation type="textLength" errorStyle="information" allowBlank="1" showInputMessage="1" error="XLBVal:6=88168.22_x000d__x000a_" sqref="B749" xr:uid="{3D6298B8-2063-40B5-B822-8234083D4663}">
      <formula1>0</formula1>
      <formula2>10000</formula2>
    </dataValidation>
    <dataValidation type="textLength" errorStyle="information" allowBlank="1" showInputMessage="1" error="XLBVal:6=205020.99_x000d__x000a_" sqref="E749" xr:uid="{4C116191-3EF0-4D92-BE94-72B3769AE145}">
      <formula1>0</formula1>
      <formula2>10000</formula2>
    </dataValidation>
    <dataValidation type="textLength" errorStyle="information" allowBlank="1" showInputMessage="1" error="XLBVal:6=992851.27_x000d__x000a_" sqref="F749" xr:uid="{86BB1FC1-1FD9-4E99-86FE-8AFC837766BE}">
      <formula1>0</formula1>
      <formula2>10000</formula2>
    </dataValidation>
    <dataValidation type="textLength" errorStyle="information" allowBlank="1" showInputMessage="1" error="XLBVal:6=117153.72_x000d__x000a_" sqref="G749" xr:uid="{330B2B04-3D93-4E41-A3F1-0050F65BB06F}">
      <formula1>0</formula1>
      <formula2>10000</formula2>
    </dataValidation>
    <dataValidation type="textLength" errorStyle="information" allowBlank="1" showInputMessage="1" error="XLBVal:6=106724.38_x000d__x000a_" sqref="C750:D750" xr:uid="{7B3F9D7B-5B2D-4796-B7B1-BB29597EEA4F}">
      <formula1>0</formula1>
      <formula2>10000</formula2>
    </dataValidation>
  </dataValidations>
  <pageMargins left="0" right="0" top="0.35433070866141736" bottom="0.51181102362204722" header="0.51181102362204722" footer="0.51181102362204722"/>
  <pageSetup fitToHeight="0"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C43D6-FCB5-45D3-A256-F4C54EF58087}">
  <sheetPr codeName="Sheet3">
    <pageSetUpPr fitToPage="1"/>
  </sheetPr>
  <dimension ref="A1:BW1183"/>
  <sheetViews>
    <sheetView tabSelected="1" zoomScaleNormal="100" workbookViewId="0">
      <pane xSplit="6" ySplit="4" topLeftCell="U305" activePane="bottomRight" state="frozen"/>
      <selection pane="topRight" activeCell="G1" sqref="G1"/>
      <selection pane="bottomLeft" activeCell="A5" sqref="A5"/>
      <selection pane="bottomRight" activeCell="AD297" sqref="AD297"/>
    </sheetView>
  </sheetViews>
  <sheetFormatPr defaultColWidth="9.140625" defaultRowHeight="15" x14ac:dyDescent="0.25"/>
  <cols>
    <col min="1" max="1" width="3" style="534" customWidth="1"/>
    <col min="2" max="2" width="42" style="534" customWidth="1"/>
    <col min="3" max="3" width="11.5703125" style="534" hidden="1" customWidth="1"/>
    <col min="4" max="4" width="11" style="534" hidden="1" customWidth="1"/>
    <col min="5" max="5" width="10.5703125" style="534" hidden="1" customWidth="1"/>
    <col min="6" max="6" width="19.28515625" style="534" hidden="1" customWidth="1"/>
    <col min="7" max="7" width="15.28515625" style="534" hidden="1" customWidth="1"/>
    <col min="8" max="8" width="15.28515625" style="535" hidden="1" customWidth="1"/>
    <col min="9" max="9" width="24.5703125" style="535" hidden="1" customWidth="1"/>
    <col min="10" max="10" width="8.85546875" style="535" hidden="1" customWidth="1"/>
    <col min="11" max="11" width="9.7109375" style="535" hidden="1" customWidth="1"/>
    <col min="12" max="12" width="9.85546875" style="535" hidden="1" customWidth="1"/>
    <col min="13" max="13" width="10.140625" style="1270" customWidth="1"/>
    <col min="14" max="14" width="12" style="1270" customWidth="1"/>
    <col min="15" max="16" width="11.7109375" style="1271" customWidth="1"/>
    <col min="17" max="17" width="11.28515625" style="1271" customWidth="1"/>
    <col min="18" max="18" width="12" style="1272" customWidth="1"/>
    <col min="19" max="19" width="11" style="535" customWidth="1"/>
    <col min="20" max="20" width="14" style="535" customWidth="1"/>
    <col min="21" max="21" width="13.85546875" style="535" customWidth="1"/>
    <col min="22" max="22" width="13.28515625" style="535" customWidth="1"/>
    <col min="23" max="24" width="11.7109375" style="535" customWidth="1"/>
    <col min="25" max="29" width="10.28515625" style="535" customWidth="1"/>
    <col min="30" max="30" width="47.42578125" style="537" customWidth="1"/>
    <col min="31" max="34" width="8.28515625" style="537" hidden="1" customWidth="1"/>
    <col min="35" max="35" width="7.5703125" style="537" hidden="1" customWidth="1"/>
    <col min="36" max="36" width="8.42578125" style="537" hidden="1" customWidth="1"/>
    <col min="37" max="37" width="8" style="537" hidden="1" customWidth="1"/>
    <col min="38" max="39" width="9" style="537" hidden="1" customWidth="1"/>
    <col min="40" max="40" width="8.85546875" style="537" hidden="1" customWidth="1"/>
    <col min="41" max="41" width="13" style="537" customWidth="1"/>
    <col min="42" max="42" width="9.42578125" style="552" customWidth="1"/>
    <col min="43" max="43" width="10.140625" style="552" customWidth="1"/>
    <col min="44" max="44" width="12.5703125" style="537" customWidth="1"/>
    <col min="45" max="45" width="13" style="537" customWidth="1"/>
    <col min="46" max="46" width="12.140625" style="534" customWidth="1"/>
    <col min="47" max="47" width="36" style="534" hidden="1" customWidth="1"/>
    <col min="48" max="48" width="11.85546875" style="534" hidden="1" customWidth="1"/>
    <col min="49" max="51" width="8.42578125" style="534" hidden="1" customWidth="1"/>
    <col min="52" max="52" width="12.28515625" style="534" hidden="1" customWidth="1"/>
    <col min="53" max="53" width="8.42578125" style="534" hidden="1" customWidth="1"/>
    <col min="54" max="54" width="12.140625" style="534" hidden="1" customWidth="1"/>
    <col min="55" max="55" width="15" style="534" hidden="1" customWidth="1"/>
    <col min="56" max="56" width="1.7109375" style="534" hidden="1" customWidth="1"/>
    <col min="57" max="58" width="11.5703125" style="534" hidden="1" customWidth="1"/>
    <col min="59" max="59" width="10.140625" style="534" hidden="1" customWidth="1"/>
    <col min="60" max="60" width="10.42578125" style="534" hidden="1" customWidth="1"/>
    <col min="61" max="61" width="11.5703125" style="534" customWidth="1"/>
    <col min="62" max="63" width="13.85546875" style="534" customWidth="1"/>
    <col min="64" max="75" width="9.140625" style="534" customWidth="1"/>
    <col min="76" max="16384" width="9.140625" style="534"/>
  </cols>
  <sheetData>
    <row r="1" spans="1:66" x14ac:dyDescent="0.25">
      <c r="A1" s="533"/>
      <c r="AP1" s="537"/>
      <c r="AQ1" s="537"/>
    </row>
    <row r="2" spans="1:66" x14ac:dyDescent="0.25">
      <c r="B2" s="37" t="s">
        <v>1340</v>
      </c>
      <c r="C2" s="37"/>
      <c r="D2" s="37"/>
      <c r="E2" s="37"/>
      <c r="F2" s="37"/>
      <c r="G2" s="37"/>
      <c r="I2" s="538"/>
      <c r="J2" s="538"/>
      <c r="K2" s="538"/>
      <c r="L2" s="538"/>
      <c r="M2" s="1273"/>
      <c r="N2" s="1273"/>
      <c r="O2" s="1274"/>
      <c r="P2" s="1274"/>
      <c r="S2" s="540"/>
      <c r="T2" s="540"/>
      <c r="U2" s="540"/>
      <c r="V2" s="540"/>
      <c r="W2" s="540"/>
      <c r="X2" s="540"/>
      <c r="Y2" s="540"/>
      <c r="Z2" s="540"/>
      <c r="AA2" s="540"/>
      <c r="AB2" s="540"/>
      <c r="AC2" s="540"/>
      <c r="AD2" s="541" t="s">
        <v>1341</v>
      </c>
      <c r="AE2" s="541"/>
      <c r="AF2" s="541"/>
      <c r="AG2" s="541"/>
      <c r="AH2" s="541"/>
      <c r="AI2" s="541"/>
      <c r="AP2" s="537"/>
      <c r="AQ2" s="537"/>
      <c r="AU2" s="37" t="s">
        <v>1342</v>
      </c>
    </row>
    <row r="3" spans="1:66" s="537" customFormat="1" ht="48.75" customHeight="1" x14ac:dyDescent="0.2">
      <c r="A3" s="542"/>
      <c r="B3" s="543"/>
      <c r="C3" s="544" t="s">
        <v>1343</v>
      </c>
      <c r="D3" s="544" t="s">
        <v>1344</v>
      </c>
      <c r="E3" s="544" t="s">
        <v>1345</v>
      </c>
      <c r="F3" s="544" t="s">
        <v>1346</v>
      </c>
      <c r="G3" s="544" t="str">
        <f t="shared" ref="G3:Q3" si="0">G196</f>
        <v>2017/18 Actual</v>
      </c>
      <c r="H3" s="544" t="str">
        <f t="shared" si="0"/>
        <v>2018/19 Actual</v>
      </c>
      <c r="I3" s="544" t="str">
        <f t="shared" si="0"/>
        <v>2019/20 Actual</v>
      </c>
      <c r="J3" s="544" t="str">
        <f t="shared" si="0"/>
        <v>2020/21 Actual</v>
      </c>
      <c r="K3" s="544" t="str">
        <f t="shared" si="0"/>
        <v>2021/22 Actual</v>
      </c>
      <c r="L3" s="544" t="str">
        <f t="shared" si="0"/>
        <v>Budget Estimate 2022/23</v>
      </c>
      <c r="M3" s="1275" t="str">
        <f t="shared" si="0"/>
        <v>Actual FY2025</v>
      </c>
      <c r="N3" s="1275" t="str">
        <f t="shared" si="0"/>
        <v>Budget Estimate 2025/26</v>
      </c>
      <c r="O3" s="1276" t="s">
        <v>1204</v>
      </c>
      <c r="P3" s="1277" t="str">
        <f t="shared" si="0"/>
        <v xml:space="preserve">Budget Estimate 2026/27 </v>
      </c>
      <c r="Q3" s="1276" t="str">
        <f t="shared" si="0"/>
        <v>Budget Estimate 2027/28</v>
      </c>
      <c r="R3" s="1276" t="str">
        <f>R196</f>
        <v>Budget Estimate 2028/29</v>
      </c>
      <c r="S3" s="546"/>
      <c r="T3" s="546"/>
      <c r="U3" s="546"/>
      <c r="V3" s="546"/>
      <c r="W3" s="546"/>
      <c r="X3" s="546"/>
      <c r="Y3" s="546"/>
      <c r="Z3" s="546"/>
      <c r="AA3" s="546"/>
      <c r="AB3" s="546"/>
      <c r="AC3" s="546"/>
      <c r="AD3" s="547"/>
      <c r="AE3" s="547" t="s">
        <v>1347</v>
      </c>
      <c r="AF3" s="547" t="s">
        <v>1348</v>
      </c>
      <c r="AG3" s="547" t="s">
        <v>1349</v>
      </c>
      <c r="AH3" s="547" t="s">
        <v>1350</v>
      </c>
      <c r="AI3" s="547" t="str">
        <f t="shared" ref="AI3:AT3" si="1">AI46</f>
        <v>2017/18 Ola</v>
      </c>
      <c r="AJ3" s="547" t="str">
        <f t="shared" si="1"/>
        <v>2018/19 Ola</v>
      </c>
      <c r="AK3" s="547" t="str">
        <f t="shared" si="1"/>
        <v>2019/20 Ola</v>
      </c>
      <c r="AL3" s="547" t="str">
        <f t="shared" si="1"/>
        <v>2020/21 Ola</v>
      </c>
      <c r="AM3" s="547" t="str">
        <f t="shared" si="1"/>
        <v>2021/22 Ola</v>
      </c>
      <c r="AN3" s="547" t="str">
        <f t="shared" si="1"/>
        <v>2022/23 Patiseti</v>
      </c>
      <c r="AO3" s="547" t="str">
        <f t="shared" si="1"/>
        <v>2024/25 Ola Fakaangaanga</v>
      </c>
      <c r="AP3" s="547" t="str">
        <f t="shared" si="1"/>
        <v>2025/26 Patiseti</v>
      </c>
      <c r="AQ3" s="547" t="str">
        <f t="shared" si="1"/>
        <v>25/26 Esitimeti Liliu</v>
      </c>
      <c r="AR3" s="547" t="str">
        <f t="shared" si="1"/>
        <v>2026/27 Patiseti Fakaangaanga</v>
      </c>
      <c r="AS3" s="547" t="str">
        <f t="shared" si="1"/>
        <v>2027/28 Patiseti Fakaangaanga</v>
      </c>
      <c r="AT3" s="547" t="str">
        <f t="shared" si="1"/>
        <v>2028/29 Patiseti Fakaangaanga</v>
      </c>
      <c r="AU3" s="548"/>
      <c r="AV3" s="547" t="s">
        <v>1351</v>
      </c>
      <c r="AW3" s="547" t="s">
        <v>1352</v>
      </c>
      <c r="AX3" s="547" t="s">
        <v>1353</v>
      </c>
      <c r="AY3" s="547" t="s">
        <v>1352</v>
      </c>
      <c r="AZ3" s="547" t="s">
        <v>1354</v>
      </c>
      <c r="BA3" s="547" t="s">
        <v>1352</v>
      </c>
      <c r="BB3" s="547" t="s">
        <v>1355</v>
      </c>
      <c r="BC3" s="547" t="s">
        <v>1352</v>
      </c>
      <c r="BE3" s="547" t="s">
        <v>1356</v>
      </c>
      <c r="BF3" s="547" t="s">
        <v>1357</v>
      </c>
      <c r="BG3" s="547" t="s">
        <v>1358</v>
      </c>
      <c r="BH3" s="547" t="s">
        <v>1359</v>
      </c>
      <c r="BN3" s="537" t="s">
        <v>1360</v>
      </c>
    </row>
    <row r="4" spans="1:66" ht="2.25" customHeight="1" x14ac:dyDescent="0.25">
      <c r="B4" s="549"/>
      <c r="C4" s="549"/>
      <c r="D4" s="549"/>
      <c r="E4" s="549"/>
      <c r="F4" s="549"/>
      <c r="G4" s="549"/>
      <c r="H4" s="550"/>
      <c r="I4" s="550"/>
      <c r="J4" s="550"/>
      <c r="K4" s="550"/>
      <c r="L4" s="550"/>
      <c r="M4" s="1278"/>
      <c r="N4" s="1279"/>
      <c r="O4" s="1280"/>
      <c r="P4" s="1281"/>
      <c r="Q4" s="1282"/>
      <c r="R4" s="152"/>
      <c r="S4" s="38"/>
      <c r="T4" s="38"/>
      <c r="U4" s="38"/>
      <c r="V4" s="38"/>
      <c r="W4" s="38"/>
      <c r="X4" s="38"/>
      <c r="Y4" s="38"/>
      <c r="Z4" s="38"/>
      <c r="AA4" s="38"/>
      <c r="AO4" s="551"/>
      <c r="AT4" s="537"/>
      <c r="AU4" s="39"/>
    </row>
    <row r="5" spans="1:66" ht="15.75" customHeight="1" x14ac:dyDescent="0.25">
      <c r="B5" s="553" t="s">
        <v>1068</v>
      </c>
      <c r="C5" s="554">
        <f t="shared" ref="C5:Q5" si="2">SUM(C6:C7)</f>
        <v>160.98098284999998</v>
      </c>
      <c r="D5" s="554">
        <f t="shared" si="2"/>
        <v>185.08487843</v>
      </c>
      <c r="E5" s="554">
        <f t="shared" si="2"/>
        <v>209.38357453</v>
      </c>
      <c r="F5" s="554">
        <f t="shared" si="2"/>
        <v>239.29200569000005</v>
      </c>
      <c r="G5" s="554">
        <f t="shared" si="2"/>
        <v>261.63970828999999</v>
      </c>
      <c r="H5" s="555">
        <f t="shared" si="2"/>
        <v>481.76119134999999</v>
      </c>
      <c r="I5" s="555">
        <f t="shared" si="2"/>
        <v>482.37442274000006</v>
      </c>
      <c r="J5" s="555">
        <f t="shared" si="2"/>
        <v>512.20050386000003</v>
      </c>
      <c r="K5" s="555">
        <f t="shared" si="2"/>
        <v>560.18942166000011</v>
      </c>
      <c r="L5" s="555">
        <f t="shared" si="2"/>
        <v>690.6875</v>
      </c>
      <c r="M5" s="1283">
        <f t="shared" si="2"/>
        <v>810.94131522999999</v>
      </c>
      <c r="N5" s="1283">
        <f>SUM(N6:N7)</f>
        <v>929.68799999999999</v>
      </c>
      <c r="O5" s="1284">
        <f>SUM(O6:O7)</f>
        <v>791.32060000000001</v>
      </c>
      <c r="P5" s="1285">
        <f t="shared" si="2"/>
        <v>877.45089999999993</v>
      </c>
      <c r="Q5" s="1284">
        <f t="shared" si="2"/>
        <v>886.11300000000006</v>
      </c>
      <c r="R5" s="1284">
        <f>SUM(R6:R7)</f>
        <v>754.09280000000001</v>
      </c>
      <c r="S5" s="557">
        <f>IFERROR(M5/L5-1,"")</f>
        <v>0.17410741504660199</v>
      </c>
      <c r="T5" s="557">
        <f>IFERROR(P5/O5-1,"")</f>
        <v>0.10884374803335062</v>
      </c>
      <c r="U5" s="558">
        <f>IFERROR(P5-O5,"")</f>
        <v>86.13029999999992</v>
      </c>
      <c r="V5" s="659">
        <f>U5/$O$5</f>
        <v>0.10884374803335073</v>
      </c>
      <c r="W5" s="557">
        <f>IFERROR(Q5/P5-1,"")</f>
        <v>9.871891407257305E-3</v>
      </c>
      <c r="X5" s="557">
        <f>IFERROR(R5/Q5-1,"")</f>
        <v>-0.14898799588765776</v>
      </c>
      <c r="Y5" s="559">
        <v>741.9</v>
      </c>
      <c r="Z5" s="559">
        <f>Y5-N5</f>
        <v>-187.78800000000001</v>
      </c>
      <c r="AA5" s="559"/>
      <c r="AB5" s="560"/>
      <c r="AC5" s="560"/>
      <c r="AD5" s="561" t="s">
        <v>1361</v>
      </c>
      <c r="AE5" s="562">
        <f t="shared" ref="AE5:AT9" si="3">C5</f>
        <v>160.98098284999998</v>
      </c>
      <c r="AF5" s="562">
        <f t="shared" si="3"/>
        <v>185.08487843</v>
      </c>
      <c r="AG5" s="562">
        <f t="shared" si="3"/>
        <v>209.38357453</v>
      </c>
      <c r="AH5" s="562">
        <f t="shared" si="3"/>
        <v>239.29200569000005</v>
      </c>
      <c r="AI5" s="563">
        <f t="shared" si="3"/>
        <v>261.63970828999999</v>
      </c>
      <c r="AJ5" s="563">
        <f t="shared" si="3"/>
        <v>481.76119134999999</v>
      </c>
      <c r="AK5" s="563">
        <f t="shared" si="3"/>
        <v>482.37442274000006</v>
      </c>
      <c r="AL5" s="563">
        <f t="shared" si="3"/>
        <v>512.20050386000003</v>
      </c>
      <c r="AM5" s="563">
        <f t="shared" si="3"/>
        <v>560.18942166000011</v>
      </c>
      <c r="AN5" s="563">
        <f t="shared" si="3"/>
        <v>690.6875</v>
      </c>
      <c r="AO5" s="563">
        <f t="shared" si="3"/>
        <v>810.94131522999999</v>
      </c>
      <c r="AP5" s="563">
        <f t="shared" si="3"/>
        <v>929.68799999999999</v>
      </c>
      <c r="AQ5" s="563">
        <f t="shared" si="3"/>
        <v>791.32060000000001</v>
      </c>
      <c r="AR5" s="564">
        <f t="shared" si="3"/>
        <v>877.45089999999993</v>
      </c>
      <c r="AS5" s="563">
        <f t="shared" si="3"/>
        <v>886.11300000000006</v>
      </c>
      <c r="AT5" s="563">
        <f t="shared" si="3"/>
        <v>754.09280000000001</v>
      </c>
      <c r="AU5" s="40" t="s">
        <v>1068</v>
      </c>
      <c r="AV5" s="565" t="str">
        <f>IFERROR(#REF!/#REF!*100-100,"")</f>
        <v/>
      </c>
      <c r="AW5" s="565" t="e">
        <f>#REF!-#REF!</f>
        <v>#REF!</v>
      </c>
      <c r="AX5" s="565" t="str">
        <f>IFERROR(#REF!/#REF!*100-100,"")</f>
        <v/>
      </c>
      <c r="AY5" s="565" t="e">
        <f>#REF!-#REF!</f>
        <v>#REF!</v>
      </c>
      <c r="AZ5" s="565" t="str">
        <f>IFERROR(#REF!/#REF!*100-100,"")</f>
        <v/>
      </c>
      <c r="BA5" s="565" t="e">
        <f>#REF!-#REF!</f>
        <v>#REF!</v>
      </c>
      <c r="BB5" s="565" t="str">
        <f>IFERROR(#REF!/I5*100-100,"")</f>
        <v/>
      </c>
      <c r="BC5" s="565" t="e">
        <f>#REF!-I5</f>
        <v>#REF!</v>
      </c>
      <c r="BE5" s="566" t="e">
        <f>#REF!-I5</f>
        <v>#REF!</v>
      </c>
      <c r="BF5" s="567" t="e">
        <f>#REF!-I5</f>
        <v>#REF!</v>
      </c>
      <c r="BG5" s="567" t="e">
        <f>#REF!-#REF!</f>
        <v>#REF!</v>
      </c>
      <c r="BH5" s="567" t="e">
        <f>#REF!-#REF!</f>
        <v>#REF!</v>
      </c>
    </row>
    <row r="6" spans="1:66" x14ac:dyDescent="0.25">
      <c r="A6" s="568"/>
      <c r="B6" s="569" t="s">
        <v>1362</v>
      </c>
      <c r="C6" s="570">
        <f t="shared" ref="C6:Q6" si="4">SUM(C198,C207)</f>
        <v>160.98098284999998</v>
      </c>
      <c r="D6" s="570">
        <f t="shared" si="4"/>
        <v>185.08487843</v>
      </c>
      <c r="E6" s="570">
        <f t="shared" si="4"/>
        <v>209.38357453</v>
      </c>
      <c r="F6" s="570">
        <f t="shared" si="4"/>
        <v>239.29200569000005</v>
      </c>
      <c r="G6" s="570">
        <f t="shared" si="4"/>
        <v>261.63970828999999</v>
      </c>
      <c r="H6" s="571">
        <f t="shared" si="4"/>
        <v>269.26377678999995</v>
      </c>
      <c r="I6" s="571">
        <f t="shared" si="4"/>
        <v>268.70114930000005</v>
      </c>
      <c r="J6" s="571">
        <f t="shared" si="4"/>
        <v>272.67335045000004</v>
      </c>
      <c r="K6" s="571">
        <f t="shared" si="4"/>
        <v>280.38942166000004</v>
      </c>
      <c r="L6" s="571">
        <f t="shared" si="4"/>
        <v>281.58749999999998</v>
      </c>
      <c r="M6" s="583">
        <f t="shared" si="4"/>
        <v>384.34131522999996</v>
      </c>
      <c r="N6" s="583">
        <f>SUM(N198,N207)</f>
        <v>420.488</v>
      </c>
      <c r="O6" s="1286">
        <f>SUM(O198,O207)</f>
        <v>404.52059999999994</v>
      </c>
      <c r="P6" s="1281">
        <f t="shared" si="4"/>
        <v>413.65089999999998</v>
      </c>
      <c r="Q6" s="1286">
        <f t="shared" si="4"/>
        <v>461.01300000000003</v>
      </c>
      <c r="R6" s="1286">
        <f>SUM(R198,R207)</f>
        <v>484.7928</v>
      </c>
      <c r="S6" s="557">
        <f>IFERROR(M6/L6-1,"")</f>
        <v>0.36490900778621205</v>
      </c>
      <c r="T6" s="557">
        <f t="shared" ref="T6:T37" si="5">IFERROR(P6/O6-1,"")</f>
        <v>2.2570667600117389E-2</v>
      </c>
      <c r="U6" s="558">
        <f t="shared" ref="U6:U37" si="6">IFERROR(P6-O6,"")</f>
        <v>9.1303000000000338</v>
      </c>
      <c r="V6" s="659">
        <f t="shared" ref="V6:V10" si="7">U6/$O$5</f>
        <v>1.153805423490812E-2</v>
      </c>
      <c r="W6" s="557">
        <f t="shared" ref="W6:W21" si="8">IFERROR(Q6/P6-1,"")</f>
        <v>0.11449775644148263</v>
      </c>
      <c r="X6" s="557">
        <f t="shared" ref="X6:X21" si="9">IFERROR(R6/Q6-1,"")</f>
        <v>5.1581625680837462E-2</v>
      </c>
      <c r="Y6" s="574"/>
      <c r="Z6" s="574"/>
      <c r="AA6" s="574"/>
      <c r="AB6" s="575"/>
      <c r="AC6" s="575"/>
      <c r="AD6" s="576" t="s">
        <v>1363</v>
      </c>
      <c r="AE6" s="577">
        <f t="shared" si="3"/>
        <v>160.98098284999998</v>
      </c>
      <c r="AF6" s="577">
        <f t="shared" si="3"/>
        <v>185.08487843</v>
      </c>
      <c r="AG6" s="577">
        <f t="shared" si="3"/>
        <v>209.38357453</v>
      </c>
      <c r="AH6" s="577">
        <f t="shared" si="3"/>
        <v>239.29200569000005</v>
      </c>
      <c r="AI6" s="578">
        <f t="shared" si="3"/>
        <v>261.63970828999999</v>
      </c>
      <c r="AJ6" s="578">
        <f t="shared" si="3"/>
        <v>269.26377678999995</v>
      </c>
      <c r="AK6" s="578">
        <f t="shared" si="3"/>
        <v>268.70114930000005</v>
      </c>
      <c r="AL6" s="578">
        <f t="shared" si="3"/>
        <v>272.67335045000004</v>
      </c>
      <c r="AM6" s="578">
        <f t="shared" si="3"/>
        <v>280.38942166000004</v>
      </c>
      <c r="AN6" s="578">
        <f t="shared" si="3"/>
        <v>281.58749999999998</v>
      </c>
      <c r="AO6" s="578">
        <f t="shared" si="3"/>
        <v>384.34131522999996</v>
      </c>
      <c r="AP6" s="578">
        <f t="shared" si="3"/>
        <v>420.488</v>
      </c>
      <c r="AQ6" s="578">
        <f t="shared" si="3"/>
        <v>404.52059999999994</v>
      </c>
      <c r="AR6" s="579">
        <f t="shared" si="3"/>
        <v>413.65089999999998</v>
      </c>
      <c r="AS6" s="578">
        <f t="shared" si="3"/>
        <v>461.01300000000003</v>
      </c>
      <c r="AT6" s="578">
        <f t="shared" si="3"/>
        <v>484.7928</v>
      </c>
      <c r="AU6" s="41" t="s">
        <v>1362</v>
      </c>
      <c r="AV6" s="565" t="str">
        <f>IFERROR(#REF!/#REF!*100-100,"")</f>
        <v/>
      </c>
      <c r="AW6" s="565" t="e">
        <f>#REF!-#REF!</f>
        <v>#REF!</v>
      </c>
      <c r="AX6" s="565" t="str">
        <f>IFERROR(#REF!/#REF!*100-100,"")</f>
        <v/>
      </c>
      <c r="AY6" s="565" t="e">
        <f>#REF!-#REF!</f>
        <v>#REF!</v>
      </c>
      <c r="AZ6" s="565" t="str">
        <f>IFERROR(#REF!/#REF!*100-100,"")</f>
        <v/>
      </c>
      <c r="BA6" s="565" t="e">
        <f>#REF!-#REF!</f>
        <v>#REF!</v>
      </c>
      <c r="BB6" s="565" t="str">
        <f>IFERROR(#REF!/I6*100-100,"")</f>
        <v/>
      </c>
      <c r="BC6" s="565" t="e">
        <f>#REF!-I6</f>
        <v>#REF!</v>
      </c>
      <c r="BE6" s="580" t="e">
        <f>#REF!-I6</f>
        <v>#REF!</v>
      </c>
      <c r="BF6" s="580" t="e">
        <f>#REF!-I6</f>
        <v>#REF!</v>
      </c>
      <c r="BG6" s="580" t="e">
        <f>#REF!-#REF!</f>
        <v>#REF!</v>
      </c>
      <c r="BH6" s="580" t="e">
        <f>#REF!-#REF!</f>
        <v>#REF!</v>
      </c>
    </row>
    <row r="7" spans="1:66" x14ac:dyDescent="0.25">
      <c r="A7" s="568"/>
      <c r="B7" s="569" t="s">
        <v>801</v>
      </c>
      <c r="C7" s="570">
        <f t="shared" ref="C7:Q7" si="10">SUM(C8:C9)</f>
        <v>0</v>
      </c>
      <c r="D7" s="570">
        <f t="shared" si="10"/>
        <v>0</v>
      </c>
      <c r="E7" s="570">
        <f t="shared" si="10"/>
        <v>0</v>
      </c>
      <c r="F7" s="570">
        <f t="shared" si="10"/>
        <v>0</v>
      </c>
      <c r="G7" s="570">
        <f t="shared" si="10"/>
        <v>0</v>
      </c>
      <c r="H7" s="571">
        <f t="shared" si="10"/>
        <v>212.49741456000001</v>
      </c>
      <c r="I7" s="571">
        <f t="shared" si="10"/>
        <v>213.67327344</v>
      </c>
      <c r="J7" s="571">
        <f t="shared" si="10"/>
        <v>239.52715341000001</v>
      </c>
      <c r="K7" s="571">
        <f t="shared" si="10"/>
        <v>279.8</v>
      </c>
      <c r="L7" s="571">
        <f t="shared" si="10"/>
        <v>409.1</v>
      </c>
      <c r="M7" s="583">
        <f t="shared" si="10"/>
        <v>426.6</v>
      </c>
      <c r="N7" s="583">
        <f>SUM(N8:N9)</f>
        <v>509.2</v>
      </c>
      <c r="O7" s="1286">
        <f>SUM(O8:O9)</f>
        <v>386.8</v>
      </c>
      <c r="P7" s="1281">
        <f t="shared" si="10"/>
        <v>463.79999999999995</v>
      </c>
      <c r="Q7" s="1286">
        <f t="shared" si="10"/>
        <v>425.1</v>
      </c>
      <c r="R7" s="1286">
        <f>SUM(R8:R9)</f>
        <v>269.3</v>
      </c>
      <c r="S7" s="557">
        <f t="shared" ref="S7:S37" si="11">IFERROR(M7/L7-1,"")</f>
        <v>4.2776827181618238E-2</v>
      </c>
      <c r="T7" s="557">
        <f t="shared" si="5"/>
        <v>0.19906928645294708</v>
      </c>
      <c r="U7" s="558">
        <f t="shared" si="6"/>
        <v>76.999999999999943</v>
      </c>
      <c r="V7" s="659">
        <f t="shared" si="7"/>
        <v>9.7305693798442686E-2</v>
      </c>
      <c r="W7" s="557">
        <f t="shared" si="8"/>
        <v>-8.3441138421733396E-2</v>
      </c>
      <c r="X7" s="557">
        <f t="shared" si="9"/>
        <v>-0.36650199952952245</v>
      </c>
      <c r="Y7" s="574"/>
      <c r="Z7" s="574"/>
      <c r="AA7" s="574"/>
      <c r="AB7" s="575"/>
      <c r="AC7" s="575"/>
      <c r="AD7" s="581" t="s">
        <v>1364</v>
      </c>
      <c r="AE7" s="577">
        <f t="shared" si="3"/>
        <v>0</v>
      </c>
      <c r="AF7" s="577">
        <f t="shared" si="3"/>
        <v>0</v>
      </c>
      <c r="AG7" s="577">
        <f t="shared" si="3"/>
        <v>0</v>
      </c>
      <c r="AH7" s="577">
        <f t="shared" si="3"/>
        <v>0</v>
      </c>
      <c r="AI7" s="578">
        <f t="shared" si="3"/>
        <v>0</v>
      </c>
      <c r="AJ7" s="578">
        <f t="shared" si="3"/>
        <v>212.49741456000001</v>
      </c>
      <c r="AK7" s="578">
        <f t="shared" si="3"/>
        <v>213.67327344</v>
      </c>
      <c r="AL7" s="578">
        <f t="shared" si="3"/>
        <v>239.52715341000001</v>
      </c>
      <c r="AM7" s="578">
        <f t="shared" si="3"/>
        <v>279.8</v>
      </c>
      <c r="AN7" s="578">
        <f t="shared" si="3"/>
        <v>409.1</v>
      </c>
      <c r="AO7" s="578">
        <f t="shared" si="3"/>
        <v>426.6</v>
      </c>
      <c r="AP7" s="578">
        <f t="shared" si="3"/>
        <v>509.2</v>
      </c>
      <c r="AQ7" s="578">
        <f t="shared" si="3"/>
        <v>386.8</v>
      </c>
      <c r="AR7" s="579">
        <f t="shared" si="3"/>
        <v>463.79999999999995</v>
      </c>
      <c r="AS7" s="578">
        <f t="shared" si="3"/>
        <v>425.1</v>
      </c>
      <c r="AT7" s="578">
        <f t="shared" si="3"/>
        <v>269.3</v>
      </c>
      <c r="AU7" s="41" t="s">
        <v>801</v>
      </c>
      <c r="AV7" s="565" t="str">
        <f>IFERROR(#REF!/#REF!*100-100,"")</f>
        <v/>
      </c>
      <c r="AW7" s="565" t="e">
        <f>#REF!-#REF!</f>
        <v>#REF!</v>
      </c>
      <c r="AX7" s="565" t="str">
        <f>IFERROR(#REF!/#REF!*100-100,"")</f>
        <v/>
      </c>
      <c r="AY7" s="565" t="e">
        <f>#REF!-#REF!</f>
        <v>#REF!</v>
      </c>
      <c r="AZ7" s="565" t="str">
        <f>IFERROR(#REF!/#REF!*100-100,"")</f>
        <v/>
      </c>
      <c r="BA7" s="565" t="e">
        <f>#REF!-#REF!</f>
        <v>#REF!</v>
      </c>
      <c r="BB7" s="565" t="str">
        <f>IFERROR(#REF!/I7*100-100,"")</f>
        <v/>
      </c>
      <c r="BC7" s="565" t="e">
        <f>#REF!-I7</f>
        <v>#REF!</v>
      </c>
      <c r="BE7" s="580" t="e">
        <f>#REF!-I7</f>
        <v>#REF!</v>
      </c>
      <c r="BF7" s="580" t="e">
        <f>#REF!-I7</f>
        <v>#REF!</v>
      </c>
      <c r="BG7" s="580" t="e">
        <f>#REF!-#REF!</f>
        <v>#REF!</v>
      </c>
      <c r="BH7" s="580" t="e">
        <f>#REF!-#REF!</f>
        <v>#REF!</v>
      </c>
    </row>
    <row r="8" spans="1:66" ht="12.75" customHeight="1" x14ac:dyDescent="0.25">
      <c r="A8" s="568"/>
      <c r="B8" s="582" t="s">
        <v>803</v>
      </c>
      <c r="C8" s="570" t="str">
        <f t="shared" ref="C8:Q9" si="12">C205</f>
        <v>n.a</v>
      </c>
      <c r="D8" s="570" t="str">
        <f t="shared" si="12"/>
        <v>n.a</v>
      </c>
      <c r="E8" s="570" t="str">
        <f t="shared" si="12"/>
        <v>n.a</v>
      </c>
      <c r="F8" s="570" t="str">
        <f t="shared" si="12"/>
        <v>n.a</v>
      </c>
      <c r="G8" s="583" t="str">
        <f t="shared" si="12"/>
        <v>n.a</v>
      </c>
      <c r="H8" s="571">
        <f t="shared" si="12"/>
        <v>34.906636970000001</v>
      </c>
      <c r="I8" s="571">
        <f t="shared" si="12"/>
        <v>37.56685092</v>
      </c>
      <c r="J8" s="571">
        <f t="shared" si="12"/>
        <v>27.208098470000003</v>
      </c>
      <c r="K8" s="571">
        <f t="shared" si="12"/>
        <v>52.1</v>
      </c>
      <c r="L8" s="571">
        <f t="shared" si="12"/>
        <v>81.5</v>
      </c>
      <c r="M8" s="583">
        <f t="shared" si="12"/>
        <v>91.6</v>
      </c>
      <c r="N8" s="583">
        <f>N205</f>
        <v>120.2</v>
      </c>
      <c r="O8" s="1286">
        <f>O205</f>
        <v>109.5</v>
      </c>
      <c r="P8" s="1281">
        <f t="shared" si="12"/>
        <v>115</v>
      </c>
      <c r="Q8" s="1286">
        <f t="shared" si="12"/>
        <v>84</v>
      </c>
      <c r="R8" s="1286">
        <f>R205</f>
        <v>44.5</v>
      </c>
      <c r="S8" s="557">
        <f t="shared" si="11"/>
        <v>0.12392638036809811</v>
      </c>
      <c r="T8" s="557">
        <f t="shared" si="5"/>
        <v>5.0228310502283158E-2</v>
      </c>
      <c r="U8" s="558">
        <f t="shared" si="6"/>
        <v>5.5</v>
      </c>
      <c r="V8" s="659">
        <f t="shared" si="7"/>
        <v>6.9504066998887677E-3</v>
      </c>
      <c r="W8" s="557">
        <f t="shared" si="8"/>
        <v>-0.26956521739130435</v>
      </c>
      <c r="X8" s="557">
        <f t="shared" si="9"/>
        <v>-0.47023809523809523</v>
      </c>
      <c r="Y8" s="574"/>
      <c r="Z8" s="574"/>
      <c r="AA8" s="574"/>
      <c r="AB8" s="575"/>
      <c r="AC8" s="575"/>
      <c r="AD8" s="584" t="s">
        <v>1365</v>
      </c>
      <c r="AE8" s="577" t="str">
        <f t="shared" si="3"/>
        <v>n.a</v>
      </c>
      <c r="AF8" s="577" t="str">
        <f t="shared" si="3"/>
        <v>n.a</v>
      </c>
      <c r="AG8" s="577" t="str">
        <f t="shared" si="3"/>
        <v>n.a</v>
      </c>
      <c r="AH8" s="577" t="str">
        <f t="shared" si="3"/>
        <v>n.a</v>
      </c>
      <c r="AI8" s="585" t="str">
        <f t="shared" si="3"/>
        <v>n.a</v>
      </c>
      <c r="AJ8" s="585">
        <f t="shared" si="3"/>
        <v>34.906636970000001</v>
      </c>
      <c r="AK8" s="585">
        <f t="shared" si="3"/>
        <v>37.56685092</v>
      </c>
      <c r="AL8" s="585">
        <f t="shared" si="3"/>
        <v>27.208098470000003</v>
      </c>
      <c r="AM8" s="585">
        <f t="shared" si="3"/>
        <v>52.1</v>
      </c>
      <c r="AN8" s="585">
        <f t="shared" si="3"/>
        <v>81.5</v>
      </c>
      <c r="AO8" s="578">
        <f t="shared" si="3"/>
        <v>91.6</v>
      </c>
      <c r="AP8" s="578">
        <f t="shared" si="3"/>
        <v>120.2</v>
      </c>
      <c r="AQ8" s="578">
        <f t="shared" si="3"/>
        <v>109.5</v>
      </c>
      <c r="AR8" s="579">
        <f t="shared" si="3"/>
        <v>115</v>
      </c>
      <c r="AS8" s="578">
        <f t="shared" si="3"/>
        <v>84</v>
      </c>
      <c r="AT8" s="578">
        <f t="shared" si="3"/>
        <v>44.5</v>
      </c>
      <c r="AU8" s="586" t="s">
        <v>803</v>
      </c>
      <c r="AV8" s="565" t="str">
        <f>IFERROR(#REF!/#REF!*100-100,"")</f>
        <v/>
      </c>
      <c r="AW8" s="565" t="e">
        <f>#REF!-#REF!</f>
        <v>#REF!</v>
      </c>
      <c r="AX8" s="565" t="str">
        <f>IFERROR(#REF!/#REF!*100-100,"")</f>
        <v/>
      </c>
      <c r="AY8" s="565" t="e">
        <f>#REF!-#REF!</f>
        <v>#REF!</v>
      </c>
      <c r="AZ8" s="565" t="str">
        <f>IFERROR(#REF!/#REF!*100-100,"")</f>
        <v/>
      </c>
      <c r="BA8" s="565" t="e">
        <f>#REF!-#REF!</f>
        <v>#REF!</v>
      </c>
      <c r="BB8" s="565" t="str">
        <f>IFERROR(#REF!/I8*100-100,"")</f>
        <v/>
      </c>
      <c r="BC8" s="565" t="e">
        <f>#REF!-I8</f>
        <v>#REF!</v>
      </c>
      <c r="BE8" s="580" t="e">
        <f>#REF!-I8</f>
        <v>#REF!</v>
      </c>
      <c r="BF8" s="580" t="e">
        <f>#REF!-I8</f>
        <v>#REF!</v>
      </c>
      <c r="BG8" s="580" t="e">
        <f>#REF!-#REF!</f>
        <v>#REF!</v>
      </c>
      <c r="BH8" s="580" t="e">
        <f>#REF!-#REF!</f>
        <v>#REF!</v>
      </c>
    </row>
    <row r="9" spans="1:66" x14ac:dyDescent="0.25">
      <c r="A9" s="587"/>
      <c r="B9" s="582" t="s">
        <v>804</v>
      </c>
      <c r="C9" s="570" t="str">
        <f t="shared" si="12"/>
        <v>n.a</v>
      </c>
      <c r="D9" s="570" t="str">
        <f t="shared" si="12"/>
        <v>n.a</v>
      </c>
      <c r="E9" s="570" t="str">
        <f t="shared" si="12"/>
        <v>n.a</v>
      </c>
      <c r="F9" s="570" t="str">
        <f t="shared" si="12"/>
        <v>n.a</v>
      </c>
      <c r="G9" s="583" t="str">
        <f t="shared" si="12"/>
        <v>n.a</v>
      </c>
      <c r="H9" s="571">
        <f t="shared" si="12"/>
        <v>177.59077759000002</v>
      </c>
      <c r="I9" s="571">
        <f t="shared" si="12"/>
        <v>176.10642252</v>
      </c>
      <c r="J9" s="571">
        <f t="shared" si="12"/>
        <v>212.31905494</v>
      </c>
      <c r="K9" s="571">
        <f t="shared" si="12"/>
        <v>227.7</v>
      </c>
      <c r="L9" s="571">
        <f t="shared" si="12"/>
        <v>327.60000000000002</v>
      </c>
      <c r="M9" s="583">
        <f t="shared" si="12"/>
        <v>335</v>
      </c>
      <c r="N9" s="583">
        <f>N206</f>
        <v>389</v>
      </c>
      <c r="O9" s="1286">
        <f>O206</f>
        <v>277.3</v>
      </c>
      <c r="P9" s="1281">
        <f t="shared" si="12"/>
        <v>348.79999999999995</v>
      </c>
      <c r="Q9" s="1286">
        <f t="shared" si="12"/>
        <v>341.1</v>
      </c>
      <c r="R9" s="1286">
        <f>R206</f>
        <v>224.8</v>
      </c>
      <c r="S9" s="557">
        <f>IFERROR(P9/O9-1,"")</f>
        <v>0.2578434908041829</v>
      </c>
      <c r="T9" s="557">
        <f t="shared" si="5"/>
        <v>0.2578434908041829</v>
      </c>
      <c r="U9" s="558">
        <f t="shared" si="6"/>
        <v>71.499999999999943</v>
      </c>
      <c r="V9" s="659">
        <f t="shared" si="7"/>
        <v>9.0355287098553907E-2</v>
      </c>
      <c r="W9" s="557">
        <f t="shared" si="8"/>
        <v>-2.2075688073394328E-2</v>
      </c>
      <c r="X9" s="557">
        <f t="shared" si="9"/>
        <v>-0.34095573145705071</v>
      </c>
      <c r="Y9" s="574"/>
      <c r="Z9" s="574"/>
      <c r="AA9" s="574"/>
      <c r="AB9" s="575"/>
      <c r="AC9" s="575"/>
      <c r="AD9" s="576" t="s">
        <v>1366</v>
      </c>
      <c r="AE9" s="577" t="str">
        <f t="shared" si="3"/>
        <v>n.a</v>
      </c>
      <c r="AF9" s="577" t="str">
        <f t="shared" si="3"/>
        <v>n.a</v>
      </c>
      <c r="AG9" s="577" t="str">
        <f t="shared" si="3"/>
        <v>n.a</v>
      </c>
      <c r="AH9" s="577" t="str">
        <f t="shared" si="3"/>
        <v>n.a</v>
      </c>
      <c r="AI9" s="585" t="str">
        <f t="shared" si="3"/>
        <v>n.a</v>
      </c>
      <c r="AJ9" s="585">
        <f t="shared" si="3"/>
        <v>177.59077759000002</v>
      </c>
      <c r="AK9" s="585">
        <f t="shared" si="3"/>
        <v>176.10642252</v>
      </c>
      <c r="AL9" s="585">
        <f t="shared" si="3"/>
        <v>212.31905494</v>
      </c>
      <c r="AM9" s="585">
        <f t="shared" si="3"/>
        <v>227.7</v>
      </c>
      <c r="AN9" s="585">
        <f t="shared" si="3"/>
        <v>327.60000000000002</v>
      </c>
      <c r="AO9" s="578">
        <f t="shared" si="3"/>
        <v>335</v>
      </c>
      <c r="AP9" s="578">
        <f t="shared" si="3"/>
        <v>389</v>
      </c>
      <c r="AQ9" s="578">
        <f t="shared" si="3"/>
        <v>277.3</v>
      </c>
      <c r="AR9" s="579">
        <f t="shared" si="3"/>
        <v>348.79999999999995</v>
      </c>
      <c r="AS9" s="578">
        <f t="shared" si="3"/>
        <v>341.1</v>
      </c>
      <c r="AT9" s="578">
        <f t="shared" si="3"/>
        <v>224.8</v>
      </c>
      <c r="AU9" s="586" t="s">
        <v>804</v>
      </c>
      <c r="AV9" s="565" t="str">
        <f>IFERROR(#REF!/#REF!*100-100,"")</f>
        <v/>
      </c>
      <c r="AW9" s="565" t="e">
        <f>#REF!-#REF!</f>
        <v>#REF!</v>
      </c>
      <c r="AX9" s="565" t="str">
        <f>IFERROR(#REF!/#REF!*100-100,"")</f>
        <v/>
      </c>
      <c r="AY9" s="565" t="e">
        <f>#REF!-#REF!</f>
        <v>#REF!</v>
      </c>
      <c r="AZ9" s="565" t="str">
        <f>IFERROR(#REF!/#REF!*100-100,"")</f>
        <v/>
      </c>
      <c r="BA9" s="565" t="e">
        <f>#REF!-#REF!</f>
        <v>#REF!</v>
      </c>
      <c r="BB9" s="565" t="str">
        <f>IFERROR(#REF!/I9*100-100,"")</f>
        <v/>
      </c>
      <c r="BC9" s="565" t="e">
        <f>#REF!-I9</f>
        <v>#REF!</v>
      </c>
      <c r="BE9" s="580" t="e">
        <f>#REF!-I9</f>
        <v>#REF!</v>
      </c>
      <c r="BF9" s="580" t="e">
        <f>#REF!-I9</f>
        <v>#REF!</v>
      </c>
      <c r="BG9" s="580" t="e">
        <f>#REF!-#REF!</f>
        <v>#REF!</v>
      </c>
      <c r="BH9" s="580" t="e">
        <f>#REF!-#REF!</f>
        <v>#REF!</v>
      </c>
    </row>
    <row r="10" spans="1:66" ht="3" customHeight="1" x14ac:dyDescent="0.25">
      <c r="A10" s="587"/>
      <c r="B10" s="549"/>
      <c r="C10" s="549"/>
      <c r="D10" s="549"/>
      <c r="E10" s="549"/>
      <c r="F10" s="549"/>
      <c r="G10" s="549"/>
      <c r="H10" s="571"/>
      <c r="I10" s="571"/>
      <c r="J10" s="571"/>
      <c r="K10" s="571"/>
      <c r="L10" s="571"/>
      <c r="M10" s="583"/>
      <c r="N10" s="583"/>
      <c r="O10" s="1286"/>
      <c r="P10" s="1281"/>
      <c r="Q10" s="1286"/>
      <c r="R10" s="1286"/>
      <c r="S10" s="557" t="str">
        <f t="shared" si="11"/>
        <v/>
      </c>
      <c r="T10" s="557" t="str">
        <f t="shared" si="5"/>
        <v/>
      </c>
      <c r="U10" s="558">
        <f t="shared" si="6"/>
        <v>0</v>
      </c>
      <c r="V10" s="659">
        <f t="shared" si="7"/>
        <v>0</v>
      </c>
      <c r="W10" s="557" t="str">
        <f t="shared" si="8"/>
        <v/>
      </c>
      <c r="X10" s="557" t="str">
        <f t="shared" si="9"/>
        <v/>
      </c>
      <c r="Y10" s="574"/>
      <c r="Z10" s="574"/>
      <c r="AA10" s="574"/>
      <c r="AB10" s="575"/>
      <c r="AC10" s="575"/>
      <c r="AD10" s="588"/>
      <c r="AE10" s="589"/>
      <c r="AF10" s="589"/>
      <c r="AG10" s="589"/>
      <c r="AH10" s="589"/>
      <c r="AI10" s="590"/>
      <c r="AJ10" s="590"/>
      <c r="AK10" s="590"/>
      <c r="AL10" s="590"/>
      <c r="AM10" s="590"/>
      <c r="AN10" s="590"/>
      <c r="AO10" s="590"/>
      <c r="AP10" s="590"/>
      <c r="AQ10" s="590"/>
      <c r="AR10" s="591"/>
      <c r="AS10" s="590"/>
      <c r="AT10" s="590"/>
      <c r="AU10" s="39"/>
      <c r="AV10" s="565" t="str">
        <f>IFERROR(#REF!/#REF!*100-100,"")</f>
        <v/>
      </c>
      <c r="AW10" s="565" t="e">
        <f>#REF!-#REF!</f>
        <v>#REF!</v>
      </c>
      <c r="AX10" s="565" t="str">
        <f>IFERROR(#REF!/#REF!*100-100,"")</f>
        <v/>
      </c>
      <c r="AY10" s="565" t="e">
        <f>#REF!-#REF!</f>
        <v>#REF!</v>
      </c>
      <c r="AZ10" s="565" t="str">
        <f>IFERROR(#REF!/#REF!*100-100,"")</f>
        <v/>
      </c>
      <c r="BA10" s="565" t="e">
        <f>#REF!-#REF!</f>
        <v>#REF!</v>
      </c>
      <c r="BB10" s="565" t="str">
        <f>IFERROR(#REF!/I10*100-100,"")</f>
        <v/>
      </c>
      <c r="BC10" s="565" t="e">
        <f>#REF!-I10</f>
        <v>#REF!</v>
      </c>
      <c r="BE10" s="580" t="e">
        <f>#REF!-I10</f>
        <v>#REF!</v>
      </c>
      <c r="BF10" s="580" t="e">
        <f>#REF!-I10</f>
        <v>#REF!</v>
      </c>
      <c r="BG10" s="580" t="e">
        <f>#REF!-#REF!</f>
        <v>#REF!</v>
      </c>
      <c r="BH10" s="580" t="e">
        <f>#REF!-#REF!</f>
        <v>#REF!</v>
      </c>
    </row>
    <row r="11" spans="1:66" x14ac:dyDescent="0.25">
      <c r="A11" s="587"/>
      <c r="B11" s="553" t="s">
        <v>1069</v>
      </c>
      <c r="C11" s="554">
        <f t="shared" ref="C11:Q11" si="13">C213</f>
        <v>330.11347089999998</v>
      </c>
      <c r="D11" s="554">
        <f t="shared" si="13"/>
        <v>368.28063228549991</v>
      </c>
      <c r="E11" s="554">
        <f t="shared" si="13"/>
        <v>250.26111896999996</v>
      </c>
      <c r="F11" s="554">
        <f t="shared" si="13"/>
        <v>203.56715357999997</v>
      </c>
      <c r="G11" s="554">
        <f t="shared" si="13"/>
        <v>336.474579995</v>
      </c>
      <c r="H11" s="555">
        <f t="shared" si="13"/>
        <v>352.22797220000001</v>
      </c>
      <c r="I11" s="555">
        <f t="shared" si="13"/>
        <v>376.90192091000011</v>
      </c>
      <c r="J11" s="555">
        <f t="shared" si="13"/>
        <v>367.91324328999997</v>
      </c>
      <c r="K11" s="555">
        <f t="shared" si="13"/>
        <v>505.14895283999994</v>
      </c>
      <c r="L11" s="555">
        <f t="shared" si="13"/>
        <v>557.05100000000004</v>
      </c>
      <c r="M11" s="1283">
        <f t="shared" si="13"/>
        <v>541.08415244999992</v>
      </c>
      <c r="N11" s="1283">
        <f>N213</f>
        <v>617.42099999999994</v>
      </c>
      <c r="O11" s="1284">
        <f>O213</f>
        <v>519.71249999999998</v>
      </c>
      <c r="P11" s="1285">
        <f t="shared" si="13"/>
        <v>609.82939999999985</v>
      </c>
      <c r="Q11" s="1284">
        <f t="shared" si="13"/>
        <v>584.36830000000009</v>
      </c>
      <c r="R11" s="1284">
        <f>R213</f>
        <v>576.60050000000001</v>
      </c>
      <c r="S11" s="557">
        <f>IFERROR(M11/L11-1,"")</f>
        <v>-2.866317006880903E-2</v>
      </c>
      <c r="T11" s="557">
        <f t="shared" si="5"/>
        <v>0.17339759963441304</v>
      </c>
      <c r="U11" s="558">
        <f t="shared" si="6"/>
        <v>90.116899999999873</v>
      </c>
      <c r="V11" s="659">
        <f>U11/$O$11</f>
        <v>0.17339759963441301</v>
      </c>
      <c r="W11" s="557">
        <f t="shared" si="8"/>
        <v>-4.1751184839562971E-2</v>
      </c>
      <c r="X11" s="557">
        <f t="shared" si="9"/>
        <v>-1.3292644381976415E-2</v>
      </c>
      <c r="Y11" s="559">
        <v>514.79999999999995</v>
      </c>
      <c r="Z11" s="559">
        <f>Y11-N11</f>
        <v>-102.62099999999998</v>
      </c>
      <c r="AA11" s="559"/>
      <c r="AB11" s="560"/>
      <c r="AC11" s="560"/>
      <c r="AD11" s="561" t="s">
        <v>1367</v>
      </c>
      <c r="AE11" s="562">
        <f t="shared" ref="AE11:AT19" si="14">C11</f>
        <v>330.11347089999998</v>
      </c>
      <c r="AF11" s="562">
        <f t="shared" si="14"/>
        <v>368.28063228549991</v>
      </c>
      <c r="AG11" s="562">
        <f t="shared" si="14"/>
        <v>250.26111896999996</v>
      </c>
      <c r="AH11" s="562">
        <f t="shared" si="14"/>
        <v>203.56715357999997</v>
      </c>
      <c r="AI11" s="563">
        <f t="shared" si="14"/>
        <v>336.474579995</v>
      </c>
      <c r="AJ11" s="563">
        <f t="shared" si="14"/>
        <v>352.22797220000001</v>
      </c>
      <c r="AK11" s="563">
        <f t="shared" si="14"/>
        <v>376.90192091000011</v>
      </c>
      <c r="AL11" s="563">
        <f t="shared" si="14"/>
        <v>367.91324328999997</v>
      </c>
      <c r="AM11" s="563">
        <f t="shared" si="14"/>
        <v>505.14895283999994</v>
      </c>
      <c r="AN11" s="563">
        <f t="shared" si="14"/>
        <v>557.05100000000004</v>
      </c>
      <c r="AO11" s="563">
        <f t="shared" si="14"/>
        <v>541.08415244999992</v>
      </c>
      <c r="AP11" s="563">
        <f t="shared" si="14"/>
        <v>617.42099999999994</v>
      </c>
      <c r="AQ11" s="563">
        <f t="shared" si="14"/>
        <v>519.71249999999998</v>
      </c>
      <c r="AR11" s="564">
        <f t="shared" si="14"/>
        <v>609.82939999999985</v>
      </c>
      <c r="AS11" s="563">
        <f t="shared" si="14"/>
        <v>584.36830000000009</v>
      </c>
      <c r="AT11" s="563">
        <f t="shared" si="14"/>
        <v>576.60050000000001</v>
      </c>
      <c r="AU11" s="40" t="s">
        <v>1069</v>
      </c>
      <c r="AV11" s="565" t="str">
        <f>IFERROR(#REF!/#REF!*100-100,"")</f>
        <v/>
      </c>
      <c r="AW11" s="565" t="e">
        <f>#REF!-#REF!</f>
        <v>#REF!</v>
      </c>
      <c r="AX11" s="565" t="str">
        <f>IFERROR(#REF!/#REF!*100-100,"")</f>
        <v/>
      </c>
      <c r="AY11" s="565" t="e">
        <f>#REF!-#REF!</f>
        <v>#REF!</v>
      </c>
      <c r="AZ11" s="565" t="str">
        <f>IFERROR(#REF!/#REF!*100-100,"")</f>
        <v/>
      </c>
      <c r="BA11" s="565" t="e">
        <f>#REF!-#REF!</f>
        <v>#REF!</v>
      </c>
      <c r="BB11" s="565" t="str">
        <f>IFERROR(#REF!/I11*100-100,"")</f>
        <v/>
      </c>
      <c r="BC11" s="565" t="e">
        <f>#REF!-I11</f>
        <v>#REF!</v>
      </c>
      <c r="BE11" s="566" t="e">
        <f>#REF!-I11</f>
        <v>#REF!</v>
      </c>
      <c r="BF11" s="567" t="e">
        <f>#REF!-I11</f>
        <v>#REF!</v>
      </c>
      <c r="BG11" s="567" t="e">
        <f>#REF!-#REF!</f>
        <v>#REF!</v>
      </c>
      <c r="BH11" s="567" t="e">
        <f>#REF!-#REF!</f>
        <v>#REF!</v>
      </c>
    </row>
    <row r="12" spans="1:66" x14ac:dyDescent="0.25">
      <c r="A12" s="587"/>
      <c r="B12" s="569" t="s">
        <v>486</v>
      </c>
      <c r="C12" s="570">
        <f t="shared" ref="C12:R18" si="15">C115</f>
        <v>101.37979486999998</v>
      </c>
      <c r="D12" s="570">
        <f t="shared" si="15"/>
        <v>116.84683582999997</v>
      </c>
      <c r="E12" s="570">
        <f t="shared" si="15"/>
        <v>127.25816972999996</v>
      </c>
      <c r="F12" s="570">
        <f t="shared" si="15"/>
        <v>129.60077001999997</v>
      </c>
      <c r="G12" s="570">
        <f t="shared" si="15"/>
        <v>127.54825308999997</v>
      </c>
      <c r="H12" s="571">
        <f t="shared" si="15"/>
        <v>134.50866310000006</v>
      </c>
      <c r="I12" s="571">
        <f t="shared" si="15"/>
        <v>148.68344548000013</v>
      </c>
      <c r="J12" s="571">
        <f t="shared" si="15"/>
        <v>160.21209111000002</v>
      </c>
      <c r="K12" s="571">
        <f t="shared" si="15"/>
        <v>189.34469781999996</v>
      </c>
      <c r="L12" s="571">
        <f t="shared" si="15"/>
        <v>169.2825</v>
      </c>
      <c r="M12" s="583">
        <f t="shared" si="15"/>
        <v>184.1983682099999</v>
      </c>
      <c r="N12" s="583">
        <f t="shared" si="15"/>
        <v>193.82319999999999</v>
      </c>
      <c r="O12" s="1286">
        <f t="shared" si="15"/>
        <v>191.91929999999999</v>
      </c>
      <c r="P12" s="1281">
        <f t="shared" si="15"/>
        <v>210.74719999999999</v>
      </c>
      <c r="Q12" s="1286">
        <f t="shared" si="15"/>
        <v>206.9794</v>
      </c>
      <c r="R12" s="1286">
        <f t="shared" si="15"/>
        <v>204.1627</v>
      </c>
      <c r="S12" s="557">
        <f t="shared" si="11"/>
        <v>8.8112286916839588E-2</v>
      </c>
      <c r="T12" s="557">
        <f t="shared" si="5"/>
        <v>9.8103213173453607E-2</v>
      </c>
      <c r="U12" s="558">
        <f t="shared" si="6"/>
        <v>18.8279</v>
      </c>
      <c r="V12" s="659">
        <f t="shared" ref="V12:V18" si="16">U12/$O$11</f>
        <v>3.6227529643793444E-2</v>
      </c>
      <c r="W12" s="557">
        <f t="shared" si="8"/>
        <v>-1.7878292095932946E-2</v>
      </c>
      <c r="X12" s="557">
        <f t="shared" si="9"/>
        <v>-1.3608600662674664E-2</v>
      </c>
      <c r="Y12" s="42"/>
      <c r="Z12" s="42"/>
      <c r="AA12" s="42"/>
      <c r="AB12" s="593"/>
      <c r="AC12" s="593"/>
      <c r="AD12" s="576" t="s">
        <v>1368</v>
      </c>
      <c r="AE12" s="577">
        <f t="shared" si="14"/>
        <v>101.37979486999998</v>
      </c>
      <c r="AF12" s="577">
        <f t="shared" si="14"/>
        <v>116.84683582999997</v>
      </c>
      <c r="AG12" s="577">
        <f t="shared" si="14"/>
        <v>127.25816972999996</v>
      </c>
      <c r="AH12" s="577">
        <f t="shared" si="14"/>
        <v>129.60077001999997</v>
      </c>
      <c r="AI12" s="578">
        <f t="shared" si="14"/>
        <v>127.54825308999997</v>
      </c>
      <c r="AJ12" s="578">
        <f t="shared" si="14"/>
        <v>134.50866310000006</v>
      </c>
      <c r="AK12" s="578">
        <f t="shared" si="14"/>
        <v>148.68344548000013</v>
      </c>
      <c r="AL12" s="578">
        <f t="shared" si="14"/>
        <v>160.21209111000002</v>
      </c>
      <c r="AM12" s="578">
        <f t="shared" si="14"/>
        <v>189.34469781999996</v>
      </c>
      <c r="AN12" s="578">
        <f t="shared" si="14"/>
        <v>169.2825</v>
      </c>
      <c r="AO12" s="578">
        <f t="shared" si="14"/>
        <v>184.1983682099999</v>
      </c>
      <c r="AP12" s="578">
        <f t="shared" si="14"/>
        <v>193.82319999999999</v>
      </c>
      <c r="AQ12" s="578">
        <f t="shared" si="14"/>
        <v>191.91929999999999</v>
      </c>
      <c r="AR12" s="579">
        <f t="shared" si="14"/>
        <v>210.74719999999999</v>
      </c>
      <c r="AS12" s="578">
        <f t="shared" si="14"/>
        <v>206.9794</v>
      </c>
      <c r="AT12" s="578">
        <f t="shared" si="14"/>
        <v>204.1627</v>
      </c>
      <c r="AU12" s="594" t="s">
        <v>486</v>
      </c>
      <c r="AV12" s="565" t="str">
        <f>IFERROR(#REF!/#REF!*100-100,"")</f>
        <v/>
      </c>
      <c r="AW12" s="565" t="e">
        <f>#REF!-#REF!</f>
        <v>#REF!</v>
      </c>
      <c r="AX12" s="565" t="str">
        <f>IFERROR(#REF!/#REF!*100-100,"")</f>
        <v/>
      </c>
      <c r="AY12" s="565" t="e">
        <f>#REF!-#REF!</f>
        <v>#REF!</v>
      </c>
      <c r="AZ12" s="565" t="str">
        <f>IFERROR(#REF!/#REF!*100-100,"")</f>
        <v/>
      </c>
      <c r="BA12" s="565" t="e">
        <f>#REF!-#REF!</f>
        <v>#REF!</v>
      </c>
      <c r="BB12" s="565" t="str">
        <f>IFERROR(#REF!/I12*100-100,"")</f>
        <v/>
      </c>
      <c r="BC12" s="565" t="e">
        <f>#REF!-I12</f>
        <v>#REF!</v>
      </c>
      <c r="BE12" s="580" t="e">
        <f>#REF!-I12</f>
        <v>#REF!</v>
      </c>
      <c r="BF12" s="580" t="e">
        <f>#REF!-I12</f>
        <v>#REF!</v>
      </c>
      <c r="BG12" s="580" t="e">
        <f>#REF!-#REF!</f>
        <v>#REF!</v>
      </c>
      <c r="BH12" s="580" t="e">
        <f>#REF!-#REF!</f>
        <v>#REF!</v>
      </c>
    </row>
    <row r="13" spans="1:66" x14ac:dyDescent="0.25">
      <c r="A13" s="587"/>
      <c r="B13" s="569" t="s">
        <v>546</v>
      </c>
      <c r="C13" s="570">
        <f t="shared" si="15"/>
        <v>194.923</v>
      </c>
      <c r="D13" s="570">
        <f t="shared" si="15"/>
        <v>211.64954665549999</v>
      </c>
      <c r="E13" s="570">
        <f t="shared" si="15"/>
        <v>80.693983060000008</v>
      </c>
      <c r="F13" s="570">
        <f t="shared" si="15"/>
        <v>29.987995529999999</v>
      </c>
      <c r="G13" s="570">
        <f t="shared" si="15"/>
        <v>152.34250417500002</v>
      </c>
      <c r="H13" s="571">
        <f t="shared" si="15"/>
        <v>151.00337859000001</v>
      </c>
      <c r="I13" s="571">
        <f t="shared" si="15"/>
        <v>169.68852131</v>
      </c>
      <c r="J13" s="571">
        <f t="shared" si="15"/>
        <v>182.53744783999994</v>
      </c>
      <c r="K13" s="571">
        <f t="shared" si="15"/>
        <v>221.54292847999997</v>
      </c>
      <c r="L13" s="571">
        <f t="shared" si="15"/>
        <v>309.79059999999998</v>
      </c>
      <c r="M13" s="583">
        <f t="shared" si="15"/>
        <v>237.30930373000007</v>
      </c>
      <c r="N13" s="583">
        <f t="shared" si="15"/>
        <v>313.32049999999998</v>
      </c>
      <c r="O13" s="1286">
        <f t="shared" si="15"/>
        <v>238.34129999999999</v>
      </c>
      <c r="P13" s="1281">
        <f t="shared" si="15"/>
        <v>255.61529999999999</v>
      </c>
      <c r="Q13" s="1286">
        <f t="shared" si="15"/>
        <v>254.1139</v>
      </c>
      <c r="R13" s="1286">
        <f t="shared" si="15"/>
        <v>252.51195000000001</v>
      </c>
      <c r="S13" s="557">
        <f t="shared" si="11"/>
        <v>-0.23396867519543818</v>
      </c>
      <c r="T13" s="557">
        <f t="shared" si="5"/>
        <v>7.2475899057360182E-2</v>
      </c>
      <c r="U13" s="558">
        <f t="shared" si="6"/>
        <v>17.274000000000001</v>
      </c>
      <c r="V13" s="659">
        <f t="shared" si="16"/>
        <v>3.3237607330976263E-2</v>
      </c>
      <c r="W13" s="557">
        <f t="shared" si="8"/>
        <v>-5.8736703162917125E-3</v>
      </c>
      <c r="X13" s="557">
        <f t="shared" si="9"/>
        <v>-6.3040628631491069E-3</v>
      </c>
      <c r="Y13" s="42"/>
      <c r="Z13" s="42"/>
      <c r="AA13" s="42"/>
      <c r="AB13" s="593"/>
      <c r="AC13" s="593"/>
      <c r="AD13" s="576" t="s">
        <v>1369</v>
      </c>
      <c r="AE13" s="577">
        <f t="shared" si="14"/>
        <v>194.923</v>
      </c>
      <c r="AF13" s="577">
        <f t="shared" si="14"/>
        <v>211.64954665549999</v>
      </c>
      <c r="AG13" s="577">
        <f t="shared" si="14"/>
        <v>80.693983060000008</v>
      </c>
      <c r="AH13" s="577">
        <f t="shared" si="14"/>
        <v>29.987995529999999</v>
      </c>
      <c r="AI13" s="578">
        <f t="shared" si="14"/>
        <v>152.34250417500002</v>
      </c>
      <c r="AJ13" s="578">
        <f t="shared" si="14"/>
        <v>151.00337859000001</v>
      </c>
      <c r="AK13" s="578">
        <f t="shared" si="14"/>
        <v>169.68852131</v>
      </c>
      <c r="AL13" s="578">
        <f t="shared" si="14"/>
        <v>182.53744783999994</v>
      </c>
      <c r="AM13" s="578">
        <f t="shared" si="14"/>
        <v>221.54292847999997</v>
      </c>
      <c r="AN13" s="578">
        <f t="shared" si="14"/>
        <v>309.79059999999998</v>
      </c>
      <c r="AO13" s="578">
        <f t="shared" si="14"/>
        <v>237.30930373000007</v>
      </c>
      <c r="AP13" s="578">
        <f t="shared" si="14"/>
        <v>313.32049999999998</v>
      </c>
      <c r="AQ13" s="578">
        <f t="shared" si="14"/>
        <v>238.34129999999999</v>
      </c>
      <c r="AR13" s="579">
        <f t="shared" si="14"/>
        <v>255.61529999999999</v>
      </c>
      <c r="AS13" s="578">
        <f t="shared" si="14"/>
        <v>254.1139</v>
      </c>
      <c r="AT13" s="578">
        <f t="shared" si="14"/>
        <v>252.51195000000001</v>
      </c>
      <c r="AU13" s="594" t="s">
        <v>546</v>
      </c>
      <c r="AV13" s="565" t="str">
        <f>IFERROR(#REF!/#REF!*100-100,"")</f>
        <v/>
      </c>
      <c r="AW13" s="565" t="e">
        <f>#REF!-#REF!</f>
        <v>#REF!</v>
      </c>
      <c r="AX13" s="565" t="str">
        <f>IFERROR(#REF!/#REF!*100-100,"")</f>
        <v/>
      </c>
      <c r="AY13" s="565" t="e">
        <f>#REF!-#REF!</f>
        <v>#REF!</v>
      </c>
      <c r="AZ13" s="565" t="str">
        <f>IFERROR(#REF!/#REF!*100-100,"")</f>
        <v/>
      </c>
      <c r="BA13" s="565" t="e">
        <f>#REF!-#REF!</f>
        <v>#REF!</v>
      </c>
      <c r="BB13" s="565" t="str">
        <f>IFERROR(#REF!/I13*100-100,"")</f>
        <v/>
      </c>
      <c r="BC13" s="565" t="e">
        <f>#REF!-I13</f>
        <v>#REF!</v>
      </c>
      <c r="BE13" s="580" t="e">
        <f>#REF!-I13</f>
        <v>#REF!</v>
      </c>
      <c r="BF13" s="580" t="e">
        <f>#REF!-I13</f>
        <v>#REF!</v>
      </c>
      <c r="BG13" s="580" t="e">
        <f>#REF!-#REF!</f>
        <v>#REF!</v>
      </c>
      <c r="BH13" s="580" t="e">
        <f>#REF!-#REF!</f>
        <v>#REF!</v>
      </c>
    </row>
    <row r="14" spans="1:66" x14ac:dyDescent="0.25">
      <c r="A14" s="587"/>
      <c r="B14" s="569" t="s">
        <v>776</v>
      </c>
      <c r="C14" s="570">
        <f t="shared" si="15"/>
        <v>7.1441045400000007</v>
      </c>
      <c r="D14" s="570">
        <f t="shared" si="15"/>
        <v>7.1753020800000007</v>
      </c>
      <c r="E14" s="570">
        <f t="shared" si="15"/>
        <v>7.8585004999999999</v>
      </c>
      <c r="F14" s="570">
        <f t="shared" si="15"/>
        <v>8.26923064</v>
      </c>
      <c r="G14" s="570">
        <f t="shared" si="15"/>
        <v>8.2716359199999996</v>
      </c>
      <c r="H14" s="571">
        <f t="shared" si="15"/>
        <v>8.0189432800000002</v>
      </c>
      <c r="I14" s="571">
        <f t="shared" si="15"/>
        <v>8.2292158099999995</v>
      </c>
      <c r="J14" s="571">
        <f t="shared" si="15"/>
        <v>4.120336</v>
      </c>
      <c r="K14" s="571">
        <f t="shared" si="15"/>
        <v>6.2559006900000007</v>
      </c>
      <c r="L14" s="571">
        <f t="shared" si="15"/>
        <v>7.9399999999999995</v>
      </c>
      <c r="M14" s="583">
        <f t="shared" si="15"/>
        <v>6.9135732799999996</v>
      </c>
      <c r="N14" s="583">
        <f t="shared" si="15"/>
        <v>5.9091000000000005</v>
      </c>
      <c r="O14" s="1286">
        <f t="shared" si="15"/>
        <v>5.9278000000000004</v>
      </c>
      <c r="P14" s="1281">
        <f t="shared" si="15"/>
        <v>6.3689999999999998</v>
      </c>
      <c r="Q14" s="1286">
        <f t="shared" si="15"/>
        <v>6.3689999999999998</v>
      </c>
      <c r="R14" s="1286">
        <f t="shared" si="15"/>
        <v>6.3689999999999998</v>
      </c>
      <c r="S14" s="557">
        <f t="shared" si="11"/>
        <v>-0.12927288664987402</v>
      </c>
      <c r="T14" s="557">
        <f t="shared" si="5"/>
        <v>7.442896184081782E-2</v>
      </c>
      <c r="U14" s="558">
        <f t="shared" si="6"/>
        <v>0.44119999999999937</v>
      </c>
      <c r="V14" s="659">
        <f t="shared" si="16"/>
        <v>8.4893089929528225E-4</v>
      </c>
      <c r="W14" s="557">
        <f t="shared" si="8"/>
        <v>0</v>
      </c>
      <c r="X14" s="557">
        <f t="shared" si="9"/>
        <v>0</v>
      </c>
      <c r="Y14" s="42"/>
      <c r="Z14" s="42"/>
      <c r="AA14" s="42"/>
      <c r="AB14" s="593"/>
      <c r="AC14" s="593"/>
      <c r="AD14" s="576" t="s">
        <v>1370</v>
      </c>
      <c r="AE14" s="577">
        <f t="shared" si="14"/>
        <v>7.1441045400000007</v>
      </c>
      <c r="AF14" s="577">
        <f t="shared" si="14"/>
        <v>7.1753020800000007</v>
      </c>
      <c r="AG14" s="577">
        <f t="shared" si="14"/>
        <v>7.8585004999999999</v>
      </c>
      <c r="AH14" s="577">
        <f t="shared" si="14"/>
        <v>8.26923064</v>
      </c>
      <c r="AI14" s="578">
        <f t="shared" si="14"/>
        <v>8.2716359199999996</v>
      </c>
      <c r="AJ14" s="578">
        <f t="shared" si="14"/>
        <v>8.0189432800000002</v>
      </c>
      <c r="AK14" s="578">
        <f t="shared" si="14"/>
        <v>8.2292158099999995</v>
      </c>
      <c r="AL14" s="578">
        <f t="shared" si="14"/>
        <v>4.120336</v>
      </c>
      <c r="AM14" s="578">
        <f t="shared" si="14"/>
        <v>6.2559006900000007</v>
      </c>
      <c r="AN14" s="578">
        <f t="shared" si="14"/>
        <v>7.9399999999999995</v>
      </c>
      <c r="AO14" s="578">
        <f t="shared" si="14"/>
        <v>6.9135732799999996</v>
      </c>
      <c r="AP14" s="578">
        <f t="shared" si="14"/>
        <v>5.9091000000000005</v>
      </c>
      <c r="AQ14" s="578">
        <f t="shared" si="14"/>
        <v>5.9278000000000004</v>
      </c>
      <c r="AR14" s="579">
        <f t="shared" si="14"/>
        <v>6.3689999999999998</v>
      </c>
      <c r="AS14" s="578">
        <f t="shared" si="14"/>
        <v>6.3689999999999998</v>
      </c>
      <c r="AT14" s="578">
        <f t="shared" si="14"/>
        <v>6.3689999999999998</v>
      </c>
      <c r="AU14" s="594" t="s">
        <v>776</v>
      </c>
      <c r="AV14" s="565" t="str">
        <f>IFERROR(#REF!/#REF!*100-100,"")</f>
        <v/>
      </c>
      <c r="AW14" s="565" t="e">
        <f>#REF!-#REF!</f>
        <v>#REF!</v>
      </c>
      <c r="AX14" s="565" t="str">
        <f>IFERROR(#REF!/#REF!*100-100,"")</f>
        <v/>
      </c>
      <c r="AY14" s="565" t="e">
        <f>#REF!-#REF!</f>
        <v>#REF!</v>
      </c>
      <c r="AZ14" s="565" t="str">
        <f>IFERROR(#REF!/#REF!*100-100,"")</f>
        <v/>
      </c>
      <c r="BA14" s="565" t="e">
        <f>#REF!-#REF!</f>
        <v>#REF!</v>
      </c>
      <c r="BB14" s="565" t="str">
        <f>IFERROR(#REF!/I14*100-100,"")</f>
        <v/>
      </c>
      <c r="BC14" s="565" t="e">
        <f>#REF!-I14</f>
        <v>#REF!</v>
      </c>
      <c r="BE14" s="580" t="e">
        <f>#REF!-I14</f>
        <v>#REF!</v>
      </c>
      <c r="BF14" s="580" t="e">
        <f>#REF!-I14</f>
        <v>#REF!</v>
      </c>
      <c r="BG14" s="580" t="e">
        <f>#REF!-#REF!</f>
        <v>#REF!</v>
      </c>
      <c r="BH14" s="580" t="e">
        <f>#REF!-#REF!</f>
        <v>#REF!</v>
      </c>
    </row>
    <row r="15" spans="1:66" x14ac:dyDescent="0.25">
      <c r="A15" s="587"/>
      <c r="B15" s="569" t="s">
        <v>786</v>
      </c>
      <c r="C15" s="570">
        <f t="shared" si="15"/>
        <v>7.4981249999999999E-2</v>
      </c>
      <c r="D15" s="570">
        <f t="shared" si="15"/>
        <v>7.8379649999999995E-2</v>
      </c>
      <c r="E15" s="570">
        <f t="shared" si="15"/>
        <v>0.63866555000000003</v>
      </c>
      <c r="F15" s="570">
        <f t="shared" si="15"/>
        <v>0.80846415999999999</v>
      </c>
      <c r="G15" s="570">
        <f t="shared" si="15"/>
        <v>0.80107169999999994</v>
      </c>
      <c r="H15" s="571">
        <f t="shared" si="15"/>
        <v>0.85881344999999998</v>
      </c>
      <c r="I15" s="571">
        <f t="shared" si="15"/>
        <v>0.83739469999999994</v>
      </c>
      <c r="J15" s="571">
        <f t="shared" si="15"/>
        <v>0.81310088999999997</v>
      </c>
      <c r="K15" s="571">
        <f t="shared" si="15"/>
        <v>0.98771204000000001</v>
      </c>
      <c r="L15" s="571">
        <f t="shared" si="15"/>
        <v>1.3</v>
      </c>
      <c r="M15" s="583">
        <f t="shared" si="15"/>
        <v>16.59997005</v>
      </c>
      <c r="N15" s="583">
        <f t="shared" si="15"/>
        <v>15.9138</v>
      </c>
      <c r="O15" s="1286">
        <f t="shared" si="15"/>
        <v>18.841699999999999</v>
      </c>
      <c r="P15" s="1281">
        <f t="shared" si="15"/>
        <v>39.390100000000004</v>
      </c>
      <c r="Q15" s="1286">
        <f t="shared" si="15"/>
        <v>35.190100000000001</v>
      </c>
      <c r="R15" s="1286">
        <f t="shared" si="15"/>
        <v>31.689999999999998</v>
      </c>
      <c r="S15" s="557">
        <f t="shared" si="11"/>
        <v>11.76920773076923</v>
      </c>
      <c r="T15" s="557">
        <f t="shared" si="5"/>
        <v>1.0905809985298571</v>
      </c>
      <c r="U15" s="558">
        <f t="shared" si="6"/>
        <v>20.548400000000004</v>
      </c>
      <c r="V15" s="659">
        <f t="shared" si="16"/>
        <v>3.9538013805709898E-2</v>
      </c>
      <c r="W15" s="557">
        <f t="shared" si="8"/>
        <v>-0.10662577652760474</v>
      </c>
      <c r="X15" s="557">
        <f t="shared" si="9"/>
        <v>-9.946263295642821E-2</v>
      </c>
      <c r="Y15" s="42"/>
      <c r="Z15" s="42"/>
      <c r="AA15" s="42"/>
      <c r="AB15" s="593"/>
      <c r="AC15" s="593"/>
      <c r="AD15" s="576" t="s">
        <v>1371</v>
      </c>
      <c r="AE15" s="577">
        <f t="shared" si="14"/>
        <v>7.4981249999999999E-2</v>
      </c>
      <c r="AF15" s="577">
        <f t="shared" si="14"/>
        <v>7.8379649999999995E-2</v>
      </c>
      <c r="AG15" s="577">
        <f t="shared" si="14"/>
        <v>0.63866555000000003</v>
      </c>
      <c r="AH15" s="577">
        <f t="shared" si="14"/>
        <v>0.80846415999999999</v>
      </c>
      <c r="AI15" s="578">
        <f t="shared" si="14"/>
        <v>0.80107169999999994</v>
      </c>
      <c r="AJ15" s="578">
        <f t="shared" si="14"/>
        <v>0.85881344999999998</v>
      </c>
      <c r="AK15" s="578">
        <f t="shared" si="14"/>
        <v>0.83739469999999994</v>
      </c>
      <c r="AL15" s="578">
        <f t="shared" si="14"/>
        <v>0.81310088999999997</v>
      </c>
      <c r="AM15" s="578">
        <f t="shared" si="14"/>
        <v>0.98771204000000001</v>
      </c>
      <c r="AN15" s="578">
        <f t="shared" si="14"/>
        <v>1.3</v>
      </c>
      <c r="AO15" s="578">
        <f t="shared" si="14"/>
        <v>16.59997005</v>
      </c>
      <c r="AP15" s="578">
        <f t="shared" si="14"/>
        <v>15.9138</v>
      </c>
      <c r="AQ15" s="578">
        <f t="shared" si="14"/>
        <v>18.841699999999999</v>
      </c>
      <c r="AR15" s="579">
        <f t="shared" si="14"/>
        <v>39.390100000000004</v>
      </c>
      <c r="AS15" s="578">
        <f t="shared" si="14"/>
        <v>35.190100000000001</v>
      </c>
      <c r="AT15" s="578">
        <f t="shared" si="14"/>
        <v>31.689999999999998</v>
      </c>
      <c r="AU15" s="594" t="s">
        <v>786</v>
      </c>
      <c r="AV15" s="565" t="str">
        <f>IFERROR(#REF!/#REF!*100-100,"")</f>
        <v/>
      </c>
      <c r="AW15" s="565" t="e">
        <f>#REF!-#REF!</f>
        <v>#REF!</v>
      </c>
      <c r="AX15" s="565" t="str">
        <f>IFERROR(#REF!/#REF!*100-100,"")</f>
        <v/>
      </c>
      <c r="AY15" s="565" t="e">
        <f>#REF!-#REF!</f>
        <v>#REF!</v>
      </c>
      <c r="AZ15" s="565" t="str">
        <f>IFERROR(#REF!/#REF!*100-100,"")</f>
        <v/>
      </c>
      <c r="BA15" s="565" t="e">
        <f>#REF!-#REF!</f>
        <v>#REF!</v>
      </c>
      <c r="BB15" s="565" t="str">
        <f>IFERROR(#REF!/I15*100-100,"")</f>
        <v/>
      </c>
      <c r="BC15" s="565" t="e">
        <f>#REF!-I15</f>
        <v>#REF!</v>
      </c>
      <c r="BE15" s="580" t="e">
        <f>#REF!-I15</f>
        <v>#REF!</v>
      </c>
      <c r="BF15" s="580" t="e">
        <f>#REF!-I15</f>
        <v>#REF!</v>
      </c>
      <c r="BG15" s="580" t="e">
        <f>#REF!-#REF!</f>
        <v>#REF!</v>
      </c>
      <c r="BH15" s="580" t="e">
        <f>#REF!-#REF!</f>
        <v>#REF!</v>
      </c>
    </row>
    <row r="16" spans="1:66" x14ac:dyDescent="0.25">
      <c r="A16" s="587"/>
      <c r="B16" s="569" t="s">
        <v>801</v>
      </c>
      <c r="C16" s="570">
        <f t="shared" si="15"/>
        <v>3.1344312300000001</v>
      </c>
      <c r="D16" s="570">
        <f t="shared" si="15"/>
        <v>3.7251118700000001</v>
      </c>
      <c r="E16" s="570">
        <f t="shared" si="15"/>
        <v>3.6892578899999999</v>
      </c>
      <c r="F16" s="570">
        <f t="shared" si="15"/>
        <v>3.2156033700000002</v>
      </c>
      <c r="G16" s="570">
        <f t="shared" si="15"/>
        <v>5.1499250199999995</v>
      </c>
      <c r="H16" s="571">
        <f t="shared" si="15"/>
        <v>2.9362986200000001</v>
      </c>
      <c r="I16" s="571">
        <f t="shared" si="15"/>
        <v>3.7406010200000002</v>
      </c>
      <c r="J16" s="571">
        <f t="shared" si="15"/>
        <v>0</v>
      </c>
      <c r="K16" s="571">
        <f t="shared" si="15"/>
        <v>34.594201549999994</v>
      </c>
      <c r="L16" s="571">
        <f t="shared" si="15"/>
        <v>12.8491</v>
      </c>
      <c r="M16" s="583">
        <f t="shared" si="15"/>
        <v>51.08059054000001</v>
      </c>
      <c r="N16" s="583">
        <f t="shared" si="15"/>
        <v>38.4148</v>
      </c>
      <c r="O16" s="1286">
        <f t="shared" si="15"/>
        <v>20.322500000000002</v>
      </c>
      <c r="P16" s="1281">
        <f t="shared" si="15"/>
        <v>41.398699999999998</v>
      </c>
      <c r="Q16" s="1286">
        <f t="shared" si="15"/>
        <v>28.312000000000001</v>
      </c>
      <c r="R16" s="1286">
        <f t="shared" si="15"/>
        <v>28.312000000000001</v>
      </c>
      <c r="S16" s="557">
        <f t="shared" si="11"/>
        <v>2.9754216668871756</v>
      </c>
      <c r="T16" s="557">
        <f t="shared" si="5"/>
        <v>1.0370869725673511</v>
      </c>
      <c r="U16" s="558">
        <f t="shared" si="6"/>
        <v>21.076199999999996</v>
      </c>
      <c r="V16" s="659">
        <f t="shared" si="16"/>
        <v>4.0553575294032751E-2</v>
      </c>
      <c r="W16" s="557">
        <f t="shared" si="8"/>
        <v>-0.31611379101276116</v>
      </c>
      <c r="X16" s="557">
        <f t="shared" si="9"/>
        <v>0</v>
      </c>
      <c r="Y16" s="42"/>
      <c r="Z16" s="42"/>
      <c r="AA16" s="42"/>
      <c r="AB16" s="593"/>
      <c r="AC16" s="593"/>
      <c r="AD16" s="576" t="s">
        <v>1372</v>
      </c>
      <c r="AE16" s="577">
        <f t="shared" si="14"/>
        <v>3.1344312300000001</v>
      </c>
      <c r="AF16" s="577">
        <f t="shared" si="14"/>
        <v>3.7251118700000001</v>
      </c>
      <c r="AG16" s="577">
        <f t="shared" si="14"/>
        <v>3.6892578899999999</v>
      </c>
      <c r="AH16" s="577">
        <f t="shared" si="14"/>
        <v>3.2156033700000002</v>
      </c>
      <c r="AI16" s="578">
        <f t="shared" si="14"/>
        <v>5.1499250199999995</v>
      </c>
      <c r="AJ16" s="578">
        <f t="shared" si="14"/>
        <v>2.9362986200000001</v>
      </c>
      <c r="AK16" s="578">
        <f t="shared" si="14"/>
        <v>3.7406010200000002</v>
      </c>
      <c r="AL16" s="578">
        <f t="shared" si="14"/>
        <v>0</v>
      </c>
      <c r="AM16" s="578">
        <f t="shared" si="14"/>
        <v>34.594201549999994</v>
      </c>
      <c r="AN16" s="578">
        <f t="shared" si="14"/>
        <v>12.8491</v>
      </c>
      <c r="AO16" s="578">
        <f t="shared" si="14"/>
        <v>51.08059054000001</v>
      </c>
      <c r="AP16" s="578">
        <f t="shared" si="14"/>
        <v>38.4148</v>
      </c>
      <c r="AQ16" s="578">
        <f t="shared" si="14"/>
        <v>20.322500000000002</v>
      </c>
      <c r="AR16" s="579">
        <f t="shared" si="14"/>
        <v>41.398699999999998</v>
      </c>
      <c r="AS16" s="578">
        <f t="shared" si="14"/>
        <v>28.312000000000001</v>
      </c>
      <c r="AT16" s="578">
        <f t="shared" si="14"/>
        <v>28.312000000000001</v>
      </c>
      <c r="AU16" s="594" t="s">
        <v>801</v>
      </c>
      <c r="AV16" s="565" t="str">
        <f>IFERROR(#REF!/#REF!*100-100,"")</f>
        <v/>
      </c>
      <c r="AW16" s="565" t="e">
        <f>#REF!-#REF!</f>
        <v>#REF!</v>
      </c>
      <c r="AX16" s="565" t="str">
        <f>IFERROR(#REF!/#REF!*100-100,"")</f>
        <v/>
      </c>
      <c r="AY16" s="565" t="e">
        <f>#REF!-#REF!</f>
        <v>#REF!</v>
      </c>
      <c r="AZ16" s="565" t="str">
        <f>IFERROR(#REF!/#REF!*100-100,"")</f>
        <v/>
      </c>
      <c r="BA16" s="565" t="e">
        <f>#REF!-#REF!</f>
        <v>#REF!</v>
      </c>
      <c r="BB16" s="565" t="str">
        <f>IFERROR(#REF!/I16*100-100,"")</f>
        <v/>
      </c>
      <c r="BC16" s="565" t="e">
        <f>#REF!-I16</f>
        <v>#REF!</v>
      </c>
      <c r="BE16" s="580" t="e">
        <f>#REF!-I16</f>
        <v>#REF!</v>
      </c>
      <c r="BF16" s="580" t="e">
        <f>#REF!-I16</f>
        <v>#REF!</v>
      </c>
      <c r="BG16" s="580" t="e">
        <f>#REF!-#REF!</f>
        <v>#REF!</v>
      </c>
      <c r="BH16" s="580" t="e">
        <f>#REF!-#REF!</f>
        <v>#REF!</v>
      </c>
    </row>
    <row r="17" spans="1:60" x14ac:dyDescent="0.25">
      <c r="A17" s="587"/>
      <c r="B17" s="569" t="s">
        <v>808</v>
      </c>
      <c r="C17" s="570">
        <f t="shared" si="15"/>
        <v>10.50797397</v>
      </c>
      <c r="D17" s="570">
        <f t="shared" si="15"/>
        <v>13.67627265</v>
      </c>
      <c r="E17" s="570">
        <f t="shared" si="15"/>
        <v>13.210450140000001</v>
      </c>
      <c r="F17" s="570">
        <f t="shared" si="15"/>
        <v>13.640681109999999</v>
      </c>
      <c r="G17" s="570">
        <f t="shared" si="15"/>
        <v>22.985100630000002</v>
      </c>
      <c r="H17" s="571">
        <f t="shared" si="15"/>
        <v>25.268289280000001</v>
      </c>
      <c r="I17" s="571">
        <f t="shared" si="15"/>
        <v>22.293981220000003</v>
      </c>
      <c r="J17" s="571">
        <f t="shared" si="15"/>
        <v>20.230267450000003</v>
      </c>
      <c r="K17" s="571">
        <f t="shared" si="15"/>
        <v>25.814081600000002</v>
      </c>
      <c r="L17" s="571">
        <f t="shared" si="15"/>
        <v>25.541599999999999</v>
      </c>
      <c r="M17" s="583">
        <f t="shared" si="15"/>
        <v>31.482896549999996</v>
      </c>
      <c r="N17" s="583">
        <f t="shared" si="15"/>
        <v>32.213999999999999</v>
      </c>
      <c r="O17" s="1286">
        <f t="shared" si="15"/>
        <v>26.998000000000001</v>
      </c>
      <c r="P17" s="1281">
        <f t="shared" si="15"/>
        <v>38.2502</v>
      </c>
      <c r="Q17" s="1286">
        <f t="shared" si="15"/>
        <v>35.936199999999999</v>
      </c>
      <c r="R17" s="1286">
        <f t="shared" si="15"/>
        <v>36.087150000000001</v>
      </c>
      <c r="S17" s="557">
        <f t="shared" si="11"/>
        <v>0.23261254385003283</v>
      </c>
      <c r="T17" s="557">
        <f t="shared" si="5"/>
        <v>0.41677902066819761</v>
      </c>
      <c r="U17" s="558">
        <f t="shared" si="6"/>
        <v>11.252199999999998</v>
      </c>
      <c r="V17" s="659">
        <f t="shared" si="16"/>
        <v>2.165081655723116E-2</v>
      </c>
      <c r="W17" s="557">
        <f t="shared" si="8"/>
        <v>-6.049641570501596E-2</v>
      </c>
      <c r="X17" s="557">
        <f t="shared" si="9"/>
        <v>4.2004997746005746E-3</v>
      </c>
      <c r="Y17" s="42"/>
      <c r="Z17" s="42"/>
      <c r="AA17" s="42"/>
      <c r="AB17" s="593"/>
      <c r="AC17" s="593"/>
      <c r="AD17" s="576" t="s">
        <v>1373</v>
      </c>
      <c r="AE17" s="577">
        <f t="shared" si="14"/>
        <v>10.50797397</v>
      </c>
      <c r="AF17" s="577">
        <f t="shared" si="14"/>
        <v>13.67627265</v>
      </c>
      <c r="AG17" s="577">
        <f t="shared" si="14"/>
        <v>13.210450140000001</v>
      </c>
      <c r="AH17" s="577">
        <f t="shared" si="14"/>
        <v>13.640681109999999</v>
      </c>
      <c r="AI17" s="578">
        <f t="shared" si="14"/>
        <v>22.985100630000002</v>
      </c>
      <c r="AJ17" s="578">
        <f t="shared" si="14"/>
        <v>25.268289280000001</v>
      </c>
      <c r="AK17" s="578">
        <f t="shared" si="14"/>
        <v>22.293981220000003</v>
      </c>
      <c r="AL17" s="578">
        <f t="shared" si="14"/>
        <v>20.230267450000003</v>
      </c>
      <c r="AM17" s="578">
        <f t="shared" si="14"/>
        <v>25.814081600000002</v>
      </c>
      <c r="AN17" s="578">
        <f t="shared" si="14"/>
        <v>25.541599999999999</v>
      </c>
      <c r="AO17" s="578">
        <f t="shared" si="14"/>
        <v>31.482896549999996</v>
      </c>
      <c r="AP17" s="578">
        <f t="shared" si="14"/>
        <v>32.213999999999999</v>
      </c>
      <c r="AQ17" s="578">
        <f t="shared" si="14"/>
        <v>26.998000000000001</v>
      </c>
      <c r="AR17" s="579">
        <f t="shared" si="14"/>
        <v>38.2502</v>
      </c>
      <c r="AS17" s="578">
        <f t="shared" si="14"/>
        <v>35.936199999999999</v>
      </c>
      <c r="AT17" s="578">
        <f t="shared" si="14"/>
        <v>36.087150000000001</v>
      </c>
      <c r="AU17" s="594" t="s">
        <v>808</v>
      </c>
      <c r="AV17" s="565" t="str">
        <f>IFERROR(#REF!/#REF!*100-100,"")</f>
        <v/>
      </c>
      <c r="AW17" s="565" t="e">
        <f>#REF!-#REF!</f>
        <v>#REF!</v>
      </c>
      <c r="AX17" s="565" t="str">
        <f>IFERROR(#REF!/#REF!*100-100,"")</f>
        <v/>
      </c>
      <c r="AY17" s="565" t="e">
        <f>#REF!-#REF!</f>
        <v>#REF!</v>
      </c>
      <c r="AZ17" s="565" t="str">
        <f>IFERROR(#REF!/#REF!*100-100,"")</f>
        <v/>
      </c>
      <c r="BA17" s="565" t="e">
        <f>#REF!-#REF!</f>
        <v>#REF!</v>
      </c>
      <c r="BB17" s="565" t="str">
        <f>IFERROR(#REF!/I17*100-100,"")</f>
        <v/>
      </c>
      <c r="BC17" s="565" t="e">
        <f>#REF!-I17</f>
        <v>#REF!</v>
      </c>
      <c r="BE17" s="580" t="e">
        <f>#REF!-I17</f>
        <v>#REF!</v>
      </c>
      <c r="BF17" s="580" t="e">
        <f>#REF!-I17</f>
        <v>#REF!</v>
      </c>
      <c r="BG17" s="580" t="e">
        <f>#REF!-#REF!</f>
        <v>#REF!</v>
      </c>
      <c r="BH17" s="580" t="e">
        <f>#REF!-#REF!</f>
        <v>#REF!</v>
      </c>
    </row>
    <row r="18" spans="1:60" x14ac:dyDescent="0.25">
      <c r="A18" s="587"/>
      <c r="B18" s="569" t="s">
        <v>830</v>
      </c>
      <c r="C18" s="570">
        <f t="shared" si="15"/>
        <v>12.94918504</v>
      </c>
      <c r="D18" s="570">
        <f t="shared" si="15"/>
        <v>15.12918355</v>
      </c>
      <c r="E18" s="570">
        <f t="shared" si="15"/>
        <v>16.912092099999999</v>
      </c>
      <c r="F18" s="570">
        <f t="shared" si="15"/>
        <v>18.044408749999999</v>
      </c>
      <c r="G18" s="570">
        <f t="shared" si="15"/>
        <v>19.376089459999999</v>
      </c>
      <c r="H18" s="571">
        <f t="shared" si="15"/>
        <v>29.633585879999998</v>
      </c>
      <c r="I18" s="571">
        <f t="shared" si="15"/>
        <v>23.42876137</v>
      </c>
      <c r="J18" s="571">
        <f t="shared" si="15"/>
        <v>0</v>
      </c>
      <c r="K18" s="571">
        <f t="shared" si="15"/>
        <v>26.609430660000005</v>
      </c>
      <c r="L18" s="571">
        <f t="shared" si="15"/>
        <v>30.347200000000001</v>
      </c>
      <c r="M18" s="583">
        <f t="shared" si="15"/>
        <v>13.499450090000002</v>
      </c>
      <c r="N18" s="583">
        <f t="shared" si="15"/>
        <v>17.825600000000001</v>
      </c>
      <c r="O18" s="1286">
        <f t="shared" si="15"/>
        <v>17.361899999999999</v>
      </c>
      <c r="P18" s="1281">
        <f t="shared" si="15"/>
        <v>18.058899999999998</v>
      </c>
      <c r="Q18" s="1286">
        <f t="shared" si="15"/>
        <v>17.467699999999997</v>
      </c>
      <c r="R18" s="1286">
        <f t="shared" si="15"/>
        <v>17.467699999999997</v>
      </c>
      <c r="S18" s="557">
        <f t="shared" si="11"/>
        <v>-0.55516653628670842</v>
      </c>
      <c r="T18" s="557">
        <f t="shared" si="5"/>
        <v>4.0145375794123916E-2</v>
      </c>
      <c r="U18" s="558">
        <f t="shared" si="6"/>
        <v>0.69699999999999918</v>
      </c>
      <c r="V18" s="659">
        <f t="shared" si="16"/>
        <v>1.3411261033744602E-3</v>
      </c>
      <c r="W18" s="557">
        <f t="shared" si="8"/>
        <v>-3.2737320656296975E-2</v>
      </c>
      <c r="X18" s="557">
        <f t="shared" si="9"/>
        <v>0</v>
      </c>
      <c r="Y18" s="42"/>
      <c r="Z18" s="42"/>
      <c r="AA18" s="42"/>
      <c r="AB18" s="593"/>
      <c r="AC18" s="593"/>
      <c r="AD18" s="576" t="s">
        <v>1374</v>
      </c>
      <c r="AE18" s="577">
        <f t="shared" si="14"/>
        <v>12.94918504</v>
      </c>
      <c r="AF18" s="577">
        <f t="shared" si="14"/>
        <v>15.12918355</v>
      </c>
      <c r="AG18" s="577">
        <f t="shared" si="14"/>
        <v>16.912092099999999</v>
      </c>
      <c r="AH18" s="577">
        <f t="shared" si="14"/>
        <v>18.044408749999999</v>
      </c>
      <c r="AI18" s="578">
        <f t="shared" si="14"/>
        <v>19.376089459999999</v>
      </c>
      <c r="AJ18" s="578">
        <f t="shared" si="14"/>
        <v>29.633585879999998</v>
      </c>
      <c r="AK18" s="578">
        <f t="shared" si="14"/>
        <v>23.42876137</v>
      </c>
      <c r="AL18" s="578">
        <f t="shared" si="14"/>
        <v>0</v>
      </c>
      <c r="AM18" s="578">
        <f t="shared" si="14"/>
        <v>26.609430660000005</v>
      </c>
      <c r="AN18" s="578">
        <f t="shared" si="14"/>
        <v>30.347200000000001</v>
      </c>
      <c r="AO18" s="578">
        <f t="shared" si="14"/>
        <v>13.499450090000002</v>
      </c>
      <c r="AP18" s="578">
        <f t="shared" si="14"/>
        <v>17.825600000000001</v>
      </c>
      <c r="AQ18" s="578">
        <f t="shared" si="14"/>
        <v>17.361899999999999</v>
      </c>
      <c r="AR18" s="579">
        <f t="shared" si="14"/>
        <v>18.058899999999998</v>
      </c>
      <c r="AS18" s="578">
        <f t="shared" si="14"/>
        <v>17.467699999999997</v>
      </c>
      <c r="AT18" s="578">
        <f t="shared" si="14"/>
        <v>17.467699999999997</v>
      </c>
      <c r="AU18" s="594" t="s">
        <v>830</v>
      </c>
      <c r="AV18" s="565" t="str">
        <f>IFERROR(#REF!/#REF!*100-100,"")</f>
        <v/>
      </c>
      <c r="AW18" s="565" t="e">
        <f>#REF!-#REF!</f>
        <v>#REF!</v>
      </c>
      <c r="AX18" s="565" t="str">
        <f>IFERROR(#REF!/#REF!*100-100,"")</f>
        <v/>
      </c>
      <c r="AY18" s="565" t="e">
        <f>#REF!-#REF!</f>
        <v>#REF!</v>
      </c>
      <c r="AZ18" s="565" t="str">
        <f>IFERROR(#REF!/#REF!*100-100,"")</f>
        <v/>
      </c>
      <c r="BA18" s="565" t="e">
        <f>#REF!-#REF!</f>
        <v>#REF!</v>
      </c>
      <c r="BB18" s="565" t="str">
        <f>IFERROR(#REF!/I18*100-100,"")</f>
        <v/>
      </c>
      <c r="BC18" s="565" t="e">
        <f>#REF!-I18</f>
        <v>#REF!</v>
      </c>
      <c r="BE18" s="580" t="e">
        <f>#REF!-I18</f>
        <v>#REF!</v>
      </c>
      <c r="BF18" s="580" t="e">
        <f>#REF!-I18</f>
        <v>#REF!</v>
      </c>
      <c r="BG18" s="580" t="e">
        <f>#REF!-#REF!</f>
        <v>#REF!</v>
      </c>
      <c r="BH18" s="580" t="e">
        <f>#REF!-#REF!</f>
        <v>#REF!</v>
      </c>
    </row>
    <row r="19" spans="1:60" x14ac:dyDescent="0.25">
      <c r="A19" s="587"/>
      <c r="B19" s="595" t="s">
        <v>1070</v>
      </c>
      <c r="C19" s="596">
        <f t="shared" ref="C19:Q19" si="17">C228</f>
        <v>-99.481461230000008</v>
      </c>
      <c r="D19" s="596">
        <f t="shared" si="17"/>
        <v>-135.6142887254999</v>
      </c>
      <c r="E19" s="596">
        <f t="shared" si="17"/>
        <v>14.136589000000043</v>
      </c>
      <c r="F19" s="596">
        <f t="shared" si="17"/>
        <v>105.67513592000006</v>
      </c>
      <c r="G19" s="596">
        <f t="shared" si="17"/>
        <v>115.94272956999998</v>
      </c>
      <c r="H19" s="597">
        <f t="shared" si="17"/>
        <v>129.53321914999998</v>
      </c>
      <c r="I19" s="597">
        <f t="shared" si="17"/>
        <v>105.47250182999994</v>
      </c>
      <c r="J19" s="597">
        <f t="shared" si="17"/>
        <v>144.28726057000006</v>
      </c>
      <c r="K19" s="597">
        <f t="shared" si="17"/>
        <v>55.040468820000058</v>
      </c>
      <c r="L19" s="597">
        <f t="shared" si="17"/>
        <v>133.63649999999996</v>
      </c>
      <c r="M19" s="1287">
        <f t="shared" si="17"/>
        <v>269.85716278000007</v>
      </c>
      <c r="N19" s="1287">
        <f>N228</f>
        <v>312.26700000000005</v>
      </c>
      <c r="O19" s="1288">
        <f>O228</f>
        <v>271.60810000000004</v>
      </c>
      <c r="P19" s="1289">
        <f t="shared" si="17"/>
        <v>267.6215000000002</v>
      </c>
      <c r="Q19" s="1288">
        <f t="shared" si="17"/>
        <v>301.74469999999997</v>
      </c>
      <c r="R19" s="1288">
        <f>R228</f>
        <v>177.49229999999989</v>
      </c>
      <c r="S19" s="557">
        <f t="shared" si="11"/>
        <v>1.0193372527715119</v>
      </c>
      <c r="T19" s="557">
        <f t="shared" si="5"/>
        <v>-1.4677765501101891E-2</v>
      </c>
      <c r="U19" s="558">
        <f t="shared" si="6"/>
        <v>-3.9865999999998394</v>
      </c>
      <c r="V19" s="659">
        <f>U19/$O$19</f>
        <v>-1.4677765501101914E-2</v>
      </c>
      <c r="W19" s="557">
        <f t="shared" si="8"/>
        <v>0.12750545079524533</v>
      </c>
      <c r="X19" s="557">
        <f t="shared" si="9"/>
        <v>-0.41177989207432675</v>
      </c>
      <c r="Y19" s="559"/>
      <c r="Z19" s="559"/>
      <c r="AA19" s="559"/>
      <c r="AB19" s="560"/>
      <c r="AC19" s="560"/>
      <c r="AD19" s="581" t="s">
        <v>1375</v>
      </c>
      <c r="AE19" s="589">
        <f t="shared" si="14"/>
        <v>-99.481461230000008</v>
      </c>
      <c r="AF19" s="589">
        <f t="shared" si="14"/>
        <v>-135.6142887254999</v>
      </c>
      <c r="AG19" s="589">
        <f t="shared" si="14"/>
        <v>14.136589000000043</v>
      </c>
      <c r="AH19" s="589">
        <f t="shared" si="14"/>
        <v>105.67513592000006</v>
      </c>
      <c r="AI19" s="590">
        <f t="shared" si="14"/>
        <v>115.94272956999998</v>
      </c>
      <c r="AJ19" s="590">
        <f t="shared" si="14"/>
        <v>129.53321914999998</v>
      </c>
      <c r="AK19" s="590">
        <f t="shared" si="14"/>
        <v>105.47250182999994</v>
      </c>
      <c r="AL19" s="590">
        <f t="shared" si="14"/>
        <v>144.28726057000006</v>
      </c>
      <c r="AM19" s="590">
        <f t="shared" si="14"/>
        <v>55.040468820000058</v>
      </c>
      <c r="AN19" s="590">
        <f t="shared" si="14"/>
        <v>133.63649999999996</v>
      </c>
      <c r="AO19" s="590">
        <f t="shared" si="14"/>
        <v>269.85716278000007</v>
      </c>
      <c r="AP19" s="590">
        <f>N19</f>
        <v>312.26700000000005</v>
      </c>
      <c r="AQ19" s="590">
        <f>O19</f>
        <v>271.60810000000004</v>
      </c>
      <c r="AR19" s="591">
        <f t="shared" si="14"/>
        <v>267.6215000000002</v>
      </c>
      <c r="AS19" s="590">
        <f t="shared" si="14"/>
        <v>301.74469999999997</v>
      </c>
      <c r="AT19" s="590">
        <f t="shared" si="14"/>
        <v>177.49229999999989</v>
      </c>
      <c r="AU19" s="40" t="s">
        <v>1070</v>
      </c>
      <c r="AV19" s="565" t="str">
        <f>IFERROR(#REF!/#REF!*100-100,"")</f>
        <v/>
      </c>
      <c r="AW19" s="565" t="e">
        <f>#REF!-#REF!</f>
        <v>#REF!</v>
      </c>
      <c r="AX19" s="565" t="str">
        <f>IFERROR(#REF!/#REF!*100-100,"")</f>
        <v/>
      </c>
      <c r="AY19" s="565" t="e">
        <f>#REF!-#REF!</f>
        <v>#REF!</v>
      </c>
      <c r="AZ19" s="565" t="str">
        <f>IFERROR(#REF!/#REF!*100-100,"")</f>
        <v/>
      </c>
      <c r="BA19" s="565" t="e">
        <f>#REF!-#REF!</f>
        <v>#REF!</v>
      </c>
      <c r="BB19" s="565" t="str">
        <f>IFERROR(#REF!/I19*100-100,"")</f>
        <v/>
      </c>
      <c r="BC19" s="565" t="e">
        <f>#REF!-I19</f>
        <v>#REF!</v>
      </c>
      <c r="BE19" s="567" t="e">
        <f>#REF!-I19</f>
        <v>#REF!</v>
      </c>
      <c r="BF19" s="567" t="e">
        <f>#REF!-I19</f>
        <v>#REF!</v>
      </c>
      <c r="BG19" s="567" t="e">
        <f>#REF!-#REF!</f>
        <v>#REF!</v>
      </c>
      <c r="BH19" s="567" t="e">
        <f>#REF!-#REF!</f>
        <v>#REF!</v>
      </c>
    </row>
    <row r="20" spans="1:60" x14ac:dyDescent="0.25">
      <c r="A20" s="587"/>
      <c r="B20" s="595"/>
      <c r="C20" s="596"/>
      <c r="D20" s="596"/>
      <c r="E20" s="596"/>
      <c r="F20" s="596"/>
      <c r="G20" s="596"/>
      <c r="H20" s="597"/>
      <c r="I20" s="597"/>
      <c r="J20" s="597"/>
      <c r="K20" s="597"/>
      <c r="L20" s="597"/>
      <c r="M20" s="1287"/>
      <c r="N20" s="1287"/>
      <c r="O20" s="1288"/>
      <c r="P20" s="1289"/>
      <c r="Q20" s="1288"/>
      <c r="R20" s="1288"/>
      <c r="S20" s="557"/>
      <c r="T20" s="557" t="str">
        <f t="shared" si="5"/>
        <v/>
      </c>
      <c r="U20" s="558">
        <f t="shared" si="6"/>
        <v>0</v>
      </c>
      <c r="V20" s="558"/>
      <c r="W20" s="557" t="str">
        <f t="shared" si="8"/>
        <v/>
      </c>
      <c r="X20" s="557" t="str">
        <f t="shared" si="9"/>
        <v/>
      </c>
      <c r="Y20" s="559"/>
      <c r="Z20" s="559"/>
      <c r="AA20" s="559"/>
      <c r="AB20" s="560"/>
      <c r="AC20" s="560"/>
      <c r="AD20" s="581"/>
      <c r="AE20" s="589"/>
      <c r="AF20" s="589"/>
      <c r="AG20" s="589"/>
      <c r="AH20" s="589"/>
      <c r="AI20" s="590"/>
      <c r="AJ20" s="590"/>
      <c r="AK20" s="590"/>
      <c r="AL20" s="590"/>
      <c r="AM20" s="590"/>
      <c r="AN20" s="590"/>
      <c r="AO20" s="590"/>
      <c r="AP20" s="590"/>
      <c r="AQ20" s="590"/>
      <c r="AR20" s="591"/>
      <c r="AS20" s="590"/>
      <c r="AT20" s="590"/>
      <c r="AU20" s="40"/>
      <c r="AV20" s="565"/>
      <c r="AW20" s="565"/>
      <c r="AX20" s="565"/>
      <c r="AY20" s="565"/>
      <c r="AZ20" s="565"/>
      <c r="BA20" s="565"/>
      <c r="BB20" s="565"/>
      <c r="BC20" s="565"/>
      <c r="BE20" s="567"/>
      <c r="BF20" s="567"/>
      <c r="BG20" s="567"/>
      <c r="BH20" s="567"/>
    </row>
    <row r="21" spans="1:60" x14ac:dyDescent="0.25">
      <c r="A21" s="587"/>
      <c r="B21" s="599" t="s">
        <v>1071</v>
      </c>
      <c r="C21" s="570">
        <f t="shared" ref="C21:Q21" si="18">C230</f>
        <v>194.10428315000001</v>
      </c>
      <c r="D21" s="570">
        <f t="shared" si="18"/>
        <v>85.992378233000011</v>
      </c>
      <c r="E21" s="570">
        <f t="shared" si="18"/>
        <v>9.1538967800000002</v>
      </c>
      <c r="F21" s="570">
        <f t="shared" si="18"/>
        <v>4.65525229</v>
      </c>
      <c r="G21" s="570">
        <f t="shared" si="18"/>
        <v>89.352866469999981</v>
      </c>
      <c r="H21" s="571">
        <f t="shared" si="18"/>
        <v>96.138285940000003</v>
      </c>
      <c r="I21" s="571">
        <f t="shared" si="18"/>
        <v>57.825258859999998</v>
      </c>
      <c r="J21" s="571">
        <f t="shared" si="18"/>
        <v>100.96056429000002</v>
      </c>
      <c r="K21" s="571">
        <f t="shared" si="18"/>
        <v>67.174533830000001</v>
      </c>
      <c r="L21" s="571">
        <f t="shared" si="18"/>
        <v>161.0478</v>
      </c>
      <c r="M21" s="583">
        <f t="shared" si="18"/>
        <v>250.30082795999999</v>
      </c>
      <c r="N21" s="583">
        <f>N230</f>
        <v>256.86930000000001</v>
      </c>
      <c r="O21" s="1286">
        <f>O230</f>
        <v>215.49019999999999</v>
      </c>
      <c r="P21" s="1281">
        <f t="shared" si="18"/>
        <v>267.85019999999997</v>
      </c>
      <c r="Q21" s="1286">
        <f t="shared" si="18"/>
        <v>261.32750000000004</v>
      </c>
      <c r="R21" s="1286">
        <f>R230</f>
        <v>127.4427</v>
      </c>
      <c r="S21" s="557">
        <f t="shared" si="11"/>
        <v>0.55420209378830387</v>
      </c>
      <c r="T21" s="557">
        <f t="shared" si="5"/>
        <v>0.24298088729789091</v>
      </c>
      <c r="U21" s="558">
        <f t="shared" si="6"/>
        <v>52.359999999999985</v>
      </c>
      <c r="V21" s="558">
        <f t="shared" ref="V21:V37" si="19">IFERROR(N21-M21,"")</f>
        <v>6.5684720400000174</v>
      </c>
      <c r="W21" s="557">
        <f t="shared" si="8"/>
        <v>-2.4352044538327511E-2</v>
      </c>
      <c r="X21" s="557">
        <f t="shared" si="9"/>
        <v>-0.51232572155628486</v>
      </c>
      <c r="Y21" s="574"/>
      <c r="Z21" s="574"/>
      <c r="AA21" s="574"/>
      <c r="AB21" s="575"/>
      <c r="AC21" s="575"/>
      <c r="AD21" s="581" t="s">
        <v>1376</v>
      </c>
      <c r="AE21" s="577">
        <f t="shared" ref="AE21:AO22" si="20">C21</f>
        <v>194.10428315000001</v>
      </c>
      <c r="AF21" s="577">
        <f t="shared" si="20"/>
        <v>85.992378233000011</v>
      </c>
      <c r="AG21" s="577">
        <f t="shared" si="20"/>
        <v>9.1538967800000002</v>
      </c>
      <c r="AH21" s="577">
        <f t="shared" si="20"/>
        <v>4.65525229</v>
      </c>
      <c r="AI21" s="578">
        <f t="shared" si="20"/>
        <v>89.352866469999981</v>
      </c>
      <c r="AJ21" s="578">
        <f t="shared" si="20"/>
        <v>96.138285940000003</v>
      </c>
      <c r="AK21" s="578">
        <f t="shared" si="20"/>
        <v>57.825258859999998</v>
      </c>
      <c r="AL21" s="578">
        <f t="shared" si="20"/>
        <v>100.96056429000002</v>
      </c>
      <c r="AM21" s="578">
        <f t="shared" si="20"/>
        <v>67.174533830000001</v>
      </c>
      <c r="AN21" s="578">
        <f t="shared" si="20"/>
        <v>161.0478</v>
      </c>
      <c r="AO21" s="578">
        <f t="shared" si="20"/>
        <v>250.30082795999999</v>
      </c>
      <c r="AP21" s="578">
        <f>N21</f>
        <v>256.86930000000001</v>
      </c>
      <c r="AQ21" s="578">
        <f>O21</f>
        <v>215.49019999999999</v>
      </c>
      <c r="AR21" s="579">
        <f t="shared" ref="AR21:AT22" si="21">P21</f>
        <v>267.85019999999997</v>
      </c>
      <c r="AS21" s="578">
        <f t="shared" si="21"/>
        <v>261.32750000000004</v>
      </c>
      <c r="AT21" s="578">
        <f t="shared" si="21"/>
        <v>127.4427</v>
      </c>
      <c r="AU21" s="600" t="s">
        <v>1071</v>
      </c>
      <c r="AV21" s="565" t="str">
        <f>IFERROR(#REF!/#REF!*100-100,"")</f>
        <v/>
      </c>
      <c r="AW21" s="565" t="e">
        <f>#REF!-#REF!</f>
        <v>#REF!</v>
      </c>
      <c r="AX21" s="565" t="str">
        <f>IFERROR(#REF!/#REF!*100-100,"")</f>
        <v/>
      </c>
      <c r="AY21" s="565" t="e">
        <f>#REF!-#REF!</f>
        <v>#REF!</v>
      </c>
      <c r="AZ21" s="565" t="str">
        <f>IFERROR(#REF!/#REF!*100-100,"")</f>
        <v/>
      </c>
      <c r="BA21" s="565" t="e">
        <f>#REF!-#REF!</f>
        <v>#REF!</v>
      </c>
      <c r="BB21" s="565" t="str">
        <f>IFERROR(#REF!/I21*100-100,"")</f>
        <v/>
      </c>
      <c r="BC21" s="565" t="e">
        <f>#REF!-I21</f>
        <v>#REF!</v>
      </c>
      <c r="BE21" s="580" t="e">
        <f>#REF!-I21</f>
        <v>#REF!</v>
      </c>
      <c r="BF21" s="580" t="e">
        <f>#REF!-I21</f>
        <v>#REF!</v>
      </c>
      <c r="BG21" s="580" t="e">
        <f>#REF!-#REF!</f>
        <v>#REF!</v>
      </c>
      <c r="BH21" s="580" t="e">
        <f>#REF!-#REF!</f>
        <v>#REF!</v>
      </c>
    </row>
    <row r="22" spans="1:60" x14ac:dyDescent="0.25">
      <c r="A22" s="587"/>
      <c r="B22" s="553" t="s">
        <v>1075</v>
      </c>
      <c r="C22" s="554">
        <f t="shared" ref="C22:M22" si="22">C238</f>
        <v>-293.58574438000005</v>
      </c>
      <c r="D22" s="554">
        <f t="shared" si="22"/>
        <v>-221.60666695849991</v>
      </c>
      <c r="E22" s="554">
        <f t="shared" si="22"/>
        <v>4.9826922200000432</v>
      </c>
      <c r="F22" s="554">
        <f t="shared" si="22"/>
        <v>101.01988363000007</v>
      </c>
      <c r="G22" s="554">
        <f t="shared" si="22"/>
        <v>26.589863100000002</v>
      </c>
      <c r="H22" s="555">
        <f t="shared" si="22"/>
        <v>33.394933209999976</v>
      </c>
      <c r="I22" s="555">
        <f t="shared" si="22"/>
        <v>47.647242969999944</v>
      </c>
      <c r="J22" s="555">
        <f t="shared" si="22"/>
        <v>43.326696280000036</v>
      </c>
      <c r="K22" s="555">
        <f t="shared" si="22"/>
        <v>-12.134065009999944</v>
      </c>
      <c r="L22" s="555">
        <f t="shared" si="22"/>
        <v>-27.41130000000004</v>
      </c>
      <c r="M22" s="1283">
        <f t="shared" si="22"/>
        <v>19.556334820000075</v>
      </c>
      <c r="N22" s="1283">
        <f>N238</f>
        <v>55.497700000000044</v>
      </c>
      <c r="O22" s="1284">
        <f>O238</f>
        <v>56.21790000000005</v>
      </c>
      <c r="P22" s="1285">
        <f>P238</f>
        <v>-0.32869999999977606</v>
      </c>
      <c r="Q22" s="1284">
        <f>Q238</f>
        <v>40.417199999999923</v>
      </c>
      <c r="R22" s="1284">
        <f>R238</f>
        <v>50.149599999999886</v>
      </c>
      <c r="S22" s="557">
        <f t="shared" si="11"/>
        <v>-1.7134406182851616</v>
      </c>
      <c r="T22" s="557">
        <f t="shared" si="5"/>
        <v>-1.0058468921820234</v>
      </c>
      <c r="U22" s="558">
        <f t="shared" si="6"/>
        <v>-56.546599999999827</v>
      </c>
      <c r="V22" s="558">
        <f t="shared" si="19"/>
        <v>35.94136517999997</v>
      </c>
      <c r="W22" s="559"/>
      <c r="X22" s="559"/>
      <c r="Y22" s="559"/>
      <c r="Z22" s="559"/>
      <c r="AA22" s="559"/>
      <c r="AB22" s="560"/>
      <c r="AC22" s="560"/>
      <c r="AD22" s="561" t="s">
        <v>1377</v>
      </c>
      <c r="AE22" s="562">
        <f t="shared" si="20"/>
        <v>-293.58574438000005</v>
      </c>
      <c r="AF22" s="562">
        <f t="shared" si="20"/>
        <v>-221.60666695849991</v>
      </c>
      <c r="AG22" s="562">
        <f t="shared" si="20"/>
        <v>4.9826922200000432</v>
      </c>
      <c r="AH22" s="562">
        <f t="shared" si="20"/>
        <v>101.01988363000007</v>
      </c>
      <c r="AI22" s="563">
        <f t="shared" si="20"/>
        <v>26.589863100000002</v>
      </c>
      <c r="AJ22" s="563">
        <f t="shared" si="20"/>
        <v>33.394933209999976</v>
      </c>
      <c r="AK22" s="563">
        <f t="shared" si="20"/>
        <v>47.647242969999944</v>
      </c>
      <c r="AL22" s="563">
        <f t="shared" si="20"/>
        <v>43.326696280000036</v>
      </c>
      <c r="AM22" s="563">
        <f t="shared" si="20"/>
        <v>-12.134065009999944</v>
      </c>
      <c r="AN22" s="563">
        <f t="shared" si="20"/>
        <v>-27.41130000000004</v>
      </c>
      <c r="AO22" s="563">
        <f t="shared" si="20"/>
        <v>19.556334820000075</v>
      </c>
      <c r="AP22" s="563">
        <f>N22</f>
        <v>55.497700000000044</v>
      </c>
      <c r="AQ22" s="563">
        <f>O22</f>
        <v>56.21790000000005</v>
      </c>
      <c r="AR22" s="564">
        <f t="shared" si="21"/>
        <v>-0.32869999999977606</v>
      </c>
      <c r="AS22" s="563">
        <f t="shared" si="21"/>
        <v>40.417199999999923</v>
      </c>
      <c r="AT22" s="563">
        <f t="shared" si="21"/>
        <v>50.149599999999886</v>
      </c>
      <c r="AU22" s="40" t="s">
        <v>1075</v>
      </c>
      <c r="AV22" s="565" t="str">
        <f>IFERROR(#REF!/#REF!*100-100,"")</f>
        <v/>
      </c>
      <c r="AW22" s="565" t="e">
        <f>#REF!-#REF!</f>
        <v>#REF!</v>
      </c>
      <c r="AX22" s="565" t="str">
        <f>IFERROR(#REF!/#REF!*100-100,"")</f>
        <v/>
      </c>
      <c r="AY22" s="565" t="e">
        <f>#REF!-#REF!</f>
        <v>#REF!</v>
      </c>
      <c r="AZ22" s="565" t="str">
        <f>IFERROR(#REF!/#REF!*100-100,"")</f>
        <v/>
      </c>
      <c r="BA22" s="565" t="e">
        <f>#REF!-#REF!</f>
        <v>#REF!</v>
      </c>
      <c r="BB22" s="565" t="str">
        <f>IFERROR(#REF!/I22*100-100,"")</f>
        <v/>
      </c>
      <c r="BC22" s="565" t="e">
        <f>#REF!-I22</f>
        <v>#REF!</v>
      </c>
      <c r="BE22" s="567" t="e">
        <f>#REF!-I22</f>
        <v>#REF!</v>
      </c>
      <c r="BF22" s="567" t="e">
        <f>#REF!-I22</f>
        <v>#REF!</v>
      </c>
      <c r="BG22" s="567" t="e">
        <f>#REF!-#REF!</f>
        <v>#REF!</v>
      </c>
      <c r="BH22" s="567" t="e">
        <f>#REF!-#REF!</f>
        <v>#REF!</v>
      </c>
    </row>
    <row r="23" spans="1:60" ht="15.75" customHeight="1" x14ac:dyDescent="0.25">
      <c r="A23" s="587"/>
      <c r="B23" s="549"/>
      <c r="C23" s="570"/>
      <c r="D23" s="570"/>
      <c r="E23" s="570"/>
      <c r="F23" s="570"/>
      <c r="G23" s="570"/>
      <c r="H23" s="571"/>
      <c r="I23" s="571"/>
      <c r="J23" s="571"/>
      <c r="K23" s="571"/>
      <c r="L23" s="571"/>
      <c r="M23" s="583"/>
      <c r="N23" s="583"/>
      <c r="O23" s="1286"/>
      <c r="P23" s="1281"/>
      <c r="Q23" s="1286"/>
      <c r="R23" s="1286"/>
      <c r="S23" s="557" t="str">
        <f t="shared" si="11"/>
        <v/>
      </c>
      <c r="T23" s="557" t="str">
        <f t="shared" si="5"/>
        <v/>
      </c>
      <c r="U23" s="558">
        <f t="shared" si="6"/>
        <v>0</v>
      </c>
      <c r="V23" s="558">
        <f t="shared" si="19"/>
        <v>0</v>
      </c>
      <c r="W23" s="574"/>
      <c r="X23" s="574"/>
      <c r="Y23" s="574"/>
      <c r="Z23" s="574"/>
      <c r="AA23" s="574"/>
      <c r="AB23" s="575"/>
      <c r="AC23" s="575"/>
      <c r="AD23" s="588"/>
      <c r="AE23" s="589"/>
      <c r="AF23" s="589"/>
      <c r="AG23" s="589"/>
      <c r="AH23" s="589"/>
      <c r="AI23" s="590"/>
      <c r="AJ23" s="590"/>
      <c r="AK23" s="590"/>
      <c r="AL23" s="590"/>
      <c r="AM23" s="590"/>
      <c r="AN23" s="590"/>
      <c r="AO23" s="590"/>
      <c r="AP23" s="590"/>
      <c r="AQ23" s="590"/>
      <c r="AR23" s="591"/>
      <c r="AS23" s="590"/>
      <c r="AT23" s="590"/>
      <c r="AU23" s="39"/>
      <c r="AV23" s="565" t="str">
        <f>IFERROR(#REF!/#REF!*100-100,"")</f>
        <v/>
      </c>
      <c r="AW23" s="565" t="e">
        <f>#REF!-#REF!</f>
        <v>#REF!</v>
      </c>
      <c r="AX23" s="565" t="str">
        <f>IFERROR(#REF!/#REF!*100-100,"")</f>
        <v/>
      </c>
      <c r="AY23" s="565" t="e">
        <f>#REF!-#REF!</f>
        <v>#REF!</v>
      </c>
      <c r="AZ23" s="565" t="str">
        <f>IFERROR(#REF!/#REF!*100-100,"")</f>
        <v/>
      </c>
      <c r="BA23" s="565" t="e">
        <f>#REF!-#REF!</f>
        <v>#REF!</v>
      </c>
      <c r="BB23" s="565" t="str">
        <f>IFERROR(#REF!/I23*100-100,"")</f>
        <v/>
      </c>
      <c r="BC23" s="565" t="e">
        <f>#REF!-I23</f>
        <v>#REF!</v>
      </c>
      <c r="BE23" s="580"/>
      <c r="BF23" s="580"/>
      <c r="BG23" s="580"/>
      <c r="BH23" s="580"/>
    </row>
    <row r="24" spans="1:60" ht="22.5" customHeight="1" x14ac:dyDescent="0.25">
      <c r="A24" s="587"/>
      <c r="B24" s="601" t="str">
        <f t="shared" ref="B24:Q28" si="23">B240</f>
        <v>Net Acquisition Of Financial Assets And Liabilities (Financing)</v>
      </c>
      <c r="C24" s="602">
        <f t="shared" si="23"/>
        <v>18.627399999999998</v>
      </c>
      <c r="D24" s="602">
        <f t="shared" si="23"/>
        <v>198.38439999999997</v>
      </c>
      <c r="E24" s="602">
        <f t="shared" si="23"/>
        <v>9.4890784999999997</v>
      </c>
      <c r="F24" s="602">
        <f t="shared" si="23"/>
        <v>22.9</v>
      </c>
      <c r="G24" s="602">
        <f t="shared" si="23"/>
        <v>22.9</v>
      </c>
      <c r="H24" s="602">
        <f t="shared" si="23"/>
        <v>-36.8022725800001</v>
      </c>
      <c r="I24" s="602">
        <f t="shared" si="23"/>
        <v>-59.720145389999907</v>
      </c>
      <c r="J24" s="603">
        <f t="shared" si="23"/>
        <v>9.7837983200001446</v>
      </c>
      <c r="K24" s="603">
        <f t="shared" si="23"/>
        <v>10.31754646999979</v>
      </c>
      <c r="L24" s="603">
        <f t="shared" si="23"/>
        <v>22.757137</v>
      </c>
      <c r="M24" s="1290">
        <f t="shared" si="23"/>
        <v>-19.577951300000251</v>
      </c>
      <c r="N24" s="1290">
        <f>N240</f>
        <v>-55.465799999999994</v>
      </c>
      <c r="O24" s="1290">
        <f>O240</f>
        <v>-56.154200000000003</v>
      </c>
      <c r="P24" s="1291">
        <f t="shared" si="23"/>
        <v>0.28129999999999455</v>
      </c>
      <c r="Q24" s="1290">
        <f t="shared" si="23"/>
        <v>-40.430300000000003</v>
      </c>
      <c r="R24" s="1292">
        <f>R240</f>
        <v>-50.116900000000001</v>
      </c>
      <c r="S24" s="557">
        <f t="shared" si="11"/>
        <v>-1.8602993997004216</v>
      </c>
      <c r="T24" s="557">
        <f t="shared" si="5"/>
        <v>-1.0050094204885831</v>
      </c>
      <c r="U24" s="558">
        <f t="shared" si="6"/>
        <v>56.435499999999998</v>
      </c>
      <c r="V24" s="558">
        <f t="shared" si="19"/>
        <v>-35.887848699999743</v>
      </c>
      <c r="W24" s="604"/>
      <c r="X24" s="604"/>
      <c r="Y24" s="604"/>
      <c r="Z24" s="604"/>
      <c r="AA24" s="604"/>
      <c r="AB24" s="605"/>
      <c r="AC24" s="606"/>
      <c r="AD24" s="581" t="s">
        <v>1378</v>
      </c>
      <c r="AE24" s="607">
        <f t="shared" ref="AE24:AT37" si="24">C24</f>
        <v>18.627399999999998</v>
      </c>
      <c r="AF24" s="607">
        <f t="shared" si="24"/>
        <v>198.38439999999997</v>
      </c>
      <c r="AG24" s="607">
        <f t="shared" si="24"/>
        <v>9.4890784999999997</v>
      </c>
      <c r="AH24" s="607">
        <f t="shared" si="24"/>
        <v>22.9</v>
      </c>
      <c r="AI24" s="608">
        <f t="shared" si="24"/>
        <v>22.9</v>
      </c>
      <c r="AJ24" s="608">
        <f t="shared" si="24"/>
        <v>-36.8022725800001</v>
      </c>
      <c r="AK24" s="608">
        <f t="shared" si="24"/>
        <v>-59.720145389999907</v>
      </c>
      <c r="AL24" s="608">
        <f t="shared" si="24"/>
        <v>9.7837983200001446</v>
      </c>
      <c r="AM24" s="608">
        <f t="shared" si="24"/>
        <v>10.31754646999979</v>
      </c>
      <c r="AN24" s="608">
        <f t="shared" si="24"/>
        <v>22.757137</v>
      </c>
      <c r="AO24" s="608">
        <f t="shared" si="24"/>
        <v>-19.577951300000251</v>
      </c>
      <c r="AP24" s="608">
        <f t="shared" si="24"/>
        <v>-55.465799999999994</v>
      </c>
      <c r="AQ24" s="608">
        <f t="shared" si="24"/>
        <v>-56.154200000000003</v>
      </c>
      <c r="AR24" s="609">
        <f t="shared" si="24"/>
        <v>0.28129999999999455</v>
      </c>
      <c r="AS24" s="608">
        <f t="shared" si="24"/>
        <v>-40.430300000000003</v>
      </c>
      <c r="AT24" s="608">
        <f t="shared" si="24"/>
        <v>-50.116900000000001</v>
      </c>
      <c r="AU24" s="610" t="str">
        <f t="shared" ref="AU24:AU28" si="25">AU240</f>
        <v>Net Acquisition Of Financial Assets And Liabilities (Financing)</v>
      </c>
      <c r="AV24" s="565" t="str">
        <f>IFERROR(#REF!/#REF!*100-100,"")</f>
        <v/>
      </c>
      <c r="AW24" s="565" t="e">
        <f>#REF!-#REF!</f>
        <v>#REF!</v>
      </c>
      <c r="AX24" s="565" t="str">
        <f>IFERROR(#REF!/#REF!*100-100,"")</f>
        <v/>
      </c>
      <c r="AY24" s="565" t="e">
        <f>#REF!-#REF!</f>
        <v>#REF!</v>
      </c>
      <c r="AZ24" s="565" t="str">
        <f>IFERROR(#REF!/#REF!*100-100,"")</f>
        <v/>
      </c>
      <c r="BA24" s="565" t="e">
        <f>#REF!-#REF!</f>
        <v>#REF!</v>
      </c>
      <c r="BB24" s="565" t="str">
        <f>IFERROR(#REF!/I24*100-100,"")</f>
        <v/>
      </c>
      <c r="BC24" s="565" t="e">
        <f>#REF!-I24</f>
        <v>#REF!</v>
      </c>
      <c r="BE24" s="580" t="e">
        <f>#REF!-I24</f>
        <v>#REF!</v>
      </c>
      <c r="BF24" s="580" t="e">
        <f>#REF!-I24</f>
        <v>#REF!</v>
      </c>
      <c r="BG24" s="580" t="e">
        <f>#REF!-#REF!</f>
        <v>#REF!</v>
      </c>
      <c r="BH24" s="580" t="e">
        <f>#REF!-#REF!</f>
        <v>#REF!</v>
      </c>
    </row>
    <row r="25" spans="1:60" ht="6.75" customHeight="1" x14ac:dyDescent="0.25">
      <c r="A25" s="587"/>
      <c r="B25" s="611" t="str">
        <f t="shared" si="23"/>
        <v xml:space="preserve"> </v>
      </c>
      <c r="C25" s="611"/>
      <c r="D25" s="611"/>
      <c r="E25" s="611"/>
      <c r="F25" s="611"/>
      <c r="G25" s="611"/>
      <c r="H25" s="612"/>
      <c r="I25" s="612"/>
      <c r="J25" s="613"/>
      <c r="K25" s="613"/>
      <c r="L25" s="613"/>
      <c r="M25" s="1293"/>
      <c r="N25" s="1293"/>
      <c r="O25" s="1293"/>
      <c r="P25" s="1294"/>
      <c r="Q25" s="1293"/>
      <c r="R25" s="1295"/>
      <c r="S25" s="557" t="str">
        <f t="shared" si="11"/>
        <v/>
      </c>
      <c r="T25" s="557" t="str">
        <f t="shared" si="5"/>
        <v/>
      </c>
      <c r="U25" s="558">
        <f t="shared" si="6"/>
        <v>0</v>
      </c>
      <c r="V25" s="558">
        <f t="shared" si="19"/>
        <v>0</v>
      </c>
      <c r="W25" s="614"/>
      <c r="X25" s="614"/>
      <c r="Y25" s="614"/>
      <c r="Z25" s="614"/>
      <c r="AA25" s="614"/>
      <c r="AB25" s="606"/>
      <c r="AC25" s="606"/>
      <c r="AD25" s="551" t="s">
        <v>1108</v>
      </c>
      <c r="AE25" s="607">
        <f t="shared" si="24"/>
        <v>0</v>
      </c>
      <c r="AF25" s="607">
        <f t="shared" si="24"/>
        <v>0</v>
      </c>
      <c r="AG25" s="607">
        <f t="shared" si="24"/>
        <v>0</v>
      </c>
      <c r="AH25" s="607">
        <f t="shared" si="24"/>
        <v>0</v>
      </c>
      <c r="AI25" s="608">
        <f t="shared" si="24"/>
        <v>0</v>
      </c>
      <c r="AJ25" s="608">
        <f t="shared" si="24"/>
        <v>0</v>
      </c>
      <c r="AK25" s="608">
        <f t="shared" si="24"/>
        <v>0</v>
      </c>
      <c r="AL25" s="608">
        <f t="shared" si="24"/>
        <v>0</v>
      </c>
      <c r="AM25" s="608">
        <f t="shared" si="24"/>
        <v>0</v>
      </c>
      <c r="AN25" s="608">
        <f t="shared" si="24"/>
        <v>0</v>
      </c>
      <c r="AO25" s="608">
        <f t="shared" si="24"/>
        <v>0</v>
      </c>
      <c r="AP25" s="608">
        <f t="shared" si="24"/>
        <v>0</v>
      </c>
      <c r="AQ25" s="608">
        <f t="shared" si="24"/>
        <v>0</v>
      </c>
      <c r="AR25" s="609">
        <f t="shared" si="24"/>
        <v>0</v>
      </c>
      <c r="AS25" s="608">
        <f t="shared" si="24"/>
        <v>0</v>
      </c>
      <c r="AT25" s="608">
        <f t="shared" si="24"/>
        <v>0</v>
      </c>
      <c r="AU25" s="615" t="str">
        <f t="shared" si="25"/>
        <v xml:space="preserve"> </v>
      </c>
      <c r="AV25" s="565" t="str">
        <f>IFERROR(#REF!/#REF!*100-100,"")</f>
        <v/>
      </c>
      <c r="AW25" s="565" t="e">
        <f>#REF!-#REF!</f>
        <v>#REF!</v>
      </c>
      <c r="AX25" s="565" t="str">
        <f>IFERROR(#REF!/#REF!*100-100,"")</f>
        <v/>
      </c>
      <c r="AY25" s="565" t="e">
        <f>#REF!-#REF!</f>
        <v>#REF!</v>
      </c>
      <c r="AZ25" s="565" t="str">
        <f>IFERROR(#REF!/#REF!*100-100,"")</f>
        <v/>
      </c>
      <c r="BA25" s="565" t="e">
        <f>#REF!-#REF!</f>
        <v>#REF!</v>
      </c>
      <c r="BB25" s="565" t="str">
        <f>IFERROR(#REF!/I25*100-100,"")</f>
        <v/>
      </c>
      <c r="BC25" s="565" t="e">
        <f>#REF!-I25</f>
        <v>#REF!</v>
      </c>
      <c r="BE25" s="580"/>
      <c r="BF25" s="580"/>
      <c r="BG25" s="580"/>
      <c r="BH25" s="580"/>
    </row>
    <row r="26" spans="1:60" x14ac:dyDescent="0.25">
      <c r="A26" s="568"/>
      <c r="B26" s="616" t="str">
        <f t="shared" si="23"/>
        <v>Financial Assets</v>
      </c>
      <c r="C26" s="617">
        <f t="shared" si="23"/>
        <v>23.299999999999997</v>
      </c>
      <c r="D26" s="617">
        <f t="shared" si="23"/>
        <v>23.299999999999997</v>
      </c>
      <c r="E26" s="617">
        <f t="shared" si="23"/>
        <v>22.9</v>
      </c>
      <c r="F26" s="617">
        <f t="shared" si="23"/>
        <v>22.9</v>
      </c>
      <c r="G26" s="617">
        <f t="shared" si="23"/>
        <v>22.9</v>
      </c>
      <c r="H26" s="617">
        <f t="shared" si="23"/>
        <v>-23.391351080000099</v>
      </c>
      <c r="I26" s="617">
        <f t="shared" si="23"/>
        <v>-61.464911849999901</v>
      </c>
      <c r="J26" s="618">
        <f t="shared" si="23"/>
        <v>-4.26456281999985</v>
      </c>
      <c r="K26" s="618">
        <f t="shared" si="23"/>
        <v>22.80002475999979</v>
      </c>
      <c r="L26" s="618">
        <f t="shared" si="23"/>
        <v>20.882137</v>
      </c>
      <c r="M26" s="1296">
        <f t="shared" si="23"/>
        <v>28.527509259999746</v>
      </c>
      <c r="N26" s="1296">
        <f>N242</f>
        <v>-37.058799999999998</v>
      </c>
      <c r="O26" s="1296">
        <f>O242</f>
        <v>-27.633300000000002</v>
      </c>
      <c r="P26" s="1297">
        <f t="shared" si="23"/>
        <v>16.506999999999998</v>
      </c>
      <c r="Q26" s="1296">
        <f t="shared" si="23"/>
        <v>4.7954000000000008</v>
      </c>
      <c r="R26" s="1298">
        <f>R242</f>
        <v>1.1088</v>
      </c>
      <c r="S26" s="557">
        <f t="shared" si="11"/>
        <v>0.36612020407680235</v>
      </c>
      <c r="T26" s="557">
        <f t="shared" si="5"/>
        <v>-1.5973589835452153</v>
      </c>
      <c r="U26" s="558">
        <f t="shared" si="6"/>
        <v>44.140299999999996</v>
      </c>
      <c r="V26" s="558">
        <f t="shared" si="19"/>
        <v>-65.586309259999751</v>
      </c>
      <c r="W26" s="604"/>
      <c r="X26" s="604"/>
      <c r="Y26" s="604"/>
      <c r="Z26" s="604"/>
      <c r="AA26" s="604"/>
      <c r="AB26" s="605"/>
      <c r="AC26" s="605"/>
      <c r="AD26" s="561" t="s">
        <v>1379</v>
      </c>
      <c r="AE26" s="619">
        <f t="shared" si="24"/>
        <v>23.299999999999997</v>
      </c>
      <c r="AF26" s="619">
        <f t="shared" si="24"/>
        <v>23.299999999999997</v>
      </c>
      <c r="AG26" s="619">
        <f t="shared" si="24"/>
        <v>22.9</v>
      </c>
      <c r="AH26" s="619">
        <f t="shared" si="24"/>
        <v>22.9</v>
      </c>
      <c r="AI26" s="620">
        <f t="shared" si="24"/>
        <v>22.9</v>
      </c>
      <c r="AJ26" s="620">
        <f t="shared" si="24"/>
        <v>-23.391351080000099</v>
      </c>
      <c r="AK26" s="620">
        <f t="shared" si="24"/>
        <v>-61.464911849999901</v>
      </c>
      <c r="AL26" s="620">
        <f t="shared" si="24"/>
        <v>-4.26456281999985</v>
      </c>
      <c r="AM26" s="620">
        <f t="shared" si="24"/>
        <v>22.80002475999979</v>
      </c>
      <c r="AN26" s="620">
        <f t="shared" si="24"/>
        <v>20.882137</v>
      </c>
      <c r="AO26" s="620">
        <f t="shared" si="24"/>
        <v>28.527509259999746</v>
      </c>
      <c r="AP26" s="620">
        <f t="shared" si="24"/>
        <v>-37.058799999999998</v>
      </c>
      <c r="AQ26" s="620">
        <f t="shared" si="24"/>
        <v>-27.633300000000002</v>
      </c>
      <c r="AR26" s="621">
        <f t="shared" si="24"/>
        <v>16.506999999999998</v>
      </c>
      <c r="AS26" s="620">
        <f t="shared" si="24"/>
        <v>4.7954000000000008</v>
      </c>
      <c r="AT26" s="620">
        <f t="shared" si="24"/>
        <v>1.1088</v>
      </c>
      <c r="AU26" s="615" t="str">
        <f t="shared" si="25"/>
        <v>Financial Assets</v>
      </c>
      <c r="AV26" s="565" t="str">
        <f>IFERROR(#REF!/#REF!*100-100,"")</f>
        <v/>
      </c>
      <c r="AW26" s="565" t="e">
        <f>#REF!-#REF!</f>
        <v>#REF!</v>
      </c>
      <c r="AX26" s="565" t="str">
        <f>IFERROR(#REF!/#REF!*100-100,"")</f>
        <v/>
      </c>
      <c r="AY26" s="565" t="e">
        <f>#REF!-#REF!</f>
        <v>#REF!</v>
      </c>
      <c r="AZ26" s="565" t="str">
        <f>IFERROR(#REF!/#REF!*100-100,"")</f>
        <v/>
      </c>
      <c r="BA26" s="565" t="e">
        <f>#REF!-#REF!</f>
        <v>#REF!</v>
      </c>
      <c r="BB26" s="565" t="str">
        <f>IFERROR(#REF!/I26*100-100,"")</f>
        <v/>
      </c>
      <c r="BC26" s="565" t="e">
        <f>#REF!-I26</f>
        <v>#REF!</v>
      </c>
      <c r="BE26" s="567" t="e">
        <f>#REF!-I26</f>
        <v>#REF!</v>
      </c>
      <c r="BF26" s="567" t="e">
        <f>#REF!-I26</f>
        <v>#REF!</v>
      </c>
      <c r="BG26" s="567" t="e">
        <f>#REF!-#REF!</f>
        <v>#REF!</v>
      </c>
      <c r="BH26" s="567" t="e">
        <f>#REF!-#REF!</f>
        <v>#REF!</v>
      </c>
    </row>
    <row r="27" spans="1:60" x14ac:dyDescent="0.25">
      <c r="A27" s="587"/>
      <c r="B27" s="622" t="str">
        <f t="shared" si="23"/>
        <v>Domestic</v>
      </c>
      <c r="C27" s="612">
        <f t="shared" si="23"/>
        <v>23.299999999999997</v>
      </c>
      <c r="D27" s="612">
        <f t="shared" si="23"/>
        <v>23.299999999999997</v>
      </c>
      <c r="E27" s="612">
        <f t="shared" si="23"/>
        <v>22.9</v>
      </c>
      <c r="F27" s="612">
        <f t="shared" si="23"/>
        <v>22.9</v>
      </c>
      <c r="G27" s="612">
        <f t="shared" si="23"/>
        <v>22.9</v>
      </c>
      <c r="H27" s="612">
        <f t="shared" si="23"/>
        <v>-23.391351080000099</v>
      </c>
      <c r="I27" s="612">
        <f t="shared" ref="I27:Q27" si="26">SUM(I28:I30)</f>
        <v>-61.464911849999901</v>
      </c>
      <c r="J27" s="613">
        <f t="shared" si="26"/>
        <v>-4.26456281999985</v>
      </c>
      <c r="K27" s="613">
        <f t="shared" si="26"/>
        <v>22.80002475999979</v>
      </c>
      <c r="L27" s="613">
        <f t="shared" si="26"/>
        <v>20.882137</v>
      </c>
      <c r="M27" s="1293">
        <f t="shared" si="26"/>
        <v>28.527509259999746</v>
      </c>
      <c r="N27" s="1293">
        <f>SUM(N28:N30)</f>
        <v>-37.058799999999998</v>
      </c>
      <c r="O27" s="1293">
        <f>SUM(O28:O30)</f>
        <v>-27.633300000000002</v>
      </c>
      <c r="P27" s="1294">
        <f t="shared" si="26"/>
        <v>16.506999999999998</v>
      </c>
      <c r="Q27" s="1293">
        <f t="shared" si="26"/>
        <v>4.7954000000000008</v>
      </c>
      <c r="R27" s="1295">
        <f>SUM(R28:R30)</f>
        <v>1.1088</v>
      </c>
      <c r="S27" s="557">
        <f t="shared" si="11"/>
        <v>0.36612020407680235</v>
      </c>
      <c r="T27" s="557">
        <f t="shared" si="5"/>
        <v>-1.5973589835452153</v>
      </c>
      <c r="U27" s="558">
        <f t="shared" si="6"/>
        <v>44.140299999999996</v>
      </c>
      <c r="V27" s="558">
        <f t="shared" si="19"/>
        <v>-65.586309259999751</v>
      </c>
      <c r="W27" s="614"/>
      <c r="X27" s="614"/>
      <c r="Y27" s="614"/>
      <c r="Z27" s="614"/>
      <c r="AA27" s="614"/>
      <c r="AB27" s="606"/>
      <c r="AC27" s="606"/>
      <c r="AD27" s="576" t="s">
        <v>1380</v>
      </c>
      <c r="AE27" s="623">
        <f t="shared" si="24"/>
        <v>23.299999999999997</v>
      </c>
      <c r="AF27" s="623">
        <f t="shared" si="24"/>
        <v>23.299999999999997</v>
      </c>
      <c r="AG27" s="623">
        <f t="shared" si="24"/>
        <v>22.9</v>
      </c>
      <c r="AH27" s="623">
        <f t="shared" si="24"/>
        <v>22.9</v>
      </c>
      <c r="AI27" s="624">
        <f t="shared" si="24"/>
        <v>22.9</v>
      </c>
      <c r="AJ27" s="624">
        <f t="shared" si="24"/>
        <v>-23.391351080000099</v>
      </c>
      <c r="AK27" s="624">
        <f t="shared" si="24"/>
        <v>-61.464911849999901</v>
      </c>
      <c r="AL27" s="624">
        <f t="shared" si="24"/>
        <v>-4.26456281999985</v>
      </c>
      <c r="AM27" s="624">
        <f t="shared" si="24"/>
        <v>22.80002475999979</v>
      </c>
      <c r="AN27" s="624">
        <f t="shared" si="24"/>
        <v>20.882137</v>
      </c>
      <c r="AO27" s="624">
        <f t="shared" si="24"/>
        <v>28.527509259999746</v>
      </c>
      <c r="AP27" s="624">
        <f t="shared" si="24"/>
        <v>-37.058799999999998</v>
      </c>
      <c r="AQ27" s="624">
        <f t="shared" si="24"/>
        <v>-27.633300000000002</v>
      </c>
      <c r="AR27" s="625">
        <f t="shared" si="24"/>
        <v>16.506999999999998</v>
      </c>
      <c r="AS27" s="624">
        <f t="shared" si="24"/>
        <v>4.7954000000000008</v>
      </c>
      <c r="AT27" s="624">
        <f t="shared" si="24"/>
        <v>1.1088</v>
      </c>
      <c r="AU27" s="43" t="str">
        <f t="shared" si="25"/>
        <v>Domestic</v>
      </c>
      <c r="AV27" s="565" t="str">
        <f>IFERROR(#REF!/#REF!*100-100,"")</f>
        <v/>
      </c>
      <c r="AW27" s="565" t="e">
        <f>#REF!-#REF!</f>
        <v>#REF!</v>
      </c>
      <c r="AX27" s="565" t="str">
        <f>IFERROR(#REF!/#REF!*100-100,"")</f>
        <v/>
      </c>
      <c r="AY27" s="565" t="e">
        <f>#REF!-#REF!</f>
        <v>#REF!</v>
      </c>
      <c r="AZ27" s="565" t="str">
        <f>IFERROR(#REF!/#REF!*100-100,"")</f>
        <v/>
      </c>
      <c r="BA27" s="565" t="e">
        <f>#REF!-#REF!</f>
        <v>#REF!</v>
      </c>
      <c r="BB27" s="565" t="str">
        <f>IFERROR(#REF!/I27*100-100,"")</f>
        <v/>
      </c>
      <c r="BC27" s="565" t="e">
        <f>#REF!-I27</f>
        <v>#REF!</v>
      </c>
      <c r="BE27" s="580" t="e">
        <f>#REF!-I27</f>
        <v>#REF!</v>
      </c>
      <c r="BF27" s="580" t="e">
        <f>#REF!-I27</f>
        <v>#REF!</v>
      </c>
      <c r="BG27" s="580" t="e">
        <f>#REF!-#REF!</f>
        <v>#REF!</v>
      </c>
      <c r="BH27" s="580" t="e">
        <f>#REF!-#REF!</f>
        <v>#REF!</v>
      </c>
    </row>
    <row r="28" spans="1:60" ht="20.25" customHeight="1" x14ac:dyDescent="0.25">
      <c r="A28" s="626"/>
      <c r="B28" s="627" t="str">
        <f t="shared" si="23"/>
        <v>Currency and deposits</v>
      </c>
      <c r="C28" s="612">
        <f t="shared" si="23"/>
        <v>15.8</v>
      </c>
      <c r="D28" s="612">
        <f t="shared" si="23"/>
        <v>15.8</v>
      </c>
      <c r="E28" s="612">
        <f t="shared" si="23"/>
        <v>15.8</v>
      </c>
      <c r="F28" s="612">
        <f t="shared" si="23"/>
        <v>15.8</v>
      </c>
      <c r="G28" s="612">
        <f t="shared" si="23"/>
        <v>15.8</v>
      </c>
      <c r="H28" s="612">
        <f t="shared" si="23"/>
        <v>-16.2720798000001</v>
      </c>
      <c r="I28" s="612">
        <f t="shared" si="23"/>
        <v>-61.698661969999904</v>
      </c>
      <c r="J28" s="613">
        <f t="shared" si="23"/>
        <v>-4.0200311999998499</v>
      </c>
      <c r="K28" s="613">
        <f t="shared" si="23"/>
        <v>23.043666079999788</v>
      </c>
      <c r="L28" s="613">
        <f t="shared" si="23"/>
        <v>20.585236999999999</v>
      </c>
      <c r="M28" s="1293">
        <f t="shared" si="23"/>
        <v>19.529362419999746</v>
      </c>
      <c r="N28" s="1293">
        <f t="shared" si="23"/>
        <v>-57.348599999999998</v>
      </c>
      <c r="O28" s="1293">
        <f t="shared" si="23"/>
        <v>-27.9922</v>
      </c>
      <c r="P28" s="1294">
        <f t="shared" si="23"/>
        <v>2.7362000000000002</v>
      </c>
      <c r="Q28" s="1293">
        <f t="shared" si="23"/>
        <v>4.5246000000000004</v>
      </c>
      <c r="R28" s="1295">
        <f t="shared" ref="R28" si="27">R244</f>
        <v>0.83799999999999997</v>
      </c>
      <c r="S28" s="557">
        <f t="shared" si="11"/>
        <v>-5.1292806587568185E-2</v>
      </c>
      <c r="T28" s="557">
        <f t="shared" si="5"/>
        <v>-1.0977486585548832</v>
      </c>
      <c r="U28" s="558">
        <f t="shared" si="6"/>
        <v>30.728400000000001</v>
      </c>
      <c r="V28" s="558">
        <f t="shared" si="19"/>
        <v>-76.877962419999747</v>
      </c>
      <c r="W28" s="614"/>
      <c r="X28" s="614"/>
      <c r="Y28" s="614"/>
      <c r="Z28" s="614"/>
      <c r="AA28" s="614"/>
      <c r="AB28" s="606"/>
      <c r="AC28" s="606"/>
      <c r="AD28" s="628" t="s">
        <v>1381</v>
      </c>
      <c r="AE28" s="623">
        <f t="shared" si="24"/>
        <v>15.8</v>
      </c>
      <c r="AF28" s="623">
        <f t="shared" si="24"/>
        <v>15.8</v>
      </c>
      <c r="AG28" s="623">
        <f t="shared" si="24"/>
        <v>15.8</v>
      </c>
      <c r="AH28" s="623">
        <f t="shared" si="24"/>
        <v>15.8</v>
      </c>
      <c r="AI28" s="624">
        <f t="shared" si="24"/>
        <v>15.8</v>
      </c>
      <c r="AJ28" s="624">
        <f t="shared" si="24"/>
        <v>-16.2720798000001</v>
      </c>
      <c r="AK28" s="624">
        <f t="shared" si="24"/>
        <v>-61.698661969999904</v>
      </c>
      <c r="AL28" s="624">
        <f t="shared" si="24"/>
        <v>-4.0200311999998499</v>
      </c>
      <c r="AM28" s="624">
        <f t="shared" si="24"/>
        <v>23.043666079999788</v>
      </c>
      <c r="AN28" s="624">
        <f t="shared" si="24"/>
        <v>20.585236999999999</v>
      </c>
      <c r="AO28" s="624">
        <f t="shared" si="24"/>
        <v>19.529362419999746</v>
      </c>
      <c r="AP28" s="624">
        <f t="shared" si="24"/>
        <v>-57.348599999999998</v>
      </c>
      <c r="AQ28" s="624">
        <f t="shared" si="24"/>
        <v>-27.9922</v>
      </c>
      <c r="AR28" s="625">
        <f t="shared" si="24"/>
        <v>2.7362000000000002</v>
      </c>
      <c r="AS28" s="624">
        <f t="shared" si="24"/>
        <v>4.5246000000000004</v>
      </c>
      <c r="AT28" s="624">
        <f t="shared" si="24"/>
        <v>0.83799999999999997</v>
      </c>
      <c r="AU28" s="43" t="str">
        <f t="shared" si="25"/>
        <v>Currency and deposits</v>
      </c>
      <c r="AV28" s="565" t="str">
        <f>IFERROR(#REF!/#REF!*100-100,"")</f>
        <v/>
      </c>
      <c r="AW28" s="565" t="e">
        <f>#REF!-#REF!</f>
        <v>#REF!</v>
      </c>
      <c r="AX28" s="565" t="str">
        <f>IFERROR(#REF!/#REF!*100-100,"")</f>
        <v/>
      </c>
      <c r="AY28" s="565" t="e">
        <f>#REF!-#REF!</f>
        <v>#REF!</v>
      </c>
      <c r="AZ28" s="565" t="str">
        <f>IFERROR(#REF!/#REF!*100-100,"")</f>
        <v/>
      </c>
      <c r="BA28" s="565" t="e">
        <f>#REF!-#REF!</f>
        <v>#REF!</v>
      </c>
      <c r="BB28" s="565" t="str">
        <f>IFERROR(#REF!/I28*100-100,"")</f>
        <v/>
      </c>
      <c r="BC28" s="565" t="e">
        <f>#REF!-I28</f>
        <v>#REF!</v>
      </c>
      <c r="BE28" s="580" t="e">
        <f>#REF!-I28</f>
        <v>#REF!</v>
      </c>
      <c r="BF28" s="580" t="e">
        <f>#REF!-I28</f>
        <v>#REF!</v>
      </c>
      <c r="BG28" s="580" t="e">
        <f>#REF!-#REF!</f>
        <v>#REF!</v>
      </c>
      <c r="BH28" s="580" t="e">
        <f>#REF!-#REF!</f>
        <v>#REF!</v>
      </c>
    </row>
    <row r="29" spans="1:60" x14ac:dyDescent="0.25">
      <c r="A29" s="626"/>
      <c r="B29" s="627" t="str">
        <f t="shared" ref="B29:R29" si="28">B246</f>
        <v>Loans</v>
      </c>
      <c r="C29" s="612">
        <f t="shared" si="28"/>
        <v>7.1</v>
      </c>
      <c r="D29" s="612">
        <f t="shared" si="28"/>
        <v>7.1</v>
      </c>
      <c r="E29" s="612">
        <f t="shared" si="28"/>
        <v>7.1</v>
      </c>
      <c r="F29" s="612">
        <f t="shared" si="28"/>
        <v>7.1</v>
      </c>
      <c r="G29" s="612">
        <f t="shared" si="28"/>
        <v>7.1</v>
      </c>
      <c r="H29" s="612">
        <f t="shared" si="28"/>
        <v>-7.1192712800000004</v>
      </c>
      <c r="I29" s="612">
        <f t="shared" si="28"/>
        <v>0.23375012000000001</v>
      </c>
      <c r="J29" s="613">
        <f t="shared" si="28"/>
        <v>-0.24453162000000001</v>
      </c>
      <c r="K29" s="613">
        <f t="shared" si="28"/>
        <v>-0.24364131999999999</v>
      </c>
      <c r="L29" s="613">
        <f t="shared" si="28"/>
        <v>-0.70309999999999995</v>
      </c>
      <c r="M29" s="1293">
        <f t="shared" si="28"/>
        <v>11.49814684</v>
      </c>
      <c r="N29" s="1293">
        <f t="shared" si="28"/>
        <v>20.389800000000001</v>
      </c>
      <c r="O29" s="1293">
        <f t="shared" si="28"/>
        <v>0.38890000000000002</v>
      </c>
      <c r="P29" s="1294">
        <f t="shared" si="28"/>
        <v>13.870799999999999</v>
      </c>
      <c r="Q29" s="1293">
        <f t="shared" si="28"/>
        <v>0.37080000000000002</v>
      </c>
      <c r="R29" s="1295">
        <f t="shared" si="28"/>
        <v>0.37080000000000002</v>
      </c>
      <c r="S29" s="557">
        <f t="shared" si="11"/>
        <v>-17.353501408050064</v>
      </c>
      <c r="T29" s="557">
        <f t="shared" si="5"/>
        <v>34.666752378503467</v>
      </c>
      <c r="U29" s="558">
        <f t="shared" si="6"/>
        <v>13.4819</v>
      </c>
      <c r="V29" s="558">
        <f t="shared" si="19"/>
        <v>8.8916531600000006</v>
      </c>
      <c r="W29" s="614"/>
      <c r="X29" s="614"/>
      <c r="Y29" s="614"/>
      <c r="Z29" s="614"/>
      <c r="AA29" s="614"/>
      <c r="AB29" s="606"/>
      <c r="AC29" s="606"/>
      <c r="AD29" s="628" t="s">
        <v>1382</v>
      </c>
      <c r="AE29" s="623">
        <f t="shared" si="24"/>
        <v>7.1</v>
      </c>
      <c r="AF29" s="623">
        <f t="shared" si="24"/>
        <v>7.1</v>
      </c>
      <c r="AG29" s="623">
        <f t="shared" si="24"/>
        <v>7.1</v>
      </c>
      <c r="AH29" s="623">
        <f t="shared" si="24"/>
        <v>7.1</v>
      </c>
      <c r="AI29" s="624">
        <f t="shared" si="24"/>
        <v>7.1</v>
      </c>
      <c r="AJ29" s="624">
        <f t="shared" si="24"/>
        <v>-7.1192712800000004</v>
      </c>
      <c r="AK29" s="624">
        <f t="shared" si="24"/>
        <v>0.23375012000000001</v>
      </c>
      <c r="AL29" s="624">
        <f t="shared" si="24"/>
        <v>-0.24453162000000001</v>
      </c>
      <c r="AM29" s="624">
        <f t="shared" si="24"/>
        <v>-0.24364131999999999</v>
      </c>
      <c r="AN29" s="624">
        <f t="shared" si="24"/>
        <v>-0.70309999999999995</v>
      </c>
      <c r="AO29" s="624">
        <f t="shared" si="24"/>
        <v>11.49814684</v>
      </c>
      <c r="AP29" s="624">
        <f t="shared" si="24"/>
        <v>20.389800000000001</v>
      </c>
      <c r="AQ29" s="624">
        <f t="shared" si="24"/>
        <v>0.38890000000000002</v>
      </c>
      <c r="AR29" s="625">
        <f t="shared" si="24"/>
        <v>13.870799999999999</v>
      </c>
      <c r="AS29" s="624">
        <f t="shared" si="24"/>
        <v>0.37080000000000002</v>
      </c>
      <c r="AT29" s="624">
        <f t="shared" si="24"/>
        <v>0.37080000000000002</v>
      </c>
      <c r="AU29" s="43" t="str">
        <f>AU246</f>
        <v>Loans</v>
      </c>
      <c r="AV29" s="565" t="str">
        <f>IFERROR(#REF!/#REF!*100-100,"")</f>
        <v/>
      </c>
      <c r="AW29" s="565" t="e">
        <f>#REF!-#REF!</f>
        <v>#REF!</v>
      </c>
      <c r="AX29" s="565" t="str">
        <f>IFERROR(#REF!/#REF!*100-100,"")</f>
        <v/>
      </c>
      <c r="AY29" s="565" t="e">
        <f>#REF!-#REF!</f>
        <v>#REF!</v>
      </c>
      <c r="AZ29" s="565" t="str">
        <f>IFERROR(#REF!/#REF!*100-100,"")</f>
        <v/>
      </c>
      <c r="BA29" s="565" t="e">
        <f>#REF!-#REF!</f>
        <v>#REF!</v>
      </c>
      <c r="BB29" s="565" t="str">
        <f>IFERROR(#REF!/I29*100-100,"")</f>
        <v/>
      </c>
      <c r="BC29" s="565" t="e">
        <f>#REF!-I29</f>
        <v>#REF!</v>
      </c>
      <c r="BE29" s="580" t="e">
        <f>#REF!-I29</f>
        <v>#REF!</v>
      </c>
      <c r="BF29" s="580" t="e">
        <f>#REF!-I29</f>
        <v>#REF!</v>
      </c>
      <c r="BG29" s="580" t="e">
        <f>#REF!-#REF!</f>
        <v>#REF!</v>
      </c>
      <c r="BH29" s="580" t="e">
        <f>#REF!-#REF!</f>
        <v>#REF!</v>
      </c>
    </row>
    <row r="30" spans="1:60" x14ac:dyDescent="0.25">
      <c r="A30" s="626"/>
      <c r="B30" s="627" t="str">
        <f t="shared" ref="B30:R30" si="29">B247</f>
        <v>Equity and inveestment fund shares</v>
      </c>
      <c r="C30" s="612">
        <f t="shared" si="29"/>
        <v>0.4</v>
      </c>
      <c r="D30" s="612">
        <f t="shared" si="29"/>
        <v>0.4</v>
      </c>
      <c r="E30" s="612">
        <f t="shared" si="29"/>
        <v>0</v>
      </c>
      <c r="F30" s="612">
        <f t="shared" si="29"/>
        <v>0</v>
      </c>
      <c r="G30" s="612">
        <f t="shared" si="29"/>
        <v>0</v>
      </c>
      <c r="H30" s="612">
        <f t="shared" si="29"/>
        <v>0</v>
      </c>
      <c r="I30" s="612">
        <f t="shared" si="29"/>
        <v>0</v>
      </c>
      <c r="J30" s="613">
        <f t="shared" si="29"/>
        <v>0</v>
      </c>
      <c r="K30" s="613">
        <f t="shared" si="29"/>
        <v>0</v>
      </c>
      <c r="L30" s="613">
        <f t="shared" si="29"/>
        <v>1</v>
      </c>
      <c r="M30" s="1293">
        <f t="shared" si="29"/>
        <v>-2.5</v>
      </c>
      <c r="N30" s="1293">
        <f t="shared" si="29"/>
        <v>-0.1</v>
      </c>
      <c r="O30" s="1293">
        <f t="shared" si="29"/>
        <v>-0.03</v>
      </c>
      <c r="P30" s="1294">
        <f t="shared" si="29"/>
        <v>-0.1</v>
      </c>
      <c r="Q30" s="1293">
        <f t="shared" si="29"/>
        <v>-0.1</v>
      </c>
      <c r="R30" s="1295">
        <f t="shared" si="29"/>
        <v>-0.1</v>
      </c>
      <c r="S30" s="557">
        <f t="shared" si="11"/>
        <v>-3.5</v>
      </c>
      <c r="T30" s="557">
        <f t="shared" si="5"/>
        <v>2.3333333333333335</v>
      </c>
      <c r="U30" s="558">
        <f t="shared" si="6"/>
        <v>-7.0000000000000007E-2</v>
      </c>
      <c r="V30" s="558">
        <f t="shared" si="19"/>
        <v>2.4</v>
      </c>
      <c r="W30" s="614"/>
      <c r="X30" s="614"/>
      <c r="Y30" s="614"/>
      <c r="Z30" s="614"/>
      <c r="AA30" s="614"/>
      <c r="AB30" s="606"/>
      <c r="AC30" s="606"/>
      <c r="AD30" s="628" t="s">
        <v>1383</v>
      </c>
      <c r="AE30" s="623">
        <f t="shared" si="24"/>
        <v>0.4</v>
      </c>
      <c r="AF30" s="623">
        <f t="shared" si="24"/>
        <v>0.4</v>
      </c>
      <c r="AG30" s="623">
        <f t="shared" si="24"/>
        <v>0</v>
      </c>
      <c r="AH30" s="623">
        <f t="shared" si="24"/>
        <v>0</v>
      </c>
      <c r="AI30" s="624">
        <f t="shared" si="24"/>
        <v>0</v>
      </c>
      <c r="AJ30" s="624">
        <f t="shared" si="24"/>
        <v>0</v>
      </c>
      <c r="AK30" s="624">
        <f t="shared" si="24"/>
        <v>0</v>
      </c>
      <c r="AL30" s="624">
        <f t="shared" si="24"/>
        <v>0</v>
      </c>
      <c r="AM30" s="624">
        <f t="shared" si="24"/>
        <v>0</v>
      </c>
      <c r="AN30" s="624">
        <f t="shared" si="24"/>
        <v>1</v>
      </c>
      <c r="AO30" s="624">
        <f t="shared" si="24"/>
        <v>-2.5</v>
      </c>
      <c r="AP30" s="624">
        <f t="shared" si="24"/>
        <v>-0.1</v>
      </c>
      <c r="AQ30" s="624">
        <f t="shared" si="24"/>
        <v>-0.03</v>
      </c>
      <c r="AR30" s="625">
        <f t="shared" si="24"/>
        <v>-0.1</v>
      </c>
      <c r="AS30" s="624">
        <f t="shared" si="24"/>
        <v>-0.1</v>
      </c>
      <c r="AT30" s="624">
        <f t="shared" si="24"/>
        <v>-0.1</v>
      </c>
      <c r="AU30" s="43" t="str">
        <f>AU247</f>
        <v>Shares and other equity</v>
      </c>
      <c r="AV30" s="565" t="str">
        <f>IFERROR(#REF!/#REF!*100-100,"")</f>
        <v/>
      </c>
      <c r="AW30" s="565" t="e">
        <f>#REF!-#REF!</f>
        <v>#REF!</v>
      </c>
      <c r="AX30" s="565" t="str">
        <f>IFERROR(#REF!/#REF!*100-100,"")</f>
        <v/>
      </c>
      <c r="AY30" s="565" t="e">
        <f>#REF!-#REF!</f>
        <v>#REF!</v>
      </c>
      <c r="AZ30" s="565" t="str">
        <f>IFERROR(#REF!/#REF!*100-100,"")</f>
        <v/>
      </c>
      <c r="BA30" s="565" t="e">
        <f>#REF!-#REF!</f>
        <v>#REF!</v>
      </c>
      <c r="BB30" s="565" t="str">
        <f>IFERROR(#REF!/I30*100-100,"")</f>
        <v/>
      </c>
      <c r="BC30" s="565" t="e">
        <f>#REF!-I30</f>
        <v>#REF!</v>
      </c>
      <c r="BE30" s="580" t="e">
        <f>#REF!-I30</f>
        <v>#REF!</v>
      </c>
      <c r="BF30" s="580" t="e">
        <f>#REF!-I30</f>
        <v>#REF!</v>
      </c>
      <c r="BG30" s="580" t="e">
        <f>#REF!-#REF!</f>
        <v>#REF!</v>
      </c>
      <c r="BH30" s="580" t="e">
        <f>#REF!-#REF!</f>
        <v>#REF!</v>
      </c>
    </row>
    <row r="31" spans="1:60" x14ac:dyDescent="0.25">
      <c r="A31" s="626"/>
      <c r="B31" s="616" t="str">
        <f t="shared" ref="B31:R31" si="30">B248</f>
        <v>Financial Liabilities</v>
      </c>
      <c r="C31" s="617">
        <f t="shared" si="30"/>
        <v>-4.6726000000000001</v>
      </c>
      <c r="D31" s="617">
        <f t="shared" si="30"/>
        <v>175.08439999999999</v>
      </c>
      <c r="E31" s="617">
        <f t="shared" si="30"/>
        <v>-13.410921499999999</v>
      </c>
      <c r="F31" s="617">
        <f t="shared" si="30"/>
        <v>0</v>
      </c>
      <c r="G31" s="617">
        <f t="shared" si="30"/>
        <v>0</v>
      </c>
      <c r="H31" s="617">
        <f t="shared" si="30"/>
        <v>-13.410921499999999</v>
      </c>
      <c r="I31" s="617">
        <f t="shared" si="30"/>
        <v>1.9447664599999985</v>
      </c>
      <c r="J31" s="618">
        <f t="shared" si="30"/>
        <v>14.048361139999995</v>
      </c>
      <c r="K31" s="618">
        <f t="shared" si="30"/>
        <v>-12.48247829</v>
      </c>
      <c r="L31" s="618">
        <f t="shared" si="30"/>
        <v>1.8750000000000018</v>
      </c>
      <c r="M31" s="1296">
        <f t="shared" si="30"/>
        <v>-48.105460559999997</v>
      </c>
      <c r="N31" s="1296">
        <f t="shared" si="30"/>
        <v>-18.406999999999996</v>
      </c>
      <c r="O31" s="1296">
        <f t="shared" si="30"/>
        <v>-28.520899999999997</v>
      </c>
      <c r="P31" s="1297">
        <f t="shared" si="30"/>
        <v>-16.225700000000003</v>
      </c>
      <c r="Q31" s="1296">
        <f t="shared" si="30"/>
        <v>-45.225700000000003</v>
      </c>
      <c r="R31" s="1298">
        <f t="shared" si="30"/>
        <v>-51.225700000000003</v>
      </c>
      <c r="S31" s="557">
        <f t="shared" si="11"/>
        <v>-26.656245631999973</v>
      </c>
      <c r="T31" s="557">
        <f t="shared" si="5"/>
        <v>-0.43109439042947439</v>
      </c>
      <c r="U31" s="558">
        <f t="shared" si="6"/>
        <v>12.295199999999994</v>
      </c>
      <c r="V31" s="558">
        <f t="shared" si="19"/>
        <v>29.698460560000001</v>
      </c>
      <c r="W31" s="604"/>
      <c r="X31" s="604"/>
      <c r="Y31" s="604"/>
      <c r="Z31" s="604"/>
      <c r="AA31" s="604"/>
      <c r="AB31" s="605"/>
      <c r="AC31" s="605">
        <v>43.9</v>
      </c>
      <c r="AD31" s="561" t="s">
        <v>1384</v>
      </c>
      <c r="AE31" s="619">
        <f t="shared" si="24"/>
        <v>-4.6726000000000001</v>
      </c>
      <c r="AF31" s="619">
        <f t="shared" si="24"/>
        <v>175.08439999999999</v>
      </c>
      <c r="AG31" s="619">
        <f t="shared" si="24"/>
        <v>-13.410921499999999</v>
      </c>
      <c r="AH31" s="619">
        <f t="shared" si="24"/>
        <v>0</v>
      </c>
      <c r="AI31" s="620">
        <f t="shared" si="24"/>
        <v>0</v>
      </c>
      <c r="AJ31" s="620">
        <f t="shared" si="24"/>
        <v>-13.410921499999999</v>
      </c>
      <c r="AK31" s="620">
        <f t="shared" si="24"/>
        <v>1.9447664599999985</v>
      </c>
      <c r="AL31" s="620">
        <f t="shared" si="24"/>
        <v>14.048361139999995</v>
      </c>
      <c r="AM31" s="620">
        <f t="shared" si="24"/>
        <v>-12.48247829</v>
      </c>
      <c r="AN31" s="620">
        <f t="shared" si="24"/>
        <v>1.8750000000000018</v>
      </c>
      <c r="AO31" s="620">
        <f t="shared" si="24"/>
        <v>-48.105460559999997</v>
      </c>
      <c r="AP31" s="620">
        <f t="shared" si="24"/>
        <v>-18.406999999999996</v>
      </c>
      <c r="AQ31" s="620">
        <f t="shared" si="24"/>
        <v>-28.520899999999997</v>
      </c>
      <c r="AR31" s="621">
        <f t="shared" si="24"/>
        <v>-16.225700000000003</v>
      </c>
      <c r="AS31" s="620">
        <f t="shared" si="24"/>
        <v>-45.225700000000003</v>
      </c>
      <c r="AT31" s="620">
        <f t="shared" si="24"/>
        <v>-51.225700000000003</v>
      </c>
      <c r="AU31" s="615" t="str">
        <f>AU248</f>
        <v>Financial Liabilities</v>
      </c>
      <c r="AV31" s="565" t="str">
        <f>IFERROR(#REF!/#REF!*100-100,"")</f>
        <v/>
      </c>
      <c r="AW31" s="565" t="e">
        <f>#REF!-#REF!</f>
        <v>#REF!</v>
      </c>
      <c r="AX31" s="565" t="str">
        <f>IFERROR(#REF!/#REF!*100-100,"")</f>
        <v/>
      </c>
      <c r="AY31" s="565" t="e">
        <f>#REF!-#REF!</f>
        <v>#REF!</v>
      </c>
      <c r="AZ31" s="565" t="str">
        <f>IFERROR(#REF!/#REF!*100-100,"")</f>
        <v/>
      </c>
      <c r="BA31" s="565" t="e">
        <f>#REF!-#REF!</f>
        <v>#REF!</v>
      </c>
      <c r="BB31" s="565" t="str">
        <f>IFERROR(#REF!/I31*100-100,"")</f>
        <v/>
      </c>
      <c r="BC31" s="565" t="e">
        <f>#REF!-I31</f>
        <v>#REF!</v>
      </c>
      <c r="BE31" s="567" t="e">
        <f>#REF!-I31</f>
        <v>#REF!</v>
      </c>
      <c r="BF31" s="567" t="e">
        <f>#REF!-I31</f>
        <v>#REF!</v>
      </c>
      <c r="BG31" s="567" t="e">
        <f>#REF!-#REF!</f>
        <v>#REF!</v>
      </c>
      <c r="BH31" s="567" t="e">
        <f>#REF!-#REF!</f>
        <v>#REF!</v>
      </c>
    </row>
    <row r="32" spans="1:60" x14ac:dyDescent="0.25">
      <c r="A32" s="626"/>
      <c r="B32" s="622" t="str">
        <f t="shared" ref="B32:R32" si="31">B249</f>
        <v>Domestic</v>
      </c>
      <c r="C32" s="612">
        <f t="shared" si="31"/>
        <v>0.87400000000000233</v>
      </c>
      <c r="D32" s="612">
        <f t="shared" si="31"/>
        <v>1.9000000000000021</v>
      </c>
      <c r="E32" s="612">
        <f t="shared" si="31"/>
        <v>6.0000000000037801E-4</v>
      </c>
      <c r="F32" s="612">
        <f t="shared" si="31"/>
        <v>0</v>
      </c>
      <c r="G32" s="612">
        <f t="shared" si="31"/>
        <v>0</v>
      </c>
      <c r="H32" s="612">
        <f t="shared" si="31"/>
        <v>6.0000000000037801E-4</v>
      </c>
      <c r="I32" s="612">
        <f t="shared" si="31"/>
        <v>12.860427899999998</v>
      </c>
      <c r="J32" s="613">
        <f t="shared" si="31"/>
        <v>-2.6390000000000011</v>
      </c>
      <c r="K32" s="613">
        <f t="shared" si="31"/>
        <v>0</v>
      </c>
      <c r="L32" s="613">
        <f t="shared" si="31"/>
        <v>-8.4999999999999076E-2</v>
      </c>
      <c r="M32" s="1293">
        <f t="shared" si="31"/>
        <v>-1.8090000000000011</v>
      </c>
      <c r="N32" s="1293">
        <f t="shared" si="31"/>
        <v>30</v>
      </c>
      <c r="O32" s="1293">
        <f t="shared" si="31"/>
        <v>20.295000000000002</v>
      </c>
      <c r="P32" s="1294">
        <f t="shared" si="31"/>
        <v>35</v>
      </c>
      <c r="Q32" s="1293">
        <f t="shared" si="31"/>
        <v>6.0000000000000018</v>
      </c>
      <c r="R32" s="1295">
        <f t="shared" si="31"/>
        <v>0</v>
      </c>
      <c r="S32" s="557">
        <f t="shared" si="11"/>
        <v>20.282352941176715</v>
      </c>
      <c r="T32" s="557">
        <f t="shared" si="5"/>
        <v>0.72456270017245616</v>
      </c>
      <c r="U32" s="558">
        <f t="shared" si="6"/>
        <v>14.704999999999998</v>
      </c>
      <c r="V32" s="558">
        <f t="shared" si="19"/>
        <v>31.809000000000001</v>
      </c>
      <c r="W32" s="614"/>
      <c r="X32" s="614"/>
      <c r="Y32" s="614"/>
      <c r="Z32" s="614"/>
      <c r="AA32" s="614"/>
      <c r="AB32" s="606"/>
      <c r="AC32" s="606"/>
      <c r="AD32" s="576" t="s">
        <v>1380</v>
      </c>
      <c r="AE32" s="623">
        <f t="shared" si="24"/>
        <v>0.87400000000000233</v>
      </c>
      <c r="AF32" s="623">
        <f t="shared" si="24"/>
        <v>1.9000000000000021</v>
      </c>
      <c r="AG32" s="623">
        <f t="shared" si="24"/>
        <v>6.0000000000037801E-4</v>
      </c>
      <c r="AH32" s="623">
        <f t="shared" si="24"/>
        <v>0</v>
      </c>
      <c r="AI32" s="624">
        <f t="shared" si="24"/>
        <v>0</v>
      </c>
      <c r="AJ32" s="624">
        <f t="shared" si="24"/>
        <v>6.0000000000037801E-4</v>
      </c>
      <c r="AK32" s="624">
        <f t="shared" si="24"/>
        <v>12.860427899999998</v>
      </c>
      <c r="AL32" s="624">
        <f t="shared" si="24"/>
        <v>-2.6390000000000011</v>
      </c>
      <c r="AM32" s="624">
        <f t="shared" si="24"/>
        <v>0</v>
      </c>
      <c r="AN32" s="624">
        <f t="shared" si="24"/>
        <v>-8.4999999999999076E-2</v>
      </c>
      <c r="AO32" s="624">
        <f t="shared" si="24"/>
        <v>-1.8090000000000011</v>
      </c>
      <c r="AP32" s="624">
        <f t="shared" si="24"/>
        <v>30</v>
      </c>
      <c r="AQ32" s="624">
        <f t="shared" si="24"/>
        <v>20.295000000000002</v>
      </c>
      <c r="AR32" s="625">
        <f t="shared" si="24"/>
        <v>35</v>
      </c>
      <c r="AS32" s="624">
        <f t="shared" si="24"/>
        <v>6.0000000000000018</v>
      </c>
      <c r="AT32" s="624">
        <f t="shared" si="24"/>
        <v>0</v>
      </c>
      <c r="AU32" s="43" t="str">
        <f>AU249</f>
        <v>Domestic</v>
      </c>
      <c r="AV32" s="565" t="str">
        <f>IFERROR(#REF!/#REF!*100-100,"")</f>
        <v/>
      </c>
      <c r="AW32" s="565" t="e">
        <f>#REF!-#REF!</f>
        <v>#REF!</v>
      </c>
      <c r="AX32" s="565" t="str">
        <f>IFERROR(#REF!/#REF!*100-100,"")</f>
        <v/>
      </c>
      <c r="AY32" s="565" t="e">
        <f>#REF!-#REF!</f>
        <v>#REF!</v>
      </c>
      <c r="AZ32" s="565" t="str">
        <f>IFERROR(#REF!/#REF!*100-100,"")</f>
        <v/>
      </c>
      <c r="BA32" s="565" t="e">
        <f>#REF!-#REF!</f>
        <v>#REF!</v>
      </c>
      <c r="BB32" s="565" t="str">
        <f>IFERROR(#REF!/I32*100-100,"")</f>
        <v/>
      </c>
      <c r="BC32" s="565" t="e">
        <f>#REF!-I32</f>
        <v>#REF!</v>
      </c>
      <c r="BE32" s="580" t="e">
        <f>#REF!-I32</f>
        <v>#REF!</v>
      </c>
      <c r="BF32" s="580" t="e">
        <f>#REF!-I32</f>
        <v>#REF!</v>
      </c>
      <c r="BG32" s="580" t="e">
        <f>#REF!-#REF!</f>
        <v>#REF!</v>
      </c>
      <c r="BH32" s="580" t="e">
        <f>#REF!-#REF!</f>
        <v>#REF!</v>
      </c>
    </row>
    <row r="33" spans="1:60" x14ac:dyDescent="0.25">
      <c r="A33" s="587"/>
      <c r="B33" s="627" t="str">
        <f t="shared" ref="B33:R33" si="32">B251</f>
        <v>Loans</v>
      </c>
      <c r="C33" s="612">
        <f t="shared" si="32"/>
        <v>16.074000000000002</v>
      </c>
      <c r="D33" s="612">
        <f t="shared" si="32"/>
        <v>17.100000000000001</v>
      </c>
      <c r="E33" s="612">
        <f t="shared" si="32"/>
        <v>15.153600000000001</v>
      </c>
      <c r="F33" s="612">
        <f t="shared" si="32"/>
        <v>0</v>
      </c>
      <c r="G33" s="612">
        <f t="shared" si="32"/>
        <v>0</v>
      </c>
      <c r="H33" s="612">
        <f t="shared" si="32"/>
        <v>15.153600000000001</v>
      </c>
      <c r="I33" s="612">
        <f t="shared" si="32"/>
        <v>31.860427899999998</v>
      </c>
      <c r="J33" s="613">
        <f t="shared" si="32"/>
        <v>12.375999999999999</v>
      </c>
      <c r="K33" s="613">
        <f t="shared" si="32"/>
        <v>15.846</v>
      </c>
      <c r="L33" s="613">
        <f t="shared" si="32"/>
        <v>15.015000000000001</v>
      </c>
      <c r="M33" s="1293">
        <f t="shared" si="32"/>
        <v>0</v>
      </c>
      <c r="N33" s="1293">
        <f t="shared" si="32"/>
        <v>0</v>
      </c>
      <c r="O33" s="1293">
        <f t="shared" si="32"/>
        <v>0</v>
      </c>
      <c r="P33" s="1294">
        <f t="shared" si="32"/>
        <v>0</v>
      </c>
      <c r="Q33" s="1293">
        <f t="shared" si="32"/>
        <v>0</v>
      </c>
      <c r="R33" s="1295">
        <f t="shared" si="32"/>
        <v>0</v>
      </c>
      <c r="S33" s="557">
        <f t="shared" si="11"/>
        <v>-1</v>
      </c>
      <c r="T33" s="557" t="str">
        <f t="shared" si="5"/>
        <v/>
      </c>
      <c r="U33" s="558">
        <f t="shared" si="6"/>
        <v>0</v>
      </c>
      <c r="V33" s="558">
        <f t="shared" si="19"/>
        <v>0</v>
      </c>
      <c r="W33" s="614"/>
      <c r="X33" s="614"/>
      <c r="Y33" s="614"/>
      <c r="Z33" s="614"/>
      <c r="AA33" s="614"/>
      <c r="AB33" s="606"/>
      <c r="AC33" s="606"/>
      <c r="AD33" s="629" t="s">
        <v>1385</v>
      </c>
      <c r="AE33" s="623">
        <f t="shared" si="24"/>
        <v>16.074000000000002</v>
      </c>
      <c r="AF33" s="623">
        <f t="shared" si="24"/>
        <v>17.100000000000001</v>
      </c>
      <c r="AG33" s="623">
        <f t="shared" si="24"/>
        <v>15.153600000000001</v>
      </c>
      <c r="AH33" s="623">
        <f t="shared" si="24"/>
        <v>0</v>
      </c>
      <c r="AI33" s="624">
        <f t="shared" si="24"/>
        <v>0</v>
      </c>
      <c r="AJ33" s="624">
        <f t="shared" si="24"/>
        <v>15.153600000000001</v>
      </c>
      <c r="AK33" s="624">
        <f t="shared" si="24"/>
        <v>31.860427899999998</v>
      </c>
      <c r="AL33" s="624">
        <f t="shared" si="24"/>
        <v>12.375999999999999</v>
      </c>
      <c r="AM33" s="624">
        <f t="shared" si="24"/>
        <v>15.846</v>
      </c>
      <c r="AN33" s="624">
        <f t="shared" si="24"/>
        <v>15.015000000000001</v>
      </c>
      <c r="AO33" s="624">
        <f t="shared" si="24"/>
        <v>0</v>
      </c>
      <c r="AP33" s="624">
        <f t="shared" si="24"/>
        <v>0</v>
      </c>
      <c r="AQ33" s="624">
        <f t="shared" si="24"/>
        <v>0</v>
      </c>
      <c r="AR33" s="625">
        <f t="shared" si="24"/>
        <v>0</v>
      </c>
      <c r="AS33" s="624">
        <f t="shared" si="24"/>
        <v>0</v>
      </c>
      <c r="AT33" s="624">
        <f t="shared" si="24"/>
        <v>0</v>
      </c>
      <c r="AU33" s="630" t="str">
        <f>AU251</f>
        <v>Loans</v>
      </c>
      <c r="AV33" s="565" t="str">
        <f>IFERROR(#REF!/#REF!*100-100,"")</f>
        <v/>
      </c>
      <c r="AW33" s="565" t="e">
        <f>#REF!-#REF!</f>
        <v>#REF!</v>
      </c>
      <c r="AX33" s="565" t="str">
        <f>IFERROR(#REF!/#REF!*100-100,"")</f>
        <v/>
      </c>
      <c r="AY33" s="565" t="e">
        <f>#REF!-#REF!</f>
        <v>#REF!</v>
      </c>
      <c r="AZ33" s="565" t="str">
        <f>IFERROR(#REF!/#REF!*100-100,"")</f>
        <v/>
      </c>
      <c r="BA33" s="565" t="e">
        <f>#REF!-#REF!</f>
        <v>#REF!</v>
      </c>
      <c r="BB33" s="565" t="str">
        <f>IFERROR(#REF!/I33*100-100,"")</f>
        <v/>
      </c>
      <c r="BC33" s="565" t="e">
        <f>#REF!-I33</f>
        <v>#REF!</v>
      </c>
      <c r="BE33" s="580" t="e">
        <f>#REF!-I33</f>
        <v>#REF!</v>
      </c>
      <c r="BF33" s="580" t="e">
        <f>#REF!-I33</f>
        <v>#REF!</v>
      </c>
      <c r="BG33" s="580" t="e">
        <f>#REF!-#REF!</f>
        <v>#REF!</v>
      </c>
      <c r="BH33" s="580" t="e">
        <f>#REF!-#REF!</f>
        <v>#REF!</v>
      </c>
    </row>
    <row r="34" spans="1:60" x14ac:dyDescent="0.25">
      <c r="A34" s="587"/>
      <c r="B34" s="627" t="str">
        <f t="shared" ref="B34:R34" si="33">B252</f>
        <v>Repayments</v>
      </c>
      <c r="C34" s="612">
        <f t="shared" si="33"/>
        <v>15.2</v>
      </c>
      <c r="D34" s="612">
        <f t="shared" si="33"/>
        <v>15.2</v>
      </c>
      <c r="E34" s="612">
        <f t="shared" si="33"/>
        <v>15.153</v>
      </c>
      <c r="F34" s="612">
        <f t="shared" si="33"/>
        <v>0</v>
      </c>
      <c r="G34" s="612">
        <f t="shared" si="33"/>
        <v>0</v>
      </c>
      <c r="H34" s="612">
        <f t="shared" si="33"/>
        <v>15.153</v>
      </c>
      <c r="I34" s="612">
        <f t="shared" si="33"/>
        <v>19</v>
      </c>
      <c r="J34" s="613">
        <f t="shared" si="33"/>
        <v>15.015000000000001</v>
      </c>
      <c r="K34" s="613">
        <f t="shared" si="33"/>
        <v>15.846</v>
      </c>
      <c r="L34" s="613">
        <f t="shared" si="33"/>
        <v>15.1</v>
      </c>
      <c r="M34" s="1293">
        <f t="shared" si="33"/>
        <v>16.809000000000001</v>
      </c>
      <c r="N34" s="1293">
        <f t="shared" si="33"/>
        <v>13.566000000000001</v>
      </c>
      <c r="O34" s="1293">
        <f t="shared" si="33"/>
        <v>13.565</v>
      </c>
      <c r="P34" s="1294">
        <f t="shared" si="33"/>
        <v>19.872</v>
      </c>
      <c r="Q34" s="1293">
        <f t="shared" si="33"/>
        <v>15.1</v>
      </c>
      <c r="R34" s="1295">
        <f t="shared" si="33"/>
        <v>5.508</v>
      </c>
      <c r="S34" s="557">
        <f t="shared" si="11"/>
        <v>0.11317880794701995</v>
      </c>
      <c r="T34" s="557">
        <f t="shared" si="5"/>
        <v>0.46494655363066717</v>
      </c>
      <c r="U34" s="558">
        <f t="shared" si="6"/>
        <v>6.3070000000000004</v>
      </c>
      <c r="V34" s="558">
        <f t="shared" si="19"/>
        <v>-3.2430000000000003</v>
      </c>
      <c r="W34" s="614"/>
      <c r="X34" s="614"/>
      <c r="Y34" s="614"/>
      <c r="Z34" s="614"/>
      <c r="AA34" s="614"/>
      <c r="AB34" s="606"/>
      <c r="AC34" s="606"/>
      <c r="AD34" s="629" t="s">
        <v>1386</v>
      </c>
      <c r="AE34" s="623">
        <f t="shared" si="24"/>
        <v>15.2</v>
      </c>
      <c r="AF34" s="623">
        <f t="shared" si="24"/>
        <v>15.2</v>
      </c>
      <c r="AG34" s="623">
        <f t="shared" si="24"/>
        <v>15.153</v>
      </c>
      <c r="AH34" s="623">
        <f t="shared" si="24"/>
        <v>0</v>
      </c>
      <c r="AI34" s="624">
        <f t="shared" si="24"/>
        <v>0</v>
      </c>
      <c r="AJ34" s="624">
        <f t="shared" si="24"/>
        <v>15.153</v>
      </c>
      <c r="AK34" s="624">
        <f t="shared" si="24"/>
        <v>19</v>
      </c>
      <c r="AL34" s="624">
        <f t="shared" si="24"/>
        <v>15.015000000000001</v>
      </c>
      <c r="AM34" s="624">
        <f t="shared" si="24"/>
        <v>15.846</v>
      </c>
      <c r="AN34" s="624">
        <f t="shared" si="24"/>
        <v>15.1</v>
      </c>
      <c r="AO34" s="624">
        <f t="shared" si="24"/>
        <v>16.809000000000001</v>
      </c>
      <c r="AP34" s="624">
        <f t="shared" si="24"/>
        <v>13.566000000000001</v>
      </c>
      <c r="AQ34" s="624">
        <f t="shared" si="24"/>
        <v>13.565</v>
      </c>
      <c r="AR34" s="625">
        <f t="shared" si="24"/>
        <v>19.872</v>
      </c>
      <c r="AS34" s="624">
        <f t="shared" si="24"/>
        <v>15.1</v>
      </c>
      <c r="AT34" s="624">
        <f t="shared" si="24"/>
        <v>5.508</v>
      </c>
      <c r="AU34" s="630" t="str">
        <f>AU252</f>
        <v>Repayments</v>
      </c>
      <c r="AV34" s="565" t="str">
        <f>IFERROR(#REF!/#REF!*100-100,"")</f>
        <v/>
      </c>
      <c r="AW34" s="565" t="e">
        <f>#REF!-#REF!</f>
        <v>#REF!</v>
      </c>
      <c r="AX34" s="565" t="str">
        <f>IFERROR(#REF!/#REF!*100-100,"")</f>
        <v/>
      </c>
      <c r="AY34" s="565" t="e">
        <f>#REF!-#REF!</f>
        <v>#REF!</v>
      </c>
      <c r="AZ34" s="565" t="str">
        <f>IFERROR(#REF!/#REF!*100-100,"")</f>
        <v/>
      </c>
      <c r="BA34" s="565" t="e">
        <f>#REF!-#REF!</f>
        <v>#REF!</v>
      </c>
      <c r="BB34" s="565" t="str">
        <f>IFERROR(#REF!/I34*100-100,"")</f>
        <v/>
      </c>
      <c r="BC34" s="565" t="e">
        <f>#REF!-I34</f>
        <v>#REF!</v>
      </c>
      <c r="BE34" s="580" t="e">
        <f>#REF!-I34</f>
        <v>#REF!</v>
      </c>
      <c r="BF34" s="580" t="e">
        <f>#REF!-I34</f>
        <v>#REF!</v>
      </c>
      <c r="BG34" s="580" t="e">
        <f>#REF!-#REF!</f>
        <v>#REF!</v>
      </c>
      <c r="BH34" s="580" t="e">
        <f>#REF!-#REF!</f>
        <v>#REF!</v>
      </c>
    </row>
    <row r="35" spans="1:60" x14ac:dyDescent="0.25">
      <c r="A35" s="587"/>
      <c r="B35" s="622" t="str">
        <f t="shared" ref="B35:R35" si="34">B253</f>
        <v>External</v>
      </c>
      <c r="C35" s="612">
        <f t="shared" si="34"/>
        <v>-5.5466000000000015</v>
      </c>
      <c r="D35" s="612">
        <f t="shared" si="34"/>
        <v>-14.9156</v>
      </c>
      <c r="E35" s="612">
        <f t="shared" si="34"/>
        <v>-13.411521499999999</v>
      </c>
      <c r="F35" s="612">
        <f t="shared" si="34"/>
        <v>0</v>
      </c>
      <c r="G35" s="612">
        <f t="shared" si="34"/>
        <v>0</v>
      </c>
      <c r="H35" s="612">
        <f t="shared" si="34"/>
        <v>-13.411521499999999</v>
      </c>
      <c r="I35" s="612">
        <f t="shared" si="34"/>
        <v>-10.915661439999999</v>
      </c>
      <c r="J35" s="613">
        <f t="shared" si="34"/>
        <v>16.687361139999997</v>
      </c>
      <c r="K35" s="613">
        <f t="shared" si="34"/>
        <v>-12.48247829</v>
      </c>
      <c r="L35" s="613">
        <f t="shared" si="34"/>
        <v>1.9600000000000009</v>
      </c>
      <c r="M35" s="1293">
        <f t="shared" si="34"/>
        <v>-46.296460559999993</v>
      </c>
      <c r="N35" s="1293">
        <f t="shared" si="34"/>
        <v>-48.406999999999996</v>
      </c>
      <c r="O35" s="1293">
        <f t="shared" si="34"/>
        <v>-48.815899999999999</v>
      </c>
      <c r="P35" s="1294">
        <f t="shared" si="34"/>
        <v>-51.225700000000003</v>
      </c>
      <c r="Q35" s="1293">
        <f t="shared" si="34"/>
        <v>-51.225700000000003</v>
      </c>
      <c r="R35" s="1295">
        <f t="shared" si="34"/>
        <v>-51.225700000000003</v>
      </c>
      <c r="S35" s="557">
        <f t="shared" si="11"/>
        <v>-24.62064314285713</v>
      </c>
      <c r="T35" s="557">
        <f t="shared" si="5"/>
        <v>4.9365063432201373E-2</v>
      </c>
      <c r="U35" s="558">
        <f t="shared" si="6"/>
        <v>-2.4098000000000042</v>
      </c>
      <c r="V35" s="558">
        <f t="shared" si="19"/>
        <v>-2.1105394400000037</v>
      </c>
      <c r="W35" s="614"/>
      <c r="X35" s="614"/>
      <c r="Y35" s="614"/>
      <c r="Z35" s="614"/>
      <c r="AA35" s="614"/>
      <c r="AB35" s="606"/>
      <c r="AC35" s="606"/>
      <c r="AD35" s="576" t="s">
        <v>1387</v>
      </c>
      <c r="AE35" s="623">
        <f t="shared" si="24"/>
        <v>-5.5466000000000015</v>
      </c>
      <c r="AF35" s="623">
        <f t="shared" si="24"/>
        <v>-14.9156</v>
      </c>
      <c r="AG35" s="623">
        <f t="shared" si="24"/>
        <v>-13.411521499999999</v>
      </c>
      <c r="AH35" s="623">
        <f t="shared" si="24"/>
        <v>0</v>
      </c>
      <c r="AI35" s="624">
        <f t="shared" si="24"/>
        <v>0</v>
      </c>
      <c r="AJ35" s="624">
        <f t="shared" si="24"/>
        <v>-13.411521499999999</v>
      </c>
      <c r="AK35" s="624">
        <f t="shared" si="24"/>
        <v>-10.915661439999999</v>
      </c>
      <c r="AL35" s="624">
        <f t="shared" si="24"/>
        <v>16.687361139999997</v>
      </c>
      <c r="AM35" s="624">
        <f t="shared" si="24"/>
        <v>-12.48247829</v>
      </c>
      <c r="AN35" s="624">
        <f t="shared" si="24"/>
        <v>1.9600000000000009</v>
      </c>
      <c r="AO35" s="624">
        <f t="shared" si="24"/>
        <v>-46.296460559999993</v>
      </c>
      <c r="AP35" s="624">
        <f t="shared" si="24"/>
        <v>-48.406999999999996</v>
      </c>
      <c r="AQ35" s="624">
        <f t="shared" si="24"/>
        <v>-48.815899999999999</v>
      </c>
      <c r="AR35" s="625">
        <f t="shared" si="24"/>
        <v>-51.225700000000003</v>
      </c>
      <c r="AS35" s="624">
        <f t="shared" si="24"/>
        <v>-51.225700000000003</v>
      </c>
      <c r="AT35" s="624">
        <f t="shared" si="24"/>
        <v>-51.225700000000003</v>
      </c>
      <c r="AU35" s="43" t="str">
        <f>AU253</f>
        <v>Foreign</v>
      </c>
      <c r="AV35" s="565" t="str">
        <f>IFERROR(#REF!/#REF!*100-100,"")</f>
        <v/>
      </c>
      <c r="AW35" s="565" t="e">
        <f>#REF!-#REF!</f>
        <v>#REF!</v>
      </c>
      <c r="AX35" s="565" t="str">
        <f>IFERROR(#REF!/#REF!*100-100,"")</f>
        <v/>
      </c>
      <c r="AY35" s="565" t="e">
        <f>#REF!-#REF!</f>
        <v>#REF!</v>
      </c>
      <c r="AZ35" s="565" t="str">
        <f>IFERROR(#REF!/#REF!*100-100,"")</f>
        <v/>
      </c>
      <c r="BA35" s="565" t="e">
        <f>#REF!-#REF!</f>
        <v>#REF!</v>
      </c>
      <c r="BB35" s="565" t="str">
        <f>IFERROR(#REF!/I35*100-100,"")</f>
        <v/>
      </c>
      <c r="BC35" s="565" t="e">
        <f>#REF!-I35</f>
        <v>#REF!</v>
      </c>
      <c r="BE35" s="580" t="e">
        <f>#REF!-I35</f>
        <v>#REF!</v>
      </c>
      <c r="BF35" s="580" t="e">
        <f>#REF!-I35</f>
        <v>#REF!</v>
      </c>
      <c r="BG35" s="580" t="e">
        <f>#REF!-#REF!</f>
        <v>#REF!</v>
      </c>
      <c r="BH35" s="580" t="e">
        <f>#REF!-#REF!</f>
        <v>#REF!</v>
      </c>
    </row>
    <row r="36" spans="1:60" x14ac:dyDescent="0.25">
      <c r="A36" s="587"/>
      <c r="B36" s="627" t="str">
        <f t="shared" ref="B36:R36" si="35">B254</f>
        <v>Loans</v>
      </c>
      <c r="C36" s="612">
        <f t="shared" si="35"/>
        <v>12.7545</v>
      </c>
      <c r="D36" s="612">
        <f t="shared" si="35"/>
        <v>0</v>
      </c>
      <c r="E36" s="612">
        <f t="shared" si="35"/>
        <v>0</v>
      </c>
      <c r="F36" s="612">
        <f t="shared" si="35"/>
        <v>0</v>
      </c>
      <c r="G36" s="612">
        <f t="shared" si="35"/>
        <v>0</v>
      </c>
      <c r="H36" s="612">
        <f t="shared" si="35"/>
        <v>0</v>
      </c>
      <c r="I36" s="612">
        <f t="shared" si="35"/>
        <v>0</v>
      </c>
      <c r="J36" s="613">
        <f t="shared" si="35"/>
        <v>22.947534459999996</v>
      </c>
      <c r="K36" s="613">
        <f t="shared" si="35"/>
        <v>0</v>
      </c>
      <c r="L36" s="613">
        <f t="shared" si="35"/>
        <v>22</v>
      </c>
      <c r="M36" s="1293">
        <f t="shared" si="35"/>
        <v>0</v>
      </c>
      <c r="N36" s="1293">
        <f t="shared" si="35"/>
        <v>0</v>
      </c>
      <c r="O36" s="1293">
        <f t="shared" si="35"/>
        <v>0</v>
      </c>
      <c r="P36" s="1294">
        <f t="shared" si="35"/>
        <v>0</v>
      </c>
      <c r="Q36" s="1293">
        <f t="shared" si="35"/>
        <v>0</v>
      </c>
      <c r="R36" s="1295">
        <f t="shared" si="35"/>
        <v>0</v>
      </c>
      <c r="S36" s="557">
        <f t="shared" si="11"/>
        <v>-1</v>
      </c>
      <c r="T36" s="557" t="str">
        <f t="shared" si="5"/>
        <v/>
      </c>
      <c r="U36" s="558">
        <f t="shared" si="6"/>
        <v>0</v>
      </c>
      <c r="V36" s="558">
        <f t="shared" si="19"/>
        <v>0</v>
      </c>
      <c r="W36" s="614"/>
      <c r="X36" s="614"/>
      <c r="Y36" s="614"/>
      <c r="Z36" s="614"/>
      <c r="AA36" s="614"/>
      <c r="AB36" s="606"/>
      <c r="AC36" s="606"/>
      <c r="AD36" s="629" t="s">
        <v>1385</v>
      </c>
      <c r="AE36" s="623">
        <f t="shared" si="24"/>
        <v>12.7545</v>
      </c>
      <c r="AF36" s="623">
        <f t="shared" si="24"/>
        <v>0</v>
      </c>
      <c r="AG36" s="623">
        <f t="shared" si="24"/>
        <v>0</v>
      </c>
      <c r="AH36" s="623">
        <f t="shared" si="24"/>
        <v>0</v>
      </c>
      <c r="AI36" s="624">
        <f t="shared" si="24"/>
        <v>0</v>
      </c>
      <c r="AJ36" s="624">
        <f t="shared" si="24"/>
        <v>0</v>
      </c>
      <c r="AK36" s="624">
        <f t="shared" si="24"/>
        <v>0</v>
      </c>
      <c r="AL36" s="624">
        <f t="shared" si="24"/>
        <v>22.947534459999996</v>
      </c>
      <c r="AM36" s="624">
        <f t="shared" si="24"/>
        <v>0</v>
      </c>
      <c r="AN36" s="624">
        <f t="shared" si="24"/>
        <v>22</v>
      </c>
      <c r="AO36" s="624">
        <f t="shared" si="24"/>
        <v>0</v>
      </c>
      <c r="AP36" s="624">
        <f t="shared" si="24"/>
        <v>0</v>
      </c>
      <c r="AQ36" s="624">
        <f t="shared" si="24"/>
        <v>0</v>
      </c>
      <c r="AR36" s="625">
        <f t="shared" si="24"/>
        <v>0</v>
      </c>
      <c r="AS36" s="624">
        <f t="shared" si="24"/>
        <v>0</v>
      </c>
      <c r="AT36" s="624">
        <f t="shared" si="24"/>
        <v>0</v>
      </c>
      <c r="AU36" s="630" t="str">
        <f>AU254</f>
        <v>Loans</v>
      </c>
      <c r="AV36" s="565" t="str">
        <f>IFERROR(#REF!/#REF!*100-100,"")</f>
        <v/>
      </c>
      <c r="AW36" s="565" t="e">
        <f>#REF!-#REF!</f>
        <v>#REF!</v>
      </c>
      <c r="AX36" s="565" t="str">
        <f>IFERROR(#REF!/#REF!*100-100,"")</f>
        <v/>
      </c>
      <c r="AY36" s="565" t="e">
        <f>#REF!-#REF!</f>
        <v>#REF!</v>
      </c>
      <c r="AZ36" s="565" t="str">
        <f>IFERROR(#REF!/#REF!*100-100,"")</f>
        <v/>
      </c>
      <c r="BA36" s="565" t="e">
        <f>#REF!-#REF!</f>
        <v>#REF!</v>
      </c>
      <c r="BB36" s="565" t="str">
        <f>IFERROR(#REF!/I36*100-100,"")</f>
        <v/>
      </c>
      <c r="BC36" s="565" t="e">
        <f>#REF!-I36</f>
        <v>#REF!</v>
      </c>
      <c r="BE36" s="580" t="e">
        <f>#REF!-I36</f>
        <v>#REF!</v>
      </c>
      <c r="BF36" s="580" t="e">
        <f>#REF!-I36</f>
        <v>#REF!</v>
      </c>
      <c r="BG36" s="580" t="e">
        <f>#REF!-#REF!</f>
        <v>#REF!</v>
      </c>
      <c r="BH36" s="580" t="e">
        <f>#REF!-#REF!</f>
        <v>#REF!</v>
      </c>
    </row>
    <row r="37" spans="1:60" x14ac:dyDescent="0.25">
      <c r="A37" s="587"/>
      <c r="B37" s="631" t="str">
        <f t="shared" ref="B37:R37" si="36">B255</f>
        <v>Repayments</v>
      </c>
      <c r="C37" s="632">
        <f t="shared" si="36"/>
        <v>-18.301100000000002</v>
      </c>
      <c r="D37" s="632">
        <f t="shared" si="36"/>
        <v>-14.9156</v>
      </c>
      <c r="E37" s="632">
        <f t="shared" si="36"/>
        <v>-13.411521499999999</v>
      </c>
      <c r="F37" s="632">
        <f t="shared" si="36"/>
        <v>0</v>
      </c>
      <c r="G37" s="632">
        <f t="shared" si="36"/>
        <v>0</v>
      </c>
      <c r="H37" s="632">
        <f t="shared" si="36"/>
        <v>13.411521499999999</v>
      </c>
      <c r="I37" s="632">
        <f t="shared" si="36"/>
        <v>10.915661439999999</v>
      </c>
      <c r="J37" s="633">
        <f t="shared" si="36"/>
        <v>6.2601733200000007</v>
      </c>
      <c r="K37" s="633">
        <f t="shared" si="36"/>
        <v>12.48247829</v>
      </c>
      <c r="L37" s="633">
        <f t="shared" si="36"/>
        <v>20.04</v>
      </c>
      <c r="M37" s="1299">
        <f t="shared" si="36"/>
        <v>46.296460559999993</v>
      </c>
      <c r="N37" s="1299">
        <f t="shared" si="36"/>
        <v>48.406999999999996</v>
      </c>
      <c r="O37" s="1299">
        <f t="shared" si="36"/>
        <v>48.815899999999999</v>
      </c>
      <c r="P37" s="1300">
        <f t="shared" si="36"/>
        <v>51.225700000000003</v>
      </c>
      <c r="Q37" s="1299">
        <f t="shared" si="36"/>
        <v>51.225700000000003</v>
      </c>
      <c r="R37" s="1301">
        <f t="shared" si="36"/>
        <v>51.225700000000003</v>
      </c>
      <c r="S37" s="557">
        <f t="shared" si="11"/>
        <v>1.310202622754491</v>
      </c>
      <c r="T37" s="557">
        <f t="shared" si="5"/>
        <v>4.9365063432201373E-2</v>
      </c>
      <c r="U37" s="558">
        <f t="shared" si="6"/>
        <v>2.4098000000000042</v>
      </c>
      <c r="V37" s="558">
        <f t="shared" si="19"/>
        <v>2.1105394400000037</v>
      </c>
      <c r="W37" s="614"/>
      <c r="X37" s="614"/>
      <c r="Y37" s="614"/>
      <c r="Z37" s="614"/>
      <c r="AA37" s="614"/>
      <c r="AB37" s="606"/>
      <c r="AC37" s="606"/>
      <c r="AD37" s="634" t="s">
        <v>1386</v>
      </c>
      <c r="AE37" s="635">
        <f t="shared" si="24"/>
        <v>-18.301100000000002</v>
      </c>
      <c r="AF37" s="635">
        <f t="shared" si="24"/>
        <v>-14.9156</v>
      </c>
      <c r="AG37" s="635">
        <f t="shared" si="24"/>
        <v>-13.411521499999999</v>
      </c>
      <c r="AH37" s="635">
        <f t="shared" si="24"/>
        <v>0</v>
      </c>
      <c r="AI37" s="636">
        <f t="shared" si="24"/>
        <v>0</v>
      </c>
      <c r="AJ37" s="636">
        <f t="shared" si="24"/>
        <v>13.411521499999999</v>
      </c>
      <c r="AK37" s="636">
        <f t="shared" si="24"/>
        <v>10.915661439999999</v>
      </c>
      <c r="AL37" s="636">
        <f t="shared" si="24"/>
        <v>6.2601733200000007</v>
      </c>
      <c r="AM37" s="636">
        <f t="shared" si="24"/>
        <v>12.48247829</v>
      </c>
      <c r="AN37" s="636">
        <f t="shared" si="24"/>
        <v>20.04</v>
      </c>
      <c r="AO37" s="636">
        <f t="shared" si="24"/>
        <v>46.296460559999993</v>
      </c>
      <c r="AP37" s="636">
        <f t="shared" si="24"/>
        <v>48.406999999999996</v>
      </c>
      <c r="AQ37" s="636">
        <f t="shared" si="24"/>
        <v>48.815899999999999</v>
      </c>
      <c r="AR37" s="637">
        <f t="shared" si="24"/>
        <v>51.225700000000003</v>
      </c>
      <c r="AS37" s="636">
        <f t="shared" si="24"/>
        <v>51.225700000000003</v>
      </c>
      <c r="AT37" s="636">
        <f t="shared" si="24"/>
        <v>51.225700000000003</v>
      </c>
      <c r="AU37" s="630" t="str">
        <f>AU255</f>
        <v>Repayments</v>
      </c>
      <c r="AV37" s="565" t="str">
        <f>IFERROR(#REF!/#REF!*100-100,"")</f>
        <v/>
      </c>
      <c r="AW37" s="565" t="e">
        <f>#REF!-#REF!</f>
        <v>#REF!</v>
      </c>
      <c r="AX37" s="565" t="str">
        <f>IFERROR(#REF!/#REF!*100-100,"")</f>
        <v/>
      </c>
      <c r="AY37" s="565" t="e">
        <f>#REF!-#REF!</f>
        <v>#REF!</v>
      </c>
      <c r="AZ37" s="565" t="str">
        <f>IFERROR(#REF!/#REF!*100-100,"")</f>
        <v/>
      </c>
      <c r="BA37" s="565" t="e">
        <f>#REF!-#REF!</f>
        <v>#REF!</v>
      </c>
      <c r="BB37" s="565" t="str">
        <f>IFERROR(#REF!/I37*100-100,"")</f>
        <v/>
      </c>
      <c r="BC37" s="565" t="e">
        <f>#REF!-I37</f>
        <v>#REF!</v>
      </c>
      <c r="BE37" s="580" t="e">
        <f>#REF!-I37</f>
        <v>#REF!</v>
      </c>
      <c r="BF37" s="580" t="e">
        <f>#REF!-I37</f>
        <v>#REF!</v>
      </c>
      <c r="BG37" s="580" t="e">
        <f>#REF!-#REF!</f>
        <v>#REF!</v>
      </c>
      <c r="BH37" s="580" t="e">
        <f>#REF!-#REF!</f>
        <v>#REF!</v>
      </c>
    </row>
    <row r="38" spans="1:60" x14ac:dyDescent="0.25">
      <c r="A38" s="587"/>
      <c r="B38" s="630"/>
      <c r="C38" s="638"/>
      <c r="D38" s="638"/>
      <c r="E38" s="638"/>
      <c r="F38" s="638"/>
      <c r="G38" s="638"/>
      <c r="H38" s="638"/>
      <c r="I38" s="638"/>
      <c r="J38" s="638"/>
      <c r="K38" s="638"/>
      <c r="L38" s="638"/>
      <c r="M38" s="1302"/>
      <c r="N38" s="1302"/>
      <c r="O38" s="1302"/>
      <c r="P38" s="1303"/>
      <c r="Q38" s="1303"/>
      <c r="R38" s="1304"/>
      <c r="S38" s="614"/>
      <c r="T38" s="557" t="str">
        <f>IFERROR(N38/M38-1,"")</f>
        <v/>
      </c>
      <c r="U38" s="614"/>
      <c r="V38" s="614"/>
      <c r="W38" s="614"/>
      <c r="X38" s="614"/>
      <c r="Y38" s="614"/>
      <c r="Z38" s="614"/>
      <c r="AA38" s="614"/>
      <c r="AB38" s="606"/>
      <c r="AC38" s="606"/>
      <c r="AD38" s="629"/>
      <c r="AE38" s="623"/>
      <c r="AF38" s="623"/>
      <c r="AG38" s="623"/>
      <c r="AH38" s="623"/>
      <c r="AI38" s="623"/>
      <c r="AJ38" s="623"/>
      <c r="AK38" s="623"/>
      <c r="AL38" s="623"/>
      <c r="AM38" s="623"/>
      <c r="AN38" s="623"/>
      <c r="AO38" s="623"/>
      <c r="AP38" s="623"/>
      <c r="AQ38" s="623"/>
      <c r="AR38" s="623"/>
      <c r="AS38" s="623"/>
      <c r="AU38" s="630"/>
      <c r="AV38" s="565"/>
      <c r="AW38" s="565"/>
      <c r="AX38" s="565"/>
      <c r="AY38" s="565"/>
      <c r="AZ38" s="565"/>
      <c r="BA38" s="565"/>
      <c r="BB38" s="565"/>
      <c r="BC38" s="565"/>
      <c r="BE38" s="580"/>
      <c r="BF38" s="580"/>
      <c r="BG38" s="580"/>
      <c r="BH38" s="580"/>
    </row>
    <row r="39" spans="1:60" x14ac:dyDescent="0.25">
      <c r="A39" s="587"/>
      <c r="B39" s="639" t="s">
        <v>1388</v>
      </c>
      <c r="C39" s="39"/>
      <c r="D39" s="39"/>
      <c r="E39" s="39"/>
      <c r="F39" s="39"/>
      <c r="G39" s="39"/>
      <c r="H39" s="44"/>
      <c r="I39" s="44"/>
      <c r="J39" s="44"/>
      <c r="K39" s="44"/>
      <c r="L39" s="44"/>
      <c r="M39" s="1234"/>
      <c r="N39" s="1305"/>
      <c r="P39" s="1282"/>
      <c r="Q39" s="1282"/>
      <c r="R39" s="152"/>
      <c r="S39" s="44"/>
      <c r="T39" s="44"/>
      <c r="U39" s="44"/>
      <c r="V39" s="44"/>
      <c r="W39" s="44"/>
      <c r="X39" s="44"/>
      <c r="Y39" s="44"/>
      <c r="Z39" s="44"/>
      <c r="AA39" s="44"/>
      <c r="AB39" s="640"/>
      <c r="AC39" s="640"/>
      <c r="AD39" s="588"/>
      <c r="AE39" s="589"/>
      <c r="AF39" s="589"/>
      <c r="AG39" s="589"/>
      <c r="AH39" s="589"/>
      <c r="AI39" s="589"/>
      <c r="AJ39" s="589"/>
      <c r="AK39" s="589"/>
      <c r="AL39" s="589"/>
      <c r="AM39" s="589"/>
      <c r="AN39" s="589"/>
      <c r="AO39" s="589"/>
      <c r="AP39" s="589"/>
      <c r="AQ39" s="589"/>
      <c r="AR39" s="589"/>
      <c r="AS39" s="589"/>
      <c r="AU39" s="39"/>
      <c r="AV39" s="565" t="str">
        <f>IFERROR(#REF!/#REF!*100-100,"")</f>
        <v/>
      </c>
      <c r="AW39" s="565" t="e">
        <f>#REF!-#REF!</f>
        <v>#REF!</v>
      </c>
      <c r="AX39" s="565" t="str">
        <f>IFERROR(#REF!/#REF!*100-100,"")</f>
        <v/>
      </c>
      <c r="AY39" s="565" t="e">
        <f>#REF!-#REF!</f>
        <v>#REF!</v>
      </c>
      <c r="AZ39" s="565" t="str">
        <f>IFERROR(#REF!/#REF!*100-100,"")</f>
        <v/>
      </c>
      <c r="BA39" s="565" t="e">
        <f>#REF!-#REF!</f>
        <v>#REF!</v>
      </c>
      <c r="BB39" s="565" t="str">
        <f>IFERROR(#REF!/I39*100-100,"")</f>
        <v/>
      </c>
      <c r="BC39" s="565" t="e">
        <f>#REF!-I39</f>
        <v>#REF!</v>
      </c>
      <c r="BE39" s="580" t="e">
        <f>#REF!-I39</f>
        <v>#REF!</v>
      </c>
      <c r="BF39" s="580" t="e">
        <f>#REF!-I39</f>
        <v>#REF!</v>
      </c>
      <c r="BG39" s="580" t="e">
        <f>#REF!-#REF!</f>
        <v>#REF!</v>
      </c>
      <c r="BH39" s="580" t="e">
        <f>#REF!-#REF!</f>
        <v>#REF!</v>
      </c>
    </row>
    <row r="40" spans="1:60" ht="38.25" x14ac:dyDescent="0.25">
      <c r="A40" s="587"/>
      <c r="B40" s="641" t="s">
        <v>1389</v>
      </c>
      <c r="C40" s="200" t="str">
        <f t="shared" ref="C40:Q40" si="37">C196</f>
        <v>2013/14 Actual</v>
      </c>
      <c r="D40" s="200" t="str">
        <f t="shared" si="37"/>
        <v>2014/15 Actual</v>
      </c>
      <c r="E40" s="200" t="str">
        <f t="shared" si="37"/>
        <v>2015/16 Actual</v>
      </c>
      <c r="F40" s="200" t="str">
        <f t="shared" si="37"/>
        <v>2016/17 Actual</v>
      </c>
      <c r="G40" s="200" t="str">
        <f t="shared" si="37"/>
        <v>2017/18 Actual</v>
      </c>
      <c r="H40" s="200" t="str">
        <f t="shared" si="37"/>
        <v>2018/19 Actual</v>
      </c>
      <c r="I40" s="200" t="str">
        <f t="shared" si="37"/>
        <v>2019/20 Actual</v>
      </c>
      <c r="J40" s="200" t="str">
        <f t="shared" si="37"/>
        <v>2020/21 Actual</v>
      </c>
      <c r="K40" s="200" t="str">
        <f t="shared" si="37"/>
        <v>2021/22 Actual</v>
      </c>
      <c r="L40" s="200" t="str">
        <f t="shared" si="37"/>
        <v>Budget Estimate 2022/23</v>
      </c>
      <c r="M40" s="1306" t="str">
        <f t="shared" si="37"/>
        <v>Actual FY2025</v>
      </c>
      <c r="N40" s="1306" t="str">
        <f t="shared" si="37"/>
        <v>Budget Estimate 2025/26</v>
      </c>
      <c r="O40" s="1307" t="str">
        <f>O196</f>
        <v>Budget Outturn FY2026</v>
      </c>
      <c r="P40" s="1307" t="str">
        <f t="shared" si="37"/>
        <v xml:space="preserve">Budget Estimate 2026/27 </v>
      </c>
      <c r="Q40" s="1307" t="str">
        <f t="shared" si="37"/>
        <v>Budget Estimate 2027/28</v>
      </c>
      <c r="R40" s="1307" t="str">
        <f>R196</f>
        <v>Budget Estimate 2028/29</v>
      </c>
      <c r="S40" s="44"/>
      <c r="T40" s="44"/>
      <c r="U40" s="44"/>
      <c r="V40" s="44"/>
      <c r="W40" s="44"/>
      <c r="X40" s="44"/>
      <c r="Y40" s="44"/>
      <c r="Z40" s="44"/>
      <c r="AA40" s="44"/>
      <c r="AB40" s="640"/>
      <c r="AC40" s="640"/>
      <c r="AD40" s="588"/>
      <c r="AE40" s="589"/>
      <c r="AF40" s="589"/>
      <c r="AG40" s="589"/>
      <c r="AH40" s="589"/>
      <c r="AI40" s="589"/>
      <c r="AJ40" s="589"/>
      <c r="AK40" s="589"/>
      <c r="AL40" s="589"/>
      <c r="AM40" s="589"/>
      <c r="AN40" s="589"/>
      <c r="AO40" s="589"/>
      <c r="AP40" s="589"/>
      <c r="AQ40" s="589"/>
      <c r="AR40" s="589"/>
      <c r="AS40" s="589"/>
      <c r="AU40" s="39"/>
      <c r="AV40" s="565"/>
      <c r="AW40" s="565"/>
      <c r="AX40" s="565"/>
      <c r="AY40" s="565"/>
      <c r="AZ40" s="565"/>
      <c r="BA40" s="565"/>
      <c r="BB40" s="565"/>
      <c r="BC40" s="565"/>
      <c r="BE40" s="580"/>
      <c r="BF40" s="580"/>
      <c r="BG40" s="580"/>
      <c r="BH40" s="580"/>
    </row>
    <row r="41" spans="1:60" x14ac:dyDescent="0.25">
      <c r="A41" s="587"/>
      <c r="B41" s="39" t="s">
        <v>1390</v>
      </c>
      <c r="C41" s="44">
        <f t="shared" ref="C41:Q41" si="38">C37+C34</f>
        <v>-3.1011000000000024</v>
      </c>
      <c r="D41" s="44">
        <f t="shared" si="38"/>
        <v>0.28439999999999976</v>
      </c>
      <c r="E41" s="44">
        <f t="shared" si="38"/>
        <v>1.7414785000000013</v>
      </c>
      <c r="F41" s="44">
        <f t="shared" si="38"/>
        <v>0</v>
      </c>
      <c r="G41" s="44">
        <f t="shared" si="38"/>
        <v>0</v>
      </c>
      <c r="H41" s="44">
        <f t="shared" si="38"/>
        <v>28.564521499999998</v>
      </c>
      <c r="I41" s="44">
        <f t="shared" si="38"/>
        <v>29.915661440000001</v>
      </c>
      <c r="J41" s="44">
        <f t="shared" si="38"/>
        <v>21.27517332</v>
      </c>
      <c r="K41" s="44">
        <f t="shared" si="38"/>
        <v>28.32847829</v>
      </c>
      <c r="L41" s="44">
        <f t="shared" si="38"/>
        <v>35.14</v>
      </c>
      <c r="M41" s="1234">
        <f t="shared" si="38"/>
        <v>63.105460559999997</v>
      </c>
      <c r="N41" s="1308">
        <f>N37+N34</f>
        <v>61.972999999999999</v>
      </c>
      <c r="O41" s="1309">
        <f>O37+O34</f>
        <v>62.380899999999997</v>
      </c>
      <c r="P41" s="1282">
        <f>P37+P34</f>
        <v>71.097700000000003</v>
      </c>
      <c r="Q41" s="1282">
        <f t="shared" si="38"/>
        <v>66.325699999999998</v>
      </c>
      <c r="R41" s="152">
        <f>R37+R34</f>
        <v>56.733700000000006</v>
      </c>
      <c r="S41" s="44"/>
      <c r="T41" s="44"/>
      <c r="U41" s="44"/>
      <c r="V41" s="44"/>
      <c r="W41" s="44"/>
      <c r="X41" s="44"/>
      <c r="Y41" s="44"/>
      <c r="Z41" s="44"/>
      <c r="AA41" s="44"/>
      <c r="AB41" s="640"/>
      <c r="AC41" s="640"/>
      <c r="AD41" s="588"/>
      <c r="AE41" s="589"/>
      <c r="AF41" s="589"/>
      <c r="AG41" s="589"/>
      <c r="AH41" s="589"/>
      <c r="AI41" s="589"/>
      <c r="AJ41" s="589"/>
      <c r="AK41" s="589"/>
      <c r="AL41" s="589"/>
      <c r="AM41" s="589"/>
      <c r="AN41" s="589"/>
      <c r="AO41" s="589"/>
      <c r="AP41" s="589"/>
      <c r="AQ41" s="589"/>
      <c r="AR41" s="589"/>
      <c r="AS41" s="589"/>
      <c r="AU41" s="39"/>
      <c r="AV41" s="565"/>
      <c r="AW41" s="565"/>
      <c r="AX41" s="565"/>
      <c r="AY41" s="565"/>
      <c r="AZ41" s="565"/>
      <c r="BA41" s="565"/>
      <c r="BB41" s="565"/>
      <c r="BC41" s="565"/>
      <c r="BE41" s="580"/>
      <c r="BF41" s="580"/>
      <c r="BG41" s="580"/>
      <c r="BH41" s="580"/>
    </row>
    <row r="42" spans="1:60" x14ac:dyDescent="0.25">
      <c r="A42" s="587"/>
      <c r="B42" s="39" t="s">
        <v>1391</v>
      </c>
      <c r="C42" s="44">
        <v>-2.37</v>
      </c>
      <c r="D42" s="44">
        <v>-1.37</v>
      </c>
      <c r="E42" s="44">
        <v>-0.37</v>
      </c>
      <c r="F42" s="44">
        <v>0.63</v>
      </c>
      <c r="G42" s="44">
        <v>1.63</v>
      </c>
      <c r="H42" s="44">
        <v>2.63</v>
      </c>
      <c r="I42" s="44">
        <v>3.63</v>
      </c>
      <c r="J42" s="44">
        <v>4.63</v>
      </c>
      <c r="K42" s="44">
        <v>5.63</v>
      </c>
      <c r="L42" s="44">
        <v>6.63</v>
      </c>
      <c r="M42" s="1234">
        <v>7.63</v>
      </c>
      <c r="N42" s="1308">
        <v>6.84</v>
      </c>
      <c r="O42" s="1309">
        <v>7.84</v>
      </c>
      <c r="P42" s="1282">
        <v>6.84</v>
      </c>
      <c r="Q42" s="1282">
        <v>6.84</v>
      </c>
      <c r="R42" s="152">
        <v>7.84</v>
      </c>
      <c r="S42" s="44"/>
      <c r="T42" s="44"/>
      <c r="U42" s="44"/>
      <c r="V42" s="44"/>
      <c r="W42" s="44"/>
      <c r="X42" s="44"/>
      <c r="Y42" s="44"/>
      <c r="Z42" s="44"/>
      <c r="AA42" s="44"/>
      <c r="AB42" s="640"/>
      <c r="AC42" s="640"/>
      <c r="AD42" s="588"/>
      <c r="AE42" s="589"/>
      <c r="AF42" s="589"/>
      <c r="AG42" s="589"/>
      <c r="AH42" s="589"/>
      <c r="AI42" s="589"/>
      <c r="AJ42" s="589"/>
      <c r="AK42" s="589"/>
      <c r="AL42" s="589"/>
      <c r="AM42" s="589"/>
      <c r="AN42" s="589"/>
      <c r="AO42" s="589"/>
      <c r="AP42" s="589"/>
      <c r="AQ42" s="589"/>
      <c r="AR42" s="589"/>
      <c r="AS42" s="589"/>
      <c r="AU42" s="39"/>
      <c r="AV42" s="565"/>
      <c r="AW42" s="565"/>
      <c r="AX42" s="565"/>
      <c r="AY42" s="565"/>
      <c r="AZ42" s="565"/>
      <c r="BA42" s="565"/>
      <c r="BB42" s="565"/>
      <c r="BC42" s="565"/>
      <c r="BE42" s="580"/>
      <c r="BF42" s="580"/>
      <c r="BG42" s="580"/>
      <c r="BH42" s="580"/>
    </row>
    <row r="43" spans="1:60" x14ac:dyDescent="0.25">
      <c r="A43" s="587"/>
      <c r="B43" s="40" t="s">
        <v>1392</v>
      </c>
      <c r="C43" s="47">
        <f t="shared" ref="C43:Q43" si="39">SUM(C41:C42)</f>
        <v>-5.4711000000000025</v>
      </c>
      <c r="D43" s="47">
        <f t="shared" si="39"/>
        <v>-1.0856000000000003</v>
      </c>
      <c r="E43" s="47">
        <f t="shared" si="39"/>
        <v>1.3714785000000012</v>
      </c>
      <c r="F43" s="47">
        <f t="shared" si="39"/>
        <v>0.63</v>
      </c>
      <c r="G43" s="47">
        <f t="shared" si="39"/>
        <v>1.63</v>
      </c>
      <c r="H43" s="47">
        <f t="shared" si="39"/>
        <v>31.194521499999997</v>
      </c>
      <c r="I43" s="47">
        <f t="shared" si="39"/>
        <v>33.545661440000003</v>
      </c>
      <c r="J43" s="47">
        <f t="shared" si="39"/>
        <v>25.905173319999999</v>
      </c>
      <c r="K43" s="47">
        <f t="shared" si="39"/>
        <v>33.958478290000002</v>
      </c>
      <c r="L43" s="47">
        <f t="shared" si="39"/>
        <v>41.77</v>
      </c>
      <c r="M43" s="1310">
        <f t="shared" si="39"/>
        <v>70.735460559999993</v>
      </c>
      <c r="N43" s="1311">
        <f t="shared" si="39"/>
        <v>68.813000000000002</v>
      </c>
      <c r="O43" s="1312">
        <f>SUM(O41:O42)</f>
        <v>70.2209</v>
      </c>
      <c r="P43" s="1313">
        <f>SUM(P41:P42)</f>
        <v>77.937700000000007</v>
      </c>
      <c r="Q43" s="1313">
        <f t="shared" si="39"/>
        <v>73.165700000000001</v>
      </c>
      <c r="R43" s="1314">
        <f>SUM(R41:R42)</f>
        <v>64.573700000000002</v>
      </c>
      <c r="V43" s="643"/>
      <c r="W43" s="643"/>
      <c r="X43" s="643"/>
      <c r="Y43" s="643"/>
      <c r="Z43" s="643"/>
      <c r="AA43" s="643"/>
      <c r="AB43" s="643"/>
      <c r="AP43" s="551"/>
      <c r="AQ43" s="551"/>
      <c r="AV43" s="565" t="str">
        <f>IFERROR(#REF!/#REF!*100-100,"")</f>
        <v/>
      </c>
      <c r="AW43" s="565" t="e">
        <f>#REF!-#REF!</f>
        <v>#REF!</v>
      </c>
      <c r="AX43" s="565" t="str">
        <f>IFERROR(#REF!/#REF!*100-100,"")</f>
        <v/>
      </c>
      <c r="AY43" s="565" t="e">
        <f>#REF!-#REF!</f>
        <v>#REF!</v>
      </c>
      <c r="AZ43" s="565" t="str">
        <f>IFERROR(#REF!/#REF!*100-100,"")</f>
        <v/>
      </c>
      <c r="BA43" s="565" t="e">
        <f>#REF!-#REF!</f>
        <v>#REF!</v>
      </c>
      <c r="BB43" s="565" t="str">
        <f>IFERROR(#REF!/I43*100-100,"")</f>
        <v/>
      </c>
      <c r="BC43" s="565" t="e">
        <f>#REF!-I43</f>
        <v>#REF!</v>
      </c>
      <c r="BE43" s="580" t="e">
        <f>#REF!-I43</f>
        <v>#REF!</v>
      </c>
      <c r="BF43" s="580" t="e">
        <f>#REF!-I43</f>
        <v>#REF!</v>
      </c>
      <c r="BG43" s="580" t="e">
        <f>#REF!-#REF!</f>
        <v>#REF!</v>
      </c>
      <c r="BH43" s="580" t="e">
        <f>#REF!-#REF!</f>
        <v>#REF!</v>
      </c>
    </row>
    <row r="44" spans="1:60" x14ac:dyDescent="0.25">
      <c r="A44" s="587"/>
      <c r="B44" s="39"/>
      <c r="C44" s="39"/>
      <c r="D44" s="39"/>
      <c r="E44" s="39"/>
      <c r="F44" s="39"/>
      <c r="G44" s="39"/>
      <c r="H44" s="38"/>
      <c r="I44" s="48"/>
      <c r="J44" s="38"/>
      <c r="K44" s="38"/>
      <c r="L44" s="38"/>
      <c r="M44" s="1315"/>
      <c r="N44" s="1316"/>
      <c r="P44" s="1282"/>
      <c r="Q44" s="1282"/>
      <c r="R44" s="152"/>
      <c r="V44" s="643"/>
      <c r="W44" s="643"/>
      <c r="X44" s="643"/>
      <c r="Y44" s="643"/>
      <c r="Z44" s="643"/>
      <c r="AA44" s="643"/>
      <c r="AB44" s="643"/>
      <c r="AP44" s="551"/>
      <c r="AQ44" s="551"/>
      <c r="AV44" s="565"/>
      <c r="AW44" s="565"/>
      <c r="AX44" s="565"/>
      <c r="AY44" s="565"/>
      <c r="AZ44" s="565"/>
      <c r="BA44" s="565"/>
      <c r="BB44" s="565"/>
      <c r="BC44" s="565"/>
      <c r="BE44" s="580"/>
      <c r="BF44" s="580"/>
      <c r="BG44" s="580"/>
      <c r="BH44" s="580"/>
    </row>
    <row r="45" spans="1:60" x14ac:dyDescent="0.25">
      <c r="A45" s="587"/>
      <c r="B45" s="40" t="s">
        <v>1393</v>
      </c>
      <c r="C45" s="40"/>
      <c r="D45" s="40"/>
      <c r="E45" s="40"/>
      <c r="F45" s="40"/>
      <c r="G45" s="40"/>
      <c r="H45" s="44"/>
      <c r="I45" s="44"/>
      <c r="J45" s="44"/>
      <c r="K45" s="44"/>
      <c r="L45" s="44"/>
      <c r="M45" s="1234"/>
      <c r="N45" s="1305"/>
      <c r="P45" s="1282"/>
      <c r="Q45" s="1282"/>
      <c r="R45" s="152"/>
      <c r="S45" s="640"/>
      <c r="T45" s="640"/>
      <c r="U45" s="640"/>
      <c r="V45" s="640"/>
      <c r="W45" s="640"/>
      <c r="X45" s="640"/>
      <c r="Y45" s="640"/>
      <c r="Z45" s="640"/>
      <c r="AA45" s="640"/>
      <c r="AB45" s="640"/>
      <c r="AC45" s="640"/>
      <c r="AD45" s="541" t="s">
        <v>1394</v>
      </c>
      <c r="AP45" s="551"/>
      <c r="AQ45" s="551"/>
      <c r="AU45" s="37" t="s">
        <v>1395</v>
      </c>
      <c r="AV45" s="565" t="str">
        <f>IFERROR(#REF!/#REF!*100-100,"")</f>
        <v/>
      </c>
      <c r="AW45" s="565" t="e">
        <f>#REF!-#REF!</f>
        <v>#REF!</v>
      </c>
      <c r="AX45" s="565" t="str">
        <f>IFERROR(#REF!/#REF!*100-100,"")</f>
        <v/>
      </c>
      <c r="AY45" s="565" t="e">
        <f>#REF!-#REF!</f>
        <v>#REF!</v>
      </c>
      <c r="AZ45" s="565" t="str">
        <f>IFERROR(#REF!/#REF!*100-100,"")</f>
        <v/>
      </c>
      <c r="BA45" s="565" t="e">
        <f>#REF!-#REF!</f>
        <v>#REF!</v>
      </c>
      <c r="BB45" s="565" t="str">
        <f>IFERROR(#REF!/I45*100-100,"")</f>
        <v/>
      </c>
      <c r="BC45" s="565" t="e">
        <f>#REF!-I45</f>
        <v>#REF!</v>
      </c>
    </row>
    <row r="46" spans="1:60" ht="55.5" customHeight="1" x14ac:dyDescent="0.25">
      <c r="A46" s="645"/>
      <c r="B46" s="548"/>
      <c r="C46" s="547" t="str">
        <f>C3</f>
        <v>2013/14 Actual</v>
      </c>
      <c r="D46" s="547" t="str">
        <f>D3</f>
        <v>2014/15 Actual</v>
      </c>
      <c r="E46" s="547" t="str">
        <f>E3</f>
        <v>2015/16 Actual</v>
      </c>
      <c r="F46" s="547" t="str">
        <f>F3</f>
        <v>2016/17 Actual</v>
      </c>
      <c r="G46" s="547" t="str">
        <f t="shared" ref="G46:Q46" si="40">G196</f>
        <v>2017/18 Actual</v>
      </c>
      <c r="H46" s="547" t="str">
        <f t="shared" si="40"/>
        <v>2018/19 Actual</v>
      </c>
      <c r="I46" s="547" t="str">
        <f t="shared" si="40"/>
        <v>2019/20 Actual</v>
      </c>
      <c r="J46" s="547" t="str">
        <f t="shared" si="40"/>
        <v>2020/21 Actual</v>
      </c>
      <c r="K46" s="547" t="str">
        <f t="shared" si="40"/>
        <v>2021/22 Actual</v>
      </c>
      <c r="L46" s="547" t="str">
        <f t="shared" si="40"/>
        <v>Budget Estimate 2022/23</v>
      </c>
      <c r="M46" s="1317" t="str">
        <f t="shared" si="40"/>
        <v>Actual FY2025</v>
      </c>
      <c r="N46" s="1317" t="str">
        <f t="shared" si="40"/>
        <v>Budget Estimate 2025/26</v>
      </c>
      <c r="O46" s="1318" t="str">
        <f>O196</f>
        <v>Budget Outturn FY2026</v>
      </c>
      <c r="P46" s="1319" t="str">
        <f t="shared" si="40"/>
        <v xml:space="preserve">Budget Estimate 2026/27 </v>
      </c>
      <c r="Q46" s="1318" t="str">
        <f t="shared" si="40"/>
        <v>Budget Estimate 2027/28</v>
      </c>
      <c r="R46" s="1318" t="str">
        <f>R196</f>
        <v>Budget Estimate 2028/29</v>
      </c>
      <c r="S46" s="38" t="s">
        <v>1396</v>
      </c>
      <c r="T46" s="38" t="s">
        <v>1396</v>
      </c>
      <c r="U46" s="38" t="s">
        <v>1397</v>
      </c>
      <c r="V46" s="38" t="s">
        <v>1397</v>
      </c>
      <c r="W46" s="547"/>
      <c r="X46" s="547"/>
      <c r="Y46" s="547"/>
      <c r="Z46" s="547"/>
      <c r="AA46" s="547"/>
      <c r="AB46" s="546"/>
      <c r="AC46" s="546"/>
      <c r="AD46" s="547"/>
      <c r="AE46" s="547" t="str">
        <f>AE3</f>
        <v>2013/14 Ola</v>
      </c>
      <c r="AF46" s="547" t="str">
        <f>AF3</f>
        <v>2014/15 Ola</v>
      </c>
      <c r="AG46" s="547" t="str">
        <f>AG3</f>
        <v>2015/16 Ola</v>
      </c>
      <c r="AH46" s="547" t="str">
        <f>AH3</f>
        <v>2016/17 Ola</v>
      </c>
      <c r="AI46" s="547" t="str">
        <f>AI61</f>
        <v>2017/18 Ola</v>
      </c>
      <c r="AJ46" s="547" t="str">
        <f>AJ61</f>
        <v>2018/19 Ola</v>
      </c>
      <c r="AK46" s="547" t="str">
        <f>AK61</f>
        <v>2019/20 Ola</v>
      </c>
      <c r="AL46" s="547" t="str">
        <f>AL61</f>
        <v>2020/21 Ola</v>
      </c>
      <c r="AM46" s="547" t="s">
        <v>1398</v>
      </c>
      <c r="AN46" s="547" t="s">
        <v>1399</v>
      </c>
      <c r="AO46" s="547" t="s">
        <v>1621</v>
      </c>
      <c r="AP46" s="547" t="s">
        <v>1622</v>
      </c>
      <c r="AQ46" s="547" t="s">
        <v>1623</v>
      </c>
      <c r="AR46" s="547" t="s">
        <v>1404</v>
      </c>
      <c r="AS46" s="547" t="s">
        <v>1405</v>
      </c>
      <c r="AT46" s="547" t="s">
        <v>1624</v>
      </c>
      <c r="AU46" s="647"/>
      <c r="AV46" s="565" t="str">
        <f>IFERROR(#REF!/#REF!*100-100,"")</f>
        <v/>
      </c>
      <c r="AW46" s="565" t="e">
        <f>#REF!-#REF!</f>
        <v>#REF!</v>
      </c>
      <c r="AX46" s="565" t="str">
        <f>IFERROR(#REF!/#REF!*100-100,"")</f>
        <v/>
      </c>
      <c r="AY46" s="565" t="e">
        <f>#REF!-#REF!</f>
        <v>#REF!</v>
      </c>
      <c r="AZ46" s="565" t="str">
        <f>IFERROR(#REF!/#REF!*100-100,"")</f>
        <v/>
      </c>
      <c r="BA46" s="565" t="e">
        <f>#REF!-#REF!</f>
        <v>#REF!</v>
      </c>
      <c r="BB46" s="565" t="str">
        <f>IFERROR(#REF!/I46*100-100,"")</f>
        <v/>
      </c>
      <c r="BC46" s="565" t="e">
        <f>#REF!-I46</f>
        <v>#REF!</v>
      </c>
    </row>
    <row r="47" spans="1:60" x14ac:dyDescent="0.25">
      <c r="A47" s="587"/>
      <c r="B47" s="581" t="s">
        <v>1068</v>
      </c>
      <c r="C47" s="581"/>
      <c r="D47" s="581"/>
      <c r="E47" s="581"/>
      <c r="F47" s="581"/>
      <c r="G47" s="581"/>
      <c r="H47" s="648"/>
      <c r="I47" s="648"/>
      <c r="J47" s="648"/>
      <c r="K47" s="648"/>
      <c r="L47" s="648"/>
      <c r="M47" s="1320"/>
      <c r="N47" s="1320"/>
      <c r="O47" s="1321"/>
      <c r="P47" s="1322"/>
      <c r="Q47" s="1321"/>
      <c r="R47" s="1323"/>
      <c r="W47" s="38"/>
      <c r="X47" s="38"/>
      <c r="Y47" s="38"/>
      <c r="Z47" s="38"/>
      <c r="AA47" s="38"/>
      <c r="AD47" s="581" t="s">
        <v>1361</v>
      </c>
      <c r="AE47" s="551"/>
      <c r="AF47" s="551"/>
      <c r="AG47" s="551"/>
      <c r="AH47" s="551"/>
      <c r="AI47" s="551"/>
      <c r="AJ47" s="551"/>
      <c r="AK47" s="551"/>
      <c r="AL47" s="551"/>
      <c r="AM47" s="551"/>
      <c r="AN47" s="551"/>
      <c r="AO47" s="551"/>
      <c r="AP47" s="551"/>
      <c r="AQ47" s="551"/>
      <c r="AR47" s="649"/>
      <c r="AS47" s="551"/>
      <c r="AT47" s="551"/>
      <c r="AU47" s="40" t="s">
        <v>1068</v>
      </c>
      <c r="AV47" s="565" t="str">
        <f>IFERROR(#REF!/#REF!*100-100,"")</f>
        <v/>
      </c>
      <c r="AW47" s="565" t="e">
        <f>#REF!-#REF!</f>
        <v>#REF!</v>
      </c>
      <c r="AX47" s="565" t="str">
        <f>IFERROR(#REF!/#REF!*100-100,"")</f>
        <v/>
      </c>
      <c r="AY47" s="565" t="e">
        <f>#REF!-#REF!</f>
        <v>#REF!</v>
      </c>
      <c r="AZ47" s="565" t="str">
        <f>IFERROR(#REF!/#REF!*100-100,"")</f>
        <v/>
      </c>
      <c r="BA47" s="565" t="e">
        <f>#REF!-#REF!</f>
        <v>#REF!</v>
      </c>
      <c r="BB47" s="565" t="str">
        <f>IFERROR(#REF!/I47*100-100,"")</f>
        <v/>
      </c>
      <c r="BC47" s="565" t="e">
        <f>#REF!-I47</f>
        <v>#REF!</v>
      </c>
    </row>
    <row r="48" spans="1:60" x14ac:dyDescent="0.25">
      <c r="A48" s="587"/>
      <c r="B48" s="576" t="s">
        <v>13</v>
      </c>
      <c r="C48" s="577">
        <f t="shared" ref="C48:Q48" si="41">C198</f>
        <v>136.70374569999998</v>
      </c>
      <c r="D48" s="577">
        <f t="shared" si="41"/>
        <v>158.80394434999999</v>
      </c>
      <c r="E48" s="577">
        <f t="shared" si="41"/>
        <v>180.20929279000001</v>
      </c>
      <c r="F48" s="577">
        <f t="shared" si="41"/>
        <v>211.64654086000004</v>
      </c>
      <c r="G48" s="577">
        <f t="shared" si="41"/>
        <v>235.38101302999999</v>
      </c>
      <c r="H48" s="577">
        <f t="shared" si="41"/>
        <v>243.03983445999995</v>
      </c>
      <c r="I48" s="577">
        <f t="shared" si="41"/>
        <v>238.58681907000002</v>
      </c>
      <c r="J48" s="577">
        <f t="shared" si="41"/>
        <v>244.80972870000002</v>
      </c>
      <c r="K48" s="577">
        <f t="shared" si="41"/>
        <v>257.92940584000002</v>
      </c>
      <c r="L48" s="577">
        <f t="shared" si="41"/>
        <v>253.3142</v>
      </c>
      <c r="M48" s="585">
        <f t="shared" si="41"/>
        <v>328.47224418999997</v>
      </c>
      <c r="N48" s="585">
        <f t="shared" si="41"/>
        <v>347.07740000000001</v>
      </c>
      <c r="O48" s="1321">
        <f>O198</f>
        <v>342.80469999999997</v>
      </c>
      <c r="P48" s="1322">
        <f t="shared" si="41"/>
        <v>351.91460000000001</v>
      </c>
      <c r="Q48" s="1321">
        <f t="shared" si="41"/>
        <v>394.7373</v>
      </c>
      <c r="R48" s="1323">
        <f>R198</f>
        <v>414.77089999999998</v>
      </c>
      <c r="S48" s="557">
        <f t="shared" ref="S48:S51" si="42">O48/N48-1</f>
        <v>-1.2310510566231225E-2</v>
      </c>
      <c r="T48" s="557">
        <f t="shared" ref="T48:T51" si="43">IFERROR(P48/O48-1,"")</f>
        <v>2.6574606474182083E-2</v>
      </c>
      <c r="U48" s="558">
        <f>N48-O48</f>
        <v>4.272700000000043</v>
      </c>
      <c r="V48" s="558">
        <f>P48-O48</f>
        <v>9.1099000000000387</v>
      </c>
      <c r="W48" s="44"/>
      <c r="X48" s="44"/>
      <c r="Y48" s="44"/>
      <c r="Z48" s="44"/>
      <c r="AA48" s="44"/>
      <c r="AB48" s="640"/>
      <c r="AC48" s="640"/>
      <c r="AD48" s="576" t="s">
        <v>1363</v>
      </c>
      <c r="AE48" s="577">
        <f>AE198</f>
        <v>136.70374569999998</v>
      </c>
      <c r="AF48" s="577">
        <f>AF198</f>
        <v>158.80394434999999</v>
      </c>
      <c r="AG48" s="577">
        <f>AG198</f>
        <v>180.20929279000001</v>
      </c>
      <c r="AH48" s="577">
        <f>AH198</f>
        <v>211.64654086000004</v>
      </c>
      <c r="AI48" s="577">
        <f t="shared" ref="AI48:AT51" si="44">G48</f>
        <v>235.38101302999999</v>
      </c>
      <c r="AJ48" s="577">
        <f t="shared" si="44"/>
        <v>243.03983445999995</v>
      </c>
      <c r="AK48" s="577">
        <f t="shared" si="44"/>
        <v>238.58681907000002</v>
      </c>
      <c r="AL48" s="577">
        <f t="shared" si="44"/>
        <v>244.80972870000002</v>
      </c>
      <c r="AM48" s="577">
        <f t="shared" si="44"/>
        <v>257.92940584000002</v>
      </c>
      <c r="AN48" s="577">
        <f t="shared" si="44"/>
        <v>253.3142</v>
      </c>
      <c r="AO48" s="577">
        <f t="shared" si="44"/>
        <v>328.47224418999997</v>
      </c>
      <c r="AP48" s="577">
        <f t="shared" si="44"/>
        <v>347.07740000000001</v>
      </c>
      <c r="AQ48" s="577">
        <f t="shared" si="44"/>
        <v>342.80469999999997</v>
      </c>
      <c r="AR48" s="650">
        <f t="shared" si="44"/>
        <v>351.91460000000001</v>
      </c>
      <c r="AS48" s="577">
        <f t="shared" si="44"/>
        <v>394.7373</v>
      </c>
      <c r="AT48" s="577">
        <f t="shared" si="44"/>
        <v>414.77089999999998</v>
      </c>
      <c r="AU48" s="41" t="s">
        <v>13</v>
      </c>
      <c r="AV48" s="565" t="str">
        <f>IFERROR(#REF!/#REF!*100-100,"")</f>
        <v/>
      </c>
      <c r="AW48" s="565" t="e">
        <f>#REF!-#REF!</f>
        <v>#REF!</v>
      </c>
      <c r="AX48" s="565" t="str">
        <f>IFERROR(#REF!/#REF!*100-100,"")</f>
        <v/>
      </c>
      <c r="AY48" s="565" t="e">
        <f>#REF!-#REF!</f>
        <v>#REF!</v>
      </c>
      <c r="AZ48" s="565" t="str">
        <f>IFERROR(#REF!/#REF!*100-100,"")</f>
        <v/>
      </c>
      <c r="BA48" s="565" t="e">
        <f>#REF!-#REF!</f>
        <v>#REF!</v>
      </c>
      <c r="BB48" s="565" t="str">
        <f>IFERROR(#REF!/I48*100-100,"")</f>
        <v/>
      </c>
      <c r="BC48" s="565" t="e">
        <f>#REF!-I48</f>
        <v>#REF!</v>
      </c>
      <c r="BE48" s="580" t="e">
        <f>#REF!-I48</f>
        <v>#REF!</v>
      </c>
      <c r="BF48" s="580" t="e">
        <f>#REF!-I48</f>
        <v>#REF!</v>
      </c>
      <c r="BG48" s="580" t="e">
        <f>#REF!-#REF!</f>
        <v>#REF!</v>
      </c>
      <c r="BH48" s="580" t="e">
        <f>#REF!-#REF!</f>
        <v>#REF!</v>
      </c>
    </row>
    <row r="49" spans="1:60" x14ac:dyDescent="0.25">
      <c r="A49" s="587"/>
      <c r="B49" s="576" t="s">
        <v>137</v>
      </c>
      <c r="C49" s="577">
        <f t="shared" ref="C49:Q49" si="45">C204</f>
        <v>69.651026820000013</v>
      </c>
      <c r="D49" s="577">
        <f t="shared" si="45"/>
        <v>47.581465129999998</v>
      </c>
      <c r="E49" s="577">
        <f t="shared" si="45"/>
        <v>55.014133440000002</v>
      </c>
      <c r="F49" s="577">
        <f t="shared" si="45"/>
        <v>69.950283810000002</v>
      </c>
      <c r="G49" s="577">
        <f t="shared" si="45"/>
        <v>190.77760127500005</v>
      </c>
      <c r="H49" s="577">
        <f t="shared" si="45"/>
        <v>212.49741456000001</v>
      </c>
      <c r="I49" s="577">
        <f t="shared" si="45"/>
        <v>213.67327344</v>
      </c>
      <c r="J49" s="577">
        <f t="shared" si="45"/>
        <v>239.52715341000001</v>
      </c>
      <c r="K49" s="577">
        <f t="shared" si="45"/>
        <v>279.8</v>
      </c>
      <c r="L49" s="577">
        <f t="shared" si="45"/>
        <v>409.1</v>
      </c>
      <c r="M49" s="585">
        <f t="shared" si="45"/>
        <v>426.6</v>
      </c>
      <c r="N49" s="585">
        <f t="shared" si="45"/>
        <v>509.2</v>
      </c>
      <c r="O49" s="1321">
        <f>O204</f>
        <v>386.8</v>
      </c>
      <c r="P49" s="1322">
        <f t="shared" si="45"/>
        <v>463.79999999999995</v>
      </c>
      <c r="Q49" s="1321">
        <f t="shared" si="45"/>
        <v>425.1</v>
      </c>
      <c r="R49" s="1323">
        <f>R204</f>
        <v>269.3</v>
      </c>
      <c r="S49" s="557">
        <f t="shared" si="42"/>
        <v>-0.24037706205813036</v>
      </c>
      <c r="T49" s="557">
        <f t="shared" si="43"/>
        <v>0.19906928645294708</v>
      </c>
      <c r="U49" s="558">
        <f>N49-O49</f>
        <v>122.39999999999998</v>
      </c>
      <c r="V49" s="558">
        <f>P49-O49</f>
        <v>76.999999999999943</v>
      </c>
      <c r="W49" s="44"/>
      <c r="X49" s="44"/>
      <c r="Y49" s="44"/>
      <c r="Z49" s="44"/>
      <c r="AA49" s="44"/>
      <c r="AB49" s="640"/>
      <c r="AC49" s="640"/>
      <c r="AD49" s="576" t="s">
        <v>1364</v>
      </c>
      <c r="AE49" s="577">
        <f>AE204</f>
        <v>69.651026820000013</v>
      </c>
      <c r="AF49" s="577">
        <f>AF204</f>
        <v>47.581465129999998</v>
      </c>
      <c r="AG49" s="577">
        <f>AG204</f>
        <v>55.014133440000002</v>
      </c>
      <c r="AH49" s="577">
        <f>AH204</f>
        <v>69.950283810000002</v>
      </c>
      <c r="AI49" s="577">
        <f t="shared" si="44"/>
        <v>190.77760127500005</v>
      </c>
      <c r="AJ49" s="577">
        <f t="shared" si="44"/>
        <v>212.49741456000001</v>
      </c>
      <c r="AK49" s="577">
        <f t="shared" si="44"/>
        <v>213.67327344</v>
      </c>
      <c r="AL49" s="577">
        <f t="shared" si="44"/>
        <v>239.52715341000001</v>
      </c>
      <c r="AM49" s="577">
        <f t="shared" si="44"/>
        <v>279.8</v>
      </c>
      <c r="AN49" s="577">
        <f t="shared" si="44"/>
        <v>409.1</v>
      </c>
      <c r="AO49" s="577">
        <f t="shared" si="44"/>
        <v>426.6</v>
      </c>
      <c r="AP49" s="577">
        <f t="shared" si="44"/>
        <v>509.2</v>
      </c>
      <c r="AQ49" s="577">
        <f t="shared" si="44"/>
        <v>386.8</v>
      </c>
      <c r="AR49" s="650">
        <f t="shared" si="44"/>
        <v>463.79999999999995</v>
      </c>
      <c r="AS49" s="577">
        <f t="shared" si="44"/>
        <v>425.1</v>
      </c>
      <c r="AT49" s="577">
        <f t="shared" si="44"/>
        <v>269.3</v>
      </c>
      <c r="AU49" s="41" t="s">
        <v>137</v>
      </c>
      <c r="AV49" s="565" t="str">
        <f>IFERROR(#REF!/#REF!*100-100,"")</f>
        <v/>
      </c>
      <c r="AW49" s="565" t="e">
        <f>#REF!-#REF!</f>
        <v>#REF!</v>
      </c>
      <c r="AX49" s="565" t="str">
        <f>IFERROR(#REF!/#REF!*100-100,"")</f>
        <v/>
      </c>
      <c r="AY49" s="565" t="e">
        <f>#REF!-#REF!</f>
        <v>#REF!</v>
      </c>
      <c r="AZ49" s="565" t="str">
        <f>IFERROR(#REF!/#REF!*100-100,"")</f>
        <v/>
      </c>
      <c r="BA49" s="565" t="e">
        <f>#REF!-#REF!</f>
        <v>#REF!</v>
      </c>
      <c r="BB49" s="565" t="str">
        <f>IFERROR(#REF!/I49*100-100,"")</f>
        <v/>
      </c>
      <c r="BC49" s="565" t="e">
        <f>#REF!-I49</f>
        <v>#REF!</v>
      </c>
      <c r="BE49" s="580" t="e">
        <f>#REF!-I49</f>
        <v>#REF!</v>
      </c>
      <c r="BF49" s="580" t="e">
        <f>#REF!-I49</f>
        <v>#REF!</v>
      </c>
      <c r="BG49" s="580" t="e">
        <f>#REF!-#REF!</f>
        <v>#REF!</v>
      </c>
      <c r="BH49" s="580" t="e">
        <f>#REF!-#REF!</f>
        <v>#REF!</v>
      </c>
    </row>
    <row r="50" spans="1:60" x14ac:dyDescent="0.25">
      <c r="A50" s="587"/>
      <c r="B50" s="576" t="s">
        <v>1406</v>
      </c>
      <c r="C50" s="577">
        <f t="shared" ref="C50:Q50" si="46">C207</f>
        <v>24.277237150000001</v>
      </c>
      <c r="D50" s="577">
        <f t="shared" si="46"/>
        <v>26.280934079999998</v>
      </c>
      <c r="E50" s="577">
        <f t="shared" si="46"/>
        <v>29.174281739999994</v>
      </c>
      <c r="F50" s="577">
        <f t="shared" si="46"/>
        <v>27.645464829999998</v>
      </c>
      <c r="G50" s="577">
        <f t="shared" si="46"/>
        <v>26.258695259999993</v>
      </c>
      <c r="H50" s="577">
        <f t="shared" si="46"/>
        <v>26.22394233</v>
      </c>
      <c r="I50" s="577">
        <f t="shared" si="46"/>
        <v>30.114330230000011</v>
      </c>
      <c r="J50" s="577">
        <f t="shared" si="46"/>
        <v>27.86362175</v>
      </c>
      <c r="K50" s="577">
        <f t="shared" si="46"/>
        <v>22.460015820000006</v>
      </c>
      <c r="L50" s="577">
        <f t="shared" si="46"/>
        <v>28.273299999999999</v>
      </c>
      <c r="M50" s="585">
        <f t="shared" si="46"/>
        <v>55.869071040000001</v>
      </c>
      <c r="N50" s="585">
        <f t="shared" si="46"/>
        <v>73.410600000000002</v>
      </c>
      <c r="O50" s="1321">
        <f>O207</f>
        <v>61.715899999999991</v>
      </c>
      <c r="P50" s="1322">
        <f t="shared" si="46"/>
        <v>61.736299999999993</v>
      </c>
      <c r="Q50" s="1321">
        <f t="shared" si="46"/>
        <v>66.275700000000001</v>
      </c>
      <c r="R50" s="1323">
        <f>R207</f>
        <v>70.021900000000002</v>
      </c>
      <c r="S50" s="557">
        <f t="shared" si="42"/>
        <v>-0.15930533192754193</v>
      </c>
      <c r="T50" s="557">
        <f t="shared" si="43"/>
        <v>3.3054690930534036E-4</v>
      </c>
      <c r="U50" s="558">
        <f>N50-O50</f>
        <v>11.694700000000012</v>
      </c>
      <c r="V50" s="558">
        <f>P50-O50</f>
        <v>2.0400000000002194E-2</v>
      </c>
      <c r="W50" s="44"/>
      <c r="X50" s="44"/>
      <c r="Y50" s="44"/>
      <c r="Z50" s="44"/>
      <c r="AA50" s="44"/>
      <c r="AB50" s="640"/>
      <c r="AC50" s="640"/>
      <c r="AD50" s="576" t="s">
        <v>1407</v>
      </c>
      <c r="AE50" s="577">
        <f>AE207</f>
        <v>24.277237150000001</v>
      </c>
      <c r="AF50" s="577">
        <f>AF207</f>
        <v>26.280934079999998</v>
      </c>
      <c r="AG50" s="577">
        <f>AG207</f>
        <v>29.174281739999994</v>
      </c>
      <c r="AH50" s="577">
        <f>AH207</f>
        <v>27.645464829999998</v>
      </c>
      <c r="AI50" s="577">
        <f t="shared" si="44"/>
        <v>26.258695259999993</v>
      </c>
      <c r="AJ50" s="577">
        <f t="shared" si="44"/>
        <v>26.22394233</v>
      </c>
      <c r="AK50" s="577">
        <f t="shared" si="44"/>
        <v>30.114330230000011</v>
      </c>
      <c r="AL50" s="577">
        <f t="shared" si="44"/>
        <v>27.86362175</v>
      </c>
      <c r="AM50" s="577">
        <f t="shared" si="44"/>
        <v>22.460015820000006</v>
      </c>
      <c r="AN50" s="577">
        <f t="shared" si="44"/>
        <v>28.273299999999999</v>
      </c>
      <c r="AO50" s="577">
        <f t="shared" si="44"/>
        <v>55.869071040000001</v>
      </c>
      <c r="AP50" s="577">
        <f t="shared" si="44"/>
        <v>73.410600000000002</v>
      </c>
      <c r="AQ50" s="577">
        <f t="shared" si="44"/>
        <v>61.715899999999991</v>
      </c>
      <c r="AR50" s="650">
        <f t="shared" si="44"/>
        <v>61.736299999999993</v>
      </c>
      <c r="AS50" s="577">
        <f t="shared" si="44"/>
        <v>66.275700000000001</v>
      </c>
      <c r="AT50" s="577">
        <f t="shared" si="44"/>
        <v>70.021900000000002</v>
      </c>
      <c r="AU50" s="41" t="s">
        <v>1406</v>
      </c>
      <c r="AV50" s="565" t="str">
        <f>IFERROR(#REF!/#REF!*100-100,"")</f>
        <v/>
      </c>
      <c r="AW50" s="565" t="e">
        <f>#REF!-#REF!</f>
        <v>#REF!</v>
      </c>
      <c r="AX50" s="565" t="str">
        <f>IFERROR(#REF!/#REF!*100-100,"")</f>
        <v/>
      </c>
      <c r="AY50" s="565" t="e">
        <f>#REF!-#REF!</f>
        <v>#REF!</v>
      </c>
      <c r="AZ50" s="565" t="str">
        <f>IFERROR(#REF!/#REF!*100-100,"")</f>
        <v/>
      </c>
      <c r="BA50" s="565" t="e">
        <f>#REF!-#REF!</f>
        <v>#REF!</v>
      </c>
      <c r="BB50" s="565" t="str">
        <f>IFERROR(#REF!/I50*100-100,"")</f>
        <v/>
      </c>
      <c r="BC50" s="565" t="e">
        <f>#REF!-I50</f>
        <v>#REF!</v>
      </c>
      <c r="BE50" s="580" t="e">
        <f>#REF!-I50</f>
        <v>#REF!</v>
      </c>
      <c r="BF50" s="580" t="e">
        <f>#REF!-I50</f>
        <v>#REF!</v>
      </c>
      <c r="BG50" s="580" t="e">
        <f>#REF!-#REF!</f>
        <v>#REF!</v>
      </c>
      <c r="BH50" s="580" t="e">
        <f>#REF!-#REF!</f>
        <v>#REF!</v>
      </c>
    </row>
    <row r="51" spans="1:60" x14ac:dyDescent="0.25">
      <c r="A51" s="587"/>
      <c r="B51" s="651" t="s">
        <v>1392</v>
      </c>
      <c r="C51" s="652">
        <f t="shared" ref="C51:Q51" si="47">SUM(C48:C50)</f>
        <v>230.63200966999997</v>
      </c>
      <c r="D51" s="652">
        <f t="shared" si="47"/>
        <v>232.66634356</v>
      </c>
      <c r="E51" s="652">
        <f t="shared" si="47"/>
        <v>264.39770797</v>
      </c>
      <c r="F51" s="652">
        <f t="shared" si="47"/>
        <v>309.24228950000003</v>
      </c>
      <c r="G51" s="652">
        <f t="shared" si="47"/>
        <v>452.41730956499998</v>
      </c>
      <c r="H51" s="652">
        <f t="shared" si="47"/>
        <v>481.76119134999999</v>
      </c>
      <c r="I51" s="652">
        <f t="shared" si="47"/>
        <v>482.37442274000006</v>
      </c>
      <c r="J51" s="652">
        <f t="shared" si="47"/>
        <v>512.20050386000003</v>
      </c>
      <c r="K51" s="652">
        <f t="shared" si="47"/>
        <v>560.18942165999999</v>
      </c>
      <c r="L51" s="652">
        <f t="shared" si="47"/>
        <v>690.6875</v>
      </c>
      <c r="M51" s="1324">
        <f t="shared" si="47"/>
        <v>810.94131522999999</v>
      </c>
      <c r="N51" s="1324">
        <f t="shared" si="47"/>
        <v>929.68799999999999</v>
      </c>
      <c r="O51" s="1325">
        <f>SUM(O48:O50)</f>
        <v>791.32060000000001</v>
      </c>
      <c r="P51" s="1326">
        <f t="shared" si="47"/>
        <v>877.45090000000005</v>
      </c>
      <c r="Q51" s="1325">
        <f t="shared" si="47"/>
        <v>886.11300000000006</v>
      </c>
      <c r="R51" s="1327">
        <f>SUM(R48:R50)</f>
        <v>754.0927999999999</v>
      </c>
      <c r="S51" s="592">
        <f t="shared" si="42"/>
        <v>-0.14883208130039327</v>
      </c>
      <c r="T51" s="557">
        <f t="shared" si="43"/>
        <v>0.10884374803335084</v>
      </c>
      <c r="U51" s="653">
        <f>N51-O51</f>
        <v>138.36739999999998</v>
      </c>
      <c r="V51" s="653">
        <f>P51-O51</f>
        <v>86.130300000000034</v>
      </c>
      <c r="W51" s="654"/>
      <c r="X51" s="654"/>
      <c r="Y51" s="654"/>
      <c r="Z51" s="654"/>
      <c r="AA51" s="654"/>
      <c r="AB51" s="45"/>
      <c r="AC51" s="45"/>
      <c r="AD51" s="651" t="s">
        <v>1408</v>
      </c>
      <c r="AE51" s="652">
        <f>SUM(AE48:AE50)</f>
        <v>230.63200966999997</v>
      </c>
      <c r="AF51" s="652">
        <f>SUM(AF48:AF50)</f>
        <v>232.66634356</v>
      </c>
      <c r="AG51" s="652">
        <f>SUM(AG48:AG50)</f>
        <v>264.39770797</v>
      </c>
      <c r="AH51" s="652">
        <f>SUM(AH48:AH50)</f>
        <v>309.24228950000003</v>
      </c>
      <c r="AI51" s="652">
        <f t="shared" si="44"/>
        <v>452.41730956499998</v>
      </c>
      <c r="AJ51" s="652">
        <f t="shared" si="44"/>
        <v>481.76119134999999</v>
      </c>
      <c r="AK51" s="652">
        <f t="shared" si="44"/>
        <v>482.37442274000006</v>
      </c>
      <c r="AL51" s="652">
        <f t="shared" si="44"/>
        <v>512.20050386000003</v>
      </c>
      <c r="AM51" s="652">
        <f t="shared" si="44"/>
        <v>560.18942165999999</v>
      </c>
      <c r="AN51" s="652">
        <f t="shared" si="44"/>
        <v>690.6875</v>
      </c>
      <c r="AO51" s="652">
        <f t="shared" si="44"/>
        <v>810.94131522999999</v>
      </c>
      <c r="AP51" s="652">
        <f t="shared" si="44"/>
        <v>929.68799999999999</v>
      </c>
      <c r="AQ51" s="652">
        <f t="shared" si="44"/>
        <v>791.32060000000001</v>
      </c>
      <c r="AR51" s="652">
        <f t="shared" si="44"/>
        <v>877.45090000000005</v>
      </c>
      <c r="AS51" s="652">
        <f t="shared" si="44"/>
        <v>886.11300000000006</v>
      </c>
      <c r="AT51" s="652">
        <f t="shared" si="44"/>
        <v>754.0927999999999</v>
      </c>
      <c r="AU51" s="655" t="s">
        <v>1392</v>
      </c>
      <c r="AV51" s="565" t="str">
        <f>IFERROR(#REF!/#REF!*100-100,"")</f>
        <v/>
      </c>
      <c r="AW51" s="565" t="e">
        <f>#REF!-#REF!</f>
        <v>#REF!</v>
      </c>
      <c r="AX51" s="565" t="str">
        <f>IFERROR(#REF!/#REF!*100-100,"")</f>
        <v/>
      </c>
      <c r="AY51" s="565" t="e">
        <f>#REF!-#REF!</f>
        <v>#REF!</v>
      </c>
      <c r="AZ51" s="565" t="str">
        <f>IFERROR(#REF!/#REF!*100-100,"")</f>
        <v/>
      </c>
      <c r="BA51" s="565" t="e">
        <f>#REF!-#REF!</f>
        <v>#REF!</v>
      </c>
      <c r="BB51" s="565" t="str">
        <f>IFERROR(#REF!/I51*100-100,"")</f>
        <v/>
      </c>
      <c r="BC51" s="565" t="e">
        <f>#REF!-I51</f>
        <v>#REF!</v>
      </c>
    </row>
    <row r="52" spans="1:60" x14ac:dyDescent="0.25">
      <c r="A52" s="587"/>
      <c r="B52" s="37"/>
      <c r="C52" s="45"/>
      <c r="D52" s="45"/>
      <c r="E52" s="45"/>
      <c r="F52" s="45"/>
      <c r="G52" s="45"/>
      <c r="H52" s="45"/>
      <c r="I52" s="45"/>
      <c r="J52" s="45"/>
      <c r="K52" s="45"/>
      <c r="L52" s="45"/>
      <c r="M52" s="1328"/>
      <c r="N52" s="1328"/>
      <c r="O52" s="1329"/>
      <c r="P52" s="1329"/>
      <c r="Q52" s="1329"/>
      <c r="R52" s="1330"/>
      <c r="S52" s="45"/>
      <c r="T52" s="45"/>
      <c r="U52" s="45"/>
      <c r="V52" s="45"/>
      <c r="W52" s="45"/>
      <c r="X52" s="45"/>
      <c r="Y52" s="45"/>
      <c r="Z52" s="45"/>
      <c r="AA52" s="45"/>
      <c r="AB52" s="45"/>
      <c r="AC52" s="45"/>
      <c r="AD52" s="541"/>
      <c r="AE52" s="657"/>
      <c r="AF52" s="657"/>
      <c r="AG52" s="657"/>
      <c r="AH52" s="657"/>
      <c r="AI52" s="657"/>
      <c r="AJ52" s="657"/>
      <c r="AK52" s="657"/>
      <c r="AL52" s="657"/>
      <c r="AM52" s="657"/>
      <c r="AN52" s="657"/>
      <c r="AO52" s="589"/>
      <c r="AP52" s="589"/>
      <c r="AQ52" s="589"/>
      <c r="AR52" s="657"/>
      <c r="AS52" s="657"/>
      <c r="AU52" s="37"/>
      <c r="AV52" s="565"/>
      <c r="AW52" s="565"/>
      <c r="AX52" s="565" t="str">
        <f>IFERROR(#REF!/#REF!*100-100,"")</f>
        <v/>
      </c>
      <c r="AY52" s="565" t="e">
        <f>#REF!-#REF!</f>
        <v>#REF!</v>
      </c>
      <c r="AZ52" s="565"/>
      <c r="BA52" s="565"/>
      <c r="BB52" s="565" t="str">
        <f>IFERROR(#REF!/I52*100-100,"")</f>
        <v/>
      </c>
      <c r="BC52" s="565" t="e">
        <f>#REF!-I52</f>
        <v>#REF!</v>
      </c>
    </row>
    <row r="53" spans="1:60" x14ac:dyDescent="0.25">
      <c r="A53" s="587"/>
      <c r="B53" s="37"/>
      <c r="C53" s="45"/>
      <c r="D53" s="45"/>
      <c r="E53" s="45"/>
      <c r="F53" s="45"/>
      <c r="G53" s="45"/>
      <c r="H53" s="45"/>
      <c r="I53" s="45"/>
      <c r="J53" s="45"/>
      <c r="K53" s="45"/>
      <c r="L53" s="45"/>
      <c r="M53" s="1328"/>
      <c r="N53" s="1328"/>
      <c r="O53" s="1329"/>
      <c r="P53" s="1329"/>
      <c r="Q53" s="1329"/>
      <c r="R53" s="1330"/>
      <c r="S53" s="45"/>
      <c r="T53" s="45"/>
      <c r="U53" s="45"/>
      <c r="V53" s="45"/>
      <c r="W53" s="45"/>
      <c r="X53" s="45"/>
      <c r="Y53" s="45"/>
      <c r="Z53" s="45"/>
      <c r="AA53" s="45"/>
      <c r="AB53" s="45"/>
      <c r="AC53" s="45"/>
      <c r="AD53" s="541"/>
      <c r="AE53" s="657"/>
      <c r="AF53" s="657"/>
      <c r="AG53" s="657"/>
      <c r="AH53" s="657"/>
      <c r="AI53" s="657"/>
      <c r="AJ53" s="657"/>
      <c r="AK53" s="657"/>
      <c r="AL53" s="657"/>
      <c r="AM53" s="657"/>
      <c r="AN53" s="657"/>
      <c r="AO53" s="589"/>
      <c r="AP53" s="589"/>
      <c r="AQ53" s="589"/>
      <c r="AR53" s="657"/>
      <c r="AS53" s="657"/>
      <c r="AU53" s="37"/>
      <c r="AV53" s="565"/>
      <c r="AW53" s="565"/>
      <c r="AX53" s="565" t="str">
        <f>IFERROR(#REF!/#REF!*100-100,"")</f>
        <v/>
      </c>
      <c r="AY53" s="565" t="e">
        <f>#REF!-#REF!</f>
        <v>#REF!</v>
      </c>
      <c r="AZ53" s="565"/>
      <c r="BA53" s="565"/>
      <c r="BB53" s="565" t="str">
        <f>IFERROR(#REF!/I53*100-100,"")</f>
        <v/>
      </c>
      <c r="BC53" s="565" t="e">
        <f>#REF!-I53</f>
        <v>#REF!</v>
      </c>
    </row>
    <row r="54" spans="1:60" ht="38.25" x14ac:dyDescent="0.25">
      <c r="A54" s="587"/>
      <c r="B54" s="658" t="s">
        <v>1409</v>
      </c>
      <c r="C54" s="200" t="str">
        <f t="shared" ref="C54:Q54" si="48">C196</f>
        <v>2013/14 Actual</v>
      </c>
      <c r="D54" s="200" t="str">
        <f t="shared" si="48"/>
        <v>2014/15 Actual</v>
      </c>
      <c r="E54" s="200" t="str">
        <f t="shared" si="48"/>
        <v>2015/16 Actual</v>
      </c>
      <c r="F54" s="200" t="str">
        <f t="shared" si="48"/>
        <v>2016/17 Actual</v>
      </c>
      <c r="G54" s="200" t="str">
        <f t="shared" si="48"/>
        <v>2017/18 Actual</v>
      </c>
      <c r="H54" s="200" t="str">
        <f t="shared" si="48"/>
        <v>2018/19 Actual</v>
      </c>
      <c r="I54" s="200" t="str">
        <f t="shared" si="48"/>
        <v>2019/20 Actual</v>
      </c>
      <c r="J54" s="200" t="str">
        <f t="shared" si="48"/>
        <v>2020/21 Actual</v>
      </c>
      <c r="K54" s="200" t="str">
        <f t="shared" si="48"/>
        <v>2021/22 Actual</v>
      </c>
      <c r="L54" s="200" t="str">
        <f t="shared" si="48"/>
        <v>Budget Estimate 2022/23</v>
      </c>
      <c r="M54" s="1306" t="str">
        <f t="shared" si="48"/>
        <v>Actual FY2025</v>
      </c>
      <c r="N54" s="1306" t="str">
        <f t="shared" si="48"/>
        <v>Budget Estimate 2025/26</v>
      </c>
      <c r="O54" s="1307" t="str">
        <f>O196</f>
        <v>Budget Outturn FY2026</v>
      </c>
      <c r="P54" s="1307" t="str">
        <f t="shared" si="48"/>
        <v xml:space="preserve">Budget Estimate 2026/27 </v>
      </c>
      <c r="Q54" s="1307" t="str">
        <f t="shared" si="48"/>
        <v>Budget Estimate 2027/28</v>
      </c>
      <c r="R54" s="1307" t="str">
        <f>R196</f>
        <v>Budget Estimate 2028/29</v>
      </c>
      <c r="S54" s="45"/>
      <c r="T54" s="45"/>
      <c r="U54" s="45"/>
      <c r="V54" s="45"/>
      <c r="W54" s="45"/>
      <c r="X54" s="45"/>
      <c r="Y54" s="45"/>
      <c r="Z54" s="45"/>
      <c r="AA54" s="45"/>
      <c r="AB54" s="45"/>
      <c r="AC54" s="45"/>
      <c r="AD54" s="541"/>
      <c r="AE54" s="657"/>
      <c r="AF54" s="657"/>
      <c r="AG54" s="657"/>
      <c r="AH54" s="657"/>
      <c r="AI54" s="657"/>
      <c r="AJ54" s="657"/>
      <c r="AK54" s="657"/>
      <c r="AL54" s="657"/>
      <c r="AM54" s="657"/>
      <c r="AN54" s="657"/>
      <c r="AO54" s="589"/>
      <c r="AP54" s="589"/>
      <c r="AQ54" s="589"/>
      <c r="AR54" s="657"/>
      <c r="AS54" s="657"/>
      <c r="AU54" s="37"/>
      <c r="AV54" s="565"/>
      <c r="AW54" s="565"/>
      <c r="AX54" s="565" t="str">
        <f>IFERROR(#REF!/#REF!*100-100,"")</f>
        <v/>
      </c>
      <c r="AY54" s="565" t="e">
        <f>#REF!-#REF!</f>
        <v>#REF!</v>
      </c>
      <c r="AZ54" s="565"/>
      <c r="BA54" s="565"/>
      <c r="BB54" s="565" t="str">
        <f>IFERROR(#REF!/I54*100-100,"")</f>
        <v/>
      </c>
      <c r="BC54" s="565" t="e">
        <f>#REF!-I54</f>
        <v>#REF!</v>
      </c>
    </row>
    <row r="55" spans="1:60" x14ac:dyDescent="0.25">
      <c r="A55" s="587"/>
      <c r="B55" s="41" t="s">
        <v>13</v>
      </c>
      <c r="C55" s="659">
        <f t="shared" ref="C55:R55" si="49">C48/C$268</f>
        <v>0.1714814866096068</v>
      </c>
      <c r="D55" s="659">
        <f t="shared" si="49"/>
        <v>0.1870158876918111</v>
      </c>
      <c r="E55" s="659">
        <f t="shared" si="49"/>
        <v>0.19323531259813215</v>
      </c>
      <c r="F55" s="659">
        <f t="shared" si="49"/>
        <v>0.20797207775242302</v>
      </c>
      <c r="G55" s="659">
        <f t="shared" si="49"/>
        <v>0.21930916971680131</v>
      </c>
      <c r="H55" s="659">
        <f t="shared" si="49"/>
        <v>0.208940710505502</v>
      </c>
      <c r="I55" s="659">
        <f t="shared" si="49"/>
        <v>0.21304296729172248</v>
      </c>
      <c r="J55" s="659">
        <f t="shared" si="49"/>
        <v>0.229051018619012</v>
      </c>
      <c r="K55" s="659">
        <f t="shared" si="49"/>
        <v>0.21698444169260536</v>
      </c>
      <c r="L55" s="659">
        <f t="shared" si="49"/>
        <v>0.18898403461653238</v>
      </c>
      <c r="M55" s="1331">
        <f t="shared" si="49"/>
        <v>0.20228614619411256</v>
      </c>
      <c r="N55" s="1332">
        <f t="shared" si="49"/>
        <v>0.20004461095100864</v>
      </c>
      <c r="O55" s="1309">
        <f t="shared" si="49"/>
        <v>0.19758195965417866</v>
      </c>
      <c r="P55" s="1282">
        <f t="shared" si="49"/>
        <v>0.19090517521970271</v>
      </c>
      <c r="Q55" s="1282">
        <f t="shared" si="49"/>
        <v>0.20053713676082097</v>
      </c>
      <c r="R55" s="152">
        <f t="shared" si="49"/>
        <v>0.19662979994311178</v>
      </c>
      <c r="S55" s="660"/>
      <c r="T55" s="660"/>
      <c r="U55" s="660"/>
      <c r="V55" s="660"/>
      <c r="W55" s="660"/>
      <c r="X55" s="660"/>
      <c r="Y55" s="660"/>
      <c r="Z55" s="660"/>
      <c r="AA55" s="660"/>
      <c r="AB55" s="660"/>
      <c r="AC55" s="660"/>
      <c r="AD55" s="541"/>
      <c r="AE55" s="657"/>
      <c r="AF55" s="657"/>
      <c r="AG55" s="657"/>
      <c r="AH55" s="657"/>
      <c r="AI55" s="657"/>
      <c r="AJ55" s="661">
        <f t="shared" ref="AJ55:AM58" si="50">AJ48/AJ$268</f>
        <v>0.208940710505502</v>
      </c>
      <c r="AK55" s="661">
        <f t="shared" si="50"/>
        <v>0.21304296729172248</v>
      </c>
      <c r="AL55" s="661" t="e">
        <f t="shared" si="50"/>
        <v>#REF!</v>
      </c>
      <c r="AM55" s="661" t="e">
        <f t="shared" si="50"/>
        <v>#REF!</v>
      </c>
      <c r="AN55" s="661"/>
      <c r="AO55" s="662"/>
      <c r="AP55" s="662"/>
      <c r="AQ55" s="662"/>
      <c r="AR55" s="657"/>
      <c r="AS55" s="657"/>
      <c r="AU55" s="37"/>
      <c r="AV55" s="565"/>
      <c r="AW55" s="565"/>
      <c r="AX55" s="565" t="str">
        <f>IFERROR(#REF!/#REF!*100-100,"")</f>
        <v/>
      </c>
      <c r="AY55" s="565" t="e">
        <f>#REF!-#REF!</f>
        <v>#REF!</v>
      </c>
      <c r="AZ55" s="565"/>
      <c r="BA55" s="565"/>
      <c r="BB55" s="565" t="str">
        <f>IFERROR(#REF!/I55*100-100,"")</f>
        <v/>
      </c>
      <c r="BC55" s="565" t="e">
        <f>#REF!-I55</f>
        <v>#REF!</v>
      </c>
    </row>
    <row r="56" spans="1:60" x14ac:dyDescent="0.25">
      <c r="A56" s="587"/>
      <c r="B56" s="41" t="s">
        <v>137</v>
      </c>
      <c r="C56" s="659">
        <f t="shared" ref="C56:R56" si="51">C49/C$268</f>
        <v>8.7370404971860244E-2</v>
      </c>
      <c r="D56" s="659">
        <f t="shared" si="51"/>
        <v>5.6034439039825433E-2</v>
      </c>
      <c r="E56" s="659">
        <f t="shared" si="51"/>
        <v>5.8990705240610446E-2</v>
      </c>
      <c r="F56" s="659">
        <f t="shared" si="51"/>
        <v>6.873585461980404E-2</v>
      </c>
      <c r="G56" s="659">
        <f t="shared" si="51"/>
        <v>0.17775128417367589</v>
      </c>
      <c r="H56" s="659">
        <f t="shared" si="51"/>
        <v>0.18268347193947732</v>
      </c>
      <c r="I56" s="659">
        <f t="shared" si="51"/>
        <v>0.19079674385212964</v>
      </c>
      <c r="J56" s="659">
        <f t="shared" si="51"/>
        <v>0.22410848934318864</v>
      </c>
      <c r="K56" s="659">
        <f t="shared" si="51"/>
        <v>0.2353831917220493</v>
      </c>
      <c r="L56" s="659">
        <f t="shared" si="51"/>
        <v>0.30520740077588782</v>
      </c>
      <c r="M56" s="1331">
        <f t="shared" si="51"/>
        <v>0.26271708338465333</v>
      </c>
      <c r="N56" s="1332">
        <f t="shared" si="51"/>
        <v>0.29348703170028817</v>
      </c>
      <c r="O56" s="1309">
        <f t="shared" si="51"/>
        <v>0.22293948126801152</v>
      </c>
      <c r="P56" s="1282">
        <f t="shared" si="51"/>
        <v>0.25160030378648146</v>
      </c>
      <c r="Q56" s="1282">
        <f t="shared" si="51"/>
        <v>0.21596220280430806</v>
      </c>
      <c r="R56" s="152">
        <f t="shared" si="51"/>
        <v>0.12766663506210296</v>
      </c>
      <c r="S56" s="660"/>
      <c r="T56" s="660"/>
      <c r="U56" s="660"/>
      <c r="V56" s="660"/>
      <c r="W56" s="660"/>
      <c r="X56" s="660"/>
      <c r="Y56" s="660"/>
      <c r="Z56" s="660"/>
      <c r="AA56" s="660"/>
      <c r="AB56" s="660"/>
      <c r="AC56" s="660"/>
      <c r="AJ56" s="661">
        <f t="shared" si="50"/>
        <v>0.18268347193947732</v>
      </c>
      <c r="AK56" s="661">
        <f t="shared" si="50"/>
        <v>0.19079674385212964</v>
      </c>
      <c r="AL56" s="661" t="e">
        <f t="shared" si="50"/>
        <v>#REF!</v>
      </c>
      <c r="AM56" s="661" t="e">
        <f t="shared" si="50"/>
        <v>#REF!</v>
      </c>
      <c r="AN56" s="661"/>
      <c r="AO56" s="662"/>
      <c r="AP56" s="662"/>
      <c r="AQ56" s="662"/>
      <c r="AV56" s="565" t="str">
        <f>IFERROR(#REF!/#REF!*100-100,"")</f>
        <v/>
      </c>
      <c r="AW56" s="565" t="e">
        <f>#REF!-#REF!</f>
        <v>#REF!</v>
      </c>
      <c r="AX56" s="565" t="str">
        <f>IFERROR(#REF!/#REF!*100-100,"")</f>
        <v/>
      </c>
      <c r="AY56" s="565" t="e">
        <f>#REF!-#REF!</f>
        <v>#REF!</v>
      </c>
      <c r="AZ56" s="565" t="str">
        <f>IFERROR(#REF!/#REF!*100-100,"")</f>
        <v/>
      </c>
      <c r="BA56" s="565" t="e">
        <f>#REF!-#REF!</f>
        <v>#REF!</v>
      </c>
      <c r="BB56" s="565" t="str">
        <f>IFERROR(#REF!/I56*100-100,"")</f>
        <v/>
      </c>
      <c r="BC56" s="565" t="e">
        <f>#REF!-I56</f>
        <v>#REF!</v>
      </c>
    </row>
    <row r="57" spans="1:60" x14ac:dyDescent="0.25">
      <c r="A57" s="587"/>
      <c r="B57" s="41" t="s">
        <v>1406</v>
      </c>
      <c r="C57" s="659">
        <f t="shared" ref="C57:R57" si="52">C50/C$268</f>
        <v>3.0453420979349027E-2</v>
      </c>
      <c r="D57" s="659">
        <f t="shared" si="52"/>
        <v>3.0949811961274314E-2</v>
      </c>
      <c r="E57" s="659">
        <f t="shared" si="52"/>
        <v>3.1283078494871649E-2</v>
      </c>
      <c r="F57" s="659">
        <f t="shared" si="52"/>
        <v>2.7165503096645484E-2</v>
      </c>
      <c r="G57" s="659">
        <f t="shared" si="52"/>
        <v>2.4465748452629579E-2</v>
      </c>
      <c r="H57" s="659">
        <f t="shared" si="52"/>
        <v>2.2544654685350756E-2</v>
      </c>
      <c r="I57" s="659">
        <f t="shared" si="52"/>
        <v>2.6890195758549878E-2</v>
      </c>
      <c r="J57" s="659">
        <f t="shared" si="52"/>
        <v>2.6070005379865271E-2</v>
      </c>
      <c r="K57" s="659">
        <f t="shared" si="52"/>
        <v>1.8894604038024738E-2</v>
      </c>
      <c r="L57" s="659">
        <f t="shared" si="52"/>
        <v>2.1093181139958218E-2</v>
      </c>
      <c r="M57" s="1331">
        <f t="shared" si="52"/>
        <v>3.4406374578150017E-2</v>
      </c>
      <c r="N57" s="1332">
        <f t="shared" si="52"/>
        <v>4.2311585014409223E-2</v>
      </c>
      <c r="O57" s="1309">
        <f t="shared" si="52"/>
        <v>3.5571123919308355E-2</v>
      </c>
      <c r="P57" s="1282">
        <f t="shared" si="52"/>
        <v>3.349045242486709E-2</v>
      </c>
      <c r="Q57" s="1282">
        <f t="shared" si="52"/>
        <v>3.3669833367201786E-2</v>
      </c>
      <c r="R57" s="152">
        <f t="shared" si="52"/>
        <v>3.3195173983123161E-2</v>
      </c>
      <c r="S57" s="660"/>
      <c r="T57" s="660"/>
      <c r="U57" s="660"/>
      <c r="V57" s="660"/>
      <c r="W57" s="660"/>
      <c r="X57" s="660"/>
      <c r="Y57" s="660"/>
      <c r="Z57" s="660"/>
      <c r="AA57" s="660"/>
      <c r="AB57" s="660"/>
      <c r="AC57" s="660"/>
      <c r="AJ57" s="661">
        <f t="shared" si="50"/>
        <v>2.2544654685350756E-2</v>
      </c>
      <c r="AK57" s="661">
        <f t="shared" si="50"/>
        <v>2.6890195758549878E-2</v>
      </c>
      <c r="AL57" s="661" t="e">
        <f t="shared" si="50"/>
        <v>#REF!</v>
      </c>
      <c r="AM57" s="661" t="e">
        <f t="shared" si="50"/>
        <v>#REF!</v>
      </c>
      <c r="AN57" s="661"/>
      <c r="AO57" s="662"/>
      <c r="AP57" s="662"/>
      <c r="AQ57" s="663"/>
      <c r="AV57" s="565" t="str">
        <f>IFERROR(#REF!/#REF!*100-100,"")</f>
        <v/>
      </c>
      <c r="AW57" s="565" t="e">
        <f>#REF!-#REF!</f>
        <v>#REF!</v>
      </c>
      <c r="AX57" s="565" t="str">
        <f>IFERROR(#REF!/#REF!*100-100,"")</f>
        <v/>
      </c>
      <c r="AY57" s="565" t="e">
        <f>#REF!-#REF!</f>
        <v>#REF!</v>
      </c>
      <c r="AZ57" s="565" t="str">
        <f>IFERROR(#REF!/#REF!*100-100,"")</f>
        <v/>
      </c>
      <c r="BA57" s="565" t="e">
        <f>#REF!-#REF!</f>
        <v>#REF!</v>
      </c>
      <c r="BB57" s="565" t="str">
        <f>IFERROR(#REF!/I57*100-100,"")</f>
        <v/>
      </c>
      <c r="BC57" s="565" t="e">
        <f>#REF!-I57</f>
        <v>#REF!</v>
      </c>
    </row>
    <row r="58" spans="1:60" ht="15.75" thickBot="1" x14ac:dyDescent="0.3">
      <c r="A58" s="587"/>
      <c r="B58" s="664" t="s">
        <v>1392</v>
      </c>
      <c r="C58" s="665">
        <f t="shared" ref="C58:R58" si="53">C51/C$268</f>
        <v>0.28930531256081604</v>
      </c>
      <c r="D58" s="665">
        <f t="shared" si="53"/>
        <v>0.27400013869291084</v>
      </c>
      <c r="E58" s="665">
        <f t="shared" si="53"/>
        <v>0.28350909633361426</v>
      </c>
      <c r="F58" s="665">
        <f t="shared" si="53"/>
        <v>0.30387343546887252</v>
      </c>
      <c r="G58" s="665">
        <f t="shared" si="53"/>
        <v>0.42152620234310673</v>
      </c>
      <c r="H58" s="665">
        <f t="shared" si="53"/>
        <v>0.41416883713033009</v>
      </c>
      <c r="I58" s="665">
        <f t="shared" si="53"/>
        <v>0.43072990690240204</v>
      </c>
      <c r="J58" s="665">
        <f t="shared" si="53"/>
        <v>0.47922951334206593</v>
      </c>
      <c r="K58" s="665">
        <f t="shared" si="53"/>
        <v>0.47126223745267937</v>
      </c>
      <c r="L58" s="665">
        <f t="shared" si="53"/>
        <v>0.51528461653237834</v>
      </c>
      <c r="M58" s="1333">
        <f t="shared" si="53"/>
        <v>0.49940960415691588</v>
      </c>
      <c r="N58" s="1334">
        <f t="shared" si="53"/>
        <v>0.53584322766570602</v>
      </c>
      <c r="O58" s="1335">
        <f t="shared" si="53"/>
        <v>0.45609256484149857</v>
      </c>
      <c r="P58" s="1336">
        <f t="shared" si="53"/>
        <v>0.47599593143105134</v>
      </c>
      <c r="Q58" s="1336">
        <f t="shared" si="53"/>
        <v>0.45016917293233083</v>
      </c>
      <c r="R58" s="1337">
        <f t="shared" si="53"/>
        <v>0.35749160898833787</v>
      </c>
      <c r="S58" s="666"/>
      <c r="T58" s="666"/>
      <c r="U58" s="44"/>
      <c r="V58" s="44"/>
      <c r="W58" s="660"/>
      <c r="X58" s="660"/>
      <c r="Y58" s="660"/>
      <c r="Z58" s="660"/>
      <c r="AA58" s="660"/>
      <c r="AB58" s="660"/>
      <c r="AC58" s="660"/>
      <c r="AJ58" s="661">
        <f t="shared" si="50"/>
        <v>0.41416883713033009</v>
      </c>
      <c r="AK58" s="661">
        <f t="shared" si="50"/>
        <v>0.43072990690240204</v>
      </c>
      <c r="AL58" s="661" t="e">
        <f t="shared" si="50"/>
        <v>#REF!</v>
      </c>
      <c r="AM58" s="661" t="e">
        <f t="shared" si="50"/>
        <v>#REF!</v>
      </c>
      <c r="AN58" s="661"/>
      <c r="AO58" s="662"/>
      <c r="AP58" s="662"/>
      <c r="AQ58" s="662"/>
      <c r="AV58" s="565" t="str">
        <f>IFERROR(#REF!/#REF!*100-100,"")</f>
        <v/>
      </c>
      <c r="AW58" s="565" t="e">
        <f>#REF!-#REF!</f>
        <v>#REF!</v>
      </c>
      <c r="AX58" s="565" t="str">
        <f>IFERROR(#REF!/#REF!*100-100,"")</f>
        <v/>
      </c>
      <c r="AY58" s="565" t="e">
        <f>#REF!-#REF!</f>
        <v>#REF!</v>
      </c>
      <c r="AZ58" s="565" t="str">
        <f>IFERROR(#REF!/#REF!*100-100,"")</f>
        <v/>
      </c>
      <c r="BA58" s="565" t="e">
        <f>#REF!-#REF!</f>
        <v>#REF!</v>
      </c>
      <c r="BB58" s="565" t="str">
        <f>IFERROR(#REF!/I58*100-100,"")</f>
        <v/>
      </c>
      <c r="BC58" s="565" t="e">
        <f>#REF!-I58</f>
        <v>#REF!</v>
      </c>
    </row>
    <row r="59" spans="1:60" x14ac:dyDescent="0.25">
      <c r="A59" s="587"/>
      <c r="B59" s="40"/>
      <c r="H59" s="667"/>
      <c r="I59" s="667"/>
      <c r="J59" s="667"/>
      <c r="K59" s="667"/>
      <c r="L59" s="667"/>
      <c r="M59" s="1338"/>
      <c r="N59" s="1339"/>
      <c r="O59" s="1340"/>
      <c r="P59" s="1340"/>
      <c r="Q59" s="1340"/>
      <c r="R59" s="1341"/>
      <c r="S59" s="660"/>
      <c r="T59" s="660"/>
      <c r="U59" s="660"/>
      <c r="V59" s="660"/>
      <c r="W59" s="660"/>
      <c r="X59" s="660"/>
      <c r="Y59" s="660"/>
      <c r="Z59" s="660"/>
      <c r="AA59" s="660"/>
      <c r="AB59" s="660"/>
      <c r="AC59" s="660"/>
      <c r="AJ59" s="661"/>
      <c r="AK59" s="661"/>
      <c r="AL59" s="661"/>
      <c r="AM59" s="661"/>
      <c r="AN59" s="661"/>
      <c r="AO59" s="662"/>
      <c r="AP59" s="662"/>
      <c r="AQ59" s="662"/>
      <c r="AV59" s="565"/>
      <c r="AW59" s="565"/>
      <c r="AX59" s="565"/>
      <c r="AY59" s="565"/>
      <c r="AZ59" s="565"/>
      <c r="BA59" s="565"/>
      <c r="BB59" s="565"/>
      <c r="BC59" s="565"/>
    </row>
    <row r="60" spans="1:60" x14ac:dyDescent="0.25">
      <c r="A60" s="568"/>
      <c r="B60" s="37" t="s">
        <v>1410</v>
      </c>
      <c r="C60" s="37"/>
      <c r="D60" s="37"/>
      <c r="E60" s="37"/>
      <c r="F60" s="37"/>
      <c r="G60" s="37"/>
      <c r="AD60" s="541" t="s">
        <v>1411</v>
      </c>
      <c r="AO60" s="551"/>
      <c r="AP60" s="551"/>
      <c r="AQ60" s="551"/>
      <c r="AU60" s="37" t="s">
        <v>1412</v>
      </c>
      <c r="AV60" s="565" t="str">
        <f>IFERROR(#REF!/#REF!*100-100,"")</f>
        <v/>
      </c>
      <c r="AW60" s="565" t="e">
        <f>#REF!-#REF!</f>
        <v>#REF!</v>
      </c>
      <c r="AX60" s="565" t="str">
        <f>IFERROR(#REF!/#REF!*100-100,"")</f>
        <v/>
      </c>
      <c r="AY60" s="565" t="e">
        <f>#REF!-#REF!</f>
        <v>#REF!</v>
      </c>
      <c r="AZ60" s="565" t="str">
        <f>IFERROR(#REF!/#REF!*100-100,"")</f>
        <v/>
      </c>
      <c r="BA60" s="565" t="e">
        <f>#REF!-#REF!</f>
        <v>#REF!</v>
      </c>
      <c r="BB60" s="565" t="str">
        <f>IFERROR(#REF!/I60*100-100,"")</f>
        <v/>
      </c>
      <c r="BC60" s="565" t="e">
        <f>#REF!-I60</f>
        <v>#REF!</v>
      </c>
    </row>
    <row r="61" spans="1:60" ht="40.5" customHeight="1" x14ac:dyDescent="0.25">
      <c r="A61" s="645"/>
      <c r="B61" s="641"/>
      <c r="C61" s="200" t="str">
        <f>C3</f>
        <v>2013/14 Actual</v>
      </c>
      <c r="D61" s="200" t="str">
        <f>D3</f>
        <v>2014/15 Actual</v>
      </c>
      <c r="E61" s="200" t="str">
        <f>E3</f>
        <v>2015/16 Actual</v>
      </c>
      <c r="F61" s="200" t="str">
        <f>F3</f>
        <v>2016/17 Actual</v>
      </c>
      <c r="G61" s="200" t="str">
        <f t="shared" ref="G61:Q61" si="54">G196</f>
        <v>2017/18 Actual</v>
      </c>
      <c r="H61" s="200" t="str">
        <f t="shared" si="54"/>
        <v>2018/19 Actual</v>
      </c>
      <c r="I61" s="200" t="str">
        <f t="shared" si="54"/>
        <v>2019/20 Actual</v>
      </c>
      <c r="J61" s="200" t="str">
        <f t="shared" si="54"/>
        <v>2020/21 Actual</v>
      </c>
      <c r="K61" s="200" t="str">
        <f t="shared" si="54"/>
        <v>2021/22 Actual</v>
      </c>
      <c r="L61" s="200" t="str">
        <f t="shared" si="54"/>
        <v>Budget Estimate 2022/23</v>
      </c>
      <c r="M61" s="1306" t="str">
        <f t="shared" si="54"/>
        <v>Actual FY2025</v>
      </c>
      <c r="N61" s="1306" t="str">
        <f t="shared" si="54"/>
        <v>Budget Estimate 2025/26</v>
      </c>
      <c r="O61" s="1307" t="str">
        <f>O196</f>
        <v>Budget Outturn FY2026</v>
      </c>
      <c r="P61" s="1342" t="str">
        <f t="shared" si="54"/>
        <v xml:space="preserve">Budget Estimate 2026/27 </v>
      </c>
      <c r="Q61" s="1307" t="str">
        <f t="shared" si="54"/>
        <v>Budget Estimate 2027/28</v>
      </c>
      <c r="R61" s="1307" t="str">
        <f>R196</f>
        <v>Budget Estimate 2028/29</v>
      </c>
      <c r="S61" s="546"/>
      <c r="T61" s="546"/>
      <c r="U61" s="546"/>
      <c r="V61" s="546"/>
      <c r="W61" s="547"/>
      <c r="X61" s="547"/>
      <c r="Y61" s="547"/>
      <c r="Z61" s="547"/>
      <c r="AA61" s="547"/>
      <c r="AB61" s="546"/>
      <c r="AC61" s="546"/>
      <c r="AD61" s="547"/>
      <c r="AE61" s="547" t="str">
        <f>AE3</f>
        <v>2013/14 Ola</v>
      </c>
      <c r="AF61" s="547" t="str">
        <f>AF3</f>
        <v>2014/15 Ola</v>
      </c>
      <c r="AG61" s="547" t="str">
        <f>AG3</f>
        <v>2015/16 Ola</v>
      </c>
      <c r="AH61" s="547" t="str">
        <f>AH3</f>
        <v>2016/17 Ola</v>
      </c>
      <c r="AI61" s="547" t="str">
        <f>AI78</f>
        <v>2017/18 Ola</v>
      </c>
      <c r="AJ61" s="547" t="str">
        <f>AJ78</f>
        <v>2018/19 Ola</v>
      </c>
      <c r="AK61" s="547" t="str">
        <f>AK78</f>
        <v>2019/20 Ola</v>
      </c>
      <c r="AL61" s="547" t="str">
        <f>AL78</f>
        <v>2020/21 Ola</v>
      </c>
      <c r="AM61" s="547" t="s">
        <v>1398</v>
      </c>
      <c r="AN61" s="547" t="s">
        <v>1399</v>
      </c>
      <c r="AO61" s="547" t="str">
        <f t="shared" ref="AO61:AT61" si="55">AO3</f>
        <v>2024/25 Ola Fakaangaanga</v>
      </c>
      <c r="AP61" s="547" t="str">
        <f t="shared" si="55"/>
        <v>2025/26 Patiseti</v>
      </c>
      <c r="AQ61" s="547" t="str">
        <f t="shared" si="55"/>
        <v>25/26 Esitimeti Liliu</v>
      </c>
      <c r="AR61" s="547" t="str">
        <f t="shared" si="55"/>
        <v>2026/27 Patiseti Fakaangaanga</v>
      </c>
      <c r="AS61" s="547" t="str">
        <f t="shared" si="55"/>
        <v>2027/28 Patiseti Fakaangaanga</v>
      </c>
      <c r="AT61" s="547" t="str">
        <f t="shared" si="55"/>
        <v>2028/29 Patiseti Fakaangaanga</v>
      </c>
      <c r="AV61" s="669" t="str">
        <f>IFERROR(#REF!/#REF!*100-100,"")</f>
        <v/>
      </c>
      <c r="AW61" s="669" t="e">
        <f>#REF!-#REF!</f>
        <v>#REF!</v>
      </c>
      <c r="AX61" s="669" t="str">
        <f>IFERROR(#REF!/#REF!*100-100,"")</f>
        <v/>
      </c>
      <c r="AY61" s="669" t="e">
        <f>#REF!-#REF!</f>
        <v>#REF!</v>
      </c>
      <c r="AZ61" s="669" t="str">
        <f>IFERROR(#REF!/#REF!*100-100,"")</f>
        <v/>
      </c>
      <c r="BA61" s="669" t="e">
        <f>#REF!-#REF!</f>
        <v>#REF!</v>
      </c>
      <c r="BB61" s="669" t="str">
        <f>IFERROR(#REF!/I61*100-100,"")</f>
        <v/>
      </c>
      <c r="BC61" s="669" t="e">
        <f>#REF!-I61</f>
        <v>#REF!</v>
      </c>
    </row>
    <row r="62" spans="1:60" x14ac:dyDescent="0.25">
      <c r="A62" s="587"/>
      <c r="B62" s="40" t="s">
        <v>13</v>
      </c>
      <c r="C62" s="40"/>
      <c r="D62" s="40"/>
      <c r="E62" s="40"/>
      <c r="F62" s="40"/>
      <c r="G62" s="40"/>
      <c r="H62" s="38"/>
      <c r="I62" s="38"/>
      <c r="J62" s="38"/>
      <c r="K62" s="38"/>
      <c r="L62" s="38"/>
      <c r="M62" s="1343"/>
      <c r="N62" s="1343"/>
      <c r="O62" s="1282"/>
      <c r="P62" s="1344"/>
      <c r="Q62" s="1282"/>
      <c r="R62" s="152"/>
      <c r="S62" s="38" t="s">
        <v>1396</v>
      </c>
      <c r="T62" s="38" t="s">
        <v>1396</v>
      </c>
      <c r="U62" s="38" t="s">
        <v>1397</v>
      </c>
      <c r="V62" s="38" t="s">
        <v>1625</v>
      </c>
      <c r="W62" s="38"/>
      <c r="X62" s="38"/>
      <c r="Y62" s="38"/>
      <c r="Z62" s="38"/>
      <c r="AA62" s="38"/>
      <c r="AD62" s="581" t="s">
        <v>1363</v>
      </c>
      <c r="AE62" s="551"/>
      <c r="AF62" s="551"/>
      <c r="AG62" s="551"/>
      <c r="AH62" s="551"/>
      <c r="AI62" s="551"/>
      <c r="AJ62" s="551"/>
      <c r="AK62" s="551"/>
      <c r="AL62" s="551"/>
      <c r="AM62" s="551"/>
      <c r="AN62" s="551"/>
      <c r="AO62" s="551"/>
      <c r="AP62" s="551"/>
      <c r="AQ62" s="551"/>
      <c r="AR62" s="649"/>
      <c r="AS62" s="551"/>
      <c r="AT62" s="551"/>
      <c r="AU62" s="37" t="s">
        <v>13</v>
      </c>
      <c r="AV62" s="669" t="str">
        <f>IFERROR(#REF!/#REF!*100-100,"")</f>
        <v/>
      </c>
      <c r="AW62" s="669" t="e">
        <f>#REF!-#REF!</f>
        <v>#REF!</v>
      </c>
      <c r="AX62" s="669" t="str">
        <f>IFERROR(#REF!/#REF!*100-100,"")</f>
        <v/>
      </c>
      <c r="AY62" s="669" t="e">
        <f>#REF!-#REF!</f>
        <v>#REF!</v>
      </c>
      <c r="AZ62" s="669" t="str">
        <f>IFERROR(#REF!/#REF!*100-100,"")</f>
        <v/>
      </c>
      <c r="BA62" s="669" t="e">
        <f>#REF!-#REF!</f>
        <v>#REF!</v>
      </c>
      <c r="BB62" s="669" t="str">
        <f>IFERROR(#REF!/I62*100-100,"")</f>
        <v/>
      </c>
      <c r="BC62" s="669" t="e">
        <f>#REF!-I62</f>
        <v>#REF!</v>
      </c>
    </row>
    <row r="63" spans="1:60" ht="30" x14ac:dyDescent="0.25">
      <c r="A63" s="587"/>
      <c r="B63" s="600" t="s">
        <v>14</v>
      </c>
      <c r="C63" s="574">
        <f t="shared" ref="C63:Q67" si="56">C199</f>
        <v>28.752785209999995</v>
      </c>
      <c r="D63" s="574">
        <f t="shared" si="56"/>
        <v>37.43036721</v>
      </c>
      <c r="E63" s="574">
        <f t="shared" si="56"/>
        <v>35.778117629999997</v>
      </c>
      <c r="F63" s="574">
        <f t="shared" si="56"/>
        <v>46.107331729999999</v>
      </c>
      <c r="G63" s="574">
        <f t="shared" si="56"/>
        <v>48.843712099999991</v>
      </c>
      <c r="H63" s="574">
        <f t="shared" si="56"/>
        <v>55.230930959999995</v>
      </c>
      <c r="I63" s="574">
        <f t="shared" si="56"/>
        <v>52.469913540000007</v>
      </c>
      <c r="J63" s="574">
        <f t="shared" si="56"/>
        <v>48.570386489999997</v>
      </c>
      <c r="K63" s="574">
        <f t="shared" si="56"/>
        <v>55.576484910000005</v>
      </c>
      <c r="L63" s="574">
        <f t="shared" si="56"/>
        <v>48.152700000000003</v>
      </c>
      <c r="M63" s="1234">
        <f t="shared" si="56"/>
        <v>76.885796870000007</v>
      </c>
      <c r="N63" s="1234">
        <f t="shared" si="56"/>
        <v>78.6995</v>
      </c>
      <c r="O63" s="1282">
        <f>O199</f>
        <v>78.663200000000003</v>
      </c>
      <c r="P63" s="1344">
        <f t="shared" si="56"/>
        <v>81.751199999999997</v>
      </c>
      <c r="Q63" s="1282">
        <f t="shared" si="56"/>
        <v>89.777000000000001</v>
      </c>
      <c r="R63" s="1282">
        <f>R199</f>
        <v>94.209800000000001</v>
      </c>
      <c r="S63" s="557">
        <f t="shared" ref="S63:T66" si="57">O63/N63-1</f>
        <v>-4.6124816549020231E-4</v>
      </c>
      <c r="T63" s="557">
        <f t="shared" si="57"/>
        <v>3.925596721211444E-2</v>
      </c>
      <c r="U63" s="671">
        <f>P63-O63</f>
        <v>3.0879999999999939</v>
      </c>
      <c r="V63" s="557">
        <f>U63/$O$68</f>
        <v>9.0080445221433492E-3</v>
      </c>
      <c r="W63" s="574"/>
      <c r="X63" s="574"/>
      <c r="Y63" s="574"/>
      <c r="Z63" s="574"/>
      <c r="AA63" s="574"/>
      <c r="AB63" s="575"/>
      <c r="AC63" s="575"/>
      <c r="AD63" s="576" t="s">
        <v>1413</v>
      </c>
      <c r="AE63" s="672">
        <f t="shared" ref="AE63:AH67" si="58">AE199</f>
        <v>28.752785209999995</v>
      </c>
      <c r="AF63" s="672">
        <f t="shared" si="58"/>
        <v>37.43036721</v>
      </c>
      <c r="AG63" s="672">
        <f t="shared" si="58"/>
        <v>35.778117629999997</v>
      </c>
      <c r="AH63" s="672">
        <f t="shared" si="58"/>
        <v>46.107331729999999</v>
      </c>
      <c r="AI63" s="672">
        <f t="shared" ref="AI63:AT68" si="59">G63</f>
        <v>48.843712099999991</v>
      </c>
      <c r="AJ63" s="672">
        <f t="shared" si="59"/>
        <v>55.230930959999995</v>
      </c>
      <c r="AK63" s="672">
        <f t="shared" si="59"/>
        <v>52.469913540000007</v>
      </c>
      <c r="AL63" s="672">
        <f t="shared" si="59"/>
        <v>48.570386489999997</v>
      </c>
      <c r="AM63" s="672">
        <f t="shared" si="59"/>
        <v>55.576484910000005</v>
      </c>
      <c r="AN63" s="672">
        <f t="shared" si="59"/>
        <v>48.152700000000003</v>
      </c>
      <c r="AO63" s="672">
        <f t="shared" si="59"/>
        <v>76.885796870000007</v>
      </c>
      <c r="AP63" s="672">
        <f t="shared" si="59"/>
        <v>78.6995</v>
      </c>
      <c r="AQ63" s="672">
        <f t="shared" si="59"/>
        <v>78.663200000000003</v>
      </c>
      <c r="AR63" s="673">
        <f t="shared" si="59"/>
        <v>81.751199999999997</v>
      </c>
      <c r="AS63" s="672">
        <f t="shared" si="59"/>
        <v>89.777000000000001</v>
      </c>
      <c r="AT63" s="672">
        <f t="shared" si="59"/>
        <v>94.209800000000001</v>
      </c>
      <c r="AU63" s="534" t="s">
        <v>14</v>
      </c>
      <c r="AV63" s="669" t="str">
        <f>IFERROR(#REF!/#REF!*100-100,"")</f>
        <v/>
      </c>
      <c r="AW63" s="669" t="e">
        <f>#REF!-#REF!</f>
        <v>#REF!</v>
      </c>
      <c r="AX63" s="669" t="str">
        <f>IFERROR(#REF!/#REF!*100-100,"")</f>
        <v/>
      </c>
      <c r="AY63" s="669" t="e">
        <f>#REF!-#REF!</f>
        <v>#REF!</v>
      </c>
      <c r="AZ63" s="669" t="str">
        <f>IFERROR(#REF!/#REF!*100-100,"")</f>
        <v/>
      </c>
      <c r="BA63" s="669" t="e">
        <f>#REF!-#REF!</f>
        <v>#REF!</v>
      </c>
      <c r="BB63" s="669" t="str">
        <f>IFERROR(#REF!/I63*100-100,"")</f>
        <v/>
      </c>
      <c r="BC63" s="669" t="e">
        <f>#REF!-I63</f>
        <v>#REF!</v>
      </c>
      <c r="BE63" s="580" t="e">
        <f>#REF!-I63</f>
        <v>#REF!</v>
      </c>
      <c r="BF63" s="580" t="e">
        <f>#REF!-I63</f>
        <v>#REF!</v>
      </c>
      <c r="BG63" s="580" t="e">
        <f>#REF!-#REF!</f>
        <v>#REF!</v>
      </c>
      <c r="BH63" s="580" t="e">
        <f>#REF!-#REF!</f>
        <v>#REF!</v>
      </c>
    </row>
    <row r="64" spans="1:60" x14ac:dyDescent="0.25">
      <c r="A64" s="587"/>
      <c r="B64" s="39" t="s">
        <v>32</v>
      </c>
      <c r="C64" s="574">
        <f t="shared" si="56"/>
        <v>0.11525237999999999</v>
      </c>
      <c r="D64" s="574">
        <f t="shared" si="56"/>
        <v>0.22751998999999998</v>
      </c>
      <c r="E64" s="574">
        <f t="shared" si="56"/>
        <v>0.30050337999999999</v>
      </c>
      <c r="F64" s="574">
        <f t="shared" si="56"/>
        <v>0.25042597999999999</v>
      </c>
      <c r="G64" s="574">
        <f t="shared" si="56"/>
        <v>0.28723158999999998</v>
      </c>
      <c r="H64" s="574">
        <f t="shared" si="56"/>
        <v>0.33722479000000005</v>
      </c>
      <c r="I64" s="574">
        <f t="shared" si="56"/>
        <v>0.37019359999999996</v>
      </c>
      <c r="J64" s="574">
        <f t="shared" si="56"/>
        <v>0.32964489999999996</v>
      </c>
      <c r="K64" s="574">
        <f t="shared" si="56"/>
        <v>0.29065711</v>
      </c>
      <c r="L64" s="574">
        <f t="shared" si="56"/>
        <v>0.31459999999999999</v>
      </c>
      <c r="M64" s="1234">
        <f t="shared" si="56"/>
        <v>0.34542741000000005</v>
      </c>
      <c r="N64" s="1234">
        <f t="shared" si="56"/>
        <v>0.3921</v>
      </c>
      <c r="O64" s="1282">
        <f>O200</f>
        <v>0.40289999999999998</v>
      </c>
      <c r="P64" s="1344">
        <f t="shared" si="56"/>
        <v>1.6305000000000001</v>
      </c>
      <c r="Q64" s="1282">
        <f t="shared" si="56"/>
        <v>1.6597999999999999</v>
      </c>
      <c r="R64" s="1282">
        <f>R200</f>
        <v>1.6927000000000001</v>
      </c>
      <c r="S64" s="557">
        <f t="shared" si="57"/>
        <v>2.7543993879112438E-2</v>
      </c>
      <c r="T64" s="557">
        <f t="shared" si="57"/>
        <v>3.0469099032017875</v>
      </c>
      <c r="U64" s="671">
        <f t="shared" ref="U64:U68" si="60">P64-O64</f>
        <v>1.2276</v>
      </c>
      <c r="V64" s="557">
        <f t="shared" ref="V64:V68" si="61">U64/$O$68</f>
        <v>3.581047751095595E-3</v>
      </c>
      <c r="W64" s="574"/>
      <c r="X64" s="574"/>
      <c r="Y64" s="574"/>
      <c r="Z64" s="574"/>
      <c r="AA64" s="574"/>
      <c r="AB64" s="575"/>
      <c r="AC64" s="575"/>
      <c r="AD64" s="576" t="s">
        <v>1414</v>
      </c>
      <c r="AE64" s="672">
        <f t="shared" si="58"/>
        <v>0.11525237999999999</v>
      </c>
      <c r="AF64" s="672">
        <f t="shared" si="58"/>
        <v>0.22751998999999998</v>
      </c>
      <c r="AG64" s="672">
        <f t="shared" si="58"/>
        <v>0.30050337999999999</v>
      </c>
      <c r="AH64" s="672">
        <f t="shared" si="58"/>
        <v>0.25042597999999999</v>
      </c>
      <c r="AI64" s="672">
        <f t="shared" si="59"/>
        <v>0.28723158999999998</v>
      </c>
      <c r="AJ64" s="672">
        <f t="shared" si="59"/>
        <v>0.33722479000000005</v>
      </c>
      <c r="AK64" s="672">
        <f t="shared" si="59"/>
        <v>0.37019359999999996</v>
      </c>
      <c r="AL64" s="672">
        <f t="shared" si="59"/>
        <v>0.32964489999999996</v>
      </c>
      <c r="AM64" s="672">
        <f t="shared" si="59"/>
        <v>0.29065711</v>
      </c>
      <c r="AN64" s="672">
        <f t="shared" si="59"/>
        <v>0.31459999999999999</v>
      </c>
      <c r="AO64" s="672">
        <f t="shared" si="59"/>
        <v>0.34542741000000005</v>
      </c>
      <c r="AP64" s="672">
        <f t="shared" si="59"/>
        <v>0.3921</v>
      </c>
      <c r="AQ64" s="672">
        <f t="shared" si="59"/>
        <v>0.40289999999999998</v>
      </c>
      <c r="AR64" s="673">
        <f t="shared" si="59"/>
        <v>1.6305000000000001</v>
      </c>
      <c r="AS64" s="672">
        <f t="shared" si="59"/>
        <v>1.6597999999999999</v>
      </c>
      <c r="AT64" s="672">
        <f t="shared" si="59"/>
        <v>1.6927000000000001</v>
      </c>
      <c r="AU64" s="534" t="s">
        <v>32</v>
      </c>
      <c r="AV64" s="669" t="str">
        <f>IFERROR(#REF!/#REF!*100-100,"")</f>
        <v/>
      </c>
      <c r="AW64" s="669" t="e">
        <f>#REF!-#REF!</f>
        <v>#REF!</v>
      </c>
      <c r="AX64" s="669" t="str">
        <f>IFERROR(#REF!/#REF!*100-100,"")</f>
        <v/>
      </c>
      <c r="AY64" s="669" t="e">
        <f>#REF!-#REF!</f>
        <v>#REF!</v>
      </c>
      <c r="AZ64" s="669" t="str">
        <f>IFERROR(#REF!/#REF!*100-100,"")</f>
        <v/>
      </c>
      <c r="BA64" s="669" t="e">
        <f>#REF!-#REF!</f>
        <v>#REF!</v>
      </c>
      <c r="BB64" s="669" t="str">
        <f>IFERROR(#REF!/I64*100-100,"")</f>
        <v/>
      </c>
      <c r="BC64" s="669" t="e">
        <f>#REF!-I64</f>
        <v>#REF!</v>
      </c>
      <c r="BE64" s="580" t="e">
        <f>#REF!-I64</f>
        <v>#REF!</v>
      </c>
      <c r="BF64" s="580" t="e">
        <f>#REF!-I64</f>
        <v>#REF!</v>
      </c>
      <c r="BG64" s="580" t="e">
        <f>#REF!-#REF!</f>
        <v>#REF!</v>
      </c>
      <c r="BH64" s="580" t="e">
        <f>#REF!-#REF!</f>
        <v>#REF!</v>
      </c>
    </row>
    <row r="65" spans="1:60" ht="28.15" customHeight="1" x14ac:dyDescent="0.25">
      <c r="A65" s="568"/>
      <c r="B65" s="39" t="s">
        <v>45</v>
      </c>
      <c r="C65" s="574">
        <f t="shared" si="56"/>
        <v>92.747783489999989</v>
      </c>
      <c r="D65" s="574">
        <f t="shared" si="56"/>
        <v>103.57041715</v>
      </c>
      <c r="E65" s="574">
        <f t="shared" si="56"/>
        <v>124.31041697000001</v>
      </c>
      <c r="F65" s="574">
        <f t="shared" si="56"/>
        <v>141.29086700000002</v>
      </c>
      <c r="G65" s="574">
        <f t="shared" si="56"/>
        <v>157.56509724</v>
      </c>
      <c r="H65" s="574">
        <f t="shared" si="56"/>
        <v>155.26590548999997</v>
      </c>
      <c r="I65" s="574">
        <f t="shared" si="56"/>
        <v>160.72582990000001</v>
      </c>
      <c r="J65" s="574">
        <f t="shared" si="56"/>
        <v>173.35951829000004</v>
      </c>
      <c r="K65" s="574">
        <f t="shared" si="56"/>
        <v>177.1503591</v>
      </c>
      <c r="L65" s="574">
        <f t="shared" si="56"/>
        <v>176.37550000000002</v>
      </c>
      <c r="M65" s="1234">
        <f t="shared" si="56"/>
        <v>218.06865485999995</v>
      </c>
      <c r="N65" s="1234">
        <f t="shared" si="56"/>
        <v>228.32329999999999</v>
      </c>
      <c r="O65" s="1282">
        <f>O201</f>
        <v>229.59499999999997</v>
      </c>
      <c r="P65" s="1344">
        <f t="shared" si="56"/>
        <v>235.25059999999999</v>
      </c>
      <c r="Q65" s="1282">
        <f t="shared" si="56"/>
        <v>264.33300000000003</v>
      </c>
      <c r="R65" s="1282">
        <f>R201</f>
        <v>278.10879999999997</v>
      </c>
      <c r="S65" s="557">
        <f t="shared" si="57"/>
        <v>5.569733794141829E-3</v>
      </c>
      <c r="T65" s="557">
        <f t="shared" si="57"/>
        <v>2.4632940612818288E-2</v>
      </c>
      <c r="U65" s="671">
        <f t="shared" si="60"/>
        <v>5.6556000000000211</v>
      </c>
      <c r="V65" s="557">
        <f>U65/$O$68</f>
        <v>1.6498023510179476E-2</v>
      </c>
      <c r="W65" s="574"/>
      <c r="X65" s="574"/>
      <c r="Y65" s="574"/>
      <c r="Z65" s="574"/>
      <c r="AA65" s="574"/>
      <c r="AB65" s="575"/>
      <c r="AC65" s="575"/>
      <c r="AD65" s="584" t="s">
        <v>1415</v>
      </c>
      <c r="AE65" s="672">
        <f t="shared" si="58"/>
        <v>92.747783489999989</v>
      </c>
      <c r="AF65" s="672">
        <f t="shared" si="58"/>
        <v>103.57041715</v>
      </c>
      <c r="AG65" s="672">
        <f t="shared" si="58"/>
        <v>124.31041697000001</v>
      </c>
      <c r="AH65" s="672">
        <f t="shared" si="58"/>
        <v>141.29086700000002</v>
      </c>
      <c r="AI65" s="672">
        <f t="shared" si="59"/>
        <v>157.56509724</v>
      </c>
      <c r="AJ65" s="672">
        <f t="shared" si="59"/>
        <v>155.26590548999997</v>
      </c>
      <c r="AK65" s="672">
        <f t="shared" si="59"/>
        <v>160.72582990000001</v>
      </c>
      <c r="AL65" s="672">
        <f t="shared" si="59"/>
        <v>173.35951829000004</v>
      </c>
      <c r="AM65" s="672">
        <f t="shared" si="59"/>
        <v>177.1503591</v>
      </c>
      <c r="AN65" s="672">
        <f t="shared" si="59"/>
        <v>176.37550000000002</v>
      </c>
      <c r="AO65" s="672">
        <f t="shared" si="59"/>
        <v>218.06865485999995</v>
      </c>
      <c r="AP65" s="672">
        <f t="shared" si="59"/>
        <v>228.32329999999999</v>
      </c>
      <c r="AQ65" s="672">
        <f t="shared" si="59"/>
        <v>229.59499999999997</v>
      </c>
      <c r="AR65" s="673">
        <f t="shared" si="59"/>
        <v>235.25059999999999</v>
      </c>
      <c r="AS65" s="672">
        <f t="shared" si="59"/>
        <v>264.33300000000003</v>
      </c>
      <c r="AT65" s="672">
        <f t="shared" si="59"/>
        <v>278.10879999999997</v>
      </c>
      <c r="AU65" s="534" t="s">
        <v>45</v>
      </c>
      <c r="AV65" s="669" t="str">
        <f>IFERROR(#REF!/#REF!*100-100,"")</f>
        <v/>
      </c>
      <c r="AW65" s="669" t="e">
        <f>#REF!-#REF!</f>
        <v>#REF!</v>
      </c>
      <c r="AX65" s="669" t="str">
        <f>IFERROR(#REF!/#REF!*100-100,"")</f>
        <v/>
      </c>
      <c r="AY65" s="669" t="e">
        <f>#REF!-#REF!</f>
        <v>#REF!</v>
      </c>
      <c r="AZ65" s="669" t="str">
        <f>IFERROR(#REF!/#REF!*100-100,"")</f>
        <v/>
      </c>
      <c r="BA65" s="669" t="e">
        <f>#REF!-#REF!</f>
        <v>#REF!</v>
      </c>
      <c r="BB65" s="669" t="str">
        <f>IFERROR(#REF!/I65*100-100,"")</f>
        <v/>
      </c>
      <c r="BC65" s="669" t="e">
        <f>#REF!-I65</f>
        <v>#REF!</v>
      </c>
      <c r="BE65" s="580" t="e">
        <f>#REF!-I65</f>
        <v>#REF!</v>
      </c>
      <c r="BF65" s="580" t="e">
        <f>#REF!-I65</f>
        <v>#REF!</v>
      </c>
      <c r="BG65" s="580" t="e">
        <f>#REF!-#REF!</f>
        <v>#REF!</v>
      </c>
      <c r="BH65" s="580" t="e">
        <f>#REF!-#REF!</f>
        <v>#REF!</v>
      </c>
    </row>
    <row r="66" spans="1:60" ht="30" x14ac:dyDescent="0.25">
      <c r="A66" s="587"/>
      <c r="B66" s="600" t="s">
        <v>108</v>
      </c>
      <c r="C66" s="574">
        <f t="shared" si="56"/>
        <v>15.087924620000001</v>
      </c>
      <c r="D66" s="574">
        <f t="shared" si="56"/>
        <v>17.57564</v>
      </c>
      <c r="E66" s="574">
        <f t="shared" si="56"/>
        <v>19.820254809999998</v>
      </c>
      <c r="F66" s="574">
        <f t="shared" si="56"/>
        <v>23.997916150000002</v>
      </c>
      <c r="G66" s="574">
        <f t="shared" si="56"/>
        <v>28.6849721</v>
      </c>
      <c r="H66" s="574">
        <f t="shared" si="56"/>
        <v>32.205773219999998</v>
      </c>
      <c r="I66" s="574">
        <f t="shared" si="56"/>
        <v>25.020882030000003</v>
      </c>
      <c r="J66" s="574">
        <f t="shared" si="56"/>
        <v>22.550179020000002</v>
      </c>
      <c r="K66" s="574">
        <f t="shared" si="56"/>
        <v>24.911904719999999</v>
      </c>
      <c r="L66" s="574">
        <f t="shared" si="56"/>
        <v>28.471399999999999</v>
      </c>
      <c r="M66" s="1234">
        <f t="shared" si="56"/>
        <v>33.17236505000001</v>
      </c>
      <c r="N66" s="1234">
        <f t="shared" si="56"/>
        <v>39.662500000000001</v>
      </c>
      <c r="O66" s="1282">
        <f>O202</f>
        <v>34.143599999999999</v>
      </c>
      <c r="P66" s="1344">
        <f t="shared" si="56"/>
        <v>33.282299999999999</v>
      </c>
      <c r="Q66" s="1282">
        <f t="shared" si="56"/>
        <v>38.967500000000001</v>
      </c>
      <c r="R66" s="1282">
        <f>R202</f>
        <v>40.759599999999999</v>
      </c>
      <c r="S66" s="557">
        <f t="shared" si="57"/>
        <v>-0.13914654900724865</v>
      </c>
      <c r="T66" s="557">
        <f t="shared" si="57"/>
        <v>-2.5225810986539199E-2</v>
      </c>
      <c r="U66" s="671">
        <f t="shared" si="60"/>
        <v>-0.86129999999999995</v>
      </c>
      <c r="V66" s="557">
        <f t="shared" si="61"/>
        <v>-2.5125093092364255E-3</v>
      </c>
      <c r="W66" s="574"/>
      <c r="X66" s="574"/>
      <c r="Y66" s="574"/>
      <c r="Z66" s="574"/>
      <c r="AA66" s="574"/>
      <c r="AB66" s="575"/>
      <c r="AC66" s="575"/>
      <c r="AD66" s="674" t="s">
        <v>1416</v>
      </c>
      <c r="AE66" s="672">
        <f t="shared" si="58"/>
        <v>15.087924620000001</v>
      </c>
      <c r="AF66" s="672">
        <f t="shared" si="58"/>
        <v>17.57564</v>
      </c>
      <c r="AG66" s="672">
        <f t="shared" si="58"/>
        <v>19.820254809999998</v>
      </c>
      <c r="AH66" s="672">
        <f t="shared" si="58"/>
        <v>23.997916150000002</v>
      </c>
      <c r="AI66" s="672">
        <f t="shared" si="59"/>
        <v>28.6849721</v>
      </c>
      <c r="AJ66" s="672">
        <f t="shared" si="59"/>
        <v>32.205773219999998</v>
      </c>
      <c r="AK66" s="672">
        <f t="shared" si="59"/>
        <v>25.020882030000003</v>
      </c>
      <c r="AL66" s="672">
        <f t="shared" si="59"/>
        <v>22.550179020000002</v>
      </c>
      <c r="AM66" s="672">
        <f t="shared" si="59"/>
        <v>24.911904719999999</v>
      </c>
      <c r="AN66" s="672">
        <f t="shared" si="59"/>
        <v>28.471399999999999</v>
      </c>
      <c r="AO66" s="672">
        <f t="shared" si="59"/>
        <v>33.17236505000001</v>
      </c>
      <c r="AP66" s="672">
        <f t="shared" si="59"/>
        <v>39.662500000000001</v>
      </c>
      <c r="AQ66" s="672">
        <f t="shared" si="59"/>
        <v>34.143599999999999</v>
      </c>
      <c r="AR66" s="673">
        <f t="shared" si="59"/>
        <v>33.282299999999999</v>
      </c>
      <c r="AS66" s="672">
        <f t="shared" si="59"/>
        <v>38.967500000000001</v>
      </c>
      <c r="AT66" s="672">
        <f t="shared" si="59"/>
        <v>40.759599999999999</v>
      </c>
      <c r="AU66" s="534" t="s">
        <v>108</v>
      </c>
      <c r="AV66" s="669" t="str">
        <f>IFERROR(#REF!/#REF!*100-100,"")</f>
        <v/>
      </c>
      <c r="AW66" s="669" t="e">
        <f>#REF!-#REF!</f>
        <v>#REF!</v>
      </c>
      <c r="AX66" s="669" t="str">
        <f>IFERROR(#REF!/#REF!*100-100,"")</f>
        <v/>
      </c>
      <c r="AY66" s="669" t="e">
        <f>#REF!-#REF!</f>
        <v>#REF!</v>
      </c>
      <c r="AZ66" s="669" t="str">
        <f>IFERROR(#REF!/#REF!*100-100,"")</f>
        <v/>
      </c>
      <c r="BA66" s="669" t="e">
        <f>#REF!-#REF!</f>
        <v>#REF!</v>
      </c>
      <c r="BB66" s="669" t="str">
        <f>IFERROR(#REF!/I66*100-100,"")</f>
        <v/>
      </c>
      <c r="BC66" s="669" t="e">
        <f>#REF!-I66</f>
        <v>#REF!</v>
      </c>
      <c r="BE66" s="580" t="e">
        <f>#REF!-I66</f>
        <v>#REF!</v>
      </c>
      <c r="BF66" s="580" t="e">
        <f>#REF!-I66</f>
        <v>#REF!</v>
      </c>
      <c r="BG66" s="580" t="e">
        <f>#REF!-#REF!</f>
        <v>#REF!</v>
      </c>
      <c r="BH66" s="580" t="e">
        <f>#REF!-#REF!</f>
        <v>#REF!</v>
      </c>
    </row>
    <row r="67" spans="1:60" x14ac:dyDescent="0.25">
      <c r="A67" s="587"/>
      <c r="B67" s="39" t="s">
        <v>124</v>
      </c>
      <c r="C67" s="574" t="str">
        <f t="shared" si="56"/>
        <v/>
      </c>
      <c r="D67" s="574" t="str">
        <f t="shared" si="56"/>
        <v/>
      </c>
      <c r="E67" s="574" t="str">
        <f t="shared" si="56"/>
        <v/>
      </c>
      <c r="F67" s="574" t="str">
        <f t="shared" si="56"/>
        <v/>
      </c>
      <c r="G67" s="574" t="str">
        <f t="shared" si="56"/>
        <v/>
      </c>
      <c r="H67" s="574">
        <f t="shared" si="56"/>
        <v>0</v>
      </c>
      <c r="I67" s="574">
        <f t="shared" si="56"/>
        <v>0</v>
      </c>
      <c r="J67" s="574">
        <f t="shared" si="56"/>
        <v>0</v>
      </c>
      <c r="K67" s="574">
        <f t="shared" si="56"/>
        <v>0</v>
      </c>
      <c r="L67" s="574">
        <f t="shared" si="56"/>
        <v>0</v>
      </c>
      <c r="M67" s="1234">
        <f t="shared" si="56"/>
        <v>0</v>
      </c>
      <c r="N67" s="1234">
        <f t="shared" si="56"/>
        <v>0</v>
      </c>
      <c r="O67" s="1282">
        <f>O203</f>
        <v>0</v>
      </c>
      <c r="P67" s="1344">
        <f t="shared" si="56"/>
        <v>0</v>
      </c>
      <c r="Q67" s="1282">
        <f t="shared" si="56"/>
        <v>0</v>
      </c>
      <c r="R67" s="1282">
        <f>R203</f>
        <v>0</v>
      </c>
      <c r="S67" s="557"/>
      <c r="T67" s="557"/>
      <c r="U67" s="671">
        <f t="shared" si="60"/>
        <v>0</v>
      </c>
      <c r="V67" s="557">
        <f t="shared" si="61"/>
        <v>0</v>
      </c>
      <c r="W67" s="574"/>
      <c r="X67" s="574"/>
      <c r="Y67" s="574"/>
      <c r="Z67" s="574"/>
      <c r="AA67" s="574"/>
      <c r="AB67" s="575"/>
      <c r="AC67" s="575"/>
      <c r="AD67" s="576" t="s">
        <v>1417</v>
      </c>
      <c r="AE67" s="672" t="str">
        <f t="shared" si="58"/>
        <v/>
      </c>
      <c r="AF67" s="672" t="str">
        <f t="shared" si="58"/>
        <v/>
      </c>
      <c r="AG67" s="672" t="str">
        <f t="shared" si="58"/>
        <v/>
      </c>
      <c r="AH67" s="672" t="str">
        <f t="shared" si="58"/>
        <v/>
      </c>
      <c r="AI67" s="672" t="str">
        <f t="shared" si="59"/>
        <v/>
      </c>
      <c r="AJ67" s="672">
        <f t="shared" si="59"/>
        <v>0</v>
      </c>
      <c r="AK67" s="672">
        <f t="shared" si="59"/>
        <v>0</v>
      </c>
      <c r="AL67" s="672">
        <f t="shared" si="59"/>
        <v>0</v>
      </c>
      <c r="AM67" s="672">
        <f t="shared" si="59"/>
        <v>0</v>
      </c>
      <c r="AN67" s="672">
        <f t="shared" si="59"/>
        <v>0</v>
      </c>
      <c r="AO67" s="672">
        <f t="shared" si="59"/>
        <v>0</v>
      </c>
      <c r="AP67" s="672">
        <f t="shared" si="59"/>
        <v>0</v>
      </c>
      <c r="AQ67" s="672">
        <f t="shared" si="59"/>
        <v>0</v>
      </c>
      <c r="AR67" s="673">
        <f t="shared" si="59"/>
        <v>0</v>
      </c>
      <c r="AS67" s="672">
        <f t="shared" si="59"/>
        <v>0</v>
      </c>
      <c r="AT67" s="672">
        <f t="shared" si="59"/>
        <v>0</v>
      </c>
      <c r="AU67" s="534" t="s">
        <v>124</v>
      </c>
      <c r="AV67" s="669" t="str">
        <f>IFERROR(#REF!/#REF!*100-100,"")</f>
        <v/>
      </c>
      <c r="AW67" s="669" t="e">
        <f>#REF!-#REF!</f>
        <v>#REF!</v>
      </c>
      <c r="AX67" s="669" t="str">
        <f>IFERROR(#REF!/#REF!*100-100,"")</f>
        <v/>
      </c>
      <c r="AY67" s="669" t="e">
        <f>#REF!-#REF!</f>
        <v>#REF!</v>
      </c>
      <c r="AZ67" s="669" t="str">
        <f>IFERROR(#REF!/#REF!*100-100,"")</f>
        <v/>
      </c>
      <c r="BA67" s="669" t="e">
        <f>#REF!-#REF!</f>
        <v>#REF!</v>
      </c>
      <c r="BB67" s="669" t="str">
        <f>IFERROR(#REF!/I67*100-100,"")</f>
        <v/>
      </c>
      <c r="BC67" s="669" t="e">
        <f>#REF!-I67</f>
        <v>#REF!</v>
      </c>
      <c r="BE67" s="580" t="e">
        <f>#REF!-I67</f>
        <v>#REF!</v>
      </c>
      <c r="BF67" s="580" t="e">
        <f>#REF!-I67</f>
        <v>#REF!</v>
      </c>
      <c r="BG67" s="580" t="e">
        <f>#REF!-#REF!</f>
        <v>#REF!</v>
      </c>
      <c r="BH67" s="580" t="e">
        <f>#REF!-#REF!</f>
        <v>#REF!</v>
      </c>
    </row>
    <row r="68" spans="1:60" ht="15.75" thickBot="1" x14ac:dyDescent="0.3">
      <c r="A68" s="587"/>
      <c r="B68" s="675" t="s">
        <v>1392</v>
      </c>
      <c r="C68" s="676">
        <f t="shared" ref="C68:Q68" si="62">SUM(C63:C67)</f>
        <v>136.70374569999998</v>
      </c>
      <c r="D68" s="676">
        <f t="shared" si="62"/>
        <v>158.80394434999999</v>
      </c>
      <c r="E68" s="676">
        <f t="shared" si="62"/>
        <v>180.20929279000001</v>
      </c>
      <c r="F68" s="676">
        <f t="shared" si="62"/>
        <v>211.64654086000004</v>
      </c>
      <c r="G68" s="676">
        <f t="shared" si="62"/>
        <v>235.38101302999999</v>
      </c>
      <c r="H68" s="676">
        <f t="shared" si="62"/>
        <v>243.03983445999995</v>
      </c>
      <c r="I68" s="676">
        <f t="shared" si="62"/>
        <v>238.58681907000002</v>
      </c>
      <c r="J68" s="676">
        <f t="shared" si="62"/>
        <v>244.80972870000002</v>
      </c>
      <c r="K68" s="676">
        <f t="shared" si="62"/>
        <v>257.92940584000002</v>
      </c>
      <c r="L68" s="676">
        <f t="shared" si="62"/>
        <v>253.3142</v>
      </c>
      <c r="M68" s="1345">
        <f t="shared" si="62"/>
        <v>328.47224418999997</v>
      </c>
      <c r="N68" s="1345">
        <f t="shared" si="62"/>
        <v>347.07740000000001</v>
      </c>
      <c r="O68" s="1346">
        <f>SUM(O63:O67)</f>
        <v>342.80469999999997</v>
      </c>
      <c r="P68" s="1347">
        <f t="shared" si="62"/>
        <v>351.91460000000001</v>
      </c>
      <c r="Q68" s="1346">
        <f t="shared" si="62"/>
        <v>394.7373</v>
      </c>
      <c r="R68" s="1346">
        <f>SUM(R63:R67)</f>
        <v>414.77089999999998</v>
      </c>
      <c r="S68" s="592">
        <f>O68/N68-1</f>
        <v>-1.2310510566231225E-2</v>
      </c>
      <c r="T68" s="592">
        <f>P68/O68-1</f>
        <v>2.6574606474182083E-2</v>
      </c>
      <c r="U68" s="671">
        <f t="shared" si="60"/>
        <v>9.1099000000000387</v>
      </c>
      <c r="V68" s="557">
        <f t="shared" si="61"/>
        <v>2.6574606474182062E-2</v>
      </c>
      <c r="W68" s="679"/>
      <c r="X68" s="679"/>
      <c r="Y68" s="679"/>
      <c r="Z68" s="679"/>
      <c r="AA68" s="679"/>
      <c r="AB68" s="560"/>
      <c r="AC68" s="560"/>
      <c r="AD68" s="680" t="s">
        <v>1408</v>
      </c>
      <c r="AE68" s="681">
        <f>SUM(AE63:AE67)</f>
        <v>136.70374569999998</v>
      </c>
      <c r="AF68" s="681">
        <f>SUM(AF63:AF67)</f>
        <v>158.80394434999999</v>
      </c>
      <c r="AG68" s="681">
        <f>SUM(AG63:AG67)</f>
        <v>180.20929279000001</v>
      </c>
      <c r="AH68" s="681">
        <f>SUM(AH63:AH67)</f>
        <v>211.64654086000004</v>
      </c>
      <c r="AI68" s="681">
        <f t="shared" si="59"/>
        <v>235.38101302999999</v>
      </c>
      <c r="AJ68" s="681">
        <f t="shared" si="59"/>
        <v>243.03983445999995</v>
      </c>
      <c r="AK68" s="681">
        <f t="shared" si="59"/>
        <v>238.58681907000002</v>
      </c>
      <c r="AL68" s="681">
        <f t="shared" si="59"/>
        <v>244.80972870000002</v>
      </c>
      <c r="AM68" s="681">
        <f t="shared" si="59"/>
        <v>257.92940584000002</v>
      </c>
      <c r="AN68" s="681">
        <f t="shared" si="59"/>
        <v>253.3142</v>
      </c>
      <c r="AO68" s="681">
        <f t="shared" si="59"/>
        <v>328.47224418999997</v>
      </c>
      <c r="AP68" s="681">
        <f t="shared" si="59"/>
        <v>347.07740000000001</v>
      </c>
      <c r="AQ68" s="681">
        <f t="shared" si="59"/>
        <v>342.80469999999997</v>
      </c>
      <c r="AR68" s="681">
        <f t="shared" si="59"/>
        <v>351.91460000000001</v>
      </c>
      <c r="AS68" s="681">
        <f t="shared" si="59"/>
        <v>394.7373</v>
      </c>
      <c r="AT68" s="681">
        <f t="shared" si="59"/>
        <v>414.77089999999998</v>
      </c>
      <c r="AU68" s="37" t="s">
        <v>1392</v>
      </c>
      <c r="AV68" s="669" t="str">
        <f>IFERROR(#REF!/#REF!*100-100,"")</f>
        <v/>
      </c>
      <c r="AW68" s="669" t="e">
        <f>#REF!-#REF!</f>
        <v>#REF!</v>
      </c>
      <c r="AX68" s="669" t="str">
        <f>IFERROR(#REF!/#REF!*100-100,"")</f>
        <v/>
      </c>
      <c r="AY68" s="669" t="e">
        <f>#REF!-#REF!</f>
        <v>#REF!</v>
      </c>
      <c r="AZ68" s="669" t="str">
        <f>IFERROR(#REF!/#REF!*100-100,"")</f>
        <v/>
      </c>
      <c r="BA68" s="669" t="e">
        <f>#REF!-#REF!</f>
        <v>#REF!</v>
      </c>
      <c r="BB68" s="669" t="str">
        <f>IFERROR(#REF!/I68*100-100,"")</f>
        <v/>
      </c>
      <c r="BC68" s="669" t="e">
        <f>#REF!-I68</f>
        <v>#REF!</v>
      </c>
    </row>
    <row r="69" spans="1:60" x14ac:dyDescent="0.25">
      <c r="A69" s="587"/>
      <c r="T69" s="640"/>
      <c r="AP69" s="537"/>
      <c r="AQ69" s="537"/>
      <c r="AV69" s="669" t="str">
        <f>IFERROR(#REF!/#REF!*100-100,"")</f>
        <v/>
      </c>
      <c r="AW69" s="669" t="e">
        <f>#REF!-#REF!</f>
        <v>#REF!</v>
      </c>
      <c r="AX69" s="669" t="str">
        <f>IFERROR(#REF!/#REF!*100-100,"")</f>
        <v/>
      </c>
      <c r="AY69" s="669" t="e">
        <f>#REF!-#REF!</f>
        <v>#REF!</v>
      </c>
      <c r="AZ69" s="669" t="str">
        <f>IFERROR(#REF!/#REF!*100-100,"")</f>
        <v/>
      </c>
      <c r="BA69" s="669" t="e">
        <f>#REF!-#REF!</f>
        <v>#REF!</v>
      </c>
      <c r="BB69" s="669" t="str">
        <f>IFERROR(#REF!/I69*100-100,"")</f>
        <v/>
      </c>
      <c r="BC69" s="669" t="e">
        <f>#REF!-I69</f>
        <v>#REF!</v>
      </c>
    </row>
    <row r="70" spans="1:60" ht="38.25" x14ac:dyDescent="0.25">
      <c r="A70" s="587"/>
      <c r="B70" s="682"/>
      <c r="C70" s="547" t="str">
        <f t="shared" ref="C70:Q70" si="63">C196</f>
        <v>2013/14 Actual</v>
      </c>
      <c r="D70" s="547" t="str">
        <f t="shared" si="63"/>
        <v>2014/15 Actual</v>
      </c>
      <c r="E70" s="547" t="str">
        <f t="shared" si="63"/>
        <v>2015/16 Actual</v>
      </c>
      <c r="F70" s="547" t="str">
        <f t="shared" si="63"/>
        <v>2016/17 Actual</v>
      </c>
      <c r="G70" s="547" t="str">
        <f t="shared" si="63"/>
        <v>2017/18 Actual</v>
      </c>
      <c r="H70" s="547" t="str">
        <f t="shared" si="63"/>
        <v>2018/19 Actual</v>
      </c>
      <c r="I70" s="547" t="str">
        <f t="shared" si="63"/>
        <v>2019/20 Actual</v>
      </c>
      <c r="J70" s="547" t="str">
        <f t="shared" si="63"/>
        <v>2020/21 Actual</v>
      </c>
      <c r="K70" s="547" t="str">
        <f t="shared" si="63"/>
        <v>2021/22 Actual</v>
      </c>
      <c r="L70" s="547" t="str">
        <f t="shared" si="63"/>
        <v>Budget Estimate 2022/23</v>
      </c>
      <c r="M70" s="1317" t="str">
        <f t="shared" si="63"/>
        <v>Actual FY2025</v>
      </c>
      <c r="N70" s="1317" t="str">
        <f t="shared" si="63"/>
        <v>Budget Estimate 2025/26</v>
      </c>
      <c r="O70" s="1318" t="str">
        <f>O196</f>
        <v>Budget Outturn FY2026</v>
      </c>
      <c r="P70" s="1318" t="str">
        <f t="shared" si="63"/>
        <v xml:space="preserve">Budget Estimate 2026/27 </v>
      </c>
      <c r="Q70" s="1318" t="str">
        <f t="shared" si="63"/>
        <v>Budget Estimate 2027/28</v>
      </c>
      <c r="R70" s="1318" t="str">
        <f>R196</f>
        <v>Budget Estimate 2028/29</v>
      </c>
      <c r="S70" s="38" t="s">
        <v>1396</v>
      </c>
      <c r="T70" s="38" t="s">
        <v>1396</v>
      </c>
      <c r="U70" s="38" t="s">
        <v>1397</v>
      </c>
      <c r="V70" s="38" t="s">
        <v>1397</v>
      </c>
      <c r="AP70" s="551"/>
      <c r="AQ70" s="551"/>
      <c r="AV70" s="565"/>
      <c r="AW70" s="565"/>
      <c r="AX70" s="565" t="str">
        <f>IFERROR(#REF!/#REF!*100-100,"")</f>
        <v/>
      </c>
      <c r="AY70" s="565" t="e">
        <f>#REF!-#REF!</f>
        <v>#REF!</v>
      </c>
      <c r="AZ70" s="565"/>
      <c r="BA70" s="565"/>
      <c r="BB70" s="565" t="str">
        <f>IFERROR(#REF!/I70*100-100,"")</f>
        <v/>
      </c>
      <c r="BC70" s="565" t="e">
        <f>#REF!-I70</f>
        <v>#REF!</v>
      </c>
    </row>
    <row r="71" spans="1:60" x14ac:dyDescent="0.25">
      <c r="A71" s="587"/>
      <c r="B71" s="39" t="s">
        <v>14</v>
      </c>
      <c r="C71" s="684">
        <f t="shared" ref="C71:R76" si="64">C63/C$68</f>
        <v>0.21032916883710523</v>
      </c>
      <c r="D71" s="684">
        <f t="shared" si="64"/>
        <v>0.23570174760586796</v>
      </c>
      <c r="E71" s="684">
        <f t="shared" si="64"/>
        <v>0.19853647431873925</v>
      </c>
      <c r="F71" s="684">
        <f t="shared" si="64"/>
        <v>0.21785062747847639</v>
      </c>
      <c r="G71" s="684">
        <f t="shared" si="64"/>
        <v>0.20750914218291142</v>
      </c>
      <c r="H71" s="684">
        <f t="shared" si="64"/>
        <v>0.22725052904481807</v>
      </c>
      <c r="I71" s="684">
        <f t="shared" si="64"/>
        <v>0.21991958208137907</v>
      </c>
      <c r="J71" s="684">
        <f t="shared" si="64"/>
        <v>0.19840055682394941</v>
      </c>
      <c r="K71" s="684">
        <f t="shared" si="64"/>
        <v>0.21547168974008132</v>
      </c>
      <c r="L71" s="684">
        <f t="shared" si="64"/>
        <v>0.19009080422652974</v>
      </c>
      <c r="M71" s="1348">
        <f t="shared" si="64"/>
        <v>0.23407090927757823</v>
      </c>
      <c r="N71" s="1349">
        <f t="shared" si="64"/>
        <v>0.22674913434294483</v>
      </c>
      <c r="O71" s="1350">
        <f t="shared" si="64"/>
        <v>0.22946943259529409</v>
      </c>
      <c r="P71" s="1351">
        <f t="shared" si="64"/>
        <v>0.23230408741211644</v>
      </c>
      <c r="Q71" s="1351">
        <f t="shared" si="64"/>
        <v>0.22743480284229536</v>
      </c>
      <c r="R71" s="163">
        <f t="shared" si="64"/>
        <v>0.22713695681157961</v>
      </c>
      <c r="S71" s="557">
        <f t="shared" ref="S71:T76" si="65">O71/N71-1</f>
        <v>1.1996950992699151E-2</v>
      </c>
      <c r="T71" s="557">
        <f t="shared" si="65"/>
        <v>1.2353082433518292E-2</v>
      </c>
      <c r="U71" s="671">
        <f t="shared" ref="U71:U76" si="66">N71-O71</f>
        <v>-2.7202982523492625E-3</v>
      </c>
      <c r="V71" s="671">
        <f t="shared" ref="V71:V76" si="67">P71-O71</f>
        <v>2.8346548168223518E-3</v>
      </c>
      <c r="W71" s="685"/>
      <c r="X71" s="685"/>
      <c r="Y71" s="685"/>
      <c r="Z71" s="685"/>
      <c r="AA71" s="685"/>
      <c r="AB71" s="686"/>
      <c r="AC71" s="686"/>
      <c r="AP71" s="551"/>
      <c r="AQ71" s="551"/>
      <c r="AV71" s="565"/>
      <c r="AW71" s="565"/>
      <c r="AX71" s="565" t="str">
        <f>IFERROR(#REF!/#REF!*100-100,"")</f>
        <v/>
      </c>
      <c r="AY71" s="565" t="e">
        <f>#REF!-#REF!</f>
        <v>#REF!</v>
      </c>
      <c r="AZ71" s="565"/>
      <c r="BA71" s="565"/>
      <c r="BB71" s="565" t="str">
        <f>IFERROR(#REF!/I71*100-100,"")</f>
        <v/>
      </c>
      <c r="BC71" s="565" t="e">
        <f>#REF!-I71</f>
        <v>#REF!</v>
      </c>
    </row>
    <row r="72" spans="1:60" x14ac:dyDescent="0.25">
      <c r="A72" s="587"/>
      <c r="B72" s="39" t="s">
        <v>32</v>
      </c>
      <c r="C72" s="684">
        <f t="shared" si="64"/>
        <v>8.4308136115688009E-4</v>
      </c>
      <c r="D72" s="684">
        <f t="shared" si="64"/>
        <v>1.4327099426356281E-3</v>
      </c>
      <c r="E72" s="684">
        <f t="shared" si="64"/>
        <v>1.6675243287824235E-3</v>
      </c>
      <c r="F72" s="684">
        <f t="shared" si="64"/>
        <v>1.1832273704187387E-3</v>
      </c>
      <c r="G72" s="684">
        <f t="shared" si="64"/>
        <v>1.2202836002043695E-3</v>
      </c>
      <c r="H72" s="684">
        <f t="shared" si="64"/>
        <v>1.3875288828650897E-3</v>
      </c>
      <c r="I72" s="684">
        <f t="shared" si="64"/>
        <v>1.5516096046001068E-3</v>
      </c>
      <c r="J72" s="684">
        <f t="shared" si="64"/>
        <v>1.3465351305705685E-3</v>
      </c>
      <c r="K72" s="684">
        <f t="shared" si="64"/>
        <v>1.1268862852353554E-3</v>
      </c>
      <c r="L72" s="684">
        <f t="shared" si="64"/>
        <v>1.2419359041064416E-3</v>
      </c>
      <c r="M72" s="1348">
        <f t="shared" si="64"/>
        <v>1.0516182603245851E-3</v>
      </c>
      <c r="N72" s="1349">
        <f t="shared" si="64"/>
        <v>1.1297191923184857E-3</v>
      </c>
      <c r="O72" s="1350">
        <f t="shared" si="64"/>
        <v>1.1753047726591847E-3</v>
      </c>
      <c r="P72" s="1351">
        <f t="shared" si="64"/>
        <v>4.6332263566217485E-3</v>
      </c>
      <c r="Q72" s="1351">
        <f t="shared" si="64"/>
        <v>4.2048217890733909E-3</v>
      </c>
      <c r="R72" s="163">
        <f t="shared" si="64"/>
        <v>4.0810481159599191E-3</v>
      </c>
      <c r="S72" s="557">
        <f t="shared" si="65"/>
        <v>4.0351248921552951E-2</v>
      </c>
      <c r="T72" s="557">
        <f t="shared" si="65"/>
        <v>2.9421488488801475</v>
      </c>
      <c r="U72" s="671">
        <f t="shared" si="66"/>
        <v>-4.5585580340699004E-5</v>
      </c>
      <c r="V72" s="671">
        <f t="shared" si="67"/>
        <v>3.4579215839625637E-3</v>
      </c>
      <c r="W72" s="685"/>
      <c r="X72" s="685"/>
      <c r="Y72" s="685"/>
      <c r="Z72" s="685"/>
      <c r="AA72" s="685"/>
      <c r="AB72" s="686"/>
      <c r="AC72" s="686"/>
      <c r="AP72" s="551"/>
      <c r="AQ72" s="551"/>
      <c r="AV72" s="565"/>
      <c r="AW72" s="565"/>
      <c r="AX72" s="565" t="str">
        <f>IFERROR(#REF!/#REF!*100-100,"")</f>
        <v/>
      </c>
      <c r="AY72" s="565" t="e">
        <f>#REF!-#REF!</f>
        <v>#REF!</v>
      </c>
      <c r="AZ72" s="565"/>
      <c r="BA72" s="565"/>
      <c r="BB72" s="565" t="str">
        <f>IFERROR(#REF!/I72*100-100,"")</f>
        <v/>
      </c>
      <c r="BC72" s="565" t="e">
        <f>#REF!-I72</f>
        <v>#REF!</v>
      </c>
    </row>
    <row r="73" spans="1:60" x14ac:dyDescent="0.25">
      <c r="A73" s="587"/>
      <c r="B73" s="39" t="s">
        <v>45</v>
      </c>
      <c r="C73" s="684">
        <f t="shared" si="64"/>
        <v>0.67845824571286784</v>
      </c>
      <c r="D73" s="684">
        <f t="shared" si="64"/>
        <v>0.65219045769879203</v>
      </c>
      <c r="E73" s="684">
        <f t="shared" si="64"/>
        <v>0.68981135792403547</v>
      </c>
      <c r="F73" s="684">
        <f t="shared" si="64"/>
        <v>0.66757938223739322</v>
      </c>
      <c r="G73" s="684">
        <f t="shared" si="64"/>
        <v>0.66940444860740689</v>
      </c>
      <c r="H73" s="684">
        <f t="shared" si="64"/>
        <v>0.63884961835568554</v>
      </c>
      <c r="I73" s="684">
        <f t="shared" si="64"/>
        <v>0.67365762503771831</v>
      </c>
      <c r="J73" s="684">
        <f t="shared" si="64"/>
        <v>0.70813982438762457</v>
      </c>
      <c r="K73" s="684">
        <f t="shared" si="64"/>
        <v>0.6868172262990857</v>
      </c>
      <c r="L73" s="684">
        <f t="shared" si="64"/>
        <v>0.69627166578107358</v>
      </c>
      <c r="M73" s="1348">
        <f t="shared" si="64"/>
        <v>0.66388761521616213</v>
      </c>
      <c r="N73" s="1349">
        <f t="shared" si="64"/>
        <v>0.65784548345700411</v>
      </c>
      <c r="O73" s="1350">
        <f t="shared" si="64"/>
        <v>0.66975452786965872</v>
      </c>
      <c r="P73" s="1351">
        <f t="shared" si="64"/>
        <v>0.66848775242629888</v>
      </c>
      <c r="Q73" s="1351">
        <f t="shared" si="64"/>
        <v>0.66964282321432511</v>
      </c>
      <c r="R73" s="163">
        <f t="shared" si="64"/>
        <v>0.67051184159737331</v>
      </c>
      <c r="S73" s="557">
        <f t="shared" si="65"/>
        <v>1.8103102798657345E-2</v>
      </c>
      <c r="T73" s="557">
        <f t="shared" si="65"/>
        <v>-1.891402582061219E-3</v>
      </c>
      <c r="U73" s="671">
        <f t="shared" si="66"/>
        <v>-1.1909044412654612E-2</v>
      </c>
      <c r="V73" s="671">
        <f t="shared" si="67"/>
        <v>-1.2667754433598466E-3</v>
      </c>
      <c r="W73" s="685"/>
      <c r="X73" s="685"/>
      <c r="Y73" s="685"/>
      <c r="Z73" s="685"/>
      <c r="AA73" s="685"/>
      <c r="AB73" s="686"/>
      <c r="AC73" s="686"/>
      <c r="AP73" s="551"/>
      <c r="AQ73" s="551"/>
      <c r="AV73" s="565"/>
      <c r="AW73" s="565"/>
      <c r="AX73" s="565" t="str">
        <f>IFERROR(#REF!/#REF!*100-100,"")</f>
        <v/>
      </c>
      <c r="AY73" s="565" t="e">
        <f>#REF!-#REF!</f>
        <v>#REF!</v>
      </c>
      <c r="AZ73" s="565"/>
      <c r="BA73" s="565"/>
      <c r="BB73" s="565" t="str">
        <f>IFERROR(#REF!/I73*100-100,"")</f>
        <v/>
      </c>
      <c r="BC73" s="565" t="e">
        <f>#REF!-I73</f>
        <v>#REF!</v>
      </c>
    </row>
    <row r="74" spans="1:60" x14ac:dyDescent="0.25">
      <c r="A74" s="587"/>
      <c r="B74" s="39" t="s">
        <v>108</v>
      </c>
      <c r="C74" s="684">
        <f t="shared" si="64"/>
        <v>0.11036950408887006</v>
      </c>
      <c r="D74" s="684">
        <f t="shared" si="64"/>
        <v>0.11067508475270438</v>
      </c>
      <c r="E74" s="684">
        <f t="shared" si="64"/>
        <v>0.1099846434284428</v>
      </c>
      <c r="F74" s="684">
        <f t="shared" si="64"/>
        <v>0.11338676291371161</v>
      </c>
      <c r="G74" s="684">
        <f t="shared" si="64"/>
        <v>0.12186612560947734</v>
      </c>
      <c r="H74" s="684">
        <f t="shared" si="64"/>
        <v>0.1325123237166313</v>
      </c>
      <c r="I74" s="684">
        <f t="shared" si="64"/>
        <v>0.10487118327630253</v>
      </c>
      <c r="J74" s="684">
        <f t="shared" si="64"/>
        <v>9.2113083657855463E-2</v>
      </c>
      <c r="K74" s="684">
        <f t="shared" si="64"/>
        <v>9.6584197675597602E-2</v>
      </c>
      <c r="L74" s="684">
        <f t="shared" si="64"/>
        <v>0.11239559408829035</v>
      </c>
      <c r="M74" s="1348">
        <f t="shared" si="64"/>
        <v>0.10098985724593504</v>
      </c>
      <c r="N74" s="1349">
        <f t="shared" si="64"/>
        <v>0.11427566300773256</v>
      </c>
      <c r="O74" s="1350">
        <f t="shared" si="64"/>
        <v>9.9600734762388038E-2</v>
      </c>
      <c r="P74" s="1351">
        <f t="shared" si="64"/>
        <v>9.4574933804962902E-2</v>
      </c>
      <c r="Q74" s="1351">
        <f t="shared" si="64"/>
        <v>9.8717552154306165E-2</v>
      </c>
      <c r="R74" s="163">
        <f t="shared" si="64"/>
        <v>9.8270153475087094E-2</v>
      </c>
      <c r="S74" s="557">
        <f t="shared" si="65"/>
        <v>-0.12841691624533857</v>
      </c>
      <c r="T74" s="557">
        <f t="shared" si="65"/>
        <v>-5.0459476723890728E-2</v>
      </c>
      <c r="U74" s="671">
        <f t="shared" si="66"/>
        <v>1.4674928245344526E-2</v>
      </c>
      <c r="V74" s="671">
        <f t="shared" si="67"/>
        <v>-5.0258009574251361E-3</v>
      </c>
      <c r="W74" s="685"/>
      <c r="X74" s="685"/>
      <c r="Y74" s="685"/>
      <c r="Z74" s="685"/>
      <c r="AA74" s="685"/>
      <c r="AB74" s="686"/>
      <c r="AC74" s="686"/>
      <c r="AP74" s="551"/>
      <c r="AQ74" s="551"/>
      <c r="AV74" s="565"/>
      <c r="AW74" s="565"/>
      <c r="AX74" s="565" t="str">
        <f>IFERROR(#REF!/#REF!*100-100,"")</f>
        <v/>
      </c>
      <c r="AY74" s="565" t="e">
        <f>#REF!-#REF!</f>
        <v>#REF!</v>
      </c>
      <c r="AZ74" s="565"/>
      <c r="BA74" s="565"/>
      <c r="BB74" s="565" t="str">
        <f>IFERROR(#REF!/I74*100-100,"")</f>
        <v/>
      </c>
      <c r="BC74" s="565" t="e">
        <f>#REF!-I74</f>
        <v>#REF!</v>
      </c>
    </row>
    <row r="75" spans="1:60" x14ac:dyDescent="0.25">
      <c r="A75" s="587"/>
      <c r="B75" s="39" t="s">
        <v>124</v>
      </c>
      <c r="C75" s="684" t="e">
        <f t="shared" si="64"/>
        <v>#VALUE!</v>
      </c>
      <c r="D75" s="684" t="e">
        <f t="shared" si="64"/>
        <v>#VALUE!</v>
      </c>
      <c r="E75" s="684" t="e">
        <f t="shared" si="64"/>
        <v>#VALUE!</v>
      </c>
      <c r="F75" s="684" t="e">
        <f t="shared" si="64"/>
        <v>#VALUE!</v>
      </c>
      <c r="G75" s="684" t="e">
        <f t="shared" si="64"/>
        <v>#VALUE!</v>
      </c>
      <c r="H75" s="684">
        <f t="shared" si="64"/>
        <v>0</v>
      </c>
      <c r="I75" s="684">
        <f t="shared" si="64"/>
        <v>0</v>
      </c>
      <c r="J75" s="684">
        <f t="shared" si="64"/>
        <v>0</v>
      </c>
      <c r="K75" s="684">
        <f t="shared" si="64"/>
        <v>0</v>
      </c>
      <c r="L75" s="684">
        <f t="shared" si="64"/>
        <v>0</v>
      </c>
      <c r="M75" s="1348">
        <f t="shared" si="64"/>
        <v>0</v>
      </c>
      <c r="N75" s="1349">
        <f t="shared" si="64"/>
        <v>0</v>
      </c>
      <c r="O75" s="1350">
        <f t="shared" si="64"/>
        <v>0</v>
      </c>
      <c r="P75" s="1351">
        <f t="shared" si="64"/>
        <v>0</v>
      </c>
      <c r="Q75" s="1351">
        <f t="shared" si="64"/>
        <v>0</v>
      </c>
      <c r="R75" s="163">
        <f t="shared" si="64"/>
        <v>0</v>
      </c>
      <c r="S75" s="557" t="e">
        <f t="shared" si="65"/>
        <v>#DIV/0!</v>
      </c>
      <c r="T75" s="557" t="e">
        <f t="shared" si="65"/>
        <v>#DIV/0!</v>
      </c>
      <c r="U75" s="671">
        <f t="shared" si="66"/>
        <v>0</v>
      </c>
      <c r="V75" s="671">
        <f t="shared" si="67"/>
        <v>0</v>
      </c>
      <c r="W75" s="685"/>
      <c r="X75" s="685"/>
      <c r="Y75" s="685"/>
      <c r="Z75" s="685"/>
      <c r="AA75" s="685"/>
      <c r="AB75" s="686"/>
      <c r="AC75" s="686"/>
      <c r="AP75" s="551"/>
      <c r="AQ75" s="551"/>
      <c r="AV75" s="565"/>
      <c r="AW75" s="565"/>
      <c r="AX75" s="565" t="str">
        <f>IFERROR(#REF!/#REF!*100-100,"")</f>
        <v/>
      </c>
      <c r="AY75" s="565" t="e">
        <f>#REF!-#REF!</f>
        <v>#REF!</v>
      </c>
      <c r="AZ75" s="565"/>
      <c r="BA75" s="565"/>
      <c r="BB75" s="565" t="str">
        <f>IFERROR(#REF!/I75*100-100,"")</f>
        <v/>
      </c>
      <c r="BC75" s="565" t="e">
        <f>#REF!-I75</f>
        <v>#REF!</v>
      </c>
    </row>
    <row r="76" spans="1:60" ht="15.75" thickBot="1" x14ac:dyDescent="0.3">
      <c r="A76" s="587"/>
      <c r="B76" s="687" t="s">
        <v>1392</v>
      </c>
      <c r="C76" s="688">
        <f t="shared" si="64"/>
        <v>1</v>
      </c>
      <c r="D76" s="688">
        <f t="shared" si="64"/>
        <v>1</v>
      </c>
      <c r="E76" s="688">
        <f t="shared" si="64"/>
        <v>1</v>
      </c>
      <c r="F76" s="688">
        <f t="shared" si="64"/>
        <v>1</v>
      </c>
      <c r="G76" s="688">
        <f t="shared" si="64"/>
        <v>1</v>
      </c>
      <c r="H76" s="688">
        <f t="shared" si="64"/>
        <v>1</v>
      </c>
      <c r="I76" s="688">
        <f t="shared" si="64"/>
        <v>1</v>
      </c>
      <c r="J76" s="688">
        <f t="shared" si="64"/>
        <v>1</v>
      </c>
      <c r="K76" s="688">
        <f t="shared" si="64"/>
        <v>1</v>
      </c>
      <c r="L76" s="688">
        <f t="shared" si="64"/>
        <v>1</v>
      </c>
      <c r="M76" s="1352">
        <f t="shared" si="64"/>
        <v>1</v>
      </c>
      <c r="N76" s="1352">
        <f t="shared" si="64"/>
        <v>1</v>
      </c>
      <c r="O76" s="1353">
        <f t="shared" si="64"/>
        <v>1</v>
      </c>
      <c r="P76" s="1353">
        <f t="shared" si="64"/>
        <v>1</v>
      </c>
      <c r="Q76" s="1353">
        <f t="shared" si="64"/>
        <v>1</v>
      </c>
      <c r="R76" s="1354">
        <f t="shared" si="64"/>
        <v>1</v>
      </c>
      <c r="S76" s="592">
        <f t="shared" si="65"/>
        <v>0</v>
      </c>
      <c r="T76" s="592">
        <f t="shared" si="65"/>
        <v>0</v>
      </c>
      <c r="U76" s="678">
        <f t="shared" si="66"/>
        <v>0</v>
      </c>
      <c r="V76" s="678">
        <f t="shared" si="67"/>
        <v>0</v>
      </c>
      <c r="W76" s="685"/>
      <c r="X76" s="685"/>
      <c r="Y76" s="685"/>
      <c r="Z76" s="685"/>
      <c r="AA76" s="685"/>
      <c r="AB76" s="686"/>
      <c r="AC76" s="686"/>
      <c r="AP76" s="551"/>
      <c r="AQ76" s="551"/>
      <c r="AV76" s="565"/>
      <c r="AW76" s="565"/>
      <c r="AX76" s="565" t="str">
        <f>IFERROR(#REF!/#REF!*100-100,"")</f>
        <v/>
      </c>
      <c r="AY76" s="565" t="e">
        <f>#REF!-#REF!</f>
        <v>#REF!</v>
      </c>
      <c r="AZ76" s="565"/>
      <c r="BA76" s="565"/>
      <c r="BB76" s="565" t="str">
        <f>IFERROR(#REF!/I76*100-100,"")</f>
        <v/>
      </c>
      <c r="BC76" s="565" t="e">
        <f>#REF!-I76</f>
        <v>#REF!</v>
      </c>
    </row>
    <row r="77" spans="1:60" x14ac:dyDescent="0.25">
      <c r="A77" s="587"/>
      <c r="AP77" s="551"/>
      <c r="AQ77" s="551"/>
      <c r="AV77" s="565"/>
      <c r="AW77" s="565"/>
      <c r="AX77" s="565" t="str">
        <f>IFERROR(#REF!/#REF!*100-100,"")</f>
        <v/>
      </c>
      <c r="AY77" s="565" t="e">
        <f>#REF!-#REF!</f>
        <v>#REF!</v>
      </c>
      <c r="AZ77" s="565"/>
      <c r="BA77" s="565"/>
      <c r="BB77" s="565" t="str">
        <f>IFERROR(#REF!/I77*100-100,"")</f>
        <v/>
      </c>
      <c r="BC77" s="565" t="e">
        <f>#REF!-I77</f>
        <v>#REF!</v>
      </c>
    </row>
    <row r="78" spans="1:60" ht="44.25" customHeight="1" x14ac:dyDescent="0.25">
      <c r="A78" s="645"/>
      <c r="B78" s="641"/>
      <c r="C78" s="200" t="str">
        <f>C3</f>
        <v>2013/14 Actual</v>
      </c>
      <c r="D78" s="200" t="str">
        <f>D3</f>
        <v>2014/15 Actual</v>
      </c>
      <c r="E78" s="200" t="str">
        <f>E3</f>
        <v>2015/16 Actual</v>
      </c>
      <c r="F78" s="200" t="str">
        <f>F3</f>
        <v>2016/17 Actual</v>
      </c>
      <c r="G78" s="200" t="str">
        <f t="shared" ref="G78:Q78" si="68">G196</f>
        <v>2017/18 Actual</v>
      </c>
      <c r="H78" s="200" t="str">
        <f t="shared" si="68"/>
        <v>2018/19 Actual</v>
      </c>
      <c r="I78" s="200" t="str">
        <f t="shared" si="68"/>
        <v>2019/20 Actual</v>
      </c>
      <c r="J78" s="200" t="str">
        <f t="shared" si="68"/>
        <v>2020/21 Actual</v>
      </c>
      <c r="K78" s="200" t="str">
        <f t="shared" si="68"/>
        <v>2021/22 Actual</v>
      </c>
      <c r="L78" s="200" t="str">
        <f t="shared" si="68"/>
        <v>Budget Estimate 2022/23</v>
      </c>
      <c r="M78" s="1306" t="str">
        <f t="shared" si="68"/>
        <v>Actual FY2025</v>
      </c>
      <c r="N78" s="1306" t="str">
        <f t="shared" si="68"/>
        <v>Budget Estimate 2025/26</v>
      </c>
      <c r="O78" s="1307" t="str">
        <f>O196</f>
        <v>Budget Outturn FY2026</v>
      </c>
      <c r="P78" s="1342" t="str">
        <f t="shared" si="68"/>
        <v xml:space="preserve">Budget Estimate 2026/27 </v>
      </c>
      <c r="Q78" s="1307" t="str">
        <f t="shared" si="68"/>
        <v>Budget Estimate 2027/28</v>
      </c>
      <c r="R78" s="1307" t="str">
        <f>R196</f>
        <v>Budget Estimate 2028/29</v>
      </c>
      <c r="S78" s="546"/>
      <c r="T78" s="546"/>
      <c r="U78" s="546"/>
      <c r="V78" s="546"/>
      <c r="W78" s="547"/>
      <c r="X78" s="547"/>
      <c r="Y78" s="547"/>
      <c r="Z78" s="547"/>
      <c r="AA78" s="547"/>
      <c r="AB78" s="546"/>
      <c r="AC78" s="546"/>
      <c r="AD78" s="547"/>
      <c r="AE78" s="547" t="str">
        <f>AE3</f>
        <v>2013/14 Ola</v>
      </c>
      <c r="AF78" s="547" t="str">
        <f>AF3</f>
        <v>2014/15 Ola</v>
      </c>
      <c r="AG78" s="547" t="str">
        <f>AG3</f>
        <v>2015/16 Ola</v>
      </c>
      <c r="AH78" s="547" t="str">
        <f>AH3</f>
        <v>2016/17 Ola</v>
      </c>
      <c r="AI78" s="547" t="str">
        <f>AI86</f>
        <v>2017/18 Ola</v>
      </c>
      <c r="AJ78" s="547" t="str">
        <f>AJ86</f>
        <v>2018/19 Ola</v>
      </c>
      <c r="AK78" s="547" t="str">
        <f>AK86</f>
        <v>2019/20 Ola</v>
      </c>
      <c r="AL78" s="547" t="str">
        <f>AL86</f>
        <v>2020/21 Ola</v>
      </c>
      <c r="AM78" s="547" t="s">
        <v>1398</v>
      </c>
      <c r="AN78" s="547" t="s">
        <v>1399</v>
      </c>
      <c r="AO78" s="547" t="str">
        <f t="shared" ref="AO78:AT78" si="69">AO3</f>
        <v>2024/25 Ola Fakaangaanga</v>
      </c>
      <c r="AP78" s="547" t="str">
        <f t="shared" si="69"/>
        <v>2025/26 Patiseti</v>
      </c>
      <c r="AQ78" s="547" t="str">
        <f t="shared" si="69"/>
        <v>25/26 Esitimeti Liliu</v>
      </c>
      <c r="AR78" s="547" t="str">
        <f t="shared" si="69"/>
        <v>2026/27 Patiseti Fakaangaanga</v>
      </c>
      <c r="AS78" s="547" t="str">
        <f t="shared" si="69"/>
        <v>2027/28 Patiseti Fakaangaanga</v>
      </c>
      <c r="AT78" s="547" t="str">
        <f t="shared" si="69"/>
        <v>2028/29 Patiseti Fakaangaanga</v>
      </c>
      <c r="AU78" s="647"/>
      <c r="AV78" s="565" t="str">
        <f>IFERROR(#REF!/#REF!*100-100,"")</f>
        <v/>
      </c>
      <c r="AW78" s="565" t="e">
        <f>#REF!-#REF!</f>
        <v>#REF!</v>
      </c>
      <c r="AX78" s="565" t="str">
        <f>IFERROR(#REF!/#REF!*100-100,"")</f>
        <v/>
      </c>
      <c r="AY78" s="565" t="e">
        <f>#REF!-#REF!</f>
        <v>#REF!</v>
      </c>
      <c r="AZ78" s="565" t="str">
        <f>IFERROR(#REF!/#REF!*100-100,"")</f>
        <v/>
      </c>
      <c r="BA78" s="565" t="e">
        <f>#REF!-#REF!</f>
        <v>#REF!</v>
      </c>
      <c r="BB78" s="565" t="str">
        <f>IFERROR(#REF!/I78*100-100,"")</f>
        <v/>
      </c>
      <c r="BC78" s="565" t="e">
        <f>#REF!-I78</f>
        <v>#REF!</v>
      </c>
    </row>
    <row r="79" spans="1:60" x14ac:dyDescent="0.25">
      <c r="A79" s="587"/>
      <c r="B79" s="40" t="s">
        <v>45</v>
      </c>
      <c r="C79" s="40"/>
      <c r="D79" s="40"/>
      <c r="E79" s="40"/>
      <c r="F79" s="40"/>
      <c r="G79" s="40"/>
      <c r="H79" s="38"/>
      <c r="I79" s="38"/>
      <c r="J79" s="38"/>
      <c r="K79" s="38"/>
      <c r="L79" s="38"/>
      <c r="M79" s="1343"/>
      <c r="N79" s="1343"/>
      <c r="O79" s="1282"/>
      <c r="P79" s="1344"/>
      <c r="Q79" s="1282"/>
      <c r="R79" s="152"/>
      <c r="S79" s="38" t="s">
        <v>1396</v>
      </c>
      <c r="T79" s="38" t="s">
        <v>1396</v>
      </c>
      <c r="U79" s="38" t="s">
        <v>1397</v>
      </c>
      <c r="V79" s="38" t="s">
        <v>1397</v>
      </c>
      <c r="W79" s="38"/>
      <c r="X79" s="38"/>
      <c r="Y79" s="38"/>
      <c r="Z79" s="38"/>
      <c r="AA79" s="38"/>
      <c r="AD79" s="689" t="s">
        <v>1415</v>
      </c>
      <c r="AE79" s="690"/>
      <c r="AF79" s="690"/>
      <c r="AG79" s="690"/>
      <c r="AH79" s="690"/>
      <c r="AI79" s="690"/>
      <c r="AJ79" s="690"/>
      <c r="AK79" s="690"/>
      <c r="AL79" s="690"/>
      <c r="AM79" s="690"/>
      <c r="AN79" s="690"/>
      <c r="AO79" s="690"/>
      <c r="AP79" s="690"/>
      <c r="AQ79" s="690"/>
      <c r="AR79" s="691"/>
      <c r="AS79" s="690"/>
      <c r="AT79" s="690"/>
      <c r="AU79" s="40" t="s">
        <v>45</v>
      </c>
      <c r="AV79" s="565" t="str">
        <f>IFERROR(#REF!/#REF!*100-100,"")</f>
        <v/>
      </c>
      <c r="AW79" s="565" t="e">
        <f>#REF!-#REF!</f>
        <v>#REF!</v>
      </c>
      <c r="AX79" s="565" t="str">
        <f>IFERROR(#REF!/#REF!*100-100,"")</f>
        <v/>
      </c>
      <c r="AY79" s="565" t="e">
        <f>#REF!-#REF!</f>
        <v>#REF!</v>
      </c>
      <c r="AZ79" s="565" t="str">
        <f>IFERROR(#REF!/#REF!*100-100,"")</f>
        <v/>
      </c>
      <c r="BA79" s="565" t="e">
        <f>#REF!-#REF!</f>
        <v>#REF!</v>
      </c>
      <c r="BB79" s="565" t="str">
        <f>IFERROR(#REF!/I79*100-100,"")</f>
        <v/>
      </c>
      <c r="BC79" s="565" t="e">
        <f>#REF!-I79</f>
        <v>#REF!</v>
      </c>
    </row>
    <row r="80" spans="1:60" ht="30" x14ac:dyDescent="0.25">
      <c r="A80" s="587"/>
      <c r="B80" s="692" t="s">
        <v>46</v>
      </c>
      <c r="C80" s="574">
        <f>'[6]GFS 2022_23 Budget'!E69/10^6</f>
        <v>60.740294259999992</v>
      </c>
      <c r="D80" s="574">
        <f>'[6]GFS 2022_23 Budget'!F69/10^6</f>
        <v>64.945755840000004</v>
      </c>
      <c r="E80" s="574">
        <f>'[6]GFS 2022_23 Budget'!G69/10^6</f>
        <v>74.890796800000004</v>
      </c>
      <c r="F80" s="574">
        <f>'[6]GFS 2022_23 Budget'!H69/10^6</f>
        <v>83.380472879999999</v>
      </c>
      <c r="G80" s="574">
        <f>'[6]GFS 2022_23 Budget'!I69/10^6</f>
        <v>93.158291520000006</v>
      </c>
      <c r="H80" s="574">
        <f>'[6]GFS 2022_23 Budget'!O69/10^6</f>
        <v>94.773254179999995</v>
      </c>
      <c r="I80" s="574">
        <f>'[6]GFS 2022_23 Budget'!BD69/10^6</f>
        <v>95.014440500000006</v>
      </c>
      <c r="J80" s="574">
        <f>'[6]GFS 2022_23 Budget'!BJ69/10^6</f>
        <v>99.139899999999997</v>
      </c>
      <c r="K80" s="574">
        <f>[7]Sum_Bud_data!BH15</f>
        <v>109.12050892000001</v>
      </c>
      <c r="L80" s="574">
        <f>[7]Sum_Bud_data!BM15</f>
        <v>106.60899999999999</v>
      </c>
      <c r="M80" s="1234">
        <f>[7]Sum_Bud_data!BR15</f>
        <v>132.60737526</v>
      </c>
      <c r="N80" s="1234">
        <f>[7]Sum_Bud_data!BW15</f>
        <v>139.2747</v>
      </c>
      <c r="O80" s="1282">
        <f>[7]Sum_Bud_data!CB15</f>
        <v>142.93716699999999</v>
      </c>
      <c r="P80" s="1344">
        <f>[7]Sum_Bud_data!CG15</f>
        <v>145.0368</v>
      </c>
      <c r="Q80" s="1282">
        <f>[7]Sum_Bud_data!CL15</f>
        <v>152.4829</v>
      </c>
      <c r="R80" s="1282">
        <f>[7]Sum_Bud_data!CQ15</f>
        <v>154.23050000000001</v>
      </c>
      <c r="S80" s="557">
        <f t="shared" ref="S80:T83" si="70">O80/N80-1</f>
        <v>2.629671433505143E-2</v>
      </c>
      <c r="T80" s="557">
        <f t="shared" si="70"/>
        <v>1.468920256408901E-2</v>
      </c>
      <c r="U80" s="671">
        <f>N80-O80</f>
        <v>-3.6624669999999924</v>
      </c>
      <c r="V80" s="671">
        <f>P80-O80</f>
        <v>2.0996330000000114</v>
      </c>
      <c r="W80" s="574"/>
      <c r="X80" s="574"/>
      <c r="Y80" s="574"/>
      <c r="Z80" s="574"/>
      <c r="AA80" s="574"/>
      <c r="AB80" s="575"/>
      <c r="AC80" s="575"/>
      <c r="AD80" s="693" t="s">
        <v>1418</v>
      </c>
      <c r="AE80" s="672">
        <f t="shared" ref="AE80:AT83" si="71">C80</f>
        <v>60.740294259999992</v>
      </c>
      <c r="AF80" s="672">
        <f t="shared" si="71"/>
        <v>64.945755840000004</v>
      </c>
      <c r="AG80" s="672">
        <f t="shared" si="71"/>
        <v>74.890796800000004</v>
      </c>
      <c r="AH80" s="672">
        <f t="shared" si="71"/>
        <v>83.380472879999999</v>
      </c>
      <c r="AI80" s="672">
        <f t="shared" si="71"/>
        <v>93.158291520000006</v>
      </c>
      <c r="AJ80" s="672">
        <f t="shared" si="71"/>
        <v>94.773254179999995</v>
      </c>
      <c r="AK80" s="672">
        <f t="shared" si="71"/>
        <v>95.014440500000006</v>
      </c>
      <c r="AL80" s="672">
        <f t="shared" si="71"/>
        <v>99.139899999999997</v>
      </c>
      <c r="AM80" s="672">
        <f t="shared" si="71"/>
        <v>109.12050892000001</v>
      </c>
      <c r="AN80" s="672">
        <f t="shared" si="71"/>
        <v>106.60899999999999</v>
      </c>
      <c r="AO80" s="672">
        <f t="shared" si="71"/>
        <v>132.60737526</v>
      </c>
      <c r="AP80" s="672">
        <f t="shared" si="71"/>
        <v>139.2747</v>
      </c>
      <c r="AQ80" s="672">
        <f t="shared" si="71"/>
        <v>142.93716699999999</v>
      </c>
      <c r="AR80" s="673">
        <f t="shared" si="71"/>
        <v>145.0368</v>
      </c>
      <c r="AS80" s="672">
        <f t="shared" si="71"/>
        <v>152.4829</v>
      </c>
      <c r="AT80" s="672">
        <f t="shared" si="71"/>
        <v>154.23050000000001</v>
      </c>
      <c r="AU80" s="630" t="s">
        <v>46</v>
      </c>
      <c r="AV80" s="565" t="str">
        <f>IFERROR(#REF!/#REF!*100-100,"")</f>
        <v/>
      </c>
      <c r="AW80" s="565" t="e">
        <f>#REF!-#REF!</f>
        <v>#REF!</v>
      </c>
      <c r="AX80" s="565" t="str">
        <f>IFERROR(#REF!/#REF!*100-100,"")</f>
        <v/>
      </c>
      <c r="AY80" s="565" t="e">
        <f>#REF!-#REF!</f>
        <v>#REF!</v>
      </c>
      <c r="AZ80" s="565" t="str">
        <f>IFERROR(#REF!/#REF!*100-100,"")</f>
        <v/>
      </c>
      <c r="BA80" s="565" t="e">
        <f>#REF!-#REF!</f>
        <v>#REF!</v>
      </c>
      <c r="BB80" s="565" t="str">
        <f>IFERROR(#REF!/I80*100-100,"")</f>
        <v/>
      </c>
      <c r="BC80" s="565" t="e">
        <f>#REF!-I80</f>
        <v>#REF!</v>
      </c>
      <c r="BE80" s="580" t="e">
        <f>#REF!-I80</f>
        <v>#REF!</v>
      </c>
      <c r="BF80" s="580" t="e">
        <f>#REF!-I80</f>
        <v>#REF!</v>
      </c>
      <c r="BG80" s="580" t="e">
        <f>#REF!-#REF!</f>
        <v>#REF!</v>
      </c>
      <c r="BH80" s="580" t="e">
        <f>#REF!-#REF!</f>
        <v>#REF!</v>
      </c>
    </row>
    <row r="81" spans="1:60" x14ac:dyDescent="0.25">
      <c r="A81" s="587"/>
      <c r="B81" s="630" t="s">
        <v>59</v>
      </c>
      <c r="C81" s="694">
        <f>SUM('[6]GFS 2022_23 Budget'!E92)/10^6</f>
        <v>28.399376230000001</v>
      </c>
      <c r="D81" s="694">
        <f>SUM('[6]GFS 2022_23 Budget'!F92)/10^6</f>
        <v>35.080522689999995</v>
      </c>
      <c r="E81" s="694">
        <f>SUM('[6]GFS 2022_23 Budget'!G92)/10^6</f>
        <v>44.995262579999995</v>
      </c>
      <c r="F81" s="694">
        <f>SUM('[6]GFS 2022_23 Budget'!H92)/10^6</f>
        <v>53.142090609999997</v>
      </c>
      <c r="G81" s="694">
        <f>SUM('[6]GFS 2022_23 Budget'!I92)/10^6</f>
        <v>59.305711530000004</v>
      </c>
      <c r="H81" s="695">
        <f>SUM('[6]GFS 2022_23 Budget'!O92)/10^6</f>
        <v>54.713058449999998</v>
      </c>
      <c r="I81" s="695">
        <f>SUM('[6]GFS 2022_23 Budget'!W92)/10^6</f>
        <v>60.005458410000003</v>
      </c>
      <c r="J81" s="695">
        <f>'[6]GFS 2022_23 Budget'!BE92/10^6</f>
        <v>59.698788880000009</v>
      </c>
      <c r="K81" s="695">
        <f>[7]Sum_Bud_data!BH16</f>
        <v>61.225180999999999</v>
      </c>
      <c r="L81" s="695">
        <f>[7]Sum_Bud_data!BM16</f>
        <v>63.383499999999998</v>
      </c>
      <c r="M81" s="1355">
        <f>[7]Sum_Bud_data!BR16</f>
        <v>62.995848330000001</v>
      </c>
      <c r="N81" s="1355">
        <f>[7]Sum_Bud_data!BW16</f>
        <v>68.206900000000005</v>
      </c>
      <c r="O81" s="1282">
        <f>[7]Sum_Bud_data!CB16</f>
        <v>66.627261000000004</v>
      </c>
      <c r="P81" s="1356">
        <f>[7]Sum_Bud_data!CG16</f>
        <v>71.115399999999994</v>
      </c>
      <c r="Q81" s="1282">
        <f>[7]Sum_Bud_data!CL16</f>
        <v>73.850999999999999</v>
      </c>
      <c r="R81" s="1282">
        <f>[7]Sum_Bud_data!CQ16</f>
        <v>77.078500000000005</v>
      </c>
      <c r="S81" s="557">
        <f t="shared" si="70"/>
        <v>-2.3159519051591526E-2</v>
      </c>
      <c r="T81" s="557">
        <f t="shared" si="70"/>
        <v>6.7361901609612751E-2</v>
      </c>
      <c r="U81" s="671">
        <f>N81-O81</f>
        <v>1.5796390000000002</v>
      </c>
      <c r="V81" s="671">
        <f>P81-O81</f>
        <v>4.4881389999999897</v>
      </c>
      <c r="W81" s="695"/>
      <c r="X81" s="695"/>
      <c r="Y81" s="695"/>
      <c r="Z81" s="695"/>
      <c r="AA81" s="695"/>
      <c r="AB81" s="697"/>
      <c r="AC81" s="697"/>
      <c r="AD81" s="674" t="s">
        <v>1419</v>
      </c>
      <c r="AE81" s="698">
        <f t="shared" si="71"/>
        <v>28.399376230000001</v>
      </c>
      <c r="AF81" s="698">
        <f t="shared" si="71"/>
        <v>35.080522689999995</v>
      </c>
      <c r="AG81" s="698">
        <f t="shared" si="71"/>
        <v>44.995262579999995</v>
      </c>
      <c r="AH81" s="698">
        <f t="shared" si="71"/>
        <v>53.142090609999997</v>
      </c>
      <c r="AI81" s="672">
        <f t="shared" si="71"/>
        <v>59.305711530000004</v>
      </c>
      <c r="AJ81" s="672">
        <f t="shared" si="71"/>
        <v>54.713058449999998</v>
      </c>
      <c r="AK81" s="672">
        <f t="shared" si="71"/>
        <v>60.005458410000003</v>
      </c>
      <c r="AL81" s="672">
        <f t="shared" si="71"/>
        <v>59.698788880000009</v>
      </c>
      <c r="AM81" s="672">
        <f t="shared" si="71"/>
        <v>61.225180999999999</v>
      </c>
      <c r="AN81" s="672">
        <f t="shared" si="71"/>
        <v>63.383499999999998</v>
      </c>
      <c r="AO81" s="672">
        <f t="shared" si="71"/>
        <v>62.995848330000001</v>
      </c>
      <c r="AP81" s="672">
        <f t="shared" si="71"/>
        <v>68.206900000000005</v>
      </c>
      <c r="AQ81" s="672">
        <f t="shared" si="71"/>
        <v>66.627261000000004</v>
      </c>
      <c r="AR81" s="673">
        <f t="shared" si="71"/>
        <v>71.115399999999994</v>
      </c>
      <c r="AS81" s="672">
        <f t="shared" si="71"/>
        <v>73.850999999999999</v>
      </c>
      <c r="AT81" s="672">
        <f t="shared" si="71"/>
        <v>77.078500000000005</v>
      </c>
      <c r="AU81" s="630" t="s">
        <v>59</v>
      </c>
      <c r="AV81" s="565" t="str">
        <f>IFERROR(#REF!/#REF!*100-100,"")</f>
        <v/>
      </c>
      <c r="AW81" s="565" t="e">
        <f>#REF!-#REF!</f>
        <v>#REF!</v>
      </c>
      <c r="AX81" s="565" t="str">
        <f>IFERROR(#REF!/#REF!*100-100,"")</f>
        <v/>
      </c>
      <c r="AY81" s="565" t="e">
        <f>#REF!-#REF!</f>
        <v>#REF!</v>
      </c>
      <c r="AZ81" s="565" t="str">
        <f>IFERROR(#REF!/#REF!*100-100,"")</f>
        <v/>
      </c>
      <c r="BA81" s="565" t="e">
        <f>#REF!-#REF!</f>
        <v>#REF!</v>
      </c>
      <c r="BB81" s="565" t="str">
        <f>IFERROR(#REF!/I81*100-100,"")</f>
        <v/>
      </c>
      <c r="BC81" s="565" t="e">
        <f>#REF!-I81</f>
        <v>#REF!</v>
      </c>
      <c r="BE81" s="580" t="e">
        <f>#REF!-I81</f>
        <v>#REF!</v>
      </c>
      <c r="BF81" s="580" t="e">
        <f>#REF!-I81</f>
        <v>#REF!</v>
      </c>
      <c r="BG81" s="580" t="e">
        <f>#REF!-#REF!</f>
        <v>#REF!</v>
      </c>
      <c r="BH81" s="580" t="e">
        <f>#REF!-#REF!</f>
        <v>#REF!</v>
      </c>
    </row>
    <row r="82" spans="1:60" ht="45" x14ac:dyDescent="0.25">
      <c r="A82" s="587"/>
      <c r="B82" s="692" t="s">
        <v>64</v>
      </c>
      <c r="C82" s="574">
        <f>'[6]GFS 2022_23 Budget'!E105/10^6</f>
        <v>3.6081129999999995</v>
      </c>
      <c r="D82" s="574">
        <f>'[6]GFS 2022_23 Budget'!F105/10^6</f>
        <v>3.5441386199999996</v>
      </c>
      <c r="E82" s="574">
        <f>'[6]GFS 2022_23 Budget'!G105/10^6</f>
        <v>4.4243575899999996</v>
      </c>
      <c r="F82" s="574">
        <f>'[6]GFS 2022_23 Budget'!H105/10^6</f>
        <v>4.76830351</v>
      </c>
      <c r="G82" s="574">
        <f>'[6]GFS 2022_23 Budget'!I105/10^6</f>
        <v>5.1010941900000004</v>
      </c>
      <c r="H82" s="574">
        <f>'[6]GFS 2022_23 Budget'!O105/10^6</f>
        <v>5.7795928600000002</v>
      </c>
      <c r="I82" s="574">
        <f>'[6]GFS 2022_23 Budget'!W105/10^6</f>
        <v>5.7059309899999997</v>
      </c>
      <c r="J82" s="574">
        <f>'[6]GFS 2022_23 Budget'!BE109/10^6</f>
        <v>5.1446914599999998</v>
      </c>
      <c r="K82" s="574">
        <f>[7]Sum_Bud_data!BH17</f>
        <v>6.8046691800000003</v>
      </c>
      <c r="L82" s="574">
        <f>[7]Sum_Bud_data!BM17</f>
        <v>6.383</v>
      </c>
      <c r="M82" s="1234">
        <f>[7]Sum_Bud_data!BR17</f>
        <v>7.0535217699999997</v>
      </c>
      <c r="N82" s="1234">
        <f>[7]Sum_Bud_data!BW17</f>
        <v>8.2068999999999992</v>
      </c>
      <c r="O82" s="1282">
        <f>[7]Sum_Bud_data!CB17</f>
        <v>7.3738450000000002</v>
      </c>
      <c r="P82" s="1344">
        <f>[7]Sum_Bud_data!CG17</f>
        <v>12.171099999999999</v>
      </c>
      <c r="Q82" s="1282">
        <f>[7]Sum_Bud_data!CL17</f>
        <v>14.2468</v>
      </c>
      <c r="R82" s="1282">
        <f>[7]Sum_Bud_data!CQ17</f>
        <v>13.9247</v>
      </c>
      <c r="S82" s="557">
        <f t="shared" si="70"/>
        <v>-0.10150665903081546</v>
      </c>
      <c r="T82" s="557">
        <f t="shared" si="70"/>
        <v>0.65057714123364385</v>
      </c>
      <c r="U82" s="671">
        <f>N82-O82</f>
        <v>0.83305499999999899</v>
      </c>
      <c r="V82" s="671">
        <f>P82-O82</f>
        <v>4.7972549999999989</v>
      </c>
      <c r="W82" s="574"/>
      <c r="X82" s="574"/>
      <c r="Y82" s="574"/>
      <c r="Z82" s="574"/>
      <c r="AA82" s="574"/>
      <c r="AB82" s="575"/>
      <c r="AC82" s="575"/>
      <c r="AD82" s="693" t="s">
        <v>1420</v>
      </c>
      <c r="AE82" s="672">
        <f t="shared" si="71"/>
        <v>3.6081129999999995</v>
      </c>
      <c r="AF82" s="672">
        <f t="shared" si="71"/>
        <v>3.5441386199999996</v>
      </c>
      <c r="AG82" s="672">
        <f t="shared" si="71"/>
        <v>4.4243575899999996</v>
      </c>
      <c r="AH82" s="672">
        <f t="shared" si="71"/>
        <v>4.76830351</v>
      </c>
      <c r="AI82" s="672">
        <f t="shared" si="71"/>
        <v>5.1010941900000004</v>
      </c>
      <c r="AJ82" s="672">
        <f t="shared" si="71"/>
        <v>5.7795928600000002</v>
      </c>
      <c r="AK82" s="672">
        <f t="shared" si="71"/>
        <v>5.7059309899999997</v>
      </c>
      <c r="AL82" s="672">
        <f t="shared" si="71"/>
        <v>5.1446914599999998</v>
      </c>
      <c r="AM82" s="672">
        <f t="shared" si="71"/>
        <v>6.8046691800000003</v>
      </c>
      <c r="AN82" s="672">
        <f t="shared" si="71"/>
        <v>6.383</v>
      </c>
      <c r="AO82" s="672">
        <f t="shared" si="71"/>
        <v>7.0535217699999997</v>
      </c>
      <c r="AP82" s="672">
        <f t="shared" si="71"/>
        <v>8.2068999999999992</v>
      </c>
      <c r="AQ82" s="672">
        <f t="shared" si="71"/>
        <v>7.3738450000000002</v>
      </c>
      <c r="AR82" s="673">
        <f t="shared" si="71"/>
        <v>12.171099999999999</v>
      </c>
      <c r="AS82" s="672">
        <f t="shared" si="71"/>
        <v>14.2468</v>
      </c>
      <c r="AT82" s="672">
        <f t="shared" si="71"/>
        <v>13.9247</v>
      </c>
      <c r="AU82" s="692" t="s">
        <v>64</v>
      </c>
      <c r="AV82" s="565" t="str">
        <f>IFERROR(#REF!/#REF!*100-100,"")</f>
        <v/>
      </c>
      <c r="AW82" s="565" t="e">
        <f>#REF!-#REF!</f>
        <v>#REF!</v>
      </c>
      <c r="AX82" s="565" t="str">
        <f>IFERROR(#REF!/#REF!*100-100,"")</f>
        <v/>
      </c>
      <c r="AY82" s="565" t="e">
        <f>#REF!-#REF!</f>
        <v>#REF!</v>
      </c>
      <c r="AZ82" s="565" t="str">
        <f>IFERROR(#REF!/#REF!*100-100,"")</f>
        <v/>
      </c>
      <c r="BA82" s="565" t="e">
        <f>#REF!-#REF!</f>
        <v>#REF!</v>
      </c>
      <c r="BB82" s="565" t="str">
        <f>IFERROR(#REF!/I82*100-100,"")</f>
        <v/>
      </c>
      <c r="BC82" s="565" t="e">
        <f>#REF!-I82</f>
        <v>#REF!</v>
      </c>
      <c r="BE82" s="580" t="e">
        <f>#REF!-I82</f>
        <v>#REF!</v>
      </c>
      <c r="BF82" s="580" t="e">
        <f>#REF!-I82</f>
        <v>#REF!</v>
      </c>
      <c r="BG82" s="580" t="e">
        <f>#REF!-#REF!</f>
        <v>#REF!</v>
      </c>
      <c r="BH82" s="580" t="e">
        <f>#REF!-#REF!</f>
        <v>#REF!</v>
      </c>
    </row>
    <row r="83" spans="1:60" x14ac:dyDescent="0.25">
      <c r="A83" s="587"/>
      <c r="B83" s="699" t="s">
        <v>1392</v>
      </c>
      <c r="C83" s="700">
        <f t="shared" ref="C83:Q83" si="72">SUM(C80:C82)</f>
        <v>92.747783489999989</v>
      </c>
      <c r="D83" s="700">
        <f t="shared" si="72"/>
        <v>103.57041715</v>
      </c>
      <c r="E83" s="700">
        <f t="shared" si="72"/>
        <v>124.31041697000001</v>
      </c>
      <c r="F83" s="700">
        <f t="shared" si="72"/>
        <v>141.29086699999999</v>
      </c>
      <c r="G83" s="700">
        <f t="shared" si="72"/>
        <v>157.56509724</v>
      </c>
      <c r="H83" s="700">
        <f t="shared" si="72"/>
        <v>155.26590548999999</v>
      </c>
      <c r="I83" s="700">
        <f t="shared" si="72"/>
        <v>160.72582990000001</v>
      </c>
      <c r="J83" s="700">
        <f t="shared" si="72"/>
        <v>163.98338034</v>
      </c>
      <c r="K83" s="700">
        <f t="shared" si="72"/>
        <v>177.1503591</v>
      </c>
      <c r="L83" s="700">
        <f t="shared" si="72"/>
        <v>176.37550000000002</v>
      </c>
      <c r="M83" s="1357">
        <f t="shared" si="72"/>
        <v>202.65674536</v>
      </c>
      <c r="N83" s="1357">
        <f t="shared" si="72"/>
        <v>215.6885</v>
      </c>
      <c r="O83" s="1358">
        <f>SUM(O80:O82)</f>
        <v>216.93827299999998</v>
      </c>
      <c r="P83" s="1359">
        <f t="shared" si="72"/>
        <v>228.32329999999999</v>
      </c>
      <c r="Q83" s="1358">
        <f t="shared" si="72"/>
        <v>240.58070000000001</v>
      </c>
      <c r="R83" s="1358">
        <f>SUM(R80:R82)</f>
        <v>245.23370000000003</v>
      </c>
      <c r="S83" s="592">
        <f t="shared" si="70"/>
        <v>5.7943423038315789E-3</v>
      </c>
      <c r="T83" s="592">
        <f t="shared" si="70"/>
        <v>5.2480490614028374E-2</v>
      </c>
      <c r="U83" s="678">
        <f>N83-O83</f>
        <v>-1.2497729999999763</v>
      </c>
      <c r="V83" s="678">
        <f>P83-O83</f>
        <v>11.385027000000008</v>
      </c>
      <c r="W83" s="679"/>
      <c r="X83" s="679"/>
      <c r="Y83" s="679"/>
      <c r="Z83" s="679"/>
      <c r="AA83" s="679"/>
      <c r="AB83" s="560"/>
      <c r="AC83" s="560"/>
      <c r="AD83" s="651" t="s">
        <v>1408</v>
      </c>
      <c r="AE83" s="702">
        <f>SUM(AE80:AE82)</f>
        <v>92.747783489999989</v>
      </c>
      <c r="AF83" s="702">
        <f>SUM(AF80:AF82)</f>
        <v>103.57041715</v>
      </c>
      <c r="AG83" s="702">
        <f>SUM(AG80:AG82)</f>
        <v>124.31041697000001</v>
      </c>
      <c r="AH83" s="702">
        <f>SUM(AH80:AH82)</f>
        <v>141.29086699999999</v>
      </c>
      <c r="AI83" s="702">
        <f t="shared" si="71"/>
        <v>157.56509724</v>
      </c>
      <c r="AJ83" s="702">
        <f t="shared" si="71"/>
        <v>155.26590548999999</v>
      </c>
      <c r="AK83" s="702">
        <f t="shared" si="71"/>
        <v>160.72582990000001</v>
      </c>
      <c r="AL83" s="702">
        <f t="shared" si="71"/>
        <v>163.98338034</v>
      </c>
      <c r="AM83" s="702">
        <f t="shared" si="71"/>
        <v>177.1503591</v>
      </c>
      <c r="AN83" s="702">
        <f t="shared" si="71"/>
        <v>176.37550000000002</v>
      </c>
      <c r="AO83" s="702">
        <f t="shared" si="71"/>
        <v>202.65674536</v>
      </c>
      <c r="AP83" s="702">
        <f t="shared" si="71"/>
        <v>215.6885</v>
      </c>
      <c r="AQ83" s="702">
        <f t="shared" si="71"/>
        <v>216.93827299999998</v>
      </c>
      <c r="AR83" s="702">
        <f t="shared" si="71"/>
        <v>228.32329999999999</v>
      </c>
      <c r="AS83" s="702">
        <f t="shared" si="71"/>
        <v>240.58070000000001</v>
      </c>
      <c r="AT83" s="702">
        <f t="shared" si="71"/>
        <v>245.23370000000003</v>
      </c>
      <c r="AU83" s="655" t="s">
        <v>1392</v>
      </c>
      <c r="AV83" s="565" t="str">
        <f>IFERROR(#REF!/#REF!*100-100,"")</f>
        <v/>
      </c>
      <c r="AW83" s="565" t="e">
        <f>#REF!-#REF!</f>
        <v>#REF!</v>
      </c>
      <c r="AX83" s="565" t="str">
        <f>IFERROR(#REF!/#REF!*100-100,"")</f>
        <v/>
      </c>
      <c r="AY83" s="565" t="e">
        <f>#REF!-#REF!</f>
        <v>#REF!</v>
      </c>
      <c r="AZ83" s="565" t="str">
        <f>IFERROR(#REF!/#REF!*100-100,"")</f>
        <v/>
      </c>
      <c r="BA83" s="565" t="e">
        <f>#REF!-#REF!</f>
        <v>#REF!</v>
      </c>
      <c r="BB83" s="565" t="str">
        <f>IFERROR(#REF!/I83*100-100,"")</f>
        <v/>
      </c>
      <c r="BC83" s="565" t="e">
        <f>#REF!-I83</f>
        <v>#REF!</v>
      </c>
      <c r="BE83" s="580" t="e">
        <f>#REF!-I83</f>
        <v>#REF!</v>
      </c>
      <c r="BF83" s="580" t="e">
        <f>#REF!-I83</f>
        <v>#REF!</v>
      </c>
      <c r="BG83" s="580" t="e">
        <f>#REF!-#REF!</f>
        <v>#REF!</v>
      </c>
      <c r="BH83" s="580" t="e">
        <f>#REF!-#REF!</f>
        <v>#REF!</v>
      </c>
    </row>
    <row r="84" spans="1:60" x14ac:dyDescent="0.25">
      <c r="A84" s="587"/>
      <c r="B84" s="37"/>
      <c r="C84" s="37"/>
      <c r="D84" s="37"/>
      <c r="E84" s="37"/>
      <c r="F84" s="37"/>
      <c r="G84" s="37"/>
      <c r="H84" s="560"/>
      <c r="I84" s="560"/>
      <c r="J84" s="560"/>
      <c r="K84" s="560"/>
      <c r="L84" s="560"/>
      <c r="M84" s="1328"/>
      <c r="N84" s="1328"/>
      <c r="O84" s="1360"/>
      <c r="P84" s="1360"/>
      <c r="Q84" s="1360"/>
      <c r="R84" s="1360"/>
      <c r="S84" s="560"/>
      <c r="T84" s="560"/>
      <c r="U84" s="560"/>
      <c r="V84" s="560"/>
      <c r="W84" s="560"/>
      <c r="X84" s="560"/>
      <c r="Y84" s="560"/>
      <c r="Z84" s="560"/>
      <c r="AA84" s="560"/>
      <c r="AB84" s="560"/>
      <c r="AC84" s="560"/>
      <c r="AD84" s="541"/>
      <c r="AE84" s="704"/>
      <c r="AF84" s="704"/>
      <c r="AG84" s="704"/>
      <c r="AH84" s="704"/>
      <c r="AI84" s="704"/>
      <c r="AJ84" s="704"/>
      <c r="AK84" s="704"/>
      <c r="AL84" s="704"/>
      <c r="AM84" s="704"/>
      <c r="AN84" s="704"/>
      <c r="AO84" s="704"/>
      <c r="AP84" s="704"/>
      <c r="AQ84" s="704"/>
      <c r="AR84" s="704"/>
      <c r="AS84" s="704"/>
      <c r="AT84" s="704"/>
      <c r="AU84" s="655"/>
      <c r="AV84" s="565" t="str">
        <f>IFERROR(#REF!/#REF!*100-100,"")</f>
        <v/>
      </c>
      <c r="AW84" s="565" t="e">
        <f>#REF!-#REF!</f>
        <v>#REF!</v>
      </c>
      <c r="AX84" s="565" t="str">
        <f>IFERROR(#REF!/#REF!*100-100,"")</f>
        <v/>
      </c>
      <c r="AY84" s="565" t="e">
        <f>#REF!-#REF!</f>
        <v>#REF!</v>
      </c>
      <c r="AZ84" s="565" t="str">
        <f>IFERROR(#REF!/#REF!*100-100,"")</f>
        <v/>
      </c>
      <c r="BA84" s="565" t="e">
        <f>#REF!-#REF!</f>
        <v>#REF!</v>
      </c>
      <c r="BB84" s="565" t="str">
        <f>IFERROR(#REF!/I84*100-100,"")</f>
        <v/>
      </c>
      <c r="BC84" s="565" t="e">
        <f>#REF!-I84</f>
        <v>#REF!</v>
      </c>
    </row>
    <row r="85" spans="1:60" x14ac:dyDescent="0.25">
      <c r="A85" s="587"/>
      <c r="B85" s="37"/>
      <c r="C85" s="37"/>
      <c r="D85" s="37"/>
      <c r="E85" s="37"/>
      <c r="F85" s="37"/>
      <c r="G85" s="37"/>
      <c r="H85" s="560"/>
      <c r="I85" s="560"/>
      <c r="J85" s="560"/>
      <c r="K85" s="560"/>
      <c r="L85" s="560"/>
      <c r="M85" s="1328"/>
      <c r="N85" s="1328"/>
      <c r="O85" s="1329"/>
      <c r="P85" s="1329"/>
      <c r="Q85" s="1329"/>
      <c r="R85" s="1329"/>
      <c r="S85" s="560"/>
      <c r="T85" s="560"/>
      <c r="U85" s="560"/>
      <c r="V85" s="560"/>
      <c r="W85" s="560"/>
      <c r="X85" s="560"/>
      <c r="Y85" s="560"/>
      <c r="Z85" s="560"/>
      <c r="AA85" s="560"/>
      <c r="AB85" s="560"/>
      <c r="AC85" s="560"/>
      <c r="AP85" s="551"/>
      <c r="AQ85" s="551"/>
      <c r="AU85" s="37"/>
      <c r="AV85" s="565" t="str">
        <f>IFERROR(#REF!/#REF!*100-100,"")</f>
        <v/>
      </c>
      <c r="AW85" s="565" t="e">
        <f>#REF!-#REF!</f>
        <v>#REF!</v>
      </c>
      <c r="AX85" s="565" t="str">
        <f>IFERROR(#REF!/#REF!*100-100,"")</f>
        <v/>
      </c>
      <c r="AY85" s="565" t="e">
        <f>#REF!-#REF!</f>
        <v>#REF!</v>
      </c>
      <c r="AZ85" s="565" t="str">
        <f>IFERROR(#REF!/#REF!*100-100,"")</f>
        <v/>
      </c>
      <c r="BA85" s="565" t="e">
        <f>#REF!-#REF!</f>
        <v>#REF!</v>
      </c>
      <c r="BB85" s="565" t="str">
        <f>IFERROR(#REF!/I85*100-100,"")</f>
        <v/>
      </c>
      <c r="BC85" s="565" t="e">
        <f>#REF!-I85</f>
        <v>#REF!</v>
      </c>
    </row>
    <row r="86" spans="1:60" ht="45" customHeight="1" x14ac:dyDescent="0.25">
      <c r="A86" s="645"/>
      <c r="B86" s="641"/>
      <c r="C86" s="200" t="str">
        <f>C3</f>
        <v>2013/14 Actual</v>
      </c>
      <c r="D86" s="200" t="str">
        <f>D3</f>
        <v>2014/15 Actual</v>
      </c>
      <c r="E86" s="200" t="str">
        <f>E3</f>
        <v>2015/16 Actual</v>
      </c>
      <c r="F86" s="200" t="str">
        <f>F3</f>
        <v>2016/17 Actual</v>
      </c>
      <c r="G86" s="200" t="str">
        <f t="shared" ref="G86:Q86" si="73">G196</f>
        <v>2017/18 Actual</v>
      </c>
      <c r="H86" s="200" t="str">
        <f t="shared" si="73"/>
        <v>2018/19 Actual</v>
      </c>
      <c r="I86" s="200" t="str">
        <f t="shared" si="73"/>
        <v>2019/20 Actual</v>
      </c>
      <c r="J86" s="200" t="str">
        <f t="shared" si="73"/>
        <v>2020/21 Actual</v>
      </c>
      <c r="K86" s="200" t="str">
        <f t="shared" si="73"/>
        <v>2021/22 Actual</v>
      </c>
      <c r="L86" s="200" t="str">
        <f t="shared" si="73"/>
        <v>Budget Estimate 2022/23</v>
      </c>
      <c r="M86" s="1306" t="str">
        <f t="shared" si="73"/>
        <v>Actual FY2025</v>
      </c>
      <c r="N86" s="1306" t="str">
        <f t="shared" si="73"/>
        <v>Budget Estimate 2025/26</v>
      </c>
      <c r="O86" s="1307" t="str">
        <f>O196</f>
        <v>Budget Outturn FY2026</v>
      </c>
      <c r="P86" s="1342" t="str">
        <f t="shared" si="73"/>
        <v xml:space="preserve">Budget Estimate 2026/27 </v>
      </c>
      <c r="Q86" s="1307" t="str">
        <f t="shared" si="73"/>
        <v>Budget Estimate 2027/28</v>
      </c>
      <c r="R86" s="1307" t="str">
        <f>R196</f>
        <v>Budget Estimate 2028/29</v>
      </c>
      <c r="S86" s="546"/>
      <c r="T86" s="546"/>
      <c r="U86" s="546"/>
      <c r="V86" s="546"/>
      <c r="W86" s="547"/>
      <c r="X86" s="547"/>
      <c r="Y86" s="547"/>
      <c r="Z86" s="547"/>
      <c r="AA86" s="547"/>
      <c r="AB86" s="546"/>
      <c r="AC86" s="546"/>
      <c r="AD86" s="547"/>
      <c r="AE86" s="547" t="str">
        <f>AE3</f>
        <v>2013/14 Ola</v>
      </c>
      <c r="AF86" s="547" t="str">
        <f>AF3</f>
        <v>2014/15 Ola</v>
      </c>
      <c r="AG86" s="547" t="str">
        <f>AG3</f>
        <v>2015/16 Ola</v>
      </c>
      <c r="AH86" s="547" t="str">
        <f>AH3</f>
        <v>2016/17 Ola</v>
      </c>
      <c r="AI86" s="547" t="str">
        <f>AI96</f>
        <v>2017/18 Ola</v>
      </c>
      <c r="AJ86" s="547" t="str">
        <f>AJ96</f>
        <v>2018/19 Ola</v>
      </c>
      <c r="AK86" s="547" t="str">
        <f>AK96</f>
        <v>2019/20 Ola</v>
      </c>
      <c r="AL86" s="547" t="str">
        <f>AL96</f>
        <v>2020/21 Ola</v>
      </c>
      <c r="AM86" s="547" t="s">
        <v>1398</v>
      </c>
      <c r="AN86" s="547" t="s">
        <v>1399</v>
      </c>
      <c r="AO86" s="547" t="str">
        <f t="shared" ref="AO86:AT86" si="74">AO3</f>
        <v>2024/25 Ola Fakaangaanga</v>
      </c>
      <c r="AP86" s="547" t="str">
        <f t="shared" si="74"/>
        <v>2025/26 Patiseti</v>
      </c>
      <c r="AQ86" s="547" t="str">
        <f t="shared" si="74"/>
        <v>25/26 Esitimeti Liliu</v>
      </c>
      <c r="AR86" s="547" t="str">
        <f t="shared" si="74"/>
        <v>2026/27 Patiseti Fakaangaanga</v>
      </c>
      <c r="AS86" s="547" t="str">
        <f t="shared" si="74"/>
        <v>2027/28 Patiseti Fakaangaanga</v>
      </c>
      <c r="AT86" s="547" t="str">
        <f t="shared" si="74"/>
        <v>2028/29 Patiseti Fakaangaanga</v>
      </c>
      <c r="AU86" s="647"/>
      <c r="AV86" s="565" t="str">
        <f>IFERROR(#REF!/#REF!*100-100,"")</f>
        <v/>
      </c>
      <c r="AW86" s="565" t="e">
        <f>#REF!-#REF!</f>
        <v>#REF!</v>
      </c>
      <c r="AX86" s="565" t="str">
        <f>IFERROR(#REF!/#REF!*100-100,"")</f>
        <v/>
      </c>
      <c r="AY86" s="565" t="e">
        <f>#REF!-#REF!</f>
        <v>#REF!</v>
      </c>
      <c r="AZ86" s="565" t="str">
        <f>IFERROR(#REF!/#REF!*100-100,"")</f>
        <v/>
      </c>
      <c r="BA86" s="565" t="e">
        <f>#REF!-#REF!</f>
        <v>#REF!</v>
      </c>
      <c r="BB86" s="565" t="str">
        <f>IFERROR(#REF!/I86*100-100,"")</f>
        <v/>
      </c>
      <c r="BC86" s="565" t="e">
        <f>#REF!-I86</f>
        <v>#REF!</v>
      </c>
    </row>
    <row r="87" spans="1:60" x14ac:dyDescent="0.25">
      <c r="A87" s="587"/>
      <c r="B87" s="706" t="s">
        <v>108</v>
      </c>
      <c r="C87" s="39"/>
      <c r="D87" s="39"/>
      <c r="E87" s="39"/>
      <c r="F87" s="39"/>
      <c r="G87" s="39"/>
      <c r="H87" s="38"/>
      <c r="I87" s="38"/>
      <c r="J87" s="38"/>
      <c r="K87" s="38"/>
      <c r="L87" s="38"/>
      <c r="M87" s="1343"/>
      <c r="N87" s="1343"/>
      <c r="O87" s="1282"/>
      <c r="P87" s="1344"/>
      <c r="Q87" s="1282"/>
      <c r="R87" s="152"/>
      <c r="S87" s="38" t="s">
        <v>1396</v>
      </c>
      <c r="T87" s="38" t="s">
        <v>1396</v>
      </c>
      <c r="U87" s="38" t="s">
        <v>1397</v>
      </c>
      <c r="V87" s="38" t="s">
        <v>1397</v>
      </c>
      <c r="W87" s="38"/>
      <c r="X87" s="38"/>
      <c r="Y87" s="38"/>
      <c r="Z87" s="38"/>
      <c r="AA87" s="38"/>
      <c r="AD87" s="707" t="s">
        <v>1416</v>
      </c>
      <c r="AE87" s="551"/>
      <c r="AF87" s="551"/>
      <c r="AG87" s="551"/>
      <c r="AH87" s="551"/>
      <c r="AI87" s="551"/>
      <c r="AJ87" s="551"/>
      <c r="AK87" s="551"/>
      <c r="AL87" s="551"/>
      <c r="AM87" s="551"/>
      <c r="AN87" s="551"/>
      <c r="AO87" s="551"/>
      <c r="AP87" s="551"/>
      <c r="AQ87" s="551"/>
      <c r="AR87" s="649"/>
      <c r="AS87" s="551"/>
      <c r="AT87" s="551"/>
      <c r="AU87" s="40" t="s">
        <v>1421</v>
      </c>
      <c r="AV87" s="565" t="str">
        <f>IFERROR(#REF!/#REF!*100-100,"")</f>
        <v/>
      </c>
      <c r="AW87" s="565" t="e">
        <f>#REF!-#REF!</f>
        <v>#REF!</v>
      </c>
      <c r="AX87" s="565" t="str">
        <f>IFERROR(#REF!/#REF!*100-100,"")</f>
        <v/>
      </c>
      <c r="AY87" s="565" t="e">
        <f>#REF!-#REF!</f>
        <v>#REF!</v>
      </c>
      <c r="AZ87" s="565" t="str">
        <f>IFERROR(#REF!/#REF!*100-100,"")</f>
        <v/>
      </c>
      <c r="BA87" s="565" t="e">
        <f>#REF!-#REF!</f>
        <v>#REF!</v>
      </c>
      <c r="BB87" s="565" t="str">
        <f>IFERROR(#REF!/I87*100-100,"")</f>
        <v/>
      </c>
      <c r="BC87" s="565" t="e">
        <f>#REF!-I87</f>
        <v>#REF!</v>
      </c>
    </row>
    <row r="88" spans="1:60" x14ac:dyDescent="0.25">
      <c r="A88" s="587"/>
      <c r="B88" s="41" t="s">
        <v>111</v>
      </c>
      <c r="C88" s="574">
        <f>'[6]GFS 2022_23 Budget'!E140/10^6</f>
        <v>14.964091079999999</v>
      </c>
      <c r="D88" s="574">
        <f>'[6]GFS 2022_23 Budget'!F140/10^6</f>
        <v>17.391864469999998</v>
      </c>
      <c r="E88" s="574">
        <f>'[6]GFS 2022_23 Budget'!G140/10^6</f>
        <v>19.248350179999999</v>
      </c>
      <c r="F88" s="574">
        <f>'[6]GFS 2022_23 Budget'!H140/10^6</f>
        <v>19.706050870000002</v>
      </c>
      <c r="G88" s="574">
        <f>'[6]GFS 2022_23 Budget'!I140/10^6</f>
        <v>22.11679131</v>
      </c>
      <c r="H88" s="574">
        <f>'[6]GFS 2022_23 Budget'!L140/10^6</f>
        <v>23.908018370000001</v>
      </c>
      <c r="I88" s="574">
        <f>'[6]GFS 2022_23 Budget'!AZ140/10^6</f>
        <v>17.980800550000001</v>
      </c>
      <c r="J88" s="574">
        <f>'[6]GFS 2022_23 Budget'!BE140/10^6</f>
        <v>18.239924060000003</v>
      </c>
      <c r="K88" s="574">
        <f>'[7]GFS 2025_26 Budget'!AY139/10^6</f>
        <v>20.296839039999998</v>
      </c>
      <c r="L88" s="574">
        <f>'[7]GFS 2025_26 Budget'!BD139/10^6</f>
        <v>22.8689</v>
      </c>
      <c r="M88" s="1234">
        <f>'[7]GFS 2025_26 Budget'!BI139/10^6</f>
        <v>24.402221520000001</v>
      </c>
      <c r="N88" s="1234">
        <f>'[7]GFS 2025_26 Budget'!BN139/10^6</f>
        <v>29.540299999999998</v>
      </c>
      <c r="O88" s="1282">
        <f>'[7]GFS 2025_26 Budget'!BS139/10^6</f>
        <v>28.640499999999999</v>
      </c>
      <c r="P88" s="1344">
        <f>'[7]GFS 2025_26 Budget'!BX139/10^6</f>
        <v>32.186700000000002</v>
      </c>
      <c r="Q88" s="1282">
        <f>'[7]GFS 2025_26 Budget'!CC139/10^6</f>
        <v>35.589799999999997</v>
      </c>
      <c r="R88" s="1282">
        <f>'[7]GFS 2025_26 Budget'!CH139/10^6</f>
        <v>35.759300000000003</v>
      </c>
      <c r="S88" s="557">
        <f>P88/O88-1</f>
        <v>0.12381767078088735</v>
      </c>
      <c r="T88" s="557">
        <f t="shared" ref="T88:T93" si="75">P88/O88-1</f>
        <v>0.12381767078088735</v>
      </c>
      <c r="U88" s="671">
        <f t="shared" ref="U88:U93" si="76">N88-O88</f>
        <v>0.89979999999999905</v>
      </c>
      <c r="V88" s="671">
        <f t="shared" ref="V88:V93" si="77">P88-O88</f>
        <v>3.5462000000000025</v>
      </c>
      <c r="W88" s="574"/>
      <c r="X88" s="574"/>
      <c r="Y88" s="574"/>
      <c r="Z88" s="574"/>
      <c r="AA88" s="574"/>
      <c r="AB88" s="575"/>
      <c r="AC88" s="575"/>
      <c r="AD88" s="576" t="s">
        <v>1422</v>
      </c>
      <c r="AE88" s="577">
        <f t="shared" ref="AE88:AT93" si="78">C88</f>
        <v>14.964091079999999</v>
      </c>
      <c r="AF88" s="577">
        <f t="shared" si="78"/>
        <v>17.391864469999998</v>
      </c>
      <c r="AG88" s="577">
        <f t="shared" si="78"/>
        <v>19.248350179999999</v>
      </c>
      <c r="AH88" s="577">
        <f t="shared" si="78"/>
        <v>19.706050870000002</v>
      </c>
      <c r="AI88" s="577">
        <f t="shared" si="78"/>
        <v>22.11679131</v>
      </c>
      <c r="AJ88" s="577">
        <f t="shared" si="78"/>
        <v>23.908018370000001</v>
      </c>
      <c r="AK88" s="577">
        <f t="shared" si="78"/>
        <v>17.980800550000001</v>
      </c>
      <c r="AL88" s="577">
        <f t="shared" si="78"/>
        <v>18.239924060000003</v>
      </c>
      <c r="AM88" s="577">
        <f t="shared" si="78"/>
        <v>20.296839039999998</v>
      </c>
      <c r="AN88" s="577">
        <f t="shared" si="78"/>
        <v>22.8689</v>
      </c>
      <c r="AO88" s="577">
        <f t="shared" si="78"/>
        <v>24.402221520000001</v>
      </c>
      <c r="AP88" s="577">
        <f t="shared" si="78"/>
        <v>29.540299999999998</v>
      </c>
      <c r="AQ88" s="577">
        <f t="shared" si="78"/>
        <v>28.640499999999999</v>
      </c>
      <c r="AR88" s="650">
        <f t="shared" si="78"/>
        <v>32.186700000000002</v>
      </c>
      <c r="AS88" s="577">
        <f t="shared" si="78"/>
        <v>35.589799999999997</v>
      </c>
      <c r="AT88" s="577">
        <f t="shared" si="78"/>
        <v>35.759300000000003</v>
      </c>
      <c r="AU88" s="41" t="s">
        <v>111</v>
      </c>
      <c r="AV88" s="565" t="str">
        <f>IFERROR(#REF!/#REF!*100-100,"")</f>
        <v/>
      </c>
      <c r="AW88" s="565" t="e">
        <f>#REF!-#REF!</f>
        <v>#REF!</v>
      </c>
      <c r="AX88" s="565" t="str">
        <f>IFERROR(#REF!/#REF!*100-100,"")</f>
        <v/>
      </c>
      <c r="AY88" s="565" t="e">
        <f>#REF!-#REF!</f>
        <v>#REF!</v>
      </c>
      <c r="AZ88" s="565" t="str">
        <f>IFERROR(#REF!/#REF!*100-100,"")</f>
        <v/>
      </c>
      <c r="BA88" s="565" t="e">
        <f>#REF!-#REF!</f>
        <v>#REF!</v>
      </c>
      <c r="BB88" s="565" t="str">
        <f>IFERROR(#REF!/I88*100-100,"")</f>
        <v/>
      </c>
      <c r="BC88" s="565" t="e">
        <f>#REF!-I88</f>
        <v>#REF!</v>
      </c>
      <c r="BE88" s="580" t="e">
        <f>#REF!-I88</f>
        <v>#REF!</v>
      </c>
      <c r="BF88" s="580" t="e">
        <f>#REF!-I88</f>
        <v>#REF!</v>
      </c>
      <c r="BG88" s="580" t="e">
        <f>#REF!-#REF!</f>
        <v>#REF!</v>
      </c>
      <c r="BH88" s="580" t="e">
        <f>#REF!-#REF!</f>
        <v>#REF!</v>
      </c>
    </row>
    <row r="89" spans="1:60" x14ac:dyDescent="0.25">
      <c r="A89" s="587"/>
      <c r="B89" s="41" t="s">
        <v>113</v>
      </c>
      <c r="C89" s="574">
        <f>'[6]GFS 2022_23 Budget'!E141/10^6</f>
        <v>0.10805857000000001</v>
      </c>
      <c r="D89" s="574">
        <f>'[6]GFS 2022_23 Budget'!F141/10^6</f>
        <v>0.13636593999999999</v>
      </c>
      <c r="E89" s="574">
        <f>'[6]GFS 2022_23 Budget'!G141/10^6</f>
        <v>0.23523357</v>
      </c>
      <c r="F89" s="574">
        <f>'[6]GFS 2022_23 Budget'!H141/10^6</f>
        <v>0.17673092000000001</v>
      </c>
      <c r="G89" s="574">
        <f>'[6]GFS 2022_23 Budget'!I141/10^6</f>
        <v>0.31031838</v>
      </c>
      <c r="H89" s="574">
        <f>'[6]GFS 2022_23 Budget'!L141/10^6</f>
        <v>0.42685728000000001</v>
      </c>
      <c r="I89" s="574">
        <f>'[6]GFS 2022_23 Budget'!AZ141/10^6</f>
        <v>0.10021107000000001</v>
      </c>
      <c r="J89" s="574">
        <f>'[6]GFS 2022_23 Budget'!BE141/10^6</f>
        <v>0</v>
      </c>
      <c r="K89" s="574">
        <f>'[7]GFS 2025_26 Budget'!AY140/10^6</f>
        <v>0.11141324000000001</v>
      </c>
      <c r="L89" s="574">
        <f>'[7]GFS 2025_26 Budget'!BD140/10^6</f>
        <v>0.41710000000000003</v>
      </c>
      <c r="M89" s="1234">
        <f>'[7]GFS 2025_26 Budget'!BI140/10^6</f>
        <v>0.55140360999999993</v>
      </c>
      <c r="N89" s="1234">
        <f>'[7]GFS 2025_26 Budget'!BN140/10^6</f>
        <v>0.42349999999999999</v>
      </c>
      <c r="O89" s="1282">
        <f>'[7]GFS 2025_26 Budget'!BS140/10^6</f>
        <v>0.38419999999999999</v>
      </c>
      <c r="P89" s="1344">
        <f>'[7]GFS 2025_26 Budget'!BX140/10^6</f>
        <v>0.9758</v>
      </c>
      <c r="Q89" s="1282">
        <f>'[7]GFS 2025_26 Budget'!CC140/10^6</f>
        <v>2.4096000000000002</v>
      </c>
      <c r="R89" s="1282">
        <f>'[7]GFS 2025_26 Budget'!CH140/10^6</f>
        <v>3.9447999999999999</v>
      </c>
      <c r="S89" s="557">
        <f>P89/O89-1</f>
        <v>1.5398230088495577</v>
      </c>
      <c r="T89" s="557">
        <f t="shared" si="75"/>
        <v>1.5398230088495577</v>
      </c>
      <c r="U89" s="671">
        <f t="shared" si="76"/>
        <v>3.9300000000000002E-2</v>
      </c>
      <c r="V89" s="671">
        <f t="shared" si="77"/>
        <v>0.59160000000000001</v>
      </c>
      <c r="W89" s="574"/>
      <c r="X89" s="574"/>
      <c r="Y89" s="574"/>
      <c r="Z89" s="574"/>
      <c r="AA89" s="574"/>
      <c r="AB89" s="575"/>
      <c r="AC89" s="575"/>
      <c r="AD89" s="576" t="s">
        <v>1423</v>
      </c>
      <c r="AE89" s="577">
        <f t="shared" si="78"/>
        <v>0.10805857000000001</v>
      </c>
      <c r="AF89" s="577">
        <f t="shared" si="78"/>
        <v>0.13636593999999999</v>
      </c>
      <c r="AG89" s="577">
        <f t="shared" si="78"/>
        <v>0.23523357</v>
      </c>
      <c r="AH89" s="577">
        <f t="shared" si="78"/>
        <v>0.17673092000000001</v>
      </c>
      <c r="AI89" s="577">
        <f t="shared" si="78"/>
        <v>0.31031838</v>
      </c>
      <c r="AJ89" s="577">
        <f t="shared" si="78"/>
        <v>0.42685728000000001</v>
      </c>
      <c r="AK89" s="577">
        <f t="shared" si="78"/>
        <v>0.10021107000000001</v>
      </c>
      <c r="AL89" s="577">
        <f t="shared" si="78"/>
        <v>0</v>
      </c>
      <c r="AM89" s="577">
        <f t="shared" si="78"/>
        <v>0.11141324000000001</v>
      </c>
      <c r="AN89" s="577">
        <f t="shared" si="78"/>
        <v>0.41710000000000003</v>
      </c>
      <c r="AO89" s="577">
        <f t="shared" si="78"/>
        <v>0.55140360999999993</v>
      </c>
      <c r="AP89" s="577">
        <f t="shared" si="78"/>
        <v>0.42349999999999999</v>
      </c>
      <c r="AQ89" s="577">
        <f t="shared" si="78"/>
        <v>0.38419999999999999</v>
      </c>
      <c r="AR89" s="650">
        <f t="shared" si="78"/>
        <v>0.9758</v>
      </c>
      <c r="AS89" s="577">
        <f t="shared" si="78"/>
        <v>2.4096000000000002</v>
      </c>
      <c r="AT89" s="577">
        <f t="shared" si="78"/>
        <v>3.9447999999999999</v>
      </c>
      <c r="AU89" s="41" t="s">
        <v>113</v>
      </c>
      <c r="AV89" s="565" t="str">
        <f>IFERROR(#REF!/#REF!*100-100,"")</f>
        <v/>
      </c>
      <c r="AW89" s="565" t="e">
        <f>#REF!-#REF!</f>
        <v>#REF!</v>
      </c>
      <c r="AX89" s="565" t="str">
        <f>IFERROR(#REF!/#REF!*100-100,"")</f>
        <v/>
      </c>
      <c r="AY89" s="565" t="e">
        <f>#REF!-#REF!</f>
        <v>#REF!</v>
      </c>
      <c r="AZ89" s="565" t="str">
        <f>IFERROR(#REF!/#REF!*100-100,"")</f>
        <v/>
      </c>
      <c r="BA89" s="565" t="e">
        <f>#REF!-#REF!</f>
        <v>#REF!</v>
      </c>
      <c r="BB89" s="565" t="str">
        <f>IFERROR(#REF!/I89*100-100,"")</f>
        <v/>
      </c>
      <c r="BC89" s="565" t="e">
        <f>#REF!-I89</f>
        <v>#REF!</v>
      </c>
      <c r="BE89" s="580" t="e">
        <f>#REF!-I89</f>
        <v>#REF!</v>
      </c>
      <c r="BF89" s="580" t="e">
        <f>#REF!-I89</f>
        <v>#REF!</v>
      </c>
      <c r="BG89" s="580" t="e">
        <f>#REF!-#REF!</f>
        <v>#REF!</v>
      </c>
      <c r="BH89" s="580" t="e">
        <f>#REF!-#REF!</f>
        <v>#REF!</v>
      </c>
    </row>
    <row r="90" spans="1:60" x14ac:dyDescent="0.25">
      <c r="A90" s="587"/>
      <c r="B90" s="41" t="s">
        <v>115</v>
      </c>
      <c r="C90" s="574">
        <f>'[6]GFS 2022_23 Budget'!E142/10^6</f>
        <v>1.5774969999999999E-2</v>
      </c>
      <c r="D90" s="574">
        <f>'[6]GFS 2022_23 Budget'!F142/10^6</f>
        <v>4.7409589999999995E-2</v>
      </c>
      <c r="E90" s="574">
        <f>'[6]GFS 2022_23 Budget'!G142/10^6</f>
        <v>0.21705668</v>
      </c>
      <c r="F90" s="574">
        <f>'[6]GFS 2022_23 Budget'!H142/10^6</f>
        <v>2.3175399999999999E-3</v>
      </c>
      <c r="G90" s="574">
        <f>'[6]GFS 2022_23 Budget'!I142/10^6</f>
        <v>3.7173000000000002E-3</v>
      </c>
      <c r="H90" s="574">
        <f>'[6]GFS 2022_23 Budget'!L142/10^6</f>
        <v>0.33317483000000003</v>
      </c>
      <c r="I90" s="574">
        <f>'[6]GFS 2022_23 Budget'!AZ142/10^6</f>
        <v>1.15E-4</v>
      </c>
      <c r="J90" s="574">
        <f>'[6]GFS 2022_23 Budget'!BE142/10^6</f>
        <v>0.33301481999999999</v>
      </c>
      <c r="K90" s="574">
        <f>'[7]GFS 2025_26 Budget'!AY141/10^6</f>
        <v>0</v>
      </c>
      <c r="L90" s="574">
        <f>'[7]GFS 2025_26 Budget'!BD141/10^6</f>
        <v>0</v>
      </c>
      <c r="M90" s="1234">
        <v>0</v>
      </c>
      <c r="N90" s="1234">
        <f>'[7]GFS 2025_26 Budget'!BN141/10^6</f>
        <v>0</v>
      </c>
      <c r="O90" s="1282">
        <v>0</v>
      </c>
      <c r="P90" s="1344">
        <f>'[7]GFS 2025_26 Budget'!BX141/10^6</f>
        <v>0</v>
      </c>
      <c r="Q90" s="1282">
        <f>'[7]GFS 2025_26 Budget'!CC141/10^6</f>
        <v>0</v>
      </c>
      <c r="R90" s="1282">
        <f>'[7]GFS 2025_26 Budget'!CH141/10^6</f>
        <v>0</v>
      </c>
      <c r="S90" s="557" t="e">
        <f>P90/O90-1</f>
        <v>#DIV/0!</v>
      </c>
      <c r="T90" s="557" t="e">
        <f t="shared" si="75"/>
        <v>#DIV/0!</v>
      </c>
      <c r="U90" s="671">
        <f t="shared" si="76"/>
        <v>0</v>
      </c>
      <c r="V90" s="671">
        <f t="shared" si="77"/>
        <v>0</v>
      </c>
      <c r="W90" s="574"/>
      <c r="X90" s="574"/>
      <c r="Y90" s="574"/>
      <c r="Z90" s="574"/>
      <c r="AA90" s="574"/>
      <c r="AB90" s="575"/>
      <c r="AC90" s="575"/>
      <c r="AD90" s="576" t="s">
        <v>1424</v>
      </c>
      <c r="AE90" s="577">
        <f t="shared" si="78"/>
        <v>1.5774969999999999E-2</v>
      </c>
      <c r="AF90" s="577">
        <f t="shared" si="78"/>
        <v>4.7409589999999995E-2</v>
      </c>
      <c r="AG90" s="577">
        <f t="shared" si="78"/>
        <v>0.21705668</v>
      </c>
      <c r="AH90" s="577">
        <f t="shared" si="78"/>
        <v>2.3175399999999999E-3</v>
      </c>
      <c r="AI90" s="577">
        <f t="shared" si="78"/>
        <v>3.7173000000000002E-3</v>
      </c>
      <c r="AJ90" s="577">
        <f t="shared" si="78"/>
        <v>0.33317483000000003</v>
      </c>
      <c r="AK90" s="577">
        <f t="shared" si="78"/>
        <v>1.15E-4</v>
      </c>
      <c r="AL90" s="577">
        <f t="shared" si="78"/>
        <v>0.33301481999999999</v>
      </c>
      <c r="AM90" s="577">
        <f t="shared" si="78"/>
        <v>0</v>
      </c>
      <c r="AN90" s="577">
        <f t="shared" si="78"/>
        <v>0</v>
      </c>
      <c r="AO90" s="577">
        <f t="shared" si="78"/>
        <v>0</v>
      </c>
      <c r="AP90" s="577">
        <f t="shared" si="78"/>
        <v>0</v>
      </c>
      <c r="AQ90" s="577">
        <f t="shared" si="78"/>
        <v>0</v>
      </c>
      <c r="AR90" s="650">
        <f t="shared" si="78"/>
        <v>0</v>
      </c>
      <c r="AS90" s="577">
        <f t="shared" si="78"/>
        <v>0</v>
      </c>
      <c r="AT90" s="577">
        <f t="shared" si="78"/>
        <v>0</v>
      </c>
      <c r="AU90" s="41" t="s">
        <v>115</v>
      </c>
      <c r="AV90" s="565" t="str">
        <f>IFERROR(#REF!/#REF!*100-100,"")</f>
        <v/>
      </c>
      <c r="AW90" s="565" t="e">
        <f>#REF!-#REF!</f>
        <v>#REF!</v>
      </c>
      <c r="AX90" s="565" t="str">
        <f>IFERROR(#REF!/#REF!*100-100,"")</f>
        <v/>
      </c>
      <c r="AY90" s="565" t="e">
        <f>#REF!-#REF!</f>
        <v>#REF!</v>
      </c>
      <c r="AZ90" s="565" t="str">
        <f>IFERROR(#REF!/#REF!*100-100,"")</f>
        <v/>
      </c>
      <c r="BA90" s="565" t="e">
        <f>#REF!-#REF!</f>
        <v>#REF!</v>
      </c>
      <c r="BB90" s="565" t="str">
        <f>IFERROR(#REF!/I90*100-100,"")</f>
        <v/>
      </c>
      <c r="BC90" s="565" t="e">
        <f>#REF!-I90</f>
        <v>#REF!</v>
      </c>
      <c r="BE90" s="580" t="e">
        <f>#REF!-I90</f>
        <v>#REF!</v>
      </c>
      <c r="BF90" s="580" t="e">
        <f>#REF!-I90</f>
        <v>#REF!</v>
      </c>
      <c r="BG90" s="580" t="e">
        <f>#REF!-#REF!</f>
        <v>#REF!</v>
      </c>
      <c r="BH90" s="580" t="e">
        <f>#REF!-#REF!</f>
        <v>#REF!</v>
      </c>
    </row>
    <row r="91" spans="1:60" x14ac:dyDescent="0.25">
      <c r="A91" s="587"/>
      <c r="B91" s="41" t="s">
        <v>1425</v>
      </c>
      <c r="C91" s="574">
        <f>'[6]GFS 2022_23 Budget'!E154/10^6</f>
        <v>0</v>
      </c>
      <c r="D91" s="574">
        <f>'[6]GFS 2022_23 Budget'!F154/10^6</f>
        <v>0</v>
      </c>
      <c r="E91" s="574">
        <f>'[6]GFS 2022_23 Budget'!G154/10^6</f>
        <v>0.11961438000000001</v>
      </c>
      <c r="F91" s="574">
        <f>'[6]GFS 2022_23 Budget'!H154/10^6</f>
        <v>4.1128168199999999</v>
      </c>
      <c r="G91" s="574">
        <f>'[6]GFS 2022_23 Budget'!I154/10^6</f>
        <v>3.9254901099999997</v>
      </c>
      <c r="H91" s="574">
        <f>'[6]GFS 2022_23 Budget'!L153/10^6</f>
        <v>4.32717274</v>
      </c>
      <c r="I91" s="574">
        <f>'[6]GFS 2022_23 Budget'!T153/10^6</f>
        <v>4.0048304100000003</v>
      </c>
      <c r="J91" s="574">
        <f>'[6]GFS 2022_23 Budget'!BE153/10^6</f>
        <v>3.9772401400000001</v>
      </c>
      <c r="K91" s="574">
        <f>'[7]GFS 2025_26 Budget'!AY152/10^6</f>
        <v>4.5036524400000006</v>
      </c>
      <c r="L91" s="574">
        <f>'[7]GFS 2025_26 Budget'!BD152/10^6</f>
        <v>4.2050000000000001</v>
      </c>
      <c r="M91" s="1234">
        <f>'[7]GFS 2025_26 Budget'!BI152/10^6</f>
        <v>5.6668233899999993</v>
      </c>
      <c r="N91" s="1234">
        <f>'[7]GFS 2025_26 Budget'!BN152/10^6</f>
        <v>12.784800000000001</v>
      </c>
      <c r="O91" s="1282">
        <f>'[7]GFS 2025_26 Budget'!BS152/10^6</f>
        <v>12.263468</v>
      </c>
      <c r="P91" s="1344">
        <f>'[7]GFS 2025_26 Budget'!BX152/10^6</f>
        <v>6.5</v>
      </c>
      <c r="Q91" s="1282">
        <f>'[7]GFS 2025_26 Budget'!CC152/10^6</f>
        <v>7.5</v>
      </c>
      <c r="R91" s="1282">
        <f>'[7]GFS 2025_26 Budget'!CH152/10^6</f>
        <v>8</v>
      </c>
      <c r="S91" s="557">
        <f>P91/O91-1</f>
        <v>-0.46997048469486769</v>
      </c>
      <c r="T91" s="557">
        <f t="shared" si="75"/>
        <v>-0.46997048469486769</v>
      </c>
      <c r="U91" s="671">
        <f t="shared" si="76"/>
        <v>0.52133200000000102</v>
      </c>
      <c r="V91" s="671">
        <f t="shared" si="77"/>
        <v>-5.7634679999999996</v>
      </c>
      <c r="W91" s="574"/>
      <c r="X91" s="574"/>
      <c r="Y91" s="574"/>
      <c r="Z91" s="574"/>
      <c r="AA91" s="574"/>
      <c r="AB91" s="575"/>
      <c r="AC91" s="575"/>
      <c r="AD91" s="576" t="s">
        <v>1426</v>
      </c>
      <c r="AE91" s="577">
        <f t="shared" si="78"/>
        <v>0</v>
      </c>
      <c r="AF91" s="577">
        <f t="shared" si="78"/>
        <v>0</v>
      </c>
      <c r="AG91" s="577">
        <f t="shared" si="78"/>
        <v>0.11961438000000001</v>
      </c>
      <c r="AH91" s="577">
        <f t="shared" si="78"/>
        <v>4.1128168199999999</v>
      </c>
      <c r="AI91" s="577">
        <f t="shared" si="78"/>
        <v>3.9254901099999997</v>
      </c>
      <c r="AJ91" s="577">
        <f t="shared" si="78"/>
        <v>4.32717274</v>
      </c>
      <c r="AK91" s="577">
        <f t="shared" si="78"/>
        <v>4.0048304100000003</v>
      </c>
      <c r="AL91" s="577">
        <f t="shared" si="78"/>
        <v>3.9772401400000001</v>
      </c>
      <c r="AM91" s="577">
        <f t="shared" si="78"/>
        <v>4.5036524400000006</v>
      </c>
      <c r="AN91" s="577">
        <f t="shared" si="78"/>
        <v>4.2050000000000001</v>
      </c>
      <c r="AO91" s="577">
        <f t="shared" si="78"/>
        <v>5.6668233899999993</v>
      </c>
      <c r="AP91" s="577">
        <f t="shared" si="78"/>
        <v>12.784800000000001</v>
      </c>
      <c r="AQ91" s="577">
        <f t="shared" si="78"/>
        <v>12.263468</v>
      </c>
      <c r="AR91" s="650">
        <f t="shared" si="78"/>
        <v>6.5</v>
      </c>
      <c r="AS91" s="577">
        <f t="shared" si="78"/>
        <v>7.5</v>
      </c>
      <c r="AT91" s="577">
        <f t="shared" si="78"/>
        <v>8</v>
      </c>
      <c r="AU91" s="41" t="s">
        <v>1425</v>
      </c>
      <c r="AV91" s="565" t="str">
        <f>IFERROR(#REF!/#REF!*100-100,"")</f>
        <v/>
      </c>
      <c r="AW91" s="565" t="e">
        <f>#REF!-#REF!</f>
        <v>#REF!</v>
      </c>
      <c r="AX91" s="565" t="str">
        <f>IFERROR(#REF!/#REF!*100-100,"")</f>
        <v/>
      </c>
      <c r="AY91" s="565" t="e">
        <f>#REF!-#REF!</f>
        <v>#REF!</v>
      </c>
      <c r="AZ91" s="565" t="str">
        <f>IFERROR(#REF!/#REF!*100-100,"")</f>
        <v/>
      </c>
      <c r="BA91" s="565" t="e">
        <f>#REF!-#REF!</f>
        <v>#REF!</v>
      </c>
      <c r="BB91" s="565" t="str">
        <f>IFERROR(#REF!/I91*100-100,"")</f>
        <v/>
      </c>
      <c r="BC91" s="565" t="e">
        <f>#REF!-I91</f>
        <v>#REF!</v>
      </c>
      <c r="BE91" s="580" t="e">
        <f>#REF!-I91</f>
        <v>#REF!</v>
      </c>
      <c r="BF91" s="580" t="e">
        <f>#REF!-I91</f>
        <v>#REF!</v>
      </c>
      <c r="BG91" s="580" t="e">
        <f>#REF!-#REF!</f>
        <v>#REF!</v>
      </c>
      <c r="BH91" s="580" t="e">
        <f>#REF!-#REF!</f>
        <v>#REF!</v>
      </c>
    </row>
    <row r="92" spans="1:60" x14ac:dyDescent="0.25">
      <c r="A92" s="587"/>
      <c r="B92" s="41" t="s">
        <v>422</v>
      </c>
      <c r="C92" s="574">
        <f>'[6]GFS 2022_23 Budget'!E169/10^6</f>
        <v>0</v>
      </c>
      <c r="D92" s="574">
        <f>'[6]GFS 2022_23 Budget'!F169/10^6</f>
        <v>0</v>
      </c>
      <c r="E92" s="574">
        <f>'[6]GFS 2022_23 Budget'!G169/10^6</f>
        <v>0</v>
      </c>
      <c r="F92" s="574">
        <f>'[6]GFS 2022_23 Budget'!H169/10^6</f>
        <v>0</v>
      </c>
      <c r="G92" s="574">
        <f>'[6]GFS 2022_23 Budget'!I168/10^6</f>
        <v>2.3286549999999999</v>
      </c>
      <c r="H92" s="574">
        <f>'[6]GFS 2022_23 Budget'!L168/10^6</f>
        <v>3.21055</v>
      </c>
      <c r="I92" s="574">
        <f>'[6]GFS 2022_23 Budget'!AZ168/10^6</f>
        <v>2.9349249999999998</v>
      </c>
      <c r="J92" s="574">
        <f>'[6]GFS 2022_23 Budget'!BE168/10^6</f>
        <v>0</v>
      </c>
      <c r="K92" s="574">
        <f>'[7]GFS 2025_26 Budget'!AY167/10^6</f>
        <v>0</v>
      </c>
      <c r="L92" s="574">
        <f>'[7]GFS 2025_26 Budget'!BD167/10^6</f>
        <v>0.98040000000000005</v>
      </c>
      <c r="M92" s="1234">
        <v>0</v>
      </c>
      <c r="N92" s="1234">
        <f>'[7]GFS 2025_26 Budget'!BN167/10^6</f>
        <v>0</v>
      </c>
      <c r="O92" s="1282">
        <v>0</v>
      </c>
      <c r="P92" s="1344">
        <f>'[7]GFS 2025_26 Budget'!BX143/10^6</f>
        <v>0</v>
      </c>
      <c r="Q92" s="1282">
        <f>'[7]GFS 2025_26 Budget'!CC143/10^6</f>
        <v>0</v>
      </c>
      <c r="R92" s="1282">
        <f>'[7]GFS 2025_26 Budget'!CH143/10^6</f>
        <v>0</v>
      </c>
      <c r="S92" s="557" t="e">
        <f>P92/O92-1</f>
        <v>#DIV/0!</v>
      </c>
      <c r="T92" s="557" t="e">
        <f t="shared" si="75"/>
        <v>#DIV/0!</v>
      </c>
      <c r="U92" s="671">
        <f t="shared" si="76"/>
        <v>0</v>
      </c>
      <c r="V92" s="671">
        <f t="shared" si="77"/>
        <v>0</v>
      </c>
      <c r="W92" s="574"/>
      <c r="X92" s="574"/>
      <c r="Y92" s="574"/>
      <c r="Z92" s="574"/>
      <c r="AA92" s="574"/>
      <c r="AB92" s="575"/>
      <c r="AC92" s="575"/>
      <c r="AD92" s="576" t="s">
        <v>1427</v>
      </c>
      <c r="AE92" s="577">
        <f t="shared" si="78"/>
        <v>0</v>
      </c>
      <c r="AF92" s="577">
        <f t="shared" si="78"/>
        <v>0</v>
      </c>
      <c r="AG92" s="577">
        <f t="shared" si="78"/>
        <v>0</v>
      </c>
      <c r="AH92" s="577">
        <f t="shared" si="78"/>
        <v>0</v>
      </c>
      <c r="AI92" s="577">
        <f t="shared" si="78"/>
        <v>2.3286549999999999</v>
      </c>
      <c r="AJ92" s="577">
        <f t="shared" si="78"/>
        <v>3.21055</v>
      </c>
      <c r="AK92" s="577">
        <f t="shared" si="78"/>
        <v>2.9349249999999998</v>
      </c>
      <c r="AL92" s="577">
        <f t="shared" si="78"/>
        <v>0</v>
      </c>
      <c r="AM92" s="577">
        <f t="shared" si="78"/>
        <v>0</v>
      </c>
      <c r="AN92" s="577">
        <f t="shared" si="78"/>
        <v>0.98040000000000005</v>
      </c>
      <c r="AO92" s="577">
        <f t="shared" si="78"/>
        <v>0</v>
      </c>
      <c r="AP92" s="577">
        <f t="shared" si="78"/>
        <v>0</v>
      </c>
      <c r="AQ92" s="577">
        <f t="shared" si="78"/>
        <v>0</v>
      </c>
      <c r="AR92" s="650">
        <f t="shared" si="78"/>
        <v>0</v>
      </c>
      <c r="AS92" s="577">
        <f t="shared" si="78"/>
        <v>0</v>
      </c>
      <c r="AT92" s="577">
        <f t="shared" si="78"/>
        <v>0</v>
      </c>
      <c r="AU92" s="41" t="s">
        <v>422</v>
      </c>
      <c r="AV92" s="565" t="str">
        <f>IFERROR(#REF!/#REF!*100-100,"")</f>
        <v/>
      </c>
      <c r="AW92" s="565" t="e">
        <f>#REF!-#REF!</f>
        <v>#REF!</v>
      </c>
      <c r="AX92" s="565" t="str">
        <f>IFERROR(#REF!/#REF!*100-100,"")</f>
        <v/>
      </c>
      <c r="AY92" s="565" t="e">
        <f>#REF!-#REF!</f>
        <v>#REF!</v>
      </c>
      <c r="AZ92" s="565" t="str">
        <f>IFERROR(#REF!/#REF!*100-100,"")</f>
        <v/>
      </c>
      <c r="BA92" s="565" t="e">
        <f>#REF!-#REF!</f>
        <v>#REF!</v>
      </c>
      <c r="BB92" s="565" t="str">
        <f>IFERROR(#REF!/I92*100-100,"")</f>
        <v/>
      </c>
      <c r="BC92" s="565" t="e">
        <f>#REF!-I92</f>
        <v>#REF!</v>
      </c>
      <c r="BE92" s="580" t="e">
        <f>#REF!-I92</f>
        <v>#REF!</v>
      </c>
      <c r="BF92" s="580" t="e">
        <f>#REF!-I92</f>
        <v>#REF!</v>
      </c>
      <c r="BG92" s="580" t="e">
        <f>#REF!-#REF!</f>
        <v>#REF!</v>
      </c>
      <c r="BH92" s="580" t="e">
        <f>#REF!-#REF!</f>
        <v>#REF!</v>
      </c>
    </row>
    <row r="93" spans="1:60" x14ac:dyDescent="0.25">
      <c r="A93" s="587"/>
      <c r="B93" s="699" t="s">
        <v>1392</v>
      </c>
      <c r="C93" s="700">
        <f t="shared" ref="C93:Q93" si="79">SUM(C88:C92)</f>
        <v>15.087924620000001</v>
      </c>
      <c r="D93" s="700">
        <f t="shared" si="79"/>
        <v>17.57564</v>
      </c>
      <c r="E93" s="700">
        <f t="shared" si="79"/>
        <v>19.820254809999998</v>
      </c>
      <c r="F93" s="700">
        <f t="shared" si="79"/>
        <v>23.997916150000002</v>
      </c>
      <c r="G93" s="700">
        <f t="shared" si="79"/>
        <v>28.684972100000003</v>
      </c>
      <c r="H93" s="700">
        <f t="shared" si="79"/>
        <v>32.205773219999998</v>
      </c>
      <c r="I93" s="700">
        <f t="shared" si="79"/>
        <v>25.020882030000003</v>
      </c>
      <c r="J93" s="700">
        <f t="shared" si="79"/>
        <v>22.550179020000002</v>
      </c>
      <c r="K93" s="700">
        <f t="shared" si="79"/>
        <v>24.911904719999999</v>
      </c>
      <c r="L93" s="700">
        <f t="shared" si="79"/>
        <v>28.471399999999999</v>
      </c>
      <c r="M93" s="1357">
        <f t="shared" si="79"/>
        <v>30.620448520000004</v>
      </c>
      <c r="N93" s="1357">
        <f t="shared" si="79"/>
        <v>42.748599999999996</v>
      </c>
      <c r="O93" s="1358">
        <f>SUM(O88:O92)</f>
        <v>41.288167999999999</v>
      </c>
      <c r="P93" s="1359">
        <f t="shared" si="79"/>
        <v>39.662500000000001</v>
      </c>
      <c r="Q93" s="1358">
        <f t="shared" si="79"/>
        <v>45.499399999999994</v>
      </c>
      <c r="R93" s="1358">
        <f>SUM(R88:R92)</f>
        <v>47.704100000000004</v>
      </c>
      <c r="S93" s="592">
        <f>O93/N93-1</f>
        <v>-3.4163270843957427E-2</v>
      </c>
      <c r="T93" s="592">
        <f t="shared" si="75"/>
        <v>-3.9373701443958464E-2</v>
      </c>
      <c r="U93" s="678">
        <f t="shared" si="76"/>
        <v>1.4604319999999973</v>
      </c>
      <c r="V93" s="678">
        <f t="shared" si="77"/>
        <v>-1.6256679999999974</v>
      </c>
      <c r="W93" s="679"/>
      <c r="X93" s="679"/>
      <c r="Y93" s="679"/>
      <c r="Z93" s="679"/>
      <c r="AA93" s="679"/>
      <c r="AB93" s="560"/>
      <c r="AC93" s="560"/>
      <c r="AD93" s="651" t="s">
        <v>1408</v>
      </c>
      <c r="AE93" s="702">
        <f>SUM(AE88:AE92)</f>
        <v>15.087924620000001</v>
      </c>
      <c r="AF93" s="702">
        <f>SUM(AF88:AF92)</f>
        <v>17.57564</v>
      </c>
      <c r="AG93" s="702">
        <f>SUM(AG88:AG92)</f>
        <v>19.820254809999998</v>
      </c>
      <c r="AH93" s="702">
        <f>SUM(AH88:AH92)</f>
        <v>23.997916150000002</v>
      </c>
      <c r="AI93" s="702">
        <f t="shared" si="78"/>
        <v>28.684972100000003</v>
      </c>
      <c r="AJ93" s="702">
        <f t="shared" si="78"/>
        <v>32.205773219999998</v>
      </c>
      <c r="AK93" s="702">
        <f t="shared" si="78"/>
        <v>25.020882030000003</v>
      </c>
      <c r="AL93" s="702">
        <f t="shared" si="78"/>
        <v>22.550179020000002</v>
      </c>
      <c r="AM93" s="702">
        <f t="shared" si="78"/>
        <v>24.911904719999999</v>
      </c>
      <c r="AN93" s="702">
        <f t="shared" si="78"/>
        <v>28.471399999999999</v>
      </c>
      <c r="AO93" s="702">
        <f t="shared" si="78"/>
        <v>30.620448520000004</v>
      </c>
      <c r="AP93" s="702">
        <f t="shared" si="78"/>
        <v>42.748599999999996</v>
      </c>
      <c r="AQ93" s="702">
        <f t="shared" si="78"/>
        <v>41.288167999999999</v>
      </c>
      <c r="AR93" s="702">
        <f t="shared" si="78"/>
        <v>39.662500000000001</v>
      </c>
      <c r="AS93" s="702">
        <f t="shared" si="78"/>
        <v>45.499399999999994</v>
      </c>
      <c r="AT93" s="702">
        <f t="shared" si="78"/>
        <v>47.704100000000004</v>
      </c>
      <c r="AU93" s="655" t="s">
        <v>1392</v>
      </c>
      <c r="AV93" s="565" t="str">
        <f>IFERROR(#REF!/#REF!*100-100,"")</f>
        <v/>
      </c>
      <c r="AW93" s="565" t="e">
        <f>#REF!-#REF!</f>
        <v>#REF!</v>
      </c>
      <c r="AX93" s="565" t="str">
        <f>IFERROR(#REF!/#REF!*100-100,"")</f>
        <v/>
      </c>
      <c r="AY93" s="565" t="e">
        <f>#REF!-#REF!</f>
        <v>#REF!</v>
      </c>
      <c r="AZ93" s="565" t="str">
        <f>IFERROR(#REF!/#REF!*100-100,"")</f>
        <v/>
      </c>
      <c r="BA93" s="565" t="e">
        <f>#REF!-#REF!</f>
        <v>#REF!</v>
      </c>
      <c r="BB93" s="565" t="str">
        <f>IFERROR(#REF!/I93*100-100,"")</f>
        <v/>
      </c>
      <c r="BC93" s="565" t="e">
        <f>#REF!-I93</f>
        <v>#REF!</v>
      </c>
      <c r="BE93" s="580" t="e">
        <f>#REF!-I93</f>
        <v>#REF!</v>
      </c>
      <c r="BF93" s="580" t="e">
        <f>#REF!-I93</f>
        <v>#REF!</v>
      </c>
      <c r="BG93" s="580" t="e">
        <f>#REF!-#REF!</f>
        <v>#REF!</v>
      </c>
      <c r="BH93" s="580" t="e">
        <f>#REF!-#REF!</f>
        <v>#REF!</v>
      </c>
    </row>
    <row r="94" spans="1:60" x14ac:dyDescent="0.25">
      <c r="A94" s="587"/>
      <c r="B94" s="37"/>
      <c r="C94" s="37"/>
      <c r="D94" s="37"/>
      <c r="E94" s="37"/>
      <c r="F94" s="37"/>
      <c r="G94" s="37"/>
      <c r="H94" s="560"/>
      <c r="I94" s="560"/>
      <c r="J94" s="560"/>
      <c r="K94" s="560"/>
      <c r="L94" s="560"/>
      <c r="M94" s="1328"/>
      <c r="N94" s="1328"/>
      <c r="O94" s="1329"/>
      <c r="P94" s="1329"/>
      <c r="Q94" s="1329"/>
      <c r="R94" s="1329"/>
      <c r="S94" s="560"/>
      <c r="T94" s="560"/>
      <c r="U94" s="560"/>
      <c r="V94" s="560"/>
      <c r="W94" s="560"/>
      <c r="X94" s="560"/>
      <c r="Y94" s="560"/>
      <c r="Z94" s="560"/>
      <c r="AA94" s="560"/>
      <c r="AB94" s="560"/>
      <c r="AC94" s="560"/>
      <c r="AP94" s="551"/>
      <c r="AQ94" s="551"/>
      <c r="AU94" s="37"/>
      <c r="AV94" s="565" t="str">
        <f>IFERROR(#REF!/#REF!*100-100,"")</f>
        <v/>
      </c>
      <c r="AW94" s="565" t="e">
        <f>#REF!-#REF!</f>
        <v>#REF!</v>
      </c>
      <c r="AX94" s="565" t="str">
        <f>IFERROR(#REF!/#REF!*100-100,"")</f>
        <v/>
      </c>
      <c r="AY94" s="565" t="e">
        <f>#REF!-#REF!</f>
        <v>#REF!</v>
      </c>
      <c r="AZ94" s="565" t="str">
        <f>IFERROR(#REF!/#REF!*100-100,"")</f>
        <v/>
      </c>
      <c r="BA94" s="565" t="e">
        <f>#REF!-#REF!</f>
        <v>#REF!</v>
      </c>
      <c r="BB94" s="565" t="str">
        <f>IFERROR(#REF!/I94*100-100,"")</f>
        <v/>
      </c>
      <c r="BC94" s="565" t="e">
        <f>#REF!-I94</f>
        <v>#REF!</v>
      </c>
    </row>
    <row r="95" spans="1:60" x14ac:dyDescent="0.25">
      <c r="A95" s="587"/>
      <c r="B95" s="37" t="s">
        <v>1428</v>
      </c>
      <c r="C95" s="37"/>
      <c r="D95" s="37"/>
      <c r="E95" s="37"/>
      <c r="F95" s="37"/>
      <c r="G95" s="37"/>
      <c r="AP95" s="551"/>
      <c r="AQ95" s="551"/>
      <c r="AU95" s="37" t="s">
        <v>1429</v>
      </c>
      <c r="AV95" s="565" t="str">
        <f>IFERROR(#REF!/#REF!*100-100,"")</f>
        <v/>
      </c>
      <c r="AW95" s="565" t="e">
        <f>#REF!-#REF!</f>
        <v>#REF!</v>
      </c>
      <c r="AX95" s="565" t="str">
        <f>IFERROR(#REF!/#REF!*100-100,"")</f>
        <v/>
      </c>
      <c r="AY95" s="565" t="e">
        <f>#REF!-#REF!</f>
        <v>#REF!</v>
      </c>
      <c r="AZ95" s="565" t="str">
        <f>IFERROR(#REF!/#REF!*100-100,"")</f>
        <v/>
      </c>
      <c r="BA95" s="565" t="e">
        <f>#REF!-#REF!</f>
        <v>#REF!</v>
      </c>
      <c r="BB95" s="565" t="str">
        <f>IFERROR(#REF!/I95*100-100,"")</f>
        <v/>
      </c>
      <c r="BC95" s="565" t="e">
        <f>#REF!-I95</f>
        <v>#REF!</v>
      </c>
    </row>
    <row r="96" spans="1:60" ht="52.5" customHeight="1" x14ac:dyDescent="0.25">
      <c r="A96" s="645"/>
      <c r="B96" s="641"/>
      <c r="C96" s="200" t="str">
        <f>C3</f>
        <v>2013/14 Actual</v>
      </c>
      <c r="D96" s="200" t="str">
        <f>D3</f>
        <v>2014/15 Actual</v>
      </c>
      <c r="E96" s="200" t="str">
        <f>E3</f>
        <v>2015/16 Actual</v>
      </c>
      <c r="F96" s="200" t="str">
        <f>F3</f>
        <v>2016/17 Actual</v>
      </c>
      <c r="G96" s="200" t="str">
        <f t="shared" ref="G96:Q96" si="80">G196</f>
        <v>2017/18 Actual</v>
      </c>
      <c r="H96" s="200" t="str">
        <f t="shared" si="80"/>
        <v>2018/19 Actual</v>
      </c>
      <c r="I96" s="200" t="str">
        <f t="shared" si="80"/>
        <v>2019/20 Actual</v>
      </c>
      <c r="J96" s="200" t="str">
        <f t="shared" si="80"/>
        <v>2020/21 Actual</v>
      </c>
      <c r="K96" s="200" t="str">
        <f t="shared" si="80"/>
        <v>2021/22 Actual</v>
      </c>
      <c r="L96" s="200" t="str">
        <f t="shared" si="80"/>
        <v>Budget Estimate 2022/23</v>
      </c>
      <c r="M96" s="1306" t="str">
        <f t="shared" si="80"/>
        <v>Actual FY2025</v>
      </c>
      <c r="N96" s="1306" t="str">
        <f t="shared" si="80"/>
        <v>Budget Estimate 2025/26</v>
      </c>
      <c r="O96" s="1307" t="str">
        <f>O196</f>
        <v>Budget Outturn FY2026</v>
      </c>
      <c r="P96" s="1342" t="str">
        <f t="shared" si="80"/>
        <v xml:space="preserve">Budget Estimate 2026/27 </v>
      </c>
      <c r="Q96" s="1307" t="str">
        <f t="shared" si="80"/>
        <v>Budget Estimate 2027/28</v>
      </c>
      <c r="R96" s="1307" t="str">
        <f>R196</f>
        <v>Budget Estimate 2028/29</v>
      </c>
      <c r="S96" s="560"/>
      <c r="T96" s="546"/>
      <c r="U96" s="546"/>
      <c r="V96" s="546"/>
      <c r="W96" s="547"/>
      <c r="X96" s="547"/>
      <c r="Y96" s="547"/>
      <c r="Z96" s="547"/>
      <c r="AA96" s="547"/>
      <c r="AB96" s="546"/>
      <c r="AC96" s="546"/>
      <c r="AD96" s="547"/>
      <c r="AE96" s="547" t="str">
        <f>AE3</f>
        <v>2013/14 Ola</v>
      </c>
      <c r="AF96" s="547" t="str">
        <f>AF3</f>
        <v>2014/15 Ola</v>
      </c>
      <c r="AG96" s="547" t="str">
        <f>AG3</f>
        <v>2015/16 Ola</v>
      </c>
      <c r="AH96" s="547" t="str">
        <f>AH3</f>
        <v>2016/17 Ola</v>
      </c>
      <c r="AI96" s="547" t="str">
        <f>AI103</f>
        <v>2017/18 Ola</v>
      </c>
      <c r="AJ96" s="547" t="str">
        <f>AJ103</f>
        <v>2018/19 Ola</v>
      </c>
      <c r="AK96" s="547" t="str">
        <f>AK103</f>
        <v>2019/20 Ola</v>
      </c>
      <c r="AL96" s="547" t="str">
        <f>AL103</f>
        <v>2020/21 Ola</v>
      </c>
      <c r="AM96" s="547" t="s">
        <v>1398</v>
      </c>
      <c r="AN96" s="547" t="s">
        <v>1399</v>
      </c>
      <c r="AO96" s="547" t="str">
        <f t="shared" ref="AO96:AT96" si="81">AO3</f>
        <v>2024/25 Ola Fakaangaanga</v>
      </c>
      <c r="AP96" s="547" t="str">
        <f t="shared" si="81"/>
        <v>2025/26 Patiseti</v>
      </c>
      <c r="AQ96" s="547" t="str">
        <f t="shared" si="81"/>
        <v>25/26 Esitimeti Liliu</v>
      </c>
      <c r="AR96" s="547" t="str">
        <f t="shared" si="81"/>
        <v>2026/27 Patiseti Fakaangaanga</v>
      </c>
      <c r="AS96" s="547" t="str">
        <f t="shared" si="81"/>
        <v>2027/28 Patiseti Fakaangaanga</v>
      </c>
      <c r="AT96" s="547" t="str">
        <f t="shared" si="81"/>
        <v>2028/29 Patiseti Fakaangaanga</v>
      </c>
      <c r="AU96" s="647"/>
      <c r="AV96" s="565" t="str">
        <f>IFERROR(#REF!/#REF!*100-100,"")</f>
        <v/>
      </c>
      <c r="AW96" s="565" t="e">
        <f>#REF!-#REF!</f>
        <v>#REF!</v>
      </c>
      <c r="AX96" s="565" t="str">
        <f>IFERROR(#REF!/#REF!*100-100,"")</f>
        <v/>
      </c>
      <c r="AY96" s="565" t="e">
        <f>#REF!-#REF!</f>
        <v>#REF!</v>
      </c>
      <c r="AZ96" s="565" t="str">
        <f>IFERROR(#REF!/#REF!*100-100,"")</f>
        <v/>
      </c>
      <c r="BA96" s="565" t="e">
        <f>#REF!-#REF!</f>
        <v>#REF!</v>
      </c>
      <c r="BB96" s="565" t="str">
        <f>IFERROR(#REF!/I96*100-100,"")</f>
        <v/>
      </c>
      <c r="BC96" s="565" t="e">
        <f>#REF!-I96</f>
        <v>#REF!</v>
      </c>
    </row>
    <row r="97" spans="1:60" x14ac:dyDescent="0.25">
      <c r="A97" s="587"/>
      <c r="B97" s="40" t="s">
        <v>137</v>
      </c>
      <c r="C97" s="39"/>
      <c r="D97" s="39"/>
      <c r="E97" s="39"/>
      <c r="F97" s="39"/>
      <c r="G97" s="39"/>
      <c r="H97" s="38"/>
      <c r="I97" s="38"/>
      <c r="J97" s="38"/>
      <c r="K97" s="38"/>
      <c r="L97" s="38"/>
      <c r="M97" s="1343"/>
      <c r="N97" s="1343"/>
      <c r="O97" s="1282"/>
      <c r="P97" s="1344"/>
      <c r="Q97" s="1282"/>
      <c r="R97" s="152"/>
      <c r="S97" s="559">
        <f>N97-M97</f>
        <v>0</v>
      </c>
      <c r="T97" s="38" t="s">
        <v>1396</v>
      </c>
      <c r="U97" s="38" t="s">
        <v>1396</v>
      </c>
      <c r="V97" s="38" t="s">
        <v>1397</v>
      </c>
      <c r="W97" s="38" t="s">
        <v>1397</v>
      </c>
      <c r="X97" s="38"/>
      <c r="Y97" s="38"/>
      <c r="Z97" s="38"/>
      <c r="AA97" s="38"/>
      <c r="AD97" s="581" t="s">
        <v>1364</v>
      </c>
      <c r="AE97" s="577"/>
      <c r="AF97" s="577"/>
      <c r="AG97" s="577"/>
      <c r="AH97" s="577"/>
      <c r="AI97" s="577"/>
      <c r="AJ97" s="577"/>
      <c r="AK97" s="577"/>
      <c r="AL97" s="577"/>
      <c r="AM97" s="577"/>
      <c r="AN97" s="577"/>
      <c r="AO97" s="577"/>
      <c r="AP97" s="577"/>
      <c r="AQ97" s="577"/>
      <c r="AR97" s="650"/>
      <c r="AS97" s="577"/>
      <c r="AT97" s="577"/>
      <c r="AU97" s="40" t="s">
        <v>137</v>
      </c>
      <c r="AV97" s="565" t="str">
        <f>IFERROR(#REF!/#REF!*100-100,"")</f>
        <v/>
      </c>
      <c r="AW97" s="565" t="e">
        <f>#REF!-#REF!</f>
        <v>#REF!</v>
      </c>
      <c r="AX97" s="565" t="str">
        <f>IFERROR(#REF!/#REF!*100-100,"")</f>
        <v/>
      </c>
      <c r="AY97" s="565" t="e">
        <f>#REF!-#REF!</f>
        <v>#REF!</v>
      </c>
      <c r="AZ97" s="565" t="str">
        <f>IFERROR(#REF!/#REF!*100-100,"")</f>
        <v/>
      </c>
      <c r="BA97" s="565" t="e">
        <f>#REF!-#REF!</f>
        <v>#REF!</v>
      </c>
      <c r="BB97" s="565" t="str">
        <f>IFERROR(#REF!/I97*100-100,"")</f>
        <v/>
      </c>
      <c r="BC97" s="565" t="e">
        <f>#REF!-I97</f>
        <v>#REF!</v>
      </c>
    </row>
    <row r="98" spans="1:60" ht="26.25" x14ac:dyDescent="0.25">
      <c r="A98" s="587"/>
      <c r="B98" s="41" t="s">
        <v>803</v>
      </c>
      <c r="C98" s="708" t="str">
        <f t="shared" ref="C98:Q99" si="82">C205</f>
        <v>n.a</v>
      </c>
      <c r="D98" s="708" t="str">
        <f t="shared" si="82"/>
        <v>n.a</v>
      </c>
      <c r="E98" s="708" t="str">
        <f t="shared" si="82"/>
        <v>n.a</v>
      </c>
      <c r="F98" s="708" t="str">
        <f t="shared" si="82"/>
        <v>n.a</v>
      </c>
      <c r="G98" s="708" t="str">
        <f t="shared" si="82"/>
        <v>n.a</v>
      </c>
      <c r="H98" s="44">
        <f t="shared" si="82"/>
        <v>34.906636970000001</v>
      </c>
      <c r="I98" s="44">
        <f t="shared" si="82"/>
        <v>37.56685092</v>
      </c>
      <c r="J98" s="44">
        <f t="shared" si="82"/>
        <v>27.208098470000003</v>
      </c>
      <c r="K98" s="44">
        <f t="shared" si="82"/>
        <v>52.1</v>
      </c>
      <c r="L98" s="44">
        <f t="shared" si="82"/>
        <v>81.5</v>
      </c>
      <c r="M98" s="1234">
        <f t="shared" si="82"/>
        <v>91.6</v>
      </c>
      <c r="N98" s="1234">
        <f t="shared" si="82"/>
        <v>120.2</v>
      </c>
      <c r="O98" s="1282">
        <f>O205</f>
        <v>109.5</v>
      </c>
      <c r="P98" s="1344">
        <f t="shared" si="82"/>
        <v>115</v>
      </c>
      <c r="Q98" s="1282">
        <f t="shared" si="82"/>
        <v>84</v>
      </c>
      <c r="R98" s="152">
        <f>R205</f>
        <v>44.5</v>
      </c>
      <c r="S98" s="559">
        <f>N98-M98</f>
        <v>28.600000000000009</v>
      </c>
      <c r="T98" s="557">
        <f t="shared" ref="T98:U100" si="83">P98/O98-1</f>
        <v>5.0228310502283158E-2</v>
      </c>
      <c r="U98" s="557">
        <f t="shared" si="83"/>
        <v>-0.26956521739130435</v>
      </c>
      <c r="V98" s="671">
        <f>N98-O98</f>
        <v>10.700000000000003</v>
      </c>
      <c r="W98" s="671">
        <f>P98-O98</f>
        <v>5.5</v>
      </c>
      <c r="X98" s="44"/>
      <c r="Y98" s="44"/>
      <c r="Z98" s="44"/>
      <c r="AA98" s="44"/>
      <c r="AB98" s="640"/>
      <c r="AC98" s="640"/>
      <c r="AD98" s="584" t="s">
        <v>1365</v>
      </c>
      <c r="AE98" s="577" t="str">
        <f t="shared" ref="AE98:AT99" si="84">C98</f>
        <v>n.a</v>
      </c>
      <c r="AF98" s="577" t="str">
        <f t="shared" si="84"/>
        <v>n.a</v>
      </c>
      <c r="AG98" s="577" t="str">
        <f t="shared" si="84"/>
        <v>n.a</v>
      </c>
      <c r="AH98" s="577" t="str">
        <f t="shared" si="84"/>
        <v>n.a</v>
      </c>
      <c r="AI98" s="577" t="str">
        <f t="shared" si="84"/>
        <v>n.a</v>
      </c>
      <c r="AJ98" s="577">
        <f t="shared" si="84"/>
        <v>34.906636970000001</v>
      </c>
      <c r="AK98" s="577">
        <f t="shared" si="84"/>
        <v>37.56685092</v>
      </c>
      <c r="AL98" s="577">
        <f t="shared" si="84"/>
        <v>27.208098470000003</v>
      </c>
      <c r="AM98" s="577">
        <f t="shared" si="84"/>
        <v>52.1</v>
      </c>
      <c r="AN98" s="577">
        <f t="shared" si="84"/>
        <v>81.5</v>
      </c>
      <c r="AO98" s="577">
        <f t="shared" si="84"/>
        <v>91.6</v>
      </c>
      <c r="AP98" s="577">
        <f t="shared" si="84"/>
        <v>120.2</v>
      </c>
      <c r="AQ98" s="577">
        <f t="shared" si="84"/>
        <v>109.5</v>
      </c>
      <c r="AR98" s="650">
        <f t="shared" si="84"/>
        <v>115</v>
      </c>
      <c r="AS98" s="577">
        <f t="shared" si="84"/>
        <v>84</v>
      </c>
      <c r="AT98" s="577">
        <f t="shared" si="84"/>
        <v>44.5</v>
      </c>
      <c r="AU98" s="41" t="s">
        <v>803</v>
      </c>
      <c r="AV98" s="565" t="str">
        <f>IFERROR(#REF!/#REF!*100-100,"")</f>
        <v/>
      </c>
      <c r="AW98" s="565" t="e">
        <f>#REF!-#REF!</f>
        <v>#REF!</v>
      </c>
      <c r="AX98" s="565" t="str">
        <f>IFERROR(#REF!/#REF!*100-100,"")</f>
        <v/>
      </c>
      <c r="AY98" s="565" t="e">
        <f>#REF!-#REF!</f>
        <v>#REF!</v>
      </c>
      <c r="AZ98" s="565" t="str">
        <f>IFERROR(#REF!/#REF!*100-100,"")</f>
        <v/>
      </c>
      <c r="BA98" s="565" t="e">
        <f>#REF!-#REF!</f>
        <v>#REF!</v>
      </c>
      <c r="BB98" s="565" t="str">
        <f>IFERROR(#REF!/I98*100-100,"")</f>
        <v/>
      </c>
      <c r="BC98" s="565" t="e">
        <f>#REF!-I98</f>
        <v>#REF!</v>
      </c>
      <c r="BE98" s="580" t="e">
        <f>#REF!-I98</f>
        <v>#REF!</v>
      </c>
      <c r="BF98" s="580" t="e">
        <f>#REF!-I98</f>
        <v>#REF!</v>
      </c>
      <c r="BG98" s="580" t="e">
        <f>#REF!-#REF!</f>
        <v>#REF!</v>
      </c>
      <c r="BH98" s="580" t="e">
        <f>#REF!-#REF!</f>
        <v>#REF!</v>
      </c>
    </row>
    <row r="99" spans="1:60" x14ac:dyDescent="0.25">
      <c r="A99" s="587"/>
      <c r="B99" s="41" t="s">
        <v>804</v>
      </c>
      <c r="C99" s="708" t="str">
        <f t="shared" si="82"/>
        <v>n.a</v>
      </c>
      <c r="D99" s="708" t="str">
        <f t="shared" si="82"/>
        <v>n.a</v>
      </c>
      <c r="E99" s="708" t="str">
        <f t="shared" si="82"/>
        <v>n.a</v>
      </c>
      <c r="F99" s="708" t="str">
        <f t="shared" si="82"/>
        <v>n.a</v>
      </c>
      <c r="G99" s="708" t="str">
        <f t="shared" si="82"/>
        <v>n.a</v>
      </c>
      <c r="H99" s="44">
        <f t="shared" si="82"/>
        <v>177.59077759000002</v>
      </c>
      <c r="I99" s="44">
        <f t="shared" si="82"/>
        <v>176.10642252</v>
      </c>
      <c r="J99" s="44">
        <f t="shared" si="82"/>
        <v>212.31905494</v>
      </c>
      <c r="K99" s="44">
        <f t="shared" si="82"/>
        <v>227.7</v>
      </c>
      <c r="L99" s="44">
        <f t="shared" si="82"/>
        <v>327.60000000000002</v>
      </c>
      <c r="M99" s="1234">
        <f t="shared" si="82"/>
        <v>335</v>
      </c>
      <c r="N99" s="1234">
        <f t="shared" si="82"/>
        <v>389</v>
      </c>
      <c r="O99" s="1282">
        <f>O206</f>
        <v>277.3</v>
      </c>
      <c r="P99" s="1344">
        <f t="shared" si="82"/>
        <v>348.79999999999995</v>
      </c>
      <c r="Q99" s="1282">
        <f t="shared" si="82"/>
        <v>341.1</v>
      </c>
      <c r="R99" s="152">
        <f>R206</f>
        <v>224.8</v>
      </c>
      <c r="S99" s="559">
        <f>N99-M99</f>
        <v>54</v>
      </c>
      <c r="T99" s="557">
        <f t="shared" si="83"/>
        <v>0.2578434908041829</v>
      </c>
      <c r="U99" s="557">
        <f t="shared" si="83"/>
        <v>-2.2075688073394328E-2</v>
      </c>
      <c r="V99" s="671">
        <f>N99-O99</f>
        <v>111.69999999999999</v>
      </c>
      <c r="W99" s="671">
        <f>P99-O99</f>
        <v>71.499999999999943</v>
      </c>
      <c r="X99" s="44"/>
      <c r="Y99" s="44"/>
      <c r="Z99" s="44"/>
      <c r="AA99" s="44"/>
      <c r="AB99" s="640"/>
      <c r="AC99" s="640"/>
      <c r="AD99" s="576" t="s">
        <v>1366</v>
      </c>
      <c r="AE99" s="577" t="str">
        <f t="shared" si="84"/>
        <v>n.a</v>
      </c>
      <c r="AF99" s="577" t="str">
        <f t="shared" si="84"/>
        <v>n.a</v>
      </c>
      <c r="AG99" s="577" t="str">
        <f t="shared" si="84"/>
        <v>n.a</v>
      </c>
      <c r="AH99" s="577" t="str">
        <f t="shared" si="84"/>
        <v>n.a</v>
      </c>
      <c r="AI99" s="577" t="str">
        <f t="shared" si="84"/>
        <v>n.a</v>
      </c>
      <c r="AJ99" s="577">
        <f t="shared" si="84"/>
        <v>177.59077759000002</v>
      </c>
      <c r="AK99" s="577">
        <f t="shared" si="84"/>
        <v>176.10642252</v>
      </c>
      <c r="AL99" s="577">
        <f t="shared" si="84"/>
        <v>212.31905494</v>
      </c>
      <c r="AM99" s="577">
        <f t="shared" si="84"/>
        <v>227.7</v>
      </c>
      <c r="AN99" s="577">
        <f t="shared" si="84"/>
        <v>327.60000000000002</v>
      </c>
      <c r="AO99" s="577">
        <f t="shared" si="84"/>
        <v>335</v>
      </c>
      <c r="AP99" s="577">
        <f t="shared" si="84"/>
        <v>389</v>
      </c>
      <c r="AQ99" s="577">
        <f t="shared" si="84"/>
        <v>277.3</v>
      </c>
      <c r="AR99" s="650">
        <f t="shared" si="84"/>
        <v>348.79999999999995</v>
      </c>
      <c r="AS99" s="577">
        <f t="shared" si="84"/>
        <v>341.1</v>
      </c>
      <c r="AT99" s="577">
        <f t="shared" si="84"/>
        <v>224.8</v>
      </c>
      <c r="AU99" s="41" t="s">
        <v>804</v>
      </c>
      <c r="AV99" s="565" t="str">
        <f>IFERROR(#REF!/#REF!*100-100,"")</f>
        <v/>
      </c>
      <c r="AW99" s="565" t="e">
        <f>#REF!-#REF!</f>
        <v>#REF!</v>
      </c>
      <c r="AX99" s="565" t="str">
        <f>IFERROR(#REF!/#REF!*100-100,"")</f>
        <v/>
      </c>
      <c r="AY99" s="565" t="e">
        <f>#REF!-#REF!</f>
        <v>#REF!</v>
      </c>
      <c r="AZ99" s="565" t="str">
        <f>IFERROR(#REF!/#REF!*100-100,"")</f>
        <v/>
      </c>
      <c r="BA99" s="565" t="e">
        <f>#REF!-#REF!</f>
        <v>#REF!</v>
      </c>
      <c r="BB99" s="565" t="str">
        <f>IFERROR(#REF!/I99*100-100,"")</f>
        <v/>
      </c>
      <c r="BC99" s="565" t="e">
        <f>#REF!-I99</f>
        <v>#REF!</v>
      </c>
      <c r="BE99" s="580" t="e">
        <f>#REF!-I99</f>
        <v>#REF!</v>
      </c>
      <c r="BF99" s="580" t="e">
        <f>#REF!-I99</f>
        <v>#REF!</v>
      </c>
      <c r="BG99" s="580" t="e">
        <f>#REF!-#REF!</f>
        <v>#REF!</v>
      </c>
      <c r="BH99" s="580" t="e">
        <f>#REF!-#REF!</f>
        <v>#REF!</v>
      </c>
    </row>
    <row r="100" spans="1:60" x14ac:dyDescent="0.25">
      <c r="A100" s="587"/>
      <c r="B100" s="699" t="s">
        <v>1392</v>
      </c>
      <c r="C100" s="709">
        <f>C204</f>
        <v>69.651026820000013</v>
      </c>
      <c r="D100" s="709">
        <f>D204</f>
        <v>47.581465129999998</v>
      </c>
      <c r="E100" s="709">
        <f>E204</f>
        <v>55.014133440000002</v>
      </c>
      <c r="F100" s="709">
        <f>F204</f>
        <v>69.950283810000002</v>
      </c>
      <c r="G100" s="709">
        <f>G204</f>
        <v>190.77760127500005</v>
      </c>
      <c r="H100" s="208">
        <f t="shared" ref="H100:Q100" si="85">SUM(H98:H99)</f>
        <v>212.49741456000001</v>
      </c>
      <c r="I100" s="208">
        <f t="shared" si="85"/>
        <v>213.67327344</v>
      </c>
      <c r="J100" s="208">
        <f t="shared" si="85"/>
        <v>239.52715341000001</v>
      </c>
      <c r="K100" s="208">
        <f t="shared" si="85"/>
        <v>279.8</v>
      </c>
      <c r="L100" s="208">
        <f t="shared" si="85"/>
        <v>409.1</v>
      </c>
      <c r="M100" s="1357">
        <f t="shared" si="85"/>
        <v>426.6</v>
      </c>
      <c r="N100" s="1357">
        <f t="shared" si="85"/>
        <v>509.2</v>
      </c>
      <c r="O100" s="1358">
        <f>SUM(O98:O99)</f>
        <v>386.8</v>
      </c>
      <c r="P100" s="1359">
        <f t="shared" si="85"/>
        <v>463.79999999999995</v>
      </c>
      <c r="Q100" s="1358">
        <f t="shared" si="85"/>
        <v>425.1</v>
      </c>
      <c r="R100" s="1361">
        <f>SUM(R98:R99)</f>
        <v>269.3</v>
      </c>
      <c r="S100" s="560">
        <f>P100-O100</f>
        <v>76.999999999999943</v>
      </c>
      <c r="T100" s="592">
        <f t="shared" si="83"/>
        <v>0.19906928645294708</v>
      </c>
      <c r="U100" s="592">
        <f t="shared" si="83"/>
        <v>-8.3441138421733396E-2</v>
      </c>
      <c r="V100" s="678">
        <f>N100-O100</f>
        <v>122.39999999999998</v>
      </c>
      <c r="W100" s="671">
        <f>P100-O100</f>
        <v>76.999999999999943</v>
      </c>
      <c r="X100" s="654"/>
      <c r="Y100" s="654"/>
      <c r="Z100" s="654"/>
      <c r="AA100" s="654"/>
      <c r="AB100" s="45"/>
      <c r="AC100" s="45"/>
      <c r="AD100" s="651" t="s">
        <v>1408</v>
      </c>
      <c r="AE100" s="652">
        <f t="shared" ref="AE100:AS100" si="86">SUM(AE98:AE99)</f>
        <v>0</v>
      </c>
      <c r="AF100" s="652">
        <f t="shared" si="86"/>
        <v>0</v>
      </c>
      <c r="AG100" s="652">
        <f t="shared" si="86"/>
        <v>0</v>
      </c>
      <c r="AH100" s="652">
        <f t="shared" si="86"/>
        <v>0</v>
      </c>
      <c r="AI100" s="652">
        <f t="shared" si="86"/>
        <v>0</v>
      </c>
      <c r="AJ100" s="652">
        <f t="shared" si="86"/>
        <v>212.49741456000001</v>
      </c>
      <c r="AK100" s="652">
        <f t="shared" si="86"/>
        <v>213.67327344</v>
      </c>
      <c r="AL100" s="652">
        <f t="shared" si="86"/>
        <v>239.52715341000001</v>
      </c>
      <c r="AM100" s="652">
        <f t="shared" si="86"/>
        <v>279.8</v>
      </c>
      <c r="AN100" s="652">
        <f t="shared" si="86"/>
        <v>409.1</v>
      </c>
      <c r="AO100" s="652">
        <f t="shared" si="86"/>
        <v>426.6</v>
      </c>
      <c r="AP100" s="652">
        <f t="shared" si="86"/>
        <v>509.2</v>
      </c>
      <c r="AQ100" s="652">
        <f>SUM(AQ98:AQ99)</f>
        <v>386.8</v>
      </c>
      <c r="AR100" s="652">
        <f t="shared" si="86"/>
        <v>463.79999999999995</v>
      </c>
      <c r="AS100" s="652">
        <f t="shared" si="86"/>
        <v>425.1</v>
      </c>
      <c r="AT100" s="652">
        <f>SUM(AT98:AT99)</f>
        <v>269.3</v>
      </c>
      <c r="AU100" s="655" t="s">
        <v>1392</v>
      </c>
      <c r="AV100" s="565" t="str">
        <f>IFERROR(#REF!/#REF!*100-100,"")</f>
        <v/>
      </c>
      <c r="AW100" s="565" t="e">
        <f>#REF!-#REF!</f>
        <v>#REF!</v>
      </c>
      <c r="AX100" s="565" t="str">
        <f>IFERROR(#REF!/#REF!*100-100,"")</f>
        <v/>
      </c>
      <c r="AY100" s="565" t="e">
        <f>#REF!-#REF!</f>
        <v>#REF!</v>
      </c>
      <c r="AZ100" s="565" t="str">
        <f>IFERROR(#REF!/#REF!*100-100,"")</f>
        <v/>
      </c>
      <c r="BA100" s="565" t="e">
        <f>#REF!-#REF!</f>
        <v>#REF!</v>
      </c>
      <c r="BB100" s="565" t="str">
        <f>IFERROR(#REF!/I100*100-100,"")</f>
        <v/>
      </c>
      <c r="BC100" s="565" t="e">
        <f>#REF!-I100</f>
        <v>#REF!</v>
      </c>
      <c r="BE100" s="580" t="e">
        <f>#REF!-I100</f>
        <v>#REF!</v>
      </c>
      <c r="BF100" s="580" t="e">
        <f>#REF!-I100</f>
        <v>#REF!</v>
      </c>
      <c r="BG100" s="580" t="e">
        <f>#REF!-#REF!</f>
        <v>#REF!</v>
      </c>
      <c r="BH100" s="580" t="e">
        <f>#REF!-#REF!</f>
        <v>#REF!</v>
      </c>
    </row>
    <row r="101" spans="1:60" x14ac:dyDescent="0.25">
      <c r="A101" s="587"/>
      <c r="AE101" s="710"/>
      <c r="AF101" s="710"/>
      <c r="AG101" s="710"/>
      <c r="AH101" s="710"/>
      <c r="AI101" s="710"/>
      <c r="AJ101" s="710"/>
      <c r="AK101" s="710"/>
      <c r="AL101" s="710"/>
      <c r="AM101" s="710"/>
      <c r="AN101" s="710"/>
      <c r="AO101" s="710"/>
      <c r="AP101" s="711"/>
      <c r="AQ101" s="711"/>
      <c r="AR101" s="710"/>
      <c r="AS101" s="710"/>
      <c r="AV101" s="565" t="str">
        <f>IFERROR(#REF!/#REF!*100-100,"")</f>
        <v/>
      </c>
      <c r="AW101" s="565" t="e">
        <f>#REF!-#REF!</f>
        <v>#REF!</v>
      </c>
      <c r="AX101" s="565" t="str">
        <f>IFERROR(#REF!/#REF!*100-100,"")</f>
        <v/>
      </c>
      <c r="AY101" s="565" t="e">
        <f>#REF!-#REF!</f>
        <v>#REF!</v>
      </c>
      <c r="AZ101" s="565" t="str">
        <f>IFERROR(#REF!/#REF!*100-100,"")</f>
        <v/>
      </c>
      <c r="BA101" s="565" t="e">
        <f>#REF!-#REF!</f>
        <v>#REF!</v>
      </c>
      <c r="BB101" s="565" t="str">
        <f>IFERROR(#REF!/I101*100-100,"")</f>
        <v/>
      </c>
      <c r="BC101" s="565" t="e">
        <f>#REF!-I101</f>
        <v>#REF!</v>
      </c>
    </row>
    <row r="102" spans="1:60" x14ac:dyDescent="0.25">
      <c r="A102" s="587"/>
      <c r="B102" s="37" t="s">
        <v>1430</v>
      </c>
      <c r="C102" s="37"/>
      <c r="D102" s="37"/>
      <c r="E102" s="37"/>
      <c r="F102" s="37"/>
      <c r="G102" s="37"/>
      <c r="AD102" s="541" t="s">
        <v>1431</v>
      </c>
      <c r="AP102" s="551"/>
      <c r="AQ102" s="551"/>
      <c r="AU102" s="37" t="s">
        <v>1432</v>
      </c>
      <c r="AV102" s="565" t="str">
        <f>IFERROR(#REF!/#REF!*100-100,"")</f>
        <v/>
      </c>
      <c r="AW102" s="565" t="e">
        <f>#REF!-#REF!</f>
        <v>#REF!</v>
      </c>
      <c r="AX102" s="565" t="str">
        <f>IFERROR(#REF!/#REF!*100-100,"")</f>
        <v/>
      </c>
      <c r="AY102" s="565" t="e">
        <f>#REF!-#REF!</f>
        <v>#REF!</v>
      </c>
      <c r="AZ102" s="565" t="str">
        <f>IFERROR(#REF!/#REF!*100-100,"")</f>
        <v/>
      </c>
      <c r="BA102" s="565" t="e">
        <f>#REF!-#REF!</f>
        <v>#REF!</v>
      </c>
      <c r="BB102" s="565" t="str">
        <f>IFERROR(#REF!/I102*100-100,"")</f>
        <v/>
      </c>
      <c r="BC102" s="565" t="e">
        <f>#REF!-I102</f>
        <v>#REF!</v>
      </c>
    </row>
    <row r="103" spans="1:60" ht="53.25" customHeight="1" x14ac:dyDescent="0.25">
      <c r="A103" s="645"/>
      <c r="B103" s="712"/>
      <c r="C103" s="200" t="str">
        <f>C3</f>
        <v>2013/14 Actual</v>
      </c>
      <c r="D103" s="200" t="str">
        <f>D3</f>
        <v>2014/15 Actual</v>
      </c>
      <c r="E103" s="200" t="str">
        <f>E3</f>
        <v>2015/16 Actual</v>
      </c>
      <c r="F103" s="200" t="str">
        <f>F3</f>
        <v>2016/17 Actual</v>
      </c>
      <c r="G103" s="200" t="str">
        <f t="shared" ref="G103:Q103" si="87">G196</f>
        <v>2017/18 Actual</v>
      </c>
      <c r="H103" s="200" t="str">
        <f t="shared" si="87"/>
        <v>2018/19 Actual</v>
      </c>
      <c r="I103" s="200" t="str">
        <f t="shared" si="87"/>
        <v>2019/20 Actual</v>
      </c>
      <c r="J103" s="200" t="str">
        <f t="shared" si="87"/>
        <v>2020/21 Actual</v>
      </c>
      <c r="K103" s="200" t="str">
        <f t="shared" si="87"/>
        <v>2021/22 Actual</v>
      </c>
      <c r="L103" s="200" t="str">
        <f t="shared" si="87"/>
        <v>Budget Estimate 2022/23</v>
      </c>
      <c r="M103" s="1306" t="str">
        <f t="shared" si="87"/>
        <v>Actual FY2025</v>
      </c>
      <c r="N103" s="1306" t="str">
        <f t="shared" si="87"/>
        <v>Budget Estimate 2025/26</v>
      </c>
      <c r="O103" s="1307" t="str">
        <f>O196</f>
        <v>Budget Outturn FY2026</v>
      </c>
      <c r="P103" s="1342" t="str">
        <f t="shared" si="87"/>
        <v xml:space="preserve">Budget Estimate 2026/27 </v>
      </c>
      <c r="Q103" s="1307" t="str">
        <f t="shared" si="87"/>
        <v>Budget Estimate 2027/28</v>
      </c>
      <c r="R103" s="1307" t="str">
        <f>R196</f>
        <v>Budget Estimate 2028/29</v>
      </c>
      <c r="S103" s="546"/>
      <c r="T103" s="546"/>
      <c r="U103" s="546"/>
      <c r="V103" s="546"/>
      <c r="W103" s="547"/>
      <c r="X103" s="547"/>
      <c r="Y103" s="547"/>
      <c r="Z103" s="547"/>
      <c r="AA103" s="547"/>
      <c r="AB103" s="546"/>
      <c r="AC103" s="546"/>
      <c r="AD103" s="547"/>
      <c r="AE103" s="547" t="str">
        <f>AE3</f>
        <v>2013/14 Ola</v>
      </c>
      <c r="AF103" s="547" t="str">
        <f>AF3</f>
        <v>2014/15 Ola</v>
      </c>
      <c r="AG103" s="547" t="str">
        <f>AG3</f>
        <v>2015/16 Ola</v>
      </c>
      <c r="AH103" s="547" t="str">
        <f>AH3</f>
        <v>2016/17 Ola</v>
      </c>
      <c r="AI103" s="547" t="str">
        <f>AI113</f>
        <v>2017/18 Ola</v>
      </c>
      <c r="AJ103" s="547" t="str">
        <f>AJ113</f>
        <v>2018/19 Ola</v>
      </c>
      <c r="AK103" s="547" t="str">
        <f>AK113</f>
        <v>2019/20 Ola</v>
      </c>
      <c r="AL103" s="547" t="str">
        <f>AL113</f>
        <v>2020/21 Ola</v>
      </c>
      <c r="AM103" s="547" t="s">
        <v>1398</v>
      </c>
      <c r="AN103" s="547" t="s">
        <v>1399</v>
      </c>
      <c r="AO103" s="547" t="str">
        <f t="shared" ref="AO103:AT103" si="88">AO3</f>
        <v>2024/25 Ola Fakaangaanga</v>
      </c>
      <c r="AP103" s="547" t="str">
        <f t="shared" si="88"/>
        <v>2025/26 Patiseti</v>
      </c>
      <c r="AQ103" s="547" t="str">
        <f t="shared" si="88"/>
        <v>25/26 Esitimeti Liliu</v>
      </c>
      <c r="AR103" s="547" t="str">
        <f t="shared" si="88"/>
        <v>2026/27 Patiseti Fakaangaanga</v>
      </c>
      <c r="AS103" s="547" t="str">
        <f t="shared" si="88"/>
        <v>2027/28 Patiseti Fakaangaanga</v>
      </c>
      <c r="AT103" s="547" t="str">
        <f t="shared" si="88"/>
        <v>2028/29 Patiseti Fakaangaanga</v>
      </c>
      <c r="AU103" s="548"/>
      <c r="AV103" s="565" t="str">
        <f>IFERROR(#REF!/#REF!*100-100,"")</f>
        <v/>
      </c>
      <c r="AW103" s="565" t="e">
        <f>#REF!-#REF!</f>
        <v>#REF!</v>
      </c>
      <c r="AX103" s="565" t="str">
        <f>IFERROR(#REF!/#REF!*100-100,"")</f>
        <v/>
      </c>
      <c r="AY103" s="565" t="e">
        <f>#REF!-#REF!</f>
        <v>#REF!</v>
      </c>
      <c r="AZ103" s="565" t="str">
        <f>IFERROR(#REF!/#REF!*100-100,"")</f>
        <v/>
      </c>
      <c r="BA103" s="565" t="e">
        <f>#REF!-#REF!</f>
        <v>#REF!</v>
      </c>
      <c r="BB103" s="565" t="str">
        <f>IFERROR(#REF!/I103*100-100,"")</f>
        <v/>
      </c>
      <c r="BC103" s="565" t="e">
        <f>#REF!-I103</f>
        <v>#REF!</v>
      </c>
    </row>
    <row r="104" spans="1:60" x14ac:dyDescent="0.25">
      <c r="A104" s="587"/>
      <c r="B104" s="40" t="s">
        <v>299</v>
      </c>
      <c r="C104" s="39"/>
      <c r="D104" s="39"/>
      <c r="E104" s="39"/>
      <c r="F104" s="39"/>
      <c r="G104" s="39"/>
      <c r="H104" s="38"/>
      <c r="I104" s="38"/>
      <c r="J104" s="38"/>
      <c r="K104" s="38"/>
      <c r="L104" s="38"/>
      <c r="M104" s="1343"/>
      <c r="N104" s="1343"/>
      <c r="O104" s="1282"/>
      <c r="P104" s="1344"/>
      <c r="Q104" s="1282"/>
      <c r="R104" s="152"/>
      <c r="S104" s="38"/>
      <c r="T104" s="38" t="s">
        <v>1396</v>
      </c>
      <c r="U104" s="38" t="s">
        <v>1396</v>
      </c>
      <c r="V104" s="38" t="s">
        <v>1397</v>
      </c>
      <c r="W104" s="38" t="s">
        <v>1397</v>
      </c>
      <c r="X104" s="38"/>
      <c r="Y104" s="38"/>
      <c r="Z104" s="38"/>
      <c r="AA104" s="38"/>
      <c r="AD104" s="713" t="s">
        <v>1407</v>
      </c>
      <c r="AE104" s="577"/>
      <c r="AF104" s="577"/>
      <c r="AG104" s="577"/>
      <c r="AH104" s="577"/>
      <c r="AI104" s="577"/>
      <c r="AJ104" s="577"/>
      <c r="AK104" s="577"/>
      <c r="AL104" s="577"/>
      <c r="AM104" s="577"/>
      <c r="AN104" s="577"/>
      <c r="AO104" s="577"/>
      <c r="AP104" s="577"/>
      <c r="AQ104" s="577"/>
      <c r="AR104" s="650"/>
      <c r="AS104" s="577"/>
      <c r="AT104" s="577"/>
      <c r="AU104" s="40" t="s">
        <v>299</v>
      </c>
      <c r="AV104" s="565" t="str">
        <f>IFERROR(#REF!/#REF!*100-100,"")</f>
        <v/>
      </c>
      <c r="AW104" s="565" t="e">
        <f>#REF!-#REF!</f>
        <v>#REF!</v>
      </c>
      <c r="AX104" s="565" t="str">
        <f>IFERROR(#REF!/#REF!*100-100,"")</f>
        <v/>
      </c>
      <c r="AY104" s="565" t="e">
        <f>#REF!-#REF!</f>
        <v>#REF!</v>
      </c>
      <c r="AZ104" s="565" t="str">
        <f>IFERROR(#REF!/#REF!*100-100,"")</f>
        <v/>
      </c>
      <c r="BA104" s="565" t="e">
        <f>#REF!-#REF!</f>
        <v>#REF!</v>
      </c>
      <c r="BB104" s="565" t="str">
        <f>IFERROR(#REF!/I104*100-100,"")</f>
        <v/>
      </c>
      <c r="BC104" s="565" t="e">
        <f>#REF!-I104</f>
        <v>#REF!</v>
      </c>
    </row>
    <row r="105" spans="1:60" x14ac:dyDescent="0.25">
      <c r="A105" s="587"/>
      <c r="B105" s="41" t="s">
        <v>300</v>
      </c>
      <c r="C105" s="574">
        <f t="shared" ref="C105:Q108" si="89">C208</f>
        <v>10.530852350000002</v>
      </c>
      <c r="D105" s="574">
        <f t="shared" si="89"/>
        <v>12.47256028</v>
      </c>
      <c r="E105" s="574">
        <f t="shared" si="89"/>
        <v>11.926174130000001</v>
      </c>
      <c r="F105" s="574">
        <f t="shared" si="89"/>
        <v>12.833184719999998</v>
      </c>
      <c r="G105" s="574">
        <f t="shared" si="89"/>
        <v>10.848136519999999</v>
      </c>
      <c r="H105" s="574">
        <f t="shared" si="89"/>
        <v>10.14273916</v>
      </c>
      <c r="I105" s="574">
        <f t="shared" si="89"/>
        <v>14.458547320000001</v>
      </c>
      <c r="J105" s="574">
        <f t="shared" si="89"/>
        <v>13.215253539999999</v>
      </c>
      <c r="K105" s="574">
        <f t="shared" si="89"/>
        <v>10.395382550000003</v>
      </c>
      <c r="L105" s="574">
        <f t="shared" si="89"/>
        <v>10.895099999999999</v>
      </c>
      <c r="M105" s="1234">
        <f t="shared" si="89"/>
        <v>35.204180980000004</v>
      </c>
      <c r="N105" s="1234">
        <f t="shared" si="89"/>
        <v>41.892899999999997</v>
      </c>
      <c r="O105" s="1282">
        <f>O208</f>
        <v>39.412799999999997</v>
      </c>
      <c r="P105" s="1344">
        <f t="shared" si="89"/>
        <v>36.0685</v>
      </c>
      <c r="Q105" s="1282">
        <f t="shared" si="89"/>
        <v>38.988100000000003</v>
      </c>
      <c r="R105" s="1282">
        <f>R208</f>
        <v>40.911000000000001</v>
      </c>
      <c r="S105" s="574"/>
      <c r="T105" s="557">
        <f t="shared" ref="T105:U110" si="90">P105/O105-1</f>
        <v>-8.4853144156213145E-2</v>
      </c>
      <c r="U105" s="557">
        <f t="shared" si="90"/>
        <v>8.094597779225654E-2</v>
      </c>
      <c r="V105" s="671">
        <f t="shared" ref="V105:V110" si="91">O105-P105</f>
        <v>3.3442999999999969</v>
      </c>
      <c r="W105" s="671">
        <f t="shared" ref="W105:W110" si="92">Q105-P105</f>
        <v>2.9196000000000026</v>
      </c>
      <c r="X105" s="574"/>
      <c r="Y105" s="574"/>
      <c r="Z105" s="574"/>
      <c r="AA105" s="574"/>
      <c r="AB105" s="575"/>
      <c r="AC105" s="575"/>
      <c r="AD105" s="576" t="s">
        <v>1433</v>
      </c>
      <c r="AE105" s="577">
        <f t="shared" ref="AE105:AT109" si="93">C105</f>
        <v>10.530852350000002</v>
      </c>
      <c r="AF105" s="577">
        <f t="shared" si="93"/>
        <v>12.47256028</v>
      </c>
      <c r="AG105" s="577">
        <f t="shared" si="93"/>
        <v>11.926174130000001</v>
      </c>
      <c r="AH105" s="577">
        <f t="shared" si="93"/>
        <v>12.833184719999998</v>
      </c>
      <c r="AI105" s="577">
        <f t="shared" si="93"/>
        <v>10.848136519999999</v>
      </c>
      <c r="AJ105" s="577">
        <f t="shared" si="93"/>
        <v>10.14273916</v>
      </c>
      <c r="AK105" s="577">
        <f t="shared" si="93"/>
        <v>14.458547320000001</v>
      </c>
      <c r="AL105" s="577">
        <f t="shared" si="93"/>
        <v>13.215253539999999</v>
      </c>
      <c r="AM105" s="577">
        <f t="shared" si="93"/>
        <v>10.395382550000003</v>
      </c>
      <c r="AN105" s="577">
        <f t="shared" si="93"/>
        <v>10.895099999999999</v>
      </c>
      <c r="AO105" s="577">
        <f t="shared" si="93"/>
        <v>35.204180980000004</v>
      </c>
      <c r="AP105" s="577">
        <f t="shared" si="93"/>
        <v>41.892899999999997</v>
      </c>
      <c r="AQ105" s="577">
        <f t="shared" si="93"/>
        <v>39.412799999999997</v>
      </c>
      <c r="AR105" s="650">
        <f t="shared" si="93"/>
        <v>36.0685</v>
      </c>
      <c r="AS105" s="577">
        <f t="shared" si="93"/>
        <v>38.988100000000003</v>
      </c>
      <c r="AT105" s="577">
        <f t="shared" si="93"/>
        <v>40.911000000000001</v>
      </c>
      <c r="AU105" s="41" t="s">
        <v>300</v>
      </c>
      <c r="AV105" s="565" t="str">
        <f>IFERROR(#REF!/#REF!*100-100,"")</f>
        <v/>
      </c>
      <c r="AW105" s="565" t="e">
        <f>#REF!-#REF!</f>
        <v>#REF!</v>
      </c>
      <c r="AX105" s="565" t="str">
        <f>IFERROR(#REF!/#REF!*100-100,"")</f>
        <v/>
      </c>
      <c r="AY105" s="565" t="e">
        <f>#REF!-#REF!</f>
        <v>#REF!</v>
      </c>
      <c r="AZ105" s="565" t="str">
        <f>IFERROR(#REF!/#REF!*100-100,"")</f>
        <v/>
      </c>
      <c r="BA105" s="565" t="e">
        <f>#REF!-#REF!</f>
        <v>#REF!</v>
      </c>
      <c r="BB105" s="565" t="str">
        <f>IFERROR(#REF!/I105*100-100,"")</f>
        <v/>
      </c>
      <c r="BC105" s="565" t="e">
        <f>#REF!-I105</f>
        <v>#REF!</v>
      </c>
      <c r="BE105" s="580" t="e">
        <f>#REF!-I105</f>
        <v>#REF!</v>
      </c>
      <c r="BF105" s="580" t="e">
        <f>#REF!-I105</f>
        <v>#REF!</v>
      </c>
      <c r="BG105" s="580" t="e">
        <f>#REF!-#REF!</f>
        <v>#REF!</v>
      </c>
      <c r="BH105" s="580" t="e">
        <f>#REF!-#REF!</f>
        <v>#REF!</v>
      </c>
    </row>
    <row r="106" spans="1:60" x14ac:dyDescent="0.25">
      <c r="A106" s="587"/>
      <c r="B106" s="41" t="s">
        <v>337</v>
      </c>
      <c r="C106" s="574">
        <f t="shared" si="89"/>
        <v>13.159857539999997</v>
      </c>
      <c r="D106" s="574">
        <f t="shared" si="89"/>
        <v>13.249579909999996</v>
      </c>
      <c r="E106" s="574">
        <f t="shared" si="89"/>
        <v>16.507900799999994</v>
      </c>
      <c r="F106" s="574">
        <f t="shared" si="89"/>
        <v>14.073519970000001</v>
      </c>
      <c r="G106" s="574">
        <f t="shared" si="89"/>
        <v>14.618754309999995</v>
      </c>
      <c r="H106" s="574">
        <f t="shared" si="89"/>
        <v>15.29923825</v>
      </c>
      <c r="I106" s="574">
        <f t="shared" si="89"/>
        <v>14.523533020000007</v>
      </c>
      <c r="J106" s="574">
        <f t="shared" si="89"/>
        <v>13.38088905</v>
      </c>
      <c r="K106" s="574">
        <f t="shared" si="89"/>
        <v>11.27180083</v>
      </c>
      <c r="L106" s="574">
        <f t="shared" si="89"/>
        <v>16.151199999999999</v>
      </c>
      <c r="M106" s="1234">
        <f t="shared" si="89"/>
        <v>19.617803859999999</v>
      </c>
      <c r="N106" s="1234">
        <f t="shared" si="89"/>
        <v>29.927800000000001</v>
      </c>
      <c r="O106" s="1282">
        <f>O209</f>
        <v>21.2942</v>
      </c>
      <c r="P106" s="1344">
        <f t="shared" si="89"/>
        <v>22.985299999999999</v>
      </c>
      <c r="Q106" s="1282">
        <f t="shared" si="89"/>
        <v>24.536000000000001</v>
      </c>
      <c r="R106" s="1282">
        <f>R209</f>
        <v>26.276900000000001</v>
      </c>
      <c r="S106" s="574"/>
      <c r="T106" s="557">
        <f t="shared" si="90"/>
        <v>7.941599120887366E-2</v>
      </c>
      <c r="U106" s="557">
        <f t="shared" si="90"/>
        <v>6.746485797444457E-2</v>
      </c>
      <c r="V106" s="671">
        <f t="shared" si="91"/>
        <v>-1.6910999999999987</v>
      </c>
      <c r="W106" s="671">
        <f t="shared" si="92"/>
        <v>1.5507000000000026</v>
      </c>
      <c r="X106" s="574"/>
      <c r="Y106" s="574"/>
      <c r="Z106" s="574"/>
      <c r="AA106" s="574"/>
      <c r="AB106" s="575"/>
      <c r="AC106" s="575"/>
      <c r="AD106" s="576" t="s">
        <v>1434</v>
      </c>
      <c r="AE106" s="577">
        <f t="shared" si="93"/>
        <v>13.159857539999997</v>
      </c>
      <c r="AF106" s="577">
        <f t="shared" si="93"/>
        <v>13.249579909999996</v>
      </c>
      <c r="AG106" s="577">
        <f t="shared" si="93"/>
        <v>16.507900799999994</v>
      </c>
      <c r="AH106" s="577">
        <f t="shared" si="93"/>
        <v>14.073519970000001</v>
      </c>
      <c r="AI106" s="577">
        <f t="shared" si="93"/>
        <v>14.618754309999995</v>
      </c>
      <c r="AJ106" s="577">
        <f t="shared" si="93"/>
        <v>15.29923825</v>
      </c>
      <c r="AK106" s="577">
        <f t="shared" si="93"/>
        <v>14.523533020000007</v>
      </c>
      <c r="AL106" s="577">
        <f t="shared" si="93"/>
        <v>13.38088905</v>
      </c>
      <c r="AM106" s="577">
        <f t="shared" si="93"/>
        <v>11.27180083</v>
      </c>
      <c r="AN106" s="577">
        <f t="shared" si="93"/>
        <v>16.151199999999999</v>
      </c>
      <c r="AO106" s="577">
        <f t="shared" si="93"/>
        <v>19.617803859999999</v>
      </c>
      <c r="AP106" s="577">
        <f t="shared" si="93"/>
        <v>29.927800000000001</v>
      </c>
      <c r="AQ106" s="577">
        <f t="shared" si="93"/>
        <v>21.2942</v>
      </c>
      <c r="AR106" s="650">
        <f t="shared" si="93"/>
        <v>22.985299999999999</v>
      </c>
      <c r="AS106" s="577">
        <f t="shared" si="93"/>
        <v>24.536000000000001</v>
      </c>
      <c r="AT106" s="577">
        <f t="shared" si="93"/>
        <v>26.276900000000001</v>
      </c>
      <c r="AU106" s="41" t="s">
        <v>337</v>
      </c>
      <c r="AV106" s="565" t="str">
        <f>IFERROR(#REF!/#REF!*100-100,"")</f>
        <v/>
      </c>
      <c r="AW106" s="565" t="e">
        <f>#REF!-#REF!</f>
        <v>#REF!</v>
      </c>
      <c r="AX106" s="565" t="str">
        <f>IFERROR(#REF!/#REF!*100-100,"")</f>
        <v/>
      </c>
      <c r="AY106" s="565" t="e">
        <f>#REF!-#REF!</f>
        <v>#REF!</v>
      </c>
      <c r="AZ106" s="565" t="str">
        <f>IFERROR(#REF!/#REF!*100-100,"")</f>
        <v/>
      </c>
      <c r="BA106" s="565" t="e">
        <f>#REF!-#REF!</f>
        <v>#REF!</v>
      </c>
      <c r="BB106" s="565" t="str">
        <f>IFERROR(#REF!/I106*100-100,"")</f>
        <v/>
      </c>
      <c r="BC106" s="565" t="e">
        <f>#REF!-I106</f>
        <v>#REF!</v>
      </c>
      <c r="BE106" s="580" t="e">
        <f>#REF!-I106</f>
        <v>#REF!</v>
      </c>
      <c r="BF106" s="580" t="e">
        <f>#REF!-I106</f>
        <v>#REF!</v>
      </c>
      <c r="BG106" s="580" t="e">
        <f>#REF!-#REF!</f>
        <v>#REF!</v>
      </c>
      <c r="BH106" s="580" t="e">
        <f>#REF!-#REF!</f>
        <v>#REF!</v>
      </c>
    </row>
    <row r="107" spans="1:60" x14ac:dyDescent="0.25">
      <c r="A107" s="587"/>
      <c r="B107" s="41" t="s">
        <v>473</v>
      </c>
      <c r="C107" s="574">
        <f t="shared" si="89"/>
        <v>0.57591135999999998</v>
      </c>
      <c r="D107" s="574">
        <f t="shared" si="89"/>
        <v>0.55759389000000004</v>
      </c>
      <c r="E107" s="574">
        <f t="shared" si="89"/>
        <v>0.69330652000000004</v>
      </c>
      <c r="F107" s="574">
        <f t="shared" si="89"/>
        <v>0.68422018999999989</v>
      </c>
      <c r="G107" s="574">
        <f t="shared" si="89"/>
        <v>0.79130442999999995</v>
      </c>
      <c r="H107" s="574">
        <f t="shared" si="89"/>
        <v>0.73497279999999998</v>
      </c>
      <c r="I107" s="574">
        <f t="shared" si="89"/>
        <v>0.82934588999999992</v>
      </c>
      <c r="J107" s="574">
        <f t="shared" si="89"/>
        <v>0.78642916000000007</v>
      </c>
      <c r="K107" s="574">
        <f t="shared" si="89"/>
        <v>0.7356097399999999</v>
      </c>
      <c r="L107" s="574">
        <f t="shared" si="89"/>
        <v>1.157</v>
      </c>
      <c r="M107" s="1234">
        <f t="shared" si="89"/>
        <v>0.93208619999999998</v>
      </c>
      <c r="N107" s="1234">
        <f t="shared" si="89"/>
        <v>0.80659999999999998</v>
      </c>
      <c r="O107" s="1282">
        <f>O210</f>
        <v>1.0088999999999999</v>
      </c>
      <c r="P107" s="1344">
        <f t="shared" si="89"/>
        <v>1.1779999999999999</v>
      </c>
      <c r="Q107" s="1282">
        <f t="shared" si="89"/>
        <v>1.2515000000000001</v>
      </c>
      <c r="R107" s="1282">
        <f>R210</f>
        <v>1.3339000000000001</v>
      </c>
      <c r="S107" s="574"/>
      <c r="T107" s="557">
        <f t="shared" si="90"/>
        <v>0.16760828625235402</v>
      </c>
      <c r="U107" s="557">
        <f t="shared" si="90"/>
        <v>6.239388794567069E-2</v>
      </c>
      <c r="V107" s="671">
        <f t="shared" si="91"/>
        <v>-0.16910000000000003</v>
      </c>
      <c r="W107" s="671">
        <f t="shared" si="92"/>
        <v>7.3500000000000121E-2</v>
      </c>
      <c r="X107" s="574"/>
      <c r="Y107" s="574"/>
      <c r="Z107" s="574"/>
      <c r="AA107" s="574"/>
      <c r="AB107" s="575"/>
      <c r="AC107" s="575"/>
      <c r="AD107" s="576" t="s">
        <v>1435</v>
      </c>
      <c r="AE107" s="577">
        <f t="shared" si="93"/>
        <v>0.57591135999999998</v>
      </c>
      <c r="AF107" s="577">
        <f t="shared" si="93"/>
        <v>0.55759389000000004</v>
      </c>
      <c r="AG107" s="577">
        <f t="shared" si="93"/>
        <v>0.69330652000000004</v>
      </c>
      <c r="AH107" s="577">
        <f t="shared" si="93"/>
        <v>0.68422018999999989</v>
      </c>
      <c r="AI107" s="577">
        <f t="shared" si="93"/>
        <v>0.79130442999999995</v>
      </c>
      <c r="AJ107" s="577">
        <f t="shared" si="93"/>
        <v>0.73497279999999998</v>
      </c>
      <c r="AK107" s="577">
        <f t="shared" si="93"/>
        <v>0.82934588999999992</v>
      </c>
      <c r="AL107" s="577">
        <f t="shared" si="93"/>
        <v>0.78642916000000007</v>
      </c>
      <c r="AM107" s="577">
        <f t="shared" si="93"/>
        <v>0.7356097399999999</v>
      </c>
      <c r="AN107" s="577">
        <f t="shared" si="93"/>
        <v>1.157</v>
      </c>
      <c r="AO107" s="577">
        <f t="shared" si="93"/>
        <v>0.93208619999999998</v>
      </c>
      <c r="AP107" s="577">
        <f t="shared" si="93"/>
        <v>0.80659999999999998</v>
      </c>
      <c r="AQ107" s="577">
        <f t="shared" si="93"/>
        <v>1.0088999999999999</v>
      </c>
      <c r="AR107" s="650">
        <f t="shared" si="93"/>
        <v>1.1779999999999999</v>
      </c>
      <c r="AS107" s="577">
        <f t="shared" si="93"/>
        <v>1.2515000000000001</v>
      </c>
      <c r="AT107" s="577">
        <f t="shared" si="93"/>
        <v>1.3339000000000001</v>
      </c>
      <c r="AU107" s="41" t="s">
        <v>473</v>
      </c>
      <c r="AV107" s="565" t="str">
        <f>IFERROR(#REF!/#REF!*100-100,"")</f>
        <v/>
      </c>
      <c r="AW107" s="565" t="e">
        <f>#REF!-#REF!</f>
        <v>#REF!</v>
      </c>
      <c r="AX107" s="565" t="str">
        <f>IFERROR(#REF!/#REF!*100-100,"")</f>
        <v/>
      </c>
      <c r="AY107" s="565" t="e">
        <f>#REF!-#REF!</f>
        <v>#REF!</v>
      </c>
      <c r="AZ107" s="565" t="str">
        <f>IFERROR(#REF!/#REF!*100-100,"")</f>
        <v/>
      </c>
      <c r="BA107" s="565" t="e">
        <f>#REF!-#REF!</f>
        <v>#REF!</v>
      </c>
      <c r="BB107" s="565" t="str">
        <f>IFERROR(#REF!/I107*100-100,"")</f>
        <v/>
      </c>
      <c r="BC107" s="565" t="e">
        <f>#REF!-I107</f>
        <v>#REF!</v>
      </c>
      <c r="BE107" s="580" t="e">
        <f>#REF!-I107</f>
        <v>#REF!</v>
      </c>
      <c r="BF107" s="580" t="e">
        <f>#REF!-I107</f>
        <v>#REF!</v>
      </c>
      <c r="BG107" s="580" t="e">
        <f>#REF!-#REF!</f>
        <v>#REF!</v>
      </c>
      <c r="BH107" s="580" t="e">
        <f>#REF!-#REF!</f>
        <v>#REF!</v>
      </c>
    </row>
    <row r="108" spans="1:60" ht="30" x14ac:dyDescent="0.25">
      <c r="A108" s="587"/>
      <c r="B108" s="714" t="s">
        <v>476</v>
      </c>
      <c r="C108" s="574">
        <f t="shared" si="89"/>
        <v>1.0615899999999999E-2</v>
      </c>
      <c r="D108" s="574">
        <f t="shared" si="89"/>
        <v>1.1999999999999999E-3</v>
      </c>
      <c r="E108" s="574">
        <f t="shared" si="89"/>
        <v>4.6900290000000004E-2</v>
      </c>
      <c r="F108" s="574">
        <f t="shared" si="89"/>
        <v>5.4539949999999997E-2</v>
      </c>
      <c r="G108" s="574">
        <f t="shared" si="89"/>
        <v>5.0000000000000001E-4</v>
      </c>
      <c r="H108" s="574">
        <f t="shared" si="89"/>
        <v>4.6992119999999998E-2</v>
      </c>
      <c r="I108" s="574">
        <f t="shared" si="89"/>
        <v>0.30290400000000001</v>
      </c>
      <c r="J108" s="574">
        <f t="shared" si="89"/>
        <v>0.48104999999999998</v>
      </c>
      <c r="K108" s="574">
        <f t="shared" si="89"/>
        <v>5.7222699999999994E-2</v>
      </c>
      <c r="L108" s="574">
        <f t="shared" si="89"/>
        <v>7.0000000000000007E-2</v>
      </c>
      <c r="M108" s="1234">
        <f t="shared" si="89"/>
        <v>0.115</v>
      </c>
      <c r="N108" s="1234">
        <f t="shared" si="89"/>
        <v>0.7833</v>
      </c>
      <c r="O108" s="1282">
        <f>O211</f>
        <v>0</v>
      </c>
      <c r="P108" s="1344">
        <f t="shared" si="89"/>
        <v>1.5044999999999999</v>
      </c>
      <c r="Q108" s="1282">
        <f t="shared" si="89"/>
        <v>1.5001</v>
      </c>
      <c r="R108" s="1282">
        <f>R211</f>
        <v>1.5001</v>
      </c>
      <c r="S108" s="574"/>
      <c r="T108" s="557" t="e">
        <f t="shared" si="90"/>
        <v>#DIV/0!</v>
      </c>
      <c r="U108" s="557">
        <f t="shared" si="90"/>
        <v>-2.9245596543702179E-3</v>
      </c>
      <c r="V108" s="671">
        <f t="shared" si="91"/>
        <v>-1.5044999999999999</v>
      </c>
      <c r="W108" s="671">
        <f t="shared" si="92"/>
        <v>-4.3999999999999595E-3</v>
      </c>
      <c r="X108" s="574"/>
      <c r="Y108" s="574"/>
      <c r="Z108" s="574"/>
      <c r="AA108" s="574"/>
      <c r="AB108" s="575"/>
      <c r="AC108" s="575"/>
      <c r="AD108" s="584" t="s">
        <v>1436</v>
      </c>
      <c r="AE108" s="577">
        <f t="shared" si="93"/>
        <v>1.0615899999999999E-2</v>
      </c>
      <c r="AF108" s="577">
        <f t="shared" si="93"/>
        <v>1.1999999999999999E-3</v>
      </c>
      <c r="AG108" s="577">
        <f t="shared" si="93"/>
        <v>4.6900290000000004E-2</v>
      </c>
      <c r="AH108" s="577">
        <f t="shared" si="93"/>
        <v>5.4539949999999997E-2</v>
      </c>
      <c r="AI108" s="577">
        <f t="shared" si="93"/>
        <v>5.0000000000000001E-4</v>
      </c>
      <c r="AJ108" s="577">
        <f t="shared" si="93"/>
        <v>4.6992119999999998E-2</v>
      </c>
      <c r="AK108" s="577">
        <f t="shared" si="93"/>
        <v>0.30290400000000001</v>
      </c>
      <c r="AL108" s="577">
        <f t="shared" si="93"/>
        <v>0.48104999999999998</v>
      </c>
      <c r="AM108" s="577">
        <f t="shared" si="93"/>
        <v>5.7222699999999994E-2</v>
      </c>
      <c r="AN108" s="577">
        <f t="shared" si="93"/>
        <v>7.0000000000000007E-2</v>
      </c>
      <c r="AO108" s="577">
        <f t="shared" si="93"/>
        <v>0.115</v>
      </c>
      <c r="AP108" s="577">
        <f t="shared" si="93"/>
        <v>0.7833</v>
      </c>
      <c r="AQ108" s="577">
        <f t="shared" si="93"/>
        <v>0</v>
      </c>
      <c r="AR108" s="650">
        <f t="shared" si="93"/>
        <v>1.5044999999999999</v>
      </c>
      <c r="AS108" s="577">
        <f t="shared" si="93"/>
        <v>1.5001</v>
      </c>
      <c r="AT108" s="577">
        <f t="shared" si="93"/>
        <v>1.5001</v>
      </c>
      <c r="AU108" s="714" t="s">
        <v>476</v>
      </c>
      <c r="AV108" s="565" t="str">
        <f>IFERROR(#REF!/#REF!*100-100,"")</f>
        <v/>
      </c>
      <c r="AW108" s="565" t="e">
        <f>#REF!-#REF!</f>
        <v>#REF!</v>
      </c>
      <c r="AX108" s="565" t="str">
        <f>IFERROR(#REF!/#REF!*100-100,"")</f>
        <v/>
      </c>
      <c r="AY108" s="565" t="e">
        <f>#REF!-#REF!</f>
        <v>#REF!</v>
      </c>
      <c r="AZ108" s="565" t="str">
        <f>IFERROR(#REF!/#REF!*100-100,"")</f>
        <v/>
      </c>
      <c r="BA108" s="565" t="e">
        <f>#REF!-#REF!</f>
        <v>#REF!</v>
      </c>
      <c r="BB108" s="565" t="str">
        <f>IFERROR(#REF!/I108*100-100,"")</f>
        <v/>
      </c>
      <c r="BC108" s="565" t="e">
        <f>#REF!-I108</f>
        <v>#REF!</v>
      </c>
      <c r="BE108" s="580" t="e">
        <f>#REF!-I108</f>
        <v>#REF!</v>
      </c>
      <c r="BF108" s="580" t="e">
        <f>#REF!-I108</f>
        <v>#REF!</v>
      </c>
      <c r="BG108" s="580" t="e">
        <f>#REF!-#REF!</f>
        <v>#REF!</v>
      </c>
      <c r="BH108" s="580" t="e">
        <f>#REF!-#REF!</f>
        <v>#REF!</v>
      </c>
    </row>
    <row r="109" spans="1:60" ht="30" x14ac:dyDescent="0.25">
      <c r="A109" s="587"/>
      <c r="B109" s="714" t="s">
        <v>481</v>
      </c>
      <c r="C109" s="574" t="e">
        <f>#REF!</f>
        <v>#REF!</v>
      </c>
      <c r="D109" s="574" t="e">
        <f>#REF!</f>
        <v>#REF!</v>
      </c>
      <c r="E109" s="574" t="e">
        <f>#REF!</f>
        <v>#REF!</v>
      </c>
      <c r="F109" s="574" t="e">
        <f>#REF!</f>
        <v>#REF!</v>
      </c>
      <c r="G109" s="574" t="e">
        <f>#REF!</f>
        <v>#REF!</v>
      </c>
      <c r="H109" s="574" t="e">
        <f>#REF!</f>
        <v>#REF!</v>
      </c>
      <c r="I109" s="574" t="e">
        <f>#REF!</f>
        <v>#REF!</v>
      </c>
      <c r="J109" s="574" t="e">
        <f>#REF!</f>
        <v>#REF!</v>
      </c>
      <c r="K109" s="574" t="e">
        <f>#REF!</f>
        <v>#REF!</v>
      </c>
      <c r="L109" s="574" t="e">
        <f>#REF!</f>
        <v>#REF!</v>
      </c>
      <c r="M109" s="1234" t="e">
        <f>#REF!</f>
        <v>#REF!</v>
      </c>
      <c r="N109" s="1234" t="e">
        <f>#REF!</f>
        <v>#REF!</v>
      </c>
      <c r="O109" s="1282" t="e">
        <f>#REF!</f>
        <v>#REF!</v>
      </c>
      <c r="P109" s="1344" t="e">
        <f>#REF!</f>
        <v>#REF!</v>
      </c>
      <c r="Q109" s="1282" t="e">
        <f>#REF!</f>
        <v>#REF!</v>
      </c>
      <c r="R109" s="1282" t="e">
        <f>#REF!</f>
        <v>#REF!</v>
      </c>
      <c r="S109" s="574"/>
      <c r="T109" s="557" t="e">
        <f t="shared" si="90"/>
        <v>#REF!</v>
      </c>
      <c r="U109" s="557" t="e">
        <f t="shared" si="90"/>
        <v>#REF!</v>
      </c>
      <c r="V109" s="671" t="e">
        <f t="shared" si="91"/>
        <v>#REF!</v>
      </c>
      <c r="W109" s="671" t="e">
        <f t="shared" si="92"/>
        <v>#REF!</v>
      </c>
      <c r="X109" s="574"/>
      <c r="Y109" s="574"/>
      <c r="Z109" s="574"/>
      <c r="AA109" s="574"/>
      <c r="AB109" s="575"/>
      <c r="AC109" s="575"/>
      <c r="AD109" s="576" t="s">
        <v>1437</v>
      </c>
      <c r="AE109" s="577" t="e">
        <f t="shared" si="93"/>
        <v>#REF!</v>
      </c>
      <c r="AF109" s="577" t="e">
        <f t="shared" si="93"/>
        <v>#REF!</v>
      </c>
      <c r="AG109" s="577" t="e">
        <f t="shared" si="93"/>
        <v>#REF!</v>
      </c>
      <c r="AH109" s="577" t="e">
        <f t="shared" si="93"/>
        <v>#REF!</v>
      </c>
      <c r="AI109" s="577" t="e">
        <f t="shared" si="93"/>
        <v>#REF!</v>
      </c>
      <c r="AJ109" s="577" t="e">
        <f t="shared" si="93"/>
        <v>#REF!</v>
      </c>
      <c r="AK109" s="577" t="e">
        <f t="shared" si="93"/>
        <v>#REF!</v>
      </c>
      <c r="AL109" s="577" t="e">
        <f t="shared" si="93"/>
        <v>#REF!</v>
      </c>
      <c r="AM109" s="577" t="e">
        <f t="shared" si="93"/>
        <v>#REF!</v>
      </c>
      <c r="AN109" s="577" t="e">
        <f t="shared" si="93"/>
        <v>#REF!</v>
      </c>
      <c r="AO109" s="577" t="e">
        <f t="shared" si="93"/>
        <v>#REF!</v>
      </c>
      <c r="AP109" s="577" t="e">
        <f t="shared" si="93"/>
        <v>#REF!</v>
      </c>
      <c r="AQ109" s="577" t="e">
        <f t="shared" si="93"/>
        <v>#REF!</v>
      </c>
      <c r="AR109" s="650" t="e">
        <f t="shared" si="93"/>
        <v>#REF!</v>
      </c>
      <c r="AS109" s="577" t="e">
        <f t="shared" si="93"/>
        <v>#REF!</v>
      </c>
      <c r="AT109" s="577" t="e">
        <f t="shared" si="93"/>
        <v>#REF!</v>
      </c>
      <c r="AU109" s="714" t="s">
        <v>481</v>
      </c>
      <c r="AV109" s="565" t="str">
        <f>IFERROR(#REF!/#REF!*100-100,"")</f>
        <v/>
      </c>
      <c r="AW109" s="565" t="e">
        <f>#REF!-#REF!</f>
        <v>#REF!</v>
      </c>
      <c r="AX109" s="565" t="str">
        <f>IFERROR(#REF!/#REF!*100-100,"")</f>
        <v/>
      </c>
      <c r="AY109" s="565" t="e">
        <f>#REF!-#REF!</f>
        <v>#REF!</v>
      </c>
      <c r="AZ109" s="565" t="str">
        <f>IFERROR(#REF!/#REF!*100-100,"")</f>
        <v/>
      </c>
      <c r="BA109" s="565" t="e">
        <f>#REF!-#REF!</f>
        <v>#REF!</v>
      </c>
      <c r="BB109" s="565" t="str">
        <f>IFERROR(#REF!/I109*100-100,"")</f>
        <v/>
      </c>
      <c r="BC109" s="565" t="e">
        <f>#REF!-I109</f>
        <v>#REF!</v>
      </c>
      <c r="BE109" s="580" t="e">
        <f>#REF!-I109</f>
        <v>#REF!</v>
      </c>
      <c r="BF109" s="580" t="e">
        <f>#REF!-I109</f>
        <v>#REF!</v>
      </c>
      <c r="BG109" s="580" t="e">
        <f>#REF!-#REF!</f>
        <v>#REF!</v>
      </c>
      <c r="BH109" s="580" t="e">
        <f>#REF!-#REF!</f>
        <v>#REF!</v>
      </c>
    </row>
    <row r="110" spans="1:60" x14ac:dyDescent="0.25">
      <c r="A110" s="587"/>
      <c r="B110" s="699" t="s">
        <v>1392</v>
      </c>
      <c r="C110" s="700" t="e">
        <f t="shared" ref="C110:Q110" si="94">SUM(C105:C109)</f>
        <v>#REF!</v>
      </c>
      <c r="D110" s="700" t="e">
        <f t="shared" si="94"/>
        <v>#REF!</v>
      </c>
      <c r="E110" s="700" t="e">
        <f t="shared" si="94"/>
        <v>#REF!</v>
      </c>
      <c r="F110" s="700" t="e">
        <f t="shared" si="94"/>
        <v>#REF!</v>
      </c>
      <c r="G110" s="700" t="e">
        <f t="shared" si="94"/>
        <v>#REF!</v>
      </c>
      <c r="H110" s="700" t="e">
        <f t="shared" si="94"/>
        <v>#REF!</v>
      </c>
      <c r="I110" s="700" t="e">
        <f t="shared" si="94"/>
        <v>#REF!</v>
      </c>
      <c r="J110" s="700" t="e">
        <f t="shared" si="94"/>
        <v>#REF!</v>
      </c>
      <c r="K110" s="700" t="e">
        <f t="shared" si="94"/>
        <v>#REF!</v>
      </c>
      <c r="L110" s="700" t="e">
        <f t="shared" si="94"/>
        <v>#REF!</v>
      </c>
      <c r="M110" s="1357" t="e">
        <f t="shared" si="94"/>
        <v>#REF!</v>
      </c>
      <c r="N110" s="1357" t="e">
        <f t="shared" si="94"/>
        <v>#REF!</v>
      </c>
      <c r="O110" s="1358" t="e">
        <f>SUM(O105:O109)</f>
        <v>#REF!</v>
      </c>
      <c r="P110" s="1359" t="e">
        <f t="shared" si="94"/>
        <v>#REF!</v>
      </c>
      <c r="Q110" s="1358" t="e">
        <f t="shared" si="94"/>
        <v>#REF!</v>
      </c>
      <c r="R110" s="1358" t="e">
        <f>SUM(R105:R109)</f>
        <v>#REF!</v>
      </c>
      <c r="S110" s="560"/>
      <c r="T110" s="592" t="e">
        <f t="shared" si="90"/>
        <v>#REF!</v>
      </c>
      <c r="U110" s="592" t="e">
        <f t="shared" si="90"/>
        <v>#REF!</v>
      </c>
      <c r="V110" s="678" t="e">
        <f t="shared" si="91"/>
        <v>#REF!</v>
      </c>
      <c r="W110" s="678" t="e">
        <f t="shared" si="92"/>
        <v>#REF!</v>
      </c>
      <c r="X110" s="679"/>
      <c r="Y110" s="679"/>
      <c r="Z110" s="679"/>
      <c r="AA110" s="679"/>
      <c r="AB110" s="560"/>
      <c r="AC110" s="560"/>
      <c r="AD110" s="651" t="s">
        <v>1408</v>
      </c>
      <c r="AE110" s="702" t="e">
        <f t="shared" ref="AE110:AS110" si="95">SUM(AE105:AE109)</f>
        <v>#REF!</v>
      </c>
      <c r="AF110" s="702" t="e">
        <f t="shared" si="95"/>
        <v>#REF!</v>
      </c>
      <c r="AG110" s="702" t="e">
        <f t="shared" si="95"/>
        <v>#REF!</v>
      </c>
      <c r="AH110" s="702" t="e">
        <f t="shared" si="95"/>
        <v>#REF!</v>
      </c>
      <c r="AI110" s="702" t="e">
        <f t="shared" si="95"/>
        <v>#REF!</v>
      </c>
      <c r="AJ110" s="702" t="e">
        <f t="shared" si="95"/>
        <v>#REF!</v>
      </c>
      <c r="AK110" s="702" t="e">
        <f t="shared" si="95"/>
        <v>#REF!</v>
      </c>
      <c r="AL110" s="702" t="e">
        <f t="shared" si="95"/>
        <v>#REF!</v>
      </c>
      <c r="AM110" s="702" t="e">
        <f t="shared" si="95"/>
        <v>#REF!</v>
      </c>
      <c r="AN110" s="702" t="e">
        <f t="shared" si="95"/>
        <v>#REF!</v>
      </c>
      <c r="AO110" s="702" t="e">
        <f t="shared" si="95"/>
        <v>#REF!</v>
      </c>
      <c r="AP110" s="702" t="e">
        <f t="shared" si="95"/>
        <v>#REF!</v>
      </c>
      <c r="AQ110" s="702" t="e">
        <f>SUM(AQ105:AQ109)</f>
        <v>#REF!</v>
      </c>
      <c r="AR110" s="702" t="e">
        <f t="shared" si="95"/>
        <v>#REF!</v>
      </c>
      <c r="AS110" s="702" t="e">
        <f t="shared" si="95"/>
        <v>#REF!</v>
      </c>
      <c r="AT110" s="702" t="e">
        <f>SUM(AT105:AT109)</f>
        <v>#REF!</v>
      </c>
      <c r="AU110" s="655" t="s">
        <v>1392</v>
      </c>
      <c r="AV110" s="565" t="str">
        <f>IFERROR(#REF!/#REF!*100-100,"")</f>
        <v/>
      </c>
      <c r="AW110" s="565" t="e">
        <f>#REF!-#REF!</f>
        <v>#REF!</v>
      </c>
      <c r="AX110" s="565" t="str">
        <f>IFERROR(#REF!/#REF!*100-100,"")</f>
        <v/>
      </c>
      <c r="AY110" s="565" t="e">
        <f>#REF!-#REF!</f>
        <v>#REF!</v>
      </c>
      <c r="AZ110" s="565" t="str">
        <f>IFERROR(#REF!/#REF!*100-100,"")</f>
        <v/>
      </c>
      <c r="BA110" s="565" t="e">
        <f>#REF!-#REF!</f>
        <v>#REF!</v>
      </c>
      <c r="BB110" s="565" t="str">
        <f>IFERROR(#REF!/I110*100-100,"")</f>
        <v/>
      </c>
      <c r="BC110" s="565" t="e">
        <f>#REF!-I110</f>
        <v>#REF!</v>
      </c>
      <c r="BE110" s="580" t="e">
        <f>#REF!-I110</f>
        <v>#REF!</v>
      </c>
      <c r="BF110" s="580" t="e">
        <f>#REF!-I110</f>
        <v>#REF!</v>
      </c>
      <c r="BG110" s="580" t="e">
        <f>#REF!-#REF!</f>
        <v>#REF!</v>
      </c>
      <c r="BH110" s="580" t="e">
        <f>#REF!-#REF!</f>
        <v>#REF!</v>
      </c>
    </row>
    <row r="111" spans="1:60" x14ac:dyDescent="0.25">
      <c r="A111" s="587"/>
      <c r="AM111" s="710"/>
      <c r="AN111" s="710"/>
      <c r="AP111" s="551"/>
      <c r="AQ111" s="551"/>
      <c r="AV111" s="565" t="str">
        <f>IFERROR(#REF!/#REF!*100-100,"")</f>
        <v/>
      </c>
      <c r="AW111" s="565" t="e">
        <f>#REF!-#REF!</f>
        <v>#REF!</v>
      </c>
      <c r="AX111" s="565" t="str">
        <f>IFERROR(#REF!/#REF!*100-100,"")</f>
        <v/>
      </c>
      <c r="AY111" s="565" t="e">
        <f>#REF!-#REF!</f>
        <v>#REF!</v>
      </c>
      <c r="AZ111" s="565" t="str">
        <f>IFERROR(#REF!/#REF!*100-100,"")</f>
        <v/>
      </c>
      <c r="BA111" s="565" t="e">
        <f>#REF!-#REF!</f>
        <v>#REF!</v>
      </c>
      <c r="BB111" s="565" t="str">
        <f>IFERROR(#REF!/I111*100-100,"")</f>
        <v/>
      </c>
      <c r="BC111" s="565" t="e">
        <f>#REF!-I111</f>
        <v>#REF!</v>
      </c>
    </row>
    <row r="112" spans="1:60" x14ac:dyDescent="0.25">
      <c r="A112" s="587"/>
      <c r="B112" s="37" t="s">
        <v>1438</v>
      </c>
      <c r="C112" s="37"/>
      <c r="D112" s="37"/>
      <c r="E112" s="37"/>
      <c r="F112" s="37"/>
      <c r="G112" s="37"/>
      <c r="AD112" s="541" t="s">
        <v>1439</v>
      </c>
      <c r="AP112" s="551"/>
      <c r="AQ112" s="551"/>
      <c r="AU112" s="37" t="s">
        <v>1440</v>
      </c>
      <c r="AV112" s="565" t="str">
        <f>IFERROR(#REF!/#REF!*100-100,"")</f>
        <v/>
      </c>
      <c r="AW112" s="565" t="e">
        <f>#REF!-#REF!</f>
        <v>#REF!</v>
      </c>
      <c r="AX112" s="565" t="str">
        <f>IFERROR(#REF!/#REF!*100-100,"")</f>
        <v/>
      </c>
      <c r="AY112" s="565" t="e">
        <f>#REF!-#REF!</f>
        <v>#REF!</v>
      </c>
      <c r="AZ112" s="565" t="str">
        <f>IFERROR(#REF!/#REF!*100-100,"")</f>
        <v/>
      </c>
      <c r="BA112" s="565" t="e">
        <f>#REF!-#REF!</f>
        <v>#REF!</v>
      </c>
      <c r="BB112" s="565" t="str">
        <f>IFERROR(#REF!/I112*100-100,"")</f>
        <v/>
      </c>
      <c r="BC112" s="565" t="e">
        <f>#REF!-I112</f>
        <v>#REF!</v>
      </c>
    </row>
    <row r="113" spans="1:60" ht="38.25" x14ac:dyDescent="0.25">
      <c r="A113" s="645"/>
      <c r="B113" s="647"/>
      <c r="C113" s="547" t="str">
        <f>C3</f>
        <v>2013/14 Actual</v>
      </c>
      <c r="D113" s="547" t="str">
        <f>D3</f>
        <v>2014/15 Actual</v>
      </c>
      <c r="E113" s="547" t="str">
        <f>E3</f>
        <v>2015/16 Actual</v>
      </c>
      <c r="F113" s="547" t="str">
        <f>F3</f>
        <v>2016/17 Actual</v>
      </c>
      <c r="G113" s="547" t="str">
        <f t="shared" ref="G113:Q113" si="96">G196</f>
        <v>2017/18 Actual</v>
      </c>
      <c r="H113" s="547" t="str">
        <f t="shared" si="96"/>
        <v>2018/19 Actual</v>
      </c>
      <c r="I113" s="547" t="str">
        <f t="shared" si="96"/>
        <v>2019/20 Actual</v>
      </c>
      <c r="J113" s="547" t="str">
        <f t="shared" si="96"/>
        <v>2020/21 Actual</v>
      </c>
      <c r="K113" s="547" t="str">
        <f t="shared" si="96"/>
        <v>2021/22 Actual</v>
      </c>
      <c r="L113" s="547" t="str">
        <f t="shared" si="96"/>
        <v>Budget Estimate 2022/23</v>
      </c>
      <c r="M113" s="1317" t="str">
        <f t="shared" si="96"/>
        <v>Actual FY2025</v>
      </c>
      <c r="N113" s="1317" t="str">
        <f t="shared" si="96"/>
        <v>Budget Estimate 2025/26</v>
      </c>
      <c r="O113" s="1318" t="str">
        <f>O196</f>
        <v>Budget Outturn FY2026</v>
      </c>
      <c r="P113" s="1318" t="str">
        <f t="shared" si="96"/>
        <v xml:space="preserve">Budget Estimate 2026/27 </v>
      </c>
      <c r="Q113" s="1318" t="str">
        <f t="shared" si="96"/>
        <v>Budget Estimate 2027/28</v>
      </c>
      <c r="R113" s="1318" t="str">
        <f>R196</f>
        <v>Budget Estimate 2028/29</v>
      </c>
      <c r="S113" s="547"/>
      <c r="T113" s="547"/>
      <c r="U113" s="547"/>
      <c r="V113" s="547"/>
      <c r="W113" s="547"/>
      <c r="X113" s="547"/>
      <c r="Y113" s="547"/>
      <c r="Z113" s="547"/>
      <c r="AA113" s="547"/>
      <c r="AB113" s="546"/>
      <c r="AC113" s="546"/>
      <c r="AD113" s="547"/>
      <c r="AE113" s="547" t="str">
        <f>AE3</f>
        <v>2013/14 Ola</v>
      </c>
      <c r="AF113" s="547" t="str">
        <f>AF3</f>
        <v>2014/15 Ola</v>
      </c>
      <c r="AG113" s="547" t="str">
        <f>AG3</f>
        <v>2015/16 Ola</v>
      </c>
      <c r="AH113" s="547" t="str">
        <f>AH3</f>
        <v>2016/17 Ola</v>
      </c>
      <c r="AI113" s="547" t="str">
        <f>AI133</f>
        <v>2017/18 Ola</v>
      </c>
      <c r="AJ113" s="547" t="str">
        <f>AJ133</f>
        <v>2018/19 Ola</v>
      </c>
      <c r="AK113" s="547" t="str">
        <f>AK133</f>
        <v>2019/20 Ola</v>
      </c>
      <c r="AL113" s="547" t="str">
        <f>AL133</f>
        <v>2020/21 Ola</v>
      </c>
      <c r="AM113" s="547" t="s">
        <v>1398</v>
      </c>
      <c r="AN113" s="547" t="s">
        <v>1399</v>
      </c>
      <c r="AO113" s="547" t="s">
        <v>1441</v>
      </c>
      <c r="AP113" s="715" t="s">
        <v>1442</v>
      </c>
      <c r="AQ113" s="715"/>
      <c r="AR113" s="547" t="s">
        <v>1443</v>
      </c>
      <c r="AS113" s="547" t="s">
        <v>1444</v>
      </c>
      <c r="AU113" s="647"/>
      <c r="AV113" s="565" t="str">
        <f>IFERROR(#REF!/#REF!*100-100,"")</f>
        <v/>
      </c>
      <c r="AW113" s="565" t="e">
        <f>#REF!-#REF!</f>
        <v>#REF!</v>
      </c>
      <c r="AX113" s="565" t="str">
        <f>IFERROR(#REF!/#REF!*100-100,"")</f>
        <v/>
      </c>
      <c r="AY113" s="565" t="e">
        <f>#REF!-#REF!</f>
        <v>#REF!</v>
      </c>
      <c r="AZ113" s="565" t="str">
        <f>IFERROR(#REF!/#REF!*100-100,"")</f>
        <v/>
      </c>
      <c r="BA113" s="565" t="e">
        <f>#REF!-#REF!</f>
        <v>#REF!</v>
      </c>
      <c r="BB113" s="565" t="str">
        <f>IFERROR(#REF!/I113*100-100,"")</f>
        <v/>
      </c>
      <c r="BC113" s="565" t="e">
        <f>#REF!-I113</f>
        <v>#REF!</v>
      </c>
    </row>
    <row r="114" spans="1:60" x14ac:dyDescent="0.25">
      <c r="A114" s="587"/>
      <c r="B114" s="40" t="s">
        <v>1069</v>
      </c>
      <c r="C114" s="39"/>
      <c r="D114" s="39"/>
      <c r="E114" s="39"/>
      <c r="F114" s="39"/>
      <c r="G114" s="39"/>
      <c r="H114" s="38"/>
      <c r="I114" s="38"/>
      <c r="J114" s="38"/>
      <c r="K114" s="38"/>
      <c r="L114" s="38"/>
      <c r="M114" s="1343"/>
      <c r="N114" s="1234"/>
      <c r="O114" s="1234"/>
      <c r="P114" s="1362"/>
      <c r="Q114" s="1282"/>
      <c r="R114" s="152"/>
      <c r="S114" s="38"/>
      <c r="T114" s="38"/>
      <c r="U114" s="38"/>
      <c r="V114" s="38"/>
      <c r="W114" s="38"/>
      <c r="X114" s="38"/>
      <c r="Y114" s="38"/>
      <c r="Z114" s="38"/>
      <c r="AA114" s="38"/>
      <c r="AD114" s="581" t="s">
        <v>1367</v>
      </c>
      <c r="AE114" s="716"/>
      <c r="AF114" s="716"/>
      <c r="AG114" s="716"/>
      <c r="AH114" s="716"/>
      <c r="AI114" s="716"/>
      <c r="AJ114" s="716"/>
      <c r="AK114" s="716"/>
      <c r="AL114" s="716"/>
      <c r="AM114" s="716"/>
      <c r="AN114" s="716"/>
      <c r="AO114" s="716"/>
      <c r="AP114" s="717"/>
      <c r="AQ114" s="717"/>
      <c r="AR114" s="716"/>
      <c r="AS114" s="716"/>
      <c r="AU114" s="40" t="s">
        <v>1069</v>
      </c>
      <c r="AV114" s="565" t="str">
        <f>IFERROR(#REF!/#REF!*100-100,"")</f>
        <v/>
      </c>
      <c r="AW114" s="565" t="e">
        <f>#REF!-#REF!</f>
        <v>#REF!</v>
      </c>
      <c r="AX114" s="565" t="str">
        <f>IFERROR(#REF!/#REF!*100-100,"")</f>
        <v/>
      </c>
      <c r="AY114" s="565" t="e">
        <f>#REF!-#REF!</f>
        <v>#REF!</v>
      </c>
      <c r="AZ114" s="565" t="str">
        <f>IFERROR(#REF!/#REF!*100-100,"")</f>
        <v/>
      </c>
      <c r="BA114" s="565" t="e">
        <f>#REF!-#REF!</f>
        <v>#REF!</v>
      </c>
      <c r="BB114" s="565" t="str">
        <f>IFERROR(#REF!/I114*100-100,"")</f>
        <v/>
      </c>
      <c r="BC114" s="565" t="e">
        <f>#REF!-I114</f>
        <v>#REF!</v>
      </c>
    </row>
    <row r="115" spans="1:60" x14ac:dyDescent="0.25">
      <c r="A115" s="587"/>
      <c r="B115" s="41" t="s">
        <v>486</v>
      </c>
      <c r="C115" s="574">
        <f t="shared" ref="C115:Q115" si="97">C214</f>
        <v>101.37979486999998</v>
      </c>
      <c r="D115" s="574">
        <f t="shared" si="97"/>
        <v>116.84683582999997</v>
      </c>
      <c r="E115" s="574">
        <f t="shared" si="97"/>
        <v>127.25816972999996</v>
      </c>
      <c r="F115" s="574">
        <f t="shared" si="97"/>
        <v>129.60077001999997</v>
      </c>
      <c r="G115" s="574">
        <f t="shared" si="97"/>
        <v>127.54825308999997</v>
      </c>
      <c r="H115" s="574">
        <f t="shared" si="97"/>
        <v>134.50866310000006</v>
      </c>
      <c r="I115" s="574">
        <f t="shared" si="97"/>
        <v>148.68344548000013</v>
      </c>
      <c r="J115" s="574">
        <f t="shared" si="97"/>
        <v>160.21209111000002</v>
      </c>
      <c r="K115" s="574">
        <f t="shared" si="97"/>
        <v>189.34469781999996</v>
      </c>
      <c r="L115" s="574">
        <f t="shared" si="97"/>
        <v>169.2825</v>
      </c>
      <c r="M115" s="1234">
        <f t="shared" si="97"/>
        <v>184.1983682099999</v>
      </c>
      <c r="N115" s="1234">
        <f t="shared" si="97"/>
        <v>193.82319999999999</v>
      </c>
      <c r="O115" s="1234">
        <f>O214</f>
        <v>191.91929999999999</v>
      </c>
      <c r="P115" s="1362">
        <f t="shared" si="97"/>
        <v>210.74719999999999</v>
      </c>
      <c r="Q115" s="1282">
        <f t="shared" si="97"/>
        <v>206.9794</v>
      </c>
      <c r="R115" s="1282">
        <f>R214</f>
        <v>204.1627</v>
      </c>
      <c r="S115" s="719">
        <f t="shared" ref="S115:S121" si="98">M115/L115-1</f>
        <v>8.8112286916839588E-2</v>
      </c>
      <c r="T115" s="719">
        <f>P115/O115-1</f>
        <v>9.8103213173453607E-2</v>
      </c>
      <c r="U115" s="720">
        <f t="shared" ref="U115:U121" si="99">L115-M115</f>
        <v>-14.9158682099999</v>
      </c>
      <c r="V115" s="44">
        <f>P115-O115</f>
        <v>18.8279</v>
      </c>
      <c r="W115" s="574"/>
      <c r="X115" s="574"/>
      <c r="Y115" s="574"/>
      <c r="Z115" s="574"/>
      <c r="AA115" s="574"/>
      <c r="AB115" s="575"/>
      <c r="AC115" s="575"/>
      <c r="AD115" s="576" t="s">
        <v>1368</v>
      </c>
      <c r="AE115" s="577">
        <f t="shared" ref="AE115:AP121" si="100">C115</f>
        <v>101.37979486999998</v>
      </c>
      <c r="AF115" s="577">
        <f t="shared" si="100"/>
        <v>116.84683582999997</v>
      </c>
      <c r="AG115" s="577">
        <f t="shared" si="100"/>
        <v>127.25816972999996</v>
      </c>
      <c r="AH115" s="577">
        <f t="shared" si="100"/>
        <v>129.60077001999997</v>
      </c>
      <c r="AI115" s="577">
        <f t="shared" si="100"/>
        <v>127.54825308999997</v>
      </c>
      <c r="AJ115" s="577">
        <f t="shared" si="100"/>
        <v>134.50866310000006</v>
      </c>
      <c r="AK115" s="577">
        <f t="shared" si="100"/>
        <v>148.68344548000013</v>
      </c>
      <c r="AL115" s="577">
        <f t="shared" si="100"/>
        <v>160.21209111000002</v>
      </c>
      <c r="AM115" s="577">
        <f t="shared" si="100"/>
        <v>189.34469781999996</v>
      </c>
      <c r="AN115" s="577">
        <f t="shared" si="100"/>
        <v>169.2825</v>
      </c>
      <c r="AO115" s="577">
        <f t="shared" si="100"/>
        <v>184.1983682099999</v>
      </c>
      <c r="AP115" s="721">
        <f t="shared" si="100"/>
        <v>193.82319999999999</v>
      </c>
      <c r="AQ115" s="721"/>
      <c r="AR115" s="577">
        <f t="shared" ref="AR115:AS121" si="101">P115</f>
        <v>210.74719999999999</v>
      </c>
      <c r="AS115" s="577">
        <f t="shared" si="101"/>
        <v>206.9794</v>
      </c>
      <c r="AT115" s="722"/>
      <c r="AU115" s="41" t="s">
        <v>486</v>
      </c>
      <c r="AV115" s="565" t="str">
        <f>IFERROR(#REF!/#REF!*100-100,"")</f>
        <v/>
      </c>
      <c r="AW115" s="565" t="e">
        <f>#REF!-#REF!</f>
        <v>#REF!</v>
      </c>
      <c r="AX115" s="565" t="str">
        <f>IFERROR(#REF!/#REF!*100-100,"")</f>
        <v/>
      </c>
      <c r="AY115" s="565" t="e">
        <f>#REF!-#REF!</f>
        <v>#REF!</v>
      </c>
      <c r="AZ115" s="565" t="str">
        <f>IFERROR(#REF!/#REF!*100-100,"")</f>
        <v/>
      </c>
      <c r="BA115" s="565" t="e">
        <f>#REF!-#REF!</f>
        <v>#REF!</v>
      </c>
      <c r="BB115" s="565" t="str">
        <f>IFERROR(#REF!/I115*100-100,"")</f>
        <v/>
      </c>
      <c r="BC115" s="565" t="e">
        <f>#REF!-I115</f>
        <v>#REF!</v>
      </c>
      <c r="BE115" s="580" t="e">
        <f>#REF!-I115</f>
        <v>#REF!</v>
      </c>
      <c r="BF115" s="580" t="e">
        <f>#REF!-I115</f>
        <v>#REF!</v>
      </c>
      <c r="BG115" s="580" t="e">
        <f>#REF!-#REF!</f>
        <v>#REF!</v>
      </c>
      <c r="BH115" s="580" t="e">
        <f>#REF!-#REF!</f>
        <v>#REF!</v>
      </c>
    </row>
    <row r="116" spans="1:60" x14ac:dyDescent="0.25">
      <c r="A116" s="587"/>
      <c r="B116" s="41" t="s">
        <v>546</v>
      </c>
      <c r="C116" s="574">
        <f t="shared" ref="C116:Q117" si="102">C217</f>
        <v>194.923</v>
      </c>
      <c r="D116" s="574">
        <f t="shared" si="102"/>
        <v>211.64954665549999</v>
      </c>
      <c r="E116" s="574">
        <f t="shared" si="102"/>
        <v>80.693983060000008</v>
      </c>
      <c r="F116" s="574">
        <f t="shared" si="102"/>
        <v>29.987995529999999</v>
      </c>
      <c r="G116" s="574">
        <f t="shared" si="102"/>
        <v>152.34250417500002</v>
      </c>
      <c r="H116" s="574">
        <f t="shared" si="102"/>
        <v>151.00337859000001</v>
      </c>
      <c r="I116" s="574">
        <f t="shared" si="102"/>
        <v>169.68852131</v>
      </c>
      <c r="J116" s="574">
        <f t="shared" si="102"/>
        <v>182.53744783999994</v>
      </c>
      <c r="K116" s="574">
        <f t="shared" si="102"/>
        <v>221.54292847999997</v>
      </c>
      <c r="L116" s="574">
        <f t="shared" si="102"/>
        <v>309.79059999999998</v>
      </c>
      <c r="M116" s="1234">
        <f t="shared" si="102"/>
        <v>237.30930373000007</v>
      </c>
      <c r="N116" s="1234">
        <f t="shared" si="102"/>
        <v>313.32049999999998</v>
      </c>
      <c r="O116" s="1234">
        <f>O217</f>
        <v>238.34129999999999</v>
      </c>
      <c r="P116" s="1362">
        <f t="shared" si="102"/>
        <v>255.61529999999999</v>
      </c>
      <c r="Q116" s="1282">
        <f t="shared" si="102"/>
        <v>254.1139</v>
      </c>
      <c r="R116" s="1282">
        <f>R217</f>
        <v>252.51195000000001</v>
      </c>
      <c r="S116" s="719">
        <f t="shared" si="98"/>
        <v>-0.23396867519543818</v>
      </c>
      <c r="T116" s="719">
        <f t="shared" ref="T116:T122" si="103">P116/O116-1</f>
        <v>7.2475899057360182E-2</v>
      </c>
      <c r="U116" s="720">
        <f t="shared" si="99"/>
        <v>72.481296269999916</v>
      </c>
      <c r="V116" s="44">
        <f t="shared" ref="V116:V122" si="104">P116-O116</f>
        <v>17.274000000000001</v>
      </c>
      <c r="W116" s="44">
        <f>O116-N116</f>
        <v>-74.979199999999992</v>
      </c>
      <c r="X116" s="574"/>
      <c r="Y116" s="574"/>
      <c r="Z116" s="574"/>
      <c r="AA116" s="574"/>
      <c r="AB116" s="575"/>
      <c r="AC116" s="575"/>
      <c r="AD116" s="576" t="s">
        <v>1369</v>
      </c>
      <c r="AE116" s="577">
        <f t="shared" si="100"/>
        <v>194.923</v>
      </c>
      <c r="AF116" s="577">
        <f t="shared" si="100"/>
        <v>211.64954665549999</v>
      </c>
      <c r="AG116" s="577">
        <f t="shared" si="100"/>
        <v>80.693983060000008</v>
      </c>
      <c r="AH116" s="577">
        <f t="shared" si="100"/>
        <v>29.987995529999999</v>
      </c>
      <c r="AI116" s="577">
        <f t="shared" si="100"/>
        <v>152.34250417500002</v>
      </c>
      <c r="AJ116" s="577">
        <f t="shared" si="100"/>
        <v>151.00337859000001</v>
      </c>
      <c r="AK116" s="577">
        <f t="shared" si="100"/>
        <v>169.68852131</v>
      </c>
      <c r="AL116" s="577">
        <f t="shared" si="100"/>
        <v>182.53744783999994</v>
      </c>
      <c r="AM116" s="577">
        <f t="shared" si="100"/>
        <v>221.54292847999997</v>
      </c>
      <c r="AN116" s="577">
        <f t="shared" si="100"/>
        <v>309.79059999999998</v>
      </c>
      <c r="AO116" s="577">
        <f t="shared" si="100"/>
        <v>237.30930373000007</v>
      </c>
      <c r="AP116" s="721">
        <f t="shared" si="100"/>
        <v>313.32049999999998</v>
      </c>
      <c r="AQ116" s="721"/>
      <c r="AR116" s="577">
        <f t="shared" si="101"/>
        <v>255.61529999999999</v>
      </c>
      <c r="AS116" s="577">
        <f t="shared" si="101"/>
        <v>254.1139</v>
      </c>
      <c r="AT116" s="722"/>
      <c r="AU116" s="41" t="s">
        <v>546</v>
      </c>
      <c r="AV116" s="565" t="str">
        <f>IFERROR(#REF!/#REF!*100-100,"")</f>
        <v/>
      </c>
      <c r="AW116" s="565" t="e">
        <f>#REF!-#REF!</f>
        <v>#REF!</v>
      </c>
      <c r="AX116" s="565" t="str">
        <f>IFERROR(#REF!/#REF!*100-100,"")</f>
        <v/>
      </c>
      <c r="AY116" s="565" t="e">
        <f>#REF!-#REF!</f>
        <v>#REF!</v>
      </c>
      <c r="AZ116" s="565" t="str">
        <f>IFERROR(#REF!/#REF!*100-100,"")</f>
        <v/>
      </c>
      <c r="BA116" s="565" t="e">
        <f>#REF!-#REF!</f>
        <v>#REF!</v>
      </c>
      <c r="BB116" s="565" t="str">
        <f>IFERROR(#REF!/I116*100-100,"")</f>
        <v/>
      </c>
      <c r="BC116" s="565" t="e">
        <f>#REF!-I116</f>
        <v>#REF!</v>
      </c>
      <c r="BD116" s="580" t="e">
        <f>#REF!-I116</f>
        <v>#REF!</v>
      </c>
      <c r="BE116" s="580" t="e">
        <f>#REF!-I116</f>
        <v>#REF!</v>
      </c>
      <c r="BF116" s="580" t="e">
        <f>#REF!-I116</f>
        <v>#REF!</v>
      </c>
      <c r="BG116" s="580" t="e">
        <f>#REF!-#REF!</f>
        <v>#REF!</v>
      </c>
      <c r="BH116" s="580" t="e">
        <f>#REF!-#REF!</f>
        <v>#REF!</v>
      </c>
    </row>
    <row r="117" spans="1:60" x14ac:dyDescent="0.25">
      <c r="A117" s="587"/>
      <c r="B117" s="41" t="s">
        <v>776</v>
      </c>
      <c r="C117" s="574">
        <f t="shared" si="102"/>
        <v>7.1441045400000007</v>
      </c>
      <c r="D117" s="574">
        <f t="shared" si="102"/>
        <v>7.1753020800000007</v>
      </c>
      <c r="E117" s="574">
        <f t="shared" si="102"/>
        <v>7.8585004999999999</v>
      </c>
      <c r="F117" s="574">
        <f t="shared" si="102"/>
        <v>8.26923064</v>
      </c>
      <c r="G117" s="574">
        <f t="shared" si="102"/>
        <v>8.2716359199999996</v>
      </c>
      <c r="H117" s="574">
        <f t="shared" si="102"/>
        <v>8.0189432800000002</v>
      </c>
      <c r="I117" s="574">
        <f t="shared" si="102"/>
        <v>8.2292158099999995</v>
      </c>
      <c r="J117" s="574">
        <f t="shared" si="102"/>
        <v>4.120336</v>
      </c>
      <c r="K117" s="574">
        <f t="shared" si="102"/>
        <v>6.2559006900000007</v>
      </c>
      <c r="L117" s="574">
        <f t="shared" si="102"/>
        <v>7.9399999999999995</v>
      </c>
      <c r="M117" s="1234">
        <f t="shared" si="102"/>
        <v>6.9135732799999996</v>
      </c>
      <c r="N117" s="1234">
        <f t="shared" si="102"/>
        <v>5.9091000000000005</v>
      </c>
      <c r="O117" s="1234">
        <f>O218</f>
        <v>5.9278000000000004</v>
      </c>
      <c r="P117" s="1362">
        <f t="shared" si="102"/>
        <v>6.3689999999999998</v>
      </c>
      <c r="Q117" s="1282">
        <f t="shared" si="102"/>
        <v>6.3689999999999998</v>
      </c>
      <c r="R117" s="1282">
        <f>R218</f>
        <v>6.3689999999999998</v>
      </c>
      <c r="S117" s="719">
        <f t="shared" si="98"/>
        <v>-0.12927288664987402</v>
      </c>
      <c r="T117" s="719">
        <f t="shared" si="103"/>
        <v>7.442896184081782E-2</v>
      </c>
      <c r="U117" s="720">
        <f t="shared" si="99"/>
        <v>1.0264267199999999</v>
      </c>
      <c r="V117" s="44">
        <f t="shared" si="104"/>
        <v>0.44119999999999937</v>
      </c>
      <c r="W117" s="574"/>
      <c r="X117" s="574"/>
      <c r="Y117" s="574"/>
      <c r="Z117" s="574"/>
      <c r="AA117" s="574"/>
      <c r="AB117" s="575"/>
      <c r="AC117" s="575"/>
      <c r="AD117" s="576" t="s">
        <v>1370</v>
      </c>
      <c r="AE117" s="577">
        <f t="shared" si="100"/>
        <v>7.1441045400000007</v>
      </c>
      <c r="AF117" s="577">
        <f t="shared" si="100"/>
        <v>7.1753020800000007</v>
      </c>
      <c r="AG117" s="577">
        <f t="shared" si="100"/>
        <v>7.8585004999999999</v>
      </c>
      <c r="AH117" s="577">
        <f t="shared" si="100"/>
        <v>8.26923064</v>
      </c>
      <c r="AI117" s="577">
        <f t="shared" si="100"/>
        <v>8.2716359199999996</v>
      </c>
      <c r="AJ117" s="577">
        <f t="shared" si="100"/>
        <v>8.0189432800000002</v>
      </c>
      <c r="AK117" s="577">
        <f t="shared" si="100"/>
        <v>8.2292158099999995</v>
      </c>
      <c r="AL117" s="577">
        <f t="shared" si="100"/>
        <v>4.120336</v>
      </c>
      <c r="AM117" s="577">
        <f t="shared" si="100"/>
        <v>6.2559006900000007</v>
      </c>
      <c r="AN117" s="577">
        <f t="shared" si="100"/>
        <v>7.9399999999999995</v>
      </c>
      <c r="AO117" s="577">
        <f t="shared" si="100"/>
        <v>6.9135732799999996</v>
      </c>
      <c r="AP117" s="721">
        <f t="shared" si="100"/>
        <v>5.9091000000000005</v>
      </c>
      <c r="AQ117" s="721"/>
      <c r="AR117" s="577">
        <f t="shared" si="101"/>
        <v>6.3689999999999998</v>
      </c>
      <c r="AS117" s="577">
        <f t="shared" si="101"/>
        <v>6.3689999999999998</v>
      </c>
      <c r="AU117" s="41" t="s">
        <v>776</v>
      </c>
      <c r="AV117" s="565" t="str">
        <f>IFERROR(#REF!/#REF!*100-100,"")</f>
        <v/>
      </c>
      <c r="AW117" s="565" t="e">
        <f>#REF!-#REF!</f>
        <v>#REF!</v>
      </c>
      <c r="AX117" s="565" t="str">
        <f>IFERROR(#REF!/#REF!*100-100,"")</f>
        <v/>
      </c>
      <c r="AY117" s="565" t="e">
        <f>#REF!-#REF!</f>
        <v>#REF!</v>
      </c>
      <c r="AZ117" s="565" t="str">
        <f>IFERROR(#REF!/#REF!*100-100,"")</f>
        <v/>
      </c>
      <c r="BA117" s="565" t="e">
        <f>#REF!-#REF!</f>
        <v>#REF!</v>
      </c>
      <c r="BB117" s="565" t="str">
        <f>IFERROR(#REF!/I117*100-100,"")</f>
        <v/>
      </c>
      <c r="BC117" s="565" t="e">
        <f>#REF!-I117</f>
        <v>#REF!</v>
      </c>
      <c r="BE117" s="580" t="e">
        <f>#REF!-I117</f>
        <v>#REF!</v>
      </c>
      <c r="BF117" s="580" t="e">
        <f>#REF!-I117</f>
        <v>#REF!</v>
      </c>
      <c r="BG117" s="580" t="e">
        <f>#REF!-#REF!</f>
        <v>#REF!</v>
      </c>
      <c r="BH117" s="580" t="e">
        <f>#REF!-#REF!</f>
        <v>#REF!</v>
      </c>
    </row>
    <row r="118" spans="1:60" x14ac:dyDescent="0.25">
      <c r="A118" s="568"/>
      <c r="B118" s="41" t="s">
        <v>786</v>
      </c>
      <c r="C118" s="574">
        <f t="shared" ref="C118:Q118" si="105">C221</f>
        <v>7.4981249999999999E-2</v>
      </c>
      <c r="D118" s="574">
        <f t="shared" si="105"/>
        <v>7.8379649999999995E-2</v>
      </c>
      <c r="E118" s="574">
        <f t="shared" si="105"/>
        <v>0.63866555000000003</v>
      </c>
      <c r="F118" s="574">
        <f t="shared" si="105"/>
        <v>0.80846415999999999</v>
      </c>
      <c r="G118" s="574">
        <f t="shared" si="105"/>
        <v>0.80107169999999994</v>
      </c>
      <c r="H118" s="574">
        <f t="shared" si="105"/>
        <v>0.85881344999999998</v>
      </c>
      <c r="I118" s="574">
        <f t="shared" si="105"/>
        <v>0.83739469999999994</v>
      </c>
      <c r="J118" s="574">
        <f t="shared" si="105"/>
        <v>0.81310088999999997</v>
      </c>
      <c r="K118" s="574">
        <f t="shared" si="105"/>
        <v>0.98771204000000001</v>
      </c>
      <c r="L118" s="574">
        <f t="shared" si="105"/>
        <v>1.3</v>
      </c>
      <c r="M118" s="1234">
        <f t="shared" si="105"/>
        <v>16.59997005</v>
      </c>
      <c r="N118" s="1234">
        <f t="shared" si="105"/>
        <v>15.9138</v>
      </c>
      <c r="O118" s="1234">
        <f>O221</f>
        <v>18.841699999999999</v>
      </c>
      <c r="P118" s="1362">
        <f t="shared" si="105"/>
        <v>39.390100000000004</v>
      </c>
      <c r="Q118" s="1282">
        <f t="shared" si="105"/>
        <v>35.190100000000001</v>
      </c>
      <c r="R118" s="1282">
        <f>R221</f>
        <v>31.689999999999998</v>
      </c>
      <c r="S118" s="719">
        <f t="shared" si="98"/>
        <v>11.76920773076923</v>
      </c>
      <c r="T118" s="719">
        <f t="shared" si="103"/>
        <v>1.0905809985298571</v>
      </c>
      <c r="U118" s="720">
        <f t="shared" si="99"/>
        <v>-15.299970049999999</v>
      </c>
      <c r="V118" s="44">
        <f t="shared" si="104"/>
        <v>20.548400000000004</v>
      </c>
      <c r="W118" s="574"/>
      <c r="X118" s="574"/>
      <c r="Y118" s="574"/>
      <c r="Z118" s="574"/>
      <c r="AA118" s="574"/>
      <c r="AB118" s="575"/>
      <c r="AC118" s="575"/>
      <c r="AD118" s="576" t="s">
        <v>1371</v>
      </c>
      <c r="AE118" s="577">
        <f t="shared" si="100"/>
        <v>7.4981249999999999E-2</v>
      </c>
      <c r="AF118" s="577">
        <f t="shared" si="100"/>
        <v>7.8379649999999995E-2</v>
      </c>
      <c r="AG118" s="577">
        <f t="shared" si="100"/>
        <v>0.63866555000000003</v>
      </c>
      <c r="AH118" s="577">
        <f t="shared" si="100"/>
        <v>0.80846415999999999</v>
      </c>
      <c r="AI118" s="577">
        <f t="shared" si="100"/>
        <v>0.80107169999999994</v>
      </c>
      <c r="AJ118" s="577">
        <f t="shared" si="100"/>
        <v>0.85881344999999998</v>
      </c>
      <c r="AK118" s="577">
        <f t="shared" si="100"/>
        <v>0.83739469999999994</v>
      </c>
      <c r="AL118" s="577">
        <f t="shared" si="100"/>
        <v>0.81310088999999997</v>
      </c>
      <c r="AM118" s="577">
        <f t="shared" si="100"/>
        <v>0.98771204000000001</v>
      </c>
      <c r="AN118" s="577">
        <f t="shared" si="100"/>
        <v>1.3</v>
      </c>
      <c r="AO118" s="577">
        <f t="shared" si="100"/>
        <v>16.59997005</v>
      </c>
      <c r="AP118" s="721">
        <f t="shared" si="100"/>
        <v>15.9138</v>
      </c>
      <c r="AQ118" s="721"/>
      <c r="AR118" s="577">
        <f t="shared" si="101"/>
        <v>39.390100000000004</v>
      </c>
      <c r="AS118" s="577">
        <f t="shared" si="101"/>
        <v>35.190100000000001</v>
      </c>
      <c r="AU118" s="41" t="s">
        <v>786</v>
      </c>
      <c r="AV118" s="565" t="str">
        <f>IFERROR(#REF!/#REF!*100-100,"")</f>
        <v/>
      </c>
      <c r="AW118" s="565" t="e">
        <f>#REF!-#REF!</f>
        <v>#REF!</v>
      </c>
      <c r="AX118" s="565" t="str">
        <f>IFERROR(#REF!/#REF!*100-100,"")</f>
        <v/>
      </c>
      <c r="AY118" s="565" t="e">
        <f>#REF!-#REF!</f>
        <v>#REF!</v>
      </c>
      <c r="AZ118" s="565" t="str">
        <f>IFERROR(#REF!/#REF!*100-100,"")</f>
        <v/>
      </c>
      <c r="BA118" s="565" t="e">
        <f>#REF!-#REF!</f>
        <v>#REF!</v>
      </c>
      <c r="BB118" s="565" t="str">
        <f>IFERROR(#REF!/I118*100-100,"")</f>
        <v/>
      </c>
      <c r="BC118" s="565" t="e">
        <f>#REF!-I118</f>
        <v>#REF!</v>
      </c>
      <c r="BE118" s="580" t="e">
        <f>#REF!-I118</f>
        <v>#REF!</v>
      </c>
      <c r="BF118" s="580" t="e">
        <f>#REF!-I118</f>
        <v>#REF!</v>
      </c>
      <c r="BG118" s="580" t="e">
        <f>#REF!-#REF!</f>
        <v>#REF!</v>
      </c>
      <c r="BH118" s="580" t="e">
        <f>#REF!-#REF!</f>
        <v>#REF!</v>
      </c>
    </row>
    <row r="119" spans="1:60" x14ac:dyDescent="0.25">
      <c r="A119" s="587"/>
      <c r="B119" s="41" t="s">
        <v>801</v>
      </c>
      <c r="C119" s="574">
        <f t="shared" ref="C119:Q121" si="106">C224</f>
        <v>3.1344312300000001</v>
      </c>
      <c r="D119" s="574">
        <f t="shared" si="106"/>
        <v>3.7251118700000001</v>
      </c>
      <c r="E119" s="574">
        <f t="shared" si="106"/>
        <v>3.6892578899999999</v>
      </c>
      <c r="F119" s="574">
        <f t="shared" si="106"/>
        <v>3.2156033700000002</v>
      </c>
      <c r="G119" s="574">
        <f t="shared" si="106"/>
        <v>5.1499250199999995</v>
      </c>
      <c r="H119" s="574">
        <f t="shared" si="106"/>
        <v>2.9362986200000001</v>
      </c>
      <c r="I119" s="574">
        <f t="shared" si="106"/>
        <v>3.7406010200000002</v>
      </c>
      <c r="J119" s="574">
        <f t="shared" si="106"/>
        <v>0</v>
      </c>
      <c r="K119" s="574">
        <f t="shared" si="106"/>
        <v>34.594201549999994</v>
      </c>
      <c r="L119" s="574">
        <f t="shared" si="106"/>
        <v>12.8491</v>
      </c>
      <c r="M119" s="1234">
        <f t="shared" si="106"/>
        <v>51.08059054000001</v>
      </c>
      <c r="N119" s="1234">
        <f t="shared" si="106"/>
        <v>38.4148</v>
      </c>
      <c r="O119" s="1234">
        <f>O224</f>
        <v>20.322500000000002</v>
      </c>
      <c r="P119" s="1362">
        <f t="shared" si="106"/>
        <v>41.398699999999998</v>
      </c>
      <c r="Q119" s="1282">
        <f t="shared" si="106"/>
        <v>28.312000000000001</v>
      </c>
      <c r="R119" s="1282">
        <f>R224</f>
        <v>28.312000000000001</v>
      </c>
      <c r="S119" s="719">
        <f t="shared" si="98"/>
        <v>2.9754216668871756</v>
      </c>
      <c r="T119" s="719">
        <f t="shared" si="103"/>
        <v>1.0370869725673511</v>
      </c>
      <c r="U119" s="720">
        <f t="shared" si="99"/>
        <v>-38.23149054000001</v>
      </c>
      <c r="V119" s="44">
        <f t="shared" si="104"/>
        <v>21.076199999999996</v>
      </c>
      <c r="W119" s="574"/>
      <c r="X119" s="574"/>
      <c r="Y119" s="574"/>
      <c r="Z119" s="574"/>
      <c r="AA119" s="574"/>
      <c r="AB119" s="575"/>
      <c r="AC119" s="575"/>
      <c r="AD119" s="576" t="s">
        <v>1372</v>
      </c>
      <c r="AE119" s="577">
        <f t="shared" si="100"/>
        <v>3.1344312300000001</v>
      </c>
      <c r="AF119" s="577">
        <f t="shared" si="100"/>
        <v>3.7251118700000001</v>
      </c>
      <c r="AG119" s="577">
        <f t="shared" si="100"/>
        <v>3.6892578899999999</v>
      </c>
      <c r="AH119" s="577">
        <f t="shared" si="100"/>
        <v>3.2156033700000002</v>
      </c>
      <c r="AI119" s="577">
        <f t="shared" si="100"/>
        <v>5.1499250199999995</v>
      </c>
      <c r="AJ119" s="577">
        <f t="shared" si="100"/>
        <v>2.9362986200000001</v>
      </c>
      <c r="AK119" s="577">
        <f t="shared" si="100"/>
        <v>3.7406010200000002</v>
      </c>
      <c r="AL119" s="577">
        <f t="shared" si="100"/>
        <v>0</v>
      </c>
      <c r="AM119" s="577">
        <f t="shared" si="100"/>
        <v>34.594201549999994</v>
      </c>
      <c r="AN119" s="577">
        <f t="shared" si="100"/>
        <v>12.8491</v>
      </c>
      <c r="AO119" s="577">
        <f t="shared" si="100"/>
        <v>51.08059054000001</v>
      </c>
      <c r="AP119" s="721">
        <f t="shared" si="100"/>
        <v>38.4148</v>
      </c>
      <c r="AQ119" s="721"/>
      <c r="AR119" s="577">
        <f t="shared" si="101"/>
        <v>41.398699999999998</v>
      </c>
      <c r="AS119" s="577">
        <f t="shared" si="101"/>
        <v>28.312000000000001</v>
      </c>
      <c r="AU119" s="41" t="s">
        <v>801</v>
      </c>
      <c r="AV119" s="565" t="str">
        <f>IFERROR(#REF!/#REF!*100-100,"")</f>
        <v/>
      </c>
      <c r="AW119" s="565" t="e">
        <f>#REF!-#REF!</f>
        <v>#REF!</v>
      </c>
      <c r="AX119" s="565" t="str">
        <f>IFERROR(#REF!/#REF!*100-100,"")</f>
        <v/>
      </c>
      <c r="AY119" s="565" t="e">
        <f>#REF!-#REF!</f>
        <v>#REF!</v>
      </c>
      <c r="AZ119" s="565" t="str">
        <f>IFERROR(#REF!/#REF!*100-100,"")</f>
        <v/>
      </c>
      <c r="BA119" s="565" t="e">
        <f>#REF!-#REF!</f>
        <v>#REF!</v>
      </c>
      <c r="BB119" s="565" t="str">
        <f>IFERROR(#REF!/I119*100-100,"")</f>
        <v/>
      </c>
      <c r="BC119" s="565" t="e">
        <f>#REF!-I119</f>
        <v>#REF!</v>
      </c>
      <c r="BE119" s="580" t="e">
        <f>#REF!-I119</f>
        <v>#REF!</v>
      </c>
      <c r="BF119" s="580" t="e">
        <f>#REF!-I119</f>
        <v>#REF!</v>
      </c>
      <c r="BG119" s="580" t="e">
        <f>#REF!-#REF!</f>
        <v>#REF!</v>
      </c>
      <c r="BH119" s="580" t="e">
        <f>#REF!-#REF!</f>
        <v>#REF!</v>
      </c>
    </row>
    <row r="120" spans="1:60" x14ac:dyDescent="0.25">
      <c r="A120" s="587"/>
      <c r="B120" s="41" t="s">
        <v>808</v>
      </c>
      <c r="C120" s="574">
        <f t="shared" si="106"/>
        <v>10.50797397</v>
      </c>
      <c r="D120" s="574">
        <f t="shared" si="106"/>
        <v>13.67627265</v>
      </c>
      <c r="E120" s="574">
        <f t="shared" si="106"/>
        <v>13.210450140000001</v>
      </c>
      <c r="F120" s="574">
        <f t="shared" si="106"/>
        <v>13.640681109999999</v>
      </c>
      <c r="G120" s="574">
        <f t="shared" si="106"/>
        <v>22.985100630000002</v>
      </c>
      <c r="H120" s="574">
        <f t="shared" si="106"/>
        <v>25.268289280000001</v>
      </c>
      <c r="I120" s="574">
        <f t="shared" si="106"/>
        <v>22.293981220000003</v>
      </c>
      <c r="J120" s="574">
        <f t="shared" si="106"/>
        <v>20.230267450000003</v>
      </c>
      <c r="K120" s="574">
        <f t="shared" si="106"/>
        <v>25.814081600000002</v>
      </c>
      <c r="L120" s="574">
        <f t="shared" si="106"/>
        <v>25.541599999999999</v>
      </c>
      <c r="M120" s="1234">
        <f t="shared" si="106"/>
        <v>31.482896549999996</v>
      </c>
      <c r="N120" s="1234">
        <f t="shared" si="106"/>
        <v>32.213999999999999</v>
      </c>
      <c r="O120" s="1234">
        <f>O225</f>
        <v>26.998000000000001</v>
      </c>
      <c r="P120" s="1362">
        <f t="shared" si="106"/>
        <v>38.2502</v>
      </c>
      <c r="Q120" s="1282">
        <f t="shared" si="106"/>
        <v>35.936199999999999</v>
      </c>
      <c r="R120" s="1282">
        <f>R225</f>
        <v>36.087150000000001</v>
      </c>
      <c r="S120" s="719">
        <f t="shared" si="98"/>
        <v>0.23261254385003283</v>
      </c>
      <c r="T120" s="719">
        <f t="shared" si="103"/>
        <v>0.41677902066819761</v>
      </c>
      <c r="U120" s="720">
        <f t="shared" si="99"/>
        <v>-5.941296549999997</v>
      </c>
      <c r="V120" s="44">
        <f t="shared" si="104"/>
        <v>11.252199999999998</v>
      </c>
      <c r="W120" s="574"/>
      <c r="X120" s="574"/>
      <c r="Y120" s="574"/>
      <c r="Z120" s="574"/>
      <c r="AA120" s="574"/>
      <c r="AB120" s="575"/>
      <c r="AC120" s="575"/>
      <c r="AD120" s="576" t="s">
        <v>1373</v>
      </c>
      <c r="AE120" s="577">
        <f t="shared" si="100"/>
        <v>10.50797397</v>
      </c>
      <c r="AF120" s="577">
        <f t="shared" si="100"/>
        <v>13.67627265</v>
      </c>
      <c r="AG120" s="577">
        <f t="shared" si="100"/>
        <v>13.210450140000001</v>
      </c>
      <c r="AH120" s="577">
        <f t="shared" si="100"/>
        <v>13.640681109999999</v>
      </c>
      <c r="AI120" s="577">
        <f t="shared" si="100"/>
        <v>22.985100630000002</v>
      </c>
      <c r="AJ120" s="577">
        <f t="shared" si="100"/>
        <v>25.268289280000001</v>
      </c>
      <c r="AK120" s="577">
        <f t="shared" si="100"/>
        <v>22.293981220000003</v>
      </c>
      <c r="AL120" s="577">
        <f t="shared" si="100"/>
        <v>20.230267450000003</v>
      </c>
      <c r="AM120" s="577">
        <f t="shared" si="100"/>
        <v>25.814081600000002</v>
      </c>
      <c r="AN120" s="577">
        <f t="shared" si="100"/>
        <v>25.541599999999999</v>
      </c>
      <c r="AO120" s="577">
        <f t="shared" si="100"/>
        <v>31.482896549999996</v>
      </c>
      <c r="AP120" s="721">
        <f t="shared" si="100"/>
        <v>32.213999999999999</v>
      </c>
      <c r="AQ120" s="721"/>
      <c r="AR120" s="577">
        <f t="shared" si="101"/>
        <v>38.2502</v>
      </c>
      <c r="AS120" s="577">
        <f t="shared" si="101"/>
        <v>35.936199999999999</v>
      </c>
      <c r="AU120" s="41" t="s">
        <v>808</v>
      </c>
      <c r="AV120" s="565" t="str">
        <f>IFERROR(#REF!/#REF!*100-100,"")</f>
        <v/>
      </c>
      <c r="AW120" s="565" t="e">
        <f>#REF!-#REF!</f>
        <v>#REF!</v>
      </c>
      <c r="AX120" s="565" t="str">
        <f>IFERROR(#REF!/#REF!*100-100,"")</f>
        <v/>
      </c>
      <c r="AY120" s="565" t="e">
        <f>#REF!-#REF!</f>
        <v>#REF!</v>
      </c>
      <c r="AZ120" s="565" t="str">
        <f>IFERROR(#REF!/#REF!*100-100,"")</f>
        <v/>
      </c>
      <c r="BA120" s="565" t="e">
        <f>#REF!-#REF!</f>
        <v>#REF!</v>
      </c>
      <c r="BB120" s="565" t="str">
        <f>IFERROR(#REF!/I120*100-100,"")</f>
        <v/>
      </c>
      <c r="BC120" s="565" t="e">
        <f>#REF!-I120</f>
        <v>#REF!</v>
      </c>
      <c r="BE120" s="580" t="e">
        <f>#REF!-I120</f>
        <v>#REF!</v>
      </c>
      <c r="BF120" s="580" t="e">
        <f>#REF!-I120</f>
        <v>#REF!</v>
      </c>
      <c r="BG120" s="580" t="e">
        <f>#REF!-#REF!</f>
        <v>#REF!</v>
      </c>
      <c r="BH120" s="580" t="e">
        <f>#REF!-#REF!</f>
        <v>#REF!</v>
      </c>
    </row>
    <row r="121" spans="1:60" x14ac:dyDescent="0.25">
      <c r="A121" s="587"/>
      <c r="B121" s="41" t="s">
        <v>830</v>
      </c>
      <c r="C121" s="574">
        <f t="shared" si="106"/>
        <v>12.94918504</v>
      </c>
      <c r="D121" s="574">
        <f t="shared" si="106"/>
        <v>15.12918355</v>
      </c>
      <c r="E121" s="574">
        <f t="shared" si="106"/>
        <v>16.912092099999999</v>
      </c>
      <c r="F121" s="574">
        <f t="shared" si="106"/>
        <v>18.044408749999999</v>
      </c>
      <c r="G121" s="574">
        <f t="shared" si="106"/>
        <v>19.376089459999999</v>
      </c>
      <c r="H121" s="574">
        <f t="shared" si="106"/>
        <v>29.633585879999998</v>
      </c>
      <c r="I121" s="574">
        <f t="shared" si="106"/>
        <v>23.42876137</v>
      </c>
      <c r="J121" s="574">
        <f t="shared" si="106"/>
        <v>0</v>
      </c>
      <c r="K121" s="574">
        <f t="shared" si="106"/>
        <v>26.609430660000005</v>
      </c>
      <c r="L121" s="574">
        <f t="shared" si="106"/>
        <v>30.347200000000001</v>
      </c>
      <c r="M121" s="1234">
        <f t="shared" si="106"/>
        <v>13.499450090000002</v>
      </c>
      <c r="N121" s="1234">
        <f t="shared" si="106"/>
        <v>17.825600000000001</v>
      </c>
      <c r="O121" s="1234">
        <f>O226</f>
        <v>17.361899999999999</v>
      </c>
      <c r="P121" s="1362">
        <f t="shared" si="106"/>
        <v>18.058899999999998</v>
      </c>
      <c r="Q121" s="1282">
        <f t="shared" si="106"/>
        <v>17.467699999999997</v>
      </c>
      <c r="R121" s="1282">
        <f>R226</f>
        <v>17.467699999999997</v>
      </c>
      <c r="S121" s="719">
        <f t="shared" si="98"/>
        <v>-0.55516653628670842</v>
      </c>
      <c r="T121" s="719">
        <f t="shared" si="103"/>
        <v>4.0145375794123916E-2</v>
      </c>
      <c r="U121" s="720">
        <f t="shared" si="99"/>
        <v>16.847749909999997</v>
      </c>
      <c r="V121" s="44">
        <f t="shared" si="104"/>
        <v>0.69699999999999918</v>
      </c>
      <c r="W121" s="574"/>
      <c r="X121" s="574"/>
      <c r="Y121" s="574"/>
      <c r="Z121" s="574"/>
      <c r="AA121" s="574"/>
      <c r="AB121" s="575"/>
      <c r="AC121" s="575"/>
      <c r="AD121" s="576" t="s">
        <v>1374</v>
      </c>
      <c r="AE121" s="577">
        <f t="shared" si="100"/>
        <v>12.94918504</v>
      </c>
      <c r="AF121" s="577">
        <f t="shared" si="100"/>
        <v>15.12918355</v>
      </c>
      <c r="AG121" s="577">
        <f t="shared" si="100"/>
        <v>16.912092099999999</v>
      </c>
      <c r="AH121" s="577">
        <f t="shared" si="100"/>
        <v>18.044408749999999</v>
      </c>
      <c r="AI121" s="577">
        <f t="shared" si="100"/>
        <v>19.376089459999999</v>
      </c>
      <c r="AJ121" s="577">
        <f t="shared" si="100"/>
        <v>29.633585879999998</v>
      </c>
      <c r="AK121" s="577">
        <f t="shared" si="100"/>
        <v>23.42876137</v>
      </c>
      <c r="AL121" s="577">
        <f t="shared" si="100"/>
        <v>0</v>
      </c>
      <c r="AM121" s="577">
        <f t="shared" si="100"/>
        <v>26.609430660000005</v>
      </c>
      <c r="AN121" s="577">
        <f t="shared" si="100"/>
        <v>30.347200000000001</v>
      </c>
      <c r="AO121" s="577">
        <f t="shared" si="100"/>
        <v>13.499450090000002</v>
      </c>
      <c r="AP121" s="721">
        <f t="shared" si="100"/>
        <v>17.825600000000001</v>
      </c>
      <c r="AQ121" s="721"/>
      <c r="AR121" s="577">
        <f t="shared" si="101"/>
        <v>18.058899999999998</v>
      </c>
      <c r="AS121" s="577">
        <f t="shared" si="101"/>
        <v>17.467699999999997</v>
      </c>
      <c r="AU121" s="41" t="s">
        <v>830</v>
      </c>
      <c r="AV121" s="565" t="str">
        <f>IFERROR(#REF!/#REF!*100-100,"")</f>
        <v/>
      </c>
      <c r="AW121" s="565" t="e">
        <f>#REF!-#REF!</f>
        <v>#REF!</v>
      </c>
      <c r="AX121" s="565" t="str">
        <f>IFERROR(#REF!/#REF!*100-100,"")</f>
        <v/>
      </c>
      <c r="AY121" s="565" t="e">
        <f>#REF!-#REF!</f>
        <v>#REF!</v>
      </c>
      <c r="AZ121" s="565" t="str">
        <f>IFERROR(#REF!/#REF!*100-100,"")</f>
        <v/>
      </c>
      <c r="BA121" s="565" t="e">
        <f>#REF!-#REF!</f>
        <v>#REF!</v>
      </c>
      <c r="BB121" s="565" t="str">
        <f>IFERROR(#REF!/I121*100-100,"")</f>
        <v/>
      </c>
      <c r="BC121" s="565" t="e">
        <f>#REF!-I121</f>
        <v>#REF!</v>
      </c>
      <c r="BE121" s="580" t="e">
        <f>#REF!-I121</f>
        <v>#REF!</v>
      </c>
      <c r="BF121" s="580" t="e">
        <f>#REF!-I121</f>
        <v>#REF!</v>
      </c>
      <c r="BG121" s="580" t="e">
        <f>#REF!-#REF!</f>
        <v>#REF!</v>
      </c>
      <c r="BH121" s="580" t="e">
        <f>#REF!-#REF!</f>
        <v>#REF!</v>
      </c>
    </row>
    <row r="122" spans="1:60" x14ac:dyDescent="0.25">
      <c r="A122" s="587"/>
      <c r="B122" s="655" t="s">
        <v>1392</v>
      </c>
      <c r="C122" s="679">
        <f t="shared" ref="C122:Q122" si="107">SUM(C115:C121)</f>
        <v>330.11347089999998</v>
      </c>
      <c r="D122" s="679">
        <f t="shared" si="107"/>
        <v>368.28063228549991</v>
      </c>
      <c r="E122" s="679">
        <f t="shared" si="107"/>
        <v>250.26111896999996</v>
      </c>
      <c r="F122" s="679">
        <f t="shared" si="107"/>
        <v>203.56715357999997</v>
      </c>
      <c r="G122" s="679">
        <f t="shared" si="107"/>
        <v>336.474579995</v>
      </c>
      <c r="H122" s="679">
        <f t="shared" si="107"/>
        <v>352.22797220000001</v>
      </c>
      <c r="I122" s="679">
        <f t="shared" si="107"/>
        <v>376.90192091000011</v>
      </c>
      <c r="J122" s="679">
        <f t="shared" si="107"/>
        <v>367.91324328999997</v>
      </c>
      <c r="K122" s="679">
        <f t="shared" si="107"/>
        <v>505.14895283999994</v>
      </c>
      <c r="L122" s="679">
        <f t="shared" si="107"/>
        <v>557.05100000000004</v>
      </c>
      <c r="M122" s="1363">
        <f t="shared" si="107"/>
        <v>541.08415244999992</v>
      </c>
      <c r="N122" s="1363">
        <f t="shared" si="107"/>
        <v>617.42099999999994</v>
      </c>
      <c r="O122" s="1364">
        <f>SUM(O115:O121)</f>
        <v>519.71249999999998</v>
      </c>
      <c r="P122" s="1364">
        <f t="shared" si="107"/>
        <v>609.82939999999985</v>
      </c>
      <c r="Q122" s="1364">
        <f t="shared" si="107"/>
        <v>584.36830000000009</v>
      </c>
      <c r="R122" s="1364">
        <f>SUM(R115:R121)</f>
        <v>576.60050000000001</v>
      </c>
      <c r="S122" s="719">
        <f>M122/L122-1</f>
        <v>-2.866317006880903E-2</v>
      </c>
      <c r="T122" s="724">
        <f t="shared" si="103"/>
        <v>0.17339759963441304</v>
      </c>
      <c r="U122" s="720">
        <f>L122-M122</f>
        <v>15.966847550000125</v>
      </c>
      <c r="V122" s="47">
        <f t="shared" si="104"/>
        <v>90.116899999999873</v>
      </c>
      <c r="W122" s="679"/>
      <c r="X122" s="679"/>
      <c r="Y122" s="679"/>
      <c r="Z122" s="679"/>
      <c r="AA122" s="679"/>
      <c r="AB122" s="560"/>
      <c r="AC122" s="560"/>
      <c r="AD122" s="651" t="s">
        <v>1408</v>
      </c>
      <c r="AE122" s="702">
        <f t="shared" ref="AE122:AS122" si="108">SUM(AE115:AE121)</f>
        <v>330.11347089999998</v>
      </c>
      <c r="AF122" s="702">
        <f t="shared" si="108"/>
        <v>368.28063228549991</v>
      </c>
      <c r="AG122" s="702">
        <f t="shared" si="108"/>
        <v>250.26111896999996</v>
      </c>
      <c r="AH122" s="702">
        <f t="shared" si="108"/>
        <v>203.56715357999997</v>
      </c>
      <c r="AI122" s="702">
        <f t="shared" si="108"/>
        <v>336.474579995</v>
      </c>
      <c r="AJ122" s="702">
        <f t="shared" si="108"/>
        <v>352.22797220000001</v>
      </c>
      <c r="AK122" s="702">
        <f t="shared" si="108"/>
        <v>376.90192091000011</v>
      </c>
      <c r="AL122" s="702">
        <f t="shared" si="108"/>
        <v>367.91324328999997</v>
      </c>
      <c r="AM122" s="702">
        <f t="shared" si="108"/>
        <v>505.14895283999994</v>
      </c>
      <c r="AN122" s="702">
        <f t="shared" si="108"/>
        <v>557.05100000000004</v>
      </c>
      <c r="AO122" s="702">
        <f t="shared" si="108"/>
        <v>541.08415244999992</v>
      </c>
      <c r="AP122" s="725">
        <f t="shared" si="108"/>
        <v>617.42099999999994</v>
      </c>
      <c r="AQ122" s="725"/>
      <c r="AR122" s="702">
        <f t="shared" si="108"/>
        <v>609.82939999999985</v>
      </c>
      <c r="AS122" s="702">
        <f t="shared" si="108"/>
        <v>584.36830000000009</v>
      </c>
      <c r="AU122" s="655" t="s">
        <v>1392</v>
      </c>
      <c r="AV122" s="565" t="str">
        <f>IFERROR(#REF!/#REF!*100-100,"")</f>
        <v/>
      </c>
      <c r="AW122" s="565" t="e">
        <f>#REF!-#REF!</f>
        <v>#REF!</v>
      </c>
      <c r="AX122" s="565" t="str">
        <f>IFERROR(#REF!/#REF!*100-100,"")</f>
        <v/>
      </c>
      <c r="AY122" s="565" t="e">
        <f>#REF!-#REF!</f>
        <v>#REF!</v>
      </c>
      <c r="AZ122" s="565" t="str">
        <f>IFERROR(#REF!/#REF!*100-100,"")</f>
        <v/>
      </c>
      <c r="BA122" s="565" t="e">
        <f>#REF!-#REF!</f>
        <v>#REF!</v>
      </c>
      <c r="BB122" s="565" t="str">
        <f>IFERROR(#REF!/I122*100-100,"")</f>
        <v/>
      </c>
      <c r="BC122" s="565" t="e">
        <f>#REF!-I122</f>
        <v>#REF!</v>
      </c>
      <c r="BE122" s="580" t="e">
        <f>#REF!-I122</f>
        <v>#REF!</v>
      </c>
      <c r="BF122" s="580" t="e">
        <f>#REF!-I122</f>
        <v>#REF!</v>
      </c>
      <c r="BG122" s="580" t="e">
        <f>#REF!-#REF!</f>
        <v>#REF!</v>
      </c>
      <c r="BH122" s="580" t="e">
        <f>#REF!-#REF!</f>
        <v>#REF!</v>
      </c>
    </row>
    <row r="123" spans="1:60" x14ac:dyDescent="0.25">
      <c r="A123" s="587"/>
      <c r="B123" s="40" t="s">
        <v>1445</v>
      </c>
      <c r="C123" s="39"/>
      <c r="D123" s="39"/>
      <c r="E123" s="39"/>
      <c r="F123" s="39"/>
      <c r="G123" s="39"/>
      <c r="H123" s="38"/>
      <c r="I123" s="38"/>
      <c r="J123" s="38"/>
      <c r="K123" s="38"/>
      <c r="L123" s="38"/>
      <c r="N123" s="1365"/>
      <c r="O123" s="1309"/>
      <c r="P123" s="1282"/>
      <c r="AL123" s="710"/>
      <c r="AM123" s="710" t="e">
        <f>AM116-#REF!</f>
        <v>#REF!</v>
      </c>
      <c r="AN123" s="710"/>
      <c r="AP123" s="551"/>
      <c r="AQ123" s="551"/>
      <c r="AV123" s="565" t="str">
        <f>IFERROR(#REF!/#REF!*100-100,"")</f>
        <v/>
      </c>
      <c r="AW123" s="565" t="e">
        <f>#REF!-#REF!</f>
        <v>#REF!</v>
      </c>
      <c r="AX123" s="565" t="str">
        <f>IFERROR(#REF!/#REF!*100-100,"")</f>
        <v/>
      </c>
      <c r="AY123" s="565" t="e">
        <f>#REF!-#REF!</f>
        <v>#REF!</v>
      </c>
      <c r="AZ123" s="565" t="str">
        <f>IFERROR(#REF!/#REF!*100-100,"")</f>
        <v/>
      </c>
      <c r="BA123" s="565" t="e">
        <f>#REF!-#REF!</f>
        <v>#REF!</v>
      </c>
      <c r="BB123" s="565" t="str">
        <f>IFERROR(#REF!/I123*100-100,"")</f>
        <v/>
      </c>
      <c r="BC123" s="565" t="e">
        <f>#REF!-I123</f>
        <v>#REF!</v>
      </c>
    </row>
    <row r="124" spans="1:60" x14ac:dyDescent="0.25">
      <c r="A124" s="587"/>
      <c r="B124" s="41" t="s">
        <v>486</v>
      </c>
      <c r="C124" s="726">
        <f t="shared" ref="C124:F131" si="109">C115/$G$122*100</f>
        <v>30.130001164280074</v>
      </c>
      <c r="D124" s="726">
        <f t="shared" si="109"/>
        <v>34.72679446742643</v>
      </c>
      <c r="E124" s="726">
        <f t="shared" si="109"/>
        <v>37.821035316216459</v>
      </c>
      <c r="F124" s="726">
        <f t="shared" si="109"/>
        <v>38.517254415452676</v>
      </c>
      <c r="G124" s="726">
        <f t="shared" ref="G124:R131" si="110">G115/G$122*100</f>
        <v>37.907247879437236</v>
      </c>
      <c r="H124" s="726">
        <f t="shared" si="110"/>
        <v>38.187956016061143</v>
      </c>
      <c r="I124" s="726">
        <f t="shared" si="110"/>
        <v>39.448842585098959</v>
      </c>
      <c r="J124" s="726">
        <f t="shared" si="110"/>
        <v>43.546160414703024</v>
      </c>
      <c r="K124" s="726">
        <f t="shared" si="110"/>
        <v>37.482943744708244</v>
      </c>
      <c r="L124" s="726">
        <f t="shared" si="110"/>
        <v>30.389048758551731</v>
      </c>
      <c r="M124" s="1366">
        <f t="shared" si="110"/>
        <v>34.04246222624699</v>
      </c>
      <c r="N124" s="1367">
        <f t="shared" si="110"/>
        <v>31.39238866186929</v>
      </c>
      <c r="O124" s="1309">
        <f t="shared" si="110"/>
        <v>36.927974601342086</v>
      </c>
      <c r="P124" s="1282">
        <f t="shared" si="110"/>
        <v>34.558386329029076</v>
      </c>
      <c r="Q124" s="1282">
        <f t="shared" si="110"/>
        <v>35.419340850624508</v>
      </c>
      <c r="R124" s="1282">
        <f t="shared" si="110"/>
        <v>35.407999125911267</v>
      </c>
      <c r="S124" s="565"/>
      <c r="T124" s="565"/>
      <c r="U124" s="565"/>
      <c r="V124" s="565"/>
      <c r="W124" s="565"/>
      <c r="X124" s="565"/>
      <c r="Y124" s="565"/>
      <c r="Z124" s="565"/>
      <c r="AA124" s="565"/>
      <c r="AB124" s="669"/>
      <c r="AC124" s="728"/>
      <c r="AP124" s="551"/>
      <c r="AQ124" s="551"/>
      <c r="AV124" s="565"/>
      <c r="AW124" s="565"/>
      <c r="AX124" s="565" t="str">
        <f>IFERROR(#REF!/#REF!*100-100,"")</f>
        <v/>
      </c>
      <c r="AY124" s="565" t="e">
        <f>#REF!-#REF!</f>
        <v>#REF!</v>
      </c>
      <c r="AZ124" s="565"/>
      <c r="BA124" s="565"/>
      <c r="BB124" s="565" t="str">
        <f>IFERROR(#REF!/I124*100-100,"")</f>
        <v/>
      </c>
      <c r="BC124" s="565" t="e">
        <f>#REF!-I124</f>
        <v>#REF!</v>
      </c>
    </row>
    <row r="125" spans="1:60" x14ac:dyDescent="0.25">
      <c r="A125" s="587"/>
      <c r="B125" s="41" t="s">
        <v>546</v>
      </c>
      <c r="C125" s="726">
        <f t="shared" si="109"/>
        <v>57.930973568017095</v>
      </c>
      <c r="D125" s="726">
        <f t="shared" si="109"/>
        <v>62.902091046118578</v>
      </c>
      <c r="E125" s="726">
        <f t="shared" si="109"/>
        <v>23.982192967206949</v>
      </c>
      <c r="F125" s="726">
        <f t="shared" si="109"/>
        <v>8.912410420557066</v>
      </c>
      <c r="G125" s="726">
        <f t="shared" si="110"/>
        <v>45.276081235397882</v>
      </c>
      <c r="H125" s="726">
        <f t="shared" si="110"/>
        <v>42.870921819990535</v>
      </c>
      <c r="I125" s="726">
        <f t="shared" si="110"/>
        <v>45.021930612691065</v>
      </c>
      <c r="J125" s="726">
        <f t="shared" si="110"/>
        <v>49.614264006288735</v>
      </c>
      <c r="K125" s="726">
        <f t="shared" si="110"/>
        <v>43.856950951687139</v>
      </c>
      <c r="L125" s="726">
        <f t="shared" si="110"/>
        <v>55.612609976465343</v>
      </c>
      <c r="M125" s="1366">
        <f t="shared" si="110"/>
        <v>43.858113872948657</v>
      </c>
      <c r="N125" s="1367">
        <f t="shared" si="110"/>
        <v>50.746654227828337</v>
      </c>
      <c r="O125" s="1309">
        <f t="shared" si="110"/>
        <v>45.860220795151164</v>
      </c>
      <c r="P125" s="1282">
        <f t="shared" si="110"/>
        <v>41.915870241743022</v>
      </c>
      <c r="Q125" s="1282">
        <f t="shared" si="110"/>
        <v>43.485230119429815</v>
      </c>
      <c r="R125" s="1282">
        <f t="shared" si="110"/>
        <v>43.793224251453132</v>
      </c>
      <c r="S125" s="565"/>
      <c r="T125" s="565"/>
      <c r="U125" s="565"/>
      <c r="V125" s="565"/>
      <c r="W125" s="565"/>
      <c r="X125" s="565"/>
      <c r="Y125" s="565"/>
      <c r="Z125" s="565"/>
      <c r="AA125" s="565"/>
      <c r="AB125" s="669"/>
      <c r="AC125" s="728"/>
      <c r="AP125" s="551"/>
      <c r="AQ125" s="551"/>
      <c r="AV125" s="565"/>
      <c r="AW125" s="565"/>
      <c r="AX125" s="565" t="str">
        <f>IFERROR(#REF!/#REF!*100-100,"")</f>
        <v/>
      </c>
      <c r="AY125" s="565" t="e">
        <f>#REF!-#REF!</f>
        <v>#REF!</v>
      </c>
      <c r="AZ125" s="565"/>
      <c r="BA125" s="565"/>
      <c r="BB125" s="565" t="str">
        <f>IFERROR(#REF!/I125*100-100,"")</f>
        <v/>
      </c>
      <c r="BC125" s="565" t="e">
        <f>#REF!-I125</f>
        <v>#REF!</v>
      </c>
    </row>
    <row r="126" spans="1:60" x14ac:dyDescent="0.25">
      <c r="A126" s="587"/>
      <c r="B126" s="41" t="s">
        <v>776</v>
      </c>
      <c r="C126" s="726">
        <f t="shared" si="109"/>
        <v>2.1232226636871534</v>
      </c>
      <c r="D126" s="726">
        <f t="shared" si="109"/>
        <v>2.1324945498428516</v>
      </c>
      <c r="E126" s="726">
        <f t="shared" si="109"/>
        <v>2.3355406224496296</v>
      </c>
      <c r="F126" s="726">
        <f t="shared" si="109"/>
        <v>2.4576093207762919</v>
      </c>
      <c r="G126" s="726">
        <f t="shared" si="110"/>
        <v>2.4583241682396682</v>
      </c>
      <c r="H126" s="726">
        <f t="shared" si="110"/>
        <v>2.276634427956997</v>
      </c>
      <c r="I126" s="726">
        <f t="shared" si="110"/>
        <v>2.1833838867499544</v>
      </c>
      <c r="J126" s="726">
        <f t="shared" si="110"/>
        <v>1.1199205451683703</v>
      </c>
      <c r="K126" s="726">
        <f t="shared" si="110"/>
        <v>1.238426934239629</v>
      </c>
      <c r="L126" s="726">
        <f t="shared" si="110"/>
        <v>1.4253632073185398</v>
      </c>
      <c r="M126" s="1366">
        <f t="shared" si="110"/>
        <v>1.2777260706482922</v>
      </c>
      <c r="N126" s="1367">
        <f t="shared" si="110"/>
        <v>0.95706171315844479</v>
      </c>
      <c r="O126" s="1309">
        <f t="shared" si="110"/>
        <v>1.1405921543160884</v>
      </c>
      <c r="P126" s="1282">
        <f t="shared" si="110"/>
        <v>1.0443904475579566</v>
      </c>
      <c r="Q126" s="1282">
        <f t="shared" si="110"/>
        <v>1.0898948488478923</v>
      </c>
      <c r="R126" s="1282">
        <f t="shared" si="110"/>
        <v>1.104577606158857</v>
      </c>
      <c r="S126" s="565"/>
      <c r="T126" s="565"/>
      <c r="U126" s="565"/>
      <c r="V126" s="565"/>
      <c r="W126" s="565"/>
      <c r="X126" s="565"/>
      <c r="Y126" s="565"/>
      <c r="Z126" s="565"/>
      <c r="AA126" s="565"/>
      <c r="AB126" s="669"/>
      <c r="AC126" s="728"/>
      <c r="AP126" s="551"/>
      <c r="AQ126" s="551"/>
      <c r="AV126" s="565"/>
      <c r="AW126" s="565"/>
      <c r="AX126" s="565" t="str">
        <f>IFERROR(#REF!/#REF!*100-100,"")</f>
        <v/>
      </c>
      <c r="AY126" s="565" t="e">
        <f>#REF!-#REF!</f>
        <v>#REF!</v>
      </c>
      <c r="AZ126" s="565"/>
      <c r="BA126" s="565"/>
      <c r="BB126" s="565" t="str">
        <f>IFERROR(#REF!/I126*100-100,"")</f>
        <v/>
      </c>
      <c r="BC126" s="565" t="e">
        <f>#REF!-I126</f>
        <v>#REF!</v>
      </c>
    </row>
    <row r="127" spans="1:60" x14ac:dyDescent="0.25">
      <c r="A127" s="587"/>
      <c r="B127" s="41" t="s">
        <v>786</v>
      </c>
      <c r="C127" s="726">
        <f t="shared" si="109"/>
        <v>2.2284372864397134E-2</v>
      </c>
      <c r="D127" s="726">
        <f t="shared" si="109"/>
        <v>2.3294374868129627E-2</v>
      </c>
      <c r="E127" s="726">
        <f t="shared" si="109"/>
        <v>0.18981093609195993</v>
      </c>
      <c r="F127" s="726">
        <f t="shared" si="109"/>
        <v>0.24027495925903636</v>
      </c>
      <c r="G127" s="726">
        <f t="shared" si="110"/>
        <v>0.23807792553360313</v>
      </c>
      <c r="H127" s="726">
        <f t="shared" si="110"/>
        <v>0.24382318208173245</v>
      </c>
      <c r="I127" s="726">
        <f t="shared" si="110"/>
        <v>0.22217841129017762</v>
      </c>
      <c r="J127" s="726">
        <f t="shared" si="110"/>
        <v>0.22100343078954895</v>
      </c>
      <c r="K127" s="726">
        <f t="shared" si="110"/>
        <v>0.195528870137606</v>
      </c>
      <c r="L127" s="726">
        <f t="shared" si="110"/>
        <v>0.23337180976248134</v>
      </c>
      <c r="M127" s="1366">
        <f t="shared" si="110"/>
        <v>3.0679091181725111</v>
      </c>
      <c r="N127" s="1367">
        <f t="shared" si="110"/>
        <v>2.5774633515866809</v>
      </c>
      <c r="O127" s="1309">
        <f t="shared" si="110"/>
        <v>3.6254082786155806</v>
      </c>
      <c r="P127" s="1282">
        <f t="shared" si="110"/>
        <v>6.4591999008247249</v>
      </c>
      <c r="Q127" s="1282">
        <f t="shared" si="110"/>
        <v>6.021904336699988</v>
      </c>
      <c r="R127" s="1282">
        <f t="shared" si="110"/>
        <v>5.4960063336747016</v>
      </c>
      <c r="S127" s="565"/>
      <c r="T127" s="565"/>
      <c r="U127" s="565"/>
      <c r="V127" s="565"/>
      <c r="W127" s="565"/>
      <c r="X127" s="565"/>
      <c r="Y127" s="565"/>
      <c r="Z127" s="565"/>
      <c r="AA127" s="565"/>
      <c r="AB127" s="669"/>
      <c r="AC127" s="728"/>
      <c r="AP127" s="551"/>
      <c r="AQ127" s="551"/>
      <c r="AV127" s="565"/>
      <c r="AW127" s="565"/>
      <c r="AX127" s="565" t="str">
        <f>IFERROR(#REF!/#REF!*100-100,"")</f>
        <v/>
      </c>
      <c r="AY127" s="565" t="e">
        <f>#REF!-#REF!</f>
        <v>#REF!</v>
      </c>
      <c r="AZ127" s="565"/>
      <c r="BA127" s="565"/>
      <c r="BB127" s="565" t="str">
        <f>IFERROR(#REF!/I127*100-100,"")</f>
        <v/>
      </c>
      <c r="BC127" s="565" t="e">
        <f>#REF!-I127</f>
        <v>#REF!</v>
      </c>
    </row>
    <row r="128" spans="1:60" x14ac:dyDescent="0.25">
      <c r="A128" s="587"/>
      <c r="B128" s="41" t="s">
        <v>801</v>
      </c>
      <c r="C128" s="726">
        <f t="shared" si="109"/>
        <v>0.93155067763115351</v>
      </c>
      <c r="D128" s="726">
        <f t="shared" si="109"/>
        <v>1.1071005334356476</v>
      </c>
      <c r="E128" s="726">
        <f t="shared" si="109"/>
        <v>1.0964447567048963</v>
      </c>
      <c r="F128" s="726">
        <f t="shared" si="109"/>
        <v>0.95567497849251615</v>
      </c>
      <c r="G128" s="726">
        <f t="shared" si="110"/>
        <v>1.5305539634157586</v>
      </c>
      <c r="H128" s="726">
        <f t="shared" si="110"/>
        <v>0.83363584148641334</v>
      </c>
      <c r="I128" s="726">
        <f t="shared" si="110"/>
        <v>0.99246005723945696</v>
      </c>
      <c r="J128" s="726">
        <f t="shared" si="110"/>
        <v>0</v>
      </c>
      <c r="K128" s="726">
        <f t="shared" si="110"/>
        <v>6.8483169875950045</v>
      </c>
      <c r="L128" s="726">
        <f t="shared" si="110"/>
        <v>2.3066290160146918</v>
      </c>
      <c r="M128" s="1366">
        <f t="shared" si="110"/>
        <v>9.4404151939600975</v>
      </c>
      <c r="N128" s="1367">
        <f t="shared" si="110"/>
        <v>6.2218162323600916</v>
      </c>
      <c r="O128" s="1309">
        <f t="shared" si="110"/>
        <v>3.9103350410082505</v>
      </c>
      <c r="P128" s="1282">
        <f t="shared" si="110"/>
        <v>6.7885707051841067</v>
      </c>
      <c r="Q128" s="1282">
        <f t="shared" si="110"/>
        <v>4.8448897724260531</v>
      </c>
      <c r="R128" s="1282">
        <f t="shared" si="110"/>
        <v>4.9101587667717945</v>
      </c>
      <c r="S128" s="565"/>
      <c r="T128" s="565"/>
      <c r="U128" s="565"/>
      <c r="V128" s="565"/>
      <c r="W128" s="565"/>
      <c r="X128" s="565"/>
      <c r="Y128" s="565"/>
      <c r="Z128" s="565"/>
      <c r="AA128" s="565"/>
      <c r="AB128" s="669"/>
      <c r="AC128" s="728"/>
      <c r="AP128" s="551"/>
      <c r="AQ128" s="551"/>
      <c r="AV128" s="565"/>
      <c r="AW128" s="565"/>
      <c r="AX128" s="565" t="str">
        <f>IFERROR(#REF!/#REF!*100-100,"")</f>
        <v/>
      </c>
      <c r="AY128" s="565" t="e">
        <f>#REF!-#REF!</f>
        <v>#REF!</v>
      </c>
      <c r="AZ128" s="565"/>
      <c r="BA128" s="565"/>
      <c r="BB128" s="565" t="str">
        <f>IFERROR(#REF!/I128*100-100,"")</f>
        <v/>
      </c>
      <c r="BC128" s="565" t="e">
        <f>#REF!-I128</f>
        <v>#REF!</v>
      </c>
    </row>
    <row r="129" spans="1:55" x14ac:dyDescent="0.25">
      <c r="A129" s="587"/>
      <c r="B129" s="41" t="s">
        <v>808</v>
      </c>
      <c r="C129" s="726">
        <f t="shared" si="109"/>
        <v>3.1229622071765863</v>
      </c>
      <c r="D129" s="726">
        <f t="shared" si="109"/>
        <v>4.0645782662699892</v>
      </c>
      <c r="E129" s="726">
        <f t="shared" si="109"/>
        <v>3.9261361557227614</v>
      </c>
      <c r="F129" s="726">
        <f t="shared" si="109"/>
        <v>4.0540004865160091</v>
      </c>
      <c r="G129" s="726">
        <f t="shared" si="110"/>
        <v>6.8311551589845392</v>
      </c>
      <c r="H129" s="726">
        <f t="shared" si="110"/>
        <v>7.173845144147811</v>
      </c>
      <c r="I129" s="726">
        <f t="shared" si="110"/>
        <v>5.9150617131833485</v>
      </c>
      <c r="J129" s="726">
        <f t="shared" si="110"/>
        <v>5.4986516030503187</v>
      </c>
      <c r="K129" s="726">
        <f t="shared" si="110"/>
        <v>5.1101920443208977</v>
      </c>
      <c r="L129" s="726">
        <f t="shared" si="110"/>
        <v>4.5851457047918407</v>
      </c>
      <c r="M129" s="1366">
        <f t="shared" si="110"/>
        <v>5.818484316616396</v>
      </c>
      <c r="N129" s="1367">
        <f t="shared" si="110"/>
        <v>5.2175096085167176</v>
      </c>
      <c r="O129" s="1309">
        <f t="shared" si="110"/>
        <v>5.1947951992688273</v>
      </c>
      <c r="P129" s="1282">
        <f t="shared" si="110"/>
        <v>6.2722787717351789</v>
      </c>
      <c r="Q129" s="1282">
        <f t="shared" si="110"/>
        <v>6.1495806668499977</v>
      </c>
      <c r="R129" s="1282">
        <f t="shared" si="110"/>
        <v>6.2586053948964659</v>
      </c>
      <c r="S129" s="565"/>
      <c r="T129" s="565"/>
      <c r="U129" s="565"/>
      <c r="V129" s="565"/>
      <c r="W129" s="565"/>
      <c r="X129" s="565"/>
      <c r="Y129" s="565"/>
      <c r="Z129" s="565"/>
      <c r="AA129" s="565"/>
      <c r="AB129" s="669"/>
      <c r="AC129" s="728"/>
      <c r="AP129" s="551"/>
      <c r="AQ129" s="551"/>
      <c r="AV129" s="565"/>
      <c r="AW129" s="565"/>
      <c r="AX129" s="565" t="str">
        <f>IFERROR(#REF!/#REF!*100-100,"")</f>
        <v/>
      </c>
      <c r="AY129" s="565" t="e">
        <f>#REF!-#REF!</f>
        <v>#REF!</v>
      </c>
      <c r="AZ129" s="565"/>
      <c r="BA129" s="565"/>
      <c r="BB129" s="565" t="str">
        <f>IFERROR(#REF!/I129*100-100,"")</f>
        <v/>
      </c>
      <c r="BC129" s="565" t="e">
        <f>#REF!-I129</f>
        <v>#REF!</v>
      </c>
    </row>
    <row r="130" spans="1:55" x14ac:dyDescent="0.25">
      <c r="A130" s="587"/>
      <c r="B130" s="41" t="s">
        <v>830</v>
      </c>
      <c r="C130" s="726">
        <f t="shared" si="109"/>
        <v>3.8484883583753708</v>
      </c>
      <c r="D130" s="726">
        <f t="shared" si="109"/>
        <v>4.496382327076482</v>
      </c>
      <c r="E130" s="726">
        <f t="shared" si="109"/>
        <v>5.0262614490079196</v>
      </c>
      <c r="F130" s="726">
        <f t="shared" si="109"/>
        <v>5.3627851323176152</v>
      </c>
      <c r="G130" s="726">
        <f t="shared" si="110"/>
        <v>5.7585596689913174</v>
      </c>
      <c r="H130" s="726">
        <f t="shared" si="110"/>
        <v>8.4131835682753877</v>
      </c>
      <c r="I130" s="726">
        <f t="shared" si="110"/>
        <v>6.2161427337470432</v>
      </c>
      <c r="J130" s="726">
        <f t="shared" si="110"/>
        <v>0</v>
      </c>
      <c r="K130" s="726">
        <f t="shared" si="110"/>
        <v>5.2676404673114767</v>
      </c>
      <c r="L130" s="726">
        <f t="shared" si="110"/>
        <v>5.4478315270953637</v>
      </c>
      <c r="M130" s="1366">
        <f t="shared" si="110"/>
        <v>2.4948892014070672</v>
      </c>
      <c r="N130" s="1367">
        <f t="shared" si="110"/>
        <v>2.8871062046804372</v>
      </c>
      <c r="O130" s="1309">
        <f t="shared" si="110"/>
        <v>3.3406739302980015</v>
      </c>
      <c r="P130" s="1282">
        <f t="shared" si="110"/>
        <v>2.9613036039259506</v>
      </c>
      <c r="Q130" s="1282">
        <f t="shared" si="110"/>
        <v>2.9891594051217347</v>
      </c>
      <c r="R130" s="1282">
        <f t="shared" si="110"/>
        <v>3.0294285211337826</v>
      </c>
      <c r="S130" s="565"/>
      <c r="T130" s="565"/>
      <c r="U130" s="565"/>
      <c r="V130" s="565"/>
      <c r="W130" s="565"/>
      <c r="X130" s="565"/>
      <c r="Y130" s="565"/>
      <c r="Z130" s="565"/>
      <c r="AA130" s="565"/>
      <c r="AB130" s="669"/>
      <c r="AC130" s="728"/>
      <c r="AP130" s="551"/>
      <c r="AQ130" s="551"/>
      <c r="AV130" s="565"/>
      <c r="AW130" s="565"/>
      <c r="AX130" s="565" t="str">
        <f>IFERROR(#REF!/#REF!*100-100,"")</f>
        <v/>
      </c>
      <c r="AY130" s="565" t="e">
        <f>#REF!-#REF!</f>
        <v>#REF!</v>
      </c>
      <c r="AZ130" s="565"/>
      <c r="BA130" s="565"/>
      <c r="BB130" s="565" t="str">
        <f>IFERROR(#REF!/I130*100-100,"")</f>
        <v/>
      </c>
      <c r="BC130" s="565" t="e">
        <f>#REF!-I130</f>
        <v>#REF!</v>
      </c>
    </row>
    <row r="131" spans="1:55" x14ac:dyDescent="0.25">
      <c r="A131" s="587"/>
      <c r="B131" s="39"/>
      <c r="C131" s="726">
        <f t="shared" si="109"/>
        <v>98.109483012031831</v>
      </c>
      <c r="D131" s="726">
        <f t="shared" si="109"/>
        <v>109.4527355650381</v>
      </c>
      <c r="E131" s="726">
        <f t="shared" si="109"/>
        <v>74.377422203400585</v>
      </c>
      <c r="F131" s="726">
        <f t="shared" si="109"/>
        <v>60.500009713371206</v>
      </c>
      <c r="G131" s="726">
        <f t="shared" si="110"/>
        <v>100</v>
      </c>
      <c r="H131" s="726">
        <f t="shared" si="110"/>
        <v>100</v>
      </c>
      <c r="I131" s="726">
        <f t="shared" si="110"/>
        <v>100</v>
      </c>
      <c r="J131" s="726">
        <f t="shared" si="110"/>
        <v>100</v>
      </c>
      <c r="K131" s="726">
        <f t="shared" si="110"/>
        <v>100</v>
      </c>
      <c r="L131" s="726">
        <f t="shared" si="110"/>
        <v>100</v>
      </c>
      <c r="M131" s="1366">
        <f t="shared" si="110"/>
        <v>100</v>
      </c>
      <c r="N131" s="1367">
        <f t="shared" si="110"/>
        <v>100</v>
      </c>
      <c r="O131" s="1309">
        <f t="shared" si="110"/>
        <v>100</v>
      </c>
      <c r="P131" s="1282">
        <f t="shared" si="110"/>
        <v>100</v>
      </c>
      <c r="Q131" s="1282">
        <f t="shared" si="110"/>
        <v>100</v>
      </c>
      <c r="R131" s="1282">
        <f t="shared" si="110"/>
        <v>100</v>
      </c>
      <c r="S131" s="565"/>
      <c r="T131" s="565"/>
      <c r="U131" s="565"/>
      <c r="V131" s="565"/>
      <c r="W131" s="565"/>
      <c r="X131" s="565"/>
      <c r="Y131" s="565"/>
      <c r="Z131" s="565"/>
      <c r="AA131" s="565"/>
      <c r="AB131" s="669"/>
      <c r="AC131" s="728"/>
      <c r="AP131" s="551"/>
      <c r="AQ131" s="551"/>
      <c r="AV131" s="565"/>
      <c r="AW131" s="565"/>
      <c r="AX131" s="565" t="str">
        <f>IFERROR(#REF!/#REF!*100-100,"")</f>
        <v/>
      </c>
      <c r="AY131" s="565" t="e">
        <f>#REF!-#REF!</f>
        <v>#REF!</v>
      </c>
      <c r="AZ131" s="565"/>
      <c r="BA131" s="565"/>
      <c r="BB131" s="565" t="str">
        <f>IFERROR(#REF!/I131*100-100,"")</f>
        <v/>
      </c>
      <c r="BC131" s="565" t="e">
        <f>#REF!-I131</f>
        <v>#REF!</v>
      </c>
    </row>
    <row r="132" spans="1:55" x14ac:dyDescent="0.25">
      <c r="A132" s="587"/>
      <c r="B132" s="594" t="s">
        <v>1446</v>
      </c>
      <c r="AP132" s="551"/>
      <c r="AQ132" s="551"/>
      <c r="AV132" s="565"/>
      <c r="AW132" s="565"/>
      <c r="AX132" s="565" t="str">
        <f>IFERROR(#REF!/#REF!*100-100,"")</f>
        <v/>
      </c>
      <c r="AY132" s="565" t="e">
        <f>#REF!-#REF!</f>
        <v>#REF!</v>
      </c>
      <c r="AZ132" s="565"/>
      <c r="BA132" s="565"/>
      <c r="BB132" s="565" t="str">
        <f>IFERROR(#REF!/I132*100-100,"")</f>
        <v/>
      </c>
      <c r="BC132" s="565" t="e">
        <f>#REF!-I132</f>
        <v>#REF!</v>
      </c>
    </row>
    <row r="133" spans="1:55" ht="39.75" customHeight="1" x14ac:dyDescent="0.25">
      <c r="A133" s="587"/>
      <c r="B133" s="641"/>
      <c r="C133" s="200" t="str">
        <f t="shared" ref="C133:Q133" si="111">C196</f>
        <v>2013/14 Actual</v>
      </c>
      <c r="D133" s="200" t="str">
        <f t="shared" si="111"/>
        <v>2014/15 Actual</v>
      </c>
      <c r="E133" s="200" t="str">
        <f t="shared" si="111"/>
        <v>2015/16 Actual</v>
      </c>
      <c r="F133" s="200" t="str">
        <f t="shared" si="111"/>
        <v>2016/17 Actual</v>
      </c>
      <c r="G133" s="200" t="str">
        <f t="shared" si="111"/>
        <v>2017/18 Actual</v>
      </c>
      <c r="H133" s="200" t="str">
        <f t="shared" si="111"/>
        <v>2018/19 Actual</v>
      </c>
      <c r="I133" s="200" t="str">
        <f t="shared" si="111"/>
        <v>2019/20 Actual</v>
      </c>
      <c r="J133" s="200" t="str">
        <f t="shared" si="111"/>
        <v>2020/21 Actual</v>
      </c>
      <c r="K133" s="200" t="str">
        <f t="shared" si="111"/>
        <v>2021/22 Actual</v>
      </c>
      <c r="L133" s="200" t="str">
        <f t="shared" si="111"/>
        <v>Budget Estimate 2022/23</v>
      </c>
      <c r="M133" s="1306" t="str">
        <f t="shared" si="111"/>
        <v>Actual FY2025</v>
      </c>
      <c r="N133" s="1306" t="str">
        <f t="shared" si="111"/>
        <v>Budget Estimate 2025/26</v>
      </c>
      <c r="O133" s="1307" t="str">
        <f>O196</f>
        <v>Budget Outturn FY2026</v>
      </c>
      <c r="P133" s="1342" t="str">
        <f t="shared" si="111"/>
        <v xml:space="preserve">Budget Estimate 2026/27 </v>
      </c>
      <c r="Q133" s="1307" t="str">
        <f t="shared" si="111"/>
        <v>Budget Estimate 2027/28</v>
      </c>
      <c r="R133" s="1307" t="str">
        <f>R196</f>
        <v>Budget Estimate 2028/29</v>
      </c>
      <c r="AD133" s="547"/>
      <c r="AE133" s="547" t="e">
        <f>#REF!</f>
        <v>#REF!</v>
      </c>
      <c r="AF133" s="547" t="e">
        <f>#REF!</f>
        <v>#REF!</v>
      </c>
      <c r="AG133" s="547" t="e">
        <f>#REF!</f>
        <v>#REF!</v>
      </c>
      <c r="AH133" s="547" t="e">
        <f>#REF!</f>
        <v>#REF!</v>
      </c>
      <c r="AI133" s="547" t="str">
        <f>AI145</f>
        <v>2017/18 Ola</v>
      </c>
      <c r="AJ133" s="547" t="str">
        <f>AJ145</f>
        <v>2018/19 Ola</v>
      </c>
      <c r="AK133" s="547" t="str">
        <f>AK145</f>
        <v>2019/20 Ola</v>
      </c>
      <c r="AL133" s="547" t="str">
        <f>AL145</f>
        <v>2020/21 Ola</v>
      </c>
      <c r="AM133" s="547" t="s">
        <v>1398</v>
      </c>
      <c r="AN133" s="547" t="s">
        <v>1399</v>
      </c>
      <c r="AO133" s="547" t="str">
        <f t="shared" ref="AO133:AT133" si="112">AO3</f>
        <v>2024/25 Ola Fakaangaanga</v>
      </c>
      <c r="AP133" s="547" t="str">
        <f t="shared" si="112"/>
        <v>2025/26 Patiseti</v>
      </c>
      <c r="AQ133" s="547" t="str">
        <f t="shared" si="112"/>
        <v>25/26 Esitimeti Liliu</v>
      </c>
      <c r="AR133" s="547" t="str">
        <f t="shared" si="112"/>
        <v>2026/27 Patiseti Fakaangaanga</v>
      </c>
      <c r="AS133" s="547" t="str">
        <f t="shared" si="112"/>
        <v>2027/28 Patiseti Fakaangaanga</v>
      </c>
      <c r="AT133" s="547" t="str">
        <f t="shared" si="112"/>
        <v>2028/29 Patiseti Fakaangaanga</v>
      </c>
      <c r="AV133" s="565"/>
      <c r="AW133" s="565"/>
      <c r="AX133" s="565"/>
      <c r="AY133" s="565"/>
      <c r="AZ133" s="565"/>
      <c r="BA133" s="565"/>
      <c r="BB133" s="565"/>
      <c r="BC133" s="565"/>
    </row>
    <row r="134" spans="1:55" x14ac:dyDescent="0.25">
      <c r="A134" s="587"/>
      <c r="B134" s="729" t="s">
        <v>1069</v>
      </c>
      <c r="C134" s="41"/>
      <c r="D134" s="41"/>
      <c r="E134" s="41"/>
      <c r="F134" s="41"/>
      <c r="G134" s="41"/>
      <c r="H134" s="41"/>
      <c r="I134" s="41"/>
      <c r="J134" s="41"/>
      <c r="K134" s="41"/>
      <c r="L134" s="41"/>
      <c r="M134" s="1343"/>
      <c r="N134" s="1343"/>
      <c r="O134" s="1343"/>
      <c r="P134" s="1368"/>
      <c r="Q134" s="1343"/>
      <c r="R134" s="1369"/>
      <c r="AD134" s="581" t="s">
        <v>1367</v>
      </c>
      <c r="AI134" s="730"/>
      <c r="AJ134" s="730"/>
      <c r="AK134" s="730"/>
      <c r="AL134" s="730"/>
      <c r="AM134" s="730"/>
      <c r="AN134" s="730"/>
      <c r="AO134" s="731"/>
      <c r="AP134" s="731"/>
      <c r="AQ134" s="731"/>
      <c r="AR134" s="732"/>
      <c r="AS134" s="731"/>
      <c r="AT134" s="731"/>
      <c r="AV134" s="565"/>
      <c r="AW134" s="565"/>
      <c r="AX134" s="565"/>
      <c r="AY134" s="565"/>
      <c r="AZ134" s="565"/>
      <c r="BA134" s="565"/>
      <c r="BB134" s="565"/>
      <c r="BC134" s="565"/>
    </row>
    <row r="135" spans="1:55" x14ac:dyDescent="0.25">
      <c r="A135" s="587"/>
      <c r="B135" s="41" t="s">
        <v>486</v>
      </c>
      <c r="C135" s="41">
        <v>101.37979486999998</v>
      </c>
      <c r="D135" s="41">
        <v>116.84683582999997</v>
      </c>
      <c r="E135" s="41">
        <v>127.25816972999996</v>
      </c>
      <c r="F135" s="41">
        <v>129.60077001999997</v>
      </c>
      <c r="G135" s="41">
        <v>127.54825308999997</v>
      </c>
      <c r="H135" s="41">
        <v>134.50866310000006</v>
      </c>
      <c r="I135" s="41">
        <v>148.68344548000013</v>
      </c>
      <c r="J135" s="41">
        <v>160.21209110999999</v>
      </c>
      <c r="K135" s="41">
        <f t="shared" ref="K135:P135" si="113">K214</f>
        <v>189.34469781999996</v>
      </c>
      <c r="L135" s="41">
        <f t="shared" si="113"/>
        <v>169.2825</v>
      </c>
      <c r="M135" s="1282">
        <f t="shared" si="113"/>
        <v>184.1983682099999</v>
      </c>
      <c r="N135" s="1282">
        <f t="shared" si="113"/>
        <v>193.82319999999999</v>
      </c>
      <c r="O135" s="1282">
        <f>O214</f>
        <v>191.91929999999999</v>
      </c>
      <c r="P135" s="1344">
        <f t="shared" si="113"/>
        <v>210.74719999999999</v>
      </c>
      <c r="Q135" s="1282">
        <f>Q214</f>
        <v>206.9794</v>
      </c>
      <c r="R135" s="152">
        <f>R214</f>
        <v>204.1627</v>
      </c>
      <c r="AD135" s="576" t="s">
        <v>1368</v>
      </c>
      <c r="AI135" s="730">
        <f t="shared" ref="AI135:AT142" si="114">G135</f>
        <v>127.54825308999997</v>
      </c>
      <c r="AJ135" s="730">
        <f t="shared" si="114"/>
        <v>134.50866310000006</v>
      </c>
      <c r="AK135" s="730">
        <f t="shared" si="114"/>
        <v>148.68344548000013</v>
      </c>
      <c r="AL135" s="730">
        <f t="shared" si="114"/>
        <v>160.21209110999999</v>
      </c>
      <c r="AM135" s="730">
        <f t="shared" si="114"/>
        <v>189.34469781999996</v>
      </c>
      <c r="AN135" s="730">
        <f t="shared" si="114"/>
        <v>169.2825</v>
      </c>
      <c r="AO135" s="731">
        <f t="shared" si="114"/>
        <v>184.1983682099999</v>
      </c>
      <c r="AP135" s="731">
        <f t="shared" si="114"/>
        <v>193.82319999999999</v>
      </c>
      <c r="AQ135" s="731">
        <f t="shared" si="114"/>
        <v>191.91929999999999</v>
      </c>
      <c r="AR135" s="732">
        <f t="shared" si="114"/>
        <v>210.74719999999999</v>
      </c>
      <c r="AS135" s="731">
        <f t="shared" si="114"/>
        <v>206.9794</v>
      </c>
      <c r="AT135" s="731">
        <f t="shared" si="114"/>
        <v>204.1627</v>
      </c>
      <c r="AV135" s="565"/>
      <c r="AW135" s="565"/>
      <c r="AX135" s="565"/>
      <c r="AY135" s="565"/>
      <c r="AZ135" s="565"/>
      <c r="BA135" s="565"/>
      <c r="BB135" s="565"/>
      <c r="BC135" s="565"/>
    </row>
    <row r="136" spans="1:55" x14ac:dyDescent="0.25">
      <c r="A136" s="587"/>
      <c r="B136" s="41" t="s">
        <v>546</v>
      </c>
      <c r="C136" s="41">
        <v>194.923</v>
      </c>
      <c r="D136" s="41">
        <v>211.64954665549999</v>
      </c>
      <c r="E136" s="41">
        <v>80.693983060000008</v>
      </c>
      <c r="F136" s="41">
        <v>29.987995529999999</v>
      </c>
      <c r="G136" s="41">
        <v>152.34250417500002</v>
      </c>
      <c r="H136" s="41">
        <v>151.00337859000001</v>
      </c>
      <c r="I136" s="41">
        <v>169.68852131</v>
      </c>
      <c r="J136" s="41">
        <v>233.58678391999999</v>
      </c>
      <c r="K136" s="41">
        <f t="shared" ref="K136:P137" si="115">K217</f>
        <v>221.54292847999997</v>
      </c>
      <c r="L136" s="41">
        <f t="shared" si="115"/>
        <v>309.79059999999998</v>
      </c>
      <c r="M136" s="1282">
        <f t="shared" si="115"/>
        <v>237.30930373000007</v>
      </c>
      <c r="N136" s="1282">
        <f t="shared" si="115"/>
        <v>313.32049999999998</v>
      </c>
      <c r="O136" s="1282">
        <f>O217</f>
        <v>238.34129999999999</v>
      </c>
      <c r="P136" s="1344">
        <f t="shared" si="115"/>
        <v>255.61529999999999</v>
      </c>
      <c r="Q136" s="1282">
        <f>Q217</f>
        <v>254.1139</v>
      </c>
      <c r="R136" s="152">
        <f>R217</f>
        <v>252.51195000000001</v>
      </c>
      <c r="S136" s="643">
        <f t="shared" ref="S136:S142" si="116">N136-O136</f>
        <v>74.979199999999992</v>
      </c>
      <c r="T136" s="643">
        <f>P136-O136</f>
        <v>17.274000000000001</v>
      </c>
      <c r="AD136" s="576" t="s">
        <v>1369</v>
      </c>
      <c r="AI136" s="730">
        <f t="shared" si="114"/>
        <v>152.34250417500002</v>
      </c>
      <c r="AJ136" s="730">
        <f t="shared" si="114"/>
        <v>151.00337859000001</v>
      </c>
      <c r="AK136" s="730">
        <f t="shared" si="114"/>
        <v>169.68852131</v>
      </c>
      <c r="AL136" s="730">
        <f t="shared" si="114"/>
        <v>233.58678391999999</v>
      </c>
      <c r="AM136" s="730">
        <f t="shared" si="114"/>
        <v>221.54292847999997</v>
      </c>
      <c r="AN136" s="730">
        <f t="shared" si="114"/>
        <v>309.79059999999998</v>
      </c>
      <c r="AO136" s="731">
        <f t="shared" si="114"/>
        <v>237.30930373000007</v>
      </c>
      <c r="AP136" s="731">
        <f t="shared" si="114"/>
        <v>313.32049999999998</v>
      </c>
      <c r="AQ136" s="731">
        <f t="shared" si="114"/>
        <v>238.34129999999999</v>
      </c>
      <c r="AR136" s="732">
        <f t="shared" si="114"/>
        <v>255.61529999999999</v>
      </c>
      <c r="AS136" s="731">
        <f t="shared" si="114"/>
        <v>254.1139</v>
      </c>
      <c r="AT136" s="731">
        <f t="shared" si="114"/>
        <v>252.51195000000001</v>
      </c>
      <c r="AV136" s="565"/>
      <c r="AW136" s="565"/>
      <c r="AX136" s="565"/>
      <c r="AY136" s="565"/>
      <c r="AZ136" s="565"/>
      <c r="BA136" s="565"/>
      <c r="BB136" s="565"/>
      <c r="BC136" s="565"/>
    </row>
    <row r="137" spans="1:55" x14ac:dyDescent="0.25">
      <c r="A137" s="587"/>
      <c r="B137" s="41" t="s">
        <v>776</v>
      </c>
      <c r="C137" s="41">
        <v>7.1441045400000007</v>
      </c>
      <c r="D137" s="41">
        <v>7.1753020800000007</v>
      </c>
      <c r="E137" s="41">
        <v>7.8585004999999999</v>
      </c>
      <c r="F137" s="41">
        <v>8.26923064</v>
      </c>
      <c r="G137" s="41">
        <v>8.2716359199999996</v>
      </c>
      <c r="H137" s="41">
        <v>8.0189432800000002</v>
      </c>
      <c r="I137" s="41">
        <v>8.2292158099999995</v>
      </c>
      <c r="J137" s="41">
        <v>4.120336</v>
      </c>
      <c r="K137" s="41">
        <f t="shared" si="115"/>
        <v>6.2559006900000007</v>
      </c>
      <c r="L137" s="41">
        <f t="shared" si="115"/>
        <v>7.9399999999999995</v>
      </c>
      <c r="M137" s="1282">
        <f t="shared" si="115"/>
        <v>6.9135732799999996</v>
      </c>
      <c r="N137" s="1282">
        <f t="shared" si="115"/>
        <v>5.9091000000000005</v>
      </c>
      <c r="O137" s="1282">
        <f>O218</f>
        <v>5.9278000000000004</v>
      </c>
      <c r="P137" s="1344">
        <f t="shared" si="115"/>
        <v>6.3689999999999998</v>
      </c>
      <c r="Q137" s="1282">
        <f>Q218</f>
        <v>6.3689999999999998</v>
      </c>
      <c r="R137" s="152">
        <f>R218</f>
        <v>6.3689999999999998</v>
      </c>
      <c r="S137" s="643">
        <f t="shared" si="116"/>
        <v>-1.8699999999999939E-2</v>
      </c>
      <c r="T137" s="643">
        <f t="shared" ref="T137:T142" si="117">P137-O137</f>
        <v>0.44119999999999937</v>
      </c>
      <c r="U137" s="643">
        <f>Q137-N137</f>
        <v>0.45989999999999931</v>
      </c>
      <c r="AD137" s="576" t="s">
        <v>1370</v>
      </c>
      <c r="AI137" s="730">
        <f t="shared" si="114"/>
        <v>8.2716359199999996</v>
      </c>
      <c r="AJ137" s="730">
        <f t="shared" si="114"/>
        <v>8.0189432800000002</v>
      </c>
      <c r="AK137" s="730">
        <f t="shared" si="114"/>
        <v>8.2292158099999995</v>
      </c>
      <c r="AL137" s="730">
        <f t="shared" si="114"/>
        <v>4.120336</v>
      </c>
      <c r="AM137" s="730">
        <f t="shared" si="114"/>
        <v>6.2559006900000007</v>
      </c>
      <c r="AN137" s="730">
        <f t="shared" si="114"/>
        <v>7.9399999999999995</v>
      </c>
      <c r="AO137" s="731">
        <f t="shared" si="114"/>
        <v>6.9135732799999996</v>
      </c>
      <c r="AP137" s="731">
        <f t="shared" si="114"/>
        <v>5.9091000000000005</v>
      </c>
      <c r="AQ137" s="731">
        <f t="shared" si="114"/>
        <v>5.9278000000000004</v>
      </c>
      <c r="AR137" s="732">
        <f t="shared" si="114"/>
        <v>6.3689999999999998</v>
      </c>
      <c r="AS137" s="731">
        <f t="shared" si="114"/>
        <v>6.3689999999999998</v>
      </c>
      <c r="AT137" s="731">
        <f t="shared" si="114"/>
        <v>6.3689999999999998</v>
      </c>
      <c r="AV137" s="565"/>
      <c r="AW137" s="565"/>
      <c r="AX137" s="565"/>
      <c r="AY137" s="565"/>
      <c r="AZ137" s="565"/>
      <c r="BA137" s="565"/>
      <c r="BB137" s="565"/>
      <c r="BC137" s="565"/>
    </row>
    <row r="138" spans="1:55" x14ac:dyDescent="0.25">
      <c r="A138" s="587"/>
      <c r="B138" s="41" t="s">
        <v>786</v>
      </c>
      <c r="C138" s="41">
        <v>7.4981249999999999E-2</v>
      </c>
      <c r="D138" s="41">
        <v>7.8379649999999995E-2</v>
      </c>
      <c r="E138" s="41">
        <v>0.63866555000000003</v>
      </c>
      <c r="F138" s="41">
        <v>0.80846415999999999</v>
      </c>
      <c r="G138" s="41">
        <v>0.80107169999999994</v>
      </c>
      <c r="H138" s="41">
        <v>0.85881344999999998</v>
      </c>
      <c r="I138" s="41">
        <v>0.83739469999999994</v>
      </c>
      <c r="J138" s="41">
        <v>0.81310088999999997</v>
      </c>
      <c r="K138" s="41">
        <f t="shared" ref="K138:P138" si="118">K221</f>
        <v>0.98771204000000001</v>
      </c>
      <c r="L138" s="41">
        <f t="shared" si="118"/>
        <v>1.3</v>
      </c>
      <c r="M138" s="1282">
        <f t="shared" si="118"/>
        <v>16.59997005</v>
      </c>
      <c r="N138" s="1282">
        <f t="shared" si="118"/>
        <v>15.9138</v>
      </c>
      <c r="O138" s="1282">
        <f>O221</f>
        <v>18.841699999999999</v>
      </c>
      <c r="P138" s="1344">
        <f t="shared" si="118"/>
        <v>39.390100000000004</v>
      </c>
      <c r="Q138" s="1282">
        <f>Q221</f>
        <v>35.190100000000001</v>
      </c>
      <c r="R138" s="152">
        <f>R221</f>
        <v>31.689999999999998</v>
      </c>
      <c r="S138" s="643">
        <f t="shared" si="116"/>
        <v>-2.9278999999999993</v>
      </c>
      <c r="T138" s="643">
        <f t="shared" si="117"/>
        <v>20.548400000000004</v>
      </c>
      <c r="AD138" s="576" t="s">
        <v>1371</v>
      </c>
      <c r="AI138" s="730">
        <f t="shared" si="114"/>
        <v>0.80107169999999994</v>
      </c>
      <c r="AJ138" s="730">
        <f t="shared" si="114"/>
        <v>0.85881344999999998</v>
      </c>
      <c r="AK138" s="730">
        <f t="shared" si="114"/>
        <v>0.83739469999999994</v>
      </c>
      <c r="AL138" s="730">
        <f t="shared" si="114"/>
        <v>0.81310088999999997</v>
      </c>
      <c r="AM138" s="730">
        <f t="shared" si="114"/>
        <v>0.98771204000000001</v>
      </c>
      <c r="AN138" s="730">
        <f t="shared" si="114"/>
        <v>1.3</v>
      </c>
      <c r="AO138" s="731">
        <f t="shared" si="114"/>
        <v>16.59997005</v>
      </c>
      <c r="AP138" s="731">
        <f t="shared" si="114"/>
        <v>15.9138</v>
      </c>
      <c r="AQ138" s="731">
        <f t="shared" si="114"/>
        <v>18.841699999999999</v>
      </c>
      <c r="AR138" s="732">
        <f t="shared" si="114"/>
        <v>39.390100000000004</v>
      </c>
      <c r="AS138" s="731">
        <f t="shared" si="114"/>
        <v>35.190100000000001</v>
      </c>
      <c r="AT138" s="731">
        <f t="shared" si="114"/>
        <v>31.689999999999998</v>
      </c>
      <c r="AV138" s="565"/>
      <c r="AW138" s="565"/>
      <c r="AX138" s="565"/>
      <c r="AY138" s="565"/>
      <c r="AZ138" s="565"/>
      <c r="BA138" s="565"/>
      <c r="BB138" s="565"/>
      <c r="BC138" s="565"/>
    </row>
    <row r="139" spans="1:55" x14ac:dyDescent="0.25">
      <c r="A139" s="587"/>
      <c r="B139" s="41" t="s">
        <v>801</v>
      </c>
      <c r="C139" s="41">
        <v>3.1344312300000001</v>
      </c>
      <c r="D139" s="41">
        <v>3.7251118700000001</v>
      </c>
      <c r="E139" s="41">
        <v>3.6892578899999999</v>
      </c>
      <c r="F139" s="41">
        <v>3.2156033700000002</v>
      </c>
      <c r="G139" s="41">
        <v>5.1499250199999995</v>
      </c>
      <c r="H139" s="41">
        <v>2.9362986200000001</v>
      </c>
      <c r="I139" s="41">
        <v>3.7406010200000002</v>
      </c>
      <c r="J139" s="41">
        <v>3.92826831</v>
      </c>
      <c r="K139" s="41">
        <f t="shared" ref="K139:R141" si="119">K224</f>
        <v>34.594201549999994</v>
      </c>
      <c r="L139" s="41">
        <f t="shared" si="119"/>
        <v>12.8491</v>
      </c>
      <c r="M139" s="1282">
        <f t="shared" si="119"/>
        <v>51.08059054000001</v>
      </c>
      <c r="N139" s="1282">
        <f t="shared" si="119"/>
        <v>38.4148</v>
      </c>
      <c r="O139" s="1282">
        <f>O224</f>
        <v>20.322500000000002</v>
      </c>
      <c r="P139" s="1344">
        <f t="shared" si="119"/>
        <v>41.398699999999998</v>
      </c>
      <c r="Q139" s="1282">
        <f t="shared" si="119"/>
        <v>28.312000000000001</v>
      </c>
      <c r="R139" s="152">
        <f t="shared" si="119"/>
        <v>28.312000000000001</v>
      </c>
      <c r="S139" s="643">
        <f t="shared" si="116"/>
        <v>18.092299999999998</v>
      </c>
      <c r="T139" s="643">
        <f t="shared" si="117"/>
        <v>21.076199999999996</v>
      </c>
      <c r="U139" s="643">
        <f>O139-P139</f>
        <v>-21.076199999999996</v>
      </c>
      <c r="V139" s="643">
        <f>N139-O139</f>
        <v>18.092299999999998</v>
      </c>
      <c r="AD139" s="576" t="s">
        <v>1372</v>
      </c>
      <c r="AI139" s="730">
        <f t="shared" si="114"/>
        <v>5.1499250199999995</v>
      </c>
      <c r="AJ139" s="730">
        <f t="shared" si="114"/>
        <v>2.9362986200000001</v>
      </c>
      <c r="AK139" s="730">
        <f t="shared" si="114"/>
        <v>3.7406010200000002</v>
      </c>
      <c r="AL139" s="730">
        <f t="shared" si="114"/>
        <v>3.92826831</v>
      </c>
      <c r="AM139" s="730">
        <f t="shared" si="114"/>
        <v>34.594201549999994</v>
      </c>
      <c r="AN139" s="730">
        <f t="shared" si="114"/>
        <v>12.8491</v>
      </c>
      <c r="AO139" s="731">
        <f t="shared" si="114"/>
        <v>51.08059054000001</v>
      </c>
      <c r="AP139" s="731">
        <f t="shared" si="114"/>
        <v>38.4148</v>
      </c>
      <c r="AQ139" s="731">
        <f t="shared" si="114"/>
        <v>20.322500000000002</v>
      </c>
      <c r="AR139" s="732">
        <f t="shared" si="114"/>
        <v>41.398699999999998</v>
      </c>
      <c r="AS139" s="731">
        <f t="shared" si="114"/>
        <v>28.312000000000001</v>
      </c>
      <c r="AT139" s="731">
        <f t="shared" si="114"/>
        <v>28.312000000000001</v>
      </c>
      <c r="AV139" s="565"/>
      <c r="AW139" s="565"/>
      <c r="AX139" s="565"/>
      <c r="AY139" s="565"/>
      <c r="AZ139" s="565"/>
      <c r="BA139" s="565"/>
      <c r="BB139" s="565"/>
      <c r="BC139" s="565"/>
    </row>
    <row r="140" spans="1:55" x14ac:dyDescent="0.25">
      <c r="A140" s="587"/>
      <c r="B140" s="41" t="s">
        <v>808</v>
      </c>
      <c r="C140" s="41">
        <v>10.50797397</v>
      </c>
      <c r="D140" s="41">
        <v>13.67627265</v>
      </c>
      <c r="E140" s="41">
        <v>13.210450140000001</v>
      </c>
      <c r="F140" s="41">
        <v>13.640681109999999</v>
      </c>
      <c r="G140" s="41">
        <v>22.985100630000002</v>
      </c>
      <c r="H140" s="41">
        <v>25.268289280000001</v>
      </c>
      <c r="I140" s="41">
        <v>22.293981220000003</v>
      </c>
      <c r="J140" s="41">
        <v>20.230267450000003</v>
      </c>
      <c r="K140" s="41">
        <f t="shared" si="119"/>
        <v>25.814081600000002</v>
      </c>
      <c r="L140" s="41">
        <f t="shared" si="119"/>
        <v>25.541599999999999</v>
      </c>
      <c r="M140" s="1282">
        <f t="shared" si="119"/>
        <v>31.482896549999996</v>
      </c>
      <c r="N140" s="1282">
        <f t="shared" si="119"/>
        <v>32.213999999999999</v>
      </c>
      <c r="O140" s="1282">
        <f>O225</f>
        <v>26.998000000000001</v>
      </c>
      <c r="P140" s="1344">
        <f t="shared" si="119"/>
        <v>38.2502</v>
      </c>
      <c r="Q140" s="1282">
        <f t="shared" si="119"/>
        <v>35.936199999999999</v>
      </c>
      <c r="R140" s="152">
        <f t="shared" si="119"/>
        <v>36.087150000000001</v>
      </c>
      <c r="S140" s="643">
        <f t="shared" si="116"/>
        <v>5.2159999999999975</v>
      </c>
      <c r="T140" s="643">
        <f t="shared" si="117"/>
        <v>11.252199999999998</v>
      </c>
      <c r="AD140" s="576" t="s">
        <v>1373</v>
      </c>
      <c r="AI140" s="730">
        <f t="shared" si="114"/>
        <v>22.985100630000002</v>
      </c>
      <c r="AJ140" s="730">
        <f t="shared" si="114"/>
        <v>25.268289280000001</v>
      </c>
      <c r="AK140" s="730">
        <f t="shared" si="114"/>
        <v>22.293981220000003</v>
      </c>
      <c r="AL140" s="730">
        <f t="shared" si="114"/>
        <v>20.230267450000003</v>
      </c>
      <c r="AM140" s="730">
        <f t="shared" si="114"/>
        <v>25.814081600000002</v>
      </c>
      <c r="AN140" s="730">
        <f t="shared" si="114"/>
        <v>25.541599999999999</v>
      </c>
      <c r="AO140" s="731">
        <f t="shared" si="114"/>
        <v>31.482896549999996</v>
      </c>
      <c r="AP140" s="731">
        <f t="shared" si="114"/>
        <v>32.213999999999999</v>
      </c>
      <c r="AQ140" s="731">
        <f t="shared" si="114"/>
        <v>26.998000000000001</v>
      </c>
      <c r="AR140" s="732">
        <f t="shared" si="114"/>
        <v>38.2502</v>
      </c>
      <c r="AS140" s="731">
        <f t="shared" si="114"/>
        <v>35.936199999999999</v>
      </c>
      <c r="AT140" s="731">
        <f t="shared" si="114"/>
        <v>36.087150000000001</v>
      </c>
      <c r="AV140" s="565"/>
      <c r="AW140" s="565"/>
      <c r="AX140" s="565"/>
      <c r="AY140" s="565"/>
      <c r="AZ140" s="565"/>
      <c r="BA140" s="565"/>
      <c r="BB140" s="565"/>
      <c r="BC140" s="565"/>
    </row>
    <row r="141" spans="1:55" x14ac:dyDescent="0.25">
      <c r="A141" s="587"/>
      <c r="B141" s="41" t="s">
        <v>830</v>
      </c>
      <c r="C141" s="41">
        <v>12.94918504</v>
      </c>
      <c r="D141" s="41">
        <v>15.12918355</v>
      </c>
      <c r="E141" s="41">
        <v>16.912092099999999</v>
      </c>
      <c r="F141" s="41">
        <v>18.044408749999999</v>
      </c>
      <c r="G141" s="41">
        <v>19.376089459999999</v>
      </c>
      <c r="H141" s="41">
        <v>29.633585879999998</v>
      </c>
      <c r="I141" s="41">
        <v>23.42876137</v>
      </c>
      <c r="J141" s="41">
        <v>23.83821258</v>
      </c>
      <c r="K141" s="41">
        <f t="shared" si="119"/>
        <v>26.609430660000005</v>
      </c>
      <c r="L141" s="41">
        <f t="shared" si="119"/>
        <v>30.347200000000001</v>
      </c>
      <c r="M141" s="1282">
        <f t="shared" si="119"/>
        <v>13.499450090000002</v>
      </c>
      <c r="N141" s="1282">
        <f t="shared" si="119"/>
        <v>17.825600000000001</v>
      </c>
      <c r="O141" s="1282">
        <f>O226</f>
        <v>17.361899999999999</v>
      </c>
      <c r="P141" s="1344">
        <f t="shared" si="119"/>
        <v>18.058899999999998</v>
      </c>
      <c r="Q141" s="1282">
        <f t="shared" si="119"/>
        <v>17.467699999999997</v>
      </c>
      <c r="R141" s="152">
        <f t="shared" si="119"/>
        <v>17.467699999999997</v>
      </c>
      <c r="S141" s="643">
        <f t="shared" si="116"/>
        <v>0.46370000000000289</v>
      </c>
      <c r="T141" s="643">
        <f t="shared" si="117"/>
        <v>0.69699999999999918</v>
      </c>
      <c r="AD141" s="576" t="s">
        <v>1374</v>
      </c>
      <c r="AI141" s="730">
        <f t="shared" si="114"/>
        <v>19.376089459999999</v>
      </c>
      <c r="AJ141" s="730">
        <f t="shared" si="114"/>
        <v>29.633585879999998</v>
      </c>
      <c r="AK141" s="730">
        <f t="shared" si="114"/>
        <v>23.42876137</v>
      </c>
      <c r="AL141" s="730">
        <f t="shared" si="114"/>
        <v>23.83821258</v>
      </c>
      <c r="AM141" s="730">
        <f t="shared" si="114"/>
        <v>26.609430660000005</v>
      </c>
      <c r="AN141" s="730">
        <f t="shared" si="114"/>
        <v>30.347200000000001</v>
      </c>
      <c r="AO141" s="731">
        <f t="shared" si="114"/>
        <v>13.499450090000002</v>
      </c>
      <c r="AP141" s="731">
        <f t="shared" si="114"/>
        <v>17.825600000000001</v>
      </c>
      <c r="AQ141" s="731">
        <f t="shared" si="114"/>
        <v>17.361899999999999</v>
      </c>
      <c r="AR141" s="732">
        <f t="shared" si="114"/>
        <v>18.058899999999998</v>
      </c>
      <c r="AS141" s="731">
        <f t="shared" si="114"/>
        <v>17.467699999999997</v>
      </c>
      <c r="AT141" s="731">
        <f t="shared" si="114"/>
        <v>17.467699999999997</v>
      </c>
      <c r="AV141" s="565"/>
      <c r="AW141" s="565"/>
      <c r="AX141" s="565"/>
      <c r="AY141" s="565"/>
      <c r="AZ141" s="565"/>
      <c r="BA141" s="565"/>
      <c r="BB141" s="565"/>
      <c r="BC141" s="565"/>
    </row>
    <row r="142" spans="1:55" x14ac:dyDescent="0.25">
      <c r="A142" s="587"/>
      <c r="B142" s="699" t="s">
        <v>1392</v>
      </c>
      <c r="C142" s="700"/>
      <c r="D142" s="700"/>
      <c r="E142" s="700"/>
      <c r="F142" s="700"/>
      <c r="G142" s="700">
        <f t="shared" ref="G142:P142" si="120">SUM(G135:G141)</f>
        <v>336.474579995</v>
      </c>
      <c r="H142" s="700">
        <f t="shared" si="120"/>
        <v>352.22797220000001</v>
      </c>
      <c r="I142" s="700">
        <f t="shared" si="120"/>
        <v>376.90192091000011</v>
      </c>
      <c r="J142" s="700">
        <f t="shared" si="120"/>
        <v>446.72906025999998</v>
      </c>
      <c r="K142" s="700">
        <f t="shared" si="120"/>
        <v>505.14895283999994</v>
      </c>
      <c r="L142" s="700">
        <f t="shared" si="120"/>
        <v>557.05100000000004</v>
      </c>
      <c r="M142" s="1357">
        <f t="shared" si="120"/>
        <v>541.08415244999992</v>
      </c>
      <c r="N142" s="1357">
        <f t="shared" si="120"/>
        <v>617.42099999999994</v>
      </c>
      <c r="O142" s="1358">
        <f>SUM(O135:O141)</f>
        <v>519.71249999999998</v>
      </c>
      <c r="P142" s="1359">
        <f t="shared" si="120"/>
        <v>609.82939999999985</v>
      </c>
      <c r="Q142" s="1358">
        <f>SUM(Q135:Q141)</f>
        <v>584.36830000000009</v>
      </c>
      <c r="R142" s="1358">
        <f>SUM(R135:R141)</f>
        <v>576.60050000000001</v>
      </c>
      <c r="S142" s="733">
        <f t="shared" si="116"/>
        <v>97.708499999999958</v>
      </c>
      <c r="T142" s="733">
        <f t="shared" si="117"/>
        <v>90.116899999999873</v>
      </c>
      <c r="AD142" s="651" t="s">
        <v>1408</v>
      </c>
      <c r="AI142" s="734">
        <f t="shared" si="114"/>
        <v>336.474579995</v>
      </c>
      <c r="AJ142" s="734">
        <f t="shared" si="114"/>
        <v>352.22797220000001</v>
      </c>
      <c r="AK142" s="734">
        <f t="shared" si="114"/>
        <v>376.90192091000011</v>
      </c>
      <c r="AL142" s="734">
        <f t="shared" si="114"/>
        <v>446.72906025999998</v>
      </c>
      <c r="AM142" s="734">
        <f t="shared" si="114"/>
        <v>505.14895283999994</v>
      </c>
      <c r="AN142" s="734">
        <f t="shared" si="114"/>
        <v>557.05100000000004</v>
      </c>
      <c r="AO142" s="734">
        <f t="shared" si="114"/>
        <v>541.08415244999992</v>
      </c>
      <c r="AP142" s="734">
        <f>N142</f>
        <v>617.42099999999994</v>
      </c>
      <c r="AQ142" s="734">
        <f>O142</f>
        <v>519.71249999999998</v>
      </c>
      <c r="AR142" s="734">
        <f t="shared" si="114"/>
        <v>609.82939999999985</v>
      </c>
      <c r="AS142" s="734">
        <f t="shared" si="114"/>
        <v>584.36830000000009</v>
      </c>
      <c r="AT142" s="734">
        <f t="shared" si="114"/>
        <v>576.60050000000001</v>
      </c>
      <c r="AV142" s="565"/>
      <c r="AW142" s="565"/>
      <c r="AX142" s="565"/>
      <c r="AY142" s="565"/>
      <c r="AZ142" s="565"/>
      <c r="BA142" s="565"/>
      <c r="BB142" s="565"/>
      <c r="BC142" s="565"/>
    </row>
    <row r="143" spans="1:55" x14ac:dyDescent="0.25">
      <c r="A143" s="587"/>
      <c r="K143" s="640"/>
      <c r="L143" s="640"/>
      <c r="M143" s="1305"/>
      <c r="N143" s="1305"/>
      <c r="AP143" s="551"/>
      <c r="AQ143" s="551"/>
      <c r="AV143" s="565"/>
      <c r="AW143" s="565"/>
      <c r="AX143" s="565"/>
      <c r="AY143" s="565"/>
      <c r="AZ143" s="565"/>
      <c r="BA143" s="565"/>
      <c r="BB143" s="565"/>
      <c r="BC143" s="565"/>
    </row>
    <row r="144" spans="1:55" x14ac:dyDescent="0.25">
      <c r="A144" s="587"/>
      <c r="B144" s="37" t="s">
        <v>1447</v>
      </c>
      <c r="C144" s="37"/>
      <c r="D144" s="37"/>
      <c r="E144" s="37"/>
      <c r="F144" s="37"/>
      <c r="G144" s="37"/>
      <c r="AP144" s="551"/>
      <c r="AQ144" s="551"/>
      <c r="AU144" s="37" t="s">
        <v>1448</v>
      </c>
      <c r="AV144" s="565" t="str">
        <f>IFERROR(#REF!/#REF!*100-100,"")</f>
        <v/>
      </c>
      <c r="AW144" s="565" t="e">
        <f>#REF!-#REF!</f>
        <v>#REF!</v>
      </c>
      <c r="AX144" s="565" t="str">
        <f>IFERROR(#REF!/#REF!*100-100,"")</f>
        <v/>
      </c>
      <c r="AY144" s="565" t="e">
        <f>#REF!-#REF!</f>
        <v>#REF!</v>
      </c>
      <c r="AZ144" s="565" t="str">
        <f>IFERROR(#REF!/#REF!*100-100,"")</f>
        <v/>
      </c>
      <c r="BA144" s="565" t="e">
        <f>#REF!-#REF!</f>
        <v>#REF!</v>
      </c>
      <c r="BB144" s="565" t="str">
        <f>IFERROR(#REF!/I144*100-100,"")</f>
        <v/>
      </c>
      <c r="BC144" s="565" t="e">
        <f>#REF!-I144</f>
        <v>#REF!</v>
      </c>
    </row>
    <row r="145" spans="1:60" ht="40.5" customHeight="1" x14ac:dyDescent="0.25">
      <c r="A145" s="645"/>
      <c r="B145" s="641"/>
      <c r="C145" s="200" t="str">
        <f>C3</f>
        <v>2013/14 Actual</v>
      </c>
      <c r="D145" s="200" t="str">
        <f>D3</f>
        <v>2014/15 Actual</v>
      </c>
      <c r="E145" s="200" t="str">
        <f>E3</f>
        <v>2015/16 Actual</v>
      </c>
      <c r="F145" s="200" t="str">
        <f>F3</f>
        <v>2016/17 Actual</v>
      </c>
      <c r="G145" s="200" t="str">
        <f t="shared" ref="G145:Q145" si="121">G196</f>
        <v>2017/18 Actual</v>
      </c>
      <c r="H145" s="200" t="str">
        <f t="shared" si="121"/>
        <v>2018/19 Actual</v>
      </c>
      <c r="I145" s="200" t="str">
        <f t="shared" si="121"/>
        <v>2019/20 Actual</v>
      </c>
      <c r="J145" s="200" t="str">
        <f t="shared" si="121"/>
        <v>2020/21 Actual</v>
      </c>
      <c r="K145" s="200" t="str">
        <f t="shared" si="121"/>
        <v>2021/22 Actual</v>
      </c>
      <c r="L145" s="200" t="str">
        <f t="shared" si="121"/>
        <v>Budget Estimate 2022/23</v>
      </c>
      <c r="M145" s="1306" t="str">
        <f t="shared" si="121"/>
        <v>Actual FY2025</v>
      </c>
      <c r="N145" s="1306" t="str">
        <f t="shared" si="121"/>
        <v>Budget Estimate 2025/26</v>
      </c>
      <c r="O145" s="1307" t="str">
        <f>O196</f>
        <v>Budget Outturn FY2026</v>
      </c>
      <c r="P145" s="1342" t="str">
        <f t="shared" si="121"/>
        <v xml:space="preserve">Budget Estimate 2026/27 </v>
      </c>
      <c r="Q145" s="1307" t="str">
        <f t="shared" si="121"/>
        <v>Budget Estimate 2027/28</v>
      </c>
      <c r="R145" s="1307" t="str">
        <f>R196</f>
        <v>Budget Estimate 2028/29</v>
      </c>
      <c r="S145" s="546"/>
      <c r="T145" s="546"/>
      <c r="U145" s="546"/>
      <c r="V145" s="546"/>
      <c r="W145" s="547"/>
      <c r="X145" s="547"/>
      <c r="Y145" s="547"/>
      <c r="Z145" s="547"/>
      <c r="AA145" s="547"/>
      <c r="AB145" s="546"/>
      <c r="AC145" s="546"/>
      <c r="AD145" s="547"/>
      <c r="AE145" s="547" t="str">
        <f>AE3</f>
        <v>2013/14 Ola</v>
      </c>
      <c r="AF145" s="547" t="str">
        <f>AF3</f>
        <v>2014/15 Ola</v>
      </c>
      <c r="AG145" s="547" t="str">
        <f>AG3</f>
        <v>2015/16 Ola</v>
      </c>
      <c r="AH145" s="547" t="str">
        <f>AH3</f>
        <v>2016/17 Ola</v>
      </c>
      <c r="AI145" s="547" t="str">
        <f>AI152</f>
        <v>2017/18 Ola</v>
      </c>
      <c r="AJ145" s="547" t="str">
        <f>AJ152</f>
        <v>2018/19 Ola</v>
      </c>
      <c r="AK145" s="547" t="str">
        <f>AK152</f>
        <v>2019/20 Ola</v>
      </c>
      <c r="AL145" s="547" t="str">
        <f>AL152</f>
        <v>2020/21 Ola</v>
      </c>
      <c r="AM145" s="547" t="s">
        <v>1398</v>
      </c>
      <c r="AN145" s="547" t="s">
        <v>1399</v>
      </c>
      <c r="AO145" s="547" t="str">
        <f t="shared" ref="AO145:AT145" si="122">AO3</f>
        <v>2024/25 Ola Fakaangaanga</v>
      </c>
      <c r="AP145" s="547" t="str">
        <f t="shared" si="122"/>
        <v>2025/26 Patiseti</v>
      </c>
      <c r="AQ145" s="547" t="str">
        <f t="shared" si="122"/>
        <v>25/26 Esitimeti Liliu</v>
      </c>
      <c r="AR145" s="547" t="str">
        <f t="shared" si="122"/>
        <v>2026/27 Patiseti Fakaangaanga</v>
      </c>
      <c r="AS145" s="547" t="str">
        <f t="shared" si="122"/>
        <v>2027/28 Patiseti Fakaangaanga</v>
      </c>
      <c r="AT145" s="547" t="str">
        <f t="shared" si="122"/>
        <v>2028/29 Patiseti Fakaangaanga</v>
      </c>
      <c r="AU145" s="647"/>
      <c r="AV145" s="565" t="str">
        <f>IFERROR(#REF!/#REF!*100-100,"")</f>
        <v/>
      </c>
      <c r="AW145" s="565" t="e">
        <f>#REF!-#REF!</f>
        <v>#REF!</v>
      </c>
      <c r="AX145" s="565" t="str">
        <f>IFERROR(#REF!/#REF!*100-100,"")</f>
        <v/>
      </c>
      <c r="AY145" s="565" t="e">
        <f>#REF!-#REF!</f>
        <v>#REF!</v>
      </c>
      <c r="AZ145" s="565" t="str">
        <f>IFERROR(#REF!/#REF!*100-100,"")</f>
        <v/>
      </c>
      <c r="BA145" s="565" t="e">
        <f>#REF!-#REF!</f>
        <v>#REF!</v>
      </c>
      <c r="BB145" s="565" t="str">
        <f>IFERROR(#REF!/I145*100-100,"")</f>
        <v/>
      </c>
      <c r="BC145" s="565" t="e">
        <f>#REF!-I145</f>
        <v>#REF!</v>
      </c>
    </row>
    <row r="146" spans="1:60" x14ac:dyDescent="0.25">
      <c r="A146" s="587"/>
      <c r="B146" s="40" t="s">
        <v>486</v>
      </c>
      <c r="C146" s="39"/>
      <c r="D146" s="39"/>
      <c r="E146" s="39"/>
      <c r="F146" s="39"/>
      <c r="G146" s="39"/>
      <c r="H146" s="38"/>
      <c r="I146" s="38"/>
      <c r="J146" s="38"/>
      <c r="K146" s="38"/>
      <c r="L146" s="38"/>
      <c r="M146" s="1234"/>
      <c r="N146" s="1234"/>
      <c r="O146" s="1234"/>
      <c r="P146" s="1370"/>
      <c r="Q146" s="1282"/>
      <c r="R146" s="152"/>
      <c r="S146" s="575"/>
      <c r="T146" s="575"/>
      <c r="W146" s="38"/>
      <c r="X146" s="38"/>
      <c r="Y146" s="38"/>
      <c r="Z146" s="38"/>
      <c r="AA146" s="38"/>
      <c r="AD146" s="581" t="s">
        <v>1368</v>
      </c>
      <c r="AE146" s="551"/>
      <c r="AF146" s="551"/>
      <c r="AG146" s="551"/>
      <c r="AH146" s="551"/>
      <c r="AI146" s="551"/>
      <c r="AJ146" s="551"/>
      <c r="AK146" s="551"/>
      <c r="AL146" s="551"/>
      <c r="AM146" s="551"/>
      <c r="AN146" s="551"/>
      <c r="AO146" s="551"/>
      <c r="AP146" s="551"/>
      <c r="AQ146" s="551"/>
      <c r="AR146" s="649"/>
      <c r="AS146" s="551"/>
      <c r="AT146" s="551"/>
      <c r="AU146" s="40" t="s">
        <v>486</v>
      </c>
      <c r="AV146" s="565" t="str">
        <f>IFERROR(#REF!/#REF!*100-100,"")</f>
        <v/>
      </c>
      <c r="AW146" s="565" t="e">
        <f>#REF!-#REF!</f>
        <v>#REF!</v>
      </c>
      <c r="AX146" s="565" t="str">
        <f>IFERROR(#REF!/#REF!*100-100,"")</f>
        <v/>
      </c>
      <c r="AY146" s="565" t="e">
        <f>#REF!-#REF!</f>
        <v>#REF!</v>
      </c>
      <c r="AZ146" s="565" t="str">
        <f>IFERROR(#REF!/#REF!*100-100,"")</f>
        <v/>
      </c>
      <c r="BA146" s="565" t="e">
        <f>#REF!-#REF!</f>
        <v>#REF!</v>
      </c>
      <c r="BB146" s="565" t="str">
        <f>IFERROR(#REF!/I146*100-100,"")</f>
        <v/>
      </c>
      <c r="BC146" s="565" t="e">
        <f>#REF!-I146</f>
        <v>#REF!</v>
      </c>
    </row>
    <row r="147" spans="1:60" x14ac:dyDescent="0.25">
      <c r="A147" s="587"/>
      <c r="B147" s="39" t="s">
        <v>487</v>
      </c>
      <c r="C147" s="574">
        <f t="shared" ref="C147:Q148" si="123">C215</f>
        <v>92.15348222999998</v>
      </c>
      <c r="D147" s="574">
        <f t="shared" si="123"/>
        <v>98.368638539999978</v>
      </c>
      <c r="E147" s="574">
        <f t="shared" si="123"/>
        <v>108.52808387999997</v>
      </c>
      <c r="F147" s="574">
        <f t="shared" si="123"/>
        <v>114.96445930999998</v>
      </c>
      <c r="G147" s="574">
        <f t="shared" si="123"/>
        <v>116.88553160999997</v>
      </c>
      <c r="H147" s="574">
        <f t="shared" si="123"/>
        <v>123.35790320000005</v>
      </c>
      <c r="I147" s="574">
        <f t="shared" si="123"/>
        <v>137.60777877000012</v>
      </c>
      <c r="J147" s="574">
        <f t="shared" si="123"/>
        <v>149.06168028000002</v>
      </c>
      <c r="K147" s="574">
        <f t="shared" si="123"/>
        <v>177.64998627999998</v>
      </c>
      <c r="L147" s="574">
        <f t="shared" si="123"/>
        <v>155.87989999999999</v>
      </c>
      <c r="M147" s="1234">
        <f t="shared" si="123"/>
        <v>171.2179486899999</v>
      </c>
      <c r="N147" s="1234">
        <f t="shared" si="123"/>
        <v>178.89779999999999</v>
      </c>
      <c r="O147" s="1234">
        <f>O215</f>
        <v>178.4581</v>
      </c>
      <c r="P147" s="1370">
        <f t="shared" si="123"/>
        <v>195.5812</v>
      </c>
      <c r="Q147" s="1282">
        <f t="shared" si="123"/>
        <v>191.8134</v>
      </c>
      <c r="R147" s="1282">
        <f>R215</f>
        <v>188.9967</v>
      </c>
      <c r="S147" s="575">
        <f>M147/L147-1</f>
        <v>9.8396577685769149E-2</v>
      </c>
      <c r="T147" s="575">
        <f>P147/O147-1</f>
        <v>9.5950253869115487E-2</v>
      </c>
      <c r="U147" s="640">
        <f t="shared" ref="U147:V149" si="124">O147-N147</f>
        <v>-0.43969999999998777</v>
      </c>
      <c r="V147" s="640">
        <f t="shared" si="124"/>
        <v>17.123099999999994</v>
      </c>
      <c r="W147" s="574"/>
      <c r="X147" s="574"/>
      <c r="Y147" s="574"/>
      <c r="Z147" s="574"/>
      <c r="AA147" s="574"/>
      <c r="AB147" s="575"/>
      <c r="AC147" s="575"/>
      <c r="AD147" s="576" t="s">
        <v>1449</v>
      </c>
      <c r="AE147" s="577">
        <f t="shared" ref="AE147:AO148" si="125">C147</f>
        <v>92.15348222999998</v>
      </c>
      <c r="AF147" s="577">
        <f t="shared" si="125"/>
        <v>98.368638539999978</v>
      </c>
      <c r="AG147" s="577">
        <f t="shared" si="125"/>
        <v>108.52808387999997</v>
      </c>
      <c r="AH147" s="577">
        <f t="shared" si="125"/>
        <v>114.96445930999998</v>
      </c>
      <c r="AI147" s="577">
        <f t="shared" si="125"/>
        <v>116.88553160999997</v>
      </c>
      <c r="AJ147" s="577">
        <f t="shared" si="125"/>
        <v>123.35790320000005</v>
      </c>
      <c r="AK147" s="577">
        <f t="shared" si="125"/>
        <v>137.60777877000012</v>
      </c>
      <c r="AL147" s="577">
        <f t="shared" si="125"/>
        <v>149.06168028000002</v>
      </c>
      <c r="AM147" s="577">
        <f t="shared" si="125"/>
        <v>177.64998627999998</v>
      </c>
      <c r="AN147" s="577">
        <f t="shared" si="125"/>
        <v>155.87989999999999</v>
      </c>
      <c r="AO147" s="577">
        <f t="shared" si="125"/>
        <v>171.2179486899999</v>
      </c>
      <c r="AP147" s="577">
        <f>N147</f>
        <v>178.89779999999999</v>
      </c>
      <c r="AQ147" s="577">
        <f>O147</f>
        <v>178.4581</v>
      </c>
      <c r="AR147" s="650">
        <f t="shared" ref="AR147:AT148" si="126">P147</f>
        <v>195.5812</v>
      </c>
      <c r="AS147" s="577">
        <f t="shared" si="126"/>
        <v>191.8134</v>
      </c>
      <c r="AT147" s="577">
        <f t="shared" si="126"/>
        <v>188.9967</v>
      </c>
      <c r="AU147" s="39" t="s">
        <v>487</v>
      </c>
      <c r="AV147" s="565" t="str">
        <f>IFERROR(#REF!/#REF!*100-100,"")</f>
        <v/>
      </c>
      <c r="AW147" s="565" t="e">
        <f>#REF!-#REF!</f>
        <v>#REF!</v>
      </c>
      <c r="AX147" s="565" t="str">
        <f>IFERROR(#REF!/#REF!*100-100,"")</f>
        <v/>
      </c>
      <c r="AY147" s="565" t="e">
        <f>#REF!-#REF!</f>
        <v>#REF!</v>
      </c>
      <c r="AZ147" s="565" t="str">
        <f>IFERROR(#REF!/#REF!*100-100,"")</f>
        <v/>
      </c>
      <c r="BA147" s="565" t="e">
        <f>#REF!-#REF!</f>
        <v>#REF!</v>
      </c>
      <c r="BB147" s="565" t="str">
        <f>IFERROR(#REF!/I147*100-100,"")</f>
        <v/>
      </c>
      <c r="BC147" s="565" t="e">
        <f>#REF!-I147</f>
        <v>#REF!</v>
      </c>
      <c r="BE147" s="580" t="e">
        <f>#REF!-I147</f>
        <v>#REF!</v>
      </c>
      <c r="BF147" s="580" t="e">
        <f>#REF!-I147</f>
        <v>#REF!</v>
      </c>
      <c r="BG147" s="580" t="e">
        <f>#REF!-#REF!</f>
        <v>#REF!</v>
      </c>
      <c r="BH147" s="580" t="e">
        <f>#REF!-#REF!</f>
        <v>#REF!</v>
      </c>
    </row>
    <row r="148" spans="1:60" x14ac:dyDescent="0.25">
      <c r="A148" s="587"/>
      <c r="B148" s="39" t="s">
        <v>537</v>
      </c>
      <c r="C148" s="574">
        <f t="shared" si="123"/>
        <v>9.2263126399999997</v>
      </c>
      <c r="D148" s="574">
        <f t="shared" si="123"/>
        <v>18.478197290000001</v>
      </c>
      <c r="E148" s="574">
        <f t="shared" si="123"/>
        <v>18.730085850000002</v>
      </c>
      <c r="F148" s="574">
        <f t="shared" si="123"/>
        <v>14.63631071</v>
      </c>
      <c r="G148" s="574">
        <f t="shared" si="123"/>
        <v>10.662721479999997</v>
      </c>
      <c r="H148" s="574">
        <f t="shared" si="123"/>
        <v>11.150759900000013</v>
      </c>
      <c r="I148" s="574">
        <f t="shared" si="123"/>
        <v>11.075666710000009</v>
      </c>
      <c r="J148" s="574">
        <f t="shared" si="123"/>
        <v>11.150410830000006</v>
      </c>
      <c r="K148" s="574">
        <f t="shared" si="123"/>
        <v>11.694711539999995</v>
      </c>
      <c r="L148" s="574">
        <f t="shared" si="123"/>
        <v>13.4026</v>
      </c>
      <c r="M148" s="1234">
        <f t="shared" si="123"/>
        <v>12.980419519999993</v>
      </c>
      <c r="N148" s="1234">
        <f t="shared" si="123"/>
        <v>14.9254</v>
      </c>
      <c r="O148" s="1234">
        <f>O216</f>
        <v>13.4612</v>
      </c>
      <c r="P148" s="1370">
        <f t="shared" si="123"/>
        <v>15.165999999999999</v>
      </c>
      <c r="Q148" s="1282">
        <f t="shared" si="123"/>
        <v>15.165999999999999</v>
      </c>
      <c r="R148" s="1282">
        <f>R216</f>
        <v>15.165999999999999</v>
      </c>
      <c r="S148" s="575">
        <f>M148/L148-1</f>
        <v>-3.149989405040865E-2</v>
      </c>
      <c r="T148" s="575">
        <f>P148/O148-1</f>
        <v>0.12664546994324422</v>
      </c>
      <c r="U148" s="640">
        <f t="shared" si="124"/>
        <v>-1.4641999999999999</v>
      </c>
      <c r="V148" s="640">
        <f t="shared" si="124"/>
        <v>1.7047999999999988</v>
      </c>
      <c r="W148" s="574"/>
      <c r="X148" s="574"/>
      <c r="Y148" s="574"/>
      <c r="Z148" s="574"/>
      <c r="AA148" s="574"/>
      <c r="AB148" s="575"/>
      <c r="AC148" s="575"/>
      <c r="AD148" s="576" t="s">
        <v>1450</v>
      </c>
      <c r="AE148" s="577">
        <f t="shared" si="125"/>
        <v>9.2263126399999997</v>
      </c>
      <c r="AF148" s="577">
        <f t="shared" si="125"/>
        <v>18.478197290000001</v>
      </c>
      <c r="AG148" s="577">
        <f t="shared" si="125"/>
        <v>18.730085850000002</v>
      </c>
      <c r="AH148" s="577">
        <f t="shared" si="125"/>
        <v>14.63631071</v>
      </c>
      <c r="AI148" s="577">
        <f t="shared" si="125"/>
        <v>10.662721479999997</v>
      </c>
      <c r="AJ148" s="577">
        <f t="shared" si="125"/>
        <v>11.150759900000013</v>
      </c>
      <c r="AK148" s="577">
        <f t="shared" si="125"/>
        <v>11.075666710000009</v>
      </c>
      <c r="AL148" s="577">
        <f t="shared" si="125"/>
        <v>11.150410830000006</v>
      </c>
      <c r="AM148" s="577">
        <f t="shared" si="125"/>
        <v>11.694711539999995</v>
      </c>
      <c r="AN148" s="577">
        <f t="shared" si="125"/>
        <v>13.4026</v>
      </c>
      <c r="AO148" s="577">
        <f t="shared" si="125"/>
        <v>12.980419519999993</v>
      </c>
      <c r="AP148" s="577">
        <f>N148</f>
        <v>14.9254</v>
      </c>
      <c r="AQ148" s="577">
        <f>O148</f>
        <v>13.4612</v>
      </c>
      <c r="AR148" s="650">
        <f t="shared" si="126"/>
        <v>15.165999999999999</v>
      </c>
      <c r="AS148" s="577">
        <f t="shared" si="126"/>
        <v>15.165999999999999</v>
      </c>
      <c r="AT148" s="577">
        <f t="shared" si="126"/>
        <v>15.165999999999999</v>
      </c>
      <c r="AU148" s="39" t="s">
        <v>537</v>
      </c>
      <c r="AV148" s="565" t="str">
        <f>IFERROR(#REF!/#REF!*100-100,"")</f>
        <v/>
      </c>
      <c r="AW148" s="565" t="e">
        <f>#REF!-#REF!</f>
        <v>#REF!</v>
      </c>
      <c r="AX148" s="565" t="str">
        <f>IFERROR(#REF!/#REF!*100-100,"")</f>
        <v/>
      </c>
      <c r="AY148" s="565" t="e">
        <f>#REF!-#REF!</f>
        <v>#REF!</v>
      </c>
      <c r="AZ148" s="565" t="str">
        <f>IFERROR(#REF!/#REF!*100-100,"")</f>
        <v/>
      </c>
      <c r="BA148" s="565" t="e">
        <f>#REF!-#REF!</f>
        <v>#REF!</v>
      </c>
      <c r="BB148" s="565" t="str">
        <f>IFERROR(#REF!/I148*100-100,"")</f>
        <v/>
      </c>
      <c r="BC148" s="565" t="e">
        <f>#REF!-I148</f>
        <v>#REF!</v>
      </c>
      <c r="BE148" s="580" t="e">
        <f>#REF!-I148</f>
        <v>#REF!</v>
      </c>
      <c r="BF148" s="580" t="e">
        <f>#REF!-I148</f>
        <v>#REF!</v>
      </c>
      <c r="BG148" s="580" t="e">
        <f>#REF!-#REF!</f>
        <v>#REF!</v>
      </c>
      <c r="BH148" s="580" t="e">
        <f>#REF!-#REF!</f>
        <v>#REF!</v>
      </c>
    </row>
    <row r="149" spans="1:60" x14ac:dyDescent="0.25">
      <c r="A149" s="587"/>
      <c r="B149" s="699" t="s">
        <v>1392</v>
      </c>
      <c r="C149" s="700">
        <f t="shared" ref="C149:Q149" si="127">SUM(C147:C148)</f>
        <v>101.37979486999998</v>
      </c>
      <c r="D149" s="700">
        <f t="shared" si="127"/>
        <v>116.84683582999997</v>
      </c>
      <c r="E149" s="700">
        <f t="shared" si="127"/>
        <v>127.25816972999996</v>
      </c>
      <c r="F149" s="700">
        <f t="shared" si="127"/>
        <v>129.60077001999997</v>
      </c>
      <c r="G149" s="700">
        <f t="shared" si="127"/>
        <v>127.54825308999997</v>
      </c>
      <c r="H149" s="700">
        <f t="shared" si="127"/>
        <v>134.50866310000006</v>
      </c>
      <c r="I149" s="700">
        <f t="shared" si="127"/>
        <v>148.68344548000013</v>
      </c>
      <c r="J149" s="700">
        <f t="shared" si="127"/>
        <v>160.21209111000002</v>
      </c>
      <c r="K149" s="700">
        <f t="shared" si="127"/>
        <v>189.34469781999996</v>
      </c>
      <c r="L149" s="700">
        <f t="shared" si="127"/>
        <v>169.2825</v>
      </c>
      <c r="M149" s="1357">
        <f t="shared" si="127"/>
        <v>184.1983682099999</v>
      </c>
      <c r="N149" s="1357">
        <f>SUM(N147:N148)</f>
        <v>193.82319999999999</v>
      </c>
      <c r="O149" s="1358">
        <f>SUM(O147:O148)</f>
        <v>191.91929999999999</v>
      </c>
      <c r="P149" s="1359">
        <f t="shared" si="127"/>
        <v>210.74719999999999</v>
      </c>
      <c r="Q149" s="1358">
        <f t="shared" si="127"/>
        <v>206.9794</v>
      </c>
      <c r="R149" s="1358">
        <f>SUM(R147:R148)</f>
        <v>204.1627</v>
      </c>
      <c r="S149" s="736">
        <f>M149/L149-1</f>
        <v>8.8112286916839588E-2</v>
      </c>
      <c r="T149" s="575">
        <f>P149/O149-1</f>
        <v>9.8103213173453607E-2</v>
      </c>
      <c r="U149" s="640">
        <f t="shared" si="124"/>
        <v>-1.903899999999993</v>
      </c>
      <c r="V149" s="640">
        <f t="shared" si="124"/>
        <v>18.8279</v>
      </c>
      <c r="W149" s="679"/>
      <c r="X149" s="679"/>
      <c r="Y149" s="679"/>
      <c r="Z149" s="679"/>
      <c r="AA149" s="679"/>
      <c r="AB149" s="560"/>
      <c r="AC149" s="560"/>
      <c r="AD149" s="651" t="s">
        <v>1408</v>
      </c>
      <c r="AE149" s="702">
        <f t="shared" ref="AE149:AS149" si="128">SUM(AE147:AE148)</f>
        <v>101.37979486999998</v>
      </c>
      <c r="AF149" s="702">
        <f t="shared" si="128"/>
        <v>116.84683582999997</v>
      </c>
      <c r="AG149" s="702">
        <f t="shared" si="128"/>
        <v>127.25816972999996</v>
      </c>
      <c r="AH149" s="702">
        <f t="shared" si="128"/>
        <v>129.60077001999997</v>
      </c>
      <c r="AI149" s="702">
        <f t="shared" si="128"/>
        <v>127.54825308999997</v>
      </c>
      <c r="AJ149" s="702">
        <f t="shared" si="128"/>
        <v>134.50866310000006</v>
      </c>
      <c r="AK149" s="702">
        <f t="shared" si="128"/>
        <v>148.68344548000013</v>
      </c>
      <c r="AL149" s="702">
        <f t="shared" si="128"/>
        <v>160.21209111000002</v>
      </c>
      <c r="AM149" s="702">
        <f t="shared" si="128"/>
        <v>189.34469781999996</v>
      </c>
      <c r="AN149" s="702">
        <f t="shared" si="128"/>
        <v>169.2825</v>
      </c>
      <c r="AO149" s="702">
        <f t="shared" si="128"/>
        <v>184.1983682099999</v>
      </c>
      <c r="AP149" s="702">
        <f>SUM(AP147:AP148)</f>
        <v>193.82319999999999</v>
      </c>
      <c r="AQ149" s="702">
        <f>SUM(AQ147:AQ148)</f>
        <v>191.91929999999999</v>
      </c>
      <c r="AR149" s="702">
        <f t="shared" si="128"/>
        <v>210.74719999999999</v>
      </c>
      <c r="AS149" s="702">
        <f t="shared" si="128"/>
        <v>206.9794</v>
      </c>
      <c r="AT149" s="702">
        <f>SUM(AT147:AT148)</f>
        <v>204.1627</v>
      </c>
      <c r="AU149" s="655" t="s">
        <v>1392</v>
      </c>
      <c r="AV149" s="565" t="str">
        <f>IFERROR(#REF!/#REF!*100-100,"")</f>
        <v/>
      </c>
      <c r="AW149" s="565" t="e">
        <f>#REF!-#REF!</f>
        <v>#REF!</v>
      </c>
      <c r="AX149" s="565" t="str">
        <f>IFERROR(#REF!/#REF!*100-100,"")</f>
        <v/>
      </c>
      <c r="AY149" s="565" t="e">
        <f>#REF!-#REF!</f>
        <v>#REF!</v>
      </c>
      <c r="AZ149" s="565" t="str">
        <f>IFERROR(#REF!/#REF!*100-100,"")</f>
        <v/>
      </c>
      <c r="BA149" s="565" t="e">
        <f>#REF!-#REF!</f>
        <v>#REF!</v>
      </c>
      <c r="BB149" s="565" t="str">
        <f>IFERROR(#REF!/I149*100-100,"")</f>
        <v/>
      </c>
      <c r="BC149" s="565" t="e">
        <f>#REF!-I149</f>
        <v>#REF!</v>
      </c>
      <c r="BE149" s="580" t="e">
        <f>#REF!-I149</f>
        <v>#REF!</v>
      </c>
      <c r="BF149" s="580" t="e">
        <f>#REF!-I149</f>
        <v>#REF!</v>
      </c>
      <c r="BG149" s="580" t="e">
        <f>#REF!-#REF!</f>
        <v>#REF!</v>
      </c>
      <c r="BH149" s="580" t="e">
        <f>#REF!-#REF!</f>
        <v>#REF!</v>
      </c>
    </row>
    <row r="150" spans="1:60" x14ac:dyDescent="0.25">
      <c r="A150" s="587"/>
      <c r="M150" s="1305"/>
      <c r="AP150" s="537"/>
      <c r="AQ150" s="537"/>
      <c r="AV150" s="565" t="str">
        <f>IFERROR(#REF!/#REF!*100-100,"")</f>
        <v/>
      </c>
      <c r="AW150" s="565" t="e">
        <f>#REF!-#REF!</f>
        <v>#REF!</v>
      </c>
      <c r="AX150" s="565" t="str">
        <f>IFERROR(#REF!/#REF!*100-100,"")</f>
        <v/>
      </c>
      <c r="AY150" s="565" t="e">
        <f>#REF!-#REF!</f>
        <v>#REF!</v>
      </c>
      <c r="AZ150" s="565" t="str">
        <f>IFERROR(#REF!/#REF!*100-100,"")</f>
        <v/>
      </c>
      <c r="BA150" s="565" t="e">
        <f>#REF!-#REF!</f>
        <v>#REF!</v>
      </c>
      <c r="BB150" s="565" t="str">
        <f>IFERROR(#REF!/I150*100-100,"")</f>
        <v/>
      </c>
      <c r="BC150" s="565" t="e">
        <f>#REF!-I150</f>
        <v>#REF!</v>
      </c>
    </row>
    <row r="151" spans="1:60" x14ac:dyDescent="0.25">
      <c r="A151" s="587"/>
      <c r="B151" s="37" t="s">
        <v>1451</v>
      </c>
      <c r="C151" s="37"/>
      <c r="D151" s="37"/>
      <c r="E151" s="37"/>
      <c r="F151" s="37"/>
      <c r="G151" s="37"/>
      <c r="AP151" s="537"/>
      <c r="AQ151" s="537"/>
      <c r="AU151" s="37" t="s">
        <v>1452</v>
      </c>
      <c r="AV151" s="565" t="str">
        <f>IFERROR(#REF!/#REF!*100-100,"")</f>
        <v/>
      </c>
      <c r="AW151" s="565" t="e">
        <f>#REF!-#REF!</f>
        <v>#REF!</v>
      </c>
      <c r="AX151" s="565" t="str">
        <f>IFERROR(#REF!/#REF!*100-100,"")</f>
        <v/>
      </c>
      <c r="AY151" s="565" t="e">
        <f>#REF!-#REF!</f>
        <v>#REF!</v>
      </c>
      <c r="AZ151" s="565" t="str">
        <f>IFERROR(#REF!/#REF!*100-100,"")</f>
        <v/>
      </c>
      <c r="BA151" s="565" t="e">
        <f>#REF!-#REF!</f>
        <v>#REF!</v>
      </c>
      <c r="BB151" s="565" t="str">
        <f>IFERROR(#REF!/I151*100-100,"")</f>
        <v/>
      </c>
      <c r="BC151" s="565" t="e">
        <f>#REF!-I151</f>
        <v>#REF!</v>
      </c>
    </row>
    <row r="152" spans="1:60" ht="48" customHeight="1" x14ac:dyDescent="0.25">
      <c r="A152" s="645"/>
      <c r="B152" s="641"/>
      <c r="C152" s="200" t="str">
        <f>C3</f>
        <v>2013/14 Actual</v>
      </c>
      <c r="D152" s="200" t="str">
        <f>D3</f>
        <v>2014/15 Actual</v>
      </c>
      <c r="E152" s="200" t="str">
        <f>E3</f>
        <v>2015/16 Actual</v>
      </c>
      <c r="F152" s="200" t="str">
        <f>F3</f>
        <v>2016/17 Actual</v>
      </c>
      <c r="G152" s="200" t="str">
        <f t="shared" ref="G152:Q152" si="129">G196</f>
        <v>2017/18 Actual</v>
      </c>
      <c r="H152" s="200" t="str">
        <f t="shared" si="129"/>
        <v>2018/19 Actual</v>
      </c>
      <c r="I152" s="200" t="str">
        <f t="shared" si="129"/>
        <v>2019/20 Actual</v>
      </c>
      <c r="J152" s="200" t="str">
        <f t="shared" si="129"/>
        <v>2020/21 Actual</v>
      </c>
      <c r="K152" s="200" t="str">
        <f t="shared" si="129"/>
        <v>2021/22 Actual</v>
      </c>
      <c r="L152" s="200" t="str">
        <f t="shared" si="129"/>
        <v>Budget Estimate 2022/23</v>
      </c>
      <c r="M152" s="1306" t="str">
        <f t="shared" si="129"/>
        <v>Actual FY2025</v>
      </c>
      <c r="N152" s="1306" t="str">
        <f t="shared" si="129"/>
        <v>Budget Estimate 2025/26</v>
      </c>
      <c r="O152" s="1307" t="str">
        <f>O196</f>
        <v>Budget Outturn FY2026</v>
      </c>
      <c r="P152" s="1342" t="str">
        <f t="shared" si="129"/>
        <v xml:space="preserve">Budget Estimate 2026/27 </v>
      </c>
      <c r="Q152" s="1307" t="str">
        <f t="shared" si="129"/>
        <v>Budget Estimate 2027/28</v>
      </c>
      <c r="R152" s="1307" t="str">
        <f>R196</f>
        <v>Budget Estimate 2028/29</v>
      </c>
      <c r="S152" s="546"/>
      <c r="T152" s="546"/>
      <c r="U152" s="546"/>
      <c r="V152" s="546"/>
      <c r="W152" s="547"/>
      <c r="X152" s="547"/>
      <c r="Y152" s="547"/>
      <c r="Z152" s="547"/>
      <c r="AA152" s="547"/>
      <c r="AB152" s="546"/>
      <c r="AC152" s="546"/>
      <c r="AD152" s="547"/>
      <c r="AE152" s="547" t="str">
        <f>AE3</f>
        <v>2013/14 Ola</v>
      </c>
      <c r="AF152" s="547" t="str">
        <f>AF3</f>
        <v>2014/15 Ola</v>
      </c>
      <c r="AG152" s="547" t="str">
        <f>AG3</f>
        <v>2015/16 Ola</v>
      </c>
      <c r="AH152" s="547" t="str">
        <f>AH3</f>
        <v>2016/17 Ola</v>
      </c>
      <c r="AI152" s="547" t="str">
        <f>AI159</f>
        <v>2017/18 Ola</v>
      </c>
      <c r="AJ152" s="547" t="str">
        <f>AJ159</f>
        <v>2018/19 Ola</v>
      </c>
      <c r="AK152" s="547" t="str">
        <f>AK159</f>
        <v>2019/20 Ola</v>
      </c>
      <c r="AL152" s="547" t="str">
        <f>AL159</f>
        <v>2020/21 Ola</v>
      </c>
      <c r="AM152" s="547" t="s">
        <v>1398</v>
      </c>
      <c r="AN152" s="547" t="s">
        <v>1399</v>
      </c>
      <c r="AO152" s="547" t="str">
        <f t="shared" ref="AO152:AT152" si="130">AO3</f>
        <v>2024/25 Ola Fakaangaanga</v>
      </c>
      <c r="AP152" s="547" t="str">
        <f t="shared" si="130"/>
        <v>2025/26 Patiseti</v>
      </c>
      <c r="AQ152" s="547" t="str">
        <f t="shared" si="130"/>
        <v>25/26 Esitimeti Liliu</v>
      </c>
      <c r="AR152" s="547" t="str">
        <f t="shared" si="130"/>
        <v>2026/27 Patiseti Fakaangaanga</v>
      </c>
      <c r="AS152" s="547" t="str">
        <f t="shared" si="130"/>
        <v>2027/28 Patiseti Fakaangaanga</v>
      </c>
      <c r="AT152" s="547" t="str">
        <f t="shared" si="130"/>
        <v>2028/29 Patiseti Fakaangaanga</v>
      </c>
      <c r="AU152" s="647"/>
      <c r="AV152" s="565" t="str">
        <f>IFERROR(#REF!/#REF!*100-100,"")</f>
        <v/>
      </c>
      <c r="AW152" s="565" t="e">
        <f>#REF!-#REF!</f>
        <v>#REF!</v>
      </c>
      <c r="AX152" s="565" t="str">
        <f>IFERROR(#REF!/#REF!*100-100,"")</f>
        <v/>
      </c>
      <c r="AY152" s="565" t="e">
        <f>#REF!-#REF!</f>
        <v>#REF!</v>
      </c>
      <c r="AZ152" s="565" t="str">
        <f>IFERROR(#REF!/#REF!*100-100,"")</f>
        <v/>
      </c>
      <c r="BA152" s="565" t="e">
        <f>#REF!-#REF!</f>
        <v>#REF!</v>
      </c>
      <c r="BB152" s="565" t="str">
        <f>IFERROR(#REF!/I152*100-100,"")</f>
        <v/>
      </c>
      <c r="BC152" s="565" t="e">
        <f>#REF!-I152</f>
        <v>#REF!</v>
      </c>
    </row>
    <row r="153" spans="1:60" x14ac:dyDescent="0.25">
      <c r="A153" s="587"/>
      <c r="B153" s="40" t="s">
        <v>776</v>
      </c>
      <c r="C153" s="39"/>
      <c r="D153" s="39"/>
      <c r="E153" s="39"/>
      <c r="F153" s="39"/>
      <c r="G153" s="39"/>
      <c r="H153" s="38"/>
      <c r="I153" s="38"/>
      <c r="J153" s="38"/>
      <c r="K153" s="38"/>
      <c r="L153" s="38"/>
      <c r="N153" s="1343"/>
      <c r="O153" s="1343"/>
      <c r="P153" s="1344"/>
      <c r="Q153" s="1282"/>
      <c r="R153" s="152"/>
      <c r="W153" s="38"/>
      <c r="X153" s="38"/>
      <c r="Y153" s="38"/>
      <c r="Z153" s="38"/>
      <c r="AA153" s="38"/>
      <c r="AD153" s="581" t="s">
        <v>1370</v>
      </c>
      <c r="AE153" s="711"/>
      <c r="AF153" s="711"/>
      <c r="AG153" s="711"/>
      <c r="AH153" s="711"/>
      <c r="AI153" s="711"/>
      <c r="AJ153" s="711"/>
      <c r="AK153" s="711"/>
      <c r="AL153" s="711"/>
      <c r="AM153" s="711"/>
      <c r="AN153" s="711"/>
      <c r="AO153" s="711"/>
      <c r="AP153" s="711"/>
      <c r="AQ153" s="711"/>
      <c r="AR153" s="737"/>
      <c r="AS153" s="711"/>
      <c r="AT153" s="711"/>
      <c r="AU153" s="40" t="s">
        <v>776</v>
      </c>
      <c r="AV153" s="565" t="str">
        <f>IFERROR(#REF!/#REF!*100-100,"")</f>
        <v/>
      </c>
      <c r="AW153" s="565" t="e">
        <f>#REF!-#REF!</f>
        <v>#REF!</v>
      </c>
      <c r="AX153" s="565" t="str">
        <f>IFERROR(#REF!/#REF!*100-100,"")</f>
        <v/>
      </c>
      <c r="AY153" s="565" t="e">
        <f>#REF!-#REF!</f>
        <v>#REF!</v>
      </c>
      <c r="AZ153" s="565" t="str">
        <f>IFERROR(#REF!/#REF!*100-100,"")</f>
        <v/>
      </c>
      <c r="BA153" s="565" t="e">
        <f>#REF!-#REF!</f>
        <v>#REF!</v>
      </c>
      <c r="BB153" s="565" t="str">
        <f>IFERROR(#REF!/I153*100-100,"")</f>
        <v/>
      </c>
      <c r="BC153" s="565" t="e">
        <f>#REF!-I153</f>
        <v>#REF!</v>
      </c>
    </row>
    <row r="154" spans="1:60" x14ac:dyDescent="0.25">
      <c r="A154" s="587"/>
      <c r="B154" s="39" t="s">
        <v>1453</v>
      </c>
      <c r="C154" s="574">
        <f t="shared" ref="C154:Q155" si="131">C219</f>
        <v>5.6883145400000004</v>
      </c>
      <c r="D154" s="574">
        <f t="shared" si="131"/>
        <v>5.9012370800000005</v>
      </c>
      <c r="E154" s="574">
        <f t="shared" si="131"/>
        <v>6.4169504999999996</v>
      </c>
      <c r="F154" s="574">
        <f t="shared" si="131"/>
        <v>6.5018606399999994</v>
      </c>
      <c r="G154" s="574">
        <f t="shared" si="131"/>
        <v>6.4780759200000002</v>
      </c>
      <c r="H154" s="574">
        <f t="shared" si="131"/>
        <v>6.3306832800000006</v>
      </c>
      <c r="I154" s="574">
        <f t="shared" si="131"/>
        <v>6.2791958099999992</v>
      </c>
      <c r="J154" s="574">
        <f t="shared" si="131"/>
        <v>1.6122228200000002</v>
      </c>
      <c r="K154" s="574">
        <f t="shared" si="131"/>
        <v>4.2130656900000005</v>
      </c>
      <c r="L154" s="574">
        <f t="shared" si="131"/>
        <v>6.04</v>
      </c>
      <c r="M154" s="1234">
        <f t="shared" si="131"/>
        <v>4.8582382799999992</v>
      </c>
      <c r="N154" s="1234">
        <f t="shared" si="131"/>
        <v>3.9807000000000001</v>
      </c>
      <c r="O154" s="1234">
        <f>O219</f>
        <v>4.2079000000000004</v>
      </c>
      <c r="P154" s="1344">
        <f t="shared" si="131"/>
        <v>3.633</v>
      </c>
      <c r="Q154" s="1282">
        <f t="shared" si="131"/>
        <v>3.633</v>
      </c>
      <c r="R154" s="1282">
        <f>R219</f>
        <v>3.633</v>
      </c>
      <c r="S154" s="575"/>
      <c r="T154" s="575"/>
      <c r="U154" s="575"/>
      <c r="V154" s="575"/>
      <c r="W154" s="574"/>
      <c r="X154" s="574"/>
      <c r="Y154" s="574"/>
      <c r="Z154" s="574"/>
      <c r="AA154" s="574"/>
      <c r="AB154" s="575"/>
      <c r="AC154" s="575"/>
      <c r="AD154" s="576" t="s">
        <v>1454</v>
      </c>
      <c r="AE154" s="577">
        <f t="shared" ref="AE154:AT155" si="132">C154</f>
        <v>5.6883145400000004</v>
      </c>
      <c r="AF154" s="577">
        <f t="shared" si="132"/>
        <v>5.9012370800000005</v>
      </c>
      <c r="AG154" s="577">
        <f t="shared" si="132"/>
        <v>6.4169504999999996</v>
      </c>
      <c r="AH154" s="577">
        <f t="shared" si="132"/>
        <v>6.5018606399999994</v>
      </c>
      <c r="AI154" s="577">
        <f t="shared" si="132"/>
        <v>6.4780759200000002</v>
      </c>
      <c r="AJ154" s="577">
        <f t="shared" si="132"/>
        <v>6.3306832800000006</v>
      </c>
      <c r="AK154" s="577">
        <f t="shared" si="132"/>
        <v>6.2791958099999992</v>
      </c>
      <c r="AL154" s="577">
        <f t="shared" si="132"/>
        <v>1.6122228200000002</v>
      </c>
      <c r="AM154" s="577">
        <f t="shared" si="132"/>
        <v>4.2130656900000005</v>
      </c>
      <c r="AN154" s="577">
        <f t="shared" si="132"/>
        <v>6.04</v>
      </c>
      <c r="AO154" s="577">
        <f t="shared" si="132"/>
        <v>4.8582382799999992</v>
      </c>
      <c r="AP154" s="577">
        <f t="shared" si="132"/>
        <v>3.9807000000000001</v>
      </c>
      <c r="AQ154" s="577">
        <f t="shared" si="132"/>
        <v>4.2079000000000004</v>
      </c>
      <c r="AR154" s="650">
        <f t="shared" si="132"/>
        <v>3.633</v>
      </c>
      <c r="AS154" s="577">
        <f t="shared" si="132"/>
        <v>3.633</v>
      </c>
      <c r="AT154" s="577">
        <f t="shared" si="132"/>
        <v>3.633</v>
      </c>
      <c r="AU154" s="39" t="s">
        <v>1453</v>
      </c>
      <c r="AV154" s="565" t="str">
        <f>IFERROR(#REF!/#REF!*100-100,"")</f>
        <v/>
      </c>
      <c r="AW154" s="565" t="e">
        <f>#REF!-#REF!</f>
        <v>#REF!</v>
      </c>
      <c r="AX154" s="565" t="str">
        <f>IFERROR(#REF!/#REF!*100-100,"")</f>
        <v/>
      </c>
      <c r="AY154" s="565" t="e">
        <f>#REF!-#REF!</f>
        <v>#REF!</v>
      </c>
      <c r="AZ154" s="565" t="str">
        <f>IFERROR(#REF!/#REF!*100-100,"")</f>
        <v/>
      </c>
      <c r="BA154" s="565" t="e">
        <f>#REF!-#REF!</f>
        <v>#REF!</v>
      </c>
      <c r="BB154" s="565" t="str">
        <f>IFERROR(#REF!/I154*100-100,"")</f>
        <v/>
      </c>
      <c r="BC154" s="565" t="e">
        <f>#REF!-I154</f>
        <v>#REF!</v>
      </c>
      <c r="BE154" s="580" t="e">
        <f>#REF!-I154</f>
        <v>#REF!</v>
      </c>
      <c r="BF154" s="580" t="e">
        <f>#REF!-I154</f>
        <v>#REF!</v>
      </c>
      <c r="BG154" s="580" t="e">
        <f>#REF!-#REF!</f>
        <v>#REF!</v>
      </c>
      <c r="BH154" s="580" t="e">
        <f>#REF!-#REF!</f>
        <v>#REF!</v>
      </c>
    </row>
    <row r="155" spans="1:60" x14ac:dyDescent="0.25">
      <c r="A155" s="587"/>
      <c r="B155" s="39" t="s">
        <v>780</v>
      </c>
      <c r="C155" s="574">
        <f t="shared" si="131"/>
        <v>1.4557899999999999</v>
      </c>
      <c r="D155" s="574">
        <f t="shared" si="131"/>
        <v>1.274065</v>
      </c>
      <c r="E155" s="574">
        <f t="shared" si="131"/>
        <v>1.4415500000000001</v>
      </c>
      <c r="F155" s="574">
        <f t="shared" si="131"/>
        <v>1.7673700000000001</v>
      </c>
      <c r="G155" s="574">
        <f t="shared" si="131"/>
        <v>1.79356</v>
      </c>
      <c r="H155" s="574">
        <f t="shared" si="131"/>
        <v>1.6882600000000001</v>
      </c>
      <c r="I155" s="574">
        <f t="shared" si="131"/>
        <v>1.9500200000000001</v>
      </c>
      <c r="J155" s="574">
        <f t="shared" si="131"/>
        <v>2.5081131799999996</v>
      </c>
      <c r="K155" s="574">
        <f t="shared" si="131"/>
        <v>2.0428350000000002</v>
      </c>
      <c r="L155" s="574">
        <f t="shared" si="131"/>
        <v>1.9</v>
      </c>
      <c r="M155" s="1305">
        <f t="shared" si="131"/>
        <v>2.0553349999999999</v>
      </c>
      <c r="N155" s="1234">
        <f t="shared" si="131"/>
        <v>1.9283999999999999</v>
      </c>
      <c r="O155" s="1234">
        <f>O220</f>
        <v>1.7199</v>
      </c>
      <c r="P155" s="1344">
        <f t="shared" si="131"/>
        <v>2.7360000000000002</v>
      </c>
      <c r="Q155" s="1282">
        <f t="shared" si="131"/>
        <v>2.7360000000000002</v>
      </c>
      <c r="R155" s="1282">
        <f>R220</f>
        <v>2.7360000000000002</v>
      </c>
      <c r="S155" s="575"/>
      <c r="T155" s="575"/>
      <c r="U155" s="575"/>
      <c r="V155" s="575"/>
      <c r="W155" s="574"/>
      <c r="X155" s="574"/>
      <c r="Y155" s="574"/>
      <c r="Z155" s="574"/>
      <c r="AA155" s="574"/>
      <c r="AB155" s="575"/>
      <c r="AC155" s="575"/>
      <c r="AD155" s="576" t="s">
        <v>1455</v>
      </c>
      <c r="AE155" s="577">
        <f t="shared" si="132"/>
        <v>1.4557899999999999</v>
      </c>
      <c r="AF155" s="577">
        <f t="shared" si="132"/>
        <v>1.274065</v>
      </c>
      <c r="AG155" s="577">
        <f t="shared" si="132"/>
        <v>1.4415500000000001</v>
      </c>
      <c r="AH155" s="577">
        <f t="shared" si="132"/>
        <v>1.7673700000000001</v>
      </c>
      <c r="AI155" s="577">
        <f t="shared" si="132"/>
        <v>1.79356</v>
      </c>
      <c r="AJ155" s="577">
        <f t="shared" si="132"/>
        <v>1.6882600000000001</v>
      </c>
      <c r="AK155" s="577">
        <f t="shared" si="132"/>
        <v>1.9500200000000001</v>
      </c>
      <c r="AL155" s="577">
        <f t="shared" si="132"/>
        <v>2.5081131799999996</v>
      </c>
      <c r="AM155" s="577">
        <f t="shared" si="132"/>
        <v>2.0428350000000002</v>
      </c>
      <c r="AN155" s="577">
        <f t="shared" si="132"/>
        <v>1.9</v>
      </c>
      <c r="AO155" s="577">
        <f t="shared" si="132"/>
        <v>2.0553349999999999</v>
      </c>
      <c r="AP155" s="577">
        <f t="shared" si="132"/>
        <v>1.9283999999999999</v>
      </c>
      <c r="AQ155" s="577">
        <f t="shared" si="132"/>
        <v>1.7199</v>
      </c>
      <c r="AR155" s="650">
        <f t="shared" si="132"/>
        <v>2.7360000000000002</v>
      </c>
      <c r="AS155" s="577">
        <f t="shared" si="132"/>
        <v>2.7360000000000002</v>
      </c>
      <c r="AT155" s="577">
        <f t="shared" si="132"/>
        <v>2.7360000000000002</v>
      </c>
      <c r="AU155" s="39" t="s">
        <v>780</v>
      </c>
      <c r="AV155" s="565" t="str">
        <f>IFERROR(#REF!/#REF!*100-100,"")</f>
        <v/>
      </c>
      <c r="AW155" s="565" t="e">
        <f>#REF!-#REF!</f>
        <v>#REF!</v>
      </c>
      <c r="AX155" s="565" t="str">
        <f>IFERROR(#REF!/#REF!*100-100,"")</f>
        <v/>
      </c>
      <c r="AY155" s="565" t="e">
        <f>#REF!-#REF!</f>
        <v>#REF!</v>
      </c>
      <c r="AZ155" s="565" t="str">
        <f>IFERROR(#REF!/#REF!*100-100,"")</f>
        <v/>
      </c>
      <c r="BA155" s="565" t="e">
        <f>#REF!-#REF!</f>
        <v>#REF!</v>
      </c>
      <c r="BB155" s="565" t="str">
        <f>IFERROR(#REF!/I155*100-100,"")</f>
        <v/>
      </c>
      <c r="BC155" s="565" t="e">
        <f>#REF!-I155</f>
        <v>#REF!</v>
      </c>
      <c r="BE155" s="580" t="e">
        <f>#REF!-I155</f>
        <v>#REF!</v>
      </c>
      <c r="BF155" s="580" t="e">
        <f>#REF!-I155</f>
        <v>#REF!</v>
      </c>
      <c r="BG155" s="580" t="e">
        <f>#REF!-#REF!</f>
        <v>#REF!</v>
      </c>
      <c r="BH155" s="580" t="e">
        <f>#REF!-#REF!</f>
        <v>#REF!</v>
      </c>
    </row>
    <row r="156" spans="1:60" x14ac:dyDescent="0.25">
      <c r="A156" s="587"/>
      <c r="B156" s="699" t="s">
        <v>1392</v>
      </c>
      <c r="C156" s="700">
        <f t="shared" ref="C156:Q156" si="133">SUM(C154:C155)</f>
        <v>7.1441045400000007</v>
      </c>
      <c r="D156" s="700">
        <f t="shared" si="133"/>
        <v>7.1753020800000007</v>
      </c>
      <c r="E156" s="700">
        <f t="shared" si="133"/>
        <v>7.8585004999999999</v>
      </c>
      <c r="F156" s="700">
        <f t="shared" si="133"/>
        <v>8.26923064</v>
      </c>
      <c r="G156" s="700">
        <f t="shared" si="133"/>
        <v>8.2716359199999996</v>
      </c>
      <c r="H156" s="700">
        <f t="shared" si="133"/>
        <v>8.0189432800000002</v>
      </c>
      <c r="I156" s="700">
        <f t="shared" si="133"/>
        <v>8.2292158099999995</v>
      </c>
      <c r="J156" s="700">
        <f t="shared" si="133"/>
        <v>4.120336</v>
      </c>
      <c r="K156" s="700">
        <f t="shared" si="133"/>
        <v>6.2559006900000007</v>
      </c>
      <c r="L156" s="700">
        <f t="shared" si="133"/>
        <v>7.9399999999999995</v>
      </c>
      <c r="M156" s="1357">
        <f t="shared" si="133"/>
        <v>6.9135732799999996</v>
      </c>
      <c r="N156" s="1357">
        <f t="shared" si="133"/>
        <v>5.9091000000000005</v>
      </c>
      <c r="O156" s="1358">
        <f>SUM(O154:O155)</f>
        <v>5.9278000000000004</v>
      </c>
      <c r="P156" s="1359">
        <f t="shared" si="133"/>
        <v>6.3689999999999998</v>
      </c>
      <c r="Q156" s="1358">
        <f t="shared" si="133"/>
        <v>6.3689999999999998</v>
      </c>
      <c r="R156" s="1358">
        <f>SUM(R154:R155)</f>
        <v>6.3689999999999998</v>
      </c>
      <c r="S156" s="560"/>
      <c r="T156" s="560"/>
      <c r="U156" s="560"/>
      <c r="V156" s="560"/>
      <c r="W156" s="679"/>
      <c r="X156" s="679"/>
      <c r="Y156" s="679"/>
      <c r="Z156" s="679"/>
      <c r="AA156" s="679"/>
      <c r="AB156" s="560"/>
      <c r="AC156" s="560"/>
      <c r="AD156" s="651" t="s">
        <v>1408</v>
      </c>
      <c r="AE156" s="702">
        <f t="shared" ref="AE156:AT156" si="134">SUM(AE154:AE155)</f>
        <v>7.1441045400000007</v>
      </c>
      <c r="AF156" s="702">
        <f t="shared" si="134"/>
        <v>7.1753020800000007</v>
      </c>
      <c r="AG156" s="702">
        <f t="shared" si="134"/>
        <v>7.8585004999999999</v>
      </c>
      <c r="AH156" s="702">
        <f t="shared" si="134"/>
        <v>8.26923064</v>
      </c>
      <c r="AI156" s="702">
        <f t="shared" si="134"/>
        <v>8.2716359199999996</v>
      </c>
      <c r="AJ156" s="702">
        <f t="shared" si="134"/>
        <v>8.0189432800000002</v>
      </c>
      <c r="AK156" s="702">
        <f t="shared" si="134"/>
        <v>8.2292158099999995</v>
      </c>
      <c r="AL156" s="702">
        <f t="shared" si="134"/>
        <v>4.120336</v>
      </c>
      <c r="AM156" s="702">
        <f t="shared" si="134"/>
        <v>6.2559006900000007</v>
      </c>
      <c r="AN156" s="702">
        <f t="shared" si="134"/>
        <v>7.9399999999999995</v>
      </c>
      <c r="AO156" s="702">
        <f t="shared" si="134"/>
        <v>6.9135732799999996</v>
      </c>
      <c r="AP156" s="702">
        <f t="shared" si="134"/>
        <v>5.9091000000000005</v>
      </c>
      <c r="AQ156" s="702">
        <f t="shared" si="134"/>
        <v>5.9278000000000004</v>
      </c>
      <c r="AR156" s="702">
        <f t="shared" si="134"/>
        <v>6.3689999999999998</v>
      </c>
      <c r="AS156" s="702">
        <f t="shared" si="134"/>
        <v>6.3689999999999998</v>
      </c>
      <c r="AT156" s="702">
        <f t="shared" si="134"/>
        <v>6.3689999999999998</v>
      </c>
      <c r="AU156" s="655" t="s">
        <v>1392</v>
      </c>
      <c r="AV156" s="565" t="str">
        <f>IFERROR(#REF!/#REF!*100-100,"")</f>
        <v/>
      </c>
      <c r="AW156" s="565" t="e">
        <f>#REF!-#REF!</f>
        <v>#REF!</v>
      </c>
      <c r="AX156" s="565" t="str">
        <f>IFERROR(#REF!/#REF!*100-100,"")</f>
        <v/>
      </c>
      <c r="AY156" s="565" t="e">
        <f>#REF!-#REF!</f>
        <v>#REF!</v>
      </c>
      <c r="AZ156" s="565" t="str">
        <f>IFERROR(#REF!/#REF!*100-100,"")</f>
        <v/>
      </c>
      <c r="BA156" s="565" t="e">
        <f>#REF!-#REF!</f>
        <v>#REF!</v>
      </c>
      <c r="BB156" s="565" t="str">
        <f>IFERROR(#REF!/I156*100-100,"")</f>
        <v/>
      </c>
      <c r="BC156" s="565" t="e">
        <f>#REF!-I156</f>
        <v>#REF!</v>
      </c>
      <c r="BE156" s="580" t="e">
        <f>#REF!-I156</f>
        <v>#REF!</v>
      </c>
      <c r="BF156" s="580" t="e">
        <f>#REF!-I156</f>
        <v>#REF!</v>
      </c>
      <c r="BG156" s="580" t="e">
        <f>#REF!-#REF!</f>
        <v>#REF!</v>
      </c>
      <c r="BH156" s="580" t="e">
        <f>#REF!-#REF!</f>
        <v>#REF!</v>
      </c>
    </row>
    <row r="157" spans="1:60" x14ac:dyDescent="0.25">
      <c r="A157" s="587"/>
      <c r="AP157" s="537"/>
      <c r="AQ157" s="537"/>
      <c r="AV157" s="565" t="str">
        <f>IFERROR(#REF!/#REF!*100-100,"")</f>
        <v/>
      </c>
      <c r="AW157" s="565" t="e">
        <f>#REF!-#REF!</f>
        <v>#REF!</v>
      </c>
      <c r="AX157" s="565" t="str">
        <f>IFERROR(#REF!/#REF!*100-100,"")</f>
        <v/>
      </c>
      <c r="AY157" s="565" t="e">
        <f>#REF!-#REF!</f>
        <v>#REF!</v>
      </c>
      <c r="AZ157" s="565" t="str">
        <f>IFERROR(#REF!/#REF!*100-100,"")</f>
        <v/>
      </c>
      <c r="BA157" s="565" t="e">
        <f>#REF!-#REF!</f>
        <v>#REF!</v>
      </c>
      <c r="BB157" s="565" t="str">
        <f>IFERROR(#REF!/I157*100-100,"")</f>
        <v/>
      </c>
      <c r="BC157" s="565" t="e">
        <f>#REF!-I157</f>
        <v>#REF!</v>
      </c>
    </row>
    <row r="158" spans="1:60" x14ac:dyDescent="0.25">
      <c r="A158" s="587"/>
      <c r="B158" s="738" t="s">
        <v>1456</v>
      </c>
      <c r="C158" s="738"/>
      <c r="D158" s="738"/>
      <c r="E158" s="738"/>
      <c r="F158" s="738"/>
      <c r="G158" s="738"/>
      <c r="H158" s="739"/>
      <c r="I158" s="739"/>
      <c r="J158" s="739"/>
      <c r="K158" s="739"/>
      <c r="L158" s="739"/>
      <c r="M158" s="1371"/>
      <c r="N158" s="1371"/>
      <c r="O158" s="1372"/>
      <c r="P158" s="1372"/>
      <c r="Q158" s="1372"/>
      <c r="R158" s="1373"/>
      <c r="S158" s="739"/>
      <c r="T158" s="739"/>
      <c r="U158" s="739"/>
      <c r="V158" s="739"/>
      <c r="W158" s="739"/>
      <c r="X158" s="739"/>
      <c r="Y158" s="739"/>
      <c r="Z158" s="739"/>
      <c r="AA158" s="739"/>
      <c r="AB158" s="739"/>
      <c r="AC158" s="739"/>
      <c r="AP158" s="537"/>
      <c r="AQ158" s="537"/>
      <c r="AU158" s="738" t="s">
        <v>1457</v>
      </c>
      <c r="AV158" s="565" t="str">
        <f>IFERROR(#REF!/#REF!*100-100,"")</f>
        <v/>
      </c>
      <c r="AW158" s="565" t="e">
        <f>#REF!-#REF!</f>
        <v>#REF!</v>
      </c>
      <c r="AX158" s="565" t="str">
        <f>IFERROR(#REF!/#REF!*100-100,"")</f>
        <v/>
      </c>
      <c r="AY158" s="565" t="e">
        <f>#REF!-#REF!</f>
        <v>#REF!</v>
      </c>
      <c r="AZ158" s="565" t="str">
        <f>IFERROR(#REF!/#REF!*100-100,"")</f>
        <v/>
      </c>
      <c r="BA158" s="565" t="e">
        <f>#REF!-#REF!</f>
        <v>#REF!</v>
      </c>
      <c r="BB158" s="565" t="str">
        <f>IFERROR(#REF!/I158*100-100,"")</f>
        <v/>
      </c>
      <c r="BC158" s="565" t="e">
        <f>#REF!-I158</f>
        <v>#REF!</v>
      </c>
    </row>
    <row r="159" spans="1:60" ht="47.25" customHeight="1" x14ac:dyDescent="0.25">
      <c r="A159" s="645"/>
      <c r="B159" s="641"/>
      <c r="C159" s="200" t="str">
        <f>C3</f>
        <v>2013/14 Actual</v>
      </c>
      <c r="D159" s="200" t="str">
        <f>D3</f>
        <v>2014/15 Actual</v>
      </c>
      <c r="E159" s="200" t="str">
        <f>E3</f>
        <v>2015/16 Actual</v>
      </c>
      <c r="F159" s="200" t="str">
        <f>F3</f>
        <v>2016/17 Actual</v>
      </c>
      <c r="G159" s="200" t="str">
        <f t="shared" ref="G159:Q159" si="135">G196</f>
        <v>2017/18 Actual</v>
      </c>
      <c r="H159" s="200" t="str">
        <f t="shared" si="135"/>
        <v>2018/19 Actual</v>
      </c>
      <c r="I159" s="200" t="str">
        <f t="shared" si="135"/>
        <v>2019/20 Actual</v>
      </c>
      <c r="J159" s="200" t="str">
        <f t="shared" si="135"/>
        <v>2020/21 Actual</v>
      </c>
      <c r="K159" s="200" t="str">
        <f t="shared" si="135"/>
        <v>2021/22 Actual</v>
      </c>
      <c r="L159" s="200" t="str">
        <f t="shared" si="135"/>
        <v>Budget Estimate 2022/23</v>
      </c>
      <c r="M159" s="1306" t="str">
        <f t="shared" si="135"/>
        <v>Actual FY2025</v>
      </c>
      <c r="N159" s="1306" t="str">
        <f t="shared" si="135"/>
        <v>Budget Estimate 2025/26</v>
      </c>
      <c r="O159" s="1307" t="str">
        <f>O196</f>
        <v>Budget Outturn FY2026</v>
      </c>
      <c r="P159" s="1342" t="str">
        <f t="shared" si="135"/>
        <v xml:space="preserve">Budget Estimate 2026/27 </v>
      </c>
      <c r="Q159" s="1307" t="str">
        <f t="shared" si="135"/>
        <v>Budget Estimate 2027/28</v>
      </c>
      <c r="R159" s="1307" t="str">
        <f>R196</f>
        <v>Budget Estimate 2028/29</v>
      </c>
      <c r="S159" s="546"/>
      <c r="T159" s="546"/>
      <c r="U159" s="546"/>
      <c r="V159" s="546"/>
      <c r="W159" s="547"/>
      <c r="X159" s="547"/>
      <c r="Y159" s="547"/>
      <c r="Z159" s="547"/>
      <c r="AA159" s="547"/>
      <c r="AB159" s="546"/>
      <c r="AC159" s="546"/>
      <c r="AD159" s="547"/>
      <c r="AE159" s="547" t="str">
        <f>AE3</f>
        <v>2013/14 Ola</v>
      </c>
      <c r="AF159" s="547" t="str">
        <f>AF3</f>
        <v>2014/15 Ola</v>
      </c>
      <c r="AG159" s="547" t="str">
        <f>AG3</f>
        <v>2015/16 Ola</v>
      </c>
      <c r="AH159" s="547" t="str">
        <f>AH3</f>
        <v>2016/17 Ola</v>
      </c>
      <c r="AI159" s="547" t="str">
        <f>AI166</f>
        <v>2017/18 Ola</v>
      </c>
      <c r="AJ159" s="547" t="str">
        <f>AJ166</f>
        <v>2018/19 Ola</v>
      </c>
      <c r="AK159" s="547" t="str">
        <f>AK166</f>
        <v>2019/20 Ola</v>
      </c>
      <c r="AL159" s="547" t="str">
        <f>AL166</f>
        <v>2020/21 Ola</v>
      </c>
      <c r="AM159" s="547" t="s">
        <v>1398</v>
      </c>
      <c r="AN159" s="547" t="s">
        <v>1399</v>
      </c>
      <c r="AO159" s="547" t="str">
        <f t="shared" ref="AO159:AT159" si="136">AO3</f>
        <v>2024/25 Ola Fakaangaanga</v>
      </c>
      <c r="AP159" s="547" t="str">
        <f t="shared" si="136"/>
        <v>2025/26 Patiseti</v>
      </c>
      <c r="AQ159" s="547" t="str">
        <f t="shared" si="136"/>
        <v>25/26 Esitimeti Liliu</v>
      </c>
      <c r="AR159" s="547" t="str">
        <f t="shared" si="136"/>
        <v>2026/27 Patiseti Fakaangaanga</v>
      </c>
      <c r="AS159" s="547" t="str">
        <f t="shared" si="136"/>
        <v>2027/28 Patiseti Fakaangaanga</v>
      </c>
      <c r="AT159" s="547" t="str">
        <f t="shared" si="136"/>
        <v>2028/29 Patiseti Fakaangaanga</v>
      </c>
      <c r="AU159" s="647"/>
      <c r="AV159" s="565" t="str">
        <f>IFERROR(#REF!/#REF!*100-100,"")</f>
        <v/>
      </c>
      <c r="AW159" s="565" t="e">
        <f>#REF!-#REF!</f>
        <v>#REF!</v>
      </c>
      <c r="AX159" s="565" t="str">
        <f>IFERROR(#REF!/#REF!*100-100,"")</f>
        <v/>
      </c>
      <c r="AY159" s="565" t="e">
        <f>#REF!-#REF!</f>
        <v>#REF!</v>
      </c>
      <c r="AZ159" s="565" t="str">
        <f>IFERROR(#REF!/#REF!*100-100,"")</f>
        <v/>
      </c>
      <c r="BA159" s="565" t="e">
        <f>#REF!-#REF!</f>
        <v>#REF!</v>
      </c>
      <c r="BB159" s="565" t="str">
        <f>IFERROR(#REF!/I159*100-100,"")</f>
        <v/>
      </c>
      <c r="BC159" s="565" t="e">
        <f>#REF!-I159</f>
        <v>#REF!</v>
      </c>
    </row>
    <row r="160" spans="1:60" x14ac:dyDescent="0.25">
      <c r="A160" s="587"/>
      <c r="B160" s="615" t="s">
        <v>786</v>
      </c>
      <c r="C160" s="740"/>
      <c r="D160" s="740"/>
      <c r="E160" s="740"/>
      <c r="F160" s="740"/>
      <c r="G160" s="740"/>
      <c r="H160" s="741"/>
      <c r="I160" s="741"/>
      <c r="J160" s="741"/>
      <c r="K160" s="741"/>
      <c r="L160" s="741"/>
      <c r="M160" s="1374"/>
      <c r="N160" s="1374"/>
      <c r="O160" s="1374"/>
      <c r="P160" s="1375"/>
      <c r="Q160" s="1376"/>
      <c r="R160" s="1377"/>
      <c r="S160" s="739"/>
      <c r="T160" s="739"/>
      <c r="U160" s="739"/>
      <c r="V160" s="739"/>
      <c r="W160" s="741"/>
      <c r="X160" s="741"/>
      <c r="Y160" s="741"/>
      <c r="Z160" s="741"/>
      <c r="AA160" s="741"/>
      <c r="AB160" s="739"/>
      <c r="AC160" s="739"/>
      <c r="AD160" s="742" t="s">
        <v>1371</v>
      </c>
      <c r="AE160" s="577"/>
      <c r="AF160" s="577"/>
      <c r="AG160" s="577"/>
      <c r="AH160" s="577"/>
      <c r="AI160" s="577"/>
      <c r="AJ160" s="577"/>
      <c r="AK160" s="577"/>
      <c r="AL160" s="577"/>
      <c r="AM160" s="577"/>
      <c r="AN160" s="577"/>
      <c r="AO160" s="577"/>
      <c r="AP160" s="577"/>
      <c r="AQ160" s="577"/>
      <c r="AR160" s="650"/>
      <c r="AS160" s="577"/>
      <c r="AT160" s="577"/>
      <c r="AU160" s="615" t="s">
        <v>786</v>
      </c>
      <c r="AV160" s="565" t="str">
        <f>IFERROR(#REF!/#REF!*100-100,"")</f>
        <v/>
      </c>
      <c r="AW160" s="565" t="e">
        <f>#REF!-#REF!</f>
        <v>#REF!</v>
      </c>
      <c r="AX160" s="565" t="str">
        <f>IFERROR(#REF!/#REF!*100-100,"")</f>
        <v/>
      </c>
      <c r="AY160" s="565" t="e">
        <f>#REF!-#REF!</f>
        <v>#REF!</v>
      </c>
      <c r="AZ160" s="565" t="str">
        <f>IFERROR(#REF!/#REF!*100-100,"")</f>
        <v/>
      </c>
      <c r="BA160" s="565" t="e">
        <f>#REF!-#REF!</f>
        <v>#REF!</v>
      </c>
      <c r="BB160" s="565" t="str">
        <f>IFERROR(#REF!/I160*100-100,"")</f>
        <v/>
      </c>
      <c r="BC160" s="565" t="e">
        <f>#REF!-I160</f>
        <v>#REF!</v>
      </c>
    </row>
    <row r="161" spans="1:60" x14ac:dyDescent="0.25">
      <c r="A161" s="587"/>
      <c r="B161" s="740" t="s">
        <v>787</v>
      </c>
      <c r="C161" s="46">
        <f t="shared" ref="C161:Q162" si="137">C222</f>
        <v>0</v>
      </c>
      <c r="D161" s="46">
        <f t="shared" si="137"/>
        <v>0</v>
      </c>
      <c r="E161" s="46">
        <f t="shared" si="137"/>
        <v>0</v>
      </c>
      <c r="F161" s="46">
        <f t="shared" si="137"/>
        <v>0</v>
      </c>
      <c r="G161" s="46">
        <f t="shared" si="137"/>
        <v>0</v>
      </c>
      <c r="H161" s="46">
        <f t="shared" si="137"/>
        <v>0</v>
      </c>
      <c r="I161" s="46">
        <f t="shared" si="137"/>
        <v>0</v>
      </c>
      <c r="J161" s="46">
        <f t="shared" si="137"/>
        <v>0</v>
      </c>
      <c r="K161" s="46">
        <f t="shared" si="137"/>
        <v>0</v>
      </c>
      <c r="L161" s="46">
        <f t="shared" si="137"/>
        <v>0</v>
      </c>
      <c r="M161" s="1378">
        <f t="shared" si="137"/>
        <v>16.59997005</v>
      </c>
      <c r="N161" s="1378">
        <f t="shared" si="137"/>
        <v>15.9138</v>
      </c>
      <c r="O161" s="1378">
        <f>O222</f>
        <v>18.841699999999999</v>
      </c>
      <c r="P161" s="1375">
        <f t="shared" si="137"/>
        <v>39.390100000000004</v>
      </c>
      <c r="Q161" s="1376">
        <f t="shared" si="137"/>
        <v>35.190100000000001</v>
      </c>
      <c r="R161" s="1376">
        <f>R222</f>
        <v>31.689999999999998</v>
      </c>
      <c r="S161" s="744"/>
      <c r="T161" s="744"/>
      <c r="U161" s="744"/>
      <c r="V161" s="744"/>
      <c r="W161" s="46"/>
      <c r="X161" s="46"/>
      <c r="Y161" s="46"/>
      <c r="Z161" s="46"/>
      <c r="AA161" s="46"/>
      <c r="AB161" s="744"/>
      <c r="AC161" s="744"/>
      <c r="AD161" s="745" t="s">
        <v>1458</v>
      </c>
      <c r="AE161" s="672">
        <f t="shared" ref="AE161:AT162" si="138">C161</f>
        <v>0</v>
      </c>
      <c r="AF161" s="672">
        <f t="shared" si="138"/>
        <v>0</v>
      </c>
      <c r="AG161" s="672">
        <f t="shared" si="138"/>
        <v>0</v>
      </c>
      <c r="AH161" s="672">
        <f t="shared" si="138"/>
        <v>0</v>
      </c>
      <c r="AI161" s="672">
        <f t="shared" si="138"/>
        <v>0</v>
      </c>
      <c r="AJ161" s="672">
        <f t="shared" si="138"/>
        <v>0</v>
      </c>
      <c r="AK161" s="672">
        <f t="shared" si="138"/>
        <v>0</v>
      </c>
      <c r="AL161" s="672">
        <f t="shared" si="138"/>
        <v>0</v>
      </c>
      <c r="AM161" s="672">
        <f t="shared" si="138"/>
        <v>0</v>
      </c>
      <c r="AN161" s="672">
        <f t="shared" si="138"/>
        <v>0</v>
      </c>
      <c r="AO161" s="672">
        <f t="shared" si="138"/>
        <v>16.59997005</v>
      </c>
      <c r="AP161" s="672">
        <f t="shared" si="138"/>
        <v>15.9138</v>
      </c>
      <c r="AQ161" s="672">
        <f t="shared" si="138"/>
        <v>18.841699999999999</v>
      </c>
      <c r="AR161" s="673">
        <f t="shared" si="138"/>
        <v>39.390100000000004</v>
      </c>
      <c r="AS161" s="672">
        <f t="shared" si="138"/>
        <v>35.190100000000001</v>
      </c>
      <c r="AT161" s="672">
        <f t="shared" si="138"/>
        <v>31.689999999999998</v>
      </c>
      <c r="AU161" s="740" t="s">
        <v>787</v>
      </c>
      <c r="AV161" s="565" t="str">
        <f>IFERROR(#REF!/#REF!*100-100,"")</f>
        <v/>
      </c>
      <c r="AW161" s="565" t="e">
        <f>#REF!-#REF!</f>
        <v>#REF!</v>
      </c>
      <c r="AX161" s="565" t="str">
        <f>IFERROR(#REF!/#REF!*100-100,"")</f>
        <v/>
      </c>
      <c r="AY161" s="565" t="e">
        <f>#REF!-#REF!</f>
        <v>#REF!</v>
      </c>
      <c r="AZ161" s="565" t="str">
        <f>IFERROR(#REF!/#REF!*100-100,"")</f>
        <v/>
      </c>
      <c r="BA161" s="565" t="e">
        <f>#REF!-#REF!</f>
        <v>#REF!</v>
      </c>
      <c r="BB161" s="565" t="str">
        <f>IFERROR(#REF!/I161*100-100,"")</f>
        <v/>
      </c>
      <c r="BC161" s="565" t="e">
        <f>#REF!-I161</f>
        <v>#REF!</v>
      </c>
      <c r="BE161" s="580" t="e">
        <f>#REF!-I161</f>
        <v>#REF!</v>
      </c>
      <c r="BF161" s="580" t="e">
        <f>#REF!-I161</f>
        <v>#REF!</v>
      </c>
      <c r="BG161" s="580" t="e">
        <f>#REF!-#REF!</f>
        <v>#REF!</v>
      </c>
      <c r="BH161" s="580" t="e">
        <f>#REF!-#REF!</f>
        <v>#REF!</v>
      </c>
    </row>
    <row r="162" spans="1:60" x14ac:dyDescent="0.25">
      <c r="A162" s="568"/>
      <c r="B162" s="740" t="s">
        <v>794</v>
      </c>
      <c r="C162" s="46">
        <f t="shared" si="137"/>
        <v>7.4981249999999999E-2</v>
      </c>
      <c r="D162" s="46">
        <f t="shared" si="137"/>
        <v>7.8379649999999995E-2</v>
      </c>
      <c r="E162" s="46">
        <f t="shared" si="137"/>
        <v>0.63866555000000003</v>
      </c>
      <c r="F162" s="46">
        <f t="shared" si="137"/>
        <v>0.80846415999999999</v>
      </c>
      <c r="G162" s="46">
        <f t="shared" si="137"/>
        <v>0.80107169999999994</v>
      </c>
      <c r="H162" s="46">
        <f t="shared" si="137"/>
        <v>0.85881344999999998</v>
      </c>
      <c r="I162" s="46">
        <f t="shared" si="137"/>
        <v>0.83739469999999994</v>
      </c>
      <c r="J162" s="46">
        <f t="shared" si="137"/>
        <v>0.81310088999999997</v>
      </c>
      <c r="K162" s="46">
        <f t="shared" si="137"/>
        <v>0.98771204000000001</v>
      </c>
      <c r="L162" s="46">
        <f t="shared" si="137"/>
        <v>1.3</v>
      </c>
      <c r="M162" s="1374">
        <f t="shared" si="137"/>
        <v>0</v>
      </c>
      <c r="N162" s="1374">
        <f t="shared" si="137"/>
        <v>0</v>
      </c>
      <c r="O162" s="1374">
        <f>O223</f>
        <v>0</v>
      </c>
      <c r="P162" s="1375">
        <f t="shared" si="137"/>
        <v>0</v>
      </c>
      <c r="Q162" s="1376">
        <f t="shared" si="137"/>
        <v>0</v>
      </c>
      <c r="R162" s="1376">
        <f>R223</f>
        <v>0</v>
      </c>
      <c r="S162" s="744"/>
      <c r="T162" s="744"/>
      <c r="U162" s="744"/>
      <c r="V162" s="744"/>
      <c r="W162" s="46"/>
      <c r="X162" s="46"/>
      <c r="Y162" s="46"/>
      <c r="Z162" s="46"/>
      <c r="AA162" s="46"/>
      <c r="AB162" s="744"/>
      <c r="AC162" s="744"/>
      <c r="AD162" s="745" t="s">
        <v>1459</v>
      </c>
      <c r="AE162" s="672">
        <f t="shared" si="138"/>
        <v>7.4981249999999999E-2</v>
      </c>
      <c r="AF162" s="672">
        <f t="shared" si="138"/>
        <v>7.8379649999999995E-2</v>
      </c>
      <c r="AG162" s="672">
        <f t="shared" si="138"/>
        <v>0.63866555000000003</v>
      </c>
      <c r="AH162" s="672">
        <f t="shared" si="138"/>
        <v>0.80846415999999999</v>
      </c>
      <c r="AI162" s="672">
        <f t="shared" si="138"/>
        <v>0.80107169999999994</v>
      </c>
      <c r="AJ162" s="672">
        <f t="shared" si="138"/>
        <v>0.85881344999999998</v>
      </c>
      <c r="AK162" s="672">
        <f t="shared" si="138"/>
        <v>0.83739469999999994</v>
      </c>
      <c r="AL162" s="672">
        <f t="shared" si="138"/>
        <v>0.81310088999999997</v>
      </c>
      <c r="AM162" s="672">
        <f t="shared" si="138"/>
        <v>0.98771204000000001</v>
      </c>
      <c r="AN162" s="672">
        <f t="shared" si="138"/>
        <v>1.3</v>
      </c>
      <c r="AO162" s="672">
        <f t="shared" si="138"/>
        <v>0</v>
      </c>
      <c r="AP162" s="672">
        <f t="shared" si="138"/>
        <v>0</v>
      </c>
      <c r="AQ162" s="672">
        <f t="shared" si="138"/>
        <v>0</v>
      </c>
      <c r="AR162" s="673">
        <f t="shared" si="138"/>
        <v>0</v>
      </c>
      <c r="AS162" s="672">
        <f t="shared" si="138"/>
        <v>0</v>
      </c>
      <c r="AT162" s="672">
        <f t="shared" si="138"/>
        <v>0</v>
      </c>
      <c r="AU162" s="740" t="s">
        <v>794</v>
      </c>
      <c r="AV162" s="565" t="str">
        <f>IFERROR(#REF!/#REF!*100-100,"")</f>
        <v/>
      </c>
      <c r="AW162" s="565" t="e">
        <f>#REF!-#REF!</f>
        <v>#REF!</v>
      </c>
      <c r="AX162" s="565" t="str">
        <f>IFERROR(#REF!/#REF!*100-100,"")</f>
        <v/>
      </c>
      <c r="AY162" s="565" t="e">
        <f>#REF!-#REF!</f>
        <v>#REF!</v>
      </c>
      <c r="AZ162" s="565" t="str">
        <f>IFERROR(#REF!/#REF!*100-100,"")</f>
        <v/>
      </c>
      <c r="BA162" s="565" t="e">
        <f>#REF!-#REF!</f>
        <v>#REF!</v>
      </c>
      <c r="BB162" s="565" t="str">
        <f>IFERROR(#REF!/I162*100-100,"")</f>
        <v/>
      </c>
      <c r="BC162" s="565" t="e">
        <f>#REF!-I162</f>
        <v>#REF!</v>
      </c>
      <c r="BE162" s="580" t="e">
        <f>#REF!-I162</f>
        <v>#REF!</v>
      </c>
      <c r="BF162" s="580" t="e">
        <f>#REF!-I162</f>
        <v>#REF!</v>
      </c>
      <c r="BG162" s="580" t="e">
        <f>#REF!-#REF!</f>
        <v>#REF!</v>
      </c>
      <c r="BH162" s="580" t="e">
        <f>#REF!-#REF!</f>
        <v>#REF!</v>
      </c>
    </row>
    <row r="163" spans="1:60" x14ac:dyDescent="0.25">
      <c r="A163" s="587"/>
      <c r="B163" s="746" t="s">
        <v>1392</v>
      </c>
      <c r="C163" s="747">
        <f t="shared" ref="C163:Q163" si="139">SUM(C161:C162)</f>
        <v>7.4981249999999999E-2</v>
      </c>
      <c r="D163" s="747">
        <f t="shared" si="139"/>
        <v>7.8379649999999995E-2</v>
      </c>
      <c r="E163" s="747">
        <f t="shared" si="139"/>
        <v>0.63866555000000003</v>
      </c>
      <c r="F163" s="747">
        <f t="shared" si="139"/>
        <v>0.80846415999999999</v>
      </c>
      <c r="G163" s="747">
        <f t="shared" si="139"/>
        <v>0.80107169999999994</v>
      </c>
      <c r="H163" s="747">
        <f t="shared" si="139"/>
        <v>0.85881344999999998</v>
      </c>
      <c r="I163" s="747">
        <f t="shared" si="139"/>
        <v>0.83739469999999994</v>
      </c>
      <c r="J163" s="747">
        <f t="shared" si="139"/>
        <v>0.81310088999999997</v>
      </c>
      <c r="K163" s="747">
        <f t="shared" si="139"/>
        <v>0.98771204000000001</v>
      </c>
      <c r="L163" s="747">
        <f t="shared" si="139"/>
        <v>1.3</v>
      </c>
      <c r="M163" s="1379">
        <f t="shared" si="139"/>
        <v>16.59997005</v>
      </c>
      <c r="N163" s="1379">
        <f t="shared" si="139"/>
        <v>15.9138</v>
      </c>
      <c r="O163" s="1380">
        <f>SUM(O161:O162)</f>
        <v>18.841699999999999</v>
      </c>
      <c r="P163" s="1381">
        <f t="shared" si="139"/>
        <v>39.390100000000004</v>
      </c>
      <c r="Q163" s="1380">
        <f t="shared" si="139"/>
        <v>35.190100000000001</v>
      </c>
      <c r="R163" s="1380">
        <f>SUM(R161:R162)</f>
        <v>31.689999999999998</v>
      </c>
      <c r="S163" s="749"/>
      <c r="T163" s="749"/>
      <c r="U163" s="749"/>
      <c r="V163" s="749"/>
      <c r="W163" s="750"/>
      <c r="X163" s="750"/>
      <c r="Y163" s="750"/>
      <c r="Z163" s="750"/>
      <c r="AA163" s="750"/>
      <c r="AB163" s="749"/>
      <c r="AC163" s="749"/>
      <c r="AD163" s="751" t="s">
        <v>1408</v>
      </c>
      <c r="AE163" s="752">
        <f t="shared" ref="AE163:AT163" si="140">SUM(AE161:AE162)</f>
        <v>7.4981249999999999E-2</v>
      </c>
      <c r="AF163" s="752">
        <f t="shared" si="140"/>
        <v>7.8379649999999995E-2</v>
      </c>
      <c r="AG163" s="752">
        <f t="shared" si="140"/>
        <v>0.63866555000000003</v>
      </c>
      <c r="AH163" s="752">
        <f t="shared" si="140"/>
        <v>0.80846415999999999</v>
      </c>
      <c r="AI163" s="752">
        <f t="shared" si="140"/>
        <v>0.80107169999999994</v>
      </c>
      <c r="AJ163" s="752">
        <f t="shared" si="140"/>
        <v>0.85881344999999998</v>
      </c>
      <c r="AK163" s="752">
        <f t="shared" si="140"/>
        <v>0.83739469999999994</v>
      </c>
      <c r="AL163" s="752">
        <f t="shared" si="140"/>
        <v>0.81310088999999997</v>
      </c>
      <c r="AM163" s="752">
        <f t="shared" si="140"/>
        <v>0.98771204000000001</v>
      </c>
      <c r="AN163" s="752">
        <f t="shared" si="140"/>
        <v>1.3</v>
      </c>
      <c r="AO163" s="752">
        <f t="shared" si="140"/>
        <v>16.59997005</v>
      </c>
      <c r="AP163" s="752">
        <f t="shared" si="140"/>
        <v>15.9138</v>
      </c>
      <c r="AQ163" s="752">
        <f t="shared" si="140"/>
        <v>18.841699999999999</v>
      </c>
      <c r="AR163" s="752">
        <f t="shared" si="140"/>
        <v>39.390100000000004</v>
      </c>
      <c r="AS163" s="752">
        <f t="shared" si="140"/>
        <v>35.190100000000001</v>
      </c>
      <c r="AT163" s="752">
        <f t="shared" si="140"/>
        <v>31.689999999999998</v>
      </c>
      <c r="AU163" s="753" t="s">
        <v>1392</v>
      </c>
      <c r="AV163" s="565" t="str">
        <f>IFERROR(#REF!/#REF!*100-100,"")</f>
        <v/>
      </c>
      <c r="AW163" s="565" t="e">
        <f>#REF!-#REF!</f>
        <v>#REF!</v>
      </c>
      <c r="AX163" s="565" t="str">
        <f>IFERROR(#REF!/#REF!*100-100,"")</f>
        <v/>
      </c>
      <c r="AY163" s="565" t="e">
        <f>#REF!-#REF!</f>
        <v>#REF!</v>
      </c>
      <c r="AZ163" s="565" t="str">
        <f>IFERROR(#REF!/#REF!*100-100,"")</f>
        <v/>
      </c>
      <c r="BA163" s="565" t="e">
        <f>#REF!-#REF!</f>
        <v>#REF!</v>
      </c>
      <c r="BB163" s="565" t="str">
        <f>IFERROR(#REF!/I163*100-100,"")</f>
        <v/>
      </c>
      <c r="BC163" s="565" t="e">
        <f>#REF!-I163</f>
        <v>#REF!</v>
      </c>
      <c r="BE163" s="580" t="e">
        <f>#REF!-I163</f>
        <v>#REF!</v>
      </c>
      <c r="BF163" s="580" t="e">
        <f>#REF!-I163</f>
        <v>#REF!</v>
      </c>
      <c r="BG163" s="580" t="e">
        <f>#REF!-#REF!</f>
        <v>#REF!</v>
      </c>
      <c r="BH163" s="580" t="e">
        <f>#REF!-#REF!</f>
        <v>#REF!</v>
      </c>
    </row>
    <row r="164" spans="1:60" x14ac:dyDescent="0.25">
      <c r="A164" s="587"/>
      <c r="B164" s="754"/>
      <c r="C164" s="754"/>
      <c r="D164" s="754"/>
      <c r="E164" s="754"/>
      <c r="F164" s="754"/>
      <c r="G164" s="754"/>
      <c r="H164" s="739"/>
      <c r="I164" s="739"/>
      <c r="J164" s="739"/>
      <c r="K164" s="739"/>
      <c r="L164" s="739"/>
      <c r="M164" s="1371"/>
      <c r="N164" s="1371"/>
      <c r="O164" s="1372"/>
      <c r="P164" s="1372"/>
      <c r="Q164" s="1372"/>
      <c r="R164" s="1373"/>
      <c r="S164" s="739"/>
      <c r="T164" s="739"/>
      <c r="U164" s="739"/>
      <c r="V164" s="739"/>
      <c r="W164" s="739"/>
      <c r="X164" s="739"/>
      <c r="Y164" s="739"/>
      <c r="Z164" s="739"/>
      <c r="AA164" s="739"/>
      <c r="AB164" s="739"/>
      <c r="AC164" s="739"/>
      <c r="AP164" s="537"/>
      <c r="AQ164" s="537"/>
      <c r="AU164" s="754"/>
      <c r="AV164" s="565" t="str">
        <f>IFERROR(#REF!/#REF!*100-100,"")</f>
        <v/>
      </c>
      <c r="AW164" s="565" t="e">
        <f>#REF!-#REF!</f>
        <v>#REF!</v>
      </c>
      <c r="AX164" s="565" t="str">
        <f>IFERROR(#REF!/#REF!*100-100,"")</f>
        <v/>
      </c>
      <c r="AY164" s="565" t="e">
        <f>#REF!-#REF!</f>
        <v>#REF!</v>
      </c>
      <c r="AZ164" s="565" t="str">
        <f>IFERROR(#REF!/#REF!*100-100,"")</f>
        <v/>
      </c>
      <c r="BA164" s="565" t="e">
        <f>#REF!-#REF!</f>
        <v>#REF!</v>
      </c>
      <c r="BB164" s="565" t="str">
        <f>IFERROR(#REF!/I164*100-100,"")</f>
        <v/>
      </c>
      <c r="BC164" s="565" t="e">
        <f>#REF!-I164</f>
        <v>#REF!</v>
      </c>
    </row>
    <row r="165" spans="1:60" x14ac:dyDescent="0.25">
      <c r="A165" s="587"/>
      <c r="B165" s="738" t="s">
        <v>1460</v>
      </c>
      <c r="C165" s="738"/>
      <c r="D165" s="738"/>
      <c r="E165" s="738"/>
      <c r="F165" s="738"/>
      <c r="G165" s="738"/>
      <c r="H165" s="739"/>
      <c r="I165" s="739"/>
      <c r="J165" s="739"/>
      <c r="K165" s="739"/>
      <c r="L165" s="739"/>
      <c r="M165" s="1371"/>
      <c r="N165" s="1371"/>
      <c r="O165" s="1372"/>
      <c r="P165" s="1372"/>
      <c r="Q165" s="1372"/>
      <c r="R165" s="1373"/>
      <c r="S165" s="739"/>
      <c r="T165" s="739"/>
      <c r="U165" s="739"/>
      <c r="V165" s="739"/>
      <c r="W165" s="739"/>
      <c r="X165" s="739"/>
      <c r="Y165" s="739"/>
      <c r="Z165" s="739"/>
      <c r="AA165" s="739"/>
      <c r="AB165" s="739"/>
      <c r="AC165" s="739"/>
      <c r="AP165" s="537"/>
      <c r="AQ165" s="537"/>
      <c r="AU165" s="738" t="s">
        <v>1461</v>
      </c>
      <c r="AV165" s="565" t="str">
        <f>IFERROR(#REF!/#REF!*100-100,"")</f>
        <v/>
      </c>
      <c r="AW165" s="565" t="e">
        <f>#REF!-#REF!</f>
        <v>#REF!</v>
      </c>
      <c r="AX165" s="565" t="str">
        <f>IFERROR(#REF!/#REF!*100-100,"")</f>
        <v/>
      </c>
      <c r="AY165" s="565" t="e">
        <f>#REF!-#REF!</f>
        <v>#REF!</v>
      </c>
      <c r="AZ165" s="565" t="str">
        <f>IFERROR(#REF!/#REF!*100-100,"")</f>
        <v/>
      </c>
      <c r="BA165" s="565" t="e">
        <f>#REF!-#REF!</f>
        <v>#REF!</v>
      </c>
      <c r="BB165" s="565" t="str">
        <f>IFERROR(#REF!/I165*100-100,"")</f>
        <v/>
      </c>
      <c r="BC165" s="565" t="e">
        <f>#REF!-I165</f>
        <v>#REF!</v>
      </c>
    </row>
    <row r="166" spans="1:60" ht="36" customHeight="1" x14ac:dyDescent="0.25">
      <c r="A166" s="645"/>
      <c r="B166" s="641"/>
      <c r="C166" s="200" t="str">
        <f>C3</f>
        <v>2013/14 Actual</v>
      </c>
      <c r="D166" s="200" t="str">
        <f>D3</f>
        <v>2014/15 Actual</v>
      </c>
      <c r="E166" s="200" t="str">
        <f>E3</f>
        <v>2015/16 Actual</v>
      </c>
      <c r="F166" s="200" t="str">
        <f>F3</f>
        <v>2016/17 Actual</v>
      </c>
      <c r="G166" s="200" t="str">
        <f t="shared" ref="G166:Q166" si="141">G196</f>
        <v>2017/18 Actual</v>
      </c>
      <c r="H166" s="200" t="str">
        <f t="shared" si="141"/>
        <v>2018/19 Actual</v>
      </c>
      <c r="I166" s="200" t="str">
        <f t="shared" si="141"/>
        <v>2019/20 Actual</v>
      </c>
      <c r="J166" s="200" t="str">
        <f t="shared" si="141"/>
        <v>2020/21 Actual</v>
      </c>
      <c r="K166" s="200" t="str">
        <f t="shared" si="141"/>
        <v>2021/22 Actual</v>
      </c>
      <c r="L166" s="200" t="str">
        <f t="shared" si="141"/>
        <v>Budget Estimate 2022/23</v>
      </c>
      <c r="M166" s="1306" t="str">
        <f t="shared" si="141"/>
        <v>Actual FY2025</v>
      </c>
      <c r="N166" s="1306" t="str">
        <f t="shared" si="141"/>
        <v>Budget Estimate 2025/26</v>
      </c>
      <c r="O166" s="1307" t="str">
        <f>O196</f>
        <v>Budget Outturn FY2026</v>
      </c>
      <c r="P166" s="1342" t="str">
        <f t="shared" si="141"/>
        <v xml:space="preserve">Budget Estimate 2026/27 </v>
      </c>
      <c r="Q166" s="1307" t="str">
        <f t="shared" si="141"/>
        <v>Budget Estimate 2027/28</v>
      </c>
      <c r="R166" s="1307" t="str">
        <f>R196</f>
        <v>Budget Estimate 2028/29</v>
      </c>
      <c r="S166" s="546"/>
      <c r="T166" s="546"/>
      <c r="U166" s="546"/>
      <c r="V166" s="546"/>
      <c r="W166" s="547"/>
      <c r="X166" s="547"/>
      <c r="Y166" s="547"/>
      <c r="Z166" s="547"/>
      <c r="AA166" s="547"/>
      <c r="AB166" s="546"/>
      <c r="AC166" s="546"/>
      <c r="AD166" s="547"/>
      <c r="AE166" s="547" t="str">
        <f>AE3</f>
        <v>2013/14 Ola</v>
      </c>
      <c r="AF166" s="547" t="str">
        <f>AF3</f>
        <v>2014/15 Ola</v>
      </c>
      <c r="AG166" s="547" t="str">
        <f>AG3</f>
        <v>2015/16 Ola</v>
      </c>
      <c r="AH166" s="547" t="str">
        <f>AH3</f>
        <v>2016/17 Ola</v>
      </c>
      <c r="AI166" s="547" t="str">
        <f>AI175</f>
        <v>2017/18 Ola</v>
      </c>
      <c r="AJ166" s="547" t="str">
        <f>AJ175</f>
        <v>2018/19 Ola</v>
      </c>
      <c r="AK166" s="547" t="str">
        <f>AK175</f>
        <v>2019/20 Ola</v>
      </c>
      <c r="AL166" s="547" t="str">
        <f>AL175</f>
        <v>2020/21 Ola</v>
      </c>
      <c r="AM166" s="547" t="s">
        <v>1398</v>
      </c>
      <c r="AN166" s="547" t="s">
        <v>1399</v>
      </c>
      <c r="AO166" s="547" t="str">
        <f t="shared" ref="AO166:AT166" si="142">AO3</f>
        <v>2024/25 Ola Fakaangaanga</v>
      </c>
      <c r="AP166" s="547" t="str">
        <f t="shared" si="142"/>
        <v>2025/26 Patiseti</v>
      </c>
      <c r="AQ166" s="547" t="str">
        <f t="shared" si="142"/>
        <v>25/26 Esitimeti Liliu</v>
      </c>
      <c r="AR166" s="547" t="str">
        <f t="shared" si="142"/>
        <v>2026/27 Patiseti Fakaangaanga</v>
      </c>
      <c r="AS166" s="547" t="str">
        <f t="shared" si="142"/>
        <v>2027/28 Patiseti Fakaangaanga</v>
      </c>
      <c r="AT166" s="547" t="str">
        <f t="shared" si="142"/>
        <v>2028/29 Patiseti Fakaangaanga</v>
      </c>
      <c r="AU166" s="647"/>
      <c r="AV166" s="565" t="str">
        <f>IFERROR(#REF!/#REF!*100-100,"")</f>
        <v/>
      </c>
      <c r="AW166" s="565" t="e">
        <f>#REF!-#REF!</f>
        <v>#REF!</v>
      </c>
      <c r="AX166" s="565" t="str">
        <f>IFERROR(#REF!/#REF!*100-100,"")</f>
        <v/>
      </c>
      <c r="AY166" s="565" t="e">
        <f>#REF!-#REF!</f>
        <v>#REF!</v>
      </c>
      <c r="AZ166" s="565" t="str">
        <f>IFERROR(#REF!/#REF!*100-100,"")</f>
        <v/>
      </c>
      <c r="BA166" s="565" t="e">
        <f>#REF!-#REF!</f>
        <v>#REF!</v>
      </c>
      <c r="BB166" s="565" t="str">
        <f>IFERROR(#REF!/I166*100-100,"")</f>
        <v/>
      </c>
      <c r="BC166" s="565" t="e">
        <f>#REF!-I166</f>
        <v>#REF!</v>
      </c>
    </row>
    <row r="167" spans="1:60" x14ac:dyDescent="0.25">
      <c r="A167" s="587"/>
      <c r="B167" s="615" t="s">
        <v>845</v>
      </c>
      <c r="C167" s="740"/>
      <c r="D167" s="740"/>
      <c r="E167" s="740"/>
      <c r="F167" s="740"/>
      <c r="G167" s="740"/>
      <c r="H167" s="741"/>
      <c r="I167" s="741"/>
      <c r="J167" s="741"/>
      <c r="K167" s="741"/>
      <c r="L167" s="741"/>
      <c r="M167" s="1374"/>
      <c r="N167" s="1374"/>
      <c r="O167" s="1374"/>
      <c r="P167" s="1382"/>
      <c r="Q167" s="1303"/>
      <c r="R167" s="1304"/>
      <c r="S167" s="741"/>
      <c r="T167" s="741"/>
      <c r="U167" s="741"/>
      <c r="V167" s="741"/>
      <c r="W167" s="741"/>
      <c r="X167" s="741"/>
      <c r="Y167" s="741"/>
      <c r="Z167" s="741"/>
      <c r="AA167" s="741"/>
      <c r="AB167" s="739"/>
      <c r="AC167" s="739"/>
      <c r="AD167" s="581" t="s">
        <v>1462</v>
      </c>
      <c r="AE167" s="711"/>
      <c r="AF167" s="711"/>
      <c r="AG167" s="711"/>
      <c r="AH167" s="711"/>
      <c r="AI167" s="711"/>
      <c r="AJ167" s="711"/>
      <c r="AK167" s="711"/>
      <c r="AL167" s="711"/>
      <c r="AM167" s="711"/>
      <c r="AN167" s="711"/>
      <c r="AO167" s="711"/>
      <c r="AP167" s="711"/>
      <c r="AQ167" s="711"/>
      <c r="AR167" s="737"/>
      <c r="AS167" s="711"/>
      <c r="AU167" s="615" t="s">
        <v>845</v>
      </c>
      <c r="AV167" s="565" t="str">
        <f>IFERROR(#REF!/#REF!*100-100,"")</f>
        <v/>
      </c>
      <c r="AW167" s="565" t="e">
        <f>#REF!-#REF!</f>
        <v>#REF!</v>
      </c>
      <c r="AX167" s="565" t="str">
        <f>IFERROR(#REF!/#REF!*100-100,"")</f>
        <v/>
      </c>
      <c r="AY167" s="565" t="e">
        <f>#REF!-#REF!</f>
        <v>#REF!</v>
      </c>
      <c r="AZ167" s="565" t="str">
        <f>IFERROR(#REF!/#REF!*100-100,"")</f>
        <v/>
      </c>
      <c r="BA167" s="565" t="e">
        <f>#REF!-#REF!</f>
        <v>#REF!</v>
      </c>
      <c r="BB167" s="565" t="str">
        <f>IFERROR(#REF!/I167*100-100,"")</f>
        <v/>
      </c>
      <c r="BC167" s="565" t="e">
        <f>#REF!-I167</f>
        <v>#REF!</v>
      </c>
    </row>
    <row r="168" spans="1:60" x14ac:dyDescent="0.25">
      <c r="A168" s="587"/>
      <c r="B168" s="43" t="s">
        <v>848</v>
      </c>
      <c r="C168" s="46">
        <f t="shared" ref="C168:Q170" si="143">C232</f>
        <v>2.6475786700000001</v>
      </c>
      <c r="D168" s="46">
        <f t="shared" si="143"/>
        <v>2.6447869000000002</v>
      </c>
      <c r="E168" s="46">
        <f t="shared" si="143"/>
        <v>3.9834633500000001</v>
      </c>
      <c r="F168" s="46">
        <f t="shared" si="143"/>
        <v>4.4063473799999997</v>
      </c>
      <c r="G168" s="46">
        <f t="shared" si="143"/>
        <v>55.605040774999992</v>
      </c>
      <c r="H168" s="46">
        <f t="shared" si="143"/>
        <v>26.569432550000002</v>
      </c>
      <c r="I168" s="46">
        <f t="shared" si="143"/>
        <v>32.934494110000003</v>
      </c>
      <c r="J168" s="46">
        <f t="shared" si="143"/>
        <v>60.833213840000013</v>
      </c>
      <c r="K168" s="46">
        <f t="shared" si="143"/>
        <v>36.877612909999996</v>
      </c>
      <c r="L168" s="46">
        <f t="shared" si="143"/>
        <v>78.243899999999996</v>
      </c>
      <c r="M168" s="1374">
        <f t="shared" si="143"/>
        <v>133.43277548</v>
      </c>
      <c r="N168" s="1374">
        <f t="shared" si="143"/>
        <v>145.29339999999999</v>
      </c>
      <c r="O168" s="1374">
        <f>O232</f>
        <v>150.47880000000001</v>
      </c>
      <c r="P168" s="1382">
        <f t="shared" si="143"/>
        <v>226.39150000000001</v>
      </c>
      <c r="Q168" s="1303">
        <f t="shared" si="143"/>
        <v>200.1738</v>
      </c>
      <c r="R168" s="1303">
        <f>R232</f>
        <v>78.513000000000005</v>
      </c>
      <c r="S168" s="756">
        <f>L168/K168-1</f>
        <v>1.1217181326501429</v>
      </c>
      <c r="T168" s="756">
        <f>P168/O168-1</f>
        <v>0.50447438443156112</v>
      </c>
      <c r="U168" s="46">
        <f>P168-O168</f>
        <v>75.912700000000001</v>
      </c>
      <c r="V168" s="46"/>
      <c r="W168" s="46"/>
      <c r="X168" s="46"/>
      <c r="Y168" s="46"/>
      <c r="Z168" s="46"/>
      <c r="AA168" s="46"/>
      <c r="AB168" s="744"/>
      <c r="AC168" s="744"/>
      <c r="AD168" s="584" t="s">
        <v>1463</v>
      </c>
      <c r="AE168" s="577">
        <v>55.605040774999992</v>
      </c>
      <c r="AF168" s="577">
        <v>55.605040774999992</v>
      </c>
      <c r="AG168" s="577">
        <v>55.605040774999992</v>
      </c>
      <c r="AH168" s="577">
        <v>55.605040774999992</v>
      </c>
      <c r="AI168" s="577">
        <f t="shared" ref="AI168:AT171" si="144">G168</f>
        <v>55.605040774999992</v>
      </c>
      <c r="AJ168" s="577">
        <f t="shared" si="144"/>
        <v>26.569432550000002</v>
      </c>
      <c r="AK168" s="577">
        <f t="shared" si="144"/>
        <v>32.934494110000003</v>
      </c>
      <c r="AL168" s="577">
        <f t="shared" si="144"/>
        <v>60.833213840000013</v>
      </c>
      <c r="AM168" s="577">
        <f t="shared" si="144"/>
        <v>36.877612909999996</v>
      </c>
      <c r="AN168" s="577">
        <f t="shared" si="144"/>
        <v>78.243899999999996</v>
      </c>
      <c r="AO168" s="577">
        <f t="shared" si="144"/>
        <v>133.43277548</v>
      </c>
      <c r="AP168" s="577">
        <f t="shared" si="144"/>
        <v>145.29339999999999</v>
      </c>
      <c r="AQ168" s="577">
        <f t="shared" si="144"/>
        <v>150.47880000000001</v>
      </c>
      <c r="AR168" s="650">
        <f t="shared" si="144"/>
        <v>226.39150000000001</v>
      </c>
      <c r="AS168" s="577">
        <f t="shared" si="144"/>
        <v>200.1738</v>
      </c>
      <c r="AT168" s="577">
        <f t="shared" si="144"/>
        <v>78.513000000000005</v>
      </c>
      <c r="AU168" s="43" t="s">
        <v>848</v>
      </c>
      <c r="AV168" s="565" t="str">
        <f>IFERROR(#REF!/#REF!*100-100,"")</f>
        <v/>
      </c>
      <c r="AW168" s="565" t="e">
        <f>#REF!-#REF!</f>
        <v>#REF!</v>
      </c>
      <c r="AX168" s="565" t="str">
        <f>IFERROR(#REF!/#REF!*100-100,"")</f>
        <v/>
      </c>
      <c r="AY168" s="565" t="e">
        <f>#REF!-#REF!</f>
        <v>#REF!</v>
      </c>
      <c r="AZ168" s="565" t="str">
        <f>IFERROR(#REF!/#REF!*100-100,"")</f>
        <v/>
      </c>
      <c r="BA168" s="565" t="e">
        <f>#REF!-#REF!</f>
        <v>#REF!</v>
      </c>
      <c r="BB168" s="565" t="str">
        <f>IFERROR(#REF!/I168*100-100,"")</f>
        <v/>
      </c>
      <c r="BC168" s="565" t="e">
        <f>#REF!-I168</f>
        <v>#REF!</v>
      </c>
      <c r="BE168" s="580" t="e">
        <f>#REF!-I168</f>
        <v>#REF!</v>
      </c>
      <c r="BF168" s="580" t="e">
        <f>#REF!-I168</f>
        <v>#REF!</v>
      </c>
      <c r="BG168" s="580" t="e">
        <f>#REF!-#REF!</f>
        <v>#REF!</v>
      </c>
      <c r="BH168" s="580" t="e">
        <f>#REF!-#REF!</f>
        <v>#REF!</v>
      </c>
    </row>
    <row r="169" spans="1:60" x14ac:dyDescent="0.25">
      <c r="A169" s="587"/>
      <c r="B169" s="43" t="s">
        <v>1072</v>
      </c>
      <c r="C169" s="46">
        <f t="shared" si="143"/>
        <v>1.9965344300000001</v>
      </c>
      <c r="D169" s="46">
        <f t="shared" si="143"/>
        <v>4.4761870099999994</v>
      </c>
      <c r="E169" s="46">
        <f t="shared" si="143"/>
        <v>5.4746265699999999</v>
      </c>
      <c r="F169" s="46">
        <f t="shared" si="143"/>
        <v>11.300915380000001</v>
      </c>
      <c r="G169" s="46">
        <f t="shared" si="143"/>
        <v>19.407621185</v>
      </c>
      <c r="H169" s="46">
        <f t="shared" si="143"/>
        <v>63.798408170000002</v>
      </c>
      <c r="I169" s="46">
        <f t="shared" si="143"/>
        <v>20.000020329999998</v>
      </c>
      <c r="J169" s="46">
        <f t="shared" si="143"/>
        <v>34.225454560000003</v>
      </c>
      <c r="K169" s="46">
        <f t="shared" si="143"/>
        <v>28.120293760000006</v>
      </c>
      <c r="L169" s="46">
        <f t="shared" si="143"/>
        <v>60.849800000000002</v>
      </c>
      <c r="M169" s="1374">
        <f t="shared" si="143"/>
        <v>81.905012900000003</v>
      </c>
      <c r="N169" s="1374">
        <f t="shared" si="143"/>
        <v>102.50680000000001</v>
      </c>
      <c r="O169" s="1374">
        <f>O233</f>
        <v>57.898000000000003</v>
      </c>
      <c r="P169" s="1382">
        <f t="shared" si="143"/>
        <v>30.043900000000001</v>
      </c>
      <c r="Q169" s="1303">
        <f t="shared" si="143"/>
        <v>51.686</v>
      </c>
      <c r="R169" s="1303">
        <f>R233</f>
        <v>40.669499999999999</v>
      </c>
      <c r="S169" s="756">
        <f>L169/K169-1</f>
        <v>1.1639105380384187</v>
      </c>
      <c r="T169" s="756">
        <f>P169/O169-1</f>
        <v>-0.48108915679298081</v>
      </c>
      <c r="U169" s="46">
        <f>P169-O169</f>
        <v>-27.854100000000003</v>
      </c>
      <c r="V169" s="46"/>
      <c r="W169" s="46"/>
      <c r="X169" s="46"/>
      <c r="Y169" s="46"/>
      <c r="Z169" s="46"/>
      <c r="AA169" s="46"/>
      <c r="AB169" s="744"/>
      <c r="AC169" s="744"/>
      <c r="AD169" s="576" t="s">
        <v>1464</v>
      </c>
      <c r="AE169" s="577">
        <v>19.407621185</v>
      </c>
      <c r="AF169" s="577">
        <v>19.407621185</v>
      </c>
      <c r="AG169" s="577">
        <v>19.407621185</v>
      </c>
      <c r="AH169" s="577">
        <v>19.407621185</v>
      </c>
      <c r="AI169" s="577">
        <f t="shared" si="144"/>
        <v>19.407621185</v>
      </c>
      <c r="AJ169" s="577">
        <f t="shared" si="144"/>
        <v>63.798408170000002</v>
      </c>
      <c r="AK169" s="577">
        <f t="shared" si="144"/>
        <v>20.000020329999998</v>
      </c>
      <c r="AL169" s="577">
        <f t="shared" si="144"/>
        <v>34.225454560000003</v>
      </c>
      <c r="AM169" s="577">
        <f t="shared" si="144"/>
        <v>28.120293760000006</v>
      </c>
      <c r="AN169" s="577">
        <f t="shared" si="144"/>
        <v>60.849800000000002</v>
      </c>
      <c r="AO169" s="577">
        <f t="shared" si="144"/>
        <v>81.905012900000003</v>
      </c>
      <c r="AP169" s="577">
        <f t="shared" si="144"/>
        <v>102.50680000000001</v>
      </c>
      <c r="AQ169" s="577">
        <f t="shared" si="144"/>
        <v>57.898000000000003</v>
      </c>
      <c r="AR169" s="650">
        <f t="shared" si="144"/>
        <v>30.043900000000001</v>
      </c>
      <c r="AS169" s="577">
        <f t="shared" si="144"/>
        <v>51.686</v>
      </c>
      <c r="AT169" s="577">
        <f t="shared" si="144"/>
        <v>40.669499999999999</v>
      </c>
      <c r="AU169" s="43" t="s">
        <v>1072</v>
      </c>
      <c r="AV169" s="565" t="str">
        <f>IFERROR(#REF!/#REF!*100-100,"")</f>
        <v/>
      </c>
      <c r="AW169" s="565" t="e">
        <f>#REF!-#REF!</f>
        <v>#REF!</v>
      </c>
      <c r="AX169" s="565" t="str">
        <f>IFERROR(#REF!/#REF!*100-100,"")</f>
        <v/>
      </c>
      <c r="AY169" s="565" t="e">
        <f>#REF!-#REF!</f>
        <v>#REF!</v>
      </c>
      <c r="AZ169" s="565" t="str">
        <f>IFERROR(#REF!/#REF!*100-100,"")</f>
        <v/>
      </c>
      <c r="BA169" s="565" t="e">
        <f>#REF!-#REF!</f>
        <v>#REF!</v>
      </c>
      <c r="BB169" s="565" t="str">
        <f>IFERROR(#REF!/I169*100-100,"")</f>
        <v/>
      </c>
      <c r="BC169" s="565" t="e">
        <f>#REF!-I169</f>
        <v>#REF!</v>
      </c>
      <c r="BE169" s="580" t="e">
        <f>#REF!-I169</f>
        <v>#REF!</v>
      </c>
      <c r="BF169" s="580" t="e">
        <f>#REF!-I169</f>
        <v>#REF!</v>
      </c>
      <c r="BG169" s="580" t="e">
        <f>#REF!-#REF!</f>
        <v>#REF!</v>
      </c>
      <c r="BH169" s="580" t="e">
        <f>#REF!-#REF!</f>
        <v>#REF!</v>
      </c>
    </row>
    <row r="170" spans="1:60" x14ac:dyDescent="0.25">
      <c r="A170" s="587"/>
      <c r="B170" s="43" t="s">
        <v>1073</v>
      </c>
      <c r="C170" s="46">
        <f t="shared" si="143"/>
        <v>12.94918504</v>
      </c>
      <c r="D170" s="46">
        <f t="shared" si="143"/>
        <v>15.12918355</v>
      </c>
      <c r="E170" s="46">
        <f t="shared" si="143"/>
        <v>16.912092099999999</v>
      </c>
      <c r="F170" s="46">
        <f t="shared" si="143"/>
        <v>18.044408749999999</v>
      </c>
      <c r="G170" s="46">
        <f t="shared" si="143"/>
        <v>19.376089459999999</v>
      </c>
      <c r="H170" s="46">
        <f t="shared" si="143"/>
        <v>5.3147132499999996</v>
      </c>
      <c r="I170" s="46">
        <f t="shared" si="143"/>
        <v>4.3750155499999996</v>
      </c>
      <c r="J170" s="46">
        <f t="shared" si="143"/>
        <v>4.9381126100000001</v>
      </c>
      <c r="K170" s="46">
        <f t="shared" si="143"/>
        <v>1.8897018000000001</v>
      </c>
      <c r="L170" s="46">
        <f t="shared" si="143"/>
        <v>20.4834</v>
      </c>
      <c r="M170" s="1374">
        <f t="shared" si="143"/>
        <v>31.303315489999999</v>
      </c>
      <c r="N170" s="1374">
        <f t="shared" si="143"/>
        <v>4.9789000000000003</v>
      </c>
      <c r="O170" s="1374">
        <f>O234</f>
        <v>4.9904000000000002</v>
      </c>
      <c r="P170" s="1382">
        <f t="shared" si="143"/>
        <v>9.7997000000000014</v>
      </c>
      <c r="Q170" s="1303">
        <f t="shared" si="143"/>
        <v>7.867700000000001</v>
      </c>
      <c r="R170" s="1303">
        <f>R234</f>
        <v>6.6602000000000006</v>
      </c>
      <c r="S170" s="756">
        <f>L170/K170-1</f>
        <v>9.8394880081079457</v>
      </c>
      <c r="T170" s="756">
        <f>P170/O170-1</f>
        <v>0.96371032382173794</v>
      </c>
      <c r="U170" s="46">
        <f>P170-O170</f>
        <v>4.8093000000000012</v>
      </c>
      <c r="V170" s="46"/>
      <c r="W170" s="46"/>
      <c r="X170" s="46"/>
      <c r="Y170" s="46"/>
      <c r="Z170" s="46"/>
      <c r="AA170" s="46"/>
      <c r="AB170" s="744"/>
      <c r="AC170" s="744"/>
      <c r="AD170" s="576" t="s">
        <v>1465</v>
      </c>
      <c r="AE170" s="577">
        <v>14.222668389999997</v>
      </c>
      <c r="AF170" s="577">
        <v>14.222668389999997</v>
      </c>
      <c r="AG170" s="577">
        <v>14.222668389999997</v>
      </c>
      <c r="AH170" s="577">
        <v>14.222668389999997</v>
      </c>
      <c r="AI170" s="577">
        <f t="shared" si="144"/>
        <v>19.376089459999999</v>
      </c>
      <c r="AJ170" s="577">
        <f t="shared" si="144"/>
        <v>5.3147132499999996</v>
      </c>
      <c r="AK170" s="577">
        <f t="shared" si="144"/>
        <v>4.3750155499999996</v>
      </c>
      <c r="AL170" s="577">
        <f t="shared" si="144"/>
        <v>4.9381126100000001</v>
      </c>
      <c r="AM170" s="577">
        <f t="shared" si="144"/>
        <v>1.8897018000000001</v>
      </c>
      <c r="AN170" s="577">
        <f t="shared" si="144"/>
        <v>20.4834</v>
      </c>
      <c r="AO170" s="577">
        <f t="shared" si="144"/>
        <v>31.303315489999999</v>
      </c>
      <c r="AP170" s="577">
        <f t="shared" si="144"/>
        <v>4.9789000000000003</v>
      </c>
      <c r="AQ170" s="577">
        <f t="shared" si="144"/>
        <v>4.9904000000000002</v>
      </c>
      <c r="AR170" s="650">
        <f t="shared" si="144"/>
        <v>9.7997000000000014</v>
      </c>
      <c r="AS170" s="577">
        <f t="shared" si="144"/>
        <v>7.867700000000001</v>
      </c>
      <c r="AT170" s="577">
        <f t="shared" si="144"/>
        <v>6.6602000000000006</v>
      </c>
      <c r="AU170" s="43" t="s">
        <v>1073</v>
      </c>
      <c r="AV170" s="565" t="str">
        <f>IFERROR(#REF!/#REF!*100-100,"")</f>
        <v/>
      </c>
      <c r="AW170" s="565" t="e">
        <f>#REF!-#REF!</f>
        <v>#REF!</v>
      </c>
      <c r="AX170" s="565" t="str">
        <f>IFERROR(#REF!/#REF!*100-100,"")</f>
        <v/>
      </c>
      <c r="AY170" s="565" t="e">
        <f>#REF!-#REF!</f>
        <v>#REF!</v>
      </c>
      <c r="AZ170" s="565" t="str">
        <f>IFERROR(#REF!/#REF!*100-100,"")</f>
        <v/>
      </c>
      <c r="BA170" s="565" t="e">
        <f>#REF!-#REF!</f>
        <v>#REF!</v>
      </c>
      <c r="BB170" s="565" t="str">
        <f>IFERROR(#REF!/I170*100-100,"")</f>
        <v/>
      </c>
      <c r="BC170" s="565" t="e">
        <f>#REF!-I170</f>
        <v>#REF!</v>
      </c>
      <c r="BE170" s="580" t="e">
        <f>#REF!-I170</f>
        <v>#REF!</v>
      </c>
      <c r="BF170" s="580" t="e">
        <f>#REF!-I170</f>
        <v>#REF!</v>
      </c>
      <c r="BG170" s="580" t="e">
        <f>#REF!-#REF!</f>
        <v>#REF!</v>
      </c>
      <c r="BH170" s="580" t="e">
        <f>#REF!-#REF!</f>
        <v>#REF!</v>
      </c>
    </row>
    <row r="171" spans="1:60" x14ac:dyDescent="0.25">
      <c r="A171" s="587"/>
      <c r="B171" s="43" t="s">
        <v>1074</v>
      </c>
      <c r="C171" s="46">
        <f t="shared" ref="C171:Q171" si="145">C236</f>
        <v>8.7183150000000001E-2</v>
      </c>
      <c r="D171" s="46">
        <f t="shared" si="145"/>
        <v>9.4699000000000005E-2</v>
      </c>
      <c r="E171" s="46">
        <f t="shared" si="145"/>
        <v>0.1010112</v>
      </c>
      <c r="F171" s="46">
        <f t="shared" si="145"/>
        <v>0.1545839</v>
      </c>
      <c r="G171" s="46">
        <f t="shared" si="145"/>
        <v>0.11753611999999999</v>
      </c>
      <c r="H171" s="46">
        <f t="shared" si="145"/>
        <v>0.45573197000000004</v>
      </c>
      <c r="I171" s="46">
        <f t="shared" si="145"/>
        <v>0.51572887000000001</v>
      </c>
      <c r="J171" s="46">
        <f t="shared" si="145"/>
        <v>0.96378328000000002</v>
      </c>
      <c r="K171" s="46">
        <f t="shared" si="145"/>
        <v>0.28692535999999996</v>
      </c>
      <c r="L171" s="46">
        <f t="shared" si="145"/>
        <v>1.4706999999999999</v>
      </c>
      <c r="M171" s="1374">
        <f t="shared" si="145"/>
        <v>3.6597240899999997</v>
      </c>
      <c r="N171" s="1374">
        <f t="shared" si="145"/>
        <v>4.0902000000000003</v>
      </c>
      <c r="O171" s="1374">
        <f>O236</f>
        <v>2.1230000000000002</v>
      </c>
      <c r="P171" s="1382">
        <f t="shared" si="145"/>
        <v>1.6151</v>
      </c>
      <c r="Q171" s="1303">
        <f t="shared" si="145"/>
        <v>1.6</v>
      </c>
      <c r="R171" s="1303">
        <f>R236</f>
        <v>1.6</v>
      </c>
      <c r="S171" s="756">
        <f>L171/K171-1</f>
        <v>4.125723289150879</v>
      </c>
      <c r="T171" s="756">
        <f>P171/O171-1</f>
        <v>-0.23923692887423464</v>
      </c>
      <c r="U171" s="46">
        <f>P171-O171</f>
        <v>-0.50790000000000024</v>
      </c>
      <c r="V171" s="46"/>
      <c r="W171" s="46"/>
      <c r="X171" s="46"/>
      <c r="Y171" s="46"/>
      <c r="Z171" s="46"/>
      <c r="AA171" s="46"/>
      <c r="AB171" s="744"/>
      <c r="AC171" s="744"/>
      <c r="AD171" s="576" t="s">
        <v>1466</v>
      </c>
      <c r="AE171" s="577">
        <v>0.11753611999999999</v>
      </c>
      <c r="AF171" s="577">
        <v>0.11753611999999999</v>
      </c>
      <c r="AG171" s="577">
        <v>0.11753611999999999</v>
      </c>
      <c r="AH171" s="577">
        <v>0.11753611999999999</v>
      </c>
      <c r="AI171" s="577">
        <f t="shared" si="144"/>
        <v>0.11753611999999999</v>
      </c>
      <c r="AJ171" s="577">
        <f t="shared" si="144"/>
        <v>0.45573197000000004</v>
      </c>
      <c r="AK171" s="577">
        <f t="shared" si="144"/>
        <v>0.51572887000000001</v>
      </c>
      <c r="AL171" s="577">
        <f t="shared" si="144"/>
        <v>0.96378328000000002</v>
      </c>
      <c r="AM171" s="577">
        <f t="shared" si="144"/>
        <v>0.28692535999999996</v>
      </c>
      <c r="AN171" s="577">
        <f t="shared" si="144"/>
        <v>1.4706999999999999</v>
      </c>
      <c r="AO171" s="577">
        <f t="shared" si="144"/>
        <v>3.6597240899999997</v>
      </c>
      <c r="AP171" s="577">
        <f t="shared" si="144"/>
        <v>4.0902000000000003</v>
      </c>
      <c r="AQ171" s="577">
        <f t="shared" si="144"/>
        <v>2.1230000000000002</v>
      </c>
      <c r="AR171" s="650">
        <f t="shared" si="144"/>
        <v>1.6151</v>
      </c>
      <c r="AS171" s="577">
        <f t="shared" si="144"/>
        <v>1.6</v>
      </c>
      <c r="AT171" s="577">
        <f t="shared" si="144"/>
        <v>1.6</v>
      </c>
      <c r="AU171" s="43" t="s">
        <v>1074</v>
      </c>
      <c r="AV171" s="565" t="str">
        <f>IFERROR(#REF!/#REF!*100-100,"")</f>
        <v/>
      </c>
      <c r="AW171" s="565" t="e">
        <f>#REF!-#REF!</f>
        <v>#REF!</v>
      </c>
      <c r="AX171" s="565" t="str">
        <f>IFERROR(#REF!/#REF!*100-100,"")</f>
        <v/>
      </c>
      <c r="AY171" s="565" t="e">
        <f>#REF!-#REF!</f>
        <v>#REF!</v>
      </c>
      <c r="AZ171" s="565" t="str">
        <f>IFERROR(#REF!/#REF!*100-100,"")</f>
        <v/>
      </c>
      <c r="BA171" s="565" t="e">
        <f>#REF!-#REF!</f>
        <v>#REF!</v>
      </c>
      <c r="BB171" s="565" t="str">
        <f>IFERROR(#REF!/I171*100-100,"")</f>
        <v/>
      </c>
      <c r="BC171" s="565" t="e">
        <f>#REF!-I171</f>
        <v>#REF!</v>
      </c>
      <c r="BE171" s="580" t="e">
        <f>#REF!-I171</f>
        <v>#REF!</v>
      </c>
      <c r="BF171" s="580" t="e">
        <f>#REF!-I171</f>
        <v>#REF!</v>
      </c>
      <c r="BG171" s="580" t="e">
        <f>#REF!-#REF!</f>
        <v>#REF!</v>
      </c>
      <c r="BH171" s="580" t="e">
        <f>#REF!-#REF!</f>
        <v>#REF!</v>
      </c>
    </row>
    <row r="172" spans="1:60" x14ac:dyDescent="0.25">
      <c r="A172" s="587"/>
      <c r="B172" s="746" t="s">
        <v>1392</v>
      </c>
      <c r="C172" s="747">
        <f t="shared" ref="C172:Q172" si="146">SUM(C168:C171)</f>
        <v>17.680481290000003</v>
      </c>
      <c r="D172" s="747">
        <f t="shared" si="146"/>
        <v>22.344856459999999</v>
      </c>
      <c r="E172" s="747">
        <f t="shared" si="146"/>
        <v>26.471193219999996</v>
      </c>
      <c r="F172" s="747">
        <f t="shared" si="146"/>
        <v>33.90625541</v>
      </c>
      <c r="G172" s="747">
        <f t="shared" si="146"/>
        <v>94.506287539999988</v>
      </c>
      <c r="H172" s="747">
        <f t="shared" si="146"/>
        <v>96.138285940000003</v>
      </c>
      <c r="I172" s="747">
        <f t="shared" si="146"/>
        <v>57.825258859999998</v>
      </c>
      <c r="J172" s="747">
        <f t="shared" si="146"/>
        <v>100.96056429000002</v>
      </c>
      <c r="K172" s="747">
        <f t="shared" si="146"/>
        <v>67.174533830000001</v>
      </c>
      <c r="L172" s="747">
        <f t="shared" si="146"/>
        <v>161.0478</v>
      </c>
      <c r="M172" s="1379">
        <f t="shared" si="146"/>
        <v>250.30082795999999</v>
      </c>
      <c r="N172" s="1379">
        <f t="shared" si="146"/>
        <v>256.86930000000001</v>
      </c>
      <c r="O172" s="1380">
        <f>SUM(O168:O171)</f>
        <v>215.49019999999999</v>
      </c>
      <c r="P172" s="1381">
        <f t="shared" si="146"/>
        <v>267.85019999999997</v>
      </c>
      <c r="Q172" s="1380">
        <f t="shared" si="146"/>
        <v>261.32750000000004</v>
      </c>
      <c r="R172" s="1380">
        <f>SUM(R168:R171)</f>
        <v>127.4427</v>
      </c>
      <c r="S172" s="756">
        <f>L172/K172-1</f>
        <v>1.3974531837849002</v>
      </c>
      <c r="T172" s="756">
        <f>O172/N172-1</f>
        <v>-0.16109009523520335</v>
      </c>
      <c r="U172" s="46">
        <f>P172-O172</f>
        <v>52.359999999999985</v>
      </c>
      <c r="V172" s="750">
        <f>O172-N172</f>
        <v>-41.379100000000022</v>
      </c>
      <c r="W172" s="750"/>
      <c r="X172" s="750"/>
      <c r="Y172" s="750"/>
      <c r="Z172" s="750"/>
      <c r="AA172" s="750"/>
      <c r="AB172" s="749"/>
      <c r="AC172" s="749"/>
      <c r="AD172" s="651" t="s">
        <v>1408</v>
      </c>
      <c r="AE172" s="752">
        <f t="shared" ref="AE172:AS172" si="147">SUM(AE168:AE171)</f>
        <v>89.352866469999981</v>
      </c>
      <c r="AF172" s="752">
        <f t="shared" si="147"/>
        <v>89.352866469999981</v>
      </c>
      <c r="AG172" s="752">
        <f t="shared" si="147"/>
        <v>89.352866469999981</v>
      </c>
      <c r="AH172" s="752">
        <f t="shared" si="147"/>
        <v>89.352866469999981</v>
      </c>
      <c r="AI172" s="752">
        <f t="shared" si="147"/>
        <v>94.506287539999988</v>
      </c>
      <c r="AJ172" s="752">
        <f t="shared" si="147"/>
        <v>96.138285940000003</v>
      </c>
      <c r="AK172" s="752">
        <f t="shared" si="147"/>
        <v>57.825258859999998</v>
      </c>
      <c r="AL172" s="752">
        <f t="shared" si="147"/>
        <v>100.96056429000002</v>
      </c>
      <c r="AM172" s="752">
        <f t="shared" si="147"/>
        <v>67.174533830000001</v>
      </c>
      <c r="AN172" s="752">
        <f t="shared" si="147"/>
        <v>161.0478</v>
      </c>
      <c r="AO172" s="752">
        <f t="shared" si="147"/>
        <v>250.30082795999999</v>
      </c>
      <c r="AP172" s="752">
        <f t="shared" si="147"/>
        <v>256.86930000000001</v>
      </c>
      <c r="AQ172" s="752">
        <f>SUM(AQ168:AQ171)</f>
        <v>215.49019999999999</v>
      </c>
      <c r="AR172" s="752">
        <f t="shared" si="147"/>
        <v>267.85019999999997</v>
      </c>
      <c r="AS172" s="752">
        <f t="shared" si="147"/>
        <v>261.32750000000004</v>
      </c>
      <c r="AT172" s="752">
        <f>SUM(AT168:AT171)</f>
        <v>127.4427</v>
      </c>
      <c r="AU172" s="738" t="s">
        <v>1392</v>
      </c>
      <c r="AV172" s="669" t="str">
        <f>IFERROR(#REF!/#REF!*100-100,"")</f>
        <v/>
      </c>
      <c r="AW172" s="669" t="e">
        <f>#REF!-#REF!</f>
        <v>#REF!</v>
      </c>
      <c r="AX172" s="669" t="str">
        <f>IFERROR(#REF!/#REF!*100-100,"")</f>
        <v/>
      </c>
      <c r="AY172" s="669" t="e">
        <f>#REF!-#REF!</f>
        <v>#REF!</v>
      </c>
      <c r="AZ172" s="669" t="str">
        <f>IFERROR(#REF!/#REF!*100-100,"")</f>
        <v/>
      </c>
      <c r="BA172" s="669" t="e">
        <f>#REF!-#REF!</f>
        <v>#REF!</v>
      </c>
      <c r="BB172" s="669" t="str">
        <f>IFERROR(#REF!/I172*100-100,"")</f>
        <v/>
      </c>
      <c r="BC172" s="669" t="e">
        <f>#REF!-I172</f>
        <v>#REF!</v>
      </c>
      <c r="BE172" s="580" t="e">
        <f>#REF!-I172</f>
        <v>#REF!</v>
      </c>
      <c r="BF172" s="580" t="e">
        <f>#REF!-I172</f>
        <v>#REF!</v>
      </c>
      <c r="BG172" s="580" t="e">
        <f>#REF!-#REF!</f>
        <v>#REF!</v>
      </c>
      <c r="BH172" s="580" t="e">
        <f>#REF!-#REF!</f>
        <v>#REF!</v>
      </c>
    </row>
    <row r="173" spans="1:60" x14ac:dyDescent="0.25">
      <c r="A173" s="587"/>
      <c r="B173" s="754"/>
      <c r="C173" s="754"/>
      <c r="D173" s="754"/>
      <c r="E173" s="754"/>
      <c r="F173" s="754"/>
      <c r="G173" s="754"/>
      <c r="H173" s="739"/>
      <c r="I173" s="739"/>
      <c r="J173" s="757"/>
      <c r="K173" s="758">
        <f>K172/K268</f>
        <v>5.651092271388912E-2</v>
      </c>
      <c r="L173" s="758">
        <f>L172/L268</f>
        <v>0.12014905998209488</v>
      </c>
      <c r="M173" s="1383">
        <f>M172/M268</f>
        <v>0.15414510897893829</v>
      </c>
      <c r="N173" s="1384">
        <f>N172/N268</f>
        <v>0.14805146974063402</v>
      </c>
      <c r="O173" s="1385"/>
      <c r="P173" s="1372">
        <f>P172/P268</f>
        <v>0.14530226754909403</v>
      </c>
      <c r="Q173" s="1372">
        <f>Q172/Q268</f>
        <v>0.13276137980085351</v>
      </c>
      <c r="R173" s="1373">
        <f>R172/R268</f>
        <v>6.0416563951834645E-2</v>
      </c>
      <c r="S173" s="757"/>
      <c r="T173" s="757">
        <f>M172-L172</f>
        <v>89.253027959999997</v>
      </c>
      <c r="U173" s="757"/>
      <c r="V173" s="757"/>
      <c r="W173" s="757"/>
      <c r="X173" s="757"/>
      <c r="Y173" s="757"/>
      <c r="Z173" s="757"/>
      <c r="AA173" s="757"/>
      <c r="AB173" s="757"/>
      <c r="AC173" s="757"/>
      <c r="AM173" s="537" t="e">
        <f>AM172/#REF!-1</f>
        <v>#REF!</v>
      </c>
      <c r="AP173" s="537"/>
      <c r="AQ173" s="537"/>
      <c r="AU173" s="754"/>
      <c r="AV173" s="669" t="str">
        <f>IFERROR(#REF!/#REF!*100-100,"")</f>
        <v/>
      </c>
      <c r="AW173" s="669" t="e">
        <f>#REF!-#REF!</f>
        <v>#REF!</v>
      </c>
      <c r="AX173" s="669" t="str">
        <f>IFERROR(#REF!/#REF!*100-100,"")</f>
        <v/>
      </c>
      <c r="AY173" s="669" t="e">
        <f>#REF!-#REF!</f>
        <v>#REF!</v>
      </c>
      <c r="AZ173" s="669" t="str">
        <f>IFERROR(#REF!/#REF!*100-100,"")</f>
        <v/>
      </c>
      <c r="BA173" s="669" t="e">
        <f>#REF!-#REF!</f>
        <v>#REF!</v>
      </c>
      <c r="BB173" s="669" t="str">
        <f>IFERROR(#REF!/I173*100-100,"")</f>
        <v/>
      </c>
      <c r="BC173" s="669" t="e">
        <f>#REF!-I173</f>
        <v>#REF!</v>
      </c>
    </row>
    <row r="174" spans="1:60" x14ac:dyDescent="0.25">
      <c r="A174" s="587"/>
      <c r="B174" s="738" t="s">
        <v>1467</v>
      </c>
      <c r="C174" s="738"/>
      <c r="D174" s="738"/>
      <c r="E174" s="738"/>
      <c r="F174" s="738"/>
      <c r="G174" s="738"/>
      <c r="H174" s="739"/>
      <c r="I174" s="739"/>
      <c r="J174" s="739"/>
      <c r="K174" s="739"/>
      <c r="L174" s="739"/>
      <c r="M174" s="1371"/>
      <c r="N174" s="1371"/>
      <c r="O174" s="1372"/>
      <c r="P174" s="1372"/>
      <c r="Q174" s="1372"/>
      <c r="R174" s="1373"/>
      <c r="S174" s="739"/>
      <c r="T174" s="739"/>
      <c r="U174" s="739"/>
      <c r="V174" s="739"/>
      <c r="W174" s="739"/>
      <c r="X174" s="739"/>
      <c r="Y174" s="739"/>
      <c r="Z174" s="739"/>
      <c r="AA174" s="739"/>
      <c r="AB174" s="739"/>
      <c r="AC174" s="739"/>
      <c r="AP174" s="537"/>
      <c r="AQ174" s="537"/>
      <c r="AU174" s="738" t="s">
        <v>1468</v>
      </c>
      <c r="AV174" s="669" t="str">
        <f>IFERROR(#REF!/#REF!*100-100,"")</f>
        <v/>
      </c>
      <c r="AW174" s="669" t="e">
        <f>#REF!-#REF!</f>
        <v>#REF!</v>
      </c>
      <c r="AX174" s="669" t="str">
        <f>IFERROR(#REF!/#REF!*100-100,"")</f>
        <v/>
      </c>
      <c r="AY174" s="669" t="e">
        <f>#REF!-#REF!</f>
        <v>#REF!</v>
      </c>
      <c r="AZ174" s="669" t="str">
        <f>IFERROR(#REF!/#REF!*100-100,"")</f>
        <v/>
      </c>
      <c r="BA174" s="669" t="e">
        <f>#REF!-#REF!</f>
        <v>#REF!</v>
      </c>
      <c r="BB174" s="669" t="str">
        <f>IFERROR(#REF!/I174*100-100,"")</f>
        <v/>
      </c>
      <c r="BC174" s="669" t="e">
        <f>#REF!-I174</f>
        <v>#REF!</v>
      </c>
    </row>
    <row r="175" spans="1:60" ht="38.25" x14ac:dyDescent="0.25">
      <c r="A175" s="645"/>
      <c r="B175" s="712"/>
      <c r="C175" s="200" t="str">
        <f>C3</f>
        <v>2013/14 Actual</v>
      </c>
      <c r="D175" s="200" t="str">
        <f>D3</f>
        <v>2014/15 Actual</v>
      </c>
      <c r="E175" s="200" t="str">
        <f>E3</f>
        <v>2015/16 Actual</v>
      </c>
      <c r="F175" s="200" t="str">
        <f>F3</f>
        <v>2016/17 Actual</v>
      </c>
      <c r="G175" s="200" t="str">
        <f t="shared" ref="G175:Q175" si="148">G196</f>
        <v>2017/18 Actual</v>
      </c>
      <c r="H175" s="200" t="str">
        <f t="shared" si="148"/>
        <v>2018/19 Actual</v>
      </c>
      <c r="I175" s="200" t="str">
        <f t="shared" si="148"/>
        <v>2019/20 Actual</v>
      </c>
      <c r="J175" s="200" t="str">
        <f t="shared" si="148"/>
        <v>2020/21 Actual</v>
      </c>
      <c r="K175" s="200" t="str">
        <f t="shared" si="148"/>
        <v>2021/22 Actual</v>
      </c>
      <c r="L175" s="200" t="str">
        <f t="shared" si="148"/>
        <v>Budget Estimate 2022/23</v>
      </c>
      <c r="M175" s="1306" t="str">
        <f t="shared" si="148"/>
        <v>Actual FY2025</v>
      </c>
      <c r="N175" s="1306" t="str">
        <f t="shared" si="148"/>
        <v>Budget Estimate 2025/26</v>
      </c>
      <c r="O175" s="1307" t="str">
        <f>O196</f>
        <v>Budget Outturn FY2026</v>
      </c>
      <c r="P175" s="1342" t="str">
        <f t="shared" si="148"/>
        <v xml:space="preserve">Budget Estimate 2026/27 </v>
      </c>
      <c r="Q175" s="1307" t="str">
        <f t="shared" si="148"/>
        <v>Budget Estimate 2027/28</v>
      </c>
      <c r="R175" s="1307" t="str">
        <f>R196</f>
        <v>Budget Estimate 2028/29</v>
      </c>
      <c r="S175" s="759"/>
      <c r="T175" s="759"/>
      <c r="U175" s="759"/>
      <c r="V175" s="759"/>
      <c r="W175" s="547"/>
      <c r="X175" s="547"/>
      <c r="Y175" s="547"/>
      <c r="Z175" s="547"/>
      <c r="AA175" s="547"/>
      <c r="AB175" s="546"/>
      <c r="AC175" s="546"/>
      <c r="AD175" s="547"/>
      <c r="AE175" s="546" t="str">
        <f>AE3</f>
        <v>2013/14 Ola</v>
      </c>
      <c r="AF175" s="546" t="str">
        <f>AF3</f>
        <v>2014/15 Ola</v>
      </c>
      <c r="AG175" s="546" t="str">
        <f>AG3</f>
        <v>2015/16 Ola</v>
      </c>
      <c r="AH175" s="546" t="str">
        <f>AH3</f>
        <v>2016/17 Ola</v>
      </c>
      <c r="AI175" s="546" t="str">
        <f>AI196</f>
        <v>2017/18 Ola</v>
      </c>
      <c r="AJ175" s="546" t="str">
        <f>AJ196</f>
        <v>2018/19 Ola</v>
      </c>
      <c r="AK175" s="546" t="str">
        <f>AK196</f>
        <v>2019/20 Ola</v>
      </c>
      <c r="AL175" s="546" t="str">
        <f>AL196</f>
        <v>2020/21 Ola</v>
      </c>
      <c r="AM175" s="546" t="str">
        <f>AM196</f>
        <v>21/22 Ola</v>
      </c>
      <c r="AN175" s="546" t="str">
        <f t="shared" ref="AN175:AS175" si="149">AN196</f>
        <v>22/23 (P)</v>
      </c>
      <c r="AO175" s="547" t="str">
        <f t="shared" si="149"/>
        <v>2024/25 Ola Fakaangaanga</v>
      </c>
      <c r="AP175" s="547" t="str">
        <f t="shared" si="149"/>
        <v>2025/26 Patiseti</v>
      </c>
      <c r="AQ175" s="547" t="str">
        <f>AQ196</f>
        <v>25/26 Esitimeti Liliu</v>
      </c>
      <c r="AR175" s="547" t="str">
        <f t="shared" si="149"/>
        <v>2026/27 Patiseti Fakaangaanga</v>
      </c>
      <c r="AS175" s="547" t="str">
        <f t="shared" si="149"/>
        <v>2027/28 Patiseti Fakaangaanga</v>
      </c>
      <c r="AT175" s="547" t="str">
        <f>AT196</f>
        <v>2028/29 Patiseti Fakaangaanga</v>
      </c>
      <c r="AU175" s="537"/>
      <c r="AV175" s="669" t="str">
        <f>IFERROR(#REF!/#REF!*100-100,"")</f>
        <v/>
      </c>
      <c r="AW175" s="669" t="e">
        <f>#REF!-#REF!</f>
        <v>#REF!</v>
      </c>
      <c r="AX175" s="669" t="str">
        <f>IFERROR(#REF!/#REF!*100-100,"")</f>
        <v/>
      </c>
      <c r="AY175" s="669" t="e">
        <f>#REF!-#REF!</f>
        <v>#REF!</v>
      </c>
      <c r="AZ175" s="669" t="str">
        <f>IFERROR(#REF!/#REF!*100-100,"")</f>
        <v/>
      </c>
      <c r="BA175" s="669" t="e">
        <f>#REF!-#REF!</f>
        <v>#REF!</v>
      </c>
      <c r="BB175" s="669" t="str">
        <f>IFERROR(#REF!/I175*100-100,"")</f>
        <v/>
      </c>
      <c r="BC175" s="669" t="e">
        <f>#REF!-I175</f>
        <v>#REF!</v>
      </c>
    </row>
    <row r="176" spans="1:60" ht="30" x14ac:dyDescent="0.25">
      <c r="A176" s="587"/>
      <c r="B176" s="610" t="str">
        <f t="shared" ref="B176:Q189" si="150">B24</f>
        <v>Net Acquisition Of Financial Assets And Liabilities (Financing)</v>
      </c>
      <c r="C176" s="607">
        <f t="shared" si="150"/>
        <v>18.627399999999998</v>
      </c>
      <c r="D176" s="607">
        <f t="shared" si="150"/>
        <v>198.38439999999997</v>
      </c>
      <c r="E176" s="607">
        <f t="shared" si="150"/>
        <v>9.4890784999999997</v>
      </c>
      <c r="F176" s="607">
        <f t="shared" si="150"/>
        <v>22.9</v>
      </c>
      <c r="G176" s="607">
        <f t="shared" si="150"/>
        <v>22.9</v>
      </c>
      <c r="H176" s="607">
        <f t="shared" si="150"/>
        <v>-36.8022725800001</v>
      </c>
      <c r="I176" s="607">
        <f t="shared" si="150"/>
        <v>-59.720145389999907</v>
      </c>
      <c r="J176" s="607">
        <f t="shared" si="150"/>
        <v>9.7837983200001446</v>
      </c>
      <c r="K176" s="607">
        <f t="shared" si="150"/>
        <v>10.31754646999979</v>
      </c>
      <c r="L176" s="607">
        <f t="shared" si="150"/>
        <v>22.757137</v>
      </c>
      <c r="M176" s="1386">
        <f t="shared" si="150"/>
        <v>-19.577951300000251</v>
      </c>
      <c r="N176" s="1386">
        <f>N24</f>
        <v>-55.465799999999994</v>
      </c>
      <c r="O176" s="1386">
        <f>O24</f>
        <v>-56.154200000000003</v>
      </c>
      <c r="P176" s="1387">
        <f t="shared" si="150"/>
        <v>0.28129999999999455</v>
      </c>
      <c r="Q176" s="1386">
        <f t="shared" si="150"/>
        <v>-40.430300000000003</v>
      </c>
      <c r="R176" s="1388">
        <f>R24</f>
        <v>-50.116900000000001</v>
      </c>
      <c r="S176" s="760"/>
      <c r="T176" s="760"/>
      <c r="U176" s="760"/>
      <c r="V176" s="760"/>
      <c r="W176" s="760"/>
      <c r="X176" s="760"/>
      <c r="Y176" s="760"/>
      <c r="Z176" s="760"/>
      <c r="AA176" s="760"/>
      <c r="AB176" s="760"/>
      <c r="AC176" s="760"/>
      <c r="AD176" s="581" t="s">
        <v>1378</v>
      </c>
      <c r="AE176" s="607">
        <f t="shared" ref="AE176:AQ176" si="151">C176</f>
        <v>18.627399999999998</v>
      </c>
      <c r="AF176" s="607">
        <f t="shared" si="151"/>
        <v>198.38439999999997</v>
      </c>
      <c r="AG176" s="607">
        <f t="shared" si="151"/>
        <v>9.4890784999999997</v>
      </c>
      <c r="AH176" s="607">
        <f t="shared" si="151"/>
        <v>22.9</v>
      </c>
      <c r="AI176" s="607">
        <f t="shared" si="151"/>
        <v>22.9</v>
      </c>
      <c r="AJ176" s="607">
        <f t="shared" si="151"/>
        <v>-36.8022725800001</v>
      </c>
      <c r="AK176" s="607">
        <f t="shared" si="151"/>
        <v>-59.720145389999907</v>
      </c>
      <c r="AL176" s="607">
        <f t="shared" si="151"/>
        <v>9.7837983200001446</v>
      </c>
      <c r="AM176" s="607">
        <f t="shared" si="151"/>
        <v>10.31754646999979</v>
      </c>
      <c r="AN176" s="607">
        <f t="shared" si="151"/>
        <v>22.757137</v>
      </c>
      <c r="AO176" s="607">
        <f t="shared" si="151"/>
        <v>-19.577951300000251</v>
      </c>
      <c r="AP176" s="607">
        <f t="shared" si="151"/>
        <v>-55.465799999999994</v>
      </c>
      <c r="AQ176" s="607">
        <f t="shared" si="151"/>
        <v>-56.154200000000003</v>
      </c>
      <c r="AR176" s="761">
        <f>P176</f>
        <v>0.28129999999999455</v>
      </c>
      <c r="AS176" s="607">
        <f>Q176</f>
        <v>-40.430300000000003</v>
      </c>
      <c r="AT176" s="607">
        <f>R176</f>
        <v>-50.116900000000001</v>
      </c>
      <c r="AU176" s="762" t="str">
        <f t="shared" ref="AU176:AU189" si="152">AU24</f>
        <v>Net Acquisition Of Financial Assets And Liabilities (Financing)</v>
      </c>
      <c r="AV176" s="669" t="str">
        <f>IFERROR(#REF!/#REF!*100-100,"")</f>
        <v/>
      </c>
      <c r="AW176" s="669" t="e">
        <f>#REF!-#REF!</f>
        <v>#REF!</v>
      </c>
      <c r="AX176" s="669" t="str">
        <f>IFERROR(#REF!/#REF!*100-100,"")</f>
        <v/>
      </c>
      <c r="AY176" s="669" t="e">
        <f>#REF!-#REF!</f>
        <v>#REF!</v>
      </c>
      <c r="AZ176" s="669" t="str">
        <f>IFERROR(#REF!/#REF!*100-100,"")</f>
        <v/>
      </c>
      <c r="BA176" s="669" t="e">
        <f>#REF!-#REF!</f>
        <v>#REF!</v>
      </c>
      <c r="BB176" s="669" t="str">
        <f>IFERROR(#REF!/I176*100-100,"")</f>
        <v/>
      </c>
      <c r="BC176" s="669" t="e">
        <f>#REF!-I176</f>
        <v>#REF!</v>
      </c>
      <c r="BE176" s="580" t="e">
        <f>#REF!-I176</f>
        <v>#REF!</v>
      </c>
      <c r="BF176" s="580" t="e">
        <f>#REF!-I176</f>
        <v>#REF!</v>
      </c>
      <c r="BG176" s="580" t="e">
        <f>#REF!-#REF!</f>
        <v>#REF!</v>
      </c>
      <c r="BH176" s="580" t="e">
        <f>#REF!-#REF!</f>
        <v>#REF!</v>
      </c>
    </row>
    <row r="177" spans="1:60" x14ac:dyDescent="0.25">
      <c r="A177" s="587"/>
      <c r="B177" s="615" t="str">
        <f t="shared" si="150"/>
        <v xml:space="preserve"> </v>
      </c>
      <c r="C177" s="607"/>
      <c r="D177" s="607"/>
      <c r="E177" s="607"/>
      <c r="F177" s="607"/>
      <c r="G177" s="607"/>
      <c r="H177" s="607"/>
      <c r="I177" s="607"/>
      <c r="J177" s="607"/>
      <c r="K177" s="607"/>
      <c r="L177" s="607"/>
      <c r="M177" s="1386"/>
      <c r="N177" s="1386"/>
      <c r="O177" s="1386"/>
      <c r="P177" s="1387"/>
      <c r="Q177" s="1386"/>
      <c r="R177" s="1388"/>
      <c r="S177" s="760"/>
      <c r="T177" s="760"/>
      <c r="U177" s="760"/>
      <c r="V177" s="760"/>
      <c r="W177" s="760"/>
      <c r="X177" s="760"/>
      <c r="Y177" s="760"/>
      <c r="Z177" s="760"/>
      <c r="AA177" s="760"/>
      <c r="AB177" s="760"/>
      <c r="AC177" s="760"/>
      <c r="AD177" s="551" t="s">
        <v>1108</v>
      </c>
      <c r="AE177" s="607"/>
      <c r="AF177" s="607"/>
      <c r="AG177" s="607"/>
      <c r="AH177" s="607"/>
      <c r="AI177" s="607"/>
      <c r="AJ177" s="607"/>
      <c r="AK177" s="607"/>
      <c r="AL177" s="607"/>
      <c r="AM177" s="607"/>
      <c r="AN177" s="607"/>
      <c r="AO177" s="607"/>
      <c r="AP177" s="607"/>
      <c r="AQ177" s="607"/>
      <c r="AR177" s="761"/>
      <c r="AS177" s="607"/>
      <c r="AT177" s="607"/>
      <c r="AU177" s="738" t="str">
        <f t="shared" si="152"/>
        <v xml:space="preserve"> </v>
      </c>
      <c r="AV177" s="669" t="str">
        <f>IFERROR(#REF!/#REF!*100-100,"")</f>
        <v/>
      </c>
      <c r="AW177" s="669" t="e">
        <f>#REF!-#REF!</f>
        <v>#REF!</v>
      </c>
      <c r="AX177" s="669" t="str">
        <f>IFERROR(#REF!/#REF!*100-100,"")</f>
        <v/>
      </c>
      <c r="AY177" s="669" t="e">
        <f>#REF!-#REF!</f>
        <v>#REF!</v>
      </c>
      <c r="AZ177" s="669" t="str">
        <f>IFERROR(#REF!/#REF!*100-100,"")</f>
        <v/>
      </c>
      <c r="BA177" s="669" t="e">
        <f>#REF!-#REF!</f>
        <v>#REF!</v>
      </c>
      <c r="BB177" s="669" t="str">
        <f>IFERROR(#REF!/I177*100-100,"")</f>
        <v/>
      </c>
      <c r="BC177" s="669" t="e">
        <f>#REF!-I177</f>
        <v>#REF!</v>
      </c>
      <c r="BE177" s="580" t="e">
        <f>#REF!-I177</f>
        <v>#REF!</v>
      </c>
      <c r="BF177" s="580" t="e">
        <f>#REF!-I177</f>
        <v>#REF!</v>
      </c>
      <c r="BG177" s="580" t="e">
        <f>#REF!-#REF!</f>
        <v>#REF!</v>
      </c>
      <c r="BH177" s="580" t="e">
        <f>#REF!-#REF!</f>
        <v>#REF!</v>
      </c>
    </row>
    <row r="178" spans="1:60" x14ac:dyDescent="0.25">
      <c r="A178" s="587"/>
      <c r="B178" s="615" t="str">
        <f t="shared" si="150"/>
        <v>Financial Assets</v>
      </c>
      <c r="C178" s="607">
        <f t="shared" si="150"/>
        <v>23.299999999999997</v>
      </c>
      <c r="D178" s="607">
        <f t="shared" si="150"/>
        <v>23.299999999999997</v>
      </c>
      <c r="E178" s="607">
        <f t="shared" si="150"/>
        <v>22.9</v>
      </c>
      <c r="F178" s="607">
        <f t="shared" si="150"/>
        <v>22.9</v>
      </c>
      <c r="G178" s="607">
        <f t="shared" si="150"/>
        <v>22.9</v>
      </c>
      <c r="H178" s="607">
        <f t="shared" si="150"/>
        <v>-23.391351080000099</v>
      </c>
      <c r="I178" s="607">
        <f t="shared" si="150"/>
        <v>-61.464911849999901</v>
      </c>
      <c r="J178" s="607">
        <f t="shared" si="150"/>
        <v>-4.26456281999985</v>
      </c>
      <c r="K178" s="607">
        <f t="shared" si="150"/>
        <v>22.80002475999979</v>
      </c>
      <c r="L178" s="607">
        <f t="shared" si="150"/>
        <v>20.882137</v>
      </c>
      <c r="M178" s="1386">
        <f t="shared" si="150"/>
        <v>28.527509259999746</v>
      </c>
      <c r="N178" s="1386">
        <f t="shared" si="150"/>
        <v>-37.058799999999998</v>
      </c>
      <c r="O178" s="1386">
        <f t="shared" si="150"/>
        <v>-27.633300000000002</v>
      </c>
      <c r="P178" s="1387">
        <f t="shared" si="150"/>
        <v>16.506999999999998</v>
      </c>
      <c r="Q178" s="1386">
        <f t="shared" si="150"/>
        <v>4.7954000000000008</v>
      </c>
      <c r="R178" s="1388">
        <f t="shared" ref="R178:R189" si="153">R26</f>
        <v>1.1088</v>
      </c>
      <c r="S178" s="760"/>
      <c r="T178" s="760"/>
      <c r="U178" s="760"/>
      <c r="V178" s="760"/>
      <c r="W178" s="760"/>
      <c r="X178" s="760"/>
      <c r="Y178" s="760"/>
      <c r="Z178" s="760"/>
      <c r="AA178" s="760"/>
      <c r="AB178" s="760"/>
      <c r="AC178" s="760"/>
      <c r="AD178" s="581" t="s">
        <v>1379</v>
      </c>
      <c r="AE178" s="607">
        <f t="shared" ref="AE178:AT189" si="154">C178</f>
        <v>23.299999999999997</v>
      </c>
      <c r="AF178" s="607">
        <f t="shared" si="154"/>
        <v>23.299999999999997</v>
      </c>
      <c r="AG178" s="607">
        <f t="shared" si="154"/>
        <v>22.9</v>
      </c>
      <c r="AH178" s="607">
        <f t="shared" si="154"/>
        <v>22.9</v>
      </c>
      <c r="AI178" s="607">
        <f t="shared" si="154"/>
        <v>22.9</v>
      </c>
      <c r="AJ178" s="607">
        <f t="shared" si="154"/>
        <v>-23.391351080000099</v>
      </c>
      <c r="AK178" s="607">
        <f t="shared" si="154"/>
        <v>-61.464911849999901</v>
      </c>
      <c r="AL178" s="607">
        <f t="shared" si="154"/>
        <v>-4.26456281999985</v>
      </c>
      <c r="AM178" s="607">
        <f t="shared" si="154"/>
        <v>22.80002475999979</v>
      </c>
      <c r="AN178" s="607">
        <f t="shared" si="154"/>
        <v>20.882137</v>
      </c>
      <c r="AO178" s="607">
        <f t="shared" si="154"/>
        <v>28.527509259999746</v>
      </c>
      <c r="AP178" s="607">
        <f t="shared" si="154"/>
        <v>-37.058799999999998</v>
      </c>
      <c r="AQ178" s="607">
        <f t="shared" si="154"/>
        <v>-27.633300000000002</v>
      </c>
      <c r="AR178" s="761">
        <f t="shared" si="154"/>
        <v>16.506999999999998</v>
      </c>
      <c r="AS178" s="607">
        <f t="shared" si="154"/>
        <v>4.7954000000000008</v>
      </c>
      <c r="AT178" s="607">
        <f t="shared" si="154"/>
        <v>1.1088</v>
      </c>
      <c r="AU178" s="738" t="str">
        <f t="shared" si="152"/>
        <v>Financial Assets</v>
      </c>
      <c r="AV178" s="669" t="str">
        <f>IFERROR(#REF!/#REF!*100-100,"")</f>
        <v/>
      </c>
      <c r="AW178" s="669" t="e">
        <f>#REF!-#REF!</f>
        <v>#REF!</v>
      </c>
      <c r="AX178" s="669" t="str">
        <f>IFERROR(#REF!/#REF!*100-100,"")</f>
        <v/>
      </c>
      <c r="AY178" s="669" t="e">
        <f>#REF!-#REF!</f>
        <v>#REF!</v>
      </c>
      <c r="AZ178" s="669" t="str">
        <f>IFERROR(#REF!/#REF!*100-100,"")</f>
        <v/>
      </c>
      <c r="BA178" s="669" t="e">
        <f>#REF!-#REF!</f>
        <v>#REF!</v>
      </c>
      <c r="BB178" s="669" t="str">
        <f>IFERROR(#REF!/I178*100-100,"")</f>
        <v/>
      </c>
      <c r="BC178" s="669" t="e">
        <f>#REF!-I178</f>
        <v>#REF!</v>
      </c>
      <c r="BE178" s="580" t="e">
        <f>#REF!-I178</f>
        <v>#REF!</v>
      </c>
      <c r="BF178" s="580" t="e">
        <f>#REF!-I178</f>
        <v>#REF!</v>
      </c>
      <c r="BG178" s="580" t="e">
        <f>#REF!-#REF!</f>
        <v>#REF!</v>
      </c>
      <c r="BH178" s="580" t="e">
        <f>#REF!-#REF!</f>
        <v>#REF!</v>
      </c>
    </row>
    <row r="179" spans="1:60" x14ac:dyDescent="0.25">
      <c r="A179" s="568"/>
      <c r="B179" s="43" t="str">
        <f t="shared" si="150"/>
        <v>Domestic</v>
      </c>
      <c r="C179" s="623">
        <f t="shared" si="150"/>
        <v>23.299999999999997</v>
      </c>
      <c r="D179" s="623">
        <f t="shared" si="150"/>
        <v>23.299999999999997</v>
      </c>
      <c r="E179" s="623">
        <f t="shared" si="150"/>
        <v>22.9</v>
      </c>
      <c r="F179" s="623">
        <f t="shared" si="150"/>
        <v>22.9</v>
      </c>
      <c r="G179" s="623">
        <f t="shared" si="150"/>
        <v>22.9</v>
      </c>
      <c r="H179" s="623">
        <f t="shared" si="150"/>
        <v>-23.391351080000099</v>
      </c>
      <c r="I179" s="623">
        <f t="shared" si="150"/>
        <v>-61.464911849999901</v>
      </c>
      <c r="J179" s="623">
        <f t="shared" si="150"/>
        <v>-4.26456281999985</v>
      </c>
      <c r="K179" s="623">
        <f t="shared" si="150"/>
        <v>22.80002475999979</v>
      </c>
      <c r="L179" s="623">
        <f t="shared" si="150"/>
        <v>20.882137</v>
      </c>
      <c r="M179" s="1321">
        <f t="shared" si="150"/>
        <v>28.527509259999746</v>
      </c>
      <c r="N179" s="1321">
        <f t="shared" si="150"/>
        <v>-37.058799999999998</v>
      </c>
      <c r="O179" s="1321">
        <f t="shared" si="150"/>
        <v>-27.633300000000002</v>
      </c>
      <c r="P179" s="1389">
        <f t="shared" si="150"/>
        <v>16.506999999999998</v>
      </c>
      <c r="Q179" s="1321">
        <f t="shared" si="150"/>
        <v>4.7954000000000008</v>
      </c>
      <c r="R179" s="1323">
        <f t="shared" si="153"/>
        <v>1.1088</v>
      </c>
      <c r="S179" s="763"/>
      <c r="T179" s="763"/>
      <c r="U179" s="763"/>
      <c r="V179" s="763"/>
      <c r="W179" s="763"/>
      <c r="X179" s="763"/>
      <c r="Y179" s="763"/>
      <c r="Z179" s="763"/>
      <c r="AA179" s="763"/>
      <c r="AB179" s="763"/>
      <c r="AC179" s="763"/>
      <c r="AD179" s="576" t="s">
        <v>1380</v>
      </c>
      <c r="AE179" s="623">
        <f t="shared" si="154"/>
        <v>23.299999999999997</v>
      </c>
      <c r="AF179" s="623">
        <f t="shared" si="154"/>
        <v>23.299999999999997</v>
      </c>
      <c r="AG179" s="623">
        <f t="shared" si="154"/>
        <v>22.9</v>
      </c>
      <c r="AH179" s="623">
        <f t="shared" si="154"/>
        <v>22.9</v>
      </c>
      <c r="AI179" s="623">
        <f t="shared" si="154"/>
        <v>22.9</v>
      </c>
      <c r="AJ179" s="623">
        <f t="shared" si="154"/>
        <v>-23.391351080000099</v>
      </c>
      <c r="AK179" s="623">
        <f t="shared" si="154"/>
        <v>-61.464911849999901</v>
      </c>
      <c r="AL179" s="623">
        <f t="shared" si="154"/>
        <v>-4.26456281999985</v>
      </c>
      <c r="AM179" s="623">
        <f t="shared" si="154"/>
        <v>22.80002475999979</v>
      </c>
      <c r="AN179" s="623">
        <f t="shared" si="154"/>
        <v>20.882137</v>
      </c>
      <c r="AO179" s="623">
        <f t="shared" si="154"/>
        <v>28.527509259999746</v>
      </c>
      <c r="AP179" s="623">
        <f t="shared" si="154"/>
        <v>-37.058799999999998</v>
      </c>
      <c r="AQ179" s="623">
        <f t="shared" si="154"/>
        <v>-27.633300000000002</v>
      </c>
      <c r="AR179" s="764">
        <f t="shared" si="154"/>
        <v>16.506999999999998</v>
      </c>
      <c r="AS179" s="623">
        <f t="shared" si="154"/>
        <v>4.7954000000000008</v>
      </c>
      <c r="AT179" s="623">
        <f t="shared" si="154"/>
        <v>1.1088</v>
      </c>
      <c r="AU179" s="765" t="str">
        <f t="shared" si="152"/>
        <v>Domestic</v>
      </c>
      <c r="AV179" s="669" t="str">
        <f>IFERROR(#REF!/#REF!*100-100,"")</f>
        <v/>
      </c>
      <c r="AW179" s="669" t="e">
        <f>#REF!-#REF!</f>
        <v>#REF!</v>
      </c>
      <c r="AX179" s="669" t="str">
        <f>IFERROR(#REF!/#REF!*100-100,"")</f>
        <v/>
      </c>
      <c r="AY179" s="669" t="e">
        <f>#REF!-#REF!</f>
        <v>#REF!</v>
      </c>
      <c r="AZ179" s="669" t="str">
        <f>IFERROR(#REF!/#REF!*100-100,"")</f>
        <v/>
      </c>
      <c r="BA179" s="669" t="e">
        <f>#REF!-#REF!</f>
        <v>#REF!</v>
      </c>
      <c r="BB179" s="669" t="str">
        <f>IFERROR(#REF!/I179*100-100,"")</f>
        <v/>
      </c>
      <c r="BC179" s="669" t="e">
        <f>#REF!-I179</f>
        <v>#REF!</v>
      </c>
      <c r="BE179" s="580" t="e">
        <f>#REF!-I179</f>
        <v>#REF!</v>
      </c>
      <c r="BF179" s="580" t="e">
        <f>#REF!-I179</f>
        <v>#REF!</v>
      </c>
      <c r="BG179" s="580" t="e">
        <f>#REF!-#REF!</f>
        <v>#REF!</v>
      </c>
      <c r="BH179" s="580" t="e">
        <f>#REF!-#REF!</f>
        <v>#REF!</v>
      </c>
    </row>
    <row r="180" spans="1:60" x14ac:dyDescent="0.25">
      <c r="A180" s="587"/>
      <c r="B180" s="43" t="str">
        <f t="shared" si="150"/>
        <v>Currency and deposits</v>
      </c>
      <c r="C180" s="623">
        <f t="shared" si="150"/>
        <v>15.8</v>
      </c>
      <c r="D180" s="623">
        <f t="shared" si="150"/>
        <v>15.8</v>
      </c>
      <c r="E180" s="623">
        <f t="shared" si="150"/>
        <v>15.8</v>
      </c>
      <c r="F180" s="623">
        <f t="shared" si="150"/>
        <v>15.8</v>
      </c>
      <c r="G180" s="623">
        <f t="shared" si="150"/>
        <v>15.8</v>
      </c>
      <c r="H180" s="623">
        <f t="shared" si="150"/>
        <v>-16.2720798000001</v>
      </c>
      <c r="I180" s="623">
        <f t="shared" si="150"/>
        <v>-61.698661969999904</v>
      </c>
      <c r="J180" s="623">
        <f t="shared" si="150"/>
        <v>-4.0200311999998499</v>
      </c>
      <c r="K180" s="623">
        <f t="shared" si="150"/>
        <v>23.043666079999788</v>
      </c>
      <c r="L180" s="623">
        <f t="shared" si="150"/>
        <v>20.585236999999999</v>
      </c>
      <c r="M180" s="1321">
        <f t="shared" si="150"/>
        <v>19.529362419999746</v>
      </c>
      <c r="N180" s="1321">
        <f t="shared" si="150"/>
        <v>-57.348599999999998</v>
      </c>
      <c r="O180" s="1321">
        <f t="shared" si="150"/>
        <v>-27.9922</v>
      </c>
      <c r="P180" s="1389">
        <f t="shared" si="150"/>
        <v>2.7362000000000002</v>
      </c>
      <c r="Q180" s="1321">
        <f t="shared" si="150"/>
        <v>4.5246000000000004</v>
      </c>
      <c r="R180" s="1323">
        <f t="shared" si="153"/>
        <v>0.83799999999999997</v>
      </c>
      <c r="S180" s="763"/>
      <c r="T180" s="763"/>
      <c r="U180" s="763"/>
      <c r="V180" s="763"/>
      <c r="W180" s="763"/>
      <c r="X180" s="763"/>
      <c r="Y180" s="763"/>
      <c r="Z180" s="763"/>
      <c r="AA180" s="763"/>
      <c r="AB180" s="763"/>
      <c r="AC180" s="763"/>
      <c r="AD180" s="628" t="s">
        <v>1381</v>
      </c>
      <c r="AE180" s="623">
        <f t="shared" si="154"/>
        <v>15.8</v>
      </c>
      <c r="AF180" s="623">
        <f t="shared" si="154"/>
        <v>15.8</v>
      </c>
      <c r="AG180" s="623">
        <f t="shared" si="154"/>
        <v>15.8</v>
      </c>
      <c r="AH180" s="623">
        <f t="shared" si="154"/>
        <v>15.8</v>
      </c>
      <c r="AI180" s="623">
        <f t="shared" si="154"/>
        <v>15.8</v>
      </c>
      <c r="AJ180" s="623">
        <f t="shared" si="154"/>
        <v>-16.2720798000001</v>
      </c>
      <c r="AK180" s="623">
        <f t="shared" si="154"/>
        <v>-61.698661969999904</v>
      </c>
      <c r="AL180" s="623">
        <f t="shared" si="154"/>
        <v>-4.0200311999998499</v>
      </c>
      <c r="AM180" s="623">
        <f t="shared" si="154"/>
        <v>23.043666079999788</v>
      </c>
      <c r="AN180" s="623">
        <f t="shared" si="154"/>
        <v>20.585236999999999</v>
      </c>
      <c r="AO180" s="623">
        <f t="shared" si="154"/>
        <v>19.529362419999746</v>
      </c>
      <c r="AP180" s="623">
        <f t="shared" si="154"/>
        <v>-57.348599999999998</v>
      </c>
      <c r="AQ180" s="623">
        <f t="shared" si="154"/>
        <v>-27.9922</v>
      </c>
      <c r="AR180" s="764">
        <f t="shared" si="154"/>
        <v>2.7362000000000002</v>
      </c>
      <c r="AS180" s="623">
        <f t="shared" si="154"/>
        <v>4.5246000000000004</v>
      </c>
      <c r="AT180" s="623">
        <f t="shared" si="154"/>
        <v>0.83799999999999997</v>
      </c>
      <c r="AU180" s="765" t="str">
        <f t="shared" si="152"/>
        <v>Currency and deposits</v>
      </c>
      <c r="AV180" s="669" t="str">
        <f>IFERROR(#REF!/#REF!*100-100,"")</f>
        <v/>
      </c>
      <c r="AW180" s="669" t="e">
        <f>#REF!-#REF!</f>
        <v>#REF!</v>
      </c>
      <c r="AX180" s="669" t="str">
        <f>IFERROR(#REF!/#REF!*100-100,"")</f>
        <v/>
      </c>
      <c r="AY180" s="669" t="e">
        <f>#REF!-#REF!</f>
        <v>#REF!</v>
      </c>
      <c r="AZ180" s="669" t="str">
        <f>IFERROR(#REF!/#REF!*100-100,"")</f>
        <v/>
      </c>
      <c r="BA180" s="669" t="e">
        <f>#REF!-#REF!</f>
        <v>#REF!</v>
      </c>
      <c r="BB180" s="669" t="str">
        <f>IFERROR(#REF!/I180*100-100,"")</f>
        <v/>
      </c>
      <c r="BC180" s="669" t="e">
        <f>#REF!-I180</f>
        <v>#REF!</v>
      </c>
      <c r="BE180" s="580" t="e">
        <f>#REF!-I180</f>
        <v>#REF!</v>
      </c>
      <c r="BF180" s="580" t="e">
        <f>#REF!-I180</f>
        <v>#REF!</v>
      </c>
      <c r="BG180" s="580" t="e">
        <f>#REF!-#REF!</f>
        <v>#REF!</v>
      </c>
      <c r="BH180" s="580" t="e">
        <f>#REF!-#REF!</f>
        <v>#REF!</v>
      </c>
    </row>
    <row r="181" spans="1:60" ht="20.25" customHeight="1" x14ac:dyDescent="0.25">
      <c r="A181" s="626"/>
      <c r="B181" s="43" t="str">
        <f t="shared" si="150"/>
        <v>Loans</v>
      </c>
      <c r="C181" s="623">
        <f t="shared" si="150"/>
        <v>7.1</v>
      </c>
      <c r="D181" s="623">
        <f t="shared" si="150"/>
        <v>7.1</v>
      </c>
      <c r="E181" s="623">
        <f t="shared" si="150"/>
        <v>7.1</v>
      </c>
      <c r="F181" s="623">
        <f t="shared" si="150"/>
        <v>7.1</v>
      </c>
      <c r="G181" s="623">
        <f t="shared" si="150"/>
        <v>7.1</v>
      </c>
      <c r="H181" s="623">
        <f t="shared" si="150"/>
        <v>-7.1192712800000004</v>
      </c>
      <c r="I181" s="623">
        <f t="shared" si="150"/>
        <v>0.23375012000000001</v>
      </c>
      <c r="J181" s="623">
        <f t="shared" si="150"/>
        <v>-0.24453162000000001</v>
      </c>
      <c r="K181" s="623">
        <f t="shared" si="150"/>
        <v>-0.24364131999999999</v>
      </c>
      <c r="L181" s="623">
        <f t="shared" si="150"/>
        <v>-0.70309999999999995</v>
      </c>
      <c r="M181" s="1321">
        <f t="shared" si="150"/>
        <v>11.49814684</v>
      </c>
      <c r="N181" s="1321">
        <f t="shared" si="150"/>
        <v>20.389800000000001</v>
      </c>
      <c r="O181" s="1321">
        <f t="shared" si="150"/>
        <v>0.38890000000000002</v>
      </c>
      <c r="P181" s="1389">
        <f t="shared" si="150"/>
        <v>13.870799999999999</v>
      </c>
      <c r="Q181" s="1321">
        <f t="shared" si="150"/>
        <v>0.37080000000000002</v>
      </c>
      <c r="R181" s="1323">
        <f t="shared" si="153"/>
        <v>0.37080000000000002</v>
      </c>
      <c r="S181" s="763"/>
      <c r="T181" s="763"/>
      <c r="U181" s="763"/>
      <c r="V181" s="763"/>
      <c r="W181" s="763"/>
      <c r="X181" s="763"/>
      <c r="Y181" s="763"/>
      <c r="Z181" s="763"/>
      <c r="AA181" s="763"/>
      <c r="AB181" s="763"/>
      <c r="AC181" s="763"/>
      <c r="AD181" s="628" t="s">
        <v>1382</v>
      </c>
      <c r="AE181" s="623">
        <f t="shared" si="154"/>
        <v>7.1</v>
      </c>
      <c r="AF181" s="623">
        <f t="shared" si="154"/>
        <v>7.1</v>
      </c>
      <c r="AG181" s="623">
        <f t="shared" si="154"/>
        <v>7.1</v>
      </c>
      <c r="AH181" s="623">
        <f t="shared" si="154"/>
        <v>7.1</v>
      </c>
      <c r="AI181" s="623">
        <f t="shared" si="154"/>
        <v>7.1</v>
      </c>
      <c r="AJ181" s="623">
        <f t="shared" si="154"/>
        <v>-7.1192712800000004</v>
      </c>
      <c r="AK181" s="623">
        <f t="shared" si="154"/>
        <v>0.23375012000000001</v>
      </c>
      <c r="AL181" s="623">
        <f t="shared" si="154"/>
        <v>-0.24453162000000001</v>
      </c>
      <c r="AM181" s="623">
        <f t="shared" si="154"/>
        <v>-0.24364131999999999</v>
      </c>
      <c r="AN181" s="623">
        <f t="shared" si="154"/>
        <v>-0.70309999999999995</v>
      </c>
      <c r="AO181" s="623">
        <f t="shared" si="154"/>
        <v>11.49814684</v>
      </c>
      <c r="AP181" s="623">
        <f t="shared" si="154"/>
        <v>20.389800000000001</v>
      </c>
      <c r="AQ181" s="623">
        <f t="shared" si="154"/>
        <v>0.38890000000000002</v>
      </c>
      <c r="AR181" s="764">
        <f t="shared" si="154"/>
        <v>13.870799999999999</v>
      </c>
      <c r="AS181" s="623">
        <f t="shared" si="154"/>
        <v>0.37080000000000002</v>
      </c>
      <c r="AT181" s="623">
        <f t="shared" si="154"/>
        <v>0.37080000000000002</v>
      </c>
      <c r="AU181" s="765" t="str">
        <f t="shared" si="152"/>
        <v>Loans</v>
      </c>
      <c r="AV181" s="669" t="str">
        <f>IFERROR(#REF!/#REF!*100-100,"")</f>
        <v/>
      </c>
      <c r="AW181" s="669" t="e">
        <f>#REF!-#REF!</f>
        <v>#REF!</v>
      </c>
      <c r="AX181" s="669" t="str">
        <f>IFERROR(#REF!/#REF!*100-100,"")</f>
        <v/>
      </c>
      <c r="AY181" s="669" t="e">
        <f>#REF!-#REF!</f>
        <v>#REF!</v>
      </c>
      <c r="AZ181" s="669" t="str">
        <f>IFERROR(#REF!/#REF!*100-100,"")</f>
        <v/>
      </c>
      <c r="BA181" s="669" t="e">
        <f>#REF!-#REF!</f>
        <v>#REF!</v>
      </c>
      <c r="BB181" s="669" t="str">
        <f>IFERROR(#REF!/I181*100-100,"")</f>
        <v/>
      </c>
      <c r="BC181" s="669" t="e">
        <f>#REF!-I181</f>
        <v>#REF!</v>
      </c>
      <c r="BE181" s="580" t="e">
        <f>#REF!-I181</f>
        <v>#REF!</v>
      </c>
      <c r="BF181" s="580" t="e">
        <f>#REF!-I181</f>
        <v>#REF!</v>
      </c>
      <c r="BG181" s="580" t="e">
        <f>#REF!-#REF!</f>
        <v>#REF!</v>
      </c>
      <c r="BH181" s="580" t="e">
        <f>#REF!-#REF!</f>
        <v>#REF!</v>
      </c>
    </row>
    <row r="182" spans="1:60" x14ac:dyDescent="0.25">
      <c r="A182" s="626"/>
      <c r="B182" s="43" t="str">
        <f t="shared" si="150"/>
        <v>Equity and inveestment fund shares</v>
      </c>
      <c r="C182" s="623">
        <f t="shared" si="150"/>
        <v>0.4</v>
      </c>
      <c r="D182" s="623">
        <f t="shared" si="150"/>
        <v>0.4</v>
      </c>
      <c r="E182" s="623">
        <f t="shared" si="150"/>
        <v>0</v>
      </c>
      <c r="F182" s="623">
        <f t="shared" si="150"/>
        <v>0</v>
      </c>
      <c r="G182" s="623">
        <f t="shared" si="150"/>
        <v>0</v>
      </c>
      <c r="H182" s="623">
        <f t="shared" si="150"/>
        <v>0</v>
      </c>
      <c r="I182" s="623">
        <f t="shared" si="150"/>
        <v>0</v>
      </c>
      <c r="J182" s="623">
        <f t="shared" si="150"/>
        <v>0</v>
      </c>
      <c r="K182" s="623">
        <f t="shared" si="150"/>
        <v>0</v>
      </c>
      <c r="L182" s="623">
        <f t="shared" si="150"/>
        <v>1</v>
      </c>
      <c r="M182" s="1386">
        <f t="shared" si="150"/>
        <v>-2.5</v>
      </c>
      <c r="N182" s="1386">
        <f t="shared" si="150"/>
        <v>-0.1</v>
      </c>
      <c r="O182" s="1386">
        <f t="shared" si="150"/>
        <v>-0.03</v>
      </c>
      <c r="P182" s="1387">
        <f t="shared" si="150"/>
        <v>-0.1</v>
      </c>
      <c r="Q182" s="1321">
        <f t="shared" si="150"/>
        <v>-0.1</v>
      </c>
      <c r="R182" s="1323">
        <f t="shared" si="153"/>
        <v>-0.1</v>
      </c>
      <c r="S182" s="763"/>
      <c r="T182" s="763"/>
      <c r="U182" s="763"/>
      <c r="V182" s="763"/>
      <c r="W182" s="763"/>
      <c r="X182" s="763"/>
      <c r="Y182" s="763"/>
      <c r="Z182" s="763"/>
      <c r="AA182" s="763"/>
      <c r="AB182" s="763"/>
      <c r="AC182" s="763"/>
      <c r="AD182" s="628" t="s">
        <v>1383</v>
      </c>
      <c r="AE182" s="623">
        <f t="shared" si="154"/>
        <v>0.4</v>
      </c>
      <c r="AF182" s="623">
        <f t="shared" si="154"/>
        <v>0.4</v>
      </c>
      <c r="AG182" s="623">
        <f t="shared" si="154"/>
        <v>0</v>
      </c>
      <c r="AH182" s="623">
        <f t="shared" si="154"/>
        <v>0</v>
      </c>
      <c r="AI182" s="623">
        <f t="shared" si="154"/>
        <v>0</v>
      </c>
      <c r="AJ182" s="623">
        <f t="shared" si="154"/>
        <v>0</v>
      </c>
      <c r="AK182" s="623">
        <f t="shared" si="154"/>
        <v>0</v>
      </c>
      <c r="AL182" s="623">
        <f t="shared" si="154"/>
        <v>0</v>
      </c>
      <c r="AM182" s="623">
        <f t="shared" si="154"/>
        <v>0</v>
      </c>
      <c r="AN182" s="623">
        <f t="shared" si="154"/>
        <v>1</v>
      </c>
      <c r="AO182" s="623">
        <f t="shared" si="154"/>
        <v>-2.5</v>
      </c>
      <c r="AP182" s="623">
        <f t="shared" si="154"/>
        <v>-0.1</v>
      </c>
      <c r="AQ182" s="623">
        <f t="shared" si="154"/>
        <v>-0.03</v>
      </c>
      <c r="AR182" s="764">
        <f t="shared" si="154"/>
        <v>-0.1</v>
      </c>
      <c r="AS182" s="623">
        <f t="shared" si="154"/>
        <v>-0.1</v>
      </c>
      <c r="AT182" s="623">
        <f t="shared" si="154"/>
        <v>-0.1</v>
      </c>
      <c r="AU182" s="765" t="str">
        <f t="shared" si="152"/>
        <v>Shares and other equity</v>
      </c>
      <c r="AV182" s="669" t="str">
        <f>IFERROR(#REF!/#REF!*100-100,"")</f>
        <v/>
      </c>
      <c r="AW182" s="669" t="e">
        <f>#REF!-#REF!</f>
        <v>#REF!</v>
      </c>
      <c r="AX182" s="669" t="str">
        <f>IFERROR(#REF!/#REF!*100-100,"")</f>
        <v/>
      </c>
      <c r="AY182" s="669" t="e">
        <f>#REF!-#REF!</f>
        <v>#REF!</v>
      </c>
      <c r="AZ182" s="669" t="str">
        <f>IFERROR(#REF!/#REF!*100-100,"")</f>
        <v/>
      </c>
      <c r="BA182" s="669" t="e">
        <f>#REF!-#REF!</f>
        <v>#REF!</v>
      </c>
      <c r="BB182" s="669" t="str">
        <f>IFERROR(#REF!/I182*100-100,"")</f>
        <v/>
      </c>
      <c r="BC182" s="669" t="e">
        <f>#REF!-I182</f>
        <v>#REF!</v>
      </c>
      <c r="BE182" s="580" t="e">
        <f>#REF!-I182</f>
        <v>#REF!</v>
      </c>
      <c r="BF182" s="580" t="e">
        <f>#REF!-I182</f>
        <v>#REF!</v>
      </c>
      <c r="BG182" s="580" t="e">
        <f>#REF!-#REF!</f>
        <v>#REF!</v>
      </c>
      <c r="BH182" s="580" t="e">
        <f>#REF!-#REF!</f>
        <v>#REF!</v>
      </c>
    </row>
    <row r="183" spans="1:60" x14ac:dyDescent="0.25">
      <c r="A183" s="626"/>
      <c r="B183" s="615" t="str">
        <f t="shared" si="150"/>
        <v>Financial Liabilities</v>
      </c>
      <c r="C183" s="607">
        <f t="shared" si="150"/>
        <v>-4.6726000000000001</v>
      </c>
      <c r="D183" s="607">
        <f t="shared" si="150"/>
        <v>175.08439999999999</v>
      </c>
      <c r="E183" s="607">
        <f t="shared" si="150"/>
        <v>-13.410921499999999</v>
      </c>
      <c r="F183" s="607">
        <f t="shared" si="150"/>
        <v>0</v>
      </c>
      <c r="G183" s="607">
        <f t="shared" si="150"/>
        <v>0</v>
      </c>
      <c r="H183" s="607">
        <f t="shared" si="150"/>
        <v>-13.410921499999999</v>
      </c>
      <c r="I183" s="607">
        <f t="shared" si="150"/>
        <v>1.9447664599999985</v>
      </c>
      <c r="J183" s="607">
        <f t="shared" si="150"/>
        <v>14.048361139999995</v>
      </c>
      <c r="K183" s="607">
        <f t="shared" si="150"/>
        <v>-12.48247829</v>
      </c>
      <c r="L183" s="607">
        <f t="shared" si="150"/>
        <v>1.8750000000000018</v>
      </c>
      <c r="M183" s="1386">
        <f t="shared" si="150"/>
        <v>-48.105460559999997</v>
      </c>
      <c r="N183" s="1386">
        <f t="shared" si="150"/>
        <v>-18.406999999999996</v>
      </c>
      <c r="O183" s="1386">
        <f t="shared" si="150"/>
        <v>-28.520899999999997</v>
      </c>
      <c r="P183" s="1387">
        <f t="shared" si="150"/>
        <v>-16.225700000000003</v>
      </c>
      <c r="Q183" s="1386">
        <f t="shared" si="150"/>
        <v>-45.225700000000003</v>
      </c>
      <c r="R183" s="1388">
        <f t="shared" si="153"/>
        <v>-51.225700000000003</v>
      </c>
      <c r="S183" s="760"/>
      <c r="T183" s="760"/>
      <c r="U183" s="760"/>
      <c r="V183" s="760"/>
      <c r="W183" s="760"/>
      <c r="X183" s="760"/>
      <c r="Y183" s="760"/>
      <c r="Z183" s="760"/>
      <c r="AA183" s="760"/>
      <c r="AB183" s="760"/>
      <c r="AC183" s="760"/>
      <c r="AD183" s="581" t="s">
        <v>1384</v>
      </c>
      <c r="AE183" s="607">
        <f t="shared" si="154"/>
        <v>-4.6726000000000001</v>
      </c>
      <c r="AF183" s="607">
        <f t="shared" si="154"/>
        <v>175.08439999999999</v>
      </c>
      <c r="AG183" s="607">
        <f t="shared" si="154"/>
        <v>-13.410921499999999</v>
      </c>
      <c r="AH183" s="607">
        <f t="shared" si="154"/>
        <v>0</v>
      </c>
      <c r="AI183" s="607">
        <f t="shared" si="154"/>
        <v>0</v>
      </c>
      <c r="AJ183" s="607">
        <f t="shared" si="154"/>
        <v>-13.410921499999999</v>
      </c>
      <c r="AK183" s="607">
        <f t="shared" si="154"/>
        <v>1.9447664599999985</v>
      </c>
      <c r="AL183" s="607">
        <f t="shared" si="154"/>
        <v>14.048361139999995</v>
      </c>
      <c r="AM183" s="607">
        <f t="shared" si="154"/>
        <v>-12.48247829</v>
      </c>
      <c r="AN183" s="607">
        <f t="shared" si="154"/>
        <v>1.8750000000000018</v>
      </c>
      <c r="AO183" s="607">
        <f t="shared" si="154"/>
        <v>-48.105460559999997</v>
      </c>
      <c r="AP183" s="607">
        <f t="shared" si="154"/>
        <v>-18.406999999999996</v>
      </c>
      <c r="AQ183" s="607">
        <f t="shared" si="154"/>
        <v>-28.520899999999997</v>
      </c>
      <c r="AR183" s="761">
        <f t="shared" si="154"/>
        <v>-16.225700000000003</v>
      </c>
      <c r="AS183" s="607">
        <f t="shared" si="154"/>
        <v>-45.225700000000003</v>
      </c>
      <c r="AT183" s="607">
        <f t="shared" si="154"/>
        <v>-51.225700000000003</v>
      </c>
      <c r="AU183" s="738" t="str">
        <f t="shared" si="152"/>
        <v>Financial Liabilities</v>
      </c>
      <c r="AV183" s="669" t="str">
        <f>IFERROR(#REF!/#REF!*100-100,"")</f>
        <v/>
      </c>
      <c r="AW183" s="669" t="e">
        <f>#REF!-#REF!</f>
        <v>#REF!</v>
      </c>
      <c r="AX183" s="669" t="str">
        <f>IFERROR(#REF!/#REF!*100-100,"")</f>
        <v/>
      </c>
      <c r="AY183" s="669" t="e">
        <f>#REF!-#REF!</f>
        <v>#REF!</v>
      </c>
      <c r="AZ183" s="669" t="str">
        <f>IFERROR(#REF!/#REF!*100-100,"")</f>
        <v/>
      </c>
      <c r="BA183" s="669" t="e">
        <f>#REF!-#REF!</f>
        <v>#REF!</v>
      </c>
      <c r="BB183" s="669" t="str">
        <f>IFERROR(#REF!/I183*100-100,"")</f>
        <v/>
      </c>
      <c r="BC183" s="669" t="e">
        <f>#REF!-I183</f>
        <v>#REF!</v>
      </c>
      <c r="BE183" s="580" t="e">
        <f>#REF!-I183</f>
        <v>#REF!</v>
      </c>
      <c r="BF183" s="580" t="e">
        <f>#REF!-I183</f>
        <v>#REF!</v>
      </c>
      <c r="BG183" s="580" t="e">
        <f>#REF!-#REF!</f>
        <v>#REF!</v>
      </c>
      <c r="BH183" s="580" t="e">
        <f>#REF!-#REF!</f>
        <v>#REF!</v>
      </c>
    </row>
    <row r="184" spans="1:60" x14ac:dyDescent="0.25">
      <c r="A184" s="626"/>
      <c r="B184" s="43" t="str">
        <f t="shared" si="150"/>
        <v>Domestic</v>
      </c>
      <c r="C184" s="623">
        <f t="shared" si="150"/>
        <v>0.87400000000000233</v>
      </c>
      <c r="D184" s="623">
        <f t="shared" si="150"/>
        <v>1.9000000000000021</v>
      </c>
      <c r="E184" s="623">
        <f t="shared" si="150"/>
        <v>6.0000000000037801E-4</v>
      </c>
      <c r="F184" s="623">
        <f t="shared" si="150"/>
        <v>0</v>
      </c>
      <c r="G184" s="623">
        <f t="shared" si="150"/>
        <v>0</v>
      </c>
      <c r="H184" s="623">
        <f t="shared" si="150"/>
        <v>6.0000000000037801E-4</v>
      </c>
      <c r="I184" s="623">
        <f t="shared" si="150"/>
        <v>12.860427899999998</v>
      </c>
      <c r="J184" s="623">
        <f t="shared" si="150"/>
        <v>-2.6390000000000011</v>
      </c>
      <c r="K184" s="623">
        <f t="shared" si="150"/>
        <v>0</v>
      </c>
      <c r="L184" s="623">
        <f t="shared" si="150"/>
        <v>-8.4999999999999076E-2</v>
      </c>
      <c r="M184" s="1386">
        <f t="shared" si="150"/>
        <v>-1.8090000000000011</v>
      </c>
      <c r="N184" s="1386">
        <f t="shared" si="150"/>
        <v>30</v>
      </c>
      <c r="O184" s="1386">
        <f t="shared" si="150"/>
        <v>20.295000000000002</v>
      </c>
      <c r="P184" s="1387">
        <f t="shared" si="150"/>
        <v>35</v>
      </c>
      <c r="Q184" s="1321">
        <f t="shared" si="150"/>
        <v>6.0000000000000018</v>
      </c>
      <c r="R184" s="1323">
        <f t="shared" si="153"/>
        <v>0</v>
      </c>
      <c r="S184" s="763"/>
      <c r="T184" s="763"/>
      <c r="U184" s="763"/>
      <c r="V184" s="763"/>
      <c r="W184" s="763"/>
      <c r="X184" s="763"/>
      <c r="Y184" s="763"/>
      <c r="Z184" s="763"/>
      <c r="AA184" s="763"/>
      <c r="AB184" s="763"/>
      <c r="AC184" s="763"/>
      <c r="AD184" s="576" t="s">
        <v>1380</v>
      </c>
      <c r="AE184" s="623">
        <f t="shared" si="154"/>
        <v>0.87400000000000233</v>
      </c>
      <c r="AF184" s="623">
        <f t="shared" si="154"/>
        <v>1.9000000000000021</v>
      </c>
      <c r="AG184" s="623">
        <f t="shared" si="154"/>
        <v>6.0000000000037801E-4</v>
      </c>
      <c r="AH184" s="623">
        <f t="shared" si="154"/>
        <v>0</v>
      </c>
      <c r="AI184" s="623">
        <f t="shared" si="154"/>
        <v>0</v>
      </c>
      <c r="AJ184" s="623">
        <f t="shared" si="154"/>
        <v>6.0000000000037801E-4</v>
      </c>
      <c r="AK184" s="623">
        <f t="shared" si="154"/>
        <v>12.860427899999998</v>
      </c>
      <c r="AL184" s="623">
        <f t="shared" si="154"/>
        <v>-2.6390000000000011</v>
      </c>
      <c r="AM184" s="623">
        <f t="shared" si="154"/>
        <v>0</v>
      </c>
      <c r="AN184" s="623">
        <f t="shared" si="154"/>
        <v>-8.4999999999999076E-2</v>
      </c>
      <c r="AO184" s="623">
        <f t="shared" si="154"/>
        <v>-1.8090000000000011</v>
      </c>
      <c r="AP184" s="623">
        <f t="shared" si="154"/>
        <v>30</v>
      </c>
      <c r="AQ184" s="623">
        <f t="shared" si="154"/>
        <v>20.295000000000002</v>
      </c>
      <c r="AR184" s="764">
        <f t="shared" si="154"/>
        <v>35</v>
      </c>
      <c r="AS184" s="623">
        <f t="shared" si="154"/>
        <v>6.0000000000000018</v>
      </c>
      <c r="AT184" s="623">
        <f t="shared" si="154"/>
        <v>0</v>
      </c>
      <c r="AU184" s="765" t="str">
        <f t="shared" si="152"/>
        <v>Domestic</v>
      </c>
      <c r="AV184" s="669" t="str">
        <f>IFERROR(#REF!/#REF!*100-100,"")</f>
        <v/>
      </c>
      <c r="AW184" s="669" t="e">
        <f>#REF!-#REF!</f>
        <v>#REF!</v>
      </c>
      <c r="AX184" s="669" t="str">
        <f>IFERROR(#REF!/#REF!*100-100,"")</f>
        <v/>
      </c>
      <c r="AY184" s="669" t="e">
        <f>#REF!-#REF!</f>
        <v>#REF!</v>
      </c>
      <c r="AZ184" s="669" t="str">
        <f>IFERROR(#REF!/#REF!*100-100,"")</f>
        <v/>
      </c>
      <c r="BA184" s="669" t="e">
        <f>#REF!-#REF!</f>
        <v>#REF!</v>
      </c>
      <c r="BB184" s="669" t="str">
        <f>IFERROR(#REF!/I184*100-100,"")</f>
        <v/>
      </c>
      <c r="BC184" s="669" t="e">
        <f>#REF!-I184</f>
        <v>#REF!</v>
      </c>
      <c r="BE184" s="580" t="e">
        <f>#REF!-I184</f>
        <v>#REF!</v>
      </c>
      <c r="BF184" s="580" t="e">
        <f>#REF!-I184</f>
        <v>#REF!</v>
      </c>
      <c r="BG184" s="580" t="e">
        <f>#REF!-#REF!</f>
        <v>#REF!</v>
      </c>
      <c r="BH184" s="580" t="e">
        <f>#REF!-#REF!</f>
        <v>#REF!</v>
      </c>
    </row>
    <row r="185" spans="1:60" x14ac:dyDescent="0.25">
      <c r="A185" s="626"/>
      <c r="B185" s="630" t="str">
        <f t="shared" si="150"/>
        <v>Loans</v>
      </c>
      <c r="C185" s="623">
        <f t="shared" si="150"/>
        <v>16.074000000000002</v>
      </c>
      <c r="D185" s="623">
        <f t="shared" si="150"/>
        <v>17.100000000000001</v>
      </c>
      <c r="E185" s="623">
        <f t="shared" si="150"/>
        <v>15.153600000000001</v>
      </c>
      <c r="F185" s="623">
        <f t="shared" si="150"/>
        <v>0</v>
      </c>
      <c r="G185" s="623">
        <f t="shared" si="150"/>
        <v>0</v>
      </c>
      <c r="H185" s="623">
        <f t="shared" si="150"/>
        <v>15.153600000000001</v>
      </c>
      <c r="I185" s="623">
        <f t="shared" si="150"/>
        <v>31.860427899999998</v>
      </c>
      <c r="J185" s="623">
        <f t="shared" si="150"/>
        <v>12.375999999999999</v>
      </c>
      <c r="K185" s="623">
        <f t="shared" si="150"/>
        <v>15.846</v>
      </c>
      <c r="L185" s="623">
        <f t="shared" si="150"/>
        <v>15.015000000000001</v>
      </c>
      <c r="M185" s="1321">
        <f t="shared" si="150"/>
        <v>0</v>
      </c>
      <c r="N185" s="1321">
        <f t="shared" si="150"/>
        <v>0</v>
      </c>
      <c r="O185" s="1321">
        <f t="shared" si="150"/>
        <v>0</v>
      </c>
      <c r="P185" s="1389">
        <f t="shared" si="150"/>
        <v>0</v>
      </c>
      <c r="Q185" s="1321">
        <f t="shared" si="150"/>
        <v>0</v>
      </c>
      <c r="R185" s="1323">
        <f t="shared" si="153"/>
        <v>0</v>
      </c>
      <c r="S185" s="763"/>
      <c r="T185" s="763"/>
      <c r="U185" s="763"/>
      <c r="V185" s="763"/>
      <c r="W185" s="763"/>
      <c r="X185" s="763"/>
      <c r="Y185" s="763"/>
      <c r="Z185" s="763"/>
      <c r="AA185" s="763"/>
      <c r="AB185" s="763"/>
      <c r="AC185" s="763"/>
      <c r="AD185" s="629" t="s">
        <v>1385</v>
      </c>
      <c r="AE185" s="623">
        <f t="shared" si="154"/>
        <v>16.074000000000002</v>
      </c>
      <c r="AF185" s="623">
        <f t="shared" si="154"/>
        <v>17.100000000000001</v>
      </c>
      <c r="AG185" s="623">
        <f t="shared" si="154"/>
        <v>15.153600000000001</v>
      </c>
      <c r="AH185" s="623">
        <f t="shared" si="154"/>
        <v>0</v>
      </c>
      <c r="AI185" s="623">
        <f t="shared" si="154"/>
        <v>0</v>
      </c>
      <c r="AJ185" s="623">
        <f t="shared" si="154"/>
        <v>15.153600000000001</v>
      </c>
      <c r="AK185" s="623">
        <f t="shared" si="154"/>
        <v>31.860427899999998</v>
      </c>
      <c r="AL185" s="623">
        <f t="shared" si="154"/>
        <v>12.375999999999999</v>
      </c>
      <c r="AM185" s="623">
        <f t="shared" si="154"/>
        <v>15.846</v>
      </c>
      <c r="AN185" s="623">
        <f t="shared" si="154"/>
        <v>15.015000000000001</v>
      </c>
      <c r="AO185" s="623">
        <f t="shared" si="154"/>
        <v>0</v>
      </c>
      <c r="AP185" s="623">
        <f t="shared" si="154"/>
        <v>0</v>
      </c>
      <c r="AQ185" s="623">
        <f t="shared" si="154"/>
        <v>0</v>
      </c>
      <c r="AR185" s="764">
        <f t="shared" si="154"/>
        <v>0</v>
      </c>
      <c r="AS185" s="623">
        <f t="shared" si="154"/>
        <v>0</v>
      </c>
      <c r="AT185" s="623">
        <f t="shared" si="154"/>
        <v>0</v>
      </c>
      <c r="AU185" s="766" t="str">
        <f t="shared" si="152"/>
        <v>Loans</v>
      </c>
      <c r="AV185" s="669" t="str">
        <f>IFERROR(#REF!/#REF!*100-100,"")</f>
        <v/>
      </c>
      <c r="AW185" s="669" t="e">
        <f>#REF!-#REF!</f>
        <v>#REF!</v>
      </c>
      <c r="AX185" s="669" t="str">
        <f>IFERROR(#REF!/#REF!*100-100,"")</f>
        <v/>
      </c>
      <c r="AY185" s="669" t="e">
        <f>#REF!-#REF!</f>
        <v>#REF!</v>
      </c>
      <c r="AZ185" s="669" t="str">
        <f>IFERROR(#REF!/#REF!*100-100,"")</f>
        <v/>
      </c>
      <c r="BA185" s="669" t="e">
        <f>#REF!-#REF!</f>
        <v>#REF!</v>
      </c>
      <c r="BB185" s="669" t="str">
        <f>IFERROR(#REF!/I185*100-100,"")</f>
        <v/>
      </c>
      <c r="BC185" s="669" t="e">
        <f>#REF!-I185</f>
        <v>#REF!</v>
      </c>
      <c r="BE185" s="580" t="e">
        <f>#REF!-I185</f>
        <v>#REF!</v>
      </c>
      <c r="BF185" s="580" t="e">
        <f>#REF!-I185</f>
        <v>#REF!</v>
      </c>
      <c r="BG185" s="580" t="e">
        <f>#REF!-#REF!</f>
        <v>#REF!</v>
      </c>
      <c r="BH185" s="580" t="e">
        <f>#REF!-#REF!</f>
        <v>#REF!</v>
      </c>
    </row>
    <row r="186" spans="1:60" x14ac:dyDescent="0.25">
      <c r="A186" s="587"/>
      <c r="B186" s="630" t="str">
        <f t="shared" si="150"/>
        <v>Repayments</v>
      </c>
      <c r="C186" s="623">
        <f t="shared" si="150"/>
        <v>15.2</v>
      </c>
      <c r="D186" s="623">
        <f t="shared" si="150"/>
        <v>15.2</v>
      </c>
      <c r="E186" s="623">
        <f t="shared" si="150"/>
        <v>15.153</v>
      </c>
      <c r="F186" s="623">
        <f t="shared" si="150"/>
        <v>0</v>
      </c>
      <c r="G186" s="623">
        <f t="shared" si="150"/>
        <v>0</v>
      </c>
      <c r="H186" s="623">
        <f t="shared" si="150"/>
        <v>15.153</v>
      </c>
      <c r="I186" s="623">
        <f t="shared" si="150"/>
        <v>19</v>
      </c>
      <c r="J186" s="623">
        <f t="shared" si="150"/>
        <v>15.015000000000001</v>
      </c>
      <c r="K186" s="623">
        <f t="shared" si="150"/>
        <v>15.846</v>
      </c>
      <c r="L186" s="623">
        <f t="shared" si="150"/>
        <v>15.1</v>
      </c>
      <c r="M186" s="1321">
        <f t="shared" si="150"/>
        <v>16.809000000000001</v>
      </c>
      <c r="N186" s="1321">
        <f t="shared" si="150"/>
        <v>13.566000000000001</v>
      </c>
      <c r="O186" s="1321">
        <f t="shared" si="150"/>
        <v>13.565</v>
      </c>
      <c r="P186" s="1389">
        <f t="shared" si="150"/>
        <v>19.872</v>
      </c>
      <c r="Q186" s="1321">
        <f t="shared" si="150"/>
        <v>15.1</v>
      </c>
      <c r="R186" s="1323">
        <f t="shared" si="153"/>
        <v>5.508</v>
      </c>
      <c r="S186" s="763"/>
      <c r="T186" s="763"/>
      <c r="U186" s="763"/>
      <c r="V186" s="763"/>
      <c r="W186" s="763"/>
      <c r="X186" s="763"/>
      <c r="Y186" s="763"/>
      <c r="Z186" s="763"/>
      <c r="AA186" s="763"/>
      <c r="AB186" s="763"/>
      <c r="AC186" s="763"/>
      <c r="AD186" s="629" t="s">
        <v>1386</v>
      </c>
      <c r="AE186" s="623">
        <f t="shared" si="154"/>
        <v>15.2</v>
      </c>
      <c r="AF186" s="623">
        <f t="shared" si="154"/>
        <v>15.2</v>
      </c>
      <c r="AG186" s="623">
        <f t="shared" si="154"/>
        <v>15.153</v>
      </c>
      <c r="AH186" s="623">
        <f t="shared" si="154"/>
        <v>0</v>
      </c>
      <c r="AI186" s="623">
        <f t="shared" si="154"/>
        <v>0</v>
      </c>
      <c r="AJ186" s="623">
        <f t="shared" si="154"/>
        <v>15.153</v>
      </c>
      <c r="AK186" s="623">
        <f t="shared" si="154"/>
        <v>19</v>
      </c>
      <c r="AL186" s="623">
        <f t="shared" si="154"/>
        <v>15.015000000000001</v>
      </c>
      <c r="AM186" s="623">
        <f t="shared" si="154"/>
        <v>15.846</v>
      </c>
      <c r="AN186" s="623">
        <f t="shared" si="154"/>
        <v>15.1</v>
      </c>
      <c r="AO186" s="623">
        <f t="shared" si="154"/>
        <v>16.809000000000001</v>
      </c>
      <c r="AP186" s="623">
        <f t="shared" si="154"/>
        <v>13.566000000000001</v>
      </c>
      <c r="AQ186" s="623">
        <f t="shared" si="154"/>
        <v>13.565</v>
      </c>
      <c r="AR186" s="764">
        <f t="shared" si="154"/>
        <v>19.872</v>
      </c>
      <c r="AS186" s="623">
        <f t="shared" si="154"/>
        <v>15.1</v>
      </c>
      <c r="AT186" s="623">
        <f t="shared" si="154"/>
        <v>5.508</v>
      </c>
      <c r="AU186" s="766" t="str">
        <f t="shared" si="152"/>
        <v>Repayments</v>
      </c>
      <c r="AV186" s="669" t="str">
        <f>IFERROR(#REF!/#REF!*100-100,"")</f>
        <v/>
      </c>
      <c r="AW186" s="669" t="e">
        <f>#REF!-#REF!</f>
        <v>#REF!</v>
      </c>
      <c r="AX186" s="669" t="str">
        <f>IFERROR(#REF!/#REF!*100-100,"")</f>
        <v/>
      </c>
      <c r="AY186" s="669" t="e">
        <f>#REF!-#REF!</f>
        <v>#REF!</v>
      </c>
      <c r="AZ186" s="669" t="str">
        <f>IFERROR(#REF!/#REF!*100-100,"")</f>
        <v/>
      </c>
      <c r="BA186" s="669" t="e">
        <f>#REF!-#REF!</f>
        <v>#REF!</v>
      </c>
      <c r="BB186" s="669" t="str">
        <f>IFERROR(#REF!/I186*100-100,"")</f>
        <v/>
      </c>
      <c r="BC186" s="669" t="e">
        <f>#REF!-I186</f>
        <v>#REF!</v>
      </c>
      <c r="BE186" s="580" t="e">
        <f>#REF!-I186</f>
        <v>#REF!</v>
      </c>
      <c r="BF186" s="580" t="e">
        <f>#REF!-I186</f>
        <v>#REF!</v>
      </c>
      <c r="BG186" s="580" t="e">
        <f>#REF!-#REF!</f>
        <v>#REF!</v>
      </c>
      <c r="BH186" s="580" t="e">
        <f>#REF!-#REF!</f>
        <v>#REF!</v>
      </c>
    </row>
    <row r="187" spans="1:60" x14ac:dyDescent="0.25">
      <c r="A187" s="587"/>
      <c r="B187" s="43" t="str">
        <f t="shared" si="150"/>
        <v>External</v>
      </c>
      <c r="C187" s="623">
        <f t="shared" si="150"/>
        <v>-5.5466000000000015</v>
      </c>
      <c r="D187" s="623">
        <f t="shared" si="150"/>
        <v>-14.9156</v>
      </c>
      <c r="E187" s="623">
        <f t="shared" si="150"/>
        <v>-13.411521499999999</v>
      </c>
      <c r="F187" s="623">
        <f t="shared" si="150"/>
        <v>0</v>
      </c>
      <c r="G187" s="623">
        <f t="shared" si="150"/>
        <v>0</v>
      </c>
      <c r="H187" s="623">
        <f t="shared" si="150"/>
        <v>-13.411521499999999</v>
      </c>
      <c r="I187" s="623">
        <f t="shared" si="150"/>
        <v>-10.915661439999999</v>
      </c>
      <c r="J187" s="623">
        <f t="shared" si="150"/>
        <v>16.687361139999997</v>
      </c>
      <c r="K187" s="623">
        <f t="shared" si="150"/>
        <v>-12.48247829</v>
      </c>
      <c r="L187" s="623">
        <f t="shared" si="150"/>
        <v>1.9600000000000009</v>
      </c>
      <c r="M187" s="1321">
        <f t="shared" si="150"/>
        <v>-46.296460559999993</v>
      </c>
      <c r="N187" s="1321">
        <f t="shared" si="150"/>
        <v>-48.406999999999996</v>
      </c>
      <c r="O187" s="1321">
        <f t="shared" si="150"/>
        <v>-48.815899999999999</v>
      </c>
      <c r="P187" s="1389">
        <f t="shared" si="150"/>
        <v>-51.225700000000003</v>
      </c>
      <c r="Q187" s="1321">
        <f t="shared" si="150"/>
        <v>-51.225700000000003</v>
      </c>
      <c r="R187" s="1323">
        <f t="shared" si="153"/>
        <v>-51.225700000000003</v>
      </c>
      <c r="S187" s="763"/>
      <c r="T187" s="763"/>
      <c r="U187" s="763"/>
      <c r="V187" s="763"/>
      <c r="W187" s="763"/>
      <c r="X187" s="763"/>
      <c r="Y187" s="763"/>
      <c r="Z187" s="763"/>
      <c r="AA187" s="763"/>
      <c r="AB187" s="763"/>
      <c r="AC187" s="763"/>
      <c r="AD187" s="576" t="s">
        <v>1387</v>
      </c>
      <c r="AE187" s="623">
        <f t="shared" si="154"/>
        <v>-5.5466000000000015</v>
      </c>
      <c r="AF187" s="623">
        <f t="shared" si="154"/>
        <v>-14.9156</v>
      </c>
      <c r="AG187" s="623">
        <f t="shared" si="154"/>
        <v>-13.411521499999999</v>
      </c>
      <c r="AH187" s="623">
        <f t="shared" si="154"/>
        <v>0</v>
      </c>
      <c r="AI187" s="623">
        <f t="shared" si="154"/>
        <v>0</v>
      </c>
      <c r="AJ187" s="623">
        <f t="shared" si="154"/>
        <v>-13.411521499999999</v>
      </c>
      <c r="AK187" s="623">
        <f t="shared" si="154"/>
        <v>-10.915661439999999</v>
      </c>
      <c r="AL187" s="623">
        <f t="shared" si="154"/>
        <v>16.687361139999997</v>
      </c>
      <c r="AM187" s="623">
        <f t="shared" si="154"/>
        <v>-12.48247829</v>
      </c>
      <c r="AN187" s="623">
        <f t="shared" si="154"/>
        <v>1.9600000000000009</v>
      </c>
      <c r="AO187" s="623">
        <f t="shared" si="154"/>
        <v>-46.296460559999993</v>
      </c>
      <c r="AP187" s="623">
        <f t="shared" si="154"/>
        <v>-48.406999999999996</v>
      </c>
      <c r="AQ187" s="623">
        <f t="shared" si="154"/>
        <v>-48.815899999999999</v>
      </c>
      <c r="AR187" s="764">
        <f t="shared" si="154"/>
        <v>-51.225700000000003</v>
      </c>
      <c r="AS187" s="623">
        <f t="shared" si="154"/>
        <v>-51.225700000000003</v>
      </c>
      <c r="AT187" s="623">
        <f t="shared" si="154"/>
        <v>-51.225700000000003</v>
      </c>
      <c r="AU187" s="765" t="str">
        <f t="shared" si="152"/>
        <v>Foreign</v>
      </c>
      <c r="AV187" s="669" t="str">
        <f>IFERROR(#REF!/#REF!*100-100,"")</f>
        <v/>
      </c>
      <c r="AW187" s="669" t="e">
        <f>#REF!-#REF!</f>
        <v>#REF!</v>
      </c>
      <c r="AX187" s="669" t="str">
        <f>IFERROR(#REF!/#REF!*100-100,"")</f>
        <v/>
      </c>
      <c r="AY187" s="669" t="e">
        <f>#REF!-#REF!</f>
        <v>#REF!</v>
      </c>
      <c r="AZ187" s="669" t="str">
        <f>IFERROR(#REF!/#REF!*100-100,"")</f>
        <v/>
      </c>
      <c r="BA187" s="669" t="e">
        <f>#REF!-#REF!</f>
        <v>#REF!</v>
      </c>
      <c r="BB187" s="669" t="str">
        <f>IFERROR(#REF!/I187*100-100,"")</f>
        <v/>
      </c>
      <c r="BC187" s="669" t="e">
        <f>#REF!-I187</f>
        <v>#REF!</v>
      </c>
      <c r="BE187" s="580" t="e">
        <f>#REF!-I187</f>
        <v>#REF!</v>
      </c>
      <c r="BF187" s="580" t="e">
        <f>#REF!-I187</f>
        <v>#REF!</v>
      </c>
      <c r="BG187" s="580" t="e">
        <f>#REF!-#REF!</f>
        <v>#REF!</v>
      </c>
      <c r="BH187" s="580" t="e">
        <f>#REF!-#REF!</f>
        <v>#REF!</v>
      </c>
    </row>
    <row r="188" spans="1:60" x14ac:dyDescent="0.25">
      <c r="A188" s="587"/>
      <c r="B188" s="630" t="str">
        <f t="shared" si="150"/>
        <v>Loans</v>
      </c>
      <c r="C188" s="623">
        <f t="shared" si="150"/>
        <v>12.7545</v>
      </c>
      <c r="D188" s="623">
        <f t="shared" si="150"/>
        <v>0</v>
      </c>
      <c r="E188" s="623">
        <f t="shared" si="150"/>
        <v>0</v>
      </c>
      <c r="F188" s="623">
        <f t="shared" si="150"/>
        <v>0</v>
      </c>
      <c r="G188" s="623">
        <f t="shared" si="150"/>
        <v>0</v>
      </c>
      <c r="H188" s="623">
        <f t="shared" si="150"/>
        <v>0</v>
      </c>
      <c r="I188" s="623">
        <f t="shared" si="150"/>
        <v>0</v>
      </c>
      <c r="J188" s="623">
        <f t="shared" si="150"/>
        <v>22.947534459999996</v>
      </c>
      <c r="K188" s="623">
        <f t="shared" si="150"/>
        <v>0</v>
      </c>
      <c r="L188" s="623">
        <f t="shared" si="150"/>
        <v>22</v>
      </c>
      <c r="M188" s="1386">
        <f t="shared" si="150"/>
        <v>0</v>
      </c>
      <c r="N188" s="1386">
        <f t="shared" si="150"/>
        <v>0</v>
      </c>
      <c r="O188" s="1386">
        <f t="shared" si="150"/>
        <v>0</v>
      </c>
      <c r="P188" s="1387">
        <f t="shared" si="150"/>
        <v>0</v>
      </c>
      <c r="Q188" s="1321">
        <f t="shared" si="150"/>
        <v>0</v>
      </c>
      <c r="R188" s="1323">
        <f t="shared" si="153"/>
        <v>0</v>
      </c>
      <c r="S188" s="763"/>
      <c r="T188" s="763"/>
      <c r="U188" s="763"/>
      <c r="V188" s="763"/>
      <c r="W188" s="763"/>
      <c r="X188" s="763"/>
      <c r="Y188" s="763"/>
      <c r="Z188" s="763"/>
      <c r="AA188" s="763"/>
      <c r="AB188" s="763"/>
      <c r="AC188" s="763"/>
      <c r="AD188" s="629" t="s">
        <v>1385</v>
      </c>
      <c r="AE188" s="623">
        <f t="shared" si="154"/>
        <v>12.7545</v>
      </c>
      <c r="AF188" s="623">
        <f t="shared" si="154"/>
        <v>0</v>
      </c>
      <c r="AG188" s="623">
        <f t="shared" si="154"/>
        <v>0</v>
      </c>
      <c r="AH188" s="623">
        <f t="shared" si="154"/>
        <v>0</v>
      </c>
      <c r="AI188" s="623">
        <f t="shared" si="154"/>
        <v>0</v>
      </c>
      <c r="AJ188" s="623">
        <f t="shared" si="154"/>
        <v>0</v>
      </c>
      <c r="AK188" s="623">
        <f t="shared" si="154"/>
        <v>0</v>
      </c>
      <c r="AL188" s="623">
        <f t="shared" si="154"/>
        <v>22.947534459999996</v>
      </c>
      <c r="AM188" s="623">
        <f t="shared" si="154"/>
        <v>0</v>
      </c>
      <c r="AN188" s="623">
        <f t="shared" si="154"/>
        <v>22</v>
      </c>
      <c r="AO188" s="623">
        <f t="shared" si="154"/>
        <v>0</v>
      </c>
      <c r="AP188" s="623">
        <f t="shared" si="154"/>
        <v>0</v>
      </c>
      <c r="AQ188" s="623">
        <f t="shared" si="154"/>
        <v>0</v>
      </c>
      <c r="AR188" s="764">
        <f t="shared" si="154"/>
        <v>0</v>
      </c>
      <c r="AS188" s="623">
        <f t="shared" si="154"/>
        <v>0</v>
      </c>
      <c r="AT188" s="623">
        <f t="shared" si="154"/>
        <v>0</v>
      </c>
      <c r="AU188" s="766" t="str">
        <f t="shared" si="152"/>
        <v>Loans</v>
      </c>
      <c r="AV188" s="669" t="str">
        <f>IFERROR(#REF!/#REF!*100-100,"")</f>
        <v/>
      </c>
      <c r="AW188" s="669" t="e">
        <f>#REF!-#REF!</f>
        <v>#REF!</v>
      </c>
      <c r="AX188" s="669" t="str">
        <f>IFERROR(#REF!/#REF!*100-100,"")</f>
        <v/>
      </c>
      <c r="AY188" s="669" t="e">
        <f>#REF!-#REF!</f>
        <v>#REF!</v>
      </c>
      <c r="AZ188" s="669" t="str">
        <f>IFERROR(#REF!/#REF!*100-100,"")</f>
        <v/>
      </c>
      <c r="BA188" s="669" t="e">
        <f>#REF!-#REF!</f>
        <v>#REF!</v>
      </c>
      <c r="BB188" s="669" t="str">
        <f>IFERROR(#REF!/I188*100-100,"")</f>
        <v/>
      </c>
      <c r="BC188" s="669" t="e">
        <f>#REF!-I188</f>
        <v>#REF!</v>
      </c>
      <c r="BE188" s="580" t="e">
        <f>#REF!-I188</f>
        <v>#REF!</v>
      </c>
      <c r="BF188" s="580" t="e">
        <f>#REF!-I188</f>
        <v>#REF!</v>
      </c>
      <c r="BG188" s="580" t="e">
        <f>#REF!-#REF!</f>
        <v>#REF!</v>
      </c>
      <c r="BH188" s="580" t="e">
        <f>#REF!-#REF!</f>
        <v>#REF!</v>
      </c>
    </row>
    <row r="189" spans="1:60" x14ac:dyDescent="0.25">
      <c r="A189" s="587"/>
      <c r="B189" s="630" t="str">
        <f t="shared" si="150"/>
        <v>Repayments</v>
      </c>
      <c r="C189" s="623">
        <f t="shared" si="150"/>
        <v>-18.301100000000002</v>
      </c>
      <c r="D189" s="623">
        <f t="shared" si="150"/>
        <v>-14.9156</v>
      </c>
      <c r="E189" s="623">
        <f t="shared" si="150"/>
        <v>-13.411521499999999</v>
      </c>
      <c r="F189" s="623">
        <f t="shared" si="150"/>
        <v>0</v>
      </c>
      <c r="G189" s="623">
        <f t="shared" si="150"/>
        <v>0</v>
      </c>
      <c r="H189" s="623">
        <f t="shared" si="150"/>
        <v>13.411521499999999</v>
      </c>
      <c r="I189" s="623">
        <f t="shared" si="150"/>
        <v>10.915661439999999</v>
      </c>
      <c r="J189" s="623">
        <f t="shared" si="150"/>
        <v>6.2601733200000007</v>
      </c>
      <c r="K189" s="623">
        <f t="shared" si="150"/>
        <v>12.48247829</v>
      </c>
      <c r="L189" s="623">
        <f t="shared" si="150"/>
        <v>20.04</v>
      </c>
      <c r="M189" s="1386">
        <f t="shared" si="150"/>
        <v>46.296460559999993</v>
      </c>
      <c r="N189" s="1386">
        <f t="shared" si="150"/>
        <v>48.406999999999996</v>
      </c>
      <c r="O189" s="1386">
        <f t="shared" si="150"/>
        <v>48.815899999999999</v>
      </c>
      <c r="P189" s="1387">
        <f t="shared" si="150"/>
        <v>51.225700000000003</v>
      </c>
      <c r="Q189" s="1321">
        <f t="shared" si="150"/>
        <v>51.225700000000003</v>
      </c>
      <c r="R189" s="1323">
        <f t="shared" si="153"/>
        <v>51.225700000000003</v>
      </c>
      <c r="S189" s="763"/>
      <c r="T189" s="763"/>
      <c r="U189" s="763"/>
      <c r="V189" s="763"/>
      <c r="W189" s="763"/>
      <c r="X189" s="763"/>
      <c r="Y189" s="763"/>
      <c r="Z189" s="763"/>
      <c r="AA189" s="763"/>
      <c r="AB189" s="763"/>
      <c r="AC189" s="763"/>
      <c r="AD189" s="629" t="s">
        <v>1386</v>
      </c>
      <c r="AE189" s="623">
        <f t="shared" si="154"/>
        <v>-18.301100000000002</v>
      </c>
      <c r="AF189" s="623">
        <f t="shared" si="154"/>
        <v>-14.9156</v>
      </c>
      <c r="AG189" s="623">
        <f t="shared" si="154"/>
        <v>-13.411521499999999</v>
      </c>
      <c r="AH189" s="623">
        <f t="shared" si="154"/>
        <v>0</v>
      </c>
      <c r="AI189" s="623">
        <f t="shared" si="154"/>
        <v>0</v>
      </c>
      <c r="AJ189" s="623">
        <f t="shared" si="154"/>
        <v>13.411521499999999</v>
      </c>
      <c r="AK189" s="623">
        <f t="shared" si="154"/>
        <v>10.915661439999999</v>
      </c>
      <c r="AL189" s="623">
        <f t="shared" si="154"/>
        <v>6.2601733200000007</v>
      </c>
      <c r="AM189" s="623">
        <f t="shared" si="154"/>
        <v>12.48247829</v>
      </c>
      <c r="AN189" s="623">
        <f t="shared" si="154"/>
        <v>20.04</v>
      </c>
      <c r="AO189" s="623">
        <f t="shared" si="154"/>
        <v>46.296460559999993</v>
      </c>
      <c r="AP189" s="623">
        <f t="shared" si="154"/>
        <v>48.406999999999996</v>
      </c>
      <c r="AQ189" s="623">
        <f t="shared" si="154"/>
        <v>48.815899999999999</v>
      </c>
      <c r="AR189" s="764">
        <f t="shared" si="154"/>
        <v>51.225700000000003</v>
      </c>
      <c r="AS189" s="623">
        <f t="shared" si="154"/>
        <v>51.225700000000003</v>
      </c>
      <c r="AT189" s="623">
        <f t="shared" si="154"/>
        <v>51.225700000000003</v>
      </c>
      <c r="AU189" s="766" t="str">
        <f t="shared" si="152"/>
        <v>Repayments</v>
      </c>
      <c r="AV189" s="669" t="str">
        <f>IFERROR(#REF!/#REF!*100-100,"")</f>
        <v/>
      </c>
      <c r="AW189" s="669" t="e">
        <f>#REF!-#REF!</f>
        <v>#REF!</v>
      </c>
      <c r="AX189" s="669" t="str">
        <f>IFERROR(#REF!/#REF!*100-100,"")</f>
        <v/>
      </c>
      <c r="AY189" s="669" t="e">
        <f>#REF!-#REF!</f>
        <v>#REF!</v>
      </c>
      <c r="AZ189" s="669" t="str">
        <f>IFERROR(#REF!/#REF!*100-100,"")</f>
        <v/>
      </c>
      <c r="BA189" s="669" t="e">
        <f>#REF!-#REF!</f>
        <v>#REF!</v>
      </c>
      <c r="BB189" s="669" t="str">
        <f>IFERROR(#REF!/I189*100-100,"")</f>
        <v/>
      </c>
      <c r="BC189" s="669" t="e">
        <f>#REF!-I189</f>
        <v>#REF!</v>
      </c>
      <c r="BE189" s="580" t="e">
        <f>#REF!-I189</f>
        <v>#REF!</v>
      </c>
      <c r="BF189" s="580" t="e">
        <f>#REF!-I189</f>
        <v>#REF!</v>
      </c>
      <c r="BG189" s="580" t="e">
        <f>#REF!-#REF!</f>
        <v>#REF!</v>
      </c>
      <c r="BH189" s="580" t="e">
        <f>#REF!-#REF!</f>
        <v>#REF!</v>
      </c>
    </row>
    <row r="190" spans="1:60" x14ac:dyDescent="0.25">
      <c r="A190" s="587"/>
      <c r="B190" s="581"/>
      <c r="C190" s="581"/>
      <c r="D190" s="581"/>
      <c r="E190" s="581"/>
      <c r="F190" s="581"/>
      <c r="G190" s="581"/>
      <c r="H190" s="767"/>
      <c r="I190" s="767"/>
      <c r="J190" s="767"/>
      <c r="K190" s="767"/>
      <c r="L190" s="767"/>
      <c r="M190" s="1390"/>
      <c r="N190" s="1390"/>
      <c r="O190" s="1391"/>
      <c r="P190" s="1391"/>
      <c r="Q190" s="1391"/>
      <c r="R190" s="1391"/>
      <c r="S190" s="767"/>
      <c r="T190" s="767"/>
      <c r="U190" s="767"/>
      <c r="V190" s="767"/>
      <c r="W190" s="752"/>
      <c r="X190" s="752"/>
      <c r="Y190" s="752"/>
      <c r="Z190" s="752"/>
      <c r="AA190" s="752"/>
      <c r="AB190" s="769"/>
      <c r="AC190" s="769"/>
      <c r="AD190" s="541"/>
      <c r="AE190" s="769"/>
      <c r="AF190" s="769"/>
      <c r="AG190" s="769"/>
      <c r="AH190" s="769"/>
      <c r="AI190" s="769"/>
      <c r="AJ190" s="769"/>
      <c r="AK190" s="769"/>
      <c r="AL190" s="769"/>
      <c r="AM190" s="769"/>
      <c r="AN190" s="769"/>
      <c r="AO190" s="769"/>
      <c r="AP190" s="769"/>
      <c r="AQ190" s="769"/>
      <c r="AR190" s="769"/>
      <c r="AS190" s="769"/>
      <c r="AU190" s="541"/>
      <c r="AV190" s="669" t="str">
        <f>IFERROR(#REF!/#REF!*100-100,"")</f>
        <v/>
      </c>
      <c r="AW190" s="669" t="e">
        <f>#REF!-#REF!</f>
        <v>#REF!</v>
      </c>
      <c r="AX190" s="669" t="str">
        <f>IFERROR(#REF!/#REF!*100-100,"")</f>
        <v/>
      </c>
      <c r="AY190" s="669" t="e">
        <f>#REF!-#REF!</f>
        <v>#REF!</v>
      </c>
      <c r="AZ190" s="669" t="str">
        <f>IFERROR(#REF!/#REF!*100-100,"")</f>
        <v/>
      </c>
      <c r="BA190" s="669" t="e">
        <f>#REF!-#REF!</f>
        <v>#REF!</v>
      </c>
      <c r="BB190" s="669" t="str">
        <f>IFERROR(#REF!/I190*100-100,"")</f>
        <v/>
      </c>
      <c r="BC190" s="669" t="e">
        <f>#REF!-I190</f>
        <v>#REF!</v>
      </c>
    </row>
    <row r="191" spans="1:60" x14ac:dyDescent="0.25">
      <c r="A191" s="587"/>
      <c r="B191" s="754"/>
      <c r="C191" s="754"/>
      <c r="D191" s="754"/>
      <c r="E191" s="754"/>
      <c r="F191" s="754"/>
      <c r="G191" s="754"/>
      <c r="H191" s="739"/>
      <c r="I191" s="739"/>
      <c r="J191" s="739"/>
      <c r="K191" s="739"/>
      <c r="L191" s="739"/>
      <c r="M191" s="1371"/>
      <c r="N191" s="1371"/>
      <c r="O191" s="1372"/>
      <c r="P191" s="1372"/>
      <c r="Q191" s="1372"/>
      <c r="R191" s="1373"/>
      <c r="S191" s="739"/>
      <c r="T191" s="739"/>
      <c r="U191" s="739"/>
      <c r="V191" s="739"/>
      <c r="W191" s="739"/>
      <c r="X191" s="739"/>
      <c r="Y191" s="739"/>
      <c r="Z191" s="739"/>
      <c r="AA191" s="739"/>
      <c r="AB191" s="739"/>
      <c r="AC191" s="739"/>
      <c r="AP191" s="537"/>
      <c r="AQ191" s="537"/>
      <c r="AU191" s="754"/>
      <c r="AV191" s="669" t="str">
        <f>IFERROR(#REF!/#REF!*100-100,"")</f>
        <v/>
      </c>
      <c r="AW191" s="669" t="e">
        <f>#REF!-#REF!</f>
        <v>#REF!</v>
      </c>
      <c r="AX191" s="669" t="str">
        <f>IFERROR(#REF!/#REF!*100-100,"")</f>
        <v/>
      </c>
      <c r="AY191" s="669" t="e">
        <f>#REF!-#REF!</f>
        <v>#REF!</v>
      </c>
      <c r="AZ191" s="669" t="str">
        <f>IFERROR(#REF!/#REF!*100-100,"")</f>
        <v/>
      </c>
      <c r="BA191" s="669" t="e">
        <f>#REF!-#REF!</f>
        <v>#REF!</v>
      </c>
      <c r="BB191" s="669" t="str">
        <f>IFERROR(#REF!/I191*100-100,"")</f>
        <v/>
      </c>
      <c r="BC191" s="669" t="e">
        <f>#REF!-I191</f>
        <v>#REF!</v>
      </c>
    </row>
    <row r="192" spans="1:60" x14ac:dyDescent="0.25">
      <c r="A192" s="587"/>
      <c r="AP192" s="537"/>
      <c r="AQ192" s="537"/>
      <c r="AV192" s="565" t="str">
        <f>IFERROR(#REF!/#REF!*100-100,"")</f>
        <v/>
      </c>
      <c r="AW192" s="565" t="e">
        <f>#REF!-#REF!</f>
        <v>#REF!</v>
      </c>
      <c r="AX192" s="565" t="str">
        <f>IFERROR(#REF!/#REF!*100-100,"")</f>
        <v/>
      </c>
      <c r="AY192" s="565" t="e">
        <f>#REF!-#REF!</f>
        <v>#REF!</v>
      </c>
      <c r="AZ192" s="565" t="str">
        <f>IFERROR(#REF!/#REF!*100-100,"")</f>
        <v/>
      </c>
      <c r="BA192" s="565" t="e">
        <f>#REF!-#REF!</f>
        <v>#REF!</v>
      </c>
      <c r="BB192" s="565" t="str">
        <f>IFERROR(#REF!/I192*100-100,"")</f>
        <v/>
      </c>
      <c r="BC192" s="565" t="e">
        <f>#REF!-I192</f>
        <v>#REF!</v>
      </c>
    </row>
    <row r="193" spans="1:60" x14ac:dyDescent="0.25">
      <c r="A193" s="587"/>
      <c r="H193" s="739">
        <v>1000000</v>
      </c>
      <c r="I193" s="739">
        <v>1000000</v>
      </c>
      <c r="J193" s="739"/>
      <c r="K193" s="739"/>
      <c r="L193" s="739"/>
      <c r="M193" s="1371"/>
      <c r="N193" s="1371"/>
      <c r="O193" s="1372"/>
      <c r="P193" s="1372"/>
      <c r="Q193" s="1372"/>
      <c r="R193" s="1373"/>
      <c r="S193" s="739"/>
      <c r="T193" s="739"/>
      <c r="U193" s="739"/>
      <c r="V193" s="739"/>
      <c r="W193" s="739"/>
      <c r="X193" s="739"/>
      <c r="Y193" s="739"/>
      <c r="Z193" s="739"/>
      <c r="AA193" s="739"/>
      <c r="AB193" s="739"/>
      <c r="AC193" s="739"/>
      <c r="AP193" s="537"/>
      <c r="AQ193" s="537"/>
      <c r="AV193" s="565" t="str">
        <f>IFERROR(#REF!/#REF!*100-100,"")</f>
        <v/>
      </c>
      <c r="AW193" s="565" t="e">
        <f>#REF!-#REF!</f>
        <v>#REF!</v>
      </c>
      <c r="AX193" s="565" t="str">
        <f>IFERROR(#REF!/#REF!*100-100,"")</f>
        <v/>
      </c>
      <c r="AY193" s="565" t="e">
        <f>#REF!-#REF!</f>
        <v>#REF!</v>
      </c>
      <c r="AZ193" s="565" t="str">
        <f>IFERROR(#REF!/#REF!*100-100,"")</f>
        <v/>
      </c>
      <c r="BA193" s="565" t="e">
        <f>#REF!-#REF!</f>
        <v>#REF!</v>
      </c>
      <c r="BB193" s="565" t="str">
        <f>IFERROR(#REF!/I193*100-100,"")</f>
        <v/>
      </c>
      <c r="BC193" s="565" t="e">
        <f>#REF!-I193</f>
        <v>#REF!</v>
      </c>
    </row>
    <row r="194" spans="1:60" x14ac:dyDescent="0.25">
      <c r="A194" s="587"/>
      <c r="B194" s="534" t="s">
        <v>1469</v>
      </c>
      <c r="H194" s="38"/>
      <c r="I194" s="770">
        <f t="shared" ref="I194:P194" si="155">I198/I268</f>
        <v>0.21304296729172248</v>
      </c>
      <c r="J194" s="770">
        <f t="shared" si="155"/>
        <v>0.229051018619012</v>
      </c>
      <c r="K194" s="770">
        <f t="shared" si="155"/>
        <v>0.21698444169260536</v>
      </c>
      <c r="L194" s="770">
        <f t="shared" si="155"/>
        <v>0.18898403461653238</v>
      </c>
      <c r="M194" s="1392">
        <f t="shared" si="155"/>
        <v>0.20228614619411256</v>
      </c>
      <c r="N194" s="1392">
        <f t="shared" si="155"/>
        <v>0.20004461095100864</v>
      </c>
      <c r="O194" s="1393">
        <f t="shared" si="155"/>
        <v>0.19758195965417866</v>
      </c>
      <c r="P194" s="1393">
        <f t="shared" si="155"/>
        <v>0.19090517521970271</v>
      </c>
      <c r="AP194" s="537"/>
      <c r="AQ194" s="537"/>
      <c r="AV194" s="565" t="str">
        <f>IFERROR(#REF!/#REF!*100-100,"")</f>
        <v/>
      </c>
      <c r="AW194" s="565" t="e">
        <f>#REF!-#REF!</f>
        <v>#REF!</v>
      </c>
      <c r="AX194" s="565" t="str">
        <f>IFERROR(#REF!/#REF!*100-100,"")</f>
        <v/>
      </c>
      <c r="AY194" s="565" t="e">
        <f>#REF!-#REF!</f>
        <v>#REF!</v>
      </c>
      <c r="AZ194" s="565" t="str">
        <f>IFERROR(#REF!/#REF!*100-100,"")</f>
        <v/>
      </c>
      <c r="BA194" s="565" t="e">
        <f>#REF!-#REF!</f>
        <v>#REF!</v>
      </c>
      <c r="BB194" s="565" t="str">
        <f>IFERROR(#REF!/I194*100-100,"")</f>
        <v/>
      </c>
      <c r="BC194" s="565" t="e">
        <f>#REF!-I194</f>
        <v>#REF!</v>
      </c>
    </row>
    <row r="195" spans="1:60" x14ac:dyDescent="0.25">
      <c r="A195" s="587"/>
      <c r="B195" s="581" t="s">
        <v>7</v>
      </c>
      <c r="C195" s="581"/>
      <c r="D195" s="581"/>
      <c r="E195" s="581"/>
      <c r="F195" s="581"/>
      <c r="G195" s="581"/>
      <c r="H195" s="44"/>
      <c r="I195" s="44"/>
      <c r="J195" s="44"/>
      <c r="K195" s="44"/>
      <c r="L195" s="44"/>
      <c r="M195" s="1234"/>
      <c r="N195" s="1305"/>
      <c r="S195" s="640"/>
      <c r="T195" s="640"/>
      <c r="U195" s="640"/>
      <c r="V195" s="640"/>
      <c r="W195" s="640"/>
      <c r="X195" s="640"/>
      <c r="Y195" s="640"/>
      <c r="Z195" s="640"/>
      <c r="AA195" s="640"/>
      <c r="AB195" s="640"/>
      <c r="AC195" s="640"/>
      <c r="AP195" s="537"/>
      <c r="AQ195" s="537"/>
      <c r="AU195" s="581" t="s">
        <v>1470</v>
      </c>
      <c r="AV195" s="565" t="str">
        <f>IFERROR(#REF!/#REF!*100-100,"")</f>
        <v/>
      </c>
      <c r="AW195" s="565" t="e">
        <f>#REF!-#REF!</f>
        <v>#REF!</v>
      </c>
      <c r="AX195" s="565" t="str">
        <f>IFERROR(#REF!/#REF!*100-100,"")</f>
        <v/>
      </c>
      <c r="AY195" s="565" t="e">
        <f>#REF!-#REF!</f>
        <v>#REF!</v>
      </c>
      <c r="AZ195" s="565" t="str">
        <f>IFERROR(#REF!/#REF!*100-100,"")</f>
        <v/>
      </c>
      <c r="BA195" s="565" t="e">
        <f>#REF!-#REF!</f>
        <v>#REF!</v>
      </c>
      <c r="BB195" s="565" t="str">
        <f>IFERROR(#REF!/I195*100-100,"")</f>
        <v/>
      </c>
      <c r="BC195" s="565" t="e">
        <f>#REF!-I195</f>
        <v>#REF!</v>
      </c>
    </row>
    <row r="196" spans="1:60" ht="66" customHeight="1" x14ac:dyDescent="0.25">
      <c r="A196" s="645"/>
      <c r="B196" s="1198"/>
      <c r="C196" s="210" t="str">
        <f>C3</f>
        <v>2013/14 Actual</v>
      </c>
      <c r="D196" s="210" t="str">
        <f>D3</f>
        <v>2014/15 Actual</v>
      </c>
      <c r="E196" s="210" t="str">
        <f>E3</f>
        <v>2015/16 Actual</v>
      </c>
      <c r="F196" s="210" t="str">
        <f>F3</f>
        <v>2016/17 Actual</v>
      </c>
      <c r="G196" s="210" t="s">
        <v>1471</v>
      </c>
      <c r="H196" s="210" t="s">
        <v>1472</v>
      </c>
      <c r="I196" s="210" t="s">
        <v>1473</v>
      </c>
      <c r="J196" s="210" t="s">
        <v>1474</v>
      </c>
      <c r="K196" s="210" t="s">
        <v>1475</v>
      </c>
      <c r="L196" s="210" t="s">
        <v>1476</v>
      </c>
      <c r="M196" s="1394" t="str">
        <f>Sum_Bud_data!N9</f>
        <v>Actual FY2025</v>
      </c>
      <c r="N196" s="1394" t="str">
        <f>Sum_Bud_data!O9</f>
        <v>Budget Estimate 2025/26</v>
      </c>
      <c r="O196" s="211" t="str">
        <f>Sum_Bud_data!P9</f>
        <v>Budget Outturn FY2026</v>
      </c>
      <c r="P196" s="211" t="str">
        <f>Sum_Bud_data!U9</f>
        <v xml:space="preserve">Budget Estimate 2026/27 </v>
      </c>
      <c r="Q196" s="211" t="str">
        <f>Sum_Bud_data!Z9</f>
        <v>Budget Estimate 2027/28</v>
      </c>
      <c r="R196" s="1395" t="str">
        <f>Sum_Bud_data!AE9</f>
        <v>Budget Estimate 2028/29</v>
      </c>
      <c r="S196" s="546"/>
      <c r="T196" s="546"/>
      <c r="U196" s="546"/>
      <c r="V196" s="546"/>
      <c r="W196" s="771"/>
      <c r="X196" s="546"/>
      <c r="Y196" s="546"/>
      <c r="Z196" s="546"/>
      <c r="AA196" s="546"/>
      <c r="AB196" s="546"/>
      <c r="AC196" s="546"/>
      <c r="AD196" s="547"/>
      <c r="AE196" s="547" t="s">
        <v>1477</v>
      </c>
      <c r="AF196" s="547" t="s">
        <v>1478</v>
      </c>
      <c r="AG196" s="547" t="s">
        <v>1479</v>
      </c>
      <c r="AH196" s="547" t="s">
        <v>1480</v>
      </c>
      <c r="AI196" s="547" t="s">
        <v>1481</v>
      </c>
      <c r="AJ196" s="547" t="s">
        <v>1477</v>
      </c>
      <c r="AK196" s="547" t="s">
        <v>1478</v>
      </c>
      <c r="AL196" s="547" t="s">
        <v>1479</v>
      </c>
      <c r="AM196" s="547" t="str">
        <f>AM301</f>
        <v>21/22 Ola</v>
      </c>
      <c r="AN196" s="547" t="str">
        <f>AN301</f>
        <v>22/23 (P)</v>
      </c>
      <c r="AO196" s="547" t="str">
        <f t="shared" ref="AO196:AT196" si="156">AO3</f>
        <v>2024/25 Ola Fakaangaanga</v>
      </c>
      <c r="AP196" s="547" t="str">
        <f t="shared" si="156"/>
        <v>2025/26 Patiseti</v>
      </c>
      <c r="AQ196" s="547" t="str">
        <f t="shared" si="156"/>
        <v>25/26 Esitimeti Liliu</v>
      </c>
      <c r="AR196" s="547" t="str">
        <f t="shared" si="156"/>
        <v>2026/27 Patiseti Fakaangaanga</v>
      </c>
      <c r="AS196" s="547" t="str">
        <f t="shared" si="156"/>
        <v>2027/28 Patiseti Fakaangaanga</v>
      </c>
      <c r="AT196" s="547" t="str">
        <f t="shared" si="156"/>
        <v>2028/29 Patiseti Fakaangaanga</v>
      </c>
      <c r="AU196" s="647"/>
      <c r="AV196" s="565" t="str">
        <f>IFERROR(#REF!/#REF!*100-100,"")</f>
        <v/>
      </c>
      <c r="AW196" s="565" t="e">
        <f>#REF!-#REF!</f>
        <v>#REF!</v>
      </c>
      <c r="AX196" s="565" t="str">
        <f>IFERROR(#REF!/#REF!*100-100,"")</f>
        <v/>
      </c>
      <c r="AY196" s="565" t="e">
        <f>#REF!-#REF!</f>
        <v>#REF!</v>
      </c>
      <c r="AZ196" s="565" t="str">
        <f>IFERROR(#REF!/#REF!*100-100,"")</f>
        <v/>
      </c>
      <c r="BA196" s="565" t="e">
        <f>#REF!-#REF!</f>
        <v>#REF!</v>
      </c>
      <c r="BB196" s="565" t="str">
        <f>IFERROR(#REF!/I196*100-100,"")</f>
        <v/>
      </c>
      <c r="BC196" s="565" t="e">
        <f>#REF!-I196</f>
        <v>#REF!</v>
      </c>
    </row>
    <row r="197" spans="1:60" x14ac:dyDescent="0.25">
      <c r="A197" s="587"/>
      <c r="B197" s="161" t="s">
        <v>1068</v>
      </c>
      <c r="C197" s="1226">
        <f t="shared" ref="C197:N197" si="157">SUM(C198,C204,C207)</f>
        <v>230.63200966999997</v>
      </c>
      <c r="D197" s="1226">
        <f t="shared" si="157"/>
        <v>232.66634356</v>
      </c>
      <c r="E197" s="1226">
        <f t="shared" si="157"/>
        <v>264.39770797</v>
      </c>
      <c r="F197" s="1226">
        <f t="shared" si="157"/>
        <v>309.24228950000003</v>
      </c>
      <c r="G197" s="1226">
        <f t="shared" si="157"/>
        <v>452.41730956499998</v>
      </c>
      <c r="H197" s="47">
        <f t="shared" si="157"/>
        <v>481.76119134999999</v>
      </c>
      <c r="I197" s="47">
        <f t="shared" si="157"/>
        <v>482.37442274000006</v>
      </c>
      <c r="J197" s="47">
        <f t="shared" si="157"/>
        <v>512.20050386000003</v>
      </c>
      <c r="K197" s="47">
        <f t="shared" si="157"/>
        <v>560.18942165999999</v>
      </c>
      <c r="L197" s="47">
        <f t="shared" si="157"/>
        <v>690.6875</v>
      </c>
      <c r="M197" s="1310">
        <f t="shared" si="157"/>
        <v>810.94131522999999</v>
      </c>
      <c r="N197" s="1310">
        <f t="shared" si="157"/>
        <v>929.68799999999999</v>
      </c>
      <c r="O197" s="1396">
        <f>SUM(O198,O204,O207)</f>
        <v>791.32060000000001</v>
      </c>
      <c r="P197" s="1396">
        <f>SUM(P198,P204,P207)</f>
        <v>877.45090000000005</v>
      </c>
      <c r="Q197" s="1396">
        <f>SUM(Q198,Q204,Q207)</f>
        <v>886.11300000000006</v>
      </c>
      <c r="R197" s="1397">
        <f>SUM(R198,R204,R207)</f>
        <v>754.0927999999999</v>
      </c>
      <c r="S197" s="772">
        <f>P197/O197-1</f>
        <v>0.10884374803335084</v>
      </c>
      <c r="T197" s="773">
        <f>O197-P197</f>
        <v>-86.130300000000034</v>
      </c>
      <c r="U197" s="45"/>
      <c r="V197" s="45"/>
      <c r="W197" s="45"/>
      <c r="X197" s="45"/>
      <c r="Y197" s="45"/>
      <c r="Z197" s="45"/>
      <c r="AA197" s="45"/>
      <c r="AB197" s="45"/>
      <c r="AC197" s="45"/>
      <c r="AD197" s="581" t="s">
        <v>1361</v>
      </c>
      <c r="AE197" s="716">
        <f t="shared" ref="AE197:AS197" si="158">SUM(AE198,AE204,AE207)</f>
        <v>230.63200966999997</v>
      </c>
      <c r="AF197" s="716">
        <f t="shared" si="158"/>
        <v>232.66634356</v>
      </c>
      <c r="AG197" s="716">
        <f t="shared" si="158"/>
        <v>264.39770797</v>
      </c>
      <c r="AH197" s="716">
        <f t="shared" si="158"/>
        <v>309.24228950000003</v>
      </c>
      <c r="AI197" s="716">
        <f t="shared" si="158"/>
        <v>452.41730956499998</v>
      </c>
      <c r="AJ197" s="716">
        <f t="shared" si="158"/>
        <v>481.76119134999999</v>
      </c>
      <c r="AK197" s="716">
        <f t="shared" si="158"/>
        <v>482.37442274000006</v>
      </c>
      <c r="AL197" s="716">
        <f t="shared" si="158"/>
        <v>512.20050386000003</v>
      </c>
      <c r="AM197" s="716">
        <f t="shared" si="158"/>
        <v>560.18942165999999</v>
      </c>
      <c r="AN197" s="716">
        <f t="shared" si="158"/>
        <v>690.6875</v>
      </c>
      <c r="AO197" s="716">
        <f t="shared" si="158"/>
        <v>810.94131522999999</v>
      </c>
      <c r="AP197" s="716">
        <f t="shared" si="158"/>
        <v>929.68799999999999</v>
      </c>
      <c r="AQ197" s="716">
        <f>SUM(AQ198,AQ204,AQ207)</f>
        <v>791.32060000000001</v>
      </c>
      <c r="AR197" s="716">
        <f t="shared" si="158"/>
        <v>877.45090000000005</v>
      </c>
      <c r="AS197" s="716">
        <f t="shared" si="158"/>
        <v>886.11300000000006</v>
      </c>
      <c r="AT197" s="716">
        <f>SUM(AT198,AT204,AT207)</f>
        <v>754.0927999999999</v>
      </c>
      <c r="AU197" s="40" t="s">
        <v>1068</v>
      </c>
      <c r="AV197" s="565" t="str">
        <f>IFERROR(#REF!/#REF!*100-100,"")</f>
        <v/>
      </c>
      <c r="AW197" s="565" t="e">
        <f>#REF!-#REF!</f>
        <v>#REF!</v>
      </c>
      <c r="AX197" s="565" t="str">
        <f>IFERROR(#REF!/#REF!*100-100,"")</f>
        <v/>
      </c>
      <c r="AY197" s="565" t="e">
        <f>#REF!-#REF!</f>
        <v>#REF!</v>
      </c>
      <c r="AZ197" s="565" t="str">
        <f>IFERROR(#REF!/#REF!*100-100,"")</f>
        <v/>
      </c>
      <c r="BA197" s="565" t="e">
        <f>#REF!-#REF!</f>
        <v>#REF!</v>
      </c>
      <c r="BB197" s="565" t="str">
        <f>IFERROR(#REF!/I197*100-100,"")</f>
        <v/>
      </c>
      <c r="BC197" s="565" t="e">
        <f>#REF!-I197</f>
        <v>#REF!</v>
      </c>
      <c r="BE197" s="580" t="e">
        <f>#REF!-I197</f>
        <v>#REF!</v>
      </c>
      <c r="BF197" s="580" t="e">
        <f>#REF!-I197</f>
        <v>#REF!</v>
      </c>
      <c r="BG197" s="580" t="e">
        <f>#REF!-#REF!</f>
        <v>#REF!</v>
      </c>
      <c r="BH197" s="580" t="e">
        <f>#REF!-#REF!</f>
        <v>#REF!</v>
      </c>
    </row>
    <row r="198" spans="1:60" ht="16.5" customHeight="1" x14ac:dyDescent="0.25">
      <c r="A198" s="587"/>
      <c r="B198" s="1209" t="s">
        <v>13</v>
      </c>
      <c r="C198" s="1226">
        <f t="shared" ref="C198:Q198" si="159">SUM(C199:C203)</f>
        <v>136.70374569999998</v>
      </c>
      <c r="D198" s="1226">
        <f t="shared" si="159"/>
        <v>158.80394434999999</v>
      </c>
      <c r="E198" s="1226">
        <f t="shared" si="159"/>
        <v>180.20929279000001</v>
      </c>
      <c r="F198" s="1226">
        <f t="shared" si="159"/>
        <v>211.64654086000004</v>
      </c>
      <c r="G198" s="1226">
        <f t="shared" si="159"/>
        <v>235.38101302999999</v>
      </c>
      <c r="H198" s="47">
        <f t="shared" si="159"/>
        <v>243.03983445999995</v>
      </c>
      <c r="I198" s="47">
        <f t="shared" si="159"/>
        <v>238.58681907000002</v>
      </c>
      <c r="J198" s="47">
        <f t="shared" si="159"/>
        <v>244.80972870000002</v>
      </c>
      <c r="K198" s="47">
        <f t="shared" si="159"/>
        <v>257.92940584000002</v>
      </c>
      <c r="L198" s="47">
        <f t="shared" si="159"/>
        <v>253.3142</v>
      </c>
      <c r="M198" s="1310">
        <f t="shared" si="159"/>
        <v>328.47224418999997</v>
      </c>
      <c r="N198" s="1310">
        <f t="shared" si="159"/>
        <v>347.07740000000001</v>
      </c>
      <c r="O198" s="1396">
        <f>SUM(O199:O203)</f>
        <v>342.80469999999997</v>
      </c>
      <c r="P198" s="1396">
        <f>SUM(P199:P203)</f>
        <v>351.91460000000001</v>
      </c>
      <c r="Q198" s="1396">
        <f t="shared" si="159"/>
        <v>394.7373</v>
      </c>
      <c r="R198" s="1397">
        <f t="shared" ref="R198" si="160">SUM(R199:R203)</f>
        <v>414.77089999999998</v>
      </c>
      <c r="S198" s="772">
        <f>P198/O198-1</f>
        <v>2.6574606474182083E-2</v>
      </c>
      <c r="T198" s="773">
        <f>O198-P198</f>
        <v>-9.1099000000000387</v>
      </c>
      <c r="U198" s="45">
        <f>M198-L198</f>
        <v>75.15804418999997</v>
      </c>
      <c r="V198" s="45"/>
      <c r="W198" s="45"/>
      <c r="X198" s="45"/>
      <c r="Y198" s="45"/>
      <c r="Z198" s="45"/>
      <c r="AA198" s="45"/>
      <c r="AB198" s="45"/>
      <c r="AC198" s="45"/>
      <c r="AD198" s="581" t="s">
        <v>1363</v>
      </c>
      <c r="AE198" s="716">
        <f t="shared" ref="AE198:AT211" si="161">C198</f>
        <v>136.70374569999998</v>
      </c>
      <c r="AF198" s="716">
        <f t="shared" si="161"/>
        <v>158.80394434999999</v>
      </c>
      <c r="AG198" s="716">
        <f t="shared" si="161"/>
        <v>180.20929279000001</v>
      </c>
      <c r="AH198" s="716">
        <f t="shared" si="161"/>
        <v>211.64654086000004</v>
      </c>
      <c r="AI198" s="716">
        <f t="shared" si="161"/>
        <v>235.38101302999999</v>
      </c>
      <c r="AJ198" s="716">
        <f t="shared" si="161"/>
        <v>243.03983445999995</v>
      </c>
      <c r="AK198" s="716">
        <f t="shared" si="161"/>
        <v>238.58681907000002</v>
      </c>
      <c r="AL198" s="716">
        <f t="shared" si="161"/>
        <v>244.80972870000002</v>
      </c>
      <c r="AM198" s="716">
        <f t="shared" si="161"/>
        <v>257.92940584000002</v>
      </c>
      <c r="AN198" s="716">
        <f t="shared" si="161"/>
        <v>253.3142</v>
      </c>
      <c r="AO198" s="716">
        <f t="shared" si="161"/>
        <v>328.47224418999997</v>
      </c>
      <c r="AP198" s="716">
        <f t="shared" si="161"/>
        <v>347.07740000000001</v>
      </c>
      <c r="AQ198" s="716">
        <f t="shared" si="161"/>
        <v>342.80469999999997</v>
      </c>
      <c r="AR198" s="716">
        <f t="shared" si="161"/>
        <v>351.91460000000001</v>
      </c>
      <c r="AS198" s="716">
        <f t="shared" si="161"/>
        <v>394.7373</v>
      </c>
      <c r="AT198" s="716">
        <f t="shared" si="161"/>
        <v>414.77089999999998</v>
      </c>
      <c r="AU198" s="40" t="s">
        <v>13</v>
      </c>
      <c r="AV198" s="565" t="str">
        <f>IFERROR(#REF!/#REF!*100-100,"")</f>
        <v/>
      </c>
      <c r="AW198" s="565" t="e">
        <f>#REF!-#REF!</f>
        <v>#REF!</v>
      </c>
      <c r="AX198" s="565" t="str">
        <f>IFERROR(#REF!/#REF!*100-100,"")</f>
        <v/>
      </c>
      <c r="AY198" s="565" t="e">
        <f>#REF!-#REF!</f>
        <v>#REF!</v>
      </c>
      <c r="AZ198" s="565" t="str">
        <f>IFERROR(#REF!/#REF!*100-100,"")</f>
        <v/>
      </c>
      <c r="BA198" s="565" t="e">
        <f>#REF!-#REF!</f>
        <v>#REF!</v>
      </c>
      <c r="BB198" s="565" t="str">
        <f>IFERROR(#REF!/I198*100-100,"")</f>
        <v/>
      </c>
      <c r="BC198" s="565" t="e">
        <f>#REF!-I198</f>
        <v>#REF!</v>
      </c>
      <c r="BE198" s="580" t="e">
        <f>#REF!-I198</f>
        <v>#REF!</v>
      </c>
      <c r="BF198" s="580" t="e">
        <f>#REF!-I198</f>
        <v>#REF!</v>
      </c>
      <c r="BG198" s="580" t="e">
        <f>#REF!-#REF!</f>
        <v>#REF!</v>
      </c>
      <c r="BH198" s="580" t="e">
        <f>#REF!-#REF!</f>
        <v>#REF!</v>
      </c>
    </row>
    <row r="199" spans="1:60" ht="23.25" customHeight="1" x14ac:dyDescent="0.25">
      <c r="A199" s="587"/>
      <c r="B199" s="1205" t="s">
        <v>14</v>
      </c>
      <c r="C199" s="708">
        <f>[6]Sum_Bud_data!N14</f>
        <v>28.752785209999995</v>
      </c>
      <c r="D199" s="708">
        <f>[6]Sum_Bud_data!O14</f>
        <v>37.43036721</v>
      </c>
      <c r="E199" s="708">
        <f>[6]Sum_Bud_data!P14</f>
        <v>35.778117629999997</v>
      </c>
      <c r="F199" s="708">
        <f>[6]Sum_Bud_data!Q14</f>
        <v>46.107331729999999</v>
      </c>
      <c r="G199" s="708">
        <f>[6]Sum_Bud_data!R14</f>
        <v>48.843712099999991</v>
      </c>
      <c r="H199" s="44">
        <f>[6]Sum_Bud_data!$X$14</f>
        <v>55.230930959999995</v>
      </c>
      <c r="I199" s="44">
        <f>[6]Sum_Bud_data!$AG$14</f>
        <v>52.469913540000007</v>
      </c>
      <c r="J199" s="44">
        <f>[7]Sum_Bud_data!AX12</f>
        <v>48.570386489999997</v>
      </c>
      <c r="K199" s="44">
        <f>[7]Sum_Bud_data!BH12</f>
        <v>55.576484910000005</v>
      </c>
      <c r="L199" s="44">
        <f>[7]Sum_Bud_data!BM12</f>
        <v>48.152700000000003</v>
      </c>
      <c r="M199" s="1234">
        <f>Sum_Bud_data!N12</f>
        <v>76.885796870000007</v>
      </c>
      <c r="N199" s="1234">
        <f>Sum_Bud_data!O12</f>
        <v>78.6995</v>
      </c>
      <c r="O199" s="1234">
        <f>Sum_Bud_data!P12</f>
        <v>78.663200000000003</v>
      </c>
      <c r="P199" s="1234">
        <f>Sum_Bud_data!U12</f>
        <v>81.751199999999997</v>
      </c>
      <c r="Q199" s="1234">
        <f>Sum_Bud_data!Z12</f>
        <v>89.777000000000001</v>
      </c>
      <c r="R199" s="1398">
        <f>Sum_Bud_data!AE12</f>
        <v>94.209800000000001</v>
      </c>
      <c r="S199" s="772">
        <f t="shared" ref="S199:S207" si="162">P199/O199-1</f>
        <v>3.925596721211444E-2</v>
      </c>
      <c r="T199" s="773">
        <f t="shared" ref="T199:T207" si="163">O199-P199</f>
        <v>-3.0879999999999939</v>
      </c>
      <c r="U199" s="775"/>
      <c r="V199" s="775"/>
      <c r="W199" s="775"/>
      <c r="X199" s="775"/>
      <c r="Y199" s="775"/>
      <c r="Z199" s="640"/>
      <c r="AA199" s="640"/>
      <c r="AB199" s="640"/>
      <c r="AC199" s="640"/>
      <c r="AD199" s="576" t="s">
        <v>1413</v>
      </c>
      <c r="AE199" s="711">
        <f t="shared" si="161"/>
        <v>28.752785209999995</v>
      </c>
      <c r="AF199" s="711">
        <f t="shared" si="161"/>
        <v>37.43036721</v>
      </c>
      <c r="AG199" s="711">
        <f t="shared" si="161"/>
        <v>35.778117629999997</v>
      </c>
      <c r="AH199" s="711">
        <f t="shared" si="161"/>
        <v>46.107331729999999</v>
      </c>
      <c r="AI199" s="711">
        <f t="shared" si="161"/>
        <v>48.843712099999991</v>
      </c>
      <c r="AJ199" s="711">
        <f t="shared" si="161"/>
        <v>55.230930959999995</v>
      </c>
      <c r="AK199" s="711">
        <f t="shared" si="161"/>
        <v>52.469913540000007</v>
      </c>
      <c r="AL199" s="711">
        <f t="shared" si="161"/>
        <v>48.570386489999997</v>
      </c>
      <c r="AM199" s="711">
        <f t="shared" si="161"/>
        <v>55.576484910000005</v>
      </c>
      <c r="AN199" s="711">
        <f t="shared" si="161"/>
        <v>48.152700000000003</v>
      </c>
      <c r="AO199" s="711">
        <f t="shared" si="161"/>
        <v>76.885796870000007</v>
      </c>
      <c r="AP199" s="711">
        <f t="shared" si="161"/>
        <v>78.6995</v>
      </c>
      <c r="AQ199" s="711">
        <f t="shared" si="161"/>
        <v>78.663200000000003</v>
      </c>
      <c r="AR199" s="711">
        <f t="shared" si="161"/>
        <v>81.751199999999997</v>
      </c>
      <c r="AS199" s="711">
        <f t="shared" si="161"/>
        <v>89.777000000000001</v>
      </c>
      <c r="AT199" s="711">
        <f t="shared" si="161"/>
        <v>94.209800000000001</v>
      </c>
      <c r="AU199" s="714" t="s">
        <v>14</v>
      </c>
      <c r="AV199" s="565" t="str">
        <f>IFERROR(#REF!/#REF!*100-100,"")</f>
        <v/>
      </c>
      <c r="AW199" s="565" t="e">
        <f>#REF!-#REF!</f>
        <v>#REF!</v>
      </c>
      <c r="AX199" s="565" t="str">
        <f>IFERROR(#REF!/#REF!*100-100,"")</f>
        <v/>
      </c>
      <c r="AY199" s="565" t="e">
        <f>#REF!-#REF!</f>
        <v>#REF!</v>
      </c>
      <c r="AZ199" s="565" t="str">
        <f>IFERROR(#REF!/#REF!*100-100,"")</f>
        <v/>
      </c>
      <c r="BA199" s="565" t="e">
        <f>#REF!-#REF!</f>
        <v>#REF!</v>
      </c>
      <c r="BB199" s="565" t="str">
        <f>IFERROR(#REF!/I199*100-100,"")</f>
        <v/>
      </c>
      <c r="BC199" s="565" t="e">
        <f>#REF!-I199</f>
        <v>#REF!</v>
      </c>
      <c r="BE199" s="580" t="e">
        <f>#REF!-I199</f>
        <v>#REF!</v>
      </c>
      <c r="BF199" s="580" t="e">
        <f>#REF!-I199</f>
        <v>#REF!</v>
      </c>
      <c r="BG199" s="580" t="e">
        <f>#REF!-#REF!</f>
        <v>#REF!</v>
      </c>
      <c r="BH199" s="580" t="e">
        <f>#REF!-#REF!</f>
        <v>#REF!</v>
      </c>
    </row>
    <row r="200" spans="1:60" ht="19.5" customHeight="1" x14ac:dyDescent="0.25">
      <c r="A200" s="587"/>
      <c r="B200" s="1205" t="s">
        <v>32</v>
      </c>
      <c r="C200" s="708">
        <f>[6]Sum_Bud_data!N15</f>
        <v>0.11525237999999999</v>
      </c>
      <c r="D200" s="708">
        <f>[6]Sum_Bud_data!O15</f>
        <v>0.22751998999999998</v>
      </c>
      <c r="E200" s="708">
        <f>[6]Sum_Bud_data!P15</f>
        <v>0.30050337999999999</v>
      </c>
      <c r="F200" s="708">
        <f>[6]Sum_Bud_data!Q15</f>
        <v>0.25042597999999999</v>
      </c>
      <c r="G200" s="708">
        <f>[6]Sum_Bud_data!R15</f>
        <v>0.28723158999999998</v>
      </c>
      <c r="H200" s="44">
        <f>[6]Sum_Bud_data!$X$15</f>
        <v>0.33722479000000005</v>
      </c>
      <c r="I200" s="44">
        <f>[6]Sum_Bud_data!$AG$15</f>
        <v>0.37019359999999996</v>
      </c>
      <c r="J200" s="44">
        <f>[7]Sum_Bud_data!AX13</f>
        <v>0.32964489999999996</v>
      </c>
      <c r="K200" s="44">
        <f>[7]Sum_Bud_data!BH13</f>
        <v>0.29065711</v>
      </c>
      <c r="L200" s="44">
        <f>[7]Sum_Bud_data!BM13</f>
        <v>0.31459999999999999</v>
      </c>
      <c r="M200" s="1234">
        <f>Sum_Bud_data!N13</f>
        <v>0.34542741000000005</v>
      </c>
      <c r="N200" s="1234">
        <f>Sum_Bud_data!O13</f>
        <v>0.3921</v>
      </c>
      <c r="O200" s="1234">
        <f>Sum_Bud_data!P13</f>
        <v>0.40289999999999998</v>
      </c>
      <c r="P200" s="1234">
        <f>Sum_Bud_data!U13</f>
        <v>1.6305000000000001</v>
      </c>
      <c r="Q200" s="1234">
        <f>Sum_Bud_data!Z13</f>
        <v>1.6597999999999999</v>
      </c>
      <c r="R200" s="1398">
        <f>Sum_Bud_data!AE13</f>
        <v>1.6927000000000001</v>
      </c>
      <c r="S200" s="772">
        <f t="shared" si="162"/>
        <v>3.0469099032017875</v>
      </c>
      <c r="T200" s="773">
        <f t="shared" si="163"/>
        <v>-1.2276</v>
      </c>
      <c r="U200" s="560"/>
      <c r="V200" s="560"/>
      <c r="W200" s="560"/>
      <c r="X200" s="560"/>
      <c r="Y200" s="560"/>
      <c r="Z200" s="776"/>
      <c r="AA200" s="776"/>
      <c r="AB200" s="776"/>
      <c r="AC200" s="640"/>
      <c r="AD200" s="576" t="s">
        <v>1414</v>
      </c>
      <c r="AE200" s="711">
        <f t="shared" si="161"/>
        <v>0.11525237999999999</v>
      </c>
      <c r="AF200" s="711">
        <f t="shared" si="161"/>
        <v>0.22751998999999998</v>
      </c>
      <c r="AG200" s="711">
        <f t="shared" si="161"/>
        <v>0.30050337999999999</v>
      </c>
      <c r="AH200" s="711">
        <f t="shared" si="161"/>
        <v>0.25042597999999999</v>
      </c>
      <c r="AI200" s="711">
        <f t="shared" si="161"/>
        <v>0.28723158999999998</v>
      </c>
      <c r="AJ200" s="711">
        <f t="shared" si="161"/>
        <v>0.33722479000000005</v>
      </c>
      <c r="AK200" s="711">
        <f t="shared" si="161"/>
        <v>0.37019359999999996</v>
      </c>
      <c r="AL200" s="711">
        <f t="shared" si="161"/>
        <v>0.32964489999999996</v>
      </c>
      <c r="AM200" s="711">
        <f t="shared" si="161"/>
        <v>0.29065711</v>
      </c>
      <c r="AN200" s="711">
        <f t="shared" si="161"/>
        <v>0.31459999999999999</v>
      </c>
      <c r="AO200" s="711">
        <f t="shared" si="161"/>
        <v>0.34542741000000005</v>
      </c>
      <c r="AP200" s="711">
        <f t="shared" si="161"/>
        <v>0.3921</v>
      </c>
      <c r="AQ200" s="711">
        <f t="shared" si="161"/>
        <v>0.40289999999999998</v>
      </c>
      <c r="AR200" s="711">
        <f t="shared" si="161"/>
        <v>1.6305000000000001</v>
      </c>
      <c r="AS200" s="711">
        <f t="shared" si="161"/>
        <v>1.6597999999999999</v>
      </c>
      <c r="AT200" s="711">
        <f t="shared" si="161"/>
        <v>1.6927000000000001</v>
      </c>
      <c r="AU200" s="41" t="s">
        <v>32</v>
      </c>
      <c r="AV200" s="565" t="str">
        <f>IFERROR(#REF!/#REF!*100-100,"")</f>
        <v/>
      </c>
      <c r="AW200" s="565" t="e">
        <f>#REF!-#REF!</f>
        <v>#REF!</v>
      </c>
      <c r="AX200" s="565" t="str">
        <f>IFERROR(#REF!/#REF!*100-100,"")</f>
        <v/>
      </c>
      <c r="AY200" s="565" t="e">
        <f>#REF!-#REF!</f>
        <v>#REF!</v>
      </c>
      <c r="AZ200" s="565" t="str">
        <f>IFERROR(#REF!/#REF!*100-100,"")</f>
        <v/>
      </c>
      <c r="BA200" s="565" t="e">
        <f>#REF!-#REF!</f>
        <v>#REF!</v>
      </c>
      <c r="BB200" s="565" t="str">
        <f>IFERROR(#REF!/I200*100-100,"")</f>
        <v/>
      </c>
      <c r="BC200" s="565" t="e">
        <f>#REF!-I200</f>
        <v>#REF!</v>
      </c>
      <c r="BE200" s="580" t="e">
        <f>#REF!-I200</f>
        <v>#REF!</v>
      </c>
      <c r="BF200" s="580" t="e">
        <f>#REF!-I200</f>
        <v>#REF!</v>
      </c>
      <c r="BG200" s="580" t="e">
        <f>#REF!-#REF!</f>
        <v>#REF!</v>
      </c>
      <c r="BH200" s="580" t="e">
        <f>#REF!-#REF!</f>
        <v>#REF!</v>
      </c>
    </row>
    <row r="201" spans="1:60" x14ac:dyDescent="0.25">
      <c r="A201" s="587"/>
      <c r="B201" s="1205" t="s">
        <v>45</v>
      </c>
      <c r="C201" s="708">
        <f>[6]Sum_Bud_data!N16</f>
        <v>92.747783489999989</v>
      </c>
      <c r="D201" s="708">
        <f>[6]Sum_Bud_data!O16</f>
        <v>103.57041715</v>
      </c>
      <c r="E201" s="708">
        <f>[6]Sum_Bud_data!P16</f>
        <v>124.31041697000001</v>
      </c>
      <c r="F201" s="708">
        <f>[6]Sum_Bud_data!Q16</f>
        <v>141.29086700000002</v>
      </c>
      <c r="G201" s="708">
        <f>[6]Sum_Bud_data!R16</f>
        <v>157.56509724</v>
      </c>
      <c r="H201" s="44">
        <f>[6]Sum_Bud_data!$X$16</f>
        <v>155.26590548999997</v>
      </c>
      <c r="I201" s="44">
        <f>[6]Sum_Bud_data!$AG$16</f>
        <v>160.72582990000001</v>
      </c>
      <c r="J201" s="44">
        <f>[7]Sum_Bud_data!AX14</f>
        <v>173.35951829000004</v>
      </c>
      <c r="K201" s="44">
        <f>[7]Sum_Bud_data!BH14</f>
        <v>177.1503591</v>
      </c>
      <c r="L201" s="44">
        <f>[7]Sum_Bud_data!BM14</f>
        <v>176.37550000000002</v>
      </c>
      <c r="M201" s="1234">
        <f>Sum_Bud_data!N14</f>
        <v>218.06865485999995</v>
      </c>
      <c r="N201" s="1234">
        <f>Sum_Bud_data!O14</f>
        <v>228.32329999999999</v>
      </c>
      <c r="O201" s="1234">
        <f>Sum_Bud_data!P14</f>
        <v>229.59499999999997</v>
      </c>
      <c r="P201" s="1234">
        <f>Sum_Bud_data!U14</f>
        <v>235.25059999999999</v>
      </c>
      <c r="Q201" s="1234">
        <f>Sum_Bud_data!Z14</f>
        <v>264.33300000000003</v>
      </c>
      <c r="R201" s="1398">
        <f>Sum_Bud_data!AE14</f>
        <v>278.10879999999997</v>
      </c>
      <c r="S201" s="772">
        <f>O201/N201-1</f>
        <v>5.569733794141829E-3</v>
      </c>
      <c r="T201" s="773">
        <f>N201-O201</f>
        <v>-1.2716999999999814</v>
      </c>
      <c r="U201" s="777">
        <f>N201/L201-1</f>
        <v>0.29452956901610472</v>
      </c>
      <c r="V201" s="640">
        <f>N201-L201</f>
        <v>51.947799999999972</v>
      </c>
      <c r="W201" s="640"/>
      <c r="X201" s="640"/>
      <c r="Y201" s="640"/>
      <c r="Z201" s="640"/>
      <c r="AA201" s="640"/>
      <c r="AB201" s="640"/>
      <c r="AC201" s="640"/>
      <c r="AD201" s="576" t="s">
        <v>1415</v>
      </c>
      <c r="AE201" s="711">
        <f t="shared" si="161"/>
        <v>92.747783489999989</v>
      </c>
      <c r="AF201" s="711">
        <f t="shared" si="161"/>
        <v>103.57041715</v>
      </c>
      <c r="AG201" s="711">
        <f t="shared" si="161"/>
        <v>124.31041697000001</v>
      </c>
      <c r="AH201" s="711">
        <f t="shared" si="161"/>
        <v>141.29086700000002</v>
      </c>
      <c r="AI201" s="711">
        <f t="shared" si="161"/>
        <v>157.56509724</v>
      </c>
      <c r="AJ201" s="711">
        <f t="shared" si="161"/>
        <v>155.26590548999997</v>
      </c>
      <c r="AK201" s="711">
        <f t="shared" si="161"/>
        <v>160.72582990000001</v>
      </c>
      <c r="AL201" s="711">
        <f t="shared" si="161"/>
        <v>173.35951829000004</v>
      </c>
      <c r="AM201" s="711">
        <f t="shared" si="161"/>
        <v>177.1503591</v>
      </c>
      <c r="AN201" s="711">
        <f t="shared" si="161"/>
        <v>176.37550000000002</v>
      </c>
      <c r="AO201" s="711">
        <f t="shared" si="161"/>
        <v>218.06865485999995</v>
      </c>
      <c r="AP201" s="711">
        <f t="shared" si="161"/>
        <v>228.32329999999999</v>
      </c>
      <c r="AQ201" s="711">
        <f t="shared" si="161"/>
        <v>229.59499999999997</v>
      </c>
      <c r="AR201" s="711">
        <f t="shared" si="161"/>
        <v>235.25059999999999</v>
      </c>
      <c r="AS201" s="711">
        <f t="shared" si="161"/>
        <v>264.33300000000003</v>
      </c>
      <c r="AT201" s="711">
        <f t="shared" si="161"/>
        <v>278.10879999999997</v>
      </c>
      <c r="AU201" s="41" t="s">
        <v>45</v>
      </c>
      <c r="AV201" s="565" t="str">
        <f>IFERROR(#REF!/#REF!*100-100,"")</f>
        <v/>
      </c>
      <c r="AW201" s="565" t="e">
        <f>#REF!-#REF!</f>
        <v>#REF!</v>
      </c>
      <c r="AX201" s="565" t="str">
        <f>IFERROR(#REF!/#REF!*100-100,"")</f>
        <v/>
      </c>
      <c r="AY201" s="565" t="e">
        <f>#REF!-#REF!</f>
        <v>#REF!</v>
      </c>
      <c r="AZ201" s="565" t="str">
        <f>IFERROR(#REF!/#REF!*100-100,"")</f>
        <v/>
      </c>
      <c r="BA201" s="565" t="e">
        <f>#REF!-#REF!</f>
        <v>#REF!</v>
      </c>
      <c r="BB201" s="565" t="str">
        <f>IFERROR(#REF!/I201*100-100,"")</f>
        <v/>
      </c>
      <c r="BC201" s="565" t="e">
        <f>#REF!-I201</f>
        <v>#REF!</v>
      </c>
      <c r="BE201" s="580" t="e">
        <f>#REF!-I201</f>
        <v>#REF!</v>
      </c>
      <c r="BF201" s="580" t="e">
        <f>#REF!-I201</f>
        <v>#REF!</v>
      </c>
      <c r="BG201" s="580" t="e">
        <f>#REF!-#REF!</f>
        <v>#REF!</v>
      </c>
      <c r="BH201" s="580" t="e">
        <f>#REF!-#REF!</f>
        <v>#REF!</v>
      </c>
    </row>
    <row r="202" spans="1:60" ht="21.75" customHeight="1" x14ac:dyDescent="0.25">
      <c r="A202" s="587"/>
      <c r="B202" s="1205" t="s">
        <v>108</v>
      </c>
      <c r="C202" s="708">
        <f>[6]Sum_Bud_data!N17</f>
        <v>15.087924620000001</v>
      </c>
      <c r="D202" s="708">
        <f>[6]Sum_Bud_data!O17</f>
        <v>17.57564</v>
      </c>
      <c r="E202" s="708">
        <f>[6]Sum_Bud_data!P17</f>
        <v>19.820254809999998</v>
      </c>
      <c r="F202" s="708">
        <f>[6]Sum_Bud_data!Q17</f>
        <v>23.997916150000002</v>
      </c>
      <c r="G202" s="708">
        <f>[6]Sum_Bud_data!R17</f>
        <v>28.6849721</v>
      </c>
      <c r="H202" s="44">
        <f>[6]Sum_Bud_data!$X$17</f>
        <v>32.205773219999998</v>
      </c>
      <c r="I202" s="44">
        <f>[6]Sum_Bud_data!$AG$17</f>
        <v>25.020882030000003</v>
      </c>
      <c r="J202" s="44">
        <f>[7]Sum_Bud_data!AX18</f>
        <v>22.550179020000002</v>
      </c>
      <c r="K202" s="44">
        <f>[7]Sum_Bud_data!BH18</f>
        <v>24.911904719999999</v>
      </c>
      <c r="L202" s="44">
        <f>[7]Sum_Bud_data!BM18</f>
        <v>28.471399999999999</v>
      </c>
      <c r="M202" s="1234">
        <f>Sum_Bud_data!N18</f>
        <v>33.17236505000001</v>
      </c>
      <c r="N202" s="1234">
        <f>Sum_Bud_data!O18</f>
        <v>39.662500000000001</v>
      </c>
      <c r="O202" s="1234">
        <f>Sum_Bud_data!P18</f>
        <v>34.143599999999999</v>
      </c>
      <c r="P202" s="1234">
        <f>Sum_Bud_data!U18</f>
        <v>33.282299999999999</v>
      </c>
      <c r="Q202" s="1234">
        <f>Sum_Bud_data!Z18</f>
        <v>38.967500000000001</v>
      </c>
      <c r="R202" s="1398">
        <f>Sum_Bud_data!AE18</f>
        <v>40.759599999999999</v>
      </c>
      <c r="S202" s="772">
        <f t="shared" si="162"/>
        <v>-2.5225810986539199E-2</v>
      </c>
      <c r="T202" s="773">
        <f t="shared" si="163"/>
        <v>0.86129999999999995</v>
      </c>
      <c r="U202" s="640">
        <f>O202-N202</f>
        <v>-5.5189000000000021</v>
      </c>
      <c r="V202" s="640"/>
      <c r="W202" s="640"/>
      <c r="X202" s="640"/>
      <c r="Y202" s="640"/>
      <c r="Z202" s="640"/>
      <c r="AA202" s="640"/>
      <c r="AB202" s="640"/>
      <c r="AC202" s="640"/>
      <c r="AD202" s="576" t="s">
        <v>1416</v>
      </c>
      <c r="AE202" s="711">
        <f t="shared" si="161"/>
        <v>15.087924620000001</v>
      </c>
      <c r="AF202" s="711">
        <f t="shared" si="161"/>
        <v>17.57564</v>
      </c>
      <c r="AG202" s="711">
        <f t="shared" si="161"/>
        <v>19.820254809999998</v>
      </c>
      <c r="AH202" s="711">
        <f t="shared" si="161"/>
        <v>23.997916150000002</v>
      </c>
      <c r="AI202" s="711">
        <f t="shared" si="161"/>
        <v>28.6849721</v>
      </c>
      <c r="AJ202" s="711">
        <f t="shared" si="161"/>
        <v>32.205773219999998</v>
      </c>
      <c r="AK202" s="711">
        <f t="shared" si="161"/>
        <v>25.020882030000003</v>
      </c>
      <c r="AL202" s="711">
        <f t="shared" si="161"/>
        <v>22.550179020000002</v>
      </c>
      <c r="AM202" s="711">
        <f t="shared" si="161"/>
        <v>24.911904719999999</v>
      </c>
      <c r="AN202" s="711">
        <f t="shared" si="161"/>
        <v>28.471399999999999</v>
      </c>
      <c r="AO202" s="711">
        <f t="shared" si="161"/>
        <v>33.17236505000001</v>
      </c>
      <c r="AP202" s="711">
        <f t="shared" si="161"/>
        <v>39.662500000000001</v>
      </c>
      <c r="AQ202" s="711">
        <f t="shared" si="161"/>
        <v>34.143599999999999</v>
      </c>
      <c r="AR202" s="711">
        <f t="shared" si="161"/>
        <v>33.282299999999999</v>
      </c>
      <c r="AS202" s="711">
        <f t="shared" si="161"/>
        <v>38.967500000000001</v>
      </c>
      <c r="AT202" s="711">
        <f t="shared" si="161"/>
        <v>40.759599999999999</v>
      </c>
      <c r="AU202" s="714" t="s">
        <v>108</v>
      </c>
      <c r="AV202" s="565" t="str">
        <f>IFERROR(#REF!/#REF!*100-100,"")</f>
        <v/>
      </c>
      <c r="AW202" s="565" t="e">
        <f>#REF!-#REF!</f>
        <v>#REF!</v>
      </c>
      <c r="AX202" s="565" t="str">
        <f>IFERROR(#REF!/#REF!*100-100,"")</f>
        <v/>
      </c>
      <c r="AY202" s="565" t="e">
        <f>#REF!-#REF!</f>
        <v>#REF!</v>
      </c>
      <c r="AZ202" s="565" t="str">
        <f>IFERROR(#REF!/#REF!*100-100,"")</f>
        <v/>
      </c>
      <c r="BA202" s="565" t="e">
        <f>#REF!-#REF!</f>
        <v>#REF!</v>
      </c>
      <c r="BB202" s="565" t="str">
        <f>IFERROR(#REF!/I202*100-100,"")</f>
        <v/>
      </c>
      <c r="BC202" s="565" t="e">
        <f>#REF!-I202</f>
        <v>#REF!</v>
      </c>
      <c r="BE202" s="580" t="e">
        <f>#REF!-I202</f>
        <v>#REF!</v>
      </c>
      <c r="BF202" s="580" t="e">
        <f>#REF!-I202</f>
        <v>#REF!</v>
      </c>
      <c r="BG202" s="580" t="e">
        <f>#REF!-#REF!</f>
        <v>#REF!</v>
      </c>
      <c r="BH202" s="580" t="e">
        <f>#REF!-#REF!</f>
        <v>#REF!</v>
      </c>
    </row>
    <row r="203" spans="1:60" hidden="1" x14ac:dyDescent="0.25">
      <c r="A203" s="587"/>
      <c r="B203" s="162" t="s">
        <v>124</v>
      </c>
      <c r="C203" s="708" t="str">
        <f>[6]Sum_Bud_data!N18</f>
        <v/>
      </c>
      <c r="D203" s="708" t="str">
        <f>[6]Sum_Bud_data!O18</f>
        <v/>
      </c>
      <c r="E203" s="708" t="str">
        <f>[6]Sum_Bud_data!P18</f>
        <v/>
      </c>
      <c r="F203" s="708" t="str">
        <f>[6]Sum_Bud_data!Q18</f>
        <v/>
      </c>
      <c r="G203" s="708" t="str">
        <f>[6]Sum_Bud_data!R18</f>
        <v/>
      </c>
      <c r="H203" s="44">
        <f>[6]Sum_Bud_data!$X$18</f>
        <v>0</v>
      </c>
      <c r="I203" s="44">
        <f>[6]Sum_Bud_data!$AG$18</f>
        <v>0</v>
      </c>
      <c r="J203" s="44">
        <f>[7]Sum_Bud_data!AX19</f>
        <v>0</v>
      </c>
      <c r="K203" s="44">
        <f>[7]Sum_Bud_data!BH19</f>
        <v>0</v>
      </c>
      <c r="L203" s="44">
        <f>[7]Sum_Bud_data!BM19</f>
        <v>0</v>
      </c>
      <c r="M203" s="1234">
        <f>Sum_Bud_data!N19</f>
        <v>0</v>
      </c>
      <c r="N203" s="1234">
        <f>Sum_Bud_data!O19</f>
        <v>0</v>
      </c>
      <c r="O203" s="1234">
        <f>Sum_Bud_data!P19</f>
        <v>0</v>
      </c>
      <c r="P203" s="1234">
        <f>Sum_Bud_data!U19</f>
        <v>0</v>
      </c>
      <c r="Q203" s="1234">
        <f>Sum_Bud_data!Z19</f>
        <v>0</v>
      </c>
      <c r="R203" s="1398">
        <f>Sum_Bud_data!AE19</f>
        <v>0</v>
      </c>
      <c r="S203" s="772" t="e">
        <f t="shared" si="162"/>
        <v>#DIV/0!</v>
      </c>
      <c r="T203" s="773">
        <f t="shared" si="163"/>
        <v>0</v>
      </c>
      <c r="U203" s="640"/>
      <c r="V203" s="640"/>
      <c r="W203" s="640"/>
      <c r="X203" s="640"/>
      <c r="Y203" s="640"/>
      <c r="Z203" s="640"/>
      <c r="AA203" s="640"/>
      <c r="AB203" s="640"/>
      <c r="AC203" s="640"/>
      <c r="AD203" s="576" t="s">
        <v>1417</v>
      </c>
      <c r="AE203" s="716" t="str">
        <f t="shared" si="161"/>
        <v/>
      </c>
      <c r="AF203" s="716" t="str">
        <f t="shared" si="161"/>
        <v/>
      </c>
      <c r="AG203" s="716" t="str">
        <f t="shared" si="161"/>
        <v/>
      </c>
      <c r="AH203" s="716" t="str">
        <f t="shared" si="161"/>
        <v/>
      </c>
      <c r="AI203" s="716" t="str">
        <f t="shared" si="161"/>
        <v/>
      </c>
      <c r="AJ203" s="716">
        <f t="shared" si="161"/>
        <v>0</v>
      </c>
      <c r="AK203" s="716">
        <f t="shared" si="161"/>
        <v>0</v>
      </c>
      <c r="AL203" s="716">
        <f t="shared" si="161"/>
        <v>0</v>
      </c>
      <c r="AM203" s="716">
        <f t="shared" si="161"/>
        <v>0</v>
      </c>
      <c r="AN203" s="716">
        <f t="shared" si="161"/>
        <v>0</v>
      </c>
      <c r="AO203" s="716">
        <f t="shared" si="161"/>
        <v>0</v>
      </c>
      <c r="AP203" s="716">
        <f t="shared" si="161"/>
        <v>0</v>
      </c>
      <c r="AQ203" s="716">
        <f t="shared" si="161"/>
        <v>0</v>
      </c>
      <c r="AR203" s="716">
        <f t="shared" si="161"/>
        <v>0</v>
      </c>
      <c r="AS203" s="716">
        <f t="shared" si="161"/>
        <v>0</v>
      </c>
      <c r="AT203" s="716">
        <f t="shared" si="161"/>
        <v>0</v>
      </c>
      <c r="AU203" s="41" t="s">
        <v>124</v>
      </c>
      <c r="AV203" s="565" t="str">
        <f>IFERROR(#REF!/#REF!*100-100,"")</f>
        <v/>
      </c>
      <c r="AW203" s="565" t="e">
        <f>#REF!-#REF!</f>
        <v>#REF!</v>
      </c>
      <c r="AX203" s="565" t="str">
        <f>IFERROR(#REF!/#REF!*100-100,"")</f>
        <v/>
      </c>
      <c r="AY203" s="565" t="e">
        <f>#REF!-#REF!</f>
        <v>#REF!</v>
      </c>
      <c r="AZ203" s="565" t="str">
        <f>IFERROR(#REF!/#REF!*100-100,"")</f>
        <v/>
      </c>
      <c r="BA203" s="565" t="e">
        <f>#REF!-#REF!</f>
        <v>#REF!</v>
      </c>
      <c r="BB203" s="565" t="str">
        <f>IFERROR(#REF!/I203*100-100,"")</f>
        <v/>
      </c>
      <c r="BC203" s="565" t="e">
        <f>#REF!-I203</f>
        <v>#REF!</v>
      </c>
      <c r="BE203" s="580" t="e">
        <f>#REF!-I203</f>
        <v>#REF!</v>
      </c>
      <c r="BF203" s="580" t="e">
        <f>#REF!-I203</f>
        <v>#REF!</v>
      </c>
      <c r="BG203" s="580" t="e">
        <f>#REF!-#REF!</f>
        <v>#REF!</v>
      </c>
      <c r="BH203" s="580" t="e">
        <f>#REF!-#REF!</f>
        <v>#REF!</v>
      </c>
    </row>
    <row r="204" spans="1:60" x14ac:dyDescent="0.25">
      <c r="A204" s="587"/>
      <c r="B204" s="1209" t="s">
        <v>137</v>
      </c>
      <c r="C204" s="1226">
        <f>[6]Sum_Bud_data!N20</f>
        <v>69.651026820000013</v>
      </c>
      <c r="D204" s="1226">
        <f>[6]Sum_Bud_data!O20</f>
        <v>47.581465129999998</v>
      </c>
      <c r="E204" s="1226">
        <f>[6]Sum_Bud_data!P20</f>
        <v>55.014133440000002</v>
      </c>
      <c r="F204" s="1226">
        <f>[6]Sum_Bud_data!Q20</f>
        <v>69.950283810000002</v>
      </c>
      <c r="G204" s="1226">
        <f>[6]Sum_Bud_data!R20</f>
        <v>190.77760127500005</v>
      </c>
      <c r="H204" s="47">
        <f t="shared" ref="H204:O204" si="164">SUM(H205:H206)</f>
        <v>212.49741456000001</v>
      </c>
      <c r="I204" s="47">
        <f t="shared" si="164"/>
        <v>213.67327344</v>
      </c>
      <c r="J204" s="47">
        <f t="shared" si="164"/>
        <v>239.52715341000001</v>
      </c>
      <c r="K204" s="47">
        <f t="shared" si="164"/>
        <v>279.8</v>
      </c>
      <c r="L204" s="47">
        <f t="shared" si="164"/>
        <v>409.1</v>
      </c>
      <c r="M204" s="1310">
        <f t="shared" si="164"/>
        <v>426.6</v>
      </c>
      <c r="N204" s="1310">
        <f t="shared" si="164"/>
        <v>509.2</v>
      </c>
      <c r="O204" s="1396">
        <f t="shared" si="164"/>
        <v>386.8</v>
      </c>
      <c r="P204" s="1396">
        <f>SUM(P205:P206)</f>
        <v>463.79999999999995</v>
      </c>
      <c r="Q204" s="1396">
        <f>SUM(Q205:Q206)</f>
        <v>425.1</v>
      </c>
      <c r="R204" s="1397">
        <f>SUM(R205:R206)</f>
        <v>269.3</v>
      </c>
      <c r="S204" s="772">
        <f t="shared" si="162"/>
        <v>0.19906928645294708</v>
      </c>
      <c r="T204" s="773">
        <f t="shared" si="163"/>
        <v>-76.999999999999943</v>
      </c>
      <c r="U204" s="45"/>
      <c r="V204" s="45"/>
      <c r="W204" s="45"/>
      <c r="X204" s="45"/>
      <c r="Y204" s="45"/>
      <c r="Z204" s="45"/>
      <c r="AA204" s="45"/>
      <c r="AB204" s="45"/>
      <c r="AC204" s="45"/>
      <c r="AD204" s="581" t="s">
        <v>1364</v>
      </c>
      <c r="AE204" s="716">
        <f t="shared" si="161"/>
        <v>69.651026820000013</v>
      </c>
      <c r="AF204" s="716">
        <f t="shared" si="161"/>
        <v>47.581465129999998</v>
      </c>
      <c r="AG204" s="716">
        <f t="shared" si="161"/>
        <v>55.014133440000002</v>
      </c>
      <c r="AH204" s="716">
        <f t="shared" si="161"/>
        <v>69.950283810000002</v>
      </c>
      <c r="AI204" s="716">
        <f t="shared" si="161"/>
        <v>190.77760127500005</v>
      </c>
      <c r="AJ204" s="716">
        <f t="shared" si="161"/>
        <v>212.49741456000001</v>
      </c>
      <c r="AK204" s="716">
        <f t="shared" si="161"/>
        <v>213.67327344</v>
      </c>
      <c r="AL204" s="716">
        <f t="shared" si="161"/>
        <v>239.52715341000001</v>
      </c>
      <c r="AM204" s="716">
        <f t="shared" si="161"/>
        <v>279.8</v>
      </c>
      <c r="AN204" s="716">
        <f t="shared" si="161"/>
        <v>409.1</v>
      </c>
      <c r="AO204" s="716">
        <f t="shared" si="161"/>
        <v>426.6</v>
      </c>
      <c r="AP204" s="716">
        <f t="shared" si="161"/>
        <v>509.2</v>
      </c>
      <c r="AQ204" s="716">
        <f t="shared" si="161"/>
        <v>386.8</v>
      </c>
      <c r="AR204" s="716">
        <f t="shared" si="161"/>
        <v>463.79999999999995</v>
      </c>
      <c r="AS204" s="716">
        <f t="shared" si="161"/>
        <v>425.1</v>
      </c>
      <c r="AT204" s="716">
        <f t="shared" si="161"/>
        <v>269.3</v>
      </c>
      <c r="AU204" s="40" t="s">
        <v>137</v>
      </c>
      <c r="AV204" s="565" t="str">
        <f>IFERROR(#REF!/#REF!*100-100,"")</f>
        <v/>
      </c>
      <c r="AW204" s="565" t="e">
        <f>#REF!-#REF!</f>
        <v>#REF!</v>
      </c>
      <c r="AX204" s="565" t="str">
        <f>IFERROR(#REF!/#REF!*100-100,"")</f>
        <v/>
      </c>
      <c r="AY204" s="565" t="e">
        <f>#REF!-#REF!</f>
        <v>#REF!</v>
      </c>
      <c r="AZ204" s="565" t="str">
        <f>IFERROR(#REF!/#REF!*100-100,"")</f>
        <v/>
      </c>
      <c r="BA204" s="565" t="e">
        <f>#REF!-#REF!</f>
        <v>#REF!</v>
      </c>
      <c r="BB204" s="565" t="str">
        <f>IFERROR(#REF!/I204*100-100,"")</f>
        <v/>
      </c>
      <c r="BC204" s="565" t="e">
        <f>#REF!-I204</f>
        <v>#REF!</v>
      </c>
      <c r="BE204" s="580" t="e">
        <f>#REF!-I204</f>
        <v>#REF!</v>
      </c>
      <c r="BF204" s="580" t="e">
        <f>#REF!-I204</f>
        <v>#REF!</v>
      </c>
      <c r="BG204" s="580" t="e">
        <f>#REF!-#REF!</f>
        <v>#REF!</v>
      </c>
      <c r="BH204" s="580" t="e">
        <f>#REF!-#REF!</f>
        <v>#REF!</v>
      </c>
    </row>
    <row r="205" spans="1:60" ht="17.25" customHeight="1" x14ac:dyDescent="0.25">
      <c r="A205" s="568"/>
      <c r="B205" s="1205" t="s">
        <v>803</v>
      </c>
      <c r="C205" s="44" t="s">
        <v>1482</v>
      </c>
      <c r="D205" s="44" t="s">
        <v>1482</v>
      </c>
      <c r="E205" s="44" t="s">
        <v>1482</v>
      </c>
      <c r="F205" s="44" t="s">
        <v>1482</v>
      </c>
      <c r="G205" s="778" t="s">
        <v>1482</v>
      </c>
      <c r="H205" s="44">
        <f>[6]Sum_Bud_data!X21</f>
        <v>34.906636970000001</v>
      </c>
      <c r="I205" s="44">
        <f>[6]Sum_Bud_data!AG21</f>
        <v>37.56685092</v>
      </c>
      <c r="J205" s="44">
        <f>[7]Sum_Bud_data!AX22</f>
        <v>27.208098470000003</v>
      </c>
      <c r="K205" s="44">
        <f>[7]Sum_Bud_data!BH22</f>
        <v>52.1</v>
      </c>
      <c r="L205" s="44">
        <f>[7]Sum_Bud_data!BM22</f>
        <v>81.5</v>
      </c>
      <c r="M205" s="1234">
        <f>Sum_Bud_data!N22</f>
        <v>91.6</v>
      </c>
      <c r="N205" s="1234">
        <f>Sum_Bud_data!O22</f>
        <v>120.2</v>
      </c>
      <c r="O205" s="1234">
        <f>Sum_Bud_data!P22</f>
        <v>109.5</v>
      </c>
      <c r="P205" s="1234">
        <f>Sum_Bud_data!U22</f>
        <v>115</v>
      </c>
      <c r="Q205" s="1234">
        <f>Sum_Bud_data!Z22</f>
        <v>84</v>
      </c>
      <c r="R205" s="1398">
        <f>Sum_Bud_data!AE22</f>
        <v>44.5</v>
      </c>
      <c r="S205" s="772">
        <f t="shared" si="162"/>
        <v>5.0228310502283158E-2</v>
      </c>
      <c r="T205" s="773">
        <f t="shared" si="163"/>
        <v>-5.5</v>
      </c>
      <c r="U205" s="640"/>
      <c r="V205" s="640"/>
      <c r="W205" s="640"/>
      <c r="X205" s="640"/>
      <c r="Y205" s="640"/>
      <c r="Z205" s="640"/>
      <c r="AA205" s="640"/>
      <c r="AB205" s="640"/>
      <c r="AC205" s="640"/>
      <c r="AD205" s="584" t="s">
        <v>1365</v>
      </c>
      <c r="AE205" s="711" t="str">
        <f t="shared" si="161"/>
        <v>n.a</v>
      </c>
      <c r="AF205" s="711" t="str">
        <f t="shared" si="161"/>
        <v>n.a</v>
      </c>
      <c r="AG205" s="711" t="str">
        <f t="shared" si="161"/>
        <v>n.a</v>
      </c>
      <c r="AH205" s="711" t="str">
        <f t="shared" si="161"/>
        <v>n.a</v>
      </c>
      <c r="AI205" s="711" t="str">
        <f t="shared" si="161"/>
        <v>n.a</v>
      </c>
      <c r="AJ205" s="711">
        <f t="shared" si="161"/>
        <v>34.906636970000001</v>
      </c>
      <c r="AK205" s="711">
        <f t="shared" si="161"/>
        <v>37.56685092</v>
      </c>
      <c r="AL205" s="711">
        <f t="shared" si="161"/>
        <v>27.208098470000003</v>
      </c>
      <c r="AM205" s="711">
        <f t="shared" si="161"/>
        <v>52.1</v>
      </c>
      <c r="AN205" s="711">
        <f t="shared" si="161"/>
        <v>81.5</v>
      </c>
      <c r="AO205" s="711">
        <f t="shared" si="161"/>
        <v>91.6</v>
      </c>
      <c r="AP205" s="711">
        <f t="shared" si="161"/>
        <v>120.2</v>
      </c>
      <c r="AQ205" s="711">
        <f t="shared" si="161"/>
        <v>109.5</v>
      </c>
      <c r="AR205" s="711">
        <f t="shared" si="161"/>
        <v>115</v>
      </c>
      <c r="AS205" s="711">
        <f t="shared" si="161"/>
        <v>84</v>
      </c>
      <c r="AT205" s="711">
        <f t="shared" si="161"/>
        <v>44.5</v>
      </c>
      <c r="AU205" s="41" t="s">
        <v>803</v>
      </c>
      <c r="AV205" s="565" t="str">
        <f>IFERROR(#REF!/#REF!*100-100,"")</f>
        <v/>
      </c>
      <c r="AW205" s="565" t="e">
        <f>#REF!-#REF!</f>
        <v>#REF!</v>
      </c>
      <c r="AX205" s="565" t="str">
        <f>IFERROR(#REF!/#REF!*100-100,"")</f>
        <v/>
      </c>
      <c r="AY205" s="565" t="e">
        <f>#REF!-#REF!</f>
        <v>#REF!</v>
      </c>
      <c r="AZ205" s="565" t="str">
        <f>IFERROR(#REF!/#REF!*100-100,"")</f>
        <v/>
      </c>
      <c r="BA205" s="565" t="e">
        <f>#REF!-#REF!</f>
        <v>#REF!</v>
      </c>
      <c r="BB205" s="565" t="str">
        <f>IFERROR(#REF!/I205*100-100,"")</f>
        <v/>
      </c>
      <c r="BC205" s="565" t="e">
        <f>#REF!-I205</f>
        <v>#REF!</v>
      </c>
      <c r="BE205" s="580" t="e">
        <f>#REF!-I205</f>
        <v>#REF!</v>
      </c>
      <c r="BF205" s="580" t="e">
        <f>#REF!-I205</f>
        <v>#REF!</v>
      </c>
      <c r="BG205" s="580" t="e">
        <f>#REF!-#REF!</f>
        <v>#REF!</v>
      </c>
      <c r="BH205" s="580" t="e">
        <f>#REF!-#REF!</f>
        <v>#REF!</v>
      </c>
    </row>
    <row r="206" spans="1:60" x14ac:dyDescent="0.25">
      <c r="A206" s="587"/>
      <c r="B206" s="1205" t="s">
        <v>804</v>
      </c>
      <c r="C206" s="44" t="s">
        <v>1482</v>
      </c>
      <c r="D206" s="44" t="s">
        <v>1482</v>
      </c>
      <c r="E206" s="44" t="s">
        <v>1482</v>
      </c>
      <c r="F206" s="44" t="s">
        <v>1482</v>
      </c>
      <c r="G206" s="778" t="s">
        <v>1482</v>
      </c>
      <c r="H206" s="44">
        <f>[6]Sum_Bud_data!X22</f>
        <v>177.59077759000002</v>
      </c>
      <c r="I206" s="44">
        <f>[6]Sum_Bud_data!AG22</f>
        <v>176.10642252</v>
      </c>
      <c r="J206" s="44">
        <f>[7]Sum_Bud_data!AX23</f>
        <v>212.31905494</v>
      </c>
      <c r="K206" s="44">
        <f>[7]Sum_Bud_data!BH23</f>
        <v>227.7</v>
      </c>
      <c r="L206" s="44">
        <f>[7]Sum_Bud_data!BM23</f>
        <v>327.60000000000002</v>
      </c>
      <c r="M206" s="1234">
        <f>Sum_Bud_data!N23</f>
        <v>335</v>
      </c>
      <c r="N206" s="1234">
        <f>Sum_Bud_data!O23</f>
        <v>389</v>
      </c>
      <c r="O206" s="1234">
        <f>Sum_Bud_data!P23</f>
        <v>277.3</v>
      </c>
      <c r="P206" s="1234">
        <f>Sum_Bud_data!U23</f>
        <v>348.79999999999995</v>
      </c>
      <c r="Q206" s="1234">
        <f>Sum_Bud_data!Z23</f>
        <v>341.1</v>
      </c>
      <c r="R206" s="1398">
        <f>Sum_Bud_data!AE23</f>
        <v>224.8</v>
      </c>
      <c r="S206" s="772">
        <f t="shared" si="162"/>
        <v>0.2578434908041829</v>
      </c>
      <c r="T206" s="773">
        <f t="shared" si="163"/>
        <v>-71.499999999999943</v>
      </c>
      <c r="U206" s="640"/>
      <c r="V206" s="640"/>
      <c r="W206" s="640"/>
      <c r="X206" s="640"/>
      <c r="Y206" s="640"/>
      <c r="Z206" s="640"/>
      <c r="AA206" s="640"/>
      <c r="AB206" s="640"/>
      <c r="AC206" s="640"/>
      <c r="AD206" s="576" t="s">
        <v>1366</v>
      </c>
      <c r="AE206" s="711" t="str">
        <f t="shared" si="161"/>
        <v>n.a</v>
      </c>
      <c r="AF206" s="711" t="str">
        <f t="shared" si="161"/>
        <v>n.a</v>
      </c>
      <c r="AG206" s="711" t="str">
        <f t="shared" si="161"/>
        <v>n.a</v>
      </c>
      <c r="AH206" s="711" t="str">
        <f t="shared" si="161"/>
        <v>n.a</v>
      </c>
      <c r="AI206" s="711" t="str">
        <f t="shared" si="161"/>
        <v>n.a</v>
      </c>
      <c r="AJ206" s="711">
        <f t="shared" si="161"/>
        <v>177.59077759000002</v>
      </c>
      <c r="AK206" s="711">
        <f t="shared" si="161"/>
        <v>176.10642252</v>
      </c>
      <c r="AL206" s="711">
        <f t="shared" si="161"/>
        <v>212.31905494</v>
      </c>
      <c r="AM206" s="711">
        <f t="shared" si="161"/>
        <v>227.7</v>
      </c>
      <c r="AN206" s="711">
        <f t="shared" si="161"/>
        <v>327.60000000000002</v>
      </c>
      <c r="AO206" s="711">
        <f t="shared" si="161"/>
        <v>335</v>
      </c>
      <c r="AP206" s="711">
        <f t="shared" si="161"/>
        <v>389</v>
      </c>
      <c r="AQ206" s="711">
        <f t="shared" si="161"/>
        <v>277.3</v>
      </c>
      <c r="AR206" s="711">
        <f t="shared" si="161"/>
        <v>348.79999999999995</v>
      </c>
      <c r="AS206" s="711">
        <f t="shared" si="161"/>
        <v>341.1</v>
      </c>
      <c r="AT206" s="711">
        <f t="shared" si="161"/>
        <v>224.8</v>
      </c>
      <c r="AU206" s="41" t="s">
        <v>804</v>
      </c>
      <c r="AV206" s="565" t="str">
        <f>IFERROR(#REF!/#REF!*100-100,"")</f>
        <v/>
      </c>
      <c r="AW206" s="565" t="e">
        <f>#REF!-#REF!</f>
        <v>#REF!</v>
      </c>
      <c r="AX206" s="565" t="str">
        <f>IFERROR(#REF!/#REF!*100-100,"")</f>
        <v/>
      </c>
      <c r="AY206" s="565" t="e">
        <f>#REF!-#REF!</f>
        <v>#REF!</v>
      </c>
      <c r="AZ206" s="565" t="str">
        <f>IFERROR(#REF!/#REF!*100-100,"")</f>
        <v/>
      </c>
      <c r="BA206" s="565" t="e">
        <f>#REF!-#REF!</f>
        <v>#REF!</v>
      </c>
      <c r="BB206" s="565" t="str">
        <f>IFERROR(#REF!/I206*100-100,"")</f>
        <v/>
      </c>
      <c r="BC206" s="565" t="e">
        <f>#REF!-I206</f>
        <v>#REF!</v>
      </c>
      <c r="BE206" s="580" t="e">
        <f>#REF!-I206</f>
        <v>#REF!</v>
      </c>
      <c r="BF206" s="580" t="e">
        <f>#REF!-I206</f>
        <v>#REF!</v>
      </c>
      <c r="BG206" s="580" t="e">
        <f>#REF!-#REF!</f>
        <v>#REF!</v>
      </c>
      <c r="BH206" s="580" t="e">
        <f>#REF!-#REF!</f>
        <v>#REF!</v>
      </c>
    </row>
    <row r="207" spans="1:60" x14ac:dyDescent="0.25">
      <c r="A207" s="587"/>
      <c r="B207" s="161" t="s">
        <v>299</v>
      </c>
      <c r="C207" s="1226">
        <f t="shared" ref="C207:O207" si="165">SUM(C208:C211)</f>
        <v>24.277237150000001</v>
      </c>
      <c r="D207" s="1226">
        <f t="shared" si="165"/>
        <v>26.280934079999998</v>
      </c>
      <c r="E207" s="1226">
        <f t="shared" si="165"/>
        <v>29.174281739999994</v>
      </c>
      <c r="F207" s="1226">
        <f t="shared" si="165"/>
        <v>27.645464829999998</v>
      </c>
      <c r="G207" s="1226">
        <f t="shared" si="165"/>
        <v>26.258695259999993</v>
      </c>
      <c r="H207" s="47">
        <f t="shared" si="165"/>
        <v>26.22394233</v>
      </c>
      <c r="I207" s="47">
        <f t="shared" si="165"/>
        <v>30.114330230000011</v>
      </c>
      <c r="J207" s="47">
        <f t="shared" si="165"/>
        <v>27.86362175</v>
      </c>
      <c r="K207" s="47">
        <f t="shared" si="165"/>
        <v>22.460015820000006</v>
      </c>
      <c r="L207" s="47">
        <f t="shared" si="165"/>
        <v>28.273299999999999</v>
      </c>
      <c r="M207" s="1310">
        <f t="shared" si="165"/>
        <v>55.869071040000001</v>
      </c>
      <c r="N207" s="1310">
        <f t="shared" si="165"/>
        <v>73.410600000000002</v>
      </c>
      <c r="O207" s="1396">
        <f t="shared" si="165"/>
        <v>61.715899999999991</v>
      </c>
      <c r="P207" s="1396">
        <f>SUM(P208:P211)</f>
        <v>61.736299999999993</v>
      </c>
      <c r="Q207" s="1396">
        <f>SUM(Q208:Q211)</f>
        <v>66.275700000000001</v>
      </c>
      <c r="R207" s="1397">
        <f>SUM(R208:R211)</f>
        <v>70.021900000000002</v>
      </c>
      <c r="S207" s="772">
        <f t="shared" si="162"/>
        <v>3.3054690930534036E-4</v>
      </c>
      <c r="T207" s="773">
        <f t="shared" si="163"/>
        <v>-2.0400000000002194E-2</v>
      </c>
      <c r="U207" s="45">
        <f>M207-L207</f>
        <v>27.595771040000002</v>
      </c>
      <c r="Y207" s="45"/>
      <c r="Z207" s="45"/>
      <c r="AA207" s="45"/>
      <c r="AB207" s="45"/>
      <c r="AC207" s="45"/>
      <c r="AD207" s="581" t="s">
        <v>1407</v>
      </c>
      <c r="AE207" s="716">
        <f t="shared" si="161"/>
        <v>24.277237150000001</v>
      </c>
      <c r="AF207" s="716">
        <f t="shared" si="161"/>
        <v>26.280934079999998</v>
      </c>
      <c r="AG207" s="716">
        <f t="shared" si="161"/>
        <v>29.174281739999994</v>
      </c>
      <c r="AH207" s="716">
        <f t="shared" si="161"/>
        <v>27.645464829999998</v>
      </c>
      <c r="AI207" s="716">
        <f t="shared" si="161"/>
        <v>26.258695259999993</v>
      </c>
      <c r="AJ207" s="716">
        <f t="shared" si="161"/>
        <v>26.22394233</v>
      </c>
      <c r="AK207" s="716">
        <f t="shared" si="161"/>
        <v>30.114330230000011</v>
      </c>
      <c r="AL207" s="716">
        <f t="shared" si="161"/>
        <v>27.86362175</v>
      </c>
      <c r="AM207" s="716">
        <f t="shared" si="161"/>
        <v>22.460015820000006</v>
      </c>
      <c r="AN207" s="716">
        <f t="shared" si="161"/>
        <v>28.273299999999999</v>
      </c>
      <c r="AO207" s="716">
        <f t="shared" si="161"/>
        <v>55.869071040000001</v>
      </c>
      <c r="AP207" s="716">
        <f t="shared" si="161"/>
        <v>73.410600000000002</v>
      </c>
      <c r="AQ207" s="716">
        <f t="shared" si="161"/>
        <v>61.715899999999991</v>
      </c>
      <c r="AR207" s="716">
        <f t="shared" si="161"/>
        <v>61.736299999999993</v>
      </c>
      <c r="AS207" s="716">
        <f t="shared" si="161"/>
        <v>66.275700000000001</v>
      </c>
      <c r="AT207" s="716">
        <f t="shared" si="161"/>
        <v>70.021900000000002</v>
      </c>
      <c r="AU207" s="40" t="s">
        <v>299</v>
      </c>
      <c r="AV207" s="565" t="str">
        <f>IFERROR(#REF!/#REF!*100-100,"")</f>
        <v/>
      </c>
      <c r="AW207" s="565" t="e">
        <f>#REF!-#REF!</f>
        <v>#REF!</v>
      </c>
      <c r="AX207" s="565" t="str">
        <f>IFERROR(#REF!/#REF!*100-100,"")</f>
        <v/>
      </c>
      <c r="AY207" s="565" t="e">
        <f>#REF!-#REF!</f>
        <v>#REF!</v>
      </c>
      <c r="AZ207" s="565" t="str">
        <f>IFERROR(#REF!/#REF!*100-100,"")</f>
        <v/>
      </c>
      <c r="BA207" s="565" t="e">
        <f>#REF!-#REF!</f>
        <v>#REF!</v>
      </c>
      <c r="BB207" s="565" t="str">
        <f>IFERROR(#REF!/I207*100-100,"")</f>
        <v/>
      </c>
      <c r="BC207" s="565" t="e">
        <f>#REF!-I207</f>
        <v>#REF!</v>
      </c>
      <c r="BE207" s="580" t="e">
        <f>#REF!-I207</f>
        <v>#REF!</v>
      </c>
      <c r="BF207" s="580" t="e">
        <f>#REF!-I207</f>
        <v>#REF!</v>
      </c>
      <c r="BG207" s="580" t="e">
        <f>#REF!-#REF!</f>
        <v>#REF!</v>
      </c>
      <c r="BH207" s="580" t="e">
        <f>#REF!-#REF!</f>
        <v>#REF!</v>
      </c>
    </row>
    <row r="208" spans="1:60" hidden="1" x14ac:dyDescent="0.25">
      <c r="A208" s="587"/>
      <c r="B208" s="1207" t="s">
        <v>300</v>
      </c>
      <c r="C208" s="708">
        <f>[6]Sum_Bud_data!N32</f>
        <v>10.530852350000002</v>
      </c>
      <c r="D208" s="708">
        <f>[6]Sum_Bud_data!O32</f>
        <v>12.47256028</v>
      </c>
      <c r="E208" s="708">
        <f>[6]Sum_Bud_data!P32</f>
        <v>11.926174130000001</v>
      </c>
      <c r="F208" s="708">
        <f>[6]Sum_Bud_data!Q32</f>
        <v>12.833184719999998</v>
      </c>
      <c r="G208" s="708">
        <f>[6]Sum_Bud_data!R32</f>
        <v>10.848136519999999</v>
      </c>
      <c r="H208" s="44">
        <f>[6]Sum_Bud_data!X32</f>
        <v>10.14273916</v>
      </c>
      <c r="I208" s="44">
        <f>[6]Sum_Bud_data!AG32</f>
        <v>14.458547320000001</v>
      </c>
      <c r="J208" s="44">
        <f>[7]Sum_Bud_data!AX32</f>
        <v>13.215253539999999</v>
      </c>
      <c r="K208" s="44">
        <f>[7]Sum_Bud_data!BH32</f>
        <v>10.395382550000003</v>
      </c>
      <c r="L208" s="44">
        <f>[7]Sum_Bud_data!BM32</f>
        <v>10.895099999999999</v>
      </c>
      <c r="M208" s="1234">
        <f>Sum_Bud_data!N32</f>
        <v>35.204180980000004</v>
      </c>
      <c r="N208" s="1234">
        <f>Sum_Bud_data!O32</f>
        <v>41.892899999999997</v>
      </c>
      <c r="O208" s="1234">
        <f>Sum_Bud_data!P32</f>
        <v>39.412799999999997</v>
      </c>
      <c r="P208" s="1234">
        <f>Sum_Bud_data!U32</f>
        <v>36.0685</v>
      </c>
      <c r="Q208" s="1234">
        <f>Sum_Bud_data!Z32</f>
        <v>38.988100000000003</v>
      </c>
      <c r="R208" s="1398">
        <f>Sum_Bud_data!AE32</f>
        <v>40.911000000000001</v>
      </c>
      <c r="S208" s="772">
        <f t="shared" ref="S208:S255" si="166">O208/N208-1</f>
        <v>-5.9200962454258321E-2</v>
      </c>
      <c r="T208" s="640"/>
      <c r="U208" s="640"/>
      <c r="V208" s="640"/>
      <c r="W208" s="640"/>
      <c r="X208" s="640"/>
      <c r="Y208" s="640"/>
      <c r="Z208" s="640"/>
      <c r="AA208" s="640"/>
      <c r="AB208" s="640"/>
      <c r="AC208" s="640"/>
      <c r="AD208" s="628" t="s">
        <v>1433</v>
      </c>
      <c r="AE208" s="711">
        <f t="shared" si="161"/>
        <v>10.530852350000002</v>
      </c>
      <c r="AF208" s="711">
        <f t="shared" si="161"/>
        <v>12.47256028</v>
      </c>
      <c r="AG208" s="711">
        <f t="shared" si="161"/>
        <v>11.926174130000001</v>
      </c>
      <c r="AH208" s="711">
        <f t="shared" si="161"/>
        <v>12.833184719999998</v>
      </c>
      <c r="AI208" s="711">
        <f t="shared" si="161"/>
        <v>10.848136519999999</v>
      </c>
      <c r="AJ208" s="711">
        <f t="shared" si="161"/>
        <v>10.14273916</v>
      </c>
      <c r="AK208" s="711">
        <f t="shared" si="161"/>
        <v>14.458547320000001</v>
      </c>
      <c r="AL208" s="711">
        <f t="shared" si="161"/>
        <v>13.215253539999999</v>
      </c>
      <c r="AM208" s="711">
        <f t="shared" si="161"/>
        <v>10.395382550000003</v>
      </c>
      <c r="AN208" s="711">
        <f t="shared" si="161"/>
        <v>10.895099999999999</v>
      </c>
      <c r="AO208" s="711">
        <f t="shared" si="161"/>
        <v>35.204180980000004</v>
      </c>
      <c r="AP208" s="711">
        <f t="shared" si="161"/>
        <v>41.892899999999997</v>
      </c>
      <c r="AQ208" s="711">
        <f t="shared" si="161"/>
        <v>39.412799999999997</v>
      </c>
      <c r="AR208" s="711">
        <f t="shared" si="161"/>
        <v>36.0685</v>
      </c>
      <c r="AS208" s="711">
        <f t="shared" si="161"/>
        <v>38.988100000000003</v>
      </c>
      <c r="AT208" s="711">
        <f t="shared" si="161"/>
        <v>40.911000000000001</v>
      </c>
      <c r="AU208" s="41" t="s">
        <v>300</v>
      </c>
      <c r="AV208" s="565" t="str">
        <f>IFERROR(#REF!/#REF!*100-100,"")</f>
        <v/>
      </c>
      <c r="AW208" s="565" t="e">
        <f>#REF!-#REF!</f>
        <v>#REF!</v>
      </c>
      <c r="AX208" s="565" t="str">
        <f>IFERROR(#REF!/#REF!*100-100,"")</f>
        <v/>
      </c>
      <c r="AY208" s="565" t="e">
        <f>#REF!-#REF!</f>
        <v>#REF!</v>
      </c>
      <c r="AZ208" s="565" t="str">
        <f>IFERROR(#REF!/#REF!*100-100,"")</f>
        <v/>
      </c>
      <c r="BA208" s="565" t="e">
        <f>#REF!-#REF!</f>
        <v>#REF!</v>
      </c>
      <c r="BB208" s="565" t="str">
        <f>IFERROR(#REF!/I208*100-100,"")</f>
        <v/>
      </c>
      <c r="BC208" s="565" t="e">
        <f>#REF!-I208</f>
        <v>#REF!</v>
      </c>
      <c r="BE208" s="580" t="e">
        <f>#REF!-I208</f>
        <v>#REF!</v>
      </c>
      <c r="BF208" s="580" t="e">
        <f>#REF!-I208</f>
        <v>#REF!</v>
      </c>
      <c r="BG208" s="580" t="e">
        <f>#REF!-#REF!</f>
        <v>#REF!</v>
      </c>
      <c r="BH208" s="580" t="e">
        <f>#REF!-#REF!</f>
        <v>#REF!</v>
      </c>
    </row>
    <row r="209" spans="1:63" hidden="1" x14ac:dyDescent="0.25">
      <c r="A209" s="587"/>
      <c r="B209" s="1207" t="s">
        <v>337</v>
      </c>
      <c r="C209" s="708">
        <f>[6]Sum_Bud_data!N33</f>
        <v>13.159857539999997</v>
      </c>
      <c r="D209" s="708">
        <f>[6]Sum_Bud_data!O33</f>
        <v>13.249579909999996</v>
      </c>
      <c r="E209" s="708">
        <f>[6]Sum_Bud_data!P33</f>
        <v>16.507900799999994</v>
      </c>
      <c r="F209" s="708">
        <f>[6]Sum_Bud_data!Q33</f>
        <v>14.073519970000001</v>
      </c>
      <c r="G209" s="708">
        <f>[6]Sum_Bud_data!R33</f>
        <v>14.618754309999995</v>
      </c>
      <c r="H209" s="44">
        <f>[6]Sum_Bud_data!X33</f>
        <v>15.29923825</v>
      </c>
      <c r="I209" s="44">
        <f>[6]Sum_Bud_data!AG33</f>
        <v>14.523533020000007</v>
      </c>
      <c r="J209" s="44">
        <f>[7]Sum_Bud_data!AX33</f>
        <v>13.38088905</v>
      </c>
      <c r="K209" s="44">
        <f>[7]Sum_Bud_data!BH33</f>
        <v>11.27180083</v>
      </c>
      <c r="L209" s="44">
        <f>[7]Sum_Bud_data!BM33</f>
        <v>16.151199999999999</v>
      </c>
      <c r="M209" s="1234">
        <f>Sum_Bud_data!N33</f>
        <v>19.617803859999999</v>
      </c>
      <c r="N209" s="1234">
        <f>Sum_Bud_data!O33</f>
        <v>29.927800000000001</v>
      </c>
      <c r="O209" s="1234">
        <f>Sum_Bud_data!P33</f>
        <v>21.2942</v>
      </c>
      <c r="P209" s="1234">
        <f>Sum_Bud_data!U33</f>
        <v>22.985299999999999</v>
      </c>
      <c r="Q209" s="1234">
        <f>Sum_Bud_data!Z33</f>
        <v>24.536000000000001</v>
      </c>
      <c r="R209" s="1398">
        <f>Sum_Bud_data!AE33</f>
        <v>26.276900000000001</v>
      </c>
      <c r="S209" s="772">
        <f t="shared" si="166"/>
        <v>-0.28848094413889436</v>
      </c>
      <c r="T209" s="640"/>
      <c r="U209" s="640"/>
      <c r="V209" s="640"/>
      <c r="W209" s="640"/>
      <c r="X209" s="640"/>
      <c r="Y209" s="640"/>
      <c r="Z209" s="640"/>
      <c r="AA209" s="640"/>
      <c r="AB209" s="640"/>
      <c r="AC209" s="640"/>
      <c r="AD209" s="628" t="s">
        <v>1434</v>
      </c>
      <c r="AE209" s="711">
        <f t="shared" si="161"/>
        <v>13.159857539999997</v>
      </c>
      <c r="AF209" s="711">
        <f t="shared" si="161"/>
        <v>13.249579909999996</v>
      </c>
      <c r="AG209" s="711">
        <f t="shared" si="161"/>
        <v>16.507900799999994</v>
      </c>
      <c r="AH209" s="711">
        <f t="shared" si="161"/>
        <v>14.073519970000001</v>
      </c>
      <c r="AI209" s="711">
        <f t="shared" si="161"/>
        <v>14.618754309999995</v>
      </c>
      <c r="AJ209" s="711">
        <f t="shared" si="161"/>
        <v>15.29923825</v>
      </c>
      <c r="AK209" s="711">
        <f t="shared" si="161"/>
        <v>14.523533020000007</v>
      </c>
      <c r="AL209" s="711">
        <f t="shared" si="161"/>
        <v>13.38088905</v>
      </c>
      <c r="AM209" s="711">
        <f t="shared" si="161"/>
        <v>11.27180083</v>
      </c>
      <c r="AN209" s="711">
        <f t="shared" si="161"/>
        <v>16.151199999999999</v>
      </c>
      <c r="AO209" s="711">
        <f t="shared" si="161"/>
        <v>19.617803859999999</v>
      </c>
      <c r="AP209" s="711">
        <f t="shared" si="161"/>
        <v>29.927800000000001</v>
      </c>
      <c r="AQ209" s="711">
        <f t="shared" si="161"/>
        <v>21.2942</v>
      </c>
      <c r="AR209" s="711">
        <f t="shared" si="161"/>
        <v>22.985299999999999</v>
      </c>
      <c r="AS209" s="711">
        <f t="shared" si="161"/>
        <v>24.536000000000001</v>
      </c>
      <c r="AT209" s="711">
        <f t="shared" si="161"/>
        <v>26.276900000000001</v>
      </c>
      <c r="AU209" s="41" t="s">
        <v>337</v>
      </c>
      <c r="AV209" s="565" t="str">
        <f>IFERROR(#REF!/#REF!*100-100,"")</f>
        <v/>
      </c>
      <c r="AW209" s="565" t="e">
        <f>#REF!-#REF!</f>
        <v>#REF!</v>
      </c>
      <c r="AX209" s="565" t="str">
        <f>IFERROR(#REF!/#REF!*100-100,"")</f>
        <v/>
      </c>
      <c r="AY209" s="565" t="e">
        <f>#REF!-#REF!</f>
        <v>#REF!</v>
      </c>
      <c r="AZ209" s="565" t="str">
        <f>IFERROR(#REF!/#REF!*100-100,"")</f>
        <v/>
      </c>
      <c r="BA209" s="565" t="e">
        <f>#REF!-#REF!</f>
        <v>#REF!</v>
      </c>
      <c r="BB209" s="565" t="str">
        <f>IFERROR(#REF!/I209*100-100,"")</f>
        <v/>
      </c>
      <c r="BC209" s="565" t="e">
        <f>#REF!-I209</f>
        <v>#REF!</v>
      </c>
      <c r="BE209" s="580" t="e">
        <f>#REF!-I209</f>
        <v>#REF!</v>
      </c>
      <c r="BF209" s="580" t="e">
        <f>#REF!-I209</f>
        <v>#REF!</v>
      </c>
      <c r="BG209" s="580" t="e">
        <f>#REF!-#REF!</f>
        <v>#REF!</v>
      </c>
      <c r="BH209" s="580" t="e">
        <f>#REF!-#REF!</f>
        <v>#REF!</v>
      </c>
    </row>
    <row r="210" spans="1:63" hidden="1" x14ac:dyDescent="0.25">
      <c r="A210" s="587"/>
      <c r="B210" s="1207" t="s">
        <v>473</v>
      </c>
      <c r="C210" s="708">
        <f>[6]Sum_Bud_data!N34</f>
        <v>0.57591135999999998</v>
      </c>
      <c r="D210" s="708">
        <f>[6]Sum_Bud_data!O34</f>
        <v>0.55759389000000004</v>
      </c>
      <c r="E210" s="708">
        <f>[6]Sum_Bud_data!P34</f>
        <v>0.69330652000000004</v>
      </c>
      <c r="F210" s="708">
        <f>[6]Sum_Bud_data!Q34</f>
        <v>0.68422018999999989</v>
      </c>
      <c r="G210" s="708">
        <f>[6]Sum_Bud_data!R34</f>
        <v>0.79130442999999995</v>
      </c>
      <c r="H210" s="44">
        <f>[6]Sum_Bud_data!X34</f>
        <v>0.73497279999999998</v>
      </c>
      <c r="I210" s="44">
        <f>[6]Sum_Bud_data!AG34</f>
        <v>0.82934588999999992</v>
      </c>
      <c r="J210" s="44">
        <f>[7]Sum_Bud_data!AX34</f>
        <v>0.78642916000000007</v>
      </c>
      <c r="K210" s="44">
        <f>[7]Sum_Bud_data!BH34</f>
        <v>0.7356097399999999</v>
      </c>
      <c r="L210" s="44">
        <f>[7]Sum_Bud_data!BM34</f>
        <v>1.157</v>
      </c>
      <c r="M210" s="1234">
        <f>Sum_Bud_data!N34</f>
        <v>0.93208619999999998</v>
      </c>
      <c r="N210" s="1234">
        <f>Sum_Bud_data!O34</f>
        <v>0.80659999999999998</v>
      </c>
      <c r="O210" s="1234">
        <f>Sum_Bud_data!P34</f>
        <v>1.0088999999999999</v>
      </c>
      <c r="P210" s="1234">
        <f>Sum_Bud_data!U34</f>
        <v>1.1779999999999999</v>
      </c>
      <c r="Q210" s="1234">
        <f>Sum_Bud_data!Z34</f>
        <v>1.2515000000000001</v>
      </c>
      <c r="R210" s="1398">
        <f>Sum_Bud_data!AE34</f>
        <v>1.3339000000000001</v>
      </c>
      <c r="S210" s="772">
        <f t="shared" si="166"/>
        <v>0.25080585172328274</v>
      </c>
      <c r="T210" s="640"/>
      <c r="U210" s="640"/>
      <c r="V210" s="640"/>
      <c r="W210" s="640"/>
      <c r="X210" s="640"/>
      <c r="Y210" s="640"/>
      <c r="Z210" s="640"/>
      <c r="AA210" s="640"/>
      <c r="AB210" s="640"/>
      <c r="AC210" s="640"/>
      <c r="AD210" s="628" t="s">
        <v>1435</v>
      </c>
      <c r="AE210" s="711">
        <f t="shared" si="161"/>
        <v>0.57591135999999998</v>
      </c>
      <c r="AF210" s="711">
        <f t="shared" si="161"/>
        <v>0.55759389000000004</v>
      </c>
      <c r="AG210" s="711">
        <f t="shared" si="161"/>
        <v>0.69330652000000004</v>
      </c>
      <c r="AH210" s="711">
        <f t="shared" si="161"/>
        <v>0.68422018999999989</v>
      </c>
      <c r="AI210" s="711">
        <f t="shared" si="161"/>
        <v>0.79130442999999995</v>
      </c>
      <c r="AJ210" s="711">
        <f t="shared" si="161"/>
        <v>0.73497279999999998</v>
      </c>
      <c r="AK210" s="711">
        <f t="shared" si="161"/>
        <v>0.82934588999999992</v>
      </c>
      <c r="AL210" s="711">
        <f t="shared" si="161"/>
        <v>0.78642916000000007</v>
      </c>
      <c r="AM210" s="711">
        <f t="shared" si="161"/>
        <v>0.7356097399999999</v>
      </c>
      <c r="AN210" s="711">
        <f t="shared" si="161"/>
        <v>1.157</v>
      </c>
      <c r="AO210" s="711">
        <f t="shared" si="161"/>
        <v>0.93208619999999998</v>
      </c>
      <c r="AP210" s="711">
        <f t="shared" si="161"/>
        <v>0.80659999999999998</v>
      </c>
      <c r="AQ210" s="711">
        <f t="shared" si="161"/>
        <v>1.0088999999999999</v>
      </c>
      <c r="AR210" s="711">
        <f t="shared" si="161"/>
        <v>1.1779999999999999</v>
      </c>
      <c r="AS210" s="711">
        <f t="shared" si="161"/>
        <v>1.2515000000000001</v>
      </c>
      <c r="AT210" s="711">
        <f t="shared" si="161"/>
        <v>1.3339000000000001</v>
      </c>
      <c r="AU210" s="41" t="s">
        <v>473</v>
      </c>
      <c r="AV210" s="565" t="str">
        <f>IFERROR(#REF!/#REF!*100-100,"")</f>
        <v/>
      </c>
      <c r="AW210" s="565" t="e">
        <f>#REF!-#REF!</f>
        <v>#REF!</v>
      </c>
      <c r="AX210" s="565" t="str">
        <f>IFERROR(#REF!/#REF!*100-100,"")</f>
        <v/>
      </c>
      <c r="AY210" s="565" t="e">
        <f>#REF!-#REF!</f>
        <v>#REF!</v>
      </c>
      <c r="AZ210" s="565" t="str">
        <f>IFERROR(#REF!/#REF!*100-100,"")</f>
        <v/>
      </c>
      <c r="BA210" s="565" t="e">
        <f>#REF!-#REF!</f>
        <v>#REF!</v>
      </c>
      <c r="BB210" s="565" t="str">
        <f>IFERROR(#REF!/I210*100-100,"")</f>
        <v/>
      </c>
      <c r="BC210" s="565" t="e">
        <f>#REF!-I210</f>
        <v>#REF!</v>
      </c>
      <c r="BE210" s="580" t="e">
        <f>#REF!-I210</f>
        <v>#REF!</v>
      </c>
      <c r="BF210" s="580" t="e">
        <f>#REF!-I210</f>
        <v>#REF!</v>
      </c>
      <c r="BG210" s="580" t="e">
        <f>#REF!-#REF!</f>
        <v>#REF!</v>
      </c>
      <c r="BH210" s="580" t="e">
        <f>#REF!-#REF!</f>
        <v>#REF!</v>
      </c>
    </row>
    <row r="211" spans="1:63" ht="16.5" hidden="1" customHeight="1" x14ac:dyDescent="0.25">
      <c r="A211" s="587"/>
      <c r="B211" s="1207" t="str">
        <f>Sum_Bud_data!M35</f>
        <v>Transfer not elswhere  </v>
      </c>
      <c r="C211" s="708">
        <f>[6]Sum_Bud_data!N35</f>
        <v>1.0615899999999999E-2</v>
      </c>
      <c r="D211" s="708">
        <f>[6]Sum_Bud_data!O35</f>
        <v>1.1999999999999999E-3</v>
      </c>
      <c r="E211" s="708">
        <f>[6]Sum_Bud_data!P35</f>
        <v>4.6900290000000004E-2</v>
      </c>
      <c r="F211" s="708">
        <f>[6]Sum_Bud_data!Q35</f>
        <v>5.4539949999999997E-2</v>
      </c>
      <c r="G211" s="708">
        <f>[6]Sum_Bud_data!R35</f>
        <v>5.0000000000000001E-4</v>
      </c>
      <c r="H211" s="44">
        <f>[6]Sum_Bud_data!X35</f>
        <v>4.6992119999999998E-2</v>
      </c>
      <c r="I211" s="44">
        <f>[6]Sum_Bud_data!AG35</f>
        <v>0.30290400000000001</v>
      </c>
      <c r="J211" s="44">
        <f>[7]Sum_Bud_data!AX35</f>
        <v>0.48104999999999998</v>
      </c>
      <c r="K211" s="44">
        <f>[7]Sum_Bud_data!BH35</f>
        <v>5.7222699999999994E-2</v>
      </c>
      <c r="L211" s="44">
        <f>[7]Sum_Bud_data!BM35</f>
        <v>7.0000000000000007E-2</v>
      </c>
      <c r="M211" s="1234">
        <f>Sum_Bud_data!N35</f>
        <v>0.115</v>
      </c>
      <c r="N211" s="1234">
        <f>Sum_Bud_data!O35</f>
        <v>0.7833</v>
      </c>
      <c r="O211" s="1234">
        <f>Sum_Bud_data!P35</f>
        <v>0</v>
      </c>
      <c r="P211" s="1234">
        <f>Sum_Bud_data!U35</f>
        <v>1.5044999999999999</v>
      </c>
      <c r="Q211" s="1234">
        <f>Sum_Bud_data!Z35</f>
        <v>1.5001</v>
      </c>
      <c r="R211" s="1398">
        <f>Sum_Bud_data!AE35</f>
        <v>1.5001</v>
      </c>
      <c r="S211" s="772">
        <f t="shared" si="166"/>
        <v>-1</v>
      </c>
      <c r="T211" s="640"/>
      <c r="U211" s="640"/>
      <c r="V211" s="640"/>
      <c r="W211" s="640"/>
      <c r="X211" s="640"/>
      <c r="Y211" s="640"/>
      <c r="Z211" s="640"/>
      <c r="AA211" s="640"/>
      <c r="AB211" s="640"/>
      <c r="AC211" s="640"/>
      <c r="AD211" s="779" t="s">
        <v>1436</v>
      </c>
      <c r="AE211" s="711">
        <f t="shared" si="161"/>
        <v>1.0615899999999999E-2</v>
      </c>
      <c r="AF211" s="711">
        <f t="shared" si="161"/>
        <v>1.1999999999999999E-3</v>
      </c>
      <c r="AG211" s="711">
        <f t="shared" si="161"/>
        <v>4.6900290000000004E-2</v>
      </c>
      <c r="AH211" s="711">
        <f t="shared" si="161"/>
        <v>5.4539949999999997E-2</v>
      </c>
      <c r="AI211" s="711">
        <f t="shared" si="161"/>
        <v>5.0000000000000001E-4</v>
      </c>
      <c r="AJ211" s="711">
        <f t="shared" si="161"/>
        <v>4.6992119999999998E-2</v>
      </c>
      <c r="AK211" s="711">
        <f t="shared" si="161"/>
        <v>0.30290400000000001</v>
      </c>
      <c r="AL211" s="711">
        <f t="shared" si="161"/>
        <v>0.48104999999999998</v>
      </c>
      <c r="AM211" s="711">
        <f t="shared" si="161"/>
        <v>5.7222699999999994E-2</v>
      </c>
      <c r="AN211" s="711">
        <f t="shared" si="161"/>
        <v>7.0000000000000007E-2</v>
      </c>
      <c r="AO211" s="711">
        <f t="shared" si="161"/>
        <v>0.115</v>
      </c>
      <c r="AP211" s="711">
        <f t="shared" si="161"/>
        <v>0.7833</v>
      </c>
      <c r="AQ211" s="711">
        <f t="shared" si="161"/>
        <v>0</v>
      </c>
      <c r="AR211" s="711">
        <f t="shared" si="161"/>
        <v>1.5044999999999999</v>
      </c>
      <c r="AS211" s="711">
        <f t="shared" si="161"/>
        <v>1.5001</v>
      </c>
      <c r="AT211" s="711">
        <f t="shared" si="161"/>
        <v>1.5001</v>
      </c>
      <c r="AU211" s="41" t="s">
        <v>476</v>
      </c>
      <c r="AV211" s="565" t="str">
        <f>IFERROR(#REF!/#REF!*100-100,"")</f>
        <v/>
      </c>
      <c r="AW211" s="565" t="e">
        <f>#REF!-#REF!</f>
        <v>#REF!</v>
      </c>
      <c r="AX211" s="565" t="str">
        <f>IFERROR(#REF!/#REF!*100-100,"")</f>
        <v/>
      </c>
      <c r="AY211" s="565" t="e">
        <f>#REF!-#REF!</f>
        <v>#REF!</v>
      </c>
      <c r="AZ211" s="565" t="str">
        <f>IFERROR(#REF!/#REF!*100-100,"")</f>
        <v/>
      </c>
      <c r="BA211" s="565" t="e">
        <f>#REF!-#REF!</f>
        <v>#REF!</v>
      </c>
      <c r="BB211" s="565" t="str">
        <f>IFERROR(#REF!/I211*100-100,"")</f>
        <v/>
      </c>
      <c r="BC211" s="565" t="e">
        <f>#REF!-I211</f>
        <v>#REF!</v>
      </c>
      <c r="BE211" s="580" t="e">
        <f>#REF!-I211</f>
        <v>#REF!</v>
      </c>
      <c r="BF211" s="580" t="e">
        <f>#REF!-I211</f>
        <v>#REF!</v>
      </c>
      <c r="BG211" s="580" t="e">
        <f>#REF!-#REF!</f>
        <v>#REF!</v>
      </c>
      <c r="BH211" s="580" t="e">
        <f>#REF!-#REF!</f>
        <v>#REF!</v>
      </c>
    </row>
    <row r="212" spans="1:63" ht="16.5" customHeight="1" x14ac:dyDescent="0.25">
      <c r="A212" s="568"/>
      <c r="B212" s="165"/>
      <c r="C212" s="39"/>
      <c r="D212" s="39"/>
      <c r="E212" s="39"/>
      <c r="F212" s="39"/>
      <c r="G212" s="39"/>
      <c r="H212" s="44"/>
      <c r="I212" s="44"/>
      <c r="J212" s="44"/>
      <c r="K212" s="44"/>
      <c r="L212" s="44"/>
      <c r="M212" s="1234"/>
      <c r="N212" s="1234"/>
      <c r="O212" s="1351"/>
      <c r="P212" s="1351"/>
      <c r="Q212" s="1351"/>
      <c r="R212" s="1399"/>
      <c r="S212" s="772"/>
      <c r="T212" s="640"/>
      <c r="U212" s="640"/>
      <c r="V212" s="640"/>
      <c r="X212" s="780"/>
      <c r="Y212" s="781"/>
      <c r="Z212" s="640"/>
      <c r="AA212" s="640"/>
      <c r="AB212" s="640"/>
      <c r="AC212" s="640"/>
      <c r="AD212" s="551"/>
      <c r="AE212" s="716"/>
      <c r="AF212" s="716"/>
      <c r="AG212" s="716"/>
      <c r="AH212" s="716"/>
      <c r="AI212" s="716"/>
      <c r="AJ212" s="716"/>
      <c r="AK212" s="716"/>
      <c r="AL212" s="716"/>
      <c r="AM212" s="716"/>
      <c r="AN212" s="716"/>
      <c r="AO212" s="716"/>
      <c r="AP212" s="716"/>
      <c r="AQ212" s="716"/>
      <c r="AR212" s="716"/>
      <c r="AS212" s="716"/>
      <c r="AT212" s="716"/>
      <c r="AU212" s="39"/>
      <c r="AV212" s="565" t="str">
        <f>IFERROR(#REF!/#REF!*100-100,"")</f>
        <v/>
      </c>
      <c r="AW212" s="565" t="e">
        <f>#REF!-#REF!</f>
        <v>#REF!</v>
      </c>
      <c r="AX212" s="565" t="str">
        <f>IFERROR(#REF!/#REF!*100-100,"")</f>
        <v/>
      </c>
      <c r="AY212" s="565" t="e">
        <f>#REF!-#REF!</f>
        <v>#REF!</v>
      </c>
      <c r="AZ212" s="565" t="str">
        <f>IFERROR(#REF!/#REF!*100-100,"")</f>
        <v/>
      </c>
      <c r="BA212" s="565" t="e">
        <f>#REF!-#REF!</f>
        <v>#REF!</v>
      </c>
      <c r="BB212" s="565" t="str">
        <f>IFERROR(#REF!/I212*100-100,"")</f>
        <v/>
      </c>
      <c r="BC212" s="565" t="e">
        <f>#REF!-I212</f>
        <v>#REF!</v>
      </c>
      <c r="BE212" s="580" t="e">
        <f>#REF!-I212</f>
        <v>#REF!</v>
      </c>
      <c r="BF212" s="580" t="e">
        <f>#REF!-I212</f>
        <v>#REF!</v>
      </c>
      <c r="BG212" s="580" t="e">
        <f>#REF!-#REF!</f>
        <v>#REF!</v>
      </c>
      <c r="BH212" s="580" t="e">
        <f>#REF!-#REF!</f>
        <v>#REF!</v>
      </c>
      <c r="BI212" s="782"/>
      <c r="BJ212" s="782"/>
      <c r="BK212" s="782"/>
    </row>
    <row r="213" spans="1:63" x14ac:dyDescent="0.25">
      <c r="A213" s="587"/>
      <c r="B213" s="161" t="s">
        <v>1069</v>
      </c>
      <c r="C213" s="1226">
        <f t="shared" ref="C213:Q213" si="167">SUM(C214,C217,C218,C221,C224,C225,C226)</f>
        <v>330.11347089999998</v>
      </c>
      <c r="D213" s="1226">
        <f t="shared" si="167"/>
        <v>368.28063228549991</v>
      </c>
      <c r="E213" s="1226">
        <f t="shared" si="167"/>
        <v>250.26111896999996</v>
      </c>
      <c r="F213" s="1226">
        <f t="shared" si="167"/>
        <v>203.56715357999997</v>
      </c>
      <c r="G213" s="1226">
        <f t="shared" si="167"/>
        <v>336.474579995</v>
      </c>
      <c r="H213" s="47">
        <f t="shared" si="167"/>
        <v>352.22797220000001</v>
      </c>
      <c r="I213" s="47">
        <f t="shared" si="167"/>
        <v>376.90192091000011</v>
      </c>
      <c r="J213" s="47">
        <f t="shared" si="167"/>
        <v>367.91324328999997</v>
      </c>
      <c r="K213" s="47">
        <f t="shared" si="167"/>
        <v>505.14895283999994</v>
      </c>
      <c r="L213" s="47">
        <f t="shared" si="167"/>
        <v>557.05100000000004</v>
      </c>
      <c r="M213" s="1310">
        <f t="shared" si="167"/>
        <v>541.08415244999992</v>
      </c>
      <c r="N213" s="1310">
        <f t="shared" si="167"/>
        <v>617.42099999999994</v>
      </c>
      <c r="O213" s="1396">
        <f>SUM(O214,O217,O218,O221,O224,O225,O226)</f>
        <v>519.71249999999998</v>
      </c>
      <c r="P213" s="1396">
        <f>SUM(P214,P217,P218,P221,P224,P225,P226)</f>
        <v>609.82939999999985</v>
      </c>
      <c r="Q213" s="1396">
        <f t="shared" si="167"/>
        <v>584.36830000000009</v>
      </c>
      <c r="R213" s="1397">
        <f t="shared" ref="R213" si="168">SUM(R214,R217,R218,R221,R224,R225,R226)</f>
        <v>576.60050000000001</v>
      </c>
      <c r="S213" s="772">
        <f>P213/O213-1</f>
        <v>0.17339759963441304</v>
      </c>
      <c r="T213" s="45">
        <f>O213-P213</f>
        <v>-90.116899999999873</v>
      </c>
      <c r="U213" s="45">
        <f>O213-N213</f>
        <v>-97.708499999999958</v>
      </c>
      <c r="V213" s="772">
        <f>P213/O213-1</f>
        <v>0.17339759963441304</v>
      </c>
      <c r="W213" s="783"/>
      <c r="X213" s="783"/>
      <c r="Y213" s="733"/>
      <c r="Z213" s="45"/>
      <c r="AA213" s="45"/>
      <c r="AB213" s="45"/>
      <c r="AC213" s="45"/>
      <c r="AD213" s="581" t="s">
        <v>1367</v>
      </c>
      <c r="AE213" s="716">
        <f t="shared" ref="AE213:AT226" si="169">C213</f>
        <v>330.11347089999998</v>
      </c>
      <c r="AF213" s="716">
        <f t="shared" si="169"/>
        <v>368.28063228549991</v>
      </c>
      <c r="AG213" s="716">
        <f t="shared" si="169"/>
        <v>250.26111896999996</v>
      </c>
      <c r="AH213" s="716">
        <f t="shared" si="169"/>
        <v>203.56715357999997</v>
      </c>
      <c r="AI213" s="716">
        <f t="shared" si="169"/>
        <v>336.474579995</v>
      </c>
      <c r="AJ213" s="716">
        <f t="shared" si="169"/>
        <v>352.22797220000001</v>
      </c>
      <c r="AK213" s="716">
        <f t="shared" si="169"/>
        <v>376.90192091000011</v>
      </c>
      <c r="AL213" s="716">
        <f t="shared" si="169"/>
        <v>367.91324328999997</v>
      </c>
      <c r="AM213" s="716">
        <f t="shared" si="169"/>
        <v>505.14895283999994</v>
      </c>
      <c r="AN213" s="716">
        <f t="shared" si="169"/>
        <v>557.05100000000004</v>
      </c>
      <c r="AO213" s="716">
        <f t="shared" si="169"/>
        <v>541.08415244999992</v>
      </c>
      <c r="AP213" s="716">
        <f t="shared" si="169"/>
        <v>617.42099999999994</v>
      </c>
      <c r="AQ213" s="716">
        <f t="shared" si="169"/>
        <v>519.71249999999998</v>
      </c>
      <c r="AR213" s="716">
        <f t="shared" si="169"/>
        <v>609.82939999999985</v>
      </c>
      <c r="AS213" s="716">
        <f t="shared" si="169"/>
        <v>584.36830000000009</v>
      </c>
      <c r="AT213" s="716">
        <f t="shared" si="169"/>
        <v>576.60050000000001</v>
      </c>
      <c r="AU213" s="40" t="s">
        <v>1069</v>
      </c>
      <c r="AV213" s="565" t="str">
        <f>IFERROR(#REF!/#REF!*100-100,"")</f>
        <v/>
      </c>
      <c r="AW213" s="565" t="e">
        <f>#REF!-#REF!</f>
        <v>#REF!</v>
      </c>
      <c r="AX213" s="565" t="str">
        <f>IFERROR(#REF!/#REF!*100-100,"")</f>
        <v/>
      </c>
      <c r="AY213" s="565" t="e">
        <f>#REF!-#REF!</f>
        <v>#REF!</v>
      </c>
      <c r="AZ213" s="565" t="str">
        <f>IFERROR(#REF!/#REF!*100-100,"")</f>
        <v/>
      </c>
      <c r="BA213" s="565" t="e">
        <f>#REF!-#REF!</f>
        <v>#REF!</v>
      </c>
      <c r="BB213" s="565" t="str">
        <f>IFERROR(#REF!/I213*100-100,"")</f>
        <v/>
      </c>
      <c r="BC213" s="565" t="e">
        <f>#REF!-I213</f>
        <v>#REF!</v>
      </c>
      <c r="BE213" s="580" t="e">
        <f>#REF!-I213</f>
        <v>#REF!</v>
      </c>
      <c r="BF213" s="580" t="e">
        <f>#REF!-I213</f>
        <v>#REF!</v>
      </c>
      <c r="BG213" s="580" t="e">
        <f>#REF!-#REF!</f>
        <v>#REF!</v>
      </c>
      <c r="BH213" s="580" t="e">
        <f>#REF!-#REF!</f>
        <v>#REF!</v>
      </c>
      <c r="BI213" s="567"/>
      <c r="BJ213" s="567"/>
      <c r="BK213" s="567"/>
    </row>
    <row r="214" spans="1:63" x14ac:dyDescent="0.25">
      <c r="A214" s="587"/>
      <c r="B214" s="1209" t="s">
        <v>486</v>
      </c>
      <c r="C214" s="1226">
        <f t="shared" ref="C214:Q214" si="170">SUM(C215:C216)</f>
        <v>101.37979486999998</v>
      </c>
      <c r="D214" s="1226">
        <f t="shared" si="170"/>
        <v>116.84683582999997</v>
      </c>
      <c r="E214" s="1226">
        <f t="shared" si="170"/>
        <v>127.25816972999996</v>
      </c>
      <c r="F214" s="1226">
        <f t="shared" si="170"/>
        <v>129.60077001999997</v>
      </c>
      <c r="G214" s="1226">
        <f t="shared" si="170"/>
        <v>127.54825308999997</v>
      </c>
      <c r="H214" s="47">
        <f t="shared" si="170"/>
        <v>134.50866310000006</v>
      </c>
      <c r="I214" s="47">
        <f t="shared" si="170"/>
        <v>148.68344548000013</v>
      </c>
      <c r="J214" s="47">
        <f t="shared" si="170"/>
        <v>160.21209111000002</v>
      </c>
      <c r="K214" s="47">
        <f t="shared" si="170"/>
        <v>189.34469781999996</v>
      </c>
      <c r="L214" s="47">
        <f t="shared" si="170"/>
        <v>169.2825</v>
      </c>
      <c r="M214" s="1310">
        <f t="shared" si="170"/>
        <v>184.1983682099999</v>
      </c>
      <c r="N214" s="1310">
        <f t="shared" si="170"/>
        <v>193.82319999999999</v>
      </c>
      <c r="O214" s="1396">
        <f>SUM(O215:O216)</f>
        <v>191.91929999999999</v>
      </c>
      <c r="P214" s="1396">
        <f>SUM(P215:P216)</f>
        <v>210.74719999999999</v>
      </c>
      <c r="Q214" s="1396">
        <f t="shared" si="170"/>
        <v>206.9794</v>
      </c>
      <c r="R214" s="1397">
        <f t="shared" ref="R214" si="171">SUM(R215:R216)</f>
        <v>204.1627</v>
      </c>
      <c r="S214" s="772">
        <f t="shared" ref="S214:S227" si="172">P214/O214-1</f>
        <v>9.8103213173453607E-2</v>
      </c>
      <c r="T214" s="45">
        <f>O214-P214</f>
        <v>-18.8279</v>
      </c>
      <c r="U214" s="45">
        <f>O214-N214</f>
        <v>-1.903899999999993</v>
      </c>
      <c r="V214" s="772">
        <f>P214/O214-1</f>
        <v>9.8103213173453607E-2</v>
      </c>
      <c r="W214" s="536"/>
      <c r="X214" s="536"/>
      <c r="Y214" s="643"/>
      <c r="Z214" s="784"/>
      <c r="AA214" s="784"/>
      <c r="AB214" s="784"/>
      <c r="AC214" s="784"/>
      <c r="AD214" s="581" t="s">
        <v>1368</v>
      </c>
      <c r="AE214" s="716">
        <f t="shared" si="169"/>
        <v>101.37979486999998</v>
      </c>
      <c r="AF214" s="716">
        <f t="shared" si="169"/>
        <v>116.84683582999997</v>
      </c>
      <c r="AG214" s="716">
        <f t="shared" si="169"/>
        <v>127.25816972999996</v>
      </c>
      <c r="AH214" s="716">
        <f t="shared" si="169"/>
        <v>129.60077001999997</v>
      </c>
      <c r="AI214" s="716">
        <f t="shared" si="169"/>
        <v>127.54825308999997</v>
      </c>
      <c r="AJ214" s="716">
        <f t="shared" si="169"/>
        <v>134.50866310000006</v>
      </c>
      <c r="AK214" s="716">
        <f t="shared" si="169"/>
        <v>148.68344548000013</v>
      </c>
      <c r="AL214" s="716">
        <f t="shared" si="169"/>
        <v>160.21209111000002</v>
      </c>
      <c r="AM214" s="716">
        <f t="shared" si="169"/>
        <v>189.34469781999996</v>
      </c>
      <c r="AN214" s="716">
        <f t="shared" si="169"/>
        <v>169.2825</v>
      </c>
      <c r="AO214" s="716">
        <f t="shared" si="169"/>
        <v>184.1983682099999</v>
      </c>
      <c r="AP214" s="716">
        <f t="shared" si="169"/>
        <v>193.82319999999999</v>
      </c>
      <c r="AQ214" s="716">
        <f t="shared" si="169"/>
        <v>191.91929999999999</v>
      </c>
      <c r="AR214" s="716">
        <f t="shared" si="169"/>
        <v>210.74719999999999</v>
      </c>
      <c r="AS214" s="716">
        <f t="shared" si="169"/>
        <v>206.9794</v>
      </c>
      <c r="AT214" s="716">
        <f t="shared" si="169"/>
        <v>204.1627</v>
      </c>
      <c r="AU214" s="40" t="s">
        <v>486</v>
      </c>
      <c r="AV214" s="565" t="str">
        <f>IFERROR(#REF!/#REF!*100-100,"")</f>
        <v/>
      </c>
      <c r="AW214" s="565" t="e">
        <f>#REF!-#REF!</f>
        <v>#REF!</v>
      </c>
      <c r="AX214" s="565" t="str">
        <f>IFERROR(#REF!/#REF!*100-100,"")</f>
        <v/>
      </c>
      <c r="AY214" s="565" t="e">
        <f>#REF!-#REF!</f>
        <v>#REF!</v>
      </c>
      <c r="AZ214" s="565" t="str">
        <f>IFERROR(#REF!/#REF!*100-100,"")</f>
        <v/>
      </c>
      <c r="BA214" s="565" t="e">
        <f>#REF!-#REF!</f>
        <v>#REF!</v>
      </c>
      <c r="BB214" s="565" t="str">
        <f>IFERROR(#REF!/I214*100-100,"")</f>
        <v/>
      </c>
      <c r="BC214" s="565" t="e">
        <f>#REF!-I214</f>
        <v>#REF!</v>
      </c>
      <c r="BE214" s="580" t="e">
        <f>#REF!-I214</f>
        <v>#REF!</v>
      </c>
      <c r="BF214" s="580" t="e">
        <f>#REF!-I214</f>
        <v>#REF!</v>
      </c>
      <c r="BG214" s="580" t="e">
        <f>#REF!-#REF!</f>
        <v>#REF!</v>
      </c>
      <c r="BH214" s="580" t="e">
        <f>#REF!-#REF!</f>
        <v>#REF!</v>
      </c>
      <c r="BI214" s="567"/>
      <c r="BJ214" s="567"/>
      <c r="BK214" s="567"/>
    </row>
    <row r="215" spans="1:63" x14ac:dyDescent="0.25">
      <c r="A215" s="587"/>
      <c r="B215" s="1205" t="s">
        <v>487</v>
      </c>
      <c r="C215" s="708">
        <f>[6]Sum_Bud_data!N40</f>
        <v>92.15348222999998</v>
      </c>
      <c r="D215" s="708">
        <f>[6]Sum_Bud_data!O40</f>
        <v>98.368638539999978</v>
      </c>
      <c r="E215" s="708">
        <f>[6]Sum_Bud_data!P40</f>
        <v>108.52808387999997</v>
      </c>
      <c r="F215" s="708">
        <f>[6]Sum_Bud_data!Q40</f>
        <v>114.96445930999998</v>
      </c>
      <c r="G215" s="708">
        <f>[6]Sum_Bud_data!R40</f>
        <v>116.88553160999997</v>
      </c>
      <c r="H215" s="44">
        <f>[6]Sum_Bud_data!X40</f>
        <v>123.35790320000005</v>
      </c>
      <c r="I215" s="44">
        <f>[6]Sum_Bud_data!AG40</f>
        <v>137.60777877000012</v>
      </c>
      <c r="J215" s="44">
        <f>[7]Sum_Bud_data!AX40</f>
        <v>149.06168028000002</v>
      </c>
      <c r="K215" s="44">
        <f>[7]Sum_Bud_data!BH40</f>
        <v>177.64998627999998</v>
      </c>
      <c r="L215" s="44">
        <f>[7]Sum_Bud_data!BM40</f>
        <v>155.87989999999999</v>
      </c>
      <c r="M215" s="1234">
        <f>Sum_Bud_data!N39</f>
        <v>171.2179486899999</v>
      </c>
      <c r="N215" s="1234">
        <f>Sum_Bud_data!O39</f>
        <v>178.89779999999999</v>
      </c>
      <c r="O215" s="1234">
        <f>Sum_Bud_data!P39</f>
        <v>178.4581</v>
      </c>
      <c r="P215" s="1234">
        <f>Sum_Bud_data!U39</f>
        <v>195.5812</v>
      </c>
      <c r="Q215" s="1234">
        <f>Sum_Bud_data!Z39</f>
        <v>191.8134</v>
      </c>
      <c r="R215" s="1398">
        <f>Sum_Bud_data!AE39</f>
        <v>188.9967</v>
      </c>
      <c r="S215" s="772">
        <f t="shared" si="172"/>
        <v>9.5950253869115487E-2</v>
      </c>
      <c r="T215" s="45">
        <f t="shared" ref="T215:T223" si="173">M215-N215</f>
        <v>-7.6798513100000889</v>
      </c>
      <c r="U215" s="640"/>
      <c r="V215" s="785"/>
      <c r="W215" s="536"/>
      <c r="X215" s="536"/>
      <c r="Y215" s="643"/>
      <c r="Z215" s="640"/>
      <c r="AA215" s="640"/>
      <c r="AB215" s="640"/>
      <c r="AC215" s="784"/>
      <c r="AD215" s="576" t="s">
        <v>1449</v>
      </c>
      <c r="AE215" s="711">
        <f t="shared" si="169"/>
        <v>92.15348222999998</v>
      </c>
      <c r="AF215" s="711">
        <f t="shared" si="169"/>
        <v>98.368638539999978</v>
      </c>
      <c r="AG215" s="711">
        <f t="shared" si="169"/>
        <v>108.52808387999997</v>
      </c>
      <c r="AH215" s="711">
        <f t="shared" si="169"/>
        <v>114.96445930999998</v>
      </c>
      <c r="AI215" s="711">
        <f t="shared" si="169"/>
        <v>116.88553160999997</v>
      </c>
      <c r="AJ215" s="711">
        <f t="shared" si="169"/>
        <v>123.35790320000005</v>
      </c>
      <c r="AK215" s="711">
        <f t="shared" si="169"/>
        <v>137.60777877000012</v>
      </c>
      <c r="AL215" s="711">
        <f t="shared" si="169"/>
        <v>149.06168028000002</v>
      </c>
      <c r="AM215" s="711">
        <f t="shared" si="169"/>
        <v>177.64998627999998</v>
      </c>
      <c r="AN215" s="711">
        <f t="shared" si="169"/>
        <v>155.87989999999999</v>
      </c>
      <c r="AO215" s="711">
        <f t="shared" si="169"/>
        <v>171.2179486899999</v>
      </c>
      <c r="AP215" s="711">
        <f t="shared" si="169"/>
        <v>178.89779999999999</v>
      </c>
      <c r="AQ215" s="711">
        <f t="shared" si="169"/>
        <v>178.4581</v>
      </c>
      <c r="AR215" s="711">
        <f t="shared" si="169"/>
        <v>195.5812</v>
      </c>
      <c r="AS215" s="711">
        <f t="shared" si="169"/>
        <v>191.8134</v>
      </c>
      <c r="AT215" s="711">
        <f t="shared" si="169"/>
        <v>188.9967</v>
      </c>
      <c r="AU215" s="41" t="s">
        <v>487</v>
      </c>
      <c r="AV215" s="565" t="str">
        <f>IFERROR(#REF!/#REF!*100-100,"")</f>
        <v/>
      </c>
      <c r="AW215" s="565" t="e">
        <f>#REF!-#REF!</f>
        <v>#REF!</v>
      </c>
      <c r="AX215" s="565" t="str">
        <f>IFERROR(#REF!/#REF!*100-100,"")</f>
        <v/>
      </c>
      <c r="AY215" s="565" t="e">
        <f>#REF!-#REF!</f>
        <v>#REF!</v>
      </c>
      <c r="AZ215" s="565" t="str">
        <f>IFERROR(#REF!/#REF!*100-100,"")</f>
        <v/>
      </c>
      <c r="BA215" s="565" t="e">
        <f>#REF!-#REF!</f>
        <v>#REF!</v>
      </c>
      <c r="BB215" s="565" t="str">
        <f>IFERROR(#REF!/I215*100-100,"")</f>
        <v/>
      </c>
      <c r="BC215" s="565" t="e">
        <f>#REF!-I215</f>
        <v>#REF!</v>
      </c>
      <c r="BE215" s="580" t="e">
        <f>#REF!-I215</f>
        <v>#REF!</v>
      </c>
      <c r="BF215" s="580" t="e">
        <f>#REF!-I215</f>
        <v>#REF!</v>
      </c>
      <c r="BG215" s="580" t="e">
        <f>#REF!-#REF!</f>
        <v>#REF!</v>
      </c>
      <c r="BH215" s="580" t="e">
        <f>#REF!-#REF!</f>
        <v>#REF!</v>
      </c>
      <c r="BI215" s="580"/>
      <c r="BJ215" s="580"/>
      <c r="BK215" s="580"/>
    </row>
    <row r="216" spans="1:63" x14ac:dyDescent="0.25">
      <c r="A216" s="587"/>
      <c r="B216" s="1205" t="s">
        <v>537</v>
      </c>
      <c r="C216" s="708">
        <f>[6]Sum_Bud_data!N41</f>
        <v>9.2263126399999997</v>
      </c>
      <c r="D216" s="708">
        <f>[6]Sum_Bud_data!O41</f>
        <v>18.478197290000001</v>
      </c>
      <c r="E216" s="708">
        <f>[6]Sum_Bud_data!P41</f>
        <v>18.730085850000002</v>
      </c>
      <c r="F216" s="708">
        <f>[6]Sum_Bud_data!Q41</f>
        <v>14.63631071</v>
      </c>
      <c r="G216" s="708">
        <f>[6]Sum_Bud_data!R41</f>
        <v>10.662721479999997</v>
      </c>
      <c r="H216" s="44">
        <f>[6]Sum_Bud_data!X41</f>
        <v>11.150759900000013</v>
      </c>
      <c r="I216" s="44">
        <f>[6]Sum_Bud_data!AG41</f>
        <v>11.075666710000009</v>
      </c>
      <c r="J216" s="44">
        <f>[7]Sum_Bud_data!AX41</f>
        <v>11.150410830000006</v>
      </c>
      <c r="K216" s="44">
        <f>[7]Sum_Bud_data!BH41</f>
        <v>11.694711539999995</v>
      </c>
      <c r="L216" s="44">
        <f>[7]Sum_Bud_data!BM41</f>
        <v>13.4026</v>
      </c>
      <c r="M216" s="1234">
        <f>Sum_Bud_data!N40</f>
        <v>12.980419519999993</v>
      </c>
      <c r="N216" s="1234">
        <f>Sum_Bud_data!O40</f>
        <v>14.9254</v>
      </c>
      <c r="O216" s="1234">
        <f>Sum_Bud_data!P40</f>
        <v>13.4612</v>
      </c>
      <c r="P216" s="1234">
        <f>Sum_Bud_data!U40</f>
        <v>15.165999999999999</v>
      </c>
      <c r="Q216" s="1234">
        <f>Sum_Bud_data!Z40</f>
        <v>15.165999999999999</v>
      </c>
      <c r="R216" s="1398">
        <f>Sum_Bud_data!AE40</f>
        <v>15.165999999999999</v>
      </c>
      <c r="S216" s="772">
        <f t="shared" si="172"/>
        <v>0.12664546994324422</v>
      </c>
      <c r="T216" s="45">
        <f t="shared" si="173"/>
        <v>-1.944980480000007</v>
      </c>
      <c r="U216" s="640"/>
      <c r="V216" s="785"/>
      <c r="W216" s="536"/>
      <c r="X216" s="536"/>
      <c r="Y216" s="643"/>
      <c r="Z216" s="640"/>
      <c r="AA216" s="640"/>
      <c r="AB216" s="640"/>
      <c r="AC216" s="784"/>
      <c r="AD216" s="576" t="s">
        <v>1450</v>
      </c>
      <c r="AE216" s="711">
        <f t="shared" si="169"/>
        <v>9.2263126399999997</v>
      </c>
      <c r="AF216" s="711">
        <f t="shared" si="169"/>
        <v>18.478197290000001</v>
      </c>
      <c r="AG216" s="711">
        <f t="shared" si="169"/>
        <v>18.730085850000002</v>
      </c>
      <c r="AH216" s="711">
        <f t="shared" si="169"/>
        <v>14.63631071</v>
      </c>
      <c r="AI216" s="711">
        <f t="shared" si="169"/>
        <v>10.662721479999997</v>
      </c>
      <c r="AJ216" s="711">
        <f t="shared" si="169"/>
        <v>11.150759900000013</v>
      </c>
      <c r="AK216" s="711">
        <f t="shared" si="169"/>
        <v>11.075666710000009</v>
      </c>
      <c r="AL216" s="711">
        <f t="shared" si="169"/>
        <v>11.150410830000006</v>
      </c>
      <c r="AM216" s="711">
        <f t="shared" si="169"/>
        <v>11.694711539999995</v>
      </c>
      <c r="AN216" s="711">
        <f t="shared" si="169"/>
        <v>13.4026</v>
      </c>
      <c r="AO216" s="711">
        <f t="shared" si="169"/>
        <v>12.980419519999993</v>
      </c>
      <c r="AP216" s="711">
        <f t="shared" si="169"/>
        <v>14.9254</v>
      </c>
      <c r="AQ216" s="711">
        <f t="shared" si="169"/>
        <v>13.4612</v>
      </c>
      <c r="AR216" s="711">
        <f t="shared" si="169"/>
        <v>15.165999999999999</v>
      </c>
      <c r="AS216" s="711">
        <f t="shared" si="169"/>
        <v>15.165999999999999</v>
      </c>
      <c r="AT216" s="711">
        <f t="shared" si="169"/>
        <v>15.165999999999999</v>
      </c>
      <c r="AU216" s="41" t="s">
        <v>537</v>
      </c>
      <c r="AV216" s="565" t="str">
        <f>IFERROR(#REF!/#REF!*100-100,"")</f>
        <v/>
      </c>
      <c r="AW216" s="565" t="e">
        <f>#REF!-#REF!</f>
        <v>#REF!</v>
      </c>
      <c r="AX216" s="565" t="str">
        <f>IFERROR(#REF!/#REF!*100-100,"")</f>
        <v/>
      </c>
      <c r="AY216" s="565" t="e">
        <f>#REF!-#REF!</f>
        <v>#REF!</v>
      </c>
      <c r="AZ216" s="565" t="str">
        <f>IFERROR(#REF!/#REF!*100-100,"")</f>
        <v/>
      </c>
      <c r="BA216" s="565" t="e">
        <f>#REF!-#REF!</f>
        <v>#REF!</v>
      </c>
      <c r="BB216" s="565" t="str">
        <f>IFERROR(#REF!/I216*100-100,"")</f>
        <v/>
      </c>
      <c r="BC216" s="565" t="e">
        <f>#REF!-I216</f>
        <v>#REF!</v>
      </c>
      <c r="BE216" s="580" t="e">
        <f>#REF!-I216</f>
        <v>#REF!</v>
      </c>
      <c r="BF216" s="580" t="e">
        <f>#REF!-I216</f>
        <v>#REF!</v>
      </c>
      <c r="BG216" s="580" t="e">
        <f>#REF!-#REF!</f>
        <v>#REF!</v>
      </c>
      <c r="BH216" s="580" t="e">
        <f>#REF!-#REF!</f>
        <v>#REF!</v>
      </c>
      <c r="BI216" s="580"/>
      <c r="BJ216" s="580"/>
      <c r="BK216" s="580"/>
    </row>
    <row r="217" spans="1:63" x14ac:dyDescent="0.25">
      <c r="A217" s="587"/>
      <c r="B217" s="1209" t="s">
        <v>546</v>
      </c>
      <c r="C217" s="1226">
        <f>[6]Sum_Bud_data!S42</f>
        <v>194.923</v>
      </c>
      <c r="D217" s="1226">
        <f>[6]Sum_Bud_data!T42</f>
        <v>211.64954665549999</v>
      </c>
      <c r="E217" s="1226">
        <f>[6]Sum_Bud_data!U42</f>
        <v>80.693983060000008</v>
      </c>
      <c r="F217" s="1226">
        <f>[6]Sum_Bud_data!V42</f>
        <v>29.987995529999999</v>
      </c>
      <c r="G217" s="1226">
        <f>[6]Sum_Bud_data!R42</f>
        <v>152.34250417500002</v>
      </c>
      <c r="H217" s="47">
        <f>[6]Sum_Bud_data!X42</f>
        <v>151.00337859000001</v>
      </c>
      <c r="I217" s="47">
        <f>[6]Sum_Bud_data!AG42</f>
        <v>169.68852131</v>
      </c>
      <c r="J217" s="47">
        <f>[7]Sum_Bud_data!AX42</f>
        <v>182.53744783999994</v>
      </c>
      <c r="K217" s="47">
        <f>[7]Sum_Bud_data!BH42</f>
        <v>221.54292847999997</v>
      </c>
      <c r="L217" s="47">
        <f>[7]Sum_Bud_data!BM42</f>
        <v>309.79059999999998</v>
      </c>
      <c r="M217" s="1310">
        <f>Sum_Bud_data!N41</f>
        <v>237.30930373000007</v>
      </c>
      <c r="N217" s="1310">
        <f>Sum_Bud_data!O41</f>
        <v>313.32049999999998</v>
      </c>
      <c r="O217" s="1310">
        <f>Sum_Bud_data!P41</f>
        <v>238.34129999999999</v>
      </c>
      <c r="P217" s="1310">
        <f>Sum_Bud_data!U41</f>
        <v>255.61529999999999</v>
      </c>
      <c r="Q217" s="1310">
        <f>Sum_Bud_data!Z41</f>
        <v>254.1139</v>
      </c>
      <c r="R217" s="1400">
        <f>Sum_Bud_data!AE41</f>
        <v>252.51195000000001</v>
      </c>
      <c r="S217" s="772">
        <f t="shared" si="172"/>
        <v>7.2475899057360182E-2</v>
      </c>
      <c r="T217" s="45">
        <f>O217-P217</f>
        <v>-17.274000000000001</v>
      </c>
      <c r="U217" s="45">
        <f>O217-N217</f>
        <v>-74.979199999999992</v>
      </c>
      <c r="V217" s="772">
        <f>P217/O217-1</f>
        <v>7.2475899057360182E-2</v>
      </c>
      <c r="Y217" s="643"/>
      <c r="Z217" s="45"/>
      <c r="AA217" s="45"/>
      <c r="AB217" s="45"/>
      <c r="AC217" s="784"/>
      <c r="AD217" s="581" t="s">
        <v>1369</v>
      </c>
      <c r="AE217" s="716">
        <f t="shared" si="169"/>
        <v>194.923</v>
      </c>
      <c r="AF217" s="716">
        <f t="shared" si="169"/>
        <v>211.64954665549999</v>
      </c>
      <c r="AG217" s="716">
        <f t="shared" si="169"/>
        <v>80.693983060000008</v>
      </c>
      <c r="AH217" s="716">
        <f t="shared" si="169"/>
        <v>29.987995529999999</v>
      </c>
      <c r="AI217" s="716">
        <f t="shared" si="169"/>
        <v>152.34250417500002</v>
      </c>
      <c r="AJ217" s="716">
        <f t="shared" si="169"/>
        <v>151.00337859000001</v>
      </c>
      <c r="AK217" s="716">
        <f t="shared" si="169"/>
        <v>169.68852131</v>
      </c>
      <c r="AL217" s="716">
        <f t="shared" si="169"/>
        <v>182.53744783999994</v>
      </c>
      <c r="AM217" s="716">
        <f t="shared" si="169"/>
        <v>221.54292847999997</v>
      </c>
      <c r="AN217" s="716">
        <f t="shared" si="169"/>
        <v>309.79059999999998</v>
      </c>
      <c r="AO217" s="716">
        <f t="shared" si="169"/>
        <v>237.30930373000007</v>
      </c>
      <c r="AP217" s="716">
        <f t="shared" si="169"/>
        <v>313.32049999999998</v>
      </c>
      <c r="AQ217" s="716">
        <f t="shared" si="169"/>
        <v>238.34129999999999</v>
      </c>
      <c r="AR217" s="716">
        <f t="shared" si="169"/>
        <v>255.61529999999999</v>
      </c>
      <c r="AS217" s="716">
        <f t="shared" si="169"/>
        <v>254.1139</v>
      </c>
      <c r="AT217" s="716">
        <f t="shared" si="169"/>
        <v>252.51195000000001</v>
      </c>
      <c r="AU217" s="40" t="s">
        <v>546</v>
      </c>
      <c r="AV217" s="565" t="str">
        <f>IFERROR(#REF!/#REF!*100-100,"")</f>
        <v/>
      </c>
      <c r="AW217" s="565" t="e">
        <f>#REF!-#REF!</f>
        <v>#REF!</v>
      </c>
      <c r="AX217" s="565" t="str">
        <f>IFERROR(#REF!/#REF!*100-100,"")</f>
        <v/>
      </c>
      <c r="AY217" s="565" t="e">
        <f>#REF!-#REF!</f>
        <v>#REF!</v>
      </c>
      <c r="AZ217" s="565" t="str">
        <f>IFERROR(#REF!/#REF!*100-100,"")</f>
        <v/>
      </c>
      <c r="BA217" s="565" t="e">
        <f>#REF!-#REF!</f>
        <v>#REF!</v>
      </c>
      <c r="BB217" s="565" t="str">
        <f>IFERROR(#REF!/I217*100-100,"")</f>
        <v/>
      </c>
      <c r="BC217" s="565" t="e">
        <f>#REF!-I217</f>
        <v>#REF!</v>
      </c>
      <c r="BE217" s="580" t="e">
        <f>#REF!-I217</f>
        <v>#REF!</v>
      </c>
      <c r="BF217" s="580" t="e">
        <f>#REF!-I217</f>
        <v>#REF!</v>
      </c>
      <c r="BG217" s="580" t="e">
        <f>#REF!-#REF!</f>
        <v>#REF!</v>
      </c>
      <c r="BH217" s="580" t="e">
        <f>#REF!-#REF!</f>
        <v>#REF!</v>
      </c>
      <c r="BI217" s="567"/>
      <c r="BJ217" s="567"/>
      <c r="BK217" s="567"/>
    </row>
    <row r="218" spans="1:63" x14ac:dyDescent="0.25">
      <c r="A218" s="587"/>
      <c r="B218" s="1209" t="s">
        <v>776</v>
      </c>
      <c r="C218" s="1226">
        <f t="shared" ref="C218:Q218" si="174">SUM(C219:C220)</f>
        <v>7.1441045400000007</v>
      </c>
      <c r="D218" s="1226">
        <f t="shared" si="174"/>
        <v>7.1753020800000007</v>
      </c>
      <c r="E218" s="1226">
        <f t="shared" si="174"/>
        <v>7.8585004999999999</v>
      </c>
      <c r="F218" s="1226">
        <f t="shared" si="174"/>
        <v>8.26923064</v>
      </c>
      <c r="G218" s="1226">
        <f t="shared" si="174"/>
        <v>8.2716359199999996</v>
      </c>
      <c r="H218" s="47">
        <f t="shared" si="174"/>
        <v>8.0189432800000002</v>
      </c>
      <c r="I218" s="47">
        <f t="shared" si="174"/>
        <v>8.2292158099999995</v>
      </c>
      <c r="J218" s="47">
        <f t="shared" si="174"/>
        <v>4.120336</v>
      </c>
      <c r="K218" s="47">
        <f t="shared" si="174"/>
        <v>6.2559006900000007</v>
      </c>
      <c r="L218" s="47">
        <f t="shared" si="174"/>
        <v>7.9399999999999995</v>
      </c>
      <c r="M218" s="1310">
        <f t="shared" si="174"/>
        <v>6.9135732799999996</v>
      </c>
      <c r="N218" s="1310">
        <f t="shared" si="174"/>
        <v>5.9091000000000005</v>
      </c>
      <c r="O218" s="1396">
        <f t="shared" si="174"/>
        <v>5.9278000000000004</v>
      </c>
      <c r="P218" s="1396">
        <f>SUM(P219:P220)</f>
        <v>6.3689999999999998</v>
      </c>
      <c r="Q218" s="1396">
        <f t="shared" si="174"/>
        <v>6.3689999999999998</v>
      </c>
      <c r="R218" s="1397">
        <f t="shared" ref="R218" si="175">SUM(R219:R220)</f>
        <v>6.3689999999999998</v>
      </c>
      <c r="S218" s="772">
        <f t="shared" si="172"/>
        <v>7.442896184081782E-2</v>
      </c>
      <c r="T218" s="45">
        <f>O218-P218</f>
        <v>-0.44119999999999937</v>
      </c>
      <c r="U218" s="45">
        <f>O218-N218</f>
        <v>1.8699999999999939E-2</v>
      </c>
      <c r="V218" s="772">
        <f>P218/O218-1</f>
        <v>7.442896184081782E-2</v>
      </c>
      <c r="W218" s="656"/>
      <c r="X218" s="656"/>
      <c r="Y218" s="733"/>
      <c r="Z218" s="45"/>
      <c r="AA218" s="45"/>
      <c r="AB218" s="45"/>
      <c r="AC218" s="45"/>
      <c r="AD218" s="581" t="s">
        <v>1370</v>
      </c>
      <c r="AE218" s="716">
        <f t="shared" si="169"/>
        <v>7.1441045400000007</v>
      </c>
      <c r="AF218" s="716">
        <f t="shared" si="169"/>
        <v>7.1753020800000007</v>
      </c>
      <c r="AG218" s="716">
        <f t="shared" si="169"/>
        <v>7.8585004999999999</v>
      </c>
      <c r="AH218" s="716">
        <f t="shared" si="169"/>
        <v>8.26923064</v>
      </c>
      <c r="AI218" s="716">
        <f t="shared" si="169"/>
        <v>8.2716359199999996</v>
      </c>
      <c r="AJ218" s="716">
        <f t="shared" si="169"/>
        <v>8.0189432800000002</v>
      </c>
      <c r="AK218" s="716">
        <f t="shared" si="169"/>
        <v>8.2292158099999995</v>
      </c>
      <c r="AL218" s="716">
        <f t="shared" si="169"/>
        <v>4.120336</v>
      </c>
      <c r="AM218" s="716">
        <f t="shared" si="169"/>
        <v>6.2559006900000007</v>
      </c>
      <c r="AN218" s="716">
        <f t="shared" si="169"/>
        <v>7.9399999999999995</v>
      </c>
      <c r="AO218" s="716">
        <f t="shared" si="169"/>
        <v>6.9135732799999996</v>
      </c>
      <c r="AP218" s="716">
        <f t="shared" si="169"/>
        <v>5.9091000000000005</v>
      </c>
      <c r="AQ218" s="716">
        <f t="shared" si="169"/>
        <v>5.9278000000000004</v>
      </c>
      <c r="AR218" s="716">
        <f t="shared" si="169"/>
        <v>6.3689999999999998</v>
      </c>
      <c r="AS218" s="716">
        <f t="shared" si="169"/>
        <v>6.3689999999999998</v>
      </c>
      <c r="AT218" s="716">
        <f t="shared" si="169"/>
        <v>6.3689999999999998</v>
      </c>
      <c r="AU218" s="40" t="s">
        <v>776</v>
      </c>
      <c r="AV218" s="565" t="str">
        <f>IFERROR(#REF!/#REF!*100-100,"")</f>
        <v/>
      </c>
      <c r="AW218" s="565" t="e">
        <f>#REF!-#REF!</f>
        <v>#REF!</v>
      </c>
      <c r="AX218" s="565" t="str">
        <f>IFERROR(#REF!/#REF!*100-100,"")</f>
        <v/>
      </c>
      <c r="AY218" s="565" t="e">
        <f>#REF!-#REF!</f>
        <v>#REF!</v>
      </c>
      <c r="AZ218" s="565" t="str">
        <f>IFERROR(#REF!/#REF!*100-100,"")</f>
        <v/>
      </c>
      <c r="BA218" s="565" t="e">
        <f>#REF!-#REF!</f>
        <v>#REF!</v>
      </c>
      <c r="BB218" s="565" t="str">
        <f>IFERROR(#REF!/I218*100-100,"")</f>
        <v/>
      </c>
      <c r="BC218" s="565" t="e">
        <f>#REF!-I218</f>
        <v>#REF!</v>
      </c>
      <c r="BE218" s="580" t="e">
        <f>#REF!-I218</f>
        <v>#REF!</v>
      </c>
      <c r="BF218" s="580" t="e">
        <f>#REF!-I218</f>
        <v>#REF!</v>
      </c>
      <c r="BG218" s="580" t="e">
        <f>#REF!-#REF!</f>
        <v>#REF!</v>
      </c>
      <c r="BH218" s="580" t="e">
        <f>#REF!-#REF!</f>
        <v>#REF!</v>
      </c>
      <c r="BI218" s="567"/>
      <c r="BJ218" s="567"/>
      <c r="BK218" s="567"/>
    </row>
    <row r="219" spans="1:63" hidden="1" x14ac:dyDescent="0.25">
      <c r="A219" s="587"/>
      <c r="B219" s="1207" t="s">
        <v>777</v>
      </c>
      <c r="C219" s="708">
        <f>[6]Sum_Bud_data!N44</f>
        <v>5.6883145400000004</v>
      </c>
      <c r="D219" s="708">
        <f>[6]Sum_Bud_data!O44</f>
        <v>5.9012370800000005</v>
      </c>
      <c r="E219" s="708">
        <f>[6]Sum_Bud_data!P44</f>
        <v>6.4169504999999996</v>
      </c>
      <c r="F219" s="708">
        <f>[6]Sum_Bud_data!Q44</f>
        <v>6.5018606399999994</v>
      </c>
      <c r="G219" s="708">
        <f>[6]Sum_Bud_data!R44</f>
        <v>6.4780759200000002</v>
      </c>
      <c r="H219" s="44">
        <f>[6]Sum_Bud_data!X44</f>
        <v>6.3306832800000006</v>
      </c>
      <c r="I219" s="44">
        <f>[6]Sum_Bud_data!AG44</f>
        <v>6.2791958099999992</v>
      </c>
      <c r="J219" s="44">
        <f>[7]Sum_Bud_data!AX44</f>
        <v>1.6122228200000002</v>
      </c>
      <c r="K219" s="44">
        <f>[7]Sum_Bud_data!BH44</f>
        <v>4.2130656900000005</v>
      </c>
      <c r="L219" s="44">
        <f>[7]Sum_Bud_data!BM44</f>
        <v>6.04</v>
      </c>
      <c r="M219" s="1234">
        <f>Sum_Bud_data!N43</f>
        <v>4.8582382799999992</v>
      </c>
      <c r="N219" s="1234">
        <f>Sum_Bud_data!O43</f>
        <v>3.9807000000000001</v>
      </c>
      <c r="O219" s="1234">
        <f>Sum_Bud_data!P43</f>
        <v>4.2079000000000004</v>
      </c>
      <c r="P219" s="1234">
        <f>Sum_Bud_data!U43</f>
        <v>3.633</v>
      </c>
      <c r="Q219" s="1234">
        <f>Sum_Bud_data!Z43</f>
        <v>3.633</v>
      </c>
      <c r="R219" s="1398">
        <f>Sum_Bud_data!AE43</f>
        <v>3.633</v>
      </c>
      <c r="S219" s="772">
        <f t="shared" si="172"/>
        <v>-0.13662396920078912</v>
      </c>
      <c r="T219" s="45">
        <f t="shared" si="173"/>
        <v>0.87753827999999912</v>
      </c>
      <c r="U219" s="640"/>
      <c r="V219" s="785"/>
      <c r="W219" s="536"/>
      <c r="X219" s="536"/>
      <c r="Y219" s="643"/>
      <c r="Z219" s="640"/>
      <c r="AA219" s="640"/>
      <c r="AB219" s="640"/>
      <c r="AC219" s="784"/>
      <c r="AD219" s="576" t="s">
        <v>1454</v>
      </c>
      <c r="AE219" s="711">
        <f t="shared" si="169"/>
        <v>5.6883145400000004</v>
      </c>
      <c r="AF219" s="711">
        <f t="shared" si="169"/>
        <v>5.9012370800000005</v>
      </c>
      <c r="AG219" s="711">
        <f t="shared" si="169"/>
        <v>6.4169504999999996</v>
      </c>
      <c r="AH219" s="711">
        <f t="shared" si="169"/>
        <v>6.5018606399999994</v>
      </c>
      <c r="AI219" s="711">
        <f t="shared" si="169"/>
        <v>6.4780759200000002</v>
      </c>
      <c r="AJ219" s="711">
        <f t="shared" si="169"/>
        <v>6.3306832800000006</v>
      </c>
      <c r="AK219" s="711">
        <f t="shared" si="169"/>
        <v>6.2791958099999992</v>
      </c>
      <c r="AL219" s="711">
        <f t="shared" si="169"/>
        <v>1.6122228200000002</v>
      </c>
      <c r="AM219" s="711">
        <f t="shared" si="169"/>
        <v>4.2130656900000005</v>
      </c>
      <c r="AN219" s="711">
        <f t="shared" si="169"/>
        <v>6.04</v>
      </c>
      <c r="AO219" s="711">
        <f t="shared" si="169"/>
        <v>4.8582382799999992</v>
      </c>
      <c r="AP219" s="711">
        <f t="shared" si="169"/>
        <v>3.9807000000000001</v>
      </c>
      <c r="AQ219" s="711">
        <f t="shared" si="169"/>
        <v>4.2079000000000004</v>
      </c>
      <c r="AR219" s="711">
        <f t="shared" si="169"/>
        <v>3.633</v>
      </c>
      <c r="AS219" s="711">
        <f t="shared" si="169"/>
        <v>3.633</v>
      </c>
      <c r="AT219" s="711">
        <f t="shared" si="169"/>
        <v>3.633</v>
      </c>
      <c r="AU219" s="41" t="s">
        <v>777</v>
      </c>
      <c r="AV219" s="565" t="str">
        <f>IFERROR(#REF!/#REF!*100-100,"")</f>
        <v/>
      </c>
      <c r="AW219" s="565" t="e">
        <f>#REF!-#REF!</f>
        <v>#REF!</v>
      </c>
      <c r="AX219" s="565" t="str">
        <f>IFERROR(#REF!/#REF!*100-100,"")</f>
        <v/>
      </c>
      <c r="AY219" s="565" t="e">
        <f>#REF!-#REF!</f>
        <v>#REF!</v>
      </c>
      <c r="AZ219" s="565" t="str">
        <f>IFERROR(#REF!/#REF!*100-100,"")</f>
        <v/>
      </c>
      <c r="BA219" s="565" t="e">
        <f>#REF!-#REF!</f>
        <v>#REF!</v>
      </c>
      <c r="BB219" s="565" t="str">
        <f>IFERROR(#REF!/I219*100-100,"")</f>
        <v/>
      </c>
      <c r="BC219" s="565" t="e">
        <f>#REF!-I219</f>
        <v>#REF!</v>
      </c>
      <c r="BE219" s="580" t="e">
        <f>#REF!-I219</f>
        <v>#REF!</v>
      </c>
      <c r="BF219" s="580" t="e">
        <f>#REF!-I219</f>
        <v>#REF!</v>
      </c>
      <c r="BG219" s="580" t="e">
        <f>#REF!-#REF!</f>
        <v>#REF!</v>
      </c>
      <c r="BH219" s="580" t="e">
        <f>#REF!-#REF!</f>
        <v>#REF!</v>
      </c>
      <c r="BI219" s="580"/>
      <c r="BJ219" s="580"/>
      <c r="BK219" s="580"/>
    </row>
    <row r="220" spans="1:63" ht="17.25" hidden="1" customHeight="1" x14ac:dyDescent="0.25">
      <c r="A220" s="587"/>
      <c r="B220" s="1207" t="s">
        <v>780</v>
      </c>
      <c r="C220" s="708">
        <f>[6]Sum_Bud_data!N45</f>
        <v>1.4557899999999999</v>
      </c>
      <c r="D220" s="708">
        <f>[6]Sum_Bud_data!O45</f>
        <v>1.274065</v>
      </c>
      <c r="E220" s="708">
        <f>[6]Sum_Bud_data!P45</f>
        <v>1.4415500000000001</v>
      </c>
      <c r="F220" s="708">
        <f>[6]Sum_Bud_data!Q45</f>
        <v>1.7673700000000001</v>
      </c>
      <c r="G220" s="708">
        <f>[6]Sum_Bud_data!R45</f>
        <v>1.79356</v>
      </c>
      <c r="H220" s="44">
        <f>[6]Sum_Bud_data!X45</f>
        <v>1.6882600000000001</v>
      </c>
      <c r="I220" s="44">
        <f>[6]Sum_Bud_data!AG45</f>
        <v>1.9500200000000001</v>
      </c>
      <c r="J220" s="44">
        <f>[7]Sum_Bud_data!AX45</f>
        <v>2.5081131799999996</v>
      </c>
      <c r="K220" s="44">
        <f>[7]Sum_Bud_data!BH45</f>
        <v>2.0428350000000002</v>
      </c>
      <c r="L220" s="44">
        <f>[7]Sum_Bud_data!BM45</f>
        <v>1.9</v>
      </c>
      <c r="M220" s="1234">
        <f>Sum_Bud_data!N44</f>
        <v>2.0553349999999999</v>
      </c>
      <c r="N220" s="1234">
        <f>Sum_Bud_data!O44</f>
        <v>1.9283999999999999</v>
      </c>
      <c r="O220" s="1234">
        <f>Sum_Bud_data!P44</f>
        <v>1.7199</v>
      </c>
      <c r="P220" s="1234">
        <f>Sum_Bud_data!U44</f>
        <v>2.7360000000000002</v>
      </c>
      <c r="Q220" s="1234">
        <f>Sum_Bud_data!Z44</f>
        <v>2.7360000000000002</v>
      </c>
      <c r="R220" s="1398">
        <f>Sum_Bud_data!AE44</f>
        <v>2.7360000000000002</v>
      </c>
      <c r="S220" s="772">
        <f t="shared" si="172"/>
        <v>0.59079016221873371</v>
      </c>
      <c r="T220" s="45">
        <f t="shared" si="173"/>
        <v>0.12693500000000002</v>
      </c>
      <c r="U220" s="640"/>
      <c r="V220" s="785"/>
      <c r="W220" s="536"/>
      <c r="X220" s="536"/>
      <c r="Y220" s="643"/>
      <c r="Z220" s="640"/>
      <c r="AA220" s="640"/>
      <c r="AB220" s="640"/>
      <c r="AC220" s="784"/>
      <c r="AD220" s="576" t="s">
        <v>1455</v>
      </c>
      <c r="AE220" s="711">
        <f t="shared" si="169"/>
        <v>1.4557899999999999</v>
      </c>
      <c r="AF220" s="711">
        <f t="shared" si="169"/>
        <v>1.274065</v>
      </c>
      <c r="AG220" s="711">
        <f t="shared" si="169"/>
        <v>1.4415500000000001</v>
      </c>
      <c r="AH220" s="711">
        <f t="shared" si="169"/>
        <v>1.7673700000000001</v>
      </c>
      <c r="AI220" s="711">
        <f t="shared" si="169"/>
        <v>1.79356</v>
      </c>
      <c r="AJ220" s="711">
        <f t="shared" si="169"/>
        <v>1.6882600000000001</v>
      </c>
      <c r="AK220" s="711">
        <f t="shared" si="169"/>
        <v>1.9500200000000001</v>
      </c>
      <c r="AL220" s="711">
        <f t="shared" si="169"/>
        <v>2.5081131799999996</v>
      </c>
      <c r="AM220" s="711">
        <f t="shared" si="169"/>
        <v>2.0428350000000002</v>
      </c>
      <c r="AN220" s="711">
        <f t="shared" si="169"/>
        <v>1.9</v>
      </c>
      <c r="AO220" s="711">
        <f t="shared" si="169"/>
        <v>2.0553349999999999</v>
      </c>
      <c r="AP220" s="711">
        <f t="shared" si="169"/>
        <v>1.9283999999999999</v>
      </c>
      <c r="AQ220" s="711">
        <f t="shared" si="169"/>
        <v>1.7199</v>
      </c>
      <c r="AR220" s="711">
        <f t="shared" si="169"/>
        <v>2.7360000000000002</v>
      </c>
      <c r="AS220" s="711">
        <f t="shared" si="169"/>
        <v>2.7360000000000002</v>
      </c>
      <c r="AT220" s="711">
        <f t="shared" si="169"/>
        <v>2.7360000000000002</v>
      </c>
      <c r="AU220" s="714" t="s">
        <v>780</v>
      </c>
      <c r="AV220" s="565" t="str">
        <f>IFERROR(#REF!/#REF!*100-100,"")</f>
        <v/>
      </c>
      <c r="AW220" s="565" t="e">
        <f>#REF!-#REF!</f>
        <v>#REF!</v>
      </c>
      <c r="AX220" s="565" t="str">
        <f>IFERROR(#REF!/#REF!*100-100,"")</f>
        <v/>
      </c>
      <c r="AY220" s="565" t="e">
        <f>#REF!-#REF!</f>
        <v>#REF!</v>
      </c>
      <c r="AZ220" s="565" t="str">
        <f>IFERROR(#REF!/#REF!*100-100,"")</f>
        <v/>
      </c>
      <c r="BA220" s="565" t="e">
        <f>#REF!-#REF!</f>
        <v>#REF!</v>
      </c>
      <c r="BB220" s="565" t="str">
        <f>IFERROR(#REF!/I220*100-100,"")</f>
        <v/>
      </c>
      <c r="BC220" s="565" t="e">
        <f>#REF!-I220</f>
        <v>#REF!</v>
      </c>
      <c r="BE220" s="580" t="e">
        <f>#REF!-I220</f>
        <v>#REF!</v>
      </c>
      <c r="BF220" s="580" t="e">
        <f>#REF!-I220</f>
        <v>#REF!</v>
      </c>
      <c r="BG220" s="580" t="e">
        <f>#REF!-#REF!</f>
        <v>#REF!</v>
      </c>
      <c r="BH220" s="580" t="e">
        <f>#REF!-#REF!</f>
        <v>#REF!</v>
      </c>
      <c r="BI220" s="580"/>
      <c r="BJ220" s="580"/>
      <c r="BK220" s="580"/>
    </row>
    <row r="221" spans="1:63" x14ac:dyDescent="0.25">
      <c r="A221" s="587"/>
      <c r="B221" s="1209" t="s">
        <v>786</v>
      </c>
      <c r="C221" s="1226">
        <f t="shared" ref="C221:Q221" si="176">SUM(C222:C223)</f>
        <v>7.4981249999999999E-2</v>
      </c>
      <c r="D221" s="1226">
        <f t="shared" si="176"/>
        <v>7.8379649999999995E-2</v>
      </c>
      <c r="E221" s="1226">
        <f t="shared" si="176"/>
        <v>0.63866555000000003</v>
      </c>
      <c r="F221" s="1226">
        <f t="shared" si="176"/>
        <v>0.80846415999999999</v>
      </c>
      <c r="G221" s="1226">
        <f t="shared" si="176"/>
        <v>0.80107169999999994</v>
      </c>
      <c r="H221" s="47">
        <f t="shared" si="176"/>
        <v>0.85881344999999998</v>
      </c>
      <c r="I221" s="47">
        <f t="shared" si="176"/>
        <v>0.83739469999999994</v>
      </c>
      <c r="J221" s="47">
        <f t="shared" si="176"/>
        <v>0.81310088999999997</v>
      </c>
      <c r="K221" s="47">
        <f t="shared" si="176"/>
        <v>0.98771204000000001</v>
      </c>
      <c r="L221" s="47">
        <f t="shared" si="176"/>
        <v>1.3</v>
      </c>
      <c r="M221" s="1310">
        <f t="shared" si="176"/>
        <v>16.59997005</v>
      </c>
      <c r="N221" s="1310">
        <f t="shared" si="176"/>
        <v>15.9138</v>
      </c>
      <c r="O221" s="1396">
        <f t="shared" si="176"/>
        <v>18.841699999999999</v>
      </c>
      <c r="P221" s="1396">
        <f>SUM(P222:P223)</f>
        <v>39.390100000000004</v>
      </c>
      <c r="Q221" s="1396">
        <f t="shared" si="176"/>
        <v>35.190100000000001</v>
      </c>
      <c r="R221" s="1397">
        <f t="shared" ref="R221" si="177">SUM(R222:R223)</f>
        <v>31.689999999999998</v>
      </c>
      <c r="S221" s="772">
        <f t="shared" si="172"/>
        <v>1.0905809985298571</v>
      </c>
      <c r="T221" s="45">
        <f t="shared" si="173"/>
        <v>0.68617004999999942</v>
      </c>
      <c r="U221" s="45"/>
      <c r="V221" s="785"/>
      <c r="W221" s="536"/>
      <c r="X221" s="536"/>
      <c r="Y221" s="643"/>
      <c r="Z221" s="784"/>
      <c r="AA221" s="784"/>
      <c r="AB221" s="784"/>
      <c r="AC221" s="784"/>
      <c r="AD221" s="581" t="s">
        <v>1371</v>
      </c>
      <c r="AE221" s="716">
        <f t="shared" si="169"/>
        <v>7.4981249999999999E-2</v>
      </c>
      <c r="AF221" s="716">
        <f t="shared" si="169"/>
        <v>7.8379649999999995E-2</v>
      </c>
      <c r="AG221" s="716">
        <f t="shared" si="169"/>
        <v>0.63866555000000003</v>
      </c>
      <c r="AH221" s="716">
        <f t="shared" si="169"/>
        <v>0.80846415999999999</v>
      </c>
      <c r="AI221" s="716">
        <f t="shared" si="169"/>
        <v>0.80107169999999994</v>
      </c>
      <c r="AJ221" s="716">
        <f t="shared" si="169"/>
        <v>0.85881344999999998</v>
      </c>
      <c r="AK221" s="716">
        <f t="shared" si="169"/>
        <v>0.83739469999999994</v>
      </c>
      <c r="AL221" s="716">
        <f t="shared" si="169"/>
        <v>0.81310088999999997</v>
      </c>
      <c r="AM221" s="716">
        <f t="shared" si="169"/>
        <v>0.98771204000000001</v>
      </c>
      <c r="AN221" s="716">
        <f t="shared" si="169"/>
        <v>1.3</v>
      </c>
      <c r="AO221" s="716">
        <f t="shared" si="169"/>
        <v>16.59997005</v>
      </c>
      <c r="AP221" s="716">
        <f t="shared" si="169"/>
        <v>15.9138</v>
      </c>
      <c r="AQ221" s="716">
        <f t="shared" si="169"/>
        <v>18.841699999999999</v>
      </c>
      <c r="AR221" s="716">
        <f t="shared" si="169"/>
        <v>39.390100000000004</v>
      </c>
      <c r="AS221" s="716">
        <f t="shared" si="169"/>
        <v>35.190100000000001</v>
      </c>
      <c r="AT221" s="716">
        <f t="shared" si="169"/>
        <v>31.689999999999998</v>
      </c>
      <c r="AU221" s="40" t="s">
        <v>786</v>
      </c>
      <c r="AV221" s="565" t="str">
        <f>IFERROR(#REF!/#REF!*100-100,"")</f>
        <v/>
      </c>
      <c r="AW221" s="565" t="e">
        <f>#REF!-#REF!</f>
        <v>#REF!</v>
      </c>
      <c r="AX221" s="565" t="str">
        <f>IFERROR(#REF!/#REF!*100-100,"")</f>
        <v/>
      </c>
      <c r="AY221" s="565" t="e">
        <f>#REF!-#REF!</f>
        <v>#REF!</v>
      </c>
      <c r="AZ221" s="565" t="str">
        <f>IFERROR(#REF!/#REF!*100-100,"")</f>
        <v/>
      </c>
      <c r="BA221" s="565" t="e">
        <f>#REF!-#REF!</f>
        <v>#REF!</v>
      </c>
      <c r="BB221" s="565" t="str">
        <f>IFERROR(#REF!/I221*100-100,"")</f>
        <v/>
      </c>
      <c r="BC221" s="565" t="e">
        <f>#REF!-I221</f>
        <v>#REF!</v>
      </c>
      <c r="BE221" s="580" t="e">
        <f>#REF!-I221</f>
        <v>#REF!</v>
      </c>
      <c r="BF221" s="580" t="e">
        <f>#REF!-I221</f>
        <v>#REF!</v>
      </c>
      <c r="BG221" s="580" t="e">
        <f>#REF!-#REF!</f>
        <v>#REF!</v>
      </c>
      <c r="BH221" s="580" t="e">
        <f>#REF!-#REF!</f>
        <v>#REF!</v>
      </c>
      <c r="BI221" s="567"/>
      <c r="BJ221" s="567"/>
      <c r="BK221" s="567"/>
    </row>
    <row r="222" spans="1:63" ht="15" hidden="1" customHeight="1" x14ac:dyDescent="0.25">
      <c r="A222" s="587"/>
      <c r="B222" s="1207" t="s">
        <v>787</v>
      </c>
      <c r="C222" s="708">
        <f>[6]Sum_Bud_data!N48</f>
        <v>0</v>
      </c>
      <c r="D222" s="708">
        <f>[6]Sum_Bud_data!O48</f>
        <v>0</v>
      </c>
      <c r="E222" s="708">
        <f>[6]Sum_Bud_data!P48</f>
        <v>0</v>
      </c>
      <c r="F222" s="708">
        <f>[6]Sum_Bud_data!Q48</f>
        <v>0</v>
      </c>
      <c r="G222" s="708">
        <f>[6]Sum_Bud_data!R48</f>
        <v>0</v>
      </c>
      <c r="H222" s="44">
        <f>[6]Sum_Bud_data!X48</f>
        <v>0</v>
      </c>
      <c r="I222" s="44">
        <f>[6]Sum_Bud_data!AG48</f>
        <v>0</v>
      </c>
      <c r="J222" s="44">
        <f>[7]Sum_Bud_data!AX48</f>
        <v>0</v>
      </c>
      <c r="K222" s="44">
        <f>[7]Sum_Bud_data!BH48</f>
        <v>0</v>
      </c>
      <c r="L222" s="44">
        <f>[7]Sum_Bud_data!BM48</f>
        <v>0</v>
      </c>
      <c r="M222" s="1234">
        <f>Sum_Bud_data!N47</f>
        <v>16.59997005</v>
      </c>
      <c r="N222" s="1234">
        <f>Sum_Bud_data!O47</f>
        <v>15.9138</v>
      </c>
      <c r="O222" s="1234">
        <f>Sum_Bud_data!P47</f>
        <v>18.841699999999999</v>
      </c>
      <c r="P222" s="1234">
        <f>Sum_Bud_data!U47</f>
        <v>39.390100000000004</v>
      </c>
      <c r="Q222" s="1234">
        <f>Sum_Bud_data!Z47</f>
        <v>35.190100000000001</v>
      </c>
      <c r="R222" s="1398">
        <f>Sum_Bud_data!AE47</f>
        <v>31.689999999999998</v>
      </c>
      <c r="S222" s="772">
        <f t="shared" si="172"/>
        <v>1.0905809985298571</v>
      </c>
      <c r="T222" s="45">
        <f t="shared" si="173"/>
        <v>0.68617004999999942</v>
      </c>
      <c r="U222" s="640"/>
      <c r="V222" s="785"/>
      <c r="W222" s="536"/>
      <c r="X222" s="536"/>
      <c r="Y222" s="643"/>
      <c r="Z222" s="640"/>
      <c r="AA222" s="640"/>
      <c r="AB222" s="640"/>
      <c r="AC222" s="784"/>
      <c r="AD222" s="584" t="s">
        <v>1458</v>
      </c>
      <c r="AE222" s="711">
        <f t="shared" si="169"/>
        <v>0</v>
      </c>
      <c r="AF222" s="711">
        <f t="shared" si="169"/>
        <v>0</v>
      </c>
      <c r="AG222" s="711">
        <f t="shared" si="169"/>
        <v>0</v>
      </c>
      <c r="AH222" s="711">
        <f t="shared" si="169"/>
        <v>0</v>
      </c>
      <c r="AI222" s="711">
        <f t="shared" si="169"/>
        <v>0</v>
      </c>
      <c r="AJ222" s="711">
        <f t="shared" si="169"/>
        <v>0</v>
      </c>
      <c r="AK222" s="711">
        <f t="shared" si="169"/>
        <v>0</v>
      </c>
      <c r="AL222" s="711">
        <f t="shared" si="169"/>
        <v>0</v>
      </c>
      <c r="AM222" s="711">
        <f t="shared" si="169"/>
        <v>0</v>
      </c>
      <c r="AN222" s="711">
        <f t="shared" si="169"/>
        <v>0</v>
      </c>
      <c r="AO222" s="711">
        <f t="shared" si="169"/>
        <v>16.59997005</v>
      </c>
      <c r="AP222" s="711">
        <f t="shared" si="169"/>
        <v>15.9138</v>
      </c>
      <c r="AQ222" s="711">
        <f t="shared" si="169"/>
        <v>18.841699999999999</v>
      </c>
      <c r="AR222" s="711">
        <f t="shared" si="169"/>
        <v>39.390100000000004</v>
      </c>
      <c r="AS222" s="711">
        <f t="shared" si="169"/>
        <v>35.190100000000001</v>
      </c>
      <c r="AT222" s="711">
        <f t="shared" si="169"/>
        <v>31.689999999999998</v>
      </c>
      <c r="AU222" s="41" t="s">
        <v>787</v>
      </c>
      <c r="AV222" s="565" t="str">
        <f>IFERROR(#REF!/#REF!*100-100,"")</f>
        <v/>
      </c>
      <c r="AW222" s="565" t="e">
        <f>#REF!-#REF!</f>
        <v>#REF!</v>
      </c>
      <c r="AX222" s="565" t="str">
        <f>IFERROR(#REF!/#REF!*100-100,"")</f>
        <v/>
      </c>
      <c r="AY222" s="565" t="e">
        <f>#REF!-#REF!</f>
        <v>#REF!</v>
      </c>
      <c r="AZ222" s="565" t="str">
        <f>IFERROR(#REF!/#REF!*100-100,"")</f>
        <v/>
      </c>
      <c r="BA222" s="565" t="e">
        <f>#REF!-#REF!</f>
        <v>#REF!</v>
      </c>
      <c r="BB222" s="565" t="str">
        <f>IFERROR(#REF!/I222*100-100,"")</f>
        <v/>
      </c>
      <c r="BC222" s="565" t="e">
        <f>#REF!-I222</f>
        <v>#REF!</v>
      </c>
      <c r="BE222" s="580" t="e">
        <f>#REF!-I222</f>
        <v>#REF!</v>
      </c>
      <c r="BF222" s="580" t="e">
        <f>#REF!-I222</f>
        <v>#REF!</v>
      </c>
      <c r="BG222" s="580" t="e">
        <f>#REF!-#REF!</f>
        <v>#REF!</v>
      </c>
      <c r="BH222" s="580" t="e">
        <f>#REF!-#REF!</f>
        <v>#REF!</v>
      </c>
      <c r="BI222" s="580"/>
      <c r="BJ222" s="580"/>
      <c r="BK222" s="580"/>
    </row>
    <row r="223" spans="1:63" ht="15.75" hidden="1" customHeight="1" x14ac:dyDescent="0.25">
      <c r="A223" s="587"/>
      <c r="B223" s="1207" t="s">
        <v>794</v>
      </c>
      <c r="C223" s="708">
        <f>[6]Sum_Bud_data!N49</f>
        <v>7.4981249999999999E-2</v>
      </c>
      <c r="D223" s="708">
        <f>[6]Sum_Bud_data!O49</f>
        <v>7.8379649999999995E-2</v>
      </c>
      <c r="E223" s="708">
        <f>[6]Sum_Bud_data!P49</f>
        <v>0.63866555000000003</v>
      </c>
      <c r="F223" s="708">
        <f>[6]Sum_Bud_data!Q49</f>
        <v>0.80846415999999999</v>
      </c>
      <c r="G223" s="708">
        <f>[6]Sum_Bud_data!R49</f>
        <v>0.80107169999999994</v>
      </c>
      <c r="H223" s="44">
        <f>[6]Sum_Bud_data!X49</f>
        <v>0.85881344999999998</v>
      </c>
      <c r="I223" s="44">
        <f>[6]Sum_Bud_data!AG49</f>
        <v>0.83739469999999994</v>
      </c>
      <c r="J223" s="44">
        <f>[7]Sum_Bud_data!AX49</f>
        <v>0.81310088999999997</v>
      </c>
      <c r="K223" s="44">
        <f>[7]Sum_Bud_data!BH49</f>
        <v>0.98771204000000001</v>
      </c>
      <c r="L223" s="44">
        <f>[7]Sum_Bud_data!BM49</f>
        <v>1.3</v>
      </c>
      <c r="M223" s="1234">
        <f>Sum_Bud_data!N48</f>
        <v>0</v>
      </c>
      <c r="N223" s="1234">
        <f>Sum_Bud_data!O48</f>
        <v>0</v>
      </c>
      <c r="O223" s="1234">
        <f>Sum_Bud_data!P48</f>
        <v>0</v>
      </c>
      <c r="P223" s="1234">
        <f>Sum_Bud_data!U48</f>
        <v>0</v>
      </c>
      <c r="Q223" s="1234">
        <f>Sum_Bud_data!Z48</f>
        <v>0</v>
      </c>
      <c r="R223" s="1398">
        <f>Sum_Bud_data!AE48</f>
        <v>0</v>
      </c>
      <c r="S223" s="772" t="e">
        <f t="shared" si="172"/>
        <v>#DIV/0!</v>
      </c>
      <c r="T223" s="45">
        <f t="shared" si="173"/>
        <v>0</v>
      </c>
      <c r="U223" s="640"/>
      <c r="V223" s="540"/>
      <c r="W223" s="536"/>
      <c r="X223" s="536"/>
      <c r="Y223" s="643"/>
      <c r="Z223" s="640"/>
      <c r="AA223" s="640"/>
      <c r="AB223" s="640"/>
      <c r="AC223" s="784"/>
      <c r="AD223" s="584" t="s">
        <v>1459</v>
      </c>
      <c r="AE223" s="711">
        <f t="shared" si="169"/>
        <v>7.4981249999999999E-2</v>
      </c>
      <c r="AF223" s="711">
        <f t="shared" si="169"/>
        <v>7.8379649999999995E-2</v>
      </c>
      <c r="AG223" s="711">
        <f t="shared" si="169"/>
        <v>0.63866555000000003</v>
      </c>
      <c r="AH223" s="711">
        <f t="shared" si="169"/>
        <v>0.80846415999999999</v>
      </c>
      <c r="AI223" s="711">
        <f t="shared" si="169"/>
        <v>0.80107169999999994</v>
      </c>
      <c r="AJ223" s="711">
        <f t="shared" si="169"/>
        <v>0.85881344999999998</v>
      </c>
      <c r="AK223" s="711">
        <f t="shared" si="169"/>
        <v>0.83739469999999994</v>
      </c>
      <c r="AL223" s="711">
        <f t="shared" si="169"/>
        <v>0.81310088999999997</v>
      </c>
      <c r="AM223" s="711">
        <f t="shared" si="169"/>
        <v>0.98771204000000001</v>
      </c>
      <c r="AN223" s="711">
        <f t="shared" si="169"/>
        <v>1.3</v>
      </c>
      <c r="AO223" s="711">
        <f t="shared" si="169"/>
        <v>0</v>
      </c>
      <c r="AP223" s="711">
        <f t="shared" si="169"/>
        <v>0</v>
      </c>
      <c r="AQ223" s="711">
        <f t="shared" si="169"/>
        <v>0</v>
      </c>
      <c r="AR223" s="711">
        <f t="shared" si="169"/>
        <v>0</v>
      </c>
      <c r="AS223" s="711">
        <f t="shared" si="169"/>
        <v>0</v>
      </c>
      <c r="AT223" s="711">
        <f t="shared" si="169"/>
        <v>0</v>
      </c>
      <c r="AU223" s="41" t="s">
        <v>794</v>
      </c>
      <c r="AV223" s="565" t="str">
        <f>IFERROR(#REF!/#REF!*100-100,"")</f>
        <v/>
      </c>
      <c r="AW223" s="565" t="e">
        <f>#REF!-#REF!</f>
        <v>#REF!</v>
      </c>
      <c r="AX223" s="565" t="str">
        <f>IFERROR(#REF!/#REF!*100-100,"")</f>
        <v/>
      </c>
      <c r="AY223" s="565" t="e">
        <f>#REF!-#REF!</f>
        <v>#REF!</v>
      </c>
      <c r="AZ223" s="565" t="str">
        <f>IFERROR(#REF!/#REF!*100-100,"")</f>
        <v/>
      </c>
      <c r="BA223" s="565" t="e">
        <f>#REF!-#REF!</f>
        <v>#REF!</v>
      </c>
      <c r="BB223" s="565" t="str">
        <f>IFERROR(#REF!/I223*100-100,"")</f>
        <v/>
      </c>
      <c r="BC223" s="565" t="e">
        <f>#REF!-I223</f>
        <v>#REF!</v>
      </c>
      <c r="BE223" s="580" t="e">
        <f>#REF!-I223</f>
        <v>#REF!</v>
      </c>
      <c r="BF223" s="580" t="e">
        <f>#REF!-I223</f>
        <v>#REF!</v>
      </c>
      <c r="BG223" s="580" t="e">
        <f>#REF!-#REF!</f>
        <v>#REF!</v>
      </c>
      <c r="BH223" s="580" t="e">
        <f>#REF!-#REF!</f>
        <v>#REF!</v>
      </c>
      <c r="BI223" s="580"/>
      <c r="BJ223" s="580"/>
      <c r="BK223" s="580"/>
    </row>
    <row r="224" spans="1:63" x14ac:dyDescent="0.25">
      <c r="A224" s="587"/>
      <c r="B224" s="1209" t="s">
        <v>801</v>
      </c>
      <c r="C224" s="1226">
        <f>[6]Sum_Bud_data!N50</f>
        <v>3.1344312300000001</v>
      </c>
      <c r="D224" s="1226">
        <f>[6]Sum_Bud_data!O50</f>
        <v>3.7251118700000001</v>
      </c>
      <c r="E224" s="1226">
        <f>[6]Sum_Bud_data!P50</f>
        <v>3.6892578899999999</v>
      </c>
      <c r="F224" s="1226">
        <f>[6]Sum_Bud_data!Q50</f>
        <v>3.2156033700000002</v>
      </c>
      <c r="G224" s="1226">
        <f>[6]Sum_Bud_data!R50</f>
        <v>5.1499250199999995</v>
      </c>
      <c r="H224" s="47">
        <f>[6]Sum_Bud_data!X50</f>
        <v>2.9362986200000001</v>
      </c>
      <c r="I224" s="47">
        <f>[6]Sum_Bud_data!AG50</f>
        <v>3.7406010200000002</v>
      </c>
      <c r="J224" s="47">
        <f>[7]Sum_Bud_data!AX50</f>
        <v>0</v>
      </c>
      <c r="K224" s="47">
        <f>[7]Sum_Bud_data!BH50</f>
        <v>34.594201549999994</v>
      </c>
      <c r="L224" s="47">
        <f>[7]Sum_Bud_data!BM50</f>
        <v>12.8491</v>
      </c>
      <c r="M224" s="1310">
        <f>Sum_Bud_data!N49</f>
        <v>51.08059054000001</v>
      </c>
      <c r="N224" s="1310">
        <f>Sum_Bud_data!O49</f>
        <v>38.4148</v>
      </c>
      <c r="O224" s="1310">
        <f>Sum_Bud_data!P49</f>
        <v>20.322500000000002</v>
      </c>
      <c r="P224" s="1310">
        <f>Sum_Bud_data!U49</f>
        <v>41.398699999999998</v>
      </c>
      <c r="Q224" s="1310">
        <f>Sum_Bud_data!Z49</f>
        <v>28.312000000000001</v>
      </c>
      <c r="R224" s="1400">
        <f>Sum_Bud_data!AE49</f>
        <v>28.312000000000001</v>
      </c>
      <c r="S224" s="772">
        <f t="shared" si="172"/>
        <v>1.0370869725673511</v>
      </c>
      <c r="T224" s="45">
        <f>N224-O224</f>
        <v>18.092299999999998</v>
      </c>
      <c r="U224" s="45">
        <f>O224-N224</f>
        <v>-18.092299999999998</v>
      </c>
      <c r="V224" s="772">
        <f>P224/O224-1</f>
        <v>1.0370869725673511</v>
      </c>
      <c r="W224" s="536"/>
      <c r="X224" s="536"/>
      <c r="Y224" s="643"/>
      <c r="Z224" s="640"/>
      <c r="AA224" s="640"/>
      <c r="AB224" s="640"/>
      <c r="AC224" s="784"/>
      <c r="AD224" s="581" t="s">
        <v>1372</v>
      </c>
      <c r="AE224" s="716">
        <f t="shared" si="169"/>
        <v>3.1344312300000001</v>
      </c>
      <c r="AF224" s="716">
        <f t="shared" si="169"/>
        <v>3.7251118700000001</v>
      </c>
      <c r="AG224" s="716">
        <f t="shared" si="169"/>
        <v>3.6892578899999999</v>
      </c>
      <c r="AH224" s="716">
        <f t="shared" si="169"/>
        <v>3.2156033700000002</v>
      </c>
      <c r="AI224" s="716">
        <f t="shared" si="169"/>
        <v>5.1499250199999995</v>
      </c>
      <c r="AJ224" s="716">
        <f t="shared" si="169"/>
        <v>2.9362986200000001</v>
      </c>
      <c r="AK224" s="716">
        <f t="shared" si="169"/>
        <v>3.7406010200000002</v>
      </c>
      <c r="AL224" s="716">
        <f t="shared" si="169"/>
        <v>0</v>
      </c>
      <c r="AM224" s="716">
        <f t="shared" si="169"/>
        <v>34.594201549999994</v>
      </c>
      <c r="AN224" s="716">
        <f t="shared" si="169"/>
        <v>12.8491</v>
      </c>
      <c r="AO224" s="716">
        <f t="shared" si="169"/>
        <v>51.08059054000001</v>
      </c>
      <c r="AP224" s="716">
        <f t="shared" si="169"/>
        <v>38.4148</v>
      </c>
      <c r="AQ224" s="716">
        <f t="shared" si="169"/>
        <v>20.322500000000002</v>
      </c>
      <c r="AR224" s="716">
        <f t="shared" si="169"/>
        <v>41.398699999999998</v>
      </c>
      <c r="AS224" s="716">
        <f t="shared" si="169"/>
        <v>28.312000000000001</v>
      </c>
      <c r="AT224" s="716">
        <f t="shared" si="169"/>
        <v>28.312000000000001</v>
      </c>
      <c r="AU224" s="40" t="s">
        <v>801</v>
      </c>
      <c r="AV224" s="565" t="str">
        <f>IFERROR(#REF!/#REF!*100-100,"")</f>
        <v/>
      </c>
      <c r="AW224" s="565" t="e">
        <f>#REF!-#REF!</f>
        <v>#REF!</v>
      </c>
      <c r="AX224" s="565" t="str">
        <f>IFERROR(#REF!/#REF!*100-100,"")</f>
        <v/>
      </c>
      <c r="AY224" s="565" t="e">
        <f>#REF!-#REF!</f>
        <v>#REF!</v>
      </c>
      <c r="AZ224" s="565" t="str">
        <f>IFERROR(#REF!/#REF!*100-100,"")</f>
        <v/>
      </c>
      <c r="BA224" s="565" t="e">
        <f>#REF!-#REF!</f>
        <v>#REF!</v>
      </c>
      <c r="BB224" s="565" t="str">
        <f>IFERROR(#REF!/I224*100-100,"")</f>
        <v/>
      </c>
      <c r="BC224" s="565" t="e">
        <f>#REF!-I224</f>
        <v>#REF!</v>
      </c>
      <c r="BE224" s="580" t="e">
        <f>#REF!-I224</f>
        <v>#REF!</v>
      </c>
      <c r="BF224" s="580" t="e">
        <f>#REF!-I224</f>
        <v>#REF!</v>
      </c>
      <c r="BG224" s="580" t="e">
        <f>#REF!-#REF!</f>
        <v>#REF!</v>
      </c>
      <c r="BH224" s="580" t="e">
        <f>#REF!-#REF!</f>
        <v>#REF!</v>
      </c>
      <c r="BI224" s="567"/>
      <c r="BJ224" s="567"/>
      <c r="BK224" s="567"/>
    </row>
    <row r="225" spans="1:75" x14ac:dyDescent="0.25">
      <c r="A225" s="587"/>
      <c r="B225" s="1209" t="s">
        <v>808</v>
      </c>
      <c r="C225" s="1226">
        <f>[6]Sum_Bud_data!N54</f>
        <v>10.50797397</v>
      </c>
      <c r="D225" s="1226">
        <f>[6]Sum_Bud_data!O54</f>
        <v>13.67627265</v>
      </c>
      <c r="E225" s="1226">
        <f>[6]Sum_Bud_data!P54</f>
        <v>13.210450140000001</v>
      </c>
      <c r="F225" s="1226">
        <f>[6]Sum_Bud_data!Q54</f>
        <v>13.640681109999999</v>
      </c>
      <c r="G225" s="1226">
        <f>[6]Sum_Bud_data!R54</f>
        <v>22.985100630000002</v>
      </c>
      <c r="H225" s="47">
        <f>[6]Sum_Bud_data!X54</f>
        <v>25.268289280000001</v>
      </c>
      <c r="I225" s="47">
        <f>[6]Sum_Bud_data!AG54</f>
        <v>22.293981220000003</v>
      </c>
      <c r="J225" s="47">
        <f>[7]Sum_Bud_data!AX54</f>
        <v>20.230267450000003</v>
      </c>
      <c r="K225" s="47">
        <f>[7]Sum_Bud_data!BH54</f>
        <v>25.814081600000002</v>
      </c>
      <c r="L225" s="47">
        <f>[7]Sum_Bud_data!BM54</f>
        <v>25.541599999999999</v>
      </c>
      <c r="M225" s="1310">
        <f>Sum_Bud_data!N53</f>
        <v>31.482896549999996</v>
      </c>
      <c r="N225" s="1310">
        <f>Sum_Bud_data!O53</f>
        <v>32.213999999999999</v>
      </c>
      <c r="O225" s="1310">
        <f>Sum_Bud_data!P53</f>
        <v>26.998000000000001</v>
      </c>
      <c r="P225" s="1310">
        <f>Sum_Bud_data!U53</f>
        <v>38.2502</v>
      </c>
      <c r="Q225" s="1310">
        <f>Sum_Bud_data!Z53</f>
        <v>35.936199999999999</v>
      </c>
      <c r="R225" s="1400">
        <f>Sum_Bud_data!AE53</f>
        <v>36.087150000000001</v>
      </c>
      <c r="S225" s="772">
        <f t="shared" si="172"/>
        <v>0.41677902066819761</v>
      </c>
      <c r="T225" s="45">
        <f>N225-O225</f>
        <v>5.2159999999999975</v>
      </c>
      <c r="U225" s="45">
        <f>O225-N225</f>
        <v>-5.2159999999999975</v>
      </c>
      <c r="V225" s="772">
        <f>P225/O225-1</f>
        <v>0.41677902066819761</v>
      </c>
      <c r="W225" s="536"/>
      <c r="X225" s="536"/>
      <c r="Y225" s="643"/>
      <c r="Z225" s="784"/>
      <c r="AA225" s="784"/>
      <c r="AB225" s="784"/>
      <c r="AC225" s="784"/>
      <c r="AD225" s="581" t="s">
        <v>1373</v>
      </c>
      <c r="AE225" s="716">
        <f t="shared" si="169"/>
        <v>10.50797397</v>
      </c>
      <c r="AF225" s="716">
        <f t="shared" si="169"/>
        <v>13.67627265</v>
      </c>
      <c r="AG225" s="716">
        <f t="shared" si="169"/>
        <v>13.210450140000001</v>
      </c>
      <c r="AH225" s="716">
        <f t="shared" si="169"/>
        <v>13.640681109999999</v>
      </c>
      <c r="AI225" s="716">
        <f t="shared" si="169"/>
        <v>22.985100630000002</v>
      </c>
      <c r="AJ225" s="716">
        <f t="shared" si="169"/>
        <v>25.268289280000001</v>
      </c>
      <c r="AK225" s="716">
        <f t="shared" si="169"/>
        <v>22.293981220000003</v>
      </c>
      <c r="AL225" s="716">
        <f t="shared" si="169"/>
        <v>20.230267450000003</v>
      </c>
      <c r="AM225" s="716">
        <f t="shared" si="169"/>
        <v>25.814081600000002</v>
      </c>
      <c r="AN225" s="716">
        <f t="shared" si="169"/>
        <v>25.541599999999999</v>
      </c>
      <c r="AO225" s="716">
        <f t="shared" si="169"/>
        <v>31.482896549999996</v>
      </c>
      <c r="AP225" s="716">
        <f t="shared" si="169"/>
        <v>32.213999999999999</v>
      </c>
      <c r="AQ225" s="716">
        <f t="shared" si="169"/>
        <v>26.998000000000001</v>
      </c>
      <c r="AR225" s="716">
        <f t="shared" si="169"/>
        <v>38.2502</v>
      </c>
      <c r="AS225" s="716">
        <f t="shared" si="169"/>
        <v>35.936199999999999</v>
      </c>
      <c r="AT225" s="716">
        <f t="shared" si="169"/>
        <v>36.087150000000001</v>
      </c>
      <c r="AU225" s="40" t="s">
        <v>808</v>
      </c>
      <c r="AV225" s="565" t="str">
        <f>IFERROR(#REF!/#REF!*100-100,"")</f>
        <v/>
      </c>
      <c r="AW225" s="565" t="e">
        <f>#REF!-#REF!</f>
        <v>#REF!</v>
      </c>
      <c r="AX225" s="565" t="str">
        <f>IFERROR(#REF!/#REF!*100-100,"")</f>
        <v/>
      </c>
      <c r="AY225" s="565" t="e">
        <f>#REF!-#REF!</f>
        <v>#REF!</v>
      </c>
      <c r="AZ225" s="565" t="str">
        <f>IFERROR(#REF!/#REF!*100-100,"")</f>
        <v/>
      </c>
      <c r="BA225" s="565" t="e">
        <f>#REF!-#REF!</f>
        <v>#REF!</v>
      </c>
      <c r="BB225" s="565" t="str">
        <f>IFERROR(#REF!/I225*100-100,"")</f>
        <v/>
      </c>
      <c r="BC225" s="565" t="e">
        <f>#REF!-I225</f>
        <v>#REF!</v>
      </c>
      <c r="BE225" s="580" t="e">
        <f>#REF!-I225</f>
        <v>#REF!</v>
      </c>
      <c r="BF225" s="580" t="e">
        <f>#REF!-I225</f>
        <v>#REF!</v>
      </c>
      <c r="BG225" s="580" t="e">
        <f>#REF!-#REF!</f>
        <v>#REF!</v>
      </c>
      <c r="BH225" s="580" t="e">
        <f>#REF!-#REF!</f>
        <v>#REF!</v>
      </c>
      <c r="BI225" s="567"/>
      <c r="BJ225" s="567"/>
      <c r="BK225" s="567"/>
    </row>
    <row r="226" spans="1:75" x14ac:dyDescent="0.25">
      <c r="A226" s="587"/>
      <c r="B226" s="1209" t="s">
        <v>830</v>
      </c>
      <c r="C226" s="1226">
        <f>[6]Sum_Bud_data!N55</f>
        <v>12.94918504</v>
      </c>
      <c r="D226" s="1226">
        <f>[6]Sum_Bud_data!O55</f>
        <v>15.12918355</v>
      </c>
      <c r="E226" s="1226">
        <f>[6]Sum_Bud_data!P55</f>
        <v>16.912092099999999</v>
      </c>
      <c r="F226" s="1226">
        <f>[6]Sum_Bud_data!Q55</f>
        <v>18.044408749999999</v>
      </c>
      <c r="G226" s="1226">
        <f>[6]Sum_Bud_data!R55</f>
        <v>19.376089459999999</v>
      </c>
      <c r="H226" s="47">
        <f>[6]Sum_Bud_data!X55</f>
        <v>29.633585879999998</v>
      </c>
      <c r="I226" s="47">
        <f>[6]Sum_Bud_data!AG55</f>
        <v>23.42876137</v>
      </c>
      <c r="J226" s="47">
        <f>[7]Sum_Bud_data!AX55</f>
        <v>0</v>
      </c>
      <c r="K226" s="47">
        <f>[7]Sum_Bud_data!BH55</f>
        <v>26.609430660000005</v>
      </c>
      <c r="L226" s="47">
        <f>[7]Sum_Bud_data!BM55</f>
        <v>30.347200000000001</v>
      </c>
      <c r="M226" s="1310">
        <f>Sum_Bud_data!N54</f>
        <v>13.499450090000002</v>
      </c>
      <c r="N226" s="1310">
        <f>Sum_Bud_data!O54</f>
        <v>17.825600000000001</v>
      </c>
      <c r="O226" s="1310">
        <f>Sum_Bud_data!P54</f>
        <v>17.361899999999999</v>
      </c>
      <c r="P226" s="1310">
        <f>Sum_Bud_data!U54</f>
        <v>18.058899999999998</v>
      </c>
      <c r="Q226" s="1310">
        <f>Sum_Bud_data!Z54</f>
        <v>17.467699999999997</v>
      </c>
      <c r="R226" s="1400">
        <f>Sum_Bud_data!AE54</f>
        <v>17.467699999999997</v>
      </c>
      <c r="S226" s="772">
        <f t="shared" si="172"/>
        <v>4.0145375794123916E-2</v>
      </c>
      <c r="T226" s="45">
        <f>N226-O226</f>
        <v>0.46370000000000289</v>
      </c>
      <c r="U226" s="45">
        <f>O226-N226</f>
        <v>-0.46370000000000289</v>
      </c>
      <c r="V226" s="772">
        <f>P226/O226-1</f>
        <v>4.0145375794123916E-2</v>
      </c>
      <c r="W226" s="536"/>
      <c r="X226" s="536"/>
      <c r="Y226" s="643"/>
      <c r="Z226" s="784"/>
      <c r="AA226" s="784"/>
      <c r="AB226" s="784"/>
      <c r="AC226" s="784"/>
      <c r="AD226" s="581" t="s">
        <v>1374</v>
      </c>
      <c r="AE226" s="716">
        <f t="shared" si="169"/>
        <v>12.94918504</v>
      </c>
      <c r="AF226" s="716">
        <f t="shared" si="169"/>
        <v>15.12918355</v>
      </c>
      <c r="AG226" s="716">
        <f t="shared" si="169"/>
        <v>16.912092099999999</v>
      </c>
      <c r="AH226" s="716">
        <f t="shared" si="169"/>
        <v>18.044408749999999</v>
      </c>
      <c r="AI226" s="716">
        <f t="shared" si="169"/>
        <v>19.376089459999999</v>
      </c>
      <c r="AJ226" s="716">
        <f t="shared" si="169"/>
        <v>29.633585879999998</v>
      </c>
      <c r="AK226" s="716">
        <f t="shared" si="169"/>
        <v>23.42876137</v>
      </c>
      <c r="AL226" s="716">
        <f t="shared" si="169"/>
        <v>0</v>
      </c>
      <c r="AM226" s="716">
        <f t="shared" si="169"/>
        <v>26.609430660000005</v>
      </c>
      <c r="AN226" s="716">
        <f t="shared" si="169"/>
        <v>30.347200000000001</v>
      </c>
      <c r="AO226" s="716">
        <f t="shared" si="169"/>
        <v>13.499450090000002</v>
      </c>
      <c r="AP226" s="716">
        <f t="shared" si="169"/>
        <v>17.825600000000001</v>
      </c>
      <c r="AQ226" s="716">
        <f t="shared" si="169"/>
        <v>17.361899999999999</v>
      </c>
      <c r="AR226" s="716">
        <f t="shared" si="169"/>
        <v>18.058899999999998</v>
      </c>
      <c r="AS226" s="716">
        <f t="shared" si="169"/>
        <v>17.467699999999997</v>
      </c>
      <c r="AT226" s="716">
        <f t="shared" si="169"/>
        <v>17.467699999999997</v>
      </c>
      <c r="AU226" s="40" t="s">
        <v>830</v>
      </c>
      <c r="AV226" s="565" t="str">
        <f>IFERROR(#REF!/#REF!*100-100,"")</f>
        <v/>
      </c>
      <c r="AW226" s="565" t="e">
        <f>#REF!-#REF!</f>
        <v>#REF!</v>
      </c>
      <c r="AX226" s="565" t="str">
        <f>IFERROR(#REF!/#REF!*100-100,"")</f>
        <v/>
      </c>
      <c r="AY226" s="565" t="e">
        <f>#REF!-#REF!</f>
        <v>#REF!</v>
      </c>
      <c r="AZ226" s="565" t="str">
        <f>IFERROR(#REF!/#REF!*100-100,"")</f>
        <v/>
      </c>
      <c r="BA226" s="565" t="e">
        <f>#REF!-#REF!</f>
        <v>#REF!</v>
      </c>
      <c r="BB226" s="565" t="str">
        <f>IFERROR(#REF!/I226*100-100,"")</f>
        <v/>
      </c>
      <c r="BC226" s="565" t="e">
        <f>#REF!-I226</f>
        <v>#REF!</v>
      </c>
      <c r="BE226" s="580" t="e">
        <f>#REF!-I226</f>
        <v>#REF!</v>
      </c>
      <c r="BF226" s="580" t="e">
        <f>#REF!-I226</f>
        <v>#REF!</v>
      </c>
      <c r="BG226" s="580" t="e">
        <f>#REF!-#REF!</f>
        <v>#REF!</v>
      </c>
      <c r="BH226" s="580" t="e">
        <f>#REF!-#REF!</f>
        <v>#REF!</v>
      </c>
      <c r="BI226" s="567"/>
      <c r="BJ226" s="567"/>
      <c r="BK226" s="567"/>
    </row>
    <row r="227" spans="1:75" ht="10.5" customHeight="1" x14ac:dyDescent="0.25">
      <c r="A227" s="587"/>
      <c r="B227" s="165"/>
      <c r="C227" s="39"/>
      <c r="D227" s="39"/>
      <c r="E227" s="39"/>
      <c r="F227" s="39"/>
      <c r="G227" s="39"/>
      <c r="H227" s="38"/>
      <c r="I227" s="38"/>
      <c r="J227" s="38"/>
      <c r="K227" s="38"/>
      <c r="L227" s="38"/>
      <c r="M227" s="1343"/>
      <c r="N227" s="1343"/>
      <c r="O227" s="1351"/>
      <c r="P227" s="1351"/>
      <c r="Q227" s="1351"/>
      <c r="R227" s="1399"/>
      <c r="S227" s="772" t="e">
        <f t="shared" si="172"/>
        <v>#DIV/0!</v>
      </c>
      <c r="W227" s="643"/>
      <c r="X227" s="643"/>
      <c r="Y227" s="643"/>
      <c r="Z227" s="640"/>
      <c r="AA227" s="640"/>
      <c r="AB227" s="640"/>
      <c r="AC227" s="784"/>
      <c r="AD227" s="581"/>
      <c r="AE227" s="716"/>
      <c r="AF227" s="716"/>
      <c r="AG227" s="716"/>
      <c r="AH227" s="716"/>
      <c r="AI227" s="716"/>
      <c r="AJ227" s="716"/>
      <c r="AK227" s="716"/>
      <c r="AL227" s="716"/>
      <c r="AM227" s="716"/>
      <c r="AN227" s="716"/>
      <c r="AO227" s="716"/>
      <c r="AP227" s="716"/>
      <c r="AQ227" s="716"/>
      <c r="AR227" s="716"/>
      <c r="AS227" s="716"/>
      <c r="AT227" s="716"/>
      <c r="AU227" s="39"/>
      <c r="AV227" s="565" t="str">
        <f>IFERROR(#REF!/#REF!*100-100,"")</f>
        <v/>
      </c>
      <c r="AW227" s="565" t="e">
        <f>#REF!-#REF!</f>
        <v>#REF!</v>
      </c>
      <c r="AX227" s="565" t="str">
        <f>IFERROR(#REF!/#REF!*100-100,"")</f>
        <v/>
      </c>
      <c r="AY227" s="565" t="e">
        <f>#REF!-#REF!</f>
        <v>#REF!</v>
      </c>
      <c r="AZ227" s="565" t="str">
        <f>IFERROR(#REF!/#REF!*100-100,"")</f>
        <v/>
      </c>
      <c r="BA227" s="565" t="e">
        <f>#REF!-#REF!</f>
        <v>#REF!</v>
      </c>
      <c r="BB227" s="565" t="str">
        <f>IFERROR(#REF!/I227*100-100,"")</f>
        <v/>
      </c>
      <c r="BC227" s="565" t="e">
        <f>#REF!-I227</f>
        <v>#REF!</v>
      </c>
      <c r="BE227" s="580" t="e">
        <f>#REF!-I227</f>
        <v>#REF!</v>
      </c>
      <c r="BF227" s="580" t="e">
        <f>#REF!-I227</f>
        <v>#REF!</v>
      </c>
      <c r="BG227" s="580" t="e">
        <f>#REF!-#REF!</f>
        <v>#REF!</v>
      </c>
      <c r="BH227" s="580" t="e">
        <f>#REF!-#REF!</f>
        <v>#REF!</v>
      </c>
    </row>
    <row r="228" spans="1:75" ht="19.5" customHeight="1" x14ac:dyDescent="0.25">
      <c r="A228" s="587"/>
      <c r="B228" s="1211" t="s">
        <v>1070</v>
      </c>
      <c r="C228" s="709">
        <f t="shared" ref="C228:P228" si="178">C197-C213</f>
        <v>-99.481461230000008</v>
      </c>
      <c r="D228" s="709">
        <f t="shared" si="178"/>
        <v>-135.6142887254999</v>
      </c>
      <c r="E228" s="709">
        <f t="shared" si="178"/>
        <v>14.136589000000043</v>
      </c>
      <c r="F228" s="709">
        <f t="shared" si="178"/>
        <v>105.67513592000006</v>
      </c>
      <c r="G228" s="709">
        <f t="shared" si="178"/>
        <v>115.94272956999998</v>
      </c>
      <c r="H228" s="208">
        <f t="shared" si="178"/>
        <v>129.53321914999998</v>
      </c>
      <c r="I228" s="208">
        <f t="shared" si="178"/>
        <v>105.47250182999994</v>
      </c>
      <c r="J228" s="208">
        <f t="shared" si="178"/>
        <v>144.28726057000006</v>
      </c>
      <c r="K228" s="208">
        <f t="shared" si="178"/>
        <v>55.040468820000058</v>
      </c>
      <c r="L228" s="208">
        <f t="shared" si="178"/>
        <v>133.63649999999996</v>
      </c>
      <c r="M228" s="1357">
        <f t="shared" si="178"/>
        <v>269.85716278000007</v>
      </c>
      <c r="N228" s="1357">
        <f t="shared" si="178"/>
        <v>312.26700000000005</v>
      </c>
      <c r="O228" s="1401">
        <f>O197-O213</f>
        <v>271.60810000000004</v>
      </c>
      <c r="P228" s="1401">
        <f t="shared" si="178"/>
        <v>267.6215000000002</v>
      </c>
      <c r="Q228" s="1401">
        <f>Q197-Q213</f>
        <v>301.74469999999997</v>
      </c>
      <c r="R228" s="1402">
        <f>R197-R213</f>
        <v>177.49229999999989</v>
      </c>
      <c r="S228" s="772">
        <f t="shared" si="166"/>
        <v>-0.13020556126648031</v>
      </c>
      <c r="T228" s="786">
        <f>O228/N228-1</f>
        <v>-0.13020556126648031</v>
      </c>
      <c r="U228" s="773">
        <f>N228-O228</f>
        <v>40.658900000000017</v>
      </c>
      <c r="V228" s="45"/>
      <c r="W228" s="45"/>
      <c r="X228" s="45"/>
      <c r="Y228" s="45"/>
      <c r="Z228" s="45"/>
      <c r="AA228" s="45"/>
      <c r="AB228" s="45"/>
      <c r="AC228" s="45"/>
      <c r="AD228" s="581" t="s">
        <v>1375</v>
      </c>
      <c r="AE228" s="716">
        <f t="shared" ref="AE228:AQ228" si="179">C228</f>
        <v>-99.481461230000008</v>
      </c>
      <c r="AF228" s="716">
        <f t="shared" si="179"/>
        <v>-135.6142887254999</v>
      </c>
      <c r="AG228" s="716">
        <f t="shared" si="179"/>
        <v>14.136589000000043</v>
      </c>
      <c r="AH228" s="716">
        <f t="shared" si="179"/>
        <v>105.67513592000006</v>
      </c>
      <c r="AI228" s="716">
        <f t="shared" si="179"/>
        <v>115.94272956999998</v>
      </c>
      <c r="AJ228" s="716">
        <f t="shared" si="179"/>
        <v>129.53321914999998</v>
      </c>
      <c r="AK228" s="716">
        <f t="shared" si="179"/>
        <v>105.47250182999994</v>
      </c>
      <c r="AL228" s="716">
        <f t="shared" si="179"/>
        <v>144.28726057000006</v>
      </c>
      <c r="AM228" s="716">
        <f t="shared" si="179"/>
        <v>55.040468820000058</v>
      </c>
      <c r="AN228" s="716">
        <f t="shared" si="179"/>
        <v>133.63649999999996</v>
      </c>
      <c r="AO228" s="716">
        <f t="shared" si="179"/>
        <v>269.85716278000007</v>
      </c>
      <c r="AP228" s="716">
        <f t="shared" si="179"/>
        <v>312.26700000000005</v>
      </c>
      <c r="AQ228" s="716">
        <f t="shared" si="179"/>
        <v>271.60810000000004</v>
      </c>
      <c r="AR228" s="716">
        <f>P228</f>
        <v>267.6215000000002</v>
      </c>
      <c r="AS228" s="716">
        <f>Q228</f>
        <v>301.74469999999997</v>
      </c>
      <c r="AT228" s="716">
        <f>R228</f>
        <v>177.49229999999989</v>
      </c>
      <c r="AU228" s="40" t="s">
        <v>1070</v>
      </c>
      <c r="AV228" s="565" t="str">
        <f>IFERROR(#REF!/#REF!*100-100,"")</f>
        <v/>
      </c>
      <c r="AW228" s="565" t="e">
        <f>#REF!-#REF!</f>
        <v>#REF!</v>
      </c>
      <c r="AX228" s="565" t="str">
        <f>IFERROR(#REF!/#REF!*100-100,"")</f>
        <v/>
      </c>
      <c r="AY228" s="565" t="e">
        <f>#REF!-#REF!</f>
        <v>#REF!</v>
      </c>
      <c r="AZ228" s="565" t="str">
        <f>IFERROR(#REF!/#REF!*100-100,"")</f>
        <v/>
      </c>
      <c r="BA228" s="565" t="e">
        <f>#REF!-#REF!</f>
        <v>#REF!</v>
      </c>
      <c r="BB228" s="565" t="str">
        <f>IFERROR(#REF!/I228*100-100,"")</f>
        <v/>
      </c>
      <c r="BC228" s="565" t="e">
        <f>#REF!-I228</f>
        <v>#REF!</v>
      </c>
      <c r="BE228" s="580" t="e">
        <f>#REF!-I228</f>
        <v>#REF!</v>
      </c>
      <c r="BF228" s="580" t="e">
        <f>#REF!-I228</f>
        <v>#REF!</v>
      </c>
      <c r="BG228" s="580" t="e">
        <f>#REF!-#REF!</f>
        <v>#REF!</v>
      </c>
      <c r="BH228" s="580" t="e">
        <f>#REF!-#REF!</f>
        <v>#REF!</v>
      </c>
      <c r="BI228" s="567"/>
      <c r="BJ228" s="567"/>
      <c r="BK228" s="567"/>
    </row>
    <row r="229" spans="1:75" ht="16.5" customHeight="1" x14ac:dyDescent="0.25">
      <c r="A229" s="587"/>
      <c r="B229" s="165"/>
      <c r="C229" s="39"/>
      <c r="D229" s="39"/>
      <c r="E229" s="39"/>
      <c r="F229" s="39"/>
      <c r="G229" s="39"/>
      <c r="H229" s="38"/>
      <c r="I229" s="38"/>
      <c r="J229" s="38"/>
      <c r="K229" s="38"/>
      <c r="L229" s="38"/>
      <c r="M229" s="1310"/>
      <c r="N229" s="1310"/>
      <c r="O229" s="1396"/>
      <c r="P229" s="1310"/>
      <c r="Q229" s="1328"/>
      <c r="R229" s="1406"/>
      <c r="S229" s="772"/>
      <c r="AD229" s="551"/>
      <c r="AE229" s="716"/>
      <c r="AF229" s="716"/>
      <c r="AG229" s="716"/>
      <c r="AH229" s="716"/>
      <c r="AI229" s="716"/>
      <c r="AJ229" s="716"/>
      <c r="AK229" s="716"/>
      <c r="AL229" s="716"/>
      <c r="AM229" s="716"/>
      <c r="AN229" s="716"/>
      <c r="AO229" s="716"/>
      <c r="AP229" s="716"/>
      <c r="AQ229" s="716"/>
      <c r="AR229" s="716"/>
      <c r="AS229" s="716"/>
      <c r="AT229" s="716"/>
      <c r="AU229" s="39"/>
      <c r="AV229" s="565" t="str">
        <f>IFERROR(#REF!/#REF!*100-100,"")</f>
        <v/>
      </c>
      <c r="AW229" s="565" t="e">
        <f>#REF!-#REF!</f>
        <v>#REF!</v>
      </c>
      <c r="AX229" s="565" t="str">
        <f>IFERROR(#REF!/#REF!*100-100,"")</f>
        <v/>
      </c>
      <c r="AY229" s="565" t="e">
        <f>#REF!-#REF!</f>
        <v>#REF!</v>
      </c>
      <c r="AZ229" s="565" t="str">
        <f>IFERROR(#REF!/#REF!*100-100,"")</f>
        <v/>
      </c>
      <c r="BA229" s="565" t="e">
        <f>#REF!-#REF!</f>
        <v>#REF!</v>
      </c>
      <c r="BB229" s="565" t="str">
        <f>IFERROR(#REF!/I229*100-100,"")</f>
        <v/>
      </c>
      <c r="BC229" s="565" t="e">
        <f>#REF!-I229</f>
        <v>#REF!</v>
      </c>
      <c r="BE229" s="580" t="e">
        <f>#REF!-I229</f>
        <v>#REF!</v>
      </c>
      <c r="BF229" s="580" t="e">
        <f>#REF!-I229</f>
        <v>#REF!</v>
      </c>
      <c r="BG229" s="580" t="e">
        <f>#REF!-#REF!</f>
        <v>#REF!</v>
      </c>
      <c r="BH229" s="580" t="e">
        <f>#REF!-#REF!</f>
        <v>#REF!</v>
      </c>
      <c r="BI229" s="567"/>
      <c r="BJ229" s="567"/>
      <c r="BK229" s="567"/>
    </row>
    <row r="230" spans="1:75" x14ac:dyDescent="0.25">
      <c r="A230" s="587"/>
      <c r="B230" s="161" t="s">
        <v>1071</v>
      </c>
      <c r="C230" s="1226">
        <f t="shared" ref="C230:M230" si="180">SUM(C231,C235)</f>
        <v>194.10428315000001</v>
      </c>
      <c r="D230" s="1226">
        <f t="shared" si="180"/>
        <v>85.992378233000011</v>
      </c>
      <c r="E230" s="1226">
        <f t="shared" si="180"/>
        <v>9.1538967800000002</v>
      </c>
      <c r="F230" s="1226">
        <f t="shared" si="180"/>
        <v>4.65525229</v>
      </c>
      <c r="G230" s="1226">
        <f t="shared" si="180"/>
        <v>89.352866469999981</v>
      </c>
      <c r="H230" s="47">
        <f t="shared" si="180"/>
        <v>96.138285940000003</v>
      </c>
      <c r="I230" s="47">
        <f t="shared" si="180"/>
        <v>57.825258859999998</v>
      </c>
      <c r="J230" s="47">
        <f t="shared" si="180"/>
        <v>100.96056429000002</v>
      </c>
      <c r="K230" s="47">
        <f t="shared" si="180"/>
        <v>67.174533830000001</v>
      </c>
      <c r="L230" s="47">
        <f t="shared" si="180"/>
        <v>161.0478</v>
      </c>
      <c r="M230" s="1514">
        <f t="shared" si="180"/>
        <v>250.30082795999999</v>
      </c>
      <c r="N230" s="1514">
        <f>SUM(N231,N235)</f>
        <v>256.86930000000001</v>
      </c>
      <c r="O230" s="1515">
        <f>SUM(O231,O235)</f>
        <v>215.49019999999999</v>
      </c>
      <c r="P230" s="1310">
        <f>SUM(P231,P235)</f>
        <v>267.85019999999997</v>
      </c>
      <c r="Q230" s="1310">
        <f>SUM(Q231,Q235)</f>
        <v>261.32750000000004</v>
      </c>
      <c r="R230" s="1400">
        <f>SUM(R231,R235)</f>
        <v>127.4427</v>
      </c>
      <c r="S230" s="772">
        <f>P230/O230-1</f>
        <v>0.24298088729789091</v>
      </c>
      <c r="T230" s="1517">
        <f>P230-O230</f>
        <v>52.359999999999985</v>
      </c>
      <c r="U230" s="773"/>
      <c r="V230" s="45"/>
      <c r="W230" s="45"/>
      <c r="X230" s="45"/>
      <c r="Y230" s="45"/>
      <c r="Z230" s="45"/>
      <c r="AA230" s="45"/>
      <c r="AB230" s="45"/>
      <c r="AC230" s="45"/>
      <c r="AD230" s="581" t="s">
        <v>1376</v>
      </c>
      <c r="AE230" s="716">
        <f t="shared" ref="AE230:AT236" si="181">C230</f>
        <v>194.10428315000001</v>
      </c>
      <c r="AF230" s="716">
        <f t="shared" si="181"/>
        <v>85.992378233000011</v>
      </c>
      <c r="AG230" s="716">
        <f t="shared" si="181"/>
        <v>9.1538967800000002</v>
      </c>
      <c r="AH230" s="716">
        <f t="shared" si="181"/>
        <v>4.65525229</v>
      </c>
      <c r="AI230" s="716">
        <f t="shared" si="181"/>
        <v>89.352866469999981</v>
      </c>
      <c r="AJ230" s="716">
        <f t="shared" si="181"/>
        <v>96.138285940000003</v>
      </c>
      <c r="AK230" s="716">
        <f t="shared" si="181"/>
        <v>57.825258859999998</v>
      </c>
      <c r="AL230" s="716">
        <f t="shared" si="181"/>
        <v>100.96056429000002</v>
      </c>
      <c r="AM230" s="716">
        <f t="shared" si="181"/>
        <v>67.174533830000001</v>
      </c>
      <c r="AN230" s="716">
        <f t="shared" si="181"/>
        <v>161.0478</v>
      </c>
      <c r="AO230" s="716">
        <f t="shared" si="181"/>
        <v>250.30082795999999</v>
      </c>
      <c r="AP230" s="716">
        <f t="shared" si="181"/>
        <v>256.86930000000001</v>
      </c>
      <c r="AQ230" s="716">
        <f t="shared" si="181"/>
        <v>215.49019999999999</v>
      </c>
      <c r="AR230" s="716">
        <f t="shared" si="181"/>
        <v>267.85019999999997</v>
      </c>
      <c r="AS230" s="716">
        <f t="shared" si="181"/>
        <v>261.32750000000004</v>
      </c>
      <c r="AT230" s="716">
        <f t="shared" si="181"/>
        <v>127.4427</v>
      </c>
      <c r="AU230" s="40" t="s">
        <v>1071</v>
      </c>
      <c r="AV230" s="565" t="str">
        <f>IFERROR(#REF!/#REF!*100-100,"")</f>
        <v/>
      </c>
      <c r="AW230" s="565" t="e">
        <f>#REF!-#REF!</f>
        <v>#REF!</v>
      </c>
      <c r="AX230" s="565" t="str">
        <f>IFERROR(#REF!/#REF!*100-100,"")</f>
        <v/>
      </c>
      <c r="AY230" s="565" t="e">
        <f>#REF!-#REF!</f>
        <v>#REF!</v>
      </c>
      <c r="AZ230" s="565" t="str">
        <f>IFERROR(#REF!/#REF!*100-100,"")</f>
        <v/>
      </c>
      <c r="BA230" s="565" t="e">
        <f>#REF!-#REF!</f>
        <v>#REF!</v>
      </c>
      <c r="BB230" s="565" t="str">
        <f>IFERROR(#REF!/I230*100-100,"")</f>
        <v/>
      </c>
      <c r="BC230" s="565" t="e">
        <f>#REF!-I230</f>
        <v>#REF!</v>
      </c>
      <c r="BE230" s="580" t="e">
        <f>#REF!-I230</f>
        <v>#REF!</v>
      </c>
      <c r="BF230" s="580" t="e">
        <f>#REF!-I230</f>
        <v>#REF!</v>
      </c>
      <c r="BG230" s="580" t="e">
        <f>#REF!-#REF!</f>
        <v>#REF!</v>
      </c>
      <c r="BH230" s="580" t="e">
        <f>#REF!-#REF!</f>
        <v>#REF!</v>
      </c>
      <c r="BI230" s="580"/>
      <c r="BJ230" s="580"/>
      <c r="BK230" s="580"/>
    </row>
    <row r="231" spans="1:75" x14ac:dyDescent="0.25">
      <c r="A231" s="587"/>
      <c r="B231" s="1209" t="s">
        <v>845</v>
      </c>
      <c r="C231" s="1226">
        <f>[6]Sum_Bud_data!S65</f>
        <v>194.01710000000003</v>
      </c>
      <c r="D231" s="1226">
        <f>[6]Sum_Bud_data!T65</f>
        <v>85.897679233000005</v>
      </c>
      <c r="E231" s="1226">
        <f>[6]Sum_Bud_data!U65</f>
        <v>9.0528855799999999</v>
      </c>
      <c r="F231" s="1226">
        <f>[6]Sum_Bud_data!V65</f>
        <v>4.5006683899999995</v>
      </c>
      <c r="G231" s="1226">
        <f>[6]Sum_Bud_data!R65</f>
        <v>89.235330349999984</v>
      </c>
      <c r="H231" s="47">
        <f>[6]Sum_Bud_data!X65</f>
        <v>95.682553970000001</v>
      </c>
      <c r="I231" s="47">
        <f>[6]Sum_Bud_data!AG65</f>
        <v>57.309529990000001</v>
      </c>
      <c r="J231" s="47">
        <f t="shared" ref="J231:N231" si="182">SUM(J232:J234)</f>
        <v>99.996781010000021</v>
      </c>
      <c r="K231" s="47">
        <f t="shared" si="182"/>
        <v>66.887608470000004</v>
      </c>
      <c r="L231" s="47">
        <f t="shared" si="182"/>
        <v>159.5771</v>
      </c>
      <c r="M231" s="1234">
        <f t="shared" si="182"/>
        <v>246.64110386999999</v>
      </c>
      <c r="N231" s="1234">
        <f t="shared" si="182"/>
        <v>252.77910000000003</v>
      </c>
      <c r="O231" s="1234">
        <f>SUM(O232:O234)</f>
        <v>213.3672</v>
      </c>
      <c r="P231" s="1234">
        <f>SUM(P232:P234)</f>
        <v>266.23509999999999</v>
      </c>
      <c r="Q231" s="1234">
        <f>SUM(Q232:Q234)</f>
        <v>259.72750000000002</v>
      </c>
      <c r="R231" s="1398">
        <f>SUM(R232:R234)</f>
        <v>125.84270000000001</v>
      </c>
      <c r="S231" s="772">
        <f t="shared" ref="S231" si="183">P231/O231-1</f>
        <v>0.24777894634226816</v>
      </c>
      <c r="T231" s="1517">
        <f t="shared" ref="T231:T236" si="184">P231-O231</f>
        <v>52.867899999999992</v>
      </c>
      <c r="U231" s="45"/>
      <c r="V231" s="45"/>
      <c r="W231" s="45"/>
      <c r="X231" s="45"/>
      <c r="Y231" s="45"/>
      <c r="Z231" s="45"/>
      <c r="AA231" s="45"/>
      <c r="AB231" s="45"/>
      <c r="AC231" s="45"/>
      <c r="AD231" s="581" t="s">
        <v>1462</v>
      </c>
      <c r="AE231" s="716">
        <f t="shared" si="181"/>
        <v>194.01710000000003</v>
      </c>
      <c r="AF231" s="716">
        <f t="shared" si="181"/>
        <v>85.897679233000005</v>
      </c>
      <c r="AG231" s="716">
        <f t="shared" si="181"/>
        <v>9.0528855799999999</v>
      </c>
      <c r="AH231" s="716">
        <f t="shared" si="181"/>
        <v>4.5006683899999995</v>
      </c>
      <c r="AI231" s="716">
        <f t="shared" si="181"/>
        <v>89.235330349999984</v>
      </c>
      <c r="AJ231" s="716">
        <f t="shared" si="181"/>
        <v>95.682553970000001</v>
      </c>
      <c r="AK231" s="716">
        <f t="shared" si="181"/>
        <v>57.309529990000001</v>
      </c>
      <c r="AL231" s="716">
        <f t="shared" si="181"/>
        <v>99.996781010000021</v>
      </c>
      <c r="AM231" s="716">
        <f t="shared" si="181"/>
        <v>66.887608470000004</v>
      </c>
      <c r="AN231" s="716">
        <f t="shared" si="181"/>
        <v>159.5771</v>
      </c>
      <c r="AO231" s="716">
        <f t="shared" si="181"/>
        <v>246.64110386999999</v>
      </c>
      <c r="AP231" s="716">
        <f t="shared" si="181"/>
        <v>252.77910000000003</v>
      </c>
      <c r="AQ231" s="716">
        <f t="shared" si="181"/>
        <v>213.3672</v>
      </c>
      <c r="AR231" s="716">
        <f t="shared" si="181"/>
        <v>266.23509999999999</v>
      </c>
      <c r="AS231" s="716">
        <f t="shared" si="181"/>
        <v>259.72750000000002</v>
      </c>
      <c r="AT231" s="716">
        <f t="shared" si="181"/>
        <v>125.84270000000001</v>
      </c>
      <c r="AU231" s="40" t="s">
        <v>845</v>
      </c>
      <c r="AV231" s="565" t="str">
        <f>IFERROR(#REF!/#REF!*100-100,"")</f>
        <v/>
      </c>
      <c r="AW231" s="565" t="e">
        <f>#REF!-#REF!</f>
        <v>#REF!</v>
      </c>
      <c r="AX231" s="565" t="str">
        <f>IFERROR(#REF!/#REF!*100-100,"")</f>
        <v/>
      </c>
      <c r="AY231" s="565" t="e">
        <f>#REF!-#REF!</f>
        <v>#REF!</v>
      </c>
      <c r="AZ231" s="565" t="str">
        <f>IFERROR(#REF!/#REF!*100-100,"")</f>
        <v/>
      </c>
      <c r="BA231" s="565" t="e">
        <f>#REF!-#REF!</f>
        <v>#REF!</v>
      </c>
      <c r="BB231" s="565" t="str">
        <f>IFERROR(#REF!/I231*100-100,"")</f>
        <v/>
      </c>
      <c r="BC231" s="565" t="e">
        <f>#REF!-I231</f>
        <v>#REF!</v>
      </c>
      <c r="BE231" s="580" t="e">
        <f>#REF!-I231</f>
        <v>#REF!</v>
      </c>
      <c r="BF231" s="580" t="e">
        <f>#REF!-I231</f>
        <v>#REF!</v>
      </c>
      <c r="BG231" s="580" t="e">
        <f>#REF!-#REF!</f>
        <v>#REF!</v>
      </c>
      <c r="BH231" s="580" t="e">
        <f>#REF!-#REF!</f>
        <v>#REF!</v>
      </c>
      <c r="BI231" s="580"/>
      <c r="BJ231" s="580"/>
      <c r="BK231" s="580"/>
    </row>
    <row r="232" spans="1:75" ht="19.5" customHeight="1" x14ac:dyDescent="0.25">
      <c r="A232" s="587"/>
      <c r="B232" s="1205" t="s">
        <v>848</v>
      </c>
      <c r="C232" s="708">
        <f>[6]Sum_Bud_data!N66</f>
        <v>2.6475786700000001</v>
      </c>
      <c r="D232" s="708">
        <f>[6]Sum_Bud_data!O66</f>
        <v>2.6447869000000002</v>
      </c>
      <c r="E232" s="708">
        <f>[6]Sum_Bud_data!P66</f>
        <v>3.9834633500000001</v>
      </c>
      <c r="F232" s="708">
        <f>[6]Sum_Bud_data!Q66</f>
        <v>4.4063473799999997</v>
      </c>
      <c r="G232" s="708">
        <f>[6]Sum_Bud_data!R66</f>
        <v>55.605040774999992</v>
      </c>
      <c r="H232" s="44">
        <f>[6]Sum_Bud_data!X66</f>
        <v>26.569432550000002</v>
      </c>
      <c r="I232" s="44">
        <f>[6]Sum_Bud_data!AG66</f>
        <v>32.934494110000003</v>
      </c>
      <c r="J232" s="44">
        <f>[7]Sum_Bud_data!AX66</f>
        <v>60.833213840000013</v>
      </c>
      <c r="K232" s="44">
        <f>[7]Sum_Bud_data!BH66</f>
        <v>36.877612909999996</v>
      </c>
      <c r="L232" s="44">
        <f>[7]Sum_Bud_data!BM66</f>
        <v>78.243899999999996</v>
      </c>
      <c r="M232" s="1234">
        <f>Sum_Bud_data!N65</f>
        <v>133.43277548</v>
      </c>
      <c r="N232" s="1234">
        <f>Sum_Bud_data!O65</f>
        <v>145.29339999999999</v>
      </c>
      <c r="O232" s="1234">
        <f>Sum_Bud_data!P65</f>
        <v>150.47880000000001</v>
      </c>
      <c r="P232" s="1234">
        <f>Sum_Bud_data!U65</f>
        <v>226.39150000000001</v>
      </c>
      <c r="Q232" s="1234">
        <f>Sum_Bud_data!Z65</f>
        <v>200.1738</v>
      </c>
      <c r="R232" s="1398">
        <f>Sum_Bud_data!AE65</f>
        <v>78.513000000000005</v>
      </c>
      <c r="S232" s="772">
        <f>P232/O232-1</f>
        <v>0.50447438443156112</v>
      </c>
      <c r="T232" s="1517">
        <f t="shared" si="184"/>
        <v>75.912700000000001</v>
      </c>
      <c r="U232" s="787"/>
      <c r="V232" s="787"/>
      <c r="W232" s="640"/>
      <c r="X232" s="640"/>
      <c r="Y232" s="640"/>
      <c r="Z232" s="640"/>
      <c r="AA232" s="640"/>
      <c r="AB232" s="640"/>
      <c r="AC232" s="640"/>
      <c r="AD232" s="576" t="s">
        <v>1483</v>
      </c>
      <c r="AE232" s="711">
        <f t="shared" si="181"/>
        <v>2.6475786700000001</v>
      </c>
      <c r="AF232" s="711">
        <f t="shared" si="181"/>
        <v>2.6447869000000002</v>
      </c>
      <c r="AG232" s="711">
        <f t="shared" si="181"/>
        <v>3.9834633500000001</v>
      </c>
      <c r="AH232" s="711">
        <f t="shared" si="181"/>
        <v>4.4063473799999997</v>
      </c>
      <c r="AI232" s="711">
        <f t="shared" si="181"/>
        <v>55.605040774999992</v>
      </c>
      <c r="AJ232" s="711">
        <f t="shared" si="181"/>
        <v>26.569432550000002</v>
      </c>
      <c r="AK232" s="711">
        <f t="shared" si="181"/>
        <v>32.934494110000003</v>
      </c>
      <c r="AL232" s="711">
        <f t="shared" si="181"/>
        <v>60.833213840000013</v>
      </c>
      <c r="AM232" s="711">
        <f t="shared" si="181"/>
        <v>36.877612909999996</v>
      </c>
      <c r="AN232" s="711">
        <f t="shared" si="181"/>
        <v>78.243899999999996</v>
      </c>
      <c r="AO232" s="711">
        <f t="shared" si="181"/>
        <v>133.43277548</v>
      </c>
      <c r="AP232" s="711">
        <f t="shared" si="181"/>
        <v>145.29339999999999</v>
      </c>
      <c r="AQ232" s="711">
        <f t="shared" si="181"/>
        <v>150.47880000000001</v>
      </c>
      <c r="AR232" s="711">
        <f t="shared" si="181"/>
        <v>226.39150000000001</v>
      </c>
      <c r="AS232" s="711">
        <f t="shared" si="181"/>
        <v>200.1738</v>
      </c>
      <c r="AT232" s="711">
        <f t="shared" si="181"/>
        <v>78.513000000000005</v>
      </c>
      <c r="AU232" s="41" t="s">
        <v>848</v>
      </c>
      <c r="AV232" s="565" t="str">
        <f>IFERROR(#REF!/#REF!*100-100,"")</f>
        <v/>
      </c>
      <c r="AW232" s="565" t="e">
        <f>#REF!-#REF!</f>
        <v>#REF!</v>
      </c>
      <c r="AX232" s="565" t="str">
        <f>IFERROR(#REF!/#REF!*100-100,"")</f>
        <v/>
      </c>
      <c r="AY232" s="565" t="e">
        <f>#REF!-#REF!</f>
        <v>#REF!</v>
      </c>
      <c r="AZ232" s="565" t="str">
        <f>IFERROR(#REF!/#REF!*100-100,"")</f>
        <v/>
      </c>
      <c r="BA232" s="565" t="e">
        <f>#REF!-#REF!</f>
        <v>#REF!</v>
      </c>
      <c r="BB232" s="565" t="str">
        <f>IFERROR(#REF!/I232*100-100,"")</f>
        <v/>
      </c>
      <c r="BC232" s="565" t="e">
        <f>#REF!-I232</f>
        <v>#REF!</v>
      </c>
      <c r="BE232" s="580" t="e">
        <f>#REF!-I232</f>
        <v>#REF!</v>
      </c>
      <c r="BF232" s="580" t="e">
        <f>#REF!-I232</f>
        <v>#REF!</v>
      </c>
      <c r="BG232" s="580" t="e">
        <f>#REF!-#REF!</f>
        <v>#REF!</v>
      </c>
      <c r="BH232" s="580" t="e">
        <f>#REF!-#REF!</f>
        <v>#REF!</v>
      </c>
      <c r="BI232" s="580"/>
      <c r="BJ232" s="580"/>
      <c r="BK232" s="580"/>
      <c r="BT232" s="788" t="s">
        <v>1484</v>
      </c>
      <c r="BU232" s="789" t="s">
        <v>1485</v>
      </c>
      <c r="BV232" s="789" t="s">
        <v>1168</v>
      </c>
      <c r="BW232" s="789" t="s">
        <v>1180</v>
      </c>
    </row>
    <row r="233" spans="1:75" x14ac:dyDescent="0.25">
      <c r="A233" s="587"/>
      <c r="B233" s="1205" t="s">
        <v>1072</v>
      </c>
      <c r="C233" s="708">
        <f>[6]Sum_Bud_data!N67</f>
        <v>1.9965344300000001</v>
      </c>
      <c r="D233" s="708">
        <f>[6]Sum_Bud_data!O67</f>
        <v>4.4761870099999994</v>
      </c>
      <c r="E233" s="708">
        <f>[6]Sum_Bud_data!P67</f>
        <v>5.4746265699999999</v>
      </c>
      <c r="F233" s="708">
        <f>[6]Sum_Bud_data!Q67</f>
        <v>11.300915380000001</v>
      </c>
      <c r="G233" s="708">
        <f>[6]Sum_Bud_data!R67</f>
        <v>19.407621185</v>
      </c>
      <c r="H233" s="44">
        <f>[6]Sum_Bud_data!X67</f>
        <v>63.798408170000002</v>
      </c>
      <c r="I233" s="44">
        <f>[6]Sum_Bud_data!AG67</f>
        <v>20.000020329999998</v>
      </c>
      <c r="J233" s="44">
        <f>[7]Sum_Bud_data!AX67</f>
        <v>34.225454560000003</v>
      </c>
      <c r="K233" s="44">
        <f>[7]Sum_Bud_data!BH67</f>
        <v>28.120293760000006</v>
      </c>
      <c r="L233" s="44">
        <f>[7]Sum_Bud_data!BM67</f>
        <v>60.849800000000002</v>
      </c>
      <c r="M233" s="1234">
        <f>Sum_Bud_data!N66</f>
        <v>81.905012900000003</v>
      </c>
      <c r="N233" s="1234">
        <f>Sum_Bud_data!O66</f>
        <v>102.50680000000001</v>
      </c>
      <c r="O233" s="1234">
        <f>Sum_Bud_data!P66</f>
        <v>57.898000000000003</v>
      </c>
      <c r="P233" s="1234">
        <f>Sum_Bud_data!U66</f>
        <v>30.043900000000001</v>
      </c>
      <c r="Q233" s="1234">
        <f>Sum_Bud_data!Z66</f>
        <v>51.686</v>
      </c>
      <c r="R233" s="1398">
        <f>Sum_Bud_data!AE66</f>
        <v>40.669499999999999</v>
      </c>
      <c r="S233" s="772">
        <f t="shared" ref="S233:S236" si="185">P233/O233-1</f>
        <v>-0.48108915679298081</v>
      </c>
      <c r="T233" s="1517">
        <f t="shared" si="184"/>
        <v>-27.854100000000003</v>
      </c>
      <c r="U233" s="640"/>
      <c r="V233" s="640"/>
      <c r="W233" s="640"/>
      <c r="X233" s="640"/>
      <c r="Y233" s="640"/>
      <c r="Z233" s="640"/>
      <c r="AA233" s="640"/>
      <c r="AB233" s="640"/>
      <c r="AC233" s="640"/>
      <c r="AD233" s="576" t="s">
        <v>1464</v>
      </c>
      <c r="AE233" s="711">
        <f t="shared" si="181"/>
        <v>1.9965344300000001</v>
      </c>
      <c r="AF233" s="711">
        <f t="shared" si="181"/>
        <v>4.4761870099999994</v>
      </c>
      <c r="AG233" s="711">
        <f t="shared" si="181"/>
        <v>5.4746265699999999</v>
      </c>
      <c r="AH233" s="711">
        <f t="shared" si="181"/>
        <v>11.300915380000001</v>
      </c>
      <c r="AI233" s="711">
        <f t="shared" si="181"/>
        <v>19.407621185</v>
      </c>
      <c r="AJ233" s="711">
        <f t="shared" si="181"/>
        <v>63.798408170000002</v>
      </c>
      <c r="AK233" s="711">
        <f t="shared" si="181"/>
        <v>20.000020329999998</v>
      </c>
      <c r="AL233" s="711">
        <f t="shared" si="181"/>
        <v>34.225454560000003</v>
      </c>
      <c r="AM233" s="711">
        <f t="shared" si="181"/>
        <v>28.120293760000006</v>
      </c>
      <c r="AN233" s="711">
        <f t="shared" si="181"/>
        <v>60.849800000000002</v>
      </c>
      <c r="AO233" s="711">
        <f t="shared" si="181"/>
        <v>81.905012900000003</v>
      </c>
      <c r="AP233" s="711">
        <f t="shared" si="181"/>
        <v>102.50680000000001</v>
      </c>
      <c r="AQ233" s="711">
        <f t="shared" si="181"/>
        <v>57.898000000000003</v>
      </c>
      <c r="AR233" s="711">
        <f t="shared" si="181"/>
        <v>30.043900000000001</v>
      </c>
      <c r="AS233" s="711">
        <f t="shared" si="181"/>
        <v>51.686</v>
      </c>
      <c r="AT233" s="711">
        <f t="shared" si="181"/>
        <v>40.669499999999999</v>
      </c>
      <c r="AU233" s="41" t="s">
        <v>1072</v>
      </c>
      <c r="AV233" s="565" t="str">
        <f>IFERROR(#REF!/#REF!*100-100,"")</f>
        <v/>
      </c>
      <c r="AW233" s="565" t="e">
        <f>#REF!-#REF!</f>
        <v>#REF!</v>
      </c>
      <c r="AX233" s="565" t="str">
        <f>IFERROR(#REF!/#REF!*100-100,"")</f>
        <v/>
      </c>
      <c r="AY233" s="565" t="e">
        <f>#REF!-#REF!</f>
        <v>#REF!</v>
      </c>
      <c r="AZ233" s="565" t="str">
        <f>IFERROR(#REF!/#REF!*100-100,"")</f>
        <v/>
      </c>
      <c r="BA233" s="565" t="e">
        <f>#REF!-#REF!</f>
        <v>#REF!</v>
      </c>
      <c r="BB233" s="565" t="str">
        <f>IFERROR(#REF!/I233*100-100,"")</f>
        <v/>
      </c>
      <c r="BC233" s="565" t="e">
        <f>#REF!-I233</f>
        <v>#REF!</v>
      </c>
      <c r="BE233" s="580" t="e">
        <f>#REF!-I233</f>
        <v>#REF!</v>
      </c>
      <c r="BF233" s="580" t="e">
        <f>#REF!-I233</f>
        <v>#REF!</v>
      </c>
      <c r="BG233" s="580" t="e">
        <f>#REF!-#REF!</f>
        <v>#REF!</v>
      </c>
      <c r="BH233" s="580" t="e">
        <f>#REF!-#REF!</f>
        <v>#REF!</v>
      </c>
      <c r="BI233" s="567"/>
      <c r="BJ233" s="567"/>
      <c r="BK233" s="567"/>
      <c r="BT233" s="534">
        <f>218-170</f>
        <v>48</v>
      </c>
      <c r="BU233" s="534">
        <f>249-219</f>
        <v>30</v>
      </c>
      <c r="BV233" s="534">
        <f>269-206</f>
        <v>63</v>
      </c>
      <c r="BW233" s="534">
        <f>295-229</f>
        <v>66</v>
      </c>
    </row>
    <row r="234" spans="1:75" x14ac:dyDescent="0.25">
      <c r="A234" s="587"/>
      <c r="B234" s="1205" t="s">
        <v>1073</v>
      </c>
      <c r="C234" s="708">
        <f>[6]Sum_Bud_data!N57</f>
        <v>12.94918504</v>
      </c>
      <c r="D234" s="708">
        <f>[6]Sum_Bud_data!O57</f>
        <v>15.12918355</v>
      </c>
      <c r="E234" s="708">
        <f>[6]Sum_Bud_data!P57</f>
        <v>16.912092099999999</v>
      </c>
      <c r="F234" s="708">
        <f>[6]Sum_Bud_data!Q57</f>
        <v>18.044408749999999</v>
      </c>
      <c r="G234" s="708">
        <f>[6]Sum_Bud_data!R57</f>
        <v>19.376089459999999</v>
      </c>
      <c r="H234" s="44">
        <f>[6]Sum_Bud_data!X68</f>
        <v>5.3147132499999996</v>
      </c>
      <c r="I234" s="44">
        <f>[6]Sum_Bud_data!AG68</f>
        <v>4.3750155499999996</v>
      </c>
      <c r="J234" s="44">
        <f>[7]Sum_Bud_data!AX68</f>
        <v>4.9381126100000001</v>
      </c>
      <c r="K234" s="44">
        <f>[7]Sum_Bud_data!BH68</f>
        <v>1.8897018000000001</v>
      </c>
      <c r="L234" s="44">
        <f>[7]Sum_Bud_data!BM68</f>
        <v>20.4834</v>
      </c>
      <c r="M234" s="1234">
        <f>Sum_Bud_data!N67</f>
        <v>31.303315489999999</v>
      </c>
      <c r="N234" s="1234">
        <f>Sum_Bud_data!O67</f>
        <v>4.9789000000000003</v>
      </c>
      <c r="O234" s="1234">
        <f>Sum_Bud_data!P67</f>
        <v>4.9904000000000002</v>
      </c>
      <c r="P234" s="1234">
        <f>Sum_Bud_data!U67</f>
        <v>9.7997000000000014</v>
      </c>
      <c r="Q234" s="1234">
        <f>Sum_Bud_data!Z67</f>
        <v>7.867700000000001</v>
      </c>
      <c r="R234" s="1398">
        <f>Sum_Bud_data!AE67</f>
        <v>6.6602000000000006</v>
      </c>
      <c r="S234" s="772">
        <f t="shared" si="185"/>
        <v>0.96371032382173794</v>
      </c>
      <c r="T234" s="1517">
        <f t="shared" si="184"/>
        <v>4.8093000000000012</v>
      </c>
      <c r="U234" s="640"/>
      <c r="V234" s="640"/>
      <c r="W234" s="640"/>
      <c r="X234" s="640"/>
      <c r="Y234" s="640"/>
      <c r="Z234" s="640"/>
      <c r="AA234" s="640"/>
      <c r="AB234" s="640"/>
      <c r="AC234" s="640"/>
      <c r="AD234" s="576" t="s">
        <v>1465</v>
      </c>
      <c r="AE234" s="711">
        <f t="shared" si="181"/>
        <v>12.94918504</v>
      </c>
      <c r="AF234" s="711">
        <f t="shared" si="181"/>
        <v>15.12918355</v>
      </c>
      <c r="AG234" s="711">
        <f t="shared" si="181"/>
        <v>16.912092099999999</v>
      </c>
      <c r="AH234" s="711">
        <f t="shared" si="181"/>
        <v>18.044408749999999</v>
      </c>
      <c r="AI234" s="711">
        <f t="shared" si="181"/>
        <v>19.376089459999999</v>
      </c>
      <c r="AJ234" s="711">
        <f t="shared" si="181"/>
        <v>5.3147132499999996</v>
      </c>
      <c r="AK234" s="711">
        <f t="shared" si="181"/>
        <v>4.3750155499999996</v>
      </c>
      <c r="AL234" s="711">
        <f t="shared" si="181"/>
        <v>4.9381126100000001</v>
      </c>
      <c r="AM234" s="711">
        <f t="shared" si="181"/>
        <v>1.8897018000000001</v>
      </c>
      <c r="AN234" s="711">
        <f t="shared" si="181"/>
        <v>20.4834</v>
      </c>
      <c r="AO234" s="711">
        <f t="shared" si="181"/>
        <v>31.303315489999999</v>
      </c>
      <c r="AP234" s="711">
        <f t="shared" si="181"/>
        <v>4.9789000000000003</v>
      </c>
      <c r="AQ234" s="711">
        <f t="shared" si="181"/>
        <v>4.9904000000000002</v>
      </c>
      <c r="AR234" s="711">
        <f t="shared" si="181"/>
        <v>9.7997000000000014</v>
      </c>
      <c r="AS234" s="711">
        <f t="shared" si="181"/>
        <v>7.867700000000001</v>
      </c>
      <c r="AT234" s="711">
        <f t="shared" si="181"/>
        <v>6.6602000000000006</v>
      </c>
      <c r="AU234" s="41" t="s">
        <v>1073</v>
      </c>
      <c r="AV234" s="565" t="str">
        <f>IFERROR(#REF!/#REF!*100-100,"")</f>
        <v/>
      </c>
      <c r="AW234" s="565" t="e">
        <f>#REF!-#REF!</f>
        <v>#REF!</v>
      </c>
      <c r="AX234" s="565" t="str">
        <f>IFERROR(#REF!/#REF!*100-100,"")</f>
        <v/>
      </c>
      <c r="AY234" s="565" t="e">
        <f>#REF!-#REF!</f>
        <v>#REF!</v>
      </c>
      <c r="AZ234" s="565" t="str">
        <f>IFERROR(#REF!/#REF!*100-100,"")</f>
        <v/>
      </c>
      <c r="BA234" s="565" t="e">
        <f>#REF!-#REF!</f>
        <v>#REF!</v>
      </c>
      <c r="BB234" s="565" t="str">
        <f>IFERROR(#REF!/I234*100-100,"")</f>
        <v/>
      </c>
      <c r="BC234" s="565" t="e">
        <f>#REF!-I234</f>
        <v>#REF!</v>
      </c>
      <c r="BE234" s="580" t="e">
        <f>#REF!-I234</f>
        <v>#REF!</v>
      </c>
      <c r="BF234" s="580" t="e">
        <f>#REF!-I234</f>
        <v>#REF!</v>
      </c>
      <c r="BG234" s="580" t="e">
        <f>#REF!-#REF!</f>
        <v>#REF!</v>
      </c>
      <c r="BH234" s="580" t="e">
        <f>#REF!-#REF!</f>
        <v>#REF!</v>
      </c>
      <c r="BI234" s="580"/>
      <c r="BJ234" s="580"/>
      <c r="BK234" s="580"/>
    </row>
    <row r="235" spans="1:75" x14ac:dyDescent="0.25">
      <c r="A235" s="587"/>
      <c r="B235" s="1209" t="s">
        <v>901</v>
      </c>
      <c r="C235" s="1226">
        <f>[6]Sum_Bud_data!N70</f>
        <v>8.7183150000000001E-2</v>
      </c>
      <c r="D235" s="1226">
        <f>[6]Sum_Bud_data!O70</f>
        <v>9.4699000000000005E-2</v>
      </c>
      <c r="E235" s="1226">
        <f>[6]Sum_Bud_data!P70</f>
        <v>0.1010112</v>
      </c>
      <c r="F235" s="1226">
        <f>[6]Sum_Bud_data!Q70</f>
        <v>0.1545839</v>
      </c>
      <c r="G235" s="1226">
        <f>[6]Sum_Bud_data!R70</f>
        <v>0.11753611999999999</v>
      </c>
      <c r="H235" s="47">
        <f>[6]Sum_Bud_data!X70</f>
        <v>0.45573197000000004</v>
      </c>
      <c r="I235" s="47">
        <f>[6]Sum_Bud_data!AG70</f>
        <v>0.51572887000000001</v>
      </c>
      <c r="J235" s="47">
        <f t="shared" ref="J235:R235" si="186">J236</f>
        <v>0.96378328000000002</v>
      </c>
      <c r="K235" s="47">
        <f t="shared" si="186"/>
        <v>0.28692535999999996</v>
      </c>
      <c r="L235" s="47">
        <f t="shared" si="186"/>
        <v>1.4706999999999999</v>
      </c>
      <c r="M235" s="1310">
        <f t="shared" si="186"/>
        <v>3.6597240899999997</v>
      </c>
      <c r="N235" s="1310">
        <f>N236</f>
        <v>4.0902000000000003</v>
      </c>
      <c r="O235" s="1328">
        <f>O236</f>
        <v>2.1230000000000002</v>
      </c>
      <c r="P235" s="1310">
        <f>P236</f>
        <v>1.6151</v>
      </c>
      <c r="Q235" s="1328">
        <f t="shared" si="186"/>
        <v>1.6</v>
      </c>
      <c r="R235" s="1406">
        <f t="shared" si="186"/>
        <v>1.6</v>
      </c>
      <c r="S235" s="772">
        <f t="shared" si="185"/>
        <v>-0.23923692887423464</v>
      </c>
      <c r="T235" s="1517">
        <f t="shared" si="184"/>
        <v>-0.50790000000000024</v>
      </c>
      <c r="U235" s="45"/>
      <c r="V235" s="45"/>
      <c r="W235" s="45"/>
      <c r="X235" s="45"/>
      <c r="Y235" s="45"/>
      <c r="Z235" s="45"/>
      <c r="AA235" s="45"/>
      <c r="AB235" s="45"/>
      <c r="AC235" s="45"/>
      <c r="AD235" s="581" t="s">
        <v>1486</v>
      </c>
      <c r="AE235" s="716">
        <f t="shared" si="181"/>
        <v>8.7183150000000001E-2</v>
      </c>
      <c r="AF235" s="716">
        <f t="shared" si="181"/>
        <v>9.4699000000000005E-2</v>
      </c>
      <c r="AG235" s="716">
        <f t="shared" si="181"/>
        <v>0.1010112</v>
      </c>
      <c r="AH235" s="716">
        <f t="shared" si="181"/>
        <v>0.1545839</v>
      </c>
      <c r="AI235" s="716">
        <f t="shared" si="181"/>
        <v>0.11753611999999999</v>
      </c>
      <c r="AJ235" s="716">
        <f t="shared" si="181"/>
        <v>0.45573197000000004</v>
      </c>
      <c r="AK235" s="716">
        <f t="shared" si="181"/>
        <v>0.51572887000000001</v>
      </c>
      <c r="AL235" s="716">
        <f t="shared" si="181"/>
        <v>0.96378328000000002</v>
      </c>
      <c r="AM235" s="716">
        <f t="shared" si="181"/>
        <v>0.28692535999999996</v>
      </c>
      <c r="AN235" s="716">
        <f t="shared" si="181"/>
        <v>1.4706999999999999</v>
      </c>
      <c r="AO235" s="716">
        <f t="shared" si="181"/>
        <v>3.6597240899999997</v>
      </c>
      <c r="AP235" s="716">
        <f t="shared" si="181"/>
        <v>4.0902000000000003</v>
      </c>
      <c r="AQ235" s="716">
        <f t="shared" si="181"/>
        <v>2.1230000000000002</v>
      </c>
      <c r="AR235" s="716">
        <f t="shared" si="181"/>
        <v>1.6151</v>
      </c>
      <c r="AS235" s="716">
        <f t="shared" si="181"/>
        <v>1.6</v>
      </c>
      <c r="AT235" s="716">
        <f t="shared" si="181"/>
        <v>1.6</v>
      </c>
      <c r="AU235" s="40" t="s">
        <v>901</v>
      </c>
      <c r="AV235" s="565" t="str">
        <f>IFERROR(#REF!/#REF!*100-100,"")</f>
        <v/>
      </c>
      <c r="AW235" s="565" t="e">
        <f>#REF!-#REF!</f>
        <v>#REF!</v>
      </c>
      <c r="AX235" s="565" t="str">
        <f>IFERROR(#REF!/#REF!*100-100,"")</f>
        <v/>
      </c>
      <c r="AY235" s="565" t="e">
        <f>#REF!-#REF!</f>
        <v>#REF!</v>
      </c>
      <c r="AZ235" s="565" t="str">
        <f>IFERROR(#REF!/#REF!*100-100,"")</f>
        <v/>
      </c>
      <c r="BA235" s="565" t="e">
        <f>#REF!-#REF!</f>
        <v>#REF!</v>
      </c>
      <c r="BB235" s="565" t="str">
        <f>IFERROR(#REF!/I235*100-100,"")</f>
        <v/>
      </c>
      <c r="BC235" s="565" t="e">
        <f>#REF!-I235</f>
        <v>#REF!</v>
      </c>
      <c r="BE235" s="580" t="e">
        <f>#REF!-I235</f>
        <v>#REF!</v>
      </c>
      <c r="BF235" s="580" t="e">
        <f>#REF!-I235</f>
        <v>#REF!</v>
      </c>
      <c r="BG235" s="580" t="e">
        <f>#REF!-#REF!</f>
        <v>#REF!</v>
      </c>
      <c r="BH235" s="580" t="e">
        <f>#REF!-#REF!</f>
        <v>#REF!</v>
      </c>
    </row>
    <row r="236" spans="1:75" x14ac:dyDescent="0.25">
      <c r="A236" s="587"/>
      <c r="B236" s="1205" t="s">
        <v>1074</v>
      </c>
      <c r="C236" s="708">
        <f>'[6]GFS 2022_23 Budget'!E883/10^6</f>
        <v>8.7183150000000001E-2</v>
      </c>
      <c r="D236" s="708">
        <f>'[6]GFS 2022_23 Budget'!F883/10^6</f>
        <v>9.4699000000000005E-2</v>
      </c>
      <c r="E236" s="708">
        <f>'[6]GFS 2022_23 Budget'!G883/10^6</f>
        <v>0.1010112</v>
      </c>
      <c r="F236" s="708">
        <f>'[6]GFS 2022_23 Budget'!H883/10^6</f>
        <v>0.1545839</v>
      </c>
      <c r="G236" s="708">
        <f>'[6]GFS 2022_23 Budget'!I883/10^6</f>
        <v>0.11753611999999999</v>
      </c>
      <c r="H236" s="44">
        <f>'[6]GFS 2022_23 Budget'!O883/10^6</f>
        <v>0.45573197000000004</v>
      </c>
      <c r="I236" s="1227">
        <f>'[6]GFS 2022_23 Budget'!W883/10^6</f>
        <v>0.51572887000000001</v>
      </c>
      <c r="J236" s="44">
        <f>[7]Sum_Bud_data!AX70</f>
        <v>0.96378328000000002</v>
      </c>
      <c r="K236" s="44">
        <f>[7]Sum_Bud_data!BH70</f>
        <v>0.28692535999999996</v>
      </c>
      <c r="L236" s="44">
        <f>[7]Sum_Bud_data!BM70</f>
        <v>1.4706999999999999</v>
      </c>
      <c r="M236" s="1234">
        <f>Sum_Bud_data!N70</f>
        <v>3.6597240899999997</v>
      </c>
      <c r="N236" s="1234">
        <f>Sum_Bud_data!O70</f>
        <v>4.0902000000000003</v>
      </c>
      <c r="O236" s="1234">
        <f>Sum_Bud_data!P70</f>
        <v>2.1230000000000002</v>
      </c>
      <c r="P236" s="1234">
        <f>Sum_Bud_data!U70</f>
        <v>1.6151</v>
      </c>
      <c r="Q236" s="1234">
        <f>Sum_Bud_data!Z70</f>
        <v>1.6</v>
      </c>
      <c r="R236" s="1398">
        <f>Sum_Bud_data!AE70</f>
        <v>1.6</v>
      </c>
      <c r="S236" s="772">
        <f t="shared" si="185"/>
        <v>-0.23923692887423464</v>
      </c>
      <c r="T236" s="1517">
        <f t="shared" si="184"/>
        <v>-0.50790000000000024</v>
      </c>
      <c r="U236" s="757"/>
      <c r="V236" s="757"/>
      <c r="W236" s="757"/>
      <c r="X236" s="757"/>
      <c r="Y236" s="757"/>
      <c r="Z236" s="757"/>
      <c r="AA236" s="757"/>
      <c r="AB236" s="757"/>
      <c r="AC236" s="640"/>
      <c r="AD236" s="576" t="s">
        <v>1466</v>
      </c>
      <c r="AE236" s="711">
        <f t="shared" si="181"/>
        <v>8.7183150000000001E-2</v>
      </c>
      <c r="AF236" s="711">
        <f t="shared" si="181"/>
        <v>9.4699000000000005E-2</v>
      </c>
      <c r="AG236" s="711">
        <f t="shared" si="181"/>
        <v>0.1010112</v>
      </c>
      <c r="AH236" s="711">
        <f t="shared" si="181"/>
        <v>0.1545839</v>
      </c>
      <c r="AI236" s="711">
        <f t="shared" si="181"/>
        <v>0.11753611999999999</v>
      </c>
      <c r="AJ236" s="711">
        <f t="shared" si="181"/>
        <v>0.45573197000000004</v>
      </c>
      <c r="AK236" s="711">
        <f t="shared" si="181"/>
        <v>0.51572887000000001</v>
      </c>
      <c r="AL236" s="711">
        <f t="shared" si="181"/>
        <v>0.96378328000000002</v>
      </c>
      <c r="AM236" s="711">
        <f t="shared" si="181"/>
        <v>0.28692535999999996</v>
      </c>
      <c r="AN236" s="711">
        <f t="shared" si="181"/>
        <v>1.4706999999999999</v>
      </c>
      <c r="AO236" s="711">
        <f t="shared" si="181"/>
        <v>3.6597240899999997</v>
      </c>
      <c r="AP236" s="711">
        <f t="shared" si="181"/>
        <v>4.0902000000000003</v>
      </c>
      <c r="AQ236" s="711">
        <f t="shared" si="181"/>
        <v>2.1230000000000002</v>
      </c>
      <c r="AR236" s="711">
        <f t="shared" si="181"/>
        <v>1.6151</v>
      </c>
      <c r="AS236" s="711">
        <f t="shared" si="181"/>
        <v>1.6</v>
      </c>
      <c r="AT236" s="711">
        <f t="shared" si="181"/>
        <v>1.6</v>
      </c>
      <c r="AU236" s="41" t="s">
        <v>1074</v>
      </c>
      <c r="AV236" s="565" t="str">
        <f>IFERROR(#REF!/#REF!*100-100,"")</f>
        <v/>
      </c>
      <c r="AW236" s="565" t="e">
        <f>#REF!-#REF!</f>
        <v>#REF!</v>
      </c>
      <c r="AX236" s="565" t="str">
        <f>IFERROR(#REF!/#REF!*100-100,"")</f>
        <v/>
      </c>
      <c r="AY236" s="565" t="e">
        <f>#REF!-#REF!</f>
        <v>#REF!</v>
      </c>
      <c r="AZ236" s="565" t="str">
        <f>IFERROR(#REF!/#REF!*100-100,"")</f>
        <v/>
      </c>
      <c r="BA236" s="565" t="e">
        <f>#REF!-#REF!</f>
        <v>#REF!</v>
      </c>
      <c r="BB236" s="565" t="str">
        <f>IFERROR(#REF!/I236*100-100,"")</f>
        <v/>
      </c>
      <c r="BC236" s="565" t="e">
        <f>#REF!-I236</f>
        <v>#REF!</v>
      </c>
      <c r="BE236" s="580" t="e">
        <f>#REF!-I236</f>
        <v>#REF!</v>
      </c>
      <c r="BF236" s="580" t="e">
        <f>#REF!-I236</f>
        <v>#REF!</v>
      </c>
      <c r="BG236" s="580" t="e">
        <f>#REF!-#REF!</f>
        <v>#REF!</v>
      </c>
      <c r="BH236" s="580" t="e">
        <f>#REF!-#REF!</f>
        <v>#REF!</v>
      </c>
      <c r="BI236" s="567"/>
      <c r="BJ236" s="567"/>
      <c r="BK236" s="567"/>
    </row>
    <row r="237" spans="1:75" ht="9" customHeight="1" x14ac:dyDescent="0.25">
      <c r="A237" s="587"/>
      <c r="B237" s="165"/>
      <c r="C237" s="708"/>
      <c r="D237" s="708"/>
      <c r="E237" s="708"/>
      <c r="F237" s="708"/>
      <c r="G237" s="708"/>
      <c r="H237" s="44"/>
      <c r="I237" s="44"/>
      <c r="J237" s="44"/>
      <c r="K237" s="44"/>
      <c r="L237" s="44"/>
      <c r="M237" s="1234"/>
      <c r="N237" s="1234"/>
      <c r="O237" s="1351"/>
      <c r="P237" s="1351"/>
      <c r="Q237" s="1351"/>
      <c r="R237" s="1399"/>
      <c r="S237" s="772"/>
      <c r="T237" s="640"/>
      <c r="U237" s="640"/>
      <c r="V237" s="640"/>
      <c r="W237" s="640"/>
      <c r="X237" s="640"/>
      <c r="Y237" s="640"/>
      <c r="Z237" s="640"/>
      <c r="AA237" s="640"/>
      <c r="AB237" s="640"/>
      <c r="AC237" s="640"/>
      <c r="AD237" s="551"/>
      <c r="AE237" s="716"/>
      <c r="AF237" s="716"/>
      <c r="AG237" s="716"/>
      <c r="AH237" s="716"/>
      <c r="AI237" s="716"/>
      <c r="AJ237" s="716"/>
      <c r="AK237" s="716"/>
      <c r="AL237" s="716"/>
      <c r="AM237" s="716"/>
      <c r="AN237" s="716"/>
      <c r="AO237" s="716"/>
      <c r="AP237" s="716"/>
      <c r="AQ237" s="716"/>
      <c r="AR237" s="716"/>
      <c r="AS237" s="716"/>
      <c r="AT237" s="716"/>
      <c r="AU237" s="39"/>
      <c r="AV237" s="565"/>
      <c r="AW237" s="565"/>
      <c r="AX237" s="565"/>
      <c r="AY237" s="565"/>
      <c r="AZ237" s="565"/>
      <c r="BA237" s="565"/>
      <c r="BB237" s="565"/>
      <c r="BC237" s="565"/>
      <c r="BE237" s="580"/>
      <c r="BF237" s="580"/>
      <c r="BG237" s="580"/>
      <c r="BH237" s="580"/>
    </row>
    <row r="238" spans="1:75" x14ac:dyDescent="0.25">
      <c r="A238" s="587"/>
      <c r="B238" s="1214" t="s">
        <v>1075</v>
      </c>
      <c r="C238" s="1228">
        <f t="shared" ref="C238:L238" si="187">C228-C230</f>
        <v>-293.58574438000005</v>
      </c>
      <c r="D238" s="1228">
        <f t="shared" si="187"/>
        <v>-221.60666695849991</v>
      </c>
      <c r="E238" s="1228">
        <f t="shared" si="187"/>
        <v>4.9826922200000432</v>
      </c>
      <c r="F238" s="1228">
        <f t="shared" si="187"/>
        <v>101.01988363000007</v>
      </c>
      <c r="G238" s="1228">
        <f t="shared" si="187"/>
        <v>26.589863100000002</v>
      </c>
      <c r="H238" s="1229">
        <f t="shared" si="187"/>
        <v>33.394933209999976</v>
      </c>
      <c r="I238" s="1229">
        <f t="shared" si="187"/>
        <v>47.647242969999944</v>
      </c>
      <c r="J238" s="1229">
        <f t="shared" si="187"/>
        <v>43.326696280000036</v>
      </c>
      <c r="K238" s="1229">
        <f t="shared" si="187"/>
        <v>-12.134065009999944</v>
      </c>
      <c r="L238" s="1229">
        <f t="shared" si="187"/>
        <v>-27.41130000000004</v>
      </c>
      <c r="M238" s="1379">
        <f>M228-M230</f>
        <v>19.556334820000075</v>
      </c>
      <c r="N238" s="1379">
        <f>N228-N230+0.1</f>
        <v>55.497700000000044</v>
      </c>
      <c r="O238" s="1379">
        <f>O228-O230+0.1</f>
        <v>56.21790000000005</v>
      </c>
      <c r="P238" s="1379">
        <f>P228-P230+-0.1</f>
        <v>-0.32869999999977606</v>
      </c>
      <c r="Q238" s="1379">
        <f>Q228-Q230</f>
        <v>40.417199999999923</v>
      </c>
      <c r="R238" s="1403">
        <f>R228-R230+0.1</f>
        <v>50.149599999999886</v>
      </c>
      <c r="S238" s="772">
        <f t="shared" si="166"/>
        <v>1.2977114366901743E-2</v>
      </c>
      <c r="T238" s="791">
        <f>P228-P230</f>
        <v>-0.22869999999977608</v>
      </c>
      <c r="U238" s="45">
        <f>P228-P230</f>
        <v>-0.22869999999977608</v>
      </c>
      <c r="V238" s="45" t="s">
        <v>1487</v>
      </c>
      <c r="W238" s="773" t="s">
        <v>1488</v>
      </c>
      <c r="X238" s="45" t="s">
        <v>1489</v>
      </c>
      <c r="Y238" s="45" t="s">
        <v>1490</v>
      </c>
      <c r="Z238" s="45"/>
      <c r="AA238" s="45"/>
      <c r="AB238" s="45"/>
      <c r="AC238" s="45"/>
      <c r="AD238" s="581" t="s">
        <v>1491</v>
      </c>
      <c r="AE238" s="716">
        <f t="shared" ref="AE238:AQ238" si="188">C238</f>
        <v>-293.58574438000005</v>
      </c>
      <c r="AF238" s="716">
        <f t="shared" si="188"/>
        <v>-221.60666695849991</v>
      </c>
      <c r="AG238" s="716">
        <f t="shared" si="188"/>
        <v>4.9826922200000432</v>
      </c>
      <c r="AH238" s="716">
        <f t="shared" si="188"/>
        <v>101.01988363000007</v>
      </c>
      <c r="AI238" s="716">
        <f t="shared" si="188"/>
        <v>26.589863100000002</v>
      </c>
      <c r="AJ238" s="716">
        <f t="shared" si="188"/>
        <v>33.394933209999976</v>
      </c>
      <c r="AK238" s="716">
        <f t="shared" si="188"/>
        <v>47.647242969999944</v>
      </c>
      <c r="AL238" s="716">
        <f t="shared" si="188"/>
        <v>43.326696280000036</v>
      </c>
      <c r="AM238" s="716">
        <f t="shared" si="188"/>
        <v>-12.134065009999944</v>
      </c>
      <c r="AN238" s="716">
        <f t="shared" si="188"/>
        <v>-27.41130000000004</v>
      </c>
      <c r="AO238" s="716">
        <f t="shared" si="188"/>
        <v>19.556334820000075</v>
      </c>
      <c r="AP238" s="716">
        <f t="shared" si="188"/>
        <v>55.497700000000044</v>
      </c>
      <c r="AQ238" s="716">
        <f t="shared" si="188"/>
        <v>56.21790000000005</v>
      </c>
      <c r="AR238" s="716">
        <f>P238</f>
        <v>-0.32869999999977606</v>
      </c>
      <c r="AS238" s="716">
        <f>Q238</f>
        <v>40.417199999999923</v>
      </c>
      <c r="AT238" s="716">
        <f>R238</f>
        <v>50.149599999999886</v>
      </c>
      <c r="AU238" s="790" t="s">
        <v>1075</v>
      </c>
      <c r="AV238" s="565" t="str">
        <f>IFERROR(#REF!/#REF!*100-100,"")</f>
        <v/>
      </c>
      <c r="AW238" s="565" t="e">
        <f>#REF!-#REF!</f>
        <v>#REF!</v>
      </c>
      <c r="AX238" s="565" t="str">
        <f>IFERROR(#REF!/#REF!*100-100,"")</f>
        <v/>
      </c>
      <c r="AY238" s="565" t="e">
        <f>#REF!-#REF!</f>
        <v>#REF!</v>
      </c>
      <c r="AZ238" s="565" t="str">
        <f>IFERROR(#REF!/#REF!*100-100,"")</f>
        <v/>
      </c>
      <c r="BA238" s="565" t="e">
        <f>#REF!-#REF!</f>
        <v>#REF!</v>
      </c>
      <c r="BB238" s="565" t="str">
        <f>IFERROR(#REF!/I238*100-100,"")</f>
        <v/>
      </c>
      <c r="BC238" s="565" t="e">
        <f>#REF!-I238</f>
        <v>#REF!</v>
      </c>
      <c r="BE238" s="580" t="e">
        <f>#REF!-I238</f>
        <v>#REF!</v>
      </c>
      <c r="BF238" s="580" t="e">
        <f>#REF!-I238</f>
        <v>#REF!</v>
      </c>
      <c r="BG238" s="580" t="e">
        <f>#REF!-#REF!</f>
        <v>#REF!</v>
      </c>
      <c r="BH238" s="580" t="e">
        <f>#REF!-#REF!</f>
        <v>#REF!</v>
      </c>
      <c r="BI238" s="792">
        <f>BI204+BI220</f>
        <v>0</v>
      </c>
      <c r="BJ238" s="792">
        <f>BJ204+BJ220</f>
        <v>0</v>
      </c>
      <c r="BK238" s="792">
        <f>BK204+BK220</f>
        <v>0</v>
      </c>
    </row>
    <row r="239" spans="1:75" ht="11.25" customHeight="1" x14ac:dyDescent="0.25">
      <c r="A239" s="587"/>
      <c r="B239" s="161"/>
      <c r="C239" s="778"/>
      <c r="D239" s="778"/>
      <c r="E239" s="778"/>
      <c r="F239" s="778"/>
      <c r="G239" s="778"/>
      <c r="H239" s="44"/>
      <c r="I239" s="1230">
        <f>I238+I240</f>
        <v>-12.072902419999963</v>
      </c>
      <c r="J239" s="47"/>
      <c r="K239" s="47"/>
      <c r="L239" s="47"/>
      <c r="M239" s="1310"/>
      <c r="N239" s="1310"/>
      <c r="O239" s="1396"/>
      <c r="P239" s="1396"/>
      <c r="Q239" s="1396"/>
      <c r="R239" s="1397"/>
      <c r="S239" s="772"/>
      <c r="T239" s="45"/>
      <c r="U239" s="45"/>
      <c r="V239" s="45"/>
      <c r="W239" s="45"/>
      <c r="X239" s="45"/>
      <c r="Y239" s="45"/>
      <c r="Z239" s="45"/>
      <c r="AA239" s="45"/>
      <c r="AB239" s="45"/>
      <c r="AC239" s="45"/>
      <c r="AD239" s="581"/>
      <c r="AE239" s="716"/>
      <c r="AF239" s="716"/>
      <c r="AG239" s="716"/>
      <c r="AH239" s="716"/>
      <c r="AI239" s="716"/>
      <c r="AJ239" s="716"/>
      <c r="AK239" s="716"/>
      <c r="AL239" s="716"/>
      <c r="AM239" s="716"/>
      <c r="AN239" s="716"/>
      <c r="AO239" s="716"/>
      <c r="AP239" s="716"/>
      <c r="AQ239" s="716"/>
      <c r="AR239" s="716"/>
      <c r="AS239" s="716"/>
      <c r="AT239" s="716"/>
      <c r="AU239" s="40"/>
      <c r="AV239" s="565" t="str">
        <f>IFERROR(#REF!/#REF!*100-100,"")</f>
        <v/>
      </c>
      <c r="AW239" s="565" t="e">
        <f>#REF!-#REF!</f>
        <v>#REF!</v>
      </c>
      <c r="AX239" s="565" t="str">
        <f>IFERROR(#REF!/#REF!*100-100,"")</f>
        <v/>
      </c>
      <c r="AY239" s="565" t="e">
        <f>#REF!-#REF!</f>
        <v>#REF!</v>
      </c>
      <c r="AZ239" s="565" t="str">
        <f>IFERROR(#REF!/#REF!*100-100,"")</f>
        <v/>
      </c>
      <c r="BA239" s="565" t="e">
        <f>#REF!-#REF!</f>
        <v>#REF!</v>
      </c>
      <c r="BB239" s="565" t="str">
        <f>IFERROR(#REF!/I239*100-100,"")</f>
        <v/>
      </c>
      <c r="BC239" s="565" t="e">
        <f>#REF!-I239</f>
        <v>#REF!</v>
      </c>
      <c r="BE239" s="580" t="e">
        <f>#REF!-I239</f>
        <v>#REF!</v>
      </c>
      <c r="BF239" s="580" t="e">
        <f>#REF!-I239</f>
        <v>#REF!</v>
      </c>
      <c r="BG239" s="580" t="e">
        <f>#REF!-#REF!</f>
        <v>#REF!</v>
      </c>
      <c r="BH239" s="580" t="e">
        <f>#REF!-#REF!</f>
        <v>#REF!</v>
      </c>
    </row>
    <row r="240" spans="1:75" ht="30" customHeight="1" x14ac:dyDescent="0.25">
      <c r="A240" s="587"/>
      <c r="B240" s="1216" t="s">
        <v>1076</v>
      </c>
      <c r="C240" s="1231">
        <f t="shared" ref="C240:H240" si="189">SUM(C242,C248)</f>
        <v>18.627399999999998</v>
      </c>
      <c r="D240" s="1231">
        <f t="shared" si="189"/>
        <v>198.38439999999997</v>
      </c>
      <c r="E240" s="1231">
        <f t="shared" si="189"/>
        <v>9.4890784999999997</v>
      </c>
      <c r="F240" s="1231">
        <f t="shared" si="189"/>
        <v>22.9</v>
      </c>
      <c r="G240" s="1231">
        <f t="shared" si="189"/>
        <v>22.9</v>
      </c>
      <c r="H240" s="208">
        <f t="shared" si="189"/>
        <v>-36.8022725800001</v>
      </c>
      <c r="I240" s="1229">
        <f>I242+I248-0.2</f>
        <v>-59.720145389999907</v>
      </c>
      <c r="J240" s="208">
        <f t="shared" ref="J240:O240" si="190">SUM(J242,J248)</f>
        <v>9.7837983200001446</v>
      </c>
      <c r="K240" s="208">
        <f t="shared" si="190"/>
        <v>10.31754646999979</v>
      </c>
      <c r="L240" s="208">
        <f t="shared" si="190"/>
        <v>22.757137</v>
      </c>
      <c r="M240" s="1357">
        <f t="shared" si="190"/>
        <v>-19.577951300000251</v>
      </c>
      <c r="N240" s="1357">
        <f>SUM(N242,N248)</f>
        <v>-55.465799999999994</v>
      </c>
      <c r="O240" s="1357">
        <f t="shared" si="190"/>
        <v>-56.154200000000003</v>
      </c>
      <c r="P240" s="1357">
        <f>SUM(P242,P248)</f>
        <v>0.28129999999999455</v>
      </c>
      <c r="Q240" s="1357">
        <f>SUM(Q242,Q248)</f>
        <v>-40.430300000000003</v>
      </c>
      <c r="R240" s="1404">
        <f>SUM(R242,R248)</f>
        <v>-50.116900000000001</v>
      </c>
      <c r="S240" s="772">
        <f t="shared" si="166"/>
        <v>1.2411251618114294E-2</v>
      </c>
      <c r="T240" s="45">
        <f>P228-P230</f>
        <v>-0.22869999999977608</v>
      </c>
      <c r="U240" s="45">
        <f>-P238-T240</f>
        <v>0.55739999999955214</v>
      </c>
      <c r="V240" s="792">
        <f>58.8-42.5</f>
        <v>16.299999999999997</v>
      </c>
      <c r="W240" s="792">
        <f>32.5-8.2</f>
        <v>24.3</v>
      </c>
      <c r="X240" s="792">
        <f>65.7-30.6</f>
        <v>35.1</v>
      </c>
      <c r="Y240" s="792">
        <f>69.1-52</f>
        <v>17.099999999999994</v>
      </c>
      <c r="Z240" s="45"/>
      <c r="AA240" s="45"/>
      <c r="AB240" s="45"/>
      <c r="AC240" s="45"/>
      <c r="AD240" s="581" t="s">
        <v>1378</v>
      </c>
      <c r="AE240" s="716">
        <f t="shared" ref="AE240:AQ240" si="191">C240</f>
        <v>18.627399999999998</v>
      </c>
      <c r="AF240" s="716">
        <f t="shared" si="191"/>
        <v>198.38439999999997</v>
      </c>
      <c r="AG240" s="716">
        <f t="shared" si="191"/>
        <v>9.4890784999999997</v>
      </c>
      <c r="AH240" s="716">
        <f t="shared" si="191"/>
        <v>22.9</v>
      </c>
      <c r="AI240" s="716">
        <f t="shared" si="191"/>
        <v>22.9</v>
      </c>
      <c r="AJ240" s="716">
        <f t="shared" si="191"/>
        <v>-36.8022725800001</v>
      </c>
      <c r="AK240" s="716">
        <f t="shared" si="191"/>
        <v>-59.720145389999907</v>
      </c>
      <c r="AL240" s="716">
        <f t="shared" si="191"/>
        <v>9.7837983200001446</v>
      </c>
      <c r="AM240" s="716">
        <f t="shared" si="191"/>
        <v>10.31754646999979</v>
      </c>
      <c r="AN240" s="716">
        <f t="shared" si="191"/>
        <v>22.757137</v>
      </c>
      <c r="AO240" s="716">
        <f t="shared" si="191"/>
        <v>-19.577951300000251</v>
      </c>
      <c r="AP240" s="716">
        <f t="shared" si="191"/>
        <v>-55.465799999999994</v>
      </c>
      <c r="AQ240" s="716">
        <f t="shared" si="191"/>
        <v>-56.154200000000003</v>
      </c>
      <c r="AR240" s="716">
        <f>P240</f>
        <v>0.28129999999999455</v>
      </c>
      <c r="AS240" s="716">
        <f>Q240</f>
        <v>-40.430300000000003</v>
      </c>
      <c r="AT240" s="716">
        <f>R240</f>
        <v>-50.116900000000001</v>
      </c>
      <c r="AU240" s="790" t="s">
        <v>1076</v>
      </c>
      <c r="AV240" s="565" t="str">
        <f>IFERROR(#REF!/#REF!*100-100,"")</f>
        <v/>
      </c>
      <c r="AW240" s="565" t="e">
        <f>#REF!-#REF!</f>
        <v>#REF!</v>
      </c>
      <c r="AX240" s="565" t="str">
        <f>IFERROR(#REF!/#REF!*100-100,"")</f>
        <v/>
      </c>
      <c r="AY240" s="565" t="e">
        <f>#REF!-#REF!</f>
        <v>#REF!</v>
      </c>
      <c r="AZ240" s="565" t="str">
        <f>IFERROR(#REF!/#REF!*100-100,"")</f>
        <v/>
      </c>
      <c r="BA240" s="565" t="e">
        <f>#REF!-#REF!</f>
        <v>#REF!</v>
      </c>
      <c r="BB240" s="565" t="str">
        <f>IFERROR(#REF!/I240*100-100,"")</f>
        <v/>
      </c>
      <c r="BC240" s="565" t="e">
        <f>#REF!-I240</f>
        <v>#REF!</v>
      </c>
      <c r="BE240" s="580" t="e">
        <f>#REF!-I240</f>
        <v>#REF!</v>
      </c>
      <c r="BF240" s="580" t="e">
        <f>#REF!-I240</f>
        <v>#REF!</v>
      </c>
      <c r="BG240" s="580" t="e">
        <f>#REF!-#REF!</f>
        <v>#REF!</v>
      </c>
      <c r="BH240" s="580" t="e">
        <f>#REF!-#REF!</f>
        <v>#REF!</v>
      </c>
    </row>
    <row r="241" spans="1:73" x14ac:dyDescent="0.25">
      <c r="A241" s="587"/>
      <c r="B241" s="165" t="s">
        <v>1108</v>
      </c>
      <c r="C241" s="1232"/>
      <c r="D241" s="1232"/>
      <c r="E241" s="1232"/>
      <c r="F241" s="1232"/>
      <c r="G241" s="1232"/>
      <c r="H241" s="48"/>
      <c r="I241" s="48"/>
      <c r="J241" s="48"/>
      <c r="K241" s="48"/>
      <c r="L241" s="48"/>
      <c r="M241" s="1405"/>
      <c r="N241" s="1405"/>
      <c r="O241" s="1351"/>
      <c r="P241" s="1351"/>
      <c r="Q241" s="1351"/>
      <c r="R241" s="1399"/>
      <c r="S241" s="772"/>
      <c r="T241" s="643"/>
      <c r="U241" s="643"/>
      <c r="V241" s="643"/>
      <c r="W241" s="643"/>
      <c r="X241" s="643"/>
      <c r="Y241" s="643"/>
      <c r="Z241" s="643"/>
      <c r="AA241" s="643"/>
      <c r="AB241" s="643"/>
      <c r="AC241" s="643"/>
      <c r="AD241" s="551" t="s">
        <v>1108</v>
      </c>
      <c r="AE241" s="716"/>
      <c r="AF241" s="716"/>
      <c r="AG241" s="716"/>
      <c r="AH241" s="716"/>
      <c r="AI241" s="716"/>
      <c r="AJ241" s="716"/>
      <c r="AK241" s="716"/>
      <c r="AL241" s="716"/>
      <c r="AM241" s="716"/>
      <c r="AN241" s="716"/>
      <c r="AO241" s="716"/>
      <c r="AP241" s="716"/>
      <c r="AQ241" s="716"/>
      <c r="AR241" s="716"/>
      <c r="AS241" s="716"/>
      <c r="AT241" s="716"/>
      <c r="AU241" s="39" t="s">
        <v>1108</v>
      </c>
      <c r="AV241" s="565" t="str">
        <f>IFERROR(#REF!/#REF!*100-100,"")</f>
        <v/>
      </c>
      <c r="AW241" s="565" t="e">
        <f>#REF!-#REF!</f>
        <v>#REF!</v>
      </c>
      <c r="AX241" s="565" t="str">
        <f>IFERROR(#REF!/#REF!*100-100,"")</f>
        <v/>
      </c>
      <c r="AY241" s="565" t="e">
        <f>#REF!-#REF!</f>
        <v>#REF!</v>
      </c>
      <c r="AZ241" s="565" t="str">
        <f>IFERROR(#REF!/#REF!*100-100,"")</f>
        <v/>
      </c>
      <c r="BA241" s="565" t="e">
        <f>#REF!-#REF!</f>
        <v>#REF!</v>
      </c>
      <c r="BB241" s="565" t="str">
        <f>IFERROR(#REF!/I241*100-100,"")</f>
        <v/>
      </c>
      <c r="BC241" s="565" t="e">
        <f>#REF!-I241</f>
        <v>#REF!</v>
      </c>
      <c r="BE241" s="580" t="e">
        <f>#REF!-I241</f>
        <v>#REF!</v>
      </c>
      <c r="BF241" s="580" t="e">
        <f>#REF!-I241</f>
        <v>#REF!</v>
      </c>
      <c r="BG241" s="580" t="e">
        <f>#REF!-#REF!</f>
        <v>#REF!</v>
      </c>
      <c r="BH241" s="580" t="e">
        <f>#REF!-#REF!</f>
        <v>#REF!</v>
      </c>
    </row>
    <row r="242" spans="1:73" x14ac:dyDescent="0.25">
      <c r="A242" s="587"/>
      <c r="B242" s="161" t="s">
        <v>1077</v>
      </c>
      <c r="C242" s="1233">
        <f t="shared" ref="C242:R242" si="192">C243</f>
        <v>23.299999999999997</v>
      </c>
      <c r="D242" s="1233">
        <f t="shared" si="192"/>
        <v>23.299999999999997</v>
      </c>
      <c r="E242" s="1233">
        <f t="shared" si="192"/>
        <v>22.9</v>
      </c>
      <c r="F242" s="1233">
        <f t="shared" si="192"/>
        <v>22.9</v>
      </c>
      <c r="G242" s="1233">
        <f t="shared" si="192"/>
        <v>22.9</v>
      </c>
      <c r="H242" s="47">
        <f t="shared" si="192"/>
        <v>-23.391351080000099</v>
      </c>
      <c r="I242" s="47">
        <f t="shared" si="192"/>
        <v>-61.464911849999901</v>
      </c>
      <c r="J242" s="47">
        <f t="shared" si="192"/>
        <v>-4.26456281999985</v>
      </c>
      <c r="K242" s="47">
        <f t="shared" si="192"/>
        <v>22.80002475999979</v>
      </c>
      <c r="L242" s="47">
        <f t="shared" si="192"/>
        <v>20.882137</v>
      </c>
      <c r="M242" s="1310">
        <f t="shared" si="192"/>
        <v>28.527509259999746</v>
      </c>
      <c r="N242" s="1310">
        <f t="shared" si="192"/>
        <v>-37.058799999999998</v>
      </c>
      <c r="O242" s="1396">
        <f t="shared" si="192"/>
        <v>-27.633300000000002</v>
      </c>
      <c r="P242" s="1310">
        <f t="shared" si="192"/>
        <v>16.506999999999998</v>
      </c>
      <c r="Q242" s="1328">
        <f t="shared" si="192"/>
        <v>4.7954000000000008</v>
      </c>
      <c r="R242" s="1406">
        <f t="shared" si="192"/>
        <v>1.1088</v>
      </c>
      <c r="S242" s="772">
        <f t="shared" si="166"/>
        <v>-0.25433905037400018</v>
      </c>
      <c r="T242" s="45"/>
      <c r="U242" s="45">
        <f>P228-P230</f>
        <v>-0.22869999999977608</v>
      </c>
      <c r="V242" s="45"/>
      <c r="W242" s="45"/>
      <c r="X242" s="45"/>
      <c r="Y242" s="45"/>
      <c r="Z242" s="45"/>
      <c r="AA242" s="45"/>
      <c r="AB242" s="45"/>
      <c r="AC242" s="45"/>
      <c r="AD242" s="551" t="s">
        <v>1379</v>
      </c>
      <c r="AE242" s="711">
        <f t="shared" ref="AE242:AT255" si="193">C242</f>
        <v>23.299999999999997</v>
      </c>
      <c r="AF242" s="711">
        <f t="shared" si="193"/>
        <v>23.299999999999997</v>
      </c>
      <c r="AG242" s="711">
        <f t="shared" si="193"/>
        <v>22.9</v>
      </c>
      <c r="AH242" s="711">
        <f t="shared" si="193"/>
        <v>22.9</v>
      </c>
      <c r="AI242" s="711">
        <f t="shared" si="193"/>
        <v>22.9</v>
      </c>
      <c r="AJ242" s="711">
        <f t="shared" si="193"/>
        <v>-23.391351080000099</v>
      </c>
      <c r="AK242" s="711">
        <f t="shared" si="193"/>
        <v>-61.464911849999901</v>
      </c>
      <c r="AL242" s="711">
        <f t="shared" si="193"/>
        <v>-4.26456281999985</v>
      </c>
      <c r="AM242" s="711">
        <f t="shared" si="193"/>
        <v>22.80002475999979</v>
      </c>
      <c r="AN242" s="711">
        <f t="shared" si="193"/>
        <v>20.882137</v>
      </c>
      <c r="AO242" s="711">
        <f t="shared" si="193"/>
        <v>28.527509259999746</v>
      </c>
      <c r="AP242" s="711">
        <f t="shared" si="193"/>
        <v>-37.058799999999998</v>
      </c>
      <c r="AQ242" s="711">
        <f t="shared" si="193"/>
        <v>-27.633300000000002</v>
      </c>
      <c r="AR242" s="711">
        <f t="shared" si="193"/>
        <v>16.506999999999998</v>
      </c>
      <c r="AS242" s="711">
        <f t="shared" si="193"/>
        <v>4.7954000000000008</v>
      </c>
      <c r="AT242" s="711">
        <f t="shared" si="193"/>
        <v>1.1088</v>
      </c>
      <c r="AU242" s="40" t="s">
        <v>1077</v>
      </c>
      <c r="AV242" s="565" t="str">
        <f>IFERROR(#REF!/#REF!*100-100,"")</f>
        <v/>
      </c>
      <c r="AW242" s="565" t="e">
        <f>#REF!-#REF!</f>
        <v>#REF!</v>
      </c>
      <c r="AX242" s="565" t="str">
        <f>IFERROR(#REF!/#REF!*100-100,"")</f>
        <v/>
      </c>
      <c r="AY242" s="565" t="e">
        <f>#REF!-#REF!</f>
        <v>#REF!</v>
      </c>
      <c r="AZ242" s="565" t="str">
        <f>IFERROR(#REF!/#REF!*100-100,"")</f>
        <v/>
      </c>
      <c r="BA242" s="565" t="e">
        <f>#REF!-#REF!</f>
        <v>#REF!</v>
      </c>
      <c r="BB242" s="565" t="str">
        <f>IFERROR(#REF!/I242*100-100,"")</f>
        <v/>
      </c>
      <c r="BC242" s="565" t="e">
        <f>#REF!-I242</f>
        <v>#REF!</v>
      </c>
      <c r="BE242" s="580" t="e">
        <f>#REF!-I242</f>
        <v>#REF!</v>
      </c>
      <c r="BF242" s="580" t="e">
        <f>#REF!-I242</f>
        <v>#REF!</v>
      </c>
      <c r="BG242" s="580" t="e">
        <f>#REF!-#REF!</f>
        <v>#REF!</v>
      </c>
      <c r="BH242" s="580" t="e">
        <f>#REF!-#REF!</f>
        <v>#REF!</v>
      </c>
    </row>
    <row r="243" spans="1:73" x14ac:dyDescent="0.25">
      <c r="A243" s="587"/>
      <c r="B243" s="162" t="s">
        <v>931</v>
      </c>
      <c r="C243" s="1234">
        <f t="shared" ref="C243:Q243" si="194">SUM(C244:C247)</f>
        <v>23.299999999999997</v>
      </c>
      <c r="D243" s="1234">
        <f t="shared" si="194"/>
        <v>23.299999999999997</v>
      </c>
      <c r="E243" s="1234">
        <f t="shared" si="194"/>
        <v>22.9</v>
      </c>
      <c r="F243" s="1234">
        <f t="shared" si="194"/>
        <v>22.9</v>
      </c>
      <c r="G243" s="1234">
        <f t="shared" si="194"/>
        <v>22.9</v>
      </c>
      <c r="H243" s="574">
        <f t="shared" si="194"/>
        <v>-23.391351080000099</v>
      </c>
      <c r="I243" s="46">
        <f t="shared" si="194"/>
        <v>-61.464911849999901</v>
      </c>
      <c r="J243" s="46">
        <f t="shared" si="194"/>
        <v>-4.26456281999985</v>
      </c>
      <c r="K243" s="46">
        <f t="shared" si="194"/>
        <v>22.80002475999979</v>
      </c>
      <c r="L243" s="46">
        <f t="shared" si="194"/>
        <v>20.882137</v>
      </c>
      <c r="M243" s="1374">
        <f>SUM(M244:M247)</f>
        <v>28.527509259999746</v>
      </c>
      <c r="N243" s="1374">
        <f t="shared" si="194"/>
        <v>-37.058799999999998</v>
      </c>
      <c r="O243" s="1303">
        <f>SUM(O244:O247)</f>
        <v>-27.633300000000002</v>
      </c>
      <c r="P243" s="1234">
        <f>SUM(P244:P247)</f>
        <v>16.506999999999998</v>
      </c>
      <c r="Q243" s="1234">
        <f t="shared" si="194"/>
        <v>4.7954000000000008</v>
      </c>
      <c r="R243" s="1398">
        <f t="shared" ref="R243" si="195">SUM(R244:R247)</f>
        <v>1.1088</v>
      </c>
      <c r="S243" s="772">
        <f t="shared" si="166"/>
        <v>-0.25433905037400018</v>
      </c>
      <c r="T243" s="744"/>
      <c r="U243" s="744"/>
      <c r="V243" s="744"/>
      <c r="W243" s="744"/>
      <c r="X243" s="744"/>
      <c r="Y243" s="744"/>
      <c r="Z243" s="744"/>
      <c r="AA243" s="744"/>
      <c r="AB243" s="744"/>
      <c r="AC243" s="744"/>
      <c r="AD243" s="576" t="s">
        <v>1380</v>
      </c>
      <c r="AE243" s="711">
        <f t="shared" si="193"/>
        <v>23.299999999999997</v>
      </c>
      <c r="AF243" s="711">
        <f t="shared" si="193"/>
        <v>23.299999999999997</v>
      </c>
      <c r="AG243" s="711">
        <f t="shared" si="193"/>
        <v>22.9</v>
      </c>
      <c r="AH243" s="711">
        <f t="shared" si="193"/>
        <v>22.9</v>
      </c>
      <c r="AI243" s="711">
        <f t="shared" si="193"/>
        <v>22.9</v>
      </c>
      <c r="AJ243" s="711">
        <f t="shared" si="193"/>
        <v>-23.391351080000099</v>
      </c>
      <c r="AK243" s="711">
        <f t="shared" si="193"/>
        <v>-61.464911849999901</v>
      </c>
      <c r="AL243" s="711">
        <f t="shared" si="193"/>
        <v>-4.26456281999985</v>
      </c>
      <c r="AM243" s="711">
        <f t="shared" si="193"/>
        <v>22.80002475999979</v>
      </c>
      <c r="AN243" s="711">
        <f t="shared" si="193"/>
        <v>20.882137</v>
      </c>
      <c r="AO243" s="711">
        <f t="shared" si="193"/>
        <v>28.527509259999746</v>
      </c>
      <c r="AP243" s="711">
        <f t="shared" si="193"/>
        <v>-37.058799999999998</v>
      </c>
      <c r="AQ243" s="711">
        <f t="shared" si="193"/>
        <v>-27.633300000000002</v>
      </c>
      <c r="AR243" s="711">
        <f t="shared" si="193"/>
        <v>16.506999999999998</v>
      </c>
      <c r="AS243" s="711">
        <f t="shared" si="193"/>
        <v>4.7954000000000008</v>
      </c>
      <c r="AT243" s="711">
        <f t="shared" si="193"/>
        <v>1.1088</v>
      </c>
      <c r="AU243" s="41" t="s">
        <v>931</v>
      </c>
      <c r="AV243" s="565" t="str">
        <f>IFERROR(#REF!/#REF!*100-100,"")</f>
        <v/>
      </c>
      <c r="AW243" s="565" t="e">
        <f>#REF!-#REF!</f>
        <v>#REF!</v>
      </c>
      <c r="AX243" s="565" t="str">
        <f>IFERROR(#REF!/#REF!*100-100,"")</f>
        <v/>
      </c>
      <c r="AY243" s="565" t="e">
        <f>#REF!-#REF!</f>
        <v>#REF!</v>
      </c>
      <c r="AZ243" s="565" t="str">
        <f>IFERROR(#REF!/#REF!*100-100,"")</f>
        <v/>
      </c>
      <c r="BA243" s="565" t="e">
        <f>#REF!-#REF!</f>
        <v>#REF!</v>
      </c>
      <c r="BB243" s="565" t="str">
        <f>IFERROR(#REF!/I243*100-100,"")</f>
        <v/>
      </c>
      <c r="BC243" s="565" t="e">
        <f>#REF!-I243</f>
        <v>#REF!</v>
      </c>
      <c r="BE243" s="580" t="e">
        <f>#REF!-I243</f>
        <v>#REF!</v>
      </c>
      <c r="BF243" s="580" t="e">
        <f>#REF!-I243</f>
        <v>#REF!</v>
      </c>
      <c r="BG243" s="580" t="e">
        <f>#REF!-#REF!</f>
        <v>#REF!</v>
      </c>
      <c r="BH243" s="580" t="e">
        <f>#REF!-#REF!</f>
        <v>#REF!</v>
      </c>
    </row>
    <row r="244" spans="1:73" x14ac:dyDescent="0.25">
      <c r="A244" s="587"/>
      <c r="B244" s="1220" t="s">
        <v>933</v>
      </c>
      <c r="C244" s="1234">
        <v>15.8</v>
      </c>
      <c r="D244" s="1234">
        <v>15.8</v>
      </c>
      <c r="E244" s="1234">
        <v>15.8</v>
      </c>
      <c r="F244" s="1234">
        <v>15.8</v>
      </c>
      <c r="G244" s="1234">
        <v>15.8</v>
      </c>
      <c r="H244" s="574">
        <f>[6]Sum_Bud_data!X80</f>
        <v>-16.2720798000001</v>
      </c>
      <c r="I244" s="574">
        <f>[6]Sum_Bud_data!AG80</f>
        <v>-61.698661969999904</v>
      </c>
      <c r="J244" s="574">
        <f>[7]Sum_Bud_data!AX80</f>
        <v>-4.0200311999998499</v>
      </c>
      <c r="K244" s="574">
        <f>[7]Sum_Bud_data!BH80</f>
        <v>23.043666079999788</v>
      </c>
      <c r="L244" s="574">
        <f>[7]Sum_Bud_data!BM80</f>
        <v>20.585236999999999</v>
      </c>
      <c r="M244" s="1234">
        <f>Sum_Bud_data!N79</f>
        <v>19.529362419999746</v>
      </c>
      <c r="N244" s="1234">
        <f>Sum_Bud_data!O79</f>
        <v>-57.348599999999998</v>
      </c>
      <c r="O244" s="1234">
        <f>Sum_Bud_data!P79</f>
        <v>-27.9922</v>
      </c>
      <c r="P244" s="1234">
        <f>Sum_Bud_data!U79</f>
        <v>2.7362000000000002</v>
      </c>
      <c r="Q244" s="1234">
        <f>Sum_Bud_data!Z79</f>
        <v>4.5246000000000004</v>
      </c>
      <c r="R244" s="1398">
        <f>Sum_Bud_data!AE79</f>
        <v>0.83799999999999997</v>
      </c>
      <c r="S244" s="772">
        <f t="shared" si="166"/>
        <v>-0.51189392591972593</v>
      </c>
      <c r="T244" s="575"/>
      <c r="U244" s="575"/>
      <c r="V244" s="575"/>
      <c r="W244" s="575"/>
      <c r="X244" s="575"/>
      <c r="Y244" s="575"/>
      <c r="Z244" s="575"/>
      <c r="AA244" s="575"/>
      <c r="AB244" s="575"/>
      <c r="AC244" s="575"/>
      <c r="AD244" s="628" t="s">
        <v>1381</v>
      </c>
      <c r="AE244" s="711">
        <f t="shared" si="193"/>
        <v>15.8</v>
      </c>
      <c r="AF244" s="711">
        <f t="shared" si="193"/>
        <v>15.8</v>
      </c>
      <c r="AG244" s="711">
        <f t="shared" si="193"/>
        <v>15.8</v>
      </c>
      <c r="AH244" s="711">
        <f t="shared" si="193"/>
        <v>15.8</v>
      </c>
      <c r="AI244" s="711">
        <f t="shared" si="193"/>
        <v>15.8</v>
      </c>
      <c r="AJ244" s="711">
        <f t="shared" si="193"/>
        <v>-16.2720798000001</v>
      </c>
      <c r="AK244" s="711">
        <f t="shared" si="193"/>
        <v>-61.698661969999904</v>
      </c>
      <c r="AL244" s="711">
        <f t="shared" si="193"/>
        <v>-4.0200311999998499</v>
      </c>
      <c r="AM244" s="711">
        <f t="shared" si="193"/>
        <v>23.043666079999788</v>
      </c>
      <c r="AN244" s="711">
        <f t="shared" si="193"/>
        <v>20.585236999999999</v>
      </c>
      <c r="AO244" s="711">
        <f t="shared" si="193"/>
        <v>19.529362419999746</v>
      </c>
      <c r="AP244" s="711">
        <f t="shared" si="193"/>
        <v>-57.348599999999998</v>
      </c>
      <c r="AQ244" s="711">
        <f t="shared" si="193"/>
        <v>-27.9922</v>
      </c>
      <c r="AR244" s="711">
        <f t="shared" si="193"/>
        <v>2.7362000000000002</v>
      </c>
      <c r="AS244" s="711">
        <f t="shared" si="193"/>
        <v>4.5246000000000004</v>
      </c>
      <c r="AT244" s="711">
        <f t="shared" si="193"/>
        <v>0.83799999999999997</v>
      </c>
      <c r="AU244" s="630" t="s">
        <v>933</v>
      </c>
      <c r="AV244" s="565" t="str">
        <f>IFERROR(#REF!/#REF!*100-100,"")</f>
        <v/>
      </c>
      <c r="AW244" s="565" t="e">
        <f>#REF!-#REF!</f>
        <v>#REF!</v>
      </c>
      <c r="AX244" s="565" t="str">
        <f>IFERROR(#REF!/#REF!*100-100,"")</f>
        <v/>
      </c>
      <c r="AY244" s="565" t="e">
        <f>#REF!-#REF!</f>
        <v>#REF!</v>
      </c>
      <c r="AZ244" s="565" t="str">
        <f>IFERROR(#REF!/#REF!*100-100,"")</f>
        <v/>
      </c>
      <c r="BA244" s="565" t="e">
        <f>#REF!-#REF!</f>
        <v>#REF!</v>
      </c>
      <c r="BB244" s="565" t="str">
        <f>IFERROR(#REF!/I244*100-100,"")</f>
        <v/>
      </c>
      <c r="BC244" s="565" t="e">
        <f>#REF!-I244</f>
        <v>#REF!</v>
      </c>
      <c r="BE244" s="580" t="e">
        <f>#REF!-I244</f>
        <v>#REF!</v>
      </c>
      <c r="BF244" s="580" t="e">
        <f>#REF!-I244</f>
        <v>#REF!</v>
      </c>
      <c r="BG244" s="580" t="e">
        <f>#REF!-#REF!</f>
        <v>#REF!</v>
      </c>
      <c r="BH244" s="580" t="e">
        <f>#REF!-#REF!</f>
        <v>#REF!</v>
      </c>
    </row>
    <row r="245" spans="1:73" x14ac:dyDescent="0.25">
      <c r="A245" s="587"/>
      <c r="B245" s="1220" t="str">
        <f>Sum_Bud_data!M80</f>
        <v>Debt securities</v>
      </c>
      <c r="C245" s="1234"/>
      <c r="D245" s="1234"/>
      <c r="E245" s="1234"/>
      <c r="F245" s="1234"/>
      <c r="G245" s="1234"/>
      <c r="H245" s="574"/>
      <c r="I245" s="574"/>
      <c r="J245" s="574"/>
      <c r="K245" s="574"/>
      <c r="L245" s="574"/>
      <c r="M245" s="1234">
        <f>Sum_Bud_data!N80</f>
        <v>0</v>
      </c>
      <c r="N245" s="1234">
        <f>Sum_Bud_data!O80</f>
        <v>0</v>
      </c>
      <c r="O245" s="1234">
        <f>Sum_Bud_data!P80</f>
        <v>0</v>
      </c>
      <c r="P245" s="1234">
        <f>Sum_Bud_data!U80</f>
        <v>0</v>
      </c>
      <c r="Q245" s="1234">
        <f>Sum_Bud_data!Z80</f>
        <v>0</v>
      </c>
      <c r="R245" s="1398">
        <f>Sum_Bud_data!AE80</f>
        <v>0</v>
      </c>
      <c r="S245" s="772"/>
      <c r="T245" s="575"/>
      <c r="U245" s="575"/>
      <c r="V245" s="575"/>
      <c r="W245" s="575"/>
      <c r="X245" s="575"/>
      <c r="Y245" s="575"/>
      <c r="Z245" s="575"/>
      <c r="AA245" s="575"/>
      <c r="AB245" s="575"/>
      <c r="AC245" s="575"/>
      <c r="AD245" s="628"/>
      <c r="AE245" s="711"/>
      <c r="AF245" s="711"/>
      <c r="AG245" s="711"/>
      <c r="AH245" s="711"/>
      <c r="AI245" s="711"/>
      <c r="AJ245" s="711"/>
      <c r="AK245" s="711"/>
      <c r="AL245" s="711"/>
      <c r="AM245" s="711"/>
      <c r="AN245" s="711"/>
      <c r="AO245" s="711"/>
      <c r="AP245" s="711"/>
      <c r="AQ245" s="711"/>
      <c r="AR245" s="711"/>
      <c r="AS245" s="711"/>
      <c r="AT245" s="711"/>
      <c r="AU245" s="630"/>
      <c r="AV245" s="565"/>
      <c r="AW245" s="565"/>
      <c r="AX245" s="565"/>
      <c r="AY245" s="565"/>
      <c r="AZ245" s="565"/>
      <c r="BA245" s="565"/>
      <c r="BB245" s="565"/>
      <c r="BC245" s="565"/>
      <c r="BE245" s="580"/>
      <c r="BF245" s="580"/>
      <c r="BG245" s="580"/>
      <c r="BH245" s="580"/>
    </row>
    <row r="246" spans="1:73" x14ac:dyDescent="0.25">
      <c r="A246" s="587"/>
      <c r="B246" s="1220" t="s">
        <v>1002</v>
      </c>
      <c r="C246" s="1234">
        <v>7.1</v>
      </c>
      <c r="D246" s="1234">
        <v>7.1</v>
      </c>
      <c r="E246" s="1234">
        <v>7.1</v>
      </c>
      <c r="F246" s="1234">
        <v>7.1</v>
      </c>
      <c r="G246" s="1234">
        <v>7.1</v>
      </c>
      <c r="H246" s="574">
        <f>[6]Sum_Bud_data!X81</f>
        <v>-7.1192712800000004</v>
      </c>
      <c r="I246" s="574">
        <f>[6]Sum_Bud_data!AG81</f>
        <v>0.23375012000000001</v>
      </c>
      <c r="J246" s="574">
        <f>[7]Sum_Bud_data!AX81</f>
        <v>-0.24453162000000001</v>
      </c>
      <c r="K246" s="574">
        <f>[7]Sum_Bud_data!BH81</f>
        <v>-0.24364131999999999</v>
      </c>
      <c r="L246" s="574">
        <f>[7]Sum_Bud_data!BM81</f>
        <v>-0.70309999999999995</v>
      </c>
      <c r="M246" s="1234">
        <f>Sum_Bud_data!N81</f>
        <v>11.49814684</v>
      </c>
      <c r="N246" s="1234">
        <f>Sum_Bud_data!O81</f>
        <v>20.389800000000001</v>
      </c>
      <c r="O246" s="1234">
        <f>Sum_Bud_data!P81</f>
        <v>0.38890000000000002</v>
      </c>
      <c r="P246" s="1234">
        <f>Sum_Bud_data!U81</f>
        <v>13.870799999999999</v>
      </c>
      <c r="Q246" s="1234">
        <f>Sum_Bud_data!Z81</f>
        <v>0.37080000000000002</v>
      </c>
      <c r="R246" s="1398">
        <f>Sum_Bud_data!AE81</f>
        <v>0.37080000000000002</v>
      </c>
      <c r="S246" s="772">
        <f t="shared" si="166"/>
        <v>-0.98092673787874329</v>
      </c>
      <c r="T246" s="575"/>
      <c r="U246" s="575"/>
      <c r="V246" s="575"/>
      <c r="W246" s="575"/>
      <c r="X246" s="575"/>
      <c r="Y246" s="575"/>
      <c r="Z246" s="575"/>
      <c r="AA246" s="575"/>
      <c r="AB246" s="575"/>
      <c r="AC246" s="575"/>
      <c r="AD246" s="628" t="s">
        <v>1382</v>
      </c>
      <c r="AE246" s="711">
        <f t="shared" si="193"/>
        <v>7.1</v>
      </c>
      <c r="AF246" s="711">
        <f t="shared" si="193"/>
        <v>7.1</v>
      </c>
      <c r="AG246" s="711">
        <f t="shared" si="193"/>
        <v>7.1</v>
      </c>
      <c r="AH246" s="711">
        <f t="shared" si="193"/>
        <v>7.1</v>
      </c>
      <c r="AI246" s="711">
        <f t="shared" si="193"/>
        <v>7.1</v>
      </c>
      <c r="AJ246" s="711">
        <f t="shared" si="193"/>
        <v>-7.1192712800000004</v>
      </c>
      <c r="AK246" s="711">
        <f t="shared" si="193"/>
        <v>0.23375012000000001</v>
      </c>
      <c r="AL246" s="711">
        <f t="shared" si="193"/>
        <v>-0.24453162000000001</v>
      </c>
      <c r="AM246" s="711">
        <f t="shared" si="193"/>
        <v>-0.24364131999999999</v>
      </c>
      <c r="AN246" s="711">
        <f t="shared" si="193"/>
        <v>-0.70309999999999995</v>
      </c>
      <c r="AO246" s="711">
        <f t="shared" si="193"/>
        <v>11.49814684</v>
      </c>
      <c r="AP246" s="711">
        <f t="shared" si="193"/>
        <v>20.389800000000001</v>
      </c>
      <c r="AQ246" s="711">
        <f t="shared" si="193"/>
        <v>0.38890000000000002</v>
      </c>
      <c r="AR246" s="711">
        <f t="shared" si="193"/>
        <v>13.870799999999999</v>
      </c>
      <c r="AS246" s="711">
        <f t="shared" si="193"/>
        <v>0.37080000000000002</v>
      </c>
      <c r="AT246" s="711">
        <f t="shared" si="193"/>
        <v>0.37080000000000002</v>
      </c>
      <c r="AU246" s="630" t="s">
        <v>1002</v>
      </c>
      <c r="AV246" s="565" t="str">
        <f>IFERROR(#REF!/#REF!*100-100,"")</f>
        <v/>
      </c>
      <c r="AW246" s="565" t="e">
        <f>#REF!-#REF!</f>
        <v>#REF!</v>
      </c>
      <c r="AX246" s="565" t="str">
        <f>IFERROR(#REF!/#REF!*100-100,"")</f>
        <v/>
      </c>
      <c r="AY246" s="565" t="e">
        <f>#REF!-#REF!</f>
        <v>#REF!</v>
      </c>
      <c r="AZ246" s="565" t="str">
        <f>IFERROR(#REF!/#REF!*100-100,"")</f>
        <v/>
      </c>
      <c r="BA246" s="565" t="e">
        <f>#REF!-#REF!</f>
        <v>#REF!</v>
      </c>
      <c r="BB246" s="565" t="str">
        <f>IFERROR(#REF!/I246*100-100,"")</f>
        <v/>
      </c>
      <c r="BC246" s="565" t="e">
        <f>#REF!-I246</f>
        <v>#REF!</v>
      </c>
      <c r="BE246" s="580" t="e">
        <f>#REF!-I246</f>
        <v>#REF!</v>
      </c>
      <c r="BF246" s="580" t="e">
        <f>#REF!-I246</f>
        <v>#REF!</v>
      </c>
      <c r="BG246" s="580" t="e">
        <f>#REF!-#REF!</f>
        <v>#REF!</v>
      </c>
      <c r="BH246" s="580" t="e">
        <f>#REF!-#REF!</f>
        <v>#REF!</v>
      </c>
    </row>
    <row r="247" spans="1:73" x14ac:dyDescent="0.25">
      <c r="A247" s="587"/>
      <c r="B247" s="1220" t="str">
        <f>Sum_Bud_data!M82</f>
        <v>Equity and inveestment fund shares</v>
      </c>
      <c r="C247" s="1234">
        <f>[6]Sum_Bud_data!S82</f>
        <v>0.4</v>
      </c>
      <c r="D247" s="1234">
        <f>[6]Sum_Bud_data!T82</f>
        <v>0.4</v>
      </c>
      <c r="E247" s="1234">
        <f>[6]Sum_Bud_data!U82</f>
        <v>0</v>
      </c>
      <c r="F247" s="1234">
        <f>[6]Sum_Bud_data!V82</f>
        <v>0</v>
      </c>
      <c r="G247" s="1234">
        <f>[6]Sum_Bud_data!W82</f>
        <v>0</v>
      </c>
      <c r="H247" s="574">
        <f>[6]Sum_Bud_data!X82</f>
        <v>0</v>
      </c>
      <c r="I247" s="574">
        <f>[6]Sum_Bud_data!AG82</f>
        <v>0</v>
      </c>
      <c r="J247" s="574">
        <f>[7]Sum_Bud_data!AX82</f>
        <v>0</v>
      </c>
      <c r="K247" s="574">
        <f>[7]Sum_Bud_data!BH82</f>
        <v>0</v>
      </c>
      <c r="L247" s="574">
        <f>[7]Sum_Bud_data!BM82</f>
        <v>1</v>
      </c>
      <c r="M247" s="1234">
        <f>Sum_Bud_data!N82</f>
        <v>-2.5</v>
      </c>
      <c r="N247" s="1234">
        <f>Sum_Bud_data!O82</f>
        <v>-0.1</v>
      </c>
      <c r="O247" s="1234">
        <f>Sum_Bud_data!P82</f>
        <v>-0.03</v>
      </c>
      <c r="P247" s="1234">
        <f>Sum_Bud_data!U82</f>
        <v>-0.1</v>
      </c>
      <c r="Q247" s="1234">
        <f>Sum_Bud_data!Z82</f>
        <v>-0.1</v>
      </c>
      <c r="R247" s="1398">
        <f>Sum_Bud_data!AE82</f>
        <v>-0.1</v>
      </c>
      <c r="S247" s="772">
        <f t="shared" si="166"/>
        <v>-0.7</v>
      </c>
      <c r="T247" s="575"/>
      <c r="U247" s="575"/>
      <c r="V247" s="575"/>
      <c r="W247" s="575"/>
      <c r="X247" s="575"/>
      <c r="Y247" s="575"/>
      <c r="Z247" s="575"/>
      <c r="AA247" s="575"/>
      <c r="AB247" s="575"/>
      <c r="AC247" s="575"/>
      <c r="AD247" s="628" t="s">
        <v>1383</v>
      </c>
      <c r="AE247" s="711">
        <f t="shared" si="193"/>
        <v>0.4</v>
      </c>
      <c r="AF247" s="711">
        <f t="shared" si="193"/>
        <v>0.4</v>
      </c>
      <c r="AG247" s="711">
        <f t="shared" si="193"/>
        <v>0</v>
      </c>
      <c r="AH247" s="711">
        <f t="shared" si="193"/>
        <v>0</v>
      </c>
      <c r="AI247" s="711">
        <f t="shared" si="193"/>
        <v>0</v>
      </c>
      <c r="AJ247" s="711">
        <f t="shared" si="193"/>
        <v>0</v>
      </c>
      <c r="AK247" s="711">
        <f t="shared" si="193"/>
        <v>0</v>
      </c>
      <c r="AL247" s="711">
        <f t="shared" si="193"/>
        <v>0</v>
      </c>
      <c r="AM247" s="711">
        <f t="shared" si="193"/>
        <v>0</v>
      </c>
      <c r="AN247" s="711">
        <f t="shared" si="193"/>
        <v>1</v>
      </c>
      <c r="AO247" s="711">
        <f t="shared" si="193"/>
        <v>-2.5</v>
      </c>
      <c r="AP247" s="711">
        <f t="shared" si="193"/>
        <v>-0.1</v>
      </c>
      <c r="AQ247" s="711">
        <f t="shared" si="193"/>
        <v>-0.03</v>
      </c>
      <c r="AR247" s="711">
        <f t="shared" si="193"/>
        <v>-0.1</v>
      </c>
      <c r="AS247" s="711">
        <f t="shared" si="193"/>
        <v>-0.1</v>
      </c>
      <c r="AT247" s="711">
        <f t="shared" si="193"/>
        <v>-0.1</v>
      </c>
      <c r="AU247" s="630" t="s">
        <v>1008</v>
      </c>
      <c r="AV247" s="565" t="str">
        <f>IFERROR(#REF!/#REF!*100-100,"")</f>
        <v/>
      </c>
      <c r="AW247" s="565" t="e">
        <f>#REF!-#REF!</f>
        <v>#REF!</v>
      </c>
      <c r="AX247" s="565" t="str">
        <f>IFERROR(#REF!/#REF!*100-100,"")</f>
        <v/>
      </c>
      <c r="AY247" s="565" t="e">
        <f>#REF!-#REF!</f>
        <v>#REF!</v>
      </c>
      <c r="AZ247" s="565" t="str">
        <f>IFERROR(#REF!/#REF!*100-100,"")</f>
        <v/>
      </c>
      <c r="BA247" s="565" t="e">
        <f>#REF!-#REF!</f>
        <v>#REF!</v>
      </c>
      <c r="BB247" s="565" t="str">
        <f>IFERROR(#REF!/I247*100-100,"")</f>
        <v/>
      </c>
      <c r="BC247" s="565" t="e">
        <f>#REF!-I247</f>
        <v>#REF!</v>
      </c>
      <c r="BE247" s="580" t="e">
        <f>#REF!-I247</f>
        <v>#REF!</v>
      </c>
      <c r="BF247" s="580" t="e">
        <f>#REF!-I247</f>
        <v>#REF!</v>
      </c>
      <c r="BG247" s="580" t="e">
        <f>#REF!-#REF!</f>
        <v>#REF!</v>
      </c>
      <c r="BH247" s="580" t="e">
        <f>#REF!-#REF!</f>
        <v>#REF!</v>
      </c>
    </row>
    <row r="248" spans="1:73" x14ac:dyDescent="0.25">
      <c r="A248" s="587"/>
      <c r="B248" s="161" t="s">
        <v>1078</v>
      </c>
      <c r="C248" s="1233">
        <f>[6]Sum_Bud_data!S84</f>
        <v>-4.6726000000000001</v>
      </c>
      <c r="D248" s="1233">
        <f>[6]Sum_Bud_data!T84</f>
        <v>175.08439999999999</v>
      </c>
      <c r="E248" s="1233">
        <f>[6]Sum_Bud_data!U84</f>
        <v>-13.410921499999999</v>
      </c>
      <c r="F248" s="1233">
        <f>[6]Sum_Bud_data!V84</f>
        <v>0</v>
      </c>
      <c r="G248" s="1233">
        <f>[6]Sum_Bud_data!W84</f>
        <v>0</v>
      </c>
      <c r="H248" s="47">
        <f>[6]Sum_Bud_data!X84</f>
        <v>-13.410921499999999</v>
      </c>
      <c r="I248" s="47">
        <f>[6]Sum_Bud_data!AG84</f>
        <v>1.9447664599999985</v>
      </c>
      <c r="J248" s="47">
        <f t="shared" ref="J248:Q248" si="196">J249+J253</f>
        <v>14.048361139999995</v>
      </c>
      <c r="K248" s="47">
        <f t="shared" si="196"/>
        <v>-12.48247829</v>
      </c>
      <c r="L248" s="47">
        <f t="shared" si="196"/>
        <v>1.8750000000000018</v>
      </c>
      <c r="M248" s="1310">
        <f t="shared" si="196"/>
        <v>-48.105460559999997</v>
      </c>
      <c r="N248" s="1310">
        <f>N249+N253</f>
        <v>-18.406999999999996</v>
      </c>
      <c r="O248" s="1328">
        <f t="shared" si="196"/>
        <v>-28.520899999999997</v>
      </c>
      <c r="P248" s="1310">
        <f>P249+P253</f>
        <v>-16.225700000000003</v>
      </c>
      <c r="Q248" s="1328">
        <f t="shared" si="196"/>
        <v>-45.225700000000003</v>
      </c>
      <c r="R248" s="1406">
        <f t="shared" ref="R248" si="197">R249+R253</f>
        <v>-51.225700000000003</v>
      </c>
      <c r="S248" s="772">
        <f t="shared" si="166"/>
        <v>0.54945944477644382</v>
      </c>
      <c r="T248" s="45"/>
      <c r="U248" s="45">
        <f>P244-15</f>
        <v>-12.2638</v>
      </c>
      <c r="V248" s="45"/>
      <c r="W248" s="45"/>
      <c r="X248" s="45"/>
      <c r="Y248" s="45"/>
      <c r="Z248" s="45"/>
      <c r="AA248" s="45"/>
      <c r="AB248" s="45"/>
      <c r="AC248" s="45"/>
      <c r="AD248" s="551" t="s">
        <v>1384</v>
      </c>
      <c r="AE248" s="711">
        <f t="shared" si="193"/>
        <v>-4.6726000000000001</v>
      </c>
      <c r="AF248" s="711">
        <f t="shared" si="193"/>
        <v>175.08439999999999</v>
      </c>
      <c r="AG248" s="711">
        <f t="shared" si="193"/>
        <v>-13.410921499999999</v>
      </c>
      <c r="AH248" s="711">
        <f t="shared" si="193"/>
        <v>0</v>
      </c>
      <c r="AI248" s="711">
        <f t="shared" si="193"/>
        <v>0</v>
      </c>
      <c r="AJ248" s="711">
        <f t="shared" si="193"/>
        <v>-13.410921499999999</v>
      </c>
      <c r="AK248" s="711">
        <f t="shared" si="193"/>
        <v>1.9447664599999985</v>
      </c>
      <c r="AL248" s="711">
        <f t="shared" si="193"/>
        <v>14.048361139999995</v>
      </c>
      <c r="AM248" s="711">
        <f t="shared" si="193"/>
        <v>-12.48247829</v>
      </c>
      <c r="AN248" s="711">
        <f t="shared" si="193"/>
        <v>1.8750000000000018</v>
      </c>
      <c r="AO248" s="711">
        <f t="shared" si="193"/>
        <v>-48.105460559999997</v>
      </c>
      <c r="AP248" s="711">
        <f t="shared" si="193"/>
        <v>-18.406999999999996</v>
      </c>
      <c r="AQ248" s="711">
        <f t="shared" si="193"/>
        <v>-28.520899999999997</v>
      </c>
      <c r="AR248" s="711">
        <f t="shared" si="193"/>
        <v>-16.225700000000003</v>
      </c>
      <c r="AS248" s="711">
        <f t="shared" si="193"/>
        <v>-45.225700000000003</v>
      </c>
      <c r="AT248" s="711">
        <f t="shared" si="193"/>
        <v>-51.225700000000003</v>
      </c>
      <c r="AU248" s="40" t="s">
        <v>1078</v>
      </c>
      <c r="AV248" s="565" t="str">
        <f>IFERROR(#REF!/#REF!*100-100,"")</f>
        <v/>
      </c>
      <c r="AW248" s="565" t="e">
        <f>#REF!-#REF!</f>
        <v>#REF!</v>
      </c>
      <c r="AX248" s="565" t="str">
        <f>IFERROR(#REF!/#REF!*100-100,"")</f>
        <v/>
      </c>
      <c r="AY248" s="565" t="e">
        <f>#REF!-#REF!</f>
        <v>#REF!</v>
      </c>
      <c r="AZ248" s="565" t="str">
        <f>IFERROR(#REF!/#REF!*100-100,"")</f>
        <v/>
      </c>
      <c r="BA248" s="565" t="e">
        <f>#REF!-#REF!</f>
        <v>#REF!</v>
      </c>
      <c r="BB248" s="565" t="str">
        <f>IFERROR(#REF!/I248*100-100,"")</f>
        <v/>
      </c>
      <c r="BC248" s="565" t="e">
        <f>#REF!-I248</f>
        <v>#REF!</v>
      </c>
      <c r="BE248" s="580" t="e">
        <f>#REF!-I248</f>
        <v>#REF!</v>
      </c>
      <c r="BF248" s="580" t="e">
        <f>#REF!-I248</f>
        <v>#REF!</v>
      </c>
      <c r="BG248" s="580" t="e">
        <f>#REF!-#REF!</f>
        <v>#REF!</v>
      </c>
      <c r="BH248" s="580" t="e">
        <f>#REF!-#REF!</f>
        <v>#REF!</v>
      </c>
    </row>
    <row r="249" spans="1:73" x14ac:dyDescent="0.25">
      <c r="A249" s="587"/>
      <c r="B249" s="339" t="s">
        <v>931</v>
      </c>
      <c r="C249" s="778">
        <f t="shared" ref="C249:L249" si="198">C251-C252</f>
        <v>0.87400000000000233</v>
      </c>
      <c r="D249" s="778">
        <f t="shared" si="198"/>
        <v>1.9000000000000021</v>
      </c>
      <c r="E249" s="778">
        <f t="shared" si="198"/>
        <v>6.0000000000037801E-4</v>
      </c>
      <c r="F249" s="778">
        <f t="shared" si="198"/>
        <v>0</v>
      </c>
      <c r="G249" s="778">
        <f t="shared" si="198"/>
        <v>0</v>
      </c>
      <c r="H249" s="44">
        <f t="shared" si="198"/>
        <v>6.0000000000037801E-4</v>
      </c>
      <c r="I249" s="44">
        <f t="shared" si="198"/>
        <v>12.860427899999998</v>
      </c>
      <c r="J249" s="44">
        <f t="shared" si="198"/>
        <v>-2.6390000000000011</v>
      </c>
      <c r="K249" s="44">
        <f t="shared" si="198"/>
        <v>0</v>
      </c>
      <c r="L249" s="44">
        <f t="shared" si="198"/>
        <v>-8.4999999999999076E-2</v>
      </c>
      <c r="M249" s="1234">
        <f>M250+M251-M252</f>
        <v>-1.8090000000000011</v>
      </c>
      <c r="N249" s="1234">
        <f t="shared" ref="N249:Q249" si="199">N250+N251-N252</f>
        <v>30</v>
      </c>
      <c r="O249" s="1234">
        <f t="shared" si="199"/>
        <v>20.295000000000002</v>
      </c>
      <c r="P249" s="1234">
        <f t="shared" si="199"/>
        <v>35</v>
      </c>
      <c r="Q249" s="1234">
        <f t="shared" si="199"/>
        <v>6.0000000000000018</v>
      </c>
      <c r="R249" s="1398">
        <f t="shared" ref="R249" si="200">R250+R251-R252</f>
        <v>0</v>
      </c>
      <c r="S249" s="772">
        <f t="shared" si="166"/>
        <v>-0.3234999999999999</v>
      </c>
      <c r="T249" s="640"/>
      <c r="U249" s="640"/>
      <c r="V249" s="640"/>
      <c r="W249" s="640"/>
      <c r="X249" s="640"/>
      <c r="Y249" s="640"/>
      <c r="Z249" s="640"/>
      <c r="AA249" s="640"/>
      <c r="AB249" s="640"/>
      <c r="AC249" s="640"/>
      <c r="AD249" s="551" t="s">
        <v>1380</v>
      </c>
      <c r="AE249" s="711">
        <f t="shared" si="193"/>
        <v>0.87400000000000233</v>
      </c>
      <c r="AF249" s="711">
        <f t="shared" si="193"/>
        <v>1.9000000000000021</v>
      </c>
      <c r="AG249" s="711">
        <f t="shared" si="193"/>
        <v>6.0000000000037801E-4</v>
      </c>
      <c r="AH249" s="711">
        <f t="shared" si="193"/>
        <v>0</v>
      </c>
      <c r="AI249" s="711">
        <f t="shared" si="193"/>
        <v>0</v>
      </c>
      <c r="AJ249" s="711">
        <f t="shared" si="193"/>
        <v>6.0000000000037801E-4</v>
      </c>
      <c r="AK249" s="711">
        <f t="shared" si="193"/>
        <v>12.860427899999998</v>
      </c>
      <c r="AL249" s="711">
        <f t="shared" si="193"/>
        <v>-2.6390000000000011</v>
      </c>
      <c r="AM249" s="711">
        <f t="shared" si="193"/>
        <v>0</v>
      </c>
      <c r="AN249" s="711">
        <f t="shared" si="193"/>
        <v>-8.4999999999999076E-2</v>
      </c>
      <c r="AO249" s="711">
        <f t="shared" si="193"/>
        <v>-1.8090000000000011</v>
      </c>
      <c r="AP249" s="711">
        <f t="shared" si="193"/>
        <v>30</v>
      </c>
      <c r="AQ249" s="711">
        <f t="shared" si="193"/>
        <v>20.295000000000002</v>
      </c>
      <c r="AR249" s="711">
        <f t="shared" si="193"/>
        <v>35</v>
      </c>
      <c r="AS249" s="711">
        <f t="shared" si="193"/>
        <v>6.0000000000000018</v>
      </c>
      <c r="AT249" s="711">
        <f t="shared" si="193"/>
        <v>0</v>
      </c>
      <c r="AU249" s="49" t="s">
        <v>931</v>
      </c>
      <c r="AV249" s="565" t="str">
        <f>IFERROR(#REF!/#REF!*100-100,"")</f>
        <v/>
      </c>
      <c r="AW249" s="565" t="e">
        <f>#REF!-#REF!</f>
        <v>#REF!</v>
      </c>
      <c r="AX249" s="565" t="str">
        <f>IFERROR(#REF!/#REF!*100-100,"")</f>
        <v/>
      </c>
      <c r="AY249" s="565" t="e">
        <f>#REF!-#REF!</f>
        <v>#REF!</v>
      </c>
      <c r="AZ249" s="565" t="str">
        <f>IFERROR(#REF!/#REF!*100-100,"")</f>
        <v/>
      </c>
      <c r="BA249" s="565" t="e">
        <f>#REF!-#REF!</f>
        <v>#REF!</v>
      </c>
      <c r="BB249" s="565" t="str">
        <f>IFERROR(#REF!/I249*100-100,"")</f>
        <v/>
      </c>
      <c r="BC249" s="565" t="e">
        <f>#REF!-I249</f>
        <v>#REF!</v>
      </c>
      <c r="BE249" s="580" t="e">
        <f>#REF!-I249</f>
        <v>#REF!</v>
      </c>
      <c r="BF249" s="580" t="e">
        <f>#REF!-I249</f>
        <v>#REF!</v>
      </c>
      <c r="BG249" s="580" t="e">
        <f>#REF!-#REF!</f>
        <v>#REF!</v>
      </c>
      <c r="BH249" s="580" t="e">
        <f>#REF!-#REF!</f>
        <v>#REF!</v>
      </c>
    </row>
    <row r="250" spans="1:73" x14ac:dyDescent="0.25">
      <c r="A250" s="587"/>
      <c r="B250" s="1220" t="str">
        <f>B245</f>
        <v>Debt securities</v>
      </c>
      <c r="C250" s="778"/>
      <c r="D250" s="778"/>
      <c r="E250" s="778"/>
      <c r="F250" s="778"/>
      <c r="G250" s="778"/>
      <c r="H250" s="44"/>
      <c r="I250" s="44"/>
      <c r="J250" s="44"/>
      <c r="K250" s="44"/>
      <c r="L250" s="44"/>
      <c r="M250" s="1234">
        <f>Sum_Bud_data!N86</f>
        <v>15</v>
      </c>
      <c r="N250" s="1234">
        <f>Sum_Bud_data!O86</f>
        <v>43.566000000000003</v>
      </c>
      <c r="O250" s="1234">
        <f>Sum_Bud_data!P86</f>
        <v>33.86</v>
      </c>
      <c r="P250" s="1234">
        <f>Sum_Bud_data!U86</f>
        <v>54.872</v>
      </c>
      <c r="Q250" s="1234">
        <f>Sum_Bud_data!Z86</f>
        <v>21.1</v>
      </c>
      <c r="R250" s="1398">
        <f>Sum_Bud_data!AE86</f>
        <v>5.508</v>
      </c>
      <c r="S250" s="772"/>
      <c r="T250" s="640"/>
      <c r="U250" s="640"/>
      <c r="V250" s="640"/>
      <c r="W250" s="640"/>
      <c r="X250" s="640"/>
      <c r="Y250" s="640"/>
      <c r="Z250" s="640"/>
      <c r="AA250" s="640"/>
      <c r="AB250" s="640"/>
      <c r="AC250" s="640"/>
      <c r="AD250" s="551"/>
      <c r="AE250" s="711"/>
      <c r="AF250" s="711"/>
      <c r="AG250" s="711"/>
      <c r="AH250" s="711"/>
      <c r="AI250" s="711"/>
      <c r="AJ250" s="711"/>
      <c r="AK250" s="711"/>
      <c r="AL250" s="711"/>
      <c r="AM250" s="711"/>
      <c r="AN250" s="711"/>
      <c r="AO250" s="711"/>
      <c r="AP250" s="711"/>
      <c r="AQ250" s="711"/>
      <c r="AR250" s="711"/>
      <c r="AS250" s="711"/>
      <c r="AT250" s="711"/>
      <c r="AU250" s="49"/>
      <c r="AV250" s="565"/>
      <c r="AW250" s="565"/>
      <c r="AX250" s="565"/>
      <c r="AY250" s="565"/>
      <c r="AZ250" s="565"/>
      <c r="BA250" s="565"/>
      <c r="BB250" s="565"/>
      <c r="BC250" s="565"/>
      <c r="BE250" s="580"/>
      <c r="BF250" s="580"/>
      <c r="BG250" s="580"/>
      <c r="BH250" s="580"/>
    </row>
    <row r="251" spans="1:73" x14ac:dyDescent="0.25">
      <c r="A251" s="587"/>
      <c r="B251" s="1220" t="s">
        <v>1002</v>
      </c>
      <c r="C251" s="778">
        <f>[6]Sum_Bud_data!S86</f>
        <v>16.074000000000002</v>
      </c>
      <c r="D251" s="778">
        <f>[6]Sum_Bud_data!T86</f>
        <v>17.100000000000001</v>
      </c>
      <c r="E251" s="778">
        <f>[6]Sum_Bud_data!U86</f>
        <v>15.153600000000001</v>
      </c>
      <c r="F251" s="778">
        <f>[6]Sum_Bud_data!V86</f>
        <v>0</v>
      </c>
      <c r="G251" s="778">
        <f>[6]Sum_Bud_data!W86</f>
        <v>0</v>
      </c>
      <c r="H251" s="44">
        <f>[6]Sum_Bud_data!X86</f>
        <v>15.153600000000001</v>
      </c>
      <c r="I251" s="44">
        <f>[6]Sum_Bud_data!AG86</f>
        <v>31.860427899999998</v>
      </c>
      <c r="J251" s="44">
        <f>[7]Sum_Bud_data!AX86</f>
        <v>12.375999999999999</v>
      </c>
      <c r="K251" s="44">
        <f>[7]Sum_Bud_data!BH86</f>
        <v>15.846</v>
      </c>
      <c r="L251" s="44">
        <f>[7]Sum_Bud_data!BM86</f>
        <v>15.015000000000001</v>
      </c>
      <c r="M251" s="1234">
        <f>Sum_Bud_data!N87</f>
        <v>0</v>
      </c>
      <c r="N251" s="1234">
        <f>Sum_Bud_data!O87</f>
        <v>0</v>
      </c>
      <c r="O251" s="1234">
        <f>Sum_Bud_data!P87</f>
        <v>0</v>
      </c>
      <c r="P251" s="1234">
        <f>Sum_Bud_data!U87</f>
        <v>0</v>
      </c>
      <c r="Q251" s="1234">
        <f>Sum_Bud_data!Z87</f>
        <v>0</v>
      </c>
      <c r="R251" s="1398">
        <f>Sum_Bud_data!AE87</f>
        <v>0</v>
      </c>
      <c r="S251" s="772" t="e">
        <f t="shared" si="166"/>
        <v>#DIV/0!</v>
      </c>
      <c r="T251" s="640"/>
      <c r="U251" s="640"/>
      <c r="V251" s="640"/>
      <c r="W251" s="640"/>
      <c r="X251" s="640"/>
      <c r="Y251" s="640"/>
      <c r="Z251" s="640"/>
      <c r="AA251" s="640"/>
      <c r="AB251" s="640"/>
      <c r="AC251" s="640"/>
      <c r="AD251" s="794" t="s">
        <v>1385</v>
      </c>
      <c r="AE251" s="711">
        <f t="shared" si="193"/>
        <v>16.074000000000002</v>
      </c>
      <c r="AF251" s="711">
        <f t="shared" si="193"/>
        <v>17.100000000000001</v>
      </c>
      <c r="AG251" s="711">
        <f t="shared" si="193"/>
        <v>15.153600000000001</v>
      </c>
      <c r="AH251" s="711">
        <f t="shared" si="193"/>
        <v>0</v>
      </c>
      <c r="AI251" s="711">
        <f t="shared" si="193"/>
        <v>0</v>
      </c>
      <c r="AJ251" s="711">
        <f t="shared" si="193"/>
        <v>15.153600000000001</v>
      </c>
      <c r="AK251" s="711">
        <f t="shared" si="193"/>
        <v>31.860427899999998</v>
      </c>
      <c r="AL251" s="711">
        <f t="shared" si="193"/>
        <v>12.375999999999999</v>
      </c>
      <c r="AM251" s="711">
        <f t="shared" si="193"/>
        <v>15.846</v>
      </c>
      <c r="AN251" s="711">
        <f t="shared" si="193"/>
        <v>15.015000000000001</v>
      </c>
      <c r="AO251" s="711">
        <f t="shared" si="193"/>
        <v>0</v>
      </c>
      <c r="AP251" s="711">
        <f t="shared" si="193"/>
        <v>0</v>
      </c>
      <c r="AQ251" s="711">
        <f t="shared" si="193"/>
        <v>0</v>
      </c>
      <c r="AR251" s="711">
        <f t="shared" si="193"/>
        <v>0</v>
      </c>
      <c r="AS251" s="711">
        <f t="shared" si="193"/>
        <v>0</v>
      </c>
      <c r="AT251" s="711">
        <f t="shared" si="193"/>
        <v>0</v>
      </c>
      <c r="AU251" s="43" t="s">
        <v>1002</v>
      </c>
      <c r="AV251" s="565" t="str">
        <f>IFERROR(#REF!/#REF!*100-100,"")</f>
        <v/>
      </c>
      <c r="AW251" s="565" t="e">
        <f>#REF!-#REF!</f>
        <v>#REF!</v>
      </c>
      <c r="AX251" s="565" t="str">
        <f>IFERROR(#REF!/#REF!*100-100,"")</f>
        <v/>
      </c>
      <c r="AY251" s="565" t="e">
        <f>#REF!-#REF!</f>
        <v>#REF!</v>
      </c>
      <c r="AZ251" s="565" t="str">
        <f>IFERROR(#REF!/#REF!*100-100,"")</f>
        <v/>
      </c>
      <c r="BA251" s="565" t="e">
        <f>#REF!-#REF!</f>
        <v>#REF!</v>
      </c>
      <c r="BB251" s="565" t="str">
        <f>IFERROR(#REF!/I251*100-100,"")</f>
        <v/>
      </c>
      <c r="BC251" s="565" t="e">
        <f>#REF!-I251</f>
        <v>#REF!</v>
      </c>
      <c r="BE251" s="580" t="e">
        <f>#REF!-I251</f>
        <v>#REF!</v>
      </c>
      <c r="BF251" s="580" t="e">
        <f>#REF!-I251</f>
        <v>#REF!</v>
      </c>
      <c r="BG251" s="580" t="e">
        <f>#REF!-#REF!</f>
        <v>#REF!</v>
      </c>
      <c r="BH251" s="580" t="e">
        <f>#REF!-#REF!</f>
        <v>#REF!</v>
      </c>
      <c r="BU251" s="580">
        <f>P248+P242</f>
        <v>0.28129999999999455</v>
      </c>
    </row>
    <row r="252" spans="1:73" x14ac:dyDescent="0.25">
      <c r="A252" s="587"/>
      <c r="B252" s="1220" t="s">
        <v>1079</v>
      </c>
      <c r="C252" s="778">
        <f>[6]Sum_Bud_data!S87</f>
        <v>15.2</v>
      </c>
      <c r="D252" s="778">
        <f>[6]Sum_Bud_data!T87</f>
        <v>15.2</v>
      </c>
      <c r="E252" s="778">
        <f>[6]Sum_Bud_data!U87</f>
        <v>15.153</v>
      </c>
      <c r="F252" s="778">
        <f>[6]Sum_Bud_data!V87</f>
        <v>0</v>
      </c>
      <c r="G252" s="778">
        <f>[6]Sum_Bud_data!W87</f>
        <v>0</v>
      </c>
      <c r="H252" s="44">
        <f>[6]Sum_Bud_data!X87</f>
        <v>15.153</v>
      </c>
      <c r="I252" s="44">
        <f>[6]Sum_Bud_data!AG87</f>
        <v>19</v>
      </c>
      <c r="J252" s="44">
        <f>[7]Sum_Bud_data!AX87</f>
        <v>15.015000000000001</v>
      </c>
      <c r="K252" s="44">
        <f>[7]Sum_Bud_data!BH87</f>
        <v>15.846</v>
      </c>
      <c r="L252" s="44">
        <f>[7]Sum_Bud_data!BM87</f>
        <v>15.1</v>
      </c>
      <c r="M252" s="1234">
        <f>Sum_Bud_data!N88</f>
        <v>16.809000000000001</v>
      </c>
      <c r="N252" s="1234">
        <f>Sum_Bud_data!O88</f>
        <v>13.566000000000001</v>
      </c>
      <c r="O252" s="1234">
        <f>Sum_Bud_data!P88</f>
        <v>13.565</v>
      </c>
      <c r="P252" s="1234">
        <f>Sum_Bud_data!U88</f>
        <v>19.872</v>
      </c>
      <c r="Q252" s="1234">
        <f>Sum_Bud_data!Z88</f>
        <v>15.1</v>
      </c>
      <c r="R252" s="1398">
        <f>Sum_Bud_data!AE88</f>
        <v>5.508</v>
      </c>
      <c r="S252" s="772">
        <f t="shared" si="166"/>
        <v>-7.3713696004840124E-5</v>
      </c>
      <c r="T252" s="640"/>
      <c r="U252" s="640"/>
      <c r="V252" s="640"/>
      <c r="W252" s="640"/>
      <c r="X252" s="640"/>
      <c r="Y252" s="640"/>
      <c r="Z252" s="640"/>
      <c r="AA252" s="640"/>
      <c r="AB252" s="640"/>
      <c r="AC252" s="640"/>
      <c r="AD252" s="794" t="s">
        <v>1386</v>
      </c>
      <c r="AE252" s="711">
        <f t="shared" si="193"/>
        <v>15.2</v>
      </c>
      <c r="AF252" s="711">
        <f t="shared" si="193"/>
        <v>15.2</v>
      </c>
      <c r="AG252" s="711">
        <f t="shared" si="193"/>
        <v>15.153</v>
      </c>
      <c r="AH252" s="711">
        <f t="shared" si="193"/>
        <v>0</v>
      </c>
      <c r="AI252" s="711">
        <f t="shared" si="193"/>
        <v>0</v>
      </c>
      <c r="AJ252" s="711">
        <f t="shared" si="193"/>
        <v>15.153</v>
      </c>
      <c r="AK252" s="711">
        <f t="shared" si="193"/>
        <v>19</v>
      </c>
      <c r="AL252" s="711">
        <f t="shared" si="193"/>
        <v>15.015000000000001</v>
      </c>
      <c r="AM252" s="711">
        <f t="shared" si="193"/>
        <v>15.846</v>
      </c>
      <c r="AN252" s="711">
        <f t="shared" si="193"/>
        <v>15.1</v>
      </c>
      <c r="AO252" s="711">
        <f t="shared" si="193"/>
        <v>16.809000000000001</v>
      </c>
      <c r="AP252" s="711">
        <f t="shared" si="193"/>
        <v>13.566000000000001</v>
      </c>
      <c r="AQ252" s="711">
        <f t="shared" si="193"/>
        <v>13.565</v>
      </c>
      <c r="AR252" s="711">
        <f t="shared" si="193"/>
        <v>19.872</v>
      </c>
      <c r="AS252" s="711">
        <f t="shared" si="193"/>
        <v>15.1</v>
      </c>
      <c r="AT252" s="711">
        <f t="shared" si="193"/>
        <v>5.508</v>
      </c>
      <c r="AU252" s="43" t="s">
        <v>1079</v>
      </c>
      <c r="AV252" s="565" t="str">
        <f>IFERROR(#REF!/#REF!*100-100,"")</f>
        <v/>
      </c>
      <c r="AW252" s="565" t="e">
        <f>#REF!-#REF!</f>
        <v>#REF!</v>
      </c>
      <c r="AX252" s="565" t="str">
        <f>IFERROR(#REF!/#REF!*100-100,"")</f>
        <v/>
      </c>
      <c r="AY252" s="565" t="e">
        <f>#REF!-#REF!</f>
        <v>#REF!</v>
      </c>
      <c r="AZ252" s="565" t="str">
        <f>IFERROR(#REF!/#REF!*100-100,"")</f>
        <v/>
      </c>
      <c r="BA252" s="565" t="e">
        <f>#REF!-#REF!</f>
        <v>#REF!</v>
      </c>
      <c r="BB252" s="565" t="str">
        <f>IFERROR(#REF!/I252*100-100,"")</f>
        <v/>
      </c>
      <c r="BC252" s="565" t="e">
        <f>#REF!-I252</f>
        <v>#REF!</v>
      </c>
      <c r="BE252" s="580" t="e">
        <f>#REF!-I252</f>
        <v>#REF!</v>
      </c>
      <c r="BF252" s="580" t="e">
        <f>#REF!-I252</f>
        <v>#REF!</v>
      </c>
      <c r="BG252" s="580" t="e">
        <f>#REF!-#REF!</f>
        <v>#REF!</v>
      </c>
      <c r="BH252" s="580" t="e">
        <f>#REF!-#REF!</f>
        <v>#REF!</v>
      </c>
    </row>
    <row r="253" spans="1:73" x14ac:dyDescent="0.25">
      <c r="A253" s="587"/>
      <c r="B253" s="339" t="str">
        <f>Sum_Bud_data!M89</f>
        <v>External</v>
      </c>
      <c r="C253" s="778">
        <f>C254+C255</f>
        <v>-5.5466000000000015</v>
      </c>
      <c r="D253" s="778">
        <f>D254+D255</f>
        <v>-14.9156</v>
      </c>
      <c r="E253" s="778">
        <f>E254+E255</f>
        <v>-13.411521499999999</v>
      </c>
      <c r="F253" s="778">
        <f>F254+F255</f>
        <v>0</v>
      </c>
      <c r="G253" s="778">
        <f>G254+G255</f>
        <v>0</v>
      </c>
      <c r="H253" s="44">
        <f>H254-H255</f>
        <v>-13.411521499999999</v>
      </c>
      <c r="I253" s="44">
        <f>[6]Sum_Bud_data!AG88</f>
        <v>-10.915661439999999</v>
      </c>
      <c r="J253" s="44">
        <f t="shared" ref="J253:Q253" si="201">J254-J255</f>
        <v>16.687361139999997</v>
      </c>
      <c r="K253" s="44">
        <f t="shared" si="201"/>
        <v>-12.48247829</v>
      </c>
      <c r="L253" s="44">
        <f t="shared" si="201"/>
        <v>1.9600000000000009</v>
      </c>
      <c r="M253" s="1234">
        <f t="shared" si="201"/>
        <v>-46.296460559999993</v>
      </c>
      <c r="N253" s="1234">
        <f t="shared" si="201"/>
        <v>-48.406999999999996</v>
      </c>
      <c r="O253" s="1407">
        <f t="shared" si="201"/>
        <v>-48.815899999999999</v>
      </c>
      <c r="P253" s="1408">
        <f>P254-P255</f>
        <v>-51.225700000000003</v>
      </c>
      <c r="Q253" s="1407">
        <f t="shared" si="201"/>
        <v>-51.225700000000003</v>
      </c>
      <c r="R253" s="1409">
        <f t="shared" ref="R253" si="202">R254-R255</f>
        <v>-51.225700000000003</v>
      </c>
      <c r="S253" s="772">
        <f t="shared" si="166"/>
        <v>8.4471254157456599E-3</v>
      </c>
      <c r="T253" s="640"/>
      <c r="U253" s="640"/>
      <c r="V253" s="640"/>
      <c r="W253" s="640"/>
      <c r="X253" s="640"/>
      <c r="Y253" s="640"/>
      <c r="Z253" s="640"/>
      <c r="AA253" s="640"/>
      <c r="AB253" s="640"/>
      <c r="AC253" s="640"/>
      <c r="AD253" s="551" t="s">
        <v>1387</v>
      </c>
      <c r="AE253" s="711">
        <f t="shared" si="193"/>
        <v>-5.5466000000000015</v>
      </c>
      <c r="AF253" s="711">
        <f t="shared" si="193"/>
        <v>-14.9156</v>
      </c>
      <c r="AG253" s="711">
        <f t="shared" si="193"/>
        <v>-13.411521499999999</v>
      </c>
      <c r="AH253" s="711">
        <f t="shared" si="193"/>
        <v>0</v>
      </c>
      <c r="AI253" s="711">
        <f t="shared" si="193"/>
        <v>0</v>
      </c>
      <c r="AJ253" s="711">
        <f t="shared" si="193"/>
        <v>-13.411521499999999</v>
      </c>
      <c r="AK253" s="711">
        <f t="shared" si="193"/>
        <v>-10.915661439999999</v>
      </c>
      <c r="AL253" s="711">
        <f t="shared" si="193"/>
        <v>16.687361139999997</v>
      </c>
      <c r="AM253" s="711">
        <f t="shared" si="193"/>
        <v>-12.48247829</v>
      </c>
      <c r="AN253" s="711">
        <f t="shared" si="193"/>
        <v>1.9600000000000009</v>
      </c>
      <c r="AO253" s="711">
        <f t="shared" si="193"/>
        <v>-46.296460559999993</v>
      </c>
      <c r="AP253" s="711">
        <f t="shared" si="193"/>
        <v>-48.406999999999996</v>
      </c>
      <c r="AQ253" s="711">
        <f t="shared" si="193"/>
        <v>-48.815899999999999</v>
      </c>
      <c r="AR253" s="711">
        <f t="shared" si="193"/>
        <v>-51.225700000000003</v>
      </c>
      <c r="AS253" s="711">
        <f t="shared" si="193"/>
        <v>-51.225700000000003</v>
      </c>
      <c r="AT253" s="711">
        <f t="shared" si="193"/>
        <v>-51.225700000000003</v>
      </c>
      <c r="AU253" s="49" t="s">
        <v>1017</v>
      </c>
      <c r="AV253" s="565" t="str">
        <f>IFERROR(#REF!/#REF!*100-100,"")</f>
        <v/>
      </c>
      <c r="AW253" s="565" t="e">
        <f>#REF!-#REF!</f>
        <v>#REF!</v>
      </c>
      <c r="AX253" s="565" t="str">
        <f>IFERROR(#REF!/#REF!*100-100,"")</f>
        <v/>
      </c>
      <c r="AY253" s="565" t="e">
        <f>#REF!-#REF!</f>
        <v>#REF!</v>
      </c>
      <c r="AZ253" s="565" t="str">
        <f>IFERROR(#REF!/#REF!*100-100,"")</f>
        <v/>
      </c>
      <c r="BA253" s="565" t="e">
        <f>#REF!-#REF!</f>
        <v>#REF!</v>
      </c>
      <c r="BB253" s="565" t="str">
        <f>IFERROR(#REF!/I253*100-100,"")</f>
        <v/>
      </c>
      <c r="BC253" s="565" t="e">
        <f>#REF!-I253</f>
        <v>#REF!</v>
      </c>
      <c r="BE253" s="580" t="e">
        <f>#REF!-I253</f>
        <v>#REF!</v>
      </c>
      <c r="BF253" s="580" t="e">
        <f>#REF!-I253</f>
        <v>#REF!</v>
      </c>
      <c r="BG253" s="580" t="e">
        <f>#REF!-#REF!</f>
        <v>#REF!</v>
      </c>
      <c r="BH253" s="580" t="e">
        <f>#REF!-#REF!</f>
        <v>#REF!</v>
      </c>
    </row>
    <row r="254" spans="1:73" x14ac:dyDescent="0.25">
      <c r="A254" s="587"/>
      <c r="B254" s="1220" t="s">
        <v>1002</v>
      </c>
      <c r="C254" s="778">
        <f>[6]Sum_Bud_data!S89</f>
        <v>12.7545</v>
      </c>
      <c r="D254" s="778">
        <f>[6]Sum_Bud_data!T89</f>
        <v>0</v>
      </c>
      <c r="E254" s="778">
        <f>[6]Sum_Bud_data!U89</f>
        <v>0</v>
      </c>
      <c r="F254" s="778">
        <f>[6]Sum_Bud_data!V89</f>
        <v>0</v>
      </c>
      <c r="G254" s="778">
        <f>[6]Sum_Bud_data!W89</f>
        <v>0</v>
      </c>
      <c r="H254" s="44">
        <f>[6]Sum_Bud_data!X89</f>
        <v>0</v>
      </c>
      <c r="I254" s="44">
        <f>[6]Sum_Bud_data!AG89</f>
        <v>0</v>
      </c>
      <c r="J254" s="44">
        <f>[7]Sum_Bud_data!AX89</f>
        <v>22.947534459999996</v>
      </c>
      <c r="K254" s="44">
        <f>[7]Sum_Bud_data!BH89</f>
        <v>0</v>
      </c>
      <c r="L254" s="44">
        <f>[7]Sum_Bud_data!BM89</f>
        <v>22</v>
      </c>
      <c r="M254" s="1410">
        <f>Sum_Bud_data!N90</f>
        <v>0</v>
      </c>
      <c r="N254" s="1410">
        <f>Sum_Bud_data!O90</f>
        <v>0</v>
      </c>
      <c r="O254" s="1410">
        <f>Sum_Bud_data!P90</f>
        <v>0</v>
      </c>
      <c r="P254" s="1410">
        <f>Sum_Bud_data!U90</f>
        <v>0</v>
      </c>
      <c r="Q254" s="1410">
        <f>Sum_Bud_data!Z90</f>
        <v>0</v>
      </c>
      <c r="R254" s="1411">
        <f>Sum_Bud_data!AE90</f>
        <v>0</v>
      </c>
      <c r="S254" s="772"/>
      <c r="T254" s="640"/>
      <c r="U254" s="640"/>
      <c r="V254" s="640"/>
      <c r="W254" s="640"/>
      <c r="X254" s="640"/>
      <c r="Y254" s="640"/>
      <c r="Z254" s="640"/>
      <c r="AA254" s="640"/>
      <c r="AB254" s="640"/>
      <c r="AC254" s="640"/>
      <c r="AD254" s="794" t="s">
        <v>1385</v>
      </c>
      <c r="AE254" s="711">
        <f t="shared" si="193"/>
        <v>12.7545</v>
      </c>
      <c r="AF254" s="711">
        <f t="shared" si="193"/>
        <v>0</v>
      </c>
      <c r="AG254" s="711">
        <f t="shared" si="193"/>
        <v>0</v>
      </c>
      <c r="AH254" s="711">
        <f t="shared" si="193"/>
        <v>0</v>
      </c>
      <c r="AI254" s="711">
        <f t="shared" si="193"/>
        <v>0</v>
      </c>
      <c r="AJ254" s="711">
        <f t="shared" si="193"/>
        <v>0</v>
      </c>
      <c r="AK254" s="711">
        <f t="shared" si="193"/>
        <v>0</v>
      </c>
      <c r="AL254" s="711">
        <f t="shared" si="193"/>
        <v>22.947534459999996</v>
      </c>
      <c r="AM254" s="711">
        <f t="shared" si="193"/>
        <v>0</v>
      </c>
      <c r="AN254" s="711">
        <f t="shared" si="193"/>
        <v>22</v>
      </c>
      <c r="AO254" s="711">
        <f t="shared" si="193"/>
        <v>0</v>
      </c>
      <c r="AP254" s="711">
        <f t="shared" si="193"/>
        <v>0</v>
      </c>
      <c r="AQ254" s="711">
        <f t="shared" si="193"/>
        <v>0</v>
      </c>
      <c r="AR254" s="711">
        <f t="shared" si="193"/>
        <v>0</v>
      </c>
      <c r="AS254" s="711">
        <f t="shared" si="193"/>
        <v>0</v>
      </c>
      <c r="AT254" s="711">
        <f t="shared" si="193"/>
        <v>0</v>
      </c>
      <c r="AU254" s="43" t="s">
        <v>1002</v>
      </c>
      <c r="AV254" s="565" t="str">
        <f>IFERROR(#REF!/#REF!*100-100,"")</f>
        <v/>
      </c>
      <c r="AW254" s="565" t="e">
        <f>#REF!-#REF!</f>
        <v>#REF!</v>
      </c>
      <c r="AX254" s="565" t="str">
        <f>IFERROR(#REF!/#REF!*100-100,"")</f>
        <v/>
      </c>
      <c r="AY254" s="565" t="e">
        <f>#REF!-#REF!</f>
        <v>#REF!</v>
      </c>
      <c r="AZ254" s="565" t="str">
        <f>IFERROR(#REF!/#REF!*100-100,"")</f>
        <v/>
      </c>
      <c r="BA254" s="565" t="e">
        <f>#REF!-#REF!</f>
        <v>#REF!</v>
      </c>
      <c r="BB254" s="565" t="str">
        <f>IFERROR(#REF!/I254*100-100,"")</f>
        <v/>
      </c>
      <c r="BC254" s="565" t="e">
        <f>#REF!-I254</f>
        <v>#REF!</v>
      </c>
      <c r="BE254" s="580" t="e">
        <f>#REF!-I254</f>
        <v>#REF!</v>
      </c>
      <c r="BF254" s="580" t="e">
        <f>#REF!-I254</f>
        <v>#REF!</v>
      </c>
      <c r="BG254" s="580" t="e">
        <f>#REF!-#REF!</f>
        <v>#REF!</v>
      </c>
      <c r="BH254" s="580" t="e">
        <f>#REF!-#REF!</f>
        <v>#REF!</v>
      </c>
    </row>
    <row r="255" spans="1:73" x14ac:dyDescent="0.25">
      <c r="A255" s="587"/>
      <c r="B255" s="1235" t="s">
        <v>1079</v>
      </c>
      <c r="C255" s="1236">
        <f>-[6]Sum_Bud_data!S90</f>
        <v>-18.301100000000002</v>
      </c>
      <c r="D255" s="1236">
        <f>-[6]Sum_Bud_data!T90</f>
        <v>-14.9156</v>
      </c>
      <c r="E255" s="1236">
        <f>-[6]Sum_Bud_data!U90</f>
        <v>-13.411521499999999</v>
      </c>
      <c r="F255" s="1236">
        <f>-[6]Sum_Bud_data!V90</f>
        <v>0</v>
      </c>
      <c r="G255" s="1236">
        <f>-[6]Sum_Bud_data!W90</f>
        <v>0</v>
      </c>
      <c r="H255" s="1237">
        <f>[6]Sum_Bud_data!X90</f>
        <v>13.411521499999999</v>
      </c>
      <c r="I255" s="1237">
        <f>[6]Sum_Bud_data!AG90</f>
        <v>10.915661439999999</v>
      </c>
      <c r="J255" s="1237">
        <f>[7]Sum_Bud_data!AX90</f>
        <v>6.2601733200000007</v>
      </c>
      <c r="K255" s="1237">
        <f>[7]Sum_Bud_data!BH90</f>
        <v>12.48247829</v>
      </c>
      <c r="L255" s="1237">
        <f>[7]Sum_Bud_data!BM90</f>
        <v>20.04</v>
      </c>
      <c r="M255" s="1412">
        <f>Sum_Bud_data!N91</f>
        <v>46.296460559999993</v>
      </c>
      <c r="N255" s="1412">
        <f>Sum_Bud_data!O91</f>
        <v>48.406999999999996</v>
      </c>
      <c r="O255" s="1412">
        <f>Sum_Bud_data!P91</f>
        <v>48.815899999999999</v>
      </c>
      <c r="P255" s="1412">
        <f>Sum_Bud_data!U91</f>
        <v>51.225700000000003</v>
      </c>
      <c r="Q255" s="1412">
        <f>Sum_Bud_data!Z91</f>
        <v>51.225700000000003</v>
      </c>
      <c r="R255" s="1413">
        <f>Sum_Bud_data!AE91</f>
        <v>51.225700000000003</v>
      </c>
      <c r="S255" s="772">
        <f t="shared" si="166"/>
        <v>8.4471254157456599E-3</v>
      </c>
      <c r="T255" s="640"/>
      <c r="U255" s="640"/>
      <c r="V255" s="640"/>
      <c r="W255" s="640"/>
      <c r="X255" s="640"/>
      <c r="Y255" s="640"/>
      <c r="Z255" s="640"/>
      <c r="AA255" s="640"/>
      <c r="AB255" s="640"/>
      <c r="AC255" s="640"/>
      <c r="AD255" s="794" t="s">
        <v>1386</v>
      </c>
      <c r="AE255" s="711">
        <f t="shared" si="193"/>
        <v>-18.301100000000002</v>
      </c>
      <c r="AF255" s="711">
        <f t="shared" si="193"/>
        <v>-14.9156</v>
      </c>
      <c r="AG255" s="711">
        <f t="shared" si="193"/>
        <v>-13.411521499999999</v>
      </c>
      <c r="AH255" s="711">
        <f t="shared" si="193"/>
        <v>0</v>
      </c>
      <c r="AI255" s="711">
        <f t="shared" si="193"/>
        <v>0</v>
      </c>
      <c r="AJ255" s="711">
        <f t="shared" si="193"/>
        <v>13.411521499999999</v>
      </c>
      <c r="AK255" s="711">
        <f t="shared" si="193"/>
        <v>10.915661439999999</v>
      </c>
      <c r="AL255" s="711">
        <f t="shared" si="193"/>
        <v>6.2601733200000007</v>
      </c>
      <c r="AM255" s="711">
        <f t="shared" si="193"/>
        <v>12.48247829</v>
      </c>
      <c r="AN255" s="711">
        <f t="shared" si="193"/>
        <v>20.04</v>
      </c>
      <c r="AO255" s="711">
        <f t="shared" si="193"/>
        <v>46.296460559999993</v>
      </c>
      <c r="AP255" s="711">
        <f t="shared" si="193"/>
        <v>48.406999999999996</v>
      </c>
      <c r="AQ255" s="711">
        <f t="shared" si="193"/>
        <v>48.815899999999999</v>
      </c>
      <c r="AR255" s="711">
        <f t="shared" si="193"/>
        <v>51.225700000000003</v>
      </c>
      <c r="AS255" s="711">
        <f t="shared" si="193"/>
        <v>51.225700000000003</v>
      </c>
      <c r="AT255" s="711">
        <f t="shared" si="193"/>
        <v>51.225700000000003</v>
      </c>
      <c r="AU255" s="43" t="s">
        <v>1079</v>
      </c>
      <c r="AV255" s="565" t="str">
        <f>IFERROR(#REF!/#REF!*100-100,"")</f>
        <v/>
      </c>
      <c r="AW255" s="565" t="e">
        <f>#REF!-#REF!</f>
        <v>#REF!</v>
      </c>
      <c r="AX255" s="565" t="str">
        <f>IFERROR(#REF!/#REF!*100-100,"")</f>
        <v/>
      </c>
      <c r="AY255" s="565" t="e">
        <f>#REF!-#REF!</f>
        <v>#REF!</v>
      </c>
      <c r="AZ255" s="565" t="str">
        <f>IFERROR(#REF!/#REF!*100-100,"")</f>
        <v/>
      </c>
      <c r="BA255" s="565" t="e">
        <f>#REF!-#REF!</f>
        <v>#REF!</v>
      </c>
      <c r="BB255" s="565" t="str">
        <f>IFERROR(#REF!/I255*100-100,"")</f>
        <v/>
      </c>
      <c r="BC255" s="565" t="e">
        <f>#REF!-I255</f>
        <v>#REF!</v>
      </c>
      <c r="BE255" s="580" t="e">
        <f>#REF!-I255</f>
        <v>#REF!</v>
      </c>
      <c r="BF255" s="580" t="e">
        <f>#REF!-I255</f>
        <v>#REF!</v>
      </c>
      <c r="BG255" s="580" t="e">
        <f>#REF!-#REF!</f>
        <v>#REF!</v>
      </c>
      <c r="BH255" s="580" t="e">
        <f>#REF!-#REF!</f>
        <v>#REF!</v>
      </c>
    </row>
    <row r="256" spans="1:73" x14ac:dyDescent="0.25">
      <c r="A256" s="587"/>
      <c r="B256" s="43"/>
      <c r="C256" s="778"/>
      <c r="D256" s="778"/>
      <c r="E256" s="778"/>
      <c r="F256" s="778"/>
      <c r="G256" s="778"/>
      <c r="H256" s="44"/>
      <c r="I256" s="44"/>
      <c r="J256" s="44"/>
      <c r="K256" s="44"/>
      <c r="L256" s="44"/>
      <c r="M256" s="1234"/>
      <c r="N256" s="1305"/>
      <c r="Q256" s="1282"/>
      <c r="R256" s="152"/>
      <c r="S256" s="772"/>
      <c r="T256" s="640"/>
      <c r="U256" s="1518" t="str">
        <f t="shared" ref="U256:Z256" si="203">M3</f>
        <v>Actual FY2025</v>
      </c>
      <c r="V256" s="1518" t="str">
        <f t="shared" si="203"/>
        <v>Budget Estimate 2025/26</v>
      </c>
      <c r="W256" s="1518" t="str">
        <f t="shared" si="203"/>
        <v>Revised Estimate 2024/25</v>
      </c>
      <c r="X256" s="1518" t="str">
        <f t="shared" si="203"/>
        <v xml:space="preserve">Budget Estimate 2026/27 </v>
      </c>
      <c r="Y256" s="1518" t="str">
        <f t="shared" si="203"/>
        <v>Budget Estimate 2027/28</v>
      </c>
      <c r="Z256" s="1518" t="str">
        <f t="shared" si="203"/>
        <v>Budget Estimate 2028/29</v>
      </c>
      <c r="AA256" s="640"/>
      <c r="AB256" s="640"/>
      <c r="AC256" s="640"/>
      <c r="AD256" s="794"/>
      <c r="AE256" s="711"/>
      <c r="AF256" s="711"/>
      <c r="AG256" s="711"/>
      <c r="AH256" s="711"/>
      <c r="AI256" s="711"/>
      <c r="AJ256" s="711"/>
      <c r="AK256" s="711"/>
      <c r="AL256" s="711"/>
      <c r="AM256" s="711"/>
      <c r="AN256" s="711"/>
      <c r="AO256" s="711"/>
      <c r="AP256" s="710"/>
      <c r="AQ256" s="710"/>
      <c r="AR256" s="711"/>
      <c r="AS256" s="711"/>
      <c r="AU256" s="43"/>
      <c r="AV256" s="565"/>
      <c r="AW256" s="565"/>
      <c r="AX256" s="565"/>
      <c r="AY256" s="565"/>
      <c r="AZ256" s="565"/>
      <c r="BA256" s="565"/>
      <c r="BB256" s="565"/>
      <c r="BC256" s="565"/>
      <c r="BE256" s="580"/>
      <c r="BF256" s="580"/>
      <c r="BG256" s="580"/>
      <c r="BH256" s="580"/>
    </row>
    <row r="257" spans="1:60" x14ac:dyDescent="0.25">
      <c r="A257" s="587"/>
      <c r="B257" s="795" t="s">
        <v>1002</v>
      </c>
      <c r="C257" s="796">
        <f t="shared" ref="C257:P257" si="204">SUM(C251,C254)</f>
        <v>28.828500000000002</v>
      </c>
      <c r="D257" s="796">
        <f t="shared" si="204"/>
        <v>17.100000000000001</v>
      </c>
      <c r="E257" s="796">
        <f t="shared" si="204"/>
        <v>15.153600000000001</v>
      </c>
      <c r="F257" s="796">
        <f t="shared" si="204"/>
        <v>0</v>
      </c>
      <c r="G257" s="796">
        <f t="shared" si="204"/>
        <v>0</v>
      </c>
      <c r="H257" s="796">
        <f t="shared" si="204"/>
        <v>15.153600000000001</v>
      </c>
      <c r="I257" s="796">
        <f t="shared" si="204"/>
        <v>31.860427899999998</v>
      </c>
      <c r="J257" s="796">
        <f t="shared" si="204"/>
        <v>35.323534459999998</v>
      </c>
      <c r="K257" s="796">
        <f t="shared" si="204"/>
        <v>15.846</v>
      </c>
      <c r="L257" s="796">
        <f t="shared" si="204"/>
        <v>37.015000000000001</v>
      </c>
      <c r="M257" s="1414">
        <f>SUM(M251,M254)</f>
        <v>0</v>
      </c>
      <c r="N257" s="1415">
        <f t="shared" si="204"/>
        <v>0</v>
      </c>
      <c r="O257" s="1416">
        <f t="shared" si="204"/>
        <v>0</v>
      </c>
      <c r="P257" s="1417">
        <f t="shared" si="204"/>
        <v>0</v>
      </c>
      <c r="Q257" s="1417">
        <f>SUM(Q251,Q254)</f>
        <v>0</v>
      </c>
      <c r="R257" s="1418">
        <f>SUM(R251,R254)</f>
        <v>0</v>
      </c>
      <c r="S257" s="640"/>
      <c r="T257" s="640"/>
      <c r="U257" s="1518"/>
      <c r="V257" s="1518"/>
      <c r="W257" s="1518"/>
      <c r="X257" s="1518"/>
      <c r="Y257" s="1518"/>
      <c r="Z257" s="1518"/>
      <c r="AA257" s="580"/>
      <c r="AB257" s="640"/>
      <c r="AC257" s="640"/>
      <c r="AD257" s="794"/>
      <c r="AE257" s="711"/>
      <c r="AF257" s="711"/>
      <c r="AG257" s="711"/>
      <c r="AH257" s="711"/>
      <c r="AI257" s="711"/>
      <c r="AJ257" s="711"/>
      <c r="AK257" s="711"/>
      <c r="AL257" s="711"/>
      <c r="AM257" s="711"/>
      <c r="AN257" s="711"/>
      <c r="AO257" s="711"/>
      <c r="AP257" s="710"/>
      <c r="AQ257" s="710"/>
      <c r="AR257" s="711"/>
      <c r="AS257" s="711"/>
      <c r="AU257" s="43"/>
      <c r="AV257" s="565"/>
      <c r="AW257" s="565"/>
      <c r="AX257" s="565"/>
      <c r="AY257" s="565"/>
      <c r="AZ257" s="565"/>
      <c r="BA257" s="565"/>
      <c r="BB257" s="565"/>
      <c r="BC257" s="565"/>
      <c r="BE257" s="580"/>
      <c r="BF257" s="580"/>
      <c r="BG257" s="580"/>
      <c r="BH257" s="580"/>
    </row>
    <row r="258" spans="1:60" x14ac:dyDescent="0.25">
      <c r="A258" s="587"/>
      <c r="B258" s="795"/>
      <c r="C258" s="796"/>
      <c r="D258" s="796"/>
      <c r="E258" s="796"/>
      <c r="F258" s="796"/>
      <c r="G258" s="796"/>
      <c r="H258" s="797"/>
      <c r="I258" s="797"/>
      <c r="J258" s="797"/>
      <c r="K258" s="797"/>
      <c r="L258" s="797"/>
      <c r="M258" s="1414"/>
      <c r="N258" s="1415"/>
      <c r="O258" s="1419"/>
      <c r="P258" s="1417"/>
      <c r="Q258" s="1417"/>
      <c r="R258" s="1418"/>
      <c r="S258" s="640"/>
      <c r="T258" s="798" t="s">
        <v>1492</v>
      </c>
      <c r="U258" s="640">
        <f t="shared" ref="U258:Z258" si="205">M263</f>
        <v>63.105460559999997</v>
      </c>
      <c r="V258" s="640">
        <f t="shared" si="205"/>
        <v>61.972999999999999</v>
      </c>
      <c r="W258" s="640">
        <f t="shared" si="205"/>
        <v>62.380899999999997</v>
      </c>
      <c r="X258" s="640">
        <f t="shared" si="205"/>
        <v>71.097700000000003</v>
      </c>
      <c r="Y258" s="640">
        <f t="shared" si="205"/>
        <v>66.325699999999998</v>
      </c>
      <c r="Z258" s="640">
        <f t="shared" si="205"/>
        <v>56.733700000000006</v>
      </c>
      <c r="AA258" s="640"/>
      <c r="AB258" s="640"/>
      <c r="AC258" s="640"/>
      <c r="AD258" s="794"/>
      <c r="AE258" s="711"/>
      <c r="AF258" s="711"/>
      <c r="AG258" s="711"/>
      <c r="AH258" s="711"/>
      <c r="AI258" s="711"/>
      <c r="AJ258" s="711"/>
      <c r="AK258" s="711"/>
      <c r="AL258" s="711"/>
      <c r="AM258" s="711"/>
      <c r="AN258" s="711"/>
      <c r="AO258" s="711"/>
      <c r="AP258" s="710"/>
      <c r="AQ258" s="710"/>
      <c r="AR258" s="711"/>
      <c r="AS258" s="711"/>
      <c r="AU258" s="43"/>
      <c r="AV258" s="565"/>
      <c r="AW258" s="565"/>
      <c r="AX258" s="565"/>
      <c r="AY258" s="565"/>
      <c r="AZ258" s="565"/>
      <c r="BA258" s="565"/>
      <c r="BB258" s="565"/>
      <c r="BC258" s="565"/>
      <c r="BE258" s="580"/>
      <c r="BF258" s="580"/>
      <c r="BG258" s="580"/>
      <c r="BH258" s="580"/>
    </row>
    <row r="259" spans="1:60" x14ac:dyDescent="0.25">
      <c r="A259" s="587"/>
      <c r="B259" s="799" t="s">
        <v>1493</v>
      </c>
      <c r="C259" s="799"/>
      <c r="D259" s="799"/>
      <c r="E259" s="799"/>
      <c r="F259" s="799"/>
      <c r="G259" s="799"/>
      <c r="H259" s="800"/>
      <c r="I259" s="800"/>
      <c r="J259" s="800"/>
      <c r="K259" s="800"/>
      <c r="L259" s="800"/>
      <c r="M259" s="1420"/>
      <c r="N259" s="1421"/>
      <c r="O259" s="1419"/>
      <c r="P259" s="1417"/>
      <c r="Q259" s="1417"/>
      <c r="R259" s="1418"/>
      <c r="T259" s="540" t="s">
        <v>1114</v>
      </c>
      <c r="U259" s="640">
        <f t="shared" ref="U259:Z259" si="206">M271</f>
        <v>384.34131522999996</v>
      </c>
      <c r="V259" s="640">
        <f t="shared" si="206"/>
        <v>420.488</v>
      </c>
      <c r="W259" s="640">
        <f t="shared" si="206"/>
        <v>404.52059999999994</v>
      </c>
      <c r="X259" s="640">
        <f t="shared" si="206"/>
        <v>413.65089999999998</v>
      </c>
      <c r="Y259" s="640">
        <f t="shared" si="206"/>
        <v>461.01300000000003</v>
      </c>
      <c r="Z259" s="640">
        <f t="shared" si="206"/>
        <v>484.7928</v>
      </c>
      <c r="AP259" s="537"/>
      <c r="AQ259" s="537"/>
      <c r="AU259" s="39"/>
      <c r="AV259" s="565" t="str">
        <f>IFERROR(#REF!/#REF!*100-100,"")</f>
        <v/>
      </c>
      <c r="AW259" s="565" t="e">
        <f>#REF!-#REF!</f>
        <v>#REF!</v>
      </c>
      <c r="AX259" s="565" t="str">
        <f>IFERROR(#REF!/#REF!*100-100,"")</f>
        <v/>
      </c>
      <c r="AY259" s="565" t="e">
        <f>#REF!-#REF!</f>
        <v>#REF!</v>
      </c>
      <c r="AZ259" s="565" t="str">
        <f>IFERROR(#REF!/#REF!*100-100,"")</f>
        <v/>
      </c>
      <c r="BA259" s="565" t="e">
        <f>#REF!-#REF!</f>
        <v>#REF!</v>
      </c>
      <c r="BB259" s="565" t="str">
        <f>IFERROR(#REF!/I259*100-100,"")</f>
        <v/>
      </c>
      <c r="BC259" s="565" t="e">
        <f>#REF!-I259</f>
        <v>#REF!</v>
      </c>
    </row>
    <row r="260" spans="1:60" ht="45" x14ac:dyDescent="0.25">
      <c r="A260" s="587"/>
      <c r="B260" s="548"/>
      <c r="C260" s="43"/>
      <c r="D260" s="43"/>
      <c r="E260" s="43"/>
      <c r="F260" s="43"/>
      <c r="G260" s="547" t="s">
        <v>1471</v>
      </c>
      <c r="H260" s="547" t="s">
        <v>1472</v>
      </c>
      <c r="I260" s="547" t="s">
        <v>1473</v>
      </c>
      <c r="J260" s="547" t="s">
        <v>1474</v>
      </c>
      <c r="K260" s="547" t="s">
        <v>1494</v>
      </c>
      <c r="L260" s="547" t="s">
        <v>1495</v>
      </c>
      <c r="M260" s="1317" t="s">
        <v>1496</v>
      </c>
      <c r="N260" s="1422" t="s">
        <v>1497</v>
      </c>
      <c r="O260" s="1342" t="s">
        <v>1498</v>
      </c>
      <c r="P260" s="1318" t="s">
        <v>1499</v>
      </c>
      <c r="Q260" s="1318" t="s">
        <v>1500</v>
      </c>
      <c r="R260" s="1318" t="s">
        <v>1500</v>
      </c>
      <c r="T260" s="801" t="s">
        <v>1501</v>
      </c>
      <c r="U260" s="802">
        <f t="shared" ref="U260:Z260" si="207">U258/U259</f>
        <v>0.16419119688508124</v>
      </c>
      <c r="V260" s="802">
        <f t="shared" si="207"/>
        <v>0.14738351629535207</v>
      </c>
      <c r="W260" s="802">
        <f t="shared" si="207"/>
        <v>0.1542094518795829</v>
      </c>
      <c r="X260" s="802">
        <f t="shared" si="207"/>
        <v>0.17187850914865652</v>
      </c>
      <c r="Y260" s="802">
        <f t="shared" si="207"/>
        <v>0.14386947873487296</v>
      </c>
      <c r="Z260" s="802">
        <f t="shared" si="207"/>
        <v>0.11702669676612361</v>
      </c>
      <c r="AP260" s="537"/>
      <c r="AQ260" s="537"/>
      <c r="AU260" s="43"/>
      <c r="AV260" s="565" t="str">
        <f>IFERROR(#REF!/#REF!*100-100,"")</f>
        <v/>
      </c>
      <c r="AW260" s="565" t="e">
        <f>#REF!-#REF!</f>
        <v>#REF!</v>
      </c>
      <c r="AX260" s="565" t="str">
        <f>IFERROR(#REF!/#REF!*100-100,"")</f>
        <v/>
      </c>
      <c r="AY260" s="565" t="e">
        <f>#REF!-#REF!</f>
        <v>#REF!</v>
      </c>
      <c r="AZ260" s="565" t="str">
        <f>IFERROR(#REF!/#REF!*100-100,"")</f>
        <v/>
      </c>
      <c r="BA260" s="565" t="e">
        <f>#REF!-#REF!</f>
        <v>#REF!</v>
      </c>
      <c r="BB260" s="565" t="str">
        <f>IFERROR(#REF!/I260*100-100,"")</f>
        <v/>
      </c>
      <c r="BC260" s="565" t="e">
        <f>#REF!-I260</f>
        <v>#REF!</v>
      </c>
    </row>
    <row r="261" spans="1:60" x14ac:dyDescent="0.25">
      <c r="A261" s="587"/>
      <c r="B261" s="43" t="s">
        <v>1502</v>
      </c>
      <c r="C261" s="39"/>
      <c r="D261" s="39"/>
      <c r="E261" s="39"/>
      <c r="F261" s="39"/>
      <c r="G261" s="39"/>
      <c r="H261" s="38"/>
      <c r="I261" s="38"/>
      <c r="J261" s="38"/>
      <c r="K261" s="38"/>
      <c r="L261" s="48">
        <f>'[6]GFS 2022_23 Budget'!BS657/10^6</f>
        <v>6.1348000000000003</v>
      </c>
      <c r="M261" s="1423">
        <f>'[6]GFS 2022_23 Budget'!CA657/10^6</f>
        <v>5.1491789500000005</v>
      </c>
      <c r="N261" s="1424">
        <f>'[6]GFS 2022_23 Budget'!CE657/10^6</f>
        <v>0.15</v>
      </c>
      <c r="O261" s="1309">
        <f>'[6]GFS 2022_23 Budget'!CF657/10^6</f>
        <v>0.15</v>
      </c>
      <c r="P261" s="1282">
        <f>'[6]GFS 2022_23 Budget'!CI657/10^6</f>
        <v>0.15</v>
      </c>
      <c r="Q261" s="1282">
        <f>'[6]GFS 2022_23 Budget'!CJ657/10^6</f>
        <v>10</v>
      </c>
      <c r="R261" s="152" t="e">
        <f>'[6]GFS 2022_23 Budget'!CK657/10^6</f>
        <v>#VALUE!</v>
      </c>
      <c r="U261" s="777">
        <v>1</v>
      </c>
      <c r="V261" s="777">
        <v>1</v>
      </c>
      <c r="W261" s="777">
        <v>1</v>
      </c>
      <c r="X261" s="777">
        <v>1</v>
      </c>
      <c r="Y261" s="777">
        <v>1</v>
      </c>
      <c r="Z261" s="777">
        <v>1</v>
      </c>
      <c r="AP261" s="537"/>
      <c r="AQ261" s="537"/>
      <c r="AV261" s="565" t="str">
        <f>IFERROR(#REF!/#REF!*100-100,"")</f>
        <v/>
      </c>
      <c r="AW261" s="565" t="e">
        <f>#REF!-#REF!</f>
        <v>#REF!</v>
      </c>
      <c r="AX261" s="565" t="str">
        <f>IFERROR(#REF!/#REF!*100-100,"")</f>
        <v/>
      </c>
      <c r="AY261" s="565" t="e">
        <f>#REF!-#REF!</f>
        <v>#REF!</v>
      </c>
      <c r="AZ261" s="565" t="str">
        <f>IFERROR(#REF!/#REF!*100-100,"")</f>
        <v/>
      </c>
      <c r="BA261" s="565" t="e">
        <f>#REF!-#REF!</f>
        <v>#REF!</v>
      </c>
      <c r="BB261" s="565" t="str">
        <f>IFERROR(#REF!/I261*100-100,"")</f>
        <v/>
      </c>
      <c r="BC261" s="565" t="e">
        <f>#REF!-I261</f>
        <v>#REF!</v>
      </c>
    </row>
    <row r="262" spans="1:60" x14ac:dyDescent="0.25">
      <c r="A262" s="587"/>
      <c r="B262" s="43" t="s">
        <v>739</v>
      </c>
      <c r="C262" s="39"/>
      <c r="D262" s="39"/>
      <c r="E262" s="39"/>
      <c r="F262" s="39"/>
      <c r="G262" s="39"/>
      <c r="H262" s="38"/>
      <c r="I262" s="38"/>
      <c r="J262" s="48">
        <f>'[6]GFS 2022_23 Budget'!BI640/10^6</f>
        <v>14.255850699999998</v>
      </c>
      <c r="K262" s="48">
        <f>'[6]GFS 2022_23 Budget'!BN640/10^6</f>
        <v>0</v>
      </c>
      <c r="L262" s="48">
        <f>'[6]GFS 2022_23 Budget'!BS640/10^6</f>
        <v>4.7711131999999994</v>
      </c>
      <c r="M262" s="1423">
        <f>'[6]GFS 2022_23 Budget'!CA640/10^6</f>
        <v>0.56054999999999999</v>
      </c>
      <c r="N262" s="1424">
        <f>'[6]GFS 2022_23 Budget'!CE640/10^6</f>
        <v>0.27</v>
      </c>
      <c r="O262" s="1309">
        <f>'[6]GFS 2022_23 Budget'!CF640/10^6</f>
        <v>0</v>
      </c>
      <c r="P262" s="1282">
        <f>'[6]GFS 2022_23 Budget'!CI640/10^6</f>
        <v>0.27</v>
      </c>
      <c r="Q262" s="1282" t="e">
        <f>'[6]GFS 2022_23 Budget'!CJ640/10^6</f>
        <v>#VALUE!</v>
      </c>
      <c r="R262" s="152">
        <f>'[6]GFS 2022_23 Budget'!CK640/10^6</f>
        <v>0</v>
      </c>
      <c r="U262" s="803">
        <f t="shared" ref="U262:Z262" si="208">U261-U260</f>
        <v>0.83580880311491879</v>
      </c>
      <c r="V262" s="803">
        <f t="shared" si="208"/>
        <v>0.85261648370464793</v>
      </c>
      <c r="W262" s="803">
        <f t="shared" si="208"/>
        <v>0.8457905481204171</v>
      </c>
      <c r="X262" s="803">
        <f t="shared" si="208"/>
        <v>0.82812149085134346</v>
      </c>
      <c r="Y262" s="803">
        <f t="shared" si="208"/>
        <v>0.85613052126512701</v>
      </c>
      <c r="Z262" s="803">
        <f t="shared" si="208"/>
        <v>0.88297330323387635</v>
      </c>
      <c r="AP262" s="537"/>
      <c r="AQ262" s="537"/>
      <c r="AV262" s="565"/>
      <c r="AW262" s="565"/>
      <c r="AX262" s="565"/>
      <c r="AY262" s="565"/>
      <c r="AZ262" s="565"/>
      <c r="BA262" s="565"/>
      <c r="BB262" s="565"/>
      <c r="BC262" s="565"/>
    </row>
    <row r="263" spans="1:60" x14ac:dyDescent="0.25">
      <c r="A263" s="587"/>
      <c r="B263" s="804" t="s">
        <v>1503</v>
      </c>
      <c r="C263" s="804"/>
      <c r="D263" s="804"/>
      <c r="E263" s="804"/>
      <c r="F263" s="804"/>
      <c r="G263" s="804"/>
      <c r="H263" s="792"/>
      <c r="I263" s="792"/>
      <c r="J263" s="792"/>
      <c r="K263" s="792">
        <f>K254+K251</f>
        <v>15.846</v>
      </c>
      <c r="L263" s="792">
        <f>L254+L251</f>
        <v>37.015000000000001</v>
      </c>
      <c r="M263" s="1425">
        <f t="shared" ref="M263:R263" si="209">M252+M255</f>
        <v>63.105460559999997</v>
      </c>
      <c r="N263" s="1425">
        <f t="shared" si="209"/>
        <v>61.972999999999999</v>
      </c>
      <c r="O263" s="1425">
        <f t="shared" si="209"/>
        <v>62.380899999999997</v>
      </c>
      <c r="P263" s="1425">
        <f t="shared" si="209"/>
        <v>71.097700000000003</v>
      </c>
      <c r="Q263" s="1425">
        <f t="shared" si="209"/>
        <v>66.325699999999998</v>
      </c>
      <c r="R263" s="1426">
        <f t="shared" si="209"/>
        <v>56.733700000000006</v>
      </c>
      <c r="S263" s="792"/>
      <c r="T263" s="792"/>
      <c r="U263" s="792"/>
      <c r="V263" s="792"/>
      <c r="W263" s="792"/>
      <c r="X263" s="792"/>
      <c r="Y263" s="792"/>
      <c r="Z263" s="792"/>
      <c r="AA263" s="792"/>
      <c r="AB263" s="792"/>
      <c r="AC263" s="792"/>
      <c r="AP263" s="537"/>
      <c r="AQ263" s="537"/>
      <c r="AU263" s="804"/>
      <c r="AV263" s="565" t="str">
        <f>IFERROR(#REF!/#REF!*100-100,"")</f>
        <v/>
      </c>
      <c r="AW263" s="565" t="e">
        <f>#REF!-#REF!</f>
        <v>#REF!</v>
      </c>
      <c r="AX263" s="565" t="str">
        <f>IFERROR(#REF!/#REF!*100-100,"")</f>
        <v/>
      </c>
      <c r="AY263" s="565" t="e">
        <f>#REF!-#REF!</f>
        <v>#REF!</v>
      </c>
      <c r="AZ263" s="565" t="str">
        <f>IFERROR(#REF!/#REF!*100-100,"")</f>
        <v/>
      </c>
      <c r="BA263" s="565" t="e">
        <f>#REF!-#REF!</f>
        <v>#REF!</v>
      </c>
      <c r="BB263" s="565" t="str">
        <f>IFERROR(#REF!/I263*100-100,"")</f>
        <v/>
      </c>
      <c r="BC263" s="565" t="e">
        <f>#REF!-I263</f>
        <v>#REF!</v>
      </c>
    </row>
    <row r="264" spans="1:60" x14ac:dyDescent="0.25">
      <c r="A264" s="587"/>
      <c r="B264" s="805" t="s">
        <v>1110</v>
      </c>
      <c r="C264" s="805"/>
      <c r="D264" s="805"/>
      <c r="E264" s="805"/>
      <c r="F264" s="805"/>
      <c r="G264" s="805"/>
      <c r="H264" s="806">
        <f t="shared" ref="H264:P264" si="210">H238+H240</f>
        <v>-3.4073393700001233</v>
      </c>
      <c r="I264" s="806">
        <f t="shared" si="210"/>
        <v>-12.072902419999963</v>
      </c>
      <c r="J264" s="806">
        <f t="shared" si="210"/>
        <v>53.11049460000018</v>
      </c>
      <c r="K264" s="806">
        <f t="shared" si="210"/>
        <v>-1.8165185400001533</v>
      </c>
      <c r="L264" s="806">
        <f t="shared" si="210"/>
        <v>-4.6541630000000396</v>
      </c>
      <c r="M264" s="1427">
        <f t="shared" si="210"/>
        <v>-2.1616480000176352E-2</v>
      </c>
      <c r="N264" s="1427">
        <f t="shared" si="210"/>
        <v>3.1900000000049999E-2</v>
      </c>
      <c r="O264" s="1428">
        <f>O238+O240</f>
        <v>6.3700000000046941E-2</v>
      </c>
      <c r="P264" s="1428">
        <f t="shared" si="210"/>
        <v>-4.7399999999781506E-2</v>
      </c>
      <c r="Q264" s="1428"/>
      <c r="R264" s="1429"/>
      <c r="S264" s="806"/>
      <c r="T264" s="806"/>
      <c r="U264" s="806"/>
      <c r="V264" s="806"/>
      <c r="W264" s="806"/>
      <c r="X264" s="806"/>
      <c r="Y264" s="806"/>
      <c r="Z264" s="806"/>
      <c r="AA264" s="806"/>
      <c r="AB264" s="806"/>
      <c r="AC264" s="806"/>
      <c r="AP264" s="537"/>
      <c r="AQ264" s="537"/>
      <c r="AU264" s="805" t="s">
        <v>1110</v>
      </c>
      <c r="AV264" s="669" t="str">
        <f>IFERROR(#REF!/#REF!*100-100,"")</f>
        <v/>
      </c>
      <c r="AW264" s="669" t="e">
        <f>#REF!-#REF!</f>
        <v>#REF!</v>
      </c>
      <c r="AX264" s="669" t="str">
        <f>IFERROR(#REF!/#REF!*100-100,"")</f>
        <v/>
      </c>
      <c r="AY264" s="669" t="e">
        <f>#REF!-#REF!</f>
        <v>#REF!</v>
      </c>
      <c r="AZ264" s="669" t="str">
        <f>IFERROR(#REF!/#REF!*100-100,"")</f>
        <v/>
      </c>
      <c r="BA264" s="669" t="e">
        <f>#REF!-#REF!</f>
        <v>#REF!</v>
      </c>
      <c r="BB264" s="669" t="str">
        <f>IFERROR(#REF!/I264*100-100,"")</f>
        <v/>
      </c>
      <c r="BC264" s="669" t="e">
        <f>#REF!-I264</f>
        <v>#REF!</v>
      </c>
    </row>
    <row r="265" spans="1:60" x14ac:dyDescent="0.25">
      <c r="A265" s="587"/>
      <c r="B265" s="807" t="s">
        <v>1504</v>
      </c>
      <c r="C265" s="807"/>
      <c r="D265" s="807"/>
      <c r="E265" s="807"/>
      <c r="F265" s="807"/>
      <c r="G265" s="807"/>
      <c r="N265" s="1365"/>
      <c r="O265" s="1344"/>
      <c r="AP265" s="537"/>
      <c r="AQ265" s="537"/>
      <c r="AU265" s="807" t="s">
        <v>1504</v>
      </c>
      <c r="AV265" s="565" t="str">
        <f>IFERROR(#REF!/#REF!*100-100,"")</f>
        <v/>
      </c>
      <c r="AW265" s="565" t="e">
        <f>#REF!-#REF!</f>
        <v>#REF!</v>
      </c>
      <c r="AX265" s="565" t="str">
        <f>IFERROR(#REF!/#REF!*100-100,"")</f>
        <v/>
      </c>
      <c r="AY265" s="565" t="e">
        <f>#REF!-#REF!</f>
        <v>#REF!</v>
      </c>
      <c r="AZ265" s="565" t="str">
        <f>IFERROR(#REF!/#REF!*100-100,"")</f>
        <v/>
      </c>
      <c r="BA265" s="565" t="e">
        <f>#REF!-#REF!</f>
        <v>#REF!</v>
      </c>
      <c r="BB265" s="565" t="str">
        <f>IFERROR(#REF!/I265*100-100,"")</f>
        <v/>
      </c>
      <c r="BC265" s="565" t="e">
        <f>#REF!-I265</f>
        <v>#REF!</v>
      </c>
    </row>
    <row r="266" spans="1:60" ht="76.5" customHeight="1" x14ac:dyDescent="0.25">
      <c r="A266" s="587"/>
      <c r="B266" s="808"/>
      <c r="C266" s="808"/>
      <c r="D266" s="808"/>
      <c r="E266" s="809" t="s">
        <v>1505</v>
      </c>
      <c r="F266" s="809" t="s">
        <v>1506</v>
      </c>
      <c r="G266" s="809" t="s">
        <v>1507</v>
      </c>
      <c r="H266" s="810" t="s">
        <v>1508</v>
      </c>
      <c r="I266" s="811" t="s">
        <v>1509</v>
      </c>
      <c r="J266" s="811" t="s">
        <v>1510</v>
      </c>
      <c r="K266" s="812" t="s">
        <v>1511</v>
      </c>
      <c r="L266" s="811" t="s">
        <v>1512</v>
      </c>
      <c r="M266" s="1430" t="str">
        <f>M196</f>
        <v>Actual FY2025</v>
      </c>
      <c r="N266" s="1430" t="str">
        <f t="shared" ref="N266:Q266" si="211">N196</f>
        <v>Budget Estimate 2025/26</v>
      </c>
      <c r="O266" s="1430" t="str">
        <f t="shared" si="211"/>
        <v>Budget Outturn FY2026</v>
      </c>
      <c r="P266" s="1430" t="str">
        <f t="shared" si="211"/>
        <v xml:space="preserve">Budget Estimate 2026/27 </v>
      </c>
      <c r="Q266" s="1430" t="str">
        <f t="shared" si="211"/>
        <v>Budget Estimate 2027/28</v>
      </c>
      <c r="R266" s="1430" t="str">
        <f>R278</f>
        <v>Budget Estimate 2028/29</v>
      </c>
      <c r="AP266" s="537"/>
      <c r="AQ266" s="537"/>
      <c r="AV266" s="565"/>
      <c r="AW266" s="565"/>
      <c r="AX266" s="565"/>
      <c r="AY266" s="565"/>
      <c r="AZ266" s="565"/>
      <c r="BA266" s="565"/>
      <c r="BB266" s="565"/>
      <c r="BC266" s="565"/>
    </row>
    <row r="267" spans="1:60" x14ac:dyDescent="0.25">
      <c r="A267" s="587"/>
      <c r="B267" s="808" t="s">
        <v>1514</v>
      </c>
      <c r="C267" s="808"/>
      <c r="D267" s="808"/>
      <c r="E267" s="809"/>
      <c r="F267" s="809"/>
      <c r="G267" s="809">
        <v>0.3</v>
      </c>
      <c r="H267" s="810">
        <v>0.7</v>
      </c>
      <c r="I267" s="814">
        <v>0.5</v>
      </c>
      <c r="J267" s="815">
        <v>-2.7</v>
      </c>
      <c r="K267" s="816">
        <v>-2.7</v>
      </c>
      <c r="L267" s="815">
        <v>-0.4</v>
      </c>
      <c r="M267" s="1431">
        <v>2.7</v>
      </c>
      <c r="N267" s="1432">
        <v>2.2999999999999998</v>
      </c>
      <c r="O267" s="1433">
        <v>2.2999999999999998</v>
      </c>
      <c r="P267" s="1434">
        <v>1.9</v>
      </c>
      <c r="Q267" s="1435">
        <v>2.7</v>
      </c>
      <c r="R267" s="1436">
        <v>2.9</v>
      </c>
      <c r="AP267" s="537"/>
      <c r="AQ267" s="537"/>
      <c r="AV267" s="565"/>
      <c r="AW267" s="565"/>
      <c r="AX267" s="565"/>
      <c r="AY267" s="565"/>
      <c r="AZ267" s="565"/>
      <c r="BA267" s="565"/>
      <c r="BB267" s="565"/>
      <c r="BC267" s="565"/>
    </row>
    <row r="268" spans="1:60" x14ac:dyDescent="0.25">
      <c r="A268" s="587"/>
      <c r="B268" s="818" t="s">
        <v>1515</v>
      </c>
      <c r="C268" s="819">
        <v>797.19244568492979</v>
      </c>
      <c r="D268" s="819">
        <v>849.14680945020893</v>
      </c>
      <c r="E268" s="819">
        <v>932.58985827698007</v>
      </c>
      <c r="F268" s="819">
        <v>1017.6680598053707</v>
      </c>
      <c r="G268" s="819">
        <v>1073.2839549479513</v>
      </c>
      <c r="H268" s="820">
        <v>1163.2</v>
      </c>
      <c r="I268" s="820">
        <v>1119.9000000000001</v>
      </c>
      <c r="J268" s="820">
        <v>1068.8</v>
      </c>
      <c r="K268" s="820">
        <v>1188.7</v>
      </c>
      <c r="L268" s="820">
        <v>1340.4</v>
      </c>
      <c r="M268" s="819">
        <v>1623.8</v>
      </c>
      <c r="N268" s="1437">
        <v>1735</v>
      </c>
      <c r="O268" s="1437">
        <v>1735</v>
      </c>
      <c r="P268" s="819">
        <v>1843.4</v>
      </c>
      <c r="Q268" s="1437">
        <v>1968.4</v>
      </c>
      <c r="R268" s="1437">
        <v>2109.4</v>
      </c>
      <c r="S268" s="823"/>
      <c r="T268" s="823"/>
      <c r="U268" s="823"/>
      <c r="V268" s="823"/>
      <c r="W268" s="823"/>
      <c r="X268" s="823"/>
      <c r="Y268" s="823"/>
      <c r="Z268" s="823"/>
      <c r="AA268" s="823"/>
      <c r="AB268" s="823"/>
      <c r="AC268" s="823"/>
      <c r="AD268" s="824" t="s">
        <v>1516</v>
      </c>
      <c r="AE268" s="825">
        <f t="shared" ref="AE268:AK268" si="212">C268</f>
        <v>797.19244568492979</v>
      </c>
      <c r="AF268" s="825">
        <f t="shared" si="212"/>
        <v>849.14680945020893</v>
      </c>
      <c r="AG268" s="825">
        <f t="shared" si="212"/>
        <v>932.58985827698007</v>
      </c>
      <c r="AH268" s="825">
        <f t="shared" si="212"/>
        <v>1017.6680598053707</v>
      </c>
      <c r="AI268" s="825">
        <f t="shared" si="212"/>
        <v>1073.2839549479513</v>
      </c>
      <c r="AJ268" s="825">
        <f t="shared" si="212"/>
        <v>1163.2</v>
      </c>
      <c r="AK268" s="825">
        <f t="shared" si="212"/>
        <v>1119.9000000000001</v>
      </c>
      <c r="AL268" s="825" t="e">
        <f>#REF!</f>
        <v>#REF!</v>
      </c>
      <c r="AM268" s="825" t="e">
        <f>#REF!</f>
        <v>#REF!</v>
      </c>
      <c r="AN268" s="825"/>
      <c r="AO268" s="825" t="e">
        <f>#REF!</f>
        <v>#REF!</v>
      </c>
      <c r="AP268" s="826"/>
      <c r="AQ268" s="826"/>
      <c r="AR268" s="827"/>
      <c r="AS268" s="827"/>
      <c r="AU268" s="828" t="s">
        <v>1515</v>
      </c>
      <c r="AV268" s="565" t="str">
        <f>IFERROR(#REF!/#REF!*100-100,"")</f>
        <v/>
      </c>
      <c r="AW268" s="565" t="e">
        <f>#REF!-#REF!</f>
        <v>#REF!</v>
      </c>
      <c r="AX268" s="565" t="str">
        <f>IFERROR(#REF!/#REF!*100-100,"")</f>
        <v/>
      </c>
      <c r="AY268" s="565" t="e">
        <f>#REF!-#REF!</f>
        <v>#REF!</v>
      </c>
      <c r="AZ268" s="565" t="str">
        <f>IFERROR(#REF!/#REF!*100-100,"")</f>
        <v/>
      </c>
      <c r="BA268" s="565" t="e">
        <f>#REF!-#REF!</f>
        <v>#REF!</v>
      </c>
      <c r="BB268" s="565" t="str">
        <f>IFERROR(#REF!/I268*100-100,"")</f>
        <v/>
      </c>
      <c r="BC268" s="565" t="e">
        <f>#REF!-I268</f>
        <v>#REF!</v>
      </c>
    </row>
    <row r="269" spans="1:60" x14ac:dyDescent="0.25">
      <c r="A269" s="587"/>
      <c r="B269" s="818" t="s">
        <v>1517</v>
      </c>
      <c r="C269" s="819"/>
      <c r="D269" s="819"/>
      <c r="E269" s="819"/>
      <c r="F269" s="819"/>
      <c r="G269" s="819">
        <v>60</v>
      </c>
      <c r="H269" s="819">
        <v>60</v>
      </c>
      <c r="I269" s="819">
        <v>60</v>
      </c>
      <c r="J269" s="819">
        <v>60</v>
      </c>
      <c r="K269" s="820"/>
      <c r="L269" s="820"/>
      <c r="M269" s="819"/>
      <c r="N269" s="1437"/>
      <c r="O269" s="1437"/>
      <c r="P269" s="819"/>
      <c r="Q269" s="1437"/>
      <c r="R269" s="1437"/>
      <c r="S269" s="823"/>
      <c r="T269" s="823"/>
      <c r="U269" s="823"/>
      <c r="V269" s="823"/>
      <c r="W269" s="823"/>
      <c r="X269" s="823"/>
      <c r="Y269" s="823"/>
      <c r="Z269" s="823"/>
      <c r="AA269" s="823"/>
      <c r="AB269" s="823"/>
      <c r="AC269" s="823"/>
      <c r="AD269" s="824"/>
      <c r="AE269" s="825"/>
      <c r="AF269" s="825"/>
      <c r="AG269" s="825"/>
      <c r="AH269" s="825"/>
      <c r="AI269" s="825"/>
      <c r="AJ269" s="825"/>
      <c r="AK269" s="825"/>
      <c r="AL269" s="825"/>
      <c r="AM269" s="825"/>
      <c r="AN269" s="825"/>
      <c r="AO269" s="825"/>
      <c r="AP269" s="826"/>
      <c r="AQ269" s="826"/>
      <c r="AR269" s="827"/>
      <c r="AS269" s="827"/>
      <c r="AU269" s="828"/>
      <c r="AV269" s="565"/>
      <c r="AW269" s="565"/>
      <c r="AX269" s="565"/>
      <c r="AY269" s="565"/>
      <c r="AZ269" s="565"/>
      <c r="BA269" s="565"/>
      <c r="BB269" s="565"/>
      <c r="BC269" s="565"/>
    </row>
    <row r="270" spans="1:60" x14ac:dyDescent="0.25">
      <c r="A270" s="587"/>
      <c r="B270" s="818"/>
      <c r="C270" s="819"/>
      <c r="D270" s="819"/>
      <c r="E270" s="819"/>
      <c r="F270" s="819"/>
      <c r="G270" s="829">
        <v>5.2999999999999999E-2</v>
      </c>
      <c r="H270" s="829">
        <v>0.04</v>
      </c>
      <c r="I270" s="829">
        <v>2E-3</v>
      </c>
      <c r="J270" s="829">
        <f>J269/J268</f>
        <v>5.6137724550898209E-2</v>
      </c>
      <c r="K270" s="820">
        <v>1.4</v>
      </c>
      <c r="L270" s="820"/>
      <c r="M270" s="819"/>
      <c r="N270" s="1437"/>
      <c r="O270" s="1437"/>
      <c r="P270" s="819"/>
      <c r="Q270" s="1437"/>
      <c r="R270" s="1437"/>
      <c r="S270" s="823"/>
      <c r="T270" s="823"/>
      <c r="U270" s="823"/>
      <c r="V270" s="823"/>
      <c r="W270" s="823"/>
      <c r="X270" s="823"/>
      <c r="Y270" s="823"/>
      <c r="Z270" s="823"/>
      <c r="AA270" s="823"/>
      <c r="AB270" s="823"/>
      <c r="AC270" s="823"/>
      <c r="AD270" s="824"/>
      <c r="AE270" s="825"/>
      <c r="AF270" s="825"/>
      <c r="AG270" s="825"/>
      <c r="AH270" s="825"/>
      <c r="AI270" s="825"/>
      <c r="AJ270" s="825"/>
      <c r="AK270" s="825"/>
      <c r="AL270" s="825"/>
      <c r="AM270" s="825"/>
      <c r="AN270" s="825"/>
      <c r="AO270" s="825"/>
      <c r="AP270" s="826"/>
      <c r="AQ270" s="826"/>
      <c r="AR270" s="827"/>
      <c r="AS270" s="827"/>
      <c r="AU270" s="828"/>
      <c r="AV270" s="565"/>
      <c r="AW270" s="565"/>
      <c r="AX270" s="565"/>
      <c r="AY270" s="565"/>
      <c r="AZ270" s="565"/>
      <c r="BA270" s="565"/>
      <c r="BB270" s="565"/>
      <c r="BC270" s="565"/>
    </row>
    <row r="271" spans="1:60" x14ac:dyDescent="0.25">
      <c r="A271" s="587"/>
      <c r="B271" s="818" t="s">
        <v>1111</v>
      </c>
      <c r="C271" s="819">
        <f t="shared" ref="C271:R271" si="213">SUM(C48,C50)</f>
        <v>160.98098284999998</v>
      </c>
      <c r="D271" s="819">
        <f t="shared" si="213"/>
        <v>185.08487843</v>
      </c>
      <c r="E271" s="819">
        <f t="shared" si="213"/>
        <v>209.38357453</v>
      </c>
      <c r="F271" s="819">
        <f t="shared" si="213"/>
        <v>239.29200569000005</v>
      </c>
      <c r="G271" s="819">
        <f t="shared" si="213"/>
        <v>261.63970828999999</v>
      </c>
      <c r="H271" s="820">
        <f t="shared" si="213"/>
        <v>269.26377678999995</v>
      </c>
      <c r="I271" s="830">
        <f t="shared" si="213"/>
        <v>268.70114930000005</v>
      </c>
      <c r="J271" s="830">
        <f t="shared" si="213"/>
        <v>272.67335045000004</v>
      </c>
      <c r="K271" s="830">
        <f t="shared" si="213"/>
        <v>280.38942166000004</v>
      </c>
      <c r="L271" s="830">
        <f t="shared" si="213"/>
        <v>281.58749999999998</v>
      </c>
      <c r="M271" s="1438">
        <f t="shared" si="213"/>
        <v>384.34131522999996</v>
      </c>
      <c r="N271" s="1439">
        <f t="shared" si="213"/>
        <v>420.488</v>
      </c>
      <c r="O271" s="1437">
        <f t="shared" si="213"/>
        <v>404.52059999999994</v>
      </c>
      <c r="P271" s="819">
        <f t="shared" si="213"/>
        <v>413.65089999999998</v>
      </c>
      <c r="Q271" s="819">
        <f t="shared" si="213"/>
        <v>461.01300000000003</v>
      </c>
      <c r="R271" s="819">
        <f t="shared" si="213"/>
        <v>484.7928</v>
      </c>
      <c r="S271" s="823">
        <f>M271-L271</f>
        <v>102.75381522999999</v>
      </c>
      <c r="T271" s="823">
        <f>(M271/L271-1)*100</f>
        <v>36.490900778621203</v>
      </c>
      <c r="U271" s="823"/>
      <c r="V271" s="823"/>
      <c r="W271" s="823"/>
      <c r="X271" s="823"/>
      <c r="Y271" s="823"/>
      <c r="Z271" s="823"/>
      <c r="AA271" s="823"/>
      <c r="AB271" s="823"/>
      <c r="AC271" s="823"/>
      <c r="AD271" s="824" t="s">
        <v>1518</v>
      </c>
      <c r="AE271" s="831">
        <f t="shared" ref="AE271:AK271" si="214">C271</f>
        <v>160.98098284999998</v>
      </c>
      <c r="AF271" s="831">
        <f t="shared" si="214"/>
        <v>185.08487843</v>
      </c>
      <c r="AG271" s="831">
        <f t="shared" si="214"/>
        <v>209.38357453</v>
      </c>
      <c r="AH271" s="831">
        <f t="shared" si="214"/>
        <v>239.29200569000005</v>
      </c>
      <c r="AI271" s="831">
        <f t="shared" si="214"/>
        <v>261.63970828999999</v>
      </c>
      <c r="AJ271" s="831">
        <f t="shared" si="214"/>
        <v>269.26377678999995</v>
      </c>
      <c r="AK271" s="831">
        <f t="shared" si="214"/>
        <v>268.70114930000005</v>
      </c>
      <c r="AL271" s="831" t="e">
        <f>#REF!</f>
        <v>#REF!</v>
      </c>
      <c r="AM271" s="831" t="e">
        <f>#REF!</f>
        <v>#REF!</v>
      </c>
      <c r="AN271" s="831"/>
      <c r="AO271" s="831" t="e">
        <f>#REF!</f>
        <v>#REF!</v>
      </c>
      <c r="AP271" s="784"/>
      <c r="AQ271" s="784"/>
      <c r="AR271" s="832"/>
      <c r="AS271" s="832"/>
      <c r="AU271" s="828" t="s">
        <v>1111</v>
      </c>
      <c r="AV271" s="565" t="str">
        <f>IFERROR(#REF!/#REF!*100-100,"")</f>
        <v/>
      </c>
      <c r="AW271" s="565" t="e">
        <f>#REF!-#REF!</f>
        <v>#REF!</v>
      </c>
      <c r="AX271" s="565" t="str">
        <f>IFERROR(#REF!/#REF!*100-100,"")</f>
        <v/>
      </c>
      <c r="AY271" s="565" t="e">
        <f>#REF!-#REF!</f>
        <v>#REF!</v>
      </c>
      <c r="AZ271" s="565" t="str">
        <f>IFERROR(#REF!/#REF!*100-100,"")</f>
        <v/>
      </c>
      <c r="BA271" s="565" t="e">
        <f>#REF!-#REF!</f>
        <v>#REF!</v>
      </c>
      <c r="BB271" s="565" t="str">
        <f>IFERROR(#REF!/I271*100-100,"")</f>
        <v/>
      </c>
      <c r="BC271" s="565" t="e">
        <f>#REF!-I271</f>
        <v>#REF!</v>
      </c>
    </row>
    <row r="272" spans="1:60" x14ac:dyDescent="0.25">
      <c r="A272" s="587"/>
      <c r="B272" s="833" t="s">
        <v>1112</v>
      </c>
      <c r="C272" s="834"/>
      <c r="D272" s="834">
        <f>D279-C279</f>
        <v>15.467040959999991</v>
      </c>
      <c r="E272" s="834">
        <f>E279-D279</f>
        <v>10.411333899999988</v>
      </c>
      <c r="F272" s="834">
        <f>F279-E279</f>
        <v>2.3426002900000071</v>
      </c>
      <c r="G272" s="834">
        <f t="shared" ref="G272:Q272" si="215">G214</f>
        <v>127.54825308999997</v>
      </c>
      <c r="H272" s="834">
        <f t="shared" si="215"/>
        <v>134.50866310000006</v>
      </c>
      <c r="I272" s="834">
        <f t="shared" si="215"/>
        <v>148.68344548000013</v>
      </c>
      <c r="J272" s="834">
        <f t="shared" si="215"/>
        <v>160.21209111000002</v>
      </c>
      <c r="K272" s="834">
        <f t="shared" si="215"/>
        <v>189.34469781999996</v>
      </c>
      <c r="L272" s="834">
        <f t="shared" si="215"/>
        <v>169.2825</v>
      </c>
      <c r="M272" s="1440">
        <f t="shared" si="215"/>
        <v>184.1983682099999</v>
      </c>
      <c r="N272" s="1440">
        <f t="shared" si="215"/>
        <v>193.82319999999999</v>
      </c>
      <c r="O272" s="1441">
        <f t="shared" si="215"/>
        <v>191.91929999999999</v>
      </c>
      <c r="P272" s="1434">
        <f t="shared" si="215"/>
        <v>210.74719999999999</v>
      </c>
      <c r="Q272" s="1434">
        <f t="shared" si="215"/>
        <v>206.9794</v>
      </c>
      <c r="R272" s="1442">
        <f>R214</f>
        <v>204.1627</v>
      </c>
      <c r="S272" s="643"/>
      <c r="T272" s="643"/>
      <c r="U272" s="643"/>
      <c r="V272" s="643"/>
      <c r="W272" s="643"/>
      <c r="X272" s="643"/>
      <c r="Y272" s="643"/>
      <c r="Z272" s="643"/>
      <c r="AA272" s="643"/>
      <c r="AB272" s="643"/>
      <c r="AC272" s="643"/>
      <c r="AP272" s="537"/>
      <c r="AQ272" s="537"/>
      <c r="AV272" s="565" t="str">
        <f>IFERROR(#REF!/#REF!*100-100,"")</f>
        <v/>
      </c>
      <c r="AW272" s="565" t="e">
        <f>#REF!-#REF!</f>
        <v>#REF!</v>
      </c>
      <c r="AX272" s="565" t="str">
        <f>IFERROR(#REF!/#REF!*100-100,"")</f>
        <v/>
      </c>
      <c r="AY272" s="565" t="e">
        <f>#REF!-#REF!</f>
        <v>#REF!</v>
      </c>
      <c r="AZ272" s="565" t="str">
        <f>IFERROR(#REF!/#REF!*100-100,"")</f>
        <v/>
      </c>
      <c r="BA272" s="565" t="e">
        <f>#REF!-#REF!</f>
        <v>#REF!</v>
      </c>
      <c r="BB272" s="565" t="str">
        <f>IFERROR(#REF!/I272*100-100,"")</f>
        <v/>
      </c>
      <c r="BC272" s="565" t="e">
        <f>#REF!-I272</f>
        <v>#REF!</v>
      </c>
    </row>
    <row r="273" spans="1:66" x14ac:dyDescent="0.25">
      <c r="A273" s="587"/>
      <c r="B273" s="836" t="s">
        <v>1519</v>
      </c>
      <c r="C273" s="808"/>
      <c r="D273" s="837">
        <f t="shared" ref="D273:R273" si="216">D279/C279-1</f>
        <v>0.15256532112570831</v>
      </c>
      <c r="E273" s="837">
        <f t="shared" si="216"/>
        <v>8.9102403381700501E-2</v>
      </c>
      <c r="F273" s="837">
        <f t="shared" si="216"/>
        <v>1.8408250684181837E-2</v>
      </c>
      <c r="G273" s="837">
        <f t="shared" si="216"/>
        <v>-0.99623848085392486</v>
      </c>
      <c r="H273" s="838">
        <f t="shared" si="216"/>
        <v>2.4711156334437545E-2</v>
      </c>
      <c r="I273" s="838">
        <f t="shared" si="216"/>
        <v>0.10769646413480682</v>
      </c>
      <c r="J273" s="838">
        <f t="shared" si="216"/>
        <v>6.1841028045878099E-2</v>
      </c>
      <c r="K273" s="838">
        <f t="shared" si="216"/>
        <v>0.1493146139093886</v>
      </c>
      <c r="L273" s="838">
        <f t="shared" si="216"/>
        <v>-0.10975986718221464</v>
      </c>
      <c r="M273" s="1443">
        <f t="shared" si="216"/>
        <v>-0.20279499900020259</v>
      </c>
      <c r="N273" s="1444">
        <f t="shared" si="216"/>
        <v>-3.8202936869321191E-2</v>
      </c>
      <c r="O273" s="1441">
        <f t="shared" si="216"/>
        <v>2.9261800879790467E-2</v>
      </c>
      <c r="P273" s="1434">
        <f>P279/N279-1</f>
        <v>0.1052885893894806</v>
      </c>
      <c r="Q273" s="1434">
        <f t="shared" si="216"/>
        <v>-0.11877641545020545</v>
      </c>
      <c r="R273" s="1442">
        <f t="shared" si="216"/>
        <v>-6.1992549842533884E-2</v>
      </c>
      <c r="S273" s="841"/>
      <c r="T273" s="841"/>
      <c r="U273" s="841"/>
      <c r="V273" s="841"/>
      <c r="W273" s="841"/>
      <c r="X273" s="841"/>
      <c r="Y273" s="841"/>
      <c r="Z273" s="841"/>
      <c r="AA273" s="841"/>
      <c r="AB273" s="841"/>
      <c r="AC273" s="841"/>
      <c r="AP273" s="537"/>
      <c r="AQ273" s="537"/>
      <c r="AV273" s="565"/>
      <c r="AW273" s="565"/>
      <c r="AX273" s="565" t="str">
        <f>IFERROR(#REF!/#REF!*100-100,"")</f>
        <v/>
      </c>
      <c r="AY273" s="565" t="e">
        <f>#REF!-#REF!</f>
        <v>#REF!</v>
      </c>
      <c r="AZ273" s="565"/>
      <c r="BA273" s="565"/>
      <c r="BB273" s="565" t="str">
        <f>IFERROR(#REF!/I273*100-100,"")</f>
        <v/>
      </c>
      <c r="BC273" s="565" t="e">
        <f>#REF!-I273</f>
        <v>#REF!</v>
      </c>
    </row>
    <row r="274" spans="1:66" x14ac:dyDescent="0.25">
      <c r="A274" s="587"/>
      <c r="B274" s="828" t="s">
        <v>1111</v>
      </c>
      <c r="C274" s="808"/>
      <c r="D274" s="834">
        <f t="shared" ref="D274:R274" si="217">D271-C271</f>
        <v>24.103895580000028</v>
      </c>
      <c r="E274" s="834">
        <f t="shared" si="217"/>
        <v>24.298696100000001</v>
      </c>
      <c r="F274" s="834">
        <f t="shared" si="217"/>
        <v>29.908431160000049</v>
      </c>
      <c r="G274" s="834">
        <f t="shared" si="217"/>
        <v>22.347702599999934</v>
      </c>
      <c r="H274" s="842">
        <f t="shared" si="217"/>
        <v>7.6240684999999644</v>
      </c>
      <c r="I274" s="816">
        <f t="shared" si="217"/>
        <v>-0.56262748999989753</v>
      </c>
      <c r="J274" s="816">
        <f t="shared" si="217"/>
        <v>3.9722011499999894</v>
      </c>
      <c r="K274" s="816">
        <f t="shared" si="217"/>
        <v>7.7160712099999955</v>
      </c>
      <c r="L274" s="816">
        <f t="shared" si="217"/>
        <v>1.1980783399999382</v>
      </c>
      <c r="M274" s="1445">
        <f t="shared" si="217"/>
        <v>102.75381522999999</v>
      </c>
      <c r="N274" s="1445">
        <f t="shared" si="217"/>
        <v>36.146684770000036</v>
      </c>
      <c r="O274" s="1441">
        <f t="shared" si="217"/>
        <v>-15.967400000000055</v>
      </c>
      <c r="P274" s="1434">
        <f>P271-N271</f>
        <v>-6.8371000000000208</v>
      </c>
      <c r="Q274" s="1434">
        <f t="shared" si="217"/>
        <v>47.362100000000055</v>
      </c>
      <c r="R274" s="1442">
        <f t="shared" si="217"/>
        <v>23.779799999999966</v>
      </c>
      <c r="S274" s="643"/>
      <c r="T274" s="643"/>
      <c r="U274" s="643"/>
      <c r="V274" s="643"/>
      <c r="W274" s="643"/>
      <c r="X274" s="643"/>
      <c r="Y274" s="643"/>
      <c r="Z274" s="643"/>
      <c r="AA274" s="643"/>
      <c r="AB274" s="643"/>
      <c r="AC274" s="643"/>
      <c r="AP274" s="537"/>
      <c r="AQ274" s="537"/>
      <c r="AV274" s="565" t="str">
        <f>IFERROR(#REF!/#REF!*100-100,"")</f>
        <v/>
      </c>
      <c r="AW274" s="565" t="e">
        <f>#REF!-#REF!</f>
        <v>#REF!</v>
      </c>
      <c r="AX274" s="565" t="str">
        <f>IFERROR(#REF!/#REF!*100-100,"")</f>
        <v/>
      </c>
      <c r="AY274" s="565" t="e">
        <f>#REF!-#REF!</f>
        <v>#REF!</v>
      </c>
      <c r="AZ274" s="565" t="str">
        <f>IFERROR(#REF!/#REF!*100-100,"")</f>
        <v/>
      </c>
      <c r="BA274" s="565" t="e">
        <f>#REF!-#REF!</f>
        <v>#REF!</v>
      </c>
      <c r="BB274" s="565" t="str">
        <f>IFERROR(#REF!/I274*100-100,"")</f>
        <v/>
      </c>
      <c r="BC274" s="565" t="e">
        <f>#REF!-I274</f>
        <v>#REF!</v>
      </c>
    </row>
    <row r="275" spans="1:66" x14ac:dyDescent="0.25">
      <c r="A275" s="587"/>
      <c r="B275" s="836" t="s">
        <v>1519</v>
      </c>
      <c r="C275" s="808"/>
      <c r="D275" s="843">
        <f>E271/C271-1</f>
        <v>0.30067273054917898</v>
      </c>
      <c r="E275" s="843">
        <f>F271/D271-1</f>
        <v>0.29287712599655435</v>
      </c>
      <c r="F275" s="843">
        <f>G271/E271-1</f>
        <v>0.24957131368732477</v>
      </c>
      <c r="G275" s="843">
        <f>H271/F271-1</f>
        <v>0.12525186962922596</v>
      </c>
      <c r="H275" s="844">
        <f>I271/G271-1</f>
        <v>2.6989179341895708E-2</v>
      </c>
      <c r="I275" s="844">
        <f t="shared" ref="I275:R275" si="218">I271/H271-1</f>
        <v>-2.0895030765266664E-3</v>
      </c>
      <c r="J275" s="844">
        <f t="shared" si="218"/>
        <v>1.4782970450063493E-2</v>
      </c>
      <c r="K275" s="844">
        <f t="shared" si="218"/>
        <v>2.829785601440693E-2</v>
      </c>
      <c r="L275" s="844">
        <f t="shared" si="218"/>
        <v>4.2729084888684099E-3</v>
      </c>
      <c r="M275" s="1446">
        <f t="shared" si="218"/>
        <v>0.36490900778621205</v>
      </c>
      <c r="N275" s="1446">
        <f t="shared" si="218"/>
        <v>9.4048397446860221E-2</v>
      </c>
      <c r="O275" s="1444">
        <f t="shared" si="218"/>
        <v>-3.7973497460094152E-2</v>
      </c>
      <c r="P275" s="1444">
        <f>P271/N271-1</f>
        <v>-1.6259917048762396E-2</v>
      </c>
      <c r="Q275" s="1444">
        <f t="shared" si="218"/>
        <v>0.11449775644148263</v>
      </c>
      <c r="R275" s="1447">
        <f t="shared" si="218"/>
        <v>5.1581625680837462E-2</v>
      </c>
      <c r="S275" s="770"/>
      <c r="T275" s="770"/>
      <c r="U275" s="770"/>
      <c r="V275" s="770"/>
      <c r="W275" s="770"/>
      <c r="X275" s="770"/>
      <c r="Y275" s="770"/>
      <c r="Z275" s="770"/>
      <c r="AA275" s="770"/>
      <c r="AB275" s="770"/>
      <c r="AC275" s="770"/>
      <c r="AP275" s="537"/>
      <c r="AQ275" s="537"/>
      <c r="AV275" s="565"/>
      <c r="AW275" s="565"/>
      <c r="AX275" s="565" t="str">
        <f>IFERROR(#REF!/#REF!*100-100,"")</f>
        <v/>
      </c>
      <c r="AY275" s="565" t="e">
        <f>#REF!-#REF!</f>
        <v>#REF!</v>
      </c>
      <c r="AZ275" s="565"/>
      <c r="BA275" s="565"/>
      <c r="BB275" s="565" t="str">
        <f>IFERROR(#REF!/I275*100-100,"")</f>
        <v/>
      </c>
      <c r="BC275" s="565" t="e">
        <f>#REF!-I275</f>
        <v>#REF!</v>
      </c>
    </row>
    <row r="276" spans="1:66" x14ac:dyDescent="0.25">
      <c r="A276" s="587"/>
      <c r="B276" s="836" t="s">
        <v>1520</v>
      </c>
      <c r="C276" s="808" t="s">
        <v>1521</v>
      </c>
      <c r="D276" s="808"/>
      <c r="E276" s="843"/>
      <c r="F276" s="843"/>
      <c r="G276" s="843"/>
      <c r="H276" s="844"/>
      <c r="I276" s="845">
        <f>'[6]GFS 2022_23 Budget'!T4/10^6</f>
        <v>334.45632070000011</v>
      </c>
      <c r="J276" s="845">
        <f>'[6]GFS 2022_23 Budget'!AH4/10^6</f>
        <v>342.63624052</v>
      </c>
      <c r="K276" s="845"/>
      <c r="L276" s="845">
        <f>'[6]GFS 2022_23 Budget'!BO4/10^6</f>
        <v>282.65390000000002</v>
      </c>
      <c r="M276" s="1448"/>
      <c r="N276" s="1448"/>
      <c r="O276" s="1441"/>
      <c r="P276" s="1441"/>
      <c r="Q276" s="1441"/>
      <c r="R276" s="1449"/>
      <c r="S276" s="770"/>
      <c r="T276" s="770"/>
      <c r="U276" s="770"/>
      <c r="V276" s="770"/>
      <c r="W276" s="770"/>
      <c r="X276" s="770"/>
      <c r="Y276" s="770"/>
      <c r="Z276" s="770"/>
      <c r="AA276" s="770"/>
      <c r="AB276" s="770"/>
      <c r="AC276" s="770"/>
      <c r="AP276" s="537"/>
      <c r="AQ276" s="537"/>
      <c r="AV276" s="565"/>
      <c r="AW276" s="565"/>
      <c r="AX276" s="565"/>
      <c r="AY276" s="565"/>
      <c r="AZ276" s="565"/>
      <c r="BA276" s="565"/>
      <c r="BB276" s="565"/>
      <c r="BC276" s="565"/>
    </row>
    <row r="277" spans="1:66" x14ac:dyDescent="0.25">
      <c r="A277" s="568"/>
      <c r="B277" s="37" t="s">
        <v>1522</v>
      </c>
      <c r="H277" s="847"/>
      <c r="I277" s="847"/>
      <c r="J277" s="685"/>
      <c r="K277" s="685"/>
      <c r="L277" s="685"/>
      <c r="M277" s="1450"/>
      <c r="N277" s="1451"/>
      <c r="O277" s="1452"/>
      <c r="S277" s="847"/>
      <c r="T277" s="847"/>
      <c r="U277" s="847"/>
      <c r="V277" s="847"/>
      <c r="W277" s="847"/>
      <c r="X277" s="847"/>
      <c r="Y277" s="847"/>
      <c r="Z277" s="847"/>
      <c r="AA277" s="847"/>
      <c r="AB277" s="848"/>
      <c r="AC277" s="848"/>
      <c r="AP277" s="537"/>
      <c r="AQ277" s="537"/>
      <c r="AV277" s="565"/>
      <c r="AW277" s="565"/>
      <c r="AX277" s="565"/>
      <c r="AY277" s="565"/>
      <c r="AZ277" s="565"/>
      <c r="BA277" s="565"/>
      <c r="BB277" s="565"/>
      <c r="BC277" s="565"/>
    </row>
    <row r="278" spans="1:66" ht="60" customHeight="1" x14ac:dyDescent="0.25">
      <c r="A278" s="568"/>
      <c r="B278" s="849"/>
      <c r="C278" s="850" t="str">
        <f t="shared" ref="C278:L278" si="219">C3</f>
        <v>2013/14 Actual</v>
      </c>
      <c r="D278" s="850" t="str">
        <f t="shared" si="219"/>
        <v>2014/15 Actual</v>
      </c>
      <c r="E278" s="850" t="str">
        <f t="shared" si="219"/>
        <v>2015/16 Actual</v>
      </c>
      <c r="F278" s="850" t="str">
        <f t="shared" si="219"/>
        <v>2016/17 Actual</v>
      </c>
      <c r="G278" s="850" t="str">
        <f t="shared" si="219"/>
        <v>2017/18 Actual</v>
      </c>
      <c r="H278" s="850" t="str">
        <f t="shared" si="219"/>
        <v>2018/19 Actual</v>
      </c>
      <c r="I278" s="850" t="str">
        <f t="shared" si="219"/>
        <v>2019/20 Actual</v>
      </c>
      <c r="J278" s="850" t="str">
        <f t="shared" si="219"/>
        <v>2020/21 Actual</v>
      </c>
      <c r="K278" s="850" t="str">
        <f t="shared" si="219"/>
        <v>2021/22 Actual</v>
      </c>
      <c r="L278" s="850" t="str">
        <f t="shared" si="219"/>
        <v>Budget Estimate 2022/23</v>
      </c>
      <c r="M278" s="1453" t="str">
        <f>M266</f>
        <v>Actual FY2025</v>
      </c>
      <c r="N278" s="1453" t="str">
        <f t="shared" ref="N278:Q278" si="220">N266</f>
        <v>Budget Estimate 2025/26</v>
      </c>
      <c r="O278" s="1453" t="str">
        <f t="shared" si="220"/>
        <v>Budget Outturn FY2026</v>
      </c>
      <c r="P278" s="1453" t="str">
        <f t="shared" si="220"/>
        <v xml:space="preserve">Budget Estimate 2026/27 </v>
      </c>
      <c r="Q278" s="1453" t="str">
        <f t="shared" si="220"/>
        <v>Budget Estimate 2027/28</v>
      </c>
      <c r="R278" s="1454" t="str">
        <f>R3</f>
        <v>Budget Estimate 2028/29</v>
      </c>
      <c r="S278" s="546"/>
      <c r="T278" s="546"/>
      <c r="U278" s="546"/>
      <c r="V278" s="546"/>
      <c r="W278" s="546"/>
      <c r="X278" s="546"/>
      <c r="Y278" s="546"/>
      <c r="Z278" s="546"/>
      <c r="AA278" s="546"/>
      <c r="AB278" s="546"/>
      <c r="AC278" s="546"/>
      <c r="AD278" s="824"/>
      <c r="AE278" s="852" t="str">
        <f>AE3</f>
        <v>2013/14 Ola</v>
      </c>
      <c r="AF278" s="852" t="str">
        <f>AF3</f>
        <v>2014/15 Ola</v>
      </c>
      <c r="AG278" s="852" t="str">
        <f>AG3</f>
        <v>2015/16 Ola</v>
      </c>
      <c r="AH278" s="852" t="str">
        <f>AH3</f>
        <v>2016/17 Ola</v>
      </c>
      <c r="AI278" s="547" t="s">
        <v>1481</v>
      </c>
      <c r="AJ278" s="547" t="s">
        <v>1477</v>
      </c>
      <c r="AK278" s="547" t="s">
        <v>1478</v>
      </c>
      <c r="AL278" s="547" t="s">
        <v>1479</v>
      </c>
      <c r="AM278" s="547" t="s">
        <v>1480</v>
      </c>
      <c r="AN278" s="547" t="s">
        <v>1523</v>
      </c>
      <c r="AO278" s="547" t="s">
        <v>1399</v>
      </c>
      <c r="AP278" s="715" t="s">
        <v>1524</v>
      </c>
      <c r="AQ278" s="715"/>
      <c r="AR278" s="547" t="s">
        <v>1525</v>
      </c>
      <c r="AS278" s="547" t="s">
        <v>1525</v>
      </c>
      <c r="AU278" s="853"/>
      <c r="AV278" s="565" t="str">
        <f>IFERROR(#REF!/#REF!*100-100,"")</f>
        <v/>
      </c>
      <c r="AW278" s="565"/>
      <c r="AX278" s="565"/>
      <c r="AY278" s="565"/>
      <c r="AZ278" s="565"/>
      <c r="BA278" s="565"/>
      <c r="BB278" s="565"/>
      <c r="BC278" s="565"/>
    </row>
    <row r="279" spans="1:66" ht="26.25" x14ac:dyDescent="0.25">
      <c r="A279" s="587"/>
      <c r="B279" s="854" t="s">
        <v>1526</v>
      </c>
      <c r="C279" s="855">
        <f>C214</f>
        <v>101.37979486999998</v>
      </c>
      <c r="D279" s="855">
        <f>D214</f>
        <v>116.84683582999997</v>
      </c>
      <c r="E279" s="855">
        <f>E214</f>
        <v>127.25816972999996</v>
      </c>
      <c r="F279" s="855">
        <f>F214</f>
        <v>129.60077001999997</v>
      </c>
      <c r="G279" s="856">
        <f t="shared" ref="G279:Q279" si="221">G272/G271</f>
        <v>0.48749577777630837</v>
      </c>
      <c r="H279" s="856">
        <f t="shared" si="221"/>
        <v>0.49954236215331699</v>
      </c>
      <c r="I279" s="856">
        <f t="shared" si="221"/>
        <v>0.55334130824277838</v>
      </c>
      <c r="J279" s="856">
        <f t="shared" si="221"/>
        <v>0.58756050360476286</v>
      </c>
      <c r="K279" s="856">
        <f t="shared" si="221"/>
        <v>0.67529187334891394</v>
      </c>
      <c r="L279" s="856">
        <f t="shared" si="221"/>
        <v>0.60117192702090827</v>
      </c>
      <c r="M279" s="1455">
        <f t="shared" si="221"/>
        <v>0.47925726668175328</v>
      </c>
      <c r="N279" s="1455">
        <f t="shared" si="221"/>
        <v>0.46094823157854681</v>
      </c>
      <c r="O279" s="1455">
        <f t="shared" si="221"/>
        <v>0.47443640694688977</v>
      </c>
      <c r="P279" s="1455">
        <f t="shared" si="221"/>
        <v>0.50948082066302769</v>
      </c>
      <c r="Q279" s="1455">
        <f t="shared" si="221"/>
        <v>0.44896651504404428</v>
      </c>
      <c r="R279" s="856">
        <f>R272/R271</f>
        <v>0.42113393598254761</v>
      </c>
      <c r="S279" s="823"/>
      <c r="T279" s="823"/>
      <c r="U279" s="823"/>
      <c r="V279" s="823"/>
      <c r="W279" s="823"/>
      <c r="X279" s="823"/>
      <c r="Y279" s="823"/>
      <c r="Z279" s="823"/>
      <c r="AA279" s="823"/>
      <c r="AB279" s="823"/>
      <c r="AC279" s="823"/>
      <c r="AD279" s="824" t="s">
        <v>1527</v>
      </c>
      <c r="AE279" s="831">
        <f t="shared" ref="AE279:AP280" si="222">C279</f>
        <v>101.37979486999998</v>
      </c>
      <c r="AF279" s="831">
        <f t="shared" si="222"/>
        <v>116.84683582999997</v>
      </c>
      <c r="AG279" s="831">
        <f t="shared" si="222"/>
        <v>127.25816972999996</v>
      </c>
      <c r="AH279" s="831">
        <f t="shared" si="222"/>
        <v>129.60077001999997</v>
      </c>
      <c r="AI279" s="831">
        <f t="shared" si="222"/>
        <v>0.48749577777630837</v>
      </c>
      <c r="AJ279" s="831">
        <f t="shared" si="222"/>
        <v>0.49954236215331699</v>
      </c>
      <c r="AK279" s="831">
        <f t="shared" si="222"/>
        <v>0.55334130824277838</v>
      </c>
      <c r="AL279" s="831">
        <f t="shared" si="222"/>
        <v>0.58756050360476286</v>
      </c>
      <c r="AM279" s="831">
        <f t="shared" si="222"/>
        <v>0.67529187334891394</v>
      </c>
      <c r="AN279" s="831">
        <f t="shared" si="222"/>
        <v>0.60117192702090827</v>
      </c>
      <c r="AO279" s="831">
        <f t="shared" si="222"/>
        <v>0.47925726668175328</v>
      </c>
      <c r="AP279" s="857">
        <f t="shared" si="222"/>
        <v>0.46094823157854681</v>
      </c>
      <c r="AQ279" s="857"/>
      <c r="AR279" s="831">
        <f>P279</f>
        <v>0.50948082066302769</v>
      </c>
      <c r="AS279" s="831">
        <f>Q279</f>
        <v>0.44896651504404428</v>
      </c>
      <c r="AU279" s="833" t="s">
        <v>1112</v>
      </c>
      <c r="AV279" s="565" t="str">
        <f>IFERROR(#REF!/#REF!*100-100,"")</f>
        <v/>
      </c>
      <c r="AW279" s="565" t="e">
        <f>#REF!-#REF!</f>
        <v>#REF!</v>
      </c>
      <c r="AX279" s="565" t="str">
        <f>IFERROR(#REF!/#REF!*100-100,"")</f>
        <v/>
      </c>
      <c r="AY279" s="565" t="e">
        <f>#REF!-#REF!</f>
        <v>#REF!</v>
      </c>
      <c r="AZ279" s="565" t="str">
        <f>IFERROR(#REF!/#REF!*100-100,"")</f>
        <v/>
      </c>
      <c r="BA279" s="565" t="e">
        <f>#REF!-#REF!</f>
        <v>#REF!</v>
      </c>
      <c r="BB279" s="565" t="str">
        <f>IFERROR(#REF!/I279*100-100,"")</f>
        <v/>
      </c>
      <c r="BC279" s="565" t="e">
        <f>#REF!-I279</f>
        <v>#REF!</v>
      </c>
      <c r="BN279" s="858">
        <f>AVERAGE(P279:R279)</f>
        <v>0.45986042389653986</v>
      </c>
    </row>
    <row r="280" spans="1:66" ht="30" x14ac:dyDescent="0.25">
      <c r="A280" s="587"/>
      <c r="B280" s="1124" t="s">
        <v>1528</v>
      </c>
      <c r="C280" s="1125">
        <f t="shared" ref="C280:Q280" si="223">C271/C268</f>
        <v>0.20193490758895583</v>
      </c>
      <c r="D280" s="1125">
        <f t="shared" si="223"/>
        <v>0.21796569965308543</v>
      </c>
      <c r="E280" s="1125">
        <f t="shared" si="223"/>
        <v>0.22451839109300381</v>
      </c>
      <c r="F280" s="1125">
        <f t="shared" si="223"/>
        <v>0.23513758084906852</v>
      </c>
      <c r="G280" s="1125">
        <f t="shared" si="223"/>
        <v>0.24377491816943089</v>
      </c>
      <c r="H280" s="1126">
        <f t="shared" si="223"/>
        <v>0.23148536519085278</v>
      </c>
      <c r="I280" s="1126">
        <f t="shared" si="223"/>
        <v>0.23993316305027237</v>
      </c>
      <c r="J280" s="1126">
        <f t="shared" si="223"/>
        <v>0.25512102399887732</v>
      </c>
      <c r="K280" s="1126">
        <f t="shared" si="223"/>
        <v>0.23587904573063012</v>
      </c>
      <c r="L280" s="1126">
        <f t="shared" si="223"/>
        <v>0.21007721575649058</v>
      </c>
      <c r="M280" s="1456">
        <f t="shared" si="223"/>
        <v>0.23669252077226258</v>
      </c>
      <c r="N280" s="1456">
        <f t="shared" si="223"/>
        <v>0.24235619596541788</v>
      </c>
      <c r="O280" s="1456">
        <f t="shared" si="223"/>
        <v>0.23315308357348699</v>
      </c>
      <c r="P280" s="1456">
        <f t="shared" si="223"/>
        <v>0.2243956276445698</v>
      </c>
      <c r="Q280" s="1456">
        <f t="shared" si="223"/>
        <v>0.23420697012802277</v>
      </c>
      <c r="R280" s="862">
        <f>R271/R268</f>
        <v>0.22982497392623494</v>
      </c>
      <c r="S280" s="864"/>
      <c r="T280" s="864"/>
      <c r="U280" s="864"/>
      <c r="V280" s="864"/>
      <c r="W280" s="864"/>
      <c r="X280" s="864"/>
      <c r="Y280" s="864"/>
      <c r="Z280" s="864"/>
      <c r="AA280" s="864"/>
      <c r="AB280" s="864"/>
      <c r="AC280" s="864"/>
      <c r="AD280" s="865" t="s">
        <v>1529</v>
      </c>
      <c r="AE280" s="866">
        <f t="shared" si="222"/>
        <v>0.20193490758895583</v>
      </c>
      <c r="AF280" s="866">
        <f t="shared" si="222"/>
        <v>0.21796569965308543</v>
      </c>
      <c r="AG280" s="866">
        <f t="shared" si="222"/>
        <v>0.22451839109300381</v>
      </c>
      <c r="AH280" s="866">
        <f t="shared" si="222"/>
        <v>0.23513758084906852</v>
      </c>
      <c r="AI280" s="866">
        <f t="shared" si="222"/>
        <v>0.24377491816943089</v>
      </c>
      <c r="AJ280" s="866">
        <f t="shared" si="222"/>
        <v>0.23148536519085278</v>
      </c>
      <c r="AK280" s="866">
        <f t="shared" si="222"/>
        <v>0.23993316305027237</v>
      </c>
      <c r="AL280" s="866">
        <f t="shared" si="222"/>
        <v>0.25512102399887732</v>
      </c>
      <c r="AM280" s="866">
        <f t="shared" si="222"/>
        <v>0.23587904573063012</v>
      </c>
      <c r="AN280" s="866">
        <f t="shared" si="222"/>
        <v>0.21007721575649058</v>
      </c>
      <c r="AO280" s="866">
        <f t="shared" si="222"/>
        <v>0.23669252077226258</v>
      </c>
      <c r="AP280" s="867">
        <f t="shared" si="222"/>
        <v>0.24235619596541788</v>
      </c>
      <c r="AQ280" s="867"/>
      <c r="AR280" s="866">
        <f>P280</f>
        <v>0.2243956276445698</v>
      </c>
      <c r="AS280" s="866">
        <f>Q280</f>
        <v>0.23420697012802277</v>
      </c>
      <c r="AU280" s="868" t="s">
        <v>1528</v>
      </c>
      <c r="AV280" s="565" t="str">
        <f>IFERROR(#REF!/#REF!*100-100,"")</f>
        <v/>
      </c>
      <c r="AW280" s="565" t="e">
        <f>#REF!-#REF!</f>
        <v>#REF!</v>
      </c>
      <c r="AX280" s="565" t="str">
        <f>IFERROR(#REF!/#REF!*100-100,"")</f>
        <v/>
      </c>
      <c r="AY280" s="565" t="e">
        <f>#REF!-#REF!</f>
        <v>#REF!</v>
      </c>
      <c r="AZ280" s="565" t="str">
        <f>IFERROR(#REF!/#REF!*100-100,"")</f>
        <v/>
      </c>
      <c r="BA280" s="565" t="e">
        <f>#REF!-#REF!</f>
        <v>#REF!</v>
      </c>
      <c r="BB280" s="565" t="str">
        <f>IFERROR(#REF!/I280*100-100,"")</f>
        <v/>
      </c>
      <c r="BC280" s="565" t="e">
        <f>#REF!-I280</f>
        <v>#REF!</v>
      </c>
    </row>
    <row r="281" spans="1:66" ht="30" x14ac:dyDescent="0.25">
      <c r="B281" s="833" t="s">
        <v>1530</v>
      </c>
      <c r="C281" s="869">
        <f>C279/C213</f>
        <v>0.30710590086979694</v>
      </c>
      <c r="D281" s="869">
        <f>D279/D213</f>
        <v>0.31727662436350312</v>
      </c>
      <c r="E281" s="869">
        <f>E279/E213</f>
        <v>0.50850156130427526</v>
      </c>
      <c r="F281" s="869">
        <f>F279/F213</f>
        <v>0.63664873109830111</v>
      </c>
      <c r="G281" s="869">
        <f t="shared" ref="G281:Q281" si="224">G272/G213</f>
        <v>0.37907247879437234</v>
      </c>
      <c r="H281" s="869">
        <f t="shared" si="224"/>
        <v>0.38187956016061142</v>
      </c>
      <c r="I281" s="869">
        <f t="shared" si="224"/>
        <v>0.39448842585098959</v>
      </c>
      <c r="J281" s="869">
        <f t="shared" si="224"/>
        <v>0.43546160414703028</v>
      </c>
      <c r="K281" s="869">
        <f t="shared" si="224"/>
        <v>0.37482943744708247</v>
      </c>
      <c r="L281" s="869">
        <f t="shared" si="224"/>
        <v>0.30389048758551729</v>
      </c>
      <c r="M281" s="1446">
        <f t="shared" si="224"/>
        <v>0.34042462226246989</v>
      </c>
      <c r="N281" s="1446">
        <f t="shared" si="224"/>
        <v>0.31392388661869292</v>
      </c>
      <c r="O281" s="1446">
        <f t="shared" si="224"/>
        <v>0.3692797460134209</v>
      </c>
      <c r="P281" s="1446">
        <f t="shared" si="224"/>
        <v>0.34558386329029078</v>
      </c>
      <c r="Q281" s="1446">
        <f t="shared" si="224"/>
        <v>0.35419340850624509</v>
      </c>
      <c r="R281" s="1446">
        <f>R272/R213</f>
        <v>0.35407999125911266</v>
      </c>
      <c r="S281" s="841"/>
      <c r="T281" s="841"/>
      <c r="U281" s="841"/>
      <c r="V281" s="841"/>
      <c r="W281" s="841"/>
      <c r="X281" s="841"/>
      <c r="Y281" s="841"/>
      <c r="Z281" s="841"/>
      <c r="AA281" s="841"/>
      <c r="AB281" s="841"/>
      <c r="AC281" s="841"/>
      <c r="AU281" s="833" t="s">
        <v>1530</v>
      </c>
      <c r="AV281" s="565" t="str">
        <f>IFERROR(#REF!/#REF!*100-100,"")</f>
        <v/>
      </c>
      <c r="AW281" s="565" t="e">
        <f>#REF!-#REF!</f>
        <v>#REF!</v>
      </c>
      <c r="AX281" s="565" t="str">
        <f>IFERROR(#REF!/#REF!*100-100,"")</f>
        <v/>
      </c>
      <c r="AY281" s="565" t="e">
        <f>#REF!-#REF!</f>
        <v>#REF!</v>
      </c>
      <c r="AZ281" s="565" t="str">
        <f>IFERROR(#REF!/#REF!*100-100,"")</f>
        <v/>
      </c>
      <c r="BA281" s="565" t="e">
        <f>#REF!-#REF!</f>
        <v>#REF!</v>
      </c>
      <c r="BB281" s="565" t="str">
        <f>IFERROR(#REF!/I281*100-100,"")</f>
        <v/>
      </c>
      <c r="BC281" s="565" t="e">
        <f>#REF!-I281</f>
        <v>#REF!</v>
      </c>
    </row>
    <row r="282" spans="1:66" x14ac:dyDescent="0.25">
      <c r="B282" s="833" t="s">
        <v>1531</v>
      </c>
      <c r="C282" s="869">
        <f t="shared" ref="C282:J282" si="225">IFERROR(C297,"n.a.")</f>
        <v>0.42206165000838336</v>
      </c>
      <c r="D282" s="869">
        <f t="shared" si="225"/>
        <v>0.45083385668947451</v>
      </c>
      <c r="E282" s="869">
        <f t="shared" si="225"/>
        <v>0.41916050719468673</v>
      </c>
      <c r="F282" s="869">
        <f t="shared" si="225"/>
        <v>0.38747287605293768</v>
      </c>
      <c r="G282" s="869">
        <f t="shared" si="225"/>
        <v>0.40525369078222451</v>
      </c>
      <c r="H282" s="869">
        <f t="shared" si="225"/>
        <v>0.36378977733837692</v>
      </c>
      <c r="I282" s="869">
        <f t="shared" si="225"/>
        <v>0.37360478614161974</v>
      </c>
      <c r="J282" s="869">
        <f t="shared" si="225"/>
        <v>0.41102170658682635</v>
      </c>
      <c r="K282" s="869"/>
      <c r="L282" s="869">
        <f t="shared" ref="L282:R282" si="226">IFERROR(L297,"n.a.")</f>
        <v>0.32057594747836465</v>
      </c>
      <c r="M282" s="1446">
        <f t="shared" si="226"/>
        <v>0.25812764346044886</v>
      </c>
      <c r="N282" s="1446">
        <f t="shared" si="226"/>
        <v>0.21700754322155161</v>
      </c>
      <c r="O282" s="1446">
        <f t="shared" si="226"/>
        <v>0.2135327424981647</v>
      </c>
      <c r="P282" s="1446">
        <f t="shared" si="226"/>
        <v>0.17620150592395667</v>
      </c>
      <c r="Q282" s="1446">
        <f t="shared" si="226"/>
        <v>0.13981639558095799</v>
      </c>
      <c r="R282" s="1446">
        <f t="shared" si="226"/>
        <v>0.10692632815526108</v>
      </c>
      <c r="S282" s="841"/>
      <c r="T282" s="841"/>
      <c r="U282" s="841"/>
      <c r="V282" s="841"/>
      <c r="W282" s="841"/>
      <c r="X282" s="841"/>
      <c r="Y282" s="841"/>
      <c r="Z282" s="841"/>
      <c r="AA282" s="841"/>
      <c r="AB282" s="841"/>
      <c r="AC282" s="841"/>
      <c r="AU282" s="871"/>
      <c r="AV282" s="565"/>
      <c r="AW282" s="565"/>
      <c r="AX282" s="565"/>
      <c r="AY282" s="565"/>
      <c r="AZ282" s="565"/>
      <c r="BA282" s="565"/>
      <c r="BB282" s="565"/>
      <c r="BC282" s="565"/>
    </row>
    <row r="283" spans="1:66" ht="30" x14ac:dyDescent="0.25">
      <c r="B283" s="872" t="s">
        <v>1532</v>
      </c>
      <c r="C283" s="873"/>
      <c r="D283" s="873"/>
      <c r="E283" s="873"/>
      <c r="F283" s="873"/>
      <c r="G283" s="873"/>
      <c r="H283" s="873"/>
      <c r="I283" s="874">
        <f t="shared" ref="I283:Q283" si="227">I276/12*2</f>
        <v>55.742720116666682</v>
      </c>
      <c r="J283" s="874">
        <f t="shared" si="227"/>
        <v>57.106040086666667</v>
      </c>
      <c r="K283" s="874">
        <f t="shared" si="227"/>
        <v>0</v>
      </c>
      <c r="L283" s="874">
        <f t="shared" si="227"/>
        <v>47.108983333333335</v>
      </c>
      <c r="M283" s="1441">
        <f t="shared" si="227"/>
        <v>0</v>
      </c>
      <c r="N283" s="1441">
        <f t="shared" si="227"/>
        <v>0</v>
      </c>
      <c r="O283" s="1441">
        <f t="shared" si="227"/>
        <v>0</v>
      </c>
      <c r="P283" s="1441">
        <f t="shared" si="227"/>
        <v>0</v>
      </c>
      <c r="Q283" s="1441">
        <f t="shared" si="227"/>
        <v>0</v>
      </c>
      <c r="R283" s="1434">
        <f>R276/12*2</f>
        <v>0</v>
      </c>
      <c r="AV283" s="565" t="str">
        <f>IFERROR(#REF!/#REF!*100-100,"")</f>
        <v/>
      </c>
      <c r="AW283" s="565" t="e">
        <f>#REF!-#REF!</f>
        <v>#REF!</v>
      </c>
      <c r="AX283" s="565" t="str">
        <f>IFERROR(#REF!/#REF!*100-100,"")</f>
        <v/>
      </c>
      <c r="AY283" s="565" t="e">
        <f>#REF!-#REF!</f>
        <v>#REF!</v>
      </c>
      <c r="AZ283" s="565" t="str">
        <f>IFERROR(#REF!/#REF!*100-100,"")</f>
        <v/>
      </c>
      <c r="BA283" s="565" t="e">
        <f>#REF!-#REF!</f>
        <v>#REF!</v>
      </c>
      <c r="BB283" s="565" t="str">
        <f>IFERROR(#REF!/I283*100-100,"")</f>
        <v/>
      </c>
      <c r="BC283" s="565" t="e">
        <f>#REF!-I283</f>
        <v>#REF!</v>
      </c>
    </row>
    <row r="284" spans="1:66" x14ac:dyDescent="0.25">
      <c r="A284" s="587"/>
      <c r="B284" s="876"/>
      <c r="J284" s="781"/>
      <c r="K284" s="781"/>
      <c r="L284" s="781"/>
      <c r="M284" s="1457"/>
      <c r="N284" s="1457"/>
      <c r="O284" s="1457"/>
      <c r="P284" s="1457"/>
      <c r="Q284" s="1457"/>
      <c r="R284" s="1458"/>
      <c r="S284" s="781"/>
      <c r="T284" s="781"/>
      <c r="U284" s="781"/>
      <c r="V284" s="781"/>
      <c r="W284" s="781"/>
      <c r="X284" s="781"/>
      <c r="Y284" s="781"/>
      <c r="Z284" s="781"/>
      <c r="AA284" s="781"/>
      <c r="AB284" s="781"/>
      <c r="AC284" s="781"/>
      <c r="AV284" s="565"/>
      <c r="AW284" s="565"/>
      <c r="AX284" s="565" t="str">
        <f>IFERROR(#REF!/#REF!*100-100,"")</f>
        <v/>
      </c>
      <c r="AY284" s="565" t="e">
        <f>#REF!-#REF!</f>
        <v>#REF!</v>
      </c>
      <c r="AZ284" s="565"/>
      <c r="BA284" s="565"/>
      <c r="BB284" s="565" t="str">
        <f>IFERROR(#REF!/I284*100-100,"")</f>
        <v/>
      </c>
      <c r="BC284" s="565" t="e">
        <f>#REF!-I284</f>
        <v>#REF!</v>
      </c>
    </row>
    <row r="285" spans="1:66" x14ac:dyDescent="0.25">
      <c r="A285" s="587"/>
      <c r="J285" s="781"/>
      <c r="K285" s="781"/>
      <c r="L285" s="781"/>
      <c r="M285" s="1459"/>
      <c r="N285" s="1459"/>
      <c r="O285" s="1460"/>
      <c r="P285" s="1461"/>
      <c r="Q285" s="1461"/>
      <c r="R285" s="1462"/>
      <c r="S285" s="781"/>
      <c r="T285" s="781"/>
      <c r="U285" s="781"/>
      <c r="V285" s="781"/>
      <c r="W285" s="781"/>
      <c r="X285" s="781"/>
      <c r="Y285" s="781"/>
      <c r="Z285" s="781"/>
      <c r="AA285" s="781"/>
      <c r="AB285" s="781"/>
      <c r="AC285" s="781"/>
      <c r="AV285" s="565"/>
      <c r="AW285" s="565"/>
      <c r="AX285" s="565" t="str">
        <f>IFERROR(#REF!/#REF!*100-100,"")</f>
        <v/>
      </c>
      <c r="AY285" s="565" t="e">
        <f>#REF!-#REF!</f>
        <v>#REF!</v>
      </c>
      <c r="AZ285" s="565"/>
      <c r="BA285" s="565"/>
      <c r="BB285" s="565" t="str">
        <f>IFERROR(#REF!/I285*100-100,"")</f>
        <v/>
      </c>
      <c r="BC285" s="565" t="e">
        <f>#REF!-I285</f>
        <v>#REF!</v>
      </c>
    </row>
    <row r="286" spans="1:66" x14ac:dyDescent="0.25">
      <c r="A286" s="587"/>
      <c r="B286" s="824" t="s">
        <v>1113</v>
      </c>
      <c r="C286" s="879">
        <f>336464359/10^6</f>
        <v>336.464359</v>
      </c>
      <c r="D286" s="879">
        <f>382824131/10^6</f>
        <v>382.82413100000002</v>
      </c>
      <c r="E286" s="879">
        <f>390904838/10^6</f>
        <v>390.90483799999998</v>
      </c>
      <c r="F286" s="879">
        <f>394318770/10^6</f>
        <v>394.31876999999997</v>
      </c>
      <c r="G286" s="879">
        <f>434952284/10^6</f>
        <v>434.95228400000002</v>
      </c>
      <c r="H286" s="840">
        <f>423160269/10^6</f>
        <v>423.16026900000003</v>
      </c>
      <c r="I286" s="840">
        <v>418.4</v>
      </c>
      <c r="J286" s="825">
        <v>439.3</v>
      </c>
      <c r="K286" s="781"/>
      <c r="L286" s="781">
        <v>429.7</v>
      </c>
      <c r="M286" s="1463">
        <v>419.14766745107687</v>
      </c>
      <c r="N286" s="1463">
        <v>376.50808748939204</v>
      </c>
      <c r="O286" s="1463">
        <v>370.47930823431574</v>
      </c>
      <c r="P286" s="1463">
        <v>324.80985602022173</v>
      </c>
      <c r="Q286" s="1463">
        <v>275.21459306155771</v>
      </c>
      <c r="R286" s="1464">
        <v>225.55039661070774</v>
      </c>
      <c r="S286" s="781"/>
      <c r="T286" s="781"/>
      <c r="U286" s="781"/>
      <c r="V286" s="781"/>
      <c r="W286" s="781"/>
      <c r="X286" s="781"/>
      <c r="Y286" s="781"/>
      <c r="Z286" s="781"/>
      <c r="AA286" s="781"/>
      <c r="AB286" s="781"/>
      <c r="AC286" s="781"/>
      <c r="AU286" s="824" t="s">
        <v>1113</v>
      </c>
      <c r="AV286" s="565" t="str">
        <f>IFERROR(#REF!/#REF!*100-100,"")</f>
        <v/>
      </c>
      <c r="AW286" s="565" t="e">
        <f>#REF!-#REF!</f>
        <v>#REF!</v>
      </c>
      <c r="AX286" s="565" t="str">
        <f>IFERROR(#REF!/#REF!*100-100,"")</f>
        <v/>
      </c>
      <c r="AY286" s="565" t="e">
        <f>#REF!-#REF!</f>
        <v>#REF!</v>
      </c>
      <c r="AZ286" s="565" t="str">
        <f>IFERROR(#REF!/#REF!*100-100,"")</f>
        <v/>
      </c>
      <c r="BA286" s="565" t="e">
        <f>#REF!-#REF!</f>
        <v>#REF!</v>
      </c>
      <c r="BB286" s="565" t="str">
        <f>IFERROR(#REF!/I286*100-100,"")</f>
        <v/>
      </c>
      <c r="BC286" s="565" t="e">
        <f>#REF!-I286</f>
        <v>#REF!</v>
      </c>
    </row>
    <row r="287" spans="1:66" x14ac:dyDescent="0.25">
      <c r="A287" s="587"/>
      <c r="B287" s="824" t="s">
        <v>931</v>
      </c>
      <c r="C287" s="879">
        <f>29451000/10^6</f>
        <v>29.451000000000001</v>
      </c>
      <c r="D287" s="879">
        <f>40976000/10^6</f>
        <v>40.975999999999999</v>
      </c>
      <c r="E287" s="879">
        <f>53671000/10^6</f>
        <v>53.670999999999999</v>
      </c>
      <c r="F287" s="879">
        <f>56349000/10^6</f>
        <v>56.348999999999997</v>
      </c>
      <c r="G287" s="879">
        <f>57349000/10^6</f>
        <v>57.348999999999997</v>
      </c>
      <c r="H287" s="881">
        <f>57349000/10^6</f>
        <v>57.348999999999997</v>
      </c>
      <c r="I287" s="881">
        <v>70</v>
      </c>
      <c r="J287" s="881">
        <v>67.400000000000006</v>
      </c>
      <c r="K287" s="781"/>
      <c r="L287" s="781">
        <v>67.3</v>
      </c>
      <c r="M287" s="1463">
        <v>67.346999999999994</v>
      </c>
      <c r="N287" s="1463">
        <v>70.346999999999994</v>
      </c>
      <c r="O287" s="1463">
        <v>70.346999999999994</v>
      </c>
      <c r="P287" s="1463">
        <v>74.537999999999997</v>
      </c>
      <c r="Q287" s="1463">
        <v>80.971999999999994</v>
      </c>
      <c r="R287" s="1464">
        <v>87.125999999999991</v>
      </c>
      <c r="S287" s="781"/>
      <c r="T287" s="781"/>
      <c r="U287" s="781"/>
      <c r="V287" s="781"/>
      <c r="W287" s="781"/>
      <c r="X287" s="781"/>
      <c r="Y287" s="781"/>
      <c r="Z287" s="781"/>
      <c r="AA287" s="781"/>
      <c r="AB287" s="781"/>
      <c r="AC287" s="781"/>
      <c r="AU287" s="824" t="s">
        <v>931</v>
      </c>
      <c r="AV287" s="565" t="str">
        <f>IFERROR(#REF!/#REF!*100-100,"")</f>
        <v/>
      </c>
      <c r="AW287" s="565" t="e">
        <f>#REF!-#REF!</f>
        <v>#REF!</v>
      </c>
      <c r="AX287" s="565" t="str">
        <f>IFERROR(#REF!/#REF!*100-100,"")</f>
        <v/>
      </c>
      <c r="AY287" s="565" t="e">
        <f>#REF!-#REF!</f>
        <v>#REF!</v>
      </c>
      <c r="AZ287" s="565" t="str">
        <f>IFERROR(#REF!/#REF!*100-100,"")</f>
        <v/>
      </c>
      <c r="BA287" s="565" t="e">
        <f>#REF!-#REF!</f>
        <v>#REF!</v>
      </c>
      <c r="BB287" s="565" t="str">
        <f>IFERROR(#REF!/I287*100-100,"")</f>
        <v/>
      </c>
      <c r="BC287" s="565" t="e">
        <f>#REF!-I287</f>
        <v>#REF!</v>
      </c>
    </row>
    <row r="288" spans="1:66" x14ac:dyDescent="0.25">
      <c r="A288" s="587"/>
      <c r="B288" s="824" t="s">
        <v>1533</v>
      </c>
      <c r="C288" s="835">
        <f t="shared" ref="C288:J288" si="228">SUM(C286:C287)</f>
        <v>365.91535900000002</v>
      </c>
      <c r="D288" s="835">
        <f t="shared" si="228"/>
        <v>423.80013100000002</v>
      </c>
      <c r="E288" s="835">
        <f t="shared" si="228"/>
        <v>444.57583799999998</v>
      </c>
      <c r="F288" s="835">
        <f t="shared" si="228"/>
        <v>450.66776999999996</v>
      </c>
      <c r="G288" s="835">
        <f t="shared" si="228"/>
        <v>492.30128400000001</v>
      </c>
      <c r="H288" s="840">
        <f t="shared" si="228"/>
        <v>480.50926900000002</v>
      </c>
      <c r="I288" s="840">
        <f t="shared" si="228"/>
        <v>488.4</v>
      </c>
      <c r="J288" s="840">
        <f t="shared" si="228"/>
        <v>506.70000000000005</v>
      </c>
      <c r="M288" s="1465">
        <v>486.49466745107685</v>
      </c>
      <c r="N288" s="1465">
        <v>446.85508748939202</v>
      </c>
      <c r="O288" s="1465">
        <v>440.82630823431572</v>
      </c>
      <c r="P288" s="1465">
        <v>399.34785602022174</v>
      </c>
      <c r="Q288" s="1465">
        <v>356.18659306155769</v>
      </c>
      <c r="R288" s="1466">
        <v>312.67639661070774</v>
      </c>
      <c r="AU288" s="824" t="s">
        <v>1533</v>
      </c>
      <c r="AV288" s="565" t="str">
        <f>IFERROR(#REF!/#REF!*100-100,"")</f>
        <v/>
      </c>
      <c r="AW288" s="565" t="e">
        <f>#REF!-#REF!</f>
        <v>#REF!</v>
      </c>
      <c r="AX288" s="565" t="str">
        <f>IFERROR(#REF!/#REF!*100-100,"")</f>
        <v/>
      </c>
      <c r="AY288" s="565" t="e">
        <f>#REF!-#REF!</f>
        <v>#REF!</v>
      </c>
      <c r="AZ288" s="565" t="str">
        <f>IFERROR(#REF!/#REF!*100-100,"")</f>
        <v/>
      </c>
      <c r="BA288" s="565" t="e">
        <f>#REF!-#REF!</f>
        <v>#REF!</v>
      </c>
      <c r="BB288" s="565" t="str">
        <f>IFERROR(#REF!/I288*100-100,"")</f>
        <v/>
      </c>
      <c r="BC288" s="565" t="e">
        <f>#REF!-I288</f>
        <v>#REF!</v>
      </c>
    </row>
    <row r="289" spans="1:55" x14ac:dyDescent="0.25">
      <c r="A289" s="587"/>
      <c r="B289" s="883" t="s">
        <v>1534</v>
      </c>
      <c r="C289"/>
      <c r="D289"/>
      <c r="E289"/>
      <c r="F289"/>
      <c r="G289"/>
      <c r="O289" s="1452"/>
      <c r="AU289"/>
      <c r="AV289" s="565" t="str">
        <f>IFERROR(#REF!/#REF!*100-100,"")</f>
        <v/>
      </c>
      <c r="AW289" s="565" t="e">
        <f>#REF!-#REF!</f>
        <v>#REF!</v>
      </c>
      <c r="AX289" s="565" t="str">
        <f>IFERROR(#REF!/#REF!*100-100,"")</f>
        <v/>
      </c>
      <c r="AY289" s="565" t="e">
        <f>#REF!-#REF!</f>
        <v>#REF!</v>
      </c>
      <c r="AZ289" s="565" t="str">
        <f>IFERROR(#REF!/#REF!*100-100,"")</f>
        <v/>
      </c>
      <c r="BA289" s="565" t="e">
        <f>#REF!-#REF!</f>
        <v>#REF!</v>
      </c>
      <c r="BB289" s="565" t="str">
        <f>IFERROR(#REF!/I289*100-100,"")</f>
        <v/>
      </c>
      <c r="BC289" s="565" t="e">
        <f>#REF!-I289</f>
        <v>#REF!</v>
      </c>
    </row>
    <row r="290" spans="1:55" x14ac:dyDescent="0.25">
      <c r="A290" s="587"/>
      <c r="B290" s="824" t="s">
        <v>1535</v>
      </c>
      <c r="C290" s="824"/>
      <c r="D290" s="824"/>
      <c r="E290" s="824"/>
      <c r="F290" s="824"/>
      <c r="G290" s="824"/>
      <c r="H290" s="884"/>
      <c r="I290" s="884"/>
      <c r="O290" s="1452"/>
      <c r="AU290" s="824" t="s">
        <v>1535</v>
      </c>
      <c r="AV290" s="565" t="str">
        <f>IFERROR(#REF!/#REF!*100-100,"")</f>
        <v/>
      </c>
      <c r="AW290" s="565" t="e">
        <f>#REF!-#REF!</f>
        <v>#REF!</v>
      </c>
      <c r="AX290" s="565" t="str">
        <f>IFERROR(#REF!/#REF!*100-100,"")</f>
        <v/>
      </c>
      <c r="AY290" s="565" t="e">
        <f>#REF!-#REF!</f>
        <v>#REF!</v>
      </c>
      <c r="AZ290" s="565" t="str">
        <f>IFERROR(#REF!/#REF!*100-100,"")</f>
        <v/>
      </c>
      <c r="BA290" s="565" t="e">
        <f>#REF!-#REF!</f>
        <v>#REF!</v>
      </c>
      <c r="BB290" s="565" t="str">
        <f>IFERROR(#REF!/I290*100-100,"")</f>
        <v/>
      </c>
      <c r="BC290" s="565" t="e">
        <f>#REF!-I290</f>
        <v>#REF!</v>
      </c>
    </row>
    <row r="291" spans="1:55" x14ac:dyDescent="0.25">
      <c r="A291" s="587"/>
      <c r="B291" s="824" t="s">
        <v>1113</v>
      </c>
      <c r="C291" s="824"/>
      <c r="D291" s="824"/>
      <c r="E291" s="824"/>
      <c r="F291" s="824"/>
      <c r="G291" s="824"/>
      <c r="H291" s="884"/>
      <c r="I291" s="842">
        <f>I286-H286</f>
        <v>-4.7602690000000507</v>
      </c>
      <c r="O291" s="1452"/>
      <c r="AU291" s="824" t="s">
        <v>1113</v>
      </c>
      <c r="AV291" s="565" t="str">
        <f>IFERROR(#REF!/#REF!*100-100,"")</f>
        <v/>
      </c>
      <c r="AW291" s="565" t="e">
        <f>#REF!-#REF!</f>
        <v>#REF!</v>
      </c>
      <c r="AX291" s="565" t="str">
        <f>IFERROR(#REF!/#REF!*100-100,"")</f>
        <v/>
      </c>
      <c r="AY291" s="565" t="e">
        <f>#REF!-#REF!</f>
        <v>#REF!</v>
      </c>
      <c r="AZ291" s="565" t="str">
        <f>IFERROR(#REF!/#REF!*100-100,"")</f>
        <v/>
      </c>
      <c r="BA291" s="565" t="e">
        <f>#REF!-#REF!</f>
        <v>#REF!</v>
      </c>
      <c r="BB291" s="565" t="str">
        <f>IFERROR(#REF!/I291*100-100,"")</f>
        <v/>
      </c>
      <c r="BC291" s="565" t="e">
        <f>#REF!-I291</f>
        <v>#REF!</v>
      </c>
    </row>
    <row r="292" spans="1:55" x14ac:dyDescent="0.25">
      <c r="A292" s="587"/>
      <c r="B292" s="824" t="s">
        <v>931</v>
      </c>
      <c r="C292" s="824"/>
      <c r="D292" s="824"/>
      <c r="E292" s="824"/>
      <c r="F292" s="824"/>
      <c r="G292" s="824"/>
      <c r="H292" s="884"/>
      <c r="I292" s="884">
        <f>I287-H287</f>
        <v>12.651000000000003</v>
      </c>
      <c r="O292" s="1452"/>
      <c r="AU292" s="824" t="s">
        <v>931</v>
      </c>
      <c r="AV292" s="565" t="str">
        <f>IFERROR(#REF!/#REF!*100-100,"")</f>
        <v/>
      </c>
      <c r="AW292" s="565" t="e">
        <f>#REF!-#REF!</f>
        <v>#REF!</v>
      </c>
      <c r="AX292" s="565" t="str">
        <f>IFERROR(#REF!/#REF!*100-100,"")</f>
        <v/>
      </c>
      <c r="AY292" s="565" t="e">
        <f>#REF!-#REF!</f>
        <v>#REF!</v>
      </c>
      <c r="AZ292" s="565" t="str">
        <f>IFERROR(#REF!/#REF!*100-100,"")</f>
        <v/>
      </c>
      <c r="BA292" s="565" t="e">
        <f>#REF!-#REF!</f>
        <v>#REF!</v>
      </c>
      <c r="BB292" s="565" t="str">
        <f>IFERROR(#REF!/I292*100-100,"")</f>
        <v/>
      </c>
      <c r="BC292" s="565" t="e">
        <f>#REF!-I292</f>
        <v>#REF!</v>
      </c>
    </row>
    <row r="293" spans="1:55" x14ac:dyDescent="0.25">
      <c r="A293" s="587"/>
      <c r="O293" s="1452"/>
      <c r="AV293" s="565" t="str">
        <f>IFERROR(#REF!/#REF!*100-100,"")</f>
        <v/>
      </c>
      <c r="AW293" s="565" t="e">
        <f>#REF!-#REF!</f>
        <v>#REF!</v>
      </c>
      <c r="AX293" s="565" t="str">
        <f>IFERROR(#REF!/#REF!*100-100,"")</f>
        <v/>
      </c>
      <c r="AY293" s="565" t="e">
        <f>#REF!-#REF!</f>
        <v>#REF!</v>
      </c>
      <c r="AZ293" s="565" t="str">
        <f>IFERROR(#REF!/#REF!*100-100,"")</f>
        <v/>
      </c>
      <c r="BA293" s="565" t="e">
        <f>#REF!-#REF!</f>
        <v>#REF!</v>
      </c>
      <c r="BB293" s="565" t="str">
        <f>IFERROR(#REF!/I293*100-100,"")</f>
        <v/>
      </c>
      <c r="BC293" s="565" t="e">
        <f>#REF!-I293</f>
        <v>#REF!</v>
      </c>
    </row>
    <row r="294" spans="1:55" x14ac:dyDescent="0.25">
      <c r="A294" s="587"/>
      <c r="B294" s="37" t="s">
        <v>1536</v>
      </c>
      <c r="C294" s="885">
        <v>55991360</v>
      </c>
      <c r="D294" s="885">
        <v>46828708</v>
      </c>
      <c r="E294" s="885">
        <v>69021774</v>
      </c>
      <c r="F294" s="885">
        <v>108949166</v>
      </c>
      <c r="G294" s="886">
        <v>152686076</v>
      </c>
      <c r="H294" s="887">
        <v>185675337</v>
      </c>
      <c r="I294" s="887">
        <v>231172713</v>
      </c>
      <c r="O294" s="1452"/>
      <c r="AV294" s="565"/>
      <c r="AW294" s="565"/>
      <c r="AX294" s="565" t="str">
        <f>IFERROR(#REF!/#REF!*100-100,"")</f>
        <v/>
      </c>
      <c r="AY294" s="565" t="e">
        <f>#REF!-#REF!</f>
        <v>#REF!</v>
      </c>
      <c r="AZ294" s="565"/>
      <c r="BA294" s="565"/>
      <c r="BB294" s="565" t="str">
        <f>IFERROR(#REF!/I294*100-100,"")</f>
        <v/>
      </c>
      <c r="BC294" s="565" t="e">
        <f>#REF!-I294</f>
        <v>#REF!</v>
      </c>
    </row>
    <row r="295" spans="1:55" x14ac:dyDescent="0.25">
      <c r="A295" s="587"/>
      <c r="B295"/>
      <c r="H295" s="888"/>
      <c r="I295" s="888"/>
      <c r="O295" s="1452"/>
      <c r="AV295" s="565"/>
      <c r="AW295" s="565"/>
      <c r="AX295" s="565"/>
      <c r="AY295" s="565"/>
      <c r="AZ295" s="565"/>
      <c r="BA295" s="565"/>
      <c r="BB295" s="565"/>
      <c r="BC295" s="565"/>
    </row>
    <row r="296" spans="1:55" x14ac:dyDescent="0.25">
      <c r="B296" s="37" t="s">
        <v>1537</v>
      </c>
      <c r="O296" s="1452"/>
      <c r="AV296" s="565"/>
      <c r="AW296" s="565"/>
      <c r="AX296" s="565"/>
      <c r="AY296" s="565"/>
      <c r="AZ296" s="565"/>
      <c r="BA296" s="565"/>
      <c r="BB296" s="565"/>
      <c r="BC296" s="565"/>
    </row>
    <row r="297" spans="1:55" x14ac:dyDescent="0.25">
      <c r="A297" s="587"/>
      <c r="B297" s="889" t="s">
        <v>1538</v>
      </c>
      <c r="C297" s="860">
        <f t="shared" ref="C297:R297" si="229">C286/C268</f>
        <v>0.42206165000838336</v>
      </c>
      <c r="D297" s="860">
        <f t="shared" si="229"/>
        <v>0.45083385668947451</v>
      </c>
      <c r="E297" s="860">
        <f t="shared" si="229"/>
        <v>0.41916050719468673</v>
      </c>
      <c r="F297" s="860">
        <f t="shared" si="229"/>
        <v>0.38747287605293768</v>
      </c>
      <c r="G297" s="860">
        <f t="shared" si="229"/>
        <v>0.40525369078222451</v>
      </c>
      <c r="H297" s="890">
        <f t="shared" si="229"/>
        <v>0.36378977733837692</v>
      </c>
      <c r="I297" s="890">
        <f t="shared" si="229"/>
        <v>0.37360478614161974</v>
      </c>
      <c r="J297" s="890">
        <f t="shared" si="229"/>
        <v>0.41102170658682635</v>
      </c>
      <c r="K297" s="890">
        <f t="shared" si="229"/>
        <v>0</v>
      </c>
      <c r="L297" s="890">
        <f t="shared" si="229"/>
        <v>0.32057594747836465</v>
      </c>
      <c r="M297" s="1512">
        <f t="shared" si="229"/>
        <v>0.25812764346044886</v>
      </c>
      <c r="N297" s="1513">
        <f t="shared" si="229"/>
        <v>0.21700754322155161</v>
      </c>
      <c r="O297" s="1513">
        <f t="shared" si="229"/>
        <v>0.2135327424981647</v>
      </c>
      <c r="P297" s="1512">
        <f t="shared" si="229"/>
        <v>0.17620150592395667</v>
      </c>
      <c r="Q297" s="1512">
        <f t="shared" si="229"/>
        <v>0.13981639558095799</v>
      </c>
      <c r="R297" s="1512">
        <f t="shared" si="229"/>
        <v>0.10692632815526108</v>
      </c>
      <c r="S297" s="891"/>
      <c r="T297" s="891"/>
      <c r="U297" s="891"/>
      <c r="V297" s="891"/>
      <c r="W297" s="891"/>
      <c r="X297" s="891"/>
      <c r="Y297" s="891"/>
      <c r="Z297" s="891"/>
      <c r="AA297" s="891"/>
      <c r="AB297" s="891"/>
      <c r="AC297" s="891"/>
      <c r="AU297" s="889" t="s">
        <v>1538</v>
      </c>
      <c r="AV297" s="565" t="str">
        <f>IFERROR(#REF!/#REF!*100-100,"")</f>
        <v/>
      </c>
      <c r="AW297" s="565" t="e">
        <f>#REF!-#REF!</f>
        <v>#REF!</v>
      </c>
      <c r="AX297" s="565" t="str">
        <f>IFERROR(#REF!/#REF!*100-100,"")</f>
        <v/>
      </c>
      <c r="AY297" s="565" t="e">
        <f>#REF!-#REF!</f>
        <v>#REF!</v>
      </c>
      <c r="AZ297" s="565" t="str">
        <f>IFERROR(#REF!/#REF!*100-100,"")</f>
        <v/>
      </c>
      <c r="BA297" s="565" t="e">
        <f>#REF!-#REF!</f>
        <v>#REF!</v>
      </c>
      <c r="BB297" s="565" t="str">
        <f>IFERROR(#REF!/I297*100-100,"")</f>
        <v/>
      </c>
      <c r="BC297" s="565" t="e">
        <f>#REF!-I297</f>
        <v>#REF!</v>
      </c>
    </row>
    <row r="298" spans="1:55" x14ac:dyDescent="0.25">
      <c r="A298" s="587"/>
      <c r="B298" s="889" t="s">
        <v>1539</v>
      </c>
      <c r="C298" s="860"/>
      <c r="D298" s="860"/>
      <c r="E298" s="860"/>
      <c r="F298" s="860"/>
      <c r="G298" s="860"/>
      <c r="H298" s="890"/>
      <c r="I298" s="890"/>
      <c r="J298" s="890"/>
      <c r="K298" s="890"/>
      <c r="L298" s="890"/>
      <c r="M298" s="862">
        <f t="shared" ref="M298:R298" si="230">M287/M268</f>
        <v>4.1474935336864145E-2</v>
      </c>
      <c r="N298" s="862">
        <f t="shared" si="230"/>
        <v>4.0545821325648414E-2</v>
      </c>
      <c r="O298" s="862">
        <f t="shared" si="230"/>
        <v>4.0545821325648414E-2</v>
      </c>
      <c r="P298" s="862">
        <f t="shared" si="230"/>
        <v>4.0435065639579035E-2</v>
      </c>
      <c r="Q298" s="862">
        <f t="shared" si="230"/>
        <v>4.1135947978053235E-2</v>
      </c>
      <c r="R298" s="862">
        <f t="shared" si="230"/>
        <v>4.1303688252583667E-2</v>
      </c>
      <c r="S298" s="891"/>
      <c r="T298" s="891"/>
      <c r="U298" s="891"/>
      <c r="V298" s="891"/>
      <c r="W298" s="891"/>
      <c r="X298" s="891"/>
      <c r="Y298" s="891"/>
      <c r="Z298" s="891"/>
      <c r="AA298" s="891"/>
      <c r="AB298" s="891"/>
      <c r="AC298" s="891"/>
      <c r="AU298" s="892"/>
      <c r="AV298" s="565"/>
      <c r="AW298" s="565"/>
      <c r="AX298" s="565"/>
      <c r="AY298" s="565"/>
      <c r="AZ298" s="565"/>
      <c r="BA298" s="565"/>
      <c r="BB298" s="565"/>
      <c r="BC298" s="565"/>
    </row>
    <row r="299" spans="1:55" x14ac:dyDescent="0.25">
      <c r="B299" s="824" t="s">
        <v>1540</v>
      </c>
      <c r="C299" s="837">
        <f t="shared" ref="C299:J299" si="231">C288/C268</f>
        <v>0.45900505076363812</v>
      </c>
      <c r="D299" s="837">
        <f t="shared" si="231"/>
        <v>0.49908935213970229</v>
      </c>
      <c r="E299" s="837">
        <f t="shared" si="231"/>
        <v>0.47671099364235264</v>
      </c>
      <c r="F299" s="837">
        <f t="shared" si="231"/>
        <v>0.44284358308954913</v>
      </c>
      <c r="G299" s="837">
        <f t="shared" si="231"/>
        <v>0.45868689430270487</v>
      </c>
      <c r="H299" s="838">
        <f t="shared" si="231"/>
        <v>0.41309256275790923</v>
      </c>
      <c r="I299" s="838">
        <f t="shared" si="231"/>
        <v>0.43611036699705324</v>
      </c>
      <c r="J299" s="838">
        <f t="shared" si="231"/>
        <v>0.47408308383233538</v>
      </c>
      <c r="K299" s="838"/>
      <c r="L299" s="838"/>
      <c r="M299" s="862">
        <f t="shared" ref="M299:R299" si="232">M288/M268</f>
        <v>0.299602578797313</v>
      </c>
      <c r="N299" s="862">
        <f t="shared" si="232"/>
        <v>0.25755336454720001</v>
      </c>
      <c r="O299" s="862">
        <f t="shared" si="232"/>
        <v>0.25407856382381311</v>
      </c>
      <c r="P299" s="862">
        <f t="shared" si="232"/>
        <v>0.21663657156353572</v>
      </c>
      <c r="Q299" s="862">
        <f t="shared" si="232"/>
        <v>0.18095234355901121</v>
      </c>
      <c r="R299" s="862">
        <f t="shared" si="232"/>
        <v>0.14823001640784475</v>
      </c>
      <c r="S299" s="841"/>
      <c r="T299" s="841"/>
      <c r="U299" s="841"/>
      <c r="V299" s="841"/>
      <c r="W299" s="841"/>
      <c r="X299" s="841"/>
      <c r="Y299" s="841"/>
      <c r="Z299" s="841"/>
      <c r="AA299" s="841"/>
      <c r="AB299" s="841"/>
      <c r="AC299" s="841"/>
      <c r="AV299" s="565" t="str">
        <f>IFERROR(#REF!/#REF!*100-100,"")</f>
        <v/>
      </c>
      <c r="AW299" s="565" t="e">
        <f>#REF!-#REF!</f>
        <v>#REF!</v>
      </c>
      <c r="AX299" s="565" t="str">
        <f>IFERROR(#REF!/#REF!*100-100,"")</f>
        <v/>
      </c>
      <c r="AY299" s="565" t="e">
        <f>#REF!-#REF!</f>
        <v>#REF!</v>
      </c>
      <c r="AZ299" s="565" t="str">
        <f>IFERROR(#REF!/#REF!*100-100,"")</f>
        <v/>
      </c>
      <c r="BA299" s="565" t="e">
        <f>#REF!-#REF!</f>
        <v>#REF!</v>
      </c>
      <c r="BB299" s="565" t="str">
        <f>IFERROR(#REF!/I299*100-100,"")</f>
        <v/>
      </c>
      <c r="BC299" s="565" t="e">
        <f>#REF!-I299</f>
        <v>#REF!</v>
      </c>
    </row>
    <row r="300" spans="1:55" x14ac:dyDescent="0.25">
      <c r="B300"/>
      <c r="C300" s="893"/>
      <c r="D300" s="893"/>
      <c r="E300" s="893"/>
      <c r="F300" s="893"/>
      <c r="G300" s="893"/>
      <c r="H300" s="894"/>
      <c r="I300" s="894"/>
      <c r="J300" s="894"/>
      <c r="K300" s="894"/>
      <c r="L300" s="894"/>
      <c r="M300" s="1467"/>
      <c r="N300" s="1468"/>
      <c r="O300" s="1393"/>
      <c r="P300" s="1469"/>
      <c r="Q300" s="1393"/>
      <c r="R300" s="1470"/>
      <c r="S300" s="841"/>
      <c r="T300" s="841"/>
      <c r="U300" s="841"/>
      <c r="V300" s="841"/>
      <c r="W300" s="841"/>
      <c r="X300" s="841"/>
      <c r="Y300" s="841"/>
      <c r="Z300" s="841"/>
      <c r="AA300" s="841"/>
      <c r="AB300" s="841"/>
      <c r="AC300" s="841"/>
      <c r="AV300" s="565"/>
      <c r="AW300" s="565"/>
      <c r="AX300" s="565" t="str">
        <f>IFERROR(#REF!/#REF!*100-100,"")</f>
        <v/>
      </c>
      <c r="AY300" s="565" t="e">
        <f>#REF!-#REF!</f>
        <v>#REF!</v>
      </c>
      <c r="AZ300" s="565"/>
      <c r="BA300" s="565"/>
      <c r="BB300" s="565" t="str">
        <f>IFERROR(#REF!/I300*100-100,"")</f>
        <v/>
      </c>
      <c r="BC300" s="565" t="e">
        <f>#REF!-I300</f>
        <v>#REF!</v>
      </c>
    </row>
    <row r="301" spans="1:55" ht="58.5" customHeight="1" x14ac:dyDescent="0.25">
      <c r="A301" s="587"/>
      <c r="B301" s="896" t="s">
        <v>1541</v>
      </c>
      <c r="C301" s="897" t="str">
        <f t="shared" ref="C301:R301" si="233">C3</f>
        <v>2013/14 Actual</v>
      </c>
      <c r="D301" s="897" t="str">
        <f t="shared" si="233"/>
        <v>2014/15 Actual</v>
      </c>
      <c r="E301" s="897" t="str">
        <f t="shared" si="233"/>
        <v>2015/16 Actual</v>
      </c>
      <c r="F301" s="897" t="str">
        <f t="shared" si="233"/>
        <v>2016/17 Actual</v>
      </c>
      <c r="G301" s="897" t="str">
        <f t="shared" si="233"/>
        <v>2017/18 Actual</v>
      </c>
      <c r="H301" s="897" t="str">
        <f t="shared" si="233"/>
        <v>2018/19 Actual</v>
      </c>
      <c r="I301" s="897" t="str">
        <f t="shared" si="233"/>
        <v>2019/20 Actual</v>
      </c>
      <c r="J301" s="897" t="str">
        <f t="shared" si="233"/>
        <v>2020/21 Actual</v>
      </c>
      <c r="K301" s="897" t="str">
        <f t="shared" si="233"/>
        <v>2021/22 Actual</v>
      </c>
      <c r="L301" s="897" t="str">
        <f t="shared" si="233"/>
        <v>Budget Estimate 2022/23</v>
      </c>
      <c r="M301" s="1471" t="str">
        <f>M278</f>
        <v>Actual FY2025</v>
      </c>
      <c r="N301" s="1471" t="str">
        <f t="shared" ref="N301:Q301" si="234">N278</f>
        <v>Budget Estimate 2025/26</v>
      </c>
      <c r="O301" s="1471" t="str">
        <f t="shared" si="234"/>
        <v>Budget Outturn FY2026</v>
      </c>
      <c r="P301" s="1471" t="str">
        <f t="shared" si="234"/>
        <v xml:space="preserve">Budget Estimate 2026/27 </v>
      </c>
      <c r="Q301" s="1471" t="str">
        <f t="shared" si="234"/>
        <v>Budget Estimate 2027/28</v>
      </c>
      <c r="R301" s="1471" t="str">
        <f t="shared" si="233"/>
        <v>Budget Estimate 2028/29</v>
      </c>
      <c r="S301" s="899"/>
      <c r="T301" s="899"/>
      <c r="U301" s="899"/>
      <c r="V301" s="899"/>
      <c r="W301" s="899"/>
      <c r="X301" s="899"/>
      <c r="Y301" s="899"/>
      <c r="Z301" s="899"/>
      <c r="AA301" s="899"/>
      <c r="AB301" s="899"/>
      <c r="AC301" s="899"/>
      <c r="AD301" s="900" t="s">
        <v>1542</v>
      </c>
      <c r="AE301" s="901"/>
      <c r="AF301" s="901"/>
      <c r="AG301" s="901"/>
      <c r="AH301" s="901"/>
      <c r="AI301" s="902" t="s">
        <v>1543</v>
      </c>
      <c r="AJ301" s="902" t="s">
        <v>1544</v>
      </c>
      <c r="AK301" s="902" t="s">
        <v>1545</v>
      </c>
      <c r="AL301" s="902" t="s">
        <v>1546</v>
      </c>
      <c r="AM301" s="902" t="s">
        <v>1547</v>
      </c>
      <c r="AN301" s="902" t="s">
        <v>1548</v>
      </c>
      <c r="AO301" s="200" t="str">
        <f t="shared" ref="AO301:AT301" si="235">AO3</f>
        <v>2024/25 Ola Fakaangaanga</v>
      </c>
      <c r="AP301" s="200" t="str">
        <f t="shared" si="235"/>
        <v>2025/26 Patiseti</v>
      </c>
      <c r="AQ301" s="200" t="str">
        <f t="shared" si="235"/>
        <v>25/26 Esitimeti Liliu</v>
      </c>
      <c r="AR301" s="325" t="str">
        <f t="shared" si="235"/>
        <v>2026/27 Patiseti Fakaangaanga</v>
      </c>
      <c r="AS301" s="200" t="str">
        <f t="shared" si="235"/>
        <v>2027/28 Patiseti Fakaangaanga</v>
      </c>
      <c r="AT301" s="200" t="str">
        <f t="shared" si="235"/>
        <v>2028/29 Patiseti Fakaangaanga</v>
      </c>
      <c r="AV301" s="565"/>
      <c r="AW301" s="565"/>
      <c r="AX301" s="565" t="str">
        <f>IFERROR(#REF!/#REF!*100-100,"")</f>
        <v/>
      </c>
      <c r="AY301" s="565" t="e">
        <f>#REF!-#REF!</f>
        <v>#REF!</v>
      </c>
      <c r="AZ301" s="565"/>
      <c r="BA301" s="565"/>
      <c r="BB301" s="565" t="str">
        <f>IFERROR(#REF!/I301*100-100,"")</f>
        <v/>
      </c>
      <c r="BC301" s="565" t="e">
        <f>#REF!-I301</f>
        <v>#REF!</v>
      </c>
    </row>
    <row r="302" spans="1:55" x14ac:dyDescent="0.25">
      <c r="A302" s="587"/>
      <c r="B302" s="549" t="s">
        <v>1549</v>
      </c>
      <c r="C302" s="903">
        <f t="shared" ref="C302:I302" si="236">C5</f>
        <v>160.98098284999998</v>
      </c>
      <c r="D302" s="903">
        <f t="shared" si="236"/>
        <v>185.08487843</v>
      </c>
      <c r="E302" s="903">
        <f t="shared" si="236"/>
        <v>209.38357453</v>
      </c>
      <c r="F302" s="903">
        <f t="shared" si="236"/>
        <v>239.29200569000005</v>
      </c>
      <c r="G302" s="904">
        <f t="shared" si="236"/>
        <v>261.63970828999999</v>
      </c>
      <c r="H302" s="904">
        <f t="shared" si="236"/>
        <v>481.76119134999999</v>
      </c>
      <c r="I302" s="904">
        <f t="shared" si="236"/>
        <v>482.37442274000006</v>
      </c>
      <c r="J302" s="904">
        <f t="shared" ref="J302:R302" si="237">J197</f>
        <v>512.20050386000003</v>
      </c>
      <c r="K302" s="904">
        <f t="shared" si="237"/>
        <v>560.18942165999999</v>
      </c>
      <c r="L302" s="904">
        <f t="shared" si="237"/>
        <v>690.6875</v>
      </c>
      <c r="M302" s="583">
        <f t="shared" si="237"/>
        <v>810.94131522999999</v>
      </c>
      <c r="N302" s="583">
        <f t="shared" si="237"/>
        <v>929.68799999999999</v>
      </c>
      <c r="O302" s="1286">
        <f t="shared" si="237"/>
        <v>791.32060000000001</v>
      </c>
      <c r="P302" s="1472">
        <f t="shared" si="237"/>
        <v>877.45090000000005</v>
      </c>
      <c r="Q302" s="1286">
        <f t="shared" si="237"/>
        <v>886.11300000000006</v>
      </c>
      <c r="R302" s="1473">
        <f t="shared" si="237"/>
        <v>754.0927999999999</v>
      </c>
      <c r="S302" s="685"/>
      <c r="T302" s="640"/>
      <c r="U302" s="640"/>
      <c r="V302" s="640"/>
      <c r="W302" s="640"/>
      <c r="X302" s="640"/>
      <c r="Y302" s="640"/>
      <c r="Z302" s="640"/>
      <c r="AA302" s="640"/>
      <c r="AB302" s="640"/>
      <c r="AC302" s="640"/>
      <c r="AD302" s="581" t="str">
        <f>AD197</f>
        <v>Pa'anga Humai</v>
      </c>
      <c r="AE302" s="551"/>
      <c r="AF302" s="551"/>
      <c r="AG302" s="551"/>
      <c r="AH302" s="551"/>
      <c r="AI302" s="711">
        <f t="shared" ref="AI302:AT312" si="238">G302</f>
        <v>261.63970828999999</v>
      </c>
      <c r="AJ302" s="711">
        <f t="shared" si="238"/>
        <v>481.76119134999999</v>
      </c>
      <c r="AK302" s="711">
        <f t="shared" si="238"/>
        <v>482.37442274000006</v>
      </c>
      <c r="AL302" s="711">
        <f t="shared" si="238"/>
        <v>512.20050386000003</v>
      </c>
      <c r="AM302" s="711">
        <f t="shared" si="238"/>
        <v>560.18942165999999</v>
      </c>
      <c r="AN302" s="711">
        <f t="shared" si="238"/>
        <v>690.6875</v>
      </c>
      <c r="AO302" s="711">
        <f t="shared" si="238"/>
        <v>810.94131522999999</v>
      </c>
      <c r="AP302" s="711">
        <f t="shared" si="238"/>
        <v>929.68799999999999</v>
      </c>
      <c r="AQ302" s="711">
        <f t="shared" si="238"/>
        <v>791.32060000000001</v>
      </c>
      <c r="AR302" s="906">
        <f t="shared" si="238"/>
        <v>877.45090000000005</v>
      </c>
      <c r="AS302" s="711">
        <f t="shared" si="238"/>
        <v>886.11300000000006</v>
      </c>
      <c r="AT302" s="711">
        <f t="shared" si="238"/>
        <v>754.0927999999999</v>
      </c>
      <c r="AV302" s="565" t="str">
        <f>IFERROR(#REF!/#REF!*100-100,"")</f>
        <v/>
      </c>
      <c r="AW302" s="565" t="e">
        <f>#REF!-#REF!</f>
        <v>#REF!</v>
      </c>
      <c r="AX302" s="565" t="str">
        <f>IFERROR(#REF!/#REF!*100-100,"")</f>
        <v/>
      </c>
      <c r="AY302" s="565" t="e">
        <f>#REF!-#REF!</f>
        <v>#REF!</v>
      </c>
      <c r="AZ302" s="565" t="str">
        <f>IFERROR(#REF!/#REF!*100-100,"")</f>
        <v/>
      </c>
      <c r="BA302" s="565" t="e">
        <f>#REF!-#REF!</f>
        <v>#REF!</v>
      </c>
      <c r="BB302" s="565" t="str">
        <f>IFERROR(#REF!/I302*100-100,"")</f>
        <v/>
      </c>
      <c r="BC302" s="565" t="e">
        <f>#REF!-I302</f>
        <v>#REF!</v>
      </c>
    </row>
    <row r="303" spans="1:55" hidden="1" x14ac:dyDescent="0.25">
      <c r="A303" s="587"/>
      <c r="B303" s="549" t="s">
        <v>1550</v>
      </c>
      <c r="C303" s="903">
        <f t="shared" ref="C303:I303" si="239">C68</f>
        <v>136.70374569999998</v>
      </c>
      <c r="D303" s="903">
        <f t="shared" si="239"/>
        <v>158.80394434999999</v>
      </c>
      <c r="E303" s="903">
        <f t="shared" si="239"/>
        <v>180.20929279000001</v>
      </c>
      <c r="F303" s="903">
        <f t="shared" si="239"/>
        <v>211.64654086000004</v>
      </c>
      <c r="G303" s="904">
        <f t="shared" si="239"/>
        <v>235.38101302999999</v>
      </c>
      <c r="H303" s="904">
        <f t="shared" si="239"/>
        <v>243.03983445999995</v>
      </c>
      <c r="I303" s="904">
        <f t="shared" si="239"/>
        <v>238.58681907000002</v>
      </c>
      <c r="J303" s="904">
        <f t="shared" ref="J303:R303" si="240">J198</f>
        <v>244.80972870000002</v>
      </c>
      <c r="K303" s="904">
        <f t="shared" si="240"/>
        <v>257.92940584000002</v>
      </c>
      <c r="L303" s="904">
        <f t="shared" si="240"/>
        <v>253.3142</v>
      </c>
      <c r="M303" s="583">
        <f t="shared" si="240"/>
        <v>328.47224418999997</v>
      </c>
      <c r="N303" s="583">
        <f t="shared" si="240"/>
        <v>347.07740000000001</v>
      </c>
      <c r="O303" s="1286">
        <f t="shared" si="240"/>
        <v>342.80469999999997</v>
      </c>
      <c r="P303" s="1472">
        <f t="shared" si="240"/>
        <v>351.91460000000001</v>
      </c>
      <c r="Q303" s="1286">
        <f t="shared" si="240"/>
        <v>394.7373</v>
      </c>
      <c r="R303" s="1473">
        <f t="shared" si="240"/>
        <v>414.77089999999998</v>
      </c>
      <c r="S303" s="907">
        <f>P303-O303</f>
        <v>9.1099000000000387</v>
      </c>
      <c r="T303" s="640"/>
      <c r="U303" s="640"/>
      <c r="V303" s="640"/>
      <c r="W303" s="640"/>
      <c r="X303" s="640"/>
      <c r="Y303" s="640"/>
      <c r="Z303" s="640"/>
      <c r="AA303" s="640"/>
      <c r="AB303" s="640"/>
      <c r="AC303" s="640"/>
      <c r="AD303" s="551" t="str">
        <f>AD62</f>
        <v>Pa'anga Humai Mei he Tukuhau</v>
      </c>
      <c r="AE303" s="551"/>
      <c r="AF303" s="551"/>
      <c r="AG303" s="551"/>
      <c r="AH303" s="551"/>
      <c r="AI303" s="711">
        <f t="shared" si="238"/>
        <v>235.38101302999999</v>
      </c>
      <c r="AJ303" s="711">
        <f t="shared" si="238"/>
        <v>243.03983445999995</v>
      </c>
      <c r="AK303" s="711">
        <f t="shared" si="238"/>
        <v>238.58681907000002</v>
      </c>
      <c r="AL303" s="711">
        <f t="shared" si="238"/>
        <v>244.80972870000002</v>
      </c>
      <c r="AM303" s="711">
        <f t="shared" si="238"/>
        <v>257.92940584000002</v>
      </c>
      <c r="AN303" s="711">
        <f t="shared" si="238"/>
        <v>253.3142</v>
      </c>
      <c r="AO303" s="711">
        <f t="shared" si="238"/>
        <v>328.47224418999997</v>
      </c>
      <c r="AP303" s="711">
        <f t="shared" si="238"/>
        <v>347.07740000000001</v>
      </c>
      <c r="AQ303" s="711">
        <f t="shared" si="238"/>
        <v>342.80469999999997</v>
      </c>
      <c r="AR303" s="906">
        <f t="shared" si="238"/>
        <v>351.91460000000001</v>
      </c>
      <c r="AS303" s="711">
        <f t="shared" si="238"/>
        <v>394.7373</v>
      </c>
      <c r="AT303" s="711">
        <f t="shared" si="238"/>
        <v>414.77089999999998</v>
      </c>
      <c r="AV303" s="565" t="str">
        <f>IFERROR(#REF!/#REF!*100-100,"")</f>
        <v/>
      </c>
      <c r="AW303" s="565" t="e">
        <f>#REF!-#REF!</f>
        <v>#REF!</v>
      </c>
      <c r="AX303" s="565" t="str">
        <f>IFERROR(#REF!/#REF!*100-100,"")</f>
        <v/>
      </c>
      <c r="AY303" s="565" t="e">
        <f>#REF!-#REF!</f>
        <v>#REF!</v>
      </c>
      <c r="AZ303" s="565" t="str">
        <f>IFERROR(#REF!/#REF!*100-100,"")</f>
        <v/>
      </c>
      <c r="BA303" s="565" t="e">
        <f>#REF!-#REF!</f>
        <v>#REF!</v>
      </c>
      <c r="BB303" s="565" t="str">
        <f>IFERROR(#REF!/I303*100-100,"")</f>
        <v/>
      </c>
      <c r="BC303" s="565" t="e">
        <f>#REF!-I303</f>
        <v>#REF!</v>
      </c>
    </row>
    <row r="304" spans="1:55" x14ac:dyDescent="0.25">
      <c r="A304" s="587"/>
      <c r="B304" s="549" t="s">
        <v>1114</v>
      </c>
      <c r="C304" s="903"/>
      <c r="D304" s="903"/>
      <c r="E304" s="903"/>
      <c r="F304" s="903"/>
      <c r="G304" s="904">
        <f>G271</f>
        <v>261.63970828999999</v>
      </c>
      <c r="H304" s="904">
        <f>H271</f>
        <v>269.26377678999995</v>
      </c>
      <c r="I304" s="904">
        <f>I271</f>
        <v>268.70114930000005</v>
      </c>
      <c r="J304" s="904">
        <f t="shared" ref="J304:R304" si="241">J198+J207</f>
        <v>272.67335045000004</v>
      </c>
      <c r="K304" s="904">
        <f t="shared" si="241"/>
        <v>280.38942166000004</v>
      </c>
      <c r="L304" s="904">
        <f t="shared" si="241"/>
        <v>281.58749999999998</v>
      </c>
      <c r="M304" s="583">
        <f t="shared" si="241"/>
        <v>384.34131522999996</v>
      </c>
      <c r="N304" s="583">
        <f t="shared" si="241"/>
        <v>420.488</v>
      </c>
      <c r="O304" s="1286">
        <f t="shared" si="241"/>
        <v>404.52059999999994</v>
      </c>
      <c r="P304" s="1472">
        <f t="shared" si="241"/>
        <v>413.65089999999998</v>
      </c>
      <c r="Q304" s="1286">
        <f t="shared" si="241"/>
        <v>461.01300000000003</v>
      </c>
      <c r="R304" s="1473">
        <f t="shared" si="241"/>
        <v>484.7928</v>
      </c>
      <c r="S304" s="908">
        <f>P304-O304</f>
        <v>9.1303000000000338</v>
      </c>
      <c r="T304" s="640"/>
      <c r="U304" s="640"/>
      <c r="V304" s="640"/>
      <c r="W304" s="640"/>
      <c r="X304" s="640"/>
      <c r="Y304" s="640"/>
      <c r="Z304" s="640"/>
      <c r="AA304" s="640"/>
      <c r="AB304" s="640"/>
      <c r="AC304" s="640"/>
      <c r="AD304" s="551" t="s">
        <v>1551</v>
      </c>
      <c r="AE304" s="551"/>
      <c r="AF304" s="551"/>
      <c r="AG304" s="551"/>
      <c r="AH304" s="551"/>
      <c r="AI304" s="711">
        <f t="shared" si="238"/>
        <v>261.63970828999999</v>
      </c>
      <c r="AJ304" s="711">
        <f t="shared" si="238"/>
        <v>269.26377678999995</v>
      </c>
      <c r="AK304" s="711">
        <f t="shared" si="238"/>
        <v>268.70114930000005</v>
      </c>
      <c r="AL304" s="711">
        <f t="shared" si="238"/>
        <v>272.67335045000004</v>
      </c>
      <c r="AM304" s="711">
        <f t="shared" si="238"/>
        <v>280.38942166000004</v>
      </c>
      <c r="AN304" s="711">
        <f t="shared" si="238"/>
        <v>281.58749999999998</v>
      </c>
      <c r="AO304" s="711">
        <f t="shared" si="238"/>
        <v>384.34131522999996</v>
      </c>
      <c r="AP304" s="711">
        <f t="shared" si="238"/>
        <v>420.488</v>
      </c>
      <c r="AQ304" s="711">
        <f t="shared" si="238"/>
        <v>404.52059999999994</v>
      </c>
      <c r="AR304" s="906">
        <f t="shared" si="238"/>
        <v>413.65089999999998</v>
      </c>
      <c r="AS304" s="711">
        <f t="shared" si="238"/>
        <v>461.01300000000003</v>
      </c>
      <c r="AT304" s="711">
        <f t="shared" si="238"/>
        <v>484.7928</v>
      </c>
      <c r="AV304" s="565"/>
      <c r="AW304" s="565"/>
      <c r="AX304" s="565" t="str">
        <f>IFERROR(#REF!/#REF!*100-100,"")</f>
        <v/>
      </c>
      <c r="AY304" s="565" t="e">
        <f>#REF!-#REF!</f>
        <v>#REF!</v>
      </c>
      <c r="AZ304" s="565"/>
      <c r="BA304" s="565"/>
      <c r="BB304" s="565" t="str">
        <f>IFERROR(#REF!/I304*100-100,"")</f>
        <v/>
      </c>
      <c r="BC304" s="565" t="e">
        <f>#REF!-I304</f>
        <v>#REF!</v>
      </c>
    </row>
    <row r="305" spans="1:55" x14ac:dyDescent="0.25">
      <c r="A305" s="587"/>
      <c r="B305" s="549" t="s">
        <v>1552</v>
      </c>
      <c r="C305" s="903"/>
      <c r="D305" s="903"/>
      <c r="E305" s="903"/>
      <c r="F305" s="903"/>
      <c r="G305" s="904"/>
      <c r="H305" s="904"/>
      <c r="I305" s="904"/>
      <c r="J305" s="904"/>
      <c r="K305" s="904"/>
      <c r="L305" s="904"/>
      <c r="M305" s="583">
        <f t="shared" ref="M305:R305" si="242">M204</f>
        <v>426.6</v>
      </c>
      <c r="N305" s="583">
        <f t="shared" si="242"/>
        <v>509.2</v>
      </c>
      <c r="O305" s="1286">
        <f t="shared" si="242"/>
        <v>386.8</v>
      </c>
      <c r="P305" s="1472">
        <f t="shared" si="242"/>
        <v>463.79999999999995</v>
      </c>
      <c r="Q305" s="1286">
        <f t="shared" si="242"/>
        <v>425.1</v>
      </c>
      <c r="R305" s="1473">
        <f t="shared" si="242"/>
        <v>269.3</v>
      </c>
      <c r="S305" s="907">
        <f>P305-O305</f>
        <v>76.999999999999943</v>
      </c>
      <c r="T305" s="640"/>
      <c r="U305" s="640"/>
      <c r="V305" s="640"/>
      <c r="W305" s="640"/>
      <c r="X305" s="640"/>
      <c r="Y305" s="640"/>
      <c r="Z305" s="640"/>
      <c r="AA305" s="640"/>
      <c r="AB305" s="640"/>
      <c r="AC305" s="640"/>
      <c r="AD305" s="551" t="s">
        <v>1553</v>
      </c>
      <c r="AE305" s="551"/>
      <c r="AF305" s="551"/>
      <c r="AG305" s="551"/>
      <c r="AH305" s="551"/>
      <c r="AI305" s="711"/>
      <c r="AJ305" s="711"/>
      <c r="AK305" s="711"/>
      <c r="AL305" s="711"/>
      <c r="AM305" s="711"/>
      <c r="AN305" s="711">
        <f t="shared" si="238"/>
        <v>0</v>
      </c>
      <c r="AO305" s="711">
        <f t="shared" si="238"/>
        <v>426.6</v>
      </c>
      <c r="AP305" s="711">
        <f t="shared" si="238"/>
        <v>509.2</v>
      </c>
      <c r="AQ305" s="711">
        <f t="shared" si="238"/>
        <v>386.8</v>
      </c>
      <c r="AR305" s="906">
        <f t="shared" si="238"/>
        <v>463.79999999999995</v>
      </c>
      <c r="AS305" s="711">
        <f t="shared" si="238"/>
        <v>425.1</v>
      </c>
      <c r="AT305" s="711">
        <f t="shared" si="238"/>
        <v>269.3</v>
      </c>
      <c r="AV305" s="565"/>
      <c r="AW305" s="565"/>
      <c r="AX305" s="565"/>
      <c r="AY305" s="565"/>
      <c r="AZ305" s="565"/>
      <c r="BA305" s="565"/>
      <c r="BB305" s="565"/>
      <c r="BC305" s="565"/>
    </row>
    <row r="306" spans="1:55" x14ac:dyDescent="0.25">
      <c r="A306" s="587"/>
      <c r="B306" s="549" t="s">
        <v>1554</v>
      </c>
      <c r="C306" s="903">
        <f t="shared" ref="C306:I306" si="243">C11</f>
        <v>330.11347089999998</v>
      </c>
      <c r="D306" s="903">
        <f t="shared" si="243"/>
        <v>368.28063228549991</v>
      </c>
      <c r="E306" s="903">
        <f t="shared" si="243"/>
        <v>250.26111896999996</v>
      </c>
      <c r="F306" s="903">
        <f t="shared" si="243"/>
        <v>203.56715357999997</v>
      </c>
      <c r="G306" s="904">
        <f t="shared" si="243"/>
        <v>336.474579995</v>
      </c>
      <c r="H306" s="904">
        <f t="shared" si="243"/>
        <v>352.22797220000001</v>
      </c>
      <c r="I306" s="904">
        <f t="shared" si="243"/>
        <v>376.90192091000011</v>
      </c>
      <c r="J306" s="904">
        <f t="shared" ref="J306:R306" si="244">J213</f>
        <v>367.91324328999997</v>
      </c>
      <c r="K306" s="904">
        <f t="shared" si="244"/>
        <v>505.14895283999994</v>
      </c>
      <c r="L306" s="904">
        <f t="shared" si="244"/>
        <v>557.05100000000004</v>
      </c>
      <c r="M306" s="583">
        <f t="shared" si="244"/>
        <v>541.08415244999992</v>
      </c>
      <c r="N306" s="583">
        <f t="shared" si="244"/>
        <v>617.42099999999994</v>
      </c>
      <c r="O306" s="1286">
        <f t="shared" si="244"/>
        <v>519.71249999999998</v>
      </c>
      <c r="P306" s="1472">
        <f t="shared" si="244"/>
        <v>609.82939999999985</v>
      </c>
      <c r="Q306" s="1286">
        <f t="shared" si="244"/>
        <v>584.36830000000009</v>
      </c>
      <c r="R306" s="1473">
        <f t="shared" si="244"/>
        <v>576.60050000000001</v>
      </c>
      <c r="S306" s="685"/>
      <c r="T306" s="640"/>
      <c r="U306" s="640"/>
      <c r="V306" s="640"/>
      <c r="W306" s="640"/>
      <c r="X306" s="640"/>
      <c r="Y306" s="640"/>
      <c r="Z306" s="640"/>
      <c r="AA306" s="640"/>
      <c r="AB306" s="640"/>
      <c r="AC306" s="46"/>
      <c r="AD306" s="581" t="str">
        <f>AD213</f>
        <v>Ngaahi Fakamole</v>
      </c>
      <c r="AE306" s="46"/>
      <c r="AF306" s="551"/>
      <c r="AG306" s="551"/>
      <c r="AH306" s="551"/>
      <c r="AI306" s="711">
        <f t="shared" si="238"/>
        <v>336.474579995</v>
      </c>
      <c r="AJ306" s="711">
        <f t="shared" si="238"/>
        <v>352.22797220000001</v>
      </c>
      <c r="AK306" s="711">
        <f t="shared" si="238"/>
        <v>376.90192091000011</v>
      </c>
      <c r="AL306" s="711">
        <f t="shared" si="238"/>
        <v>367.91324328999997</v>
      </c>
      <c r="AM306" s="711">
        <f t="shared" si="238"/>
        <v>505.14895283999994</v>
      </c>
      <c r="AN306" s="711">
        <f t="shared" si="238"/>
        <v>557.05100000000004</v>
      </c>
      <c r="AO306" s="711">
        <f t="shared" si="238"/>
        <v>541.08415244999992</v>
      </c>
      <c r="AP306" s="711">
        <f t="shared" si="238"/>
        <v>617.42099999999994</v>
      </c>
      <c r="AQ306" s="711">
        <f t="shared" si="238"/>
        <v>519.71249999999998</v>
      </c>
      <c r="AR306" s="906">
        <f t="shared" si="238"/>
        <v>609.82939999999985</v>
      </c>
      <c r="AS306" s="711">
        <f t="shared" si="238"/>
        <v>584.36830000000009</v>
      </c>
      <c r="AT306" s="711">
        <f t="shared" si="238"/>
        <v>576.60050000000001</v>
      </c>
      <c r="AV306" s="565" t="str">
        <f>IFERROR(#REF!/#REF!*100-100,"")</f>
        <v/>
      </c>
      <c r="AW306" s="565" t="e">
        <f>#REF!-#REF!</f>
        <v>#REF!</v>
      </c>
      <c r="AX306" s="565" t="str">
        <f>IFERROR(#REF!/#REF!*100-100,"")</f>
        <v/>
      </c>
      <c r="AY306" s="565" t="e">
        <f>#REF!-#REF!</f>
        <v>#REF!</v>
      </c>
      <c r="AZ306" s="565" t="str">
        <f>IFERROR(#REF!/#REF!*100-100,"")</f>
        <v/>
      </c>
      <c r="BA306" s="565" t="e">
        <f>#REF!-#REF!</f>
        <v>#REF!</v>
      </c>
      <c r="BB306" s="565" t="str">
        <f>IFERROR(#REF!/I306*100-100,"")</f>
        <v/>
      </c>
      <c r="BC306" s="565" t="e">
        <f>#REF!-I306</f>
        <v>#REF!</v>
      </c>
    </row>
    <row r="307" spans="1:55" x14ac:dyDescent="0.25">
      <c r="A307" s="587"/>
      <c r="B307" s="549" t="s">
        <v>1555</v>
      </c>
      <c r="C307" s="903"/>
      <c r="D307" s="903"/>
      <c r="E307" s="903"/>
      <c r="F307" s="903"/>
      <c r="G307" s="904">
        <f>G214</f>
        <v>127.54825308999997</v>
      </c>
      <c r="H307" s="904">
        <f>H214</f>
        <v>134.50866310000006</v>
      </c>
      <c r="I307" s="904">
        <f>I214</f>
        <v>148.68344548000013</v>
      </c>
      <c r="J307" s="904">
        <f t="shared" ref="J307:R307" si="245">J214</f>
        <v>160.21209111000002</v>
      </c>
      <c r="K307" s="904">
        <f t="shared" si="245"/>
        <v>189.34469781999996</v>
      </c>
      <c r="L307" s="904">
        <f t="shared" si="245"/>
        <v>169.2825</v>
      </c>
      <c r="M307" s="583">
        <f t="shared" si="245"/>
        <v>184.1983682099999</v>
      </c>
      <c r="N307" s="583">
        <f t="shared" si="245"/>
        <v>193.82319999999999</v>
      </c>
      <c r="O307" s="1286">
        <f t="shared" si="245"/>
        <v>191.91929999999999</v>
      </c>
      <c r="P307" s="1472">
        <f t="shared" si="245"/>
        <v>210.74719999999999</v>
      </c>
      <c r="Q307" s="1286">
        <f t="shared" si="245"/>
        <v>206.9794</v>
      </c>
      <c r="R307" s="1473">
        <f t="shared" si="245"/>
        <v>204.1627</v>
      </c>
      <c r="S307" s="685"/>
      <c r="T307" s="640"/>
      <c r="U307" s="640"/>
      <c r="V307" s="640"/>
      <c r="W307" s="640"/>
      <c r="X307" s="640"/>
      <c r="Y307" s="640"/>
      <c r="Z307" s="640"/>
      <c r="AA307" s="640"/>
      <c r="AB307" s="640"/>
      <c r="AC307" s="46"/>
      <c r="AD307" s="551" t="str">
        <f>AD146</f>
        <v>Fakamole ki he kau Ngaue</v>
      </c>
      <c r="AE307" s="46"/>
      <c r="AF307" s="551"/>
      <c r="AG307" s="551"/>
      <c r="AH307" s="551"/>
      <c r="AI307" s="711">
        <f t="shared" si="238"/>
        <v>127.54825308999997</v>
      </c>
      <c r="AJ307" s="711">
        <f t="shared" si="238"/>
        <v>134.50866310000006</v>
      </c>
      <c r="AK307" s="711">
        <f t="shared" si="238"/>
        <v>148.68344548000013</v>
      </c>
      <c r="AL307" s="711">
        <f t="shared" si="238"/>
        <v>160.21209111000002</v>
      </c>
      <c r="AM307" s="711">
        <f t="shared" si="238"/>
        <v>189.34469781999996</v>
      </c>
      <c r="AN307" s="711">
        <f t="shared" si="238"/>
        <v>169.2825</v>
      </c>
      <c r="AO307" s="711">
        <f t="shared" si="238"/>
        <v>184.1983682099999</v>
      </c>
      <c r="AP307" s="711">
        <f t="shared" si="238"/>
        <v>193.82319999999999</v>
      </c>
      <c r="AQ307" s="711">
        <f t="shared" si="238"/>
        <v>191.91929999999999</v>
      </c>
      <c r="AR307" s="906">
        <f t="shared" si="238"/>
        <v>210.74719999999999</v>
      </c>
      <c r="AS307" s="711">
        <f t="shared" si="238"/>
        <v>206.9794</v>
      </c>
      <c r="AT307" s="711">
        <f t="shared" si="238"/>
        <v>204.1627</v>
      </c>
      <c r="AV307" s="565"/>
      <c r="AW307" s="565"/>
      <c r="AX307" s="565" t="str">
        <f>IFERROR(#REF!/#REF!*100-100,"")</f>
        <v/>
      </c>
      <c r="AY307" s="565" t="e">
        <f>#REF!-#REF!</f>
        <v>#REF!</v>
      </c>
      <c r="AZ307" s="565"/>
      <c r="BA307" s="565"/>
      <c r="BB307" s="565" t="str">
        <f>IFERROR(#REF!/I307*100-100,"")</f>
        <v/>
      </c>
      <c r="BC307" s="565" t="e">
        <f>#REF!-I307</f>
        <v>#REF!</v>
      </c>
    </row>
    <row r="308" spans="1:55" hidden="1" x14ac:dyDescent="0.25">
      <c r="A308" s="587"/>
      <c r="B308" s="549" t="s">
        <v>1067</v>
      </c>
      <c r="C308" s="903"/>
      <c r="D308" s="903"/>
      <c r="E308" s="903"/>
      <c r="F308" s="903"/>
      <c r="G308" s="904" t="s">
        <v>1482</v>
      </c>
      <c r="H308" s="904" t="s">
        <v>1482</v>
      </c>
      <c r="I308" s="904" t="s">
        <v>1482</v>
      </c>
      <c r="J308" s="904">
        <f>[6]Sum_Bud_data!BK73</f>
        <v>357.39473898</v>
      </c>
      <c r="K308" s="904">
        <f>[7]Sum_Bud_data!BH73</f>
        <v>572.14895283999999</v>
      </c>
      <c r="L308" s="904">
        <f>[7]Sum_Bud_data!BM73</f>
        <v>717.05100000000004</v>
      </c>
      <c r="M308" s="583">
        <f>[7]Sum_Bud_data!BR73</f>
        <v>680.17181723142858</v>
      </c>
      <c r="N308" s="583">
        <f>[7]Sum_Bud_data!BW73</f>
        <v>842.29740000000004</v>
      </c>
      <c r="O308" s="1286">
        <f>[7]Sum_Bud_data!CB73</f>
        <v>758.56797885000003</v>
      </c>
      <c r="P308" s="1472">
        <f>[7]Sum_Bud_data!CG73</f>
        <v>870.2358999999999</v>
      </c>
      <c r="Q308" s="1286">
        <f>[7]Sum_Bud_data!CL73</f>
        <v>806.90710000000001</v>
      </c>
      <c r="R308" s="1473">
        <f>[7]Sum_Bud_data!CQ73</f>
        <v>801.59679999999992</v>
      </c>
      <c r="S308" s="685"/>
      <c r="T308" s="640"/>
      <c r="U308" s="640"/>
      <c r="V308" s="640"/>
      <c r="W308" s="640"/>
      <c r="X308" s="640"/>
      <c r="Y308" s="640"/>
      <c r="Z308" s="640"/>
      <c r="AA308" s="640"/>
      <c r="AB308" s="640"/>
      <c r="AC308" s="46"/>
      <c r="AD308" s="46" t="s">
        <v>1556</v>
      </c>
      <c r="AE308" s="46"/>
      <c r="AF308" s="551"/>
      <c r="AG308" s="551"/>
      <c r="AH308" s="551"/>
      <c r="AI308" s="909" t="str">
        <f t="shared" si="238"/>
        <v>n.a</v>
      </c>
      <c r="AJ308" s="909" t="str">
        <f t="shared" si="238"/>
        <v>n.a</v>
      </c>
      <c r="AK308" s="909" t="str">
        <f t="shared" si="238"/>
        <v>n.a</v>
      </c>
      <c r="AL308" s="711">
        <f t="shared" si="238"/>
        <v>357.39473898</v>
      </c>
      <c r="AM308" s="711">
        <f t="shared" si="238"/>
        <v>572.14895283999999</v>
      </c>
      <c r="AN308" s="711">
        <f t="shared" si="238"/>
        <v>717.05100000000004</v>
      </c>
      <c r="AO308" s="711">
        <f t="shared" si="238"/>
        <v>680.17181723142858</v>
      </c>
      <c r="AP308" s="711">
        <f t="shared" si="238"/>
        <v>842.29740000000004</v>
      </c>
      <c r="AQ308" s="711">
        <f t="shared" si="238"/>
        <v>758.56797885000003</v>
      </c>
      <c r="AR308" s="906">
        <f t="shared" si="238"/>
        <v>870.2358999999999</v>
      </c>
      <c r="AS308" s="711">
        <f t="shared" si="238"/>
        <v>806.90710000000001</v>
      </c>
      <c r="AT308" s="711">
        <f t="shared" si="238"/>
        <v>801.59679999999992</v>
      </c>
      <c r="AV308" s="565"/>
      <c r="AW308" s="565"/>
      <c r="AX308" s="565"/>
      <c r="AY308" s="565"/>
      <c r="AZ308" s="565"/>
      <c r="BA308" s="565"/>
      <c r="BB308" s="565"/>
      <c r="BC308" s="565"/>
    </row>
    <row r="309" spans="1:55" x14ac:dyDescent="0.25">
      <c r="A309" s="587"/>
      <c r="B309" s="549" t="s">
        <v>1557</v>
      </c>
      <c r="C309" s="903">
        <f t="shared" ref="C309:Q309" si="246">C228</f>
        <v>-99.481461230000008</v>
      </c>
      <c r="D309" s="903">
        <f t="shared" si="246"/>
        <v>-135.6142887254999</v>
      </c>
      <c r="E309" s="903">
        <f t="shared" si="246"/>
        <v>14.136589000000043</v>
      </c>
      <c r="F309" s="903">
        <f t="shared" si="246"/>
        <v>105.67513592000006</v>
      </c>
      <c r="G309" s="904">
        <f t="shared" si="246"/>
        <v>115.94272956999998</v>
      </c>
      <c r="H309" s="904">
        <f t="shared" si="246"/>
        <v>129.53321914999998</v>
      </c>
      <c r="I309" s="904">
        <f t="shared" si="246"/>
        <v>105.47250182999994</v>
      </c>
      <c r="J309" s="904">
        <f t="shared" si="246"/>
        <v>144.28726057000006</v>
      </c>
      <c r="K309" s="904">
        <f t="shared" si="246"/>
        <v>55.040468820000058</v>
      </c>
      <c r="L309" s="904">
        <f t="shared" si="246"/>
        <v>133.63649999999996</v>
      </c>
      <c r="M309" s="583">
        <f t="shared" si="246"/>
        <v>269.85716278000007</v>
      </c>
      <c r="N309" s="583">
        <f t="shared" si="246"/>
        <v>312.26700000000005</v>
      </c>
      <c r="O309" s="1286">
        <f>O228</f>
        <v>271.60810000000004</v>
      </c>
      <c r="P309" s="1472">
        <f t="shared" si="246"/>
        <v>267.6215000000002</v>
      </c>
      <c r="Q309" s="1286">
        <f t="shared" si="246"/>
        <v>301.74469999999997</v>
      </c>
      <c r="R309" s="1473">
        <f>R228</f>
        <v>177.49229999999989</v>
      </c>
      <c r="S309" s="685"/>
      <c r="T309" s="640"/>
      <c r="U309" s="640"/>
      <c r="V309" s="640"/>
      <c r="W309" s="640"/>
      <c r="X309" s="640"/>
      <c r="Y309" s="640"/>
      <c r="Z309" s="640"/>
      <c r="AA309" s="640"/>
      <c r="AB309" s="640"/>
      <c r="AC309" s="640"/>
      <c r="AD309" s="551" t="s">
        <v>1558</v>
      </c>
      <c r="AE309" s="551"/>
      <c r="AF309" s="551"/>
      <c r="AG309" s="551"/>
      <c r="AH309" s="551"/>
      <c r="AI309" s="711">
        <f t="shared" si="238"/>
        <v>115.94272956999998</v>
      </c>
      <c r="AJ309" s="711">
        <f t="shared" si="238"/>
        <v>129.53321914999998</v>
      </c>
      <c r="AK309" s="711">
        <f t="shared" si="238"/>
        <v>105.47250182999994</v>
      </c>
      <c r="AL309" s="711">
        <f t="shared" si="238"/>
        <v>144.28726057000006</v>
      </c>
      <c r="AM309" s="711">
        <f t="shared" si="238"/>
        <v>55.040468820000058</v>
      </c>
      <c r="AN309" s="711">
        <f t="shared" si="238"/>
        <v>133.63649999999996</v>
      </c>
      <c r="AO309" s="711">
        <f t="shared" si="238"/>
        <v>269.85716278000007</v>
      </c>
      <c r="AP309" s="711">
        <f t="shared" si="238"/>
        <v>312.26700000000005</v>
      </c>
      <c r="AQ309" s="711">
        <f t="shared" si="238"/>
        <v>271.60810000000004</v>
      </c>
      <c r="AR309" s="906">
        <f t="shared" si="238"/>
        <v>267.6215000000002</v>
      </c>
      <c r="AS309" s="711">
        <f t="shared" si="238"/>
        <v>301.74469999999997</v>
      </c>
      <c r="AT309" s="711">
        <f t="shared" si="238"/>
        <v>177.49229999999989</v>
      </c>
      <c r="AV309" s="565" t="str">
        <f>IFERROR(#REF!/#REF!*100-100,"")</f>
        <v/>
      </c>
      <c r="AW309" s="565" t="e">
        <f>#REF!-#REF!</f>
        <v>#REF!</v>
      </c>
      <c r="AX309" s="565" t="str">
        <f>IFERROR(#REF!/#REF!*100-100,"")</f>
        <v/>
      </c>
      <c r="AY309" s="565" t="e">
        <f>#REF!-#REF!</f>
        <v>#REF!</v>
      </c>
      <c r="AZ309" s="565" t="str">
        <f>IFERROR(#REF!/#REF!*100-100,"")</f>
        <v/>
      </c>
      <c r="BA309" s="565" t="e">
        <f>#REF!-#REF!</f>
        <v>#REF!</v>
      </c>
      <c r="BB309" s="565" t="str">
        <f>IFERROR(#REF!/I309*100-100,"")</f>
        <v/>
      </c>
      <c r="BC309" s="565" t="e">
        <f>#REF!-I309</f>
        <v>#REF!</v>
      </c>
    </row>
    <row r="310" spans="1:55" x14ac:dyDescent="0.25">
      <c r="A310" s="587"/>
      <c r="B310" s="549" t="s">
        <v>1559</v>
      </c>
      <c r="C310" s="903">
        <f t="shared" ref="C310:Q310" si="247">C238</f>
        <v>-293.58574438000005</v>
      </c>
      <c r="D310" s="903">
        <f t="shared" si="247"/>
        <v>-221.60666695849991</v>
      </c>
      <c r="E310" s="903">
        <f t="shared" si="247"/>
        <v>4.9826922200000432</v>
      </c>
      <c r="F310" s="903">
        <f t="shared" si="247"/>
        <v>101.01988363000007</v>
      </c>
      <c r="G310" s="904">
        <f t="shared" si="247"/>
        <v>26.589863100000002</v>
      </c>
      <c r="H310" s="904">
        <f t="shared" si="247"/>
        <v>33.394933209999976</v>
      </c>
      <c r="I310" s="904">
        <f t="shared" si="247"/>
        <v>47.647242969999944</v>
      </c>
      <c r="J310" s="904">
        <f t="shared" si="247"/>
        <v>43.326696280000036</v>
      </c>
      <c r="K310" s="904">
        <f t="shared" si="247"/>
        <v>-12.134065009999944</v>
      </c>
      <c r="L310" s="904">
        <f t="shared" si="247"/>
        <v>-27.41130000000004</v>
      </c>
      <c r="M310" s="583">
        <f t="shared" si="247"/>
        <v>19.556334820000075</v>
      </c>
      <c r="N310" s="583">
        <f t="shared" si="247"/>
        <v>55.497700000000044</v>
      </c>
      <c r="O310" s="1286">
        <f>O238</f>
        <v>56.21790000000005</v>
      </c>
      <c r="P310" s="1472">
        <f t="shared" si="247"/>
        <v>-0.32869999999977606</v>
      </c>
      <c r="Q310" s="1286">
        <f t="shared" si="247"/>
        <v>40.417199999999923</v>
      </c>
      <c r="R310" s="1473">
        <f>R238</f>
        <v>50.149599999999886</v>
      </c>
      <c r="S310" s="685"/>
      <c r="T310" s="640"/>
      <c r="U310" s="640"/>
      <c r="V310" s="640"/>
      <c r="W310" s="640"/>
      <c r="X310" s="640"/>
      <c r="Y310" s="640"/>
      <c r="Z310" s="640"/>
      <c r="AA310" s="640"/>
      <c r="AB310" s="640"/>
      <c r="AC310" s="640"/>
      <c r="AD310" s="581" t="str">
        <f>AD238</f>
        <v>Tupu/Fe'amokaki Fakapa'anga</v>
      </c>
      <c r="AE310" s="551"/>
      <c r="AF310" s="551"/>
      <c r="AG310" s="551"/>
      <c r="AH310" s="551"/>
      <c r="AI310" s="711">
        <f t="shared" si="238"/>
        <v>26.589863100000002</v>
      </c>
      <c r="AJ310" s="711">
        <f t="shared" si="238"/>
        <v>33.394933209999976</v>
      </c>
      <c r="AK310" s="711">
        <f t="shared" si="238"/>
        <v>47.647242969999944</v>
      </c>
      <c r="AL310" s="711">
        <f t="shared" si="238"/>
        <v>43.326696280000036</v>
      </c>
      <c r="AM310" s="711">
        <f t="shared" si="238"/>
        <v>-12.134065009999944</v>
      </c>
      <c r="AN310" s="711">
        <f t="shared" si="238"/>
        <v>-27.41130000000004</v>
      </c>
      <c r="AO310" s="711">
        <f t="shared" si="238"/>
        <v>19.556334820000075</v>
      </c>
      <c r="AP310" s="711">
        <f t="shared" si="238"/>
        <v>55.497700000000044</v>
      </c>
      <c r="AQ310" s="711">
        <f t="shared" si="238"/>
        <v>56.21790000000005</v>
      </c>
      <c r="AR310" s="906">
        <f t="shared" si="238"/>
        <v>-0.32869999999977606</v>
      </c>
      <c r="AS310" s="711">
        <f t="shared" si="238"/>
        <v>40.417199999999923</v>
      </c>
      <c r="AT310" s="711">
        <f t="shared" si="238"/>
        <v>50.149599999999886</v>
      </c>
      <c r="AV310" s="565" t="str">
        <f>IFERROR(#REF!/#REF!*100-100,"")</f>
        <v/>
      </c>
      <c r="AW310" s="565" t="e">
        <f>#REF!-#REF!</f>
        <v>#REF!</v>
      </c>
      <c r="AX310" s="565" t="str">
        <f>IFERROR(#REF!/#REF!*100-100,"")</f>
        <v/>
      </c>
      <c r="AY310" s="565" t="e">
        <f>#REF!-#REF!</f>
        <v>#REF!</v>
      </c>
      <c r="AZ310" s="565" t="str">
        <f>IFERROR(#REF!/#REF!*100-100,"")</f>
        <v/>
      </c>
      <c r="BA310" s="565" t="e">
        <f>#REF!-#REF!</f>
        <v>#REF!</v>
      </c>
      <c r="BB310" s="565" t="str">
        <f>IFERROR(#REF!/I310*100-100,"")</f>
        <v/>
      </c>
      <c r="BC310" s="565" t="e">
        <f>#REF!-I310</f>
        <v>#REF!</v>
      </c>
    </row>
    <row r="311" spans="1:55" hidden="1" x14ac:dyDescent="0.25">
      <c r="A311" s="587"/>
      <c r="B311" s="549" t="s">
        <v>1560</v>
      </c>
      <c r="C311" s="903"/>
      <c r="D311" s="903"/>
      <c r="E311" s="903"/>
      <c r="F311" s="903"/>
      <c r="G311" s="904">
        <f>H311-H253</f>
        <v>454.63982179999999</v>
      </c>
      <c r="H311" s="904">
        <f>I311-I253</f>
        <v>441.2283003</v>
      </c>
      <c r="I311" s="904">
        <f>J311-J253</f>
        <v>430.31263885999999</v>
      </c>
      <c r="J311" s="904">
        <v>447</v>
      </c>
      <c r="K311" s="904">
        <f>SUM(J311,K253)</f>
        <v>434.51752170999998</v>
      </c>
      <c r="L311" s="904">
        <v>429.7</v>
      </c>
      <c r="M311" s="583">
        <v>443.4</v>
      </c>
      <c r="N311" s="583">
        <v>394.8</v>
      </c>
      <c r="O311" s="1286">
        <v>394.8</v>
      </c>
      <c r="P311" s="1281">
        <v>362.2</v>
      </c>
      <c r="Q311" s="1286">
        <v>312.5</v>
      </c>
      <c r="R311" s="1473">
        <f>Q311-70.5</f>
        <v>242</v>
      </c>
      <c r="S311" s="908">
        <f>O311-P311</f>
        <v>32.600000000000023</v>
      </c>
      <c r="T311" s="640"/>
      <c r="U311" s="640"/>
      <c r="V311" s="640"/>
      <c r="W311" s="640"/>
      <c r="X311" s="640"/>
      <c r="Y311" s="640"/>
      <c r="Z311" s="640"/>
      <c r="AA311" s="640"/>
      <c r="AB311" s="640"/>
      <c r="AC311" s="640"/>
      <c r="AD311" s="551" t="s">
        <v>1561</v>
      </c>
      <c r="AE311" s="551"/>
      <c r="AF311" s="551"/>
      <c r="AG311" s="551"/>
      <c r="AH311" s="551"/>
      <c r="AI311" s="711">
        <f t="shared" si="238"/>
        <v>454.63982179999999</v>
      </c>
      <c r="AJ311" s="711">
        <f t="shared" si="238"/>
        <v>441.2283003</v>
      </c>
      <c r="AK311" s="711">
        <f t="shared" si="238"/>
        <v>430.31263885999999</v>
      </c>
      <c r="AL311" s="711">
        <f t="shared" si="238"/>
        <v>447</v>
      </c>
      <c r="AM311" s="711">
        <f t="shared" si="238"/>
        <v>434.51752170999998</v>
      </c>
      <c r="AN311" s="711">
        <f t="shared" si="238"/>
        <v>429.7</v>
      </c>
      <c r="AO311" s="711">
        <f t="shared" si="238"/>
        <v>443.4</v>
      </c>
      <c r="AP311" s="711">
        <f t="shared" si="238"/>
        <v>394.8</v>
      </c>
      <c r="AQ311" s="711">
        <f t="shared" si="238"/>
        <v>394.8</v>
      </c>
      <c r="AR311" s="737">
        <f t="shared" si="238"/>
        <v>362.2</v>
      </c>
      <c r="AS311" s="711">
        <f t="shared" si="238"/>
        <v>312.5</v>
      </c>
      <c r="AT311" s="711">
        <f t="shared" si="238"/>
        <v>242</v>
      </c>
      <c r="AV311" s="565"/>
      <c r="AW311" s="565"/>
      <c r="AX311" s="565"/>
      <c r="AY311" s="565"/>
      <c r="AZ311" s="565"/>
      <c r="BA311" s="565"/>
      <c r="BB311" s="565"/>
      <c r="BC311" s="565"/>
    </row>
    <row r="312" spans="1:55" hidden="1" x14ac:dyDescent="0.25">
      <c r="A312" s="587"/>
      <c r="B312" s="549" t="s">
        <v>1515</v>
      </c>
      <c r="C312" s="903"/>
      <c r="D312" s="903"/>
      <c r="E312" s="903"/>
      <c r="F312" s="903"/>
      <c r="G312" s="904"/>
      <c r="H312" s="904"/>
      <c r="I312" s="904"/>
      <c r="J312" s="904"/>
      <c r="K312" s="904"/>
      <c r="L312" s="904"/>
      <c r="M312" s="1474">
        <f t="shared" ref="M312:R312" si="248">M268</f>
        <v>1623.8</v>
      </c>
      <c r="N312" s="1474">
        <f t="shared" si="248"/>
        <v>1735</v>
      </c>
      <c r="O312" s="1474">
        <f t="shared" si="248"/>
        <v>1735</v>
      </c>
      <c r="P312" s="1475">
        <f t="shared" si="248"/>
        <v>1843.4</v>
      </c>
      <c r="Q312" s="1474">
        <f t="shared" si="248"/>
        <v>1968.4</v>
      </c>
      <c r="R312" s="1476">
        <f t="shared" si="248"/>
        <v>2109.4</v>
      </c>
      <c r="S312" s="685"/>
      <c r="T312" s="640"/>
      <c r="U312" s="640"/>
      <c r="V312" s="640"/>
      <c r="W312" s="640"/>
      <c r="X312" s="640"/>
      <c r="Y312" s="640"/>
      <c r="Z312" s="640"/>
      <c r="AA312" s="640"/>
      <c r="AB312" s="640"/>
      <c r="AC312" s="640"/>
      <c r="AD312" s="551" t="s">
        <v>1562</v>
      </c>
      <c r="AE312" s="551"/>
      <c r="AF312" s="551"/>
      <c r="AG312" s="551"/>
      <c r="AH312" s="551"/>
      <c r="AI312" s="711"/>
      <c r="AJ312" s="711"/>
      <c r="AK312" s="711"/>
      <c r="AL312" s="711"/>
      <c r="AM312" s="711"/>
      <c r="AN312" s="711"/>
      <c r="AO312" s="711">
        <f t="shared" si="238"/>
        <v>1623.8</v>
      </c>
      <c r="AP312" s="711">
        <f t="shared" si="238"/>
        <v>1735</v>
      </c>
      <c r="AQ312" s="711">
        <f t="shared" si="238"/>
        <v>1735</v>
      </c>
      <c r="AR312" s="737">
        <f t="shared" si="238"/>
        <v>1843.4</v>
      </c>
      <c r="AS312" s="711">
        <f t="shared" si="238"/>
        <v>1968.4</v>
      </c>
      <c r="AT312" s="711">
        <f t="shared" si="238"/>
        <v>2109.4</v>
      </c>
      <c r="AV312" s="565"/>
      <c r="AW312" s="565"/>
      <c r="AX312" s="565"/>
      <c r="AY312" s="565"/>
      <c r="AZ312" s="565"/>
      <c r="BA312" s="565"/>
      <c r="BB312" s="565"/>
      <c r="BC312" s="565"/>
    </row>
    <row r="313" spans="1:55" x14ac:dyDescent="0.25">
      <c r="A313" s="587"/>
      <c r="B313" s="911"/>
      <c r="C313" s="912"/>
      <c r="D313" s="912"/>
      <c r="E313" s="912"/>
      <c r="F313" s="912"/>
      <c r="G313" s="913"/>
      <c r="H313" s="913"/>
      <c r="I313" s="913"/>
      <c r="J313" s="913"/>
      <c r="K313" s="913"/>
      <c r="L313" s="913"/>
      <c r="M313" s="1477" t="s">
        <v>1563</v>
      </c>
      <c r="N313" s="1477"/>
      <c r="O313" s="1478"/>
      <c r="P313" s="1478"/>
      <c r="Q313" s="1478"/>
      <c r="R313" s="1479"/>
      <c r="S313" s="640"/>
      <c r="T313" s="640"/>
      <c r="U313" s="640"/>
      <c r="V313" s="640"/>
      <c r="W313" s="640"/>
      <c r="X313" s="640"/>
      <c r="Y313" s="640"/>
      <c r="Z313" s="640"/>
      <c r="AA313" s="640"/>
      <c r="AB313" s="640"/>
      <c r="AC313" s="640"/>
      <c r="AD313" s="915"/>
      <c r="AE313" s="916"/>
      <c r="AF313" s="916"/>
      <c r="AG313" s="916"/>
      <c r="AH313" s="916"/>
      <c r="AI313" s="916"/>
      <c r="AJ313" s="916"/>
      <c r="AK313" s="916"/>
      <c r="AL313" s="916"/>
      <c r="AM313" s="916"/>
      <c r="AN313" s="916" t="s">
        <v>1564</v>
      </c>
      <c r="AO313" s="917"/>
      <c r="AP313" s="916"/>
      <c r="AQ313" s="916" t="s">
        <v>1565</v>
      </c>
      <c r="AR313" s="916"/>
      <c r="AS313" s="916"/>
      <c r="AT313" s="918"/>
      <c r="AV313" s="565"/>
      <c r="AW313" s="565"/>
      <c r="AX313" s="565"/>
      <c r="AY313" s="565"/>
      <c r="AZ313" s="565"/>
      <c r="BA313" s="565"/>
      <c r="BB313" s="565"/>
      <c r="BC313" s="565"/>
    </row>
    <row r="314" spans="1:55" ht="6.75" customHeight="1" x14ac:dyDescent="0.25">
      <c r="A314" s="587"/>
      <c r="B314" s="919"/>
      <c r="C314" s="920"/>
      <c r="D314" s="920"/>
      <c r="E314" s="920"/>
      <c r="F314" s="920"/>
      <c r="G314" s="921"/>
      <c r="H314" s="921"/>
      <c r="I314" s="922" t="s">
        <v>1563</v>
      </c>
      <c r="J314" s="921"/>
      <c r="K314" s="921"/>
      <c r="L314" s="923"/>
      <c r="M314" s="1480"/>
      <c r="N314" s="1480"/>
      <c r="O314" s="1481"/>
      <c r="P314" s="1481"/>
      <c r="Q314" s="1481"/>
      <c r="R314" s="1482"/>
      <c r="S314" s="644"/>
      <c r="T314" s="640"/>
      <c r="U314" s="644"/>
      <c r="V314" s="644"/>
      <c r="W314" s="644"/>
      <c r="X314" s="644"/>
      <c r="Y314" s="644"/>
      <c r="Z314" s="644"/>
      <c r="AA314" s="644"/>
      <c r="AB314" s="644"/>
      <c r="AC314" s="644"/>
      <c r="AE314" s="551"/>
      <c r="AF314" s="551"/>
      <c r="AG314" s="551"/>
      <c r="AH314" s="551"/>
      <c r="AI314" s="925" t="s">
        <v>1566</v>
      </c>
      <c r="AJ314" s="551"/>
      <c r="AK314" s="551"/>
      <c r="AL314" s="551"/>
      <c r="AM314" s="551"/>
      <c r="AN314" s="551"/>
      <c r="AO314" s="551"/>
      <c r="AP314" s="551"/>
      <c r="AQ314" s="551"/>
      <c r="AR314" s="551"/>
      <c r="AS314" s="551"/>
      <c r="AT314" s="551"/>
      <c r="AV314" s="565" t="str">
        <f>IFERROR(#REF!/#REF!*100-100,"")</f>
        <v/>
      </c>
      <c r="AW314" s="565" t="e">
        <f>#REF!-#REF!</f>
        <v>#REF!</v>
      </c>
      <c r="AX314" s="565" t="str">
        <f>IFERROR(#REF!/#REF!*100-100,"")</f>
        <v/>
      </c>
      <c r="AY314" s="565" t="e">
        <f>#REF!-#REF!</f>
        <v>#REF!</v>
      </c>
      <c r="AZ314" s="565" t="str">
        <f>IFERROR(#REF!/#REF!*100-100,"")</f>
        <v/>
      </c>
      <c r="BA314" s="565" t="e">
        <f>#REF!-#REF!</f>
        <v>#REF!</v>
      </c>
      <c r="BB314" s="565" t="str">
        <f>IFERROR(#REF!/#REF!*100-100,"")</f>
        <v/>
      </c>
      <c r="BC314" s="565" t="e">
        <f>#REF!-#REF!</f>
        <v>#REF!</v>
      </c>
    </row>
    <row r="315" spans="1:55" x14ac:dyDescent="0.25">
      <c r="A315" s="587"/>
      <c r="B315" s="549" t="s">
        <v>1567</v>
      </c>
      <c r="C315" s="926">
        <f t="shared" ref="C315:I315" si="249">C302/C268*100</f>
        <v>20.193490758895582</v>
      </c>
      <c r="D315" s="926">
        <f t="shared" si="249"/>
        <v>21.796569965308542</v>
      </c>
      <c r="E315" s="926">
        <f t="shared" si="249"/>
        <v>22.45183910930038</v>
      </c>
      <c r="F315" s="926">
        <f t="shared" si="249"/>
        <v>23.513758084906851</v>
      </c>
      <c r="G315" s="904">
        <f t="shared" si="249"/>
        <v>24.377491816943088</v>
      </c>
      <c r="H315" s="904">
        <f t="shared" si="249"/>
        <v>41.416883713033009</v>
      </c>
      <c r="I315" s="904">
        <f t="shared" si="249"/>
        <v>43.072990690240204</v>
      </c>
      <c r="J315" s="927">
        <f t="shared" ref="J315:N317" si="250">J302/J$268*100</f>
        <v>47.922951334206594</v>
      </c>
      <c r="K315" s="927">
        <f t="shared" si="250"/>
        <v>47.126223745267936</v>
      </c>
      <c r="L315" s="927">
        <f t="shared" si="250"/>
        <v>51.528461653237834</v>
      </c>
      <c r="M315" s="1483">
        <f t="shared" si="250"/>
        <v>49.940960415691585</v>
      </c>
      <c r="N315" s="1483">
        <f t="shared" si="250"/>
        <v>53.584322766570601</v>
      </c>
      <c r="O315" s="1474">
        <f>O302/O$268*100</f>
        <v>45.60925648414986</v>
      </c>
      <c r="P315" s="1484">
        <f t="shared" ref="P315:Q317" si="251">P302/P$268*100</f>
        <v>47.599593143105132</v>
      </c>
      <c r="Q315" s="1474">
        <f t="shared" si="251"/>
        <v>45.016917293233085</v>
      </c>
      <c r="R315" s="1476">
        <f>R302/R$268*100</f>
        <v>35.749160898833786</v>
      </c>
      <c r="S315" s="640"/>
      <c r="T315" s="640"/>
      <c r="U315" s="640"/>
      <c r="V315" s="640"/>
      <c r="W315" s="640"/>
      <c r="X315" s="640"/>
      <c r="Y315" s="640"/>
      <c r="Z315" s="640"/>
      <c r="AA315" s="640"/>
      <c r="AB315" s="640"/>
      <c r="AC315" s="640"/>
      <c r="AD315" s="581" t="s">
        <v>1568</v>
      </c>
      <c r="AE315" s="551"/>
      <c r="AF315" s="551"/>
      <c r="AG315" s="551"/>
      <c r="AH315" s="551"/>
      <c r="AI315" s="711">
        <f t="shared" ref="AI315:AT326" si="252">G315</f>
        <v>24.377491816943088</v>
      </c>
      <c r="AJ315" s="711">
        <f t="shared" si="252"/>
        <v>41.416883713033009</v>
      </c>
      <c r="AK315" s="711">
        <f t="shared" si="252"/>
        <v>43.072990690240204</v>
      </c>
      <c r="AL315" s="711">
        <f t="shared" si="252"/>
        <v>47.922951334206594</v>
      </c>
      <c r="AM315" s="711">
        <f t="shared" si="252"/>
        <v>47.126223745267936</v>
      </c>
      <c r="AN315" s="711">
        <f t="shared" si="252"/>
        <v>51.528461653237834</v>
      </c>
      <c r="AO315" s="711">
        <f t="shared" si="252"/>
        <v>49.940960415691585</v>
      </c>
      <c r="AP315" s="711">
        <f t="shared" si="252"/>
        <v>53.584322766570601</v>
      </c>
      <c r="AQ315" s="711">
        <f t="shared" si="252"/>
        <v>45.60925648414986</v>
      </c>
      <c r="AR315" s="906">
        <f t="shared" si="252"/>
        <v>47.599593143105132</v>
      </c>
      <c r="AS315" s="711">
        <f t="shared" si="252"/>
        <v>45.016917293233085</v>
      </c>
      <c r="AT315" s="711">
        <f t="shared" si="252"/>
        <v>35.749160898833786</v>
      </c>
      <c r="AV315" s="565" t="str">
        <f>IFERROR(#REF!/#REF!*100-100,"")</f>
        <v/>
      </c>
      <c r="AW315" s="565" t="e">
        <f>#REF!-#REF!</f>
        <v>#REF!</v>
      </c>
      <c r="AX315" s="565" t="str">
        <f>IFERROR(#REF!/#REF!*100-100,"")</f>
        <v/>
      </c>
      <c r="AY315" s="565" t="e">
        <f>#REF!-#REF!</f>
        <v>#REF!</v>
      </c>
      <c r="AZ315" s="565" t="str">
        <f>IFERROR(#REF!/#REF!*100-100,"")</f>
        <v/>
      </c>
      <c r="BA315" s="565" t="e">
        <f>#REF!-#REF!</f>
        <v>#REF!</v>
      </c>
      <c r="BB315" s="565" t="str">
        <f>IFERROR(#REF!/I315*100-100,"")</f>
        <v/>
      </c>
      <c r="BC315" s="565" t="e">
        <f>#REF!-I315</f>
        <v>#REF!</v>
      </c>
    </row>
    <row r="316" spans="1:55" hidden="1" x14ac:dyDescent="0.25">
      <c r="A316" s="587"/>
      <c r="B316" s="549" t="s">
        <v>1569</v>
      </c>
      <c r="C316" s="926">
        <f t="shared" ref="C316:I316" si="253">C303/C268*100</f>
        <v>17.148148660960679</v>
      </c>
      <c r="D316" s="926">
        <f t="shared" si="253"/>
        <v>18.701588769181111</v>
      </c>
      <c r="E316" s="926">
        <f t="shared" si="253"/>
        <v>19.323531259813215</v>
      </c>
      <c r="F316" s="926">
        <f t="shared" si="253"/>
        <v>20.797207775242303</v>
      </c>
      <c r="G316" s="904">
        <f t="shared" si="253"/>
        <v>21.93091697168013</v>
      </c>
      <c r="H316" s="904">
        <f t="shared" si="253"/>
        <v>20.894071050550199</v>
      </c>
      <c r="I316" s="904">
        <f t="shared" si="253"/>
        <v>21.304296729172247</v>
      </c>
      <c r="J316" s="927">
        <f t="shared" si="250"/>
        <v>22.905101861901201</v>
      </c>
      <c r="K316" s="927">
        <f t="shared" si="250"/>
        <v>21.698444169260537</v>
      </c>
      <c r="L316" s="927">
        <f t="shared" si="250"/>
        <v>18.898403461653238</v>
      </c>
      <c r="M316" s="1483">
        <f t="shared" si="250"/>
        <v>20.228614619411257</v>
      </c>
      <c r="N316" s="1483">
        <f t="shared" si="250"/>
        <v>20.004461095100865</v>
      </c>
      <c r="O316" s="1474">
        <f>O303/O$268*100</f>
        <v>19.758195965417865</v>
      </c>
      <c r="P316" s="1484">
        <f t="shared" si="251"/>
        <v>19.09051752197027</v>
      </c>
      <c r="Q316" s="1474">
        <f t="shared" si="251"/>
        <v>20.053713676082097</v>
      </c>
      <c r="R316" s="1476">
        <f>R303/R$268*100</f>
        <v>19.662979994311179</v>
      </c>
      <c r="T316" s="640"/>
      <c r="U316" s="640"/>
      <c r="V316" s="640"/>
      <c r="W316" s="640"/>
      <c r="X316" s="640"/>
      <c r="Y316" s="640"/>
      <c r="Z316" s="640"/>
      <c r="AA316" s="640"/>
      <c r="AB316" s="640"/>
      <c r="AC316" s="640"/>
      <c r="AD316" s="551" t="s">
        <v>1570</v>
      </c>
      <c r="AE316" s="551"/>
      <c r="AF316" s="551"/>
      <c r="AG316" s="551"/>
      <c r="AH316" s="551"/>
      <c r="AI316" s="711">
        <f t="shared" si="252"/>
        <v>21.93091697168013</v>
      </c>
      <c r="AJ316" s="711">
        <f t="shared" si="252"/>
        <v>20.894071050550199</v>
      </c>
      <c r="AK316" s="711">
        <f t="shared" si="252"/>
        <v>21.304296729172247</v>
      </c>
      <c r="AL316" s="711">
        <f t="shared" si="252"/>
        <v>22.905101861901201</v>
      </c>
      <c r="AM316" s="711">
        <f t="shared" si="252"/>
        <v>21.698444169260537</v>
      </c>
      <c r="AN316" s="711">
        <f t="shared" si="252"/>
        <v>18.898403461653238</v>
      </c>
      <c r="AO316" s="711">
        <f t="shared" si="252"/>
        <v>20.228614619411257</v>
      </c>
      <c r="AP316" s="711">
        <f t="shared" si="252"/>
        <v>20.004461095100865</v>
      </c>
      <c r="AQ316" s="711">
        <f t="shared" si="252"/>
        <v>19.758195965417865</v>
      </c>
      <c r="AR316" s="906">
        <f t="shared" si="252"/>
        <v>19.09051752197027</v>
      </c>
      <c r="AS316" s="711">
        <f t="shared" si="252"/>
        <v>20.053713676082097</v>
      </c>
      <c r="AT316" s="711">
        <f t="shared" si="252"/>
        <v>19.662979994311179</v>
      </c>
      <c r="AV316" s="565" t="str">
        <f>IFERROR(#REF!/#REF!*100-100,"")</f>
        <v/>
      </c>
      <c r="AW316" s="565" t="e">
        <f>#REF!-#REF!</f>
        <v>#REF!</v>
      </c>
      <c r="AX316" s="565" t="str">
        <f>IFERROR(#REF!/#REF!*100-100,"")</f>
        <v/>
      </c>
      <c r="AY316" s="565" t="e">
        <f>#REF!-#REF!</f>
        <v>#REF!</v>
      </c>
      <c r="AZ316" s="565" t="str">
        <f>IFERROR(#REF!/#REF!*100-100,"")</f>
        <v/>
      </c>
      <c r="BA316" s="565" t="e">
        <f>#REF!-#REF!</f>
        <v>#REF!</v>
      </c>
      <c r="BB316" s="565" t="str">
        <f>IFERROR(#REF!/I316*100-100,"")</f>
        <v/>
      </c>
      <c r="BC316" s="565" t="e">
        <f>#REF!-I316</f>
        <v>#REF!</v>
      </c>
    </row>
    <row r="317" spans="1:55" x14ac:dyDescent="0.25">
      <c r="A317" s="587"/>
      <c r="B317" s="549" t="s">
        <v>1571</v>
      </c>
      <c r="C317" s="926"/>
      <c r="D317" s="926"/>
      <c r="E317" s="926"/>
      <c r="F317" s="926"/>
      <c r="G317" s="904">
        <f>G304/G268*100</f>
        <v>24.377491816943088</v>
      </c>
      <c r="H317" s="904">
        <f>H304/H268*100</f>
        <v>23.148536519085276</v>
      </c>
      <c r="I317" s="904">
        <f>I304/I268*100</f>
        <v>23.993316305027239</v>
      </c>
      <c r="J317" s="927">
        <f t="shared" si="250"/>
        <v>25.512102399887731</v>
      </c>
      <c r="K317" s="927">
        <f t="shared" si="250"/>
        <v>23.587904573063014</v>
      </c>
      <c r="L317" s="927">
        <f t="shared" si="250"/>
        <v>21.007721575649057</v>
      </c>
      <c r="M317" s="1483">
        <f t="shared" si="250"/>
        <v>23.669252077226258</v>
      </c>
      <c r="N317" s="1483">
        <f t="shared" si="250"/>
        <v>24.235619596541788</v>
      </c>
      <c r="O317" s="1474">
        <f>O304/O$268*100</f>
        <v>23.315308357348698</v>
      </c>
      <c r="P317" s="1484">
        <f t="shared" si="251"/>
        <v>22.43956276445698</v>
      </c>
      <c r="Q317" s="1474">
        <f t="shared" si="251"/>
        <v>23.420697012802279</v>
      </c>
      <c r="R317" s="1476">
        <f>R304/R$268*100</f>
        <v>22.982497392623493</v>
      </c>
      <c r="S317" s="640">
        <f>AVERAGE(P317:R317)</f>
        <v>22.947585723294253</v>
      </c>
      <c r="T317" s="640">
        <f>P317-O317</f>
        <v>-0.87574559289171816</v>
      </c>
      <c r="U317" s="640"/>
      <c r="V317" s="640"/>
      <c r="W317" s="640"/>
      <c r="X317" s="640"/>
      <c r="Y317" s="640"/>
      <c r="Z317" s="640"/>
      <c r="AA317" s="640"/>
      <c r="AB317" s="640"/>
      <c r="AC317" s="640"/>
      <c r="AD317" s="551" t="s">
        <v>1572</v>
      </c>
      <c r="AE317" s="551"/>
      <c r="AF317" s="551"/>
      <c r="AG317" s="551"/>
      <c r="AH317" s="551"/>
      <c r="AI317" s="711">
        <f t="shared" si="252"/>
        <v>24.377491816943088</v>
      </c>
      <c r="AJ317" s="711">
        <f t="shared" si="252"/>
        <v>23.148536519085276</v>
      </c>
      <c r="AK317" s="711">
        <f t="shared" si="252"/>
        <v>23.993316305027239</v>
      </c>
      <c r="AL317" s="711">
        <f t="shared" si="252"/>
        <v>25.512102399887731</v>
      </c>
      <c r="AM317" s="711">
        <f t="shared" si="252"/>
        <v>23.587904573063014</v>
      </c>
      <c r="AN317" s="711">
        <f t="shared" si="252"/>
        <v>21.007721575649057</v>
      </c>
      <c r="AO317" s="711">
        <f t="shared" si="252"/>
        <v>23.669252077226258</v>
      </c>
      <c r="AP317" s="711">
        <f t="shared" si="252"/>
        <v>24.235619596541788</v>
      </c>
      <c r="AQ317" s="711">
        <f t="shared" si="252"/>
        <v>23.315308357348698</v>
      </c>
      <c r="AR317" s="906">
        <f t="shared" si="252"/>
        <v>22.43956276445698</v>
      </c>
      <c r="AS317" s="711">
        <f t="shared" si="252"/>
        <v>23.420697012802279</v>
      </c>
      <c r="AT317" s="711">
        <f t="shared" si="252"/>
        <v>22.982497392623493</v>
      </c>
      <c r="AV317" s="565"/>
      <c r="AW317" s="565"/>
      <c r="AX317" s="565" t="str">
        <f>IFERROR(#REF!/#REF!*100-100,"")</f>
        <v/>
      </c>
      <c r="AY317" s="565" t="e">
        <f>#REF!-#REF!</f>
        <v>#REF!</v>
      </c>
      <c r="AZ317" s="565"/>
      <c r="BA317" s="565"/>
      <c r="BB317" s="565" t="str">
        <f>IFERROR(#REF!/I317*100-100,"")</f>
        <v/>
      </c>
      <c r="BC317" s="565" t="e">
        <f>#REF!-I317</f>
        <v>#REF!</v>
      </c>
    </row>
    <row r="318" spans="1:55" x14ac:dyDescent="0.25">
      <c r="A318" s="587"/>
      <c r="B318" s="549"/>
      <c r="C318" s="926"/>
      <c r="D318" s="926"/>
      <c r="E318" s="926"/>
      <c r="F318" s="926"/>
      <c r="G318" s="904"/>
      <c r="H318" s="904"/>
      <c r="I318" s="904"/>
      <c r="J318" s="927"/>
      <c r="K318" s="927"/>
      <c r="L318" s="927"/>
      <c r="M318" s="1483"/>
      <c r="N318" s="1483"/>
      <c r="O318" s="1474"/>
      <c r="P318" s="1484"/>
      <c r="Q318" s="1474"/>
      <c r="R318" s="1476"/>
      <c r="S318" s="640"/>
      <c r="T318" s="640"/>
      <c r="U318" s="640"/>
      <c r="V318" s="640"/>
      <c r="W318" s="640"/>
      <c r="X318" s="640"/>
      <c r="Y318" s="640"/>
      <c r="Z318" s="640"/>
      <c r="AA318" s="640"/>
      <c r="AB318" s="640"/>
      <c r="AC318" s="640"/>
      <c r="AD318" s="551"/>
      <c r="AE318" s="551"/>
      <c r="AF318" s="551"/>
      <c r="AG318" s="551"/>
      <c r="AH318" s="551"/>
      <c r="AI318" s="711"/>
      <c r="AJ318" s="711"/>
      <c r="AK318" s="711"/>
      <c r="AL318" s="711"/>
      <c r="AM318" s="711"/>
      <c r="AN318" s="711"/>
      <c r="AO318" s="711"/>
      <c r="AP318" s="711"/>
      <c r="AQ318" s="711"/>
      <c r="AR318" s="906"/>
      <c r="AS318" s="711"/>
      <c r="AT318" s="711"/>
      <c r="AV318" s="565"/>
      <c r="AW318" s="565"/>
      <c r="AX318" s="565"/>
      <c r="AY318" s="565"/>
      <c r="AZ318" s="565"/>
      <c r="BA318" s="565"/>
      <c r="BB318" s="565"/>
      <c r="BC318" s="565"/>
    </row>
    <row r="319" spans="1:55" x14ac:dyDescent="0.25">
      <c r="A319" s="587"/>
      <c r="B319" s="549" t="s">
        <v>1573</v>
      </c>
      <c r="C319" s="926"/>
      <c r="D319" s="926"/>
      <c r="E319" s="926"/>
      <c r="F319" s="926"/>
      <c r="G319" s="904"/>
      <c r="H319" s="904"/>
      <c r="I319" s="904"/>
      <c r="J319" s="927"/>
      <c r="K319" s="927"/>
      <c r="L319" s="927"/>
      <c r="M319" s="1483">
        <f t="shared" ref="M319:R319" si="254">M305/M$268*100</f>
        <v>26.271708338465334</v>
      </c>
      <c r="N319" s="1483">
        <f t="shared" si="254"/>
        <v>29.348703170028816</v>
      </c>
      <c r="O319" s="1474">
        <f t="shared" si="254"/>
        <v>22.293948126801151</v>
      </c>
      <c r="P319" s="1484">
        <f t="shared" si="254"/>
        <v>25.160030378648145</v>
      </c>
      <c r="Q319" s="1474">
        <f t="shared" si="254"/>
        <v>21.596220280430806</v>
      </c>
      <c r="R319" s="1476">
        <f t="shared" si="254"/>
        <v>12.766663506210296</v>
      </c>
      <c r="S319" s="772">
        <f>P319/O319-1</f>
        <v>0.12855875664308525</v>
      </c>
      <c r="T319" s="640"/>
      <c r="U319" s="640"/>
      <c r="V319" s="640"/>
      <c r="W319" s="640"/>
      <c r="X319" s="640"/>
      <c r="Y319" s="640"/>
      <c r="Z319" s="640"/>
      <c r="AA319" s="640"/>
      <c r="AB319" s="640"/>
      <c r="AC319" s="640"/>
      <c r="AD319" s="551" t="s">
        <v>1574</v>
      </c>
      <c r="AE319" s="551"/>
      <c r="AF319" s="551"/>
      <c r="AG319" s="551"/>
      <c r="AH319" s="551"/>
      <c r="AI319" s="711"/>
      <c r="AJ319" s="711"/>
      <c r="AK319" s="711"/>
      <c r="AL319" s="711"/>
      <c r="AM319" s="711"/>
      <c r="AN319" s="711"/>
      <c r="AO319" s="711">
        <f>M319</f>
        <v>26.271708338465334</v>
      </c>
      <c r="AP319" s="711">
        <f>N319</f>
        <v>29.348703170028816</v>
      </c>
      <c r="AQ319" s="711">
        <f>O319</f>
        <v>22.293948126801151</v>
      </c>
      <c r="AR319" s="906">
        <f>P319</f>
        <v>25.160030378648145</v>
      </c>
      <c r="AS319" s="711">
        <f t="shared" si="252"/>
        <v>21.596220280430806</v>
      </c>
      <c r="AT319" s="711">
        <f t="shared" si="252"/>
        <v>12.766663506210296</v>
      </c>
      <c r="AV319" s="565"/>
      <c r="AW319" s="565"/>
      <c r="AX319" s="565"/>
      <c r="AY319" s="565"/>
      <c r="AZ319" s="565"/>
      <c r="BA319" s="565"/>
      <c r="BB319" s="565"/>
      <c r="BC319" s="565"/>
    </row>
    <row r="320" spans="1:55" x14ac:dyDescent="0.25">
      <c r="A320" s="587"/>
      <c r="B320" s="549" t="s">
        <v>1575</v>
      </c>
      <c r="C320" s="926">
        <f t="shared" ref="C320:I320" si="255">C306/C268*100</f>
        <v>41.409508166672843</v>
      </c>
      <c r="D320" s="926">
        <f t="shared" si="255"/>
        <v>43.370666672344676</v>
      </c>
      <c r="E320" s="926">
        <f t="shared" si="255"/>
        <v>26.835067607573336</v>
      </c>
      <c r="F320" s="926">
        <f t="shared" si="255"/>
        <v>20.003295929218044</v>
      </c>
      <c r="G320" s="904">
        <f t="shared" si="255"/>
        <v>31.350005601389736</v>
      </c>
      <c r="H320" s="904">
        <f t="shared" si="255"/>
        <v>30.280946715955981</v>
      </c>
      <c r="I320" s="904">
        <f t="shared" si="255"/>
        <v>33.654962131440314</v>
      </c>
      <c r="J320" s="927">
        <f t="shared" ref="J320:Q320" si="256">J306/J$268*100</f>
        <v>34.423020517402691</v>
      </c>
      <c r="K320" s="927">
        <f t="shared" si="256"/>
        <v>42.495915945150159</v>
      </c>
      <c r="L320" s="927">
        <f t="shared" si="256"/>
        <v>41.558564607579825</v>
      </c>
      <c r="M320" s="1483">
        <f t="shared" si="256"/>
        <v>33.322093388964156</v>
      </c>
      <c r="N320" s="1483">
        <f t="shared" si="256"/>
        <v>35.586224783861667</v>
      </c>
      <c r="O320" s="1474">
        <f>O306/O$268*100</f>
        <v>29.954610951008643</v>
      </c>
      <c r="P320" s="1484">
        <f t="shared" si="256"/>
        <v>33.081772811109893</v>
      </c>
      <c r="Q320" s="1474">
        <f t="shared" si="256"/>
        <v>29.687477138792932</v>
      </c>
      <c r="R320" s="1476">
        <f>R306/R$268*100</f>
        <v>27.33481084668626</v>
      </c>
      <c r="S320" s="640"/>
      <c r="T320" s="640"/>
      <c r="U320" s="640"/>
      <c r="V320" s="640"/>
      <c r="W320" s="640"/>
      <c r="X320" s="640"/>
      <c r="Y320" s="640"/>
      <c r="Z320" s="640"/>
      <c r="AA320" s="640"/>
      <c r="AB320" s="640"/>
      <c r="AC320" s="640"/>
      <c r="AD320" s="581" t="s">
        <v>1576</v>
      </c>
      <c r="AE320" s="551"/>
      <c r="AF320" s="551"/>
      <c r="AG320" s="551"/>
      <c r="AH320" s="551"/>
      <c r="AI320" s="711">
        <f t="shared" si="252"/>
        <v>31.350005601389736</v>
      </c>
      <c r="AJ320" s="711">
        <f t="shared" si="252"/>
        <v>30.280946715955981</v>
      </c>
      <c r="AK320" s="711">
        <f t="shared" si="252"/>
        <v>33.654962131440314</v>
      </c>
      <c r="AL320" s="711">
        <f t="shared" si="252"/>
        <v>34.423020517402691</v>
      </c>
      <c r="AM320" s="711">
        <f t="shared" si="252"/>
        <v>42.495915945150159</v>
      </c>
      <c r="AN320" s="711">
        <f t="shared" si="252"/>
        <v>41.558564607579825</v>
      </c>
      <c r="AO320" s="711">
        <f t="shared" si="252"/>
        <v>33.322093388964156</v>
      </c>
      <c r="AP320" s="711">
        <f t="shared" si="252"/>
        <v>35.586224783861667</v>
      </c>
      <c r="AQ320" s="711">
        <f t="shared" si="252"/>
        <v>29.954610951008643</v>
      </c>
      <c r="AR320" s="906">
        <f t="shared" si="252"/>
        <v>33.081772811109893</v>
      </c>
      <c r="AS320" s="711">
        <f t="shared" si="252"/>
        <v>29.687477138792932</v>
      </c>
      <c r="AT320" s="711">
        <f t="shared" si="252"/>
        <v>27.33481084668626</v>
      </c>
      <c r="AV320" s="565" t="str">
        <f>IFERROR(#REF!/#REF!*100-100,"")</f>
        <v/>
      </c>
      <c r="AW320" s="565" t="e">
        <f>#REF!-#REF!</f>
        <v>#REF!</v>
      </c>
      <c r="AX320" s="565" t="str">
        <f>IFERROR(#REF!/#REF!*100-100,"")</f>
        <v/>
      </c>
      <c r="AY320" s="565" t="e">
        <f>#REF!-#REF!</f>
        <v>#REF!</v>
      </c>
      <c r="AZ320" s="565" t="str">
        <f>IFERROR(#REF!/#REF!*100-100,"")</f>
        <v/>
      </c>
      <c r="BA320" s="565" t="e">
        <f>#REF!-#REF!</f>
        <v>#REF!</v>
      </c>
      <c r="BB320" s="565" t="str">
        <f>IFERROR(#REF!/I320*100-100,"")</f>
        <v/>
      </c>
      <c r="BC320" s="565" t="e">
        <f>#REF!-I320</f>
        <v>#REF!</v>
      </c>
    </row>
    <row r="321" spans="1:55" ht="26.25" x14ac:dyDescent="0.25">
      <c r="A321" s="587"/>
      <c r="B321" s="599" t="s">
        <v>1577</v>
      </c>
      <c r="C321" s="926"/>
      <c r="D321" s="926"/>
      <c r="E321" s="926"/>
      <c r="F321" s="926"/>
      <c r="G321" s="571">
        <f t="shared" ref="G321:Q321" si="257">G307/G304*100</f>
        <v>48.74957777763084</v>
      </c>
      <c r="H321" s="571">
        <f t="shared" si="257"/>
        <v>49.954236215331697</v>
      </c>
      <c r="I321" s="571">
        <f t="shared" si="257"/>
        <v>55.334130824277835</v>
      </c>
      <c r="J321" s="571">
        <f t="shared" si="257"/>
        <v>58.756050360476287</v>
      </c>
      <c r="K321" s="571">
        <f t="shared" si="257"/>
        <v>67.52918733489139</v>
      </c>
      <c r="L321" s="571">
        <f t="shared" si="257"/>
        <v>60.117192702090826</v>
      </c>
      <c r="M321" s="583">
        <f t="shared" si="257"/>
        <v>47.925726668175329</v>
      </c>
      <c r="N321" s="583">
        <f t="shared" si="257"/>
        <v>46.094823157854684</v>
      </c>
      <c r="O321" s="1286">
        <f>O307/O304*100</f>
        <v>47.443640694688973</v>
      </c>
      <c r="P321" s="1472">
        <f>P307/P304*100</f>
        <v>50.948082066302767</v>
      </c>
      <c r="Q321" s="1286">
        <f t="shared" si="257"/>
        <v>44.896651504404431</v>
      </c>
      <c r="R321" s="1286">
        <f>R307/R304*100</f>
        <v>42.11339359825476</v>
      </c>
      <c r="S321" s="784">
        <f>22-32.3</f>
        <v>-10.299999999999997</v>
      </c>
      <c r="T321" s="640"/>
      <c r="U321" s="640"/>
      <c r="V321" s="640"/>
      <c r="W321" s="640"/>
      <c r="X321" s="640"/>
      <c r="Y321" s="640"/>
      <c r="Z321" s="640"/>
      <c r="AA321" s="640"/>
      <c r="AB321" s="640"/>
      <c r="AC321" s="640"/>
      <c r="AD321" s="929" t="s">
        <v>1578</v>
      </c>
      <c r="AE321" s="551"/>
      <c r="AF321" s="551"/>
      <c r="AG321" s="551"/>
      <c r="AH321" s="551"/>
      <c r="AI321" s="711">
        <f t="shared" si="252"/>
        <v>48.74957777763084</v>
      </c>
      <c r="AJ321" s="711">
        <f t="shared" si="252"/>
        <v>49.954236215331697</v>
      </c>
      <c r="AK321" s="711">
        <f t="shared" si="252"/>
        <v>55.334130824277835</v>
      </c>
      <c r="AL321" s="711">
        <f t="shared" si="252"/>
        <v>58.756050360476287</v>
      </c>
      <c r="AM321" s="711">
        <f t="shared" si="252"/>
        <v>67.52918733489139</v>
      </c>
      <c r="AN321" s="711">
        <f t="shared" si="252"/>
        <v>60.117192702090826</v>
      </c>
      <c r="AO321" s="711">
        <f t="shared" si="252"/>
        <v>47.925726668175329</v>
      </c>
      <c r="AP321" s="711">
        <f t="shared" si="252"/>
        <v>46.094823157854684</v>
      </c>
      <c r="AQ321" s="711">
        <f t="shared" si="252"/>
        <v>47.443640694688973</v>
      </c>
      <c r="AR321" s="906">
        <f t="shared" si="252"/>
        <v>50.948082066302767</v>
      </c>
      <c r="AS321" s="711">
        <f t="shared" si="252"/>
        <v>44.896651504404431</v>
      </c>
      <c r="AT321" s="711">
        <f t="shared" si="252"/>
        <v>42.11339359825476</v>
      </c>
      <c r="AV321" s="565"/>
      <c r="AW321" s="565"/>
      <c r="AX321" s="565"/>
      <c r="AY321" s="565"/>
      <c r="AZ321" s="565"/>
      <c r="BA321" s="565"/>
      <c r="BB321" s="565"/>
      <c r="BC321" s="565"/>
    </row>
    <row r="322" spans="1:55" ht="24.75" hidden="1" x14ac:dyDescent="0.25">
      <c r="A322" s="587"/>
      <c r="B322" s="599" t="s">
        <v>1579</v>
      </c>
      <c r="C322" s="926"/>
      <c r="D322" s="926"/>
      <c r="E322" s="926"/>
      <c r="F322" s="926"/>
      <c r="G322" s="571">
        <f t="shared" ref="G322:Q322" si="258">G307/G306*100</f>
        <v>37.907247879437236</v>
      </c>
      <c r="H322" s="571">
        <f t="shared" si="258"/>
        <v>38.187956016061143</v>
      </c>
      <c r="I322" s="571">
        <f t="shared" si="258"/>
        <v>39.448842585098959</v>
      </c>
      <c r="J322" s="571">
        <f t="shared" si="258"/>
        <v>43.546160414703024</v>
      </c>
      <c r="K322" s="571">
        <f t="shared" si="258"/>
        <v>37.482943744708244</v>
      </c>
      <c r="L322" s="571">
        <f t="shared" si="258"/>
        <v>30.389048758551731</v>
      </c>
      <c r="M322" s="583">
        <f t="shared" si="258"/>
        <v>34.04246222624699</v>
      </c>
      <c r="N322" s="583">
        <f t="shared" si="258"/>
        <v>31.39238866186929</v>
      </c>
      <c r="O322" s="1286">
        <f>O307/O306*100</f>
        <v>36.927974601342086</v>
      </c>
      <c r="P322" s="1472">
        <f t="shared" si="258"/>
        <v>34.558386329029076</v>
      </c>
      <c r="Q322" s="1286">
        <f t="shared" si="258"/>
        <v>35.419340850624508</v>
      </c>
      <c r="R322" s="1286">
        <f>R307/R306*100</f>
        <v>35.407999125911267</v>
      </c>
      <c r="S322" s="640"/>
      <c r="T322" s="640"/>
      <c r="U322" s="640"/>
      <c r="V322" s="640"/>
      <c r="W322" s="640"/>
      <c r="X322" s="640"/>
      <c r="Y322" s="640"/>
      <c r="Z322" s="640"/>
      <c r="AA322" s="640"/>
      <c r="AB322" s="640"/>
      <c r="AC322" s="640"/>
      <c r="AD322" s="929" t="s">
        <v>1580</v>
      </c>
      <c r="AE322" s="551"/>
      <c r="AF322" s="551"/>
      <c r="AG322" s="551"/>
      <c r="AH322" s="551"/>
      <c r="AI322" s="711">
        <f t="shared" si="252"/>
        <v>37.907247879437236</v>
      </c>
      <c r="AJ322" s="711">
        <f t="shared" si="252"/>
        <v>38.187956016061143</v>
      </c>
      <c r="AK322" s="711">
        <f t="shared" si="252"/>
        <v>39.448842585098959</v>
      </c>
      <c r="AL322" s="711">
        <f t="shared" si="252"/>
        <v>43.546160414703024</v>
      </c>
      <c r="AM322" s="711">
        <f t="shared" si="252"/>
        <v>37.482943744708244</v>
      </c>
      <c r="AN322" s="711">
        <f t="shared" si="252"/>
        <v>30.389048758551731</v>
      </c>
      <c r="AO322" s="711">
        <f t="shared" si="252"/>
        <v>34.04246222624699</v>
      </c>
      <c r="AP322" s="711">
        <f t="shared" si="252"/>
        <v>31.39238866186929</v>
      </c>
      <c r="AQ322" s="711">
        <f t="shared" si="252"/>
        <v>36.927974601342086</v>
      </c>
      <c r="AR322" s="906">
        <f t="shared" si="252"/>
        <v>34.558386329029076</v>
      </c>
      <c r="AS322" s="711">
        <f t="shared" si="252"/>
        <v>35.419340850624508</v>
      </c>
      <c r="AT322" s="711">
        <f t="shared" si="252"/>
        <v>35.407999125911267</v>
      </c>
      <c r="AV322" s="565"/>
      <c r="AW322" s="565"/>
      <c r="AX322" s="565"/>
      <c r="AY322" s="565"/>
      <c r="AZ322" s="565"/>
      <c r="BA322" s="565"/>
      <c r="BB322" s="565"/>
      <c r="BC322" s="565"/>
    </row>
    <row r="323" spans="1:55" hidden="1" x14ac:dyDescent="0.25">
      <c r="A323" s="587"/>
      <c r="B323" s="549" t="s">
        <v>1581</v>
      </c>
      <c r="C323" s="926"/>
      <c r="D323" s="926"/>
      <c r="E323" s="926"/>
      <c r="F323" s="926"/>
      <c r="G323" s="571"/>
      <c r="H323" s="571"/>
      <c r="I323" s="571"/>
      <c r="J323" s="571">
        <f t="shared" ref="J323:Q323" si="259">J308/J268*100</f>
        <v>33.438879021332333</v>
      </c>
      <c r="K323" s="571">
        <f t="shared" si="259"/>
        <v>48.132325468158484</v>
      </c>
      <c r="L323" s="571">
        <f t="shared" si="259"/>
        <v>53.495299910474479</v>
      </c>
      <c r="M323" s="583">
        <f t="shared" si="259"/>
        <v>41.887659639821933</v>
      </c>
      <c r="N323" s="583">
        <f t="shared" si="259"/>
        <v>48.547400576368879</v>
      </c>
      <c r="O323" s="1286">
        <f>O308/O268*100</f>
        <v>43.721497340057638</v>
      </c>
      <c r="P323" s="1472">
        <f t="shared" si="259"/>
        <v>47.208196810241937</v>
      </c>
      <c r="Q323" s="1286">
        <f t="shared" si="259"/>
        <v>40.993045112781957</v>
      </c>
      <c r="R323" s="1286">
        <f>R308/R268*100</f>
        <v>38.001175689769596</v>
      </c>
      <c r="S323" s="640"/>
      <c r="T323" s="640">
        <f>AVERAGE(P323:R323)</f>
        <v>42.06747253759783</v>
      </c>
      <c r="U323" s="640"/>
      <c r="V323" s="640"/>
      <c r="W323" s="640"/>
      <c r="X323" s="640"/>
      <c r="Y323" s="640"/>
      <c r="Z323" s="640"/>
      <c r="AA323" s="640"/>
      <c r="AB323" s="640"/>
      <c r="AC323" s="640"/>
      <c r="AD323" s="551" t="s">
        <v>1556</v>
      </c>
      <c r="AE323" s="551"/>
      <c r="AF323" s="551"/>
      <c r="AG323" s="551"/>
      <c r="AH323" s="551"/>
      <c r="AI323" s="711">
        <f t="shared" si="252"/>
        <v>0</v>
      </c>
      <c r="AJ323" s="711">
        <f t="shared" si="252"/>
        <v>0</v>
      </c>
      <c r="AK323" s="711">
        <f t="shared" si="252"/>
        <v>0</v>
      </c>
      <c r="AL323" s="711">
        <f t="shared" si="252"/>
        <v>33.438879021332333</v>
      </c>
      <c r="AM323" s="711">
        <f t="shared" si="252"/>
        <v>48.132325468158484</v>
      </c>
      <c r="AN323" s="711">
        <f t="shared" si="252"/>
        <v>53.495299910474479</v>
      </c>
      <c r="AO323" s="711">
        <f t="shared" si="252"/>
        <v>41.887659639821933</v>
      </c>
      <c r="AP323" s="711">
        <f t="shared" si="252"/>
        <v>48.547400576368879</v>
      </c>
      <c r="AQ323" s="711">
        <f t="shared" si="252"/>
        <v>43.721497340057638</v>
      </c>
      <c r="AR323" s="906">
        <f t="shared" si="252"/>
        <v>47.208196810241937</v>
      </c>
      <c r="AS323" s="711">
        <f t="shared" si="252"/>
        <v>40.993045112781957</v>
      </c>
      <c r="AT323" s="711">
        <f t="shared" si="252"/>
        <v>38.001175689769596</v>
      </c>
      <c r="AV323" s="565"/>
      <c r="AW323" s="565"/>
      <c r="AX323" s="565"/>
      <c r="AY323" s="565"/>
      <c r="AZ323" s="565"/>
      <c r="BA323" s="565"/>
      <c r="BB323" s="565"/>
      <c r="BC323" s="565"/>
    </row>
    <row r="324" spans="1:55" x14ac:dyDescent="0.25">
      <c r="A324" s="587"/>
      <c r="B324" s="549" t="s">
        <v>1582</v>
      </c>
      <c r="C324" s="930">
        <f t="shared" ref="C324:I324" si="260">C309/C268*100</f>
        <v>-12.478976910591241</v>
      </c>
      <c r="D324" s="930">
        <f t="shared" si="260"/>
        <v>-15.970652803053589</v>
      </c>
      <c r="E324" s="930">
        <f t="shared" si="260"/>
        <v>1.5158420257880891</v>
      </c>
      <c r="F324" s="930">
        <f t="shared" si="260"/>
        <v>10.384047617669209</v>
      </c>
      <c r="G324" s="904">
        <f t="shared" si="260"/>
        <v>10.802614632920941</v>
      </c>
      <c r="H324" s="904">
        <f t="shared" si="260"/>
        <v>11.135936997077026</v>
      </c>
      <c r="I324" s="904">
        <f t="shared" si="260"/>
        <v>9.4180285587998878</v>
      </c>
      <c r="J324" s="927">
        <f t="shared" ref="J324:Q324" si="261">J307/J$268*100</f>
        <v>14.989903734094314</v>
      </c>
      <c r="K324" s="927">
        <f t="shared" si="261"/>
        <v>15.928720267519134</v>
      </c>
      <c r="L324" s="927">
        <f t="shared" si="261"/>
        <v>12.629252461951657</v>
      </c>
      <c r="M324" s="1483">
        <f t="shared" si="261"/>
        <v>11.343661054932868</v>
      </c>
      <c r="N324" s="1483">
        <f t="shared" si="261"/>
        <v>11.171365994236311</v>
      </c>
      <c r="O324" s="1474">
        <f>O307/O$268*100</f>
        <v>11.061631123919307</v>
      </c>
      <c r="P324" s="1484">
        <f t="shared" si="261"/>
        <v>11.432526852555061</v>
      </c>
      <c r="Q324" s="1474">
        <f t="shared" si="261"/>
        <v>10.515108717740295</v>
      </c>
      <c r="R324" s="1476">
        <f>R307/R$268*100</f>
        <v>9.6787095856641692</v>
      </c>
      <c r="S324" s="640"/>
      <c r="T324" s="640"/>
      <c r="U324" s="640"/>
      <c r="V324" s="640"/>
      <c r="W324" s="640"/>
      <c r="X324" s="640"/>
      <c r="Y324" s="640"/>
      <c r="Z324" s="640"/>
      <c r="AA324" s="640"/>
      <c r="AB324" s="640"/>
      <c r="AC324" s="640"/>
      <c r="AD324" s="551" t="s">
        <v>1583</v>
      </c>
      <c r="AE324" s="551"/>
      <c r="AF324" s="551"/>
      <c r="AG324" s="551"/>
      <c r="AH324" s="551"/>
      <c r="AI324" s="711">
        <f t="shared" si="252"/>
        <v>10.802614632920941</v>
      </c>
      <c r="AJ324" s="711">
        <f t="shared" si="252"/>
        <v>11.135936997077026</v>
      </c>
      <c r="AK324" s="711">
        <f t="shared" si="252"/>
        <v>9.4180285587998878</v>
      </c>
      <c r="AL324" s="711">
        <f t="shared" si="252"/>
        <v>14.989903734094314</v>
      </c>
      <c r="AM324" s="711">
        <f t="shared" si="252"/>
        <v>15.928720267519134</v>
      </c>
      <c r="AN324" s="711">
        <f t="shared" si="252"/>
        <v>12.629252461951657</v>
      </c>
      <c r="AO324" s="711">
        <f t="shared" si="252"/>
        <v>11.343661054932868</v>
      </c>
      <c r="AP324" s="711">
        <f t="shared" si="252"/>
        <v>11.171365994236311</v>
      </c>
      <c r="AQ324" s="711">
        <f t="shared" si="252"/>
        <v>11.061631123919307</v>
      </c>
      <c r="AR324" s="906">
        <f t="shared" si="252"/>
        <v>11.432526852555061</v>
      </c>
      <c r="AS324" s="711">
        <f t="shared" si="252"/>
        <v>10.515108717740295</v>
      </c>
      <c r="AT324" s="711">
        <f t="shared" si="252"/>
        <v>9.6787095856641692</v>
      </c>
      <c r="AV324" s="565" t="str">
        <f>IFERROR(#REF!/#REF!*100-100,"")</f>
        <v/>
      </c>
      <c r="AW324" s="565" t="e">
        <f>#REF!-#REF!</f>
        <v>#REF!</v>
      </c>
      <c r="AX324" s="565" t="str">
        <f>IFERROR(#REF!/#REF!*100-100,"")</f>
        <v/>
      </c>
      <c r="AY324" s="565" t="e">
        <f>#REF!-#REF!</f>
        <v>#REF!</v>
      </c>
      <c r="AZ324" s="565" t="str">
        <f>IFERROR(#REF!/#REF!*100-100,"")</f>
        <v/>
      </c>
      <c r="BA324" s="565" t="e">
        <f>#REF!-#REF!</f>
        <v>#REF!</v>
      </c>
      <c r="BB324" s="565" t="str">
        <f>IFERROR(#REF!/I324*100-100,"")</f>
        <v/>
      </c>
      <c r="BC324" s="565" t="e">
        <f>#REF!-I324</f>
        <v>#REF!</v>
      </c>
    </row>
    <row r="325" spans="1:55" x14ac:dyDescent="0.25">
      <c r="A325" s="587"/>
      <c r="B325" s="599" t="s">
        <v>1584</v>
      </c>
      <c r="C325" s="930">
        <f t="shared" ref="C325:H325" si="262">C310/C268*100</f>
        <v>-36.827461922040392</v>
      </c>
      <c r="D325" s="930">
        <f t="shared" si="262"/>
        <v>-26.097568110982127</v>
      </c>
      <c r="E325" s="930">
        <f t="shared" si="262"/>
        <v>0.53428548206667059</v>
      </c>
      <c r="F325" s="930">
        <f t="shared" si="262"/>
        <v>9.9266045206646414</v>
      </c>
      <c r="G325" s="571">
        <f t="shared" si="262"/>
        <v>2.4774304113480827</v>
      </c>
      <c r="H325" s="571">
        <f t="shared" si="262"/>
        <v>2.8709536803645097</v>
      </c>
      <c r="I325" s="931">
        <f t="shared" ref="I325:Q325" si="263">I310/I$268*100</f>
        <v>4.2545979971425965</v>
      </c>
      <c r="J325" s="931">
        <f t="shared" si="263"/>
        <v>4.0537702357784466</v>
      </c>
      <c r="K325" s="931">
        <f t="shared" si="263"/>
        <v>-1.0207844712711318</v>
      </c>
      <c r="L325" s="931">
        <f t="shared" si="263"/>
        <v>-2.0450089525514801</v>
      </c>
      <c r="M325" s="1483">
        <f t="shared" si="263"/>
        <v>1.2043561288336049</v>
      </c>
      <c r="N325" s="1483">
        <f t="shared" si="263"/>
        <v>3.1987146974063427</v>
      </c>
      <c r="O325" s="1474">
        <f>O310/O$268*100</f>
        <v>3.2402247838616742</v>
      </c>
      <c r="P325" s="1516">
        <f t="shared" si="263"/>
        <v>-1.783118151241055E-2</v>
      </c>
      <c r="Q325" s="1474">
        <f t="shared" si="263"/>
        <v>2.0533021743548021</v>
      </c>
      <c r="R325" s="1474">
        <f>R310/R$268*100</f>
        <v>2.3774343415189096</v>
      </c>
      <c r="S325" s="640">
        <f>AVERAGE(P325:R325)</f>
        <v>1.4709684447871005</v>
      </c>
      <c r="T325" s="640"/>
      <c r="U325" s="640"/>
      <c r="V325" s="640"/>
      <c r="W325" s="640"/>
      <c r="X325" s="640"/>
      <c r="Y325" s="640"/>
      <c r="Z325" s="640"/>
      <c r="AA325" s="640"/>
      <c r="AB325" s="640"/>
      <c r="AC325" s="640"/>
      <c r="AD325" s="581" t="s">
        <v>1585</v>
      </c>
      <c r="AE325" s="551"/>
      <c r="AF325" s="551"/>
      <c r="AG325" s="551"/>
      <c r="AH325" s="551"/>
      <c r="AI325" s="711">
        <f t="shared" si="252"/>
        <v>2.4774304113480827</v>
      </c>
      <c r="AJ325" s="711">
        <f t="shared" si="252"/>
        <v>2.8709536803645097</v>
      </c>
      <c r="AK325" s="711">
        <f t="shared" si="252"/>
        <v>4.2545979971425965</v>
      </c>
      <c r="AL325" s="711">
        <f t="shared" si="252"/>
        <v>4.0537702357784466</v>
      </c>
      <c r="AM325" s="711">
        <f t="shared" si="252"/>
        <v>-1.0207844712711318</v>
      </c>
      <c r="AN325" s="711">
        <f t="shared" si="252"/>
        <v>-2.0450089525514801</v>
      </c>
      <c r="AO325" s="711">
        <f t="shared" si="252"/>
        <v>1.2043561288336049</v>
      </c>
      <c r="AP325" s="711">
        <f t="shared" si="252"/>
        <v>3.1987146974063427</v>
      </c>
      <c r="AQ325" s="711">
        <f t="shared" si="252"/>
        <v>3.2402247838616742</v>
      </c>
      <c r="AR325" s="906">
        <f t="shared" si="252"/>
        <v>-1.783118151241055E-2</v>
      </c>
      <c r="AS325" s="711">
        <f t="shared" si="252"/>
        <v>2.0533021743548021</v>
      </c>
      <c r="AT325" s="711">
        <f t="shared" si="252"/>
        <v>2.3774343415189096</v>
      </c>
      <c r="AV325" s="565" t="str">
        <f>IFERROR(#REF!/#REF!*100-100,"")</f>
        <v/>
      </c>
      <c r="AW325" s="565" t="e">
        <f>#REF!-#REF!</f>
        <v>#REF!</v>
      </c>
      <c r="AX325" s="565" t="str">
        <f>IFERROR(#REF!/#REF!*100-100,"")</f>
        <v/>
      </c>
      <c r="AY325" s="565" t="e">
        <f>#REF!-#REF!</f>
        <v>#REF!</v>
      </c>
      <c r="AZ325" s="565" t="str">
        <f>IFERROR(#REF!/#REF!*100-100,"")</f>
        <v/>
      </c>
      <c r="BA325" s="565" t="e">
        <f>#REF!-#REF!</f>
        <v>#REF!</v>
      </c>
      <c r="BB325" s="565" t="str">
        <f>IFERROR(#REF!/I325*100-100,"")</f>
        <v/>
      </c>
      <c r="BC325" s="565" t="e">
        <f>#REF!-I325</f>
        <v>#REF!</v>
      </c>
    </row>
    <row r="326" spans="1:55" hidden="1" x14ac:dyDescent="0.25">
      <c r="A326" s="587"/>
      <c r="B326" s="920" t="s">
        <v>1586</v>
      </c>
      <c r="C326" s="933"/>
      <c r="D326" s="933"/>
      <c r="E326" s="933"/>
      <c r="F326" s="933"/>
      <c r="G326" s="934"/>
      <c r="H326" s="934"/>
      <c r="I326" s="935">
        <f t="shared" ref="I326:Q326" si="264">I311/I268*100</f>
        <v>38.424202059112417</v>
      </c>
      <c r="J326" s="935">
        <f t="shared" si="264"/>
        <v>41.822604790419163</v>
      </c>
      <c r="K326" s="935">
        <f t="shared" si="264"/>
        <v>36.554010407167489</v>
      </c>
      <c r="L326" s="935">
        <f t="shared" si="264"/>
        <v>32.057594747836468</v>
      </c>
      <c r="M326" s="1485">
        <f t="shared" si="264"/>
        <v>27.306318512132034</v>
      </c>
      <c r="N326" s="1485">
        <f t="shared" si="264"/>
        <v>22.755043227665706</v>
      </c>
      <c r="O326" s="1486">
        <f>O311/O268*100</f>
        <v>22.755043227665706</v>
      </c>
      <c r="P326" s="1487">
        <f t="shared" si="264"/>
        <v>19.648475642833894</v>
      </c>
      <c r="Q326" s="1486">
        <f t="shared" si="264"/>
        <v>15.875838244259297</v>
      </c>
      <c r="R326" s="1488">
        <f>R311/R268*100</f>
        <v>11.472456622736322</v>
      </c>
      <c r="S326" s="640">
        <f>AVERAGE(P326:R326)</f>
        <v>15.665590169943172</v>
      </c>
      <c r="T326" s="640">
        <f>O326-P326</f>
        <v>3.1065675848318115</v>
      </c>
      <c r="U326" s="640"/>
      <c r="V326" s="640"/>
      <c r="W326" s="640"/>
      <c r="X326" s="640"/>
      <c r="Y326" s="640"/>
      <c r="Z326" s="640"/>
      <c r="AA326" s="640"/>
      <c r="AB326" s="640"/>
      <c r="AC326" s="640"/>
      <c r="AD326" s="936" t="s">
        <v>1587</v>
      </c>
      <c r="AE326" s="936"/>
      <c r="AF326" s="936"/>
      <c r="AG326" s="936"/>
      <c r="AH326" s="936"/>
      <c r="AI326" s="937"/>
      <c r="AJ326" s="937"/>
      <c r="AK326" s="937">
        <f t="shared" si="252"/>
        <v>38.424202059112417</v>
      </c>
      <c r="AL326" s="937">
        <f t="shared" si="252"/>
        <v>41.822604790419163</v>
      </c>
      <c r="AM326" s="937">
        <f t="shared" si="252"/>
        <v>36.554010407167489</v>
      </c>
      <c r="AN326" s="937">
        <f t="shared" si="252"/>
        <v>32.057594747836468</v>
      </c>
      <c r="AO326" s="937">
        <f t="shared" si="252"/>
        <v>27.306318512132034</v>
      </c>
      <c r="AP326" s="711">
        <f t="shared" si="252"/>
        <v>22.755043227665706</v>
      </c>
      <c r="AQ326" s="937"/>
      <c r="AR326" s="938">
        <f>P326</f>
        <v>19.648475642833894</v>
      </c>
      <c r="AS326" s="937">
        <f t="shared" si="252"/>
        <v>15.875838244259297</v>
      </c>
      <c r="AT326" s="937">
        <f t="shared" si="252"/>
        <v>11.472456622736322</v>
      </c>
      <c r="AV326" s="565"/>
      <c r="AW326" s="565"/>
      <c r="AX326" s="565"/>
      <c r="AY326" s="565"/>
      <c r="AZ326" s="565"/>
      <c r="BA326" s="565"/>
      <c r="BB326" s="565"/>
      <c r="BC326" s="565"/>
    </row>
    <row r="327" spans="1:55" x14ac:dyDescent="0.25">
      <c r="A327" s="587"/>
      <c r="L327" s="535">
        <v>497</v>
      </c>
      <c r="AP327" s="537"/>
      <c r="AQ327" s="537"/>
      <c r="AV327" s="565" t="str">
        <f>IFERROR(#REF!/#REF!*100-100,"")</f>
        <v/>
      </c>
      <c r="AW327" s="565" t="e">
        <f>#REF!-#REF!</f>
        <v>#REF!</v>
      </c>
      <c r="AX327" s="565" t="str">
        <f>IFERROR(#REF!/#REF!*100-100,"")</f>
        <v/>
      </c>
      <c r="AY327" s="565" t="e">
        <f>#REF!-#REF!</f>
        <v>#REF!</v>
      </c>
      <c r="AZ327" s="565" t="str">
        <f>IFERROR(#REF!/#REF!*100-100,"")</f>
        <v/>
      </c>
      <c r="BA327" s="565" t="e">
        <f>#REF!-#REF!</f>
        <v>#REF!</v>
      </c>
      <c r="BB327" s="565" t="str">
        <f>IFERROR(#REF!/I327*100-100,"")</f>
        <v/>
      </c>
      <c r="BC327" s="565" t="e">
        <f>#REF!-I327</f>
        <v>#REF!</v>
      </c>
    </row>
    <row r="328" spans="1:55" x14ac:dyDescent="0.25">
      <c r="A328" s="587"/>
      <c r="B328" s="37" t="s">
        <v>1588</v>
      </c>
      <c r="L328" s="643">
        <f>L327/L268*100</f>
        <v>37.07848403461653</v>
      </c>
      <c r="AP328" s="537"/>
      <c r="AQ328" s="537"/>
      <c r="AV328" s="565" t="str">
        <f>IFERROR(#REF!/#REF!*100-100,"")</f>
        <v/>
      </c>
      <c r="AW328" s="565" t="e">
        <f>#REF!-#REF!</f>
        <v>#REF!</v>
      </c>
      <c r="AX328" s="565" t="str">
        <f>IFERROR(#REF!/#REF!*100-100,"")</f>
        <v/>
      </c>
      <c r="AY328" s="565" t="e">
        <f>#REF!-#REF!</f>
        <v>#REF!</v>
      </c>
      <c r="AZ328" s="565" t="str">
        <f>IFERROR(#REF!/#REF!*100-100,"")</f>
        <v/>
      </c>
      <c r="BA328" s="565" t="e">
        <f>#REF!-#REF!</f>
        <v>#REF!</v>
      </c>
      <c r="BB328" s="565" t="str">
        <f>IFERROR(#REF!/I328*100-100,"")</f>
        <v/>
      </c>
      <c r="BC328" s="565" t="e">
        <f>#REF!-I328</f>
        <v>#REF!</v>
      </c>
    </row>
    <row r="329" spans="1:55" x14ac:dyDescent="0.25">
      <c r="A329" s="587"/>
      <c r="B329" s="824" t="s">
        <v>1589</v>
      </c>
      <c r="C329" s="939">
        <f t="shared" ref="C329:Q329" si="265">C315</f>
        <v>20.193490758895582</v>
      </c>
      <c r="D329" s="939">
        <f t="shared" si="265"/>
        <v>21.796569965308542</v>
      </c>
      <c r="E329" s="939">
        <f t="shared" si="265"/>
        <v>22.45183910930038</v>
      </c>
      <c r="F329" s="939">
        <f t="shared" si="265"/>
        <v>23.513758084906851</v>
      </c>
      <c r="G329" s="939">
        <f t="shared" si="265"/>
        <v>24.377491816943088</v>
      </c>
      <c r="H329" s="939">
        <f t="shared" si="265"/>
        <v>41.416883713033009</v>
      </c>
      <c r="I329" s="939">
        <f t="shared" si="265"/>
        <v>43.072990690240204</v>
      </c>
      <c r="J329" s="939">
        <f t="shared" si="265"/>
        <v>47.922951334206594</v>
      </c>
      <c r="K329" s="939">
        <f t="shared" si="265"/>
        <v>47.126223745267936</v>
      </c>
      <c r="L329" s="939">
        <f t="shared" si="265"/>
        <v>51.528461653237834</v>
      </c>
      <c r="M329" s="1489">
        <f t="shared" si="265"/>
        <v>49.940960415691585</v>
      </c>
      <c r="N329" s="1490">
        <f t="shared" si="265"/>
        <v>53.584322766570601</v>
      </c>
      <c r="O329" s="1416">
        <f>O315</f>
        <v>45.60925648414986</v>
      </c>
      <c r="P329" s="1434">
        <f t="shared" si="265"/>
        <v>47.599593143105132</v>
      </c>
      <c r="Q329" s="1434">
        <f t="shared" si="265"/>
        <v>45.016917293233085</v>
      </c>
      <c r="R329" s="1442">
        <f>R315</f>
        <v>35.749160898833786</v>
      </c>
      <c r="AP329" s="537"/>
      <c r="AQ329" s="537"/>
      <c r="AV329" s="565" t="str">
        <f>IFERROR(#REF!/#REF!*100-100,"")</f>
        <v/>
      </c>
      <c r="AW329" s="565" t="e">
        <f>#REF!-#REF!</f>
        <v>#REF!</v>
      </c>
      <c r="AX329" s="565" t="str">
        <f>IFERROR(#REF!/#REF!*100-100,"")</f>
        <v/>
      </c>
      <c r="AY329" s="565" t="e">
        <f>#REF!-#REF!</f>
        <v>#REF!</v>
      </c>
      <c r="AZ329" s="565" t="str">
        <f>IFERROR(#REF!/#REF!*100-100,"")</f>
        <v/>
      </c>
      <c r="BA329" s="565" t="e">
        <f>#REF!-#REF!</f>
        <v>#REF!</v>
      </c>
      <c r="BB329" s="565" t="str">
        <f>IFERROR(#REF!/I329*100-100,"")</f>
        <v/>
      </c>
      <c r="BC329" s="565" t="e">
        <f>#REF!-I329</f>
        <v>#REF!</v>
      </c>
    </row>
    <row r="330" spans="1:55" x14ac:dyDescent="0.25">
      <c r="A330" s="587"/>
      <c r="B330" s="824" t="s">
        <v>1590</v>
      </c>
      <c r="C330" s="939">
        <f t="shared" ref="C330:Q330" si="266">C320</f>
        <v>41.409508166672843</v>
      </c>
      <c r="D330" s="939">
        <f t="shared" si="266"/>
        <v>43.370666672344676</v>
      </c>
      <c r="E330" s="939">
        <f t="shared" si="266"/>
        <v>26.835067607573336</v>
      </c>
      <c r="F330" s="939">
        <f t="shared" si="266"/>
        <v>20.003295929218044</v>
      </c>
      <c r="G330" s="939">
        <f t="shared" si="266"/>
        <v>31.350005601389736</v>
      </c>
      <c r="H330" s="939">
        <f t="shared" si="266"/>
        <v>30.280946715955981</v>
      </c>
      <c r="I330" s="939">
        <f t="shared" si="266"/>
        <v>33.654962131440314</v>
      </c>
      <c r="J330" s="939">
        <f t="shared" si="266"/>
        <v>34.423020517402691</v>
      </c>
      <c r="K330" s="939">
        <f t="shared" si="266"/>
        <v>42.495915945150159</v>
      </c>
      <c r="L330" s="939">
        <f t="shared" si="266"/>
        <v>41.558564607579825</v>
      </c>
      <c r="M330" s="1489">
        <f t="shared" si="266"/>
        <v>33.322093388964156</v>
      </c>
      <c r="N330" s="1490">
        <f t="shared" si="266"/>
        <v>35.586224783861667</v>
      </c>
      <c r="O330" s="1416">
        <f>O320</f>
        <v>29.954610951008643</v>
      </c>
      <c r="P330" s="1434">
        <f t="shared" si="266"/>
        <v>33.081772811109893</v>
      </c>
      <c r="Q330" s="1434">
        <f t="shared" si="266"/>
        <v>29.687477138792932</v>
      </c>
      <c r="R330" s="1442">
        <f>R320</f>
        <v>27.33481084668626</v>
      </c>
      <c r="AP330" s="537"/>
      <c r="AQ330" s="537"/>
      <c r="AV330" s="565" t="str">
        <f>IFERROR(#REF!/#REF!*100-100,"")</f>
        <v/>
      </c>
      <c r="AW330" s="565" t="e">
        <f>#REF!-#REF!</f>
        <v>#REF!</v>
      </c>
      <c r="AX330" s="565" t="str">
        <f>IFERROR(#REF!/#REF!*100-100,"")</f>
        <v/>
      </c>
      <c r="AY330" s="565" t="e">
        <f>#REF!-#REF!</f>
        <v>#REF!</v>
      </c>
      <c r="AZ330" s="565" t="str">
        <f>IFERROR(#REF!/#REF!*100-100,"")</f>
        <v/>
      </c>
      <c r="BA330" s="565" t="e">
        <f>#REF!-#REF!</f>
        <v>#REF!</v>
      </c>
      <c r="BB330" s="565" t="str">
        <f>IFERROR(#REF!/I336*100-100,"")</f>
        <v/>
      </c>
      <c r="BC330" s="565" t="e">
        <f>#REF!-I336</f>
        <v>#REF!</v>
      </c>
    </row>
    <row r="331" spans="1:55" x14ac:dyDescent="0.25">
      <c r="A331" s="587"/>
      <c r="AP331" s="537"/>
      <c r="AQ331" s="537"/>
      <c r="AV331" s="565" t="str">
        <f>IFERROR(#REF!/#REF!*100-100,"")</f>
        <v/>
      </c>
      <c r="AW331" s="565" t="e">
        <f>#REF!-#REF!</f>
        <v>#REF!</v>
      </c>
      <c r="AX331" s="565" t="str">
        <f>IFERROR(#REF!/#REF!*100-100,"")</f>
        <v/>
      </c>
      <c r="AY331" s="565" t="e">
        <f>#REF!-#REF!</f>
        <v>#REF!</v>
      </c>
      <c r="AZ331" s="565" t="str">
        <f>IFERROR(#REF!/#REF!*100-100,"")</f>
        <v/>
      </c>
      <c r="BA331" s="565" t="e">
        <f>#REF!-#REF!</f>
        <v>#REF!</v>
      </c>
      <c r="BB331" s="565" t="str">
        <f>IFERROR(#REF!/I331*100-100,"")</f>
        <v/>
      </c>
      <c r="BC331" s="565" t="e">
        <f>#REF!-I331</f>
        <v>#REF!</v>
      </c>
    </row>
    <row r="332" spans="1:55" x14ac:dyDescent="0.25">
      <c r="A332" s="587"/>
      <c r="B332" s="37" t="s">
        <v>1522</v>
      </c>
      <c r="AP332" s="537"/>
      <c r="AQ332" s="537"/>
      <c r="AV332" s="565" t="str">
        <f>IFERROR(#REF!/#REF!*100-100,"")</f>
        <v/>
      </c>
      <c r="AW332" s="565" t="e">
        <f>#REF!-#REF!</f>
        <v>#REF!</v>
      </c>
      <c r="AX332" s="565" t="str">
        <f>IFERROR(#REF!/#REF!*100-100,"")</f>
        <v/>
      </c>
      <c r="AY332" s="565" t="e">
        <f>#REF!-#REF!</f>
        <v>#REF!</v>
      </c>
      <c r="AZ332" s="565" t="str">
        <f>IFERROR(#REF!/#REF!*100-100,"")</f>
        <v/>
      </c>
      <c r="BA332" s="565" t="e">
        <f>#REF!-#REF!</f>
        <v>#REF!</v>
      </c>
      <c r="BB332" s="565" t="str">
        <f>IFERROR(#REF!/I332*100-100,"")</f>
        <v/>
      </c>
      <c r="BC332" s="565" t="e">
        <f>#REF!-I332</f>
        <v>#REF!</v>
      </c>
    </row>
    <row r="333" spans="1:55" x14ac:dyDescent="0.25">
      <c r="A333" s="587"/>
      <c r="B333" s="824" t="s">
        <v>1591</v>
      </c>
      <c r="C333" s="808"/>
      <c r="D333" s="808"/>
      <c r="E333" s="808"/>
      <c r="F333" s="808"/>
      <c r="G333" s="884">
        <v>22</v>
      </c>
      <c r="H333" s="884">
        <v>22</v>
      </c>
      <c r="I333" s="884">
        <v>22</v>
      </c>
      <c r="J333" s="884">
        <v>22</v>
      </c>
      <c r="K333" s="884">
        <v>22</v>
      </c>
      <c r="L333" s="884">
        <v>22</v>
      </c>
      <c r="M333" s="1491">
        <v>22</v>
      </c>
      <c r="N333" s="1421">
        <v>22</v>
      </c>
      <c r="O333" s="1416">
        <v>22</v>
      </c>
      <c r="P333" s="1434">
        <v>22</v>
      </c>
      <c r="Q333" s="1434">
        <v>22</v>
      </c>
      <c r="R333" s="1442">
        <v>22</v>
      </c>
      <c r="AP333" s="537"/>
      <c r="AQ333" s="537"/>
      <c r="AV333" s="565"/>
      <c r="AW333" s="565"/>
      <c r="AX333" s="565"/>
      <c r="AY333" s="565"/>
      <c r="AZ333" s="565"/>
      <c r="BA333" s="565"/>
      <c r="BB333" s="565"/>
      <c r="BC333" s="565"/>
    </row>
    <row r="334" spans="1:55" x14ac:dyDescent="0.25">
      <c r="A334" s="587"/>
      <c r="B334" s="824" t="s">
        <v>1592</v>
      </c>
      <c r="C334" s="808"/>
      <c r="D334" s="808"/>
      <c r="E334" s="808"/>
      <c r="F334" s="808"/>
      <c r="G334" s="884">
        <v>53</v>
      </c>
      <c r="H334" s="884">
        <v>53</v>
      </c>
      <c r="I334" s="884">
        <v>53</v>
      </c>
      <c r="J334" s="884">
        <v>53</v>
      </c>
      <c r="K334" s="884">
        <v>53</v>
      </c>
      <c r="L334" s="884">
        <v>53</v>
      </c>
      <c r="M334" s="1491">
        <v>53</v>
      </c>
      <c r="N334" s="1421">
        <v>53</v>
      </c>
      <c r="O334" s="1416">
        <v>53</v>
      </c>
      <c r="P334" s="1434">
        <v>53</v>
      </c>
      <c r="Q334" s="1434">
        <v>53</v>
      </c>
      <c r="R334" s="1442">
        <v>53</v>
      </c>
      <c r="AP334" s="537"/>
      <c r="AQ334" s="537"/>
      <c r="AV334" s="565"/>
      <c r="AW334" s="565"/>
      <c r="AX334" s="565"/>
      <c r="AY334" s="565"/>
      <c r="AZ334" s="565"/>
      <c r="BA334" s="565"/>
      <c r="BB334" s="565"/>
      <c r="BC334" s="565"/>
    </row>
    <row r="335" spans="1:55" x14ac:dyDescent="0.25">
      <c r="A335" s="587"/>
      <c r="B335" s="824" t="s">
        <v>1593</v>
      </c>
      <c r="C335" s="808"/>
      <c r="D335" s="808"/>
      <c r="E335" s="808"/>
      <c r="F335" s="808"/>
      <c r="G335" s="884">
        <v>45</v>
      </c>
      <c r="H335" s="884">
        <v>45</v>
      </c>
      <c r="I335" s="884">
        <v>45</v>
      </c>
      <c r="J335" s="884">
        <v>45</v>
      </c>
      <c r="K335" s="884">
        <v>45</v>
      </c>
      <c r="L335" s="884">
        <v>45</v>
      </c>
      <c r="M335" s="1491">
        <v>45</v>
      </c>
      <c r="N335" s="1421">
        <v>45</v>
      </c>
      <c r="O335" s="1416">
        <v>45</v>
      </c>
      <c r="P335" s="1434">
        <v>45</v>
      </c>
      <c r="Q335" s="1434">
        <v>45</v>
      </c>
      <c r="R335" s="1442">
        <v>45</v>
      </c>
      <c r="AP335" s="537"/>
      <c r="AQ335" s="537"/>
      <c r="AV335" s="565"/>
      <c r="AW335" s="565"/>
      <c r="AX335" s="565"/>
      <c r="AY335" s="565"/>
      <c r="AZ335" s="565"/>
      <c r="BA335" s="565"/>
      <c r="BB335" s="565"/>
      <c r="BC335" s="565"/>
    </row>
    <row r="336" spans="1:55" x14ac:dyDescent="0.25">
      <c r="A336" s="587"/>
      <c r="B336" s="824" t="s">
        <v>1594</v>
      </c>
      <c r="C336" s="808"/>
      <c r="D336" s="808"/>
      <c r="E336" s="808"/>
      <c r="F336" s="808"/>
      <c r="G336" s="884">
        <v>1</v>
      </c>
      <c r="H336" s="884">
        <v>1</v>
      </c>
      <c r="I336" s="884">
        <v>1</v>
      </c>
      <c r="J336" s="884">
        <v>1</v>
      </c>
      <c r="K336" s="884">
        <v>1</v>
      </c>
      <c r="L336" s="884">
        <v>1</v>
      </c>
      <c r="M336" s="1491">
        <v>1</v>
      </c>
      <c r="N336" s="1421">
        <v>1</v>
      </c>
      <c r="O336" s="1416">
        <v>1</v>
      </c>
      <c r="P336" s="1434">
        <v>1</v>
      </c>
      <c r="Q336" s="1434">
        <v>1</v>
      </c>
      <c r="R336" s="1442">
        <v>1</v>
      </c>
      <c r="AP336" s="537"/>
      <c r="AQ336" s="537"/>
      <c r="AV336" s="565" t="str">
        <f>IFERROR(#REF!/#REF!*100-100,"")</f>
        <v/>
      </c>
      <c r="AW336" s="565" t="e">
        <f>#REF!-#REF!</f>
        <v>#REF!</v>
      </c>
      <c r="AX336" s="565" t="str">
        <f>IFERROR(#REF!/#REF!*100-100,"")</f>
        <v/>
      </c>
      <c r="AY336" s="565" t="e">
        <f>#REF!-#REF!</f>
        <v>#REF!</v>
      </c>
      <c r="AZ336" s="565" t="str">
        <f>IFERROR(#REF!/#REF!*100-100,"")</f>
        <v/>
      </c>
      <c r="BA336" s="565" t="e">
        <f>#REF!-#REF!</f>
        <v>#REF!</v>
      </c>
      <c r="BB336" s="565" t="str">
        <f>IFERROR(#REF!/#REF!*100-100,"")</f>
        <v/>
      </c>
      <c r="BC336" s="565" t="e">
        <f>#REF!-#REF!</f>
        <v>#REF!</v>
      </c>
    </row>
    <row r="337" spans="1:55" x14ac:dyDescent="0.25">
      <c r="A337" s="587"/>
      <c r="B337" s="824" t="s">
        <v>1595</v>
      </c>
      <c r="C337" s="808"/>
      <c r="D337" s="808"/>
      <c r="E337" s="808"/>
      <c r="F337" s="808"/>
      <c r="G337" s="940">
        <v>-1</v>
      </c>
      <c r="H337" s="940">
        <v>-1</v>
      </c>
      <c r="I337" s="940">
        <v>-1</v>
      </c>
      <c r="J337" s="940">
        <v>-1</v>
      </c>
      <c r="K337" s="940">
        <v>-1</v>
      </c>
      <c r="L337" s="940">
        <v>-1</v>
      </c>
      <c r="M337" s="1492">
        <v>-1</v>
      </c>
      <c r="N337" s="1493">
        <v>-1</v>
      </c>
      <c r="O337" s="1494">
        <v>-1</v>
      </c>
      <c r="P337" s="1495">
        <v>-1</v>
      </c>
      <c r="Q337" s="1495">
        <v>-1</v>
      </c>
      <c r="R337" s="1496">
        <v>-1</v>
      </c>
      <c r="AP337" s="537"/>
      <c r="AQ337" s="537"/>
      <c r="AV337" s="565" t="str">
        <f>IFERROR(#REF!/#REF!*100-100,"")</f>
        <v/>
      </c>
      <c r="AW337" s="565" t="e">
        <f>#REF!-#REF!</f>
        <v>#REF!</v>
      </c>
      <c r="AX337" s="565" t="str">
        <f>IFERROR(#REF!/#REF!*100-100,"")</f>
        <v/>
      </c>
      <c r="AY337" s="565" t="e">
        <f>#REF!-#REF!</f>
        <v>#REF!</v>
      </c>
      <c r="AZ337" s="565" t="str">
        <f>IFERROR(#REF!/#REF!*100-100,"")</f>
        <v/>
      </c>
      <c r="BA337" s="565" t="e">
        <f>#REF!-#REF!</f>
        <v>#REF!</v>
      </c>
      <c r="BB337" s="565" t="str">
        <f>IFERROR(#REF!/I337*100-100,"")</f>
        <v/>
      </c>
      <c r="BC337" s="565" t="e">
        <f>#REF!-I337</f>
        <v>#REF!</v>
      </c>
    </row>
    <row r="338" spans="1:55" x14ac:dyDescent="0.25">
      <c r="A338" s="587"/>
      <c r="B338" s="824" t="s">
        <v>1596</v>
      </c>
      <c r="C338" s="808"/>
      <c r="D338" s="808"/>
      <c r="E338" s="808"/>
      <c r="F338" s="808"/>
      <c r="G338" s="940">
        <v>50</v>
      </c>
      <c r="H338" s="940">
        <v>50</v>
      </c>
      <c r="I338" s="940">
        <v>50</v>
      </c>
      <c r="J338" s="940">
        <v>50</v>
      </c>
      <c r="K338" s="940">
        <v>50</v>
      </c>
      <c r="L338" s="940">
        <v>50</v>
      </c>
      <c r="M338" s="1492">
        <v>50</v>
      </c>
      <c r="N338" s="1493">
        <v>50</v>
      </c>
      <c r="O338" s="1494">
        <v>50</v>
      </c>
      <c r="P338" s="1495">
        <v>50</v>
      </c>
      <c r="Q338" s="1495">
        <v>50</v>
      </c>
      <c r="R338" s="1496">
        <v>50</v>
      </c>
      <c r="AP338" s="537"/>
      <c r="AQ338" s="537"/>
      <c r="AV338" s="565"/>
      <c r="AW338" s="565"/>
      <c r="AX338" s="565"/>
      <c r="AY338" s="565"/>
      <c r="AZ338" s="565"/>
      <c r="BA338" s="565"/>
      <c r="BB338" s="565"/>
      <c r="BC338" s="565"/>
    </row>
    <row r="339" spans="1:55" ht="30" x14ac:dyDescent="0.25">
      <c r="A339" s="587"/>
      <c r="B339" s="941" t="s">
        <v>1597</v>
      </c>
      <c r="C339" s="942"/>
      <c r="D339" s="942"/>
      <c r="E339" s="942"/>
      <c r="F339" s="942"/>
      <c r="G339" s="942"/>
      <c r="H339" s="873"/>
      <c r="I339" s="873"/>
      <c r="J339" s="943" t="s">
        <v>1598</v>
      </c>
      <c r="K339" s="944">
        <f>SUM(K255,K252)/K304*100</f>
        <v>10.103262142446688</v>
      </c>
      <c r="L339" s="944">
        <f t="shared" ref="L339:Q339" si="267">SUM(L255,L252)/L304*100</f>
        <v>12.479247125671417</v>
      </c>
      <c r="M339" s="1497">
        <f>SUM(M255,M252)/M304*100</f>
        <v>16.419119688508125</v>
      </c>
      <c r="N339" s="1498">
        <f t="shared" si="267"/>
        <v>14.738351629535206</v>
      </c>
      <c r="O339" s="1499">
        <f>SUM(O255,O252)/O304*100</f>
        <v>15.42094518795829</v>
      </c>
      <c r="P339" s="1500">
        <f t="shared" si="267"/>
        <v>17.187850914865653</v>
      </c>
      <c r="Q339" s="1500">
        <f t="shared" si="267"/>
        <v>14.386947873487296</v>
      </c>
      <c r="R339" s="1500">
        <f>SUM(R255,R252)/R304*100</f>
        <v>11.702669676612361</v>
      </c>
      <c r="AP339" s="537"/>
      <c r="AQ339" s="537"/>
      <c r="AV339" s="565" t="str">
        <f>IFERROR(#REF!/#REF!*100-100,"")</f>
        <v/>
      </c>
      <c r="AW339" s="565" t="e">
        <f>#REF!-#REF!</f>
        <v>#REF!</v>
      </c>
      <c r="AX339" s="565" t="str">
        <f>IFERROR(#REF!/#REF!*100-100,"")</f>
        <v/>
      </c>
      <c r="AY339" s="565" t="e">
        <f>#REF!-#REF!</f>
        <v>#REF!</v>
      </c>
      <c r="AZ339" s="565" t="str">
        <f>IFERROR(#REF!/#REF!*100-100,"")</f>
        <v/>
      </c>
      <c r="BA339" s="565" t="e">
        <f>#REF!-#REF!</f>
        <v>#REF!</v>
      </c>
      <c r="BB339" s="565" t="str">
        <f>IFERROR(#REF!/I339*100-100,"")</f>
        <v/>
      </c>
      <c r="BC339" s="565" t="e">
        <f>#REF!-I339</f>
        <v>#REF!</v>
      </c>
    </row>
    <row r="340" spans="1:55" x14ac:dyDescent="0.25">
      <c r="A340" s="587"/>
      <c r="B340" s="37" t="s">
        <v>1550</v>
      </c>
      <c r="J340" s="538"/>
      <c r="K340" s="538"/>
      <c r="L340" s="538"/>
      <c r="M340" s="1273"/>
      <c r="AP340" s="537"/>
      <c r="AQ340" s="537"/>
      <c r="AV340" s="565"/>
      <c r="AW340" s="565"/>
      <c r="AX340" s="565"/>
      <c r="AY340" s="565"/>
      <c r="AZ340" s="565"/>
      <c r="BA340" s="565"/>
      <c r="BB340" s="565"/>
      <c r="BC340" s="565"/>
    </row>
    <row r="341" spans="1:55" x14ac:dyDescent="0.25">
      <c r="A341" s="587"/>
      <c r="B341" s="947" t="s">
        <v>1599</v>
      </c>
      <c r="J341" s="640">
        <f>K303</f>
        <v>257.92940584000002</v>
      </c>
      <c r="K341" s="640"/>
      <c r="L341" s="640"/>
      <c r="M341" s="1305"/>
      <c r="AP341" s="537"/>
      <c r="AQ341" s="537"/>
      <c r="AV341" s="565" t="str">
        <f>IFERROR(#REF!/#REF!*100-100,"")</f>
        <v/>
      </c>
      <c r="AW341" s="565" t="e">
        <f>#REF!-#REF!</f>
        <v>#REF!</v>
      </c>
      <c r="AX341" s="565" t="str">
        <f>IFERROR(#REF!/#REF!*100-100,"")</f>
        <v/>
      </c>
      <c r="AY341" s="565" t="e">
        <f>#REF!-#REF!</f>
        <v>#REF!</v>
      </c>
      <c r="AZ341" s="565" t="str">
        <f>IFERROR(#REF!/#REF!*100-100,"")</f>
        <v/>
      </c>
      <c r="BA341" s="565" t="e">
        <f>#REF!-#REF!</f>
        <v>#REF!</v>
      </c>
      <c r="BB341" s="565" t="str">
        <f>IFERROR(#REF!/I341*100-100,"")</f>
        <v/>
      </c>
      <c r="BC341" s="565" t="e">
        <f>#REF!-I341</f>
        <v>#REF!</v>
      </c>
    </row>
    <row r="342" spans="1:55" x14ac:dyDescent="0.25">
      <c r="A342" s="587"/>
      <c r="B342" s="947" t="s">
        <v>1600</v>
      </c>
      <c r="J342" s="640">
        <f>L303</f>
        <v>253.3142</v>
      </c>
      <c r="AP342" s="537"/>
      <c r="AQ342" s="537"/>
      <c r="AV342" s="565" t="str">
        <f>IFERROR(#REF!/#REF!*100-100,"")</f>
        <v/>
      </c>
      <c r="AW342" s="565" t="e">
        <f>#REF!-#REF!</f>
        <v>#REF!</v>
      </c>
      <c r="AX342" s="565" t="str">
        <f>IFERROR(#REF!/#REF!*100-100,"")</f>
        <v/>
      </c>
      <c r="AY342" s="565" t="e">
        <f>#REF!-#REF!</f>
        <v>#REF!</v>
      </c>
      <c r="AZ342" s="565" t="str">
        <f>IFERROR(#REF!/#REF!*100-100,"")</f>
        <v/>
      </c>
      <c r="BA342" s="565" t="e">
        <f>#REF!-#REF!</f>
        <v>#REF!</v>
      </c>
      <c r="BB342" s="565" t="str">
        <f>IFERROR(#REF!/I342*100-100,"")</f>
        <v/>
      </c>
      <c r="BC342" s="565" t="e">
        <f>#REF!-I342</f>
        <v>#REF!</v>
      </c>
    </row>
    <row r="343" spans="1:55" x14ac:dyDescent="0.25">
      <c r="A343" s="587"/>
      <c r="B343" s="37" t="s">
        <v>1535</v>
      </c>
      <c r="J343" s="640">
        <f>J341-J342</f>
        <v>4.6152058400000158</v>
      </c>
      <c r="AP343" s="537"/>
      <c r="AQ343" s="537"/>
      <c r="AV343" s="565" t="str">
        <f>IFERROR(#REF!/#REF!*100-100,"")</f>
        <v/>
      </c>
      <c r="AW343" s="565" t="e">
        <f>#REF!-#REF!</f>
        <v>#REF!</v>
      </c>
      <c r="AX343" s="565" t="str">
        <f>IFERROR(#REF!/#REF!*100-100,"")</f>
        <v/>
      </c>
      <c r="AY343" s="565" t="e">
        <f>#REF!-#REF!</f>
        <v>#REF!</v>
      </c>
      <c r="AZ343" s="565" t="str">
        <f>IFERROR(#REF!/#REF!*100-100,"")</f>
        <v/>
      </c>
      <c r="BA343" s="565" t="e">
        <f>#REF!-#REF!</f>
        <v>#REF!</v>
      </c>
      <c r="BB343" s="565" t="str">
        <f>IFERROR(#REF!/I343*100-100,"")</f>
        <v/>
      </c>
      <c r="BC343" s="565" t="e">
        <f>#REF!-I343</f>
        <v>#REF!</v>
      </c>
    </row>
    <row r="344" spans="1:55" x14ac:dyDescent="0.25">
      <c r="A344" s="587"/>
      <c r="AP344" s="537"/>
      <c r="AQ344" s="537"/>
      <c r="AV344" s="565" t="str">
        <f>IFERROR(#REF!/#REF!*100-100,"")</f>
        <v/>
      </c>
      <c r="AW344" s="565" t="e">
        <f>#REF!-#REF!</f>
        <v>#REF!</v>
      </c>
      <c r="AX344" s="565" t="str">
        <f>IFERROR(#REF!/#REF!*100-100,"")</f>
        <v/>
      </c>
      <c r="AY344" s="565" t="e">
        <f>#REF!-#REF!</f>
        <v>#REF!</v>
      </c>
      <c r="AZ344" s="565" t="str">
        <f>IFERROR(#REF!/#REF!*100-100,"")</f>
        <v/>
      </c>
      <c r="BA344" s="565" t="e">
        <f>#REF!-#REF!</f>
        <v>#REF!</v>
      </c>
      <c r="BB344" s="565" t="str">
        <f>IFERROR(#REF!/I344*100-100,"")</f>
        <v/>
      </c>
      <c r="BC344" s="565" t="e">
        <f>#REF!-I344</f>
        <v>#REF!</v>
      </c>
    </row>
    <row r="345" spans="1:55" x14ac:dyDescent="0.25">
      <c r="A345" s="587"/>
      <c r="B345" s="534" t="s">
        <v>1601</v>
      </c>
      <c r="AP345" s="537"/>
      <c r="AQ345" s="537"/>
      <c r="AV345" s="565" t="str">
        <f>IFERROR(#REF!/#REF!*100-100,"")</f>
        <v/>
      </c>
      <c r="AW345" s="565" t="e">
        <f>#REF!-#REF!</f>
        <v>#REF!</v>
      </c>
      <c r="AX345" s="565" t="str">
        <f>IFERROR(#REF!/#REF!*100-100,"")</f>
        <v/>
      </c>
      <c r="AY345" s="565" t="e">
        <f>#REF!-#REF!</f>
        <v>#REF!</v>
      </c>
      <c r="AZ345" s="565" t="str">
        <f>IFERROR(#REF!/#REF!*100-100,"")</f>
        <v/>
      </c>
      <c r="BA345" s="565" t="e">
        <f>#REF!-#REF!</f>
        <v>#REF!</v>
      </c>
      <c r="BB345" s="565" t="str">
        <f>IFERROR(#REF!/I345*100-100,"")</f>
        <v/>
      </c>
      <c r="BC345" s="565" t="e">
        <f>#REF!-I345</f>
        <v>#REF!</v>
      </c>
    </row>
    <row r="346" spans="1:55" x14ac:dyDescent="0.25">
      <c r="A346" s="587"/>
      <c r="B346" s="947" t="s">
        <v>1599</v>
      </c>
      <c r="J346" s="640">
        <f>K206</f>
        <v>227.7</v>
      </c>
      <c r="AP346" s="537"/>
      <c r="AQ346" s="537"/>
      <c r="AV346" s="565" t="str">
        <f>IFERROR(#REF!/#REF!*100-100,"")</f>
        <v/>
      </c>
      <c r="AW346" s="565" t="e">
        <f>#REF!-#REF!</f>
        <v>#REF!</v>
      </c>
      <c r="AX346" s="565" t="str">
        <f>IFERROR(#REF!/#REF!*100-100,"")</f>
        <v/>
      </c>
      <c r="AY346" s="565" t="e">
        <f>#REF!-#REF!</f>
        <v>#REF!</v>
      </c>
      <c r="AZ346" s="565" t="str">
        <f>IFERROR(#REF!/#REF!*100-100,"")</f>
        <v/>
      </c>
      <c r="BA346" s="565" t="e">
        <f>#REF!-#REF!</f>
        <v>#REF!</v>
      </c>
      <c r="BB346" s="565" t="str">
        <f>IFERROR(#REF!/I346*100-100,"")</f>
        <v/>
      </c>
      <c r="BC346" s="565" t="e">
        <f>#REF!-I346</f>
        <v>#REF!</v>
      </c>
    </row>
    <row r="347" spans="1:55" x14ac:dyDescent="0.25">
      <c r="A347" s="587"/>
      <c r="B347" s="947" t="s">
        <v>1600</v>
      </c>
      <c r="J347" s="640">
        <f>L206</f>
        <v>327.60000000000002</v>
      </c>
      <c r="AP347" s="537"/>
      <c r="AQ347" s="537"/>
      <c r="AV347" s="565" t="str">
        <f>IFERROR(#REF!/#REF!*100-100,"")</f>
        <v/>
      </c>
      <c r="AW347" s="565" t="e">
        <f>#REF!-#REF!</f>
        <v>#REF!</v>
      </c>
      <c r="AX347" s="565" t="str">
        <f>IFERROR(#REF!/#REF!*100-100,"")</f>
        <v/>
      </c>
      <c r="AY347" s="565" t="e">
        <f>#REF!-#REF!</f>
        <v>#REF!</v>
      </c>
      <c r="AZ347" s="565" t="str">
        <f>IFERROR(#REF!/#REF!*100-100,"")</f>
        <v/>
      </c>
      <c r="BA347" s="565" t="e">
        <f>#REF!-#REF!</f>
        <v>#REF!</v>
      </c>
      <c r="BB347" s="565" t="str">
        <f>IFERROR(#REF!/I347*100-100,"")</f>
        <v/>
      </c>
      <c r="BC347" s="565" t="e">
        <f>#REF!-I347</f>
        <v>#REF!</v>
      </c>
    </row>
    <row r="348" spans="1:55" x14ac:dyDescent="0.25">
      <c r="A348" s="587"/>
      <c r="B348" s="37" t="s">
        <v>1535</v>
      </c>
      <c r="J348" s="640">
        <f>J346-J347</f>
        <v>-99.900000000000034</v>
      </c>
      <c r="AP348" s="537"/>
      <c r="AQ348" s="537"/>
      <c r="AV348" s="565" t="str">
        <f>IFERROR(#REF!/#REF!*100-100,"")</f>
        <v/>
      </c>
      <c r="AW348" s="565" t="e">
        <f>#REF!-#REF!</f>
        <v>#REF!</v>
      </c>
      <c r="AX348" s="565" t="str">
        <f>IFERROR(#REF!/#REF!*100-100,"")</f>
        <v/>
      </c>
      <c r="AY348" s="565" t="e">
        <f>#REF!-#REF!</f>
        <v>#REF!</v>
      </c>
      <c r="AZ348" s="565" t="str">
        <f>IFERROR(#REF!/#REF!*100-100,"")</f>
        <v/>
      </c>
      <c r="BA348" s="565" t="e">
        <f>#REF!-#REF!</f>
        <v>#REF!</v>
      </c>
      <c r="BB348" s="565" t="str">
        <f>IFERROR(#REF!/I348*100-100,"")</f>
        <v/>
      </c>
      <c r="BC348" s="565" t="e">
        <f>#REF!-I348</f>
        <v>#REF!</v>
      </c>
    </row>
    <row r="349" spans="1:55" x14ac:dyDescent="0.25">
      <c r="A349" s="587"/>
      <c r="B349"/>
      <c r="AP349" s="537"/>
      <c r="AQ349" s="537"/>
      <c r="AV349" s="565" t="str">
        <f>IFERROR(#REF!/#REF!*100-100,"")</f>
        <v/>
      </c>
      <c r="AW349" s="565" t="e">
        <f>#REF!-#REF!</f>
        <v>#REF!</v>
      </c>
      <c r="AX349" s="565" t="str">
        <f>IFERROR(#REF!/#REF!*100-100,"")</f>
        <v/>
      </c>
      <c r="AY349" s="565" t="e">
        <f>#REF!-#REF!</f>
        <v>#REF!</v>
      </c>
      <c r="AZ349" s="565" t="str">
        <f>IFERROR(#REF!/#REF!*100-100,"")</f>
        <v/>
      </c>
      <c r="BA349" s="565" t="e">
        <f>#REF!-#REF!</f>
        <v>#REF!</v>
      </c>
      <c r="BB349" s="565" t="str">
        <f>IFERROR(#REF!/I349*100-100,"")</f>
        <v/>
      </c>
      <c r="BC349" s="565" t="e">
        <f>#REF!-I349</f>
        <v>#REF!</v>
      </c>
    </row>
    <row r="350" spans="1:55" x14ac:dyDescent="0.25">
      <c r="A350" s="587"/>
      <c r="B350" t="s">
        <v>1069</v>
      </c>
      <c r="AP350" s="537"/>
      <c r="AQ350" s="537"/>
      <c r="AV350" s="565" t="str">
        <f>IFERROR(#REF!/#REF!*100-100,"")</f>
        <v/>
      </c>
      <c r="AW350" s="565" t="e">
        <f>#REF!-#REF!</f>
        <v>#REF!</v>
      </c>
      <c r="AX350" s="565"/>
      <c r="AY350" s="565"/>
      <c r="AZ350" s="565" t="str">
        <f>IFERROR(#REF!/#REF!*100-100,"")</f>
        <v/>
      </c>
      <c r="BA350" s="565" t="e">
        <f>#REF!-#REF!</f>
        <v>#REF!</v>
      </c>
      <c r="BB350" s="565" t="str">
        <f>IFERROR(#REF!/I350*100-100,"")</f>
        <v/>
      </c>
      <c r="BC350" s="565" t="e">
        <f>#REF!-I350</f>
        <v>#REF!</v>
      </c>
    </row>
    <row r="351" spans="1:55" x14ac:dyDescent="0.25">
      <c r="A351" s="587"/>
      <c r="B351" s="947" t="s">
        <v>1599</v>
      </c>
      <c r="J351" s="640">
        <f>K306</f>
        <v>505.14895283999994</v>
      </c>
      <c r="AP351" s="537"/>
      <c r="AQ351" s="537"/>
      <c r="AV351" s="565" t="str">
        <f>IFERROR(#REF!/#REF!*100-100,"")</f>
        <v/>
      </c>
      <c r="AW351" s="565" t="e">
        <f>#REF!-#REF!</f>
        <v>#REF!</v>
      </c>
      <c r="AX351" s="565"/>
      <c r="AY351" s="565"/>
      <c r="AZ351" s="565" t="str">
        <f>IFERROR(#REF!/#REF!*100-100,"")</f>
        <v/>
      </c>
      <c r="BA351" s="565" t="e">
        <f>#REF!-#REF!</f>
        <v>#REF!</v>
      </c>
      <c r="BB351" s="565" t="str">
        <f>IFERROR(#REF!/I351*100-100,"")</f>
        <v/>
      </c>
      <c r="BC351" s="565" t="e">
        <f>#REF!-I351</f>
        <v>#REF!</v>
      </c>
    </row>
    <row r="352" spans="1:55" x14ac:dyDescent="0.25">
      <c r="A352" s="568"/>
      <c r="B352" s="947" t="s">
        <v>1600</v>
      </c>
      <c r="J352" s="640">
        <f>L306</f>
        <v>557.05100000000004</v>
      </c>
      <c r="AP352" s="537"/>
      <c r="AQ352" s="537"/>
      <c r="AV352" s="565" t="str">
        <f>IFERROR(#REF!/#REF!*100-100,"")</f>
        <v/>
      </c>
      <c r="AW352" s="565" t="e">
        <f>#REF!-#REF!</f>
        <v>#REF!</v>
      </c>
      <c r="AX352" s="565"/>
      <c r="AY352" s="565"/>
      <c r="AZ352" s="565" t="str">
        <f>IFERROR(#REF!/#REF!*100-100,"")</f>
        <v/>
      </c>
      <c r="BA352" s="565" t="e">
        <f>#REF!-#REF!</f>
        <v>#REF!</v>
      </c>
      <c r="BB352" s="565" t="str">
        <f>IFERROR(#REF!/I352*100-100,"")</f>
        <v/>
      </c>
      <c r="BC352" s="565" t="e">
        <f>#REF!-I352</f>
        <v>#REF!</v>
      </c>
    </row>
    <row r="353" spans="1:55" x14ac:dyDescent="0.25">
      <c r="A353" s="587"/>
      <c r="B353" s="37" t="s">
        <v>1535</v>
      </c>
      <c r="J353" s="640">
        <f>J351-J352</f>
        <v>-51.902047160000109</v>
      </c>
      <c r="AP353" s="537"/>
      <c r="AQ353" s="537"/>
      <c r="AV353" s="565" t="str">
        <f>IFERROR(#REF!/#REF!*100-100,"")</f>
        <v/>
      </c>
      <c r="AW353" s="565" t="e">
        <f>#REF!-#REF!</f>
        <v>#REF!</v>
      </c>
      <c r="AX353" s="565"/>
      <c r="AY353" s="565"/>
      <c r="AZ353" s="565" t="str">
        <f>IFERROR(#REF!/#REF!*100-100,"")</f>
        <v/>
      </c>
      <c r="BA353" s="565" t="e">
        <f>#REF!-#REF!</f>
        <v>#REF!</v>
      </c>
      <c r="BB353" s="565" t="str">
        <f>IFERROR(#REF!/I353*100-100,"")</f>
        <v/>
      </c>
      <c r="BC353" s="565" t="e">
        <f>#REF!-I353</f>
        <v>#REF!</v>
      </c>
    </row>
    <row r="354" spans="1:55" x14ac:dyDescent="0.25">
      <c r="A354" s="587"/>
      <c r="AP354" s="537"/>
      <c r="AQ354" s="537"/>
      <c r="AV354" s="565" t="str">
        <f>IFERROR(#REF!/#REF!*100-100,"")</f>
        <v/>
      </c>
      <c r="AW354" s="565" t="e">
        <f>#REF!-#REF!</f>
        <v>#REF!</v>
      </c>
      <c r="AX354" s="565"/>
      <c r="AY354" s="565"/>
      <c r="AZ354" s="565" t="str">
        <f>IFERROR(#REF!/#REF!*100-100,"")</f>
        <v/>
      </c>
      <c r="BA354" s="565" t="e">
        <f>#REF!-#REF!</f>
        <v>#REF!</v>
      </c>
      <c r="BB354" s="565" t="str">
        <f>IFERROR(#REF!/I354*100-100,"")</f>
        <v/>
      </c>
      <c r="BC354" s="565" t="e">
        <f>#REF!-I354</f>
        <v>#REF!</v>
      </c>
    </row>
    <row r="355" spans="1:55" x14ac:dyDescent="0.25">
      <c r="A355" s="587"/>
      <c r="AP355" s="537"/>
      <c r="AQ355" s="537"/>
      <c r="AV355" s="565" t="str">
        <f>IFERROR(#REF!/#REF!*100-100,"")</f>
        <v/>
      </c>
      <c r="AW355" s="565" t="e">
        <f>#REF!-#REF!</f>
        <v>#REF!</v>
      </c>
      <c r="AX355" s="565"/>
      <c r="AY355" s="565"/>
      <c r="AZ355" s="565" t="str">
        <f>IFERROR(#REF!/#REF!*100-100,"")</f>
        <v/>
      </c>
      <c r="BA355" s="565" t="e">
        <f>#REF!-#REF!</f>
        <v>#REF!</v>
      </c>
      <c r="BB355" s="565" t="str">
        <f>IFERROR(#REF!/I355*100-100,"")</f>
        <v/>
      </c>
      <c r="BC355" s="565" t="e">
        <f>#REF!-I355</f>
        <v>#REF!</v>
      </c>
    </row>
    <row r="356" spans="1:55" x14ac:dyDescent="0.25">
      <c r="A356" s="587"/>
      <c r="AP356" s="537"/>
      <c r="AQ356" s="537"/>
      <c r="AV356" s="565" t="str">
        <f>IFERROR(#REF!/#REF!*100-100,"")</f>
        <v/>
      </c>
      <c r="AW356" s="565" t="e">
        <f>#REF!-#REF!</f>
        <v>#REF!</v>
      </c>
      <c r="AX356" s="565"/>
      <c r="AY356" s="565"/>
      <c r="AZ356" s="565" t="str">
        <f>IFERROR(#REF!/#REF!*100-100,"")</f>
        <v/>
      </c>
      <c r="BA356" s="565" t="e">
        <f>#REF!-#REF!</f>
        <v>#REF!</v>
      </c>
      <c r="BB356" s="565" t="str">
        <f>IFERROR(#REF!/I356*100-100,"")</f>
        <v/>
      </c>
      <c r="BC356" s="565" t="e">
        <f>#REF!-I356</f>
        <v>#REF!</v>
      </c>
    </row>
    <row r="357" spans="1:55" x14ac:dyDescent="0.25">
      <c r="A357" s="587"/>
      <c r="AP357" s="537"/>
      <c r="AQ357" s="537"/>
      <c r="AV357" s="565" t="str">
        <f>IFERROR(#REF!/#REF!*100-100,"")</f>
        <v/>
      </c>
      <c r="AW357" s="565" t="e">
        <f>#REF!-#REF!</f>
        <v>#REF!</v>
      </c>
      <c r="AX357" s="565"/>
      <c r="AY357" s="565"/>
      <c r="AZ357" s="565" t="str">
        <f>IFERROR(#REF!/#REF!*100-100,"")</f>
        <v/>
      </c>
      <c r="BA357" s="565" t="e">
        <f>#REF!-#REF!</f>
        <v>#REF!</v>
      </c>
      <c r="BB357" s="565" t="str">
        <f>IFERROR(#REF!/I357*100-100,"")</f>
        <v/>
      </c>
      <c r="BC357" s="565" t="e">
        <f>#REF!-I357</f>
        <v>#REF!</v>
      </c>
    </row>
    <row r="358" spans="1:55" x14ac:dyDescent="0.25">
      <c r="A358" s="587"/>
      <c r="AP358" s="537"/>
      <c r="AQ358" s="537"/>
      <c r="AV358" s="565" t="str">
        <f>IFERROR(#REF!/#REF!*100-100,"")</f>
        <v/>
      </c>
      <c r="AW358" s="565" t="e">
        <f>#REF!-#REF!</f>
        <v>#REF!</v>
      </c>
      <c r="AX358" s="565"/>
      <c r="AY358" s="565"/>
      <c r="AZ358" s="565" t="str">
        <f>IFERROR(#REF!/#REF!*100-100,"")</f>
        <v/>
      </c>
      <c r="BA358" s="565" t="e">
        <f>#REF!-#REF!</f>
        <v>#REF!</v>
      </c>
      <c r="BB358" s="565" t="str">
        <f>IFERROR(#REF!/I358*100-100,"")</f>
        <v/>
      </c>
      <c r="BC358" s="565" t="e">
        <f>#REF!-I358</f>
        <v>#REF!</v>
      </c>
    </row>
    <row r="359" spans="1:55" ht="45" x14ac:dyDescent="0.25">
      <c r="A359" s="587"/>
      <c r="B359" t="s">
        <v>1602</v>
      </c>
      <c r="G359" s="645" t="str">
        <f t="shared" ref="G359:R359" si="268">G3</f>
        <v>2017/18 Actual</v>
      </c>
      <c r="H359" s="645" t="str">
        <f t="shared" si="268"/>
        <v>2018/19 Actual</v>
      </c>
      <c r="I359" s="645" t="str">
        <f t="shared" si="268"/>
        <v>2019/20 Actual</v>
      </c>
      <c r="J359" s="645" t="str">
        <f t="shared" si="268"/>
        <v>2020/21 Actual</v>
      </c>
      <c r="K359" s="645" t="str">
        <f t="shared" si="268"/>
        <v>2021/22 Actual</v>
      </c>
      <c r="L359" s="645" t="str">
        <f t="shared" si="268"/>
        <v>Budget Estimate 2022/23</v>
      </c>
      <c r="M359" s="1273" t="str">
        <f t="shared" si="268"/>
        <v>Actual FY2025</v>
      </c>
      <c r="N359" s="1273" t="str">
        <f t="shared" si="268"/>
        <v>Budget Estimate 2025/26</v>
      </c>
      <c r="O359" s="1274" t="str">
        <f t="shared" si="268"/>
        <v>Revised Estimate 2024/25</v>
      </c>
      <c r="P359" s="1274" t="str">
        <f t="shared" si="268"/>
        <v xml:space="preserve">Budget Estimate 2026/27 </v>
      </c>
      <c r="Q359" s="1274" t="str">
        <f t="shared" si="268"/>
        <v>Budget Estimate 2027/28</v>
      </c>
      <c r="R359" s="1501" t="str">
        <f t="shared" si="268"/>
        <v>Budget Estimate 2028/29</v>
      </c>
      <c r="AP359" s="537"/>
      <c r="AQ359" s="537"/>
      <c r="AV359" s="565" t="str">
        <f>IFERROR(#REF!/#REF!*100-100,"")</f>
        <v/>
      </c>
      <c r="AW359" s="565" t="e">
        <f>#REF!-#REF!</f>
        <v>#REF!</v>
      </c>
      <c r="AX359" s="565"/>
      <c r="AY359" s="565"/>
      <c r="AZ359" s="565" t="str">
        <f>IFERROR(#REF!/#REF!*100-100,"")</f>
        <v/>
      </c>
      <c r="BA359" s="565" t="e">
        <f>#REF!-#REF!</f>
        <v>#REF!</v>
      </c>
      <c r="BB359" s="565" t="str">
        <f>IFERROR(#REF!/I359*100-100,"")</f>
        <v/>
      </c>
      <c r="BC359" s="565" t="e">
        <f>#REF!-I359</f>
        <v>#REF!</v>
      </c>
    </row>
    <row r="360" spans="1:55" x14ac:dyDescent="0.25">
      <c r="A360" s="587"/>
      <c r="B360" t="s">
        <v>1555</v>
      </c>
      <c r="G360" s="580">
        <f t="shared" ref="G360:L360" si="269">G307</f>
        <v>127.54825308999997</v>
      </c>
      <c r="H360" s="580">
        <f t="shared" si="269"/>
        <v>134.50866310000006</v>
      </c>
      <c r="I360" s="580">
        <f t="shared" si="269"/>
        <v>148.68344548000013</v>
      </c>
      <c r="J360" s="580">
        <f t="shared" si="269"/>
        <v>160.21209111000002</v>
      </c>
      <c r="K360" s="580">
        <f t="shared" si="269"/>
        <v>189.34469781999996</v>
      </c>
      <c r="L360" s="580">
        <f t="shared" si="269"/>
        <v>169.2825</v>
      </c>
      <c r="M360" s="1305">
        <f>M307+6.7</f>
        <v>190.89836820999989</v>
      </c>
      <c r="N360" s="1308">
        <f>N307</f>
        <v>193.82319999999999</v>
      </c>
      <c r="O360" s="1309">
        <f>O307</f>
        <v>191.91929999999999</v>
      </c>
      <c r="P360" s="1271">
        <f>P307</f>
        <v>210.74719999999999</v>
      </c>
      <c r="Q360" s="1271">
        <f>Q307</f>
        <v>206.9794</v>
      </c>
      <c r="R360" s="1272">
        <f>R307</f>
        <v>204.1627</v>
      </c>
      <c r="AP360" s="537"/>
      <c r="AQ360" s="537"/>
      <c r="AV360" s="565" t="str">
        <f>IFERROR(#REF!/#REF!*100-100,"")</f>
        <v/>
      </c>
      <c r="AW360" s="565" t="e">
        <f>#REF!-#REF!</f>
        <v>#REF!</v>
      </c>
      <c r="AX360" s="565"/>
      <c r="AY360" s="565"/>
      <c r="AZ360" s="565" t="str">
        <f>IFERROR(#REF!/#REF!*100-100,"")</f>
        <v/>
      </c>
      <c r="BA360" s="565" t="e">
        <f>#REF!-#REF!</f>
        <v>#REF!</v>
      </c>
      <c r="BB360" s="565" t="str">
        <f>IFERROR(#REF!/I360*100-100,"")</f>
        <v/>
      </c>
      <c r="BC360" s="565" t="e">
        <f>#REF!-I360</f>
        <v>#REF!</v>
      </c>
    </row>
    <row r="361" spans="1:55" x14ac:dyDescent="0.25">
      <c r="A361" s="587"/>
      <c r="N361" s="1365"/>
      <c r="O361" s="1309"/>
      <c r="AP361" s="537"/>
      <c r="AQ361" s="537"/>
      <c r="AV361" s="565" t="str">
        <f>IFERROR(#REF!/#REF!*100-100,"")</f>
        <v/>
      </c>
      <c r="AW361" s="565" t="e">
        <f>#REF!-#REF!</f>
        <v>#REF!</v>
      </c>
      <c r="AX361" s="565"/>
      <c r="AY361" s="565"/>
      <c r="AZ361" s="565" t="str">
        <f>IFERROR(#REF!/#REF!*100-100,"")</f>
        <v/>
      </c>
      <c r="BA361" s="565" t="e">
        <f>#REF!-#REF!</f>
        <v>#REF!</v>
      </c>
      <c r="BB361" s="565" t="str">
        <f>IFERROR(#REF!/I361*100-100,"")</f>
        <v/>
      </c>
      <c r="BC361" s="565" t="e">
        <f>#REF!-I361</f>
        <v>#REF!</v>
      </c>
    </row>
    <row r="362" spans="1:55" x14ac:dyDescent="0.25">
      <c r="A362" s="587"/>
      <c r="B362" t="s">
        <v>1603</v>
      </c>
      <c r="G362" s="948">
        <f t="shared" ref="G362:Q362" si="270">G360/G304*100</f>
        <v>48.74957777763084</v>
      </c>
      <c r="H362" s="948">
        <f t="shared" si="270"/>
        <v>49.954236215331697</v>
      </c>
      <c r="I362" s="948">
        <f t="shared" si="270"/>
        <v>55.334130824277835</v>
      </c>
      <c r="J362" s="948">
        <f t="shared" si="270"/>
        <v>58.756050360476287</v>
      </c>
      <c r="K362" s="948">
        <f t="shared" si="270"/>
        <v>67.52918733489139</v>
      </c>
      <c r="L362" s="948">
        <f t="shared" si="270"/>
        <v>60.117192702090826</v>
      </c>
      <c r="M362" s="1502">
        <f t="shared" si="270"/>
        <v>49.668968868403148</v>
      </c>
      <c r="N362" s="1503">
        <f t="shared" si="270"/>
        <v>46.094823157854684</v>
      </c>
      <c r="O362" s="1309">
        <f>O360/O304*100</f>
        <v>47.443640694688973</v>
      </c>
      <c r="P362" s="1271">
        <f t="shared" si="270"/>
        <v>50.948082066302767</v>
      </c>
      <c r="Q362" s="1271">
        <f t="shared" si="270"/>
        <v>44.896651504404431</v>
      </c>
      <c r="R362" s="1272">
        <f>R360/R304*100</f>
        <v>42.11339359825476</v>
      </c>
      <c r="AP362" s="537"/>
      <c r="AQ362" s="537"/>
      <c r="AV362" s="565" t="str">
        <f>IFERROR(#REF!/#REF!*100-100,"")</f>
        <v/>
      </c>
      <c r="AW362" s="565" t="e">
        <f>#REF!-#REF!</f>
        <v>#REF!</v>
      </c>
      <c r="AX362" s="565"/>
      <c r="AY362" s="565"/>
      <c r="AZ362" s="565" t="str">
        <f>IFERROR(#REF!/#REF!*100-100,"")</f>
        <v/>
      </c>
      <c r="BA362" s="565" t="e">
        <f>#REF!-#REF!</f>
        <v>#REF!</v>
      </c>
      <c r="BB362" s="565" t="str">
        <f>IFERROR(#REF!/I362*100-100,"")</f>
        <v/>
      </c>
      <c r="BC362" s="565" t="e">
        <f>#REF!-I362</f>
        <v>#REF!</v>
      </c>
    </row>
    <row r="363" spans="1:55" x14ac:dyDescent="0.25">
      <c r="A363" s="587"/>
      <c r="AP363" s="537"/>
      <c r="AQ363" s="537"/>
      <c r="AV363" s="565" t="str">
        <f>IFERROR(#REF!/#REF!*100-100,"")</f>
        <v/>
      </c>
      <c r="AW363" s="565" t="e">
        <f>#REF!-#REF!</f>
        <v>#REF!</v>
      </c>
      <c r="AX363" s="565"/>
      <c r="AY363" s="565"/>
      <c r="AZ363" s="565" t="str">
        <f>IFERROR(#REF!/#REF!*100-100,"")</f>
        <v/>
      </c>
      <c r="BA363" s="565" t="e">
        <f>#REF!-#REF!</f>
        <v>#REF!</v>
      </c>
      <c r="BB363" s="565" t="str">
        <f>IFERROR(#REF!/I363*100-100,"")</f>
        <v/>
      </c>
      <c r="BC363" s="565" t="e">
        <f>#REF!-I363</f>
        <v>#REF!</v>
      </c>
    </row>
    <row r="364" spans="1:55" x14ac:dyDescent="0.25">
      <c r="A364" s="587"/>
      <c r="B364" s="39"/>
      <c r="C364" s="39"/>
      <c r="D364" s="39"/>
      <c r="E364" s="39"/>
      <c r="F364" s="39"/>
      <c r="G364" s="39"/>
      <c r="H364" s="38"/>
      <c r="I364" s="38"/>
      <c r="J364" s="38"/>
      <c r="K364" s="38"/>
      <c r="L364" s="38"/>
      <c r="M364" s="1343"/>
      <c r="P364" s="1282"/>
      <c r="AP364" s="537"/>
      <c r="AQ364" s="537"/>
      <c r="AV364" s="565" t="str">
        <f>IFERROR(#REF!/#REF!*100-100,"")</f>
        <v/>
      </c>
      <c r="AW364" s="565" t="e">
        <f>#REF!-#REF!</f>
        <v>#REF!</v>
      </c>
      <c r="AX364" s="565"/>
      <c r="AY364" s="565"/>
      <c r="AZ364" s="565" t="str">
        <f>IFERROR(#REF!/#REF!*100-100,"")</f>
        <v/>
      </c>
      <c r="BA364" s="565" t="e">
        <f>#REF!-#REF!</f>
        <v>#REF!</v>
      </c>
      <c r="BB364" s="565" t="str">
        <f>IFERROR(#REF!/I364*100-100,"")</f>
        <v/>
      </c>
      <c r="BC364" s="565" t="e">
        <f>#REF!-I364</f>
        <v>#REF!</v>
      </c>
    </row>
    <row r="365" spans="1:55" ht="38.25" x14ac:dyDescent="0.25">
      <c r="A365" s="587"/>
      <c r="B365" s="949" t="s">
        <v>1541</v>
      </c>
      <c r="C365" s="950"/>
      <c r="D365" s="950"/>
      <c r="E365" s="950"/>
      <c r="F365" s="950"/>
      <c r="G365" s="951" t="str">
        <f t="shared" ref="G365:R365" si="271">G3</f>
        <v>2017/18 Actual</v>
      </c>
      <c r="H365" s="951" t="str">
        <f t="shared" si="271"/>
        <v>2018/19 Actual</v>
      </c>
      <c r="I365" s="951" t="str">
        <f t="shared" si="271"/>
        <v>2019/20 Actual</v>
      </c>
      <c r="J365" s="951" t="str">
        <f t="shared" si="271"/>
        <v>2020/21 Actual</v>
      </c>
      <c r="K365" s="951" t="str">
        <f t="shared" si="271"/>
        <v>2021/22 Actual</v>
      </c>
      <c r="L365" s="951" t="str">
        <f t="shared" si="271"/>
        <v>Budget Estimate 2022/23</v>
      </c>
      <c r="M365" s="1504" t="str">
        <f t="shared" si="271"/>
        <v>Actual FY2025</v>
      </c>
      <c r="N365" s="1504" t="str">
        <f t="shared" si="271"/>
        <v>Budget Estimate 2025/26</v>
      </c>
      <c r="O365" s="1505" t="str">
        <f t="shared" si="271"/>
        <v>Revised Estimate 2024/25</v>
      </c>
      <c r="P365" s="1505" t="str">
        <f t="shared" si="271"/>
        <v xml:space="preserve">Budget Estimate 2026/27 </v>
      </c>
      <c r="Q365" s="1505" t="str">
        <f t="shared" si="271"/>
        <v>Budget Estimate 2027/28</v>
      </c>
      <c r="R365" s="1505" t="str">
        <f t="shared" si="271"/>
        <v>Budget Estimate 2028/29</v>
      </c>
      <c r="S365" s="953" t="s">
        <v>1604</v>
      </c>
      <c r="AD365" s="954" t="s">
        <v>1542</v>
      </c>
      <c r="AE365" s="936"/>
      <c r="AF365" s="936"/>
      <c r="AG365" s="936"/>
      <c r="AH365" s="936"/>
      <c r="AI365" s="955" t="s">
        <v>1481</v>
      </c>
      <c r="AJ365" s="955" t="s">
        <v>1477</v>
      </c>
      <c r="AK365" s="955" t="s">
        <v>1478</v>
      </c>
      <c r="AL365" s="955" t="s">
        <v>1479</v>
      </c>
      <c r="AM365" s="955" t="str">
        <f>AM301</f>
        <v>21/22 Ola</v>
      </c>
      <c r="AN365" s="955" t="str">
        <f t="shared" ref="AN365:AS365" si="272">AN301</f>
        <v>22/23 (P)</v>
      </c>
      <c r="AO365" s="955" t="str">
        <f t="shared" si="272"/>
        <v>2024/25 Ola Fakaangaanga</v>
      </c>
      <c r="AP365" s="956" t="str">
        <f t="shared" si="272"/>
        <v>2025/26 Patiseti</v>
      </c>
      <c r="AQ365" s="956"/>
      <c r="AR365" s="955" t="str">
        <f t="shared" si="272"/>
        <v>2026/27 Patiseti Fakaangaanga</v>
      </c>
      <c r="AS365" s="955" t="str">
        <f t="shared" si="272"/>
        <v>2027/28 Patiseti Fakaangaanga</v>
      </c>
      <c r="AV365" s="565" t="str">
        <f>IFERROR(#REF!/#REF!*100-100,"")</f>
        <v/>
      </c>
      <c r="AW365" s="565" t="e">
        <f>#REF!-#REF!</f>
        <v>#REF!</v>
      </c>
      <c r="AX365" s="565"/>
      <c r="AY365" s="565"/>
      <c r="AZ365" s="565" t="str">
        <f>IFERROR(#REF!/#REF!*100-100,"")</f>
        <v/>
      </c>
      <c r="BA365" s="565" t="e">
        <f>#REF!-#REF!</f>
        <v>#REF!</v>
      </c>
      <c r="BB365" s="565" t="str">
        <f>IFERROR(#REF!/I375*100-100,"")</f>
        <v/>
      </c>
      <c r="BC365" s="565" t="e">
        <f>#REF!-I375</f>
        <v>#REF!</v>
      </c>
    </row>
    <row r="366" spans="1:55" x14ac:dyDescent="0.25">
      <c r="A366" s="587"/>
      <c r="B366" s="957" t="str">
        <f t="shared" ref="B366:R366" si="273">B302</f>
        <v>Overall Revenue</v>
      </c>
      <c r="C366" s="957">
        <f t="shared" si="273"/>
        <v>160.98098284999998</v>
      </c>
      <c r="D366" s="957">
        <f t="shared" si="273"/>
        <v>185.08487843</v>
      </c>
      <c r="E366" s="957">
        <f t="shared" si="273"/>
        <v>209.38357453</v>
      </c>
      <c r="F366" s="957">
        <f t="shared" si="273"/>
        <v>239.29200569000005</v>
      </c>
      <c r="G366" s="958">
        <f t="shared" si="273"/>
        <v>261.63970828999999</v>
      </c>
      <c r="H366" s="958">
        <f t="shared" si="273"/>
        <v>481.76119134999999</v>
      </c>
      <c r="I366" s="958">
        <f t="shared" si="273"/>
        <v>482.37442274000006</v>
      </c>
      <c r="J366" s="958">
        <f t="shared" si="273"/>
        <v>512.20050386000003</v>
      </c>
      <c r="K366" s="958">
        <f t="shared" si="273"/>
        <v>560.18942165999999</v>
      </c>
      <c r="L366" s="958">
        <f t="shared" si="273"/>
        <v>690.6875</v>
      </c>
      <c r="M366" s="1506">
        <f t="shared" si="273"/>
        <v>810.94131522999999</v>
      </c>
      <c r="N366" s="1506">
        <f t="shared" si="273"/>
        <v>929.68799999999999</v>
      </c>
      <c r="O366" s="1506">
        <f t="shared" si="273"/>
        <v>791.32060000000001</v>
      </c>
      <c r="P366" s="1506">
        <f t="shared" si="273"/>
        <v>877.45090000000005</v>
      </c>
      <c r="Q366" s="1506">
        <f t="shared" si="273"/>
        <v>886.11300000000006</v>
      </c>
      <c r="R366" s="959">
        <f t="shared" si="273"/>
        <v>754.0927999999999</v>
      </c>
      <c r="AD366" s="551" t="s">
        <v>1361</v>
      </c>
      <c r="AE366" s="551"/>
      <c r="AF366" s="551"/>
      <c r="AG366" s="551"/>
      <c r="AH366" s="551"/>
      <c r="AI366" s="960">
        <f t="shared" ref="AI366:AP381" si="274">G366</f>
        <v>261.63970828999999</v>
      </c>
      <c r="AJ366" s="960">
        <f t="shared" si="274"/>
        <v>481.76119134999999</v>
      </c>
      <c r="AK366" s="960">
        <f t="shared" si="274"/>
        <v>482.37442274000006</v>
      </c>
      <c r="AL366" s="960">
        <f t="shared" si="274"/>
        <v>512.20050386000003</v>
      </c>
      <c r="AM366" s="960">
        <f t="shared" si="274"/>
        <v>560.18942165999999</v>
      </c>
      <c r="AN366" s="960">
        <f t="shared" si="274"/>
        <v>690.6875</v>
      </c>
      <c r="AO366" s="960">
        <f t="shared" si="274"/>
        <v>810.94131522999999</v>
      </c>
      <c r="AP366" s="961">
        <f t="shared" si="274"/>
        <v>929.68799999999999</v>
      </c>
      <c r="AQ366" s="961"/>
      <c r="AR366" s="960">
        <f t="shared" ref="AR366:AS381" si="275">P366</f>
        <v>877.45090000000005</v>
      </c>
      <c r="AS366" s="960">
        <f t="shared" si="275"/>
        <v>886.11300000000006</v>
      </c>
      <c r="BB366" s="565" t="str">
        <f>IFERROR(#REF!/I376*100-100,"")</f>
        <v/>
      </c>
      <c r="BC366" s="565" t="e">
        <f>#REF!-I376</f>
        <v>#REF!</v>
      </c>
    </row>
    <row r="367" spans="1:55" x14ac:dyDescent="0.25">
      <c r="A367" s="568"/>
      <c r="B367" s="957" t="str">
        <f t="shared" ref="B367:R367" si="276">B303</f>
        <v>Tax Revenue</v>
      </c>
      <c r="C367" s="957">
        <f t="shared" si="276"/>
        <v>136.70374569999998</v>
      </c>
      <c r="D367" s="957">
        <f t="shared" si="276"/>
        <v>158.80394434999999</v>
      </c>
      <c r="E367" s="957">
        <f t="shared" si="276"/>
        <v>180.20929279000001</v>
      </c>
      <c r="F367" s="957">
        <f t="shared" si="276"/>
        <v>211.64654086000004</v>
      </c>
      <c r="G367" s="958">
        <f t="shared" si="276"/>
        <v>235.38101302999999</v>
      </c>
      <c r="H367" s="958">
        <f t="shared" si="276"/>
        <v>243.03983445999995</v>
      </c>
      <c r="I367" s="958">
        <f t="shared" si="276"/>
        <v>238.58681907000002</v>
      </c>
      <c r="J367" s="958">
        <f t="shared" si="276"/>
        <v>244.80972870000002</v>
      </c>
      <c r="K367" s="958">
        <f t="shared" si="276"/>
        <v>257.92940584000002</v>
      </c>
      <c r="L367" s="958">
        <f t="shared" si="276"/>
        <v>253.3142</v>
      </c>
      <c r="M367" s="1506">
        <f t="shared" si="276"/>
        <v>328.47224418999997</v>
      </c>
      <c r="N367" s="1506">
        <f t="shared" si="276"/>
        <v>347.07740000000001</v>
      </c>
      <c r="O367" s="1506">
        <f t="shared" si="276"/>
        <v>342.80469999999997</v>
      </c>
      <c r="P367" s="1506">
        <f t="shared" si="276"/>
        <v>351.91460000000001</v>
      </c>
      <c r="Q367" s="1506">
        <f t="shared" si="276"/>
        <v>394.7373</v>
      </c>
      <c r="R367" s="959">
        <f t="shared" si="276"/>
        <v>414.77089999999998</v>
      </c>
      <c r="AD367" s="551" t="s">
        <v>1363</v>
      </c>
      <c r="AE367" s="551"/>
      <c r="AF367" s="551"/>
      <c r="AG367" s="551"/>
      <c r="AH367" s="551"/>
      <c r="AI367" s="960">
        <f t="shared" si="274"/>
        <v>235.38101302999999</v>
      </c>
      <c r="AJ367" s="960">
        <f t="shared" si="274"/>
        <v>243.03983445999995</v>
      </c>
      <c r="AK367" s="960">
        <f t="shared" si="274"/>
        <v>238.58681907000002</v>
      </c>
      <c r="AL367" s="960">
        <f t="shared" si="274"/>
        <v>244.80972870000002</v>
      </c>
      <c r="AM367" s="960">
        <f t="shared" si="274"/>
        <v>257.92940584000002</v>
      </c>
      <c r="AN367" s="960">
        <f t="shared" si="274"/>
        <v>253.3142</v>
      </c>
      <c r="AO367" s="960">
        <f t="shared" si="274"/>
        <v>328.47224418999997</v>
      </c>
      <c r="AP367" s="961">
        <f t="shared" si="274"/>
        <v>347.07740000000001</v>
      </c>
      <c r="AQ367" s="961"/>
      <c r="AR367" s="960">
        <f t="shared" si="275"/>
        <v>351.91460000000001</v>
      </c>
      <c r="AS367" s="960">
        <f t="shared" si="275"/>
        <v>394.7373</v>
      </c>
      <c r="BB367" s="565" t="str">
        <f>IFERROR(#REF!/I377*100-100,"")</f>
        <v/>
      </c>
      <c r="BC367" s="565" t="e">
        <f>#REF!-I377</f>
        <v>#REF!</v>
      </c>
    </row>
    <row r="368" spans="1:55" x14ac:dyDescent="0.25">
      <c r="A368" s="568"/>
      <c r="B368" s="957" t="str">
        <f t="shared" ref="B368:R368" si="277">B304</f>
        <v>Total Domestic Revenue</v>
      </c>
      <c r="C368" s="957">
        <f t="shared" si="277"/>
        <v>0</v>
      </c>
      <c r="D368" s="957">
        <f t="shared" si="277"/>
        <v>0</v>
      </c>
      <c r="E368" s="957">
        <f t="shared" si="277"/>
        <v>0</v>
      </c>
      <c r="F368" s="957">
        <f t="shared" si="277"/>
        <v>0</v>
      </c>
      <c r="G368" s="958">
        <f t="shared" si="277"/>
        <v>261.63970828999999</v>
      </c>
      <c r="H368" s="958">
        <f t="shared" si="277"/>
        <v>269.26377678999995</v>
      </c>
      <c r="I368" s="958">
        <f t="shared" si="277"/>
        <v>268.70114930000005</v>
      </c>
      <c r="J368" s="958">
        <f t="shared" si="277"/>
        <v>272.67335045000004</v>
      </c>
      <c r="K368" s="958">
        <f t="shared" si="277"/>
        <v>280.38942166000004</v>
      </c>
      <c r="L368" s="958">
        <f t="shared" si="277"/>
        <v>281.58749999999998</v>
      </c>
      <c r="M368" s="1506">
        <f t="shared" si="277"/>
        <v>384.34131522999996</v>
      </c>
      <c r="N368" s="1506">
        <f t="shared" si="277"/>
        <v>420.488</v>
      </c>
      <c r="O368" s="1506">
        <f t="shared" si="277"/>
        <v>404.52059999999994</v>
      </c>
      <c r="P368" s="1506">
        <f t="shared" si="277"/>
        <v>413.65089999999998</v>
      </c>
      <c r="Q368" s="1506">
        <f t="shared" si="277"/>
        <v>461.01300000000003</v>
      </c>
      <c r="R368" s="959">
        <f t="shared" si="277"/>
        <v>484.7928</v>
      </c>
      <c r="AD368" s="551" t="s">
        <v>1551</v>
      </c>
      <c r="AE368" s="551"/>
      <c r="AF368" s="551"/>
      <c r="AG368" s="551"/>
      <c r="AH368" s="551"/>
      <c r="AI368" s="960">
        <f t="shared" si="274"/>
        <v>261.63970828999999</v>
      </c>
      <c r="AJ368" s="960">
        <f t="shared" si="274"/>
        <v>269.26377678999995</v>
      </c>
      <c r="AK368" s="960">
        <f t="shared" si="274"/>
        <v>268.70114930000005</v>
      </c>
      <c r="AL368" s="960">
        <f t="shared" si="274"/>
        <v>272.67335045000004</v>
      </c>
      <c r="AM368" s="960">
        <f t="shared" si="274"/>
        <v>280.38942166000004</v>
      </c>
      <c r="AN368" s="960">
        <f t="shared" si="274"/>
        <v>281.58749999999998</v>
      </c>
      <c r="AO368" s="960">
        <f t="shared" si="274"/>
        <v>384.34131522999996</v>
      </c>
      <c r="AP368" s="961">
        <f t="shared" si="274"/>
        <v>420.488</v>
      </c>
      <c r="AQ368" s="961"/>
      <c r="AR368" s="960">
        <f t="shared" si="275"/>
        <v>413.65089999999998</v>
      </c>
      <c r="AS368" s="960">
        <f t="shared" si="275"/>
        <v>461.01300000000003</v>
      </c>
      <c r="BB368" s="565" t="str">
        <f>IFERROR(#REF!/I378*100-100,"")</f>
        <v/>
      </c>
      <c r="BC368" s="565" t="e">
        <f>#REF!-I378</f>
        <v>#REF!</v>
      </c>
    </row>
    <row r="369" spans="1:55" x14ac:dyDescent="0.25">
      <c r="A369" s="587"/>
      <c r="B369" s="957" t="str">
        <f t="shared" ref="B369:R369" si="278">B306</f>
        <v>Total Expense</v>
      </c>
      <c r="C369" s="957">
        <f t="shared" si="278"/>
        <v>330.11347089999998</v>
      </c>
      <c r="D369" s="957">
        <f t="shared" si="278"/>
        <v>368.28063228549991</v>
      </c>
      <c r="E369" s="957">
        <f t="shared" si="278"/>
        <v>250.26111896999996</v>
      </c>
      <c r="F369" s="957">
        <f t="shared" si="278"/>
        <v>203.56715357999997</v>
      </c>
      <c r="G369" s="958">
        <f t="shared" si="278"/>
        <v>336.474579995</v>
      </c>
      <c r="H369" s="958">
        <f t="shared" si="278"/>
        <v>352.22797220000001</v>
      </c>
      <c r="I369" s="958">
        <f t="shared" si="278"/>
        <v>376.90192091000011</v>
      </c>
      <c r="J369" s="958">
        <f t="shared" si="278"/>
        <v>367.91324328999997</v>
      </c>
      <c r="K369" s="958">
        <f t="shared" si="278"/>
        <v>505.14895283999994</v>
      </c>
      <c r="L369" s="958">
        <f t="shared" si="278"/>
        <v>557.05100000000004</v>
      </c>
      <c r="M369" s="1506">
        <f t="shared" si="278"/>
        <v>541.08415244999992</v>
      </c>
      <c r="N369" s="1506">
        <f t="shared" si="278"/>
        <v>617.42099999999994</v>
      </c>
      <c r="O369" s="1506">
        <f t="shared" si="278"/>
        <v>519.71249999999998</v>
      </c>
      <c r="P369" s="1506">
        <f t="shared" si="278"/>
        <v>609.82939999999985</v>
      </c>
      <c r="Q369" s="1506">
        <f t="shared" si="278"/>
        <v>584.36830000000009</v>
      </c>
      <c r="R369" s="959">
        <f t="shared" si="278"/>
        <v>576.60050000000001</v>
      </c>
      <c r="AD369" s="551" t="s">
        <v>1367</v>
      </c>
      <c r="AE369" s="551"/>
      <c r="AF369" s="551"/>
      <c r="AG369" s="551"/>
      <c r="AH369" s="551"/>
      <c r="AI369" s="960">
        <f t="shared" si="274"/>
        <v>336.474579995</v>
      </c>
      <c r="AJ369" s="960">
        <f t="shared" si="274"/>
        <v>352.22797220000001</v>
      </c>
      <c r="AK369" s="960">
        <f t="shared" si="274"/>
        <v>376.90192091000011</v>
      </c>
      <c r="AL369" s="960">
        <f t="shared" si="274"/>
        <v>367.91324328999997</v>
      </c>
      <c r="AM369" s="960">
        <f t="shared" si="274"/>
        <v>505.14895283999994</v>
      </c>
      <c r="AN369" s="960">
        <f t="shared" si="274"/>
        <v>557.05100000000004</v>
      </c>
      <c r="AO369" s="960">
        <f t="shared" si="274"/>
        <v>541.08415244999992</v>
      </c>
      <c r="AP369" s="961">
        <f t="shared" si="274"/>
        <v>617.42099999999994</v>
      </c>
      <c r="AQ369" s="961"/>
      <c r="AR369" s="960">
        <f t="shared" si="275"/>
        <v>609.82939999999985</v>
      </c>
      <c r="AS369" s="960">
        <f t="shared" si="275"/>
        <v>584.36830000000009</v>
      </c>
      <c r="BB369" s="565" t="str">
        <f>IFERROR(#REF!/I379*100-100,"")</f>
        <v/>
      </c>
      <c r="BC369" s="565" t="e">
        <f>#REF!-I379</f>
        <v>#REF!</v>
      </c>
    </row>
    <row r="370" spans="1:55" x14ac:dyDescent="0.25">
      <c r="A370" s="587"/>
      <c r="B370" s="957" t="str">
        <f t="shared" ref="B370:L370" si="279">B307</f>
        <v>Compensation of Employees</v>
      </c>
      <c r="C370" s="957">
        <f t="shared" si="279"/>
        <v>0</v>
      </c>
      <c r="D370" s="957">
        <f t="shared" si="279"/>
        <v>0</v>
      </c>
      <c r="E370" s="957">
        <f t="shared" si="279"/>
        <v>0</v>
      </c>
      <c r="F370" s="957">
        <f t="shared" si="279"/>
        <v>0</v>
      </c>
      <c r="G370" s="958">
        <f t="shared" si="279"/>
        <v>127.54825308999997</v>
      </c>
      <c r="H370" s="958">
        <f t="shared" si="279"/>
        <v>134.50866310000006</v>
      </c>
      <c r="I370" s="958">
        <f t="shared" si="279"/>
        <v>148.68344548000013</v>
      </c>
      <c r="J370" s="958">
        <f t="shared" si="279"/>
        <v>160.21209111000002</v>
      </c>
      <c r="K370" s="958">
        <f t="shared" si="279"/>
        <v>189.34469781999996</v>
      </c>
      <c r="L370" s="958">
        <f t="shared" si="279"/>
        <v>169.2825</v>
      </c>
      <c r="M370" s="1506">
        <f>M360</f>
        <v>190.89836820999989</v>
      </c>
      <c r="N370" s="1506">
        <f t="shared" ref="N370:R374" si="280">N307</f>
        <v>193.82319999999999</v>
      </c>
      <c r="O370" s="1506">
        <f t="shared" si="280"/>
        <v>191.91929999999999</v>
      </c>
      <c r="P370" s="1506">
        <f t="shared" si="280"/>
        <v>210.74719999999999</v>
      </c>
      <c r="Q370" s="1506">
        <f t="shared" si="280"/>
        <v>206.9794</v>
      </c>
      <c r="R370" s="959">
        <f t="shared" si="280"/>
        <v>204.1627</v>
      </c>
      <c r="AD370" s="551" t="s">
        <v>1368</v>
      </c>
      <c r="AE370" s="551"/>
      <c r="AF370" s="551"/>
      <c r="AG370" s="551"/>
      <c r="AH370" s="551"/>
      <c r="AI370" s="960">
        <f t="shared" si="274"/>
        <v>127.54825308999997</v>
      </c>
      <c r="AJ370" s="960">
        <f t="shared" si="274"/>
        <v>134.50866310000006</v>
      </c>
      <c r="AK370" s="960">
        <f t="shared" si="274"/>
        <v>148.68344548000013</v>
      </c>
      <c r="AL370" s="960">
        <f t="shared" si="274"/>
        <v>160.21209111000002</v>
      </c>
      <c r="AM370" s="960">
        <f t="shared" si="274"/>
        <v>189.34469781999996</v>
      </c>
      <c r="AN370" s="960">
        <f t="shared" si="274"/>
        <v>169.2825</v>
      </c>
      <c r="AO370" s="960">
        <f t="shared" si="274"/>
        <v>190.89836820999989</v>
      </c>
      <c r="AP370" s="961">
        <f t="shared" si="274"/>
        <v>193.82319999999999</v>
      </c>
      <c r="AQ370" s="961"/>
      <c r="AR370" s="960">
        <f t="shared" si="275"/>
        <v>210.74719999999999</v>
      </c>
      <c r="AS370" s="960">
        <f t="shared" si="275"/>
        <v>206.9794</v>
      </c>
      <c r="BB370" s="565" t="str">
        <f>IFERROR(#REF!/I380*100-100,"")</f>
        <v/>
      </c>
      <c r="BC370" s="565" t="e">
        <f>#REF!-I380</f>
        <v>#REF!</v>
      </c>
    </row>
    <row r="371" spans="1:55" x14ac:dyDescent="0.25">
      <c r="A371" s="587"/>
      <c r="B371" s="957" t="str">
        <f t="shared" ref="B371:L371" si="281">B308</f>
        <v>Total Expenditures</v>
      </c>
      <c r="C371" s="957">
        <f t="shared" si="281"/>
        <v>0</v>
      </c>
      <c r="D371" s="957">
        <f t="shared" si="281"/>
        <v>0</v>
      </c>
      <c r="E371" s="957">
        <f t="shared" si="281"/>
        <v>0</v>
      </c>
      <c r="F371" s="957">
        <f t="shared" si="281"/>
        <v>0</v>
      </c>
      <c r="G371" s="959" t="str">
        <f t="shared" si="281"/>
        <v>n.a</v>
      </c>
      <c r="H371" s="959" t="str">
        <f t="shared" si="281"/>
        <v>n.a</v>
      </c>
      <c r="I371" s="959" t="str">
        <f t="shared" si="281"/>
        <v>n.a</v>
      </c>
      <c r="J371" s="958">
        <f t="shared" si="281"/>
        <v>357.39473898</v>
      </c>
      <c r="K371" s="958">
        <f t="shared" si="281"/>
        <v>572.14895283999999</v>
      </c>
      <c r="L371" s="958">
        <f t="shared" si="281"/>
        <v>717.05100000000004</v>
      </c>
      <c r="M371" s="1506">
        <f>M308</f>
        <v>680.17181723142858</v>
      </c>
      <c r="N371" s="1506">
        <f t="shared" si="280"/>
        <v>842.29740000000004</v>
      </c>
      <c r="O371" s="1506">
        <f t="shared" si="280"/>
        <v>758.56797885000003</v>
      </c>
      <c r="P371" s="1506">
        <f t="shared" si="280"/>
        <v>870.2358999999999</v>
      </c>
      <c r="Q371" s="1506">
        <f t="shared" si="280"/>
        <v>806.90710000000001</v>
      </c>
      <c r="R371" s="959">
        <f t="shared" si="280"/>
        <v>801.59679999999992</v>
      </c>
      <c r="AD371" s="551" t="s">
        <v>1556</v>
      </c>
      <c r="AE371" s="551"/>
      <c r="AF371" s="551"/>
      <c r="AG371" s="551"/>
      <c r="AH371" s="551"/>
      <c r="AI371" s="960" t="str">
        <f t="shared" si="274"/>
        <v>n.a</v>
      </c>
      <c r="AJ371" s="960" t="str">
        <f t="shared" si="274"/>
        <v>n.a</v>
      </c>
      <c r="AK371" s="960" t="str">
        <f t="shared" si="274"/>
        <v>n.a</v>
      </c>
      <c r="AL371" s="960">
        <f t="shared" si="274"/>
        <v>357.39473898</v>
      </c>
      <c r="AM371" s="960">
        <f t="shared" si="274"/>
        <v>572.14895283999999</v>
      </c>
      <c r="AN371" s="960">
        <f t="shared" si="274"/>
        <v>717.05100000000004</v>
      </c>
      <c r="AO371" s="960">
        <f>M371</f>
        <v>680.17181723142858</v>
      </c>
      <c r="AP371" s="961">
        <f t="shared" si="274"/>
        <v>842.29740000000004</v>
      </c>
      <c r="AQ371" s="961"/>
      <c r="AR371" s="960">
        <f t="shared" si="275"/>
        <v>870.2358999999999</v>
      </c>
      <c r="AS371" s="960">
        <f t="shared" si="275"/>
        <v>806.90710000000001</v>
      </c>
      <c r="BB371" s="565" t="str">
        <f>IFERROR(#REF!/I381*100-100,"")</f>
        <v/>
      </c>
      <c r="BC371" s="565" t="e">
        <f>#REF!-I381</f>
        <v>#REF!</v>
      </c>
    </row>
    <row r="372" spans="1:55" x14ac:dyDescent="0.25">
      <c r="A372" s="587"/>
      <c r="B372" s="957" t="str">
        <f t="shared" ref="B372:L372" si="282">B309</f>
        <v>Operating Balance</v>
      </c>
      <c r="C372" s="957">
        <f t="shared" si="282"/>
        <v>-99.481461230000008</v>
      </c>
      <c r="D372" s="957">
        <f t="shared" si="282"/>
        <v>-135.6142887254999</v>
      </c>
      <c r="E372" s="957">
        <f t="shared" si="282"/>
        <v>14.136589000000043</v>
      </c>
      <c r="F372" s="957">
        <f t="shared" si="282"/>
        <v>105.67513592000006</v>
      </c>
      <c r="G372" s="958">
        <f t="shared" si="282"/>
        <v>115.94272956999998</v>
      </c>
      <c r="H372" s="958">
        <f t="shared" si="282"/>
        <v>129.53321914999998</v>
      </c>
      <c r="I372" s="958">
        <f t="shared" si="282"/>
        <v>105.47250182999994</v>
      </c>
      <c r="J372" s="958">
        <f t="shared" si="282"/>
        <v>144.28726057000006</v>
      </c>
      <c r="K372" s="958">
        <f t="shared" si="282"/>
        <v>55.040468820000058</v>
      </c>
      <c r="L372" s="958">
        <f t="shared" si="282"/>
        <v>133.63649999999996</v>
      </c>
      <c r="M372" s="1506">
        <f>M309-6.7</f>
        <v>263.15716278000008</v>
      </c>
      <c r="N372" s="1506">
        <f t="shared" si="280"/>
        <v>312.26700000000005</v>
      </c>
      <c r="O372" s="1506">
        <f t="shared" si="280"/>
        <v>271.60810000000004</v>
      </c>
      <c r="P372" s="1506">
        <f t="shared" si="280"/>
        <v>267.6215000000002</v>
      </c>
      <c r="Q372" s="1506">
        <f t="shared" si="280"/>
        <v>301.74469999999997</v>
      </c>
      <c r="R372" s="959">
        <f t="shared" si="280"/>
        <v>177.49229999999989</v>
      </c>
      <c r="AD372" s="551" t="s">
        <v>1558</v>
      </c>
      <c r="AE372" s="551"/>
      <c r="AF372" s="551"/>
      <c r="AG372" s="551"/>
      <c r="AH372" s="551"/>
      <c r="AI372" s="960">
        <f t="shared" si="274"/>
        <v>115.94272956999998</v>
      </c>
      <c r="AJ372" s="960">
        <f t="shared" si="274"/>
        <v>129.53321914999998</v>
      </c>
      <c r="AK372" s="960">
        <f t="shared" si="274"/>
        <v>105.47250182999994</v>
      </c>
      <c r="AL372" s="960">
        <f t="shared" si="274"/>
        <v>144.28726057000006</v>
      </c>
      <c r="AM372" s="960">
        <f t="shared" si="274"/>
        <v>55.040468820000058</v>
      </c>
      <c r="AN372" s="960">
        <f t="shared" si="274"/>
        <v>133.63649999999996</v>
      </c>
      <c r="AO372" s="960">
        <f t="shared" si="274"/>
        <v>263.15716278000008</v>
      </c>
      <c r="AP372" s="961">
        <f t="shared" si="274"/>
        <v>312.26700000000005</v>
      </c>
      <c r="AQ372" s="961"/>
      <c r="AR372" s="960">
        <f t="shared" si="275"/>
        <v>267.6215000000002</v>
      </c>
      <c r="AS372" s="960">
        <f t="shared" si="275"/>
        <v>301.74469999999997</v>
      </c>
      <c r="BB372" s="565" t="str">
        <f>IFERROR(#REF!/I382*100-100,"")</f>
        <v/>
      </c>
      <c r="BC372" s="565" t="e">
        <f>#REF!-I382</f>
        <v>#REF!</v>
      </c>
    </row>
    <row r="373" spans="1:55" x14ac:dyDescent="0.25">
      <c r="A373" s="587"/>
      <c r="B373" s="957" t="str">
        <f t="shared" ref="B373:L373" si="283">B310</f>
        <v>Fiscal Balance Surplus(+)/Deficits(-)</v>
      </c>
      <c r="C373" s="957">
        <f t="shared" si="283"/>
        <v>-293.58574438000005</v>
      </c>
      <c r="D373" s="957">
        <f t="shared" si="283"/>
        <v>-221.60666695849991</v>
      </c>
      <c r="E373" s="957">
        <f t="shared" si="283"/>
        <v>4.9826922200000432</v>
      </c>
      <c r="F373" s="957">
        <f t="shared" si="283"/>
        <v>101.01988363000007</v>
      </c>
      <c r="G373" s="958">
        <f t="shared" si="283"/>
        <v>26.589863100000002</v>
      </c>
      <c r="H373" s="958">
        <f t="shared" si="283"/>
        <v>33.394933209999976</v>
      </c>
      <c r="I373" s="958">
        <f t="shared" si="283"/>
        <v>47.647242969999944</v>
      </c>
      <c r="J373" s="958">
        <f t="shared" si="283"/>
        <v>43.326696280000036</v>
      </c>
      <c r="K373" s="958">
        <f t="shared" si="283"/>
        <v>-12.134065009999944</v>
      </c>
      <c r="L373" s="958">
        <f t="shared" si="283"/>
        <v>-27.41130000000004</v>
      </c>
      <c r="M373" s="1506">
        <f>M310</f>
        <v>19.556334820000075</v>
      </c>
      <c r="N373" s="1506">
        <f t="shared" si="280"/>
        <v>55.497700000000044</v>
      </c>
      <c r="O373" s="1506">
        <f t="shared" si="280"/>
        <v>56.21790000000005</v>
      </c>
      <c r="P373" s="1506">
        <f t="shared" si="280"/>
        <v>-0.32869999999977606</v>
      </c>
      <c r="Q373" s="1506">
        <f t="shared" si="280"/>
        <v>40.417199999999923</v>
      </c>
      <c r="R373" s="959">
        <f t="shared" si="280"/>
        <v>50.149599999999886</v>
      </c>
      <c r="AD373" s="551" t="s">
        <v>1491</v>
      </c>
      <c r="AE373" s="551"/>
      <c r="AF373" s="551"/>
      <c r="AG373" s="551"/>
      <c r="AH373" s="551"/>
      <c r="AI373" s="960">
        <f t="shared" si="274"/>
        <v>26.589863100000002</v>
      </c>
      <c r="AJ373" s="960">
        <f t="shared" si="274"/>
        <v>33.394933209999976</v>
      </c>
      <c r="AK373" s="960">
        <f t="shared" si="274"/>
        <v>47.647242969999944</v>
      </c>
      <c r="AL373" s="960">
        <f t="shared" si="274"/>
        <v>43.326696280000036</v>
      </c>
      <c r="AM373" s="960">
        <f t="shared" si="274"/>
        <v>-12.134065009999944</v>
      </c>
      <c r="AN373" s="960">
        <f t="shared" si="274"/>
        <v>-27.41130000000004</v>
      </c>
      <c r="AO373" s="960">
        <f t="shared" si="274"/>
        <v>19.556334820000075</v>
      </c>
      <c r="AP373" s="961">
        <f t="shared" si="274"/>
        <v>55.497700000000044</v>
      </c>
      <c r="AQ373" s="961"/>
      <c r="AR373" s="960">
        <f t="shared" si="275"/>
        <v>-0.32869999999977606</v>
      </c>
      <c r="AS373" s="960">
        <f t="shared" si="275"/>
        <v>40.417199999999923</v>
      </c>
      <c r="BB373" s="565" t="str">
        <f>IFERROR(#REF!/I383*100-100,"")</f>
        <v/>
      </c>
      <c r="BC373" s="565" t="e">
        <f>#REF!-I383</f>
        <v>#REF!</v>
      </c>
    </row>
    <row r="374" spans="1:55" x14ac:dyDescent="0.25">
      <c r="A374" s="587"/>
      <c r="B374" s="957" t="str">
        <f t="shared" ref="B374:L374" si="284">B311</f>
        <v>Total Public Debt  ($m)</v>
      </c>
      <c r="C374" s="957">
        <f t="shared" si="284"/>
        <v>0</v>
      </c>
      <c r="D374" s="957">
        <f t="shared" si="284"/>
        <v>0</v>
      </c>
      <c r="E374" s="957">
        <f t="shared" si="284"/>
        <v>0</v>
      </c>
      <c r="F374" s="957">
        <f t="shared" si="284"/>
        <v>0</v>
      </c>
      <c r="G374" s="958">
        <f t="shared" si="284"/>
        <v>454.63982179999999</v>
      </c>
      <c r="H374" s="958">
        <f t="shared" si="284"/>
        <v>441.2283003</v>
      </c>
      <c r="I374" s="958">
        <f t="shared" si="284"/>
        <v>430.31263885999999</v>
      </c>
      <c r="J374" s="958">
        <f t="shared" si="284"/>
        <v>447</v>
      </c>
      <c r="K374" s="958">
        <f t="shared" si="284"/>
        <v>434.51752170999998</v>
      </c>
      <c r="L374" s="958">
        <f t="shared" si="284"/>
        <v>429.7</v>
      </c>
      <c r="M374" s="1506">
        <f>M311</f>
        <v>443.4</v>
      </c>
      <c r="N374" s="1506">
        <f t="shared" si="280"/>
        <v>394.8</v>
      </c>
      <c r="O374" s="1506">
        <f t="shared" si="280"/>
        <v>394.8</v>
      </c>
      <c r="P374" s="1506">
        <f t="shared" si="280"/>
        <v>362.2</v>
      </c>
      <c r="Q374" s="1506">
        <f t="shared" si="280"/>
        <v>312.5</v>
      </c>
      <c r="R374" s="959">
        <f t="shared" si="280"/>
        <v>242</v>
      </c>
      <c r="AD374" s="551" t="s">
        <v>1561</v>
      </c>
      <c r="AE374" s="39"/>
      <c r="AF374" s="39"/>
      <c r="AG374" s="39"/>
      <c r="AH374" s="39"/>
      <c r="AI374" s="960">
        <f t="shared" si="274"/>
        <v>454.63982179999999</v>
      </c>
      <c r="AJ374" s="960">
        <f t="shared" si="274"/>
        <v>441.2283003</v>
      </c>
      <c r="AK374" s="960">
        <f t="shared" si="274"/>
        <v>430.31263885999999</v>
      </c>
      <c r="AL374" s="960">
        <f t="shared" si="274"/>
        <v>447</v>
      </c>
      <c r="AM374" s="960">
        <f t="shared" si="274"/>
        <v>434.51752170999998</v>
      </c>
      <c r="AN374" s="960">
        <f t="shared" si="274"/>
        <v>429.7</v>
      </c>
      <c r="AO374" s="960">
        <f t="shared" si="274"/>
        <v>443.4</v>
      </c>
      <c r="AP374" s="961">
        <f t="shared" si="274"/>
        <v>394.8</v>
      </c>
      <c r="AQ374" s="961"/>
      <c r="AR374" s="960">
        <f t="shared" si="275"/>
        <v>362.2</v>
      </c>
      <c r="AS374" s="960">
        <f t="shared" si="275"/>
        <v>312.5</v>
      </c>
      <c r="BB374" s="565" t="str">
        <f>IFERROR(#REF!/I384*100-100,"")</f>
        <v/>
      </c>
      <c r="BC374" s="565" t="e">
        <f>#REF!-I384</f>
        <v>#REF!</v>
      </c>
    </row>
    <row r="375" spans="1:55" x14ac:dyDescent="0.25">
      <c r="A375" s="587"/>
      <c r="B375" s="957" t="s">
        <v>1567</v>
      </c>
      <c r="C375" s="957"/>
      <c r="D375" s="957"/>
      <c r="E375" s="957"/>
      <c r="F375" s="957"/>
      <c r="G375" s="962">
        <f t="shared" ref="G375:R375" si="285">G315</f>
        <v>24.377491816943088</v>
      </c>
      <c r="H375" s="962">
        <f t="shared" si="285"/>
        <v>41.416883713033009</v>
      </c>
      <c r="I375" s="962">
        <f t="shared" si="285"/>
        <v>43.072990690240204</v>
      </c>
      <c r="J375" s="962">
        <f t="shared" si="285"/>
        <v>47.922951334206594</v>
      </c>
      <c r="K375" s="962">
        <f t="shared" si="285"/>
        <v>47.126223745267936</v>
      </c>
      <c r="L375" s="962">
        <f t="shared" si="285"/>
        <v>51.528461653237834</v>
      </c>
      <c r="M375" s="1507">
        <f t="shared" si="285"/>
        <v>49.940960415691585</v>
      </c>
      <c r="N375" s="1507">
        <f t="shared" si="285"/>
        <v>53.584322766570601</v>
      </c>
      <c r="O375" s="1506">
        <f t="shared" si="285"/>
        <v>45.60925648414986</v>
      </c>
      <c r="P375" s="1506">
        <f t="shared" si="285"/>
        <v>47.599593143105132</v>
      </c>
      <c r="Q375" s="1506">
        <f t="shared" si="285"/>
        <v>45.016917293233085</v>
      </c>
      <c r="R375" s="959">
        <f t="shared" si="285"/>
        <v>35.749160898833786</v>
      </c>
      <c r="AD375" s="551" t="s">
        <v>1361</v>
      </c>
      <c r="AE375" s="39"/>
      <c r="AF375" s="39"/>
      <c r="AG375" s="39"/>
      <c r="AH375" s="39"/>
      <c r="AI375" s="708">
        <f t="shared" si="274"/>
        <v>24.377491816943088</v>
      </c>
      <c r="AJ375" s="708">
        <f t="shared" si="274"/>
        <v>41.416883713033009</v>
      </c>
      <c r="AK375" s="708">
        <f t="shared" si="274"/>
        <v>43.072990690240204</v>
      </c>
      <c r="AL375" s="708">
        <f t="shared" si="274"/>
        <v>47.922951334206594</v>
      </c>
      <c r="AM375" s="708">
        <f t="shared" si="274"/>
        <v>47.126223745267936</v>
      </c>
      <c r="AN375" s="708">
        <f t="shared" si="274"/>
        <v>51.528461653237834</v>
      </c>
      <c r="AO375" s="708">
        <f t="shared" si="274"/>
        <v>49.940960415691585</v>
      </c>
      <c r="AP375" s="580">
        <f t="shared" si="274"/>
        <v>53.584322766570601</v>
      </c>
      <c r="AQ375" s="580"/>
      <c r="AR375" s="708">
        <f t="shared" si="275"/>
        <v>47.599593143105132</v>
      </c>
      <c r="AS375" s="708">
        <f t="shared" si="275"/>
        <v>45.016917293233085</v>
      </c>
      <c r="BB375" s="565" t="str">
        <f>IFERROR(#REF!/#REF!*100-100,"")</f>
        <v/>
      </c>
      <c r="BC375" s="565" t="e">
        <f>#REF!-#REF!</f>
        <v>#REF!</v>
      </c>
    </row>
    <row r="376" spans="1:55" x14ac:dyDescent="0.25">
      <c r="A376" s="587"/>
      <c r="B376" s="957" t="s">
        <v>1569</v>
      </c>
      <c r="C376" s="957"/>
      <c r="D376" s="957"/>
      <c r="E376" s="957"/>
      <c r="F376" s="957"/>
      <c r="G376" s="962">
        <f t="shared" ref="G376:R376" si="286">G316</f>
        <v>21.93091697168013</v>
      </c>
      <c r="H376" s="962">
        <f t="shared" si="286"/>
        <v>20.894071050550199</v>
      </c>
      <c r="I376" s="962">
        <f t="shared" si="286"/>
        <v>21.304296729172247</v>
      </c>
      <c r="J376" s="962">
        <f t="shared" si="286"/>
        <v>22.905101861901201</v>
      </c>
      <c r="K376" s="962">
        <f t="shared" si="286"/>
        <v>21.698444169260537</v>
      </c>
      <c r="L376" s="962">
        <f t="shared" si="286"/>
        <v>18.898403461653238</v>
      </c>
      <c r="M376" s="1507">
        <f t="shared" si="286"/>
        <v>20.228614619411257</v>
      </c>
      <c r="N376" s="1507">
        <f t="shared" si="286"/>
        <v>20.004461095100865</v>
      </c>
      <c r="O376" s="1506">
        <f t="shared" si="286"/>
        <v>19.758195965417865</v>
      </c>
      <c r="P376" s="1506">
        <f t="shared" si="286"/>
        <v>19.09051752197027</v>
      </c>
      <c r="Q376" s="1506">
        <f t="shared" si="286"/>
        <v>20.053713676082097</v>
      </c>
      <c r="R376" s="959">
        <f t="shared" si="286"/>
        <v>19.662979994311179</v>
      </c>
      <c r="AD376" s="551" t="s">
        <v>1363</v>
      </c>
      <c r="AE376" s="39"/>
      <c r="AF376" s="39"/>
      <c r="AG376" s="39"/>
      <c r="AH376" s="39"/>
      <c r="AI376" s="708">
        <f t="shared" si="274"/>
        <v>21.93091697168013</v>
      </c>
      <c r="AJ376" s="708">
        <f t="shared" si="274"/>
        <v>20.894071050550199</v>
      </c>
      <c r="AK376" s="708">
        <f t="shared" si="274"/>
        <v>21.304296729172247</v>
      </c>
      <c r="AL376" s="708">
        <f t="shared" si="274"/>
        <v>22.905101861901201</v>
      </c>
      <c r="AM376" s="708">
        <f t="shared" si="274"/>
        <v>21.698444169260537</v>
      </c>
      <c r="AN376" s="708">
        <f t="shared" si="274"/>
        <v>18.898403461653238</v>
      </c>
      <c r="AO376" s="708">
        <f t="shared" si="274"/>
        <v>20.228614619411257</v>
      </c>
      <c r="AP376" s="580">
        <f t="shared" si="274"/>
        <v>20.004461095100865</v>
      </c>
      <c r="AQ376" s="580"/>
      <c r="AR376" s="708">
        <f t="shared" si="275"/>
        <v>19.09051752197027</v>
      </c>
      <c r="AS376" s="708">
        <f t="shared" si="275"/>
        <v>20.053713676082097</v>
      </c>
      <c r="BB376" s="565" t="str">
        <f>IFERROR(#REF!/#REF!*100-100,"")</f>
        <v/>
      </c>
      <c r="BC376" s="565" t="e">
        <f>#REF!-#REF!</f>
        <v>#REF!</v>
      </c>
    </row>
    <row r="377" spans="1:55" x14ac:dyDescent="0.25">
      <c r="A377" s="587"/>
      <c r="B377" s="957" t="s">
        <v>1571</v>
      </c>
      <c r="C377" s="957"/>
      <c r="D377" s="957"/>
      <c r="E377" s="957"/>
      <c r="F377" s="957"/>
      <c r="G377" s="962">
        <f t="shared" ref="G377:R377" si="287">G317</f>
        <v>24.377491816943088</v>
      </c>
      <c r="H377" s="962">
        <f t="shared" si="287"/>
        <v>23.148536519085276</v>
      </c>
      <c r="I377" s="962">
        <f t="shared" si="287"/>
        <v>23.993316305027239</v>
      </c>
      <c r="J377" s="962">
        <f t="shared" si="287"/>
        <v>25.512102399887731</v>
      </c>
      <c r="K377" s="962">
        <f t="shared" si="287"/>
        <v>23.587904573063014</v>
      </c>
      <c r="L377" s="962">
        <f t="shared" si="287"/>
        <v>21.007721575649057</v>
      </c>
      <c r="M377" s="1507">
        <f t="shared" si="287"/>
        <v>23.669252077226258</v>
      </c>
      <c r="N377" s="1507">
        <f t="shared" si="287"/>
        <v>24.235619596541788</v>
      </c>
      <c r="O377" s="1506">
        <f t="shared" si="287"/>
        <v>23.315308357348698</v>
      </c>
      <c r="P377" s="1506">
        <f t="shared" si="287"/>
        <v>22.43956276445698</v>
      </c>
      <c r="Q377" s="1506">
        <f t="shared" si="287"/>
        <v>23.420697012802279</v>
      </c>
      <c r="R377" s="959">
        <f t="shared" si="287"/>
        <v>22.982497392623493</v>
      </c>
      <c r="AD377" s="551" t="s">
        <v>1605</v>
      </c>
      <c r="AE377" s="39"/>
      <c r="AF377" s="39"/>
      <c r="AG377" s="39"/>
      <c r="AH377" s="39"/>
      <c r="AI377" s="708">
        <f t="shared" si="274"/>
        <v>24.377491816943088</v>
      </c>
      <c r="AJ377" s="708">
        <f t="shared" si="274"/>
        <v>23.148536519085276</v>
      </c>
      <c r="AK377" s="708">
        <f t="shared" si="274"/>
        <v>23.993316305027239</v>
      </c>
      <c r="AL377" s="708">
        <f t="shared" si="274"/>
        <v>25.512102399887731</v>
      </c>
      <c r="AM377" s="708">
        <f t="shared" si="274"/>
        <v>23.587904573063014</v>
      </c>
      <c r="AN377" s="708">
        <f t="shared" si="274"/>
        <v>21.007721575649057</v>
      </c>
      <c r="AO377" s="708">
        <f t="shared" si="274"/>
        <v>23.669252077226258</v>
      </c>
      <c r="AP377" s="580">
        <f t="shared" si="274"/>
        <v>24.235619596541788</v>
      </c>
      <c r="AQ377" s="580"/>
      <c r="AR377" s="708">
        <f t="shared" si="275"/>
        <v>22.43956276445698</v>
      </c>
      <c r="AS377" s="708">
        <f t="shared" si="275"/>
        <v>23.420697012802279</v>
      </c>
      <c r="BB377" s="565" t="str">
        <f>IFERROR(#REF!/#REF!*100-100,"")</f>
        <v/>
      </c>
      <c r="BC377" s="565" t="e">
        <f>#REF!-#REF!</f>
        <v>#REF!</v>
      </c>
    </row>
    <row r="378" spans="1:55" x14ac:dyDescent="0.25">
      <c r="A378" s="568"/>
      <c r="B378" s="957" t="s">
        <v>1575</v>
      </c>
      <c r="C378" s="957"/>
      <c r="D378" s="957"/>
      <c r="E378" s="957"/>
      <c r="F378" s="957"/>
      <c r="G378" s="962">
        <f t="shared" ref="G378:R384" si="288">G320</f>
        <v>31.350005601389736</v>
      </c>
      <c r="H378" s="962">
        <f t="shared" si="288"/>
        <v>30.280946715955981</v>
      </c>
      <c r="I378" s="962">
        <f t="shared" si="288"/>
        <v>33.654962131440314</v>
      </c>
      <c r="J378" s="962">
        <f t="shared" si="288"/>
        <v>34.423020517402691</v>
      </c>
      <c r="K378" s="962">
        <f t="shared" si="288"/>
        <v>42.495915945150159</v>
      </c>
      <c r="L378" s="962">
        <f t="shared" si="288"/>
        <v>41.558564607579825</v>
      </c>
      <c r="M378" s="1507">
        <f t="shared" si="288"/>
        <v>33.322093388964156</v>
      </c>
      <c r="N378" s="1507">
        <f t="shared" si="288"/>
        <v>35.586224783861667</v>
      </c>
      <c r="O378" s="1506">
        <f t="shared" si="288"/>
        <v>29.954610951008643</v>
      </c>
      <c r="P378" s="1506">
        <f t="shared" si="288"/>
        <v>33.081772811109893</v>
      </c>
      <c r="Q378" s="1506">
        <f t="shared" si="288"/>
        <v>29.687477138792932</v>
      </c>
      <c r="R378" s="959">
        <f t="shared" si="288"/>
        <v>27.33481084668626</v>
      </c>
      <c r="AD378" s="551" t="s">
        <v>1367</v>
      </c>
      <c r="AE378" s="39"/>
      <c r="AF378" s="39"/>
      <c r="AG378" s="39"/>
      <c r="AH378" s="39"/>
      <c r="AI378" s="708">
        <f t="shared" si="274"/>
        <v>31.350005601389736</v>
      </c>
      <c r="AJ378" s="708">
        <f t="shared" si="274"/>
        <v>30.280946715955981</v>
      </c>
      <c r="AK378" s="708">
        <f t="shared" si="274"/>
        <v>33.654962131440314</v>
      </c>
      <c r="AL378" s="708">
        <f t="shared" si="274"/>
        <v>34.423020517402691</v>
      </c>
      <c r="AM378" s="708">
        <f t="shared" si="274"/>
        <v>42.495915945150159</v>
      </c>
      <c r="AN378" s="708">
        <f t="shared" si="274"/>
        <v>41.558564607579825</v>
      </c>
      <c r="AO378" s="708">
        <f t="shared" si="274"/>
        <v>33.322093388964156</v>
      </c>
      <c r="AP378" s="580">
        <f t="shared" si="274"/>
        <v>35.586224783861667</v>
      </c>
      <c r="AQ378" s="580"/>
      <c r="AR378" s="708">
        <f t="shared" si="275"/>
        <v>33.081772811109893</v>
      </c>
      <c r="AS378" s="708">
        <f t="shared" si="275"/>
        <v>29.687477138792932</v>
      </c>
      <c r="BB378" s="565" t="str">
        <f>IFERROR(#REF!/#REF!*100-100,"")</f>
        <v/>
      </c>
      <c r="BC378" s="565" t="e">
        <f>#REF!-#REF!</f>
        <v>#REF!</v>
      </c>
    </row>
    <row r="379" spans="1:55" s="972" customFormat="1" ht="25.5" x14ac:dyDescent="0.25">
      <c r="A379" s="963"/>
      <c r="B379" s="964" t="s">
        <v>1606</v>
      </c>
      <c r="C379" s="965"/>
      <c r="D379" s="965"/>
      <c r="E379" s="965"/>
      <c r="F379" s="965"/>
      <c r="G379" s="966">
        <f t="shared" si="288"/>
        <v>48.74957777763084</v>
      </c>
      <c r="H379" s="966">
        <f t="shared" si="288"/>
        <v>49.954236215331697</v>
      </c>
      <c r="I379" s="966">
        <f t="shared" si="288"/>
        <v>55.334130824277835</v>
      </c>
      <c r="J379" s="966">
        <f t="shared" si="288"/>
        <v>58.756050360476287</v>
      </c>
      <c r="K379" s="966">
        <f t="shared" si="288"/>
        <v>67.52918733489139</v>
      </c>
      <c r="L379" s="966">
        <f t="shared" si="288"/>
        <v>60.117192702090826</v>
      </c>
      <c r="M379" s="1507">
        <f>M362</f>
        <v>49.668968868403148</v>
      </c>
      <c r="N379" s="1507">
        <f t="shared" si="288"/>
        <v>46.094823157854684</v>
      </c>
      <c r="O379" s="1506">
        <f t="shared" si="288"/>
        <v>47.443640694688973</v>
      </c>
      <c r="P379" s="1506">
        <f t="shared" si="288"/>
        <v>50.948082066302767</v>
      </c>
      <c r="Q379" s="1506">
        <f t="shared" si="288"/>
        <v>44.896651504404431</v>
      </c>
      <c r="R379" s="1506">
        <f t="shared" si="288"/>
        <v>42.11339359825476</v>
      </c>
      <c r="S379" s="968"/>
      <c r="T379" s="968"/>
      <c r="U379" s="968"/>
      <c r="V379" s="968"/>
      <c r="W379" s="968"/>
      <c r="X379" s="968"/>
      <c r="Y379" s="968"/>
      <c r="Z379" s="968"/>
      <c r="AA379" s="968"/>
      <c r="AB379" s="968"/>
      <c r="AC379" s="968"/>
      <c r="AD379" s="969" t="s">
        <v>1607</v>
      </c>
      <c r="AE379" s="970"/>
      <c r="AF379" s="970"/>
      <c r="AG379" s="970"/>
      <c r="AH379" s="970"/>
      <c r="AI379" s="793">
        <f t="shared" si="274"/>
        <v>48.74957777763084</v>
      </c>
      <c r="AJ379" s="793">
        <f t="shared" si="274"/>
        <v>49.954236215331697</v>
      </c>
      <c r="AK379" s="793">
        <f t="shared" si="274"/>
        <v>55.334130824277835</v>
      </c>
      <c r="AL379" s="793">
        <f t="shared" si="274"/>
        <v>58.756050360476287</v>
      </c>
      <c r="AM379" s="793">
        <f t="shared" si="274"/>
        <v>67.52918733489139</v>
      </c>
      <c r="AN379" s="793">
        <f t="shared" si="274"/>
        <v>60.117192702090826</v>
      </c>
      <c r="AO379" s="793">
        <f t="shared" si="274"/>
        <v>49.668968868403148</v>
      </c>
      <c r="AP379" s="971">
        <f t="shared" si="274"/>
        <v>46.094823157854684</v>
      </c>
      <c r="AQ379" s="971"/>
      <c r="AR379" s="793">
        <f t="shared" si="275"/>
        <v>50.948082066302767</v>
      </c>
      <c r="AS379" s="793">
        <f t="shared" si="275"/>
        <v>44.896651504404431</v>
      </c>
      <c r="BB379" s="973" t="str">
        <f>IFERROR(#REF!/#REF!*100-100,"")</f>
        <v/>
      </c>
      <c r="BC379" s="973" t="e">
        <f>#REF!-#REF!</f>
        <v>#REF!</v>
      </c>
    </row>
    <row r="380" spans="1:55" s="972" customFormat="1" ht="25.5" x14ac:dyDescent="0.25">
      <c r="A380" s="963"/>
      <c r="B380" s="964" t="s">
        <v>1579</v>
      </c>
      <c r="C380" s="965"/>
      <c r="D380" s="965"/>
      <c r="E380" s="965"/>
      <c r="F380" s="965"/>
      <c r="G380" s="966">
        <f t="shared" si="288"/>
        <v>37.907247879437236</v>
      </c>
      <c r="H380" s="966">
        <f t="shared" si="288"/>
        <v>38.187956016061143</v>
      </c>
      <c r="I380" s="966">
        <f t="shared" si="288"/>
        <v>39.448842585098959</v>
      </c>
      <c r="J380" s="966">
        <f t="shared" si="288"/>
        <v>43.546160414703024</v>
      </c>
      <c r="K380" s="966">
        <f t="shared" si="288"/>
        <v>37.482943744708244</v>
      </c>
      <c r="L380" s="966">
        <f t="shared" si="288"/>
        <v>30.389048758551731</v>
      </c>
      <c r="M380" s="1507">
        <f>M370/M369*100</f>
        <v>35.280716935733999</v>
      </c>
      <c r="N380" s="1507">
        <f t="shared" si="288"/>
        <v>31.39238866186929</v>
      </c>
      <c r="O380" s="1506">
        <f t="shared" si="288"/>
        <v>36.927974601342086</v>
      </c>
      <c r="P380" s="1506">
        <f t="shared" si="288"/>
        <v>34.558386329029076</v>
      </c>
      <c r="Q380" s="1506">
        <f t="shared" si="288"/>
        <v>35.419340850624508</v>
      </c>
      <c r="R380" s="1506">
        <f t="shared" si="288"/>
        <v>35.407999125911267</v>
      </c>
      <c r="S380" s="968"/>
      <c r="T380" s="968"/>
      <c r="U380" s="968"/>
      <c r="V380" s="968"/>
      <c r="W380" s="968"/>
      <c r="X380" s="968"/>
      <c r="Y380" s="968"/>
      <c r="Z380" s="968"/>
      <c r="AA380" s="968"/>
      <c r="AB380" s="968"/>
      <c r="AC380" s="968"/>
      <c r="AD380" s="969" t="s">
        <v>1580</v>
      </c>
      <c r="AE380" s="970"/>
      <c r="AF380" s="970"/>
      <c r="AG380" s="970"/>
      <c r="AH380" s="970"/>
      <c r="AI380" s="793">
        <f t="shared" si="274"/>
        <v>37.907247879437236</v>
      </c>
      <c r="AJ380" s="793">
        <f t="shared" si="274"/>
        <v>38.187956016061143</v>
      </c>
      <c r="AK380" s="793">
        <f t="shared" si="274"/>
        <v>39.448842585098959</v>
      </c>
      <c r="AL380" s="793">
        <f t="shared" si="274"/>
        <v>43.546160414703024</v>
      </c>
      <c r="AM380" s="793">
        <f t="shared" si="274"/>
        <v>37.482943744708244</v>
      </c>
      <c r="AN380" s="793">
        <f t="shared" si="274"/>
        <v>30.389048758551731</v>
      </c>
      <c r="AO380" s="793">
        <f t="shared" si="274"/>
        <v>35.280716935733999</v>
      </c>
      <c r="AP380" s="971">
        <f t="shared" si="274"/>
        <v>31.39238866186929</v>
      </c>
      <c r="AQ380" s="971"/>
      <c r="AR380" s="793">
        <f t="shared" si="275"/>
        <v>34.558386329029076</v>
      </c>
      <c r="AS380" s="793">
        <f t="shared" si="275"/>
        <v>35.419340850624508</v>
      </c>
      <c r="BB380" s="973" t="str">
        <f>IFERROR(#REF!/#REF!*100-100,"")</f>
        <v/>
      </c>
      <c r="BC380" s="973" t="e">
        <f>#REF!-#REF!</f>
        <v>#REF!</v>
      </c>
    </row>
    <row r="381" spans="1:55" x14ac:dyDescent="0.25">
      <c r="A381" s="587"/>
      <c r="B381" s="957" t="s">
        <v>1581</v>
      </c>
      <c r="C381" s="957"/>
      <c r="D381" s="957"/>
      <c r="E381" s="957"/>
      <c r="F381" s="957"/>
      <c r="G381" s="962">
        <f t="shared" si="288"/>
        <v>0</v>
      </c>
      <c r="H381" s="962">
        <f t="shared" si="288"/>
        <v>0</v>
      </c>
      <c r="I381" s="962">
        <f t="shared" si="288"/>
        <v>0</v>
      </c>
      <c r="J381" s="962">
        <f t="shared" si="288"/>
        <v>33.438879021332333</v>
      </c>
      <c r="K381" s="962">
        <f t="shared" si="288"/>
        <v>48.132325468158484</v>
      </c>
      <c r="L381" s="962">
        <f t="shared" si="288"/>
        <v>53.495299910474479</v>
      </c>
      <c r="M381" s="1507">
        <f>M323</f>
        <v>41.887659639821933</v>
      </c>
      <c r="N381" s="1507">
        <f t="shared" si="288"/>
        <v>48.547400576368879</v>
      </c>
      <c r="O381" s="1506">
        <f t="shared" si="288"/>
        <v>43.721497340057638</v>
      </c>
      <c r="P381" s="1506">
        <f t="shared" si="288"/>
        <v>47.208196810241937</v>
      </c>
      <c r="Q381" s="1506">
        <f t="shared" si="288"/>
        <v>40.993045112781957</v>
      </c>
      <c r="R381" s="959">
        <f t="shared" si="288"/>
        <v>38.001175689769596</v>
      </c>
      <c r="AD381" s="551" t="s">
        <v>1556</v>
      </c>
      <c r="AE381" s="39"/>
      <c r="AF381" s="39"/>
      <c r="AG381" s="39"/>
      <c r="AH381" s="39"/>
      <c r="AI381" s="708">
        <f t="shared" si="274"/>
        <v>0</v>
      </c>
      <c r="AJ381" s="708">
        <f t="shared" si="274"/>
        <v>0</v>
      </c>
      <c r="AK381" s="708">
        <f t="shared" si="274"/>
        <v>0</v>
      </c>
      <c r="AL381" s="708">
        <f t="shared" si="274"/>
        <v>33.438879021332333</v>
      </c>
      <c r="AM381" s="708">
        <f t="shared" si="274"/>
        <v>48.132325468158484</v>
      </c>
      <c r="AN381" s="708">
        <f t="shared" si="274"/>
        <v>53.495299910474479</v>
      </c>
      <c r="AO381" s="708">
        <f t="shared" si="274"/>
        <v>41.887659639821933</v>
      </c>
      <c r="AP381" s="580">
        <f t="shared" si="274"/>
        <v>48.547400576368879</v>
      </c>
      <c r="AQ381" s="580"/>
      <c r="AR381" s="708">
        <f t="shared" si="275"/>
        <v>47.208196810241937</v>
      </c>
      <c r="AS381" s="708">
        <f t="shared" si="275"/>
        <v>40.993045112781957</v>
      </c>
      <c r="BB381" s="565" t="str">
        <f>IFERROR(#REF!/#REF!*100-100,"")</f>
        <v/>
      </c>
      <c r="BC381" s="565" t="e">
        <f>#REF!-#REF!</f>
        <v>#REF!</v>
      </c>
    </row>
    <row r="382" spans="1:55" x14ac:dyDescent="0.25">
      <c r="A382" s="587"/>
      <c r="B382" s="957" t="s">
        <v>1582</v>
      </c>
      <c r="C382" s="957"/>
      <c r="D382" s="957"/>
      <c r="E382" s="957"/>
      <c r="F382" s="957"/>
      <c r="G382" s="962">
        <f t="shared" si="288"/>
        <v>10.802614632920941</v>
      </c>
      <c r="H382" s="962">
        <f t="shared" si="288"/>
        <v>11.135936997077026</v>
      </c>
      <c r="I382" s="962">
        <f t="shared" si="288"/>
        <v>9.4180285587998878</v>
      </c>
      <c r="J382" s="962">
        <f t="shared" si="288"/>
        <v>14.989903734094314</v>
      </c>
      <c r="K382" s="962">
        <f t="shared" si="288"/>
        <v>15.928720267519134</v>
      </c>
      <c r="L382" s="962">
        <f t="shared" si="288"/>
        <v>12.629252461951657</v>
      </c>
      <c r="M382" s="1507">
        <f>M324</f>
        <v>11.343661054932868</v>
      </c>
      <c r="N382" s="1507">
        <f t="shared" si="288"/>
        <v>11.171365994236311</v>
      </c>
      <c r="O382" s="1506">
        <f t="shared" si="288"/>
        <v>11.061631123919307</v>
      </c>
      <c r="P382" s="1506">
        <f t="shared" si="288"/>
        <v>11.432526852555061</v>
      </c>
      <c r="Q382" s="1506">
        <f t="shared" si="288"/>
        <v>10.515108717740295</v>
      </c>
      <c r="R382" s="959">
        <f t="shared" si="288"/>
        <v>9.6787095856641692</v>
      </c>
      <c r="AD382" s="551" t="s">
        <v>1558</v>
      </c>
      <c r="AE382" s="39"/>
      <c r="AF382" s="39"/>
      <c r="AG382" s="39"/>
      <c r="AH382" s="39"/>
      <c r="AI382" s="708">
        <f t="shared" ref="AI382:AP384" si="289">G382</f>
        <v>10.802614632920941</v>
      </c>
      <c r="AJ382" s="708">
        <f t="shared" si="289"/>
        <v>11.135936997077026</v>
      </c>
      <c r="AK382" s="708">
        <f t="shared" si="289"/>
        <v>9.4180285587998878</v>
      </c>
      <c r="AL382" s="708">
        <f t="shared" si="289"/>
        <v>14.989903734094314</v>
      </c>
      <c r="AM382" s="708">
        <f t="shared" si="289"/>
        <v>15.928720267519134</v>
      </c>
      <c r="AN382" s="708">
        <f t="shared" si="289"/>
        <v>12.629252461951657</v>
      </c>
      <c r="AO382" s="708">
        <f t="shared" si="289"/>
        <v>11.343661054932868</v>
      </c>
      <c r="AP382" s="580">
        <f t="shared" si="289"/>
        <v>11.171365994236311</v>
      </c>
      <c r="AQ382" s="580"/>
      <c r="AR382" s="708">
        <f t="shared" ref="AR382:AS384" si="290">P382</f>
        <v>11.432526852555061</v>
      </c>
      <c r="AS382" s="708">
        <f t="shared" si="290"/>
        <v>10.515108717740295</v>
      </c>
      <c r="BB382" s="565" t="str">
        <f>IFERROR(#REF!/#REF!*100-100,"")</f>
        <v/>
      </c>
      <c r="BC382" s="565" t="e">
        <f>#REF!-#REF!</f>
        <v>#REF!</v>
      </c>
    </row>
    <row r="383" spans="1:55" x14ac:dyDescent="0.25">
      <c r="A383" s="587"/>
      <c r="B383" s="974" t="s">
        <v>1608</v>
      </c>
      <c r="C383" s="957"/>
      <c r="D383" s="957"/>
      <c r="E383" s="957"/>
      <c r="F383" s="957"/>
      <c r="G383" s="962">
        <f t="shared" si="288"/>
        <v>2.4774304113480827</v>
      </c>
      <c r="H383" s="962">
        <f t="shared" si="288"/>
        <v>2.8709536803645097</v>
      </c>
      <c r="I383" s="962">
        <f t="shared" si="288"/>
        <v>4.2545979971425965</v>
      </c>
      <c r="J383" s="962">
        <f t="shared" si="288"/>
        <v>4.0537702357784466</v>
      </c>
      <c r="K383" s="962">
        <f t="shared" si="288"/>
        <v>-1.0207844712711318</v>
      </c>
      <c r="L383" s="962">
        <f t="shared" si="288"/>
        <v>-2.0450089525514801</v>
      </c>
      <c r="M383" s="1507">
        <f>M325</f>
        <v>1.2043561288336049</v>
      </c>
      <c r="N383" s="1507">
        <f t="shared" si="288"/>
        <v>3.1987146974063427</v>
      </c>
      <c r="O383" s="1506">
        <f t="shared" si="288"/>
        <v>3.2402247838616742</v>
      </c>
      <c r="P383" s="1506">
        <f t="shared" si="288"/>
        <v>-1.783118151241055E-2</v>
      </c>
      <c r="Q383" s="1506">
        <f t="shared" si="288"/>
        <v>2.0533021743548021</v>
      </c>
      <c r="R383" s="959">
        <f t="shared" si="288"/>
        <v>2.3774343415189096</v>
      </c>
      <c r="AD383" s="551" t="s">
        <v>1491</v>
      </c>
      <c r="AE383" s="39"/>
      <c r="AF383" s="39"/>
      <c r="AG383" s="39"/>
      <c r="AH383" s="39"/>
      <c r="AI383" s="708">
        <f t="shared" si="289"/>
        <v>2.4774304113480827</v>
      </c>
      <c r="AJ383" s="708">
        <f t="shared" si="289"/>
        <v>2.8709536803645097</v>
      </c>
      <c r="AK383" s="708">
        <f t="shared" si="289"/>
        <v>4.2545979971425965</v>
      </c>
      <c r="AL383" s="708">
        <f t="shared" si="289"/>
        <v>4.0537702357784466</v>
      </c>
      <c r="AM383" s="708">
        <f t="shared" si="289"/>
        <v>-1.0207844712711318</v>
      </c>
      <c r="AN383" s="708">
        <f t="shared" si="289"/>
        <v>-2.0450089525514801</v>
      </c>
      <c r="AO383" s="708">
        <f t="shared" si="289"/>
        <v>1.2043561288336049</v>
      </c>
      <c r="AP383" s="580">
        <f t="shared" si="289"/>
        <v>3.1987146974063427</v>
      </c>
      <c r="AQ383" s="580"/>
      <c r="AR383" s="708">
        <f t="shared" si="290"/>
        <v>-1.783118151241055E-2</v>
      </c>
      <c r="AS383" s="708">
        <f t="shared" si="290"/>
        <v>2.0533021743548021</v>
      </c>
      <c r="BB383" s="565" t="str">
        <f>IFERROR(#REF!/#REF!*100-100,"")</f>
        <v/>
      </c>
      <c r="BC383" s="565" t="e">
        <f>#REF!-#REF!</f>
        <v>#REF!</v>
      </c>
    </row>
    <row r="384" spans="1:55" x14ac:dyDescent="0.25">
      <c r="A384" s="568"/>
      <c r="B384" s="950" t="s">
        <v>1609</v>
      </c>
      <c r="C384" s="950"/>
      <c r="D384" s="950"/>
      <c r="E384" s="950"/>
      <c r="F384" s="950"/>
      <c r="G384" s="975">
        <f t="shared" si="288"/>
        <v>0</v>
      </c>
      <c r="H384" s="975">
        <f t="shared" si="288"/>
        <v>0</v>
      </c>
      <c r="I384" s="975">
        <f t="shared" si="288"/>
        <v>38.424202059112417</v>
      </c>
      <c r="J384" s="975">
        <f t="shared" si="288"/>
        <v>41.822604790419163</v>
      </c>
      <c r="K384" s="975">
        <f t="shared" si="288"/>
        <v>36.554010407167489</v>
      </c>
      <c r="L384" s="975">
        <f t="shared" si="288"/>
        <v>32.057594747836468</v>
      </c>
      <c r="M384" s="1508">
        <f>M326</f>
        <v>27.306318512132034</v>
      </c>
      <c r="N384" s="1508">
        <f t="shared" si="288"/>
        <v>22.755043227665706</v>
      </c>
      <c r="O384" s="1509">
        <f t="shared" si="288"/>
        <v>22.755043227665706</v>
      </c>
      <c r="P384" s="1509">
        <f t="shared" si="288"/>
        <v>19.648475642833894</v>
      </c>
      <c r="Q384" s="1509">
        <f t="shared" si="288"/>
        <v>15.875838244259297</v>
      </c>
      <c r="R384" s="1510">
        <f t="shared" si="288"/>
        <v>11.472456622736322</v>
      </c>
      <c r="AD384" s="936" t="s">
        <v>1561</v>
      </c>
      <c r="AE384" s="976"/>
      <c r="AF384" s="976"/>
      <c r="AG384" s="976"/>
      <c r="AH384" s="976"/>
      <c r="AI384" s="977">
        <f t="shared" si="289"/>
        <v>0</v>
      </c>
      <c r="AJ384" s="977">
        <f t="shared" si="289"/>
        <v>0</v>
      </c>
      <c r="AK384" s="977">
        <f t="shared" si="289"/>
        <v>38.424202059112417</v>
      </c>
      <c r="AL384" s="977">
        <f t="shared" si="289"/>
        <v>41.822604790419163</v>
      </c>
      <c r="AM384" s="977">
        <f t="shared" si="289"/>
        <v>36.554010407167489</v>
      </c>
      <c r="AN384" s="977">
        <f t="shared" si="289"/>
        <v>32.057594747836468</v>
      </c>
      <c r="AO384" s="977">
        <f t="shared" si="289"/>
        <v>27.306318512132034</v>
      </c>
      <c r="AP384" s="978">
        <f t="shared" si="289"/>
        <v>22.755043227665706</v>
      </c>
      <c r="AQ384" s="978"/>
      <c r="AR384" s="977">
        <f t="shared" si="290"/>
        <v>19.648475642833894</v>
      </c>
      <c r="AS384" s="977">
        <f t="shared" si="290"/>
        <v>15.875838244259297</v>
      </c>
      <c r="BB384" s="565" t="str">
        <f>IFERROR(#REF!/#REF!*100-100,"")</f>
        <v/>
      </c>
      <c r="BC384" s="565" t="e">
        <f>#REF!-#REF!</f>
        <v>#REF!</v>
      </c>
    </row>
    <row r="385" spans="1:55" x14ac:dyDescent="0.25">
      <c r="A385" s="587"/>
      <c r="AD385" s="534"/>
      <c r="AE385" s="534"/>
      <c r="AF385" s="534"/>
      <c r="AG385" s="534"/>
      <c r="AH385" s="534"/>
      <c r="AI385" s="534"/>
      <c r="AJ385" s="39"/>
      <c r="AK385" s="39"/>
      <c r="AL385" s="39"/>
      <c r="AM385" s="39"/>
      <c r="AN385" s="39"/>
      <c r="AO385" s="39"/>
      <c r="AP385" s="534"/>
      <c r="AQ385" s="534"/>
      <c r="AR385" s="39"/>
      <c r="AS385" s="39"/>
      <c r="BB385" s="565" t="str">
        <f>IFERROR(#REF!/I385*100-100,"")</f>
        <v/>
      </c>
      <c r="BC385" s="565" t="e">
        <f>#REF!-I385</f>
        <v>#REF!</v>
      </c>
    </row>
    <row r="386" spans="1:55" x14ac:dyDescent="0.25">
      <c r="A386" s="587"/>
      <c r="AD386" s="534"/>
      <c r="AE386" s="534"/>
      <c r="AF386" s="534"/>
      <c r="AG386" s="534"/>
      <c r="AH386" s="534"/>
      <c r="AI386" s="534"/>
      <c r="AJ386" s="534"/>
      <c r="AK386" s="534"/>
      <c r="AL386" s="534"/>
      <c r="AM386" s="534"/>
      <c r="AN386" s="534"/>
      <c r="AO386" s="534"/>
      <c r="AP386" s="534"/>
      <c r="AQ386" s="534"/>
      <c r="AR386" s="534"/>
      <c r="AS386" s="534"/>
      <c r="BB386" s="565" t="str">
        <f>IFERROR(#REF!/I386*100-100,"")</f>
        <v/>
      </c>
      <c r="BC386" s="565" t="e">
        <f>#REF!-I386</f>
        <v>#REF!</v>
      </c>
    </row>
    <row r="387" spans="1:55" x14ac:dyDescent="0.25">
      <c r="A387" s="587"/>
      <c r="B387" s="534" t="s">
        <v>1396</v>
      </c>
      <c r="H387" s="979">
        <f>H370-G370</f>
        <v>6.9604100100000892</v>
      </c>
      <c r="I387" s="979">
        <f t="shared" ref="I387:R387" si="291">(I370/H370-1)*100</f>
        <v>10.538192896513943</v>
      </c>
      <c r="J387" s="979">
        <f t="shared" si="291"/>
        <v>7.753819258614536</v>
      </c>
      <c r="K387" s="979">
        <f t="shared" si="291"/>
        <v>18.183775336905008</v>
      </c>
      <c r="L387" s="979">
        <f t="shared" si="291"/>
        <v>-10.595595256156598</v>
      </c>
      <c r="M387" s="1502">
        <f t="shared" si="291"/>
        <v>12.769109748497275</v>
      </c>
      <c r="N387" s="1511">
        <f>(N370/M370-1)*100</f>
        <v>1.5321408021584659</v>
      </c>
      <c r="O387" s="1452"/>
      <c r="P387" s="1271">
        <f>(P370/N370-1)*100</f>
        <v>8.7316688611064119</v>
      </c>
      <c r="Q387" s="1271">
        <f t="shared" si="291"/>
        <v>-1.7878292095932946</v>
      </c>
      <c r="R387" s="1272">
        <f t="shared" si="291"/>
        <v>-1.3608600662674664</v>
      </c>
      <c r="AD387" s="534"/>
      <c r="AE387" s="534"/>
      <c r="AF387" s="534"/>
      <c r="AG387" s="534"/>
      <c r="AH387" s="534"/>
      <c r="AI387" s="534"/>
      <c r="AJ387" s="534"/>
      <c r="AK387" s="534"/>
      <c r="AL387" s="534"/>
      <c r="AM387" s="534"/>
      <c r="AN387" s="534"/>
      <c r="AO387" s="534"/>
      <c r="AP387" s="534"/>
      <c r="AQ387" s="534"/>
      <c r="AR387" s="534"/>
      <c r="AS387" s="534"/>
      <c r="BB387" s="565" t="str">
        <f>IFERROR(#REF!/I387*100-100,"")</f>
        <v/>
      </c>
      <c r="BC387" s="565" t="e">
        <f>#REF!-I387</f>
        <v>#REF!</v>
      </c>
    </row>
    <row r="388" spans="1:55" x14ac:dyDescent="0.25">
      <c r="A388" s="587"/>
      <c r="AD388" s="534"/>
      <c r="AE388" s="534"/>
      <c r="AF388" s="534"/>
      <c r="AG388" s="534"/>
      <c r="AH388" s="534"/>
      <c r="AI388" s="534"/>
      <c r="AJ388" s="534"/>
      <c r="AK388" s="534"/>
      <c r="AL388" s="534"/>
      <c r="AM388" s="534"/>
      <c r="AN388" s="534"/>
      <c r="AO388" s="534"/>
      <c r="AP388" s="534"/>
      <c r="AQ388" s="534"/>
      <c r="AR388" s="534"/>
      <c r="AS388" s="534"/>
      <c r="BB388" s="565" t="str">
        <f>IFERROR(#REF!/I388*100-100,"")</f>
        <v/>
      </c>
      <c r="BC388" s="565" t="e">
        <f>#REF!-I388</f>
        <v>#REF!</v>
      </c>
    </row>
    <row r="389" spans="1:55" x14ac:dyDescent="0.25">
      <c r="A389" s="587"/>
      <c r="AD389" s="534"/>
      <c r="AE389" s="534"/>
      <c r="AF389" s="534"/>
      <c r="AG389" s="534"/>
      <c r="AH389" s="534"/>
      <c r="AI389" s="534"/>
      <c r="AJ389" s="534"/>
      <c r="AK389" s="534"/>
      <c r="AL389" s="534"/>
      <c r="AM389" s="534"/>
      <c r="AN389" s="534"/>
      <c r="AO389" s="534"/>
      <c r="AP389" s="534"/>
      <c r="AQ389" s="534"/>
      <c r="AR389" s="534"/>
      <c r="AS389" s="534"/>
      <c r="BB389" s="565" t="str">
        <f>IFERROR(#REF!/I389*100-100,"")</f>
        <v/>
      </c>
      <c r="BC389" s="565" t="e">
        <f>#REF!-I389</f>
        <v>#REF!</v>
      </c>
    </row>
    <row r="390" spans="1:55" x14ac:dyDescent="0.25">
      <c r="A390" s="587"/>
      <c r="AD390" s="534"/>
      <c r="AE390" s="534"/>
      <c r="AF390" s="534"/>
      <c r="AG390" s="534"/>
      <c r="AH390" s="534"/>
      <c r="AI390" s="534"/>
      <c r="AJ390" s="534"/>
      <c r="AK390" s="534"/>
      <c r="AL390" s="534"/>
      <c r="AM390" s="534"/>
      <c r="AN390" s="534"/>
      <c r="AO390" s="534"/>
      <c r="AP390" s="534"/>
      <c r="AQ390" s="534"/>
      <c r="AR390" s="534"/>
      <c r="AS390" s="534"/>
      <c r="BB390" s="565" t="str">
        <f>IFERROR(#REF!/I390*100-100,"")</f>
        <v/>
      </c>
      <c r="BC390" s="565" t="e">
        <f>#REF!-I390</f>
        <v>#REF!</v>
      </c>
    </row>
    <row r="391" spans="1:55" x14ac:dyDescent="0.25">
      <c r="A391" s="587"/>
      <c r="AD391" s="534"/>
      <c r="AE391" s="534"/>
      <c r="AF391" s="534"/>
      <c r="AG391" s="534"/>
      <c r="AH391" s="534"/>
      <c r="AI391" s="534"/>
      <c r="AJ391" s="534"/>
      <c r="AK391" s="534"/>
      <c r="AL391" s="534"/>
      <c r="AM391" s="534"/>
      <c r="AN391" s="534"/>
      <c r="AO391" s="534"/>
      <c r="AP391" s="534"/>
      <c r="AQ391" s="534"/>
      <c r="AR391" s="534"/>
      <c r="AS391" s="534"/>
      <c r="BB391" s="565" t="str">
        <f>IFERROR(#REF!/I391*100-100,"")</f>
        <v/>
      </c>
      <c r="BC391" s="565" t="e">
        <f>#REF!-I391</f>
        <v>#REF!</v>
      </c>
    </row>
    <row r="392" spans="1:55" x14ac:dyDescent="0.25">
      <c r="A392" s="587"/>
      <c r="AD392" s="534"/>
      <c r="AE392" s="534"/>
      <c r="AF392" s="534"/>
      <c r="AG392" s="534"/>
      <c r="AH392" s="534"/>
      <c r="AI392" s="534"/>
      <c r="AJ392" s="534"/>
      <c r="AK392" s="534"/>
      <c r="AL392" s="534"/>
      <c r="AM392" s="534"/>
      <c r="AN392" s="534"/>
      <c r="AO392" s="534"/>
      <c r="AP392" s="534"/>
      <c r="AQ392" s="534"/>
      <c r="AR392" s="534"/>
      <c r="AS392" s="534"/>
      <c r="BB392" s="565" t="str">
        <f>IFERROR(#REF!/I392*100-100,"")</f>
        <v/>
      </c>
      <c r="BC392" s="565" t="e">
        <f>#REF!-I392</f>
        <v>#REF!</v>
      </c>
    </row>
    <row r="393" spans="1:55" x14ac:dyDescent="0.25">
      <c r="A393" s="587"/>
      <c r="AD393" s="534"/>
      <c r="AE393" s="534"/>
      <c r="AF393" s="534"/>
      <c r="AG393" s="534"/>
      <c r="AH393" s="534"/>
      <c r="AI393" s="534"/>
      <c r="AJ393" s="534"/>
      <c r="AK393" s="534"/>
      <c r="AL393" s="534"/>
      <c r="AM393" s="534"/>
      <c r="AN393" s="534"/>
      <c r="AO393" s="534"/>
      <c r="AP393" s="534"/>
      <c r="AQ393" s="534"/>
      <c r="AR393" s="534"/>
      <c r="AS393" s="534"/>
      <c r="BB393" s="565" t="str">
        <f>IFERROR(#REF!/I393*100-100,"")</f>
        <v/>
      </c>
      <c r="BC393" s="565" t="e">
        <f>#REF!-I393</f>
        <v>#REF!</v>
      </c>
    </row>
    <row r="394" spans="1:55" x14ac:dyDescent="0.25">
      <c r="A394" s="587"/>
      <c r="AD394" s="534"/>
      <c r="AE394" s="534"/>
      <c r="AF394" s="534"/>
      <c r="AG394" s="534"/>
      <c r="AH394" s="534"/>
      <c r="AI394" s="534"/>
      <c r="AJ394" s="534"/>
      <c r="AK394" s="534"/>
      <c r="AL394" s="534"/>
      <c r="AM394" s="534"/>
      <c r="AN394" s="534"/>
      <c r="AO394" s="534"/>
      <c r="AP394" s="534"/>
      <c r="AQ394" s="534"/>
      <c r="AR394" s="534"/>
      <c r="AS394" s="534"/>
      <c r="BB394" s="565" t="str">
        <f>IFERROR(#REF!/I394*100-100,"")</f>
        <v/>
      </c>
      <c r="BC394" s="565" t="e">
        <f>#REF!-I394</f>
        <v>#REF!</v>
      </c>
    </row>
    <row r="395" spans="1:55" x14ac:dyDescent="0.25">
      <c r="A395" s="587"/>
      <c r="AD395" s="534"/>
      <c r="AE395" s="534"/>
      <c r="AF395" s="534"/>
      <c r="AG395" s="534"/>
      <c r="AH395" s="534"/>
      <c r="AI395" s="534"/>
      <c r="AJ395" s="534"/>
      <c r="AK395" s="534"/>
      <c r="AL395" s="534"/>
      <c r="AM395" s="534"/>
      <c r="AN395" s="534"/>
      <c r="AO395" s="534"/>
      <c r="AP395" s="534"/>
      <c r="AQ395" s="534"/>
      <c r="AR395" s="534"/>
      <c r="AS395" s="534"/>
      <c r="BB395" s="565" t="str">
        <f>IFERROR(#REF!/I395*100-100,"")</f>
        <v/>
      </c>
      <c r="BC395" s="565" t="e">
        <f>#REF!-I395</f>
        <v>#REF!</v>
      </c>
    </row>
    <row r="396" spans="1:55" x14ac:dyDescent="0.25">
      <c r="A396" s="587"/>
      <c r="AD396" s="534"/>
      <c r="AE396" s="534"/>
      <c r="AF396" s="534"/>
      <c r="AG396" s="534"/>
      <c r="AH396" s="534"/>
      <c r="AI396" s="534"/>
      <c r="AJ396" s="534"/>
      <c r="AK396" s="534"/>
      <c r="AL396" s="534"/>
      <c r="AM396" s="534"/>
      <c r="AN396" s="534"/>
      <c r="AO396" s="534"/>
      <c r="AP396" s="534"/>
      <c r="AQ396" s="534"/>
      <c r="AR396" s="534"/>
      <c r="AS396" s="534"/>
      <c r="BB396" s="565" t="str">
        <f>IFERROR(#REF!/I396*100-100,"")</f>
        <v/>
      </c>
      <c r="BC396" s="565" t="e">
        <f>#REF!-I396</f>
        <v>#REF!</v>
      </c>
    </row>
    <row r="397" spans="1:55" x14ac:dyDescent="0.25">
      <c r="A397" s="587"/>
      <c r="AD397" s="534"/>
      <c r="AE397" s="534"/>
      <c r="AF397" s="534"/>
      <c r="AG397" s="534"/>
      <c r="AH397" s="534"/>
      <c r="AI397" s="534"/>
      <c r="AJ397" s="534"/>
      <c r="AK397" s="534"/>
      <c r="AL397" s="534"/>
      <c r="AM397" s="534"/>
      <c r="AN397" s="534"/>
      <c r="AO397" s="534"/>
      <c r="AP397" s="534"/>
      <c r="AQ397" s="534"/>
      <c r="AR397" s="534"/>
      <c r="AS397" s="534"/>
      <c r="BB397" s="565" t="str">
        <f>IFERROR(#REF!/I397*100-100,"")</f>
        <v/>
      </c>
      <c r="BC397" s="565" t="e">
        <f>#REF!-I397</f>
        <v>#REF!</v>
      </c>
    </row>
    <row r="398" spans="1:55" x14ac:dyDescent="0.25">
      <c r="A398" s="587"/>
      <c r="AD398" s="534"/>
      <c r="AE398" s="534"/>
      <c r="AF398" s="534"/>
      <c r="AG398" s="534"/>
      <c r="AH398" s="534"/>
      <c r="AI398" s="534"/>
      <c r="AJ398" s="534"/>
      <c r="AK398" s="534"/>
      <c r="AL398" s="534"/>
      <c r="AM398" s="534"/>
      <c r="AN398" s="534"/>
      <c r="AO398" s="534"/>
      <c r="AP398" s="534"/>
      <c r="AQ398" s="534"/>
      <c r="AR398" s="534"/>
      <c r="AS398" s="534"/>
      <c r="BB398" s="565" t="str">
        <f>IFERROR(#REF!/I398*100-100,"")</f>
        <v/>
      </c>
      <c r="BC398" s="565" t="e">
        <f>#REF!-I398</f>
        <v>#REF!</v>
      </c>
    </row>
    <row r="399" spans="1:55" x14ac:dyDescent="0.25">
      <c r="A399" s="587"/>
      <c r="AD399" s="534"/>
      <c r="AE399" s="534"/>
      <c r="AF399" s="534"/>
      <c r="AG399" s="534"/>
      <c r="AH399" s="534"/>
      <c r="AI399" s="534"/>
      <c r="AJ399" s="534"/>
      <c r="AK399" s="534"/>
      <c r="AL399" s="534"/>
      <c r="AM399" s="534"/>
      <c r="AN399" s="534"/>
      <c r="AO399" s="534"/>
      <c r="AP399" s="534"/>
      <c r="AQ399" s="534"/>
      <c r="AR399" s="534"/>
      <c r="AS399" s="534"/>
      <c r="BB399" s="565" t="str">
        <f>IFERROR(#REF!/I399*100-100,"")</f>
        <v/>
      </c>
      <c r="BC399" s="565" t="e">
        <f>#REF!-I399</f>
        <v>#REF!</v>
      </c>
    </row>
    <row r="400" spans="1:55" x14ac:dyDescent="0.25">
      <c r="A400" s="587"/>
      <c r="AD400" s="534"/>
      <c r="AE400" s="534"/>
      <c r="AF400" s="534"/>
      <c r="AG400" s="534"/>
      <c r="AH400" s="534"/>
      <c r="AI400" s="534"/>
      <c r="AJ400" s="534"/>
      <c r="AK400" s="534"/>
      <c r="AL400" s="534"/>
      <c r="AM400" s="534"/>
      <c r="AN400" s="534"/>
      <c r="AO400" s="534"/>
      <c r="AP400" s="534"/>
      <c r="AQ400" s="534"/>
      <c r="AR400" s="534"/>
      <c r="AS400" s="534"/>
      <c r="BB400" s="565" t="str">
        <f>IFERROR(#REF!/I400*100-100,"")</f>
        <v/>
      </c>
      <c r="BC400" s="565" t="e">
        <f>#REF!-I400</f>
        <v>#REF!</v>
      </c>
    </row>
    <row r="401" spans="1:55" x14ac:dyDescent="0.25">
      <c r="A401" s="587"/>
      <c r="AD401" s="534"/>
      <c r="AE401" s="534"/>
      <c r="AF401" s="534"/>
      <c r="AG401" s="534"/>
      <c r="AH401" s="534"/>
      <c r="AI401" s="534"/>
      <c r="AJ401" s="534"/>
      <c r="AK401" s="534"/>
      <c r="AL401" s="534"/>
      <c r="AM401" s="534"/>
      <c r="AN401" s="534"/>
      <c r="AO401" s="534"/>
      <c r="AP401" s="534"/>
      <c r="AQ401" s="534"/>
      <c r="AR401" s="534"/>
      <c r="AS401" s="534"/>
      <c r="BB401" s="565" t="str">
        <f>IFERROR(#REF!/I401*100-100,"")</f>
        <v/>
      </c>
      <c r="BC401" s="565" t="e">
        <f>#REF!-I401</f>
        <v>#REF!</v>
      </c>
    </row>
    <row r="402" spans="1:55" x14ac:dyDescent="0.25">
      <c r="A402" s="587"/>
      <c r="AD402" s="534"/>
      <c r="AE402" s="534"/>
      <c r="AF402" s="534"/>
      <c r="AG402" s="534"/>
      <c r="AH402" s="534"/>
      <c r="AI402" s="534"/>
      <c r="AJ402" s="534"/>
      <c r="AK402" s="534"/>
      <c r="AL402" s="534"/>
      <c r="AM402" s="534"/>
      <c r="AN402" s="534"/>
      <c r="AO402" s="534"/>
      <c r="AP402" s="534"/>
      <c r="AQ402" s="534"/>
      <c r="AR402" s="534"/>
      <c r="AS402" s="534"/>
      <c r="BB402" s="565" t="str">
        <f>IFERROR(#REF!/I402*100-100,"")</f>
        <v/>
      </c>
      <c r="BC402" s="565" t="e">
        <f>#REF!-I402</f>
        <v>#REF!</v>
      </c>
    </row>
    <row r="403" spans="1:55" x14ac:dyDescent="0.25">
      <c r="A403" s="568"/>
      <c r="AD403" s="534"/>
      <c r="AE403" s="534"/>
      <c r="AF403" s="534"/>
      <c r="AG403" s="534"/>
      <c r="AH403" s="534"/>
      <c r="AI403" s="534"/>
      <c r="AJ403" s="534"/>
      <c r="AK403" s="534"/>
      <c r="AL403" s="534"/>
      <c r="AM403" s="534"/>
      <c r="AN403" s="534"/>
      <c r="AO403" s="534"/>
      <c r="AP403" s="534"/>
      <c r="AQ403" s="534"/>
      <c r="AR403" s="534"/>
      <c r="AS403" s="534"/>
      <c r="BB403" s="565" t="str">
        <f>IFERROR(#REF!/I403*100-100,"")</f>
        <v/>
      </c>
      <c r="BC403" s="565" t="e">
        <f>#REF!-I403</f>
        <v>#REF!</v>
      </c>
    </row>
    <row r="404" spans="1:55" x14ac:dyDescent="0.25">
      <c r="A404" s="587"/>
      <c r="AD404" s="534"/>
      <c r="AE404" s="534"/>
      <c r="AF404" s="534"/>
      <c r="AG404" s="534"/>
      <c r="AH404" s="534"/>
      <c r="AI404" s="534"/>
      <c r="AJ404" s="534"/>
      <c r="AK404" s="534"/>
      <c r="AL404" s="534"/>
      <c r="AM404" s="534"/>
      <c r="AN404" s="534"/>
      <c r="AO404" s="534"/>
      <c r="AP404" s="534"/>
      <c r="AQ404" s="534"/>
      <c r="AR404" s="534"/>
      <c r="AS404" s="534"/>
      <c r="BB404" s="565" t="str">
        <f>IFERROR(#REF!/I404*100-100,"")</f>
        <v/>
      </c>
      <c r="BC404" s="565" t="e">
        <f>#REF!-I404</f>
        <v>#REF!</v>
      </c>
    </row>
    <row r="405" spans="1:55" x14ac:dyDescent="0.25">
      <c r="A405" s="587"/>
      <c r="AD405" s="534"/>
      <c r="AE405" s="534"/>
      <c r="AF405" s="534"/>
      <c r="AG405" s="534"/>
      <c r="AH405" s="534"/>
      <c r="AI405" s="534"/>
      <c r="AJ405" s="534"/>
      <c r="AK405" s="534"/>
      <c r="AL405" s="534"/>
      <c r="AM405" s="534"/>
      <c r="AN405" s="534"/>
      <c r="AO405" s="534"/>
      <c r="AP405" s="534"/>
      <c r="AQ405" s="534"/>
      <c r="AR405" s="534"/>
      <c r="AS405" s="534"/>
      <c r="BB405" s="565" t="str">
        <f>IFERROR(#REF!/I405*100-100,"")</f>
        <v/>
      </c>
      <c r="BC405" s="565" t="e">
        <f>#REF!-I405</f>
        <v>#REF!</v>
      </c>
    </row>
    <row r="406" spans="1:55" x14ac:dyDescent="0.25">
      <c r="A406" s="568"/>
      <c r="AD406" s="534"/>
      <c r="AE406" s="534"/>
      <c r="AF406" s="534"/>
      <c r="AG406" s="534"/>
      <c r="AH406" s="534"/>
      <c r="AI406" s="534"/>
      <c r="AJ406" s="534"/>
      <c r="AK406" s="534"/>
      <c r="AL406" s="534"/>
      <c r="AM406" s="534"/>
      <c r="AN406" s="534"/>
      <c r="AO406" s="534"/>
      <c r="AP406" s="534"/>
      <c r="AQ406" s="534"/>
      <c r="AR406" s="534"/>
      <c r="AS406" s="534"/>
      <c r="BB406" s="565" t="str">
        <f>IFERROR(#REF!/I406*100-100,"")</f>
        <v/>
      </c>
      <c r="BC406" s="565" t="e">
        <f>#REF!-I406</f>
        <v>#REF!</v>
      </c>
    </row>
    <row r="407" spans="1:55" x14ac:dyDescent="0.25">
      <c r="A407" s="587"/>
      <c r="AD407" s="534"/>
      <c r="AE407" s="534"/>
      <c r="AF407" s="534"/>
      <c r="AG407" s="534"/>
      <c r="AH407" s="534"/>
      <c r="AI407" s="534"/>
      <c r="AJ407" s="534"/>
      <c r="AK407" s="534"/>
      <c r="AL407" s="534"/>
      <c r="AM407" s="534"/>
      <c r="AN407" s="534"/>
      <c r="AO407" s="534"/>
      <c r="AP407" s="534"/>
      <c r="AQ407" s="534"/>
      <c r="AR407" s="534"/>
      <c r="AS407" s="534"/>
      <c r="BB407" s="565" t="str">
        <f>IFERROR(#REF!/I407*100-100,"")</f>
        <v/>
      </c>
      <c r="BC407" s="565" t="e">
        <f>#REF!-I407</f>
        <v>#REF!</v>
      </c>
    </row>
    <row r="408" spans="1:55" x14ac:dyDescent="0.25">
      <c r="A408" s="587"/>
      <c r="AD408" s="534"/>
      <c r="AE408" s="534"/>
      <c r="AF408" s="534"/>
      <c r="AG408" s="534"/>
      <c r="AH408" s="534"/>
      <c r="AI408" s="534"/>
      <c r="AJ408" s="534"/>
      <c r="AK408" s="534"/>
      <c r="AL408" s="534"/>
      <c r="AM408" s="534"/>
      <c r="AN408" s="534"/>
      <c r="AO408" s="534"/>
      <c r="AP408" s="534"/>
      <c r="AQ408" s="534"/>
      <c r="AR408" s="534"/>
      <c r="AS408" s="534"/>
      <c r="BB408" s="565" t="str">
        <f>IFERROR(#REF!/I408*100-100,"")</f>
        <v/>
      </c>
      <c r="BC408" s="565" t="e">
        <f>#REF!-I408</f>
        <v>#REF!</v>
      </c>
    </row>
    <row r="409" spans="1:55" x14ac:dyDescent="0.25">
      <c r="A409" s="587"/>
      <c r="AD409" s="534"/>
      <c r="AE409" s="534"/>
      <c r="AF409" s="534"/>
      <c r="AG409" s="534"/>
      <c r="AH409" s="534"/>
      <c r="AI409" s="534"/>
      <c r="AJ409" s="534"/>
      <c r="AK409" s="534"/>
      <c r="AL409" s="534"/>
      <c r="AM409" s="534"/>
      <c r="AN409" s="534"/>
      <c r="AO409" s="534"/>
      <c r="AP409" s="534"/>
      <c r="AQ409" s="534"/>
      <c r="AR409" s="534"/>
      <c r="AS409" s="534"/>
      <c r="BB409" s="565" t="str">
        <f>IFERROR(#REF!/I409*100-100,"")</f>
        <v/>
      </c>
      <c r="BC409" s="565" t="e">
        <f>#REF!-I409</f>
        <v>#REF!</v>
      </c>
    </row>
    <row r="410" spans="1:55" x14ac:dyDescent="0.25">
      <c r="A410" s="980"/>
      <c r="AD410" s="534"/>
      <c r="AE410" s="534"/>
      <c r="AF410" s="534"/>
      <c r="AG410" s="534"/>
      <c r="AH410" s="534"/>
      <c r="AI410" s="534"/>
      <c r="AJ410" s="534"/>
      <c r="AK410" s="534"/>
      <c r="AL410" s="534"/>
      <c r="AM410" s="534"/>
      <c r="AN410" s="534"/>
      <c r="AO410" s="534"/>
      <c r="AP410" s="534"/>
      <c r="AQ410" s="534"/>
      <c r="AR410" s="534"/>
      <c r="AS410" s="534"/>
      <c r="BB410" s="565" t="str">
        <f>IFERROR(#REF!/I410*100-100,"")</f>
        <v/>
      </c>
      <c r="BC410" s="565" t="e">
        <f>#REF!-I410</f>
        <v>#REF!</v>
      </c>
    </row>
    <row r="411" spans="1:55" x14ac:dyDescent="0.25">
      <c r="A411" s="587"/>
      <c r="AD411" s="534"/>
      <c r="AE411" s="534"/>
      <c r="AF411" s="534"/>
      <c r="AG411" s="534"/>
      <c r="AH411" s="534"/>
      <c r="AI411" s="534"/>
      <c r="AJ411" s="534"/>
      <c r="AK411" s="534"/>
      <c r="AL411" s="534"/>
      <c r="AM411" s="534"/>
      <c r="AN411" s="534"/>
      <c r="AO411" s="534"/>
      <c r="AP411" s="534"/>
      <c r="AQ411" s="534"/>
      <c r="AR411" s="534"/>
      <c r="AS411" s="534"/>
      <c r="BB411" s="565" t="str">
        <f>IFERROR(#REF!/I411*100-100,"")</f>
        <v/>
      </c>
      <c r="BC411" s="565" t="e">
        <f>#REF!-I411</f>
        <v>#REF!</v>
      </c>
    </row>
    <row r="412" spans="1:55" x14ac:dyDescent="0.25">
      <c r="A412" s="587"/>
      <c r="AD412" s="534"/>
      <c r="AE412" s="534"/>
      <c r="AF412" s="534"/>
      <c r="AG412" s="534"/>
      <c r="AH412" s="534"/>
      <c r="AI412" s="534"/>
      <c r="AJ412" s="534"/>
      <c r="AK412" s="534"/>
      <c r="AL412" s="534"/>
      <c r="AM412" s="534"/>
      <c r="AN412" s="534"/>
      <c r="AO412" s="534"/>
      <c r="AP412" s="534"/>
      <c r="AQ412" s="534"/>
      <c r="AR412" s="534"/>
      <c r="AS412" s="534"/>
      <c r="BB412" s="565" t="str">
        <f>IFERROR(#REF!/I412*100-100,"")</f>
        <v/>
      </c>
      <c r="BC412" s="565" t="e">
        <f>#REF!-I412</f>
        <v>#REF!</v>
      </c>
    </row>
    <row r="413" spans="1:55" x14ac:dyDescent="0.25">
      <c r="A413" s="587"/>
      <c r="AD413" s="534"/>
      <c r="AE413" s="534"/>
      <c r="AF413" s="534"/>
      <c r="AG413" s="534"/>
      <c r="AH413" s="534"/>
      <c r="AI413" s="534"/>
      <c r="AJ413" s="534"/>
      <c r="AK413" s="534"/>
      <c r="AL413" s="534"/>
      <c r="AM413" s="534"/>
      <c r="AN413" s="534"/>
      <c r="AO413" s="534"/>
      <c r="AP413" s="534"/>
      <c r="AQ413" s="534"/>
      <c r="AR413" s="534"/>
      <c r="AS413" s="534"/>
      <c r="BB413" s="565" t="str">
        <f>IFERROR(#REF!/I413*100-100,"")</f>
        <v/>
      </c>
      <c r="BC413" s="565" t="e">
        <f>#REF!-I413</f>
        <v>#REF!</v>
      </c>
    </row>
    <row r="414" spans="1:55" x14ac:dyDescent="0.25">
      <c r="A414" s="587"/>
      <c r="AD414" s="534"/>
      <c r="AE414" s="534"/>
      <c r="AF414" s="534"/>
      <c r="AG414" s="534"/>
      <c r="AH414" s="534"/>
      <c r="AI414" s="534"/>
      <c r="AJ414" s="534"/>
      <c r="AK414" s="534"/>
      <c r="AL414" s="534"/>
      <c r="AM414" s="534"/>
      <c r="AN414" s="534"/>
      <c r="AO414" s="534"/>
      <c r="AP414" s="534"/>
      <c r="AQ414" s="534"/>
      <c r="AR414" s="534"/>
      <c r="AS414" s="534"/>
      <c r="BB414" s="565" t="str">
        <f>IFERROR(#REF!/I414*100-100,"")</f>
        <v/>
      </c>
      <c r="BC414" s="565" t="e">
        <f>#REF!-I414</f>
        <v>#REF!</v>
      </c>
    </row>
    <row r="415" spans="1:55" x14ac:dyDescent="0.25">
      <c r="A415" s="587"/>
      <c r="AD415" s="534"/>
      <c r="AE415" s="534"/>
      <c r="AF415" s="534"/>
      <c r="AG415" s="534"/>
      <c r="AH415" s="534"/>
      <c r="AI415" s="534"/>
      <c r="AJ415" s="534"/>
      <c r="AK415" s="534"/>
      <c r="AL415" s="534"/>
      <c r="AM415" s="534"/>
      <c r="AN415" s="534"/>
      <c r="AO415" s="534"/>
      <c r="AP415" s="534"/>
      <c r="AQ415" s="534"/>
      <c r="AR415" s="534"/>
      <c r="AS415" s="534"/>
      <c r="BB415" s="565" t="str">
        <f>IFERROR(#REF!/I415*100-100,"")</f>
        <v/>
      </c>
      <c r="BC415" s="565" t="e">
        <f>#REF!-I415</f>
        <v>#REF!</v>
      </c>
    </row>
    <row r="416" spans="1:55" x14ac:dyDescent="0.25">
      <c r="A416" s="587"/>
      <c r="AD416" s="534"/>
      <c r="AE416" s="534"/>
      <c r="AF416" s="534"/>
      <c r="AG416" s="534"/>
      <c r="AH416" s="534"/>
      <c r="AI416" s="534"/>
      <c r="AJ416" s="534"/>
      <c r="AK416" s="534"/>
      <c r="AL416" s="534"/>
      <c r="AM416" s="534"/>
      <c r="AN416" s="534"/>
      <c r="AO416" s="534"/>
      <c r="AP416" s="534"/>
      <c r="AQ416" s="534"/>
      <c r="AR416" s="534"/>
      <c r="AS416" s="534"/>
      <c r="BB416" s="565" t="str">
        <f>IFERROR(#REF!/I416*100-100,"")</f>
        <v/>
      </c>
      <c r="BC416" s="565" t="e">
        <f>#REF!-I416</f>
        <v>#REF!</v>
      </c>
    </row>
    <row r="417" spans="1:55" x14ac:dyDescent="0.25">
      <c r="A417" s="587"/>
      <c r="AD417" s="534"/>
      <c r="AE417" s="534"/>
      <c r="AF417" s="534"/>
      <c r="AG417" s="534"/>
      <c r="AH417" s="534"/>
      <c r="AI417" s="534"/>
      <c r="AJ417" s="534"/>
      <c r="AK417" s="534"/>
      <c r="AL417" s="534"/>
      <c r="AM417" s="534"/>
      <c r="AN417" s="534"/>
      <c r="AO417" s="534"/>
      <c r="AP417" s="534"/>
      <c r="AQ417" s="534"/>
      <c r="AR417" s="534"/>
      <c r="AS417" s="534"/>
      <c r="BB417" s="565" t="str">
        <f>IFERROR(#REF!/I417*100-100,"")</f>
        <v/>
      </c>
      <c r="BC417" s="565" t="e">
        <f>#REF!-I417</f>
        <v>#REF!</v>
      </c>
    </row>
    <row r="418" spans="1:55" x14ac:dyDescent="0.25">
      <c r="A418" s="587"/>
      <c r="AD418" s="534"/>
      <c r="AE418" s="534"/>
      <c r="AF418" s="534"/>
      <c r="AG418" s="534"/>
      <c r="AH418" s="534"/>
      <c r="AI418" s="534"/>
      <c r="AJ418" s="534"/>
      <c r="AK418" s="534"/>
      <c r="AL418" s="534"/>
      <c r="AM418" s="534"/>
      <c r="AN418" s="534"/>
      <c r="AO418" s="534"/>
      <c r="AP418" s="534"/>
      <c r="AQ418" s="534"/>
      <c r="AR418" s="534"/>
      <c r="AS418" s="534"/>
      <c r="BB418" s="565" t="str">
        <f>IFERROR(#REF!/I418*100-100,"")</f>
        <v/>
      </c>
      <c r="BC418" s="565" t="e">
        <f>#REF!-I418</f>
        <v>#REF!</v>
      </c>
    </row>
    <row r="419" spans="1:55" x14ac:dyDescent="0.25">
      <c r="A419" s="587"/>
      <c r="AD419" s="534"/>
      <c r="AE419" s="534"/>
      <c r="AF419" s="534"/>
      <c r="AG419" s="534"/>
      <c r="AH419" s="534"/>
      <c r="AI419" s="534"/>
      <c r="AJ419" s="534"/>
      <c r="AK419" s="534"/>
      <c r="AL419" s="534"/>
      <c r="AM419" s="534"/>
      <c r="AN419" s="534"/>
      <c r="AO419" s="534"/>
      <c r="AP419" s="534"/>
      <c r="AQ419" s="534"/>
      <c r="AR419" s="534"/>
      <c r="AS419" s="534"/>
      <c r="BB419" s="565" t="str">
        <f>IFERROR(#REF!/I419*100-100,"")</f>
        <v/>
      </c>
      <c r="BC419" s="565" t="e">
        <f>#REF!-I419</f>
        <v>#REF!</v>
      </c>
    </row>
    <row r="420" spans="1:55" x14ac:dyDescent="0.25">
      <c r="A420" s="587"/>
      <c r="AD420" s="534"/>
      <c r="AE420" s="534"/>
      <c r="AF420" s="534"/>
      <c r="AG420" s="534"/>
      <c r="AH420" s="534"/>
      <c r="AI420" s="534"/>
      <c r="AJ420" s="534"/>
      <c r="AK420" s="534"/>
      <c r="AL420" s="534"/>
      <c r="AM420" s="534"/>
      <c r="AN420" s="534"/>
      <c r="AO420" s="534"/>
      <c r="AP420" s="534"/>
      <c r="AQ420" s="534"/>
      <c r="AR420" s="534"/>
      <c r="AS420" s="534"/>
      <c r="BB420" s="565" t="str">
        <f>IFERROR(#REF!/I420*100-100,"")</f>
        <v/>
      </c>
      <c r="BC420" s="565" t="e">
        <f>#REF!-I420</f>
        <v>#REF!</v>
      </c>
    </row>
    <row r="421" spans="1:55" x14ac:dyDescent="0.25">
      <c r="A421" s="587"/>
      <c r="AD421" s="534"/>
      <c r="AE421" s="534"/>
      <c r="AF421" s="534"/>
      <c r="AG421" s="534"/>
      <c r="AH421" s="534"/>
      <c r="AI421" s="534"/>
      <c r="AJ421" s="534"/>
      <c r="AK421" s="534"/>
      <c r="AL421" s="534"/>
      <c r="AM421" s="534"/>
      <c r="AN421" s="534"/>
      <c r="AO421" s="534"/>
      <c r="AP421" s="534"/>
      <c r="AQ421" s="534"/>
      <c r="AR421" s="534"/>
      <c r="AS421" s="534"/>
      <c r="BB421" s="565" t="str">
        <f>IFERROR(#REF!/I421*100-100,"")</f>
        <v/>
      </c>
      <c r="BC421" s="565" t="e">
        <f>#REF!-I421</f>
        <v>#REF!</v>
      </c>
    </row>
    <row r="422" spans="1:55" x14ac:dyDescent="0.25">
      <c r="A422" s="587"/>
      <c r="AD422" s="534"/>
      <c r="AE422" s="534"/>
      <c r="AF422" s="534"/>
      <c r="AG422" s="534"/>
      <c r="AH422" s="534"/>
      <c r="AI422" s="534"/>
      <c r="AJ422" s="534"/>
      <c r="AK422" s="534"/>
      <c r="AL422" s="534"/>
      <c r="AM422" s="534"/>
      <c r="AN422" s="534"/>
      <c r="AO422" s="534"/>
      <c r="AP422" s="534"/>
      <c r="AQ422" s="534"/>
      <c r="AR422" s="534"/>
      <c r="AS422" s="534"/>
      <c r="BB422" s="565" t="str">
        <f>IFERROR(#REF!/I422*100-100,"")</f>
        <v/>
      </c>
      <c r="BC422" s="565" t="e">
        <f>#REF!-I422</f>
        <v>#REF!</v>
      </c>
    </row>
    <row r="423" spans="1:55" x14ac:dyDescent="0.25">
      <c r="A423" s="587"/>
      <c r="AD423" s="534"/>
      <c r="AE423" s="534"/>
      <c r="AF423" s="534"/>
      <c r="AG423" s="534"/>
      <c r="AH423" s="534"/>
      <c r="AI423" s="534"/>
      <c r="AJ423" s="534"/>
      <c r="AK423" s="534"/>
      <c r="AL423" s="534"/>
      <c r="AM423" s="534"/>
      <c r="AN423" s="534"/>
      <c r="AO423" s="534"/>
      <c r="AP423" s="534"/>
      <c r="AQ423" s="534"/>
      <c r="AR423" s="534"/>
      <c r="AS423" s="534"/>
      <c r="BB423" s="565" t="str">
        <f>IFERROR(#REF!/I423*100-100,"")</f>
        <v/>
      </c>
      <c r="BC423" s="565" t="e">
        <f>#REF!-I423</f>
        <v>#REF!</v>
      </c>
    </row>
    <row r="424" spans="1:55" x14ac:dyDescent="0.25">
      <c r="A424" s="587"/>
      <c r="AD424" s="534"/>
      <c r="AE424" s="534"/>
      <c r="AF424" s="534"/>
      <c r="AG424" s="534"/>
      <c r="AH424" s="534"/>
      <c r="AI424" s="534"/>
      <c r="AJ424" s="534"/>
      <c r="AK424" s="534"/>
      <c r="AL424" s="534"/>
      <c r="AM424" s="534"/>
      <c r="AN424" s="534"/>
      <c r="AO424" s="534"/>
      <c r="AP424" s="534"/>
      <c r="AQ424" s="534"/>
      <c r="AR424" s="534"/>
      <c r="AS424" s="534"/>
      <c r="BB424" s="565" t="str">
        <f>IFERROR(#REF!/I424*100-100,"")</f>
        <v/>
      </c>
      <c r="BC424" s="565" t="e">
        <f>#REF!-I424</f>
        <v>#REF!</v>
      </c>
    </row>
    <row r="425" spans="1:55" x14ac:dyDescent="0.25">
      <c r="A425" s="587"/>
      <c r="AD425" s="534"/>
      <c r="AE425" s="534"/>
      <c r="AF425" s="534"/>
      <c r="AG425" s="534"/>
      <c r="AH425" s="534"/>
      <c r="AI425" s="534"/>
      <c r="AJ425" s="534"/>
      <c r="AK425" s="534"/>
      <c r="AL425" s="534"/>
      <c r="AM425" s="534"/>
      <c r="AN425" s="534"/>
      <c r="AO425" s="534"/>
      <c r="AP425" s="534"/>
      <c r="AQ425" s="534"/>
      <c r="AR425" s="534"/>
      <c r="AS425" s="534"/>
      <c r="BB425" s="565" t="str">
        <f>IFERROR(#REF!/I425*100-100,"")</f>
        <v/>
      </c>
      <c r="BC425" s="565" t="e">
        <f>#REF!-I425</f>
        <v>#REF!</v>
      </c>
    </row>
    <row r="426" spans="1:55" x14ac:dyDescent="0.25">
      <c r="A426" s="587"/>
      <c r="AD426" s="534"/>
      <c r="AE426" s="534"/>
      <c r="AF426" s="534"/>
      <c r="AG426" s="534"/>
      <c r="AH426" s="534"/>
      <c r="AI426" s="534"/>
      <c r="AJ426" s="534"/>
      <c r="AK426" s="534"/>
      <c r="AL426" s="534"/>
      <c r="AM426" s="534"/>
      <c r="AN426" s="534"/>
      <c r="AO426" s="534"/>
      <c r="AP426" s="534"/>
      <c r="AQ426" s="534"/>
      <c r="AR426" s="534"/>
      <c r="AS426" s="534"/>
      <c r="BB426" s="565" t="str">
        <f>IFERROR(#REF!/I426*100-100,"")</f>
        <v/>
      </c>
      <c r="BC426" s="565" t="e">
        <f>#REF!-I426</f>
        <v>#REF!</v>
      </c>
    </row>
    <row r="427" spans="1:55" x14ac:dyDescent="0.25">
      <c r="A427" s="587"/>
      <c r="AD427" s="534"/>
      <c r="AE427" s="534"/>
      <c r="AF427" s="534"/>
      <c r="AG427" s="534"/>
      <c r="AH427" s="534"/>
      <c r="AI427" s="534"/>
      <c r="AJ427" s="534"/>
      <c r="AK427" s="534"/>
      <c r="AL427" s="534"/>
      <c r="AM427" s="534"/>
      <c r="AN427" s="534"/>
      <c r="AO427" s="534"/>
      <c r="AP427" s="534"/>
      <c r="AQ427" s="534"/>
      <c r="AR427" s="534"/>
      <c r="AS427" s="534"/>
      <c r="BB427" s="565" t="str">
        <f>IFERROR(#REF!/I427*100-100,"")</f>
        <v/>
      </c>
      <c r="BC427" s="565" t="e">
        <f>#REF!-I427</f>
        <v>#REF!</v>
      </c>
    </row>
    <row r="428" spans="1:55" x14ac:dyDescent="0.25">
      <c r="A428" s="587"/>
      <c r="AD428" s="534"/>
      <c r="AE428" s="534"/>
      <c r="AF428" s="534"/>
      <c r="AG428" s="534"/>
      <c r="AH428" s="534"/>
      <c r="AI428" s="534"/>
      <c r="AJ428" s="534"/>
      <c r="AK428" s="534"/>
      <c r="AL428" s="534"/>
      <c r="AM428" s="534"/>
      <c r="AN428" s="534"/>
      <c r="AO428" s="534"/>
      <c r="AP428" s="534"/>
      <c r="AQ428" s="534"/>
      <c r="AR428" s="534"/>
      <c r="AS428" s="534"/>
      <c r="BB428" s="565" t="str">
        <f>IFERROR(#REF!/I428*100-100,"")</f>
        <v/>
      </c>
      <c r="BC428" s="565" t="e">
        <f>#REF!-I428</f>
        <v>#REF!</v>
      </c>
    </row>
    <row r="429" spans="1:55" x14ac:dyDescent="0.25">
      <c r="A429" s="587"/>
      <c r="AD429" s="534"/>
      <c r="AE429" s="534"/>
      <c r="AF429" s="534"/>
      <c r="AG429" s="534"/>
      <c r="AH429" s="534"/>
      <c r="AI429" s="534"/>
      <c r="AJ429" s="534"/>
      <c r="AK429" s="534"/>
      <c r="AL429" s="534"/>
      <c r="AM429" s="534"/>
      <c r="AN429" s="534"/>
      <c r="AO429" s="534"/>
      <c r="AP429" s="534"/>
      <c r="AQ429" s="534"/>
      <c r="AR429" s="534"/>
      <c r="AS429" s="534"/>
      <c r="BB429" s="565" t="str">
        <f>IFERROR(#REF!/I429*100-100,"")</f>
        <v/>
      </c>
      <c r="BC429" s="565" t="e">
        <f>#REF!-I429</f>
        <v>#REF!</v>
      </c>
    </row>
    <row r="430" spans="1:55" x14ac:dyDescent="0.25">
      <c r="A430" s="587"/>
      <c r="AD430" s="534"/>
      <c r="AE430" s="534"/>
      <c r="AF430" s="534"/>
      <c r="AG430" s="534"/>
      <c r="AH430" s="534"/>
      <c r="AI430" s="534"/>
      <c r="AJ430" s="534"/>
      <c r="AK430" s="534"/>
      <c r="AL430" s="534"/>
      <c r="AM430" s="534"/>
      <c r="AN430" s="534"/>
      <c r="AO430" s="534"/>
      <c r="AP430" s="534"/>
      <c r="AQ430" s="534"/>
      <c r="AR430" s="534"/>
      <c r="AS430" s="534"/>
      <c r="BB430" s="565" t="str">
        <f>IFERROR(#REF!/I430*100-100,"")</f>
        <v/>
      </c>
      <c r="BC430" s="565" t="e">
        <f>#REF!-I430</f>
        <v>#REF!</v>
      </c>
    </row>
    <row r="431" spans="1:55" x14ac:dyDescent="0.25">
      <c r="A431" s="587"/>
      <c r="AD431" s="534"/>
      <c r="AE431" s="534"/>
      <c r="AF431" s="534"/>
      <c r="AG431" s="534"/>
      <c r="AH431" s="534"/>
      <c r="AI431" s="534"/>
      <c r="AJ431" s="534"/>
      <c r="AK431" s="534"/>
      <c r="AL431" s="534"/>
      <c r="AM431" s="534"/>
      <c r="AN431" s="534"/>
      <c r="AO431" s="534"/>
      <c r="AP431" s="534"/>
      <c r="AQ431" s="534"/>
      <c r="AR431" s="534"/>
      <c r="AS431" s="534"/>
      <c r="BB431" s="565" t="str">
        <f>IFERROR(#REF!/I431*100-100,"")</f>
        <v/>
      </c>
      <c r="BC431" s="565" t="e">
        <f>#REF!-I431</f>
        <v>#REF!</v>
      </c>
    </row>
    <row r="432" spans="1:55" x14ac:dyDescent="0.25">
      <c r="A432" s="587"/>
      <c r="AD432" s="534"/>
      <c r="AE432" s="534"/>
      <c r="AF432" s="534"/>
      <c r="AG432" s="534"/>
      <c r="AH432" s="534"/>
      <c r="AI432" s="534"/>
      <c r="AJ432" s="534"/>
      <c r="AK432" s="534"/>
      <c r="AL432" s="534"/>
      <c r="AM432" s="534"/>
      <c r="AN432" s="534"/>
      <c r="AO432" s="534"/>
      <c r="AP432" s="534"/>
      <c r="AQ432" s="534"/>
      <c r="AR432" s="534"/>
      <c r="AS432" s="534"/>
      <c r="BB432" s="565" t="str">
        <f>IFERROR(#REF!/I432*100-100,"")</f>
        <v/>
      </c>
      <c r="BC432" s="565" t="e">
        <f>#REF!-I432</f>
        <v>#REF!</v>
      </c>
    </row>
    <row r="433" spans="1:55" x14ac:dyDescent="0.25">
      <c r="A433" s="587"/>
      <c r="AD433" s="534"/>
      <c r="AE433" s="534"/>
      <c r="AF433" s="534"/>
      <c r="AG433" s="534"/>
      <c r="AH433" s="534"/>
      <c r="AI433" s="534"/>
      <c r="AJ433" s="534"/>
      <c r="AK433" s="534"/>
      <c r="AL433" s="534"/>
      <c r="AM433" s="534"/>
      <c r="AN433" s="534"/>
      <c r="AO433" s="534"/>
      <c r="AP433" s="534"/>
      <c r="AQ433" s="534"/>
      <c r="AR433" s="534"/>
      <c r="AS433" s="534"/>
      <c r="BB433" s="565" t="str">
        <f>IFERROR(#REF!/I433*100-100,"")</f>
        <v/>
      </c>
      <c r="BC433" s="565" t="e">
        <f>#REF!-I433</f>
        <v>#REF!</v>
      </c>
    </row>
    <row r="434" spans="1:55" x14ac:dyDescent="0.25">
      <c r="A434" s="587"/>
      <c r="AD434" s="534"/>
      <c r="AE434" s="534"/>
      <c r="AF434" s="534"/>
      <c r="AG434" s="534"/>
      <c r="AH434" s="534"/>
      <c r="AI434" s="534"/>
      <c r="AJ434" s="534"/>
      <c r="AK434" s="534"/>
      <c r="AL434" s="534"/>
      <c r="AM434" s="534"/>
      <c r="AN434" s="534"/>
      <c r="AO434" s="534"/>
      <c r="AP434" s="534"/>
      <c r="AQ434" s="534"/>
      <c r="AR434" s="534"/>
      <c r="AS434" s="534"/>
      <c r="BB434" s="565" t="str">
        <f>IFERROR(#REF!/I434*100-100,"")</f>
        <v/>
      </c>
      <c r="BC434" s="565" t="e">
        <f>#REF!-I434</f>
        <v>#REF!</v>
      </c>
    </row>
    <row r="435" spans="1:55" x14ac:dyDescent="0.25">
      <c r="A435" s="587"/>
      <c r="AD435" s="534"/>
      <c r="AE435" s="534"/>
      <c r="AF435" s="534"/>
      <c r="AG435" s="534"/>
      <c r="AH435" s="534"/>
      <c r="AI435" s="534"/>
      <c r="AJ435" s="534"/>
      <c r="AK435" s="534"/>
      <c r="AL435" s="534"/>
      <c r="AM435" s="534"/>
      <c r="AN435" s="534"/>
      <c r="AO435" s="534"/>
      <c r="AP435" s="534"/>
      <c r="AQ435" s="534"/>
      <c r="AR435" s="534"/>
      <c r="AS435" s="534"/>
      <c r="BB435" s="565" t="str">
        <f>IFERROR(#REF!/I435*100-100,"")</f>
        <v/>
      </c>
      <c r="BC435" s="565" t="e">
        <f>#REF!-I435</f>
        <v>#REF!</v>
      </c>
    </row>
    <row r="436" spans="1:55" x14ac:dyDescent="0.25">
      <c r="A436" s="587"/>
      <c r="AD436" s="534"/>
      <c r="AE436" s="534"/>
      <c r="AF436" s="534"/>
      <c r="AG436" s="534"/>
      <c r="AH436" s="534"/>
      <c r="AI436" s="534"/>
      <c r="AJ436" s="534"/>
      <c r="AK436" s="534"/>
      <c r="AL436" s="534"/>
      <c r="AM436" s="534"/>
      <c r="AN436" s="534"/>
      <c r="AO436" s="534"/>
      <c r="AP436" s="534"/>
      <c r="AQ436" s="534"/>
      <c r="AR436" s="534"/>
      <c r="AS436" s="534"/>
      <c r="BB436" s="565" t="str">
        <f>IFERROR(#REF!/I436*100-100,"")</f>
        <v/>
      </c>
      <c r="BC436" s="565" t="e">
        <f>#REF!-I436</f>
        <v>#REF!</v>
      </c>
    </row>
    <row r="437" spans="1:55" x14ac:dyDescent="0.25">
      <c r="A437" s="587"/>
      <c r="AD437" s="534"/>
      <c r="AE437" s="534"/>
      <c r="AF437" s="534"/>
      <c r="AG437" s="534"/>
      <c r="AH437" s="534"/>
      <c r="AI437" s="534"/>
      <c r="AJ437" s="534"/>
      <c r="AK437" s="534"/>
      <c r="AL437" s="534"/>
      <c r="AM437" s="534"/>
      <c r="AN437" s="534"/>
      <c r="AO437" s="534"/>
      <c r="AP437" s="534"/>
      <c r="AQ437" s="534"/>
      <c r="AR437" s="534"/>
      <c r="AS437" s="534"/>
      <c r="BB437" s="565" t="str">
        <f>IFERROR(#REF!/I437*100-100,"")</f>
        <v/>
      </c>
      <c r="BC437" s="565" t="e">
        <f>#REF!-I437</f>
        <v>#REF!</v>
      </c>
    </row>
    <row r="438" spans="1:55" x14ac:dyDescent="0.25">
      <c r="A438" s="587"/>
      <c r="AD438" s="534"/>
      <c r="AE438" s="534"/>
      <c r="AF438" s="534"/>
      <c r="AG438" s="534"/>
      <c r="AH438" s="534"/>
      <c r="AI438" s="534"/>
      <c r="AJ438" s="534"/>
      <c r="AK438" s="534"/>
      <c r="AL438" s="534"/>
      <c r="AM438" s="534"/>
      <c r="AN438" s="534"/>
      <c r="AO438" s="534"/>
      <c r="AP438" s="534"/>
      <c r="AQ438" s="534"/>
      <c r="AR438" s="534"/>
      <c r="AS438" s="534"/>
      <c r="BB438" s="565" t="str">
        <f>IFERROR(#REF!/I438*100-100,"")</f>
        <v/>
      </c>
      <c r="BC438" s="565" t="e">
        <f>#REF!-I438</f>
        <v>#REF!</v>
      </c>
    </row>
    <row r="439" spans="1:55" x14ac:dyDescent="0.25">
      <c r="A439" s="587"/>
      <c r="AD439" s="534"/>
      <c r="AE439" s="534"/>
      <c r="AF439" s="534"/>
      <c r="AG439" s="534"/>
      <c r="AH439" s="534"/>
      <c r="AI439" s="534"/>
      <c r="AJ439" s="534"/>
      <c r="AK439" s="534"/>
      <c r="AL439" s="534"/>
      <c r="AM439" s="534"/>
      <c r="AN439" s="534"/>
      <c r="AO439" s="534"/>
      <c r="AP439" s="534"/>
      <c r="AQ439" s="534"/>
      <c r="AR439" s="534"/>
      <c r="AS439" s="534"/>
      <c r="BB439" s="565" t="str">
        <f>IFERROR(#REF!/I439*100-100,"")</f>
        <v/>
      </c>
      <c r="BC439" s="565" t="e">
        <f>#REF!-I439</f>
        <v>#REF!</v>
      </c>
    </row>
    <row r="440" spans="1:55" x14ac:dyDescent="0.25">
      <c r="A440" s="587"/>
      <c r="AD440" s="534"/>
      <c r="AE440" s="534"/>
      <c r="AF440" s="534"/>
      <c r="AG440" s="534"/>
      <c r="AH440" s="534"/>
      <c r="AI440" s="534"/>
      <c r="AJ440" s="534"/>
      <c r="AK440" s="534"/>
      <c r="AL440" s="534"/>
      <c r="AM440" s="534"/>
      <c r="AN440" s="534"/>
      <c r="AO440" s="534"/>
      <c r="AP440" s="534"/>
      <c r="AQ440" s="534"/>
      <c r="AR440" s="534"/>
      <c r="AS440" s="534"/>
      <c r="BB440" s="565" t="str">
        <f>IFERROR(#REF!/I440*100-100,"")</f>
        <v/>
      </c>
      <c r="BC440" s="565" t="e">
        <f>#REF!-I440</f>
        <v>#REF!</v>
      </c>
    </row>
    <row r="441" spans="1:55" x14ac:dyDescent="0.25">
      <c r="A441" s="587"/>
      <c r="AD441" s="534"/>
      <c r="AE441" s="534"/>
      <c r="AF441" s="534"/>
      <c r="AG441" s="534"/>
      <c r="AH441" s="534"/>
      <c r="AI441" s="534"/>
      <c r="AJ441" s="534"/>
      <c r="AK441" s="534"/>
      <c r="AL441" s="534"/>
      <c r="AM441" s="534"/>
      <c r="AN441" s="534"/>
      <c r="AO441" s="534"/>
      <c r="AP441" s="534"/>
      <c r="AQ441" s="534"/>
      <c r="AR441" s="534"/>
      <c r="AS441" s="534"/>
      <c r="BB441" s="565" t="str">
        <f>IFERROR(#REF!/I441*100-100,"")</f>
        <v/>
      </c>
      <c r="BC441" s="565" t="e">
        <f>#REF!-I441</f>
        <v>#REF!</v>
      </c>
    </row>
    <row r="442" spans="1:55" x14ac:dyDescent="0.25">
      <c r="A442" s="587"/>
      <c r="AD442" s="534"/>
      <c r="AE442" s="534"/>
      <c r="AF442" s="534"/>
      <c r="AG442" s="534"/>
      <c r="AH442" s="534"/>
      <c r="AI442" s="534"/>
      <c r="AJ442" s="534"/>
      <c r="AK442" s="534"/>
      <c r="AL442" s="534"/>
      <c r="AM442" s="534"/>
      <c r="AN442" s="534"/>
      <c r="AO442" s="534"/>
      <c r="AP442" s="534"/>
      <c r="AQ442" s="534"/>
      <c r="AR442" s="534"/>
      <c r="AS442" s="534"/>
      <c r="BB442" s="565" t="str">
        <f>IFERROR(#REF!/I442*100-100,"")</f>
        <v/>
      </c>
      <c r="BC442" s="565" t="e">
        <f>#REF!-I442</f>
        <v>#REF!</v>
      </c>
    </row>
    <row r="443" spans="1:55" x14ac:dyDescent="0.25">
      <c r="A443" s="587"/>
      <c r="AD443" s="534"/>
      <c r="AE443" s="534"/>
      <c r="AF443" s="534"/>
      <c r="AG443" s="534"/>
      <c r="AH443" s="534"/>
      <c r="AI443" s="534"/>
      <c r="AJ443" s="534"/>
      <c r="AK443" s="534"/>
      <c r="AL443" s="534"/>
      <c r="AM443" s="534"/>
      <c r="AN443" s="534"/>
      <c r="AO443" s="534"/>
      <c r="AP443" s="534"/>
      <c r="AQ443" s="534"/>
      <c r="AR443" s="534"/>
      <c r="AS443" s="534"/>
      <c r="BB443" s="565" t="str">
        <f>IFERROR(#REF!/I443*100-100,"")</f>
        <v/>
      </c>
      <c r="BC443" s="565" t="e">
        <f>#REF!-I443</f>
        <v>#REF!</v>
      </c>
    </row>
    <row r="444" spans="1:55" x14ac:dyDescent="0.25">
      <c r="A444" s="587"/>
      <c r="AD444" s="534"/>
      <c r="AE444" s="534"/>
      <c r="AF444" s="534"/>
      <c r="AG444" s="534"/>
      <c r="AH444" s="534"/>
      <c r="AI444" s="534"/>
      <c r="AJ444" s="534"/>
      <c r="AK444" s="534"/>
      <c r="AL444" s="534"/>
      <c r="AM444" s="534"/>
      <c r="AN444" s="534"/>
      <c r="AO444" s="534"/>
      <c r="AP444" s="534"/>
      <c r="AQ444" s="534"/>
      <c r="AR444" s="534"/>
      <c r="AS444" s="534"/>
      <c r="BB444" s="565" t="str">
        <f>IFERROR(#REF!/I444*100-100,"")</f>
        <v/>
      </c>
      <c r="BC444" s="565" t="e">
        <f>#REF!-I444</f>
        <v>#REF!</v>
      </c>
    </row>
    <row r="445" spans="1:55" x14ac:dyDescent="0.25">
      <c r="A445" s="587"/>
      <c r="AD445" s="534"/>
      <c r="AE445" s="534"/>
      <c r="AF445" s="534"/>
      <c r="AG445" s="534"/>
      <c r="AH445" s="534"/>
      <c r="AI445" s="534"/>
      <c r="AJ445" s="534"/>
      <c r="AK445" s="534"/>
      <c r="AL445" s="534"/>
      <c r="AM445" s="534"/>
      <c r="AN445" s="534"/>
      <c r="AO445" s="534"/>
      <c r="AP445" s="534"/>
      <c r="AQ445" s="534"/>
      <c r="AR445" s="534"/>
      <c r="AS445" s="534"/>
      <c r="BB445" s="565" t="str">
        <f>IFERROR(#REF!/I445*100-100,"")</f>
        <v/>
      </c>
      <c r="BC445" s="565" t="e">
        <f>#REF!-I445</f>
        <v>#REF!</v>
      </c>
    </row>
    <row r="446" spans="1:55" x14ac:dyDescent="0.25">
      <c r="A446" s="587"/>
      <c r="AD446" s="534"/>
      <c r="AE446" s="534"/>
      <c r="AF446" s="534"/>
      <c r="AG446" s="534"/>
      <c r="AH446" s="534"/>
      <c r="AI446" s="534"/>
      <c r="AJ446" s="534"/>
      <c r="AK446" s="534"/>
      <c r="AL446" s="534"/>
      <c r="AM446" s="534"/>
      <c r="AN446" s="534"/>
      <c r="AO446" s="534"/>
      <c r="AP446" s="534"/>
      <c r="AQ446" s="534"/>
      <c r="AR446" s="534"/>
      <c r="AS446" s="534"/>
      <c r="BB446" s="565" t="str">
        <f>IFERROR(#REF!/I446*100-100,"")</f>
        <v/>
      </c>
      <c r="BC446" s="565" t="e">
        <f>#REF!-I446</f>
        <v>#REF!</v>
      </c>
    </row>
    <row r="447" spans="1:55" x14ac:dyDescent="0.25">
      <c r="A447" s="587"/>
      <c r="AD447" s="534"/>
      <c r="AE447" s="534"/>
      <c r="AF447" s="534"/>
      <c r="AG447" s="534"/>
      <c r="AH447" s="534"/>
      <c r="AI447" s="534"/>
      <c r="AJ447" s="534"/>
      <c r="AK447" s="534"/>
      <c r="AL447" s="534"/>
      <c r="AM447" s="534"/>
      <c r="AN447" s="534"/>
      <c r="AO447" s="534"/>
      <c r="AP447" s="534"/>
      <c r="AQ447" s="534"/>
      <c r="AR447" s="534"/>
      <c r="AS447" s="534"/>
      <c r="BB447" s="565" t="str">
        <f>IFERROR(#REF!/I447*100-100,"")</f>
        <v/>
      </c>
      <c r="BC447" s="565" t="e">
        <f>#REF!-I447</f>
        <v>#REF!</v>
      </c>
    </row>
    <row r="448" spans="1:55" x14ac:dyDescent="0.25">
      <c r="A448" s="587"/>
      <c r="AD448" s="534"/>
      <c r="AE448" s="534"/>
      <c r="AF448" s="534"/>
      <c r="AG448" s="534"/>
      <c r="AH448" s="534"/>
      <c r="AI448" s="534"/>
      <c r="AJ448" s="534"/>
      <c r="AK448" s="534"/>
      <c r="AL448" s="534"/>
      <c r="AM448" s="534"/>
      <c r="AN448" s="534"/>
      <c r="AO448" s="534"/>
      <c r="AP448" s="534"/>
      <c r="AQ448" s="534"/>
      <c r="AR448" s="534"/>
      <c r="AS448" s="534"/>
      <c r="BB448" s="565" t="str">
        <f>IFERROR(#REF!/I448*100-100,"")</f>
        <v/>
      </c>
      <c r="BC448" s="565" t="e">
        <f>#REF!-I448</f>
        <v>#REF!</v>
      </c>
    </row>
    <row r="449" spans="1:55" x14ac:dyDescent="0.25">
      <c r="A449" s="587"/>
      <c r="AD449" s="534"/>
      <c r="AE449" s="534"/>
      <c r="AF449" s="534"/>
      <c r="AG449" s="534"/>
      <c r="AH449" s="534"/>
      <c r="AI449" s="534"/>
      <c r="AJ449" s="534"/>
      <c r="AK449" s="534"/>
      <c r="AL449" s="534"/>
      <c r="AM449" s="534"/>
      <c r="AN449" s="534"/>
      <c r="AO449" s="534"/>
      <c r="AP449" s="534"/>
      <c r="AQ449" s="534"/>
      <c r="AR449" s="534"/>
      <c r="AS449" s="534"/>
      <c r="BB449" s="565" t="str">
        <f>IFERROR(#REF!/I449*100-100,"")</f>
        <v/>
      </c>
      <c r="BC449" s="565" t="e">
        <f>#REF!-I449</f>
        <v>#REF!</v>
      </c>
    </row>
    <row r="450" spans="1:55" x14ac:dyDescent="0.25">
      <c r="A450" s="587"/>
      <c r="AD450" s="534"/>
      <c r="AE450" s="534"/>
      <c r="AF450" s="534"/>
      <c r="AG450" s="534"/>
      <c r="AH450" s="534"/>
      <c r="AI450" s="534"/>
      <c r="AJ450" s="534"/>
      <c r="AK450" s="534"/>
      <c r="AL450" s="534"/>
      <c r="AM450" s="534"/>
      <c r="AN450" s="534"/>
      <c r="AO450" s="534"/>
      <c r="AP450" s="534"/>
      <c r="AQ450" s="534"/>
      <c r="AR450" s="534"/>
      <c r="AS450" s="534"/>
      <c r="BB450" s="565" t="str">
        <f>IFERROR(#REF!/I450*100-100,"")</f>
        <v/>
      </c>
      <c r="BC450" s="565" t="e">
        <f>#REF!-I450</f>
        <v>#REF!</v>
      </c>
    </row>
    <row r="451" spans="1:55" x14ac:dyDescent="0.25">
      <c r="A451" s="587"/>
      <c r="AD451" s="534"/>
      <c r="AE451" s="534"/>
      <c r="AF451" s="534"/>
      <c r="AG451" s="534"/>
      <c r="AH451" s="534"/>
      <c r="AI451" s="534"/>
      <c r="AJ451" s="534"/>
      <c r="AK451" s="534"/>
      <c r="AL451" s="534"/>
      <c r="AM451" s="534"/>
      <c r="AN451" s="534"/>
      <c r="AO451" s="534"/>
      <c r="AP451" s="534"/>
      <c r="AQ451" s="534"/>
      <c r="AR451" s="534"/>
      <c r="AS451" s="534"/>
      <c r="BB451" s="565" t="str">
        <f>IFERROR(#REF!/I451*100-100,"")</f>
        <v/>
      </c>
      <c r="BC451" s="565" t="e">
        <f>#REF!-I451</f>
        <v>#REF!</v>
      </c>
    </row>
    <row r="452" spans="1:55" x14ac:dyDescent="0.25">
      <c r="A452" s="587"/>
      <c r="AD452" s="534"/>
      <c r="AE452" s="534"/>
      <c r="AF452" s="534"/>
      <c r="AG452" s="534"/>
      <c r="AH452" s="534"/>
      <c r="AI452" s="534"/>
      <c r="AJ452" s="534"/>
      <c r="AK452" s="534"/>
      <c r="AL452" s="534"/>
      <c r="AM452" s="534"/>
      <c r="AN452" s="534"/>
      <c r="AO452" s="534"/>
      <c r="AP452" s="534"/>
      <c r="AQ452" s="534"/>
      <c r="AR452" s="534"/>
      <c r="AS452" s="534"/>
      <c r="BB452" s="565" t="str">
        <f>IFERROR(#REF!/I452*100-100,"")</f>
        <v/>
      </c>
      <c r="BC452" s="565" t="e">
        <f>#REF!-I452</f>
        <v>#REF!</v>
      </c>
    </row>
    <row r="453" spans="1:55" x14ac:dyDescent="0.25">
      <c r="A453" s="587"/>
      <c r="AD453" s="534"/>
      <c r="AE453" s="534"/>
      <c r="AF453" s="534"/>
      <c r="AG453" s="534"/>
      <c r="AH453" s="534"/>
      <c r="AI453" s="534"/>
      <c r="AJ453" s="534"/>
      <c r="AK453" s="534"/>
      <c r="AL453" s="534"/>
      <c r="AM453" s="534"/>
      <c r="AN453" s="534"/>
      <c r="AO453" s="534"/>
      <c r="AP453" s="534"/>
      <c r="AQ453" s="534"/>
      <c r="AR453" s="534"/>
      <c r="AS453" s="534"/>
      <c r="BB453" s="565" t="str">
        <f>IFERROR(#REF!/I453*100-100,"")</f>
        <v/>
      </c>
      <c r="BC453" s="565" t="e">
        <f>#REF!-I453</f>
        <v>#REF!</v>
      </c>
    </row>
    <row r="454" spans="1:55" x14ac:dyDescent="0.25">
      <c r="A454" s="587"/>
      <c r="AD454" s="534"/>
      <c r="AE454" s="534"/>
      <c r="AF454" s="534"/>
      <c r="AG454" s="534"/>
      <c r="AH454" s="534"/>
      <c r="AI454" s="534"/>
      <c r="AJ454" s="534"/>
      <c r="AK454" s="534"/>
      <c r="AL454" s="534"/>
      <c r="AM454" s="534"/>
      <c r="AN454" s="534"/>
      <c r="AO454" s="534"/>
      <c r="AP454" s="534"/>
      <c r="AQ454" s="534"/>
      <c r="AR454" s="534"/>
      <c r="AS454" s="534"/>
      <c r="BB454" s="565" t="str">
        <f>IFERROR(#REF!/I454*100-100,"")</f>
        <v/>
      </c>
      <c r="BC454" s="565" t="e">
        <f>#REF!-I454</f>
        <v>#REF!</v>
      </c>
    </row>
    <row r="455" spans="1:55" x14ac:dyDescent="0.25">
      <c r="A455" s="587"/>
      <c r="AD455" s="534"/>
      <c r="AE455" s="534"/>
      <c r="AF455" s="534"/>
      <c r="AG455" s="534"/>
      <c r="AH455" s="534"/>
      <c r="AI455" s="534"/>
      <c r="AJ455" s="534"/>
      <c r="AK455" s="534"/>
      <c r="AL455" s="534"/>
      <c r="AM455" s="534"/>
      <c r="AN455" s="534"/>
      <c r="AO455" s="534"/>
      <c r="AP455" s="534"/>
      <c r="AQ455" s="534"/>
      <c r="AR455" s="534"/>
      <c r="AS455" s="534"/>
      <c r="BB455" s="565" t="str">
        <f>IFERROR(#REF!/I455*100-100,"")</f>
        <v/>
      </c>
      <c r="BC455" s="565" t="e">
        <f>#REF!-I455</f>
        <v>#REF!</v>
      </c>
    </row>
    <row r="456" spans="1:55" x14ac:dyDescent="0.25">
      <c r="A456" s="587"/>
      <c r="AD456" s="534"/>
      <c r="AE456" s="534"/>
      <c r="AF456" s="534"/>
      <c r="AG456" s="534"/>
      <c r="AH456" s="534"/>
      <c r="AI456" s="534"/>
      <c r="AJ456" s="534"/>
      <c r="AK456" s="534"/>
      <c r="AL456" s="534"/>
      <c r="AM456" s="534"/>
      <c r="AN456" s="534"/>
      <c r="AO456" s="534"/>
      <c r="AP456" s="534"/>
      <c r="AQ456" s="534"/>
      <c r="AR456" s="534"/>
      <c r="AS456" s="534"/>
      <c r="BB456" s="565" t="str">
        <f>IFERROR(#REF!/I456*100-100,"")</f>
        <v/>
      </c>
      <c r="BC456" s="565" t="e">
        <f>#REF!-I456</f>
        <v>#REF!</v>
      </c>
    </row>
    <row r="457" spans="1:55" x14ac:dyDescent="0.25">
      <c r="A457" s="587"/>
      <c r="AD457" s="534"/>
      <c r="AE457" s="534"/>
      <c r="AF457" s="534"/>
      <c r="AG457" s="534"/>
      <c r="AH457" s="534"/>
      <c r="AI457" s="534"/>
      <c r="AJ457" s="534"/>
      <c r="AK457" s="534"/>
      <c r="AL457" s="534"/>
      <c r="AM457" s="534"/>
      <c r="AN457" s="534"/>
      <c r="AO457" s="534"/>
      <c r="AP457" s="534"/>
      <c r="AQ457" s="534"/>
      <c r="AR457" s="534"/>
      <c r="AS457" s="534"/>
      <c r="BB457" s="565" t="str">
        <f>IFERROR(#REF!/I457*100-100,"")</f>
        <v/>
      </c>
      <c r="BC457" s="565" t="e">
        <f>#REF!-I457</f>
        <v>#REF!</v>
      </c>
    </row>
    <row r="458" spans="1:55" x14ac:dyDescent="0.25">
      <c r="A458" s="587"/>
      <c r="AD458" s="534"/>
      <c r="AE458" s="534"/>
      <c r="AF458" s="534"/>
      <c r="AG458" s="534"/>
      <c r="AH458" s="534"/>
      <c r="AI458" s="534"/>
      <c r="AJ458" s="534"/>
      <c r="AK458" s="534"/>
      <c r="AL458" s="534"/>
      <c r="AM458" s="534"/>
      <c r="AN458" s="534"/>
      <c r="AO458" s="534"/>
      <c r="AP458" s="534"/>
      <c r="AQ458" s="534"/>
      <c r="AR458" s="534"/>
      <c r="AS458" s="534"/>
      <c r="BB458" s="565" t="str">
        <f>IFERROR(#REF!/I458*100-100,"")</f>
        <v/>
      </c>
      <c r="BC458" s="565" t="e">
        <f>#REF!-I458</f>
        <v>#REF!</v>
      </c>
    </row>
    <row r="459" spans="1:55" x14ac:dyDescent="0.25">
      <c r="A459" s="587"/>
      <c r="AD459" s="534"/>
      <c r="AE459" s="534"/>
      <c r="AF459" s="534"/>
      <c r="AG459" s="534"/>
      <c r="AH459" s="534"/>
      <c r="AI459" s="534"/>
      <c r="AJ459" s="534"/>
      <c r="AK459" s="534"/>
      <c r="AL459" s="534"/>
      <c r="AM459" s="534"/>
      <c r="AN459" s="534"/>
      <c r="AO459" s="534"/>
      <c r="AP459" s="534"/>
      <c r="AQ459" s="534"/>
      <c r="AR459" s="534"/>
      <c r="AS459" s="534"/>
      <c r="BB459" s="565" t="str">
        <f>IFERROR(#REF!/I459*100-100,"")</f>
        <v/>
      </c>
      <c r="BC459" s="565" t="e">
        <f>#REF!-I459</f>
        <v>#REF!</v>
      </c>
    </row>
    <row r="460" spans="1:55" x14ac:dyDescent="0.25">
      <c r="A460" s="587"/>
      <c r="AD460" s="534"/>
      <c r="AE460" s="534"/>
      <c r="AF460" s="534"/>
      <c r="AG460" s="534"/>
      <c r="AH460" s="534"/>
      <c r="AI460" s="534"/>
      <c r="AJ460" s="534"/>
      <c r="AK460" s="534"/>
      <c r="AL460" s="534"/>
      <c r="AM460" s="534"/>
      <c r="AN460" s="534"/>
      <c r="AO460" s="534"/>
      <c r="AP460" s="534"/>
      <c r="AQ460" s="534"/>
      <c r="AR460" s="534"/>
      <c r="AS460" s="534"/>
      <c r="BB460" s="565" t="str">
        <f>IFERROR(#REF!/I460*100-100,"")</f>
        <v/>
      </c>
      <c r="BC460" s="565" t="e">
        <f>#REF!-I460</f>
        <v>#REF!</v>
      </c>
    </row>
    <row r="461" spans="1:55" x14ac:dyDescent="0.25">
      <c r="A461" s="587"/>
      <c r="AD461" s="534"/>
      <c r="AE461" s="534"/>
      <c r="AF461" s="534"/>
      <c r="AG461" s="534"/>
      <c r="AH461" s="534"/>
      <c r="AI461" s="534"/>
      <c r="AJ461" s="534"/>
      <c r="AK461" s="534"/>
      <c r="AL461" s="534"/>
      <c r="AM461" s="534"/>
      <c r="AN461" s="534"/>
      <c r="AO461" s="534"/>
      <c r="AP461" s="534"/>
      <c r="AQ461" s="534"/>
      <c r="AR461" s="534"/>
      <c r="AS461" s="534"/>
      <c r="BB461" s="565" t="str">
        <f>IFERROR(#REF!/I461*100-100,"")</f>
        <v/>
      </c>
      <c r="BC461" s="565" t="e">
        <f>#REF!-I461</f>
        <v>#REF!</v>
      </c>
    </row>
    <row r="462" spans="1:55" x14ac:dyDescent="0.25">
      <c r="A462" s="587"/>
      <c r="AD462" s="534"/>
      <c r="AE462" s="534"/>
      <c r="AF462" s="534"/>
      <c r="AG462" s="534"/>
      <c r="AH462" s="534"/>
      <c r="AI462" s="534"/>
      <c r="AJ462" s="534"/>
      <c r="AK462" s="534"/>
      <c r="AL462" s="534"/>
      <c r="AM462" s="534"/>
      <c r="AN462" s="534"/>
      <c r="AO462" s="534"/>
      <c r="AP462" s="534"/>
      <c r="AQ462" s="534"/>
      <c r="AR462" s="534"/>
      <c r="AS462" s="534"/>
      <c r="BB462" s="565" t="str">
        <f>IFERROR(#REF!/I462*100-100,"")</f>
        <v/>
      </c>
      <c r="BC462" s="565" t="e">
        <f>#REF!-I462</f>
        <v>#REF!</v>
      </c>
    </row>
    <row r="463" spans="1:55" x14ac:dyDescent="0.25">
      <c r="A463" s="587"/>
      <c r="AD463" s="534"/>
      <c r="AE463" s="534"/>
      <c r="AF463" s="534"/>
      <c r="AG463" s="534"/>
      <c r="AH463" s="534"/>
      <c r="AI463" s="534"/>
      <c r="AJ463" s="534"/>
      <c r="AK463" s="534"/>
      <c r="AL463" s="534"/>
      <c r="AM463" s="534"/>
      <c r="AN463" s="534"/>
      <c r="AO463" s="534"/>
      <c r="AP463" s="534"/>
      <c r="AQ463" s="534"/>
      <c r="AR463" s="534"/>
      <c r="AS463" s="534"/>
      <c r="BB463" s="565" t="str">
        <f>IFERROR(#REF!/I463*100-100,"")</f>
        <v/>
      </c>
      <c r="BC463" s="565" t="e">
        <f>#REF!-I463</f>
        <v>#REF!</v>
      </c>
    </row>
    <row r="464" spans="1:55" x14ac:dyDescent="0.25">
      <c r="A464" s="587"/>
      <c r="AD464" s="534"/>
      <c r="AE464" s="534"/>
      <c r="AF464" s="534"/>
      <c r="AG464" s="534"/>
      <c r="AH464" s="534"/>
      <c r="AI464" s="534"/>
      <c r="AJ464" s="534"/>
      <c r="AK464" s="534"/>
      <c r="AL464" s="534"/>
      <c r="AM464" s="534"/>
      <c r="AN464" s="534"/>
      <c r="AO464" s="534"/>
      <c r="AP464" s="534"/>
      <c r="AQ464" s="534"/>
      <c r="AR464" s="534"/>
      <c r="AS464" s="534"/>
      <c r="BB464" s="565" t="str">
        <f>IFERROR(#REF!/I464*100-100,"")</f>
        <v/>
      </c>
      <c r="BC464" s="565" t="e">
        <f>#REF!-I464</f>
        <v>#REF!</v>
      </c>
    </row>
    <row r="465" spans="1:55" x14ac:dyDescent="0.25">
      <c r="A465" s="587"/>
      <c r="AD465" s="534"/>
      <c r="AE465" s="534"/>
      <c r="AF465" s="534"/>
      <c r="AG465" s="534"/>
      <c r="AH465" s="534"/>
      <c r="AI465" s="534"/>
      <c r="AJ465" s="534"/>
      <c r="AK465" s="534"/>
      <c r="AL465" s="534"/>
      <c r="AM465" s="534"/>
      <c r="AN465" s="534"/>
      <c r="AO465" s="534"/>
      <c r="AP465" s="534"/>
      <c r="AQ465" s="534"/>
      <c r="AR465" s="534"/>
      <c r="AS465" s="534"/>
      <c r="BB465" s="565" t="str">
        <f>IFERROR(#REF!/I465*100-100,"")</f>
        <v/>
      </c>
      <c r="BC465" s="565" t="e">
        <f>#REF!-I465</f>
        <v>#REF!</v>
      </c>
    </row>
    <row r="466" spans="1:55" x14ac:dyDescent="0.25">
      <c r="A466" s="568"/>
      <c r="AD466" s="534"/>
      <c r="AE466" s="534"/>
      <c r="AF466" s="534"/>
      <c r="AG466" s="534"/>
      <c r="AH466" s="534"/>
      <c r="AI466" s="534"/>
      <c r="AJ466" s="534"/>
      <c r="AK466" s="534"/>
      <c r="AL466" s="534"/>
      <c r="AM466" s="534"/>
      <c r="AN466" s="534"/>
      <c r="AO466" s="534"/>
      <c r="AP466" s="534"/>
      <c r="AQ466" s="534"/>
      <c r="AR466" s="534"/>
      <c r="AS466" s="534"/>
      <c r="BB466" s="565" t="str">
        <f>IFERROR(#REF!/I466*100-100,"")</f>
        <v/>
      </c>
      <c r="BC466" s="565" t="e">
        <f>#REF!-I466</f>
        <v>#REF!</v>
      </c>
    </row>
    <row r="467" spans="1:55" x14ac:dyDescent="0.25">
      <c r="A467" s="587"/>
      <c r="AD467" s="534"/>
      <c r="AE467" s="534"/>
      <c r="AF467" s="534"/>
      <c r="AG467" s="534"/>
      <c r="AH467" s="534"/>
      <c r="AI467" s="534"/>
      <c r="AJ467" s="534"/>
      <c r="AK467" s="534"/>
      <c r="AL467" s="534"/>
      <c r="AM467" s="534"/>
      <c r="AN467" s="534"/>
      <c r="AO467" s="534"/>
      <c r="AP467" s="534"/>
      <c r="AQ467" s="534"/>
      <c r="AR467" s="534"/>
      <c r="AS467" s="534"/>
      <c r="BB467" s="565" t="str">
        <f>IFERROR(#REF!/I467*100-100,"")</f>
        <v/>
      </c>
      <c r="BC467" s="565" t="e">
        <f>#REF!-I467</f>
        <v>#REF!</v>
      </c>
    </row>
    <row r="468" spans="1:55" x14ac:dyDescent="0.25">
      <c r="A468" s="587"/>
      <c r="AD468" s="534"/>
      <c r="AE468" s="534"/>
      <c r="AF468" s="534"/>
      <c r="AG468" s="534"/>
      <c r="AH468" s="534"/>
      <c r="AI468" s="534"/>
      <c r="AJ468" s="534"/>
      <c r="AK468" s="534"/>
      <c r="AL468" s="534"/>
      <c r="AM468" s="534"/>
      <c r="AN468" s="534"/>
      <c r="AO468" s="534"/>
      <c r="AP468" s="534"/>
      <c r="AQ468" s="534"/>
      <c r="AR468" s="534"/>
      <c r="AS468" s="534"/>
      <c r="BB468" s="565" t="str">
        <f>IFERROR(#REF!/I468*100-100,"")</f>
        <v/>
      </c>
      <c r="BC468" s="565" t="e">
        <f>#REF!-I468</f>
        <v>#REF!</v>
      </c>
    </row>
    <row r="469" spans="1:55" x14ac:dyDescent="0.25">
      <c r="A469" s="587"/>
      <c r="AD469" s="534"/>
      <c r="AE469" s="534"/>
      <c r="AF469" s="534"/>
      <c r="AG469" s="534"/>
      <c r="AH469" s="534"/>
      <c r="AI469" s="534"/>
      <c r="AJ469" s="534"/>
      <c r="AK469" s="534"/>
      <c r="AL469" s="534"/>
      <c r="AM469" s="534"/>
      <c r="AN469" s="534"/>
      <c r="AO469" s="534"/>
      <c r="AP469" s="534"/>
      <c r="AQ469" s="534"/>
      <c r="AR469" s="534"/>
      <c r="AS469" s="534"/>
      <c r="BB469" s="565" t="str">
        <f>IFERROR(#REF!/I469*100-100,"")</f>
        <v/>
      </c>
      <c r="BC469" s="565" t="e">
        <f>#REF!-I469</f>
        <v>#REF!</v>
      </c>
    </row>
    <row r="470" spans="1:55" x14ac:dyDescent="0.25">
      <c r="A470" s="587"/>
      <c r="AD470" s="534"/>
      <c r="AE470" s="534"/>
      <c r="AF470" s="534"/>
      <c r="AG470" s="534"/>
      <c r="AH470" s="534"/>
      <c r="AI470" s="534"/>
      <c r="AJ470" s="534"/>
      <c r="AK470" s="534"/>
      <c r="AL470" s="534"/>
      <c r="AM470" s="534"/>
      <c r="AN470" s="534"/>
      <c r="AO470" s="534"/>
      <c r="AP470" s="534"/>
      <c r="AQ470" s="534"/>
      <c r="AR470" s="534"/>
      <c r="AS470" s="534"/>
      <c r="BB470" s="565" t="str">
        <f>IFERROR(#REF!/I470*100-100,"")</f>
        <v/>
      </c>
      <c r="BC470" s="565" t="e">
        <f>#REF!-I470</f>
        <v>#REF!</v>
      </c>
    </row>
    <row r="471" spans="1:55" x14ac:dyDescent="0.25">
      <c r="A471" s="587"/>
      <c r="AD471" s="534"/>
      <c r="AE471" s="534"/>
      <c r="AF471" s="534"/>
      <c r="AG471" s="534"/>
      <c r="AH471" s="534"/>
      <c r="AI471" s="534"/>
      <c r="AJ471" s="534"/>
      <c r="AK471" s="534"/>
      <c r="AL471" s="534"/>
      <c r="AM471" s="534"/>
      <c r="AN471" s="534"/>
      <c r="AO471" s="534"/>
      <c r="AP471" s="534"/>
      <c r="AQ471" s="534"/>
      <c r="AR471" s="534"/>
      <c r="AS471" s="534"/>
      <c r="BB471" s="565" t="str">
        <f>IFERROR(#REF!/I471*100-100,"")</f>
        <v/>
      </c>
      <c r="BC471" s="565" t="e">
        <f>#REF!-I471</f>
        <v>#REF!</v>
      </c>
    </row>
    <row r="472" spans="1:55" x14ac:dyDescent="0.25">
      <c r="A472" s="587"/>
      <c r="AD472" s="534"/>
      <c r="AE472" s="534"/>
      <c r="AF472" s="534"/>
      <c r="AG472" s="534"/>
      <c r="AH472" s="534"/>
      <c r="AI472" s="534"/>
      <c r="AJ472" s="534"/>
      <c r="AK472" s="534"/>
      <c r="AL472" s="534"/>
      <c r="AM472" s="534"/>
      <c r="AN472" s="534"/>
      <c r="AO472" s="534"/>
      <c r="AP472" s="534"/>
      <c r="AQ472" s="534"/>
      <c r="AR472" s="534"/>
      <c r="AS472" s="534"/>
      <c r="BB472" s="565" t="str">
        <f>IFERROR(#REF!/I472*100-100,"")</f>
        <v/>
      </c>
      <c r="BC472" s="565" t="e">
        <f>#REF!-I472</f>
        <v>#REF!</v>
      </c>
    </row>
    <row r="473" spans="1:55" x14ac:dyDescent="0.25">
      <c r="A473" s="587"/>
      <c r="AD473" s="534"/>
      <c r="AE473" s="534"/>
      <c r="AF473" s="534"/>
      <c r="AG473" s="534"/>
      <c r="AH473" s="534"/>
      <c r="AI473" s="534"/>
      <c r="AJ473" s="534"/>
      <c r="AK473" s="534"/>
      <c r="AL473" s="534"/>
      <c r="AM473" s="534"/>
      <c r="AN473" s="534"/>
      <c r="AO473" s="534"/>
      <c r="AP473" s="534"/>
      <c r="AQ473" s="534"/>
      <c r="AR473" s="534"/>
      <c r="AS473" s="534"/>
      <c r="BB473" s="565" t="str">
        <f>IFERROR(#REF!/I473*100-100,"")</f>
        <v/>
      </c>
      <c r="BC473" s="565" t="e">
        <f>#REF!-I473</f>
        <v>#REF!</v>
      </c>
    </row>
    <row r="474" spans="1:55" x14ac:dyDescent="0.25">
      <c r="A474" s="587"/>
      <c r="AD474" s="534"/>
      <c r="AE474" s="534"/>
      <c r="AF474" s="534"/>
      <c r="AG474" s="534"/>
      <c r="AH474" s="534"/>
      <c r="AI474" s="534"/>
      <c r="AJ474" s="534"/>
      <c r="AK474" s="534"/>
      <c r="AL474" s="534"/>
      <c r="AM474" s="534"/>
      <c r="AN474" s="534"/>
      <c r="AO474" s="534"/>
      <c r="AP474" s="534"/>
      <c r="AQ474" s="534"/>
      <c r="AR474" s="534"/>
      <c r="AS474" s="534"/>
      <c r="BB474" s="565" t="str">
        <f>IFERROR(#REF!/I474*100-100,"")</f>
        <v/>
      </c>
      <c r="BC474" s="565" t="e">
        <f>#REF!-I474</f>
        <v>#REF!</v>
      </c>
    </row>
    <row r="475" spans="1:55" x14ac:dyDescent="0.25">
      <c r="A475" s="587"/>
      <c r="AD475" s="534"/>
      <c r="AE475" s="534"/>
      <c r="AF475" s="534"/>
      <c r="AG475" s="534"/>
      <c r="AH475" s="534"/>
      <c r="AI475" s="534"/>
      <c r="AJ475" s="534"/>
      <c r="AK475" s="534"/>
      <c r="AL475" s="534"/>
      <c r="AM475" s="534"/>
      <c r="AN475" s="534"/>
      <c r="AO475" s="534"/>
      <c r="AP475" s="534"/>
      <c r="AQ475" s="534"/>
      <c r="AR475" s="534"/>
      <c r="AS475" s="534"/>
      <c r="BB475" s="565" t="str">
        <f>IFERROR(#REF!/I475*100-100,"")</f>
        <v/>
      </c>
      <c r="BC475" s="565" t="e">
        <f>#REF!-I475</f>
        <v>#REF!</v>
      </c>
    </row>
    <row r="476" spans="1:55" x14ac:dyDescent="0.25">
      <c r="A476" s="587"/>
      <c r="AD476" s="534"/>
      <c r="AE476" s="534"/>
      <c r="AF476" s="534"/>
      <c r="AG476" s="534"/>
      <c r="AH476" s="534"/>
      <c r="AI476" s="534"/>
      <c r="AJ476" s="534"/>
      <c r="AK476" s="534"/>
      <c r="AL476" s="534"/>
      <c r="AM476" s="534"/>
      <c r="AN476" s="534"/>
      <c r="AO476" s="534"/>
      <c r="AP476" s="534"/>
      <c r="AQ476" s="534"/>
      <c r="AR476" s="534"/>
      <c r="AS476" s="534"/>
      <c r="BB476" s="565" t="str">
        <f>IFERROR(#REF!/I476*100-100,"")</f>
        <v/>
      </c>
      <c r="BC476" s="565" t="e">
        <f>#REF!-I476</f>
        <v>#REF!</v>
      </c>
    </row>
    <row r="477" spans="1:55" x14ac:dyDescent="0.25">
      <c r="A477" s="587"/>
      <c r="AD477" s="534"/>
      <c r="AE477" s="534"/>
      <c r="AF477" s="534"/>
      <c r="AG477" s="534"/>
      <c r="AH477" s="534"/>
      <c r="AI477" s="534"/>
      <c r="AJ477" s="534"/>
      <c r="AK477" s="534"/>
      <c r="AL477" s="534"/>
      <c r="AM477" s="534"/>
      <c r="AN477" s="534"/>
      <c r="AO477" s="534"/>
      <c r="AP477" s="534"/>
      <c r="AQ477" s="534"/>
      <c r="AR477" s="534"/>
      <c r="AS477" s="534"/>
      <c r="BB477" s="565" t="str">
        <f>IFERROR(#REF!/I477*100-100,"")</f>
        <v/>
      </c>
      <c r="BC477" s="565" t="e">
        <f>#REF!-I477</f>
        <v>#REF!</v>
      </c>
    </row>
    <row r="478" spans="1:55" x14ac:dyDescent="0.25">
      <c r="A478" s="587"/>
      <c r="AD478" s="534"/>
      <c r="AE478" s="534"/>
      <c r="AF478" s="534"/>
      <c r="AG478" s="534"/>
      <c r="AH478" s="534"/>
      <c r="AI478" s="534"/>
      <c r="AJ478" s="534"/>
      <c r="AK478" s="534"/>
      <c r="AL478" s="534"/>
      <c r="AM478" s="534"/>
      <c r="AN478" s="534"/>
      <c r="AO478" s="534"/>
      <c r="AP478" s="534"/>
      <c r="AQ478" s="534"/>
      <c r="AR478" s="534"/>
      <c r="AS478" s="534"/>
      <c r="BB478" s="565" t="str">
        <f>IFERROR(#REF!/I478*100-100,"")</f>
        <v/>
      </c>
      <c r="BC478" s="565" t="e">
        <f>#REF!-I478</f>
        <v>#REF!</v>
      </c>
    </row>
    <row r="479" spans="1:55" x14ac:dyDescent="0.25">
      <c r="A479" s="587"/>
      <c r="AD479" s="534"/>
      <c r="AE479" s="534"/>
      <c r="AF479" s="534"/>
      <c r="AG479" s="534"/>
      <c r="AH479" s="534"/>
      <c r="AI479" s="534"/>
      <c r="AJ479" s="534"/>
      <c r="AK479" s="534"/>
      <c r="AL479" s="534"/>
      <c r="AM479" s="534"/>
      <c r="AN479" s="534"/>
      <c r="AO479" s="534"/>
      <c r="AP479" s="534"/>
      <c r="AQ479" s="534"/>
      <c r="AR479" s="534"/>
      <c r="AS479" s="534"/>
      <c r="BB479" s="565" t="str">
        <f>IFERROR(#REF!/I479*100-100,"")</f>
        <v/>
      </c>
      <c r="BC479" s="565" t="e">
        <f>#REF!-I479</f>
        <v>#REF!</v>
      </c>
    </row>
    <row r="480" spans="1:55" x14ac:dyDescent="0.25">
      <c r="A480" s="587"/>
      <c r="AD480" s="534"/>
      <c r="AE480" s="534"/>
      <c r="AF480" s="534"/>
      <c r="AG480" s="534"/>
      <c r="AH480" s="534"/>
      <c r="AI480" s="534"/>
      <c r="AJ480" s="534"/>
      <c r="AK480" s="534"/>
      <c r="AL480" s="534"/>
      <c r="AM480" s="534"/>
      <c r="AN480" s="534"/>
      <c r="AO480" s="534"/>
      <c r="AP480" s="534"/>
      <c r="AQ480" s="534"/>
      <c r="AR480" s="534"/>
      <c r="AS480" s="534"/>
      <c r="BB480" s="565" t="str">
        <f>IFERROR(#REF!/I480*100-100,"")</f>
        <v/>
      </c>
      <c r="BC480" s="565" t="e">
        <f>#REF!-I480</f>
        <v>#REF!</v>
      </c>
    </row>
    <row r="481" spans="1:55" x14ac:dyDescent="0.25">
      <c r="A481" s="587"/>
      <c r="AD481" s="534"/>
      <c r="AE481" s="534"/>
      <c r="AF481" s="534"/>
      <c r="AG481" s="534"/>
      <c r="AH481" s="534"/>
      <c r="AI481" s="534"/>
      <c r="AJ481" s="534"/>
      <c r="AK481" s="534"/>
      <c r="AL481" s="534"/>
      <c r="AM481" s="534"/>
      <c r="AN481" s="534"/>
      <c r="AO481" s="534"/>
      <c r="AP481" s="534"/>
      <c r="AQ481" s="534"/>
      <c r="AR481" s="534"/>
      <c r="AS481" s="534"/>
      <c r="BB481" s="565" t="str">
        <f>IFERROR(#REF!/I481*100-100,"")</f>
        <v/>
      </c>
      <c r="BC481" s="565" t="e">
        <f>#REF!-I481</f>
        <v>#REF!</v>
      </c>
    </row>
    <row r="482" spans="1:55" x14ac:dyDescent="0.25">
      <c r="A482" s="587"/>
      <c r="AD482" s="534"/>
      <c r="AE482" s="534"/>
      <c r="AF482" s="534"/>
      <c r="AG482" s="534"/>
      <c r="AH482" s="534"/>
      <c r="AI482" s="534"/>
      <c r="AJ482" s="534"/>
      <c r="AK482" s="534"/>
      <c r="AL482" s="534"/>
      <c r="AM482" s="534"/>
      <c r="AN482" s="534"/>
      <c r="AO482" s="534"/>
      <c r="AP482" s="534"/>
      <c r="AQ482" s="534"/>
      <c r="AR482" s="534"/>
      <c r="AS482" s="534"/>
      <c r="BB482" s="565" t="str">
        <f>IFERROR(#REF!/I482*100-100,"")</f>
        <v/>
      </c>
      <c r="BC482" s="565" t="e">
        <f>#REF!-I482</f>
        <v>#REF!</v>
      </c>
    </row>
    <row r="483" spans="1:55" x14ac:dyDescent="0.25">
      <c r="A483" s="568"/>
      <c r="AD483" s="534"/>
      <c r="AE483" s="534"/>
      <c r="AF483" s="534"/>
      <c r="AG483" s="534"/>
      <c r="AH483" s="534"/>
      <c r="AI483" s="534"/>
      <c r="AJ483" s="534"/>
      <c r="AK483" s="534"/>
      <c r="AL483" s="534"/>
      <c r="AM483" s="534"/>
      <c r="AN483" s="534"/>
      <c r="AO483" s="534"/>
      <c r="AP483" s="534"/>
      <c r="AQ483" s="534"/>
      <c r="AR483" s="534"/>
      <c r="AS483" s="534"/>
      <c r="BB483" s="565" t="str">
        <f>IFERROR(#REF!/I483*100-100,"")</f>
        <v/>
      </c>
      <c r="BC483" s="565" t="e">
        <f>#REF!-I483</f>
        <v>#REF!</v>
      </c>
    </row>
    <row r="484" spans="1:55" x14ac:dyDescent="0.25">
      <c r="A484" s="587"/>
      <c r="AD484" s="534"/>
      <c r="AE484" s="534"/>
      <c r="AF484" s="534"/>
      <c r="AG484" s="534"/>
      <c r="AH484" s="534"/>
      <c r="AI484" s="534"/>
      <c r="AJ484" s="534"/>
      <c r="AK484" s="534"/>
      <c r="AL484" s="534"/>
      <c r="AM484" s="534"/>
      <c r="AN484" s="534"/>
      <c r="AO484" s="534"/>
      <c r="AP484" s="534"/>
      <c r="AQ484" s="534"/>
      <c r="AR484" s="534"/>
      <c r="AS484" s="534"/>
      <c r="BB484" s="565" t="str">
        <f>IFERROR(#REF!/I484*100-100,"")</f>
        <v/>
      </c>
      <c r="BC484" s="565" t="e">
        <f>#REF!-I484</f>
        <v>#REF!</v>
      </c>
    </row>
    <row r="485" spans="1:55" x14ac:dyDescent="0.25">
      <c r="A485" s="587"/>
      <c r="AD485" s="534"/>
      <c r="AE485" s="534"/>
      <c r="AF485" s="534"/>
      <c r="AG485" s="534"/>
      <c r="AH485" s="534"/>
      <c r="AI485" s="534"/>
      <c r="AJ485" s="534"/>
      <c r="AK485" s="534"/>
      <c r="AL485" s="534"/>
      <c r="AM485" s="534"/>
      <c r="AN485" s="534"/>
      <c r="AO485" s="534"/>
      <c r="AP485" s="534"/>
      <c r="AQ485" s="534"/>
      <c r="AR485" s="534"/>
      <c r="AS485" s="534"/>
      <c r="BB485" s="565" t="str">
        <f>IFERROR(#REF!/I485*100-100,"")</f>
        <v/>
      </c>
      <c r="BC485" s="565" t="e">
        <f>#REF!-I485</f>
        <v>#REF!</v>
      </c>
    </row>
    <row r="486" spans="1:55" x14ac:dyDescent="0.25">
      <c r="A486" s="587"/>
      <c r="AD486" s="534"/>
      <c r="AE486" s="534"/>
      <c r="AF486" s="534"/>
      <c r="AG486" s="534"/>
      <c r="AH486" s="534"/>
      <c r="AI486" s="534"/>
      <c r="AJ486" s="534"/>
      <c r="AK486" s="534"/>
      <c r="AL486" s="534"/>
      <c r="AM486" s="534"/>
      <c r="AN486" s="534"/>
      <c r="AO486" s="534"/>
      <c r="AP486" s="534"/>
      <c r="AQ486" s="534"/>
      <c r="AR486" s="534"/>
      <c r="AS486" s="534"/>
    </row>
    <row r="487" spans="1:55" x14ac:dyDescent="0.25">
      <c r="A487" s="587"/>
      <c r="AD487" s="534"/>
      <c r="AE487" s="534"/>
      <c r="AF487" s="534"/>
      <c r="AG487" s="534"/>
      <c r="AH487" s="534"/>
      <c r="AI487" s="534"/>
      <c r="AJ487" s="534"/>
      <c r="AK487" s="534"/>
      <c r="AL487" s="534"/>
      <c r="AM487" s="534"/>
      <c r="AN487" s="534"/>
      <c r="AO487" s="534"/>
      <c r="AP487" s="534"/>
      <c r="AQ487" s="534"/>
      <c r="AR487" s="534"/>
      <c r="AS487" s="534"/>
    </row>
    <row r="488" spans="1:55" x14ac:dyDescent="0.25">
      <c r="A488" s="587"/>
      <c r="AD488" s="534"/>
      <c r="AE488" s="534"/>
      <c r="AF488" s="534"/>
      <c r="AG488" s="534"/>
      <c r="AH488" s="534"/>
      <c r="AI488" s="534"/>
      <c r="AJ488" s="534"/>
      <c r="AK488" s="534"/>
      <c r="AL488" s="534"/>
      <c r="AM488" s="534"/>
      <c r="AN488" s="534"/>
      <c r="AO488" s="534"/>
      <c r="AP488" s="534"/>
      <c r="AQ488" s="534"/>
      <c r="AR488" s="534"/>
      <c r="AS488" s="534"/>
    </row>
    <row r="489" spans="1:55" x14ac:dyDescent="0.25">
      <c r="A489" s="587"/>
      <c r="AD489" s="534"/>
      <c r="AE489" s="534"/>
      <c r="AF489" s="534"/>
      <c r="AG489" s="534"/>
      <c r="AH489" s="534"/>
      <c r="AI489" s="534"/>
      <c r="AJ489" s="534"/>
      <c r="AK489" s="534"/>
      <c r="AL489" s="534"/>
      <c r="AM489" s="534"/>
      <c r="AN489" s="534"/>
      <c r="AO489" s="534"/>
      <c r="AP489" s="534"/>
      <c r="AQ489" s="534"/>
      <c r="AR489" s="534"/>
      <c r="AS489" s="534"/>
    </row>
    <row r="490" spans="1:55" x14ac:dyDescent="0.25">
      <c r="A490" s="587"/>
      <c r="AD490" s="534"/>
      <c r="AE490" s="534"/>
      <c r="AF490" s="534"/>
      <c r="AG490" s="534"/>
      <c r="AH490" s="534"/>
      <c r="AI490" s="534"/>
      <c r="AJ490" s="534"/>
      <c r="AK490" s="534"/>
      <c r="AL490" s="534"/>
      <c r="AM490" s="534"/>
      <c r="AN490" s="534"/>
      <c r="AO490" s="534"/>
      <c r="AP490" s="534"/>
      <c r="AQ490" s="534"/>
      <c r="AR490" s="534"/>
      <c r="AS490" s="534"/>
    </row>
    <row r="491" spans="1:55" x14ac:dyDescent="0.25">
      <c r="A491" s="587"/>
      <c r="AD491" s="534"/>
      <c r="AE491" s="534"/>
      <c r="AF491" s="534"/>
      <c r="AG491" s="534"/>
      <c r="AH491" s="534"/>
      <c r="AI491" s="534"/>
      <c r="AJ491" s="534"/>
      <c r="AK491" s="534"/>
      <c r="AL491" s="534"/>
      <c r="AM491" s="534"/>
      <c r="AN491" s="534"/>
      <c r="AO491" s="534"/>
      <c r="AP491" s="534"/>
      <c r="AQ491" s="534"/>
      <c r="AR491" s="534"/>
      <c r="AS491" s="534"/>
    </row>
    <row r="492" spans="1:55" x14ac:dyDescent="0.25">
      <c r="A492" s="587"/>
      <c r="AD492" s="534"/>
      <c r="AE492" s="534"/>
      <c r="AF492" s="534"/>
      <c r="AG492" s="534"/>
      <c r="AH492" s="534"/>
      <c r="AI492" s="534"/>
      <c r="AJ492" s="534"/>
      <c r="AK492" s="534"/>
      <c r="AL492" s="534"/>
      <c r="AM492" s="534"/>
      <c r="AN492" s="534"/>
      <c r="AO492" s="534"/>
      <c r="AP492" s="534"/>
      <c r="AQ492" s="534"/>
      <c r="AR492" s="534"/>
      <c r="AS492" s="534"/>
    </row>
    <row r="493" spans="1:55" x14ac:dyDescent="0.25">
      <c r="A493" s="568"/>
      <c r="AD493" s="534"/>
      <c r="AE493" s="534"/>
      <c r="AF493" s="534"/>
      <c r="AG493" s="534"/>
      <c r="AH493" s="534"/>
      <c r="AI493" s="534"/>
      <c r="AJ493" s="534"/>
      <c r="AK493" s="534"/>
      <c r="AL493" s="534"/>
      <c r="AM493" s="534"/>
      <c r="AN493" s="534"/>
      <c r="AO493" s="534"/>
      <c r="AP493" s="534"/>
      <c r="AQ493" s="534"/>
      <c r="AR493" s="534"/>
      <c r="AS493" s="534"/>
    </row>
    <row r="494" spans="1:55" x14ac:dyDescent="0.25">
      <c r="A494" s="587"/>
      <c r="AD494" s="534"/>
      <c r="AE494" s="534"/>
      <c r="AF494" s="534"/>
      <c r="AG494" s="534"/>
      <c r="AH494" s="534"/>
      <c r="AI494" s="534"/>
      <c r="AJ494" s="534"/>
      <c r="AK494" s="534"/>
      <c r="AL494" s="534"/>
      <c r="AM494" s="534"/>
      <c r="AN494" s="534"/>
      <c r="AO494" s="534"/>
      <c r="AP494" s="534"/>
      <c r="AQ494" s="534"/>
      <c r="AR494" s="534"/>
      <c r="AS494" s="534"/>
    </row>
    <row r="495" spans="1:55" x14ac:dyDescent="0.25">
      <c r="A495" s="587"/>
      <c r="AD495" s="534"/>
      <c r="AE495" s="534"/>
      <c r="AF495" s="534"/>
      <c r="AG495" s="534"/>
      <c r="AH495" s="534"/>
      <c r="AI495" s="534"/>
      <c r="AJ495" s="534"/>
      <c r="AK495" s="534"/>
      <c r="AL495" s="534"/>
      <c r="AM495" s="534"/>
      <c r="AN495" s="534"/>
      <c r="AO495" s="534"/>
      <c r="AP495" s="534"/>
      <c r="AQ495" s="534"/>
      <c r="AR495" s="534"/>
      <c r="AS495" s="534"/>
    </row>
    <row r="496" spans="1:55" x14ac:dyDescent="0.25">
      <c r="A496" s="587"/>
      <c r="AD496" s="534"/>
      <c r="AE496" s="534"/>
      <c r="AF496" s="534"/>
      <c r="AG496" s="534"/>
      <c r="AH496" s="534"/>
      <c r="AI496" s="534"/>
      <c r="AJ496" s="534"/>
      <c r="AK496" s="534"/>
      <c r="AL496" s="534"/>
      <c r="AM496" s="534"/>
      <c r="AN496" s="534"/>
      <c r="AO496" s="534"/>
      <c r="AP496" s="534"/>
      <c r="AQ496" s="534"/>
      <c r="AR496" s="534"/>
      <c r="AS496" s="534"/>
    </row>
    <row r="497" spans="1:45" x14ac:dyDescent="0.25">
      <c r="A497" s="587"/>
      <c r="AD497" s="534"/>
      <c r="AE497" s="534"/>
      <c r="AF497" s="534"/>
      <c r="AG497" s="534"/>
      <c r="AH497" s="534"/>
      <c r="AI497" s="534"/>
      <c r="AJ497" s="534"/>
      <c r="AK497" s="534"/>
      <c r="AL497" s="534"/>
      <c r="AM497" s="534"/>
      <c r="AN497" s="534"/>
      <c r="AO497" s="534"/>
      <c r="AP497" s="534"/>
      <c r="AQ497" s="534"/>
      <c r="AR497" s="534"/>
      <c r="AS497" s="534"/>
    </row>
    <row r="498" spans="1:45" x14ac:dyDescent="0.25">
      <c r="A498" s="587"/>
      <c r="AD498" s="534"/>
      <c r="AE498" s="534"/>
      <c r="AF498" s="534"/>
      <c r="AG498" s="534"/>
      <c r="AH498" s="534"/>
      <c r="AI498" s="534"/>
      <c r="AJ498" s="534"/>
      <c r="AK498" s="534"/>
      <c r="AL498" s="534"/>
      <c r="AM498" s="534"/>
      <c r="AN498" s="534"/>
      <c r="AO498" s="534"/>
      <c r="AP498" s="534"/>
      <c r="AQ498" s="534"/>
      <c r="AR498" s="534"/>
      <c r="AS498" s="534"/>
    </row>
    <row r="499" spans="1:45" x14ac:dyDescent="0.25">
      <c r="A499" s="587"/>
      <c r="AD499" s="534"/>
      <c r="AE499" s="534"/>
      <c r="AF499" s="534"/>
      <c r="AG499" s="534"/>
      <c r="AH499" s="534"/>
      <c r="AI499" s="534"/>
      <c r="AJ499" s="534"/>
      <c r="AK499" s="534"/>
      <c r="AL499" s="534"/>
      <c r="AM499" s="534"/>
      <c r="AN499" s="534"/>
      <c r="AO499" s="534"/>
      <c r="AP499" s="534"/>
      <c r="AQ499" s="534"/>
      <c r="AR499" s="534"/>
      <c r="AS499" s="534"/>
    </row>
    <row r="500" spans="1:45" x14ac:dyDescent="0.25">
      <c r="A500" s="587"/>
      <c r="AD500" s="534"/>
      <c r="AE500" s="534"/>
      <c r="AF500" s="534"/>
      <c r="AG500" s="534"/>
      <c r="AH500" s="534"/>
      <c r="AI500" s="534"/>
      <c r="AJ500" s="534"/>
      <c r="AK500" s="534"/>
      <c r="AL500" s="534"/>
      <c r="AM500" s="534"/>
      <c r="AN500" s="534"/>
      <c r="AO500" s="534"/>
      <c r="AP500" s="534"/>
      <c r="AQ500" s="534"/>
      <c r="AR500" s="534"/>
      <c r="AS500" s="534"/>
    </row>
    <row r="501" spans="1:45" x14ac:dyDescent="0.25">
      <c r="A501" s="587"/>
      <c r="AD501" s="534"/>
      <c r="AE501" s="534"/>
      <c r="AF501" s="534"/>
      <c r="AG501" s="534"/>
      <c r="AH501" s="534"/>
      <c r="AI501" s="534"/>
      <c r="AJ501" s="534"/>
      <c r="AK501" s="534"/>
      <c r="AL501" s="534"/>
      <c r="AM501" s="534"/>
      <c r="AN501" s="534"/>
      <c r="AO501" s="534"/>
      <c r="AP501" s="534"/>
      <c r="AQ501" s="534"/>
      <c r="AR501" s="534"/>
      <c r="AS501" s="534"/>
    </row>
    <row r="502" spans="1:45" x14ac:dyDescent="0.25">
      <c r="A502" s="587"/>
      <c r="AD502" s="534"/>
      <c r="AE502" s="534"/>
      <c r="AF502" s="534"/>
      <c r="AG502" s="534"/>
      <c r="AH502" s="534"/>
      <c r="AI502" s="534"/>
      <c r="AJ502" s="534"/>
      <c r="AK502" s="534"/>
      <c r="AL502" s="534"/>
      <c r="AM502" s="534"/>
      <c r="AN502" s="534"/>
      <c r="AO502" s="534"/>
      <c r="AP502" s="534"/>
      <c r="AQ502" s="534"/>
      <c r="AR502" s="534"/>
      <c r="AS502" s="534"/>
    </row>
    <row r="503" spans="1:45" x14ac:dyDescent="0.25">
      <c r="A503" s="587"/>
      <c r="AD503" s="534"/>
      <c r="AE503" s="534"/>
      <c r="AF503" s="534"/>
      <c r="AG503" s="534"/>
      <c r="AH503" s="534"/>
      <c r="AI503" s="534"/>
      <c r="AJ503" s="534"/>
      <c r="AK503" s="534"/>
      <c r="AL503" s="534"/>
      <c r="AM503" s="534"/>
      <c r="AN503" s="534"/>
      <c r="AO503" s="534"/>
      <c r="AP503" s="534"/>
      <c r="AQ503" s="534"/>
      <c r="AR503" s="534"/>
      <c r="AS503" s="534"/>
    </row>
    <row r="504" spans="1:45" x14ac:dyDescent="0.25">
      <c r="A504" s="587"/>
      <c r="AD504" s="534"/>
      <c r="AE504" s="534"/>
      <c r="AF504" s="534"/>
      <c r="AG504" s="534"/>
      <c r="AH504" s="534"/>
      <c r="AI504" s="534"/>
      <c r="AJ504" s="534"/>
      <c r="AK504" s="534"/>
      <c r="AL504" s="534"/>
      <c r="AM504" s="534"/>
      <c r="AN504" s="534"/>
      <c r="AO504" s="534"/>
      <c r="AP504" s="534"/>
      <c r="AQ504" s="534"/>
      <c r="AR504" s="534"/>
      <c r="AS504" s="534"/>
    </row>
    <row r="505" spans="1:45" x14ac:dyDescent="0.25">
      <c r="A505" s="587"/>
      <c r="AD505" s="534"/>
      <c r="AE505" s="534"/>
      <c r="AF505" s="534"/>
      <c r="AG505" s="534"/>
      <c r="AH505" s="534"/>
      <c r="AI505" s="534"/>
      <c r="AJ505" s="534"/>
      <c r="AK505" s="534"/>
      <c r="AL505" s="534"/>
      <c r="AM505" s="534"/>
      <c r="AN505" s="534"/>
      <c r="AO505" s="534"/>
      <c r="AP505" s="534"/>
      <c r="AQ505" s="534"/>
      <c r="AR505" s="534"/>
      <c r="AS505" s="534"/>
    </row>
    <row r="506" spans="1:45" x14ac:dyDescent="0.25">
      <c r="A506" s="587"/>
      <c r="AD506" s="534"/>
      <c r="AE506" s="534"/>
      <c r="AF506" s="534"/>
      <c r="AG506" s="534"/>
      <c r="AH506" s="534"/>
      <c r="AI506" s="534"/>
      <c r="AJ506" s="534"/>
      <c r="AK506" s="534"/>
      <c r="AL506" s="534"/>
      <c r="AM506" s="534"/>
      <c r="AN506" s="534"/>
      <c r="AO506" s="534"/>
      <c r="AP506" s="534"/>
      <c r="AQ506" s="534"/>
      <c r="AR506" s="534"/>
      <c r="AS506" s="534"/>
    </row>
    <row r="507" spans="1:45" x14ac:dyDescent="0.25">
      <c r="A507" s="587"/>
      <c r="AD507" s="534"/>
      <c r="AE507" s="534"/>
      <c r="AF507" s="534"/>
      <c r="AG507" s="534"/>
      <c r="AH507" s="534"/>
      <c r="AI507" s="534"/>
      <c r="AJ507" s="534"/>
      <c r="AK507" s="534"/>
      <c r="AL507" s="534"/>
      <c r="AM507" s="534"/>
      <c r="AN507" s="534"/>
      <c r="AO507" s="534"/>
      <c r="AP507" s="534"/>
      <c r="AQ507" s="534"/>
      <c r="AR507" s="534"/>
      <c r="AS507" s="534"/>
    </row>
    <row r="508" spans="1:45" x14ac:dyDescent="0.25">
      <c r="A508" s="587"/>
      <c r="AD508" s="534"/>
      <c r="AE508" s="534"/>
      <c r="AF508" s="534"/>
      <c r="AG508" s="534"/>
      <c r="AH508" s="534"/>
      <c r="AI508" s="534"/>
      <c r="AJ508" s="534"/>
      <c r="AK508" s="534"/>
      <c r="AL508" s="534"/>
      <c r="AM508" s="534"/>
      <c r="AN508" s="534"/>
      <c r="AO508" s="534"/>
      <c r="AP508" s="534"/>
      <c r="AQ508" s="534"/>
      <c r="AR508" s="534"/>
      <c r="AS508" s="534"/>
    </row>
    <row r="509" spans="1:45" x14ac:dyDescent="0.25">
      <c r="A509" s="587"/>
      <c r="AD509" s="534"/>
      <c r="AE509" s="534"/>
      <c r="AF509" s="534"/>
      <c r="AG509" s="534"/>
      <c r="AH509" s="534"/>
      <c r="AI509" s="534"/>
      <c r="AJ509" s="534"/>
      <c r="AK509" s="534"/>
      <c r="AL509" s="534"/>
      <c r="AM509" s="534"/>
      <c r="AN509" s="534"/>
      <c r="AO509" s="534"/>
      <c r="AP509" s="534"/>
      <c r="AQ509" s="534"/>
      <c r="AR509" s="534"/>
      <c r="AS509" s="534"/>
    </row>
    <row r="510" spans="1:45" x14ac:dyDescent="0.25">
      <c r="A510" s="587"/>
      <c r="AD510" s="534"/>
      <c r="AE510" s="534"/>
      <c r="AF510" s="534"/>
      <c r="AG510" s="534"/>
      <c r="AH510" s="534"/>
      <c r="AI510" s="534"/>
      <c r="AJ510" s="534"/>
      <c r="AK510" s="534"/>
      <c r="AL510" s="534"/>
      <c r="AM510" s="534"/>
      <c r="AN510" s="534"/>
      <c r="AO510" s="534"/>
      <c r="AP510" s="534"/>
      <c r="AQ510" s="534"/>
      <c r="AR510" s="534"/>
      <c r="AS510" s="534"/>
    </row>
    <row r="511" spans="1:45" x14ac:dyDescent="0.25">
      <c r="A511" s="587"/>
      <c r="AD511" s="534"/>
      <c r="AE511" s="534"/>
      <c r="AF511" s="534"/>
      <c r="AG511" s="534"/>
      <c r="AH511" s="534"/>
      <c r="AI511" s="534"/>
      <c r="AJ511" s="534"/>
      <c r="AK511" s="534"/>
      <c r="AL511" s="534"/>
      <c r="AM511" s="534"/>
      <c r="AN511" s="534"/>
      <c r="AO511" s="534"/>
      <c r="AP511" s="534"/>
      <c r="AQ511" s="534"/>
      <c r="AR511" s="534"/>
      <c r="AS511" s="534"/>
    </row>
    <row r="512" spans="1:45" x14ac:dyDescent="0.25">
      <c r="A512" s="587"/>
      <c r="AD512" s="534"/>
      <c r="AE512" s="534"/>
      <c r="AF512" s="534"/>
      <c r="AG512" s="534"/>
      <c r="AH512" s="534"/>
      <c r="AI512" s="534"/>
      <c r="AJ512" s="534"/>
      <c r="AK512" s="534"/>
      <c r="AL512" s="534"/>
      <c r="AM512" s="534"/>
      <c r="AN512" s="534"/>
      <c r="AO512" s="534"/>
      <c r="AP512" s="534"/>
      <c r="AQ512" s="534"/>
      <c r="AR512" s="534"/>
      <c r="AS512" s="534"/>
    </row>
    <row r="513" spans="1:45" x14ac:dyDescent="0.25">
      <c r="A513" s="587"/>
      <c r="AD513" s="534"/>
      <c r="AE513" s="534"/>
      <c r="AF513" s="534"/>
      <c r="AG513" s="534"/>
      <c r="AH513" s="534"/>
      <c r="AI513" s="534"/>
      <c r="AJ513" s="534"/>
      <c r="AK513" s="534"/>
      <c r="AL513" s="534"/>
      <c r="AM513" s="534"/>
      <c r="AN513" s="534"/>
      <c r="AO513" s="534"/>
      <c r="AP513" s="534"/>
      <c r="AQ513" s="534"/>
      <c r="AR513" s="534"/>
      <c r="AS513" s="534"/>
    </row>
    <row r="514" spans="1:45" x14ac:dyDescent="0.25">
      <c r="A514" s="587"/>
      <c r="AD514" s="534"/>
      <c r="AE514" s="534"/>
      <c r="AF514" s="534"/>
      <c r="AG514" s="534"/>
      <c r="AH514" s="534"/>
      <c r="AI514" s="534"/>
      <c r="AJ514" s="534"/>
      <c r="AK514" s="534"/>
      <c r="AL514" s="534"/>
      <c r="AM514" s="534"/>
      <c r="AN514" s="534"/>
      <c r="AO514" s="534"/>
      <c r="AP514" s="534"/>
      <c r="AQ514" s="534"/>
      <c r="AR514" s="534"/>
      <c r="AS514" s="534"/>
    </row>
    <row r="515" spans="1:45" x14ac:dyDescent="0.25">
      <c r="A515" s="568"/>
      <c r="AD515" s="534"/>
      <c r="AE515" s="534"/>
      <c r="AF515" s="534"/>
      <c r="AG515" s="534"/>
      <c r="AH515" s="534"/>
      <c r="AI515" s="534"/>
      <c r="AJ515" s="534"/>
      <c r="AK515" s="534"/>
      <c r="AL515" s="534"/>
      <c r="AM515" s="534"/>
      <c r="AN515" s="534"/>
      <c r="AO515" s="534"/>
      <c r="AP515" s="534"/>
      <c r="AQ515" s="534"/>
      <c r="AR515" s="534"/>
      <c r="AS515" s="534"/>
    </row>
    <row r="516" spans="1:45" x14ac:dyDescent="0.25">
      <c r="A516" s="587"/>
      <c r="AD516" s="534"/>
      <c r="AE516" s="534"/>
      <c r="AF516" s="534"/>
      <c r="AG516" s="534"/>
      <c r="AH516" s="534"/>
      <c r="AI516" s="534"/>
      <c r="AJ516" s="534"/>
      <c r="AK516" s="534"/>
      <c r="AL516" s="534"/>
      <c r="AM516" s="534"/>
      <c r="AN516" s="534"/>
      <c r="AO516" s="534"/>
      <c r="AP516" s="534"/>
      <c r="AQ516" s="534"/>
      <c r="AR516" s="534"/>
      <c r="AS516" s="534"/>
    </row>
    <row r="517" spans="1:45" x14ac:dyDescent="0.25">
      <c r="A517" s="587"/>
      <c r="AD517" s="534"/>
      <c r="AE517" s="534"/>
      <c r="AF517" s="534"/>
      <c r="AG517" s="534"/>
      <c r="AH517" s="534"/>
      <c r="AI517" s="534"/>
      <c r="AJ517" s="534"/>
      <c r="AK517" s="534"/>
      <c r="AL517" s="534"/>
      <c r="AM517" s="534"/>
      <c r="AN517" s="534"/>
      <c r="AO517" s="534"/>
      <c r="AP517" s="534"/>
      <c r="AQ517" s="534"/>
      <c r="AR517" s="534"/>
      <c r="AS517" s="534"/>
    </row>
    <row r="518" spans="1:45" x14ac:dyDescent="0.25">
      <c r="A518" s="587"/>
      <c r="AD518" s="534"/>
      <c r="AE518" s="534"/>
      <c r="AF518" s="534"/>
      <c r="AG518" s="534"/>
      <c r="AH518" s="534"/>
      <c r="AI518" s="534"/>
      <c r="AJ518" s="534"/>
      <c r="AK518" s="534"/>
      <c r="AL518" s="534"/>
      <c r="AM518" s="534"/>
      <c r="AN518" s="534"/>
      <c r="AO518" s="534"/>
      <c r="AP518" s="534"/>
      <c r="AQ518" s="534"/>
      <c r="AR518" s="534"/>
      <c r="AS518" s="534"/>
    </row>
    <row r="519" spans="1:45" x14ac:dyDescent="0.25">
      <c r="A519" s="568"/>
      <c r="AD519" s="534"/>
      <c r="AE519" s="534"/>
      <c r="AF519" s="534"/>
      <c r="AG519" s="534"/>
      <c r="AH519" s="534"/>
      <c r="AI519" s="534"/>
      <c r="AJ519" s="534"/>
      <c r="AK519" s="534"/>
      <c r="AL519" s="534"/>
      <c r="AM519" s="534"/>
      <c r="AN519" s="534"/>
      <c r="AO519" s="534"/>
      <c r="AP519" s="534"/>
      <c r="AQ519" s="534"/>
      <c r="AR519" s="534"/>
      <c r="AS519" s="534"/>
    </row>
    <row r="520" spans="1:45" x14ac:dyDescent="0.25">
      <c r="A520" s="568"/>
      <c r="AD520" s="534"/>
      <c r="AE520" s="534"/>
      <c r="AF520" s="534"/>
      <c r="AG520" s="534"/>
      <c r="AH520" s="534"/>
      <c r="AI520" s="534"/>
      <c r="AJ520" s="534"/>
      <c r="AK520" s="534"/>
      <c r="AL520" s="534"/>
      <c r="AM520" s="534"/>
      <c r="AN520" s="534"/>
      <c r="AO520" s="534"/>
      <c r="AP520" s="534"/>
      <c r="AQ520" s="534"/>
      <c r="AR520" s="534"/>
      <c r="AS520" s="534"/>
    </row>
    <row r="521" spans="1:45" x14ac:dyDescent="0.25">
      <c r="A521" s="587"/>
      <c r="AD521" s="534"/>
      <c r="AE521" s="534"/>
      <c r="AF521" s="534"/>
      <c r="AG521" s="534"/>
      <c r="AH521" s="534"/>
      <c r="AI521" s="534"/>
      <c r="AJ521" s="534"/>
      <c r="AK521" s="534"/>
      <c r="AL521" s="534"/>
      <c r="AM521" s="534"/>
      <c r="AN521" s="534"/>
      <c r="AO521" s="534"/>
      <c r="AP521" s="534"/>
      <c r="AQ521" s="534"/>
      <c r="AR521" s="534"/>
      <c r="AS521" s="534"/>
    </row>
    <row r="522" spans="1:45" x14ac:dyDescent="0.25">
      <c r="A522" s="587"/>
      <c r="AD522" s="534"/>
      <c r="AE522" s="534"/>
      <c r="AF522" s="534"/>
      <c r="AG522" s="534"/>
      <c r="AH522" s="534"/>
      <c r="AI522" s="534"/>
      <c r="AJ522" s="534"/>
      <c r="AK522" s="534"/>
      <c r="AL522" s="534"/>
      <c r="AM522" s="534"/>
      <c r="AN522" s="534"/>
      <c r="AO522" s="534"/>
      <c r="AP522" s="534"/>
      <c r="AQ522" s="534"/>
      <c r="AR522" s="534"/>
      <c r="AS522" s="534"/>
    </row>
    <row r="523" spans="1:45" x14ac:dyDescent="0.25">
      <c r="A523" s="587"/>
      <c r="AD523" s="534"/>
      <c r="AE523" s="534"/>
      <c r="AF523" s="534"/>
      <c r="AG523" s="534"/>
      <c r="AH523" s="534"/>
      <c r="AI523" s="534"/>
      <c r="AJ523" s="534"/>
      <c r="AK523" s="534"/>
      <c r="AL523" s="534"/>
      <c r="AM523" s="534"/>
      <c r="AN523" s="534"/>
      <c r="AO523" s="534"/>
      <c r="AP523" s="534"/>
      <c r="AQ523" s="534"/>
      <c r="AR523" s="534"/>
      <c r="AS523" s="534"/>
    </row>
    <row r="524" spans="1:45" x14ac:dyDescent="0.25">
      <c r="A524" s="587"/>
      <c r="AD524" s="534"/>
      <c r="AE524" s="534"/>
      <c r="AF524" s="534"/>
      <c r="AG524" s="534"/>
      <c r="AH524" s="534"/>
      <c r="AI524" s="534"/>
      <c r="AJ524" s="534"/>
      <c r="AK524" s="534"/>
      <c r="AL524" s="534"/>
      <c r="AM524" s="534"/>
      <c r="AN524" s="534"/>
      <c r="AO524" s="534"/>
      <c r="AP524" s="534"/>
      <c r="AQ524" s="534"/>
      <c r="AR524" s="534"/>
      <c r="AS524" s="534"/>
    </row>
    <row r="525" spans="1:45" x14ac:dyDescent="0.25">
      <c r="A525" s="587"/>
      <c r="AD525" s="534"/>
      <c r="AE525" s="534"/>
      <c r="AF525" s="534"/>
      <c r="AG525" s="534"/>
      <c r="AH525" s="534"/>
      <c r="AI525" s="534"/>
      <c r="AJ525" s="534"/>
      <c r="AK525" s="534"/>
      <c r="AL525" s="534"/>
      <c r="AM525" s="534"/>
      <c r="AN525" s="534"/>
      <c r="AO525" s="534"/>
      <c r="AP525" s="534"/>
      <c r="AQ525" s="534"/>
      <c r="AR525" s="534"/>
      <c r="AS525" s="534"/>
    </row>
    <row r="526" spans="1:45" x14ac:dyDescent="0.25">
      <c r="A526" s="587"/>
      <c r="AD526" s="534"/>
      <c r="AE526" s="534"/>
      <c r="AF526" s="534"/>
      <c r="AG526" s="534"/>
      <c r="AH526" s="534"/>
      <c r="AI526" s="534"/>
      <c r="AJ526" s="534"/>
      <c r="AK526" s="534"/>
      <c r="AL526" s="534"/>
      <c r="AM526" s="534"/>
      <c r="AN526" s="534"/>
      <c r="AO526" s="534"/>
      <c r="AP526" s="534"/>
      <c r="AQ526" s="534"/>
      <c r="AR526" s="534"/>
      <c r="AS526" s="534"/>
    </row>
    <row r="527" spans="1:45" x14ac:dyDescent="0.25">
      <c r="A527" s="587"/>
      <c r="AD527" s="534"/>
      <c r="AE527" s="534"/>
      <c r="AF527" s="534"/>
      <c r="AG527" s="534"/>
      <c r="AH527" s="534"/>
      <c r="AI527" s="534"/>
      <c r="AJ527" s="534"/>
      <c r="AK527" s="534"/>
      <c r="AL527" s="534"/>
      <c r="AM527" s="534"/>
      <c r="AN527" s="534"/>
      <c r="AO527" s="534"/>
      <c r="AP527" s="534"/>
      <c r="AQ527" s="534"/>
      <c r="AR527" s="534"/>
      <c r="AS527" s="534"/>
    </row>
    <row r="528" spans="1:45" x14ac:dyDescent="0.25">
      <c r="A528" s="587"/>
      <c r="AD528" s="534"/>
      <c r="AE528" s="534"/>
      <c r="AF528" s="534"/>
      <c r="AG528" s="534"/>
      <c r="AH528" s="534"/>
      <c r="AI528" s="534"/>
      <c r="AJ528" s="534"/>
      <c r="AK528" s="534"/>
      <c r="AL528" s="534"/>
      <c r="AM528" s="534"/>
      <c r="AN528" s="534"/>
      <c r="AO528" s="534"/>
      <c r="AP528" s="534"/>
      <c r="AQ528" s="534"/>
      <c r="AR528" s="534"/>
      <c r="AS528" s="534"/>
    </row>
    <row r="529" spans="1:45" x14ac:dyDescent="0.25">
      <c r="A529" s="587"/>
      <c r="AD529" s="534"/>
      <c r="AE529" s="534"/>
      <c r="AF529" s="534"/>
      <c r="AG529" s="534"/>
      <c r="AH529" s="534"/>
      <c r="AI529" s="534"/>
      <c r="AJ529" s="534"/>
      <c r="AK529" s="534"/>
      <c r="AL529" s="534"/>
      <c r="AM529" s="534"/>
      <c r="AN529" s="534"/>
      <c r="AO529" s="534"/>
      <c r="AP529" s="534"/>
      <c r="AQ529" s="534"/>
      <c r="AR529" s="534"/>
      <c r="AS529" s="534"/>
    </row>
    <row r="530" spans="1:45" x14ac:dyDescent="0.25">
      <c r="A530" s="587"/>
      <c r="AD530" s="534"/>
      <c r="AE530" s="534"/>
      <c r="AF530" s="534"/>
      <c r="AG530" s="534"/>
      <c r="AH530" s="534"/>
      <c r="AI530" s="534"/>
      <c r="AJ530" s="534"/>
      <c r="AK530" s="534"/>
      <c r="AL530" s="534"/>
      <c r="AM530" s="534"/>
      <c r="AN530" s="534"/>
      <c r="AO530" s="534"/>
      <c r="AP530" s="534"/>
      <c r="AQ530" s="534"/>
      <c r="AR530" s="534"/>
      <c r="AS530" s="534"/>
    </row>
    <row r="531" spans="1:45" x14ac:dyDescent="0.25">
      <c r="A531" s="587"/>
      <c r="AD531" s="534"/>
      <c r="AE531" s="534"/>
      <c r="AF531" s="534"/>
      <c r="AG531" s="534"/>
      <c r="AH531" s="534"/>
      <c r="AI531" s="534"/>
      <c r="AJ531" s="534"/>
      <c r="AK531" s="534"/>
      <c r="AL531" s="534"/>
      <c r="AM531" s="534"/>
      <c r="AN531" s="534"/>
      <c r="AO531" s="534"/>
      <c r="AP531" s="534"/>
      <c r="AQ531" s="534"/>
      <c r="AR531" s="534"/>
      <c r="AS531" s="534"/>
    </row>
    <row r="532" spans="1:45" x14ac:dyDescent="0.25">
      <c r="A532" s="587"/>
      <c r="AD532" s="534"/>
      <c r="AE532" s="534"/>
      <c r="AF532" s="534"/>
      <c r="AG532" s="534"/>
      <c r="AH532" s="534"/>
      <c r="AI532" s="534"/>
      <c r="AJ532" s="534"/>
      <c r="AK532" s="534"/>
      <c r="AL532" s="534"/>
      <c r="AM532" s="534"/>
      <c r="AN532" s="534"/>
      <c r="AO532" s="534"/>
      <c r="AP532" s="534"/>
      <c r="AQ532" s="534"/>
      <c r="AR532" s="534"/>
      <c r="AS532" s="534"/>
    </row>
    <row r="533" spans="1:45" x14ac:dyDescent="0.25">
      <c r="A533" s="587"/>
      <c r="AD533" s="534"/>
      <c r="AE533" s="534"/>
      <c r="AF533" s="534"/>
      <c r="AG533" s="534"/>
      <c r="AH533" s="534"/>
      <c r="AI533" s="534"/>
      <c r="AJ533" s="534"/>
      <c r="AK533" s="534"/>
      <c r="AL533" s="534"/>
      <c r="AM533" s="534"/>
      <c r="AN533" s="534"/>
      <c r="AO533" s="534"/>
      <c r="AP533" s="534"/>
      <c r="AQ533" s="534"/>
      <c r="AR533" s="534"/>
      <c r="AS533" s="534"/>
    </row>
    <row r="534" spans="1:45" x14ac:dyDescent="0.25">
      <c r="A534" s="587"/>
      <c r="AD534" s="534"/>
      <c r="AE534" s="534"/>
      <c r="AF534" s="534"/>
      <c r="AG534" s="534"/>
      <c r="AH534" s="534"/>
      <c r="AI534" s="534"/>
      <c r="AJ534" s="534"/>
      <c r="AK534" s="534"/>
      <c r="AL534" s="534"/>
      <c r="AM534" s="534"/>
      <c r="AN534" s="534"/>
      <c r="AO534" s="534"/>
      <c r="AP534" s="534"/>
      <c r="AQ534" s="534"/>
      <c r="AR534" s="534"/>
      <c r="AS534" s="534"/>
    </row>
    <row r="535" spans="1:45" x14ac:dyDescent="0.25">
      <c r="A535" s="587"/>
      <c r="AD535" s="534"/>
      <c r="AE535" s="534"/>
      <c r="AF535" s="534"/>
      <c r="AG535" s="534"/>
      <c r="AH535" s="534"/>
      <c r="AI535" s="534"/>
      <c r="AJ535" s="534"/>
      <c r="AK535" s="534"/>
      <c r="AL535" s="534"/>
      <c r="AM535" s="534"/>
      <c r="AN535" s="534"/>
      <c r="AO535" s="534"/>
      <c r="AP535" s="534"/>
      <c r="AQ535" s="534"/>
      <c r="AR535" s="534"/>
      <c r="AS535" s="534"/>
    </row>
    <row r="536" spans="1:45" x14ac:dyDescent="0.25">
      <c r="A536" s="587"/>
      <c r="AD536" s="534"/>
      <c r="AE536" s="534"/>
      <c r="AF536" s="534"/>
      <c r="AG536" s="534"/>
      <c r="AH536" s="534"/>
      <c r="AI536" s="534"/>
      <c r="AJ536" s="534"/>
      <c r="AK536" s="534"/>
      <c r="AL536" s="534"/>
      <c r="AM536" s="534"/>
      <c r="AN536" s="534"/>
      <c r="AO536" s="534"/>
      <c r="AP536" s="534"/>
      <c r="AQ536" s="534"/>
      <c r="AR536" s="534"/>
      <c r="AS536" s="534"/>
    </row>
    <row r="537" spans="1:45" x14ac:dyDescent="0.25">
      <c r="A537" s="587"/>
      <c r="AD537" s="534"/>
      <c r="AE537" s="534"/>
      <c r="AF537" s="534"/>
      <c r="AG537" s="534"/>
      <c r="AH537" s="534"/>
      <c r="AI537" s="534"/>
      <c r="AJ537" s="534"/>
      <c r="AK537" s="534"/>
      <c r="AL537" s="534"/>
      <c r="AM537" s="534"/>
      <c r="AN537" s="534"/>
      <c r="AO537" s="534"/>
      <c r="AP537" s="534"/>
      <c r="AQ537" s="534"/>
      <c r="AR537" s="534"/>
      <c r="AS537" s="534"/>
    </row>
    <row r="538" spans="1:45" x14ac:dyDescent="0.25">
      <c r="A538" s="587"/>
      <c r="AD538" s="534"/>
      <c r="AE538" s="534"/>
      <c r="AF538" s="534"/>
      <c r="AG538" s="534"/>
      <c r="AH538" s="534"/>
      <c r="AI538" s="534"/>
      <c r="AJ538" s="534"/>
      <c r="AK538" s="534"/>
      <c r="AL538" s="534"/>
      <c r="AM538" s="534"/>
      <c r="AN538" s="534"/>
      <c r="AO538" s="534"/>
      <c r="AP538" s="534"/>
      <c r="AQ538" s="534"/>
      <c r="AR538" s="534"/>
      <c r="AS538" s="534"/>
    </row>
    <row r="539" spans="1:45" x14ac:dyDescent="0.25">
      <c r="A539" s="587"/>
      <c r="AD539" s="534"/>
      <c r="AE539" s="534"/>
      <c r="AF539" s="534"/>
      <c r="AG539" s="534"/>
      <c r="AH539" s="534"/>
      <c r="AI539" s="534"/>
      <c r="AJ539" s="534"/>
      <c r="AK539" s="534"/>
      <c r="AL539" s="534"/>
      <c r="AM539" s="534"/>
      <c r="AN539" s="534"/>
      <c r="AO539" s="534"/>
      <c r="AP539" s="534"/>
      <c r="AQ539" s="534"/>
      <c r="AR539" s="534"/>
      <c r="AS539" s="534"/>
    </row>
    <row r="540" spans="1:45" x14ac:dyDescent="0.25">
      <c r="A540" s="587"/>
      <c r="AD540" s="534"/>
      <c r="AE540" s="534"/>
      <c r="AF540" s="534"/>
      <c r="AG540" s="534"/>
      <c r="AH540" s="534"/>
      <c r="AI540" s="534"/>
      <c r="AJ540" s="534"/>
      <c r="AK540" s="534"/>
      <c r="AL540" s="534"/>
      <c r="AM540" s="534"/>
      <c r="AN540" s="534"/>
      <c r="AO540" s="534"/>
      <c r="AP540" s="534"/>
      <c r="AQ540" s="534"/>
      <c r="AR540" s="534"/>
      <c r="AS540" s="534"/>
    </row>
    <row r="541" spans="1:45" x14ac:dyDescent="0.25">
      <c r="A541" s="587"/>
      <c r="AD541" s="534"/>
      <c r="AE541" s="534"/>
      <c r="AF541" s="534"/>
      <c r="AG541" s="534"/>
      <c r="AH541" s="534"/>
      <c r="AI541" s="534"/>
      <c r="AJ541" s="534"/>
      <c r="AK541" s="534"/>
      <c r="AL541" s="534"/>
      <c r="AM541" s="534"/>
      <c r="AN541" s="534"/>
      <c r="AO541" s="534"/>
      <c r="AP541" s="534"/>
      <c r="AQ541" s="534"/>
      <c r="AR541" s="534"/>
      <c r="AS541" s="534"/>
    </row>
    <row r="542" spans="1:45" x14ac:dyDescent="0.25">
      <c r="A542" s="587"/>
      <c r="AD542" s="534"/>
      <c r="AE542" s="534"/>
      <c r="AF542" s="534"/>
      <c r="AG542" s="534"/>
      <c r="AH542" s="534"/>
      <c r="AI542" s="534"/>
      <c r="AJ542" s="534"/>
      <c r="AK542" s="534"/>
      <c r="AL542" s="534"/>
      <c r="AM542" s="534"/>
      <c r="AN542" s="534"/>
      <c r="AO542" s="534"/>
      <c r="AP542" s="534"/>
      <c r="AQ542" s="534"/>
      <c r="AR542" s="534"/>
      <c r="AS542" s="534"/>
    </row>
    <row r="543" spans="1:45" x14ac:dyDescent="0.25">
      <c r="A543" s="587"/>
      <c r="AD543" s="534"/>
      <c r="AE543" s="534"/>
      <c r="AF543" s="534"/>
      <c r="AG543" s="534"/>
      <c r="AH543" s="534"/>
      <c r="AI543" s="534"/>
      <c r="AJ543" s="534"/>
      <c r="AK543" s="534"/>
      <c r="AL543" s="534"/>
      <c r="AM543" s="534"/>
      <c r="AN543" s="534"/>
      <c r="AO543" s="534"/>
      <c r="AP543" s="534"/>
      <c r="AQ543" s="534"/>
      <c r="AR543" s="534"/>
      <c r="AS543" s="534"/>
    </row>
    <row r="544" spans="1:45" x14ac:dyDescent="0.25">
      <c r="A544" s="587"/>
      <c r="AD544" s="534"/>
      <c r="AE544" s="534"/>
      <c r="AF544" s="534"/>
      <c r="AG544" s="534"/>
      <c r="AH544" s="534"/>
      <c r="AI544" s="534"/>
      <c r="AJ544" s="534"/>
      <c r="AK544" s="534"/>
      <c r="AL544" s="534"/>
      <c r="AM544" s="534"/>
      <c r="AN544" s="534"/>
      <c r="AO544" s="534"/>
      <c r="AP544" s="534"/>
      <c r="AQ544" s="534"/>
      <c r="AR544" s="534"/>
      <c r="AS544" s="534"/>
    </row>
    <row r="545" spans="1:45" x14ac:dyDescent="0.25">
      <c r="A545" s="587"/>
      <c r="AD545" s="534"/>
      <c r="AE545" s="534"/>
      <c r="AF545" s="534"/>
      <c r="AG545" s="534"/>
      <c r="AH545" s="534"/>
      <c r="AI545" s="534"/>
      <c r="AJ545" s="534"/>
      <c r="AK545" s="534"/>
      <c r="AL545" s="534"/>
      <c r="AM545" s="534"/>
      <c r="AN545" s="534"/>
      <c r="AO545" s="534"/>
      <c r="AP545" s="534"/>
      <c r="AQ545" s="534"/>
      <c r="AR545" s="534"/>
      <c r="AS545" s="534"/>
    </row>
    <row r="546" spans="1:45" x14ac:dyDescent="0.25">
      <c r="A546" s="568"/>
      <c r="AD546" s="534"/>
      <c r="AE546" s="534"/>
      <c r="AF546" s="534"/>
      <c r="AG546" s="534"/>
      <c r="AH546" s="534"/>
      <c r="AI546" s="534"/>
      <c r="AJ546" s="534"/>
      <c r="AK546" s="534"/>
      <c r="AL546" s="534"/>
      <c r="AM546" s="534"/>
      <c r="AN546" s="534"/>
      <c r="AO546" s="534"/>
      <c r="AP546" s="534"/>
      <c r="AQ546" s="534"/>
      <c r="AR546" s="534"/>
      <c r="AS546" s="534"/>
    </row>
    <row r="547" spans="1:45" x14ac:dyDescent="0.25">
      <c r="A547" s="587"/>
      <c r="AD547" s="534"/>
      <c r="AE547" s="534"/>
      <c r="AF547" s="534"/>
      <c r="AG547" s="534"/>
      <c r="AH547" s="534"/>
      <c r="AI547" s="534"/>
      <c r="AJ547" s="534"/>
      <c r="AK547" s="534"/>
      <c r="AL547" s="534"/>
      <c r="AM547" s="534"/>
      <c r="AN547" s="534"/>
      <c r="AO547" s="534"/>
      <c r="AP547" s="534"/>
      <c r="AQ547" s="534"/>
      <c r="AR547" s="534"/>
      <c r="AS547" s="534"/>
    </row>
    <row r="548" spans="1:45" x14ac:dyDescent="0.25">
      <c r="A548" s="587"/>
      <c r="AD548" s="534"/>
      <c r="AE548" s="534"/>
      <c r="AF548" s="534"/>
      <c r="AG548" s="534"/>
      <c r="AH548" s="534"/>
      <c r="AI548" s="534"/>
      <c r="AJ548" s="534"/>
      <c r="AK548" s="534"/>
      <c r="AL548" s="534"/>
      <c r="AM548" s="534"/>
      <c r="AN548" s="534"/>
      <c r="AO548" s="534"/>
      <c r="AP548" s="534"/>
      <c r="AQ548" s="534"/>
      <c r="AR548" s="534"/>
      <c r="AS548" s="534"/>
    </row>
    <row r="549" spans="1:45" x14ac:dyDescent="0.25">
      <c r="A549" s="587"/>
      <c r="AD549" s="534"/>
      <c r="AE549" s="534"/>
      <c r="AF549" s="534"/>
      <c r="AG549" s="534"/>
      <c r="AH549" s="534"/>
      <c r="AI549" s="534"/>
      <c r="AJ549" s="534"/>
      <c r="AK549" s="534"/>
      <c r="AL549" s="534"/>
      <c r="AM549" s="534"/>
      <c r="AN549" s="534"/>
      <c r="AO549" s="534"/>
      <c r="AP549" s="534"/>
      <c r="AQ549" s="534"/>
      <c r="AR549" s="534"/>
      <c r="AS549" s="534"/>
    </row>
    <row r="550" spans="1:45" x14ac:dyDescent="0.25">
      <c r="A550" s="587"/>
      <c r="AD550" s="534"/>
      <c r="AE550" s="534"/>
      <c r="AF550" s="534"/>
      <c r="AG550" s="534"/>
      <c r="AH550" s="534"/>
      <c r="AI550" s="534"/>
      <c r="AJ550" s="534"/>
      <c r="AK550" s="534"/>
      <c r="AL550" s="534"/>
      <c r="AM550" s="534"/>
      <c r="AN550" s="534"/>
      <c r="AO550" s="534"/>
      <c r="AP550" s="534"/>
      <c r="AQ550" s="534"/>
      <c r="AR550" s="534"/>
      <c r="AS550" s="534"/>
    </row>
    <row r="551" spans="1:45" x14ac:dyDescent="0.25">
      <c r="A551" s="587"/>
      <c r="AD551" s="534"/>
      <c r="AE551" s="534"/>
      <c r="AF551" s="534"/>
      <c r="AG551" s="534"/>
      <c r="AH551" s="534"/>
      <c r="AI551" s="534"/>
      <c r="AJ551" s="534"/>
      <c r="AK551" s="534"/>
      <c r="AL551" s="534"/>
      <c r="AM551" s="534"/>
      <c r="AN551" s="534"/>
      <c r="AO551" s="534"/>
      <c r="AP551" s="534"/>
      <c r="AQ551" s="534"/>
      <c r="AR551" s="534"/>
      <c r="AS551" s="534"/>
    </row>
    <row r="552" spans="1:45" x14ac:dyDescent="0.25">
      <c r="A552" s="587"/>
      <c r="AD552" s="534"/>
      <c r="AE552" s="534"/>
      <c r="AF552" s="534"/>
      <c r="AG552" s="534"/>
      <c r="AH552" s="534"/>
      <c r="AI552" s="534"/>
      <c r="AJ552" s="534"/>
      <c r="AK552" s="534"/>
      <c r="AL552" s="534"/>
      <c r="AM552" s="534"/>
      <c r="AN552" s="534"/>
      <c r="AO552" s="534"/>
      <c r="AP552" s="534"/>
      <c r="AQ552" s="534"/>
      <c r="AR552" s="534"/>
      <c r="AS552" s="534"/>
    </row>
    <row r="553" spans="1:45" x14ac:dyDescent="0.25">
      <c r="A553" s="587"/>
      <c r="AD553" s="534"/>
      <c r="AE553" s="534"/>
      <c r="AF553" s="534"/>
      <c r="AG553" s="534"/>
      <c r="AH553" s="534"/>
      <c r="AI553" s="534"/>
      <c r="AJ553" s="534"/>
      <c r="AK553" s="534"/>
      <c r="AL553" s="534"/>
      <c r="AM553" s="534"/>
      <c r="AN553" s="534"/>
      <c r="AO553" s="534"/>
      <c r="AP553" s="534"/>
      <c r="AQ553" s="534"/>
      <c r="AR553" s="534"/>
      <c r="AS553" s="534"/>
    </row>
    <row r="554" spans="1:45" x14ac:dyDescent="0.25">
      <c r="A554" s="568"/>
      <c r="AD554" s="534"/>
      <c r="AE554" s="534"/>
      <c r="AF554" s="534"/>
      <c r="AG554" s="534"/>
      <c r="AH554" s="534"/>
      <c r="AI554" s="534"/>
      <c r="AJ554" s="534"/>
      <c r="AK554" s="534"/>
      <c r="AL554" s="534"/>
      <c r="AM554" s="534"/>
      <c r="AN554" s="534"/>
      <c r="AO554" s="534"/>
      <c r="AP554" s="534"/>
      <c r="AQ554" s="534"/>
      <c r="AR554" s="534"/>
      <c r="AS554" s="534"/>
    </row>
    <row r="555" spans="1:45" x14ac:dyDescent="0.25">
      <c r="A555" s="587"/>
      <c r="AD555" s="534"/>
      <c r="AE555" s="534"/>
      <c r="AF555" s="534"/>
      <c r="AG555" s="534"/>
      <c r="AH555" s="534"/>
      <c r="AI555" s="534"/>
      <c r="AJ555" s="534"/>
      <c r="AK555" s="534"/>
      <c r="AL555" s="534"/>
      <c r="AM555" s="534"/>
      <c r="AN555" s="534"/>
      <c r="AO555" s="534"/>
      <c r="AP555" s="534"/>
      <c r="AQ555" s="534"/>
      <c r="AR555" s="534"/>
      <c r="AS555" s="534"/>
    </row>
    <row r="556" spans="1:45" x14ac:dyDescent="0.25">
      <c r="A556" s="587"/>
      <c r="AD556" s="534"/>
      <c r="AE556" s="534"/>
      <c r="AF556" s="534"/>
      <c r="AG556" s="534"/>
      <c r="AH556" s="534"/>
      <c r="AI556" s="534"/>
      <c r="AJ556" s="534"/>
      <c r="AK556" s="534"/>
      <c r="AL556" s="534"/>
      <c r="AM556" s="534"/>
      <c r="AN556" s="534"/>
      <c r="AO556" s="534"/>
      <c r="AP556" s="534"/>
      <c r="AQ556" s="534"/>
      <c r="AR556" s="534"/>
      <c r="AS556" s="534"/>
    </row>
    <row r="557" spans="1:45" x14ac:dyDescent="0.25">
      <c r="A557" s="587"/>
      <c r="AD557" s="534"/>
      <c r="AE557" s="534"/>
      <c r="AF557" s="534"/>
      <c r="AG557" s="534"/>
      <c r="AH557" s="534"/>
      <c r="AI557" s="534"/>
      <c r="AJ557" s="534"/>
      <c r="AK557" s="534"/>
      <c r="AL557" s="534"/>
      <c r="AM557" s="534"/>
      <c r="AN557" s="534"/>
      <c r="AO557" s="534"/>
      <c r="AP557" s="534"/>
      <c r="AQ557" s="534"/>
      <c r="AR557" s="534"/>
      <c r="AS557" s="534"/>
    </row>
    <row r="558" spans="1:45" x14ac:dyDescent="0.25">
      <c r="A558" s="587"/>
      <c r="AD558" s="534"/>
      <c r="AE558" s="534"/>
      <c r="AF558" s="534"/>
      <c r="AG558" s="534"/>
      <c r="AH558" s="534"/>
      <c r="AI558" s="534"/>
      <c r="AJ558" s="534"/>
      <c r="AK558" s="534"/>
      <c r="AL558" s="534"/>
      <c r="AM558" s="534"/>
      <c r="AN558" s="534"/>
      <c r="AO558" s="534"/>
      <c r="AP558" s="534"/>
      <c r="AQ558" s="534"/>
      <c r="AR558" s="534"/>
      <c r="AS558" s="534"/>
    </row>
    <row r="559" spans="1:45" x14ac:dyDescent="0.25">
      <c r="A559" s="587"/>
      <c r="AD559" s="534"/>
      <c r="AE559" s="534"/>
      <c r="AF559" s="534"/>
      <c r="AG559" s="534"/>
      <c r="AH559" s="534"/>
      <c r="AI559" s="534"/>
      <c r="AJ559" s="534"/>
      <c r="AK559" s="534"/>
      <c r="AL559" s="534"/>
      <c r="AM559" s="534"/>
      <c r="AN559" s="534"/>
      <c r="AO559" s="534"/>
      <c r="AP559" s="534"/>
      <c r="AQ559" s="534"/>
      <c r="AR559" s="534"/>
      <c r="AS559" s="534"/>
    </row>
    <row r="560" spans="1:45" x14ac:dyDescent="0.25">
      <c r="A560" s="587"/>
      <c r="AD560" s="534"/>
      <c r="AE560" s="534"/>
      <c r="AF560" s="534"/>
      <c r="AG560" s="534"/>
      <c r="AH560" s="534"/>
      <c r="AI560" s="534"/>
      <c r="AJ560" s="534"/>
      <c r="AK560" s="534"/>
      <c r="AL560" s="534"/>
      <c r="AM560" s="534"/>
      <c r="AN560" s="534"/>
      <c r="AO560" s="534"/>
      <c r="AP560" s="534"/>
      <c r="AQ560" s="534"/>
      <c r="AR560" s="534"/>
      <c r="AS560" s="534"/>
    </row>
    <row r="561" spans="1:45" x14ac:dyDescent="0.25">
      <c r="A561" s="587"/>
      <c r="AD561" s="534"/>
      <c r="AE561" s="534"/>
      <c r="AF561" s="534"/>
      <c r="AG561" s="534"/>
      <c r="AH561" s="534"/>
      <c r="AI561" s="534"/>
      <c r="AJ561" s="534"/>
      <c r="AK561" s="534"/>
      <c r="AL561" s="534"/>
      <c r="AM561" s="534"/>
      <c r="AN561" s="534"/>
      <c r="AO561" s="534"/>
      <c r="AP561" s="534"/>
      <c r="AQ561" s="534"/>
      <c r="AR561" s="534"/>
      <c r="AS561" s="534"/>
    </row>
    <row r="562" spans="1:45" x14ac:dyDescent="0.25">
      <c r="A562" s="587"/>
      <c r="AD562" s="534"/>
      <c r="AE562" s="534"/>
      <c r="AF562" s="534"/>
      <c r="AG562" s="534"/>
      <c r="AH562" s="534"/>
      <c r="AI562" s="534"/>
      <c r="AJ562" s="534"/>
      <c r="AK562" s="534"/>
      <c r="AL562" s="534"/>
      <c r="AM562" s="534"/>
      <c r="AN562" s="534"/>
      <c r="AO562" s="534"/>
      <c r="AP562" s="534"/>
      <c r="AQ562" s="534"/>
      <c r="AR562" s="534"/>
      <c r="AS562" s="534"/>
    </row>
    <row r="563" spans="1:45" x14ac:dyDescent="0.25">
      <c r="A563" s="587"/>
      <c r="AD563" s="534"/>
      <c r="AE563" s="534"/>
      <c r="AF563" s="534"/>
      <c r="AG563" s="534"/>
      <c r="AH563" s="534"/>
      <c r="AI563" s="534"/>
      <c r="AJ563" s="534"/>
      <c r="AK563" s="534"/>
      <c r="AL563" s="534"/>
      <c r="AM563" s="534"/>
      <c r="AN563" s="534"/>
      <c r="AO563" s="534"/>
      <c r="AP563" s="534"/>
      <c r="AQ563" s="534"/>
      <c r="AR563" s="534"/>
      <c r="AS563" s="534"/>
    </row>
    <row r="564" spans="1:45" x14ac:dyDescent="0.25">
      <c r="A564" s="587"/>
      <c r="AD564" s="534"/>
      <c r="AE564" s="534"/>
      <c r="AF564" s="534"/>
      <c r="AG564" s="534"/>
      <c r="AH564" s="534"/>
      <c r="AI564" s="534"/>
      <c r="AJ564" s="534"/>
      <c r="AK564" s="534"/>
      <c r="AL564" s="534"/>
      <c r="AM564" s="534"/>
      <c r="AN564" s="534"/>
      <c r="AO564" s="534"/>
      <c r="AP564" s="534"/>
      <c r="AQ564" s="534"/>
      <c r="AR564" s="534"/>
      <c r="AS564" s="534"/>
    </row>
    <row r="565" spans="1:45" x14ac:dyDescent="0.25">
      <c r="A565" s="587"/>
      <c r="AD565" s="534"/>
      <c r="AE565" s="534"/>
      <c r="AF565" s="534"/>
      <c r="AG565" s="534"/>
      <c r="AH565" s="534"/>
      <c r="AI565" s="534"/>
      <c r="AJ565" s="534"/>
      <c r="AK565" s="534"/>
      <c r="AL565" s="534"/>
      <c r="AM565" s="534"/>
      <c r="AN565" s="534"/>
      <c r="AO565" s="534"/>
      <c r="AP565" s="534"/>
      <c r="AQ565" s="534"/>
      <c r="AR565" s="534"/>
      <c r="AS565" s="534"/>
    </row>
    <row r="566" spans="1:45" x14ac:dyDescent="0.25">
      <c r="A566" s="587"/>
      <c r="AD566" s="534"/>
      <c r="AE566" s="534"/>
      <c r="AF566" s="534"/>
      <c r="AG566" s="534"/>
      <c r="AH566" s="534"/>
      <c r="AI566" s="534"/>
      <c r="AJ566" s="534"/>
      <c r="AK566" s="534"/>
      <c r="AL566" s="534"/>
      <c r="AM566" s="534"/>
      <c r="AN566" s="534"/>
      <c r="AO566" s="534"/>
      <c r="AP566" s="534"/>
      <c r="AQ566" s="534"/>
      <c r="AR566" s="534"/>
      <c r="AS566" s="534"/>
    </row>
    <row r="567" spans="1:45" x14ac:dyDescent="0.25">
      <c r="A567" s="587"/>
      <c r="AD567" s="534"/>
      <c r="AE567" s="534"/>
      <c r="AF567" s="534"/>
      <c r="AG567" s="534"/>
      <c r="AH567" s="534"/>
      <c r="AI567" s="534"/>
      <c r="AJ567" s="534"/>
      <c r="AK567" s="534"/>
      <c r="AL567" s="534"/>
      <c r="AM567" s="534"/>
      <c r="AN567" s="534"/>
      <c r="AO567" s="534"/>
      <c r="AP567" s="534"/>
      <c r="AQ567" s="534"/>
      <c r="AR567" s="534"/>
      <c r="AS567" s="534"/>
    </row>
    <row r="568" spans="1:45" x14ac:dyDescent="0.25">
      <c r="A568" s="587"/>
      <c r="AD568" s="534"/>
      <c r="AE568" s="534"/>
      <c r="AF568" s="534"/>
      <c r="AG568" s="534"/>
      <c r="AH568" s="534"/>
      <c r="AI568" s="534"/>
      <c r="AJ568" s="534"/>
      <c r="AK568" s="534"/>
      <c r="AL568" s="534"/>
      <c r="AM568" s="534"/>
      <c r="AN568" s="534"/>
      <c r="AO568" s="534"/>
      <c r="AP568" s="534"/>
      <c r="AQ568" s="534"/>
      <c r="AR568" s="534"/>
      <c r="AS568" s="534"/>
    </row>
    <row r="569" spans="1:45" x14ac:dyDescent="0.25">
      <c r="A569" s="587"/>
      <c r="AD569" s="534"/>
      <c r="AE569" s="534"/>
      <c r="AF569" s="534"/>
      <c r="AG569" s="534"/>
      <c r="AH569" s="534"/>
      <c r="AI569" s="534"/>
      <c r="AJ569" s="534"/>
      <c r="AK569" s="534"/>
      <c r="AL569" s="534"/>
      <c r="AM569" s="534"/>
      <c r="AN569" s="534"/>
      <c r="AO569" s="534"/>
      <c r="AP569" s="534"/>
      <c r="AQ569" s="534"/>
      <c r="AR569" s="534"/>
      <c r="AS569" s="534"/>
    </row>
    <row r="570" spans="1:45" x14ac:dyDescent="0.25">
      <c r="A570" s="587"/>
      <c r="AD570" s="534"/>
      <c r="AE570" s="534"/>
      <c r="AF570" s="534"/>
      <c r="AG570" s="534"/>
      <c r="AH570" s="534"/>
      <c r="AI570" s="534"/>
      <c r="AJ570" s="534"/>
      <c r="AK570" s="534"/>
      <c r="AL570" s="534"/>
      <c r="AM570" s="534"/>
      <c r="AN570" s="534"/>
      <c r="AO570" s="534"/>
      <c r="AP570" s="534"/>
      <c r="AQ570" s="534"/>
      <c r="AR570" s="534"/>
      <c r="AS570" s="534"/>
    </row>
    <row r="571" spans="1:45" x14ac:dyDescent="0.25">
      <c r="A571" s="587"/>
      <c r="AD571" s="534"/>
      <c r="AE571" s="534"/>
      <c r="AF571" s="534"/>
      <c r="AG571" s="534"/>
      <c r="AH571" s="534"/>
      <c r="AI571" s="534"/>
      <c r="AJ571" s="534"/>
      <c r="AK571" s="534"/>
      <c r="AL571" s="534"/>
      <c r="AM571" s="534"/>
      <c r="AN571" s="534"/>
      <c r="AO571" s="534"/>
      <c r="AP571" s="534"/>
      <c r="AQ571" s="534"/>
      <c r="AR571" s="534"/>
      <c r="AS571" s="534"/>
    </row>
    <row r="572" spans="1:45" x14ac:dyDescent="0.25">
      <c r="A572" s="587"/>
      <c r="AD572" s="534"/>
      <c r="AE572" s="534"/>
      <c r="AF572" s="534"/>
      <c r="AG572" s="534"/>
      <c r="AH572" s="534"/>
      <c r="AI572" s="534"/>
      <c r="AJ572" s="534"/>
      <c r="AK572" s="534"/>
      <c r="AL572" s="534"/>
      <c r="AM572" s="534"/>
      <c r="AN572" s="534"/>
      <c r="AO572" s="534"/>
      <c r="AP572" s="534"/>
      <c r="AQ572" s="534"/>
      <c r="AR572" s="534"/>
      <c r="AS572" s="534"/>
    </row>
    <row r="573" spans="1:45" x14ac:dyDescent="0.25">
      <c r="A573" s="587"/>
      <c r="AD573" s="534"/>
      <c r="AE573" s="534"/>
      <c r="AF573" s="534"/>
      <c r="AG573" s="534"/>
      <c r="AH573" s="534"/>
      <c r="AI573" s="534"/>
      <c r="AJ573" s="534"/>
      <c r="AK573" s="534"/>
      <c r="AL573" s="534"/>
      <c r="AM573" s="534"/>
      <c r="AN573" s="534"/>
      <c r="AO573" s="534"/>
      <c r="AP573" s="534"/>
      <c r="AQ573" s="534"/>
      <c r="AR573" s="534"/>
      <c r="AS573" s="534"/>
    </row>
    <row r="574" spans="1:45" x14ac:dyDescent="0.25">
      <c r="A574" s="587"/>
      <c r="AD574" s="534"/>
      <c r="AE574" s="534"/>
      <c r="AF574" s="534"/>
      <c r="AG574" s="534"/>
      <c r="AH574" s="534"/>
      <c r="AI574" s="534"/>
      <c r="AJ574" s="534"/>
      <c r="AK574" s="534"/>
      <c r="AL574" s="534"/>
      <c r="AM574" s="534"/>
      <c r="AN574" s="534"/>
      <c r="AO574" s="534"/>
      <c r="AP574" s="534"/>
      <c r="AQ574" s="534"/>
      <c r="AR574" s="534"/>
      <c r="AS574" s="534"/>
    </row>
    <row r="575" spans="1:45" x14ac:dyDescent="0.25">
      <c r="A575" s="587"/>
      <c r="AD575" s="534"/>
      <c r="AE575" s="534"/>
      <c r="AF575" s="534"/>
      <c r="AG575" s="534"/>
      <c r="AH575" s="534"/>
      <c r="AI575" s="534"/>
      <c r="AJ575" s="534"/>
      <c r="AK575" s="534"/>
      <c r="AL575" s="534"/>
      <c r="AM575" s="534"/>
      <c r="AN575" s="534"/>
      <c r="AO575" s="534"/>
      <c r="AP575" s="534"/>
      <c r="AQ575" s="534"/>
      <c r="AR575" s="534"/>
      <c r="AS575" s="534"/>
    </row>
    <row r="576" spans="1:45" x14ac:dyDescent="0.25">
      <c r="A576" s="587"/>
      <c r="AD576" s="534"/>
      <c r="AE576" s="534"/>
      <c r="AF576" s="534"/>
      <c r="AG576" s="534"/>
      <c r="AH576" s="534"/>
      <c r="AI576" s="534"/>
      <c r="AJ576" s="534"/>
      <c r="AK576" s="534"/>
      <c r="AL576" s="534"/>
      <c r="AM576" s="534"/>
      <c r="AN576" s="534"/>
      <c r="AO576" s="534"/>
      <c r="AP576" s="534"/>
      <c r="AQ576" s="534"/>
      <c r="AR576" s="534"/>
      <c r="AS576" s="534"/>
    </row>
    <row r="577" spans="1:45" x14ac:dyDescent="0.25">
      <c r="A577" s="587"/>
      <c r="AD577" s="534"/>
      <c r="AE577" s="534"/>
      <c r="AF577" s="534"/>
      <c r="AG577" s="534"/>
      <c r="AH577" s="534"/>
      <c r="AI577" s="534"/>
      <c r="AJ577" s="534"/>
      <c r="AK577" s="534"/>
      <c r="AL577" s="534"/>
      <c r="AM577" s="534"/>
      <c r="AN577" s="534"/>
      <c r="AO577" s="534"/>
      <c r="AP577" s="534"/>
      <c r="AQ577" s="534"/>
      <c r="AR577" s="534"/>
      <c r="AS577" s="534"/>
    </row>
    <row r="578" spans="1:45" x14ac:dyDescent="0.25">
      <c r="A578" s="587"/>
      <c r="AD578" s="534"/>
      <c r="AE578" s="534"/>
      <c r="AF578" s="534"/>
      <c r="AG578" s="534"/>
      <c r="AH578" s="534"/>
      <c r="AI578" s="534"/>
      <c r="AJ578" s="534"/>
      <c r="AK578" s="534"/>
      <c r="AL578" s="534"/>
      <c r="AM578" s="534"/>
      <c r="AN578" s="534"/>
      <c r="AO578" s="534"/>
      <c r="AP578" s="534"/>
      <c r="AQ578" s="534"/>
      <c r="AR578" s="534"/>
      <c r="AS578" s="534"/>
    </row>
    <row r="579" spans="1:45" x14ac:dyDescent="0.25">
      <c r="A579" s="587"/>
      <c r="AD579" s="534"/>
      <c r="AE579" s="534"/>
      <c r="AF579" s="534"/>
      <c r="AG579" s="534"/>
      <c r="AH579" s="534"/>
      <c r="AI579" s="534"/>
      <c r="AJ579" s="534"/>
      <c r="AK579" s="534"/>
      <c r="AL579" s="534"/>
      <c r="AM579" s="534"/>
      <c r="AN579" s="534"/>
      <c r="AO579" s="534"/>
      <c r="AP579" s="534"/>
      <c r="AQ579" s="534"/>
      <c r="AR579" s="534"/>
      <c r="AS579" s="534"/>
    </row>
    <row r="580" spans="1:45" x14ac:dyDescent="0.25">
      <c r="A580" s="587"/>
      <c r="AD580" s="534"/>
      <c r="AE580" s="534"/>
      <c r="AF580" s="534"/>
      <c r="AG580" s="534"/>
      <c r="AH580" s="534"/>
      <c r="AI580" s="534"/>
      <c r="AJ580" s="534"/>
      <c r="AK580" s="534"/>
      <c r="AL580" s="534"/>
      <c r="AM580" s="534"/>
      <c r="AN580" s="534"/>
      <c r="AO580" s="534"/>
      <c r="AP580" s="534"/>
      <c r="AQ580" s="534"/>
      <c r="AR580" s="534"/>
      <c r="AS580" s="534"/>
    </row>
    <row r="581" spans="1:45" x14ac:dyDescent="0.25">
      <c r="A581" s="587"/>
      <c r="AD581" s="534"/>
      <c r="AE581" s="534"/>
      <c r="AF581" s="534"/>
      <c r="AG581" s="534"/>
      <c r="AH581" s="534"/>
      <c r="AI581" s="534"/>
      <c r="AJ581" s="534"/>
      <c r="AK581" s="534"/>
      <c r="AL581" s="534"/>
      <c r="AM581" s="534"/>
      <c r="AN581" s="534"/>
      <c r="AO581" s="534"/>
      <c r="AP581" s="534"/>
      <c r="AQ581" s="534"/>
      <c r="AR581" s="534"/>
      <c r="AS581" s="534"/>
    </row>
    <row r="582" spans="1:45" x14ac:dyDescent="0.25">
      <c r="A582" s="587"/>
      <c r="AD582" s="534"/>
      <c r="AE582" s="534"/>
      <c r="AF582" s="534"/>
      <c r="AG582" s="534"/>
      <c r="AH582" s="534"/>
      <c r="AI582" s="534"/>
      <c r="AJ582" s="534"/>
      <c r="AK582" s="534"/>
      <c r="AL582" s="534"/>
      <c r="AM582" s="534"/>
      <c r="AN582" s="534"/>
      <c r="AO582" s="534"/>
      <c r="AP582" s="534"/>
      <c r="AQ582" s="534"/>
      <c r="AR582" s="534"/>
      <c r="AS582" s="534"/>
    </row>
    <row r="583" spans="1:45" x14ac:dyDescent="0.25">
      <c r="A583" s="587"/>
      <c r="AD583" s="534"/>
      <c r="AE583" s="534"/>
      <c r="AF583" s="534"/>
      <c r="AG583" s="534"/>
      <c r="AH583" s="534"/>
      <c r="AI583" s="534"/>
      <c r="AJ583" s="534"/>
      <c r="AK583" s="534"/>
      <c r="AL583" s="534"/>
      <c r="AM583" s="534"/>
      <c r="AN583" s="534"/>
      <c r="AO583" s="534"/>
      <c r="AP583" s="534"/>
      <c r="AQ583" s="534"/>
      <c r="AR583" s="534"/>
      <c r="AS583" s="534"/>
    </row>
    <row r="584" spans="1:45" x14ac:dyDescent="0.25">
      <c r="A584" s="587"/>
      <c r="AD584" s="534"/>
      <c r="AE584" s="534"/>
      <c r="AF584" s="534"/>
      <c r="AG584" s="534"/>
      <c r="AH584" s="534"/>
      <c r="AI584" s="534"/>
      <c r="AJ584" s="534"/>
      <c r="AK584" s="534"/>
      <c r="AL584" s="534"/>
      <c r="AM584" s="534"/>
      <c r="AN584" s="534"/>
      <c r="AO584" s="534"/>
      <c r="AP584" s="534"/>
      <c r="AQ584" s="534"/>
      <c r="AR584" s="534"/>
      <c r="AS584" s="534"/>
    </row>
    <row r="585" spans="1:45" x14ac:dyDescent="0.25">
      <c r="A585" s="587"/>
      <c r="AD585" s="534"/>
      <c r="AE585" s="534"/>
      <c r="AF585" s="534"/>
      <c r="AG585" s="534"/>
      <c r="AH585" s="534"/>
      <c r="AI585" s="534"/>
      <c r="AJ585" s="534"/>
      <c r="AK585" s="534"/>
      <c r="AL585" s="534"/>
      <c r="AM585" s="534"/>
      <c r="AN585" s="534"/>
      <c r="AO585" s="534"/>
      <c r="AP585" s="534"/>
      <c r="AQ585" s="534"/>
      <c r="AR585" s="534"/>
      <c r="AS585" s="534"/>
    </row>
    <row r="586" spans="1:45" x14ac:dyDescent="0.25">
      <c r="A586" s="587"/>
      <c r="AD586" s="534"/>
      <c r="AE586" s="534"/>
      <c r="AF586" s="534"/>
      <c r="AG586" s="534"/>
      <c r="AH586" s="534"/>
      <c r="AI586" s="534"/>
      <c r="AJ586" s="534"/>
      <c r="AK586" s="534"/>
      <c r="AL586" s="534"/>
      <c r="AM586" s="534"/>
      <c r="AN586" s="534"/>
      <c r="AO586" s="534"/>
      <c r="AP586" s="534"/>
      <c r="AQ586" s="534"/>
      <c r="AR586" s="534"/>
      <c r="AS586" s="534"/>
    </row>
    <row r="587" spans="1:45" x14ac:dyDescent="0.25">
      <c r="A587" s="587"/>
      <c r="AD587" s="534"/>
      <c r="AE587" s="534"/>
      <c r="AF587" s="534"/>
      <c r="AG587" s="534"/>
      <c r="AH587" s="534"/>
      <c r="AI587" s="534"/>
      <c r="AJ587" s="534"/>
      <c r="AK587" s="534"/>
      <c r="AL587" s="534"/>
      <c r="AM587" s="534"/>
      <c r="AN587" s="534"/>
      <c r="AO587" s="534"/>
      <c r="AP587" s="534"/>
      <c r="AQ587" s="534"/>
      <c r="AR587" s="534"/>
      <c r="AS587" s="534"/>
    </row>
    <row r="588" spans="1:45" x14ac:dyDescent="0.25">
      <c r="A588" s="587"/>
      <c r="AD588" s="534"/>
      <c r="AE588" s="534"/>
      <c r="AF588" s="534"/>
      <c r="AG588" s="534"/>
      <c r="AH588" s="534"/>
      <c r="AI588" s="534"/>
      <c r="AJ588" s="534"/>
      <c r="AK588" s="534"/>
      <c r="AL588" s="534"/>
      <c r="AM588" s="534"/>
      <c r="AN588" s="534"/>
      <c r="AO588" s="534"/>
      <c r="AP588" s="534"/>
      <c r="AQ588" s="534"/>
      <c r="AR588" s="534"/>
      <c r="AS588" s="534"/>
    </row>
    <row r="589" spans="1:45" x14ac:dyDescent="0.25">
      <c r="A589" s="587"/>
      <c r="AD589" s="534"/>
      <c r="AE589" s="534"/>
      <c r="AF589" s="534"/>
      <c r="AG589" s="534"/>
      <c r="AH589" s="534"/>
      <c r="AI589" s="534"/>
      <c r="AJ589" s="534"/>
      <c r="AK589" s="534"/>
      <c r="AL589" s="534"/>
      <c r="AM589" s="534"/>
      <c r="AN589" s="534"/>
      <c r="AO589" s="534"/>
      <c r="AP589" s="534"/>
      <c r="AQ589" s="534"/>
      <c r="AR589" s="534"/>
      <c r="AS589" s="534"/>
    </row>
    <row r="590" spans="1:45" x14ac:dyDescent="0.25">
      <c r="A590" s="587"/>
      <c r="AD590" s="534"/>
      <c r="AE590" s="534"/>
      <c r="AF590" s="534"/>
      <c r="AG590" s="534"/>
      <c r="AH590" s="534"/>
      <c r="AI590" s="534"/>
      <c r="AJ590" s="534"/>
      <c r="AK590" s="534"/>
      <c r="AL590" s="534"/>
      <c r="AM590" s="534"/>
      <c r="AN590" s="534"/>
      <c r="AO590" s="534"/>
      <c r="AP590" s="534"/>
      <c r="AQ590" s="534"/>
      <c r="AR590" s="534"/>
      <c r="AS590" s="534"/>
    </row>
    <row r="591" spans="1:45" x14ac:dyDescent="0.25">
      <c r="A591" s="587"/>
      <c r="AD591" s="534"/>
      <c r="AE591" s="534"/>
      <c r="AF591" s="534"/>
      <c r="AG591" s="534"/>
      <c r="AH591" s="534"/>
      <c r="AI591" s="534"/>
      <c r="AJ591" s="534"/>
      <c r="AK591" s="534"/>
      <c r="AL591" s="534"/>
      <c r="AM591" s="534"/>
      <c r="AN591" s="534"/>
      <c r="AO591" s="534"/>
      <c r="AP591" s="534"/>
      <c r="AQ591" s="534"/>
      <c r="AR591" s="534"/>
      <c r="AS591" s="534"/>
    </row>
    <row r="592" spans="1:45" x14ac:dyDescent="0.25">
      <c r="A592" s="587"/>
      <c r="AD592" s="534"/>
      <c r="AE592" s="534"/>
      <c r="AF592" s="534"/>
      <c r="AG592" s="534"/>
      <c r="AH592" s="534"/>
      <c r="AI592" s="534"/>
      <c r="AJ592" s="534"/>
      <c r="AK592" s="534"/>
      <c r="AL592" s="534"/>
      <c r="AM592" s="534"/>
      <c r="AN592" s="534"/>
      <c r="AO592" s="534"/>
      <c r="AP592" s="534"/>
      <c r="AQ592" s="534"/>
      <c r="AR592" s="534"/>
      <c r="AS592" s="534"/>
    </row>
    <row r="593" spans="1:45" x14ac:dyDescent="0.25">
      <c r="A593" s="587"/>
      <c r="AD593" s="534"/>
      <c r="AE593" s="534"/>
      <c r="AF593" s="534"/>
      <c r="AG593" s="534"/>
      <c r="AH593" s="534"/>
      <c r="AI593" s="534"/>
      <c r="AJ593" s="534"/>
      <c r="AK593" s="534"/>
      <c r="AL593" s="534"/>
      <c r="AM593" s="534"/>
      <c r="AN593" s="534"/>
      <c r="AO593" s="534"/>
      <c r="AP593" s="534"/>
      <c r="AQ593" s="534"/>
      <c r="AR593" s="534"/>
      <c r="AS593" s="534"/>
    </row>
    <row r="594" spans="1:45" x14ac:dyDescent="0.25">
      <c r="A594" s="587"/>
      <c r="AD594" s="534"/>
      <c r="AE594" s="534"/>
      <c r="AF594" s="534"/>
      <c r="AG594" s="534"/>
      <c r="AH594" s="534"/>
      <c r="AI594" s="534"/>
      <c r="AJ594" s="534"/>
      <c r="AK594" s="534"/>
      <c r="AL594" s="534"/>
      <c r="AM594" s="534"/>
      <c r="AN594" s="534"/>
      <c r="AO594" s="534"/>
      <c r="AP594" s="534"/>
      <c r="AQ594" s="534"/>
      <c r="AR594" s="534"/>
      <c r="AS594" s="534"/>
    </row>
    <row r="595" spans="1:45" x14ac:dyDescent="0.25">
      <c r="A595" s="587"/>
      <c r="AD595" s="534"/>
      <c r="AE595" s="534"/>
      <c r="AF595" s="534"/>
      <c r="AG595" s="534"/>
      <c r="AH595" s="534"/>
      <c r="AI595" s="534"/>
      <c r="AJ595" s="534"/>
      <c r="AK595" s="534"/>
      <c r="AL595" s="534"/>
      <c r="AM595" s="534"/>
      <c r="AN595" s="534"/>
      <c r="AO595" s="534"/>
      <c r="AP595" s="534"/>
      <c r="AQ595" s="534"/>
      <c r="AR595" s="534"/>
      <c r="AS595" s="534"/>
    </row>
    <row r="596" spans="1:45" x14ac:dyDescent="0.25">
      <c r="A596" s="587"/>
      <c r="AD596" s="534"/>
      <c r="AE596" s="534"/>
      <c r="AF596" s="534"/>
      <c r="AG596" s="534"/>
      <c r="AH596" s="534"/>
      <c r="AI596" s="534"/>
      <c r="AJ596" s="534"/>
      <c r="AK596" s="534"/>
      <c r="AL596" s="534"/>
      <c r="AM596" s="534"/>
      <c r="AN596" s="534"/>
      <c r="AO596" s="534"/>
      <c r="AP596" s="534"/>
      <c r="AQ596" s="534"/>
      <c r="AR596" s="534"/>
      <c r="AS596" s="534"/>
    </row>
    <row r="597" spans="1:45" x14ac:dyDescent="0.25">
      <c r="A597" s="587"/>
      <c r="AD597" s="534"/>
      <c r="AE597" s="534"/>
      <c r="AF597" s="534"/>
      <c r="AG597" s="534"/>
      <c r="AH597" s="534"/>
      <c r="AI597" s="534"/>
      <c r="AJ597" s="534"/>
      <c r="AK597" s="534"/>
      <c r="AL597" s="534"/>
      <c r="AM597" s="534"/>
      <c r="AN597" s="534"/>
      <c r="AO597" s="534"/>
      <c r="AP597" s="534"/>
      <c r="AQ597" s="534"/>
      <c r="AR597" s="534"/>
      <c r="AS597" s="534"/>
    </row>
    <row r="598" spans="1:45" x14ac:dyDescent="0.25">
      <c r="A598" s="587"/>
      <c r="AD598" s="534"/>
      <c r="AE598" s="534"/>
      <c r="AF598" s="534"/>
      <c r="AG598" s="534"/>
      <c r="AH598" s="534"/>
      <c r="AI598" s="534"/>
      <c r="AJ598" s="534"/>
      <c r="AK598" s="534"/>
      <c r="AL598" s="534"/>
      <c r="AM598" s="534"/>
      <c r="AN598" s="534"/>
      <c r="AO598" s="534"/>
      <c r="AP598" s="534"/>
      <c r="AQ598" s="534"/>
      <c r="AR598" s="534"/>
      <c r="AS598" s="534"/>
    </row>
    <row r="599" spans="1:45" x14ac:dyDescent="0.25">
      <c r="A599" s="587"/>
      <c r="AD599" s="534"/>
      <c r="AE599" s="534"/>
      <c r="AF599" s="534"/>
      <c r="AG599" s="534"/>
      <c r="AH599" s="534"/>
      <c r="AI599" s="534"/>
      <c r="AJ599" s="534"/>
      <c r="AK599" s="534"/>
      <c r="AL599" s="534"/>
      <c r="AM599" s="534"/>
      <c r="AN599" s="534"/>
      <c r="AO599" s="534"/>
      <c r="AP599" s="534"/>
      <c r="AQ599" s="534"/>
      <c r="AR599" s="534"/>
      <c r="AS599" s="534"/>
    </row>
    <row r="600" spans="1:45" x14ac:dyDescent="0.25">
      <c r="A600" s="587"/>
      <c r="AD600" s="534"/>
      <c r="AE600" s="534"/>
      <c r="AF600" s="534"/>
      <c r="AG600" s="534"/>
      <c r="AH600" s="534"/>
      <c r="AI600" s="534"/>
      <c r="AJ600" s="534"/>
      <c r="AK600" s="534"/>
      <c r="AL600" s="534"/>
      <c r="AM600" s="534"/>
      <c r="AN600" s="534"/>
      <c r="AO600" s="534"/>
      <c r="AP600" s="534"/>
      <c r="AQ600" s="534"/>
      <c r="AR600" s="534"/>
      <c r="AS600" s="534"/>
    </row>
    <row r="601" spans="1:45" x14ac:dyDescent="0.25">
      <c r="A601" s="587"/>
      <c r="AD601" s="534"/>
      <c r="AE601" s="534"/>
      <c r="AF601" s="534"/>
      <c r="AG601" s="534"/>
      <c r="AH601" s="534"/>
      <c r="AI601" s="534"/>
      <c r="AJ601" s="534"/>
      <c r="AK601" s="534"/>
      <c r="AL601" s="534"/>
      <c r="AM601" s="534"/>
      <c r="AN601" s="534"/>
      <c r="AO601" s="534"/>
      <c r="AP601" s="534"/>
      <c r="AQ601" s="534"/>
      <c r="AR601" s="534"/>
      <c r="AS601" s="534"/>
    </row>
    <row r="602" spans="1:45" x14ac:dyDescent="0.25">
      <c r="A602" s="587"/>
      <c r="AD602" s="534"/>
      <c r="AE602" s="534"/>
      <c r="AF602" s="534"/>
      <c r="AG602" s="534"/>
      <c r="AH602" s="534"/>
      <c r="AI602" s="534"/>
      <c r="AJ602" s="534"/>
      <c r="AK602" s="534"/>
      <c r="AL602" s="534"/>
      <c r="AM602" s="534"/>
      <c r="AN602" s="534"/>
      <c r="AO602" s="534"/>
      <c r="AP602" s="534"/>
      <c r="AQ602" s="534"/>
      <c r="AR602" s="534"/>
      <c r="AS602" s="534"/>
    </row>
    <row r="603" spans="1:45" x14ac:dyDescent="0.25">
      <c r="A603" s="587"/>
      <c r="AD603" s="534"/>
      <c r="AE603" s="534"/>
      <c r="AF603" s="534"/>
      <c r="AG603" s="534"/>
      <c r="AH603" s="534"/>
      <c r="AI603" s="534"/>
      <c r="AJ603" s="534"/>
      <c r="AK603" s="534"/>
      <c r="AL603" s="534"/>
      <c r="AM603" s="534"/>
      <c r="AN603" s="534"/>
      <c r="AO603" s="534"/>
      <c r="AP603" s="534"/>
      <c r="AQ603" s="534"/>
      <c r="AR603" s="534"/>
      <c r="AS603" s="534"/>
    </row>
    <row r="604" spans="1:45" x14ac:dyDescent="0.25">
      <c r="A604" s="587"/>
      <c r="AD604" s="534"/>
      <c r="AE604" s="534"/>
      <c r="AF604" s="534"/>
      <c r="AG604" s="534"/>
      <c r="AH604" s="534"/>
      <c r="AI604" s="534"/>
      <c r="AJ604" s="534"/>
      <c r="AK604" s="534"/>
      <c r="AL604" s="534"/>
      <c r="AM604" s="534"/>
      <c r="AN604" s="534"/>
      <c r="AO604" s="534"/>
      <c r="AP604" s="534"/>
      <c r="AQ604" s="534"/>
      <c r="AR604" s="534"/>
      <c r="AS604" s="534"/>
    </row>
    <row r="605" spans="1:45" x14ac:dyDescent="0.25">
      <c r="A605" s="587"/>
      <c r="AD605" s="534"/>
      <c r="AE605" s="534"/>
      <c r="AF605" s="534"/>
      <c r="AG605" s="534"/>
      <c r="AH605" s="534"/>
      <c r="AI605" s="534"/>
      <c r="AJ605" s="534"/>
      <c r="AK605" s="534"/>
      <c r="AL605" s="534"/>
      <c r="AM605" s="534"/>
      <c r="AN605" s="534"/>
      <c r="AO605" s="534"/>
      <c r="AP605" s="534"/>
      <c r="AQ605" s="534"/>
      <c r="AR605" s="534"/>
      <c r="AS605" s="534"/>
    </row>
    <row r="606" spans="1:45" x14ac:dyDescent="0.25">
      <c r="A606" s="587"/>
      <c r="AD606" s="534"/>
      <c r="AE606" s="534"/>
      <c r="AF606" s="534"/>
      <c r="AG606" s="534"/>
      <c r="AH606" s="534"/>
      <c r="AI606" s="534"/>
      <c r="AJ606" s="534"/>
      <c r="AK606" s="534"/>
      <c r="AL606" s="534"/>
      <c r="AM606" s="534"/>
      <c r="AN606" s="534"/>
      <c r="AO606" s="534"/>
      <c r="AP606" s="534"/>
      <c r="AQ606" s="534"/>
      <c r="AR606" s="534"/>
      <c r="AS606" s="534"/>
    </row>
    <row r="607" spans="1:45" x14ac:dyDescent="0.25">
      <c r="A607" s="587"/>
      <c r="AD607" s="534"/>
      <c r="AE607" s="534"/>
      <c r="AF607" s="534"/>
      <c r="AG607" s="534"/>
      <c r="AH607" s="534"/>
      <c r="AI607" s="534"/>
      <c r="AJ607" s="534"/>
      <c r="AK607" s="534"/>
      <c r="AL607" s="534"/>
      <c r="AM607" s="534"/>
      <c r="AN607" s="534"/>
      <c r="AO607" s="534"/>
      <c r="AP607" s="534"/>
      <c r="AQ607" s="534"/>
      <c r="AR607" s="534"/>
      <c r="AS607" s="534"/>
    </row>
    <row r="608" spans="1:45" x14ac:dyDescent="0.25">
      <c r="A608" s="587"/>
      <c r="AD608" s="534"/>
      <c r="AE608" s="534"/>
      <c r="AF608" s="534"/>
      <c r="AG608" s="534"/>
      <c r="AH608" s="534"/>
      <c r="AI608" s="534"/>
      <c r="AJ608" s="534"/>
      <c r="AK608" s="534"/>
      <c r="AL608" s="534"/>
      <c r="AM608" s="534"/>
      <c r="AN608" s="534"/>
      <c r="AO608" s="534"/>
      <c r="AP608" s="534"/>
      <c r="AQ608" s="534"/>
      <c r="AR608" s="534"/>
      <c r="AS608" s="534"/>
    </row>
    <row r="609" spans="1:45" x14ac:dyDescent="0.25">
      <c r="A609" s="587"/>
      <c r="AD609" s="534"/>
      <c r="AE609" s="534"/>
      <c r="AF609" s="534"/>
      <c r="AG609" s="534"/>
      <c r="AH609" s="534"/>
      <c r="AI609" s="534"/>
      <c r="AJ609" s="534"/>
      <c r="AK609" s="534"/>
      <c r="AL609" s="534"/>
      <c r="AM609" s="534"/>
      <c r="AN609" s="534"/>
      <c r="AO609" s="534"/>
      <c r="AP609" s="534"/>
      <c r="AQ609" s="534"/>
      <c r="AR609" s="534"/>
      <c r="AS609" s="534"/>
    </row>
    <row r="610" spans="1:45" x14ac:dyDescent="0.25">
      <c r="A610" s="587"/>
      <c r="AD610" s="534"/>
      <c r="AE610" s="534"/>
      <c r="AF610" s="534"/>
      <c r="AG610" s="534"/>
      <c r="AH610" s="534"/>
      <c r="AI610" s="534"/>
      <c r="AJ610" s="534"/>
      <c r="AK610" s="534"/>
      <c r="AL610" s="534"/>
      <c r="AM610" s="534"/>
      <c r="AN610" s="534"/>
      <c r="AO610" s="534"/>
      <c r="AP610" s="534"/>
      <c r="AQ610" s="534"/>
      <c r="AR610" s="534"/>
      <c r="AS610" s="534"/>
    </row>
    <row r="611" spans="1:45" x14ac:dyDescent="0.25">
      <c r="A611" s="587"/>
      <c r="AD611" s="534"/>
      <c r="AE611" s="534"/>
      <c r="AF611" s="534"/>
      <c r="AG611" s="534"/>
      <c r="AH611" s="534"/>
      <c r="AI611" s="534"/>
      <c r="AJ611" s="534"/>
      <c r="AK611" s="534"/>
      <c r="AL611" s="534"/>
      <c r="AM611" s="534"/>
      <c r="AN611" s="534"/>
      <c r="AO611" s="534"/>
      <c r="AP611" s="534"/>
      <c r="AQ611" s="534"/>
      <c r="AR611" s="534"/>
      <c r="AS611" s="534"/>
    </row>
    <row r="612" spans="1:45" x14ac:dyDescent="0.25">
      <c r="A612" s="587"/>
      <c r="AD612" s="534"/>
      <c r="AE612" s="534"/>
      <c r="AF612" s="534"/>
      <c r="AG612" s="534"/>
      <c r="AH612" s="534"/>
      <c r="AI612" s="534"/>
      <c r="AJ612" s="534"/>
      <c r="AK612" s="534"/>
      <c r="AL612" s="534"/>
      <c r="AM612" s="534"/>
      <c r="AN612" s="534"/>
      <c r="AO612" s="534"/>
      <c r="AP612" s="534"/>
      <c r="AQ612" s="534"/>
      <c r="AR612" s="534"/>
      <c r="AS612" s="534"/>
    </row>
    <row r="613" spans="1:45" x14ac:dyDescent="0.25">
      <c r="A613" s="587"/>
      <c r="AD613" s="534"/>
      <c r="AE613" s="534"/>
      <c r="AF613" s="534"/>
      <c r="AG613" s="534"/>
      <c r="AH613" s="534"/>
      <c r="AI613" s="534"/>
      <c r="AJ613" s="534"/>
      <c r="AK613" s="534"/>
      <c r="AL613" s="534"/>
      <c r="AM613" s="534"/>
      <c r="AN613" s="534"/>
      <c r="AO613" s="534"/>
      <c r="AP613" s="534"/>
      <c r="AQ613" s="534"/>
      <c r="AR613" s="534"/>
      <c r="AS613" s="534"/>
    </row>
    <row r="614" spans="1:45" x14ac:dyDescent="0.25">
      <c r="A614" s="587"/>
      <c r="AD614" s="534"/>
      <c r="AE614" s="534"/>
      <c r="AF614" s="534"/>
      <c r="AG614" s="534"/>
      <c r="AH614" s="534"/>
      <c r="AI614" s="534"/>
      <c r="AJ614" s="534"/>
      <c r="AK614" s="534"/>
      <c r="AL614" s="534"/>
      <c r="AM614" s="534"/>
      <c r="AN614" s="534"/>
      <c r="AO614" s="534"/>
      <c r="AP614" s="534"/>
      <c r="AQ614" s="534"/>
      <c r="AR614" s="534"/>
      <c r="AS614" s="534"/>
    </row>
    <row r="615" spans="1:45" x14ac:dyDescent="0.25">
      <c r="A615" s="587"/>
      <c r="AD615" s="534"/>
      <c r="AE615" s="534"/>
      <c r="AF615" s="534"/>
      <c r="AG615" s="534"/>
      <c r="AH615" s="534"/>
      <c r="AI615" s="534"/>
      <c r="AJ615" s="534"/>
      <c r="AK615" s="534"/>
      <c r="AL615" s="534"/>
      <c r="AM615" s="534"/>
      <c r="AN615" s="534"/>
      <c r="AO615" s="534"/>
      <c r="AP615" s="534"/>
      <c r="AQ615" s="534"/>
      <c r="AR615" s="534"/>
      <c r="AS615" s="534"/>
    </row>
    <row r="616" spans="1:45" x14ac:dyDescent="0.25">
      <c r="A616" s="587"/>
      <c r="AD616" s="534"/>
      <c r="AE616" s="534"/>
      <c r="AF616" s="534"/>
      <c r="AG616" s="534"/>
      <c r="AH616" s="534"/>
      <c r="AI616" s="534"/>
      <c r="AJ616" s="534"/>
      <c r="AK616" s="534"/>
      <c r="AL616" s="534"/>
      <c r="AM616" s="534"/>
      <c r="AN616" s="534"/>
      <c r="AO616" s="534"/>
      <c r="AP616" s="534"/>
      <c r="AQ616" s="534"/>
      <c r="AR616" s="534"/>
      <c r="AS616" s="534"/>
    </row>
    <row r="617" spans="1:45" x14ac:dyDescent="0.25">
      <c r="A617" s="587"/>
      <c r="AD617" s="534"/>
      <c r="AE617" s="534"/>
      <c r="AF617" s="534"/>
      <c r="AG617" s="534"/>
      <c r="AH617" s="534"/>
      <c r="AI617" s="534"/>
      <c r="AJ617" s="534"/>
      <c r="AK617" s="534"/>
      <c r="AL617" s="534"/>
      <c r="AM617" s="534"/>
      <c r="AN617" s="534"/>
      <c r="AO617" s="534"/>
      <c r="AP617" s="534"/>
      <c r="AQ617" s="534"/>
      <c r="AR617" s="534"/>
      <c r="AS617" s="534"/>
    </row>
    <row r="618" spans="1:45" x14ac:dyDescent="0.25">
      <c r="A618" s="587"/>
      <c r="AD618" s="534"/>
      <c r="AE618" s="534"/>
      <c r="AF618" s="534"/>
      <c r="AG618" s="534"/>
      <c r="AH618" s="534"/>
      <c r="AI618" s="534"/>
      <c r="AJ618" s="534"/>
      <c r="AK618" s="534"/>
      <c r="AL618" s="534"/>
      <c r="AM618" s="534"/>
      <c r="AN618" s="534"/>
      <c r="AO618" s="534"/>
      <c r="AP618" s="534"/>
      <c r="AQ618" s="534"/>
      <c r="AR618" s="534"/>
      <c r="AS618" s="534"/>
    </row>
    <row r="619" spans="1:45" x14ac:dyDescent="0.25">
      <c r="A619" s="587"/>
      <c r="AD619" s="534"/>
      <c r="AE619" s="534"/>
      <c r="AF619" s="534"/>
      <c r="AG619" s="534"/>
      <c r="AH619" s="534"/>
      <c r="AI619" s="534"/>
      <c r="AJ619" s="534"/>
      <c r="AK619" s="534"/>
      <c r="AL619" s="534"/>
      <c r="AM619" s="534"/>
      <c r="AN619" s="534"/>
      <c r="AO619" s="534"/>
      <c r="AP619" s="534"/>
      <c r="AQ619" s="534"/>
      <c r="AR619" s="534"/>
      <c r="AS619" s="534"/>
    </row>
    <row r="620" spans="1:45" x14ac:dyDescent="0.25">
      <c r="A620" s="587"/>
      <c r="AD620" s="534"/>
      <c r="AE620" s="534"/>
      <c r="AF620" s="534"/>
      <c r="AG620" s="534"/>
      <c r="AH620" s="534"/>
      <c r="AI620" s="534"/>
      <c r="AJ620" s="534"/>
      <c r="AK620" s="534"/>
      <c r="AL620" s="534"/>
      <c r="AM620" s="534"/>
      <c r="AN620" s="534"/>
      <c r="AO620" s="534"/>
      <c r="AP620" s="534"/>
      <c r="AQ620" s="534"/>
      <c r="AR620" s="534"/>
      <c r="AS620" s="534"/>
    </row>
    <row r="621" spans="1:45" x14ac:dyDescent="0.25">
      <c r="A621" s="587"/>
      <c r="AD621" s="534"/>
      <c r="AE621" s="534"/>
      <c r="AF621" s="534"/>
      <c r="AG621" s="534"/>
      <c r="AH621" s="534"/>
      <c r="AI621" s="534"/>
      <c r="AJ621" s="534"/>
      <c r="AK621" s="534"/>
      <c r="AL621" s="534"/>
      <c r="AM621" s="534"/>
      <c r="AN621" s="534"/>
      <c r="AO621" s="534"/>
      <c r="AP621" s="534"/>
      <c r="AQ621" s="534"/>
      <c r="AR621" s="534"/>
      <c r="AS621" s="534"/>
    </row>
    <row r="622" spans="1:45" x14ac:dyDescent="0.25">
      <c r="A622" s="587"/>
      <c r="AD622" s="534"/>
      <c r="AE622" s="534"/>
      <c r="AF622" s="534"/>
      <c r="AG622" s="534"/>
      <c r="AH622" s="534"/>
      <c r="AI622" s="534"/>
      <c r="AJ622" s="534"/>
      <c r="AK622" s="534"/>
      <c r="AL622" s="534"/>
      <c r="AM622" s="534"/>
      <c r="AN622" s="534"/>
      <c r="AO622" s="534"/>
      <c r="AP622" s="534"/>
      <c r="AQ622" s="534"/>
      <c r="AR622" s="534"/>
      <c r="AS622" s="534"/>
    </row>
    <row r="623" spans="1:45" x14ac:dyDescent="0.25">
      <c r="A623" s="587"/>
      <c r="AD623" s="534"/>
      <c r="AE623" s="534"/>
      <c r="AF623" s="534"/>
      <c r="AG623" s="534"/>
      <c r="AH623" s="534"/>
      <c r="AI623" s="534"/>
      <c r="AJ623" s="534"/>
      <c r="AK623" s="534"/>
      <c r="AL623" s="534"/>
      <c r="AM623" s="534"/>
      <c r="AN623" s="534"/>
      <c r="AO623" s="534"/>
      <c r="AP623" s="534"/>
      <c r="AQ623" s="534"/>
      <c r="AR623" s="534"/>
      <c r="AS623" s="534"/>
    </row>
    <row r="624" spans="1:45" x14ac:dyDescent="0.25">
      <c r="A624" s="587"/>
      <c r="AD624" s="534"/>
      <c r="AE624" s="534"/>
      <c r="AF624" s="534"/>
      <c r="AG624" s="534"/>
      <c r="AH624" s="534"/>
      <c r="AI624" s="534"/>
      <c r="AJ624" s="534"/>
      <c r="AK624" s="534"/>
      <c r="AL624" s="534"/>
      <c r="AM624" s="534"/>
      <c r="AN624" s="534"/>
      <c r="AO624" s="534"/>
      <c r="AP624" s="534"/>
      <c r="AQ624" s="534"/>
      <c r="AR624" s="534"/>
      <c r="AS624" s="534"/>
    </row>
    <row r="625" spans="1:45" x14ac:dyDescent="0.25">
      <c r="A625" s="587"/>
      <c r="AD625" s="534"/>
      <c r="AE625" s="534"/>
      <c r="AF625" s="534"/>
      <c r="AG625" s="534"/>
      <c r="AH625" s="534"/>
      <c r="AI625" s="534"/>
      <c r="AJ625" s="534"/>
      <c r="AK625" s="534"/>
      <c r="AL625" s="534"/>
      <c r="AM625" s="534"/>
      <c r="AN625" s="534"/>
      <c r="AO625" s="534"/>
      <c r="AP625" s="534"/>
      <c r="AQ625" s="534"/>
      <c r="AR625" s="534"/>
      <c r="AS625" s="534"/>
    </row>
    <row r="626" spans="1:45" x14ac:dyDescent="0.25">
      <c r="A626" s="587"/>
      <c r="AD626" s="534"/>
      <c r="AE626" s="534"/>
      <c r="AF626" s="534"/>
      <c r="AG626" s="534"/>
      <c r="AH626" s="534"/>
      <c r="AI626" s="534"/>
      <c r="AJ626" s="534"/>
      <c r="AK626" s="534"/>
      <c r="AL626" s="534"/>
      <c r="AM626" s="534"/>
      <c r="AN626" s="534"/>
      <c r="AO626" s="534"/>
      <c r="AP626" s="534"/>
      <c r="AQ626" s="534"/>
      <c r="AR626" s="534"/>
      <c r="AS626" s="534"/>
    </row>
    <row r="627" spans="1:45" x14ac:dyDescent="0.25">
      <c r="A627" s="587"/>
      <c r="AD627" s="534"/>
      <c r="AE627" s="534"/>
      <c r="AF627" s="534"/>
      <c r="AG627" s="534"/>
      <c r="AH627" s="534"/>
      <c r="AI627" s="534"/>
      <c r="AJ627" s="534"/>
      <c r="AK627" s="534"/>
      <c r="AL627" s="534"/>
      <c r="AM627" s="534"/>
      <c r="AN627" s="534"/>
      <c r="AO627" s="534"/>
      <c r="AP627" s="981"/>
      <c r="AQ627" s="981"/>
      <c r="AR627" s="534"/>
      <c r="AS627" s="534"/>
    </row>
    <row r="628" spans="1:45" x14ac:dyDescent="0.25">
      <c r="A628" s="587"/>
      <c r="AD628" s="534"/>
      <c r="AE628" s="534"/>
      <c r="AF628" s="534"/>
      <c r="AG628" s="534"/>
      <c r="AH628" s="534"/>
      <c r="AI628" s="534"/>
      <c r="AJ628" s="534"/>
      <c r="AK628" s="534"/>
      <c r="AL628" s="534"/>
      <c r="AM628" s="534"/>
      <c r="AN628" s="534"/>
      <c r="AO628" s="534"/>
      <c r="AP628" s="981"/>
      <c r="AQ628" s="981"/>
      <c r="AR628" s="534"/>
      <c r="AS628" s="534"/>
    </row>
    <row r="629" spans="1:45" x14ac:dyDescent="0.25">
      <c r="A629" s="587"/>
      <c r="AD629" s="534"/>
      <c r="AE629" s="534"/>
      <c r="AF629" s="534"/>
      <c r="AG629" s="534"/>
      <c r="AH629" s="534"/>
      <c r="AI629" s="534"/>
      <c r="AJ629" s="534"/>
      <c r="AK629" s="534"/>
      <c r="AL629" s="534"/>
      <c r="AM629" s="534"/>
      <c r="AN629" s="534"/>
      <c r="AO629" s="534"/>
      <c r="AP629" s="981"/>
      <c r="AQ629" s="981"/>
      <c r="AR629" s="534"/>
      <c r="AS629" s="534"/>
    </row>
    <row r="630" spans="1:45" x14ac:dyDescent="0.25">
      <c r="A630" s="587"/>
      <c r="AD630" s="534"/>
      <c r="AE630" s="534"/>
      <c r="AF630" s="534"/>
      <c r="AG630" s="534"/>
      <c r="AH630" s="534"/>
      <c r="AI630" s="534"/>
      <c r="AJ630" s="534"/>
      <c r="AK630" s="534"/>
      <c r="AL630" s="534"/>
      <c r="AM630" s="534"/>
      <c r="AN630" s="534"/>
      <c r="AO630" s="534"/>
      <c r="AP630" s="981"/>
      <c r="AQ630" s="981"/>
      <c r="AR630" s="534"/>
      <c r="AS630" s="534"/>
    </row>
    <row r="631" spans="1:45" x14ac:dyDescent="0.25">
      <c r="A631" s="587"/>
      <c r="AD631" s="534"/>
      <c r="AE631" s="534"/>
      <c r="AF631" s="534"/>
      <c r="AG631" s="534"/>
      <c r="AH631" s="534"/>
      <c r="AI631" s="534"/>
      <c r="AJ631" s="534"/>
      <c r="AK631" s="534"/>
      <c r="AL631" s="534"/>
      <c r="AM631" s="534"/>
      <c r="AN631" s="534"/>
      <c r="AO631" s="534"/>
      <c r="AP631" s="981"/>
      <c r="AQ631" s="981"/>
      <c r="AR631" s="534"/>
      <c r="AS631" s="534"/>
    </row>
    <row r="632" spans="1:45" x14ac:dyDescent="0.25">
      <c r="A632" s="587"/>
      <c r="AD632" s="534"/>
      <c r="AE632" s="534"/>
      <c r="AF632" s="534"/>
      <c r="AG632" s="534"/>
      <c r="AH632" s="534"/>
      <c r="AI632" s="534"/>
      <c r="AJ632" s="534"/>
      <c r="AK632" s="534"/>
      <c r="AL632" s="534"/>
      <c r="AM632" s="534"/>
      <c r="AN632" s="534"/>
      <c r="AO632" s="534"/>
      <c r="AP632" s="981"/>
      <c r="AQ632" s="981"/>
      <c r="AR632" s="534"/>
      <c r="AS632" s="534"/>
    </row>
    <row r="633" spans="1:45" x14ac:dyDescent="0.25">
      <c r="A633" s="587"/>
      <c r="AD633" s="534"/>
      <c r="AE633" s="534"/>
      <c r="AF633" s="534"/>
      <c r="AG633" s="534"/>
      <c r="AH633" s="534"/>
      <c r="AI633" s="534"/>
      <c r="AJ633" s="534"/>
      <c r="AK633" s="534"/>
      <c r="AL633" s="534"/>
      <c r="AM633" s="534"/>
      <c r="AN633" s="534"/>
      <c r="AO633" s="534"/>
      <c r="AP633" s="981"/>
      <c r="AQ633" s="981"/>
      <c r="AR633" s="534"/>
      <c r="AS633" s="534"/>
    </row>
    <row r="634" spans="1:45" x14ac:dyDescent="0.25">
      <c r="A634" s="587"/>
      <c r="AD634" s="534"/>
      <c r="AE634" s="534"/>
      <c r="AF634" s="534"/>
      <c r="AG634" s="534"/>
      <c r="AH634" s="534"/>
      <c r="AI634" s="534"/>
      <c r="AJ634" s="534"/>
      <c r="AK634" s="534"/>
      <c r="AL634" s="534"/>
      <c r="AM634" s="534"/>
      <c r="AN634" s="534"/>
      <c r="AO634" s="534"/>
      <c r="AP634" s="981"/>
      <c r="AQ634" s="981"/>
      <c r="AR634" s="534"/>
      <c r="AS634" s="534"/>
    </row>
    <row r="635" spans="1:45" x14ac:dyDescent="0.25">
      <c r="A635" s="587"/>
      <c r="AD635" s="534"/>
      <c r="AE635" s="534"/>
      <c r="AF635" s="534"/>
      <c r="AG635" s="534"/>
      <c r="AH635" s="534"/>
      <c r="AI635" s="534"/>
      <c r="AJ635" s="534"/>
      <c r="AK635" s="534"/>
      <c r="AL635" s="534"/>
      <c r="AM635" s="534"/>
      <c r="AN635" s="534"/>
      <c r="AO635" s="534"/>
      <c r="AP635" s="981"/>
      <c r="AQ635" s="981"/>
      <c r="AR635" s="534"/>
      <c r="AS635" s="534"/>
    </row>
    <row r="636" spans="1:45" x14ac:dyDescent="0.25">
      <c r="A636" s="587"/>
      <c r="AD636" s="534"/>
      <c r="AE636" s="534"/>
      <c r="AF636" s="534"/>
      <c r="AG636" s="534"/>
      <c r="AH636" s="534"/>
      <c r="AI636" s="534"/>
      <c r="AJ636" s="534"/>
      <c r="AK636" s="534"/>
      <c r="AL636" s="534"/>
      <c r="AM636" s="534"/>
      <c r="AN636" s="534"/>
      <c r="AO636" s="534"/>
      <c r="AP636" s="981"/>
      <c r="AQ636" s="981"/>
      <c r="AR636" s="534"/>
      <c r="AS636" s="534"/>
    </row>
    <row r="637" spans="1:45" x14ac:dyDescent="0.25">
      <c r="A637" s="587"/>
      <c r="AD637" s="534"/>
      <c r="AE637" s="534"/>
      <c r="AF637" s="534"/>
      <c r="AG637" s="534"/>
      <c r="AH637" s="534"/>
      <c r="AI637" s="534"/>
      <c r="AJ637" s="534"/>
      <c r="AK637" s="534"/>
      <c r="AL637" s="534"/>
      <c r="AM637" s="534"/>
      <c r="AN637" s="534"/>
      <c r="AO637" s="534"/>
      <c r="AP637" s="981"/>
      <c r="AQ637" s="981"/>
      <c r="AR637" s="534"/>
      <c r="AS637" s="534"/>
    </row>
    <row r="638" spans="1:45" x14ac:dyDescent="0.25">
      <c r="A638" s="587"/>
      <c r="AD638" s="534"/>
      <c r="AE638" s="534"/>
      <c r="AF638" s="534"/>
      <c r="AG638" s="534"/>
      <c r="AH638" s="534"/>
      <c r="AI638" s="534"/>
      <c r="AJ638" s="534"/>
      <c r="AK638" s="534"/>
      <c r="AL638" s="534"/>
      <c r="AM638" s="534"/>
      <c r="AN638" s="534"/>
      <c r="AO638" s="534"/>
      <c r="AP638" s="981"/>
      <c r="AQ638" s="981"/>
      <c r="AR638" s="534"/>
      <c r="AS638" s="534"/>
    </row>
    <row r="639" spans="1:45" x14ac:dyDescent="0.25">
      <c r="A639" s="587"/>
      <c r="AD639" s="534"/>
      <c r="AE639" s="534"/>
      <c r="AF639" s="534"/>
      <c r="AG639" s="534"/>
      <c r="AH639" s="534"/>
      <c r="AI639" s="534"/>
      <c r="AJ639" s="534"/>
      <c r="AK639" s="534"/>
      <c r="AL639" s="534"/>
      <c r="AM639" s="534"/>
      <c r="AN639" s="534"/>
      <c r="AO639" s="534"/>
      <c r="AP639" s="981"/>
      <c r="AQ639" s="981"/>
      <c r="AR639" s="534"/>
      <c r="AS639" s="534"/>
    </row>
    <row r="640" spans="1:45" x14ac:dyDescent="0.25">
      <c r="A640" s="587"/>
      <c r="AD640" s="534"/>
      <c r="AE640" s="534"/>
      <c r="AF640" s="534"/>
      <c r="AG640" s="534"/>
      <c r="AH640" s="534"/>
      <c r="AI640" s="534"/>
      <c r="AJ640" s="534"/>
      <c r="AK640" s="534"/>
      <c r="AL640" s="534"/>
      <c r="AM640" s="534"/>
      <c r="AN640" s="534"/>
      <c r="AO640" s="534"/>
      <c r="AP640" s="981"/>
      <c r="AQ640" s="981"/>
      <c r="AR640" s="534"/>
      <c r="AS640" s="534"/>
    </row>
    <row r="641" spans="1:45" x14ac:dyDescent="0.25">
      <c r="A641" s="587"/>
      <c r="AD641" s="534"/>
      <c r="AE641" s="534"/>
      <c r="AF641" s="534"/>
      <c r="AG641" s="534"/>
      <c r="AH641" s="534"/>
      <c r="AI641" s="534"/>
      <c r="AJ641" s="534"/>
      <c r="AK641" s="534"/>
      <c r="AL641" s="534"/>
      <c r="AM641" s="534"/>
      <c r="AN641" s="534"/>
      <c r="AO641" s="534"/>
      <c r="AP641" s="981"/>
      <c r="AQ641" s="981"/>
      <c r="AR641" s="534"/>
      <c r="AS641" s="534"/>
    </row>
    <row r="642" spans="1:45" x14ac:dyDescent="0.25">
      <c r="A642" s="587"/>
      <c r="AD642" s="534"/>
      <c r="AE642" s="534"/>
      <c r="AF642" s="534"/>
      <c r="AG642" s="534"/>
      <c r="AH642" s="534"/>
      <c r="AI642" s="534"/>
      <c r="AJ642" s="534"/>
      <c r="AK642" s="534"/>
      <c r="AL642" s="534"/>
      <c r="AM642" s="534"/>
      <c r="AN642" s="534"/>
      <c r="AO642" s="534"/>
      <c r="AP642" s="981"/>
      <c r="AQ642" s="981"/>
      <c r="AR642" s="534"/>
      <c r="AS642" s="534"/>
    </row>
    <row r="643" spans="1:45" x14ac:dyDescent="0.25">
      <c r="A643" s="587"/>
      <c r="AD643" s="534"/>
      <c r="AE643" s="534"/>
      <c r="AF643" s="534"/>
      <c r="AG643" s="534"/>
      <c r="AH643" s="534"/>
      <c r="AI643" s="534"/>
      <c r="AJ643" s="534"/>
      <c r="AK643" s="534"/>
      <c r="AL643" s="534"/>
      <c r="AM643" s="534"/>
      <c r="AN643" s="534"/>
      <c r="AO643" s="534"/>
      <c r="AP643" s="981"/>
      <c r="AQ643" s="981"/>
      <c r="AR643" s="534"/>
      <c r="AS643" s="534"/>
    </row>
    <row r="644" spans="1:45" x14ac:dyDescent="0.25">
      <c r="A644" s="587"/>
      <c r="AD644" s="534"/>
      <c r="AE644" s="534"/>
      <c r="AF644" s="534"/>
      <c r="AG644" s="534"/>
      <c r="AH644" s="534"/>
      <c r="AI644" s="534"/>
      <c r="AJ644" s="534"/>
      <c r="AK644" s="534"/>
      <c r="AL644" s="534"/>
      <c r="AM644" s="534"/>
      <c r="AN644" s="534"/>
      <c r="AO644" s="534"/>
      <c r="AP644" s="981"/>
      <c r="AQ644" s="981"/>
      <c r="AR644" s="534"/>
      <c r="AS644" s="534"/>
    </row>
    <row r="645" spans="1:45" x14ac:dyDescent="0.25">
      <c r="A645" s="587"/>
      <c r="AD645" s="534"/>
      <c r="AE645" s="534"/>
      <c r="AF645" s="534"/>
      <c r="AG645" s="534"/>
      <c r="AH645" s="534"/>
      <c r="AI645" s="534"/>
      <c r="AJ645" s="534"/>
      <c r="AK645" s="534"/>
      <c r="AL645" s="534"/>
      <c r="AM645" s="534"/>
      <c r="AN645" s="534"/>
      <c r="AO645" s="534"/>
      <c r="AP645" s="981"/>
      <c r="AQ645" s="981"/>
      <c r="AR645" s="534"/>
      <c r="AS645" s="534"/>
    </row>
    <row r="646" spans="1:45" x14ac:dyDescent="0.25">
      <c r="A646" s="587"/>
      <c r="AD646" s="534"/>
      <c r="AE646" s="534"/>
      <c r="AF646" s="534"/>
      <c r="AG646" s="534"/>
      <c r="AH646" s="534"/>
      <c r="AI646" s="534"/>
      <c r="AJ646" s="534"/>
      <c r="AK646" s="534"/>
      <c r="AL646" s="534"/>
      <c r="AM646" s="534"/>
      <c r="AN646" s="534"/>
      <c r="AO646" s="534"/>
      <c r="AP646" s="981"/>
      <c r="AQ646" s="981"/>
      <c r="AR646" s="534"/>
      <c r="AS646" s="534"/>
    </row>
    <row r="647" spans="1:45" x14ac:dyDescent="0.25">
      <c r="A647" s="587"/>
      <c r="AD647" s="534"/>
      <c r="AE647" s="534"/>
      <c r="AF647" s="534"/>
      <c r="AG647" s="534"/>
      <c r="AH647" s="534"/>
      <c r="AI647" s="534"/>
      <c r="AJ647" s="534"/>
      <c r="AK647" s="534"/>
      <c r="AL647" s="534"/>
      <c r="AM647" s="534"/>
      <c r="AN647" s="534"/>
      <c r="AO647" s="534"/>
      <c r="AP647" s="981"/>
      <c r="AQ647" s="981"/>
      <c r="AR647" s="534"/>
      <c r="AS647" s="534"/>
    </row>
    <row r="648" spans="1:45" x14ac:dyDescent="0.25">
      <c r="A648" s="587"/>
      <c r="AD648" s="534"/>
      <c r="AE648" s="534"/>
      <c r="AF648" s="534"/>
      <c r="AG648" s="534"/>
      <c r="AH648" s="534"/>
      <c r="AI648" s="534"/>
      <c r="AJ648" s="534"/>
      <c r="AK648" s="534"/>
      <c r="AL648" s="534"/>
      <c r="AM648" s="534"/>
      <c r="AN648" s="534"/>
      <c r="AO648" s="534"/>
      <c r="AP648" s="981"/>
      <c r="AQ648" s="981"/>
      <c r="AR648" s="534"/>
      <c r="AS648" s="534"/>
    </row>
    <row r="649" spans="1:45" x14ac:dyDescent="0.25">
      <c r="A649" s="587"/>
      <c r="AD649" s="534"/>
      <c r="AE649" s="534"/>
      <c r="AF649" s="534"/>
      <c r="AG649" s="534"/>
      <c r="AH649" s="534"/>
      <c r="AI649" s="534"/>
      <c r="AJ649" s="534"/>
      <c r="AK649" s="534"/>
      <c r="AL649" s="534"/>
      <c r="AM649" s="534"/>
      <c r="AN649" s="534"/>
      <c r="AO649" s="534"/>
      <c r="AP649" s="981"/>
      <c r="AQ649" s="981"/>
      <c r="AR649" s="534"/>
      <c r="AS649" s="534"/>
    </row>
    <row r="650" spans="1:45" x14ac:dyDescent="0.25">
      <c r="A650" s="587"/>
      <c r="AD650" s="534"/>
      <c r="AE650" s="534"/>
      <c r="AF650" s="534"/>
      <c r="AG650" s="534"/>
      <c r="AH650" s="534"/>
      <c r="AI650" s="534"/>
      <c r="AJ650" s="534"/>
      <c r="AK650" s="534"/>
      <c r="AL650" s="534"/>
      <c r="AM650" s="534"/>
      <c r="AN650" s="534"/>
      <c r="AO650" s="534"/>
      <c r="AP650" s="981"/>
      <c r="AQ650" s="981"/>
      <c r="AR650" s="534"/>
      <c r="AS650" s="534"/>
    </row>
    <row r="651" spans="1:45" x14ac:dyDescent="0.25">
      <c r="A651" s="587"/>
      <c r="AD651" s="534"/>
      <c r="AE651" s="534"/>
      <c r="AF651" s="534"/>
      <c r="AG651" s="534"/>
      <c r="AH651" s="534"/>
      <c r="AI651" s="534"/>
      <c r="AJ651" s="534"/>
      <c r="AK651" s="534"/>
      <c r="AL651" s="534"/>
      <c r="AM651" s="534"/>
      <c r="AN651" s="534"/>
      <c r="AO651" s="534"/>
      <c r="AP651" s="981"/>
      <c r="AQ651" s="981"/>
      <c r="AR651" s="534"/>
      <c r="AS651" s="534"/>
    </row>
    <row r="652" spans="1:45" x14ac:dyDescent="0.25">
      <c r="A652" s="587"/>
      <c r="AD652" s="534"/>
      <c r="AE652" s="534"/>
      <c r="AF652" s="534"/>
      <c r="AG652" s="534"/>
      <c r="AH652" s="534"/>
      <c r="AI652" s="534"/>
      <c r="AJ652" s="534"/>
      <c r="AK652" s="534"/>
      <c r="AL652" s="534"/>
      <c r="AM652" s="534"/>
      <c r="AN652" s="534"/>
      <c r="AO652" s="534"/>
      <c r="AP652" s="981"/>
      <c r="AQ652" s="981"/>
      <c r="AR652" s="534"/>
      <c r="AS652" s="534"/>
    </row>
    <row r="653" spans="1:45" x14ac:dyDescent="0.25">
      <c r="A653" s="587"/>
      <c r="AD653" s="534"/>
      <c r="AE653" s="534"/>
      <c r="AF653" s="534"/>
      <c r="AG653" s="534"/>
      <c r="AH653" s="534"/>
      <c r="AI653" s="534"/>
      <c r="AJ653" s="534"/>
      <c r="AK653" s="534"/>
      <c r="AL653" s="534"/>
      <c r="AM653" s="534"/>
      <c r="AN653" s="534"/>
      <c r="AO653" s="534"/>
      <c r="AP653" s="981"/>
      <c r="AQ653" s="981"/>
      <c r="AR653" s="534"/>
      <c r="AS653" s="534"/>
    </row>
    <row r="654" spans="1:45" x14ac:dyDescent="0.25">
      <c r="A654" s="587"/>
      <c r="AD654" s="534"/>
      <c r="AE654" s="534"/>
      <c r="AF654" s="534"/>
      <c r="AG654" s="534"/>
      <c r="AH654" s="534"/>
      <c r="AI654" s="534"/>
      <c r="AJ654" s="534"/>
      <c r="AK654" s="534"/>
      <c r="AL654" s="534"/>
      <c r="AM654" s="534"/>
      <c r="AN654" s="534"/>
      <c r="AO654" s="534"/>
      <c r="AP654" s="981"/>
      <c r="AQ654" s="981"/>
      <c r="AR654" s="534"/>
      <c r="AS654" s="534"/>
    </row>
    <row r="655" spans="1:45" x14ac:dyDescent="0.25">
      <c r="A655" s="587"/>
      <c r="AD655" s="534"/>
      <c r="AE655" s="534"/>
      <c r="AF655" s="534"/>
      <c r="AG655" s="534"/>
      <c r="AH655" s="534"/>
      <c r="AI655" s="534"/>
      <c r="AJ655" s="534"/>
      <c r="AK655" s="534"/>
      <c r="AL655" s="534"/>
      <c r="AM655" s="534"/>
      <c r="AN655" s="534"/>
      <c r="AO655" s="534"/>
      <c r="AP655" s="981"/>
      <c r="AQ655" s="981"/>
      <c r="AR655" s="534"/>
      <c r="AS655" s="534"/>
    </row>
    <row r="656" spans="1:45" x14ac:dyDescent="0.25">
      <c r="A656" s="587"/>
      <c r="AD656" s="534"/>
      <c r="AE656" s="534"/>
      <c r="AF656" s="534"/>
      <c r="AG656" s="534"/>
      <c r="AH656" s="534"/>
      <c r="AI656" s="534"/>
      <c r="AJ656" s="534"/>
      <c r="AK656" s="534"/>
      <c r="AL656" s="534"/>
      <c r="AM656" s="534"/>
      <c r="AN656" s="534"/>
      <c r="AO656" s="534"/>
      <c r="AP656" s="981"/>
      <c r="AQ656" s="981"/>
      <c r="AR656" s="534"/>
      <c r="AS656" s="534"/>
    </row>
    <row r="657" spans="1:45" x14ac:dyDescent="0.25">
      <c r="A657" s="587"/>
      <c r="AD657" s="534"/>
      <c r="AE657" s="534"/>
      <c r="AF657" s="534"/>
      <c r="AG657" s="534"/>
      <c r="AH657" s="534"/>
      <c r="AI657" s="534"/>
      <c r="AJ657" s="534"/>
      <c r="AK657" s="534"/>
      <c r="AL657" s="534"/>
      <c r="AM657" s="534"/>
      <c r="AN657" s="534"/>
      <c r="AO657" s="534"/>
      <c r="AP657" s="981"/>
      <c r="AQ657" s="981"/>
      <c r="AR657" s="534"/>
      <c r="AS657" s="534"/>
    </row>
    <row r="658" spans="1:45" x14ac:dyDescent="0.25">
      <c r="A658" s="587"/>
      <c r="AD658" s="534"/>
      <c r="AE658" s="534"/>
      <c r="AF658" s="534"/>
      <c r="AG658" s="534"/>
      <c r="AH658" s="534"/>
      <c r="AI658" s="534"/>
      <c r="AJ658" s="534"/>
      <c r="AK658" s="534"/>
      <c r="AL658" s="534"/>
      <c r="AM658" s="534"/>
      <c r="AN658" s="534"/>
      <c r="AO658" s="534"/>
      <c r="AP658" s="981"/>
      <c r="AQ658" s="981"/>
      <c r="AR658" s="534"/>
      <c r="AS658" s="534"/>
    </row>
    <row r="659" spans="1:45" x14ac:dyDescent="0.25">
      <c r="A659" s="587"/>
      <c r="AD659" s="534"/>
      <c r="AE659" s="534"/>
      <c r="AF659" s="534"/>
      <c r="AG659" s="534"/>
      <c r="AH659" s="534"/>
      <c r="AI659" s="534"/>
      <c r="AJ659" s="534"/>
      <c r="AK659" s="534"/>
      <c r="AL659" s="534"/>
      <c r="AM659" s="534"/>
      <c r="AN659" s="534"/>
      <c r="AO659" s="534"/>
      <c r="AP659" s="981"/>
      <c r="AQ659" s="981"/>
      <c r="AR659" s="534"/>
      <c r="AS659" s="534"/>
    </row>
    <row r="660" spans="1:45" x14ac:dyDescent="0.25">
      <c r="A660" s="587"/>
      <c r="AD660" s="534"/>
      <c r="AE660" s="534"/>
      <c r="AF660" s="534"/>
      <c r="AG660" s="534"/>
      <c r="AH660" s="534"/>
      <c r="AI660" s="534"/>
      <c r="AJ660" s="534"/>
      <c r="AK660" s="534"/>
      <c r="AL660" s="534"/>
      <c r="AM660" s="534"/>
      <c r="AN660" s="534"/>
      <c r="AO660" s="534"/>
      <c r="AP660" s="981"/>
      <c r="AQ660" s="981"/>
      <c r="AR660" s="534"/>
      <c r="AS660" s="534"/>
    </row>
    <row r="661" spans="1:45" x14ac:dyDescent="0.25">
      <c r="A661" s="587"/>
      <c r="AD661" s="534"/>
      <c r="AE661" s="534"/>
      <c r="AF661" s="534"/>
      <c r="AG661" s="534"/>
      <c r="AH661" s="534"/>
      <c r="AI661" s="534"/>
      <c r="AJ661" s="534"/>
      <c r="AK661" s="534"/>
      <c r="AL661" s="534"/>
      <c r="AM661" s="534"/>
      <c r="AN661" s="534"/>
      <c r="AO661" s="534"/>
      <c r="AP661" s="981"/>
      <c r="AQ661" s="981"/>
      <c r="AR661" s="534"/>
      <c r="AS661" s="534"/>
    </row>
    <row r="662" spans="1:45" x14ac:dyDescent="0.25">
      <c r="A662" s="587"/>
      <c r="AD662" s="534"/>
      <c r="AE662" s="534"/>
      <c r="AF662" s="534"/>
      <c r="AG662" s="534"/>
      <c r="AH662" s="534"/>
      <c r="AI662" s="534"/>
      <c r="AJ662" s="534"/>
      <c r="AK662" s="534"/>
      <c r="AL662" s="534"/>
      <c r="AM662" s="534"/>
      <c r="AN662" s="534"/>
      <c r="AO662" s="534"/>
      <c r="AP662" s="981"/>
      <c r="AQ662" s="981"/>
      <c r="AR662" s="534"/>
      <c r="AS662" s="534"/>
    </row>
    <row r="663" spans="1:45" x14ac:dyDescent="0.25">
      <c r="A663" s="587"/>
      <c r="AD663" s="534"/>
      <c r="AE663" s="534"/>
      <c r="AF663" s="534"/>
      <c r="AG663" s="534"/>
      <c r="AH663" s="534"/>
      <c r="AI663" s="534"/>
      <c r="AJ663" s="534"/>
      <c r="AK663" s="534"/>
      <c r="AL663" s="534"/>
      <c r="AM663" s="534"/>
      <c r="AN663" s="534"/>
      <c r="AO663" s="534"/>
      <c r="AP663" s="981"/>
      <c r="AQ663" s="981"/>
      <c r="AR663" s="534"/>
      <c r="AS663" s="534"/>
    </row>
    <row r="664" spans="1:45" x14ac:dyDescent="0.25">
      <c r="A664" s="587"/>
      <c r="AD664" s="534"/>
      <c r="AE664" s="534"/>
      <c r="AF664" s="534"/>
      <c r="AG664" s="534"/>
      <c r="AH664" s="534"/>
      <c r="AI664" s="534"/>
      <c r="AJ664" s="534"/>
      <c r="AK664" s="534"/>
      <c r="AL664" s="534"/>
      <c r="AM664" s="534"/>
      <c r="AN664" s="534"/>
      <c r="AO664" s="534"/>
      <c r="AP664" s="981"/>
      <c r="AQ664" s="981"/>
      <c r="AR664" s="534"/>
      <c r="AS664" s="534"/>
    </row>
    <row r="665" spans="1:45" x14ac:dyDescent="0.25">
      <c r="A665" s="587"/>
      <c r="AD665" s="534"/>
      <c r="AE665" s="534"/>
      <c r="AF665" s="534"/>
      <c r="AG665" s="534"/>
      <c r="AH665" s="534"/>
      <c r="AI665" s="534"/>
      <c r="AJ665" s="534"/>
      <c r="AK665" s="534"/>
      <c r="AL665" s="534"/>
      <c r="AM665" s="534"/>
      <c r="AN665" s="534"/>
      <c r="AO665" s="534"/>
      <c r="AP665" s="981"/>
      <c r="AQ665" s="981"/>
      <c r="AR665" s="534"/>
      <c r="AS665" s="534"/>
    </row>
    <row r="666" spans="1:45" x14ac:dyDescent="0.25">
      <c r="A666" s="587"/>
      <c r="AD666" s="534"/>
      <c r="AE666" s="534"/>
      <c r="AF666" s="534"/>
      <c r="AG666" s="534"/>
      <c r="AH666" s="534"/>
      <c r="AI666" s="534"/>
      <c r="AJ666" s="534"/>
      <c r="AK666" s="534"/>
      <c r="AL666" s="534"/>
      <c r="AM666" s="534"/>
      <c r="AN666" s="534"/>
      <c r="AO666" s="534"/>
      <c r="AP666" s="981"/>
      <c r="AQ666" s="981"/>
      <c r="AR666" s="534"/>
      <c r="AS666" s="534"/>
    </row>
    <row r="667" spans="1:45" x14ac:dyDescent="0.25">
      <c r="A667" s="587"/>
      <c r="AD667" s="534"/>
      <c r="AE667" s="534"/>
      <c r="AF667" s="534"/>
      <c r="AG667" s="534"/>
      <c r="AH667" s="534"/>
      <c r="AI667" s="534"/>
      <c r="AJ667" s="534"/>
      <c r="AK667" s="534"/>
      <c r="AL667" s="534"/>
      <c r="AM667" s="534"/>
      <c r="AN667" s="534"/>
      <c r="AO667" s="534"/>
      <c r="AP667" s="981"/>
      <c r="AQ667" s="981"/>
      <c r="AR667" s="534"/>
      <c r="AS667" s="534"/>
    </row>
    <row r="668" spans="1:45" x14ac:dyDescent="0.25">
      <c r="A668" s="587"/>
      <c r="AD668" s="534"/>
      <c r="AE668" s="534"/>
      <c r="AF668" s="534"/>
      <c r="AG668" s="534"/>
      <c r="AH668" s="534"/>
      <c r="AI668" s="534"/>
      <c r="AJ668" s="534"/>
      <c r="AK668" s="534"/>
      <c r="AL668" s="534"/>
      <c r="AM668" s="534"/>
      <c r="AN668" s="534"/>
      <c r="AO668" s="534"/>
      <c r="AP668" s="981"/>
      <c r="AQ668" s="981"/>
      <c r="AR668" s="534"/>
      <c r="AS668" s="534"/>
    </row>
    <row r="669" spans="1:45" x14ac:dyDescent="0.25">
      <c r="A669" s="587"/>
      <c r="AD669" s="534"/>
      <c r="AE669" s="534"/>
      <c r="AF669" s="534"/>
      <c r="AG669" s="534"/>
      <c r="AH669" s="534"/>
      <c r="AI669" s="534"/>
      <c r="AJ669" s="534"/>
      <c r="AK669" s="534"/>
      <c r="AL669" s="534"/>
      <c r="AM669" s="534"/>
      <c r="AN669" s="534"/>
      <c r="AO669" s="534"/>
      <c r="AP669" s="981"/>
      <c r="AQ669" s="981"/>
      <c r="AR669" s="534"/>
      <c r="AS669" s="534"/>
    </row>
    <row r="670" spans="1:45" x14ac:dyDescent="0.25">
      <c r="A670" s="587"/>
      <c r="AD670" s="534"/>
      <c r="AE670" s="534"/>
      <c r="AF670" s="534"/>
      <c r="AG670" s="534"/>
      <c r="AH670" s="534"/>
      <c r="AI670" s="534"/>
      <c r="AJ670" s="534"/>
      <c r="AK670" s="534"/>
      <c r="AL670" s="534"/>
      <c r="AM670" s="534"/>
      <c r="AN670" s="534"/>
      <c r="AO670" s="534"/>
      <c r="AP670" s="981"/>
      <c r="AQ670" s="981"/>
      <c r="AR670" s="534"/>
      <c r="AS670" s="534"/>
    </row>
    <row r="671" spans="1:45" x14ac:dyDescent="0.25">
      <c r="A671" s="587"/>
      <c r="AD671" s="534"/>
      <c r="AE671" s="534"/>
      <c r="AF671" s="534"/>
      <c r="AG671" s="534"/>
      <c r="AH671" s="534"/>
      <c r="AI671" s="534"/>
      <c r="AJ671" s="534"/>
      <c r="AK671" s="534"/>
      <c r="AL671" s="534"/>
      <c r="AM671" s="534"/>
      <c r="AN671" s="534"/>
      <c r="AO671" s="534"/>
      <c r="AP671" s="981"/>
      <c r="AQ671" s="981"/>
      <c r="AR671" s="534"/>
      <c r="AS671" s="534"/>
    </row>
    <row r="672" spans="1:45" x14ac:dyDescent="0.25">
      <c r="A672" s="587"/>
      <c r="AD672" s="534"/>
      <c r="AE672" s="534"/>
      <c r="AF672" s="534"/>
      <c r="AG672" s="534"/>
      <c r="AH672" s="534"/>
      <c r="AI672" s="534"/>
      <c r="AJ672" s="534"/>
      <c r="AK672" s="534"/>
      <c r="AL672" s="534"/>
      <c r="AM672" s="534"/>
      <c r="AN672" s="534"/>
      <c r="AO672" s="534"/>
      <c r="AP672" s="981"/>
      <c r="AQ672" s="981"/>
      <c r="AR672" s="534"/>
      <c r="AS672" s="534"/>
    </row>
    <row r="673" spans="1:45" x14ac:dyDescent="0.25">
      <c r="A673" s="587"/>
      <c r="AD673" s="534"/>
      <c r="AE673" s="534"/>
      <c r="AF673" s="534"/>
      <c r="AG673" s="534"/>
      <c r="AH673" s="534"/>
      <c r="AI673" s="534"/>
      <c r="AJ673" s="534"/>
      <c r="AK673" s="534"/>
      <c r="AL673" s="534"/>
      <c r="AM673" s="534"/>
      <c r="AN673" s="534"/>
      <c r="AO673" s="534"/>
      <c r="AP673" s="981"/>
      <c r="AQ673" s="981"/>
      <c r="AR673" s="534"/>
      <c r="AS673" s="534"/>
    </row>
    <row r="674" spans="1:45" x14ac:dyDescent="0.25">
      <c r="A674" s="587"/>
      <c r="AD674" s="534"/>
      <c r="AE674" s="534"/>
      <c r="AF674" s="534"/>
      <c r="AG674" s="534"/>
      <c r="AH674" s="534"/>
      <c r="AI674" s="534"/>
      <c r="AJ674" s="534"/>
      <c r="AK674" s="534"/>
      <c r="AL674" s="534"/>
      <c r="AM674" s="534"/>
      <c r="AN674" s="534"/>
      <c r="AO674" s="534"/>
      <c r="AP674" s="981"/>
      <c r="AQ674" s="981"/>
      <c r="AR674" s="534"/>
      <c r="AS674" s="534"/>
    </row>
    <row r="675" spans="1:45" x14ac:dyDescent="0.25">
      <c r="A675" s="587"/>
      <c r="AD675" s="534"/>
      <c r="AE675" s="534"/>
      <c r="AF675" s="534"/>
      <c r="AG675" s="534"/>
      <c r="AH675" s="534"/>
      <c r="AI675" s="534"/>
      <c r="AJ675" s="534"/>
      <c r="AK675" s="534"/>
      <c r="AL675" s="534"/>
      <c r="AM675" s="534"/>
      <c r="AN675" s="534"/>
      <c r="AO675" s="534"/>
      <c r="AP675" s="981"/>
      <c r="AQ675" s="981"/>
      <c r="AR675" s="534"/>
      <c r="AS675" s="534"/>
    </row>
    <row r="676" spans="1:45" x14ac:dyDescent="0.25">
      <c r="A676" s="587"/>
      <c r="AD676" s="534"/>
      <c r="AE676" s="534"/>
      <c r="AF676" s="534"/>
      <c r="AG676" s="534"/>
      <c r="AH676" s="534"/>
      <c r="AI676" s="534"/>
      <c r="AJ676" s="534"/>
      <c r="AK676" s="534"/>
      <c r="AL676" s="534"/>
      <c r="AM676" s="534"/>
      <c r="AN676" s="534"/>
      <c r="AO676" s="534"/>
      <c r="AP676" s="981"/>
      <c r="AQ676" s="981"/>
      <c r="AR676" s="534"/>
      <c r="AS676" s="534"/>
    </row>
    <row r="677" spans="1:45" x14ac:dyDescent="0.25">
      <c r="A677" s="587"/>
      <c r="AD677" s="534"/>
      <c r="AE677" s="534"/>
      <c r="AF677" s="534"/>
      <c r="AG677" s="534"/>
      <c r="AH677" s="534"/>
      <c r="AI677" s="534"/>
      <c r="AJ677" s="534"/>
      <c r="AK677" s="534"/>
      <c r="AL677" s="534"/>
      <c r="AM677" s="534"/>
      <c r="AN677" s="534"/>
      <c r="AO677" s="534"/>
      <c r="AP677" s="981"/>
      <c r="AQ677" s="981"/>
      <c r="AR677" s="534"/>
      <c r="AS677" s="534"/>
    </row>
    <row r="678" spans="1:45" x14ac:dyDescent="0.25">
      <c r="A678" s="587"/>
      <c r="AD678" s="534"/>
      <c r="AE678" s="534"/>
      <c r="AF678" s="534"/>
      <c r="AG678" s="534"/>
      <c r="AH678" s="534"/>
      <c r="AI678" s="534"/>
      <c r="AJ678" s="534"/>
      <c r="AK678" s="534"/>
      <c r="AL678" s="534"/>
      <c r="AM678" s="534"/>
      <c r="AN678" s="534"/>
      <c r="AO678" s="534"/>
      <c r="AP678" s="981"/>
      <c r="AQ678" s="981"/>
      <c r="AR678" s="534"/>
      <c r="AS678" s="534"/>
    </row>
    <row r="679" spans="1:45" x14ac:dyDescent="0.25">
      <c r="A679" s="587"/>
      <c r="AD679" s="534"/>
      <c r="AE679" s="534"/>
      <c r="AF679" s="534"/>
      <c r="AG679" s="534"/>
      <c r="AH679" s="534"/>
      <c r="AI679" s="534"/>
      <c r="AJ679" s="534"/>
      <c r="AK679" s="534"/>
      <c r="AL679" s="534"/>
      <c r="AM679" s="534"/>
      <c r="AN679" s="534"/>
      <c r="AO679" s="534"/>
      <c r="AP679" s="981"/>
      <c r="AQ679" s="981"/>
      <c r="AR679" s="534"/>
      <c r="AS679" s="534"/>
    </row>
    <row r="680" spans="1:45" x14ac:dyDescent="0.25">
      <c r="A680" s="587"/>
      <c r="AD680" s="534"/>
      <c r="AE680" s="534"/>
      <c r="AF680" s="534"/>
      <c r="AG680" s="534"/>
      <c r="AH680" s="534"/>
      <c r="AI680" s="534"/>
      <c r="AJ680" s="534"/>
      <c r="AK680" s="534"/>
      <c r="AL680" s="534"/>
      <c r="AM680" s="534"/>
      <c r="AN680" s="534"/>
      <c r="AO680" s="534"/>
      <c r="AP680" s="981"/>
      <c r="AQ680" s="981"/>
      <c r="AR680" s="534"/>
      <c r="AS680" s="534"/>
    </row>
    <row r="681" spans="1:45" x14ac:dyDescent="0.25">
      <c r="A681" s="587"/>
      <c r="AD681" s="534"/>
      <c r="AE681" s="534"/>
      <c r="AF681" s="534"/>
      <c r="AG681" s="534"/>
      <c r="AH681" s="534"/>
      <c r="AI681" s="534"/>
      <c r="AJ681" s="534"/>
      <c r="AK681" s="534"/>
      <c r="AL681" s="534"/>
      <c r="AM681" s="534"/>
      <c r="AN681" s="534"/>
      <c r="AO681" s="534"/>
      <c r="AP681" s="981"/>
      <c r="AQ681" s="981"/>
      <c r="AR681" s="534"/>
      <c r="AS681" s="534"/>
    </row>
    <row r="682" spans="1:45" x14ac:dyDescent="0.25">
      <c r="A682" s="587"/>
      <c r="AD682" s="534"/>
      <c r="AE682" s="534"/>
      <c r="AF682" s="534"/>
      <c r="AG682" s="534"/>
      <c r="AH682" s="534"/>
      <c r="AI682" s="534"/>
      <c r="AJ682" s="534"/>
      <c r="AK682" s="534"/>
      <c r="AL682" s="534"/>
      <c r="AM682" s="534"/>
      <c r="AN682" s="534"/>
      <c r="AO682" s="534"/>
      <c r="AP682" s="981"/>
      <c r="AQ682" s="981"/>
      <c r="AR682" s="534"/>
      <c r="AS682" s="534"/>
    </row>
    <row r="683" spans="1:45" x14ac:dyDescent="0.25">
      <c r="A683" s="587"/>
      <c r="AD683" s="534"/>
      <c r="AE683" s="534"/>
      <c r="AF683" s="534"/>
      <c r="AG683" s="534"/>
      <c r="AH683" s="534"/>
      <c r="AI683" s="534"/>
      <c r="AJ683" s="534"/>
      <c r="AK683" s="534"/>
      <c r="AL683" s="534"/>
      <c r="AM683" s="534"/>
      <c r="AN683" s="534"/>
      <c r="AO683" s="534"/>
      <c r="AP683" s="981"/>
      <c r="AQ683" s="981"/>
      <c r="AR683" s="534"/>
      <c r="AS683" s="534"/>
    </row>
    <row r="684" spans="1:45" x14ac:dyDescent="0.25">
      <c r="A684" s="587"/>
      <c r="AD684" s="534"/>
      <c r="AE684" s="534"/>
      <c r="AF684" s="534"/>
      <c r="AG684" s="534"/>
      <c r="AH684" s="534"/>
      <c r="AI684" s="534"/>
      <c r="AJ684" s="534"/>
      <c r="AK684" s="534"/>
      <c r="AL684" s="534"/>
      <c r="AM684" s="534"/>
      <c r="AN684" s="534"/>
      <c r="AO684" s="534"/>
      <c r="AP684" s="981"/>
      <c r="AQ684" s="981"/>
      <c r="AR684" s="534"/>
      <c r="AS684" s="534"/>
    </row>
    <row r="685" spans="1:45" x14ac:dyDescent="0.25">
      <c r="A685" s="568"/>
      <c r="AD685" s="534"/>
      <c r="AE685" s="534"/>
      <c r="AF685" s="534"/>
      <c r="AG685" s="534"/>
      <c r="AH685" s="534"/>
      <c r="AI685" s="534"/>
      <c r="AJ685" s="534"/>
      <c r="AK685" s="534"/>
      <c r="AL685" s="534"/>
      <c r="AM685" s="534"/>
      <c r="AN685" s="534"/>
      <c r="AO685" s="534"/>
      <c r="AP685" s="981"/>
      <c r="AQ685" s="981"/>
      <c r="AR685" s="534"/>
      <c r="AS685" s="534"/>
    </row>
    <row r="686" spans="1:45" x14ac:dyDescent="0.25">
      <c r="A686" s="587"/>
      <c r="AD686" s="534"/>
      <c r="AE686" s="534"/>
      <c r="AF686" s="534"/>
      <c r="AG686" s="534"/>
      <c r="AH686" s="534"/>
      <c r="AI686" s="534"/>
      <c r="AJ686" s="534"/>
      <c r="AK686" s="534"/>
      <c r="AL686" s="534"/>
      <c r="AM686" s="534"/>
      <c r="AN686" s="534"/>
      <c r="AO686" s="534"/>
      <c r="AP686" s="981"/>
      <c r="AQ686" s="981"/>
      <c r="AR686" s="534"/>
      <c r="AS686" s="534"/>
    </row>
    <row r="687" spans="1:45" x14ac:dyDescent="0.25">
      <c r="A687" s="587"/>
      <c r="AD687" s="534"/>
      <c r="AE687" s="534"/>
      <c r="AF687" s="534"/>
      <c r="AG687" s="534"/>
      <c r="AH687" s="534"/>
      <c r="AI687" s="534"/>
      <c r="AJ687" s="534"/>
      <c r="AK687" s="534"/>
      <c r="AL687" s="534"/>
      <c r="AM687" s="534"/>
      <c r="AN687" s="534"/>
      <c r="AO687" s="534"/>
      <c r="AP687" s="981"/>
      <c r="AQ687" s="981"/>
      <c r="AR687" s="534"/>
      <c r="AS687" s="534"/>
    </row>
    <row r="688" spans="1:45" x14ac:dyDescent="0.25">
      <c r="A688" s="568"/>
      <c r="AD688" s="534"/>
      <c r="AE688" s="534"/>
      <c r="AF688" s="534"/>
      <c r="AG688" s="534"/>
      <c r="AH688" s="534"/>
      <c r="AI688" s="534"/>
      <c r="AJ688" s="534"/>
      <c r="AK688" s="534"/>
      <c r="AL688" s="534"/>
      <c r="AM688" s="534"/>
      <c r="AN688" s="534"/>
      <c r="AO688" s="534"/>
      <c r="AP688" s="981"/>
      <c r="AQ688" s="981"/>
      <c r="AR688" s="534"/>
      <c r="AS688" s="534"/>
    </row>
    <row r="689" spans="1:45" x14ac:dyDescent="0.25">
      <c r="A689" s="587"/>
      <c r="AD689" s="534"/>
      <c r="AE689" s="534"/>
      <c r="AF689" s="534"/>
      <c r="AG689" s="534"/>
      <c r="AH689" s="534"/>
      <c r="AI689" s="534"/>
      <c r="AJ689" s="534"/>
      <c r="AK689" s="534"/>
      <c r="AL689" s="534"/>
      <c r="AM689" s="534"/>
      <c r="AN689" s="534"/>
      <c r="AO689" s="534"/>
      <c r="AP689" s="981"/>
      <c r="AQ689" s="981"/>
      <c r="AR689" s="534"/>
      <c r="AS689" s="534"/>
    </row>
    <row r="690" spans="1:45" x14ac:dyDescent="0.25">
      <c r="A690" s="587"/>
      <c r="AD690" s="534"/>
      <c r="AE690" s="534"/>
      <c r="AF690" s="534"/>
      <c r="AG690" s="534"/>
      <c r="AH690" s="534"/>
      <c r="AI690" s="534"/>
      <c r="AJ690" s="534"/>
      <c r="AK690" s="534"/>
      <c r="AL690" s="534"/>
      <c r="AM690" s="534"/>
      <c r="AN690" s="534"/>
      <c r="AO690" s="534"/>
      <c r="AP690" s="981"/>
      <c r="AQ690" s="981"/>
      <c r="AR690" s="534"/>
      <c r="AS690" s="534"/>
    </row>
    <row r="691" spans="1:45" x14ac:dyDescent="0.25">
      <c r="A691" s="587"/>
      <c r="AD691" s="534"/>
      <c r="AE691" s="534"/>
      <c r="AF691" s="534"/>
      <c r="AG691" s="534"/>
      <c r="AH691" s="534"/>
      <c r="AI691" s="534"/>
      <c r="AJ691" s="534"/>
      <c r="AK691" s="534"/>
      <c r="AL691" s="534"/>
      <c r="AM691" s="534"/>
      <c r="AN691" s="534"/>
      <c r="AO691" s="534"/>
      <c r="AP691" s="981"/>
      <c r="AQ691" s="981"/>
      <c r="AR691" s="534"/>
      <c r="AS691" s="534"/>
    </row>
    <row r="692" spans="1:45" x14ac:dyDescent="0.25">
      <c r="A692" s="587"/>
      <c r="AD692" s="534"/>
      <c r="AE692" s="534"/>
      <c r="AF692" s="534"/>
      <c r="AG692" s="534"/>
      <c r="AH692" s="534"/>
      <c r="AI692" s="534"/>
      <c r="AJ692" s="534"/>
      <c r="AK692" s="534"/>
      <c r="AL692" s="534"/>
      <c r="AM692" s="534"/>
      <c r="AN692" s="534"/>
      <c r="AO692" s="534"/>
      <c r="AP692" s="981"/>
      <c r="AQ692" s="981"/>
      <c r="AR692" s="534"/>
      <c r="AS692" s="534"/>
    </row>
    <row r="693" spans="1:45" x14ac:dyDescent="0.25">
      <c r="A693" s="587"/>
      <c r="AD693" s="534"/>
      <c r="AE693" s="534"/>
      <c r="AF693" s="534"/>
      <c r="AG693" s="534"/>
      <c r="AH693" s="534"/>
      <c r="AI693" s="534"/>
      <c r="AJ693" s="534"/>
      <c r="AK693" s="534"/>
      <c r="AL693" s="534"/>
      <c r="AM693" s="534"/>
      <c r="AN693" s="534"/>
      <c r="AO693" s="534"/>
      <c r="AP693" s="981"/>
      <c r="AQ693" s="981"/>
      <c r="AR693" s="534"/>
      <c r="AS693" s="534"/>
    </row>
    <row r="694" spans="1:45" x14ac:dyDescent="0.25">
      <c r="A694" s="587"/>
      <c r="AD694" s="534"/>
      <c r="AE694" s="534"/>
      <c r="AF694" s="534"/>
      <c r="AG694" s="534"/>
      <c r="AH694" s="534"/>
      <c r="AI694" s="534"/>
      <c r="AJ694" s="534"/>
      <c r="AK694" s="534"/>
      <c r="AL694" s="534"/>
      <c r="AM694" s="534"/>
      <c r="AN694" s="534"/>
      <c r="AO694" s="534"/>
      <c r="AP694" s="981"/>
      <c r="AQ694" s="981"/>
      <c r="AR694" s="534"/>
      <c r="AS694" s="534"/>
    </row>
    <row r="695" spans="1:45" x14ac:dyDescent="0.25">
      <c r="A695" s="587"/>
      <c r="AD695" s="534"/>
      <c r="AE695" s="534"/>
      <c r="AF695" s="534"/>
      <c r="AG695" s="534"/>
      <c r="AH695" s="534"/>
      <c r="AI695" s="534"/>
      <c r="AJ695" s="534"/>
      <c r="AK695" s="534"/>
      <c r="AL695" s="534"/>
      <c r="AM695" s="534"/>
      <c r="AN695" s="534"/>
      <c r="AO695" s="534"/>
      <c r="AP695" s="981"/>
      <c r="AQ695" s="981"/>
      <c r="AR695" s="534"/>
      <c r="AS695" s="534"/>
    </row>
    <row r="696" spans="1:45" x14ac:dyDescent="0.25">
      <c r="A696" s="587"/>
      <c r="AD696" s="534"/>
      <c r="AE696" s="534"/>
      <c r="AF696" s="534"/>
      <c r="AG696" s="534"/>
      <c r="AH696" s="534"/>
      <c r="AI696" s="534"/>
      <c r="AJ696" s="534"/>
      <c r="AK696" s="534"/>
      <c r="AL696" s="534"/>
      <c r="AM696" s="534"/>
      <c r="AN696" s="534"/>
      <c r="AO696" s="534"/>
      <c r="AP696" s="981"/>
      <c r="AQ696" s="981"/>
      <c r="AR696" s="534"/>
      <c r="AS696" s="534"/>
    </row>
    <row r="697" spans="1:45" x14ac:dyDescent="0.25">
      <c r="A697" s="587"/>
      <c r="AD697" s="534"/>
      <c r="AE697" s="534"/>
      <c r="AF697" s="534"/>
      <c r="AG697" s="534"/>
      <c r="AH697" s="534"/>
      <c r="AI697" s="534"/>
      <c r="AJ697" s="534"/>
      <c r="AK697" s="534"/>
      <c r="AL697" s="534"/>
      <c r="AM697" s="534"/>
      <c r="AN697" s="534"/>
      <c r="AO697" s="534"/>
      <c r="AP697" s="981"/>
      <c r="AQ697" s="981"/>
      <c r="AR697" s="534"/>
      <c r="AS697" s="534"/>
    </row>
    <row r="698" spans="1:45" x14ac:dyDescent="0.25">
      <c r="A698" s="587"/>
      <c r="AD698" s="534"/>
      <c r="AE698" s="534"/>
      <c r="AF698" s="534"/>
      <c r="AG698" s="534"/>
      <c r="AH698" s="534"/>
      <c r="AI698" s="534"/>
      <c r="AJ698" s="534"/>
      <c r="AK698" s="534"/>
      <c r="AL698" s="534"/>
      <c r="AM698" s="534"/>
      <c r="AN698" s="534"/>
      <c r="AO698" s="534"/>
      <c r="AP698" s="981"/>
      <c r="AQ698" s="981"/>
      <c r="AR698" s="534"/>
      <c r="AS698" s="534"/>
    </row>
    <row r="699" spans="1:45" x14ac:dyDescent="0.25">
      <c r="A699" s="587"/>
      <c r="AD699" s="534"/>
      <c r="AE699" s="534"/>
      <c r="AF699" s="534"/>
      <c r="AG699" s="534"/>
      <c r="AH699" s="534"/>
      <c r="AI699" s="534"/>
      <c r="AJ699" s="534"/>
      <c r="AK699" s="534"/>
      <c r="AL699" s="534"/>
      <c r="AM699" s="534"/>
      <c r="AN699" s="534"/>
      <c r="AO699" s="534"/>
      <c r="AP699" s="981"/>
      <c r="AQ699" s="981"/>
      <c r="AR699" s="534"/>
      <c r="AS699" s="534"/>
    </row>
    <row r="700" spans="1:45" x14ac:dyDescent="0.25">
      <c r="A700" s="587"/>
      <c r="AD700" s="534"/>
      <c r="AE700" s="534"/>
      <c r="AF700" s="534"/>
      <c r="AG700" s="534"/>
      <c r="AH700" s="534"/>
      <c r="AI700" s="534"/>
      <c r="AJ700" s="534"/>
      <c r="AK700" s="534"/>
      <c r="AL700" s="534"/>
      <c r="AM700" s="534"/>
      <c r="AN700" s="534"/>
      <c r="AO700" s="534"/>
      <c r="AP700" s="981"/>
      <c r="AQ700" s="981"/>
      <c r="AR700" s="534"/>
      <c r="AS700" s="534"/>
    </row>
    <row r="701" spans="1:45" x14ac:dyDescent="0.25">
      <c r="A701" s="587"/>
      <c r="AD701" s="534"/>
      <c r="AE701" s="534"/>
      <c r="AF701" s="534"/>
      <c r="AG701" s="534"/>
      <c r="AH701" s="534"/>
      <c r="AI701" s="534"/>
      <c r="AJ701" s="534"/>
      <c r="AK701" s="534"/>
      <c r="AL701" s="534"/>
      <c r="AM701" s="534"/>
      <c r="AN701" s="534"/>
      <c r="AO701" s="534"/>
      <c r="AP701" s="981"/>
      <c r="AQ701" s="981"/>
      <c r="AR701" s="534"/>
      <c r="AS701" s="534"/>
    </row>
    <row r="702" spans="1:45" x14ac:dyDescent="0.25">
      <c r="A702" s="587"/>
      <c r="AD702" s="534"/>
      <c r="AE702" s="534"/>
      <c r="AF702" s="534"/>
      <c r="AG702" s="534"/>
      <c r="AH702" s="534"/>
      <c r="AI702" s="534"/>
      <c r="AJ702" s="534"/>
      <c r="AK702" s="534"/>
      <c r="AL702" s="534"/>
      <c r="AM702" s="534"/>
      <c r="AN702" s="534"/>
      <c r="AO702" s="534"/>
      <c r="AP702" s="981"/>
      <c r="AQ702" s="981"/>
      <c r="AR702" s="534"/>
      <c r="AS702" s="534"/>
    </row>
    <row r="703" spans="1:45" x14ac:dyDescent="0.25">
      <c r="A703" s="587"/>
      <c r="AD703" s="534"/>
      <c r="AE703" s="534"/>
      <c r="AF703" s="534"/>
      <c r="AG703" s="534"/>
      <c r="AH703" s="534"/>
      <c r="AI703" s="534"/>
      <c r="AJ703" s="534"/>
      <c r="AK703" s="534"/>
      <c r="AL703" s="534"/>
      <c r="AM703" s="534"/>
      <c r="AN703" s="534"/>
      <c r="AO703" s="534"/>
      <c r="AP703" s="981"/>
      <c r="AQ703" s="981"/>
      <c r="AR703" s="534"/>
      <c r="AS703" s="534"/>
    </row>
    <row r="704" spans="1:45" x14ac:dyDescent="0.25">
      <c r="A704" s="587"/>
      <c r="AD704" s="534"/>
      <c r="AE704" s="534"/>
      <c r="AF704" s="534"/>
      <c r="AG704" s="534"/>
      <c r="AH704" s="534"/>
      <c r="AI704" s="534"/>
      <c r="AJ704" s="534"/>
      <c r="AK704" s="534"/>
      <c r="AL704" s="534"/>
      <c r="AM704" s="534"/>
      <c r="AN704" s="534"/>
      <c r="AO704" s="534"/>
      <c r="AP704" s="981"/>
      <c r="AQ704" s="981"/>
      <c r="AR704" s="534"/>
      <c r="AS704" s="534"/>
    </row>
    <row r="705" spans="1:45" x14ac:dyDescent="0.25">
      <c r="A705" s="568"/>
      <c r="AD705" s="534"/>
      <c r="AE705" s="534"/>
      <c r="AF705" s="534"/>
      <c r="AG705" s="534"/>
      <c r="AH705" s="534"/>
      <c r="AI705" s="534"/>
      <c r="AJ705" s="534"/>
      <c r="AK705" s="534"/>
      <c r="AL705" s="534"/>
      <c r="AM705" s="534"/>
      <c r="AN705" s="534"/>
      <c r="AO705" s="534"/>
      <c r="AP705" s="981"/>
      <c r="AQ705" s="981"/>
      <c r="AR705" s="534"/>
      <c r="AS705" s="534"/>
    </row>
    <row r="706" spans="1:45" x14ac:dyDescent="0.25">
      <c r="A706" s="982"/>
      <c r="AD706" s="534"/>
      <c r="AE706" s="534"/>
      <c r="AF706" s="534"/>
      <c r="AG706" s="534"/>
      <c r="AH706" s="534"/>
      <c r="AI706" s="534"/>
      <c r="AJ706" s="534"/>
      <c r="AK706" s="534"/>
      <c r="AL706" s="534"/>
      <c r="AM706" s="534"/>
      <c r="AN706" s="534"/>
      <c r="AO706" s="534"/>
      <c r="AP706" s="981"/>
      <c r="AQ706" s="981"/>
      <c r="AR706" s="534"/>
      <c r="AS706" s="534"/>
    </row>
    <row r="707" spans="1:45" x14ac:dyDescent="0.25">
      <c r="A707" s="587"/>
      <c r="AD707" s="534"/>
      <c r="AE707" s="534"/>
      <c r="AF707" s="534"/>
      <c r="AG707" s="534"/>
      <c r="AH707" s="534"/>
      <c r="AI707" s="534"/>
      <c r="AJ707" s="534"/>
      <c r="AK707" s="534"/>
      <c r="AL707" s="534"/>
      <c r="AM707" s="534"/>
      <c r="AN707" s="534"/>
      <c r="AO707" s="534"/>
      <c r="AP707" s="981"/>
      <c r="AQ707" s="981"/>
      <c r="AR707" s="534"/>
      <c r="AS707" s="534"/>
    </row>
    <row r="708" spans="1:45" x14ac:dyDescent="0.25">
      <c r="A708" s="587"/>
      <c r="AD708" s="534"/>
      <c r="AE708" s="534"/>
      <c r="AF708" s="534"/>
      <c r="AG708" s="534"/>
      <c r="AH708" s="534"/>
      <c r="AI708" s="534"/>
      <c r="AJ708" s="534"/>
      <c r="AK708" s="534"/>
      <c r="AL708" s="534"/>
      <c r="AM708" s="534"/>
      <c r="AN708" s="534"/>
      <c r="AO708" s="534"/>
      <c r="AP708" s="981"/>
      <c r="AQ708" s="981"/>
      <c r="AR708" s="534"/>
      <c r="AS708" s="534"/>
    </row>
    <row r="709" spans="1:45" x14ac:dyDescent="0.25">
      <c r="A709" s="587"/>
      <c r="AD709" s="534"/>
      <c r="AE709" s="534"/>
      <c r="AF709" s="534"/>
      <c r="AG709" s="534"/>
      <c r="AH709" s="534"/>
      <c r="AI709" s="534"/>
      <c r="AJ709" s="534"/>
      <c r="AK709" s="534"/>
      <c r="AL709" s="534"/>
      <c r="AM709" s="534"/>
      <c r="AN709" s="534"/>
      <c r="AO709" s="534"/>
      <c r="AP709" s="981"/>
      <c r="AQ709" s="981"/>
      <c r="AR709" s="534"/>
      <c r="AS709" s="534"/>
    </row>
    <row r="710" spans="1:45" x14ac:dyDescent="0.25">
      <c r="A710" s="587"/>
      <c r="AD710" s="534"/>
      <c r="AE710" s="534"/>
      <c r="AF710" s="534"/>
      <c r="AG710" s="534"/>
      <c r="AH710" s="534"/>
      <c r="AI710" s="534"/>
      <c r="AJ710" s="534"/>
      <c r="AK710" s="534"/>
      <c r="AL710" s="534"/>
      <c r="AM710" s="534"/>
      <c r="AN710" s="534"/>
      <c r="AO710" s="534"/>
      <c r="AP710" s="981"/>
      <c r="AQ710" s="981"/>
      <c r="AR710" s="534"/>
      <c r="AS710" s="534"/>
    </row>
    <row r="711" spans="1:45" x14ac:dyDescent="0.25">
      <c r="A711" s="587"/>
      <c r="AD711" s="534"/>
      <c r="AE711" s="534"/>
      <c r="AF711" s="534"/>
      <c r="AG711" s="534"/>
      <c r="AH711" s="534"/>
      <c r="AI711" s="534"/>
      <c r="AJ711" s="534"/>
      <c r="AK711" s="534"/>
      <c r="AL711" s="534"/>
      <c r="AM711" s="534"/>
      <c r="AN711" s="534"/>
      <c r="AO711" s="534"/>
      <c r="AP711" s="981"/>
      <c r="AQ711" s="981"/>
      <c r="AR711" s="534"/>
      <c r="AS711" s="534"/>
    </row>
    <row r="712" spans="1:45" x14ac:dyDescent="0.25">
      <c r="A712" s="587"/>
      <c r="AD712" s="534"/>
      <c r="AE712" s="534"/>
      <c r="AF712" s="534"/>
      <c r="AG712" s="534"/>
      <c r="AH712" s="534"/>
      <c r="AI712" s="534"/>
      <c r="AJ712" s="534"/>
      <c r="AK712" s="534"/>
      <c r="AL712" s="534"/>
      <c r="AM712" s="534"/>
      <c r="AN712" s="534"/>
      <c r="AO712" s="534"/>
      <c r="AP712" s="981"/>
      <c r="AQ712" s="981"/>
      <c r="AR712" s="534"/>
      <c r="AS712" s="534"/>
    </row>
    <row r="713" spans="1:45" x14ac:dyDescent="0.25">
      <c r="A713" s="587"/>
      <c r="AD713" s="534"/>
      <c r="AE713" s="534"/>
      <c r="AF713" s="534"/>
      <c r="AG713" s="534"/>
      <c r="AH713" s="534"/>
      <c r="AI713" s="534"/>
      <c r="AJ713" s="534"/>
      <c r="AK713" s="534"/>
      <c r="AL713" s="534"/>
      <c r="AM713" s="534"/>
      <c r="AN713" s="534"/>
      <c r="AO713" s="534"/>
      <c r="AP713" s="981"/>
      <c r="AQ713" s="981"/>
      <c r="AR713" s="534"/>
      <c r="AS713" s="534"/>
    </row>
    <row r="714" spans="1:45" x14ac:dyDescent="0.25">
      <c r="A714" s="587"/>
      <c r="AD714" s="534"/>
      <c r="AE714" s="534"/>
      <c r="AF714" s="534"/>
      <c r="AG714" s="534"/>
      <c r="AH714" s="534"/>
      <c r="AI714" s="534"/>
      <c r="AJ714" s="534"/>
      <c r="AK714" s="534"/>
      <c r="AL714" s="534"/>
      <c r="AM714" s="534"/>
      <c r="AN714" s="534"/>
      <c r="AO714" s="534"/>
      <c r="AP714" s="981"/>
      <c r="AQ714" s="981"/>
      <c r="AR714" s="534"/>
      <c r="AS714" s="534"/>
    </row>
    <row r="715" spans="1:45" x14ac:dyDescent="0.25">
      <c r="A715" s="587"/>
      <c r="AD715" s="534"/>
      <c r="AE715" s="534"/>
      <c r="AF715" s="534"/>
      <c r="AG715" s="534"/>
      <c r="AH715" s="534"/>
      <c r="AI715" s="534"/>
      <c r="AJ715" s="534"/>
      <c r="AK715" s="534"/>
      <c r="AL715" s="534"/>
      <c r="AM715" s="534"/>
      <c r="AN715" s="534"/>
      <c r="AO715" s="534"/>
      <c r="AP715" s="981"/>
      <c r="AQ715" s="981"/>
      <c r="AR715" s="534"/>
      <c r="AS715" s="534"/>
    </row>
    <row r="716" spans="1:45" x14ac:dyDescent="0.25">
      <c r="A716" s="587"/>
      <c r="AD716" s="534"/>
      <c r="AE716" s="534"/>
      <c r="AF716" s="534"/>
      <c r="AG716" s="534"/>
      <c r="AH716" s="534"/>
      <c r="AI716" s="534"/>
      <c r="AJ716" s="534"/>
      <c r="AK716" s="534"/>
      <c r="AL716" s="534"/>
      <c r="AM716" s="534"/>
      <c r="AN716" s="534"/>
      <c r="AO716" s="534"/>
      <c r="AP716" s="981"/>
      <c r="AQ716" s="981"/>
      <c r="AR716" s="534"/>
      <c r="AS716" s="534"/>
    </row>
    <row r="717" spans="1:45" x14ac:dyDescent="0.25">
      <c r="A717" s="587"/>
      <c r="AD717" s="534"/>
      <c r="AE717" s="534"/>
      <c r="AF717" s="534"/>
      <c r="AG717" s="534"/>
      <c r="AH717" s="534"/>
      <c r="AI717" s="534"/>
      <c r="AJ717" s="534"/>
      <c r="AK717" s="534"/>
      <c r="AL717" s="534"/>
      <c r="AM717" s="534"/>
      <c r="AN717" s="534"/>
      <c r="AO717" s="534"/>
      <c r="AP717" s="981"/>
      <c r="AQ717" s="981"/>
      <c r="AR717" s="534"/>
      <c r="AS717" s="534"/>
    </row>
    <row r="718" spans="1:45" x14ac:dyDescent="0.25">
      <c r="A718" s="568"/>
      <c r="AD718" s="534"/>
      <c r="AE718" s="534"/>
      <c r="AF718" s="534"/>
      <c r="AG718" s="534"/>
      <c r="AH718" s="534"/>
      <c r="AI718" s="534"/>
      <c r="AJ718" s="534"/>
      <c r="AK718" s="534"/>
      <c r="AL718" s="534"/>
      <c r="AM718" s="534"/>
      <c r="AN718" s="534"/>
      <c r="AO718" s="534"/>
      <c r="AP718" s="981"/>
      <c r="AQ718" s="981"/>
      <c r="AR718" s="534"/>
      <c r="AS718" s="534"/>
    </row>
    <row r="719" spans="1:45" x14ac:dyDescent="0.25">
      <c r="A719" s="587"/>
      <c r="AD719" s="534"/>
      <c r="AE719" s="534"/>
      <c r="AF719" s="534"/>
      <c r="AG719" s="534"/>
      <c r="AH719" s="534"/>
      <c r="AI719" s="534"/>
      <c r="AJ719" s="534"/>
      <c r="AK719" s="534"/>
      <c r="AL719" s="534"/>
      <c r="AM719" s="534"/>
      <c r="AN719" s="534"/>
      <c r="AO719" s="534"/>
      <c r="AP719" s="981"/>
      <c r="AQ719" s="981"/>
      <c r="AR719" s="534"/>
      <c r="AS719" s="534"/>
    </row>
    <row r="720" spans="1:45" x14ac:dyDescent="0.25">
      <c r="A720" s="587"/>
      <c r="AD720" s="534"/>
      <c r="AE720" s="534"/>
      <c r="AF720" s="534"/>
      <c r="AG720" s="534"/>
      <c r="AH720" s="534"/>
      <c r="AI720" s="534"/>
      <c r="AJ720" s="534"/>
      <c r="AK720" s="534"/>
      <c r="AL720" s="534"/>
      <c r="AM720" s="534"/>
      <c r="AN720" s="534"/>
      <c r="AO720" s="534"/>
      <c r="AP720" s="981"/>
      <c r="AQ720" s="981"/>
      <c r="AR720" s="534"/>
      <c r="AS720" s="534"/>
    </row>
    <row r="721" spans="1:45" x14ac:dyDescent="0.25">
      <c r="A721" s="587"/>
      <c r="AD721" s="534"/>
      <c r="AE721" s="534"/>
      <c r="AF721" s="534"/>
      <c r="AG721" s="534"/>
      <c r="AH721" s="534"/>
      <c r="AI721" s="534"/>
      <c r="AJ721" s="534"/>
      <c r="AK721" s="534"/>
      <c r="AL721" s="534"/>
      <c r="AM721" s="534"/>
      <c r="AN721" s="534"/>
      <c r="AO721" s="534"/>
      <c r="AP721" s="981"/>
      <c r="AQ721" s="981"/>
      <c r="AR721" s="534"/>
      <c r="AS721" s="534"/>
    </row>
    <row r="722" spans="1:45" x14ac:dyDescent="0.25">
      <c r="A722" s="587"/>
      <c r="AD722" s="534"/>
      <c r="AE722" s="534"/>
      <c r="AF722" s="534"/>
      <c r="AG722" s="534"/>
      <c r="AH722" s="534"/>
      <c r="AI722" s="534"/>
      <c r="AJ722" s="534"/>
      <c r="AK722" s="534"/>
      <c r="AL722" s="534"/>
      <c r="AM722" s="534"/>
      <c r="AN722" s="534"/>
      <c r="AO722" s="534"/>
      <c r="AP722" s="981"/>
      <c r="AQ722" s="981"/>
      <c r="AR722" s="534"/>
      <c r="AS722" s="534"/>
    </row>
    <row r="723" spans="1:45" x14ac:dyDescent="0.25">
      <c r="A723" s="568"/>
      <c r="AD723" s="534"/>
      <c r="AE723" s="534"/>
      <c r="AF723" s="534"/>
      <c r="AG723" s="534"/>
      <c r="AH723" s="534"/>
      <c r="AI723" s="534"/>
      <c r="AJ723" s="534"/>
      <c r="AK723" s="534"/>
      <c r="AL723" s="534"/>
      <c r="AM723" s="534"/>
      <c r="AN723" s="534"/>
      <c r="AO723" s="534"/>
      <c r="AP723" s="981"/>
      <c r="AQ723" s="981"/>
      <c r="AR723" s="534"/>
      <c r="AS723" s="534"/>
    </row>
    <row r="724" spans="1:45" x14ac:dyDescent="0.25">
      <c r="A724" s="587"/>
      <c r="AD724" s="534"/>
      <c r="AE724" s="534"/>
      <c r="AF724" s="534"/>
      <c r="AG724" s="534"/>
      <c r="AH724" s="534"/>
      <c r="AI724" s="534"/>
      <c r="AJ724" s="534"/>
      <c r="AK724" s="534"/>
      <c r="AL724" s="534"/>
      <c r="AM724" s="534"/>
      <c r="AN724" s="534"/>
      <c r="AO724" s="534"/>
      <c r="AP724" s="981"/>
      <c r="AQ724" s="981"/>
      <c r="AR724" s="534"/>
      <c r="AS724" s="534"/>
    </row>
    <row r="725" spans="1:45" x14ac:dyDescent="0.25">
      <c r="A725" s="587"/>
      <c r="AD725" s="534"/>
      <c r="AE725" s="534"/>
      <c r="AF725" s="534"/>
      <c r="AG725" s="534"/>
      <c r="AH725" s="534"/>
      <c r="AI725" s="534"/>
      <c r="AJ725" s="534"/>
      <c r="AK725" s="534"/>
      <c r="AL725" s="534"/>
      <c r="AM725" s="534"/>
      <c r="AN725" s="534"/>
      <c r="AO725" s="534"/>
      <c r="AP725" s="981"/>
      <c r="AQ725" s="981"/>
      <c r="AR725" s="534"/>
      <c r="AS725" s="534"/>
    </row>
    <row r="726" spans="1:45" x14ac:dyDescent="0.25">
      <c r="A726" s="587"/>
      <c r="AD726" s="534"/>
      <c r="AE726" s="534"/>
      <c r="AF726" s="534"/>
      <c r="AG726" s="534"/>
      <c r="AH726" s="534"/>
      <c r="AI726" s="534"/>
      <c r="AJ726" s="534"/>
      <c r="AK726" s="534"/>
      <c r="AL726" s="534"/>
      <c r="AM726" s="534"/>
      <c r="AN726" s="534"/>
      <c r="AO726" s="534"/>
      <c r="AP726" s="981"/>
      <c r="AQ726" s="981"/>
      <c r="AR726" s="534"/>
      <c r="AS726" s="534"/>
    </row>
    <row r="727" spans="1:45" x14ac:dyDescent="0.25">
      <c r="A727" s="587"/>
      <c r="AD727" s="534"/>
      <c r="AE727" s="534"/>
      <c r="AF727" s="534"/>
      <c r="AG727" s="534"/>
      <c r="AH727" s="534"/>
      <c r="AI727" s="534"/>
      <c r="AJ727" s="534"/>
      <c r="AK727" s="534"/>
      <c r="AL727" s="534"/>
      <c r="AM727" s="534"/>
      <c r="AN727" s="534"/>
      <c r="AO727" s="534"/>
      <c r="AP727" s="981"/>
      <c r="AQ727" s="981"/>
      <c r="AR727" s="534"/>
      <c r="AS727" s="534"/>
    </row>
    <row r="728" spans="1:45" x14ac:dyDescent="0.25">
      <c r="A728" s="587"/>
      <c r="AD728" s="534"/>
      <c r="AE728" s="534"/>
      <c r="AF728" s="534"/>
      <c r="AG728" s="534"/>
      <c r="AH728" s="534"/>
      <c r="AI728" s="534"/>
      <c r="AJ728" s="534"/>
      <c r="AK728" s="534"/>
      <c r="AL728" s="534"/>
      <c r="AM728" s="534"/>
      <c r="AN728" s="534"/>
      <c r="AO728" s="534"/>
      <c r="AP728" s="981"/>
      <c r="AQ728" s="981"/>
      <c r="AR728" s="534"/>
      <c r="AS728" s="534"/>
    </row>
    <row r="729" spans="1:45" x14ac:dyDescent="0.25">
      <c r="A729" s="587"/>
      <c r="AD729" s="534"/>
      <c r="AE729" s="534"/>
      <c r="AF729" s="534"/>
      <c r="AG729" s="534"/>
      <c r="AH729" s="534"/>
      <c r="AI729" s="534"/>
      <c r="AJ729" s="534"/>
      <c r="AK729" s="534"/>
      <c r="AL729" s="534"/>
      <c r="AM729" s="534"/>
      <c r="AN729" s="534"/>
      <c r="AO729" s="534"/>
      <c r="AP729" s="981"/>
      <c r="AQ729" s="981"/>
      <c r="AR729" s="534"/>
      <c r="AS729" s="534"/>
    </row>
    <row r="730" spans="1:45" x14ac:dyDescent="0.25">
      <c r="A730" s="587"/>
      <c r="AD730" s="534"/>
      <c r="AE730" s="534"/>
      <c r="AF730" s="534"/>
      <c r="AG730" s="534"/>
      <c r="AH730" s="534"/>
      <c r="AI730" s="534"/>
      <c r="AJ730" s="534"/>
      <c r="AK730" s="534"/>
      <c r="AL730" s="534"/>
      <c r="AM730" s="534"/>
      <c r="AN730" s="534"/>
      <c r="AO730" s="534"/>
      <c r="AP730" s="981"/>
      <c r="AQ730" s="981"/>
      <c r="AR730" s="534"/>
      <c r="AS730" s="534"/>
    </row>
    <row r="731" spans="1:45" x14ac:dyDescent="0.25">
      <c r="A731" s="587"/>
      <c r="AD731" s="534"/>
      <c r="AE731" s="534"/>
      <c r="AF731" s="534"/>
      <c r="AG731" s="534"/>
      <c r="AH731" s="534"/>
      <c r="AI731" s="534"/>
      <c r="AJ731" s="534"/>
      <c r="AK731" s="534"/>
      <c r="AL731" s="534"/>
      <c r="AM731" s="534"/>
      <c r="AN731" s="534"/>
      <c r="AO731" s="534"/>
      <c r="AP731" s="981"/>
      <c r="AQ731" s="981"/>
      <c r="AR731" s="534"/>
      <c r="AS731" s="534"/>
    </row>
    <row r="732" spans="1:45" x14ac:dyDescent="0.25">
      <c r="A732" s="587"/>
      <c r="AD732" s="534"/>
      <c r="AE732" s="534"/>
      <c r="AF732" s="534"/>
      <c r="AG732" s="534"/>
      <c r="AH732" s="534"/>
      <c r="AI732" s="534"/>
      <c r="AJ732" s="534"/>
      <c r="AK732" s="534"/>
      <c r="AL732" s="534"/>
      <c r="AM732" s="534"/>
      <c r="AN732" s="534"/>
      <c r="AO732" s="534"/>
      <c r="AP732" s="981"/>
      <c r="AQ732" s="981"/>
      <c r="AR732" s="534"/>
      <c r="AS732" s="534"/>
    </row>
    <row r="733" spans="1:45" x14ac:dyDescent="0.25">
      <c r="A733" s="587"/>
      <c r="AD733" s="534"/>
      <c r="AE733" s="534"/>
      <c r="AF733" s="534"/>
      <c r="AG733" s="534"/>
      <c r="AH733" s="534"/>
      <c r="AI733" s="534"/>
      <c r="AJ733" s="534"/>
      <c r="AK733" s="534"/>
      <c r="AL733" s="534"/>
      <c r="AM733" s="534"/>
      <c r="AN733" s="534"/>
      <c r="AO733" s="534"/>
      <c r="AP733" s="981"/>
      <c r="AQ733" s="981"/>
      <c r="AR733" s="534"/>
      <c r="AS733" s="534"/>
    </row>
    <row r="734" spans="1:45" x14ac:dyDescent="0.25">
      <c r="A734" s="587"/>
      <c r="AD734" s="534"/>
      <c r="AE734" s="534"/>
      <c r="AF734" s="534"/>
      <c r="AG734" s="534"/>
      <c r="AH734" s="534"/>
      <c r="AI734" s="534"/>
      <c r="AJ734" s="534"/>
      <c r="AK734" s="534"/>
      <c r="AL734" s="534"/>
      <c r="AM734" s="534"/>
      <c r="AN734" s="534"/>
      <c r="AO734" s="534"/>
      <c r="AP734" s="981"/>
      <c r="AQ734" s="981"/>
      <c r="AR734" s="534"/>
      <c r="AS734" s="534"/>
    </row>
    <row r="735" spans="1:45" x14ac:dyDescent="0.25">
      <c r="A735" s="587"/>
      <c r="AD735" s="534"/>
      <c r="AE735" s="534"/>
      <c r="AF735" s="534"/>
      <c r="AG735" s="534"/>
      <c r="AH735" s="534"/>
      <c r="AI735" s="534"/>
      <c r="AJ735" s="534"/>
      <c r="AK735" s="534"/>
      <c r="AL735" s="534"/>
      <c r="AM735" s="534"/>
      <c r="AN735" s="534"/>
      <c r="AO735" s="534"/>
      <c r="AP735" s="981"/>
      <c r="AQ735" s="981"/>
      <c r="AR735" s="534"/>
      <c r="AS735" s="534"/>
    </row>
    <row r="736" spans="1:45" x14ac:dyDescent="0.25">
      <c r="A736" s="587"/>
      <c r="AD736" s="534"/>
      <c r="AE736" s="534"/>
      <c r="AF736" s="534"/>
      <c r="AG736" s="534"/>
      <c r="AH736" s="534"/>
      <c r="AI736" s="534"/>
      <c r="AJ736" s="534"/>
      <c r="AK736" s="534"/>
      <c r="AL736" s="534"/>
      <c r="AM736" s="534"/>
      <c r="AN736" s="534"/>
      <c r="AO736" s="534"/>
      <c r="AP736" s="981"/>
      <c r="AQ736" s="981"/>
      <c r="AR736" s="534"/>
      <c r="AS736" s="534"/>
    </row>
    <row r="737" spans="1:45" x14ac:dyDescent="0.25">
      <c r="A737" s="587"/>
      <c r="AD737" s="534"/>
      <c r="AE737" s="534"/>
      <c r="AF737" s="534"/>
      <c r="AG737" s="534"/>
      <c r="AH737" s="534"/>
      <c r="AI737" s="534"/>
      <c r="AJ737" s="534"/>
      <c r="AK737" s="534"/>
      <c r="AL737" s="534"/>
      <c r="AM737" s="534"/>
      <c r="AN737" s="534"/>
      <c r="AO737" s="534"/>
      <c r="AP737" s="981"/>
      <c r="AQ737" s="981"/>
      <c r="AR737" s="534"/>
      <c r="AS737" s="534"/>
    </row>
    <row r="738" spans="1:45" x14ac:dyDescent="0.25">
      <c r="A738" s="587"/>
      <c r="AD738" s="534"/>
      <c r="AE738" s="534"/>
      <c r="AF738" s="534"/>
      <c r="AG738" s="534"/>
      <c r="AH738" s="534"/>
      <c r="AI738" s="534"/>
      <c r="AJ738" s="534"/>
      <c r="AK738" s="534"/>
      <c r="AL738" s="534"/>
      <c r="AM738" s="534"/>
      <c r="AN738" s="534"/>
      <c r="AO738" s="534"/>
      <c r="AP738" s="981"/>
      <c r="AQ738" s="981"/>
      <c r="AR738" s="534"/>
      <c r="AS738" s="534"/>
    </row>
    <row r="739" spans="1:45" x14ac:dyDescent="0.25">
      <c r="A739" s="587"/>
      <c r="AD739" s="534"/>
      <c r="AE739" s="534"/>
      <c r="AF739" s="534"/>
      <c r="AG739" s="534"/>
      <c r="AH739" s="534"/>
      <c r="AI739" s="534"/>
      <c r="AJ739" s="534"/>
      <c r="AK739" s="534"/>
      <c r="AL739" s="534"/>
      <c r="AM739" s="534"/>
      <c r="AN739" s="534"/>
      <c r="AO739" s="534"/>
      <c r="AP739" s="981"/>
      <c r="AQ739" s="981"/>
      <c r="AR739" s="534"/>
      <c r="AS739" s="534"/>
    </row>
    <row r="740" spans="1:45" x14ac:dyDescent="0.25">
      <c r="A740" s="587"/>
      <c r="AD740" s="534"/>
      <c r="AE740" s="534"/>
      <c r="AF740" s="534"/>
      <c r="AG740" s="534"/>
      <c r="AH740" s="534"/>
      <c r="AI740" s="534"/>
      <c r="AJ740" s="534"/>
      <c r="AK740" s="534"/>
      <c r="AL740" s="534"/>
      <c r="AM740" s="534"/>
      <c r="AN740" s="534"/>
      <c r="AO740" s="534"/>
      <c r="AP740" s="981"/>
      <c r="AQ740" s="981"/>
      <c r="AR740" s="534"/>
      <c r="AS740" s="534"/>
    </row>
    <row r="741" spans="1:45" x14ac:dyDescent="0.25">
      <c r="A741" s="587"/>
      <c r="AD741" s="534"/>
      <c r="AE741" s="534"/>
      <c r="AF741" s="534"/>
      <c r="AG741" s="534"/>
      <c r="AH741" s="534"/>
      <c r="AI741" s="534"/>
      <c r="AJ741" s="534"/>
      <c r="AK741" s="534"/>
      <c r="AL741" s="534"/>
      <c r="AM741" s="534"/>
      <c r="AN741" s="534"/>
      <c r="AO741" s="534"/>
      <c r="AP741" s="981"/>
      <c r="AQ741" s="981"/>
      <c r="AR741" s="534"/>
      <c r="AS741" s="534"/>
    </row>
    <row r="742" spans="1:45" x14ac:dyDescent="0.25">
      <c r="A742" s="587"/>
      <c r="AD742" s="534"/>
      <c r="AE742" s="534"/>
      <c r="AF742" s="534"/>
      <c r="AG742" s="534"/>
      <c r="AH742" s="534"/>
      <c r="AI742" s="534"/>
      <c r="AJ742" s="534"/>
      <c r="AK742" s="534"/>
      <c r="AL742" s="534"/>
      <c r="AM742" s="534"/>
      <c r="AN742" s="534"/>
      <c r="AO742" s="534"/>
      <c r="AP742" s="981"/>
      <c r="AQ742" s="981"/>
      <c r="AR742" s="534"/>
      <c r="AS742" s="534"/>
    </row>
    <row r="743" spans="1:45" x14ac:dyDescent="0.25">
      <c r="A743" s="568"/>
      <c r="AD743" s="534"/>
      <c r="AE743" s="534"/>
      <c r="AF743" s="534"/>
      <c r="AG743" s="534"/>
      <c r="AH743" s="534"/>
      <c r="AI743" s="534"/>
      <c r="AJ743" s="534"/>
      <c r="AK743" s="534"/>
      <c r="AL743" s="534"/>
      <c r="AM743" s="534"/>
      <c r="AN743" s="534"/>
      <c r="AO743" s="534"/>
      <c r="AP743" s="981"/>
      <c r="AQ743" s="981"/>
      <c r="AR743" s="534"/>
      <c r="AS743" s="534"/>
    </row>
    <row r="744" spans="1:45" x14ac:dyDescent="0.25">
      <c r="A744" s="587"/>
      <c r="AD744" s="534"/>
      <c r="AE744" s="534"/>
      <c r="AF744" s="534"/>
      <c r="AG744" s="534"/>
      <c r="AH744" s="534"/>
      <c r="AI744" s="534"/>
      <c r="AJ744" s="534"/>
      <c r="AK744" s="534"/>
      <c r="AL744" s="534"/>
      <c r="AM744" s="534"/>
      <c r="AN744" s="534"/>
      <c r="AO744" s="534"/>
      <c r="AP744" s="981"/>
      <c r="AQ744" s="981"/>
      <c r="AR744" s="534"/>
      <c r="AS744" s="534"/>
    </row>
    <row r="745" spans="1:45" x14ac:dyDescent="0.25">
      <c r="A745" s="587"/>
      <c r="AD745" s="534"/>
      <c r="AE745" s="534"/>
      <c r="AF745" s="534"/>
      <c r="AG745" s="534"/>
      <c r="AH745" s="534"/>
      <c r="AI745" s="534"/>
      <c r="AJ745" s="534"/>
      <c r="AK745" s="534"/>
      <c r="AL745" s="534"/>
      <c r="AM745" s="534"/>
      <c r="AN745" s="534"/>
      <c r="AO745" s="534"/>
      <c r="AP745" s="981"/>
      <c r="AQ745" s="981"/>
      <c r="AR745" s="534"/>
      <c r="AS745" s="534"/>
    </row>
    <row r="746" spans="1:45" x14ac:dyDescent="0.25">
      <c r="A746" s="587"/>
      <c r="AD746" s="534"/>
      <c r="AE746" s="534"/>
      <c r="AF746" s="534"/>
      <c r="AG746" s="534"/>
      <c r="AH746" s="534"/>
      <c r="AI746" s="534"/>
      <c r="AJ746" s="534"/>
      <c r="AK746" s="534"/>
      <c r="AL746" s="534"/>
      <c r="AM746" s="534"/>
      <c r="AN746" s="534"/>
      <c r="AO746" s="534"/>
      <c r="AP746" s="981"/>
      <c r="AQ746" s="981"/>
      <c r="AR746" s="534"/>
      <c r="AS746" s="534"/>
    </row>
    <row r="747" spans="1:45" x14ac:dyDescent="0.25">
      <c r="A747" s="568"/>
      <c r="AD747" s="534"/>
      <c r="AE747" s="534"/>
      <c r="AF747" s="534"/>
      <c r="AG747" s="534"/>
      <c r="AH747" s="534"/>
      <c r="AI747" s="534"/>
      <c r="AJ747" s="534"/>
      <c r="AK747" s="534"/>
      <c r="AL747" s="534"/>
      <c r="AM747" s="534"/>
      <c r="AN747" s="534"/>
      <c r="AO747" s="534"/>
      <c r="AP747" s="981"/>
      <c r="AQ747" s="981"/>
      <c r="AR747" s="534"/>
      <c r="AS747" s="534"/>
    </row>
    <row r="748" spans="1:45" x14ac:dyDescent="0.25">
      <c r="A748" s="587"/>
      <c r="AD748" s="534"/>
      <c r="AE748" s="534"/>
      <c r="AF748" s="534"/>
      <c r="AG748" s="534"/>
      <c r="AH748" s="534"/>
      <c r="AI748" s="534"/>
      <c r="AJ748" s="534"/>
      <c r="AK748" s="534"/>
      <c r="AL748" s="534"/>
      <c r="AM748" s="534"/>
      <c r="AN748" s="534"/>
      <c r="AO748" s="534"/>
      <c r="AP748" s="981"/>
      <c r="AQ748" s="981"/>
      <c r="AR748" s="534"/>
      <c r="AS748" s="534"/>
    </row>
    <row r="749" spans="1:45" x14ac:dyDescent="0.25">
      <c r="A749" s="587"/>
      <c r="AD749" s="534"/>
      <c r="AE749" s="534"/>
      <c r="AF749" s="534"/>
      <c r="AG749" s="534"/>
      <c r="AH749" s="534"/>
      <c r="AI749" s="534"/>
      <c r="AJ749" s="534"/>
      <c r="AK749" s="534"/>
      <c r="AL749" s="534"/>
      <c r="AM749" s="534"/>
      <c r="AN749" s="534"/>
      <c r="AO749" s="534"/>
      <c r="AP749" s="981"/>
      <c r="AQ749" s="981"/>
      <c r="AR749" s="534"/>
      <c r="AS749" s="534"/>
    </row>
    <row r="750" spans="1:45" x14ac:dyDescent="0.25">
      <c r="A750" s="587"/>
      <c r="AD750" s="534"/>
      <c r="AE750" s="534"/>
      <c r="AF750" s="534"/>
      <c r="AG750" s="534"/>
      <c r="AH750" s="534"/>
      <c r="AI750" s="534"/>
      <c r="AJ750" s="534"/>
      <c r="AK750" s="534"/>
      <c r="AL750" s="534"/>
      <c r="AM750" s="534"/>
      <c r="AN750" s="534"/>
      <c r="AO750" s="534"/>
      <c r="AP750" s="981"/>
      <c r="AQ750" s="981"/>
      <c r="AR750" s="534"/>
      <c r="AS750" s="534"/>
    </row>
    <row r="751" spans="1:45" x14ac:dyDescent="0.25">
      <c r="A751" s="587"/>
      <c r="AD751" s="534"/>
      <c r="AE751" s="534"/>
      <c r="AF751" s="534"/>
      <c r="AG751" s="534"/>
      <c r="AH751" s="534"/>
      <c r="AI751" s="534"/>
      <c r="AJ751" s="534"/>
      <c r="AK751" s="534"/>
      <c r="AL751" s="534"/>
      <c r="AM751" s="534"/>
      <c r="AN751" s="534"/>
      <c r="AO751" s="534"/>
      <c r="AP751" s="981"/>
      <c r="AQ751" s="981"/>
      <c r="AR751" s="534"/>
      <c r="AS751" s="534"/>
    </row>
    <row r="752" spans="1:45" x14ac:dyDescent="0.25">
      <c r="A752" s="587"/>
      <c r="AD752" s="534"/>
      <c r="AE752" s="534"/>
      <c r="AF752" s="534"/>
      <c r="AG752" s="534"/>
      <c r="AH752" s="534"/>
      <c r="AI752" s="534"/>
      <c r="AJ752" s="534"/>
      <c r="AK752" s="534"/>
      <c r="AL752" s="534"/>
      <c r="AM752" s="534"/>
      <c r="AN752" s="534"/>
      <c r="AO752" s="534"/>
      <c r="AP752" s="981"/>
      <c r="AQ752" s="981"/>
      <c r="AR752" s="534"/>
      <c r="AS752" s="534"/>
    </row>
    <row r="753" spans="1:45" x14ac:dyDescent="0.25">
      <c r="A753" s="587"/>
      <c r="AD753" s="534"/>
      <c r="AE753" s="534"/>
      <c r="AF753" s="534"/>
      <c r="AG753" s="534"/>
      <c r="AH753" s="534"/>
      <c r="AI753" s="534"/>
      <c r="AJ753" s="534"/>
      <c r="AK753" s="534"/>
      <c r="AL753" s="534"/>
      <c r="AM753" s="534"/>
      <c r="AN753" s="534"/>
      <c r="AO753" s="534"/>
      <c r="AP753" s="981"/>
      <c r="AQ753" s="981"/>
      <c r="AR753" s="534"/>
      <c r="AS753" s="534"/>
    </row>
    <row r="754" spans="1:45" x14ac:dyDescent="0.25">
      <c r="A754" s="587"/>
      <c r="AD754" s="534"/>
      <c r="AE754" s="534"/>
      <c r="AF754" s="534"/>
      <c r="AG754" s="534"/>
      <c r="AH754" s="534"/>
      <c r="AI754" s="534"/>
      <c r="AJ754" s="534"/>
      <c r="AK754" s="534"/>
      <c r="AL754" s="534"/>
      <c r="AM754" s="534"/>
      <c r="AN754" s="534"/>
      <c r="AO754" s="534"/>
      <c r="AP754" s="981"/>
      <c r="AQ754" s="981"/>
      <c r="AR754" s="534"/>
      <c r="AS754" s="534"/>
    </row>
    <row r="755" spans="1:45" x14ac:dyDescent="0.25">
      <c r="A755" s="587"/>
      <c r="AD755" s="534"/>
      <c r="AE755" s="534"/>
      <c r="AF755" s="534"/>
      <c r="AG755" s="534"/>
      <c r="AH755" s="534"/>
      <c r="AI755" s="534"/>
      <c r="AJ755" s="534"/>
      <c r="AK755" s="534"/>
      <c r="AL755" s="534"/>
      <c r="AM755" s="534"/>
      <c r="AN755" s="534"/>
      <c r="AO755" s="534"/>
      <c r="AP755" s="981"/>
      <c r="AQ755" s="981"/>
      <c r="AR755" s="534"/>
      <c r="AS755" s="534"/>
    </row>
    <row r="756" spans="1:45" x14ac:dyDescent="0.25">
      <c r="A756" s="587"/>
      <c r="AD756" s="534"/>
      <c r="AE756" s="534"/>
      <c r="AF756" s="534"/>
      <c r="AG756" s="534"/>
      <c r="AH756" s="534"/>
      <c r="AI756" s="534"/>
      <c r="AJ756" s="534"/>
      <c r="AK756" s="534"/>
      <c r="AL756" s="534"/>
      <c r="AM756" s="534"/>
      <c r="AN756" s="534"/>
      <c r="AO756" s="534"/>
      <c r="AP756" s="981"/>
      <c r="AQ756" s="981"/>
      <c r="AR756" s="534"/>
      <c r="AS756" s="534"/>
    </row>
    <row r="757" spans="1:45" x14ac:dyDescent="0.25">
      <c r="A757" s="587"/>
      <c r="AD757" s="534"/>
      <c r="AE757" s="534"/>
      <c r="AF757" s="534"/>
      <c r="AG757" s="534"/>
      <c r="AH757" s="534"/>
      <c r="AI757" s="534"/>
      <c r="AJ757" s="534"/>
      <c r="AK757" s="534"/>
      <c r="AL757" s="534"/>
      <c r="AM757" s="534"/>
      <c r="AN757" s="534"/>
      <c r="AO757" s="534"/>
      <c r="AP757" s="981"/>
      <c r="AQ757" s="981"/>
      <c r="AR757" s="534"/>
      <c r="AS757" s="534"/>
    </row>
    <row r="758" spans="1:45" x14ac:dyDescent="0.25">
      <c r="A758" s="587"/>
      <c r="AD758" s="534"/>
      <c r="AE758" s="534"/>
      <c r="AF758" s="534"/>
      <c r="AG758" s="534"/>
      <c r="AH758" s="534"/>
      <c r="AI758" s="534"/>
      <c r="AJ758" s="534"/>
      <c r="AK758" s="534"/>
      <c r="AL758" s="534"/>
      <c r="AM758" s="534"/>
      <c r="AN758" s="534"/>
      <c r="AO758" s="534"/>
      <c r="AP758" s="981"/>
      <c r="AQ758" s="981"/>
      <c r="AR758" s="534"/>
      <c r="AS758" s="534"/>
    </row>
    <row r="759" spans="1:45" x14ac:dyDescent="0.25">
      <c r="A759" s="587"/>
      <c r="AD759" s="534"/>
      <c r="AE759" s="534"/>
      <c r="AF759" s="534"/>
      <c r="AG759" s="534"/>
      <c r="AH759" s="534"/>
      <c r="AI759" s="534"/>
      <c r="AJ759" s="534"/>
      <c r="AK759" s="534"/>
      <c r="AL759" s="534"/>
      <c r="AM759" s="534"/>
      <c r="AN759" s="534"/>
      <c r="AO759" s="534"/>
      <c r="AP759" s="981"/>
      <c r="AQ759" s="981"/>
      <c r="AR759" s="534"/>
      <c r="AS759" s="534"/>
    </row>
    <row r="760" spans="1:45" x14ac:dyDescent="0.25">
      <c r="A760" s="587"/>
      <c r="AD760" s="534"/>
      <c r="AE760" s="534"/>
      <c r="AF760" s="534"/>
      <c r="AG760" s="534"/>
      <c r="AH760" s="534"/>
      <c r="AI760" s="534"/>
      <c r="AJ760" s="534"/>
      <c r="AK760" s="534"/>
      <c r="AL760" s="534"/>
      <c r="AM760" s="534"/>
      <c r="AN760" s="534"/>
      <c r="AO760" s="534"/>
      <c r="AP760" s="981"/>
      <c r="AQ760" s="981"/>
      <c r="AR760" s="534"/>
      <c r="AS760" s="534"/>
    </row>
    <row r="761" spans="1:45" x14ac:dyDescent="0.25">
      <c r="A761" s="587"/>
      <c r="AD761" s="534"/>
      <c r="AE761" s="534"/>
      <c r="AF761" s="534"/>
      <c r="AG761" s="534"/>
      <c r="AH761" s="534"/>
      <c r="AI761" s="534"/>
      <c r="AJ761" s="534"/>
      <c r="AK761" s="534"/>
      <c r="AL761" s="534"/>
      <c r="AM761" s="534"/>
      <c r="AN761" s="534"/>
      <c r="AO761" s="534"/>
      <c r="AP761" s="981"/>
      <c r="AQ761" s="981"/>
      <c r="AR761" s="534"/>
      <c r="AS761" s="534"/>
    </row>
    <row r="762" spans="1:45" x14ac:dyDescent="0.25">
      <c r="A762" s="587"/>
      <c r="AD762" s="534"/>
      <c r="AE762" s="534"/>
      <c r="AF762" s="534"/>
      <c r="AG762" s="534"/>
      <c r="AH762" s="534"/>
      <c r="AI762" s="534"/>
      <c r="AJ762" s="534"/>
      <c r="AK762" s="534"/>
      <c r="AL762" s="534"/>
      <c r="AM762" s="534"/>
      <c r="AN762" s="534"/>
      <c r="AO762" s="534"/>
      <c r="AP762" s="981"/>
      <c r="AQ762" s="981"/>
      <c r="AR762" s="534"/>
      <c r="AS762" s="534"/>
    </row>
    <row r="763" spans="1:45" x14ac:dyDescent="0.25">
      <c r="A763" s="587"/>
      <c r="AD763" s="534"/>
      <c r="AE763" s="534"/>
      <c r="AF763" s="534"/>
      <c r="AG763" s="534"/>
      <c r="AH763" s="534"/>
      <c r="AI763" s="534"/>
      <c r="AJ763" s="534"/>
      <c r="AK763" s="534"/>
      <c r="AL763" s="534"/>
      <c r="AM763" s="534"/>
      <c r="AN763" s="534"/>
      <c r="AO763" s="534"/>
      <c r="AP763" s="981"/>
      <c r="AQ763" s="981"/>
      <c r="AR763" s="534"/>
      <c r="AS763" s="534"/>
    </row>
    <row r="764" spans="1:45" x14ac:dyDescent="0.25">
      <c r="A764" s="587"/>
      <c r="AD764" s="534"/>
      <c r="AE764" s="534"/>
      <c r="AF764" s="534"/>
      <c r="AG764" s="534"/>
      <c r="AH764" s="534"/>
      <c r="AI764" s="534"/>
      <c r="AJ764" s="534"/>
      <c r="AK764" s="534"/>
      <c r="AL764" s="534"/>
      <c r="AM764" s="534"/>
      <c r="AN764" s="534"/>
      <c r="AO764" s="534"/>
      <c r="AP764" s="981"/>
      <c r="AQ764" s="981"/>
      <c r="AR764" s="534"/>
      <c r="AS764" s="534"/>
    </row>
    <row r="765" spans="1:45" x14ac:dyDescent="0.25">
      <c r="A765" s="587"/>
      <c r="AD765" s="534"/>
      <c r="AE765" s="534"/>
      <c r="AF765" s="534"/>
      <c r="AG765" s="534"/>
      <c r="AH765" s="534"/>
      <c r="AI765" s="534"/>
      <c r="AJ765" s="534"/>
      <c r="AK765" s="534"/>
      <c r="AL765" s="534"/>
      <c r="AM765" s="534"/>
      <c r="AN765" s="534"/>
      <c r="AO765" s="534"/>
      <c r="AP765" s="981"/>
      <c r="AQ765" s="981"/>
      <c r="AR765" s="534"/>
      <c r="AS765" s="534"/>
    </row>
    <row r="766" spans="1:45" x14ac:dyDescent="0.25">
      <c r="A766" s="568"/>
      <c r="AD766" s="534"/>
      <c r="AE766" s="534"/>
      <c r="AF766" s="534"/>
      <c r="AG766" s="534"/>
      <c r="AH766" s="534"/>
      <c r="AI766" s="534"/>
      <c r="AJ766" s="534"/>
      <c r="AK766" s="534"/>
      <c r="AL766" s="534"/>
      <c r="AM766" s="534"/>
      <c r="AN766" s="534"/>
      <c r="AO766" s="534"/>
      <c r="AP766" s="981"/>
      <c r="AQ766" s="981"/>
      <c r="AR766" s="534"/>
      <c r="AS766" s="534"/>
    </row>
    <row r="767" spans="1:45" x14ac:dyDescent="0.25">
      <c r="A767" s="587"/>
      <c r="AD767" s="534"/>
      <c r="AE767" s="534"/>
      <c r="AF767" s="534"/>
      <c r="AG767" s="534"/>
      <c r="AH767" s="534"/>
      <c r="AI767" s="534"/>
      <c r="AJ767" s="534"/>
      <c r="AK767" s="534"/>
      <c r="AL767" s="534"/>
      <c r="AM767" s="534"/>
      <c r="AN767" s="534"/>
      <c r="AO767" s="534"/>
      <c r="AP767" s="981"/>
      <c r="AQ767" s="981"/>
      <c r="AR767" s="534"/>
      <c r="AS767" s="534"/>
    </row>
    <row r="768" spans="1:45" x14ac:dyDescent="0.25">
      <c r="A768" s="587"/>
      <c r="AD768" s="534"/>
      <c r="AE768" s="534"/>
      <c r="AF768" s="534"/>
      <c r="AG768" s="534"/>
      <c r="AH768" s="534"/>
      <c r="AI768" s="534"/>
      <c r="AJ768" s="534"/>
      <c r="AK768" s="534"/>
      <c r="AL768" s="534"/>
      <c r="AM768" s="534"/>
      <c r="AN768" s="534"/>
      <c r="AO768" s="534"/>
      <c r="AP768" s="981"/>
      <c r="AQ768" s="981"/>
      <c r="AR768" s="534"/>
      <c r="AS768" s="534"/>
    </row>
    <row r="769" spans="1:45" x14ac:dyDescent="0.25">
      <c r="A769" s="587"/>
      <c r="AD769" s="534"/>
      <c r="AE769" s="534"/>
      <c r="AF769" s="534"/>
      <c r="AG769" s="534"/>
      <c r="AH769" s="534"/>
      <c r="AI769" s="534"/>
      <c r="AJ769" s="534"/>
      <c r="AK769" s="534"/>
      <c r="AL769" s="534"/>
      <c r="AM769" s="534"/>
      <c r="AN769" s="534"/>
      <c r="AO769" s="534"/>
      <c r="AP769" s="981"/>
      <c r="AQ769" s="981"/>
      <c r="AR769" s="534"/>
      <c r="AS769" s="534"/>
    </row>
    <row r="770" spans="1:45" x14ac:dyDescent="0.25">
      <c r="A770" s="587"/>
      <c r="AD770" s="534"/>
      <c r="AE770" s="534"/>
      <c r="AF770" s="534"/>
      <c r="AG770" s="534"/>
      <c r="AH770" s="534"/>
      <c r="AI770" s="534"/>
      <c r="AJ770" s="534"/>
      <c r="AK770" s="534"/>
      <c r="AL770" s="534"/>
      <c r="AM770" s="534"/>
      <c r="AN770" s="534"/>
      <c r="AO770" s="534"/>
      <c r="AP770" s="981"/>
      <c r="AQ770" s="981"/>
      <c r="AR770" s="534"/>
      <c r="AS770" s="534"/>
    </row>
    <row r="771" spans="1:45" x14ac:dyDescent="0.25">
      <c r="A771" s="587"/>
      <c r="AD771" s="534"/>
      <c r="AE771" s="534"/>
      <c r="AF771" s="534"/>
      <c r="AG771" s="534"/>
      <c r="AH771" s="534"/>
      <c r="AI771" s="534"/>
      <c r="AJ771" s="534"/>
      <c r="AK771" s="534"/>
      <c r="AL771" s="534"/>
      <c r="AM771" s="534"/>
      <c r="AN771" s="534"/>
      <c r="AO771" s="534"/>
      <c r="AP771" s="981"/>
      <c r="AQ771" s="981"/>
      <c r="AR771" s="534"/>
      <c r="AS771" s="534"/>
    </row>
    <row r="772" spans="1:45" x14ac:dyDescent="0.25">
      <c r="A772" s="587"/>
      <c r="AD772" s="534"/>
      <c r="AE772" s="534"/>
      <c r="AF772" s="534"/>
      <c r="AG772" s="534"/>
      <c r="AH772" s="534"/>
      <c r="AI772" s="534"/>
      <c r="AJ772" s="534"/>
      <c r="AK772" s="534"/>
      <c r="AL772" s="534"/>
      <c r="AM772" s="534"/>
      <c r="AN772" s="534"/>
      <c r="AO772" s="534"/>
      <c r="AP772" s="981"/>
      <c r="AQ772" s="981"/>
      <c r="AR772" s="534"/>
      <c r="AS772" s="534"/>
    </row>
    <row r="773" spans="1:45" x14ac:dyDescent="0.25">
      <c r="A773" s="587"/>
      <c r="AD773" s="534"/>
      <c r="AE773" s="534"/>
      <c r="AF773" s="534"/>
      <c r="AG773" s="534"/>
      <c r="AH773" s="534"/>
      <c r="AI773" s="534"/>
      <c r="AJ773" s="534"/>
      <c r="AK773" s="534"/>
      <c r="AL773" s="534"/>
      <c r="AM773" s="534"/>
      <c r="AN773" s="534"/>
      <c r="AO773" s="534"/>
      <c r="AP773" s="981"/>
      <c r="AQ773" s="981"/>
      <c r="AR773" s="534"/>
      <c r="AS773" s="534"/>
    </row>
    <row r="774" spans="1:45" x14ac:dyDescent="0.25">
      <c r="A774" s="587"/>
      <c r="AD774" s="534"/>
      <c r="AE774" s="534"/>
      <c r="AF774" s="534"/>
      <c r="AG774" s="534"/>
      <c r="AH774" s="534"/>
      <c r="AI774" s="534"/>
      <c r="AJ774" s="534"/>
      <c r="AK774" s="534"/>
      <c r="AL774" s="534"/>
      <c r="AM774" s="534"/>
      <c r="AN774" s="534"/>
      <c r="AO774" s="534"/>
      <c r="AP774" s="981"/>
      <c r="AQ774" s="981"/>
      <c r="AR774" s="534"/>
      <c r="AS774" s="534"/>
    </row>
    <row r="775" spans="1:45" x14ac:dyDescent="0.25">
      <c r="A775" s="587"/>
      <c r="AD775" s="534"/>
      <c r="AE775" s="534"/>
      <c r="AF775" s="534"/>
      <c r="AG775" s="534"/>
      <c r="AH775" s="534"/>
      <c r="AI775" s="534"/>
      <c r="AJ775" s="534"/>
      <c r="AK775" s="534"/>
      <c r="AL775" s="534"/>
      <c r="AM775" s="534"/>
      <c r="AN775" s="534"/>
      <c r="AO775" s="534"/>
      <c r="AP775" s="981"/>
      <c r="AQ775" s="981"/>
      <c r="AR775" s="534"/>
      <c r="AS775" s="534"/>
    </row>
    <row r="776" spans="1:45" x14ac:dyDescent="0.25">
      <c r="A776" s="587"/>
      <c r="AD776" s="534"/>
      <c r="AE776" s="534"/>
      <c r="AF776" s="534"/>
      <c r="AG776" s="534"/>
      <c r="AH776" s="534"/>
      <c r="AI776" s="534"/>
      <c r="AJ776" s="534"/>
      <c r="AK776" s="534"/>
      <c r="AL776" s="534"/>
      <c r="AM776" s="534"/>
      <c r="AN776" s="534"/>
      <c r="AO776" s="534"/>
      <c r="AP776" s="981"/>
      <c r="AQ776" s="981"/>
      <c r="AR776" s="534"/>
      <c r="AS776" s="534"/>
    </row>
    <row r="777" spans="1:45" x14ac:dyDescent="0.25">
      <c r="A777" s="568"/>
      <c r="AD777" s="534"/>
      <c r="AE777" s="534"/>
      <c r="AF777" s="534"/>
      <c r="AG777" s="534"/>
      <c r="AH777" s="534"/>
      <c r="AI777" s="534"/>
      <c r="AJ777" s="534"/>
      <c r="AK777" s="534"/>
      <c r="AL777" s="534"/>
      <c r="AM777" s="534"/>
      <c r="AN777" s="534"/>
      <c r="AO777" s="534"/>
      <c r="AP777" s="981"/>
      <c r="AQ777" s="981"/>
      <c r="AR777" s="534"/>
      <c r="AS777" s="534"/>
    </row>
    <row r="778" spans="1:45" x14ac:dyDescent="0.25">
      <c r="A778" s="587"/>
      <c r="AD778" s="534"/>
      <c r="AE778" s="534"/>
      <c r="AF778" s="534"/>
      <c r="AG778" s="534"/>
      <c r="AH778" s="534"/>
      <c r="AI778" s="534"/>
      <c r="AJ778" s="534"/>
      <c r="AK778" s="534"/>
      <c r="AL778" s="534"/>
      <c r="AM778" s="534"/>
      <c r="AN778" s="534"/>
      <c r="AO778" s="534"/>
      <c r="AP778" s="981"/>
      <c r="AQ778" s="981"/>
      <c r="AR778" s="534"/>
      <c r="AS778" s="534"/>
    </row>
    <row r="779" spans="1:45" x14ac:dyDescent="0.25">
      <c r="A779" s="587"/>
      <c r="AD779" s="534"/>
      <c r="AE779" s="534"/>
      <c r="AF779" s="534"/>
      <c r="AG779" s="534"/>
      <c r="AH779" s="534"/>
      <c r="AI779" s="534"/>
      <c r="AJ779" s="534"/>
      <c r="AK779" s="534"/>
      <c r="AL779" s="534"/>
      <c r="AM779" s="534"/>
      <c r="AN779" s="534"/>
      <c r="AO779" s="534"/>
      <c r="AP779" s="981"/>
      <c r="AQ779" s="981"/>
      <c r="AR779" s="534"/>
      <c r="AS779" s="534"/>
    </row>
    <row r="780" spans="1:45" x14ac:dyDescent="0.25">
      <c r="A780" s="587"/>
      <c r="AD780" s="534"/>
      <c r="AE780" s="534"/>
      <c r="AF780" s="534"/>
      <c r="AG780" s="534"/>
      <c r="AH780" s="534"/>
      <c r="AI780" s="534"/>
      <c r="AJ780" s="534"/>
      <c r="AK780" s="534"/>
      <c r="AL780" s="534"/>
      <c r="AM780" s="534"/>
      <c r="AN780" s="534"/>
      <c r="AO780" s="534"/>
      <c r="AP780" s="981"/>
      <c r="AQ780" s="981"/>
      <c r="AR780" s="534"/>
      <c r="AS780" s="534"/>
    </row>
    <row r="781" spans="1:45" x14ac:dyDescent="0.25">
      <c r="A781" s="587"/>
      <c r="AD781" s="534"/>
      <c r="AE781" s="534"/>
      <c r="AF781" s="534"/>
      <c r="AG781" s="534"/>
      <c r="AH781" s="534"/>
      <c r="AI781" s="534"/>
      <c r="AJ781" s="534"/>
      <c r="AK781" s="534"/>
      <c r="AL781" s="534"/>
      <c r="AM781" s="534"/>
      <c r="AN781" s="534"/>
      <c r="AO781" s="534"/>
      <c r="AP781" s="981"/>
      <c r="AQ781" s="981"/>
      <c r="AR781" s="534"/>
      <c r="AS781" s="534"/>
    </row>
    <row r="782" spans="1:45" x14ac:dyDescent="0.25">
      <c r="A782" s="587"/>
      <c r="AD782" s="534"/>
      <c r="AE782" s="534"/>
      <c r="AF782" s="534"/>
      <c r="AG782" s="534"/>
      <c r="AH782" s="534"/>
      <c r="AI782" s="534"/>
      <c r="AJ782" s="534"/>
      <c r="AK782" s="534"/>
      <c r="AL782" s="534"/>
      <c r="AM782" s="534"/>
      <c r="AN782" s="534"/>
      <c r="AO782" s="534"/>
      <c r="AP782" s="981"/>
      <c r="AQ782" s="981"/>
      <c r="AR782" s="534"/>
      <c r="AS782" s="534"/>
    </row>
    <row r="783" spans="1:45" x14ac:dyDescent="0.25">
      <c r="A783" s="587"/>
      <c r="AD783" s="534"/>
      <c r="AE783" s="534"/>
      <c r="AF783" s="534"/>
      <c r="AG783" s="534"/>
      <c r="AH783" s="534"/>
      <c r="AI783" s="534"/>
      <c r="AJ783" s="534"/>
      <c r="AK783" s="534"/>
      <c r="AL783" s="534"/>
      <c r="AM783" s="534"/>
      <c r="AN783" s="534"/>
      <c r="AO783" s="534"/>
      <c r="AP783" s="981"/>
      <c r="AQ783" s="981"/>
      <c r="AR783" s="534"/>
      <c r="AS783" s="534"/>
    </row>
    <row r="784" spans="1:45" x14ac:dyDescent="0.25">
      <c r="A784" s="587"/>
      <c r="AD784" s="534"/>
      <c r="AE784" s="534"/>
      <c r="AF784" s="534"/>
      <c r="AG784" s="534"/>
      <c r="AH784" s="534"/>
      <c r="AI784" s="534"/>
      <c r="AJ784" s="534"/>
      <c r="AK784" s="534"/>
      <c r="AL784" s="534"/>
      <c r="AM784" s="534"/>
      <c r="AN784" s="534"/>
      <c r="AO784" s="534"/>
      <c r="AP784" s="981"/>
      <c r="AQ784" s="981"/>
      <c r="AR784" s="534"/>
      <c r="AS784" s="534"/>
    </row>
    <row r="785" spans="1:45" x14ac:dyDescent="0.25">
      <c r="A785" s="587"/>
      <c r="AD785" s="534"/>
      <c r="AE785" s="534"/>
      <c r="AF785" s="534"/>
      <c r="AG785" s="534"/>
      <c r="AH785" s="534"/>
      <c r="AI785" s="534"/>
      <c r="AJ785" s="534"/>
      <c r="AK785" s="534"/>
      <c r="AL785" s="534"/>
      <c r="AM785" s="534"/>
      <c r="AN785" s="534"/>
      <c r="AO785" s="534"/>
      <c r="AP785" s="981"/>
      <c r="AQ785" s="981"/>
      <c r="AR785" s="534"/>
      <c r="AS785" s="534"/>
    </row>
    <row r="786" spans="1:45" x14ac:dyDescent="0.25">
      <c r="A786" s="587"/>
      <c r="AD786" s="534"/>
      <c r="AE786" s="534"/>
      <c r="AF786" s="534"/>
      <c r="AG786" s="534"/>
      <c r="AH786" s="534"/>
      <c r="AI786" s="534"/>
      <c r="AJ786" s="534"/>
      <c r="AK786" s="534"/>
      <c r="AL786" s="534"/>
      <c r="AM786" s="534"/>
      <c r="AN786" s="534"/>
      <c r="AO786" s="534"/>
      <c r="AP786" s="981"/>
      <c r="AQ786" s="981"/>
      <c r="AR786" s="534"/>
      <c r="AS786" s="534"/>
    </row>
    <row r="787" spans="1:45" x14ac:dyDescent="0.25">
      <c r="A787" s="587"/>
      <c r="AD787" s="534"/>
      <c r="AE787" s="534"/>
      <c r="AF787" s="534"/>
      <c r="AG787" s="534"/>
      <c r="AH787" s="534"/>
      <c r="AI787" s="534"/>
      <c r="AJ787" s="534"/>
      <c r="AK787" s="534"/>
      <c r="AL787" s="534"/>
      <c r="AM787" s="534"/>
      <c r="AN787" s="534"/>
      <c r="AO787" s="534"/>
      <c r="AP787" s="981"/>
      <c r="AQ787" s="981"/>
      <c r="AR787" s="534"/>
      <c r="AS787" s="534"/>
    </row>
    <row r="788" spans="1:45" x14ac:dyDescent="0.25">
      <c r="A788" s="587"/>
      <c r="AD788" s="534"/>
      <c r="AE788" s="534"/>
      <c r="AF788" s="534"/>
      <c r="AG788" s="534"/>
      <c r="AH788" s="534"/>
      <c r="AI788" s="534"/>
      <c r="AJ788" s="534"/>
      <c r="AK788" s="534"/>
      <c r="AL788" s="534"/>
      <c r="AM788" s="534"/>
      <c r="AN788" s="534"/>
      <c r="AO788" s="534"/>
      <c r="AP788" s="981"/>
      <c r="AQ788" s="981"/>
      <c r="AR788" s="534"/>
      <c r="AS788" s="534"/>
    </row>
    <row r="789" spans="1:45" x14ac:dyDescent="0.25">
      <c r="A789" s="587"/>
      <c r="AD789" s="534"/>
      <c r="AE789" s="534"/>
      <c r="AF789" s="534"/>
      <c r="AG789" s="534"/>
      <c r="AH789" s="534"/>
      <c r="AI789" s="534"/>
      <c r="AJ789" s="534"/>
      <c r="AK789" s="534"/>
      <c r="AL789" s="534"/>
      <c r="AM789" s="534"/>
      <c r="AN789" s="534"/>
      <c r="AO789" s="534"/>
      <c r="AP789" s="981"/>
      <c r="AQ789" s="981"/>
      <c r="AR789" s="534"/>
      <c r="AS789" s="534"/>
    </row>
    <row r="790" spans="1:45" x14ac:dyDescent="0.25">
      <c r="A790" s="587"/>
      <c r="AD790" s="534"/>
      <c r="AE790" s="534"/>
      <c r="AF790" s="534"/>
      <c r="AG790" s="534"/>
      <c r="AH790" s="534"/>
      <c r="AI790" s="534"/>
      <c r="AJ790" s="534"/>
      <c r="AK790" s="534"/>
      <c r="AL790" s="534"/>
      <c r="AM790" s="534"/>
      <c r="AN790" s="534"/>
      <c r="AO790" s="534"/>
      <c r="AP790" s="981"/>
      <c r="AQ790" s="981"/>
      <c r="AR790" s="534"/>
      <c r="AS790" s="534"/>
    </row>
    <row r="791" spans="1:45" x14ac:dyDescent="0.25">
      <c r="A791" s="982"/>
      <c r="AD791" s="534"/>
      <c r="AE791" s="534"/>
      <c r="AF791" s="534"/>
      <c r="AG791" s="534"/>
      <c r="AH791" s="534"/>
      <c r="AI791" s="534"/>
      <c r="AJ791" s="534"/>
      <c r="AK791" s="534"/>
      <c r="AL791" s="534"/>
      <c r="AM791" s="534"/>
      <c r="AN791" s="534"/>
      <c r="AO791" s="534"/>
      <c r="AP791" s="981"/>
      <c r="AQ791" s="981"/>
      <c r="AR791" s="534"/>
      <c r="AS791" s="534"/>
    </row>
    <row r="792" spans="1:45" x14ac:dyDescent="0.25">
      <c r="A792" s="587"/>
      <c r="AD792" s="534"/>
      <c r="AE792" s="534"/>
      <c r="AF792" s="534"/>
      <c r="AG792" s="534"/>
      <c r="AH792" s="534"/>
      <c r="AI792" s="534"/>
      <c r="AJ792" s="534"/>
      <c r="AK792" s="534"/>
      <c r="AL792" s="534"/>
      <c r="AM792" s="534"/>
      <c r="AN792" s="534"/>
      <c r="AO792" s="534"/>
      <c r="AP792" s="981"/>
      <c r="AQ792" s="981"/>
      <c r="AR792" s="534"/>
      <c r="AS792" s="534"/>
    </row>
    <row r="793" spans="1:45" x14ac:dyDescent="0.25">
      <c r="A793" s="587"/>
      <c r="AD793" s="534"/>
      <c r="AE793" s="534"/>
      <c r="AF793" s="534"/>
      <c r="AG793" s="534"/>
      <c r="AH793" s="534"/>
      <c r="AI793" s="534"/>
      <c r="AJ793" s="534"/>
      <c r="AK793" s="534"/>
      <c r="AL793" s="534"/>
      <c r="AM793" s="534"/>
      <c r="AN793" s="534"/>
      <c r="AO793" s="534"/>
      <c r="AP793" s="981"/>
      <c r="AQ793" s="981"/>
      <c r="AR793" s="534"/>
      <c r="AS793" s="534"/>
    </row>
    <row r="794" spans="1:45" x14ac:dyDescent="0.25">
      <c r="A794" s="587"/>
      <c r="AD794" s="534"/>
      <c r="AE794" s="534"/>
      <c r="AF794" s="534"/>
      <c r="AG794" s="534"/>
      <c r="AH794" s="534"/>
      <c r="AI794" s="534"/>
      <c r="AJ794" s="534"/>
      <c r="AK794" s="534"/>
      <c r="AL794" s="534"/>
      <c r="AM794" s="534"/>
      <c r="AN794" s="534"/>
      <c r="AO794" s="534"/>
      <c r="AP794" s="981"/>
      <c r="AQ794" s="981"/>
      <c r="AR794" s="534"/>
      <c r="AS794" s="534"/>
    </row>
    <row r="795" spans="1:45" x14ac:dyDescent="0.25">
      <c r="A795" s="587"/>
      <c r="AD795" s="534"/>
      <c r="AE795" s="534"/>
      <c r="AF795" s="534"/>
      <c r="AG795" s="534"/>
      <c r="AH795" s="534"/>
      <c r="AI795" s="534"/>
      <c r="AJ795" s="534"/>
      <c r="AK795" s="534"/>
      <c r="AL795" s="534"/>
      <c r="AM795" s="534"/>
      <c r="AN795" s="534"/>
      <c r="AO795" s="534"/>
      <c r="AP795" s="981"/>
      <c r="AQ795" s="981"/>
      <c r="AR795" s="534"/>
      <c r="AS795" s="534"/>
    </row>
    <row r="796" spans="1:45" x14ac:dyDescent="0.25">
      <c r="A796" s="587"/>
      <c r="AD796" s="534"/>
      <c r="AE796" s="534"/>
      <c r="AF796" s="534"/>
      <c r="AG796" s="534"/>
      <c r="AH796" s="534"/>
      <c r="AI796" s="534"/>
      <c r="AJ796" s="534"/>
      <c r="AK796" s="534"/>
      <c r="AL796" s="534"/>
      <c r="AM796" s="534"/>
      <c r="AN796" s="534"/>
      <c r="AO796" s="534"/>
      <c r="AP796" s="981"/>
      <c r="AQ796" s="981"/>
      <c r="AR796" s="534"/>
      <c r="AS796" s="534"/>
    </row>
    <row r="797" spans="1:45" x14ac:dyDescent="0.25">
      <c r="A797" s="587"/>
      <c r="AD797" s="534"/>
      <c r="AE797" s="534"/>
      <c r="AF797" s="534"/>
      <c r="AG797" s="534"/>
      <c r="AH797" s="534"/>
      <c r="AI797" s="534"/>
      <c r="AJ797" s="534"/>
      <c r="AK797" s="534"/>
      <c r="AL797" s="534"/>
      <c r="AM797" s="534"/>
      <c r="AN797" s="534"/>
      <c r="AO797" s="534"/>
      <c r="AP797" s="981"/>
      <c r="AQ797" s="981"/>
      <c r="AR797" s="534"/>
      <c r="AS797" s="534"/>
    </row>
    <row r="798" spans="1:45" x14ac:dyDescent="0.25">
      <c r="A798" s="587"/>
      <c r="AD798" s="534"/>
      <c r="AE798" s="534"/>
      <c r="AF798" s="534"/>
      <c r="AG798" s="534"/>
      <c r="AH798" s="534"/>
      <c r="AI798" s="534"/>
      <c r="AJ798" s="534"/>
      <c r="AK798" s="534"/>
      <c r="AL798" s="534"/>
      <c r="AM798" s="534"/>
      <c r="AN798" s="534"/>
      <c r="AO798" s="534"/>
      <c r="AP798" s="981"/>
      <c r="AQ798" s="981"/>
      <c r="AR798" s="534"/>
      <c r="AS798" s="534"/>
    </row>
    <row r="799" spans="1:45" x14ac:dyDescent="0.25">
      <c r="A799" s="587"/>
      <c r="AD799" s="534"/>
      <c r="AE799" s="534"/>
      <c r="AF799" s="534"/>
      <c r="AG799" s="534"/>
      <c r="AH799" s="534"/>
      <c r="AI799" s="534"/>
      <c r="AJ799" s="534"/>
      <c r="AK799" s="534"/>
      <c r="AL799" s="534"/>
      <c r="AM799" s="534"/>
      <c r="AN799" s="534"/>
      <c r="AO799" s="534"/>
      <c r="AP799" s="981"/>
      <c r="AQ799" s="981"/>
      <c r="AR799" s="534"/>
      <c r="AS799" s="534"/>
    </row>
    <row r="800" spans="1:45" x14ac:dyDescent="0.25">
      <c r="A800" s="587"/>
      <c r="AD800" s="534"/>
      <c r="AE800" s="534"/>
      <c r="AF800" s="534"/>
      <c r="AG800" s="534"/>
      <c r="AH800" s="534"/>
      <c r="AI800" s="534"/>
      <c r="AJ800" s="534"/>
      <c r="AK800" s="534"/>
      <c r="AL800" s="534"/>
      <c r="AM800" s="534"/>
      <c r="AN800" s="534"/>
      <c r="AO800" s="534"/>
      <c r="AP800" s="981"/>
      <c r="AQ800" s="981"/>
      <c r="AR800" s="534"/>
      <c r="AS800" s="534"/>
    </row>
    <row r="801" spans="1:45" x14ac:dyDescent="0.25">
      <c r="A801" s="587"/>
      <c r="AD801" s="534"/>
      <c r="AE801" s="534"/>
      <c r="AF801" s="534"/>
      <c r="AG801" s="534"/>
      <c r="AH801" s="534"/>
      <c r="AI801" s="534"/>
      <c r="AJ801" s="534"/>
      <c r="AK801" s="534"/>
      <c r="AL801" s="534"/>
      <c r="AM801" s="534"/>
      <c r="AN801" s="534"/>
      <c r="AO801" s="534"/>
      <c r="AP801" s="981"/>
      <c r="AQ801" s="981"/>
      <c r="AR801" s="534"/>
      <c r="AS801" s="534"/>
    </row>
    <row r="802" spans="1:45" x14ac:dyDescent="0.25">
      <c r="A802" s="587"/>
      <c r="AD802" s="534"/>
      <c r="AE802" s="534"/>
      <c r="AF802" s="534"/>
      <c r="AG802" s="534"/>
      <c r="AH802" s="534"/>
      <c r="AI802" s="534"/>
      <c r="AJ802" s="534"/>
      <c r="AK802" s="534"/>
      <c r="AL802" s="534"/>
      <c r="AM802" s="534"/>
      <c r="AN802" s="534"/>
      <c r="AO802" s="534"/>
      <c r="AP802" s="981"/>
      <c r="AQ802" s="981"/>
      <c r="AR802" s="534"/>
      <c r="AS802" s="534"/>
    </row>
    <row r="803" spans="1:45" x14ac:dyDescent="0.25">
      <c r="A803" s="587"/>
      <c r="AD803" s="534"/>
      <c r="AE803" s="534"/>
      <c r="AF803" s="534"/>
      <c r="AG803" s="534"/>
      <c r="AH803" s="534"/>
      <c r="AI803" s="534"/>
      <c r="AJ803" s="534"/>
      <c r="AK803" s="534"/>
      <c r="AL803" s="534"/>
      <c r="AM803" s="534"/>
      <c r="AN803" s="534"/>
      <c r="AO803" s="534"/>
      <c r="AP803" s="981"/>
      <c r="AQ803" s="981"/>
      <c r="AR803" s="534"/>
      <c r="AS803" s="534"/>
    </row>
    <row r="804" spans="1:45" x14ac:dyDescent="0.25">
      <c r="A804" s="587"/>
      <c r="AD804" s="534"/>
      <c r="AE804" s="534"/>
      <c r="AF804" s="534"/>
      <c r="AG804" s="534"/>
      <c r="AH804" s="534"/>
      <c r="AI804" s="534"/>
      <c r="AJ804" s="534"/>
      <c r="AK804" s="534"/>
      <c r="AL804" s="534"/>
      <c r="AM804" s="534"/>
      <c r="AN804" s="534"/>
      <c r="AO804" s="534"/>
      <c r="AP804" s="981"/>
      <c r="AQ804" s="981"/>
      <c r="AR804" s="534"/>
      <c r="AS804" s="534"/>
    </row>
    <row r="805" spans="1:45" x14ac:dyDescent="0.25">
      <c r="A805" s="587"/>
      <c r="AD805" s="534"/>
      <c r="AE805" s="534"/>
      <c r="AF805" s="534"/>
      <c r="AG805" s="534"/>
      <c r="AH805" s="534"/>
      <c r="AI805" s="534"/>
      <c r="AJ805" s="534"/>
      <c r="AK805" s="534"/>
      <c r="AL805" s="534"/>
      <c r="AM805" s="534"/>
      <c r="AN805" s="534"/>
      <c r="AO805" s="534"/>
      <c r="AP805" s="981"/>
      <c r="AQ805" s="981"/>
      <c r="AR805" s="534"/>
      <c r="AS805" s="534"/>
    </row>
    <row r="806" spans="1:45" x14ac:dyDescent="0.25">
      <c r="A806" s="587"/>
      <c r="AD806" s="534"/>
      <c r="AE806" s="534"/>
      <c r="AF806" s="534"/>
      <c r="AG806" s="534"/>
      <c r="AH806" s="534"/>
      <c r="AI806" s="534"/>
      <c r="AJ806" s="534"/>
      <c r="AK806" s="534"/>
      <c r="AL806" s="534"/>
      <c r="AM806" s="534"/>
      <c r="AN806" s="534"/>
      <c r="AO806" s="534"/>
      <c r="AP806" s="981"/>
      <c r="AQ806" s="981"/>
      <c r="AR806" s="534"/>
      <c r="AS806" s="534"/>
    </row>
    <row r="807" spans="1:45" x14ac:dyDescent="0.25">
      <c r="A807" s="587"/>
      <c r="AD807" s="534"/>
      <c r="AE807" s="534"/>
      <c r="AF807" s="534"/>
      <c r="AG807" s="534"/>
      <c r="AH807" s="534"/>
      <c r="AI807" s="534"/>
      <c r="AJ807" s="534"/>
      <c r="AK807" s="534"/>
      <c r="AL807" s="534"/>
      <c r="AM807" s="534"/>
      <c r="AN807" s="534"/>
      <c r="AO807" s="534"/>
      <c r="AP807" s="981"/>
      <c r="AQ807" s="981"/>
      <c r="AR807" s="534"/>
      <c r="AS807" s="534"/>
    </row>
    <row r="808" spans="1:45" x14ac:dyDescent="0.25">
      <c r="A808" s="587"/>
      <c r="AD808" s="534"/>
      <c r="AE808" s="534"/>
      <c r="AF808" s="534"/>
      <c r="AG808" s="534"/>
      <c r="AH808" s="534"/>
      <c r="AI808" s="534"/>
      <c r="AJ808" s="534"/>
      <c r="AK808" s="534"/>
      <c r="AL808" s="534"/>
      <c r="AM808" s="534"/>
      <c r="AN808" s="534"/>
      <c r="AO808" s="534"/>
      <c r="AP808" s="981"/>
      <c r="AQ808" s="981"/>
      <c r="AR808" s="534"/>
      <c r="AS808" s="534"/>
    </row>
    <row r="809" spans="1:45" x14ac:dyDescent="0.25">
      <c r="A809" s="587"/>
      <c r="AD809" s="534"/>
      <c r="AE809" s="534"/>
      <c r="AF809" s="534"/>
      <c r="AG809" s="534"/>
      <c r="AH809" s="534"/>
      <c r="AI809" s="534"/>
      <c r="AJ809" s="534"/>
      <c r="AK809" s="534"/>
      <c r="AL809" s="534"/>
      <c r="AM809" s="534"/>
      <c r="AN809" s="534"/>
      <c r="AO809" s="534"/>
      <c r="AP809" s="981"/>
      <c r="AQ809" s="981"/>
      <c r="AR809" s="534"/>
      <c r="AS809" s="534"/>
    </row>
    <row r="810" spans="1:45" x14ac:dyDescent="0.25">
      <c r="A810" s="587"/>
      <c r="AD810" s="534"/>
      <c r="AE810" s="534"/>
      <c r="AF810" s="534"/>
      <c r="AG810" s="534"/>
      <c r="AH810" s="534"/>
      <c r="AI810" s="534"/>
      <c r="AJ810" s="534"/>
      <c r="AK810" s="534"/>
      <c r="AL810" s="534"/>
      <c r="AM810" s="534"/>
      <c r="AN810" s="534"/>
      <c r="AO810" s="534"/>
      <c r="AP810" s="981"/>
      <c r="AQ810" s="981"/>
      <c r="AR810" s="534"/>
      <c r="AS810" s="534"/>
    </row>
    <row r="811" spans="1:45" x14ac:dyDescent="0.25">
      <c r="A811" s="587"/>
      <c r="AD811" s="534"/>
      <c r="AE811" s="534"/>
      <c r="AF811" s="534"/>
      <c r="AG811" s="534"/>
      <c r="AH811" s="534"/>
      <c r="AI811" s="534"/>
      <c r="AJ811" s="534"/>
      <c r="AK811" s="534"/>
      <c r="AL811" s="534"/>
      <c r="AM811" s="534"/>
      <c r="AN811" s="534"/>
      <c r="AO811" s="534"/>
      <c r="AP811" s="981"/>
      <c r="AQ811" s="981"/>
      <c r="AR811" s="534"/>
      <c r="AS811" s="534"/>
    </row>
    <row r="812" spans="1:45" x14ac:dyDescent="0.25">
      <c r="A812" s="568"/>
      <c r="AD812" s="534"/>
      <c r="AE812" s="534"/>
      <c r="AF812" s="534"/>
      <c r="AG812" s="534"/>
      <c r="AH812" s="534"/>
      <c r="AI812" s="534"/>
      <c r="AJ812" s="534"/>
      <c r="AK812" s="534"/>
      <c r="AL812" s="534"/>
      <c r="AM812" s="534"/>
      <c r="AN812" s="534"/>
      <c r="AO812" s="534"/>
      <c r="AP812" s="981"/>
      <c r="AQ812" s="981"/>
      <c r="AR812" s="534"/>
      <c r="AS812" s="534"/>
    </row>
    <row r="813" spans="1:45" x14ac:dyDescent="0.25">
      <c r="A813" s="587"/>
      <c r="AD813" s="534"/>
      <c r="AE813" s="534"/>
      <c r="AF813" s="534"/>
      <c r="AG813" s="534"/>
      <c r="AH813" s="534"/>
      <c r="AI813" s="534"/>
      <c r="AJ813" s="534"/>
      <c r="AK813" s="534"/>
      <c r="AL813" s="534"/>
      <c r="AM813" s="534"/>
      <c r="AN813" s="534"/>
      <c r="AO813" s="534"/>
      <c r="AP813" s="981"/>
      <c r="AQ813" s="981"/>
      <c r="AR813" s="534"/>
      <c r="AS813" s="534"/>
    </row>
    <row r="814" spans="1:45" x14ac:dyDescent="0.25">
      <c r="A814" s="587"/>
      <c r="AD814" s="534"/>
      <c r="AE814" s="534"/>
      <c r="AF814" s="534"/>
      <c r="AG814" s="534"/>
      <c r="AH814" s="534"/>
      <c r="AI814" s="534"/>
      <c r="AJ814" s="534"/>
      <c r="AK814" s="534"/>
      <c r="AL814" s="534"/>
      <c r="AM814" s="534"/>
      <c r="AN814" s="534"/>
      <c r="AO814" s="534"/>
      <c r="AP814" s="981"/>
      <c r="AQ814" s="981"/>
      <c r="AR814" s="534"/>
      <c r="AS814" s="534"/>
    </row>
    <row r="815" spans="1:45" x14ac:dyDescent="0.25">
      <c r="A815" s="587"/>
      <c r="AD815" s="534"/>
      <c r="AE815" s="534"/>
      <c r="AF815" s="534"/>
      <c r="AG815" s="534"/>
      <c r="AH815" s="534"/>
      <c r="AI815" s="534"/>
      <c r="AJ815" s="534"/>
      <c r="AK815" s="534"/>
      <c r="AL815" s="534"/>
      <c r="AM815" s="534"/>
      <c r="AN815" s="534"/>
      <c r="AO815" s="534"/>
      <c r="AP815" s="981"/>
      <c r="AQ815" s="981"/>
      <c r="AR815" s="534"/>
      <c r="AS815" s="534"/>
    </row>
    <row r="816" spans="1:45" x14ac:dyDescent="0.25">
      <c r="A816" s="587"/>
      <c r="AD816" s="534"/>
      <c r="AE816" s="534"/>
      <c r="AF816" s="534"/>
      <c r="AG816" s="534"/>
      <c r="AH816" s="534"/>
      <c r="AI816" s="534"/>
      <c r="AJ816" s="534"/>
      <c r="AK816" s="534"/>
      <c r="AL816" s="534"/>
      <c r="AM816" s="534"/>
      <c r="AN816" s="534"/>
      <c r="AO816" s="534"/>
      <c r="AP816" s="981"/>
      <c r="AQ816" s="981"/>
      <c r="AR816" s="534"/>
      <c r="AS816" s="534"/>
    </row>
    <row r="817" spans="1:47" x14ac:dyDescent="0.25">
      <c r="A817" s="587"/>
      <c r="AD817" s="534"/>
      <c r="AE817" s="534"/>
      <c r="AF817" s="534"/>
      <c r="AG817" s="534"/>
      <c r="AH817" s="534"/>
      <c r="AI817" s="534"/>
      <c r="AJ817" s="534"/>
      <c r="AK817" s="534"/>
      <c r="AL817" s="534"/>
      <c r="AM817" s="534"/>
      <c r="AN817" s="534"/>
      <c r="AO817" s="534"/>
      <c r="AP817" s="981"/>
      <c r="AQ817" s="981"/>
      <c r="AR817" s="534"/>
      <c r="AS817" s="534"/>
    </row>
    <row r="818" spans="1:47" x14ac:dyDescent="0.25">
      <c r="A818" s="587"/>
      <c r="AD818" s="534"/>
      <c r="AE818" s="534"/>
      <c r="AF818" s="534"/>
      <c r="AG818" s="534"/>
      <c r="AH818" s="534"/>
      <c r="AI818" s="534"/>
      <c r="AJ818" s="534"/>
      <c r="AK818" s="534"/>
      <c r="AL818" s="534"/>
      <c r="AM818" s="534"/>
      <c r="AN818" s="534"/>
      <c r="AO818" s="534"/>
      <c r="AP818" s="981"/>
      <c r="AQ818" s="981"/>
      <c r="AR818" s="534"/>
      <c r="AS818" s="534"/>
    </row>
    <row r="819" spans="1:47" x14ac:dyDescent="0.25">
      <c r="A819" s="587"/>
      <c r="AD819" s="534"/>
      <c r="AE819" s="534"/>
      <c r="AF819" s="534"/>
      <c r="AG819" s="534"/>
      <c r="AH819" s="534"/>
      <c r="AI819" s="534"/>
      <c r="AJ819" s="534"/>
      <c r="AK819" s="534"/>
      <c r="AL819" s="534"/>
      <c r="AM819" s="534"/>
      <c r="AN819" s="534"/>
      <c r="AO819" s="534"/>
      <c r="AP819" s="981"/>
      <c r="AQ819" s="981"/>
      <c r="AR819" s="534"/>
      <c r="AS819" s="534"/>
    </row>
    <row r="820" spans="1:47" x14ac:dyDescent="0.25">
      <c r="A820" s="568"/>
    </row>
    <row r="821" spans="1:47" x14ac:dyDescent="0.25">
      <c r="A821" s="587"/>
    </row>
    <row r="822" spans="1:47" x14ac:dyDescent="0.25">
      <c r="A822" s="587"/>
    </row>
    <row r="823" spans="1:47" x14ac:dyDescent="0.25">
      <c r="A823" s="587"/>
    </row>
    <row r="824" spans="1:47" x14ac:dyDescent="0.25">
      <c r="A824" s="587"/>
    </row>
    <row r="825" spans="1:47" x14ac:dyDescent="0.25">
      <c r="A825" s="587"/>
    </row>
    <row r="826" spans="1:47" x14ac:dyDescent="0.25">
      <c r="A826" s="568"/>
    </row>
    <row r="827" spans="1:47" x14ac:dyDescent="0.25">
      <c r="A827" s="587"/>
    </row>
    <row r="828" spans="1:47" x14ac:dyDescent="0.25">
      <c r="A828" s="587"/>
    </row>
    <row r="829" spans="1:47" x14ac:dyDescent="0.25">
      <c r="A829" s="587"/>
      <c r="B829" s="983"/>
      <c r="C829" s="983"/>
      <c r="D829" s="983"/>
      <c r="E829" s="983"/>
      <c r="F829" s="983"/>
      <c r="G829" s="983"/>
      <c r="H829" s="984"/>
      <c r="I829" s="984"/>
      <c r="AU829" s="983"/>
    </row>
    <row r="830" spans="1:47" x14ac:dyDescent="0.25">
      <c r="A830" s="587"/>
    </row>
    <row r="831" spans="1:47" x14ac:dyDescent="0.25">
      <c r="A831" s="587"/>
    </row>
    <row r="832" spans="1:47" x14ac:dyDescent="0.25">
      <c r="A832" s="587"/>
    </row>
    <row r="833" spans="1:45" x14ac:dyDescent="0.25">
      <c r="A833" s="587"/>
    </row>
    <row r="834" spans="1:45" x14ac:dyDescent="0.25">
      <c r="A834" s="587"/>
    </row>
    <row r="835" spans="1:45" x14ac:dyDescent="0.25">
      <c r="A835" s="587"/>
    </row>
    <row r="836" spans="1:45" x14ac:dyDescent="0.25">
      <c r="A836" s="587"/>
      <c r="AD836" s="534"/>
      <c r="AE836" s="534"/>
      <c r="AF836" s="534"/>
      <c r="AG836" s="534"/>
      <c r="AH836" s="534"/>
      <c r="AI836" s="534"/>
      <c r="AJ836" s="534"/>
      <c r="AK836" s="534"/>
      <c r="AL836" s="534"/>
      <c r="AM836" s="534"/>
      <c r="AN836" s="534"/>
      <c r="AO836" s="534"/>
      <c r="AP836" s="981"/>
      <c r="AQ836" s="981"/>
      <c r="AR836" s="534"/>
      <c r="AS836" s="534"/>
    </row>
    <row r="837" spans="1:45" x14ac:dyDescent="0.25">
      <c r="A837" s="587"/>
      <c r="AD837" s="534"/>
      <c r="AE837" s="534"/>
      <c r="AF837" s="534"/>
      <c r="AG837" s="534"/>
      <c r="AH837" s="534"/>
      <c r="AI837" s="534"/>
      <c r="AJ837" s="534"/>
      <c r="AK837" s="534"/>
      <c r="AL837" s="534"/>
      <c r="AM837" s="534"/>
      <c r="AN837" s="534"/>
      <c r="AO837" s="534"/>
      <c r="AP837" s="981"/>
      <c r="AQ837" s="981"/>
      <c r="AR837" s="534"/>
      <c r="AS837" s="534"/>
    </row>
    <row r="838" spans="1:45" x14ac:dyDescent="0.25">
      <c r="A838" s="587"/>
      <c r="AD838" s="534"/>
      <c r="AE838" s="534"/>
      <c r="AF838" s="534"/>
      <c r="AG838" s="534"/>
      <c r="AH838" s="534"/>
      <c r="AI838" s="534"/>
      <c r="AJ838" s="534"/>
      <c r="AK838" s="534"/>
      <c r="AL838" s="534"/>
      <c r="AM838" s="534"/>
      <c r="AN838" s="534"/>
      <c r="AO838" s="534"/>
      <c r="AP838" s="981"/>
      <c r="AQ838" s="981"/>
      <c r="AR838" s="534"/>
      <c r="AS838" s="534"/>
    </row>
    <row r="839" spans="1:45" x14ac:dyDescent="0.25">
      <c r="A839" s="568"/>
      <c r="AD839" s="534"/>
      <c r="AE839" s="534"/>
      <c r="AF839" s="534"/>
      <c r="AG839" s="534"/>
      <c r="AH839" s="534"/>
      <c r="AI839" s="534"/>
      <c r="AJ839" s="534"/>
      <c r="AK839" s="534"/>
      <c r="AL839" s="534"/>
      <c r="AM839" s="534"/>
      <c r="AN839" s="534"/>
      <c r="AO839" s="534"/>
      <c r="AP839" s="981"/>
      <c r="AQ839" s="981"/>
      <c r="AR839" s="534"/>
      <c r="AS839" s="534"/>
    </row>
    <row r="840" spans="1:45" x14ac:dyDescent="0.25">
      <c r="A840" s="587"/>
      <c r="AD840" s="534"/>
      <c r="AE840" s="534"/>
      <c r="AF840" s="534"/>
      <c r="AG840" s="534"/>
      <c r="AH840" s="534"/>
      <c r="AI840" s="534"/>
      <c r="AJ840" s="534"/>
      <c r="AK840" s="534"/>
      <c r="AL840" s="534"/>
      <c r="AM840" s="534"/>
      <c r="AN840" s="534"/>
      <c r="AO840" s="534"/>
      <c r="AP840" s="981"/>
      <c r="AQ840" s="981"/>
      <c r="AR840" s="534"/>
      <c r="AS840" s="534"/>
    </row>
    <row r="841" spans="1:45" x14ac:dyDescent="0.25">
      <c r="A841" s="587"/>
      <c r="AD841" s="534"/>
      <c r="AE841" s="534"/>
      <c r="AF841" s="534"/>
      <c r="AG841" s="534"/>
      <c r="AH841" s="534"/>
      <c r="AI841" s="534"/>
      <c r="AJ841" s="534"/>
      <c r="AK841" s="534"/>
      <c r="AL841" s="534"/>
      <c r="AM841" s="534"/>
      <c r="AN841" s="534"/>
      <c r="AO841" s="534"/>
      <c r="AP841" s="981"/>
      <c r="AQ841" s="981"/>
      <c r="AR841" s="534"/>
      <c r="AS841" s="534"/>
    </row>
    <row r="842" spans="1:45" x14ac:dyDescent="0.25">
      <c r="A842" s="587"/>
      <c r="AD842" s="534"/>
      <c r="AE842" s="534"/>
      <c r="AF842" s="534"/>
      <c r="AG842" s="534"/>
      <c r="AH842" s="534"/>
      <c r="AI842" s="534"/>
      <c r="AJ842" s="534"/>
      <c r="AK842" s="534"/>
      <c r="AL842" s="534"/>
      <c r="AM842" s="534"/>
      <c r="AN842" s="534"/>
      <c r="AO842" s="534"/>
      <c r="AP842" s="981"/>
      <c r="AQ842" s="981"/>
      <c r="AR842" s="534"/>
      <c r="AS842" s="534"/>
    </row>
    <row r="843" spans="1:45" x14ac:dyDescent="0.25">
      <c r="A843" s="587"/>
      <c r="AD843" s="534"/>
      <c r="AE843" s="534"/>
      <c r="AF843" s="534"/>
      <c r="AG843" s="534"/>
      <c r="AH843" s="534"/>
      <c r="AI843" s="534"/>
      <c r="AJ843" s="534"/>
      <c r="AK843" s="534"/>
      <c r="AL843" s="534"/>
      <c r="AM843" s="534"/>
      <c r="AN843" s="534"/>
      <c r="AO843" s="534"/>
      <c r="AP843" s="981"/>
      <c r="AQ843" s="981"/>
      <c r="AR843" s="534"/>
      <c r="AS843" s="534"/>
    </row>
    <row r="844" spans="1:45" x14ac:dyDescent="0.25">
      <c r="A844" s="587"/>
      <c r="AD844" s="534"/>
      <c r="AE844" s="534"/>
      <c r="AF844" s="534"/>
      <c r="AG844" s="534"/>
      <c r="AH844" s="534"/>
      <c r="AI844" s="534"/>
      <c r="AJ844" s="534"/>
      <c r="AK844" s="534"/>
      <c r="AL844" s="534"/>
      <c r="AM844" s="534"/>
      <c r="AN844" s="534"/>
      <c r="AO844" s="534"/>
      <c r="AP844" s="981"/>
      <c r="AQ844" s="981"/>
      <c r="AR844" s="534"/>
      <c r="AS844" s="534"/>
    </row>
    <row r="845" spans="1:45" x14ac:dyDescent="0.25">
      <c r="A845" s="587"/>
      <c r="AD845" s="534"/>
      <c r="AE845" s="534"/>
      <c r="AF845" s="534"/>
      <c r="AG845" s="534"/>
      <c r="AH845" s="534"/>
      <c r="AI845" s="534"/>
      <c r="AJ845" s="534"/>
      <c r="AK845" s="534"/>
      <c r="AL845" s="534"/>
      <c r="AM845" s="534"/>
      <c r="AN845" s="534"/>
      <c r="AO845" s="534"/>
      <c r="AP845" s="981"/>
      <c r="AQ845" s="981"/>
      <c r="AR845" s="534"/>
      <c r="AS845" s="534"/>
    </row>
    <row r="846" spans="1:45" x14ac:dyDescent="0.25">
      <c r="A846" s="587"/>
      <c r="AD846" s="534"/>
      <c r="AE846" s="534"/>
      <c r="AF846" s="534"/>
      <c r="AG846" s="534"/>
      <c r="AH846" s="534"/>
      <c r="AI846" s="534"/>
      <c r="AJ846" s="534"/>
      <c r="AK846" s="534"/>
      <c r="AL846" s="534"/>
      <c r="AM846" s="534"/>
      <c r="AN846" s="534"/>
      <c r="AO846" s="534"/>
      <c r="AP846" s="981"/>
      <c r="AQ846" s="981"/>
      <c r="AR846" s="534"/>
      <c r="AS846" s="534"/>
    </row>
    <row r="847" spans="1:45" x14ac:dyDescent="0.25">
      <c r="A847" s="568"/>
      <c r="AD847" s="534"/>
      <c r="AE847" s="534"/>
      <c r="AF847" s="534"/>
      <c r="AG847" s="534"/>
      <c r="AH847" s="534"/>
      <c r="AI847" s="534"/>
      <c r="AJ847" s="534"/>
      <c r="AK847" s="534"/>
      <c r="AL847" s="534"/>
      <c r="AM847" s="534"/>
      <c r="AN847" s="534"/>
      <c r="AO847" s="534"/>
      <c r="AP847" s="981"/>
      <c r="AQ847" s="981"/>
      <c r="AR847" s="534"/>
      <c r="AS847" s="534"/>
    </row>
    <row r="848" spans="1:45" x14ac:dyDescent="0.25">
      <c r="A848" s="587"/>
      <c r="AD848" s="534"/>
      <c r="AE848" s="534"/>
      <c r="AF848" s="534"/>
      <c r="AG848" s="534"/>
      <c r="AH848" s="534"/>
      <c r="AI848" s="534"/>
      <c r="AJ848" s="534"/>
      <c r="AK848" s="534"/>
      <c r="AL848" s="534"/>
      <c r="AM848" s="534"/>
      <c r="AN848" s="534"/>
      <c r="AO848" s="534"/>
      <c r="AP848" s="981"/>
      <c r="AQ848" s="981"/>
      <c r="AR848" s="534"/>
      <c r="AS848" s="534"/>
    </row>
    <row r="849" spans="1:45" x14ac:dyDescent="0.25">
      <c r="A849" s="587"/>
      <c r="AD849" s="534"/>
      <c r="AE849" s="534"/>
      <c r="AF849" s="534"/>
      <c r="AG849" s="534"/>
      <c r="AH849" s="534"/>
      <c r="AI849" s="534"/>
      <c r="AJ849" s="534"/>
      <c r="AK849" s="534"/>
      <c r="AL849" s="534"/>
      <c r="AM849" s="534"/>
      <c r="AN849" s="534"/>
      <c r="AO849" s="534"/>
      <c r="AP849" s="981"/>
      <c r="AQ849" s="981"/>
      <c r="AR849" s="534"/>
      <c r="AS849" s="534"/>
    </row>
    <row r="850" spans="1:45" x14ac:dyDescent="0.25">
      <c r="A850" s="587"/>
      <c r="AD850" s="534"/>
      <c r="AE850" s="534"/>
      <c r="AF850" s="534"/>
      <c r="AG850" s="534"/>
      <c r="AH850" s="534"/>
      <c r="AI850" s="534"/>
      <c r="AJ850" s="534"/>
      <c r="AK850" s="534"/>
      <c r="AL850" s="534"/>
      <c r="AM850" s="534"/>
      <c r="AN850" s="534"/>
      <c r="AO850" s="534"/>
      <c r="AP850" s="981"/>
      <c r="AQ850" s="981"/>
      <c r="AR850" s="534"/>
      <c r="AS850" s="534"/>
    </row>
    <row r="851" spans="1:45" x14ac:dyDescent="0.25">
      <c r="A851" s="587"/>
      <c r="AD851" s="534"/>
      <c r="AE851" s="534"/>
      <c r="AF851" s="534"/>
      <c r="AG851" s="534"/>
      <c r="AH851" s="534"/>
      <c r="AI851" s="534"/>
      <c r="AJ851" s="534"/>
      <c r="AK851" s="534"/>
      <c r="AL851" s="534"/>
      <c r="AM851" s="534"/>
      <c r="AN851" s="534"/>
      <c r="AO851" s="534"/>
      <c r="AP851" s="981"/>
      <c r="AQ851" s="981"/>
      <c r="AR851" s="534"/>
      <c r="AS851" s="534"/>
    </row>
    <row r="852" spans="1:45" x14ac:dyDescent="0.25">
      <c r="A852" s="587"/>
      <c r="AD852" s="534"/>
      <c r="AE852" s="534"/>
      <c r="AF852" s="534"/>
      <c r="AG852" s="534"/>
      <c r="AH852" s="534"/>
      <c r="AI852" s="534"/>
      <c r="AJ852" s="534"/>
      <c r="AK852" s="534"/>
      <c r="AL852" s="534"/>
      <c r="AM852" s="534"/>
      <c r="AN852" s="534"/>
      <c r="AO852" s="534"/>
      <c r="AP852" s="981"/>
      <c r="AQ852" s="981"/>
      <c r="AR852" s="534"/>
      <c r="AS852" s="534"/>
    </row>
    <row r="853" spans="1:45" x14ac:dyDescent="0.25">
      <c r="A853" s="587"/>
      <c r="AD853" s="534"/>
      <c r="AE853" s="534"/>
      <c r="AF853" s="534"/>
      <c r="AG853" s="534"/>
      <c r="AH853" s="534"/>
      <c r="AI853" s="534"/>
      <c r="AJ853" s="534"/>
      <c r="AK853" s="534"/>
      <c r="AL853" s="534"/>
      <c r="AM853" s="534"/>
      <c r="AN853" s="534"/>
      <c r="AO853" s="534"/>
      <c r="AP853" s="981"/>
      <c r="AQ853" s="981"/>
      <c r="AR853" s="534"/>
      <c r="AS853" s="534"/>
    </row>
    <row r="854" spans="1:45" x14ac:dyDescent="0.25">
      <c r="A854" s="587"/>
      <c r="AD854" s="534"/>
      <c r="AE854" s="534"/>
      <c r="AF854" s="534"/>
      <c r="AG854" s="534"/>
      <c r="AH854" s="534"/>
      <c r="AI854" s="534"/>
      <c r="AJ854" s="534"/>
      <c r="AK854" s="534"/>
      <c r="AL854" s="534"/>
      <c r="AM854" s="534"/>
      <c r="AN854" s="534"/>
      <c r="AO854" s="534"/>
      <c r="AP854" s="981"/>
      <c r="AQ854" s="981"/>
      <c r="AR854" s="534"/>
      <c r="AS854" s="534"/>
    </row>
    <row r="855" spans="1:45" x14ac:dyDescent="0.25">
      <c r="A855" s="587"/>
      <c r="AD855" s="534"/>
      <c r="AE855" s="534"/>
      <c r="AF855" s="534"/>
      <c r="AG855" s="534"/>
      <c r="AH855" s="534"/>
      <c r="AI855" s="534"/>
      <c r="AJ855" s="534"/>
      <c r="AK855" s="534"/>
      <c r="AL855" s="534"/>
      <c r="AM855" s="534"/>
      <c r="AN855" s="534"/>
      <c r="AO855" s="534"/>
      <c r="AP855" s="981"/>
      <c r="AQ855" s="981"/>
      <c r="AR855" s="534"/>
      <c r="AS855" s="534"/>
    </row>
    <row r="856" spans="1:45" x14ac:dyDescent="0.25">
      <c r="A856" s="587"/>
      <c r="AD856" s="534"/>
      <c r="AE856" s="534"/>
      <c r="AF856" s="534"/>
      <c r="AG856" s="534"/>
      <c r="AH856" s="534"/>
      <c r="AI856" s="534"/>
      <c r="AJ856" s="534"/>
      <c r="AK856" s="534"/>
      <c r="AL856" s="534"/>
      <c r="AM856" s="534"/>
      <c r="AN856" s="534"/>
      <c r="AO856" s="534"/>
      <c r="AP856" s="981"/>
      <c r="AQ856" s="981"/>
      <c r="AR856" s="534"/>
      <c r="AS856" s="534"/>
    </row>
    <row r="857" spans="1:45" x14ac:dyDescent="0.25">
      <c r="A857" s="587"/>
      <c r="AD857" s="534"/>
      <c r="AE857" s="534"/>
      <c r="AF857" s="534"/>
      <c r="AG857" s="534"/>
      <c r="AH857" s="534"/>
      <c r="AI857" s="534"/>
      <c r="AJ857" s="534"/>
      <c r="AK857" s="534"/>
      <c r="AL857" s="534"/>
      <c r="AM857" s="534"/>
      <c r="AN857" s="534"/>
      <c r="AO857" s="534"/>
      <c r="AP857" s="981"/>
      <c r="AQ857" s="981"/>
      <c r="AR857" s="534"/>
      <c r="AS857" s="534"/>
    </row>
    <row r="858" spans="1:45" x14ac:dyDescent="0.25">
      <c r="A858" s="587"/>
      <c r="AD858" s="534"/>
      <c r="AE858" s="534"/>
      <c r="AF858" s="534"/>
      <c r="AG858" s="534"/>
      <c r="AH858" s="534"/>
      <c r="AI858" s="534"/>
      <c r="AJ858" s="534"/>
      <c r="AK858" s="534"/>
      <c r="AL858" s="534"/>
      <c r="AM858" s="534"/>
      <c r="AN858" s="534"/>
      <c r="AO858" s="534"/>
      <c r="AP858" s="981"/>
      <c r="AQ858" s="981"/>
      <c r="AR858" s="534"/>
      <c r="AS858" s="534"/>
    </row>
    <row r="859" spans="1:45" x14ac:dyDescent="0.25">
      <c r="A859" s="587"/>
      <c r="AD859" s="534"/>
      <c r="AE859" s="534"/>
      <c r="AF859" s="534"/>
      <c r="AG859" s="534"/>
      <c r="AH859" s="534"/>
      <c r="AI859" s="534"/>
      <c r="AJ859" s="534"/>
      <c r="AK859" s="534"/>
      <c r="AL859" s="534"/>
      <c r="AM859" s="534"/>
      <c r="AN859" s="534"/>
      <c r="AO859" s="534"/>
      <c r="AP859" s="981"/>
      <c r="AQ859" s="981"/>
      <c r="AR859" s="534"/>
      <c r="AS859" s="534"/>
    </row>
    <row r="860" spans="1:45" x14ac:dyDescent="0.25">
      <c r="A860" s="587"/>
      <c r="AD860" s="534"/>
      <c r="AE860" s="534"/>
      <c r="AF860" s="534"/>
      <c r="AG860" s="534"/>
      <c r="AH860" s="534"/>
      <c r="AI860" s="534"/>
      <c r="AJ860" s="534"/>
      <c r="AK860" s="534"/>
      <c r="AL860" s="534"/>
      <c r="AM860" s="534"/>
      <c r="AN860" s="534"/>
      <c r="AO860" s="534"/>
      <c r="AP860" s="981"/>
      <c r="AQ860" s="981"/>
      <c r="AR860" s="534"/>
      <c r="AS860" s="534"/>
    </row>
    <row r="861" spans="1:45" x14ac:dyDescent="0.25">
      <c r="A861" s="568"/>
      <c r="AD861" s="534"/>
      <c r="AE861" s="534"/>
      <c r="AF861" s="534"/>
      <c r="AG861" s="534"/>
      <c r="AH861" s="534"/>
      <c r="AI861" s="534"/>
      <c r="AJ861" s="534"/>
      <c r="AK861" s="534"/>
      <c r="AL861" s="534"/>
      <c r="AM861" s="534"/>
      <c r="AN861" s="534"/>
      <c r="AO861" s="534"/>
      <c r="AP861" s="981"/>
      <c r="AQ861" s="981"/>
      <c r="AR861" s="534"/>
      <c r="AS861" s="534"/>
    </row>
    <row r="862" spans="1:45" x14ac:dyDescent="0.25">
      <c r="A862" s="587"/>
      <c r="AD862" s="534"/>
      <c r="AE862" s="534"/>
      <c r="AF862" s="534"/>
      <c r="AG862" s="534"/>
      <c r="AH862" s="534"/>
      <c r="AI862" s="534"/>
      <c r="AJ862" s="534"/>
      <c r="AK862" s="534"/>
      <c r="AL862" s="534"/>
      <c r="AM862" s="534"/>
      <c r="AN862" s="534"/>
      <c r="AO862" s="534"/>
      <c r="AP862" s="981"/>
      <c r="AQ862" s="981"/>
      <c r="AR862" s="534"/>
      <c r="AS862" s="534"/>
    </row>
    <row r="863" spans="1:45" x14ac:dyDescent="0.25">
      <c r="A863" s="587"/>
      <c r="AD863" s="534"/>
      <c r="AE863" s="534"/>
      <c r="AF863" s="534"/>
      <c r="AG863" s="534"/>
      <c r="AH863" s="534"/>
      <c r="AI863" s="534"/>
      <c r="AJ863" s="534"/>
      <c r="AK863" s="534"/>
      <c r="AL863" s="534"/>
      <c r="AM863" s="534"/>
      <c r="AN863" s="534"/>
      <c r="AO863" s="534"/>
      <c r="AP863" s="981"/>
      <c r="AQ863" s="981"/>
      <c r="AR863" s="534"/>
      <c r="AS863" s="534"/>
    </row>
    <row r="864" spans="1:45" x14ac:dyDescent="0.25">
      <c r="A864" s="587"/>
      <c r="AD864" s="534"/>
      <c r="AE864" s="534"/>
      <c r="AF864" s="534"/>
      <c r="AG864" s="534"/>
      <c r="AH864" s="534"/>
      <c r="AI864" s="534"/>
      <c r="AJ864" s="534"/>
      <c r="AK864" s="534"/>
      <c r="AL864" s="534"/>
      <c r="AM864" s="534"/>
      <c r="AN864" s="534"/>
      <c r="AO864" s="534"/>
      <c r="AP864" s="981"/>
      <c r="AQ864" s="981"/>
      <c r="AR864" s="534"/>
      <c r="AS864" s="534"/>
    </row>
    <row r="865" spans="1:45" x14ac:dyDescent="0.25">
      <c r="A865" s="587"/>
      <c r="AD865" s="534"/>
      <c r="AE865" s="534"/>
      <c r="AF865" s="534"/>
      <c r="AG865" s="534"/>
      <c r="AH865" s="534"/>
      <c r="AI865" s="534"/>
      <c r="AJ865" s="534"/>
      <c r="AK865" s="534"/>
      <c r="AL865" s="534"/>
      <c r="AM865" s="534"/>
      <c r="AN865" s="534"/>
      <c r="AO865" s="534"/>
      <c r="AP865" s="981"/>
      <c r="AQ865" s="981"/>
      <c r="AR865" s="534"/>
      <c r="AS865" s="534"/>
    </row>
    <row r="866" spans="1:45" x14ac:dyDescent="0.25">
      <c r="A866" s="587"/>
      <c r="AD866" s="534"/>
      <c r="AE866" s="534"/>
      <c r="AF866" s="534"/>
      <c r="AG866" s="534"/>
      <c r="AH866" s="534"/>
      <c r="AI866" s="534"/>
      <c r="AJ866" s="534"/>
      <c r="AK866" s="534"/>
      <c r="AL866" s="534"/>
      <c r="AM866" s="534"/>
      <c r="AN866" s="534"/>
      <c r="AO866" s="534"/>
      <c r="AP866" s="981"/>
      <c r="AQ866" s="981"/>
      <c r="AR866" s="534"/>
      <c r="AS866" s="534"/>
    </row>
    <row r="867" spans="1:45" x14ac:dyDescent="0.25">
      <c r="A867" s="587"/>
      <c r="AD867" s="534"/>
      <c r="AE867" s="534"/>
      <c r="AF867" s="534"/>
      <c r="AG867" s="534"/>
      <c r="AH867" s="534"/>
      <c r="AI867" s="534"/>
      <c r="AJ867" s="534"/>
      <c r="AK867" s="534"/>
      <c r="AL867" s="534"/>
      <c r="AM867" s="534"/>
      <c r="AN867" s="534"/>
      <c r="AO867" s="534"/>
      <c r="AP867" s="981"/>
      <c r="AQ867" s="981"/>
      <c r="AR867" s="534"/>
      <c r="AS867" s="534"/>
    </row>
    <row r="868" spans="1:45" x14ac:dyDescent="0.25">
      <c r="A868" s="587"/>
      <c r="AD868" s="534"/>
      <c r="AE868" s="534"/>
      <c r="AF868" s="534"/>
      <c r="AG868" s="534"/>
      <c r="AH868" s="534"/>
      <c r="AI868" s="534"/>
      <c r="AJ868" s="534"/>
      <c r="AK868" s="534"/>
      <c r="AL868" s="534"/>
      <c r="AM868" s="534"/>
      <c r="AN868" s="534"/>
      <c r="AO868" s="534"/>
      <c r="AP868" s="981"/>
      <c r="AQ868" s="981"/>
      <c r="AR868" s="534"/>
      <c r="AS868" s="534"/>
    </row>
    <row r="869" spans="1:45" x14ac:dyDescent="0.25">
      <c r="A869" s="568"/>
      <c r="AD869" s="534"/>
      <c r="AE869" s="534"/>
      <c r="AF869" s="534"/>
      <c r="AG869" s="534"/>
      <c r="AH869" s="534"/>
      <c r="AI869" s="534"/>
      <c r="AJ869" s="534"/>
      <c r="AK869" s="534"/>
      <c r="AL869" s="534"/>
      <c r="AM869" s="534"/>
      <c r="AN869" s="534"/>
      <c r="AO869" s="534"/>
      <c r="AP869" s="981"/>
      <c r="AQ869" s="981"/>
      <c r="AR869" s="534"/>
      <c r="AS869" s="534"/>
    </row>
    <row r="870" spans="1:45" x14ac:dyDescent="0.25">
      <c r="A870" s="587"/>
      <c r="AD870" s="534"/>
      <c r="AE870" s="534"/>
      <c r="AF870" s="534"/>
      <c r="AG870" s="534"/>
      <c r="AH870" s="534"/>
      <c r="AI870" s="534"/>
      <c r="AJ870" s="534"/>
      <c r="AK870" s="534"/>
      <c r="AL870" s="534"/>
      <c r="AM870" s="534"/>
      <c r="AN870" s="534"/>
      <c r="AO870" s="534"/>
      <c r="AP870" s="981"/>
      <c r="AQ870" s="981"/>
      <c r="AR870" s="534"/>
      <c r="AS870" s="534"/>
    </row>
    <row r="871" spans="1:45" x14ac:dyDescent="0.25">
      <c r="A871" s="587"/>
      <c r="AD871" s="534"/>
      <c r="AE871" s="534"/>
      <c r="AF871" s="534"/>
      <c r="AG871" s="534"/>
      <c r="AH871" s="534"/>
      <c r="AI871" s="534"/>
      <c r="AJ871" s="534"/>
      <c r="AK871" s="534"/>
      <c r="AL871" s="534"/>
      <c r="AM871" s="534"/>
      <c r="AN871" s="534"/>
      <c r="AO871" s="534"/>
      <c r="AP871" s="981"/>
      <c r="AQ871" s="981"/>
      <c r="AR871" s="534"/>
      <c r="AS871" s="534"/>
    </row>
    <row r="872" spans="1:45" x14ac:dyDescent="0.25">
      <c r="A872" s="587"/>
      <c r="AD872" s="534"/>
      <c r="AE872" s="534"/>
      <c r="AF872" s="534"/>
      <c r="AG872" s="534"/>
      <c r="AH872" s="534"/>
      <c r="AI872" s="534"/>
      <c r="AJ872" s="534"/>
      <c r="AK872" s="534"/>
      <c r="AL872" s="534"/>
      <c r="AM872" s="534"/>
      <c r="AN872" s="534"/>
      <c r="AO872" s="534"/>
      <c r="AP872" s="981"/>
      <c r="AQ872" s="981"/>
      <c r="AR872" s="534"/>
      <c r="AS872" s="534"/>
    </row>
    <row r="873" spans="1:45" x14ac:dyDescent="0.25">
      <c r="A873" s="587"/>
      <c r="AD873" s="534"/>
      <c r="AE873" s="534"/>
      <c r="AF873" s="534"/>
      <c r="AG873" s="534"/>
      <c r="AH873" s="534"/>
      <c r="AI873" s="534"/>
      <c r="AJ873" s="534"/>
      <c r="AK873" s="534"/>
      <c r="AL873" s="534"/>
      <c r="AM873" s="534"/>
      <c r="AN873" s="534"/>
      <c r="AO873" s="534"/>
      <c r="AP873" s="981"/>
      <c r="AQ873" s="981"/>
      <c r="AR873" s="534"/>
      <c r="AS873" s="534"/>
    </row>
    <row r="874" spans="1:45" x14ac:dyDescent="0.25">
      <c r="A874" s="568"/>
      <c r="AD874" s="534"/>
      <c r="AE874" s="534"/>
      <c r="AF874" s="534"/>
      <c r="AG874" s="534"/>
      <c r="AH874" s="534"/>
      <c r="AI874" s="534"/>
      <c r="AJ874" s="534"/>
      <c r="AK874" s="534"/>
      <c r="AL874" s="534"/>
      <c r="AM874" s="534"/>
      <c r="AN874" s="534"/>
      <c r="AO874" s="534"/>
      <c r="AP874" s="981"/>
      <c r="AQ874" s="981"/>
      <c r="AR874" s="534"/>
      <c r="AS874" s="534"/>
    </row>
    <row r="875" spans="1:45" x14ac:dyDescent="0.25">
      <c r="A875" s="587"/>
      <c r="AD875" s="534"/>
      <c r="AE875" s="534"/>
      <c r="AF875" s="534"/>
      <c r="AG875" s="534"/>
      <c r="AH875" s="534"/>
      <c r="AI875" s="534"/>
      <c r="AJ875" s="534"/>
      <c r="AK875" s="534"/>
      <c r="AL875" s="534"/>
      <c r="AM875" s="534"/>
      <c r="AN875" s="534"/>
      <c r="AO875" s="534"/>
      <c r="AP875" s="981"/>
      <c r="AQ875" s="981"/>
      <c r="AR875" s="534"/>
      <c r="AS875" s="534"/>
    </row>
    <row r="876" spans="1:45" x14ac:dyDescent="0.25">
      <c r="A876" s="587"/>
      <c r="AD876" s="534"/>
      <c r="AE876" s="534"/>
      <c r="AF876" s="534"/>
      <c r="AG876" s="534"/>
      <c r="AH876" s="534"/>
      <c r="AI876" s="534"/>
      <c r="AJ876" s="534"/>
      <c r="AK876" s="534"/>
      <c r="AL876" s="534"/>
      <c r="AM876" s="534"/>
      <c r="AN876" s="534"/>
      <c r="AO876" s="534"/>
      <c r="AP876" s="981"/>
      <c r="AQ876" s="981"/>
      <c r="AR876" s="534"/>
      <c r="AS876" s="534"/>
    </row>
    <row r="877" spans="1:45" x14ac:dyDescent="0.25">
      <c r="A877" s="587"/>
      <c r="AD877" s="534"/>
      <c r="AE877" s="534"/>
      <c r="AF877" s="534"/>
      <c r="AG877" s="534"/>
      <c r="AH877" s="534"/>
      <c r="AI877" s="534"/>
      <c r="AJ877" s="534"/>
      <c r="AK877" s="534"/>
      <c r="AL877" s="534"/>
      <c r="AM877" s="534"/>
      <c r="AN877" s="534"/>
      <c r="AO877" s="534"/>
      <c r="AP877" s="981"/>
      <c r="AQ877" s="981"/>
      <c r="AR877" s="534"/>
      <c r="AS877" s="534"/>
    </row>
    <row r="878" spans="1:45" x14ac:dyDescent="0.25">
      <c r="A878" s="587"/>
      <c r="AD878" s="534"/>
      <c r="AE878" s="534"/>
      <c r="AF878" s="534"/>
      <c r="AG878" s="534"/>
      <c r="AH878" s="534"/>
      <c r="AI878" s="534"/>
      <c r="AJ878" s="534"/>
      <c r="AK878" s="534"/>
      <c r="AL878" s="534"/>
      <c r="AM878" s="534"/>
      <c r="AN878" s="534"/>
      <c r="AO878" s="534"/>
      <c r="AP878" s="981"/>
      <c r="AQ878" s="981"/>
      <c r="AR878" s="534"/>
      <c r="AS878" s="534"/>
    </row>
    <row r="879" spans="1:45" x14ac:dyDescent="0.25">
      <c r="A879" s="587"/>
      <c r="AD879" s="534"/>
      <c r="AE879" s="534"/>
      <c r="AF879" s="534"/>
      <c r="AG879" s="534"/>
      <c r="AH879" s="534"/>
      <c r="AI879" s="534"/>
      <c r="AJ879" s="534"/>
      <c r="AK879" s="534"/>
      <c r="AL879" s="534"/>
      <c r="AM879" s="534"/>
      <c r="AN879" s="534"/>
      <c r="AO879" s="534"/>
      <c r="AP879" s="981"/>
      <c r="AQ879" s="981"/>
      <c r="AR879" s="534"/>
      <c r="AS879" s="534"/>
    </row>
    <row r="880" spans="1:45" x14ac:dyDescent="0.25">
      <c r="A880" s="587"/>
      <c r="AD880" s="534"/>
      <c r="AE880" s="534"/>
      <c r="AF880" s="534"/>
      <c r="AG880" s="534"/>
      <c r="AH880" s="534"/>
      <c r="AI880" s="534"/>
      <c r="AJ880" s="534"/>
      <c r="AK880" s="534"/>
      <c r="AL880" s="534"/>
      <c r="AM880" s="534"/>
      <c r="AN880" s="534"/>
      <c r="AO880" s="534"/>
      <c r="AP880" s="981"/>
      <c r="AQ880" s="981"/>
      <c r="AR880" s="534"/>
      <c r="AS880" s="534"/>
    </row>
    <row r="881" spans="1:45" x14ac:dyDescent="0.25">
      <c r="A881" s="587"/>
      <c r="AD881" s="534"/>
      <c r="AE881" s="534"/>
      <c r="AF881" s="534"/>
      <c r="AG881" s="534"/>
      <c r="AH881" s="534"/>
      <c r="AI881" s="534"/>
      <c r="AJ881" s="534"/>
      <c r="AK881" s="534"/>
      <c r="AL881" s="534"/>
      <c r="AM881" s="534"/>
      <c r="AN881" s="534"/>
      <c r="AO881" s="534"/>
      <c r="AP881" s="981"/>
      <c r="AQ881" s="981"/>
      <c r="AR881" s="534"/>
      <c r="AS881" s="534"/>
    </row>
    <row r="882" spans="1:45" x14ac:dyDescent="0.25">
      <c r="A882" s="587"/>
      <c r="AD882" s="534"/>
      <c r="AE882" s="534"/>
      <c r="AF882" s="534"/>
      <c r="AG882" s="534"/>
      <c r="AH882" s="534"/>
      <c r="AI882" s="534"/>
      <c r="AJ882" s="534"/>
      <c r="AK882" s="534"/>
      <c r="AL882" s="534"/>
      <c r="AM882" s="534"/>
      <c r="AN882" s="534"/>
      <c r="AO882" s="534"/>
      <c r="AP882" s="981"/>
      <c r="AQ882" s="981"/>
      <c r="AR882" s="534"/>
      <c r="AS882" s="534"/>
    </row>
    <row r="883" spans="1:45" x14ac:dyDescent="0.25">
      <c r="A883" s="587"/>
      <c r="AD883" s="534"/>
      <c r="AE883" s="534"/>
      <c r="AF883" s="534"/>
      <c r="AG883" s="534"/>
      <c r="AH883" s="534"/>
      <c r="AI883" s="534"/>
      <c r="AJ883" s="534"/>
      <c r="AK883" s="534"/>
      <c r="AL883" s="534"/>
      <c r="AM883" s="534"/>
      <c r="AN883" s="534"/>
      <c r="AO883" s="534"/>
      <c r="AP883" s="981"/>
      <c r="AQ883" s="981"/>
      <c r="AR883" s="534"/>
      <c r="AS883" s="534"/>
    </row>
    <row r="884" spans="1:45" x14ac:dyDescent="0.25">
      <c r="A884" s="587"/>
      <c r="AD884" s="534"/>
      <c r="AE884" s="534"/>
      <c r="AF884" s="534"/>
      <c r="AG884" s="534"/>
      <c r="AH884" s="534"/>
      <c r="AI884" s="534"/>
      <c r="AJ884" s="534"/>
      <c r="AK884" s="534"/>
      <c r="AL884" s="534"/>
      <c r="AM884" s="534"/>
      <c r="AN884" s="534"/>
      <c r="AO884" s="534"/>
      <c r="AP884" s="981"/>
      <c r="AQ884" s="981"/>
      <c r="AR884" s="534"/>
      <c r="AS884" s="534"/>
    </row>
    <row r="885" spans="1:45" x14ac:dyDescent="0.25">
      <c r="A885" s="587"/>
      <c r="AD885" s="534"/>
      <c r="AE885" s="534"/>
      <c r="AF885" s="534"/>
      <c r="AG885" s="534"/>
      <c r="AH885" s="534"/>
      <c r="AI885" s="534"/>
      <c r="AJ885" s="534"/>
      <c r="AK885" s="534"/>
      <c r="AL885" s="534"/>
      <c r="AM885" s="534"/>
      <c r="AN885" s="534"/>
      <c r="AO885" s="534"/>
      <c r="AP885" s="981"/>
      <c r="AQ885" s="981"/>
      <c r="AR885" s="534"/>
      <c r="AS885" s="534"/>
    </row>
    <row r="886" spans="1:45" x14ac:dyDescent="0.25">
      <c r="A886" s="587"/>
      <c r="AD886" s="534"/>
      <c r="AE886" s="534"/>
      <c r="AF886" s="534"/>
      <c r="AG886" s="534"/>
      <c r="AH886" s="534"/>
      <c r="AI886" s="534"/>
      <c r="AJ886" s="534"/>
      <c r="AK886" s="534"/>
      <c r="AL886" s="534"/>
      <c r="AM886" s="534"/>
      <c r="AN886" s="534"/>
      <c r="AO886" s="534"/>
      <c r="AP886" s="981"/>
      <c r="AQ886" s="981"/>
      <c r="AR886" s="534"/>
      <c r="AS886" s="534"/>
    </row>
    <row r="887" spans="1:45" x14ac:dyDescent="0.25">
      <c r="A887" s="587"/>
      <c r="AD887" s="534"/>
      <c r="AE887" s="534"/>
      <c r="AF887" s="534"/>
      <c r="AG887" s="534"/>
      <c r="AH887" s="534"/>
      <c r="AI887" s="534"/>
      <c r="AJ887" s="534"/>
      <c r="AK887" s="534"/>
      <c r="AL887" s="534"/>
      <c r="AM887" s="534"/>
      <c r="AN887" s="534"/>
      <c r="AO887" s="534"/>
      <c r="AP887" s="981"/>
      <c r="AQ887" s="981"/>
      <c r="AR887" s="534"/>
      <c r="AS887" s="534"/>
    </row>
    <row r="888" spans="1:45" x14ac:dyDescent="0.25">
      <c r="A888" s="587"/>
      <c r="AD888" s="534"/>
      <c r="AE888" s="534"/>
      <c r="AF888" s="534"/>
      <c r="AG888" s="534"/>
      <c r="AH888" s="534"/>
      <c r="AI888" s="534"/>
      <c r="AJ888" s="534"/>
      <c r="AK888" s="534"/>
      <c r="AL888" s="534"/>
      <c r="AM888" s="534"/>
      <c r="AN888" s="534"/>
      <c r="AO888" s="534"/>
      <c r="AP888" s="981"/>
      <c r="AQ888" s="981"/>
      <c r="AR888" s="534"/>
      <c r="AS888" s="534"/>
    </row>
    <row r="889" spans="1:45" x14ac:dyDescent="0.25">
      <c r="A889" s="587"/>
      <c r="AD889" s="534"/>
      <c r="AE889" s="534"/>
      <c r="AF889" s="534"/>
      <c r="AG889" s="534"/>
      <c r="AH889" s="534"/>
      <c r="AI889" s="534"/>
      <c r="AJ889" s="534"/>
      <c r="AK889" s="534"/>
      <c r="AL889" s="534"/>
      <c r="AM889" s="534"/>
      <c r="AN889" s="534"/>
      <c r="AO889" s="534"/>
      <c r="AP889" s="981"/>
      <c r="AQ889" s="981"/>
      <c r="AR889" s="534"/>
      <c r="AS889" s="534"/>
    </row>
    <row r="890" spans="1:45" x14ac:dyDescent="0.25">
      <c r="A890" s="587"/>
      <c r="AD890" s="534"/>
      <c r="AE890" s="534"/>
      <c r="AF890" s="534"/>
      <c r="AG890" s="534"/>
      <c r="AH890" s="534"/>
      <c r="AI890" s="534"/>
      <c r="AJ890" s="534"/>
      <c r="AK890" s="534"/>
      <c r="AL890" s="534"/>
      <c r="AM890" s="534"/>
      <c r="AN890" s="534"/>
      <c r="AO890" s="534"/>
      <c r="AP890" s="981"/>
      <c r="AQ890" s="981"/>
      <c r="AR890" s="534"/>
      <c r="AS890" s="534"/>
    </row>
    <row r="891" spans="1:45" x14ac:dyDescent="0.25">
      <c r="A891" s="587"/>
      <c r="AD891" s="534"/>
      <c r="AE891" s="534"/>
      <c r="AF891" s="534"/>
      <c r="AG891" s="534"/>
      <c r="AH891" s="534"/>
      <c r="AI891" s="534"/>
      <c r="AJ891" s="534"/>
      <c r="AK891" s="534"/>
      <c r="AL891" s="534"/>
      <c r="AM891" s="534"/>
      <c r="AN891" s="534"/>
      <c r="AO891" s="534"/>
      <c r="AP891" s="981"/>
      <c r="AQ891" s="981"/>
      <c r="AR891" s="534"/>
      <c r="AS891" s="534"/>
    </row>
    <row r="892" spans="1:45" x14ac:dyDescent="0.25">
      <c r="A892" s="587"/>
      <c r="AD892" s="534"/>
      <c r="AE892" s="534"/>
      <c r="AF892" s="534"/>
      <c r="AG892" s="534"/>
      <c r="AH892" s="534"/>
      <c r="AI892" s="534"/>
      <c r="AJ892" s="534"/>
      <c r="AK892" s="534"/>
      <c r="AL892" s="534"/>
      <c r="AM892" s="534"/>
      <c r="AN892" s="534"/>
      <c r="AO892" s="534"/>
      <c r="AP892" s="981"/>
      <c r="AQ892" s="981"/>
      <c r="AR892" s="534"/>
      <c r="AS892" s="534"/>
    </row>
    <row r="893" spans="1:45" x14ac:dyDescent="0.25">
      <c r="A893" s="587"/>
      <c r="AD893" s="534"/>
      <c r="AE893" s="534"/>
      <c r="AF893" s="534"/>
      <c r="AG893" s="534"/>
      <c r="AH893" s="534"/>
      <c r="AI893" s="534"/>
      <c r="AJ893" s="534"/>
      <c r="AK893" s="534"/>
      <c r="AL893" s="534"/>
      <c r="AM893" s="534"/>
      <c r="AN893" s="534"/>
      <c r="AO893" s="534"/>
      <c r="AP893" s="981"/>
      <c r="AQ893" s="981"/>
      <c r="AR893" s="534"/>
      <c r="AS893" s="534"/>
    </row>
    <row r="894" spans="1:45" x14ac:dyDescent="0.25">
      <c r="A894" s="587"/>
      <c r="AD894" s="534"/>
      <c r="AE894" s="534"/>
      <c r="AF894" s="534"/>
      <c r="AG894" s="534"/>
      <c r="AH894" s="534"/>
      <c r="AI894" s="534"/>
      <c r="AJ894" s="534"/>
      <c r="AK894" s="534"/>
      <c r="AL894" s="534"/>
      <c r="AM894" s="534"/>
      <c r="AN894" s="534"/>
      <c r="AO894" s="534"/>
      <c r="AP894" s="981"/>
      <c r="AQ894" s="981"/>
      <c r="AR894" s="534"/>
      <c r="AS894" s="534"/>
    </row>
    <row r="895" spans="1:45" x14ac:dyDescent="0.25">
      <c r="A895" s="587"/>
      <c r="AD895" s="534"/>
      <c r="AE895" s="534"/>
      <c r="AF895" s="534"/>
      <c r="AG895" s="534"/>
      <c r="AH895" s="534"/>
      <c r="AI895" s="534"/>
      <c r="AJ895" s="534"/>
      <c r="AK895" s="534"/>
      <c r="AL895" s="534"/>
      <c r="AM895" s="534"/>
      <c r="AN895" s="534"/>
      <c r="AO895" s="534"/>
      <c r="AP895" s="981"/>
      <c r="AQ895" s="981"/>
      <c r="AR895" s="534"/>
      <c r="AS895" s="534"/>
    </row>
    <row r="896" spans="1:45" x14ac:dyDescent="0.25">
      <c r="A896" s="587"/>
      <c r="AD896" s="534"/>
      <c r="AE896" s="534"/>
      <c r="AF896" s="534"/>
      <c r="AG896" s="534"/>
      <c r="AH896" s="534"/>
      <c r="AI896" s="534"/>
      <c r="AJ896" s="534"/>
      <c r="AK896" s="534"/>
      <c r="AL896" s="534"/>
      <c r="AM896" s="534"/>
      <c r="AN896" s="534"/>
      <c r="AO896" s="534"/>
      <c r="AP896" s="981"/>
      <c r="AQ896" s="981"/>
      <c r="AR896" s="534"/>
      <c r="AS896" s="534"/>
    </row>
    <row r="897" spans="1:45" x14ac:dyDescent="0.25">
      <c r="A897" s="587"/>
      <c r="AD897" s="534"/>
      <c r="AE897" s="534"/>
      <c r="AF897" s="534"/>
      <c r="AG897" s="534"/>
      <c r="AH897" s="534"/>
      <c r="AI897" s="534"/>
      <c r="AJ897" s="534"/>
      <c r="AK897" s="534"/>
      <c r="AL897" s="534"/>
      <c r="AM897" s="534"/>
      <c r="AN897" s="534"/>
      <c r="AO897" s="534"/>
      <c r="AP897" s="981"/>
      <c r="AQ897" s="981"/>
      <c r="AR897" s="534"/>
      <c r="AS897" s="534"/>
    </row>
    <row r="898" spans="1:45" x14ac:dyDescent="0.25">
      <c r="A898" s="587"/>
      <c r="AD898" s="534"/>
      <c r="AE898" s="534"/>
      <c r="AF898" s="534"/>
      <c r="AG898" s="534"/>
      <c r="AH898" s="534"/>
      <c r="AI898" s="534"/>
      <c r="AJ898" s="534"/>
      <c r="AK898" s="534"/>
      <c r="AL898" s="534"/>
      <c r="AM898" s="534"/>
      <c r="AN898" s="534"/>
      <c r="AO898" s="534"/>
      <c r="AP898" s="981"/>
      <c r="AQ898" s="981"/>
      <c r="AR898" s="534"/>
      <c r="AS898" s="534"/>
    </row>
    <row r="899" spans="1:45" x14ac:dyDescent="0.25">
      <c r="A899" s="587"/>
      <c r="AD899" s="534"/>
      <c r="AE899" s="534"/>
      <c r="AF899" s="534"/>
      <c r="AG899" s="534"/>
      <c r="AH899" s="534"/>
      <c r="AI899" s="534"/>
      <c r="AJ899" s="534"/>
      <c r="AK899" s="534"/>
      <c r="AL899" s="534"/>
      <c r="AM899" s="534"/>
      <c r="AN899" s="534"/>
      <c r="AO899" s="534"/>
      <c r="AP899" s="981"/>
      <c r="AQ899" s="981"/>
      <c r="AR899" s="534"/>
      <c r="AS899" s="534"/>
    </row>
    <row r="900" spans="1:45" x14ac:dyDescent="0.25">
      <c r="A900" s="587"/>
      <c r="AD900" s="534"/>
      <c r="AE900" s="534"/>
      <c r="AF900" s="534"/>
      <c r="AG900" s="534"/>
      <c r="AH900" s="534"/>
      <c r="AI900" s="534"/>
      <c r="AJ900" s="534"/>
      <c r="AK900" s="534"/>
      <c r="AL900" s="534"/>
      <c r="AM900" s="534"/>
      <c r="AN900" s="534"/>
      <c r="AO900" s="534"/>
      <c r="AP900" s="981"/>
      <c r="AQ900" s="981"/>
      <c r="AR900" s="534"/>
      <c r="AS900" s="534"/>
    </row>
    <row r="901" spans="1:45" x14ac:dyDescent="0.25">
      <c r="A901" s="587"/>
      <c r="AD901" s="534"/>
      <c r="AE901" s="534"/>
      <c r="AF901" s="534"/>
      <c r="AG901" s="534"/>
      <c r="AH901" s="534"/>
      <c r="AI901" s="534"/>
      <c r="AJ901" s="534"/>
      <c r="AK901" s="534"/>
      <c r="AL901" s="534"/>
      <c r="AM901" s="534"/>
      <c r="AN901" s="534"/>
      <c r="AO901" s="534"/>
      <c r="AP901" s="981"/>
      <c r="AQ901" s="981"/>
      <c r="AR901" s="534"/>
      <c r="AS901" s="534"/>
    </row>
    <row r="902" spans="1:45" x14ac:dyDescent="0.25">
      <c r="A902" s="587"/>
      <c r="AD902" s="534"/>
      <c r="AE902" s="534"/>
      <c r="AF902" s="534"/>
      <c r="AG902" s="534"/>
      <c r="AH902" s="534"/>
      <c r="AI902" s="534"/>
      <c r="AJ902" s="534"/>
      <c r="AK902" s="534"/>
      <c r="AL902" s="534"/>
      <c r="AM902" s="534"/>
      <c r="AN902" s="534"/>
      <c r="AO902" s="534"/>
      <c r="AP902" s="981"/>
      <c r="AQ902" s="981"/>
      <c r="AR902" s="534"/>
      <c r="AS902" s="534"/>
    </row>
    <row r="903" spans="1:45" x14ac:dyDescent="0.25">
      <c r="A903" s="587"/>
      <c r="AD903" s="534"/>
      <c r="AE903" s="534"/>
      <c r="AF903" s="534"/>
      <c r="AG903" s="534"/>
      <c r="AH903" s="534"/>
      <c r="AI903" s="534"/>
      <c r="AJ903" s="534"/>
      <c r="AK903" s="534"/>
      <c r="AL903" s="534"/>
      <c r="AM903" s="534"/>
      <c r="AN903" s="534"/>
      <c r="AO903" s="534"/>
      <c r="AP903" s="981"/>
      <c r="AQ903" s="981"/>
      <c r="AR903" s="534"/>
      <c r="AS903" s="534"/>
    </row>
    <row r="904" spans="1:45" x14ac:dyDescent="0.25">
      <c r="A904" s="587"/>
      <c r="AD904" s="534"/>
      <c r="AE904" s="534"/>
      <c r="AF904" s="534"/>
      <c r="AG904" s="534"/>
      <c r="AH904" s="534"/>
      <c r="AI904" s="534"/>
      <c r="AJ904" s="534"/>
      <c r="AK904" s="534"/>
      <c r="AL904" s="534"/>
      <c r="AM904" s="534"/>
      <c r="AN904" s="534"/>
      <c r="AO904" s="534"/>
      <c r="AP904" s="981"/>
      <c r="AQ904" s="981"/>
      <c r="AR904" s="534"/>
      <c r="AS904" s="534"/>
    </row>
    <row r="905" spans="1:45" x14ac:dyDescent="0.25">
      <c r="A905" s="587"/>
      <c r="AD905" s="534"/>
      <c r="AE905" s="534"/>
      <c r="AF905" s="534"/>
      <c r="AG905" s="534"/>
      <c r="AH905" s="534"/>
      <c r="AI905" s="534"/>
      <c r="AJ905" s="534"/>
      <c r="AK905" s="534"/>
      <c r="AL905" s="534"/>
      <c r="AM905" s="534"/>
      <c r="AN905" s="534"/>
      <c r="AO905" s="534"/>
      <c r="AP905" s="981"/>
      <c r="AQ905" s="981"/>
      <c r="AR905" s="534"/>
      <c r="AS905" s="534"/>
    </row>
    <row r="906" spans="1:45" x14ac:dyDescent="0.25">
      <c r="A906" s="587"/>
      <c r="AD906" s="534"/>
      <c r="AE906" s="534"/>
      <c r="AF906" s="534"/>
      <c r="AG906" s="534"/>
      <c r="AH906" s="534"/>
      <c r="AI906" s="534"/>
      <c r="AJ906" s="534"/>
      <c r="AK906" s="534"/>
      <c r="AL906" s="534"/>
      <c r="AM906" s="534"/>
      <c r="AN906" s="534"/>
      <c r="AO906" s="534"/>
      <c r="AP906" s="981"/>
      <c r="AQ906" s="981"/>
      <c r="AR906" s="534"/>
      <c r="AS906" s="534"/>
    </row>
    <row r="907" spans="1:45" x14ac:dyDescent="0.25">
      <c r="A907" s="587"/>
      <c r="AD907" s="534"/>
      <c r="AE907" s="534"/>
      <c r="AF907" s="534"/>
      <c r="AG907" s="534"/>
      <c r="AH907" s="534"/>
      <c r="AI907" s="534"/>
      <c r="AJ907" s="534"/>
      <c r="AK907" s="534"/>
      <c r="AL907" s="534"/>
      <c r="AM907" s="534"/>
      <c r="AN907" s="534"/>
      <c r="AO907" s="534"/>
      <c r="AP907" s="981"/>
      <c r="AQ907" s="981"/>
      <c r="AR907" s="534"/>
      <c r="AS907" s="534"/>
    </row>
    <row r="908" spans="1:45" x14ac:dyDescent="0.25">
      <c r="A908" s="587"/>
      <c r="AD908" s="534"/>
      <c r="AE908" s="534"/>
      <c r="AF908" s="534"/>
      <c r="AG908" s="534"/>
      <c r="AH908" s="534"/>
      <c r="AI908" s="534"/>
      <c r="AJ908" s="534"/>
      <c r="AK908" s="534"/>
      <c r="AL908" s="534"/>
      <c r="AM908" s="534"/>
      <c r="AN908" s="534"/>
      <c r="AO908" s="534"/>
      <c r="AP908" s="981"/>
      <c r="AQ908" s="981"/>
      <c r="AR908" s="534"/>
      <c r="AS908" s="534"/>
    </row>
    <row r="909" spans="1:45" x14ac:dyDescent="0.25">
      <c r="A909" s="587"/>
      <c r="AD909" s="534"/>
      <c r="AE909" s="534"/>
      <c r="AF909" s="534"/>
      <c r="AG909" s="534"/>
      <c r="AH909" s="534"/>
      <c r="AI909" s="534"/>
      <c r="AJ909" s="534"/>
      <c r="AK909" s="534"/>
      <c r="AL909" s="534"/>
      <c r="AM909" s="534"/>
      <c r="AN909" s="534"/>
      <c r="AO909" s="534"/>
      <c r="AP909" s="981"/>
      <c r="AQ909" s="981"/>
      <c r="AR909" s="534"/>
      <c r="AS909" s="534"/>
    </row>
    <row r="910" spans="1:45" x14ac:dyDescent="0.25">
      <c r="A910" s="587"/>
      <c r="AD910" s="534"/>
      <c r="AE910" s="534"/>
      <c r="AF910" s="534"/>
      <c r="AG910" s="534"/>
      <c r="AH910" s="534"/>
      <c r="AI910" s="534"/>
      <c r="AJ910" s="534"/>
      <c r="AK910" s="534"/>
      <c r="AL910" s="534"/>
      <c r="AM910" s="534"/>
      <c r="AN910" s="534"/>
      <c r="AO910" s="534"/>
      <c r="AP910" s="981"/>
      <c r="AQ910" s="981"/>
      <c r="AR910" s="534"/>
      <c r="AS910" s="534"/>
    </row>
    <row r="911" spans="1:45" x14ac:dyDescent="0.25">
      <c r="A911" s="587"/>
      <c r="AD911" s="534"/>
      <c r="AE911" s="534"/>
      <c r="AF911" s="534"/>
      <c r="AG911" s="534"/>
      <c r="AH911" s="534"/>
      <c r="AI911" s="534"/>
      <c r="AJ911" s="534"/>
      <c r="AK911" s="534"/>
      <c r="AL911" s="534"/>
      <c r="AM911" s="534"/>
      <c r="AN911" s="534"/>
      <c r="AO911" s="534"/>
      <c r="AP911" s="981"/>
      <c r="AQ911" s="981"/>
      <c r="AR911" s="534"/>
      <c r="AS911" s="534"/>
    </row>
    <row r="912" spans="1:45" x14ac:dyDescent="0.25">
      <c r="A912" s="587"/>
      <c r="AD912" s="534"/>
      <c r="AE912" s="534"/>
      <c r="AF912" s="534"/>
      <c r="AG912" s="534"/>
      <c r="AH912" s="534"/>
      <c r="AI912" s="534"/>
      <c r="AJ912" s="534"/>
      <c r="AK912" s="534"/>
      <c r="AL912" s="534"/>
      <c r="AM912" s="534"/>
      <c r="AN912" s="534"/>
      <c r="AO912" s="534"/>
      <c r="AP912" s="981"/>
      <c r="AQ912" s="981"/>
      <c r="AR912" s="534"/>
      <c r="AS912" s="534"/>
    </row>
    <row r="913" spans="1:45" x14ac:dyDescent="0.25">
      <c r="A913" s="587"/>
      <c r="AD913" s="534"/>
      <c r="AE913" s="534"/>
      <c r="AF913" s="534"/>
      <c r="AG913" s="534"/>
      <c r="AH913" s="534"/>
      <c r="AI913" s="534"/>
      <c r="AJ913" s="534"/>
      <c r="AK913" s="534"/>
      <c r="AL913" s="534"/>
      <c r="AM913" s="534"/>
      <c r="AN913" s="534"/>
      <c r="AO913" s="534"/>
      <c r="AP913" s="981"/>
      <c r="AQ913" s="981"/>
      <c r="AR913" s="534"/>
      <c r="AS913" s="534"/>
    </row>
    <row r="914" spans="1:45" x14ac:dyDescent="0.25">
      <c r="A914" s="587"/>
      <c r="AD914" s="534"/>
      <c r="AE914" s="534"/>
      <c r="AF914" s="534"/>
      <c r="AG914" s="534"/>
      <c r="AH914" s="534"/>
      <c r="AI914" s="534"/>
      <c r="AJ914" s="534"/>
      <c r="AK914" s="534"/>
      <c r="AL914" s="534"/>
      <c r="AM914" s="534"/>
      <c r="AN914" s="534"/>
      <c r="AO914" s="534"/>
      <c r="AP914" s="981"/>
      <c r="AQ914" s="981"/>
      <c r="AR914" s="534"/>
      <c r="AS914" s="534"/>
    </row>
    <row r="915" spans="1:45" x14ac:dyDescent="0.25">
      <c r="A915" s="587"/>
      <c r="AD915" s="534"/>
      <c r="AE915" s="534"/>
      <c r="AF915" s="534"/>
      <c r="AG915" s="534"/>
      <c r="AH915" s="534"/>
      <c r="AI915" s="534"/>
      <c r="AJ915" s="534"/>
      <c r="AK915" s="534"/>
      <c r="AL915" s="534"/>
      <c r="AM915" s="534"/>
      <c r="AN915" s="534"/>
      <c r="AO915" s="534"/>
      <c r="AP915" s="981"/>
      <c r="AQ915" s="981"/>
      <c r="AR915" s="534"/>
      <c r="AS915" s="534"/>
    </row>
    <row r="916" spans="1:45" x14ac:dyDescent="0.25">
      <c r="A916" s="587"/>
      <c r="AD916" s="534"/>
      <c r="AE916" s="534"/>
      <c r="AF916" s="534"/>
      <c r="AG916" s="534"/>
      <c r="AH916" s="534"/>
      <c r="AI916" s="534"/>
      <c r="AJ916" s="534"/>
      <c r="AK916" s="534"/>
      <c r="AL916" s="534"/>
      <c r="AM916" s="534"/>
      <c r="AN916" s="534"/>
      <c r="AO916" s="534"/>
      <c r="AP916" s="981"/>
      <c r="AQ916" s="981"/>
      <c r="AR916" s="534"/>
      <c r="AS916" s="534"/>
    </row>
    <row r="917" spans="1:45" x14ac:dyDescent="0.25">
      <c r="A917" s="587"/>
      <c r="AD917" s="534"/>
      <c r="AE917" s="534"/>
      <c r="AF917" s="534"/>
      <c r="AG917" s="534"/>
      <c r="AH917" s="534"/>
      <c r="AI917" s="534"/>
      <c r="AJ917" s="534"/>
      <c r="AK917" s="534"/>
      <c r="AL917" s="534"/>
      <c r="AM917" s="534"/>
      <c r="AN917" s="534"/>
      <c r="AO917" s="534"/>
      <c r="AP917" s="981"/>
      <c r="AQ917" s="981"/>
      <c r="AR917" s="534"/>
      <c r="AS917" s="534"/>
    </row>
    <row r="918" spans="1:45" x14ac:dyDescent="0.25">
      <c r="A918" s="587"/>
      <c r="AD918" s="534"/>
      <c r="AE918" s="534"/>
      <c r="AF918" s="534"/>
      <c r="AG918" s="534"/>
      <c r="AH918" s="534"/>
      <c r="AI918" s="534"/>
      <c r="AJ918" s="534"/>
      <c r="AK918" s="534"/>
      <c r="AL918" s="534"/>
      <c r="AM918" s="534"/>
      <c r="AN918" s="534"/>
      <c r="AO918" s="534"/>
      <c r="AP918" s="981"/>
      <c r="AQ918" s="981"/>
      <c r="AR918" s="534"/>
      <c r="AS918" s="534"/>
    </row>
    <row r="919" spans="1:45" x14ac:dyDescent="0.25">
      <c r="A919" s="587"/>
      <c r="AD919" s="534"/>
      <c r="AE919" s="534"/>
      <c r="AF919" s="534"/>
      <c r="AG919" s="534"/>
      <c r="AH919" s="534"/>
      <c r="AI919" s="534"/>
      <c r="AJ919" s="534"/>
      <c r="AK919" s="534"/>
      <c r="AL919" s="534"/>
      <c r="AM919" s="534"/>
      <c r="AN919" s="534"/>
      <c r="AO919" s="534"/>
      <c r="AP919" s="981"/>
      <c r="AQ919" s="981"/>
      <c r="AR919" s="534"/>
      <c r="AS919" s="534"/>
    </row>
    <row r="920" spans="1:45" x14ac:dyDescent="0.25">
      <c r="A920" s="587"/>
      <c r="AD920" s="534"/>
      <c r="AE920" s="534"/>
      <c r="AF920" s="534"/>
      <c r="AG920" s="534"/>
      <c r="AH920" s="534"/>
      <c r="AI920" s="534"/>
      <c r="AJ920" s="534"/>
      <c r="AK920" s="534"/>
      <c r="AL920" s="534"/>
      <c r="AM920" s="534"/>
      <c r="AN920" s="534"/>
      <c r="AO920" s="534"/>
      <c r="AP920" s="981"/>
      <c r="AQ920" s="981"/>
      <c r="AR920" s="534"/>
      <c r="AS920" s="534"/>
    </row>
    <row r="921" spans="1:45" x14ac:dyDescent="0.25">
      <c r="A921" s="587"/>
      <c r="AD921" s="534"/>
      <c r="AE921" s="534"/>
      <c r="AF921" s="534"/>
      <c r="AG921" s="534"/>
      <c r="AH921" s="534"/>
      <c r="AI921" s="534"/>
      <c r="AJ921" s="534"/>
      <c r="AK921" s="534"/>
      <c r="AL921" s="534"/>
      <c r="AM921" s="534"/>
      <c r="AN921" s="534"/>
      <c r="AO921" s="534"/>
      <c r="AP921" s="981"/>
      <c r="AQ921" s="981"/>
      <c r="AR921" s="534"/>
      <c r="AS921" s="534"/>
    </row>
    <row r="922" spans="1:45" x14ac:dyDescent="0.25">
      <c r="A922" s="587"/>
      <c r="AD922" s="534"/>
      <c r="AE922" s="534"/>
      <c r="AF922" s="534"/>
      <c r="AG922" s="534"/>
      <c r="AH922" s="534"/>
      <c r="AI922" s="534"/>
      <c r="AJ922" s="534"/>
      <c r="AK922" s="534"/>
      <c r="AL922" s="534"/>
      <c r="AM922" s="534"/>
      <c r="AN922" s="534"/>
      <c r="AO922" s="534"/>
      <c r="AP922" s="981"/>
      <c r="AQ922" s="981"/>
      <c r="AR922" s="534"/>
      <c r="AS922" s="534"/>
    </row>
    <row r="923" spans="1:45" x14ac:dyDescent="0.25">
      <c r="A923" s="587"/>
      <c r="AD923" s="534"/>
      <c r="AE923" s="534"/>
      <c r="AF923" s="534"/>
      <c r="AG923" s="534"/>
      <c r="AH923" s="534"/>
      <c r="AI923" s="534"/>
      <c r="AJ923" s="534"/>
      <c r="AK923" s="534"/>
      <c r="AL923" s="534"/>
      <c r="AM923" s="534"/>
      <c r="AN923" s="534"/>
      <c r="AO923" s="534"/>
      <c r="AP923" s="981"/>
      <c r="AQ923" s="981"/>
      <c r="AR923" s="534"/>
      <c r="AS923" s="534"/>
    </row>
    <row r="924" spans="1:45" x14ac:dyDescent="0.25">
      <c r="A924" s="587"/>
      <c r="AD924" s="534"/>
      <c r="AE924" s="534"/>
      <c r="AF924" s="534"/>
      <c r="AG924" s="534"/>
      <c r="AH924" s="534"/>
      <c r="AI924" s="534"/>
      <c r="AJ924" s="534"/>
      <c r="AK924" s="534"/>
      <c r="AL924" s="534"/>
      <c r="AM924" s="534"/>
      <c r="AN924" s="534"/>
      <c r="AO924" s="534"/>
      <c r="AP924" s="981"/>
      <c r="AQ924" s="981"/>
      <c r="AR924" s="534"/>
      <c r="AS924" s="534"/>
    </row>
    <row r="925" spans="1:45" x14ac:dyDescent="0.25">
      <c r="A925" s="587"/>
      <c r="AD925" s="534"/>
      <c r="AE925" s="534"/>
      <c r="AF925" s="534"/>
      <c r="AG925" s="534"/>
      <c r="AH925" s="534"/>
      <c r="AI925" s="534"/>
      <c r="AJ925" s="534"/>
      <c r="AK925" s="534"/>
      <c r="AL925" s="534"/>
      <c r="AM925" s="534"/>
      <c r="AN925" s="534"/>
      <c r="AO925" s="534"/>
      <c r="AP925" s="981"/>
      <c r="AQ925" s="981"/>
      <c r="AR925" s="534"/>
      <c r="AS925" s="534"/>
    </row>
    <row r="926" spans="1:45" x14ac:dyDescent="0.25">
      <c r="A926" s="587"/>
      <c r="AD926" s="534"/>
      <c r="AE926" s="534"/>
      <c r="AF926" s="534"/>
      <c r="AG926" s="534"/>
      <c r="AH926" s="534"/>
      <c r="AI926" s="534"/>
      <c r="AJ926" s="534"/>
      <c r="AK926" s="534"/>
      <c r="AL926" s="534"/>
      <c r="AM926" s="534"/>
      <c r="AN926" s="534"/>
      <c r="AO926" s="534"/>
      <c r="AP926" s="981"/>
      <c r="AQ926" s="981"/>
      <c r="AR926" s="534"/>
      <c r="AS926" s="534"/>
    </row>
    <row r="927" spans="1:45" x14ac:dyDescent="0.25">
      <c r="A927" s="587"/>
      <c r="AD927" s="534"/>
      <c r="AE927" s="534"/>
      <c r="AF927" s="534"/>
      <c r="AG927" s="534"/>
      <c r="AH927" s="534"/>
      <c r="AI927" s="534"/>
      <c r="AJ927" s="534"/>
      <c r="AK927" s="534"/>
      <c r="AL927" s="534"/>
      <c r="AM927" s="534"/>
      <c r="AN927" s="534"/>
      <c r="AO927" s="534"/>
      <c r="AP927" s="981"/>
      <c r="AQ927" s="981"/>
      <c r="AR927" s="534"/>
      <c r="AS927" s="534"/>
    </row>
    <row r="928" spans="1:45" x14ac:dyDescent="0.25">
      <c r="A928" s="587"/>
      <c r="AD928" s="534"/>
      <c r="AE928" s="534"/>
      <c r="AF928" s="534"/>
      <c r="AG928" s="534"/>
      <c r="AH928" s="534"/>
      <c r="AI928" s="534"/>
      <c r="AJ928" s="534"/>
      <c r="AK928" s="534"/>
      <c r="AL928" s="534"/>
      <c r="AM928" s="534"/>
      <c r="AN928" s="534"/>
      <c r="AO928" s="534"/>
      <c r="AP928" s="981"/>
      <c r="AQ928" s="981"/>
      <c r="AR928" s="534"/>
      <c r="AS928" s="534"/>
    </row>
    <row r="929" spans="1:45" x14ac:dyDescent="0.25">
      <c r="A929" s="587"/>
      <c r="AD929" s="534"/>
      <c r="AE929" s="534"/>
      <c r="AF929" s="534"/>
      <c r="AG929" s="534"/>
      <c r="AH929" s="534"/>
      <c r="AI929" s="534"/>
      <c r="AJ929" s="534"/>
      <c r="AK929" s="534"/>
      <c r="AL929" s="534"/>
      <c r="AM929" s="534"/>
      <c r="AN929" s="534"/>
      <c r="AO929" s="534"/>
      <c r="AP929" s="981"/>
      <c r="AQ929" s="981"/>
      <c r="AR929" s="534"/>
      <c r="AS929" s="534"/>
    </row>
    <row r="930" spans="1:45" x14ac:dyDescent="0.25">
      <c r="A930" s="587"/>
      <c r="AD930" s="534"/>
      <c r="AE930" s="534"/>
      <c r="AF930" s="534"/>
      <c r="AG930" s="534"/>
      <c r="AH930" s="534"/>
      <c r="AI930" s="534"/>
      <c r="AJ930" s="534"/>
      <c r="AK930" s="534"/>
      <c r="AL930" s="534"/>
      <c r="AM930" s="534"/>
      <c r="AN930" s="534"/>
      <c r="AO930" s="534"/>
      <c r="AP930" s="981"/>
      <c r="AQ930" s="981"/>
      <c r="AR930" s="534"/>
      <c r="AS930" s="534"/>
    </row>
    <row r="931" spans="1:45" x14ac:dyDescent="0.25">
      <c r="A931" s="587"/>
      <c r="AD931" s="534"/>
      <c r="AE931" s="534"/>
      <c r="AF931" s="534"/>
      <c r="AG931" s="534"/>
      <c r="AH931" s="534"/>
      <c r="AI931" s="534"/>
      <c r="AJ931" s="534"/>
      <c r="AK931" s="534"/>
      <c r="AL931" s="534"/>
      <c r="AM931" s="534"/>
      <c r="AN931" s="534"/>
      <c r="AO931" s="534"/>
      <c r="AP931" s="981"/>
      <c r="AQ931" s="981"/>
      <c r="AR931" s="534"/>
      <c r="AS931" s="534"/>
    </row>
    <row r="932" spans="1:45" x14ac:dyDescent="0.25">
      <c r="A932" s="587"/>
      <c r="AD932" s="534"/>
      <c r="AE932" s="534"/>
      <c r="AF932" s="534"/>
      <c r="AG932" s="534"/>
      <c r="AH932" s="534"/>
      <c r="AI932" s="534"/>
      <c r="AJ932" s="534"/>
      <c r="AK932" s="534"/>
      <c r="AL932" s="534"/>
      <c r="AM932" s="534"/>
      <c r="AN932" s="534"/>
      <c r="AO932" s="534"/>
      <c r="AP932" s="981"/>
      <c r="AQ932" s="981"/>
      <c r="AR932" s="534"/>
      <c r="AS932" s="534"/>
    </row>
    <row r="933" spans="1:45" x14ac:dyDescent="0.25">
      <c r="A933" s="587"/>
      <c r="AD933" s="534"/>
      <c r="AE933" s="534"/>
      <c r="AF933" s="534"/>
      <c r="AG933" s="534"/>
      <c r="AH933" s="534"/>
      <c r="AI933" s="534"/>
      <c r="AJ933" s="534"/>
      <c r="AK933" s="534"/>
      <c r="AL933" s="534"/>
      <c r="AM933" s="534"/>
      <c r="AN933" s="534"/>
      <c r="AO933" s="534"/>
      <c r="AP933" s="981"/>
      <c r="AQ933" s="981"/>
      <c r="AR933" s="534"/>
      <c r="AS933" s="534"/>
    </row>
    <row r="934" spans="1:45" x14ac:dyDescent="0.25">
      <c r="A934" s="587"/>
      <c r="AD934" s="534"/>
      <c r="AE934" s="534"/>
      <c r="AF934" s="534"/>
      <c r="AG934" s="534"/>
      <c r="AH934" s="534"/>
      <c r="AI934" s="534"/>
      <c r="AJ934" s="534"/>
      <c r="AK934" s="534"/>
      <c r="AL934" s="534"/>
      <c r="AM934" s="534"/>
      <c r="AN934" s="534"/>
      <c r="AO934" s="534"/>
      <c r="AP934" s="981"/>
      <c r="AQ934" s="981"/>
      <c r="AR934" s="534"/>
      <c r="AS934" s="534"/>
    </row>
    <row r="935" spans="1:45" x14ac:dyDescent="0.25">
      <c r="A935" s="587"/>
      <c r="AD935" s="534"/>
      <c r="AE935" s="534"/>
      <c r="AF935" s="534"/>
      <c r="AG935" s="534"/>
      <c r="AH935" s="534"/>
      <c r="AI935" s="534"/>
      <c r="AJ935" s="534"/>
      <c r="AK935" s="534"/>
      <c r="AL935" s="534"/>
      <c r="AM935" s="534"/>
      <c r="AN935" s="534"/>
      <c r="AO935" s="534"/>
      <c r="AP935" s="981"/>
      <c r="AQ935" s="981"/>
      <c r="AR935" s="534"/>
      <c r="AS935" s="534"/>
    </row>
    <row r="936" spans="1:45" x14ac:dyDescent="0.25">
      <c r="A936" s="587"/>
      <c r="AD936" s="534"/>
      <c r="AE936" s="534"/>
      <c r="AF936" s="534"/>
      <c r="AG936" s="534"/>
      <c r="AH936" s="534"/>
      <c r="AI936" s="534"/>
      <c r="AJ936" s="534"/>
      <c r="AK936" s="534"/>
      <c r="AL936" s="534"/>
      <c r="AM936" s="534"/>
      <c r="AN936" s="534"/>
      <c r="AO936" s="534"/>
      <c r="AP936" s="981"/>
      <c r="AQ936" s="981"/>
      <c r="AR936" s="534"/>
      <c r="AS936" s="534"/>
    </row>
    <row r="937" spans="1:45" x14ac:dyDescent="0.25">
      <c r="A937" s="587"/>
      <c r="AD937" s="534"/>
      <c r="AE937" s="534"/>
      <c r="AF937" s="534"/>
      <c r="AG937" s="534"/>
      <c r="AH937" s="534"/>
      <c r="AI937" s="534"/>
      <c r="AJ937" s="534"/>
      <c r="AK937" s="534"/>
      <c r="AL937" s="534"/>
      <c r="AM937" s="534"/>
      <c r="AN937" s="534"/>
      <c r="AO937" s="534"/>
      <c r="AP937" s="981"/>
      <c r="AQ937" s="981"/>
      <c r="AR937" s="534"/>
      <c r="AS937" s="534"/>
    </row>
    <row r="938" spans="1:45" x14ac:dyDescent="0.25">
      <c r="A938" s="587"/>
      <c r="AD938" s="534"/>
      <c r="AE938" s="534"/>
      <c r="AF938" s="534"/>
      <c r="AG938" s="534"/>
      <c r="AH938" s="534"/>
      <c r="AI938" s="534"/>
      <c r="AJ938" s="534"/>
      <c r="AK938" s="534"/>
      <c r="AL938" s="534"/>
      <c r="AM938" s="534"/>
      <c r="AN938" s="534"/>
      <c r="AO938" s="534"/>
      <c r="AP938" s="981"/>
      <c r="AQ938" s="981"/>
      <c r="AR938" s="534"/>
      <c r="AS938" s="534"/>
    </row>
    <row r="939" spans="1:45" x14ac:dyDescent="0.25">
      <c r="A939" s="587"/>
      <c r="AD939" s="534"/>
      <c r="AE939" s="534"/>
      <c r="AF939" s="534"/>
      <c r="AG939" s="534"/>
      <c r="AH939" s="534"/>
      <c r="AI939" s="534"/>
      <c r="AJ939" s="534"/>
      <c r="AK939" s="534"/>
      <c r="AL939" s="534"/>
      <c r="AM939" s="534"/>
      <c r="AN939" s="534"/>
      <c r="AO939" s="534"/>
      <c r="AP939" s="981"/>
      <c r="AQ939" s="981"/>
      <c r="AR939" s="534"/>
      <c r="AS939" s="534"/>
    </row>
    <row r="940" spans="1:45" x14ac:dyDescent="0.25">
      <c r="A940" s="587"/>
      <c r="AD940" s="534"/>
      <c r="AE940" s="534"/>
      <c r="AF940" s="534"/>
      <c r="AG940" s="534"/>
      <c r="AH940" s="534"/>
      <c r="AI940" s="534"/>
      <c r="AJ940" s="534"/>
      <c r="AK940" s="534"/>
      <c r="AL940" s="534"/>
      <c r="AM940" s="534"/>
      <c r="AN940" s="534"/>
      <c r="AO940" s="534"/>
      <c r="AP940" s="981"/>
      <c r="AQ940" s="981"/>
      <c r="AR940" s="534"/>
      <c r="AS940" s="534"/>
    </row>
    <row r="941" spans="1:45" x14ac:dyDescent="0.25">
      <c r="A941" s="587"/>
      <c r="AD941" s="534"/>
      <c r="AE941" s="534"/>
      <c r="AF941" s="534"/>
      <c r="AG941" s="534"/>
      <c r="AH941" s="534"/>
      <c r="AI941" s="534"/>
      <c r="AJ941" s="534"/>
      <c r="AK941" s="534"/>
      <c r="AL941" s="534"/>
      <c r="AM941" s="534"/>
      <c r="AN941" s="534"/>
      <c r="AO941" s="534"/>
      <c r="AP941" s="981"/>
      <c r="AQ941" s="981"/>
      <c r="AR941" s="534"/>
      <c r="AS941" s="534"/>
    </row>
    <row r="942" spans="1:45" x14ac:dyDescent="0.25">
      <c r="A942" s="568"/>
      <c r="AD942" s="534"/>
      <c r="AE942" s="534"/>
      <c r="AF942" s="534"/>
      <c r="AG942" s="534"/>
      <c r="AH942" s="534"/>
      <c r="AI942" s="534"/>
      <c r="AJ942" s="534"/>
      <c r="AK942" s="534"/>
      <c r="AL942" s="534"/>
      <c r="AM942" s="534"/>
      <c r="AN942" s="534"/>
      <c r="AO942" s="534"/>
      <c r="AP942" s="981"/>
      <c r="AQ942" s="981"/>
      <c r="AR942" s="534"/>
      <c r="AS942" s="534"/>
    </row>
    <row r="943" spans="1:45" x14ac:dyDescent="0.25">
      <c r="A943" s="587"/>
      <c r="AD943" s="534"/>
      <c r="AE943" s="534"/>
      <c r="AF943" s="534"/>
      <c r="AG943" s="534"/>
      <c r="AH943" s="534"/>
      <c r="AI943" s="534"/>
      <c r="AJ943" s="534"/>
      <c r="AK943" s="534"/>
      <c r="AL943" s="534"/>
      <c r="AM943" s="534"/>
      <c r="AN943" s="534"/>
      <c r="AO943" s="534"/>
      <c r="AP943" s="981"/>
      <c r="AQ943" s="981"/>
      <c r="AR943" s="534"/>
      <c r="AS943" s="534"/>
    </row>
    <row r="944" spans="1:45" x14ac:dyDescent="0.25">
      <c r="A944" s="587"/>
      <c r="AD944" s="534"/>
      <c r="AE944" s="534"/>
      <c r="AF944" s="534"/>
      <c r="AG944" s="534"/>
      <c r="AH944" s="534"/>
      <c r="AI944" s="534"/>
      <c r="AJ944" s="534"/>
      <c r="AK944" s="534"/>
      <c r="AL944" s="534"/>
      <c r="AM944" s="534"/>
      <c r="AN944" s="534"/>
      <c r="AO944" s="534"/>
      <c r="AP944" s="981"/>
      <c r="AQ944" s="981"/>
      <c r="AR944" s="534"/>
      <c r="AS944" s="534"/>
    </row>
    <row r="945" spans="1:45" x14ac:dyDescent="0.25">
      <c r="A945" s="587"/>
      <c r="AD945" s="534"/>
      <c r="AE945" s="534"/>
      <c r="AF945" s="534"/>
      <c r="AG945" s="534"/>
      <c r="AH945" s="534"/>
      <c r="AI945" s="534"/>
      <c r="AJ945" s="534"/>
      <c r="AK945" s="534"/>
      <c r="AL945" s="534"/>
      <c r="AM945" s="534"/>
      <c r="AN945" s="534"/>
      <c r="AO945" s="534"/>
      <c r="AP945" s="981"/>
      <c r="AQ945" s="981"/>
      <c r="AR945" s="534"/>
      <c r="AS945" s="534"/>
    </row>
    <row r="946" spans="1:45" x14ac:dyDescent="0.25">
      <c r="A946" s="587"/>
      <c r="AD946" s="534"/>
      <c r="AE946" s="534"/>
      <c r="AF946" s="534"/>
      <c r="AG946" s="534"/>
      <c r="AH946" s="534"/>
      <c r="AI946" s="534"/>
      <c r="AJ946" s="534"/>
      <c r="AK946" s="534"/>
      <c r="AL946" s="534"/>
      <c r="AM946" s="534"/>
      <c r="AN946" s="534"/>
      <c r="AO946" s="534"/>
      <c r="AP946" s="981"/>
      <c r="AQ946" s="981"/>
      <c r="AR946" s="534"/>
      <c r="AS946" s="534"/>
    </row>
    <row r="947" spans="1:45" x14ac:dyDescent="0.25">
      <c r="A947" s="587"/>
      <c r="AD947" s="534"/>
      <c r="AE947" s="534"/>
      <c r="AF947" s="534"/>
      <c r="AG947" s="534"/>
      <c r="AH947" s="534"/>
      <c r="AI947" s="534"/>
      <c r="AJ947" s="534"/>
      <c r="AK947" s="534"/>
      <c r="AL947" s="534"/>
      <c r="AM947" s="534"/>
      <c r="AN947" s="534"/>
      <c r="AO947" s="534"/>
      <c r="AP947" s="981"/>
      <c r="AQ947" s="981"/>
      <c r="AR947" s="534"/>
      <c r="AS947" s="534"/>
    </row>
    <row r="948" spans="1:45" x14ac:dyDescent="0.25">
      <c r="A948" s="587"/>
      <c r="AD948" s="534"/>
      <c r="AE948" s="534"/>
      <c r="AF948" s="534"/>
      <c r="AG948" s="534"/>
      <c r="AH948" s="534"/>
      <c r="AI948" s="534"/>
      <c r="AJ948" s="534"/>
      <c r="AK948" s="534"/>
      <c r="AL948" s="534"/>
      <c r="AM948" s="534"/>
      <c r="AN948" s="534"/>
      <c r="AO948" s="534"/>
      <c r="AP948" s="981"/>
      <c r="AQ948" s="981"/>
      <c r="AR948" s="534"/>
      <c r="AS948" s="534"/>
    </row>
    <row r="949" spans="1:45" x14ac:dyDescent="0.25">
      <c r="A949" s="587"/>
      <c r="AD949" s="534"/>
      <c r="AE949" s="534"/>
      <c r="AF949" s="534"/>
      <c r="AG949" s="534"/>
      <c r="AH949" s="534"/>
      <c r="AI949" s="534"/>
      <c r="AJ949" s="534"/>
      <c r="AK949" s="534"/>
      <c r="AL949" s="534"/>
      <c r="AM949" s="534"/>
      <c r="AN949" s="534"/>
      <c r="AO949" s="534"/>
      <c r="AP949" s="981"/>
      <c r="AQ949" s="981"/>
      <c r="AR949" s="534"/>
      <c r="AS949" s="534"/>
    </row>
    <row r="950" spans="1:45" x14ac:dyDescent="0.25">
      <c r="A950" s="587"/>
      <c r="AD950" s="534"/>
      <c r="AE950" s="534"/>
      <c r="AF950" s="534"/>
      <c r="AG950" s="534"/>
      <c r="AH950" s="534"/>
      <c r="AI950" s="534"/>
      <c r="AJ950" s="534"/>
      <c r="AK950" s="534"/>
      <c r="AL950" s="534"/>
      <c r="AM950" s="534"/>
      <c r="AN950" s="534"/>
      <c r="AO950" s="534"/>
      <c r="AP950" s="981"/>
      <c r="AQ950" s="981"/>
      <c r="AR950" s="534"/>
      <c r="AS950" s="534"/>
    </row>
    <row r="951" spans="1:45" x14ac:dyDescent="0.25">
      <c r="A951" s="587"/>
      <c r="AD951" s="534"/>
      <c r="AE951" s="534"/>
      <c r="AF951" s="534"/>
      <c r="AG951" s="534"/>
      <c r="AH951" s="534"/>
      <c r="AI951" s="534"/>
      <c r="AJ951" s="534"/>
      <c r="AK951" s="534"/>
      <c r="AL951" s="534"/>
      <c r="AM951" s="534"/>
      <c r="AN951" s="534"/>
      <c r="AO951" s="534"/>
      <c r="AP951" s="981"/>
      <c r="AQ951" s="981"/>
      <c r="AR951" s="534"/>
      <c r="AS951" s="534"/>
    </row>
    <row r="952" spans="1:45" x14ac:dyDescent="0.25">
      <c r="A952" s="587"/>
      <c r="AD952" s="534"/>
      <c r="AE952" s="534"/>
      <c r="AF952" s="534"/>
      <c r="AG952" s="534"/>
      <c r="AH952" s="534"/>
      <c r="AI952" s="534"/>
      <c r="AJ952" s="534"/>
      <c r="AK952" s="534"/>
      <c r="AL952" s="534"/>
      <c r="AM952" s="534"/>
      <c r="AN952" s="534"/>
      <c r="AO952" s="534"/>
      <c r="AP952" s="981"/>
      <c r="AQ952" s="981"/>
      <c r="AR952" s="534"/>
      <c r="AS952" s="534"/>
    </row>
    <row r="953" spans="1:45" x14ac:dyDescent="0.25">
      <c r="A953" s="587"/>
      <c r="AD953" s="534"/>
      <c r="AE953" s="534"/>
      <c r="AF953" s="534"/>
      <c r="AG953" s="534"/>
      <c r="AH953" s="534"/>
      <c r="AI953" s="534"/>
      <c r="AJ953" s="534"/>
      <c r="AK953" s="534"/>
      <c r="AL953" s="534"/>
      <c r="AM953" s="534"/>
      <c r="AN953" s="534"/>
      <c r="AO953" s="534"/>
      <c r="AP953" s="981"/>
      <c r="AQ953" s="981"/>
      <c r="AR953" s="534"/>
      <c r="AS953" s="534"/>
    </row>
    <row r="954" spans="1:45" x14ac:dyDescent="0.25">
      <c r="A954" s="587"/>
      <c r="AD954" s="534"/>
      <c r="AE954" s="534"/>
      <c r="AF954" s="534"/>
      <c r="AG954" s="534"/>
      <c r="AH954" s="534"/>
      <c r="AI954" s="534"/>
      <c r="AJ954" s="534"/>
      <c r="AK954" s="534"/>
      <c r="AL954" s="534"/>
      <c r="AM954" s="534"/>
      <c r="AN954" s="534"/>
      <c r="AO954" s="534"/>
      <c r="AP954" s="981"/>
      <c r="AQ954" s="981"/>
      <c r="AR954" s="534"/>
      <c r="AS954" s="534"/>
    </row>
    <row r="955" spans="1:45" x14ac:dyDescent="0.25">
      <c r="A955" s="587"/>
      <c r="AD955" s="534"/>
      <c r="AE955" s="534"/>
      <c r="AF955" s="534"/>
      <c r="AG955" s="534"/>
      <c r="AH955" s="534"/>
      <c r="AI955" s="534"/>
      <c r="AJ955" s="534"/>
      <c r="AK955" s="534"/>
      <c r="AL955" s="534"/>
      <c r="AM955" s="534"/>
      <c r="AN955" s="534"/>
      <c r="AO955" s="534"/>
      <c r="AP955" s="981"/>
      <c r="AQ955" s="981"/>
      <c r="AR955" s="534"/>
      <c r="AS955" s="534"/>
    </row>
    <row r="956" spans="1:45" x14ac:dyDescent="0.25">
      <c r="A956" s="587"/>
      <c r="AD956" s="534"/>
      <c r="AE956" s="534"/>
      <c r="AF956" s="534"/>
      <c r="AG956" s="534"/>
      <c r="AH956" s="534"/>
      <c r="AI956" s="534"/>
      <c r="AJ956" s="534"/>
      <c r="AK956" s="534"/>
      <c r="AL956" s="534"/>
      <c r="AM956" s="534"/>
      <c r="AN956" s="534"/>
      <c r="AO956" s="534"/>
      <c r="AP956" s="981"/>
      <c r="AQ956" s="981"/>
      <c r="AR956" s="534"/>
      <c r="AS956" s="534"/>
    </row>
    <row r="957" spans="1:45" x14ac:dyDescent="0.25">
      <c r="A957" s="587"/>
      <c r="AD957" s="534"/>
      <c r="AE957" s="534"/>
      <c r="AF957" s="534"/>
      <c r="AG957" s="534"/>
      <c r="AH957" s="534"/>
      <c r="AI957" s="534"/>
      <c r="AJ957" s="534"/>
      <c r="AK957" s="534"/>
      <c r="AL957" s="534"/>
      <c r="AM957" s="534"/>
      <c r="AN957" s="534"/>
      <c r="AO957" s="534"/>
      <c r="AP957" s="981"/>
      <c r="AQ957" s="981"/>
      <c r="AR957" s="534"/>
      <c r="AS957" s="534"/>
    </row>
    <row r="958" spans="1:45" x14ac:dyDescent="0.25">
      <c r="A958" s="587"/>
      <c r="AD958" s="534"/>
      <c r="AE958" s="534"/>
      <c r="AF958" s="534"/>
      <c r="AG958" s="534"/>
      <c r="AH958" s="534"/>
      <c r="AI958" s="534"/>
      <c r="AJ958" s="534"/>
      <c r="AK958" s="534"/>
      <c r="AL958" s="534"/>
      <c r="AM958" s="534"/>
      <c r="AN958" s="534"/>
      <c r="AO958" s="534"/>
      <c r="AP958" s="981"/>
      <c r="AQ958" s="981"/>
      <c r="AR958" s="534"/>
      <c r="AS958" s="534"/>
    </row>
    <row r="959" spans="1:45" x14ac:dyDescent="0.25">
      <c r="A959" s="587"/>
      <c r="AD959" s="534"/>
      <c r="AE959" s="534"/>
      <c r="AF959" s="534"/>
      <c r="AG959" s="534"/>
      <c r="AH959" s="534"/>
      <c r="AI959" s="534"/>
      <c r="AJ959" s="534"/>
      <c r="AK959" s="534"/>
      <c r="AL959" s="534"/>
      <c r="AM959" s="534"/>
      <c r="AN959" s="534"/>
      <c r="AO959" s="534"/>
      <c r="AP959" s="981"/>
      <c r="AQ959" s="981"/>
      <c r="AR959" s="534"/>
      <c r="AS959" s="534"/>
    </row>
    <row r="960" spans="1:45" x14ac:dyDescent="0.25">
      <c r="A960" s="587"/>
      <c r="AD960" s="534"/>
      <c r="AE960" s="534"/>
      <c r="AF960" s="534"/>
      <c r="AG960" s="534"/>
      <c r="AH960" s="534"/>
      <c r="AI960" s="534"/>
      <c r="AJ960" s="534"/>
      <c r="AK960" s="534"/>
      <c r="AL960" s="534"/>
      <c r="AM960" s="534"/>
      <c r="AN960" s="534"/>
      <c r="AO960" s="534"/>
      <c r="AP960" s="981"/>
      <c r="AQ960" s="981"/>
      <c r="AR960" s="534"/>
      <c r="AS960" s="534"/>
    </row>
    <row r="961" spans="1:45" x14ac:dyDescent="0.25">
      <c r="A961" s="587"/>
      <c r="AD961" s="534"/>
      <c r="AE961" s="534"/>
      <c r="AF961" s="534"/>
      <c r="AG961" s="534"/>
      <c r="AH961" s="534"/>
      <c r="AI961" s="534"/>
      <c r="AJ961" s="534"/>
      <c r="AK961" s="534"/>
      <c r="AL961" s="534"/>
      <c r="AM961" s="534"/>
      <c r="AN961" s="534"/>
      <c r="AO961" s="534"/>
      <c r="AP961" s="981"/>
      <c r="AQ961" s="981"/>
      <c r="AR961" s="534"/>
      <c r="AS961" s="534"/>
    </row>
    <row r="962" spans="1:45" x14ac:dyDescent="0.25">
      <c r="A962" s="587"/>
      <c r="AD962" s="534"/>
      <c r="AE962" s="534"/>
      <c r="AF962" s="534"/>
      <c r="AG962" s="534"/>
      <c r="AH962" s="534"/>
      <c r="AI962" s="534"/>
      <c r="AJ962" s="534"/>
      <c r="AK962" s="534"/>
      <c r="AL962" s="534"/>
      <c r="AM962" s="534"/>
      <c r="AN962" s="534"/>
      <c r="AO962" s="534"/>
      <c r="AP962" s="981"/>
      <c r="AQ962" s="981"/>
      <c r="AR962" s="534"/>
      <c r="AS962" s="534"/>
    </row>
    <row r="963" spans="1:45" x14ac:dyDescent="0.25">
      <c r="A963" s="587"/>
      <c r="AD963" s="534"/>
      <c r="AE963" s="534"/>
      <c r="AF963" s="534"/>
      <c r="AG963" s="534"/>
      <c r="AH963" s="534"/>
      <c r="AI963" s="534"/>
      <c r="AJ963" s="534"/>
      <c r="AK963" s="534"/>
      <c r="AL963" s="534"/>
      <c r="AM963" s="534"/>
      <c r="AN963" s="534"/>
      <c r="AO963" s="534"/>
      <c r="AP963" s="981"/>
      <c r="AQ963" s="981"/>
      <c r="AR963" s="534"/>
      <c r="AS963" s="534"/>
    </row>
    <row r="964" spans="1:45" x14ac:dyDescent="0.25">
      <c r="A964" s="587"/>
      <c r="AD964" s="534"/>
      <c r="AE964" s="534"/>
      <c r="AF964" s="534"/>
      <c r="AG964" s="534"/>
      <c r="AH964" s="534"/>
      <c r="AI964" s="534"/>
      <c r="AJ964" s="534"/>
      <c r="AK964" s="534"/>
      <c r="AL964" s="534"/>
      <c r="AM964" s="534"/>
      <c r="AN964" s="534"/>
      <c r="AO964" s="534"/>
      <c r="AP964" s="981"/>
      <c r="AQ964" s="981"/>
      <c r="AR964" s="534"/>
      <c r="AS964" s="534"/>
    </row>
    <row r="965" spans="1:45" x14ac:dyDescent="0.25">
      <c r="A965" s="587"/>
      <c r="AD965" s="534"/>
      <c r="AE965" s="534"/>
      <c r="AF965" s="534"/>
      <c r="AG965" s="534"/>
      <c r="AH965" s="534"/>
      <c r="AI965" s="534"/>
      <c r="AJ965" s="534"/>
      <c r="AK965" s="534"/>
      <c r="AL965" s="534"/>
      <c r="AM965" s="534"/>
      <c r="AN965" s="534"/>
      <c r="AO965" s="534"/>
      <c r="AP965" s="981"/>
      <c r="AQ965" s="981"/>
      <c r="AR965" s="534"/>
      <c r="AS965" s="534"/>
    </row>
    <row r="966" spans="1:45" x14ac:dyDescent="0.25">
      <c r="A966" s="587"/>
      <c r="AD966" s="534"/>
      <c r="AE966" s="534"/>
      <c r="AF966" s="534"/>
      <c r="AG966" s="534"/>
      <c r="AH966" s="534"/>
      <c r="AI966" s="534"/>
      <c r="AJ966" s="534"/>
      <c r="AK966" s="534"/>
      <c r="AL966" s="534"/>
      <c r="AM966" s="534"/>
      <c r="AN966" s="534"/>
      <c r="AO966" s="534"/>
      <c r="AP966" s="981"/>
      <c r="AQ966" s="981"/>
      <c r="AR966" s="534"/>
      <c r="AS966" s="534"/>
    </row>
    <row r="967" spans="1:45" x14ac:dyDescent="0.25">
      <c r="A967" s="587"/>
      <c r="AD967" s="534"/>
      <c r="AE967" s="534"/>
      <c r="AF967" s="534"/>
      <c r="AG967" s="534"/>
      <c r="AH967" s="534"/>
      <c r="AI967" s="534"/>
      <c r="AJ967" s="534"/>
      <c r="AK967" s="534"/>
      <c r="AL967" s="534"/>
      <c r="AM967" s="534"/>
      <c r="AN967" s="534"/>
      <c r="AO967" s="534"/>
      <c r="AP967" s="981"/>
      <c r="AQ967" s="981"/>
      <c r="AR967" s="534"/>
      <c r="AS967" s="534"/>
    </row>
    <row r="968" spans="1:45" x14ac:dyDescent="0.25">
      <c r="A968" s="587"/>
      <c r="AD968" s="534"/>
      <c r="AE968" s="534"/>
      <c r="AF968" s="534"/>
      <c r="AG968" s="534"/>
      <c r="AH968" s="534"/>
      <c r="AI968" s="534"/>
      <c r="AJ968" s="534"/>
      <c r="AK968" s="534"/>
      <c r="AL968" s="534"/>
      <c r="AM968" s="534"/>
      <c r="AN968" s="534"/>
      <c r="AO968" s="534"/>
      <c r="AP968" s="981"/>
      <c r="AQ968" s="981"/>
      <c r="AR968" s="534"/>
      <c r="AS968" s="534"/>
    </row>
    <row r="969" spans="1:45" x14ac:dyDescent="0.25">
      <c r="A969" s="587"/>
      <c r="AD969" s="534"/>
      <c r="AE969" s="534"/>
      <c r="AF969" s="534"/>
      <c r="AG969" s="534"/>
      <c r="AH969" s="534"/>
      <c r="AI969" s="534"/>
      <c r="AJ969" s="534"/>
      <c r="AK969" s="534"/>
      <c r="AL969" s="534"/>
      <c r="AM969" s="534"/>
      <c r="AN969" s="534"/>
      <c r="AO969" s="534"/>
      <c r="AP969" s="981"/>
      <c r="AQ969" s="981"/>
      <c r="AR969" s="534"/>
      <c r="AS969" s="534"/>
    </row>
    <row r="970" spans="1:45" x14ac:dyDescent="0.25">
      <c r="A970" s="587"/>
      <c r="AD970" s="534"/>
      <c r="AE970" s="534"/>
      <c r="AF970" s="534"/>
      <c r="AG970" s="534"/>
      <c r="AH970" s="534"/>
      <c r="AI970" s="534"/>
      <c r="AJ970" s="534"/>
      <c r="AK970" s="534"/>
      <c r="AL970" s="534"/>
      <c r="AM970" s="534"/>
      <c r="AN970" s="534"/>
      <c r="AO970" s="534"/>
      <c r="AP970" s="981"/>
      <c r="AQ970" s="981"/>
      <c r="AR970" s="534"/>
      <c r="AS970" s="534"/>
    </row>
    <row r="971" spans="1:45" x14ac:dyDescent="0.25">
      <c r="A971" s="587"/>
      <c r="AD971" s="534"/>
      <c r="AE971" s="534"/>
      <c r="AF971" s="534"/>
      <c r="AG971" s="534"/>
      <c r="AH971" s="534"/>
      <c r="AI971" s="534"/>
      <c r="AJ971" s="534"/>
      <c r="AK971" s="534"/>
      <c r="AL971" s="534"/>
      <c r="AM971" s="534"/>
      <c r="AN971" s="534"/>
      <c r="AO971" s="534"/>
      <c r="AP971" s="981"/>
      <c r="AQ971" s="981"/>
      <c r="AR971" s="534"/>
      <c r="AS971" s="534"/>
    </row>
    <row r="972" spans="1:45" x14ac:dyDescent="0.25">
      <c r="A972" s="587"/>
      <c r="AD972" s="534"/>
      <c r="AE972" s="534"/>
      <c r="AF972" s="534"/>
      <c r="AG972" s="534"/>
      <c r="AH972" s="534"/>
      <c r="AI972" s="534"/>
      <c r="AJ972" s="534"/>
      <c r="AK972" s="534"/>
      <c r="AL972" s="534"/>
      <c r="AM972" s="534"/>
      <c r="AN972" s="534"/>
      <c r="AO972" s="534"/>
      <c r="AP972" s="981"/>
      <c r="AQ972" s="981"/>
      <c r="AR972" s="534"/>
      <c r="AS972" s="534"/>
    </row>
    <row r="973" spans="1:45" x14ac:dyDescent="0.25">
      <c r="A973" s="587"/>
      <c r="AD973" s="534"/>
      <c r="AE973" s="534"/>
      <c r="AF973" s="534"/>
      <c r="AG973" s="534"/>
      <c r="AH973" s="534"/>
      <c r="AI973" s="534"/>
      <c r="AJ973" s="534"/>
      <c r="AK973" s="534"/>
      <c r="AL973" s="534"/>
      <c r="AM973" s="534"/>
      <c r="AN973" s="534"/>
      <c r="AO973" s="534"/>
      <c r="AP973" s="981"/>
      <c r="AQ973" s="981"/>
      <c r="AR973" s="534"/>
      <c r="AS973" s="534"/>
    </row>
    <row r="974" spans="1:45" x14ac:dyDescent="0.25">
      <c r="A974" s="587"/>
      <c r="AD974" s="534"/>
      <c r="AE974" s="534"/>
      <c r="AF974" s="534"/>
      <c r="AG974" s="534"/>
      <c r="AH974" s="534"/>
      <c r="AI974" s="534"/>
      <c r="AJ974" s="534"/>
      <c r="AK974" s="534"/>
      <c r="AL974" s="534"/>
      <c r="AM974" s="534"/>
      <c r="AN974" s="534"/>
      <c r="AO974" s="534"/>
      <c r="AP974" s="981"/>
      <c r="AQ974" s="981"/>
      <c r="AR974" s="534"/>
      <c r="AS974" s="534"/>
    </row>
    <row r="975" spans="1:45" x14ac:dyDescent="0.25">
      <c r="A975" s="587"/>
      <c r="AD975" s="534"/>
      <c r="AE975" s="534"/>
      <c r="AF975" s="534"/>
      <c r="AG975" s="534"/>
      <c r="AH975" s="534"/>
      <c r="AI975" s="534"/>
      <c r="AJ975" s="534"/>
      <c r="AK975" s="534"/>
      <c r="AL975" s="534"/>
      <c r="AM975" s="534"/>
      <c r="AN975" s="534"/>
      <c r="AO975" s="534"/>
      <c r="AP975" s="981"/>
      <c r="AQ975" s="981"/>
      <c r="AR975" s="534"/>
      <c r="AS975" s="534"/>
    </row>
    <row r="976" spans="1:45" x14ac:dyDescent="0.25">
      <c r="A976" s="587"/>
      <c r="AD976" s="534"/>
      <c r="AE976" s="534"/>
      <c r="AF976" s="534"/>
      <c r="AG976" s="534"/>
      <c r="AH976" s="534"/>
      <c r="AI976" s="534"/>
      <c r="AJ976" s="534"/>
      <c r="AK976" s="534"/>
      <c r="AL976" s="534"/>
      <c r="AM976" s="534"/>
      <c r="AN976" s="534"/>
      <c r="AO976" s="534"/>
      <c r="AP976" s="981"/>
      <c r="AQ976" s="981"/>
      <c r="AR976" s="534"/>
      <c r="AS976" s="534"/>
    </row>
    <row r="977" spans="1:45" x14ac:dyDescent="0.25">
      <c r="A977" s="587"/>
      <c r="AD977" s="534"/>
      <c r="AE977" s="534"/>
      <c r="AF977" s="534"/>
      <c r="AG977" s="534"/>
      <c r="AH977" s="534"/>
      <c r="AI977" s="534"/>
      <c r="AJ977" s="534"/>
      <c r="AK977" s="534"/>
      <c r="AL977" s="534"/>
      <c r="AM977" s="534"/>
      <c r="AN977" s="534"/>
      <c r="AO977" s="534"/>
      <c r="AP977" s="981"/>
      <c r="AQ977" s="981"/>
      <c r="AR977" s="534"/>
      <c r="AS977" s="534"/>
    </row>
    <row r="978" spans="1:45" x14ac:dyDescent="0.25">
      <c r="A978" s="587"/>
      <c r="AD978" s="534"/>
      <c r="AE978" s="534"/>
      <c r="AF978" s="534"/>
      <c r="AG978" s="534"/>
      <c r="AH978" s="534"/>
      <c r="AI978" s="534"/>
      <c r="AJ978" s="534"/>
      <c r="AK978" s="534"/>
      <c r="AL978" s="534"/>
      <c r="AM978" s="534"/>
      <c r="AN978" s="534"/>
      <c r="AO978" s="534"/>
      <c r="AP978" s="981"/>
      <c r="AQ978" s="981"/>
      <c r="AR978" s="534"/>
      <c r="AS978" s="534"/>
    </row>
    <row r="979" spans="1:45" x14ac:dyDescent="0.25">
      <c r="A979" s="587"/>
      <c r="AD979" s="534"/>
      <c r="AE979" s="534"/>
      <c r="AF979" s="534"/>
      <c r="AG979" s="534"/>
      <c r="AH979" s="534"/>
      <c r="AI979" s="534"/>
      <c r="AJ979" s="534"/>
      <c r="AK979" s="534"/>
      <c r="AL979" s="534"/>
      <c r="AM979" s="534"/>
      <c r="AN979" s="534"/>
      <c r="AO979" s="534"/>
      <c r="AP979" s="981"/>
      <c r="AQ979" s="981"/>
      <c r="AR979" s="534"/>
      <c r="AS979" s="534"/>
    </row>
    <row r="980" spans="1:45" x14ac:dyDescent="0.25">
      <c r="A980" s="587"/>
      <c r="AD980" s="534"/>
      <c r="AE980" s="534"/>
      <c r="AF980" s="534"/>
      <c r="AG980" s="534"/>
      <c r="AH980" s="534"/>
      <c r="AI980" s="534"/>
      <c r="AJ980" s="534"/>
      <c r="AK980" s="534"/>
      <c r="AL980" s="534"/>
      <c r="AM980" s="534"/>
      <c r="AN980" s="534"/>
      <c r="AO980" s="534"/>
      <c r="AP980" s="981"/>
      <c r="AQ980" s="981"/>
      <c r="AR980" s="534"/>
      <c r="AS980" s="534"/>
    </row>
    <row r="981" spans="1:45" x14ac:dyDescent="0.25">
      <c r="A981" s="587"/>
      <c r="AD981" s="534"/>
      <c r="AE981" s="534"/>
      <c r="AF981" s="534"/>
      <c r="AG981" s="534"/>
      <c r="AH981" s="534"/>
      <c r="AI981" s="534"/>
      <c r="AJ981" s="534"/>
      <c r="AK981" s="534"/>
      <c r="AL981" s="534"/>
      <c r="AM981" s="534"/>
      <c r="AN981" s="534"/>
      <c r="AO981" s="534"/>
      <c r="AP981" s="981"/>
      <c r="AQ981" s="981"/>
      <c r="AR981" s="534"/>
      <c r="AS981" s="534"/>
    </row>
    <row r="982" spans="1:45" x14ac:dyDescent="0.25">
      <c r="A982" s="587"/>
      <c r="AD982" s="534"/>
      <c r="AE982" s="534"/>
      <c r="AF982" s="534"/>
      <c r="AG982" s="534"/>
      <c r="AH982" s="534"/>
      <c r="AI982" s="534"/>
      <c r="AJ982" s="534"/>
      <c r="AK982" s="534"/>
      <c r="AL982" s="534"/>
      <c r="AM982" s="534"/>
      <c r="AN982" s="534"/>
      <c r="AO982" s="534"/>
      <c r="AP982" s="981"/>
      <c r="AQ982" s="981"/>
      <c r="AR982" s="534"/>
      <c r="AS982" s="534"/>
    </row>
    <row r="983" spans="1:45" x14ac:dyDescent="0.25">
      <c r="A983" s="587"/>
      <c r="AD983" s="534"/>
      <c r="AE983" s="534"/>
      <c r="AF983" s="534"/>
      <c r="AG983" s="534"/>
      <c r="AH983" s="534"/>
      <c r="AI983" s="534"/>
      <c r="AJ983" s="534"/>
      <c r="AK983" s="534"/>
      <c r="AL983" s="534"/>
      <c r="AM983" s="534"/>
      <c r="AN983" s="534"/>
      <c r="AO983" s="534"/>
      <c r="AP983" s="981"/>
      <c r="AQ983" s="981"/>
      <c r="AR983" s="534"/>
      <c r="AS983" s="534"/>
    </row>
    <row r="984" spans="1:45" x14ac:dyDescent="0.25">
      <c r="A984" s="587"/>
      <c r="AD984" s="534"/>
      <c r="AE984" s="534"/>
      <c r="AF984" s="534"/>
      <c r="AG984" s="534"/>
      <c r="AH984" s="534"/>
      <c r="AI984" s="534"/>
      <c r="AJ984" s="534"/>
      <c r="AK984" s="534"/>
      <c r="AL984" s="534"/>
      <c r="AM984" s="534"/>
      <c r="AN984" s="534"/>
      <c r="AO984" s="534"/>
      <c r="AP984" s="981"/>
      <c r="AQ984" s="981"/>
      <c r="AR984" s="534"/>
      <c r="AS984" s="534"/>
    </row>
    <row r="985" spans="1:45" x14ac:dyDescent="0.25">
      <c r="A985" s="587"/>
      <c r="AD985" s="534"/>
      <c r="AE985" s="534"/>
      <c r="AF985" s="534"/>
      <c r="AG985" s="534"/>
      <c r="AH985" s="534"/>
      <c r="AI985" s="534"/>
      <c r="AJ985" s="534"/>
      <c r="AK985" s="534"/>
      <c r="AL985" s="534"/>
      <c r="AM985" s="534"/>
      <c r="AN985" s="534"/>
      <c r="AO985" s="534"/>
      <c r="AP985" s="981"/>
      <c r="AQ985" s="981"/>
      <c r="AR985" s="534"/>
      <c r="AS985" s="534"/>
    </row>
    <row r="986" spans="1:45" x14ac:dyDescent="0.25">
      <c r="A986" s="587"/>
      <c r="AD986" s="534"/>
      <c r="AE986" s="534"/>
      <c r="AF986" s="534"/>
      <c r="AG986" s="534"/>
      <c r="AH986" s="534"/>
      <c r="AI986" s="534"/>
      <c r="AJ986" s="534"/>
      <c r="AK986" s="534"/>
      <c r="AL986" s="534"/>
      <c r="AM986" s="534"/>
      <c r="AN986" s="534"/>
      <c r="AO986" s="534"/>
      <c r="AP986" s="981"/>
      <c r="AQ986" s="981"/>
      <c r="AR986" s="534"/>
      <c r="AS986" s="534"/>
    </row>
    <row r="987" spans="1:45" x14ac:dyDescent="0.25">
      <c r="A987" s="587"/>
      <c r="AD987" s="534"/>
      <c r="AE987" s="534"/>
      <c r="AF987" s="534"/>
      <c r="AG987" s="534"/>
      <c r="AH987" s="534"/>
      <c r="AI987" s="534"/>
      <c r="AJ987" s="534"/>
      <c r="AK987" s="534"/>
      <c r="AL987" s="534"/>
      <c r="AM987" s="534"/>
      <c r="AN987" s="534"/>
      <c r="AO987" s="534"/>
      <c r="AP987" s="981"/>
      <c r="AQ987" s="981"/>
      <c r="AR987" s="534"/>
      <c r="AS987" s="534"/>
    </row>
    <row r="988" spans="1:45" x14ac:dyDescent="0.25">
      <c r="A988" s="587"/>
      <c r="AD988" s="534"/>
      <c r="AE988" s="534"/>
      <c r="AF988" s="534"/>
      <c r="AG988" s="534"/>
      <c r="AH988" s="534"/>
      <c r="AI988" s="534"/>
      <c r="AJ988" s="534"/>
      <c r="AK988" s="534"/>
      <c r="AL988" s="534"/>
      <c r="AM988" s="534"/>
      <c r="AN988" s="534"/>
      <c r="AO988" s="534"/>
      <c r="AP988" s="981"/>
      <c r="AQ988" s="981"/>
      <c r="AR988" s="534"/>
      <c r="AS988" s="534"/>
    </row>
    <row r="989" spans="1:45" x14ac:dyDescent="0.25">
      <c r="A989" s="587"/>
      <c r="AD989" s="534"/>
      <c r="AE989" s="534"/>
      <c r="AF989" s="534"/>
      <c r="AG989" s="534"/>
      <c r="AH989" s="534"/>
      <c r="AI989" s="534"/>
      <c r="AJ989" s="534"/>
      <c r="AK989" s="534"/>
      <c r="AL989" s="534"/>
      <c r="AM989" s="534"/>
      <c r="AN989" s="534"/>
      <c r="AO989" s="534"/>
      <c r="AP989" s="981"/>
      <c r="AQ989" s="981"/>
      <c r="AR989" s="534"/>
      <c r="AS989" s="534"/>
    </row>
    <row r="990" spans="1:45" x14ac:dyDescent="0.25">
      <c r="A990" s="587"/>
      <c r="AD990" s="534"/>
      <c r="AE990" s="534"/>
      <c r="AF990" s="534"/>
      <c r="AG990" s="534"/>
      <c r="AH990" s="534"/>
      <c r="AI990" s="534"/>
      <c r="AJ990" s="534"/>
      <c r="AK990" s="534"/>
      <c r="AL990" s="534"/>
      <c r="AM990" s="534"/>
      <c r="AN990" s="534"/>
      <c r="AO990" s="534"/>
      <c r="AP990" s="981"/>
      <c r="AQ990" s="981"/>
      <c r="AR990" s="534"/>
      <c r="AS990" s="534"/>
    </row>
    <row r="991" spans="1:45" x14ac:dyDescent="0.25">
      <c r="A991" s="587"/>
      <c r="AD991" s="534"/>
      <c r="AE991" s="534"/>
      <c r="AF991" s="534"/>
      <c r="AG991" s="534"/>
      <c r="AH991" s="534"/>
      <c r="AI991" s="534"/>
      <c r="AJ991" s="534"/>
      <c r="AK991" s="534"/>
      <c r="AL991" s="534"/>
      <c r="AM991" s="534"/>
      <c r="AN991" s="534"/>
      <c r="AO991" s="534"/>
      <c r="AP991" s="981"/>
      <c r="AQ991" s="981"/>
      <c r="AR991" s="534"/>
      <c r="AS991" s="534"/>
    </row>
    <row r="992" spans="1:45" x14ac:dyDescent="0.25">
      <c r="A992" s="587"/>
      <c r="AD992" s="534"/>
      <c r="AE992" s="534"/>
      <c r="AF992" s="534"/>
      <c r="AG992" s="534"/>
      <c r="AH992" s="534"/>
      <c r="AI992" s="534"/>
      <c r="AJ992" s="534"/>
      <c r="AK992" s="534"/>
      <c r="AL992" s="534"/>
      <c r="AM992" s="534"/>
      <c r="AN992" s="534"/>
      <c r="AO992" s="534"/>
      <c r="AP992" s="981"/>
      <c r="AQ992" s="981"/>
      <c r="AR992" s="534"/>
      <c r="AS992" s="534"/>
    </row>
    <row r="993" spans="1:45" x14ac:dyDescent="0.25">
      <c r="A993" s="587"/>
      <c r="AD993" s="534"/>
      <c r="AE993" s="534"/>
      <c r="AF993" s="534"/>
      <c r="AG993" s="534"/>
      <c r="AH993" s="534"/>
      <c r="AI993" s="534"/>
      <c r="AJ993" s="534"/>
      <c r="AK993" s="534"/>
      <c r="AL993" s="534"/>
      <c r="AM993" s="534"/>
      <c r="AN993" s="534"/>
      <c r="AO993" s="534"/>
      <c r="AP993" s="981"/>
      <c r="AQ993" s="981"/>
      <c r="AR993" s="534"/>
      <c r="AS993" s="534"/>
    </row>
    <row r="994" spans="1:45" x14ac:dyDescent="0.25">
      <c r="A994" s="587"/>
      <c r="AD994" s="534"/>
      <c r="AE994" s="534"/>
      <c r="AF994" s="534"/>
      <c r="AG994" s="534"/>
      <c r="AH994" s="534"/>
      <c r="AI994" s="534"/>
      <c r="AJ994" s="534"/>
      <c r="AK994" s="534"/>
      <c r="AL994" s="534"/>
      <c r="AM994" s="534"/>
      <c r="AN994" s="534"/>
      <c r="AO994" s="534"/>
      <c r="AP994" s="981"/>
      <c r="AQ994" s="981"/>
      <c r="AR994" s="534"/>
      <c r="AS994" s="534"/>
    </row>
    <row r="995" spans="1:45" x14ac:dyDescent="0.25">
      <c r="A995" s="587"/>
      <c r="AD995" s="534"/>
      <c r="AE995" s="534"/>
      <c r="AF995" s="534"/>
      <c r="AG995" s="534"/>
      <c r="AH995" s="534"/>
      <c r="AI995" s="534"/>
      <c r="AJ995" s="534"/>
      <c r="AK995" s="534"/>
      <c r="AL995" s="534"/>
      <c r="AM995" s="534"/>
      <c r="AN995" s="534"/>
      <c r="AO995" s="534"/>
      <c r="AP995" s="981"/>
      <c r="AQ995" s="981"/>
      <c r="AR995" s="534"/>
      <c r="AS995" s="534"/>
    </row>
    <row r="996" spans="1:45" x14ac:dyDescent="0.25">
      <c r="A996" s="587"/>
      <c r="AD996" s="534"/>
      <c r="AE996" s="534"/>
      <c r="AF996" s="534"/>
      <c r="AG996" s="534"/>
      <c r="AH996" s="534"/>
      <c r="AI996" s="534"/>
      <c r="AJ996" s="534"/>
      <c r="AK996" s="534"/>
      <c r="AL996" s="534"/>
      <c r="AM996" s="534"/>
      <c r="AN996" s="534"/>
      <c r="AO996" s="534"/>
      <c r="AP996" s="981"/>
      <c r="AQ996" s="981"/>
      <c r="AR996" s="534"/>
      <c r="AS996" s="534"/>
    </row>
    <row r="997" spans="1:45" x14ac:dyDescent="0.25">
      <c r="A997" s="587"/>
      <c r="AD997" s="534"/>
      <c r="AE997" s="534"/>
      <c r="AF997" s="534"/>
      <c r="AG997" s="534"/>
      <c r="AH997" s="534"/>
      <c r="AI997" s="534"/>
      <c r="AJ997" s="534"/>
      <c r="AK997" s="534"/>
      <c r="AL997" s="534"/>
      <c r="AM997" s="534"/>
      <c r="AN997" s="534"/>
      <c r="AO997" s="534"/>
      <c r="AP997" s="981"/>
      <c r="AQ997" s="981"/>
      <c r="AR997" s="534"/>
      <c r="AS997" s="534"/>
    </row>
    <row r="998" spans="1:45" x14ac:dyDescent="0.25">
      <c r="A998" s="587"/>
      <c r="AD998" s="534"/>
      <c r="AE998" s="534"/>
      <c r="AF998" s="534"/>
      <c r="AG998" s="534"/>
      <c r="AH998" s="534"/>
      <c r="AI998" s="534"/>
      <c r="AJ998" s="534"/>
      <c r="AK998" s="534"/>
      <c r="AL998" s="534"/>
      <c r="AM998" s="534"/>
      <c r="AN998" s="534"/>
      <c r="AO998" s="534"/>
      <c r="AP998" s="981"/>
      <c r="AQ998" s="981"/>
      <c r="AR998" s="534"/>
      <c r="AS998" s="534"/>
    </row>
    <row r="999" spans="1:45" x14ac:dyDescent="0.25">
      <c r="A999" s="587"/>
      <c r="AD999" s="534"/>
      <c r="AE999" s="534"/>
      <c r="AF999" s="534"/>
      <c r="AG999" s="534"/>
      <c r="AH999" s="534"/>
      <c r="AI999" s="534"/>
      <c r="AJ999" s="534"/>
      <c r="AK999" s="534"/>
      <c r="AL999" s="534"/>
      <c r="AM999" s="534"/>
      <c r="AN999" s="534"/>
      <c r="AO999" s="534"/>
      <c r="AP999" s="981"/>
      <c r="AQ999" s="981"/>
      <c r="AR999" s="534"/>
      <c r="AS999" s="534"/>
    </row>
    <row r="1000" spans="1:45" x14ac:dyDescent="0.25">
      <c r="A1000" s="587"/>
      <c r="AD1000" s="534"/>
      <c r="AE1000" s="534"/>
      <c r="AF1000" s="534"/>
      <c r="AG1000" s="534"/>
      <c r="AH1000" s="534"/>
      <c r="AI1000" s="534"/>
      <c r="AJ1000" s="534"/>
      <c r="AK1000" s="534"/>
      <c r="AL1000" s="534"/>
      <c r="AM1000" s="534"/>
      <c r="AN1000" s="534"/>
      <c r="AO1000" s="534"/>
      <c r="AP1000" s="981"/>
      <c r="AQ1000" s="981"/>
      <c r="AR1000" s="534"/>
      <c r="AS1000" s="534"/>
    </row>
    <row r="1001" spans="1:45" x14ac:dyDescent="0.25">
      <c r="A1001" s="626"/>
      <c r="AD1001" s="534"/>
      <c r="AE1001" s="534"/>
      <c r="AF1001" s="534"/>
      <c r="AG1001" s="534"/>
      <c r="AH1001" s="534"/>
      <c r="AI1001" s="534"/>
      <c r="AJ1001" s="534"/>
      <c r="AK1001" s="534"/>
      <c r="AL1001" s="534"/>
      <c r="AM1001" s="534"/>
      <c r="AN1001" s="534"/>
      <c r="AO1001" s="534"/>
      <c r="AP1001" s="981"/>
      <c r="AQ1001" s="981"/>
      <c r="AR1001" s="534"/>
      <c r="AS1001" s="534"/>
    </row>
    <row r="1002" spans="1:45" x14ac:dyDescent="0.25">
      <c r="A1002" s="587"/>
      <c r="AD1002" s="534"/>
      <c r="AE1002" s="534"/>
      <c r="AF1002" s="534"/>
      <c r="AG1002" s="534"/>
      <c r="AH1002" s="534"/>
      <c r="AI1002" s="534"/>
      <c r="AJ1002" s="534"/>
      <c r="AK1002" s="534"/>
      <c r="AL1002" s="534"/>
      <c r="AM1002" s="534"/>
      <c r="AN1002" s="534"/>
      <c r="AO1002" s="534"/>
      <c r="AP1002" s="981"/>
      <c r="AQ1002" s="981"/>
      <c r="AR1002" s="534"/>
      <c r="AS1002" s="534"/>
    </row>
    <row r="1003" spans="1:45" x14ac:dyDescent="0.25">
      <c r="A1003" s="587"/>
      <c r="AD1003" s="534"/>
      <c r="AE1003" s="534"/>
      <c r="AF1003" s="534"/>
      <c r="AG1003" s="534"/>
      <c r="AH1003" s="534"/>
      <c r="AI1003" s="534"/>
      <c r="AJ1003" s="534"/>
      <c r="AK1003" s="534"/>
      <c r="AL1003" s="534"/>
      <c r="AM1003" s="534"/>
      <c r="AN1003" s="534"/>
      <c r="AO1003" s="534"/>
      <c r="AP1003" s="981"/>
      <c r="AQ1003" s="981"/>
      <c r="AR1003" s="534"/>
      <c r="AS1003" s="534"/>
    </row>
    <row r="1004" spans="1:45" x14ac:dyDescent="0.25">
      <c r="A1004" s="587"/>
      <c r="AD1004" s="534"/>
      <c r="AE1004" s="534"/>
      <c r="AF1004" s="534"/>
      <c r="AG1004" s="534"/>
      <c r="AH1004" s="534"/>
      <c r="AI1004" s="534"/>
      <c r="AJ1004" s="534"/>
      <c r="AK1004" s="534"/>
      <c r="AL1004" s="534"/>
      <c r="AM1004" s="534"/>
      <c r="AN1004" s="534"/>
      <c r="AO1004" s="534"/>
      <c r="AP1004" s="981"/>
      <c r="AQ1004" s="981"/>
      <c r="AR1004" s="534"/>
      <c r="AS1004" s="534"/>
    </row>
    <row r="1005" spans="1:45" x14ac:dyDescent="0.25">
      <c r="A1005" s="587"/>
      <c r="AD1005" s="534"/>
      <c r="AE1005" s="534"/>
      <c r="AF1005" s="534"/>
      <c r="AG1005" s="534"/>
      <c r="AH1005" s="534"/>
      <c r="AI1005" s="534"/>
      <c r="AJ1005" s="534"/>
      <c r="AK1005" s="534"/>
      <c r="AL1005" s="534"/>
      <c r="AM1005" s="534"/>
      <c r="AN1005" s="534"/>
      <c r="AO1005" s="534"/>
      <c r="AP1005" s="981"/>
      <c r="AQ1005" s="981"/>
      <c r="AR1005" s="534"/>
      <c r="AS1005" s="534"/>
    </row>
    <row r="1006" spans="1:45" x14ac:dyDescent="0.25">
      <c r="A1006" s="587"/>
      <c r="AD1006" s="534"/>
      <c r="AE1006" s="534"/>
      <c r="AF1006" s="534"/>
      <c r="AG1006" s="534"/>
      <c r="AH1006" s="534"/>
      <c r="AI1006" s="534"/>
      <c r="AJ1006" s="534"/>
      <c r="AK1006" s="534"/>
      <c r="AL1006" s="534"/>
      <c r="AM1006" s="534"/>
      <c r="AN1006" s="534"/>
      <c r="AO1006" s="534"/>
      <c r="AP1006" s="981"/>
      <c r="AQ1006" s="981"/>
      <c r="AR1006" s="534"/>
      <c r="AS1006" s="534"/>
    </row>
    <row r="1007" spans="1:45" x14ac:dyDescent="0.25">
      <c r="A1007" s="587"/>
      <c r="AD1007" s="534"/>
      <c r="AE1007" s="534"/>
      <c r="AF1007" s="534"/>
      <c r="AG1007" s="534"/>
      <c r="AH1007" s="534"/>
      <c r="AI1007" s="534"/>
      <c r="AJ1007" s="534"/>
      <c r="AK1007" s="534"/>
      <c r="AL1007" s="534"/>
      <c r="AM1007" s="534"/>
      <c r="AN1007" s="534"/>
      <c r="AO1007" s="534"/>
      <c r="AP1007" s="981"/>
      <c r="AQ1007" s="981"/>
      <c r="AR1007" s="534"/>
      <c r="AS1007" s="534"/>
    </row>
    <row r="1008" spans="1:45" x14ac:dyDescent="0.25">
      <c r="A1008" s="587"/>
      <c r="AD1008" s="534"/>
      <c r="AE1008" s="534"/>
      <c r="AF1008" s="534"/>
      <c r="AG1008" s="534"/>
      <c r="AH1008" s="534"/>
      <c r="AI1008" s="534"/>
      <c r="AJ1008" s="534"/>
      <c r="AK1008" s="534"/>
      <c r="AL1008" s="534"/>
      <c r="AM1008" s="534"/>
      <c r="AN1008" s="534"/>
      <c r="AO1008" s="534"/>
      <c r="AP1008" s="981"/>
      <c r="AQ1008" s="981"/>
      <c r="AR1008" s="534"/>
      <c r="AS1008" s="534"/>
    </row>
    <row r="1009" spans="1:45" x14ac:dyDescent="0.25">
      <c r="A1009" s="587"/>
      <c r="AD1009" s="534"/>
      <c r="AE1009" s="534"/>
      <c r="AF1009" s="534"/>
      <c r="AG1009" s="534"/>
      <c r="AH1009" s="534"/>
      <c r="AI1009" s="534"/>
      <c r="AJ1009" s="534"/>
      <c r="AK1009" s="534"/>
      <c r="AL1009" s="534"/>
      <c r="AM1009" s="534"/>
      <c r="AN1009" s="534"/>
      <c r="AO1009" s="534"/>
      <c r="AP1009" s="981"/>
      <c r="AQ1009" s="981"/>
      <c r="AR1009" s="534"/>
      <c r="AS1009" s="534"/>
    </row>
    <row r="1010" spans="1:45" x14ac:dyDescent="0.25">
      <c r="A1010" s="587"/>
      <c r="AD1010" s="534"/>
      <c r="AE1010" s="534"/>
      <c r="AF1010" s="534"/>
      <c r="AG1010" s="534"/>
      <c r="AH1010" s="534"/>
      <c r="AI1010" s="534"/>
      <c r="AJ1010" s="534"/>
      <c r="AK1010" s="534"/>
      <c r="AL1010" s="534"/>
      <c r="AM1010" s="534"/>
      <c r="AN1010" s="534"/>
      <c r="AO1010" s="534"/>
      <c r="AP1010" s="981"/>
      <c r="AQ1010" s="981"/>
      <c r="AR1010" s="534"/>
      <c r="AS1010" s="534"/>
    </row>
    <row r="1011" spans="1:45" x14ac:dyDescent="0.25">
      <c r="A1011" s="587"/>
      <c r="AD1011" s="534"/>
      <c r="AE1011" s="534"/>
      <c r="AF1011" s="534"/>
      <c r="AG1011" s="534"/>
      <c r="AH1011" s="534"/>
      <c r="AI1011" s="534"/>
      <c r="AJ1011" s="534"/>
      <c r="AK1011" s="534"/>
      <c r="AL1011" s="534"/>
      <c r="AM1011" s="534"/>
      <c r="AN1011" s="534"/>
      <c r="AO1011" s="534"/>
      <c r="AP1011" s="981"/>
      <c r="AQ1011" s="981"/>
      <c r="AR1011" s="534"/>
      <c r="AS1011" s="534"/>
    </row>
    <row r="1012" spans="1:45" x14ac:dyDescent="0.25">
      <c r="A1012" s="587"/>
      <c r="AD1012" s="534"/>
      <c r="AE1012" s="534"/>
      <c r="AF1012" s="534"/>
      <c r="AG1012" s="534"/>
      <c r="AH1012" s="534"/>
      <c r="AI1012" s="534"/>
      <c r="AJ1012" s="534"/>
      <c r="AK1012" s="534"/>
      <c r="AL1012" s="534"/>
      <c r="AM1012" s="534"/>
      <c r="AN1012" s="534"/>
      <c r="AO1012" s="534"/>
      <c r="AP1012" s="981"/>
      <c r="AQ1012" s="981"/>
      <c r="AR1012" s="534"/>
      <c r="AS1012" s="534"/>
    </row>
    <row r="1013" spans="1:45" x14ac:dyDescent="0.25">
      <c r="A1013" s="587"/>
      <c r="AD1013" s="534"/>
      <c r="AE1013" s="534"/>
      <c r="AF1013" s="534"/>
      <c r="AG1013" s="534"/>
      <c r="AH1013" s="534"/>
      <c r="AI1013" s="534"/>
      <c r="AJ1013" s="534"/>
      <c r="AK1013" s="534"/>
      <c r="AL1013" s="534"/>
      <c r="AM1013" s="534"/>
      <c r="AN1013" s="534"/>
      <c r="AO1013" s="534"/>
      <c r="AP1013" s="981"/>
      <c r="AQ1013" s="981"/>
      <c r="AR1013" s="534"/>
      <c r="AS1013" s="534"/>
    </row>
    <row r="1014" spans="1:45" x14ac:dyDescent="0.25">
      <c r="A1014" s="587"/>
      <c r="AD1014" s="534"/>
      <c r="AE1014" s="534"/>
      <c r="AF1014" s="534"/>
      <c r="AG1014" s="534"/>
      <c r="AH1014" s="534"/>
      <c r="AI1014" s="534"/>
      <c r="AJ1014" s="534"/>
      <c r="AK1014" s="534"/>
      <c r="AL1014" s="534"/>
      <c r="AM1014" s="534"/>
      <c r="AN1014" s="534"/>
      <c r="AO1014" s="534"/>
      <c r="AP1014" s="981"/>
      <c r="AQ1014" s="981"/>
      <c r="AR1014" s="534"/>
      <c r="AS1014" s="534"/>
    </row>
    <row r="1015" spans="1:45" x14ac:dyDescent="0.25">
      <c r="A1015" s="587"/>
      <c r="AD1015" s="534"/>
      <c r="AE1015" s="534"/>
      <c r="AF1015" s="534"/>
      <c r="AG1015" s="534"/>
      <c r="AH1015" s="534"/>
      <c r="AI1015" s="534"/>
      <c r="AJ1015" s="534"/>
      <c r="AK1015" s="534"/>
      <c r="AL1015" s="534"/>
      <c r="AM1015" s="534"/>
      <c r="AN1015" s="534"/>
      <c r="AO1015" s="534"/>
      <c r="AP1015" s="981"/>
      <c r="AQ1015" s="981"/>
      <c r="AR1015" s="534"/>
      <c r="AS1015" s="534"/>
    </row>
    <row r="1016" spans="1:45" x14ac:dyDescent="0.25">
      <c r="A1016" s="587"/>
      <c r="AD1016" s="534"/>
      <c r="AE1016" s="534"/>
      <c r="AF1016" s="534"/>
      <c r="AG1016" s="534"/>
      <c r="AH1016" s="534"/>
      <c r="AI1016" s="534"/>
      <c r="AJ1016" s="534"/>
      <c r="AK1016" s="534"/>
      <c r="AL1016" s="534"/>
      <c r="AM1016" s="534"/>
      <c r="AN1016" s="534"/>
      <c r="AO1016" s="534"/>
      <c r="AP1016" s="981"/>
      <c r="AQ1016" s="981"/>
      <c r="AR1016" s="534"/>
      <c r="AS1016" s="534"/>
    </row>
    <row r="1017" spans="1:45" x14ac:dyDescent="0.25">
      <c r="A1017" s="587"/>
      <c r="AD1017" s="534"/>
      <c r="AE1017" s="534"/>
      <c r="AF1017" s="534"/>
      <c r="AG1017" s="534"/>
      <c r="AH1017" s="534"/>
      <c r="AI1017" s="534"/>
      <c r="AJ1017" s="534"/>
      <c r="AK1017" s="534"/>
      <c r="AL1017" s="534"/>
      <c r="AM1017" s="534"/>
      <c r="AN1017" s="534"/>
      <c r="AO1017" s="534"/>
      <c r="AP1017" s="981"/>
      <c r="AQ1017" s="981"/>
      <c r="AR1017" s="534"/>
      <c r="AS1017" s="534"/>
    </row>
    <row r="1018" spans="1:45" x14ac:dyDescent="0.25">
      <c r="A1018" s="587"/>
      <c r="AD1018" s="534"/>
      <c r="AE1018" s="534"/>
      <c r="AF1018" s="534"/>
      <c r="AG1018" s="534"/>
      <c r="AH1018" s="534"/>
      <c r="AI1018" s="534"/>
      <c r="AJ1018" s="534"/>
      <c r="AK1018" s="534"/>
      <c r="AL1018" s="534"/>
      <c r="AM1018" s="534"/>
      <c r="AN1018" s="534"/>
      <c r="AO1018" s="534"/>
      <c r="AP1018" s="981"/>
      <c r="AQ1018" s="981"/>
      <c r="AR1018" s="534"/>
      <c r="AS1018" s="534"/>
    </row>
    <row r="1019" spans="1:45" x14ac:dyDescent="0.25">
      <c r="A1019" s="587"/>
      <c r="AD1019" s="534"/>
      <c r="AE1019" s="534"/>
      <c r="AF1019" s="534"/>
      <c r="AG1019" s="534"/>
      <c r="AH1019" s="534"/>
      <c r="AI1019" s="534"/>
      <c r="AJ1019" s="534"/>
      <c r="AK1019" s="534"/>
      <c r="AL1019" s="534"/>
      <c r="AM1019" s="534"/>
      <c r="AN1019" s="534"/>
      <c r="AO1019" s="534"/>
      <c r="AP1019" s="981"/>
      <c r="AQ1019" s="981"/>
      <c r="AR1019" s="534"/>
      <c r="AS1019" s="534"/>
    </row>
    <row r="1020" spans="1:45" x14ac:dyDescent="0.25">
      <c r="A1020" s="587"/>
      <c r="AD1020" s="534"/>
      <c r="AE1020" s="534"/>
      <c r="AF1020" s="534"/>
      <c r="AG1020" s="534"/>
      <c r="AH1020" s="534"/>
      <c r="AI1020" s="534"/>
      <c r="AJ1020" s="534"/>
      <c r="AK1020" s="534"/>
      <c r="AL1020" s="534"/>
      <c r="AM1020" s="534"/>
      <c r="AN1020" s="534"/>
      <c r="AO1020" s="534"/>
      <c r="AP1020" s="981"/>
      <c r="AQ1020" s="981"/>
      <c r="AR1020" s="534"/>
      <c r="AS1020" s="534"/>
    </row>
    <row r="1021" spans="1:45" x14ac:dyDescent="0.25">
      <c r="A1021" s="587"/>
      <c r="AD1021" s="534"/>
      <c r="AE1021" s="534"/>
      <c r="AF1021" s="534"/>
      <c r="AG1021" s="534"/>
      <c r="AH1021" s="534"/>
      <c r="AI1021" s="534"/>
      <c r="AJ1021" s="534"/>
      <c r="AK1021" s="534"/>
      <c r="AL1021" s="534"/>
      <c r="AM1021" s="534"/>
      <c r="AN1021" s="534"/>
      <c r="AO1021" s="534"/>
      <c r="AP1021" s="981"/>
      <c r="AQ1021" s="981"/>
      <c r="AR1021" s="534"/>
      <c r="AS1021" s="534"/>
    </row>
    <row r="1022" spans="1:45" x14ac:dyDescent="0.25">
      <c r="A1022" s="587"/>
      <c r="AD1022" s="534"/>
      <c r="AE1022" s="534"/>
      <c r="AF1022" s="534"/>
      <c r="AG1022" s="534"/>
      <c r="AH1022" s="534"/>
      <c r="AI1022" s="534"/>
      <c r="AJ1022" s="534"/>
      <c r="AK1022" s="534"/>
      <c r="AL1022" s="534"/>
      <c r="AM1022" s="534"/>
      <c r="AN1022" s="534"/>
      <c r="AO1022" s="534"/>
      <c r="AP1022" s="981"/>
      <c r="AQ1022" s="981"/>
      <c r="AR1022" s="534"/>
      <c r="AS1022" s="534"/>
    </row>
    <row r="1023" spans="1:45" x14ac:dyDescent="0.25">
      <c r="A1023" s="587"/>
      <c r="AD1023" s="534"/>
      <c r="AE1023" s="534"/>
      <c r="AF1023" s="534"/>
      <c r="AG1023" s="534"/>
      <c r="AH1023" s="534"/>
      <c r="AI1023" s="534"/>
      <c r="AJ1023" s="534"/>
      <c r="AK1023" s="534"/>
      <c r="AL1023" s="534"/>
      <c r="AM1023" s="534"/>
      <c r="AN1023" s="534"/>
      <c r="AO1023" s="534"/>
      <c r="AP1023" s="981"/>
      <c r="AQ1023" s="981"/>
      <c r="AR1023" s="534"/>
      <c r="AS1023" s="534"/>
    </row>
    <row r="1024" spans="1:45" x14ac:dyDescent="0.25">
      <c r="A1024" s="587"/>
      <c r="AD1024" s="534"/>
      <c r="AE1024" s="534"/>
      <c r="AF1024" s="534"/>
      <c r="AG1024" s="534"/>
      <c r="AH1024" s="534"/>
      <c r="AI1024" s="534"/>
      <c r="AJ1024" s="534"/>
      <c r="AK1024" s="534"/>
      <c r="AL1024" s="534"/>
      <c r="AM1024" s="534"/>
      <c r="AN1024" s="534"/>
      <c r="AO1024" s="534"/>
      <c r="AP1024" s="981"/>
      <c r="AQ1024" s="981"/>
      <c r="AR1024" s="534"/>
      <c r="AS1024" s="534"/>
    </row>
    <row r="1025" spans="1:45" x14ac:dyDescent="0.25">
      <c r="A1025" s="587"/>
      <c r="AD1025" s="534"/>
      <c r="AE1025" s="534"/>
      <c r="AF1025" s="534"/>
      <c r="AG1025" s="534"/>
      <c r="AH1025" s="534"/>
      <c r="AI1025" s="534"/>
      <c r="AJ1025" s="534"/>
      <c r="AK1025" s="534"/>
      <c r="AL1025" s="534"/>
      <c r="AM1025" s="534"/>
      <c r="AN1025" s="534"/>
      <c r="AO1025" s="534"/>
      <c r="AP1025" s="981"/>
      <c r="AQ1025" s="981"/>
      <c r="AR1025" s="534"/>
      <c r="AS1025" s="534"/>
    </row>
    <row r="1026" spans="1:45" x14ac:dyDescent="0.25">
      <c r="A1026" s="587"/>
      <c r="AD1026" s="534"/>
      <c r="AE1026" s="534"/>
      <c r="AF1026" s="534"/>
      <c r="AG1026" s="534"/>
      <c r="AH1026" s="534"/>
      <c r="AI1026" s="534"/>
      <c r="AJ1026" s="534"/>
      <c r="AK1026" s="534"/>
      <c r="AL1026" s="534"/>
      <c r="AM1026" s="534"/>
      <c r="AN1026" s="534"/>
      <c r="AO1026" s="534"/>
      <c r="AP1026" s="981"/>
      <c r="AQ1026" s="981"/>
      <c r="AR1026" s="534"/>
      <c r="AS1026" s="534"/>
    </row>
    <row r="1027" spans="1:45" x14ac:dyDescent="0.25">
      <c r="A1027" s="587"/>
      <c r="AD1027" s="534"/>
      <c r="AE1027" s="534"/>
      <c r="AF1027" s="534"/>
      <c r="AG1027" s="534"/>
      <c r="AH1027" s="534"/>
      <c r="AI1027" s="534"/>
      <c r="AJ1027" s="534"/>
      <c r="AK1027" s="534"/>
      <c r="AL1027" s="534"/>
      <c r="AM1027" s="534"/>
      <c r="AN1027" s="534"/>
      <c r="AO1027" s="534"/>
      <c r="AP1027" s="981"/>
      <c r="AQ1027" s="981"/>
      <c r="AR1027" s="534"/>
      <c r="AS1027" s="534"/>
    </row>
    <row r="1028" spans="1:45" x14ac:dyDescent="0.25">
      <c r="A1028" s="587"/>
      <c r="AD1028" s="534"/>
      <c r="AE1028" s="534"/>
      <c r="AF1028" s="534"/>
      <c r="AG1028" s="534"/>
      <c r="AH1028" s="534"/>
      <c r="AI1028" s="534"/>
      <c r="AJ1028" s="534"/>
      <c r="AK1028" s="534"/>
      <c r="AL1028" s="534"/>
      <c r="AM1028" s="534"/>
      <c r="AN1028" s="534"/>
      <c r="AO1028" s="534"/>
      <c r="AP1028" s="981"/>
      <c r="AQ1028" s="981"/>
      <c r="AR1028" s="534"/>
      <c r="AS1028" s="534"/>
    </row>
    <row r="1029" spans="1:45" x14ac:dyDescent="0.25">
      <c r="A1029" s="587"/>
      <c r="AD1029" s="534"/>
      <c r="AE1029" s="534"/>
      <c r="AF1029" s="534"/>
      <c r="AG1029" s="534"/>
      <c r="AH1029" s="534"/>
      <c r="AI1029" s="534"/>
      <c r="AJ1029" s="534"/>
      <c r="AK1029" s="534"/>
      <c r="AL1029" s="534"/>
      <c r="AM1029" s="534"/>
      <c r="AN1029" s="534"/>
      <c r="AO1029" s="534"/>
      <c r="AP1029" s="981"/>
      <c r="AQ1029" s="981"/>
      <c r="AR1029" s="534"/>
      <c r="AS1029" s="534"/>
    </row>
    <row r="1030" spans="1:45" x14ac:dyDescent="0.25">
      <c r="A1030" s="587"/>
      <c r="AD1030" s="534"/>
      <c r="AE1030" s="534"/>
      <c r="AF1030" s="534"/>
      <c r="AG1030" s="534"/>
      <c r="AH1030" s="534"/>
      <c r="AI1030" s="534"/>
      <c r="AJ1030" s="534"/>
      <c r="AK1030" s="534"/>
      <c r="AL1030" s="534"/>
      <c r="AM1030" s="534"/>
      <c r="AN1030" s="534"/>
      <c r="AO1030" s="534"/>
      <c r="AP1030" s="981"/>
      <c r="AQ1030" s="981"/>
      <c r="AR1030" s="534"/>
      <c r="AS1030" s="534"/>
    </row>
    <row r="1031" spans="1:45" x14ac:dyDescent="0.25">
      <c r="A1031" s="587"/>
      <c r="AD1031" s="534"/>
      <c r="AE1031" s="534"/>
      <c r="AF1031" s="534"/>
      <c r="AG1031" s="534"/>
      <c r="AH1031" s="534"/>
      <c r="AI1031" s="534"/>
      <c r="AJ1031" s="534"/>
      <c r="AK1031" s="534"/>
      <c r="AL1031" s="534"/>
      <c r="AM1031" s="534"/>
      <c r="AN1031" s="534"/>
      <c r="AO1031" s="534"/>
      <c r="AP1031" s="981"/>
      <c r="AQ1031" s="981"/>
      <c r="AR1031" s="534"/>
      <c r="AS1031" s="534"/>
    </row>
    <row r="1032" spans="1:45" x14ac:dyDescent="0.25">
      <c r="A1032" s="587"/>
      <c r="AD1032" s="534"/>
      <c r="AE1032" s="534"/>
      <c r="AF1032" s="534"/>
      <c r="AG1032" s="534"/>
      <c r="AH1032" s="534"/>
      <c r="AI1032" s="534"/>
      <c r="AJ1032" s="534"/>
      <c r="AK1032" s="534"/>
      <c r="AL1032" s="534"/>
      <c r="AM1032" s="534"/>
      <c r="AN1032" s="534"/>
      <c r="AO1032" s="534"/>
      <c r="AP1032" s="981"/>
      <c r="AQ1032" s="981"/>
      <c r="AR1032" s="534"/>
      <c r="AS1032" s="534"/>
    </row>
    <row r="1033" spans="1:45" x14ac:dyDescent="0.25">
      <c r="A1033" s="587"/>
      <c r="AD1033" s="534"/>
      <c r="AE1033" s="534"/>
      <c r="AF1033" s="534"/>
      <c r="AG1033" s="534"/>
      <c r="AH1033" s="534"/>
      <c r="AI1033" s="534"/>
      <c r="AJ1033" s="534"/>
      <c r="AK1033" s="534"/>
      <c r="AL1033" s="534"/>
      <c r="AM1033" s="534"/>
      <c r="AN1033" s="534"/>
      <c r="AO1033" s="534"/>
      <c r="AP1033" s="981"/>
      <c r="AQ1033" s="981"/>
      <c r="AR1033" s="534"/>
      <c r="AS1033" s="534"/>
    </row>
    <row r="1034" spans="1:45" x14ac:dyDescent="0.25">
      <c r="A1034" s="587"/>
      <c r="AD1034" s="534"/>
      <c r="AE1034" s="534"/>
      <c r="AF1034" s="534"/>
      <c r="AG1034" s="534"/>
      <c r="AH1034" s="534"/>
      <c r="AI1034" s="534"/>
      <c r="AJ1034" s="534"/>
      <c r="AK1034" s="534"/>
      <c r="AL1034" s="534"/>
      <c r="AM1034" s="534"/>
      <c r="AN1034" s="534"/>
      <c r="AO1034" s="534"/>
      <c r="AP1034" s="981"/>
      <c r="AQ1034" s="981"/>
      <c r="AR1034" s="534"/>
      <c r="AS1034" s="534"/>
    </row>
    <row r="1035" spans="1:45" x14ac:dyDescent="0.25">
      <c r="A1035" s="587"/>
      <c r="AD1035" s="534"/>
      <c r="AE1035" s="534"/>
      <c r="AF1035" s="534"/>
      <c r="AG1035" s="534"/>
      <c r="AH1035" s="534"/>
      <c r="AI1035" s="534"/>
      <c r="AJ1035" s="534"/>
      <c r="AK1035" s="534"/>
      <c r="AL1035" s="534"/>
      <c r="AM1035" s="534"/>
      <c r="AN1035" s="534"/>
      <c r="AO1035" s="534"/>
      <c r="AP1035" s="981"/>
      <c r="AQ1035" s="981"/>
      <c r="AR1035" s="534"/>
      <c r="AS1035" s="534"/>
    </row>
    <row r="1036" spans="1:45" x14ac:dyDescent="0.25">
      <c r="A1036" s="587"/>
      <c r="AD1036" s="534"/>
      <c r="AE1036" s="534"/>
      <c r="AF1036" s="534"/>
      <c r="AG1036" s="534"/>
      <c r="AH1036" s="534"/>
      <c r="AI1036" s="534"/>
      <c r="AJ1036" s="534"/>
      <c r="AK1036" s="534"/>
      <c r="AL1036" s="534"/>
      <c r="AM1036" s="534"/>
      <c r="AN1036" s="534"/>
      <c r="AO1036" s="534"/>
      <c r="AP1036" s="981"/>
      <c r="AQ1036" s="981"/>
      <c r="AR1036" s="534"/>
      <c r="AS1036" s="534"/>
    </row>
    <row r="1037" spans="1:45" x14ac:dyDescent="0.25">
      <c r="A1037" s="587"/>
      <c r="AD1037" s="534"/>
      <c r="AE1037" s="534"/>
      <c r="AF1037" s="534"/>
      <c r="AG1037" s="534"/>
      <c r="AH1037" s="534"/>
      <c r="AI1037" s="534"/>
      <c r="AJ1037" s="534"/>
      <c r="AK1037" s="534"/>
      <c r="AL1037" s="534"/>
      <c r="AM1037" s="534"/>
      <c r="AN1037" s="534"/>
      <c r="AO1037" s="534"/>
      <c r="AP1037" s="981"/>
      <c r="AQ1037" s="981"/>
      <c r="AR1037" s="534"/>
      <c r="AS1037" s="534"/>
    </row>
    <row r="1038" spans="1:45" x14ac:dyDescent="0.25">
      <c r="A1038" s="587"/>
      <c r="AD1038" s="534"/>
      <c r="AE1038" s="534"/>
      <c r="AF1038" s="534"/>
      <c r="AG1038" s="534"/>
      <c r="AH1038" s="534"/>
      <c r="AI1038" s="534"/>
      <c r="AJ1038" s="534"/>
      <c r="AK1038" s="534"/>
      <c r="AL1038" s="534"/>
      <c r="AM1038" s="534"/>
      <c r="AN1038" s="534"/>
      <c r="AO1038" s="534"/>
      <c r="AP1038" s="981"/>
      <c r="AQ1038" s="981"/>
      <c r="AR1038" s="534"/>
      <c r="AS1038" s="534"/>
    </row>
    <row r="1039" spans="1:45" x14ac:dyDescent="0.25">
      <c r="A1039" s="587"/>
      <c r="AD1039" s="534"/>
      <c r="AE1039" s="534"/>
      <c r="AF1039" s="534"/>
      <c r="AG1039" s="534"/>
      <c r="AH1039" s="534"/>
      <c r="AI1039" s="534"/>
      <c r="AJ1039" s="534"/>
      <c r="AK1039" s="534"/>
      <c r="AL1039" s="534"/>
      <c r="AM1039" s="534"/>
      <c r="AN1039" s="534"/>
      <c r="AO1039" s="534"/>
      <c r="AP1039" s="981"/>
      <c r="AQ1039" s="981"/>
      <c r="AR1039" s="534"/>
      <c r="AS1039" s="534"/>
    </row>
    <row r="1040" spans="1:45" x14ac:dyDescent="0.25">
      <c r="A1040" s="587"/>
      <c r="AD1040" s="534"/>
      <c r="AE1040" s="534"/>
      <c r="AF1040" s="534"/>
      <c r="AG1040" s="534"/>
      <c r="AH1040" s="534"/>
      <c r="AI1040" s="534"/>
      <c r="AJ1040" s="534"/>
      <c r="AK1040" s="534"/>
      <c r="AL1040" s="534"/>
      <c r="AM1040" s="534"/>
      <c r="AN1040" s="534"/>
      <c r="AO1040" s="534"/>
      <c r="AP1040" s="981"/>
      <c r="AQ1040" s="981"/>
      <c r="AR1040" s="534"/>
      <c r="AS1040" s="534"/>
    </row>
    <row r="1041" spans="1:45" x14ac:dyDescent="0.25">
      <c r="A1041" s="587"/>
      <c r="AD1041" s="534"/>
      <c r="AE1041" s="534"/>
      <c r="AF1041" s="534"/>
      <c r="AG1041" s="534"/>
      <c r="AH1041" s="534"/>
      <c r="AI1041" s="534"/>
      <c r="AJ1041" s="534"/>
      <c r="AK1041" s="534"/>
      <c r="AL1041" s="534"/>
      <c r="AM1041" s="534"/>
      <c r="AN1041" s="534"/>
      <c r="AO1041" s="534"/>
      <c r="AP1041" s="981"/>
      <c r="AQ1041" s="981"/>
      <c r="AR1041" s="534"/>
      <c r="AS1041" s="534"/>
    </row>
    <row r="1042" spans="1:45" x14ac:dyDescent="0.25">
      <c r="A1042" s="587"/>
      <c r="AD1042" s="534"/>
      <c r="AE1042" s="534"/>
      <c r="AF1042" s="534"/>
      <c r="AG1042" s="534"/>
      <c r="AH1042" s="534"/>
      <c r="AI1042" s="534"/>
      <c r="AJ1042" s="534"/>
      <c r="AK1042" s="534"/>
      <c r="AL1042" s="534"/>
      <c r="AM1042" s="534"/>
      <c r="AN1042" s="534"/>
      <c r="AO1042" s="534"/>
      <c r="AP1042" s="981"/>
      <c r="AQ1042" s="981"/>
      <c r="AR1042" s="534"/>
      <c r="AS1042" s="534"/>
    </row>
    <row r="1043" spans="1:45" x14ac:dyDescent="0.25">
      <c r="A1043" s="587"/>
      <c r="AD1043" s="534"/>
      <c r="AE1043" s="534"/>
      <c r="AF1043" s="534"/>
      <c r="AG1043" s="534"/>
      <c r="AH1043" s="534"/>
      <c r="AI1043" s="534"/>
      <c r="AJ1043" s="534"/>
      <c r="AK1043" s="534"/>
      <c r="AL1043" s="534"/>
      <c r="AM1043" s="534"/>
      <c r="AN1043" s="534"/>
      <c r="AO1043" s="534"/>
      <c r="AP1043" s="981"/>
      <c r="AQ1043" s="981"/>
      <c r="AR1043" s="534"/>
      <c r="AS1043" s="534"/>
    </row>
    <row r="1044" spans="1:45" x14ac:dyDescent="0.25">
      <c r="A1044" s="587"/>
      <c r="AD1044" s="534"/>
      <c r="AE1044" s="534"/>
      <c r="AF1044" s="534"/>
      <c r="AG1044" s="534"/>
      <c r="AH1044" s="534"/>
      <c r="AI1044" s="534"/>
      <c r="AJ1044" s="534"/>
      <c r="AK1044" s="534"/>
      <c r="AL1044" s="534"/>
      <c r="AM1044" s="534"/>
      <c r="AN1044" s="534"/>
      <c r="AO1044" s="534"/>
      <c r="AP1044" s="981"/>
      <c r="AQ1044" s="981"/>
      <c r="AR1044" s="534"/>
      <c r="AS1044" s="534"/>
    </row>
    <row r="1045" spans="1:45" x14ac:dyDescent="0.25">
      <c r="A1045" s="587"/>
      <c r="AD1045" s="534"/>
      <c r="AE1045" s="534"/>
      <c r="AF1045" s="534"/>
      <c r="AG1045" s="534"/>
      <c r="AH1045" s="534"/>
      <c r="AI1045" s="534"/>
      <c r="AJ1045" s="534"/>
      <c r="AK1045" s="534"/>
      <c r="AL1045" s="534"/>
      <c r="AM1045" s="534"/>
      <c r="AN1045" s="534"/>
      <c r="AO1045" s="534"/>
      <c r="AP1045" s="981"/>
      <c r="AQ1045" s="981"/>
      <c r="AR1045" s="534"/>
      <c r="AS1045" s="534"/>
    </row>
    <row r="1046" spans="1:45" x14ac:dyDescent="0.25">
      <c r="A1046" s="587"/>
      <c r="AD1046" s="534"/>
      <c r="AE1046" s="534"/>
      <c r="AF1046" s="534"/>
      <c r="AG1046" s="534"/>
      <c r="AH1046" s="534"/>
      <c r="AI1046" s="534"/>
      <c r="AJ1046" s="534"/>
      <c r="AK1046" s="534"/>
      <c r="AL1046" s="534"/>
      <c r="AM1046" s="534"/>
      <c r="AN1046" s="534"/>
      <c r="AO1046" s="534"/>
      <c r="AP1046" s="981"/>
      <c r="AQ1046" s="981"/>
      <c r="AR1046" s="534"/>
      <c r="AS1046" s="534"/>
    </row>
    <row r="1047" spans="1:45" x14ac:dyDescent="0.25">
      <c r="A1047" s="587"/>
      <c r="AD1047" s="534"/>
      <c r="AE1047" s="534"/>
      <c r="AF1047" s="534"/>
      <c r="AG1047" s="534"/>
      <c r="AH1047" s="534"/>
      <c r="AI1047" s="534"/>
      <c r="AJ1047" s="534"/>
      <c r="AK1047" s="534"/>
      <c r="AL1047" s="534"/>
      <c r="AM1047" s="534"/>
      <c r="AN1047" s="534"/>
      <c r="AO1047" s="534"/>
      <c r="AP1047" s="981"/>
      <c r="AQ1047" s="981"/>
      <c r="AR1047" s="534"/>
      <c r="AS1047" s="534"/>
    </row>
    <row r="1048" spans="1:45" x14ac:dyDescent="0.25">
      <c r="A1048" s="587"/>
      <c r="AD1048" s="534"/>
      <c r="AE1048" s="534"/>
      <c r="AF1048" s="534"/>
      <c r="AG1048" s="534"/>
      <c r="AH1048" s="534"/>
      <c r="AI1048" s="534"/>
      <c r="AJ1048" s="534"/>
      <c r="AK1048" s="534"/>
      <c r="AL1048" s="534"/>
      <c r="AM1048" s="534"/>
      <c r="AN1048" s="534"/>
      <c r="AO1048" s="534"/>
      <c r="AP1048" s="981"/>
      <c r="AQ1048" s="981"/>
      <c r="AR1048" s="534"/>
      <c r="AS1048" s="534"/>
    </row>
    <row r="1049" spans="1:45" x14ac:dyDescent="0.25">
      <c r="A1049" s="587"/>
      <c r="AD1049" s="534"/>
      <c r="AE1049" s="534"/>
      <c r="AF1049" s="534"/>
      <c r="AG1049" s="534"/>
      <c r="AH1049" s="534"/>
      <c r="AI1049" s="534"/>
      <c r="AJ1049" s="534"/>
      <c r="AK1049" s="534"/>
      <c r="AL1049" s="534"/>
      <c r="AM1049" s="534"/>
      <c r="AN1049" s="534"/>
      <c r="AO1049" s="534"/>
      <c r="AP1049" s="981"/>
      <c r="AQ1049" s="981"/>
      <c r="AR1049" s="534"/>
      <c r="AS1049" s="534"/>
    </row>
    <row r="1050" spans="1:45" x14ac:dyDescent="0.25">
      <c r="A1050" s="587"/>
      <c r="AD1050" s="534"/>
      <c r="AE1050" s="534"/>
      <c r="AF1050" s="534"/>
      <c r="AG1050" s="534"/>
      <c r="AH1050" s="534"/>
      <c r="AI1050" s="534"/>
      <c r="AJ1050" s="534"/>
      <c r="AK1050" s="534"/>
      <c r="AL1050" s="534"/>
      <c r="AM1050" s="534"/>
      <c r="AN1050" s="534"/>
      <c r="AO1050" s="534"/>
      <c r="AP1050" s="981"/>
      <c r="AQ1050" s="981"/>
      <c r="AR1050" s="534"/>
      <c r="AS1050" s="534"/>
    </row>
    <row r="1051" spans="1:45" x14ac:dyDescent="0.25">
      <c r="A1051" s="587"/>
      <c r="AD1051" s="534"/>
      <c r="AE1051" s="534"/>
      <c r="AF1051" s="534"/>
      <c r="AG1051" s="534"/>
      <c r="AH1051" s="534"/>
      <c r="AI1051" s="534"/>
      <c r="AJ1051" s="534"/>
      <c r="AK1051" s="534"/>
      <c r="AL1051" s="534"/>
      <c r="AM1051" s="534"/>
      <c r="AN1051" s="534"/>
      <c r="AO1051" s="534"/>
      <c r="AP1051" s="981"/>
      <c r="AQ1051" s="981"/>
      <c r="AR1051" s="534"/>
      <c r="AS1051" s="534"/>
    </row>
    <row r="1052" spans="1:45" x14ac:dyDescent="0.25">
      <c r="A1052" s="587"/>
      <c r="AD1052" s="534"/>
      <c r="AE1052" s="534"/>
      <c r="AF1052" s="534"/>
      <c r="AG1052" s="534"/>
      <c r="AH1052" s="534"/>
      <c r="AI1052" s="534"/>
      <c r="AJ1052" s="534"/>
      <c r="AK1052" s="534"/>
      <c r="AL1052" s="534"/>
      <c r="AM1052" s="534"/>
      <c r="AN1052" s="534"/>
      <c r="AO1052" s="534"/>
      <c r="AP1052" s="981"/>
      <c r="AQ1052" s="981"/>
      <c r="AR1052" s="534"/>
      <c r="AS1052" s="534"/>
    </row>
    <row r="1053" spans="1:45" x14ac:dyDescent="0.25">
      <c r="A1053" s="587"/>
      <c r="AD1053" s="534"/>
      <c r="AE1053" s="534"/>
      <c r="AF1053" s="534"/>
      <c r="AG1053" s="534"/>
      <c r="AH1053" s="534"/>
      <c r="AI1053" s="534"/>
      <c r="AJ1053" s="534"/>
      <c r="AK1053" s="534"/>
      <c r="AL1053" s="534"/>
      <c r="AM1053" s="534"/>
      <c r="AN1053" s="534"/>
      <c r="AO1053" s="534"/>
      <c r="AP1053" s="981"/>
      <c r="AQ1053" s="981"/>
      <c r="AR1053" s="534"/>
      <c r="AS1053" s="534"/>
    </row>
    <row r="1054" spans="1:45" x14ac:dyDescent="0.25">
      <c r="A1054" s="587"/>
      <c r="AD1054" s="534"/>
      <c r="AE1054" s="534"/>
      <c r="AF1054" s="534"/>
      <c r="AG1054" s="534"/>
      <c r="AH1054" s="534"/>
      <c r="AI1054" s="534"/>
      <c r="AJ1054" s="534"/>
      <c r="AK1054" s="534"/>
      <c r="AL1054" s="534"/>
      <c r="AM1054" s="534"/>
      <c r="AN1054" s="534"/>
      <c r="AO1054" s="534"/>
      <c r="AP1054" s="981"/>
      <c r="AQ1054" s="981"/>
      <c r="AR1054" s="534"/>
      <c r="AS1054" s="534"/>
    </row>
    <row r="1055" spans="1:45" x14ac:dyDescent="0.25">
      <c r="A1055" s="587"/>
      <c r="AD1055" s="534"/>
      <c r="AE1055" s="534"/>
      <c r="AF1055" s="534"/>
      <c r="AG1055" s="534"/>
      <c r="AH1055" s="534"/>
      <c r="AI1055" s="534"/>
      <c r="AJ1055" s="534"/>
      <c r="AK1055" s="534"/>
      <c r="AL1055" s="534"/>
      <c r="AM1055" s="534"/>
      <c r="AN1055" s="534"/>
      <c r="AO1055" s="534"/>
      <c r="AP1055" s="981"/>
      <c r="AQ1055" s="981"/>
      <c r="AR1055" s="534"/>
      <c r="AS1055" s="534"/>
    </row>
    <row r="1056" spans="1:45" x14ac:dyDescent="0.25">
      <c r="A1056" s="587"/>
      <c r="AD1056" s="534"/>
      <c r="AE1056" s="534"/>
      <c r="AF1056" s="534"/>
      <c r="AG1056" s="534"/>
      <c r="AH1056" s="534"/>
      <c r="AI1056" s="534"/>
      <c r="AJ1056" s="534"/>
      <c r="AK1056" s="534"/>
      <c r="AL1056" s="534"/>
      <c r="AM1056" s="534"/>
      <c r="AN1056" s="534"/>
      <c r="AO1056" s="534"/>
      <c r="AP1056" s="981"/>
      <c r="AQ1056" s="981"/>
      <c r="AR1056" s="534"/>
      <c r="AS1056" s="534"/>
    </row>
    <row r="1057" spans="1:45" x14ac:dyDescent="0.25">
      <c r="A1057" s="587"/>
      <c r="AD1057" s="534"/>
      <c r="AE1057" s="534"/>
      <c r="AF1057" s="534"/>
      <c r="AG1057" s="534"/>
      <c r="AH1057" s="534"/>
      <c r="AI1057" s="534"/>
      <c r="AJ1057" s="534"/>
      <c r="AK1057" s="534"/>
      <c r="AL1057" s="534"/>
      <c r="AM1057" s="534"/>
      <c r="AN1057" s="534"/>
      <c r="AO1057" s="534"/>
      <c r="AP1057" s="981"/>
      <c r="AQ1057" s="981"/>
      <c r="AR1057" s="534"/>
      <c r="AS1057" s="534"/>
    </row>
    <row r="1058" spans="1:45" x14ac:dyDescent="0.25">
      <c r="A1058" s="587"/>
      <c r="AD1058" s="534"/>
      <c r="AE1058" s="534"/>
      <c r="AF1058" s="534"/>
      <c r="AG1058" s="534"/>
      <c r="AH1058" s="534"/>
      <c r="AI1058" s="534"/>
      <c r="AJ1058" s="534"/>
      <c r="AK1058" s="534"/>
      <c r="AL1058" s="534"/>
      <c r="AM1058" s="534"/>
      <c r="AN1058" s="534"/>
      <c r="AO1058" s="534"/>
      <c r="AP1058" s="981"/>
      <c r="AQ1058" s="981"/>
      <c r="AR1058" s="534"/>
      <c r="AS1058" s="534"/>
    </row>
    <row r="1059" spans="1:45" x14ac:dyDescent="0.25">
      <c r="A1059" s="587"/>
      <c r="AD1059" s="534"/>
      <c r="AE1059" s="534"/>
      <c r="AF1059" s="534"/>
      <c r="AG1059" s="534"/>
      <c r="AH1059" s="534"/>
      <c r="AI1059" s="534"/>
      <c r="AJ1059" s="534"/>
      <c r="AK1059" s="534"/>
      <c r="AL1059" s="534"/>
      <c r="AM1059" s="534"/>
      <c r="AN1059" s="534"/>
      <c r="AO1059" s="534"/>
      <c r="AP1059" s="981"/>
      <c r="AQ1059" s="981"/>
      <c r="AR1059" s="534"/>
      <c r="AS1059" s="534"/>
    </row>
    <row r="1060" spans="1:45" x14ac:dyDescent="0.25">
      <c r="A1060" s="587"/>
      <c r="AD1060" s="534"/>
      <c r="AE1060" s="534"/>
      <c r="AF1060" s="534"/>
      <c r="AG1060" s="534"/>
      <c r="AH1060" s="534"/>
      <c r="AI1060" s="534"/>
      <c r="AJ1060" s="534"/>
      <c r="AK1060" s="534"/>
      <c r="AL1060" s="534"/>
      <c r="AM1060" s="534"/>
      <c r="AN1060" s="534"/>
      <c r="AO1060" s="534"/>
      <c r="AP1060" s="981"/>
      <c r="AQ1060" s="981"/>
      <c r="AR1060" s="534"/>
      <c r="AS1060" s="534"/>
    </row>
    <row r="1061" spans="1:45" x14ac:dyDescent="0.25">
      <c r="A1061" s="587"/>
      <c r="AD1061" s="534"/>
      <c r="AE1061" s="534"/>
      <c r="AF1061" s="534"/>
      <c r="AG1061" s="534"/>
      <c r="AH1061" s="534"/>
      <c r="AI1061" s="534"/>
      <c r="AJ1061" s="534"/>
      <c r="AK1061" s="534"/>
      <c r="AL1061" s="534"/>
      <c r="AM1061" s="534"/>
      <c r="AN1061" s="534"/>
      <c r="AO1061" s="534"/>
      <c r="AP1061" s="981"/>
      <c r="AQ1061" s="981"/>
      <c r="AR1061" s="534"/>
      <c r="AS1061" s="534"/>
    </row>
    <row r="1062" spans="1:45" x14ac:dyDescent="0.25">
      <c r="A1062" s="587"/>
      <c r="AD1062" s="534"/>
      <c r="AE1062" s="534"/>
      <c r="AF1062" s="534"/>
      <c r="AG1062" s="534"/>
      <c r="AH1062" s="534"/>
      <c r="AI1062" s="534"/>
      <c r="AJ1062" s="534"/>
      <c r="AK1062" s="534"/>
      <c r="AL1062" s="534"/>
      <c r="AM1062" s="534"/>
      <c r="AN1062" s="534"/>
      <c r="AO1062" s="534"/>
      <c r="AP1062" s="981"/>
      <c r="AQ1062" s="981"/>
      <c r="AR1062" s="534"/>
      <c r="AS1062" s="534"/>
    </row>
    <row r="1063" spans="1:45" x14ac:dyDescent="0.25">
      <c r="A1063" s="587"/>
      <c r="AD1063" s="534"/>
      <c r="AE1063" s="534"/>
      <c r="AF1063" s="534"/>
      <c r="AG1063" s="534"/>
      <c r="AH1063" s="534"/>
      <c r="AI1063" s="534"/>
      <c r="AJ1063" s="534"/>
      <c r="AK1063" s="534"/>
      <c r="AL1063" s="534"/>
      <c r="AM1063" s="534"/>
      <c r="AN1063" s="534"/>
      <c r="AO1063" s="534"/>
      <c r="AP1063" s="981"/>
      <c r="AQ1063" s="981"/>
      <c r="AR1063" s="534"/>
      <c r="AS1063" s="534"/>
    </row>
    <row r="1064" spans="1:45" x14ac:dyDescent="0.25">
      <c r="A1064" s="587"/>
      <c r="AD1064" s="534"/>
      <c r="AE1064" s="534"/>
      <c r="AF1064" s="534"/>
      <c r="AG1064" s="534"/>
      <c r="AH1064" s="534"/>
      <c r="AI1064" s="534"/>
      <c r="AJ1064" s="534"/>
      <c r="AK1064" s="534"/>
      <c r="AL1064" s="534"/>
      <c r="AM1064" s="534"/>
      <c r="AN1064" s="534"/>
      <c r="AO1064" s="534"/>
      <c r="AP1064" s="981"/>
      <c r="AQ1064" s="981"/>
      <c r="AR1064" s="534"/>
      <c r="AS1064" s="534"/>
    </row>
    <row r="1065" spans="1:45" x14ac:dyDescent="0.25">
      <c r="A1065" s="587"/>
      <c r="AD1065" s="534"/>
      <c r="AE1065" s="534"/>
      <c r="AF1065" s="534"/>
      <c r="AG1065" s="534"/>
      <c r="AH1065" s="534"/>
      <c r="AI1065" s="534"/>
      <c r="AJ1065" s="534"/>
      <c r="AK1065" s="534"/>
      <c r="AL1065" s="534"/>
      <c r="AM1065" s="534"/>
      <c r="AN1065" s="534"/>
      <c r="AO1065" s="534"/>
      <c r="AP1065" s="981"/>
      <c r="AQ1065" s="981"/>
      <c r="AR1065" s="534"/>
      <c r="AS1065" s="534"/>
    </row>
    <row r="1066" spans="1:45" x14ac:dyDescent="0.25">
      <c r="A1066" s="587"/>
      <c r="AD1066" s="534"/>
      <c r="AE1066" s="534"/>
      <c r="AF1066" s="534"/>
      <c r="AG1066" s="534"/>
      <c r="AH1066" s="534"/>
      <c r="AI1066" s="534"/>
      <c r="AJ1066" s="534"/>
      <c r="AK1066" s="534"/>
      <c r="AL1066" s="534"/>
      <c r="AM1066" s="534"/>
      <c r="AN1066" s="534"/>
      <c r="AO1066" s="534"/>
      <c r="AP1066" s="981"/>
      <c r="AQ1066" s="981"/>
      <c r="AR1066" s="534"/>
      <c r="AS1066" s="534"/>
    </row>
    <row r="1067" spans="1:45" x14ac:dyDescent="0.25">
      <c r="A1067" s="587"/>
      <c r="AD1067" s="534"/>
      <c r="AE1067" s="534"/>
      <c r="AF1067" s="534"/>
      <c r="AG1067" s="534"/>
      <c r="AH1067" s="534"/>
      <c r="AI1067" s="534"/>
      <c r="AJ1067" s="534"/>
      <c r="AK1067" s="534"/>
      <c r="AL1067" s="534"/>
      <c r="AM1067" s="534"/>
      <c r="AN1067" s="534"/>
      <c r="AO1067" s="534"/>
      <c r="AP1067" s="981"/>
      <c r="AQ1067" s="981"/>
      <c r="AR1067" s="534"/>
      <c r="AS1067" s="534"/>
    </row>
    <row r="1068" spans="1:45" x14ac:dyDescent="0.25">
      <c r="A1068" s="587"/>
      <c r="AD1068" s="534"/>
      <c r="AE1068" s="534"/>
      <c r="AF1068" s="534"/>
      <c r="AG1068" s="534"/>
      <c r="AH1068" s="534"/>
      <c r="AI1068" s="534"/>
      <c r="AJ1068" s="534"/>
      <c r="AK1068" s="534"/>
      <c r="AL1068" s="534"/>
      <c r="AM1068" s="534"/>
      <c r="AN1068" s="534"/>
      <c r="AO1068" s="534"/>
      <c r="AP1068" s="981"/>
      <c r="AQ1068" s="981"/>
      <c r="AR1068" s="534"/>
      <c r="AS1068" s="534"/>
    </row>
    <row r="1069" spans="1:45" x14ac:dyDescent="0.25">
      <c r="A1069" s="587"/>
      <c r="AD1069" s="534"/>
      <c r="AE1069" s="534"/>
      <c r="AF1069" s="534"/>
      <c r="AG1069" s="534"/>
      <c r="AH1069" s="534"/>
      <c r="AI1069" s="534"/>
      <c r="AJ1069" s="534"/>
      <c r="AK1069" s="534"/>
      <c r="AL1069" s="534"/>
      <c r="AM1069" s="534"/>
      <c r="AN1069" s="534"/>
      <c r="AO1069" s="534"/>
      <c r="AP1069" s="981"/>
      <c r="AQ1069" s="981"/>
      <c r="AR1069" s="534"/>
      <c r="AS1069" s="534"/>
    </row>
    <row r="1070" spans="1:45" x14ac:dyDescent="0.25">
      <c r="A1070" s="587"/>
      <c r="AD1070" s="534"/>
      <c r="AE1070" s="534"/>
      <c r="AF1070" s="534"/>
      <c r="AG1070" s="534"/>
      <c r="AH1070" s="534"/>
      <c r="AI1070" s="534"/>
      <c r="AJ1070" s="534"/>
      <c r="AK1070" s="534"/>
      <c r="AL1070" s="534"/>
      <c r="AM1070" s="534"/>
      <c r="AN1070" s="534"/>
      <c r="AO1070" s="534"/>
      <c r="AP1070" s="981"/>
      <c r="AQ1070" s="981"/>
      <c r="AR1070" s="534"/>
      <c r="AS1070" s="534"/>
    </row>
    <row r="1071" spans="1:45" x14ac:dyDescent="0.25">
      <c r="A1071" s="587"/>
      <c r="AD1071" s="534"/>
      <c r="AE1071" s="534"/>
      <c r="AF1071" s="534"/>
      <c r="AG1071" s="534"/>
      <c r="AH1071" s="534"/>
      <c r="AI1071" s="534"/>
      <c r="AJ1071" s="534"/>
      <c r="AK1071" s="534"/>
      <c r="AL1071" s="534"/>
      <c r="AM1071" s="534"/>
      <c r="AN1071" s="534"/>
      <c r="AO1071" s="534"/>
      <c r="AP1071" s="981"/>
      <c r="AQ1071" s="981"/>
      <c r="AR1071" s="534"/>
      <c r="AS1071" s="534"/>
    </row>
    <row r="1072" spans="1:45" x14ac:dyDescent="0.25">
      <c r="A1072" s="587"/>
      <c r="AD1072" s="534"/>
      <c r="AE1072" s="534"/>
      <c r="AF1072" s="534"/>
      <c r="AG1072" s="534"/>
      <c r="AH1072" s="534"/>
      <c r="AI1072" s="534"/>
      <c r="AJ1072" s="534"/>
      <c r="AK1072" s="534"/>
      <c r="AL1072" s="534"/>
      <c r="AM1072" s="534"/>
      <c r="AN1072" s="534"/>
      <c r="AO1072" s="534"/>
      <c r="AP1072" s="981"/>
      <c r="AQ1072" s="981"/>
      <c r="AR1072" s="534"/>
      <c r="AS1072" s="534"/>
    </row>
    <row r="1073" spans="1:45" x14ac:dyDescent="0.25">
      <c r="A1073" s="587"/>
      <c r="AD1073" s="534"/>
      <c r="AE1073" s="534"/>
      <c r="AF1073" s="534"/>
      <c r="AG1073" s="534"/>
      <c r="AH1073" s="534"/>
      <c r="AI1073" s="534"/>
      <c r="AJ1073" s="534"/>
      <c r="AK1073" s="534"/>
      <c r="AL1073" s="534"/>
      <c r="AM1073" s="534"/>
      <c r="AN1073" s="534"/>
      <c r="AO1073" s="534"/>
      <c r="AP1073" s="981"/>
      <c r="AQ1073" s="981"/>
      <c r="AR1073" s="534"/>
      <c r="AS1073" s="534"/>
    </row>
    <row r="1074" spans="1:45" x14ac:dyDescent="0.25">
      <c r="A1074" s="587"/>
      <c r="AD1074" s="534"/>
      <c r="AE1074" s="534"/>
      <c r="AF1074" s="534"/>
      <c r="AG1074" s="534"/>
      <c r="AH1074" s="534"/>
      <c r="AI1074" s="534"/>
      <c r="AJ1074" s="534"/>
      <c r="AK1074" s="534"/>
      <c r="AL1074" s="534"/>
      <c r="AM1074" s="534"/>
      <c r="AN1074" s="534"/>
      <c r="AO1074" s="534"/>
      <c r="AP1074" s="981"/>
      <c r="AQ1074" s="981"/>
      <c r="AR1074" s="534"/>
      <c r="AS1074" s="534"/>
    </row>
    <row r="1075" spans="1:45" x14ac:dyDescent="0.25">
      <c r="A1075" s="587"/>
      <c r="AD1075" s="534"/>
      <c r="AE1075" s="534"/>
      <c r="AF1075" s="534"/>
      <c r="AG1075" s="534"/>
      <c r="AH1075" s="534"/>
      <c r="AI1075" s="534"/>
      <c r="AJ1075" s="534"/>
      <c r="AK1075" s="534"/>
      <c r="AL1075" s="534"/>
      <c r="AM1075" s="534"/>
      <c r="AN1075" s="534"/>
      <c r="AO1075" s="534"/>
      <c r="AP1075" s="981"/>
      <c r="AQ1075" s="981"/>
      <c r="AR1075" s="534"/>
      <c r="AS1075" s="534"/>
    </row>
    <row r="1076" spans="1:45" x14ac:dyDescent="0.25">
      <c r="A1076" s="587"/>
      <c r="AD1076" s="534"/>
      <c r="AE1076" s="534"/>
      <c r="AF1076" s="534"/>
      <c r="AG1076" s="534"/>
      <c r="AH1076" s="534"/>
      <c r="AI1076" s="534"/>
      <c r="AJ1076" s="534"/>
      <c r="AK1076" s="534"/>
      <c r="AL1076" s="534"/>
      <c r="AM1076" s="534"/>
      <c r="AN1076" s="534"/>
      <c r="AO1076" s="534"/>
      <c r="AP1076" s="981"/>
      <c r="AQ1076" s="981"/>
      <c r="AR1076" s="534"/>
      <c r="AS1076" s="534"/>
    </row>
    <row r="1077" spans="1:45" x14ac:dyDescent="0.25">
      <c r="A1077" s="587"/>
      <c r="AD1077" s="534"/>
      <c r="AE1077" s="534"/>
      <c r="AF1077" s="534"/>
      <c r="AG1077" s="534"/>
      <c r="AH1077" s="534"/>
      <c r="AI1077" s="534"/>
      <c r="AJ1077" s="534"/>
      <c r="AK1077" s="534"/>
      <c r="AL1077" s="534"/>
      <c r="AM1077" s="534"/>
      <c r="AN1077" s="534"/>
      <c r="AO1077" s="534"/>
      <c r="AP1077" s="981"/>
      <c r="AQ1077" s="981"/>
      <c r="AR1077" s="534"/>
      <c r="AS1077" s="534"/>
    </row>
    <row r="1078" spans="1:45" x14ac:dyDescent="0.25">
      <c r="A1078" s="587"/>
      <c r="AD1078" s="534"/>
      <c r="AE1078" s="534"/>
      <c r="AF1078" s="534"/>
      <c r="AG1078" s="534"/>
      <c r="AH1078" s="534"/>
      <c r="AI1078" s="534"/>
      <c r="AJ1078" s="534"/>
      <c r="AK1078" s="534"/>
      <c r="AL1078" s="534"/>
      <c r="AM1078" s="534"/>
      <c r="AN1078" s="534"/>
      <c r="AO1078" s="534"/>
      <c r="AP1078" s="981"/>
      <c r="AQ1078" s="981"/>
      <c r="AR1078" s="534"/>
      <c r="AS1078" s="534"/>
    </row>
    <row r="1079" spans="1:45" x14ac:dyDescent="0.25">
      <c r="A1079" s="587"/>
      <c r="AD1079" s="534"/>
      <c r="AE1079" s="534"/>
      <c r="AF1079" s="534"/>
      <c r="AG1079" s="534"/>
      <c r="AH1079" s="534"/>
      <c r="AI1079" s="534"/>
      <c r="AJ1079" s="534"/>
      <c r="AK1079" s="534"/>
      <c r="AL1079" s="534"/>
      <c r="AM1079" s="534"/>
      <c r="AN1079" s="534"/>
      <c r="AO1079" s="534"/>
      <c r="AP1079" s="981"/>
      <c r="AQ1079" s="981"/>
      <c r="AR1079" s="534"/>
      <c r="AS1079" s="534"/>
    </row>
    <row r="1080" spans="1:45" x14ac:dyDescent="0.25">
      <c r="A1080" s="587"/>
      <c r="AD1080" s="534"/>
      <c r="AE1080" s="534"/>
      <c r="AF1080" s="534"/>
      <c r="AG1080" s="534"/>
      <c r="AH1080" s="534"/>
      <c r="AI1080" s="534"/>
      <c r="AJ1080" s="534"/>
      <c r="AK1080" s="534"/>
      <c r="AL1080" s="534"/>
      <c r="AM1080" s="534"/>
      <c r="AN1080" s="534"/>
      <c r="AO1080" s="534"/>
      <c r="AP1080" s="981"/>
      <c r="AQ1080" s="981"/>
      <c r="AR1080" s="534"/>
      <c r="AS1080" s="534"/>
    </row>
    <row r="1081" spans="1:45" x14ac:dyDescent="0.25">
      <c r="A1081" s="587"/>
      <c r="AD1081" s="534"/>
      <c r="AE1081" s="534"/>
      <c r="AF1081" s="534"/>
      <c r="AG1081" s="534"/>
      <c r="AH1081" s="534"/>
      <c r="AI1081" s="534"/>
      <c r="AJ1081" s="534"/>
      <c r="AK1081" s="534"/>
      <c r="AL1081" s="534"/>
      <c r="AM1081" s="534"/>
      <c r="AN1081" s="534"/>
      <c r="AO1081" s="534"/>
      <c r="AP1081" s="981"/>
      <c r="AQ1081" s="981"/>
      <c r="AR1081" s="534"/>
      <c r="AS1081" s="534"/>
    </row>
    <row r="1082" spans="1:45" x14ac:dyDescent="0.25">
      <c r="A1082" s="587"/>
      <c r="AD1082" s="534"/>
      <c r="AE1082" s="534"/>
      <c r="AF1082" s="534"/>
      <c r="AG1082" s="534"/>
      <c r="AH1082" s="534"/>
      <c r="AI1082" s="534"/>
      <c r="AJ1082" s="534"/>
      <c r="AK1082" s="534"/>
      <c r="AL1082" s="534"/>
      <c r="AM1082" s="534"/>
      <c r="AN1082" s="534"/>
      <c r="AO1082" s="534"/>
      <c r="AP1082" s="981"/>
      <c r="AQ1082" s="981"/>
      <c r="AR1082" s="534"/>
      <c r="AS1082" s="534"/>
    </row>
    <row r="1083" spans="1:45" x14ac:dyDescent="0.25">
      <c r="A1083" s="587"/>
      <c r="AD1083" s="534"/>
      <c r="AE1083" s="534"/>
      <c r="AF1083" s="534"/>
      <c r="AG1083" s="534"/>
      <c r="AH1083" s="534"/>
      <c r="AI1083" s="534"/>
      <c r="AJ1083" s="534"/>
      <c r="AK1083" s="534"/>
      <c r="AL1083" s="534"/>
      <c r="AM1083" s="534"/>
      <c r="AN1083" s="534"/>
      <c r="AO1083" s="534"/>
      <c r="AP1083" s="981"/>
      <c r="AQ1083" s="981"/>
      <c r="AR1083" s="534"/>
      <c r="AS1083" s="534"/>
    </row>
    <row r="1084" spans="1:45" x14ac:dyDescent="0.25">
      <c r="A1084" s="587"/>
      <c r="AD1084" s="534"/>
      <c r="AE1084" s="534"/>
      <c r="AF1084" s="534"/>
      <c r="AG1084" s="534"/>
      <c r="AH1084" s="534"/>
      <c r="AI1084" s="534"/>
      <c r="AJ1084" s="534"/>
      <c r="AK1084" s="534"/>
      <c r="AL1084" s="534"/>
      <c r="AM1084" s="534"/>
      <c r="AN1084" s="534"/>
      <c r="AO1084" s="534"/>
      <c r="AP1084" s="981"/>
      <c r="AQ1084" s="981"/>
      <c r="AR1084" s="534"/>
      <c r="AS1084" s="534"/>
    </row>
    <row r="1085" spans="1:45" x14ac:dyDescent="0.25">
      <c r="A1085" s="587"/>
      <c r="AD1085" s="534"/>
      <c r="AE1085" s="534"/>
      <c r="AF1085" s="534"/>
      <c r="AG1085" s="534"/>
      <c r="AH1085" s="534"/>
      <c r="AI1085" s="534"/>
      <c r="AJ1085" s="534"/>
      <c r="AK1085" s="534"/>
      <c r="AL1085" s="534"/>
      <c r="AM1085" s="534"/>
      <c r="AN1085" s="534"/>
      <c r="AO1085" s="534"/>
      <c r="AP1085" s="981"/>
      <c r="AQ1085" s="981"/>
      <c r="AR1085" s="534"/>
      <c r="AS1085" s="534"/>
    </row>
    <row r="1086" spans="1:45" x14ac:dyDescent="0.25">
      <c r="A1086" s="587"/>
      <c r="AD1086" s="534"/>
      <c r="AE1086" s="534"/>
      <c r="AF1086" s="534"/>
      <c r="AG1086" s="534"/>
      <c r="AH1086" s="534"/>
      <c r="AI1086" s="534"/>
      <c r="AJ1086" s="534"/>
      <c r="AK1086" s="534"/>
      <c r="AL1086" s="534"/>
      <c r="AM1086" s="534"/>
      <c r="AN1086" s="534"/>
      <c r="AO1086" s="534"/>
      <c r="AP1086" s="981"/>
      <c r="AQ1086" s="981"/>
      <c r="AR1086" s="534"/>
      <c r="AS1086" s="534"/>
    </row>
    <row r="1087" spans="1:45" x14ac:dyDescent="0.25">
      <c r="A1087" s="587"/>
      <c r="AD1087" s="534"/>
      <c r="AE1087" s="534"/>
      <c r="AF1087" s="534"/>
      <c r="AG1087" s="534"/>
      <c r="AH1087" s="534"/>
      <c r="AI1087" s="534"/>
      <c r="AJ1087" s="534"/>
      <c r="AK1087" s="534"/>
      <c r="AL1087" s="534"/>
      <c r="AM1087" s="534"/>
      <c r="AN1087" s="534"/>
      <c r="AO1087" s="534"/>
      <c r="AP1087" s="981"/>
      <c r="AQ1087" s="981"/>
      <c r="AR1087" s="534"/>
      <c r="AS1087" s="534"/>
    </row>
    <row r="1088" spans="1:45" x14ac:dyDescent="0.25">
      <c r="A1088" s="587"/>
      <c r="AD1088" s="534"/>
      <c r="AE1088" s="534"/>
      <c r="AF1088" s="534"/>
      <c r="AG1088" s="534"/>
      <c r="AH1088" s="534"/>
      <c r="AI1088" s="534"/>
      <c r="AJ1088" s="534"/>
      <c r="AK1088" s="534"/>
      <c r="AL1088" s="534"/>
      <c r="AM1088" s="534"/>
      <c r="AN1088" s="534"/>
      <c r="AO1088" s="534"/>
      <c r="AP1088" s="981"/>
      <c r="AQ1088" s="981"/>
      <c r="AR1088" s="534"/>
      <c r="AS1088" s="534"/>
    </row>
    <row r="1089" spans="1:45" x14ac:dyDescent="0.25">
      <c r="A1089" s="587"/>
      <c r="AD1089" s="534"/>
      <c r="AE1089" s="534"/>
      <c r="AF1089" s="534"/>
      <c r="AG1089" s="534"/>
      <c r="AH1089" s="534"/>
      <c r="AI1089" s="534"/>
      <c r="AJ1089" s="534"/>
      <c r="AK1089" s="534"/>
      <c r="AL1089" s="534"/>
      <c r="AM1089" s="534"/>
      <c r="AN1089" s="534"/>
      <c r="AO1089" s="534"/>
      <c r="AP1089" s="981"/>
      <c r="AQ1089" s="981"/>
      <c r="AR1089" s="534"/>
      <c r="AS1089" s="534"/>
    </row>
    <row r="1090" spans="1:45" x14ac:dyDescent="0.25">
      <c r="A1090" s="587"/>
      <c r="AD1090" s="534"/>
      <c r="AE1090" s="534"/>
      <c r="AF1090" s="534"/>
      <c r="AG1090" s="534"/>
      <c r="AH1090" s="534"/>
      <c r="AI1090" s="534"/>
      <c r="AJ1090" s="534"/>
      <c r="AK1090" s="534"/>
      <c r="AL1090" s="534"/>
      <c r="AM1090" s="534"/>
      <c r="AN1090" s="534"/>
      <c r="AO1090" s="534"/>
      <c r="AP1090" s="981"/>
      <c r="AQ1090" s="981"/>
      <c r="AR1090" s="534"/>
      <c r="AS1090" s="534"/>
    </row>
    <row r="1091" spans="1:45" x14ac:dyDescent="0.25">
      <c r="A1091" s="587"/>
      <c r="AD1091" s="534"/>
      <c r="AE1091" s="534"/>
      <c r="AF1091" s="534"/>
      <c r="AG1091" s="534"/>
      <c r="AH1091" s="534"/>
      <c r="AI1091" s="534"/>
      <c r="AJ1091" s="534"/>
      <c r="AK1091" s="534"/>
      <c r="AL1091" s="534"/>
      <c r="AM1091" s="534"/>
      <c r="AN1091" s="534"/>
      <c r="AO1091" s="534"/>
      <c r="AP1091" s="981"/>
      <c r="AQ1091" s="981"/>
      <c r="AR1091" s="534"/>
      <c r="AS1091" s="534"/>
    </row>
    <row r="1092" spans="1:45" x14ac:dyDescent="0.25">
      <c r="A1092" s="587"/>
      <c r="AD1092" s="534"/>
      <c r="AE1092" s="534"/>
      <c r="AF1092" s="534"/>
      <c r="AG1092" s="534"/>
      <c r="AH1092" s="534"/>
      <c r="AI1092" s="534"/>
      <c r="AJ1092" s="534"/>
      <c r="AK1092" s="534"/>
      <c r="AL1092" s="534"/>
      <c r="AM1092" s="534"/>
      <c r="AN1092" s="534"/>
      <c r="AO1092" s="534"/>
      <c r="AP1092" s="981"/>
      <c r="AQ1092" s="981"/>
      <c r="AR1092" s="534"/>
      <c r="AS1092" s="534"/>
    </row>
    <row r="1093" spans="1:45" x14ac:dyDescent="0.25">
      <c r="A1093" s="587"/>
      <c r="AD1093" s="534"/>
      <c r="AE1093" s="534"/>
      <c r="AF1093" s="534"/>
      <c r="AG1093" s="534"/>
      <c r="AH1093" s="534"/>
      <c r="AI1093" s="534"/>
      <c r="AJ1093" s="534"/>
      <c r="AK1093" s="534"/>
      <c r="AL1093" s="534"/>
      <c r="AM1093" s="534"/>
      <c r="AN1093" s="534"/>
      <c r="AO1093" s="534"/>
      <c r="AP1093" s="981"/>
      <c r="AQ1093" s="981"/>
      <c r="AR1093" s="534"/>
      <c r="AS1093" s="534"/>
    </row>
    <row r="1094" spans="1:45" x14ac:dyDescent="0.25">
      <c r="A1094" s="587"/>
      <c r="AD1094" s="534"/>
      <c r="AE1094" s="534"/>
      <c r="AF1094" s="534"/>
      <c r="AG1094" s="534"/>
      <c r="AH1094" s="534"/>
      <c r="AI1094" s="534"/>
      <c r="AJ1094" s="534"/>
      <c r="AK1094" s="534"/>
      <c r="AL1094" s="534"/>
      <c r="AM1094" s="534"/>
      <c r="AN1094" s="534"/>
      <c r="AO1094" s="534"/>
      <c r="AP1094" s="981"/>
      <c r="AQ1094" s="981"/>
      <c r="AR1094" s="534"/>
      <c r="AS1094" s="534"/>
    </row>
    <row r="1095" spans="1:45" x14ac:dyDescent="0.25">
      <c r="A1095" s="587"/>
      <c r="AD1095" s="534"/>
      <c r="AE1095" s="534"/>
      <c r="AF1095" s="534"/>
      <c r="AG1095" s="534"/>
      <c r="AH1095" s="534"/>
      <c r="AI1095" s="534"/>
      <c r="AJ1095" s="534"/>
      <c r="AK1095" s="534"/>
      <c r="AL1095" s="534"/>
      <c r="AM1095" s="534"/>
      <c r="AN1095" s="534"/>
      <c r="AO1095" s="534"/>
      <c r="AP1095" s="981"/>
      <c r="AQ1095" s="981"/>
      <c r="AR1095" s="534"/>
      <c r="AS1095" s="534"/>
    </row>
    <row r="1096" spans="1:45" x14ac:dyDescent="0.25">
      <c r="A1096" s="587"/>
      <c r="AD1096" s="534"/>
      <c r="AE1096" s="534"/>
      <c r="AF1096" s="534"/>
      <c r="AG1096" s="534"/>
      <c r="AH1096" s="534"/>
      <c r="AI1096" s="534"/>
      <c r="AJ1096" s="534"/>
      <c r="AK1096" s="534"/>
      <c r="AL1096" s="534"/>
      <c r="AM1096" s="534"/>
      <c r="AN1096" s="534"/>
      <c r="AO1096" s="534"/>
      <c r="AP1096" s="981"/>
      <c r="AQ1096" s="981"/>
      <c r="AR1096" s="534"/>
      <c r="AS1096" s="534"/>
    </row>
    <row r="1097" spans="1:45" x14ac:dyDescent="0.25">
      <c r="A1097" s="587"/>
      <c r="AD1097" s="534"/>
      <c r="AE1097" s="534"/>
      <c r="AF1097" s="534"/>
      <c r="AG1097" s="534"/>
      <c r="AH1097" s="534"/>
      <c r="AI1097" s="534"/>
      <c r="AJ1097" s="534"/>
      <c r="AK1097" s="534"/>
      <c r="AL1097" s="534"/>
      <c r="AM1097" s="534"/>
      <c r="AN1097" s="534"/>
      <c r="AO1097" s="534"/>
      <c r="AP1097" s="981"/>
      <c r="AQ1097" s="981"/>
      <c r="AR1097" s="534"/>
      <c r="AS1097" s="534"/>
    </row>
    <row r="1098" spans="1:45" x14ac:dyDescent="0.25">
      <c r="A1098" s="587"/>
      <c r="AD1098" s="534"/>
      <c r="AE1098" s="534"/>
      <c r="AF1098" s="534"/>
      <c r="AG1098" s="534"/>
      <c r="AH1098" s="534"/>
      <c r="AI1098" s="534"/>
      <c r="AJ1098" s="534"/>
      <c r="AK1098" s="534"/>
      <c r="AL1098" s="534"/>
      <c r="AM1098" s="534"/>
      <c r="AN1098" s="534"/>
      <c r="AO1098" s="534"/>
      <c r="AP1098" s="981"/>
      <c r="AQ1098" s="981"/>
      <c r="AR1098" s="534"/>
      <c r="AS1098" s="534"/>
    </row>
    <row r="1099" spans="1:45" x14ac:dyDescent="0.25">
      <c r="A1099" s="587"/>
      <c r="AD1099" s="534"/>
      <c r="AE1099" s="534"/>
      <c r="AF1099" s="534"/>
      <c r="AG1099" s="534"/>
      <c r="AH1099" s="534"/>
      <c r="AI1099" s="534"/>
      <c r="AJ1099" s="534"/>
      <c r="AK1099" s="534"/>
      <c r="AL1099" s="534"/>
      <c r="AM1099" s="534"/>
      <c r="AN1099" s="534"/>
      <c r="AO1099" s="534"/>
      <c r="AP1099" s="981"/>
      <c r="AQ1099" s="981"/>
      <c r="AR1099" s="534"/>
      <c r="AS1099" s="534"/>
    </row>
    <row r="1100" spans="1:45" x14ac:dyDescent="0.25">
      <c r="A1100" s="587"/>
      <c r="AD1100" s="534"/>
      <c r="AE1100" s="534"/>
      <c r="AF1100" s="534"/>
      <c r="AG1100" s="534"/>
      <c r="AH1100" s="534"/>
      <c r="AI1100" s="534"/>
      <c r="AJ1100" s="534"/>
      <c r="AK1100" s="534"/>
      <c r="AL1100" s="534"/>
      <c r="AM1100" s="534"/>
      <c r="AN1100" s="534"/>
      <c r="AO1100" s="534"/>
      <c r="AP1100" s="981"/>
      <c r="AQ1100" s="981"/>
      <c r="AR1100" s="534"/>
      <c r="AS1100" s="534"/>
    </row>
    <row r="1101" spans="1:45" x14ac:dyDescent="0.25">
      <c r="A1101" s="587"/>
      <c r="AD1101" s="534"/>
      <c r="AE1101" s="534"/>
      <c r="AF1101" s="534"/>
      <c r="AG1101" s="534"/>
      <c r="AH1101" s="534"/>
      <c r="AI1101" s="534"/>
      <c r="AJ1101" s="534"/>
      <c r="AK1101" s="534"/>
      <c r="AL1101" s="534"/>
      <c r="AM1101" s="534"/>
      <c r="AN1101" s="534"/>
      <c r="AO1101" s="534"/>
      <c r="AP1101" s="981"/>
      <c r="AQ1101" s="981"/>
      <c r="AR1101" s="534"/>
      <c r="AS1101" s="534"/>
    </row>
    <row r="1102" spans="1:45" x14ac:dyDescent="0.25">
      <c r="A1102" s="587"/>
      <c r="AD1102" s="534"/>
      <c r="AE1102" s="534"/>
      <c r="AF1102" s="534"/>
      <c r="AG1102" s="534"/>
      <c r="AH1102" s="534"/>
      <c r="AI1102" s="534"/>
      <c r="AJ1102" s="534"/>
      <c r="AK1102" s="534"/>
      <c r="AL1102" s="534"/>
      <c r="AM1102" s="534"/>
      <c r="AN1102" s="534"/>
      <c r="AO1102" s="534"/>
      <c r="AP1102" s="981"/>
      <c r="AQ1102" s="981"/>
      <c r="AR1102" s="534"/>
      <c r="AS1102" s="534"/>
    </row>
    <row r="1103" spans="1:45" x14ac:dyDescent="0.25">
      <c r="A1103" s="587"/>
      <c r="AD1103" s="534"/>
      <c r="AE1103" s="534"/>
      <c r="AF1103" s="534"/>
      <c r="AG1103" s="534"/>
      <c r="AH1103" s="534"/>
      <c r="AI1103" s="534"/>
      <c r="AJ1103" s="534"/>
      <c r="AK1103" s="534"/>
      <c r="AL1103" s="534"/>
      <c r="AM1103" s="534"/>
      <c r="AN1103" s="534"/>
      <c r="AO1103" s="534"/>
      <c r="AP1103" s="981"/>
      <c r="AQ1103" s="981"/>
      <c r="AR1103" s="534"/>
      <c r="AS1103" s="534"/>
    </row>
    <row r="1104" spans="1:45" x14ac:dyDescent="0.25">
      <c r="A1104" s="587"/>
      <c r="AD1104" s="534"/>
      <c r="AE1104" s="534"/>
      <c r="AF1104" s="534"/>
      <c r="AG1104" s="534"/>
      <c r="AH1104" s="534"/>
      <c r="AI1104" s="534"/>
      <c r="AJ1104" s="534"/>
      <c r="AK1104" s="534"/>
      <c r="AL1104" s="534"/>
      <c r="AM1104" s="534"/>
      <c r="AN1104" s="534"/>
      <c r="AO1104" s="534"/>
      <c r="AP1104" s="981"/>
      <c r="AQ1104" s="981"/>
      <c r="AR1104" s="534"/>
      <c r="AS1104" s="534"/>
    </row>
    <row r="1105" spans="1:45" x14ac:dyDescent="0.25">
      <c r="A1105" s="587"/>
      <c r="AD1105" s="534"/>
      <c r="AE1105" s="534"/>
      <c r="AF1105" s="534"/>
      <c r="AG1105" s="534"/>
      <c r="AH1105" s="534"/>
      <c r="AI1105" s="534"/>
      <c r="AJ1105" s="534"/>
      <c r="AK1105" s="534"/>
      <c r="AL1105" s="534"/>
      <c r="AM1105" s="534"/>
      <c r="AN1105" s="534"/>
      <c r="AO1105" s="534"/>
      <c r="AP1105" s="981"/>
      <c r="AQ1105" s="981"/>
      <c r="AR1105" s="534"/>
      <c r="AS1105" s="534"/>
    </row>
    <row r="1106" spans="1:45" x14ac:dyDescent="0.25">
      <c r="A1106" s="587"/>
      <c r="AD1106" s="534"/>
      <c r="AE1106" s="534"/>
      <c r="AF1106" s="534"/>
      <c r="AG1106" s="534"/>
      <c r="AH1106" s="534"/>
      <c r="AI1106" s="534"/>
      <c r="AJ1106" s="534"/>
      <c r="AK1106" s="534"/>
      <c r="AL1106" s="534"/>
      <c r="AM1106" s="534"/>
      <c r="AN1106" s="534"/>
      <c r="AO1106" s="534"/>
      <c r="AP1106" s="981"/>
      <c r="AQ1106" s="981"/>
      <c r="AR1106" s="534"/>
      <c r="AS1106" s="534"/>
    </row>
    <row r="1107" spans="1:45" x14ac:dyDescent="0.25">
      <c r="A1107" s="587"/>
      <c r="AD1107" s="534"/>
      <c r="AE1107" s="534"/>
      <c r="AF1107" s="534"/>
      <c r="AG1107" s="534"/>
      <c r="AH1107" s="534"/>
      <c r="AI1107" s="534"/>
      <c r="AJ1107" s="534"/>
      <c r="AK1107" s="534"/>
      <c r="AL1107" s="534"/>
      <c r="AM1107" s="534"/>
      <c r="AN1107" s="534"/>
      <c r="AO1107" s="534"/>
      <c r="AP1107" s="981"/>
      <c r="AQ1107" s="981"/>
      <c r="AR1107" s="534"/>
      <c r="AS1107" s="534"/>
    </row>
    <row r="1108" spans="1:45" x14ac:dyDescent="0.25">
      <c r="A1108" s="587"/>
      <c r="AD1108" s="534"/>
      <c r="AE1108" s="534"/>
      <c r="AF1108" s="534"/>
      <c r="AG1108" s="534"/>
      <c r="AH1108" s="534"/>
      <c r="AI1108" s="534"/>
      <c r="AJ1108" s="534"/>
      <c r="AK1108" s="534"/>
      <c r="AL1108" s="534"/>
      <c r="AM1108" s="534"/>
      <c r="AN1108" s="534"/>
      <c r="AO1108" s="534"/>
      <c r="AP1108" s="981"/>
      <c r="AQ1108" s="981"/>
      <c r="AR1108" s="534"/>
      <c r="AS1108" s="534"/>
    </row>
    <row r="1109" spans="1:45" x14ac:dyDescent="0.25">
      <c r="A1109" s="587"/>
      <c r="AD1109" s="534"/>
      <c r="AE1109" s="534"/>
      <c r="AF1109" s="534"/>
      <c r="AG1109" s="534"/>
      <c r="AH1109" s="534"/>
      <c r="AI1109" s="534"/>
      <c r="AJ1109" s="534"/>
      <c r="AK1109" s="534"/>
      <c r="AL1109" s="534"/>
      <c r="AM1109" s="534"/>
      <c r="AN1109" s="534"/>
      <c r="AO1109" s="534"/>
      <c r="AP1109" s="981"/>
      <c r="AQ1109" s="981"/>
      <c r="AR1109" s="534"/>
      <c r="AS1109" s="534"/>
    </row>
    <row r="1110" spans="1:45" x14ac:dyDescent="0.25">
      <c r="A1110" s="587"/>
      <c r="AD1110" s="534"/>
      <c r="AE1110" s="534"/>
      <c r="AF1110" s="534"/>
      <c r="AG1110" s="534"/>
      <c r="AH1110" s="534"/>
      <c r="AI1110" s="534"/>
      <c r="AJ1110" s="534"/>
      <c r="AK1110" s="534"/>
      <c r="AL1110" s="534"/>
      <c r="AM1110" s="534"/>
      <c r="AN1110" s="534"/>
      <c r="AO1110" s="534"/>
      <c r="AP1110" s="981"/>
      <c r="AQ1110" s="981"/>
      <c r="AR1110" s="534"/>
      <c r="AS1110" s="534"/>
    </row>
    <row r="1111" spans="1:45" x14ac:dyDescent="0.25">
      <c r="A1111" s="587"/>
      <c r="AD1111" s="534"/>
      <c r="AE1111" s="534"/>
      <c r="AF1111" s="534"/>
      <c r="AG1111" s="534"/>
      <c r="AH1111" s="534"/>
      <c r="AI1111" s="534"/>
      <c r="AJ1111" s="534"/>
      <c r="AK1111" s="534"/>
      <c r="AL1111" s="534"/>
      <c r="AM1111" s="534"/>
      <c r="AN1111" s="534"/>
      <c r="AO1111" s="534"/>
      <c r="AP1111" s="981"/>
      <c r="AQ1111" s="981"/>
      <c r="AR1111" s="534"/>
      <c r="AS1111" s="534"/>
    </row>
    <row r="1112" spans="1:45" x14ac:dyDescent="0.25">
      <c r="A1112" s="587"/>
      <c r="AD1112" s="534"/>
      <c r="AE1112" s="534"/>
      <c r="AF1112" s="534"/>
      <c r="AG1112" s="534"/>
      <c r="AH1112" s="534"/>
      <c r="AI1112" s="534"/>
      <c r="AJ1112" s="534"/>
      <c r="AK1112" s="534"/>
      <c r="AL1112" s="534"/>
      <c r="AM1112" s="534"/>
      <c r="AN1112" s="534"/>
      <c r="AO1112" s="534"/>
      <c r="AP1112" s="981"/>
      <c r="AQ1112" s="981"/>
      <c r="AR1112" s="534"/>
      <c r="AS1112" s="534"/>
    </row>
    <row r="1113" spans="1:45" x14ac:dyDescent="0.25">
      <c r="A1113" s="587"/>
      <c r="AD1113" s="534"/>
      <c r="AE1113" s="534"/>
      <c r="AF1113" s="534"/>
      <c r="AG1113" s="534"/>
      <c r="AH1113" s="534"/>
      <c r="AI1113" s="534"/>
      <c r="AJ1113" s="534"/>
      <c r="AK1113" s="534"/>
      <c r="AL1113" s="534"/>
      <c r="AM1113" s="534"/>
      <c r="AN1113" s="534"/>
      <c r="AO1113" s="534"/>
      <c r="AP1113" s="981"/>
      <c r="AQ1113" s="981"/>
      <c r="AR1113" s="534"/>
      <c r="AS1113" s="534"/>
    </row>
    <row r="1114" spans="1:45" x14ac:dyDescent="0.25">
      <c r="A1114" s="587"/>
      <c r="AD1114" s="534"/>
      <c r="AE1114" s="534"/>
      <c r="AF1114" s="534"/>
      <c r="AG1114" s="534"/>
      <c r="AH1114" s="534"/>
      <c r="AI1114" s="534"/>
      <c r="AJ1114" s="534"/>
      <c r="AK1114" s="534"/>
      <c r="AL1114" s="534"/>
      <c r="AM1114" s="534"/>
      <c r="AN1114" s="534"/>
      <c r="AO1114" s="534"/>
      <c r="AP1114" s="981"/>
      <c r="AQ1114" s="981"/>
      <c r="AR1114" s="534"/>
      <c r="AS1114" s="534"/>
    </row>
    <row r="1115" spans="1:45" x14ac:dyDescent="0.25">
      <c r="A1115" s="587"/>
      <c r="AD1115" s="534"/>
      <c r="AE1115" s="534"/>
      <c r="AF1115" s="534"/>
      <c r="AG1115" s="534"/>
      <c r="AH1115" s="534"/>
      <c r="AI1115" s="534"/>
      <c r="AJ1115" s="534"/>
      <c r="AK1115" s="534"/>
      <c r="AL1115" s="534"/>
      <c r="AM1115" s="534"/>
      <c r="AN1115" s="534"/>
      <c r="AO1115" s="534"/>
      <c r="AP1115" s="981"/>
      <c r="AQ1115" s="981"/>
      <c r="AR1115" s="534"/>
      <c r="AS1115" s="534"/>
    </row>
    <row r="1116" spans="1:45" x14ac:dyDescent="0.25">
      <c r="A1116" s="587"/>
      <c r="AD1116" s="534"/>
      <c r="AE1116" s="534"/>
      <c r="AF1116" s="534"/>
      <c r="AG1116" s="534"/>
      <c r="AH1116" s="534"/>
      <c r="AI1116" s="534"/>
      <c r="AJ1116" s="534"/>
      <c r="AK1116" s="534"/>
      <c r="AL1116" s="534"/>
      <c r="AM1116" s="534"/>
      <c r="AN1116" s="534"/>
      <c r="AO1116" s="534"/>
      <c r="AP1116" s="981"/>
      <c r="AQ1116" s="981"/>
      <c r="AR1116" s="534"/>
      <c r="AS1116" s="534"/>
    </row>
    <row r="1117" spans="1:45" x14ac:dyDescent="0.25">
      <c r="A1117" s="587"/>
      <c r="AD1117" s="534"/>
      <c r="AE1117" s="534"/>
      <c r="AF1117" s="534"/>
      <c r="AG1117" s="534"/>
      <c r="AH1117" s="534"/>
      <c r="AI1117" s="534"/>
      <c r="AJ1117" s="534"/>
      <c r="AK1117" s="534"/>
      <c r="AL1117" s="534"/>
      <c r="AM1117" s="534"/>
      <c r="AN1117" s="534"/>
      <c r="AO1117" s="534"/>
      <c r="AP1117" s="981"/>
      <c r="AQ1117" s="981"/>
      <c r="AR1117" s="534"/>
      <c r="AS1117" s="534"/>
    </row>
    <row r="1118" spans="1:45" x14ac:dyDescent="0.25">
      <c r="A1118" s="587"/>
      <c r="AD1118" s="534"/>
      <c r="AE1118" s="534"/>
      <c r="AF1118" s="534"/>
      <c r="AG1118" s="534"/>
      <c r="AH1118" s="534"/>
      <c r="AI1118" s="534"/>
      <c r="AJ1118" s="534"/>
      <c r="AK1118" s="534"/>
      <c r="AL1118" s="534"/>
      <c r="AM1118" s="534"/>
      <c r="AN1118" s="534"/>
      <c r="AO1118" s="534"/>
      <c r="AP1118" s="981"/>
      <c r="AQ1118" s="981"/>
      <c r="AR1118" s="534"/>
      <c r="AS1118" s="534"/>
    </row>
    <row r="1119" spans="1:45" x14ac:dyDescent="0.25">
      <c r="A1119" s="587"/>
      <c r="AD1119" s="534"/>
      <c r="AE1119" s="534"/>
      <c r="AF1119" s="534"/>
      <c r="AG1119" s="534"/>
      <c r="AH1119" s="534"/>
      <c r="AI1119" s="534"/>
      <c r="AJ1119" s="534"/>
      <c r="AK1119" s="534"/>
      <c r="AL1119" s="534"/>
      <c r="AM1119" s="534"/>
      <c r="AN1119" s="534"/>
      <c r="AO1119" s="534"/>
      <c r="AP1119" s="981"/>
      <c r="AQ1119" s="981"/>
      <c r="AR1119" s="534"/>
      <c r="AS1119" s="534"/>
    </row>
    <row r="1120" spans="1:45" x14ac:dyDescent="0.25">
      <c r="A1120" s="587"/>
      <c r="AD1120" s="534"/>
      <c r="AE1120" s="534"/>
      <c r="AF1120" s="534"/>
      <c r="AG1120" s="534"/>
      <c r="AH1120" s="534"/>
      <c r="AI1120" s="534"/>
      <c r="AJ1120" s="534"/>
      <c r="AK1120" s="534"/>
      <c r="AL1120" s="534"/>
      <c r="AM1120" s="534"/>
      <c r="AN1120" s="534"/>
      <c r="AO1120" s="534"/>
      <c r="AP1120" s="981"/>
      <c r="AQ1120" s="981"/>
      <c r="AR1120" s="534"/>
      <c r="AS1120" s="534"/>
    </row>
    <row r="1121" spans="1:45" x14ac:dyDescent="0.25">
      <c r="A1121" s="587"/>
      <c r="AD1121" s="534"/>
      <c r="AE1121" s="534"/>
      <c r="AF1121" s="534"/>
      <c r="AG1121" s="534"/>
      <c r="AH1121" s="534"/>
      <c r="AI1121" s="534"/>
      <c r="AJ1121" s="534"/>
      <c r="AK1121" s="534"/>
      <c r="AL1121" s="534"/>
      <c r="AM1121" s="534"/>
      <c r="AN1121" s="534"/>
      <c r="AO1121" s="534"/>
      <c r="AP1121" s="981"/>
      <c r="AQ1121" s="981"/>
      <c r="AR1121" s="534"/>
      <c r="AS1121" s="534"/>
    </row>
    <row r="1122" spans="1:45" x14ac:dyDescent="0.25">
      <c r="A1122" s="587"/>
      <c r="AD1122" s="534"/>
      <c r="AE1122" s="534"/>
      <c r="AF1122" s="534"/>
      <c r="AG1122" s="534"/>
      <c r="AH1122" s="534"/>
      <c r="AI1122" s="534"/>
      <c r="AJ1122" s="534"/>
      <c r="AK1122" s="534"/>
      <c r="AL1122" s="534"/>
      <c r="AM1122" s="534"/>
      <c r="AN1122" s="534"/>
      <c r="AO1122" s="534"/>
      <c r="AP1122" s="981"/>
      <c r="AQ1122" s="981"/>
      <c r="AR1122" s="534"/>
      <c r="AS1122" s="534"/>
    </row>
    <row r="1123" spans="1:45" x14ac:dyDescent="0.25">
      <c r="A1123" s="587"/>
      <c r="AD1123" s="534"/>
      <c r="AE1123" s="534"/>
      <c r="AF1123" s="534"/>
      <c r="AG1123" s="534"/>
      <c r="AH1123" s="534"/>
      <c r="AI1123" s="534"/>
      <c r="AJ1123" s="534"/>
      <c r="AK1123" s="534"/>
      <c r="AL1123" s="534"/>
      <c r="AM1123" s="534"/>
      <c r="AN1123" s="534"/>
      <c r="AO1123" s="534"/>
      <c r="AP1123" s="981"/>
      <c r="AQ1123" s="981"/>
      <c r="AR1123" s="534"/>
      <c r="AS1123" s="534"/>
    </row>
    <row r="1124" spans="1:45" x14ac:dyDescent="0.25">
      <c r="A1124" s="587"/>
      <c r="AD1124" s="534"/>
      <c r="AE1124" s="534"/>
      <c r="AF1124" s="534"/>
      <c r="AG1124" s="534"/>
      <c r="AH1124" s="534"/>
      <c r="AI1124" s="534"/>
      <c r="AJ1124" s="534"/>
      <c r="AK1124" s="534"/>
      <c r="AL1124" s="534"/>
      <c r="AM1124" s="534"/>
      <c r="AN1124" s="534"/>
      <c r="AO1124" s="534"/>
      <c r="AP1124" s="981"/>
      <c r="AQ1124" s="981"/>
      <c r="AR1124" s="534"/>
      <c r="AS1124" s="534"/>
    </row>
    <row r="1125" spans="1:45" x14ac:dyDescent="0.25">
      <c r="A1125" s="587"/>
      <c r="AD1125" s="534"/>
      <c r="AE1125" s="534"/>
      <c r="AF1125" s="534"/>
      <c r="AG1125" s="534"/>
      <c r="AH1125" s="534"/>
      <c r="AI1125" s="534"/>
      <c r="AJ1125" s="534"/>
      <c r="AK1125" s="534"/>
      <c r="AL1125" s="534"/>
      <c r="AM1125" s="534"/>
      <c r="AN1125" s="534"/>
      <c r="AO1125" s="534"/>
      <c r="AP1125" s="981"/>
      <c r="AQ1125" s="981"/>
      <c r="AR1125" s="534"/>
      <c r="AS1125" s="534"/>
    </row>
    <row r="1126" spans="1:45" x14ac:dyDescent="0.25">
      <c r="A1126" s="587"/>
      <c r="AD1126" s="534"/>
      <c r="AE1126" s="534"/>
      <c r="AF1126" s="534"/>
      <c r="AG1126" s="534"/>
      <c r="AH1126" s="534"/>
      <c r="AI1126" s="534"/>
      <c r="AJ1126" s="534"/>
      <c r="AK1126" s="534"/>
      <c r="AL1126" s="534"/>
      <c r="AM1126" s="534"/>
      <c r="AN1126" s="534"/>
      <c r="AO1126" s="534"/>
      <c r="AP1126" s="981"/>
      <c r="AQ1126" s="981"/>
      <c r="AR1126" s="534"/>
      <c r="AS1126" s="534"/>
    </row>
    <row r="1127" spans="1:45" x14ac:dyDescent="0.25">
      <c r="A1127" s="587"/>
      <c r="AD1127" s="534"/>
      <c r="AE1127" s="534"/>
      <c r="AF1127" s="534"/>
      <c r="AG1127" s="534"/>
      <c r="AH1127" s="534"/>
      <c r="AI1127" s="534"/>
      <c r="AJ1127" s="534"/>
      <c r="AK1127" s="534"/>
      <c r="AL1127" s="534"/>
      <c r="AM1127" s="534"/>
      <c r="AN1127" s="534"/>
      <c r="AO1127" s="534"/>
      <c r="AP1127" s="981"/>
      <c r="AQ1127" s="981"/>
      <c r="AR1127" s="534"/>
      <c r="AS1127" s="534"/>
    </row>
    <row r="1128" spans="1:45" x14ac:dyDescent="0.25">
      <c r="A1128" s="587"/>
      <c r="AD1128" s="534"/>
      <c r="AE1128" s="534"/>
      <c r="AF1128" s="534"/>
      <c r="AG1128" s="534"/>
      <c r="AH1128" s="534"/>
      <c r="AI1128" s="534"/>
      <c r="AJ1128" s="534"/>
      <c r="AK1128" s="534"/>
      <c r="AL1128" s="534"/>
      <c r="AM1128" s="534"/>
      <c r="AN1128" s="534"/>
      <c r="AO1128" s="534"/>
      <c r="AP1128" s="981"/>
      <c r="AQ1128" s="981"/>
      <c r="AR1128" s="534"/>
      <c r="AS1128" s="534"/>
    </row>
    <row r="1129" spans="1:45" x14ac:dyDescent="0.25">
      <c r="A1129" s="587"/>
      <c r="AD1129" s="534"/>
      <c r="AE1129" s="534"/>
      <c r="AF1129" s="534"/>
      <c r="AG1129" s="534"/>
      <c r="AH1129" s="534"/>
      <c r="AI1129" s="534"/>
      <c r="AJ1129" s="534"/>
      <c r="AK1129" s="534"/>
      <c r="AL1129" s="534"/>
      <c r="AM1129" s="534"/>
      <c r="AN1129" s="534"/>
      <c r="AO1129" s="534"/>
      <c r="AP1129" s="981"/>
      <c r="AQ1129" s="981"/>
      <c r="AR1129" s="534"/>
      <c r="AS1129" s="534"/>
    </row>
    <row r="1130" spans="1:45" x14ac:dyDescent="0.25">
      <c r="A1130" s="587"/>
      <c r="AD1130" s="534"/>
      <c r="AE1130" s="534"/>
      <c r="AF1130" s="534"/>
      <c r="AG1130" s="534"/>
      <c r="AH1130" s="534"/>
      <c r="AI1130" s="534"/>
      <c r="AJ1130" s="534"/>
      <c r="AK1130" s="534"/>
      <c r="AL1130" s="534"/>
      <c r="AM1130" s="534"/>
      <c r="AN1130" s="534"/>
      <c r="AO1130" s="534"/>
      <c r="AP1130" s="981"/>
      <c r="AQ1130" s="981"/>
      <c r="AR1130" s="534"/>
      <c r="AS1130" s="534"/>
    </row>
    <row r="1131" spans="1:45" x14ac:dyDescent="0.25">
      <c r="A1131" s="587"/>
      <c r="AD1131" s="534"/>
      <c r="AE1131" s="534"/>
      <c r="AF1131" s="534"/>
      <c r="AG1131" s="534"/>
      <c r="AH1131" s="534"/>
      <c r="AI1131" s="534"/>
      <c r="AJ1131" s="534"/>
      <c r="AK1131" s="534"/>
      <c r="AL1131" s="534"/>
      <c r="AM1131" s="534"/>
      <c r="AN1131" s="534"/>
      <c r="AO1131" s="534"/>
      <c r="AP1131" s="981"/>
      <c r="AQ1131" s="981"/>
      <c r="AR1131" s="534"/>
      <c r="AS1131" s="534"/>
    </row>
    <row r="1132" spans="1:45" x14ac:dyDescent="0.25">
      <c r="A1132" s="587"/>
      <c r="AD1132" s="534"/>
      <c r="AE1132" s="534"/>
      <c r="AF1132" s="534"/>
      <c r="AG1132" s="534"/>
      <c r="AH1132" s="534"/>
      <c r="AI1132" s="534"/>
      <c r="AJ1132" s="534"/>
      <c r="AK1132" s="534"/>
      <c r="AL1132" s="534"/>
      <c r="AM1132" s="534"/>
      <c r="AN1132" s="534"/>
      <c r="AO1132" s="534"/>
      <c r="AP1132" s="981"/>
      <c r="AQ1132" s="981"/>
      <c r="AR1132" s="534"/>
      <c r="AS1132" s="534"/>
    </row>
    <row r="1133" spans="1:45" x14ac:dyDescent="0.25">
      <c r="A1133" s="587"/>
      <c r="AD1133" s="534"/>
      <c r="AE1133" s="534"/>
      <c r="AF1133" s="534"/>
      <c r="AG1133" s="534"/>
      <c r="AH1133" s="534"/>
      <c r="AI1133" s="534"/>
      <c r="AJ1133" s="534"/>
      <c r="AK1133" s="534"/>
      <c r="AL1133" s="534"/>
      <c r="AM1133" s="534"/>
      <c r="AN1133" s="534"/>
      <c r="AO1133" s="534"/>
      <c r="AP1133" s="981"/>
      <c r="AQ1133" s="981"/>
      <c r="AR1133" s="534"/>
      <c r="AS1133" s="534"/>
    </row>
    <row r="1134" spans="1:45" x14ac:dyDescent="0.25">
      <c r="A1134" s="587"/>
      <c r="AD1134" s="534"/>
      <c r="AE1134" s="534"/>
      <c r="AF1134" s="534"/>
      <c r="AG1134" s="534"/>
      <c r="AH1134" s="534"/>
      <c r="AI1134" s="534"/>
      <c r="AJ1134" s="534"/>
      <c r="AK1134" s="534"/>
      <c r="AL1134" s="534"/>
      <c r="AM1134" s="534"/>
      <c r="AN1134" s="534"/>
      <c r="AO1134" s="534"/>
      <c r="AP1134" s="981"/>
      <c r="AQ1134" s="981"/>
      <c r="AR1134" s="534"/>
      <c r="AS1134" s="534"/>
    </row>
    <row r="1135" spans="1:45" x14ac:dyDescent="0.25">
      <c r="A1135" s="587"/>
      <c r="AD1135" s="534"/>
      <c r="AE1135" s="534"/>
      <c r="AF1135" s="534"/>
      <c r="AG1135" s="534"/>
      <c r="AH1135" s="534"/>
      <c r="AI1135" s="534"/>
      <c r="AJ1135" s="534"/>
      <c r="AK1135" s="534"/>
      <c r="AL1135" s="534"/>
      <c r="AM1135" s="534"/>
      <c r="AN1135" s="534"/>
      <c r="AO1135" s="534"/>
      <c r="AP1135" s="981"/>
      <c r="AQ1135" s="981"/>
      <c r="AR1135" s="534"/>
      <c r="AS1135" s="534"/>
    </row>
    <row r="1136" spans="1:45" x14ac:dyDescent="0.25">
      <c r="A1136" s="587"/>
      <c r="AD1136" s="534"/>
      <c r="AE1136" s="534"/>
      <c r="AF1136" s="534"/>
      <c r="AG1136" s="534"/>
      <c r="AH1136" s="534"/>
      <c r="AI1136" s="534"/>
      <c r="AJ1136" s="534"/>
      <c r="AK1136" s="534"/>
      <c r="AL1136" s="534"/>
      <c r="AM1136" s="534"/>
      <c r="AN1136" s="534"/>
      <c r="AO1136" s="534"/>
      <c r="AP1136" s="981"/>
      <c r="AQ1136" s="981"/>
      <c r="AR1136" s="534"/>
      <c r="AS1136" s="534"/>
    </row>
    <row r="1137" spans="1:45" x14ac:dyDescent="0.25">
      <c r="A1137" s="587"/>
      <c r="AD1137" s="534"/>
      <c r="AE1137" s="534"/>
      <c r="AF1137" s="534"/>
      <c r="AG1137" s="534"/>
      <c r="AH1137" s="534"/>
      <c r="AI1137" s="534"/>
      <c r="AJ1137" s="534"/>
      <c r="AK1137" s="534"/>
      <c r="AL1137" s="534"/>
      <c r="AM1137" s="534"/>
      <c r="AN1137" s="534"/>
      <c r="AO1137" s="534"/>
      <c r="AP1137" s="981"/>
      <c r="AQ1137" s="981"/>
      <c r="AR1137" s="534"/>
      <c r="AS1137" s="534"/>
    </row>
    <row r="1138" spans="1:45" x14ac:dyDescent="0.25">
      <c r="A1138" s="587"/>
      <c r="AD1138" s="534"/>
      <c r="AE1138" s="534"/>
      <c r="AF1138" s="534"/>
      <c r="AG1138" s="534"/>
      <c r="AH1138" s="534"/>
      <c r="AI1138" s="534"/>
      <c r="AJ1138" s="534"/>
      <c r="AK1138" s="534"/>
      <c r="AL1138" s="534"/>
      <c r="AM1138" s="534"/>
      <c r="AN1138" s="534"/>
      <c r="AO1138" s="534"/>
      <c r="AP1138" s="981"/>
      <c r="AQ1138" s="981"/>
      <c r="AR1138" s="534"/>
      <c r="AS1138" s="534"/>
    </row>
    <row r="1139" spans="1:45" x14ac:dyDescent="0.25">
      <c r="A1139" s="587"/>
      <c r="AD1139" s="534"/>
      <c r="AE1139" s="534"/>
      <c r="AF1139" s="534"/>
      <c r="AG1139" s="534"/>
      <c r="AH1139" s="534"/>
      <c r="AI1139" s="534"/>
      <c r="AJ1139" s="534"/>
      <c r="AK1139" s="534"/>
      <c r="AL1139" s="534"/>
      <c r="AM1139" s="534"/>
      <c r="AN1139" s="534"/>
      <c r="AO1139" s="534"/>
      <c r="AP1139" s="981"/>
      <c r="AQ1139" s="981"/>
      <c r="AR1139" s="534"/>
      <c r="AS1139" s="534"/>
    </row>
    <row r="1140" spans="1:45" x14ac:dyDescent="0.25">
      <c r="A1140" s="587"/>
      <c r="AD1140" s="534"/>
      <c r="AE1140" s="534"/>
      <c r="AF1140" s="534"/>
      <c r="AG1140" s="534"/>
      <c r="AH1140" s="534"/>
      <c r="AI1140" s="534"/>
      <c r="AJ1140" s="534"/>
      <c r="AK1140" s="534"/>
      <c r="AL1140" s="534"/>
      <c r="AM1140" s="534"/>
      <c r="AN1140" s="534"/>
      <c r="AO1140" s="534"/>
      <c r="AP1140" s="981"/>
      <c r="AQ1140" s="981"/>
      <c r="AR1140" s="534"/>
      <c r="AS1140" s="534"/>
    </row>
    <row r="1141" spans="1:45" x14ac:dyDescent="0.25">
      <c r="A1141" s="587"/>
      <c r="AD1141" s="534"/>
      <c r="AE1141" s="534"/>
      <c r="AF1141" s="534"/>
      <c r="AG1141" s="534"/>
      <c r="AH1141" s="534"/>
      <c r="AI1141" s="534"/>
      <c r="AJ1141" s="534"/>
      <c r="AK1141" s="534"/>
      <c r="AL1141" s="534"/>
      <c r="AM1141" s="534"/>
      <c r="AN1141" s="534"/>
      <c r="AO1141" s="534"/>
      <c r="AP1141" s="981"/>
      <c r="AQ1141" s="981"/>
      <c r="AR1141" s="534"/>
      <c r="AS1141" s="534"/>
    </row>
    <row r="1142" spans="1:45" x14ac:dyDescent="0.25">
      <c r="A1142" s="587"/>
      <c r="AD1142" s="534"/>
      <c r="AE1142" s="534"/>
      <c r="AF1142" s="534"/>
      <c r="AG1142" s="534"/>
      <c r="AH1142" s="534"/>
      <c r="AI1142" s="534"/>
      <c r="AJ1142" s="534"/>
      <c r="AK1142" s="534"/>
      <c r="AL1142" s="534"/>
      <c r="AM1142" s="534"/>
      <c r="AN1142" s="534"/>
      <c r="AO1142" s="534"/>
      <c r="AP1142" s="981"/>
      <c r="AQ1142" s="981"/>
      <c r="AR1142" s="534"/>
      <c r="AS1142" s="534"/>
    </row>
    <row r="1143" spans="1:45" x14ac:dyDescent="0.25">
      <c r="A1143" s="587"/>
      <c r="AD1143" s="534"/>
      <c r="AE1143" s="534"/>
      <c r="AF1143" s="534"/>
      <c r="AG1143" s="534"/>
      <c r="AH1143" s="534"/>
      <c r="AI1143" s="534"/>
      <c r="AJ1143" s="534"/>
      <c r="AK1143" s="534"/>
      <c r="AL1143" s="534"/>
      <c r="AM1143" s="534"/>
      <c r="AN1143" s="534"/>
      <c r="AO1143" s="534"/>
      <c r="AP1143" s="981"/>
      <c r="AQ1143" s="981"/>
      <c r="AR1143" s="534"/>
      <c r="AS1143" s="534"/>
    </row>
    <row r="1144" spans="1:45" x14ac:dyDescent="0.25">
      <c r="A1144" s="587"/>
      <c r="AD1144" s="534"/>
      <c r="AE1144" s="534"/>
      <c r="AF1144" s="534"/>
      <c r="AG1144" s="534"/>
      <c r="AH1144" s="534"/>
      <c r="AI1144" s="534"/>
      <c r="AJ1144" s="534"/>
      <c r="AK1144" s="534"/>
      <c r="AL1144" s="534"/>
      <c r="AM1144" s="534"/>
      <c r="AN1144" s="534"/>
      <c r="AO1144" s="534"/>
      <c r="AP1144" s="981"/>
      <c r="AQ1144" s="981"/>
      <c r="AR1144" s="534"/>
      <c r="AS1144" s="534"/>
    </row>
    <row r="1145" spans="1:45" x14ac:dyDescent="0.25">
      <c r="A1145" s="587"/>
      <c r="AD1145" s="534"/>
      <c r="AE1145" s="534"/>
      <c r="AF1145" s="534"/>
      <c r="AG1145" s="534"/>
      <c r="AH1145" s="534"/>
      <c r="AI1145" s="534"/>
      <c r="AJ1145" s="534"/>
      <c r="AK1145" s="534"/>
      <c r="AL1145" s="534"/>
      <c r="AM1145" s="534"/>
      <c r="AN1145" s="534"/>
      <c r="AO1145" s="534"/>
      <c r="AP1145" s="981"/>
      <c r="AQ1145" s="981"/>
      <c r="AR1145" s="534"/>
      <c r="AS1145" s="534"/>
    </row>
    <row r="1146" spans="1:45" x14ac:dyDescent="0.25">
      <c r="A1146" s="587"/>
      <c r="AD1146" s="534"/>
      <c r="AE1146" s="534"/>
      <c r="AF1146" s="534"/>
      <c r="AG1146" s="534"/>
      <c r="AH1146" s="534"/>
      <c r="AI1146" s="534"/>
      <c r="AJ1146" s="534"/>
      <c r="AK1146" s="534"/>
      <c r="AL1146" s="534"/>
      <c r="AM1146" s="534"/>
      <c r="AN1146" s="534"/>
      <c r="AO1146" s="534"/>
      <c r="AP1146" s="981"/>
      <c r="AQ1146" s="981"/>
      <c r="AR1146" s="534"/>
      <c r="AS1146" s="534"/>
    </row>
    <row r="1147" spans="1:45" x14ac:dyDescent="0.25">
      <c r="A1147" s="587"/>
      <c r="AD1147" s="534"/>
      <c r="AE1147" s="534"/>
      <c r="AF1147" s="534"/>
      <c r="AG1147" s="534"/>
      <c r="AH1147" s="534"/>
      <c r="AI1147" s="534"/>
      <c r="AJ1147" s="534"/>
      <c r="AK1147" s="534"/>
      <c r="AL1147" s="534"/>
      <c r="AM1147" s="534"/>
      <c r="AN1147" s="534"/>
      <c r="AO1147" s="534"/>
      <c r="AP1147" s="981"/>
      <c r="AQ1147" s="981"/>
      <c r="AR1147" s="534"/>
      <c r="AS1147" s="534"/>
    </row>
    <row r="1148" spans="1:45" x14ac:dyDescent="0.25">
      <c r="A1148" s="587"/>
      <c r="AD1148" s="534"/>
      <c r="AE1148" s="534"/>
      <c r="AF1148" s="534"/>
      <c r="AG1148" s="534"/>
      <c r="AH1148" s="534"/>
      <c r="AI1148" s="534"/>
      <c r="AJ1148" s="534"/>
      <c r="AK1148" s="534"/>
      <c r="AL1148" s="534"/>
      <c r="AM1148" s="534"/>
      <c r="AN1148" s="534"/>
      <c r="AO1148" s="534"/>
      <c r="AP1148" s="981"/>
      <c r="AQ1148" s="981"/>
      <c r="AR1148" s="534"/>
      <c r="AS1148" s="534"/>
    </row>
    <row r="1149" spans="1:45" x14ac:dyDescent="0.25">
      <c r="A1149" s="587"/>
      <c r="AD1149" s="534"/>
      <c r="AE1149" s="534"/>
      <c r="AF1149" s="534"/>
      <c r="AG1149" s="534"/>
      <c r="AH1149" s="534"/>
      <c r="AI1149" s="534"/>
      <c r="AJ1149" s="534"/>
      <c r="AK1149" s="534"/>
      <c r="AL1149" s="534"/>
      <c r="AM1149" s="534"/>
      <c r="AN1149" s="534"/>
      <c r="AO1149" s="534"/>
      <c r="AP1149" s="981"/>
      <c r="AQ1149" s="981"/>
      <c r="AR1149" s="534"/>
      <c r="AS1149" s="534"/>
    </row>
    <row r="1150" spans="1:45" x14ac:dyDescent="0.25">
      <c r="A1150" s="587"/>
      <c r="AD1150" s="534"/>
      <c r="AE1150" s="534"/>
      <c r="AF1150" s="534"/>
      <c r="AG1150" s="534"/>
      <c r="AH1150" s="534"/>
      <c r="AI1150" s="534"/>
      <c r="AJ1150" s="534"/>
      <c r="AK1150" s="534"/>
      <c r="AL1150" s="534"/>
      <c r="AM1150" s="534"/>
      <c r="AN1150" s="534"/>
      <c r="AO1150" s="534"/>
      <c r="AP1150" s="981"/>
      <c r="AQ1150" s="981"/>
      <c r="AR1150" s="534"/>
      <c r="AS1150" s="534"/>
    </row>
    <row r="1151" spans="1:45" x14ac:dyDescent="0.25">
      <c r="A1151" s="587"/>
      <c r="AD1151" s="534"/>
      <c r="AE1151" s="534"/>
      <c r="AF1151" s="534"/>
      <c r="AG1151" s="534"/>
      <c r="AH1151" s="534"/>
      <c r="AI1151" s="534"/>
      <c r="AJ1151" s="534"/>
      <c r="AK1151" s="534"/>
      <c r="AL1151" s="534"/>
      <c r="AM1151" s="534"/>
      <c r="AN1151" s="534"/>
      <c r="AO1151" s="534"/>
      <c r="AP1151" s="981"/>
      <c r="AQ1151" s="981"/>
      <c r="AR1151" s="534"/>
      <c r="AS1151" s="534"/>
    </row>
    <row r="1152" spans="1:45" x14ac:dyDescent="0.25">
      <c r="A1152" s="587"/>
      <c r="AD1152" s="534"/>
      <c r="AE1152" s="534"/>
      <c r="AF1152" s="534"/>
      <c r="AG1152" s="534"/>
      <c r="AH1152" s="534"/>
      <c r="AI1152" s="534"/>
      <c r="AJ1152" s="534"/>
      <c r="AK1152" s="534"/>
      <c r="AL1152" s="534"/>
      <c r="AM1152" s="534"/>
      <c r="AN1152" s="534"/>
      <c r="AO1152" s="534"/>
      <c r="AP1152" s="981"/>
      <c r="AQ1152" s="981"/>
      <c r="AR1152" s="534"/>
      <c r="AS1152" s="534"/>
    </row>
    <row r="1153" spans="1:45" x14ac:dyDescent="0.25">
      <c r="A1153" s="587"/>
      <c r="AD1153" s="534"/>
      <c r="AE1153" s="534"/>
      <c r="AF1153" s="534"/>
      <c r="AG1153" s="534"/>
      <c r="AH1153" s="534"/>
      <c r="AI1153" s="534"/>
      <c r="AJ1153" s="534"/>
      <c r="AK1153" s="534"/>
      <c r="AL1153" s="534"/>
      <c r="AM1153" s="534"/>
      <c r="AN1153" s="534"/>
      <c r="AO1153" s="534"/>
      <c r="AP1153" s="981"/>
      <c r="AQ1153" s="981"/>
      <c r="AR1153" s="534"/>
      <c r="AS1153" s="534"/>
    </row>
    <row r="1154" spans="1:45" x14ac:dyDescent="0.25">
      <c r="A1154" s="587"/>
      <c r="AD1154" s="534"/>
      <c r="AE1154" s="534"/>
      <c r="AF1154" s="534"/>
      <c r="AG1154" s="534"/>
      <c r="AH1154" s="534"/>
      <c r="AI1154" s="534"/>
      <c r="AJ1154" s="534"/>
      <c r="AK1154" s="534"/>
      <c r="AL1154" s="534"/>
      <c r="AM1154" s="534"/>
      <c r="AN1154" s="534"/>
      <c r="AO1154" s="534"/>
      <c r="AP1154" s="981"/>
      <c r="AQ1154" s="981"/>
      <c r="AR1154" s="534"/>
      <c r="AS1154" s="534"/>
    </row>
    <row r="1155" spans="1:45" x14ac:dyDescent="0.25">
      <c r="A1155" s="587"/>
      <c r="AD1155" s="534"/>
      <c r="AE1155" s="534"/>
      <c r="AF1155" s="534"/>
      <c r="AG1155" s="534"/>
      <c r="AH1155" s="534"/>
      <c r="AI1155" s="534"/>
      <c r="AJ1155" s="534"/>
      <c r="AK1155" s="534"/>
      <c r="AL1155" s="534"/>
      <c r="AM1155" s="534"/>
      <c r="AN1155" s="534"/>
      <c r="AO1155" s="534"/>
      <c r="AP1155" s="981"/>
      <c r="AQ1155" s="981"/>
      <c r="AR1155" s="534"/>
      <c r="AS1155" s="534"/>
    </row>
    <row r="1156" spans="1:45" x14ac:dyDescent="0.25">
      <c r="A1156" s="587"/>
      <c r="AD1156" s="534"/>
      <c r="AE1156" s="534"/>
      <c r="AF1156" s="534"/>
      <c r="AG1156" s="534"/>
      <c r="AH1156" s="534"/>
      <c r="AI1156" s="534"/>
      <c r="AJ1156" s="534"/>
      <c r="AK1156" s="534"/>
      <c r="AL1156" s="534"/>
      <c r="AM1156" s="534"/>
      <c r="AN1156" s="534"/>
      <c r="AO1156" s="534"/>
      <c r="AP1156" s="981"/>
      <c r="AQ1156" s="981"/>
      <c r="AR1156" s="534"/>
      <c r="AS1156" s="534"/>
    </row>
    <row r="1157" spans="1:45" x14ac:dyDescent="0.25">
      <c r="A1157" s="587"/>
      <c r="AD1157" s="534"/>
      <c r="AE1157" s="534"/>
      <c r="AF1157" s="534"/>
      <c r="AG1157" s="534"/>
      <c r="AH1157" s="534"/>
      <c r="AI1157" s="534"/>
      <c r="AJ1157" s="534"/>
      <c r="AK1157" s="534"/>
      <c r="AL1157" s="534"/>
      <c r="AM1157" s="534"/>
      <c r="AN1157" s="534"/>
      <c r="AO1157" s="534"/>
      <c r="AP1157" s="981"/>
      <c r="AQ1157" s="981"/>
      <c r="AR1157" s="534"/>
      <c r="AS1157" s="534"/>
    </row>
    <row r="1158" spans="1:45" x14ac:dyDescent="0.25">
      <c r="A1158" s="587"/>
      <c r="AD1158" s="534"/>
      <c r="AE1158" s="534"/>
      <c r="AF1158" s="534"/>
      <c r="AG1158" s="534"/>
      <c r="AH1158" s="534"/>
      <c r="AI1158" s="534"/>
      <c r="AJ1158" s="534"/>
      <c r="AK1158" s="534"/>
      <c r="AL1158" s="534"/>
      <c r="AM1158" s="534"/>
      <c r="AN1158" s="534"/>
      <c r="AO1158" s="534"/>
      <c r="AP1158" s="981"/>
      <c r="AQ1158" s="981"/>
      <c r="AR1158" s="534"/>
      <c r="AS1158" s="534"/>
    </row>
    <row r="1159" spans="1:45" x14ac:dyDescent="0.25">
      <c r="A1159" s="587"/>
      <c r="AD1159" s="534"/>
      <c r="AE1159" s="534"/>
      <c r="AF1159" s="534"/>
      <c r="AG1159" s="534"/>
      <c r="AH1159" s="534"/>
      <c r="AI1159" s="534"/>
      <c r="AJ1159" s="534"/>
      <c r="AK1159" s="534"/>
      <c r="AL1159" s="534"/>
      <c r="AM1159" s="534"/>
      <c r="AN1159" s="534"/>
      <c r="AO1159" s="534"/>
      <c r="AP1159" s="981"/>
      <c r="AQ1159" s="981"/>
      <c r="AR1159" s="534"/>
      <c r="AS1159" s="534"/>
    </row>
    <row r="1160" spans="1:45" x14ac:dyDescent="0.25">
      <c r="A1160" s="587"/>
      <c r="AD1160" s="534"/>
      <c r="AE1160" s="534"/>
      <c r="AF1160" s="534"/>
      <c r="AG1160" s="534"/>
      <c r="AH1160" s="534"/>
      <c r="AI1160" s="534"/>
      <c r="AJ1160" s="534"/>
      <c r="AK1160" s="534"/>
      <c r="AL1160" s="534"/>
      <c r="AM1160" s="534"/>
      <c r="AN1160" s="534"/>
      <c r="AO1160" s="534"/>
      <c r="AP1160" s="981"/>
      <c r="AQ1160" s="981"/>
      <c r="AR1160" s="534"/>
      <c r="AS1160" s="534"/>
    </row>
    <row r="1161" spans="1:45" x14ac:dyDescent="0.25">
      <c r="A1161" s="587"/>
      <c r="AD1161" s="534"/>
      <c r="AE1161" s="534"/>
      <c r="AF1161" s="534"/>
      <c r="AG1161" s="534"/>
      <c r="AH1161" s="534"/>
      <c r="AI1161" s="534"/>
      <c r="AJ1161" s="534"/>
      <c r="AK1161" s="534"/>
      <c r="AL1161" s="534"/>
      <c r="AM1161" s="534"/>
      <c r="AN1161" s="534"/>
      <c r="AO1161" s="534"/>
      <c r="AP1161" s="981"/>
      <c r="AQ1161" s="981"/>
      <c r="AR1161" s="534"/>
      <c r="AS1161" s="534"/>
    </row>
    <row r="1162" spans="1:45" x14ac:dyDescent="0.25">
      <c r="A1162" s="587"/>
      <c r="AD1162" s="534"/>
      <c r="AE1162" s="534"/>
      <c r="AF1162" s="534"/>
      <c r="AG1162" s="534"/>
      <c r="AH1162" s="534"/>
      <c r="AI1162" s="534"/>
      <c r="AJ1162" s="534"/>
      <c r="AK1162" s="534"/>
      <c r="AL1162" s="534"/>
      <c r="AM1162" s="534"/>
      <c r="AN1162" s="534"/>
      <c r="AO1162" s="534"/>
      <c r="AP1162" s="981"/>
      <c r="AQ1162" s="981"/>
      <c r="AR1162" s="534"/>
      <c r="AS1162" s="534"/>
    </row>
    <row r="1163" spans="1:45" x14ac:dyDescent="0.25">
      <c r="A1163" s="587"/>
      <c r="AD1163" s="534"/>
      <c r="AE1163" s="534"/>
      <c r="AF1163" s="534"/>
      <c r="AG1163" s="534"/>
      <c r="AH1163" s="534"/>
      <c r="AI1163" s="534"/>
      <c r="AJ1163" s="534"/>
      <c r="AK1163" s="534"/>
      <c r="AL1163" s="534"/>
      <c r="AM1163" s="534"/>
      <c r="AN1163" s="534"/>
      <c r="AO1163" s="534"/>
      <c r="AP1163" s="981"/>
      <c r="AQ1163" s="981"/>
      <c r="AR1163" s="534"/>
      <c r="AS1163" s="534"/>
    </row>
    <row r="1164" spans="1:45" x14ac:dyDescent="0.25">
      <c r="A1164" s="587"/>
      <c r="AD1164" s="534"/>
      <c r="AE1164" s="534"/>
      <c r="AF1164" s="534"/>
      <c r="AG1164" s="534"/>
      <c r="AH1164" s="534"/>
      <c r="AI1164" s="534"/>
      <c r="AJ1164" s="534"/>
      <c r="AK1164" s="534"/>
      <c r="AL1164" s="534"/>
      <c r="AM1164" s="534"/>
      <c r="AN1164" s="534"/>
      <c r="AO1164" s="534"/>
      <c r="AP1164" s="981"/>
      <c r="AQ1164" s="981"/>
      <c r="AR1164" s="534"/>
      <c r="AS1164" s="534"/>
    </row>
    <row r="1165" spans="1:45" x14ac:dyDescent="0.25">
      <c r="A1165" s="587"/>
      <c r="AD1165" s="534"/>
      <c r="AE1165" s="534"/>
      <c r="AF1165" s="534"/>
      <c r="AG1165" s="534"/>
      <c r="AH1165" s="534"/>
      <c r="AI1165" s="534"/>
      <c r="AJ1165" s="534"/>
      <c r="AK1165" s="534"/>
      <c r="AL1165" s="534"/>
      <c r="AM1165" s="534"/>
      <c r="AN1165" s="534"/>
      <c r="AO1165" s="534"/>
      <c r="AP1165" s="981"/>
      <c r="AQ1165" s="981"/>
      <c r="AR1165" s="534"/>
      <c r="AS1165" s="534"/>
    </row>
    <row r="1166" spans="1:45" x14ac:dyDescent="0.25">
      <c r="A1166" s="587"/>
      <c r="AD1166" s="534"/>
      <c r="AE1166" s="534"/>
      <c r="AF1166" s="534"/>
      <c r="AG1166" s="534"/>
      <c r="AH1166" s="534"/>
      <c r="AI1166" s="534"/>
      <c r="AJ1166" s="534"/>
      <c r="AK1166" s="534"/>
      <c r="AL1166" s="534"/>
      <c r="AM1166" s="534"/>
      <c r="AN1166" s="534"/>
      <c r="AO1166" s="534"/>
      <c r="AP1166" s="981"/>
      <c r="AQ1166" s="981"/>
      <c r="AR1166" s="534"/>
      <c r="AS1166" s="534"/>
    </row>
    <row r="1167" spans="1:45" x14ac:dyDescent="0.25">
      <c r="A1167" s="587"/>
      <c r="AD1167" s="534"/>
      <c r="AE1167" s="534"/>
      <c r="AF1167" s="534"/>
      <c r="AG1167" s="534"/>
      <c r="AH1167" s="534"/>
      <c r="AI1167" s="534"/>
      <c r="AJ1167" s="534"/>
      <c r="AK1167" s="534"/>
      <c r="AL1167" s="534"/>
      <c r="AM1167" s="534"/>
      <c r="AN1167" s="534"/>
      <c r="AO1167" s="534"/>
      <c r="AP1167" s="981"/>
      <c r="AQ1167" s="981"/>
      <c r="AR1167" s="534"/>
      <c r="AS1167" s="534"/>
    </row>
    <row r="1168" spans="1:45" x14ac:dyDescent="0.25">
      <c r="A1168" s="587"/>
      <c r="AD1168" s="534"/>
      <c r="AE1168" s="534"/>
      <c r="AF1168" s="534"/>
      <c r="AG1168" s="534"/>
      <c r="AH1168" s="534"/>
      <c r="AI1168" s="534"/>
      <c r="AJ1168" s="534"/>
      <c r="AK1168" s="534"/>
      <c r="AL1168" s="534"/>
      <c r="AM1168" s="534"/>
      <c r="AN1168" s="534"/>
      <c r="AO1168" s="534"/>
      <c r="AP1168" s="981"/>
      <c r="AQ1168" s="981"/>
      <c r="AR1168" s="534"/>
      <c r="AS1168" s="534"/>
    </row>
    <row r="1169" spans="1:45" x14ac:dyDescent="0.25">
      <c r="A1169" s="587"/>
      <c r="AD1169" s="534"/>
      <c r="AE1169" s="534"/>
      <c r="AF1169" s="534"/>
      <c r="AG1169" s="534"/>
      <c r="AH1169" s="534"/>
      <c r="AI1169" s="534"/>
      <c r="AJ1169" s="534"/>
      <c r="AK1169" s="534"/>
      <c r="AL1169" s="534"/>
      <c r="AM1169" s="534"/>
      <c r="AN1169" s="534"/>
      <c r="AO1169" s="534"/>
      <c r="AP1169" s="981"/>
      <c r="AQ1169" s="981"/>
      <c r="AR1169" s="534"/>
      <c r="AS1169" s="534"/>
    </row>
    <row r="1170" spans="1:45" x14ac:dyDescent="0.25">
      <c r="A1170" s="587"/>
      <c r="AD1170" s="534"/>
      <c r="AE1170" s="534"/>
      <c r="AF1170" s="534"/>
      <c r="AG1170" s="534"/>
      <c r="AH1170" s="534"/>
      <c r="AI1170" s="534"/>
      <c r="AJ1170" s="534"/>
      <c r="AK1170" s="534"/>
      <c r="AL1170" s="534"/>
      <c r="AM1170" s="534"/>
      <c r="AN1170" s="534"/>
      <c r="AO1170" s="534"/>
      <c r="AP1170" s="981"/>
      <c r="AQ1170" s="981"/>
      <c r="AR1170" s="534"/>
      <c r="AS1170" s="534"/>
    </row>
    <row r="1171" spans="1:45" x14ac:dyDescent="0.25">
      <c r="A1171" s="587"/>
      <c r="AD1171" s="534"/>
      <c r="AE1171" s="534"/>
      <c r="AF1171" s="534"/>
      <c r="AG1171" s="534"/>
      <c r="AH1171" s="534"/>
      <c r="AI1171" s="534"/>
      <c r="AJ1171" s="534"/>
      <c r="AK1171" s="534"/>
      <c r="AL1171" s="534"/>
      <c r="AM1171" s="534"/>
      <c r="AN1171" s="534"/>
      <c r="AO1171" s="534"/>
      <c r="AP1171" s="981"/>
      <c r="AQ1171" s="981"/>
      <c r="AR1171" s="534"/>
      <c r="AS1171" s="534"/>
    </row>
    <row r="1172" spans="1:45" x14ac:dyDescent="0.25">
      <c r="A1172" s="587"/>
      <c r="AD1172" s="534"/>
      <c r="AE1172" s="534"/>
      <c r="AF1172" s="534"/>
      <c r="AG1172" s="534"/>
      <c r="AH1172" s="534"/>
      <c r="AI1172" s="534"/>
      <c r="AJ1172" s="534"/>
      <c r="AK1172" s="534"/>
      <c r="AL1172" s="534"/>
      <c r="AM1172" s="534"/>
      <c r="AN1172" s="534"/>
      <c r="AO1172" s="534"/>
      <c r="AP1172" s="981"/>
      <c r="AQ1172" s="981"/>
      <c r="AR1172" s="534"/>
      <c r="AS1172" s="534"/>
    </row>
    <row r="1173" spans="1:45" x14ac:dyDescent="0.25">
      <c r="A1173" s="587"/>
      <c r="AD1173" s="534"/>
      <c r="AE1173" s="534"/>
      <c r="AF1173" s="534"/>
      <c r="AG1173" s="534"/>
      <c r="AH1173" s="534"/>
      <c r="AI1173" s="534"/>
      <c r="AJ1173" s="534"/>
      <c r="AK1173" s="534"/>
      <c r="AL1173" s="534"/>
      <c r="AM1173" s="534"/>
      <c r="AN1173" s="534"/>
      <c r="AO1173" s="534"/>
      <c r="AP1173" s="981"/>
      <c r="AQ1173" s="981"/>
      <c r="AR1173" s="534"/>
      <c r="AS1173" s="534"/>
    </row>
    <row r="1174" spans="1:45" x14ac:dyDescent="0.25">
      <c r="A1174" s="587"/>
      <c r="AD1174" s="534"/>
      <c r="AE1174" s="534"/>
      <c r="AF1174" s="534"/>
      <c r="AG1174" s="534"/>
      <c r="AH1174" s="534"/>
      <c r="AI1174" s="534"/>
      <c r="AJ1174" s="534"/>
      <c r="AK1174" s="534"/>
      <c r="AL1174" s="534"/>
      <c r="AM1174" s="534"/>
      <c r="AN1174" s="534"/>
      <c r="AO1174" s="534"/>
      <c r="AP1174" s="981"/>
      <c r="AQ1174" s="981"/>
      <c r="AR1174" s="534"/>
      <c r="AS1174" s="534"/>
    </row>
    <row r="1175" spans="1:45" x14ac:dyDescent="0.25">
      <c r="A1175" s="587"/>
      <c r="AD1175" s="534"/>
      <c r="AE1175" s="534"/>
      <c r="AF1175" s="534"/>
      <c r="AG1175" s="534"/>
      <c r="AH1175" s="534"/>
      <c r="AI1175" s="534"/>
      <c r="AJ1175" s="534"/>
      <c r="AK1175" s="534"/>
      <c r="AL1175" s="534"/>
      <c r="AM1175" s="534"/>
      <c r="AN1175" s="534"/>
      <c r="AO1175" s="534"/>
      <c r="AP1175" s="981"/>
      <c r="AQ1175" s="981"/>
      <c r="AR1175" s="534"/>
      <c r="AS1175" s="534"/>
    </row>
    <row r="1176" spans="1:45" x14ac:dyDescent="0.25">
      <c r="A1176" s="587"/>
      <c r="AD1176" s="534"/>
      <c r="AE1176" s="534"/>
      <c r="AF1176" s="534"/>
      <c r="AG1176" s="534"/>
      <c r="AH1176" s="534"/>
      <c r="AI1176" s="534"/>
      <c r="AJ1176" s="534"/>
      <c r="AK1176" s="534"/>
      <c r="AL1176" s="534"/>
      <c r="AM1176" s="534"/>
      <c r="AN1176" s="534"/>
      <c r="AO1176" s="534"/>
      <c r="AP1176" s="981"/>
      <c r="AQ1176" s="981"/>
      <c r="AR1176" s="534"/>
      <c r="AS1176" s="534"/>
    </row>
    <row r="1177" spans="1:45" x14ac:dyDescent="0.25">
      <c r="A1177" s="587"/>
      <c r="AD1177" s="534"/>
      <c r="AE1177" s="534"/>
      <c r="AF1177" s="534"/>
      <c r="AG1177" s="534"/>
      <c r="AH1177" s="534"/>
      <c r="AI1177" s="534"/>
      <c r="AJ1177" s="534"/>
      <c r="AK1177" s="534"/>
      <c r="AL1177" s="534"/>
      <c r="AM1177" s="534"/>
      <c r="AN1177" s="534"/>
      <c r="AO1177" s="534"/>
      <c r="AP1177" s="981"/>
      <c r="AQ1177" s="981"/>
      <c r="AR1177" s="534"/>
      <c r="AS1177" s="534"/>
    </row>
    <row r="1178" spans="1:45" x14ac:dyDescent="0.25">
      <c r="A1178" s="587"/>
      <c r="AD1178" s="534"/>
      <c r="AE1178" s="534"/>
      <c r="AF1178" s="534"/>
      <c r="AG1178" s="534"/>
      <c r="AH1178" s="534"/>
      <c r="AI1178" s="534"/>
      <c r="AJ1178" s="534"/>
      <c r="AK1178" s="534"/>
      <c r="AL1178" s="534"/>
      <c r="AM1178" s="534"/>
      <c r="AN1178" s="534"/>
      <c r="AO1178" s="534"/>
      <c r="AP1178" s="981"/>
      <c r="AQ1178" s="981"/>
      <c r="AR1178" s="534"/>
      <c r="AS1178" s="534"/>
    </row>
    <row r="1179" spans="1:45" x14ac:dyDescent="0.25">
      <c r="A1179" s="587"/>
      <c r="AD1179" s="534"/>
      <c r="AE1179" s="534"/>
      <c r="AF1179" s="534"/>
      <c r="AG1179" s="534"/>
      <c r="AH1179" s="534"/>
      <c r="AI1179" s="534"/>
      <c r="AJ1179" s="534"/>
      <c r="AK1179" s="534"/>
      <c r="AL1179" s="534"/>
      <c r="AM1179" s="534"/>
      <c r="AN1179" s="534"/>
      <c r="AO1179" s="534"/>
      <c r="AP1179" s="981"/>
      <c r="AQ1179" s="981"/>
      <c r="AR1179" s="534"/>
      <c r="AS1179" s="534"/>
    </row>
    <row r="1180" spans="1:45" x14ac:dyDescent="0.25">
      <c r="A1180" s="587"/>
      <c r="AD1180" s="534"/>
      <c r="AE1180" s="534"/>
      <c r="AF1180" s="534"/>
      <c r="AG1180" s="534"/>
      <c r="AH1180" s="534"/>
      <c r="AI1180" s="534"/>
      <c r="AJ1180" s="534"/>
      <c r="AK1180" s="534"/>
      <c r="AL1180" s="534"/>
      <c r="AM1180" s="534"/>
      <c r="AN1180" s="534"/>
      <c r="AO1180" s="534"/>
      <c r="AP1180" s="981"/>
      <c r="AQ1180" s="981"/>
      <c r="AR1180" s="534"/>
      <c r="AS1180" s="534"/>
    </row>
    <row r="1181" spans="1:45" x14ac:dyDescent="0.25">
      <c r="A1181" s="587"/>
      <c r="AD1181" s="534"/>
      <c r="AE1181" s="534"/>
      <c r="AF1181" s="534"/>
      <c r="AG1181" s="534"/>
      <c r="AH1181" s="534"/>
      <c r="AI1181" s="534"/>
      <c r="AJ1181" s="534"/>
      <c r="AK1181" s="534"/>
      <c r="AL1181" s="534"/>
      <c r="AM1181" s="534"/>
      <c r="AN1181" s="534"/>
      <c r="AO1181" s="534"/>
      <c r="AP1181" s="981"/>
      <c r="AQ1181" s="981"/>
      <c r="AR1181" s="534"/>
      <c r="AS1181" s="534"/>
    </row>
    <row r="1182" spans="1:45" x14ac:dyDescent="0.25">
      <c r="A1182" s="587"/>
      <c r="AD1182" s="534"/>
      <c r="AE1182" s="534"/>
      <c r="AF1182" s="534"/>
      <c r="AG1182" s="534"/>
      <c r="AH1182" s="534"/>
      <c r="AI1182" s="534"/>
      <c r="AJ1182" s="534"/>
      <c r="AK1182" s="534"/>
      <c r="AL1182" s="534"/>
      <c r="AM1182" s="534"/>
      <c r="AN1182" s="534"/>
      <c r="AO1182" s="534"/>
      <c r="AP1182" s="981"/>
      <c r="AQ1182" s="981"/>
      <c r="AR1182" s="534"/>
      <c r="AS1182" s="534"/>
    </row>
    <row r="1183" spans="1:45" x14ac:dyDescent="0.25">
      <c r="A1183" s="587"/>
      <c r="AD1183" s="534"/>
      <c r="AE1183" s="534"/>
      <c r="AF1183" s="534"/>
      <c r="AG1183" s="534"/>
      <c r="AH1183" s="534"/>
      <c r="AI1183" s="534"/>
      <c r="AJ1183" s="534"/>
      <c r="AK1183" s="534"/>
      <c r="AL1183" s="534"/>
      <c r="AM1183" s="534"/>
      <c r="AN1183" s="534"/>
      <c r="AO1183" s="534"/>
      <c r="AP1183" s="981"/>
      <c r="AQ1183" s="981"/>
      <c r="AR1183" s="534"/>
      <c r="AS1183" s="534"/>
    </row>
  </sheetData>
  <mergeCells count="6">
    <mergeCell ref="Z256:Z257"/>
    <mergeCell ref="U256:U257"/>
    <mergeCell ref="V256:V257"/>
    <mergeCell ref="W256:W257"/>
    <mergeCell ref="X256:X257"/>
    <mergeCell ref="Y256:Y257"/>
  </mergeCells>
  <dataValidations count="1">
    <dataValidation type="textLength" errorStyle="information" allowBlank="1" showInputMessage="1" showErrorMessage="1" error="XLBVal:6=-6607595.34_x000d__x000a_" sqref="A181:A185 A28:A32" xr:uid="{AE0A16C5-C6A0-47FB-85F7-1EB64D16236E}">
      <formula1>0</formula1>
      <formula2>300</formula2>
    </dataValidation>
  </dataValidations>
  <pageMargins left="0.23622047244094491" right="0.23622047244094491" top="0.74803149606299213" bottom="0.74803149606299213" header="0.31496062992125984" footer="0.31496062992125984"/>
  <pageSetup paperSize="9" scale="10"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434D1-6082-4081-8419-DAB7CDB9F961}">
  <sheetPr codeName="Sheet9">
    <tabColor rgb="FFFFFF00"/>
    <pageSetUpPr fitToPage="1"/>
  </sheetPr>
  <dimension ref="B1:U39"/>
  <sheetViews>
    <sheetView zoomScale="91" zoomScaleNormal="91" workbookViewId="0">
      <pane xSplit="2" ySplit="3" topLeftCell="C4" activePane="bottomRight" state="frozen"/>
      <selection pane="topRight" activeCell="C1" sqref="C1"/>
      <selection pane="bottomLeft" activeCell="A3" sqref="A3"/>
      <selection pane="bottomRight" activeCell="G5" sqref="G5"/>
    </sheetView>
  </sheetViews>
  <sheetFormatPr defaultColWidth="9.140625" defaultRowHeight="15" x14ac:dyDescent="0.25"/>
  <cols>
    <col min="1" max="1" width="3.85546875" style="420" customWidth="1"/>
    <col min="2" max="2" width="40.140625" style="420" customWidth="1"/>
    <col min="3" max="3" width="0.140625" style="420" customWidth="1"/>
    <col min="4" max="4" width="12.7109375" style="420" hidden="1" customWidth="1"/>
    <col min="5" max="5" width="15" style="420" customWidth="1"/>
    <col min="6" max="6" width="14.7109375" style="420" customWidth="1"/>
    <col min="7" max="7" width="15.42578125" style="420" customWidth="1"/>
    <col min="8" max="9" width="10.5703125" style="420" customWidth="1"/>
    <col min="10" max="10" width="13.140625" style="420" customWidth="1"/>
    <col min="11" max="11" width="13.140625" style="420" hidden="1" customWidth="1"/>
    <col min="12" max="12" width="0" style="420" hidden="1" customWidth="1"/>
    <col min="13" max="13" width="29.140625" style="420" hidden="1" customWidth="1"/>
    <col min="14" max="14" width="0" style="420" hidden="1" customWidth="1"/>
    <col min="15" max="15" width="11.42578125" style="420" hidden="1" customWidth="1"/>
    <col min="16" max="16" width="12.7109375" style="420" hidden="1" customWidth="1"/>
    <col min="17" max="17" width="0" style="420" hidden="1" customWidth="1"/>
    <col min="18" max="18" width="10.7109375" style="420" hidden="1" customWidth="1"/>
    <col min="19" max="19" width="0" style="420" hidden="1" customWidth="1"/>
    <col min="20" max="21" width="13.42578125" style="420" hidden="1" customWidth="1"/>
    <col min="22" max="30" width="0" style="420" hidden="1" customWidth="1"/>
    <col min="31" max="16384" width="9.140625" style="420"/>
  </cols>
  <sheetData>
    <row r="1" spans="2:20" ht="15.75" thickBot="1" x14ac:dyDescent="0.3">
      <c r="B1" s="419" t="s">
        <v>1284</v>
      </c>
    </row>
    <row r="2" spans="2:20" ht="16.5" customHeight="1" x14ac:dyDescent="0.25">
      <c r="B2" s="1535" t="s">
        <v>1285</v>
      </c>
      <c r="C2" s="1537" t="s">
        <v>1286</v>
      </c>
      <c r="D2" s="1537"/>
      <c r="E2" s="1537"/>
      <c r="F2" s="1537"/>
      <c r="G2" s="1537"/>
      <c r="H2" s="1538"/>
      <c r="I2" s="1539"/>
    </row>
    <row r="3" spans="2:20" ht="47.25" x14ac:dyDescent="0.25">
      <c r="B3" s="1536"/>
      <c r="C3" s="422"/>
      <c r="D3" s="422" t="s">
        <v>1287</v>
      </c>
      <c r="E3" s="423" t="str">
        <f>Sum_Bud_data!N9</f>
        <v>Actual FY2025</v>
      </c>
      <c r="F3" s="425" t="s">
        <v>1337</v>
      </c>
      <c r="G3" s="423" t="str">
        <f>Sum_Bud_data!U9</f>
        <v xml:space="preserve">Budget Estimate 2026/27 </v>
      </c>
      <c r="H3" s="424" t="s">
        <v>1288</v>
      </c>
      <c r="I3" s="426" t="s">
        <v>1289</v>
      </c>
      <c r="J3" s="420">
        <v>1000000</v>
      </c>
    </row>
    <row r="4" spans="2:20" ht="31.5" x14ac:dyDescent="0.25">
      <c r="B4" s="427" t="s">
        <v>1290</v>
      </c>
      <c r="C4" s="428"/>
      <c r="D4" s="428"/>
      <c r="E4" s="429"/>
      <c r="F4" s="428"/>
      <c r="G4" s="429"/>
      <c r="H4" s="428"/>
      <c r="I4" s="430"/>
      <c r="J4" s="420" t="s">
        <v>1291</v>
      </c>
      <c r="L4" s="420" t="s">
        <v>1292</v>
      </c>
      <c r="N4" s="420" t="s">
        <v>1293</v>
      </c>
    </row>
    <row r="5" spans="2:20" ht="16.5" customHeight="1" x14ac:dyDescent="0.25">
      <c r="B5" s="421" t="s">
        <v>1117</v>
      </c>
      <c r="C5" s="431"/>
      <c r="D5" s="432">
        <v>25.6</v>
      </c>
      <c r="E5" s="433">
        <f t="shared" ref="E5:F5" si="0">E6+E7+E10</f>
        <v>810.94131522999999</v>
      </c>
      <c r="F5" s="524">
        <f t="shared" si="0"/>
        <v>929.68799999999999</v>
      </c>
      <c r="G5" s="433">
        <f t="shared" ref="G5" si="1">G6+G7+G10</f>
        <v>877.45090000000005</v>
      </c>
      <c r="H5" s="434">
        <f t="shared" ref="H5:H21" si="2">G5-E5</f>
        <v>66.50958477000006</v>
      </c>
      <c r="I5" s="435">
        <f>G5/F5</f>
        <v>0.94381222517661845</v>
      </c>
      <c r="J5" s="436">
        <f t="shared" ref="J5:J20" si="3">E5-D5</f>
        <v>785.34131522999996</v>
      </c>
      <c r="K5" s="435">
        <f t="shared" ref="K5:K23" si="4">G5/E5</f>
        <v>1.0820152870755346</v>
      </c>
      <c r="L5" s="436" t="e">
        <f>#REF!-C5</f>
        <v>#REF!</v>
      </c>
      <c r="M5" s="1540" t="s">
        <v>1294</v>
      </c>
      <c r="N5" s="1541"/>
      <c r="O5" s="1541"/>
      <c r="P5" s="1541"/>
    </row>
    <row r="6" spans="2:20" ht="15.75" x14ac:dyDescent="0.25">
      <c r="B6" s="437" t="s">
        <v>1295</v>
      </c>
      <c r="C6" s="438"/>
      <c r="D6" s="439">
        <v>18.5</v>
      </c>
      <c r="E6" s="440">
        <f>Sum_Bud_data!N11</f>
        <v>328.47224418999997</v>
      </c>
      <c r="F6" s="475">
        <f>Sum_Bud_data!O11</f>
        <v>347.07740000000001</v>
      </c>
      <c r="G6" s="440">
        <f>Sum_Bud_data!U11</f>
        <v>351.91460000000001</v>
      </c>
      <c r="H6" s="442">
        <f t="shared" si="2"/>
        <v>23.442355810000038</v>
      </c>
      <c r="I6" s="443">
        <f t="shared" ref="I6:I21" si="5">G6/F6</f>
        <v>1.013936948934157</v>
      </c>
      <c r="J6" s="436">
        <f t="shared" si="3"/>
        <v>309.97224418999997</v>
      </c>
      <c r="K6" s="435">
        <f t="shared" si="4"/>
        <v>1.0713678437817722</v>
      </c>
      <c r="L6" s="436"/>
      <c r="M6" s="444" t="s">
        <v>1296</v>
      </c>
      <c r="N6" s="445">
        <v>44593</v>
      </c>
      <c r="O6" s="445">
        <v>44927</v>
      </c>
      <c r="P6" s="445">
        <v>44958</v>
      </c>
      <c r="Q6" s="97" t="s">
        <v>1297</v>
      </c>
    </row>
    <row r="7" spans="2:20" ht="15.75" x14ac:dyDescent="0.25">
      <c r="B7" s="437" t="s">
        <v>1298</v>
      </c>
      <c r="C7" s="438"/>
      <c r="D7" s="446">
        <v>5.4</v>
      </c>
      <c r="E7" s="440">
        <f t="shared" ref="E7:F7" si="6">E8+E9</f>
        <v>426.6</v>
      </c>
      <c r="F7" s="475">
        <f t="shared" si="6"/>
        <v>509.2</v>
      </c>
      <c r="G7" s="440">
        <f t="shared" ref="G7" si="7">G8+G9</f>
        <v>463.79999999999995</v>
      </c>
      <c r="H7" s="442">
        <f t="shared" si="2"/>
        <v>37.199999999999932</v>
      </c>
      <c r="I7" s="443">
        <f t="shared" si="5"/>
        <v>0.91084053417124899</v>
      </c>
      <c r="J7" s="436">
        <f t="shared" si="3"/>
        <v>421.20000000000005</v>
      </c>
      <c r="K7" s="435">
        <f t="shared" si="4"/>
        <v>1.0872011251758085</v>
      </c>
      <c r="L7" s="436"/>
      <c r="M7" s="447" t="s">
        <v>1299</v>
      </c>
      <c r="N7" s="448">
        <f>C6+C10</f>
        <v>0</v>
      </c>
      <c r="O7" s="448">
        <f>D6+D10</f>
        <v>20.2</v>
      </c>
      <c r="P7" s="448" t="e">
        <f>#REF!+#REF!</f>
        <v>#REF!</v>
      </c>
    </row>
    <row r="8" spans="2:20" s="455" customFormat="1" ht="15.75" x14ac:dyDescent="0.25">
      <c r="B8" s="449" t="s">
        <v>1300</v>
      </c>
      <c r="C8" s="450"/>
      <c r="D8" s="451">
        <v>0</v>
      </c>
      <c r="E8" s="452">
        <f>Sum_Bud_data!N22</f>
        <v>91.6</v>
      </c>
      <c r="F8" s="525">
        <f>Sum_Bud_data!O22</f>
        <v>120.2</v>
      </c>
      <c r="G8" s="452">
        <f>Sum_Bud_data!U22</f>
        <v>115</v>
      </c>
      <c r="H8" s="442">
        <f t="shared" si="2"/>
        <v>23.400000000000006</v>
      </c>
      <c r="I8" s="443">
        <f t="shared" si="5"/>
        <v>0.95673876871880192</v>
      </c>
      <c r="J8" s="436">
        <f t="shared" si="3"/>
        <v>91.6</v>
      </c>
      <c r="K8" s="435">
        <f t="shared" si="4"/>
        <v>1.2554585152838429</v>
      </c>
      <c r="L8" s="453"/>
      <c r="M8" s="447" t="s">
        <v>1294</v>
      </c>
      <c r="N8" s="454">
        <f>N7/O10</f>
        <v>0</v>
      </c>
      <c r="O8" s="454">
        <f>O7/O10</f>
        <v>1.5060016401998062E-2</v>
      </c>
      <c r="P8" s="454" t="e">
        <f>P7/O10</f>
        <v>#REF!</v>
      </c>
      <c r="R8" s="455" t="e">
        <f>#REF!/P7*100</f>
        <v>#REF!</v>
      </c>
      <c r="S8" s="456"/>
      <c r="T8" s="457"/>
    </row>
    <row r="9" spans="2:20" s="455" customFormat="1" ht="17.25" customHeight="1" x14ac:dyDescent="0.25">
      <c r="B9" s="449" t="s">
        <v>1301</v>
      </c>
      <c r="C9" s="450"/>
      <c r="D9" s="451">
        <v>5.4</v>
      </c>
      <c r="E9" s="452">
        <f>Sum_Bud_data!N23</f>
        <v>335</v>
      </c>
      <c r="F9" s="525">
        <f>Sum_Bud_data!O23</f>
        <v>389</v>
      </c>
      <c r="G9" s="452">
        <f>Sum_Bud_data!U23</f>
        <v>348.79999999999995</v>
      </c>
      <c r="H9" s="442">
        <f t="shared" si="2"/>
        <v>13.799999999999955</v>
      </c>
      <c r="I9" s="443">
        <f t="shared" si="5"/>
        <v>0.89665809768637517</v>
      </c>
      <c r="J9" s="436">
        <f t="shared" si="3"/>
        <v>329.6</v>
      </c>
      <c r="K9" s="435">
        <f t="shared" si="4"/>
        <v>1.0411940298507461</v>
      </c>
      <c r="M9" s="453"/>
      <c r="N9" s="458"/>
      <c r="O9" s="458"/>
      <c r="R9" s="459"/>
    </row>
    <row r="10" spans="2:20" ht="15.75" x14ac:dyDescent="0.25">
      <c r="B10" s="437" t="s">
        <v>1302</v>
      </c>
      <c r="C10" s="438"/>
      <c r="D10" s="441">
        <v>1.7</v>
      </c>
      <c r="E10" s="440">
        <f>Sum_Bud_data!N31</f>
        <v>55.869071040000001</v>
      </c>
      <c r="F10" s="475">
        <f>Sum_Bud_data!O31</f>
        <v>73.410600000000002</v>
      </c>
      <c r="G10" s="440">
        <f>Sum_Bud_data!U31</f>
        <v>61.736299999999993</v>
      </c>
      <c r="H10" s="442">
        <f t="shared" si="2"/>
        <v>5.8672289599999914</v>
      </c>
      <c r="I10" s="443">
        <f t="shared" si="5"/>
        <v>0.84097255709665897</v>
      </c>
      <c r="J10" s="436">
        <f t="shared" si="3"/>
        <v>54.169071039999999</v>
      </c>
      <c r="K10" s="435">
        <f t="shared" si="4"/>
        <v>1.1050174783790354</v>
      </c>
      <c r="L10" s="460"/>
      <c r="M10" s="455"/>
      <c r="N10" s="453"/>
      <c r="O10" s="455">
        <v>1341.3</v>
      </c>
      <c r="P10" s="453" t="s">
        <v>1303</v>
      </c>
    </row>
    <row r="11" spans="2:20" ht="16.5" customHeight="1" x14ac:dyDescent="0.25">
      <c r="B11" s="421" t="s">
        <v>1080</v>
      </c>
      <c r="C11" s="431"/>
      <c r="D11" s="432">
        <v>27.1</v>
      </c>
      <c r="E11" s="433">
        <f t="shared" ref="E11:F11" si="8">E12+E13+E14+E15+E16+E17+E18</f>
        <v>541.08415244999992</v>
      </c>
      <c r="F11" s="524">
        <f t="shared" si="8"/>
        <v>617.42099999999994</v>
      </c>
      <c r="G11" s="433">
        <f t="shared" ref="G11" si="9">G12+G13+G14+G15+G16+G17+G18</f>
        <v>609.82940599999995</v>
      </c>
      <c r="H11" s="434">
        <f t="shared" si="2"/>
        <v>68.745253550000029</v>
      </c>
      <c r="I11" s="435">
        <f t="shared" si="5"/>
        <v>0.98770434760074566</v>
      </c>
      <c r="J11" s="436">
        <f t="shared" si="3"/>
        <v>513.9841524499999</v>
      </c>
      <c r="K11" s="435">
        <f t="shared" si="4"/>
        <v>1.1270509462136808</v>
      </c>
      <c r="L11" s="461" t="e">
        <f>#REF!-C11</f>
        <v>#REF!</v>
      </c>
      <c r="M11" s="460"/>
      <c r="S11" s="462"/>
      <c r="T11" s="462"/>
    </row>
    <row r="12" spans="2:20" ht="15.75" x14ac:dyDescent="0.25">
      <c r="B12" s="437" t="s">
        <v>1304</v>
      </c>
      <c r="C12" s="438"/>
      <c r="D12" s="439">
        <v>11.9</v>
      </c>
      <c r="E12" s="440">
        <f>Sum_Bud_data!N38</f>
        <v>184.1983682099999</v>
      </c>
      <c r="F12" s="475">
        <f>Sum_Bud_data!O38</f>
        <v>193.82319999999999</v>
      </c>
      <c r="G12" s="440">
        <f>Sum_Bud_data!U38</f>
        <v>210.74720000000002</v>
      </c>
      <c r="H12" s="442">
        <f t="shared" si="2"/>
        <v>26.548831790000122</v>
      </c>
      <c r="I12" s="443">
        <f t="shared" si="5"/>
        <v>1.0873166886110643</v>
      </c>
      <c r="J12" s="436">
        <f t="shared" si="3"/>
        <v>172.29836820999989</v>
      </c>
      <c r="K12" s="435">
        <f t="shared" si="4"/>
        <v>1.1441317425772874</v>
      </c>
      <c r="L12" s="460"/>
      <c r="M12" s="461"/>
      <c r="N12" s="436"/>
      <c r="O12" s="463"/>
      <c r="Q12" s="464" t="e">
        <f>#REF!/#REF!*100</f>
        <v>#REF!</v>
      </c>
      <c r="T12" s="462"/>
    </row>
    <row r="13" spans="2:20" ht="15.75" x14ac:dyDescent="0.25">
      <c r="B13" s="437" t="s">
        <v>1305</v>
      </c>
      <c r="C13" s="438"/>
      <c r="D13" s="439">
        <v>12.9</v>
      </c>
      <c r="E13" s="440">
        <f>Sum_Bud_data!N41</f>
        <v>237.30930373000007</v>
      </c>
      <c r="F13" s="475">
        <f>Sum_Bud_data!O41</f>
        <v>313.32049999999998</v>
      </c>
      <c r="G13" s="440">
        <f>Sum_Bud_data!U41</f>
        <v>255.61529999999999</v>
      </c>
      <c r="H13" s="442">
        <f t="shared" si="2"/>
        <v>18.305996269999923</v>
      </c>
      <c r="I13" s="443">
        <f t="shared" si="5"/>
        <v>0.81582692482617636</v>
      </c>
      <c r="J13" s="436">
        <f t="shared" si="3"/>
        <v>224.40930373000006</v>
      </c>
      <c r="K13" s="435">
        <f t="shared" si="4"/>
        <v>1.0771398170331647</v>
      </c>
      <c r="L13" s="465"/>
      <c r="M13" s="460"/>
      <c r="N13" s="466"/>
      <c r="O13" s="467" t="e">
        <f>C6/C5*100</f>
        <v>#DIV/0!</v>
      </c>
      <c r="P13" s="468">
        <f>D6/D5*100</f>
        <v>72.265625</v>
      </c>
      <c r="Q13" s="469" t="e">
        <f>#REF!/#REF!*100</f>
        <v>#REF!</v>
      </c>
    </row>
    <row r="14" spans="2:20" ht="15.75" x14ac:dyDescent="0.25">
      <c r="B14" s="437" t="s">
        <v>1306</v>
      </c>
      <c r="C14" s="438"/>
      <c r="D14" s="441">
        <v>0.3</v>
      </c>
      <c r="E14" s="440">
        <f>Sum_Bud_data!N42</f>
        <v>6.9135732799999996</v>
      </c>
      <c r="F14" s="475">
        <f>Sum_Bud_data!O42</f>
        <v>5.9091000000000005</v>
      </c>
      <c r="G14" s="440">
        <f>Sum_Bud_data!U42</f>
        <v>6.3690060000000006</v>
      </c>
      <c r="H14" s="442">
        <f t="shared" si="2"/>
        <v>-0.54456727999999899</v>
      </c>
      <c r="I14" s="443">
        <f t="shared" si="5"/>
        <v>1.0778301264151902</v>
      </c>
      <c r="J14" s="436">
        <f t="shared" si="3"/>
        <v>6.6135732799999998</v>
      </c>
      <c r="K14" s="435">
        <f t="shared" si="4"/>
        <v>0.92123215333880148</v>
      </c>
      <c r="L14" s="465"/>
      <c r="M14" s="465"/>
      <c r="N14" s="470"/>
      <c r="O14" s="467" t="e">
        <f>C7/C5*100</f>
        <v>#DIV/0!</v>
      </c>
      <c r="P14" s="471">
        <f>D7/D5*100</f>
        <v>21.09375</v>
      </c>
      <c r="Q14" s="469" t="e">
        <f>#REF!/#REF!*100</f>
        <v>#REF!</v>
      </c>
    </row>
    <row r="15" spans="2:20" ht="15.75" x14ac:dyDescent="0.25">
      <c r="B15" s="437" t="s">
        <v>1307</v>
      </c>
      <c r="C15" s="438"/>
      <c r="D15" s="441">
        <v>0</v>
      </c>
      <c r="E15" s="440">
        <f>Sum_Bud_data!N46</f>
        <v>16.59997005</v>
      </c>
      <c r="F15" s="475">
        <f>Sum_Bud_data!O46</f>
        <v>15.9138</v>
      </c>
      <c r="G15" s="440">
        <f>Sum_Bud_data!U46</f>
        <v>39.390100000000004</v>
      </c>
      <c r="H15" s="442">
        <f t="shared" si="2"/>
        <v>22.790129950000004</v>
      </c>
      <c r="I15" s="443">
        <f t="shared" si="5"/>
        <v>2.4752164787794242</v>
      </c>
      <c r="J15" s="436">
        <f t="shared" si="3"/>
        <v>16.59997005</v>
      </c>
      <c r="K15" s="435">
        <f t="shared" si="4"/>
        <v>2.3729018715910275</v>
      </c>
      <c r="L15" s="465"/>
      <c r="M15" s="465"/>
      <c r="O15" s="467" t="e">
        <f>C10/C5*100</f>
        <v>#DIV/0!</v>
      </c>
      <c r="P15" s="472">
        <f>D10/D5*100</f>
        <v>6.640625</v>
      </c>
    </row>
    <row r="16" spans="2:20" ht="15.75" x14ac:dyDescent="0.25">
      <c r="B16" s="437" t="s">
        <v>1308</v>
      </c>
      <c r="C16" s="438"/>
      <c r="D16" s="473">
        <v>0.04</v>
      </c>
      <c r="E16" s="440">
        <f>Sum_Bud_data!N49</f>
        <v>51.08059054000001</v>
      </c>
      <c r="F16" s="475">
        <f>Sum_Bud_data!O49</f>
        <v>38.4148</v>
      </c>
      <c r="G16" s="440">
        <f>Sum_Bud_data!U49</f>
        <v>41.398699999999998</v>
      </c>
      <c r="H16" s="442">
        <f t="shared" si="2"/>
        <v>-9.6818905400000119</v>
      </c>
      <c r="I16" s="443">
        <f t="shared" si="5"/>
        <v>1.077675791621979</v>
      </c>
      <c r="J16" s="436">
        <f t="shared" si="3"/>
        <v>51.040590540000011</v>
      </c>
      <c r="K16" s="435">
        <f t="shared" si="4"/>
        <v>0.81045852372402882</v>
      </c>
      <c r="L16" s="460"/>
      <c r="M16" s="465"/>
      <c r="O16" s="474" t="e">
        <f>#REF!/#REF!</f>
        <v>#REF!</v>
      </c>
      <c r="P16" s="419" t="s">
        <v>1309</v>
      </c>
    </row>
    <row r="17" spans="2:20" ht="15.75" x14ac:dyDescent="0.25">
      <c r="B17" s="437" t="s">
        <v>1310</v>
      </c>
      <c r="C17" s="438"/>
      <c r="D17" s="441">
        <v>1.3</v>
      </c>
      <c r="E17" s="440">
        <f>Sum_Bud_data!N53</f>
        <v>31.482896549999996</v>
      </c>
      <c r="F17" s="475">
        <f>Sum_Bud_data!O53</f>
        <v>32.213999999999999</v>
      </c>
      <c r="G17" s="440">
        <f>Sum_Bud_data!U53</f>
        <v>38.2502</v>
      </c>
      <c r="H17" s="442">
        <f t="shared" si="2"/>
        <v>6.7673034500000036</v>
      </c>
      <c r="I17" s="443">
        <f t="shared" si="5"/>
        <v>1.1873781585645993</v>
      </c>
      <c r="J17" s="436">
        <f t="shared" si="3"/>
        <v>30.182896549999995</v>
      </c>
      <c r="K17" s="435">
        <f t="shared" si="4"/>
        <v>1.214951741789464</v>
      </c>
      <c r="L17" s="460"/>
      <c r="M17" s="460"/>
      <c r="O17" s="474" t="e">
        <f>#REF!/#REF!</f>
        <v>#REF!</v>
      </c>
      <c r="P17" s="419" t="s">
        <v>1311</v>
      </c>
      <c r="Q17" s="463"/>
    </row>
    <row r="18" spans="2:20" ht="15.75" x14ac:dyDescent="0.25">
      <c r="B18" s="437" t="s">
        <v>1312</v>
      </c>
      <c r="C18" s="438"/>
      <c r="D18" s="475">
        <v>0.7</v>
      </c>
      <c r="E18" s="440">
        <f>Sum_Bud_data!N54</f>
        <v>13.499450090000002</v>
      </c>
      <c r="F18" s="475">
        <f>Sum_Bud_data!O54</f>
        <v>17.825600000000001</v>
      </c>
      <c r="G18" s="440">
        <f>Sum_Bud_data!U54</f>
        <v>18.058899999999998</v>
      </c>
      <c r="H18" s="442">
        <f t="shared" si="2"/>
        <v>4.5594499099999961</v>
      </c>
      <c r="I18" s="443">
        <f t="shared" si="5"/>
        <v>1.0130879184992367</v>
      </c>
      <c r="J18" s="436">
        <f t="shared" si="3"/>
        <v>12.799450090000002</v>
      </c>
      <c r="K18" s="435">
        <f t="shared" si="4"/>
        <v>1.3377507883360007</v>
      </c>
      <c r="L18" s="460"/>
      <c r="M18" s="460"/>
      <c r="N18" s="465"/>
      <c r="O18" s="474" t="e">
        <f>#REF!/#REF!</f>
        <v>#REF!</v>
      </c>
      <c r="P18" s="476" t="s">
        <v>1313</v>
      </c>
      <c r="Q18" s="477"/>
      <c r="R18" s="465"/>
    </row>
    <row r="19" spans="2:20" ht="15.75" x14ac:dyDescent="0.25">
      <c r="B19" s="427" t="s">
        <v>1070</v>
      </c>
      <c r="C19" s="431"/>
      <c r="D19" s="478">
        <f>D5-D11</f>
        <v>-1.5</v>
      </c>
      <c r="E19" s="479">
        <f t="shared" ref="E19:F19" si="10">E5-E11</f>
        <v>269.85716278000007</v>
      </c>
      <c r="F19" s="526">
        <f t="shared" si="10"/>
        <v>312.26700000000005</v>
      </c>
      <c r="G19" s="479">
        <f t="shared" ref="G19" si="11">G5-G11</f>
        <v>267.6214940000001</v>
      </c>
      <c r="H19" s="434">
        <f t="shared" si="2"/>
        <v>-2.235668779999969</v>
      </c>
      <c r="I19" s="435">
        <f t="shared" si="5"/>
        <v>0.85702778071329999</v>
      </c>
      <c r="J19" s="436">
        <f t="shared" si="3"/>
        <v>271.35716278000007</v>
      </c>
      <c r="K19" s="435">
        <f t="shared" si="4"/>
        <v>0.99171536246446579</v>
      </c>
      <c r="M19" s="460"/>
      <c r="N19" s="465"/>
      <c r="O19" s="480"/>
      <c r="P19" s="481"/>
      <c r="Q19" s="482"/>
      <c r="R19" s="465"/>
    </row>
    <row r="20" spans="2:20" ht="15.75" customHeight="1" x14ac:dyDescent="0.25">
      <c r="B20" s="437" t="s">
        <v>1314</v>
      </c>
      <c r="C20" s="438"/>
      <c r="D20" s="441">
        <v>1.5</v>
      </c>
      <c r="E20" s="440">
        <f>Sum_Bud_data!N61</f>
        <v>250.30082795999999</v>
      </c>
      <c r="F20" s="475">
        <f>Sum_Bud_data!O61</f>
        <v>256.86930000000001</v>
      </c>
      <c r="G20" s="440">
        <f>Sum_Bud_data!U61</f>
        <v>267.85019399999999</v>
      </c>
      <c r="H20" s="434">
        <f t="shared" si="2"/>
        <v>17.549366039999995</v>
      </c>
      <c r="I20" s="435">
        <f t="shared" si="5"/>
        <v>1.0427489544293538</v>
      </c>
      <c r="J20" s="436">
        <f t="shared" si="3"/>
        <v>248.80082795999999</v>
      </c>
      <c r="K20" s="435">
        <f t="shared" si="4"/>
        <v>1.070113096241154</v>
      </c>
      <c r="N20" s="461"/>
      <c r="O20" s="463"/>
      <c r="P20" s="483"/>
      <c r="Q20" s="484">
        <v>44958</v>
      </c>
      <c r="R20" s="465"/>
    </row>
    <row r="21" spans="2:20" ht="15.75" x14ac:dyDescent="0.25">
      <c r="B21" s="421" t="s">
        <v>1315</v>
      </c>
      <c r="C21" s="431"/>
      <c r="D21" s="485">
        <f>D19-D20</f>
        <v>-3</v>
      </c>
      <c r="E21" s="486">
        <f>Sum_Bud_data!N73</f>
        <v>19.577951299999864</v>
      </c>
      <c r="F21" s="527">
        <f>Sum_Bud_data!O73</f>
        <v>55.465800000000002</v>
      </c>
      <c r="G21" s="486">
        <f>Sum_Bud_data!U73</f>
        <v>-0.28129999999999999</v>
      </c>
      <c r="H21" s="434">
        <f t="shared" si="2"/>
        <v>-19.859251299999865</v>
      </c>
      <c r="I21" s="435">
        <f t="shared" si="5"/>
        <v>-5.0715936667279655E-3</v>
      </c>
      <c r="J21" s="436">
        <f>H19-H20</f>
        <v>-19.785034819999964</v>
      </c>
      <c r="K21" s="435">
        <f t="shared" si="4"/>
        <v>-1.4368204092938057E-2</v>
      </c>
      <c r="N21" s="436"/>
      <c r="O21" s="422">
        <v>44593</v>
      </c>
      <c r="P21" s="422">
        <v>44927</v>
      </c>
      <c r="Q21" s="487" t="e">
        <f>#REF!</f>
        <v>#REF!</v>
      </c>
      <c r="T21" s="488"/>
    </row>
    <row r="22" spans="2:20" ht="24" customHeight="1" x14ac:dyDescent="0.25">
      <c r="B22" s="421" t="s">
        <v>1316</v>
      </c>
      <c r="C22" s="489"/>
      <c r="D22" s="490"/>
      <c r="E22" s="486">
        <f>Sum_Bud_data!N75</f>
        <v>-19.577951300000251</v>
      </c>
      <c r="F22" s="527">
        <f>Sum_Bud_data!O75</f>
        <v>-55.465800000000002</v>
      </c>
      <c r="G22" s="486">
        <f>Sum_Bud_data!U75</f>
        <v>0.28129999999999999</v>
      </c>
      <c r="H22" s="434"/>
      <c r="I22" s="443"/>
      <c r="J22" s="436">
        <f>E22-D22</f>
        <v>-19.577951300000251</v>
      </c>
      <c r="K22" s="435">
        <f t="shared" si="4"/>
        <v>-1.4368204092937773E-2</v>
      </c>
      <c r="N22" s="491"/>
      <c r="O22" s="487">
        <f>C26</f>
        <v>0</v>
      </c>
      <c r="P22" s="487">
        <f>D26</f>
        <v>0.58910891089108919</v>
      </c>
      <c r="T22" s="488"/>
    </row>
    <row r="23" spans="2:20" ht="36" hidden="1" customHeight="1" x14ac:dyDescent="0.25">
      <c r="B23" s="421" t="s">
        <v>1317</v>
      </c>
      <c r="C23" s="489"/>
      <c r="D23" s="492" t="s">
        <v>1318</v>
      </c>
      <c r="E23" s="493" t="s">
        <v>1318</v>
      </c>
      <c r="F23" s="441" t="s">
        <v>1320</v>
      </c>
      <c r="G23" s="495" t="s">
        <v>1318</v>
      </c>
      <c r="H23" s="494" t="s">
        <v>1319</v>
      </c>
      <c r="I23" s="443"/>
      <c r="J23" s="436" t="e">
        <f>E23-D23</f>
        <v>#VALUE!</v>
      </c>
      <c r="K23" s="435" t="e">
        <f t="shared" si="4"/>
        <v>#VALUE!</v>
      </c>
      <c r="Q23" s="465"/>
      <c r="R23" s="496"/>
    </row>
    <row r="24" spans="2:20" ht="16.5" customHeight="1" x14ac:dyDescent="0.25">
      <c r="B24" s="497" t="s">
        <v>1321</v>
      </c>
      <c r="C24" s="498"/>
      <c r="D24" s="498"/>
      <c r="E24" s="528"/>
      <c r="F24" s="528"/>
      <c r="G24" s="528"/>
      <c r="H24" s="499"/>
      <c r="I24" s="500"/>
      <c r="O24" s="465"/>
      <c r="P24" s="465"/>
    </row>
    <row r="25" spans="2:20" ht="22.5" customHeight="1" x14ac:dyDescent="0.25">
      <c r="B25" s="1542" t="s">
        <v>1322</v>
      </c>
      <c r="C25" s="1543"/>
      <c r="D25" s="1543"/>
      <c r="E25" s="1543"/>
      <c r="F25" s="1543"/>
      <c r="G25" s="1543"/>
      <c r="H25" s="1543"/>
      <c r="I25" s="1544"/>
      <c r="O25" s="501"/>
      <c r="P25" s="420">
        <f>61-53</f>
        <v>8</v>
      </c>
    </row>
    <row r="26" spans="2:20" ht="15.75" customHeight="1" x14ac:dyDescent="0.25">
      <c r="B26" s="502" t="s">
        <v>1339</v>
      </c>
      <c r="C26" s="487"/>
      <c r="D26" s="487">
        <f>D12/(D6+D10)</f>
        <v>0.58910891089108919</v>
      </c>
      <c r="E26" s="503">
        <f>E12/(E6+E10)</f>
        <v>0.47925726668175328</v>
      </c>
      <c r="F26" s="487">
        <f>F12/(F6+F10)</f>
        <v>0.46094823157854681</v>
      </c>
      <c r="G26" s="504">
        <f>G12/(G6+G10)</f>
        <v>0.5094808206630278</v>
      </c>
      <c r="H26" s="487" t="s">
        <v>1323</v>
      </c>
      <c r="I26" s="505"/>
      <c r="Q26" s="465"/>
      <c r="R26" s="465"/>
    </row>
    <row r="27" spans="2:20" ht="16.5" hidden="1" customHeight="1" x14ac:dyDescent="0.25">
      <c r="B27" s="1545" t="s">
        <v>1324</v>
      </c>
      <c r="C27" s="1546"/>
      <c r="D27" s="1546"/>
      <c r="E27" s="1546"/>
      <c r="F27" s="1546"/>
      <c r="G27" s="1546"/>
      <c r="H27" s="1546"/>
      <c r="I27" s="1547"/>
      <c r="Q27" s="506"/>
      <c r="R27" s="507"/>
    </row>
    <row r="28" spans="2:20" ht="11.25" hidden="1" customHeight="1" x14ac:dyDescent="0.25">
      <c r="B28" s="508" t="s">
        <v>1325</v>
      </c>
      <c r="C28" s="492"/>
      <c r="D28" s="492" t="s">
        <v>1323</v>
      </c>
      <c r="E28" s="493" t="s">
        <v>1323</v>
      </c>
      <c r="F28" s="441"/>
      <c r="G28" s="495" t="s">
        <v>1323</v>
      </c>
      <c r="H28" s="492" t="s">
        <v>1323</v>
      </c>
      <c r="I28" s="509"/>
      <c r="O28" s="465"/>
      <c r="P28" s="506"/>
      <c r="Q28" s="465"/>
      <c r="R28" s="465"/>
    </row>
    <row r="29" spans="2:20" ht="10.5" hidden="1" customHeight="1" thickBot="1" x14ac:dyDescent="0.3">
      <c r="B29" s="508" t="s">
        <v>1326</v>
      </c>
      <c r="C29" s="492"/>
      <c r="D29" s="492" t="s">
        <v>1323</v>
      </c>
      <c r="E29" s="493" t="s">
        <v>1323</v>
      </c>
      <c r="F29" s="441"/>
      <c r="G29" s="495" t="s">
        <v>1323</v>
      </c>
      <c r="H29" s="492" t="s">
        <v>1323</v>
      </c>
      <c r="I29" s="509"/>
      <c r="Q29" s="465"/>
      <c r="R29" s="465"/>
    </row>
    <row r="30" spans="2:20" ht="16.5" hidden="1" customHeight="1" thickBot="1" x14ac:dyDescent="0.3">
      <c r="B30" s="510" t="s">
        <v>1327</v>
      </c>
      <c r="C30" s="511"/>
      <c r="D30" s="511"/>
      <c r="E30" s="511"/>
      <c r="F30" s="511"/>
      <c r="G30" s="512"/>
      <c r="H30" s="492"/>
      <c r="I30" s="509"/>
      <c r="N30" s="436" t="e">
        <f>#REF!-D21</f>
        <v>#REF!</v>
      </c>
    </row>
    <row r="31" spans="2:20" ht="15.75" hidden="1" customHeight="1" thickBot="1" x14ac:dyDescent="0.3">
      <c r="B31" s="508" t="s">
        <v>1328</v>
      </c>
      <c r="C31" s="492"/>
      <c r="D31" s="513" t="s">
        <v>1323</v>
      </c>
      <c r="E31" s="493" t="s">
        <v>1323</v>
      </c>
      <c r="F31" s="441"/>
      <c r="G31" s="514" t="s">
        <v>1323</v>
      </c>
      <c r="H31" s="492" t="s">
        <v>1323</v>
      </c>
      <c r="I31" s="509"/>
      <c r="N31" s="465"/>
      <c r="O31" s="465"/>
      <c r="P31" s="465"/>
    </row>
    <row r="32" spans="2:20" ht="15.75" hidden="1" customHeight="1" thickBot="1" x14ac:dyDescent="0.3">
      <c r="B32" s="508" t="s">
        <v>1329</v>
      </c>
      <c r="C32" s="492"/>
      <c r="D32" s="515">
        <v>883.7</v>
      </c>
      <c r="E32" s="493" t="s">
        <v>1319</v>
      </c>
      <c r="F32" s="441"/>
      <c r="G32" s="514" t="s">
        <v>1323</v>
      </c>
      <c r="H32" s="492" t="s">
        <v>1323</v>
      </c>
      <c r="I32" s="509"/>
    </row>
    <row r="33" spans="2:16" ht="15.75" hidden="1" customHeight="1" thickBot="1" x14ac:dyDescent="0.3">
      <c r="B33" s="508" t="s">
        <v>1330</v>
      </c>
      <c r="C33" s="492"/>
      <c r="D33" s="513">
        <v>13</v>
      </c>
      <c r="E33" s="493" t="s">
        <v>1319</v>
      </c>
      <c r="F33" s="441"/>
      <c r="G33" s="514" t="s">
        <v>1323</v>
      </c>
      <c r="H33" s="492" t="s">
        <v>1323</v>
      </c>
      <c r="I33" s="509"/>
      <c r="N33" s="465"/>
      <c r="O33" s="465"/>
      <c r="P33" s="465"/>
    </row>
    <row r="34" spans="2:16" ht="15.75" hidden="1" customHeight="1" thickBot="1" x14ac:dyDescent="0.3">
      <c r="B34" s="508" t="s">
        <v>1331</v>
      </c>
      <c r="C34" s="492"/>
      <c r="D34" s="515" t="s">
        <v>1319</v>
      </c>
      <c r="E34" s="493" t="s">
        <v>1319</v>
      </c>
      <c r="F34" s="441"/>
      <c r="G34" s="514" t="s">
        <v>1323</v>
      </c>
      <c r="H34" s="492" t="s">
        <v>1323</v>
      </c>
      <c r="I34" s="509"/>
    </row>
    <row r="35" spans="2:16" ht="15.75" hidden="1" x14ac:dyDescent="0.25">
      <c r="B35" s="508" t="s">
        <v>1332</v>
      </c>
      <c r="C35" s="492"/>
      <c r="D35" s="492">
        <v>9.4</v>
      </c>
      <c r="E35" s="516">
        <v>7.4</v>
      </c>
      <c r="F35" s="515"/>
      <c r="G35" s="514" t="s">
        <v>1323</v>
      </c>
      <c r="H35" s="492" t="s">
        <v>1323</v>
      </c>
      <c r="I35" s="509"/>
    </row>
    <row r="36" spans="2:16" ht="15.75" hidden="1" x14ac:dyDescent="0.25">
      <c r="B36" s="517" t="s">
        <v>1333</v>
      </c>
      <c r="C36" s="518"/>
      <c r="D36" s="518"/>
      <c r="E36" s="518"/>
      <c r="F36" s="518"/>
      <c r="G36" s="519"/>
      <c r="H36" s="492"/>
      <c r="I36" s="509"/>
    </row>
    <row r="37" spans="2:16" ht="15.75" hidden="1" x14ac:dyDescent="0.25">
      <c r="B37" s="437" t="s">
        <v>1334</v>
      </c>
      <c r="C37" s="520"/>
      <c r="D37" s="520">
        <v>3.52</v>
      </c>
      <c r="E37" s="521">
        <v>3.48</v>
      </c>
      <c r="F37" s="520"/>
      <c r="G37" s="514" t="s">
        <v>1323</v>
      </c>
      <c r="H37" s="492" t="s">
        <v>1323</v>
      </c>
      <c r="I37" s="509"/>
    </row>
    <row r="38" spans="2:16" ht="15.75" hidden="1" x14ac:dyDescent="0.25">
      <c r="B38" s="437" t="s">
        <v>1335</v>
      </c>
      <c r="C38" s="520"/>
      <c r="D38" s="522">
        <v>3.63</v>
      </c>
      <c r="E38" s="523">
        <v>3.86</v>
      </c>
      <c r="F38" s="522"/>
      <c r="G38" s="514" t="s">
        <v>1323</v>
      </c>
      <c r="H38" s="492" t="s">
        <v>1323</v>
      </c>
      <c r="I38" s="509"/>
    </row>
    <row r="39" spans="2:16" ht="16.5" thickBot="1" x14ac:dyDescent="0.3">
      <c r="B39" s="1532" t="s">
        <v>1336</v>
      </c>
      <c r="C39" s="1533"/>
      <c r="D39" s="1533"/>
      <c r="E39" s="1533"/>
      <c r="F39" s="1533"/>
      <c r="G39" s="1533"/>
      <c r="H39" s="1533"/>
      <c r="I39" s="1534"/>
    </row>
  </sheetData>
  <mergeCells count="7">
    <mergeCell ref="B39:I39"/>
    <mergeCell ref="B2:B3"/>
    <mergeCell ref="C2:G2"/>
    <mergeCell ref="H2:I2"/>
    <mergeCell ref="M5:P5"/>
    <mergeCell ref="B25:I25"/>
    <mergeCell ref="B27:I27"/>
  </mergeCells>
  <dataValidations count="1">
    <dataValidation type="textLength" errorStyle="information" allowBlank="1" showInputMessage="1" showErrorMessage="1" error="XLBVal:6=-6625807.52_x000d__x000a_" sqref="T8" xr:uid="{1B446CC1-F47F-4764-8B7F-D1CEA686DE1F}">
      <formula1>0</formula1>
      <formula2>300</formula2>
    </dataValidation>
  </dataValidations>
  <pageMargins left="0.7" right="0.7" top="0.75" bottom="0.75" header="0.3" footer="0.3"/>
  <pageSetup paperSize="9" scale="27" fitToHeight="0"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FDC80-C878-4EDD-BB89-BF65FC0AEFAA}">
  <sheetPr codeName="Sheet6">
    <pageSetUpPr fitToPage="1"/>
  </sheetPr>
  <dimension ref="A1:BW1182"/>
  <sheetViews>
    <sheetView zoomScale="91" zoomScaleNormal="91" workbookViewId="0">
      <pane xSplit="6" ySplit="4" topLeftCell="M266" activePane="bottomRight" state="frozen"/>
      <selection pane="topRight" activeCell="G1" sqref="G1"/>
      <selection pane="bottomLeft" activeCell="A5" sqref="A5"/>
      <selection pane="bottomRight" activeCell="AA327" sqref="AA327"/>
    </sheetView>
  </sheetViews>
  <sheetFormatPr defaultColWidth="9.140625" defaultRowHeight="15" x14ac:dyDescent="0.25"/>
  <cols>
    <col min="1" max="1" width="3" style="534" customWidth="1"/>
    <col min="2" max="2" width="42" style="534" customWidth="1"/>
    <col min="3" max="3" width="11.5703125" style="534" hidden="1" customWidth="1"/>
    <col min="4" max="4" width="11" style="534" hidden="1" customWidth="1"/>
    <col min="5" max="5" width="10.5703125" style="534" hidden="1" customWidth="1"/>
    <col min="6" max="6" width="19.28515625" style="534" hidden="1" customWidth="1"/>
    <col min="7" max="7" width="15.28515625" style="534" hidden="1" customWidth="1"/>
    <col min="8" max="8" width="15.28515625" style="535" hidden="1" customWidth="1"/>
    <col min="9" max="9" width="24.5703125" style="535" hidden="1" customWidth="1"/>
    <col min="10" max="10" width="8.85546875" style="535" hidden="1" customWidth="1"/>
    <col min="11" max="11" width="9.7109375" style="535" hidden="1" customWidth="1"/>
    <col min="12" max="12" width="9.85546875" style="535" hidden="1" customWidth="1"/>
    <col min="13" max="13" width="10.140625" style="972" customWidth="1"/>
    <col min="14" max="14" width="12" style="972" customWidth="1"/>
    <col min="15" max="16" width="11.7109375" style="973" customWidth="1"/>
    <col min="17" max="17" width="12.7109375" style="973" customWidth="1"/>
    <col min="18" max="18" width="11.85546875" style="1161" customWidth="1"/>
    <col min="19" max="19" width="11" style="535" customWidth="1"/>
    <col min="20" max="20" width="14" style="535" customWidth="1"/>
    <col min="21" max="21" width="13.85546875" style="535" customWidth="1"/>
    <col min="22" max="22" width="13.28515625" style="535" customWidth="1"/>
    <col min="23" max="24" width="11.7109375" style="535" customWidth="1"/>
    <col min="25" max="29" width="10.28515625" style="535" customWidth="1"/>
    <col min="30" max="30" width="47.42578125" style="537" customWidth="1"/>
    <col min="31" max="34" width="8.28515625" style="537" customWidth="1"/>
    <col min="35" max="35" width="7.5703125" style="537" customWidth="1"/>
    <col min="36" max="36" width="8.42578125" style="537" customWidth="1"/>
    <col min="37" max="37" width="8" style="537" customWidth="1"/>
    <col min="38" max="39" width="9" style="537" customWidth="1"/>
    <col min="40" max="40" width="8.85546875" style="537" customWidth="1"/>
    <col min="41" max="41" width="13" style="537" customWidth="1"/>
    <col min="42" max="42" width="9.42578125" style="552" customWidth="1"/>
    <col min="43" max="43" width="10.140625" style="552" customWidth="1"/>
    <col min="44" max="44" width="12.5703125" style="537" customWidth="1"/>
    <col min="45" max="45" width="13" style="537" customWidth="1"/>
    <col min="46" max="46" width="13.5703125" style="534" customWidth="1"/>
    <col min="47" max="47" width="36" style="534" customWidth="1"/>
    <col min="48" max="48" width="11.85546875" style="534" customWidth="1"/>
    <col min="49" max="51" width="8.42578125" style="534" customWidth="1"/>
    <col min="52" max="52" width="12.28515625" style="534" customWidth="1"/>
    <col min="53" max="53" width="8.42578125" style="534" customWidth="1"/>
    <col min="54" max="54" width="12.140625" style="534" customWidth="1"/>
    <col min="55" max="55" width="15" style="534" customWidth="1"/>
    <col min="56" max="56" width="1.7109375" style="534" customWidth="1"/>
    <col min="57" max="58" width="11.5703125" style="534" customWidth="1"/>
    <col min="59" max="59" width="10.140625" style="534" customWidth="1"/>
    <col min="60" max="60" width="10.42578125" style="534" customWidth="1"/>
    <col min="61" max="61" width="11.5703125" style="534" customWidth="1"/>
    <col min="62" max="63" width="13.85546875" style="534" customWidth="1"/>
    <col min="64" max="75" width="9.140625" style="534" customWidth="1"/>
    <col min="76" max="16384" width="9.140625" style="534"/>
  </cols>
  <sheetData>
    <row r="1" spans="1:66" hidden="1" x14ac:dyDescent="0.25">
      <c r="A1" s="533"/>
      <c r="AP1" s="537"/>
      <c r="AQ1" s="537"/>
    </row>
    <row r="2" spans="1:66" hidden="1" x14ac:dyDescent="0.25">
      <c r="B2" s="37" t="s">
        <v>1340</v>
      </c>
      <c r="C2" s="37"/>
      <c r="D2" s="37"/>
      <c r="E2" s="37"/>
      <c r="F2" s="37"/>
      <c r="G2" s="37"/>
      <c r="I2" s="538"/>
      <c r="J2" s="538"/>
      <c r="K2" s="538"/>
      <c r="L2" s="538"/>
      <c r="M2" s="1021"/>
      <c r="N2" s="1021"/>
      <c r="O2" s="1022"/>
      <c r="P2" s="1022"/>
      <c r="S2" s="540"/>
      <c r="T2" s="540"/>
      <c r="U2" s="540"/>
      <c r="V2" s="540"/>
      <c r="W2" s="540"/>
      <c r="X2" s="540"/>
      <c r="Y2" s="540"/>
      <c r="Z2" s="540"/>
      <c r="AA2" s="540"/>
      <c r="AB2" s="540"/>
      <c r="AC2" s="540"/>
      <c r="AD2" s="541" t="s">
        <v>1341</v>
      </c>
      <c r="AE2" s="541"/>
      <c r="AF2" s="541"/>
      <c r="AG2" s="541"/>
      <c r="AH2" s="541"/>
      <c r="AI2" s="541"/>
      <c r="AP2" s="537"/>
      <c r="AQ2" s="537"/>
      <c r="AU2" s="37" t="s">
        <v>1342</v>
      </c>
    </row>
    <row r="3" spans="1:66" s="537" customFormat="1" ht="48.75" hidden="1" customHeight="1" x14ac:dyDescent="0.2">
      <c r="A3" s="542"/>
      <c r="B3" s="543"/>
      <c r="C3" s="544" t="s">
        <v>1343</v>
      </c>
      <c r="D3" s="544" t="s">
        <v>1344</v>
      </c>
      <c r="E3" s="544" t="s">
        <v>1345</v>
      </c>
      <c r="F3" s="544" t="s">
        <v>1346</v>
      </c>
      <c r="G3" s="544" t="str">
        <f t="shared" ref="G3:Q3" si="0">G196</f>
        <v>2017/18 Actual</v>
      </c>
      <c r="H3" s="544" t="str">
        <f t="shared" si="0"/>
        <v>2018/19 Actual</v>
      </c>
      <c r="I3" s="544" t="str">
        <f t="shared" si="0"/>
        <v>2019/20 Actual</v>
      </c>
      <c r="J3" s="544" t="str">
        <f t="shared" si="0"/>
        <v>2020/21 Actual</v>
      </c>
      <c r="K3" s="544" t="str">
        <f t="shared" si="0"/>
        <v>2021/22 Actual</v>
      </c>
      <c r="L3" s="544" t="str">
        <f t="shared" si="0"/>
        <v>Budget Estimate 2022/23</v>
      </c>
      <c r="M3" s="985" t="str">
        <f t="shared" si="0"/>
        <v>Actual FY2025</v>
      </c>
      <c r="N3" s="985" t="str">
        <f t="shared" si="0"/>
        <v>Budget Estimate 2025/26</v>
      </c>
      <c r="O3" s="986" t="s">
        <v>1204</v>
      </c>
      <c r="P3" s="545" t="str">
        <f t="shared" si="0"/>
        <v xml:space="preserve">Budget Estimate 2026/27 </v>
      </c>
      <c r="Q3" s="986" t="str">
        <f t="shared" si="0"/>
        <v>Budget Estimate 2027/28</v>
      </c>
      <c r="R3" s="986" t="str">
        <f>R196</f>
        <v>Budget Estimate 2028/29</v>
      </c>
      <c r="S3" s="546"/>
      <c r="T3" s="546"/>
      <c r="U3" s="546"/>
      <c r="V3" s="546"/>
      <c r="W3" s="546"/>
      <c r="X3" s="546"/>
      <c r="Y3" s="546"/>
      <c r="Z3" s="546"/>
      <c r="AA3" s="546"/>
      <c r="AB3" s="546"/>
      <c r="AC3" s="546"/>
      <c r="AD3" s="547"/>
      <c r="AE3" s="547" t="s">
        <v>1347</v>
      </c>
      <c r="AF3" s="547" t="s">
        <v>1348</v>
      </c>
      <c r="AG3" s="547" t="s">
        <v>1349</v>
      </c>
      <c r="AH3" s="547" t="s">
        <v>1350</v>
      </c>
      <c r="AI3" s="547" t="str">
        <f t="shared" ref="AI3:AT3" si="1">AI46</f>
        <v>2017/18 Ola</v>
      </c>
      <c r="AJ3" s="547" t="str">
        <f t="shared" si="1"/>
        <v>2018/19 Ola</v>
      </c>
      <c r="AK3" s="547" t="str">
        <f t="shared" si="1"/>
        <v>2019/20 Ola</v>
      </c>
      <c r="AL3" s="547" t="str">
        <f t="shared" si="1"/>
        <v>2020/21 Ola</v>
      </c>
      <c r="AM3" s="547" t="str">
        <f t="shared" si="1"/>
        <v>2021/22 Ola</v>
      </c>
      <c r="AN3" s="547" t="str">
        <f t="shared" si="1"/>
        <v>2022/23 Patiseti</v>
      </c>
      <c r="AO3" s="547" t="str">
        <f t="shared" si="1"/>
        <v>2023/24 Ola Fakaangaanga</v>
      </c>
      <c r="AP3" s="547" t="str">
        <f t="shared" si="1"/>
        <v>2024/25 Patiseti</v>
      </c>
      <c r="AQ3" s="547" t="str">
        <f t="shared" si="1"/>
        <v>24/25 Esitimeti Liliu</v>
      </c>
      <c r="AR3" s="547" t="str">
        <f t="shared" si="1"/>
        <v>2025/26 Patiseti Fakaangaanga</v>
      </c>
      <c r="AS3" s="547" t="str">
        <f t="shared" si="1"/>
        <v>2026/27 Patiseti Fakaangaanga</v>
      </c>
      <c r="AT3" s="547" t="str">
        <f t="shared" si="1"/>
        <v>2027/28 Patiseti Fakaangaanga</v>
      </c>
      <c r="AU3" s="548"/>
      <c r="AV3" s="547" t="s">
        <v>1351</v>
      </c>
      <c r="AW3" s="547" t="s">
        <v>1352</v>
      </c>
      <c r="AX3" s="547" t="s">
        <v>1353</v>
      </c>
      <c r="AY3" s="547" t="s">
        <v>1352</v>
      </c>
      <c r="AZ3" s="547" t="s">
        <v>1354</v>
      </c>
      <c r="BA3" s="547" t="s">
        <v>1352</v>
      </c>
      <c r="BB3" s="547" t="s">
        <v>1355</v>
      </c>
      <c r="BC3" s="547" t="s">
        <v>1352</v>
      </c>
      <c r="BE3" s="547" t="s">
        <v>1356</v>
      </c>
      <c r="BF3" s="547" t="s">
        <v>1357</v>
      </c>
      <c r="BG3" s="547" t="s">
        <v>1358</v>
      </c>
      <c r="BH3" s="547" t="s">
        <v>1359</v>
      </c>
      <c r="BN3" s="537" t="s">
        <v>1360</v>
      </c>
    </row>
    <row r="4" spans="1:66" ht="2.25" hidden="1" customHeight="1" x14ac:dyDescent="0.25">
      <c r="B4" s="549"/>
      <c r="C4" s="549"/>
      <c r="D4" s="549"/>
      <c r="E4" s="549"/>
      <c r="F4" s="549"/>
      <c r="G4" s="549"/>
      <c r="H4" s="550"/>
      <c r="I4" s="550"/>
      <c r="J4" s="550"/>
      <c r="K4" s="550"/>
      <c r="L4" s="550"/>
      <c r="M4" s="1023"/>
      <c r="N4" s="1024"/>
      <c r="O4" s="1025"/>
      <c r="P4" s="572"/>
      <c r="Q4" s="727"/>
      <c r="R4" s="1162"/>
      <c r="S4" s="38"/>
      <c r="T4" s="38"/>
      <c r="U4" s="38"/>
      <c r="V4" s="38"/>
      <c r="W4" s="38"/>
      <c r="X4" s="38"/>
      <c r="Y4" s="38"/>
      <c r="Z4" s="38"/>
      <c r="AA4" s="38"/>
      <c r="AO4" s="551"/>
      <c r="AT4" s="537"/>
      <c r="AU4" s="39"/>
    </row>
    <row r="5" spans="1:66" ht="15.75" hidden="1" customHeight="1" x14ac:dyDescent="0.25">
      <c r="B5" s="553" t="s">
        <v>1068</v>
      </c>
      <c r="C5" s="554">
        <f t="shared" ref="C5:Q5" si="2">SUM(C6:C7)</f>
        <v>160.98098284999998</v>
      </c>
      <c r="D5" s="554">
        <f t="shared" si="2"/>
        <v>185.08487843</v>
      </c>
      <c r="E5" s="554">
        <f t="shared" si="2"/>
        <v>209.38357453</v>
      </c>
      <c r="F5" s="554">
        <f t="shared" si="2"/>
        <v>239.29200569000005</v>
      </c>
      <c r="G5" s="554">
        <f t="shared" si="2"/>
        <v>261.63970828999999</v>
      </c>
      <c r="H5" s="555">
        <f t="shared" si="2"/>
        <v>481.76119134999999</v>
      </c>
      <c r="I5" s="555">
        <f t="shared" si="2"/>
        <v>482.37442274000006</v>
      </c>
      <c r="J5" s="555">
        <f t="shared" si="2"/>
        <v>512.20050386000003</v>
      </c>
      <c r="K5" s="555">
        <f t="shared" si="2"/>
        <v>560.18942166000011</v>
      </c>
      <c r="L5" s="555">
        <f t="shared" si="2"/>
        <v>690.6875</v>
      </c>
      <c r="M5" s="554">
        <f t="shared" si="2"/>
        <v>810.94131522999999</v>
      </c>
      <c r="N5" s="554">
        <f>SUM(N6:N7)</f>
        <v>929.68799999999999</v>
      </c>
      <c r="O5" s="987">
        <f>SUM(O6:O7)</f>
        <v>791.32060000000001</v>
      </c>
      <c r="P5" s="556">
        <f t="shared" si="2"/>
        <v>877.45089999999993</v>
      </c>
      <c r="Q5" s="987">
        <f t="shared" si="2"/>
        <v>886.11300000000006</v>
      </c>
      <c r="R5" s="987">
        <f>SUM(R6:R7)</f>
        <v>754.09280000000001</v>
      </c>
      <c r="S5" s="557">
        <f>IFERROR(M5/L5-1,"")</f>
        <v>0.17410741504660199</v>
      </c>
      <c r="T5" s="557">
        <f>IFERROR(N5/M5-1,"")</f>
        <v>0.14643067573431123</v>
      </c>
      <c r="U5" s="558">
        <f>IFERROR(L5-M5,"")</f>
        <v>-120.25381522999999</v>
      </c>
      <c r="V5" s="558">
        <f t="shared" ref="V5:V37" si="3">IFERROR(N5-M5,"")</f>
        <v>118.74668477</v>
      </c>
      <c r="W5" s="559"/>
      <c r="X5" s="559"/>
      <c r="Y5" s="559">
        <v>741.9</v>
      </c>
      <c r="Z5" s="559">
        <f>Y5-N5</f>
        <v>-187.78800000000001</v>
      </c>
      <c r="AA5" s="559"/>
      <c r="AB5" s="560"/>
      <c r="AC5" s="560"/>
      <c r="AD5" s="561" t="s">
        <v>1361</v>
      </c>
      <c r="AE5" s="562">
        <f t="shared" ref="AE5:AT9" si="4">C5</f>
        <v>160.98098284999998</v>
      </c>
      <c r="AF5" s="562">
        <f t="shared" si="4"/>
        <v>185.08487843</v>
      </c>
      <c r="AG5" s="562">
        <f t="shared" si="4"/>
        <v>209.38357453</v>
      </c>
      <c r="AH5" s="562">
        <f t="shared" si="4"/>
        <v>239.29200569000005</v>
      </c>
      <c r="AI5" s="563">
        <f t="shared" si="4"/>
        <v>261.63970828999999</v>
      </c>
      <c r="AJ5" s="563">
        <f t="shared" si="4"/>
        <v>481.76119134999999</v>
      </c>
      <c r="AK5" s="563">
        <f t="shared" si="4"/>
        <v>482.37442274000006</v>
      </c>
      <c r="AL5" s="563">
        <f t="shared" si="4"/>
        <v>512.20050386000003</v>
      </c>
      <c r="AM5" s="563">
        <f t="shared" si="4"/>
        <v>560.18942166000011</v>
      </c>
      <c r="AN5" s="563">
        <f t="shared" si="4"/>
        <v>690.6875</v>
      </c>
      <c r="AO5" s="563">
        <f t="shared" si="4"/>
        <v>810.94131522999999</v>
      </c>
      <c r="AP5" s="563">
        <f t="shared" si="4"/>
        <v>929.68799999999999</v>
      </c>
      <c r="AQ5" s="563">
        <f t="shared" si="4"/>
        <v>791.32060000000001</v>
      </c>
      <c r="AR5" s="564">
        <f t="shared" si="4"/>
        <v>877.45089999999993</v>
      </c>
      <c r="AS5" s="563">
        <f t="shared" si="4"/>
        <v>886.11300000000006</v>
      </c>
      <c r="AT5" s="563">
        <f t="shared" si="4"/>
        <v>754.09280000000001</v>
      </c>
      <c r="AU5" s="40" t="s">
        <v>1068</v>
      </c>
      <c r="AV5" s="565" t="str">
        <f>IFERROR(#REF!/#REF!*100-100,"")</f>
        <v/>
      </c>
      <c r="AW5" s="565" t="e">
        <f>#REF!-#REF!</f>
        <v>#REF!</v>
      </c>
      <c r="AX5" s="565" t="str">
        <f>IFERROR(#REF!/#REF!*100-100,"")</f>
        <v/>
      </c>
      <c r="AY5" s="565" t="e">
        <f>#REF!-#REF!</f>
        <v>#REF!</v>
      </c>
      <c r="AZ5" s="565" t="str">
        <f>IFERROR(#REF!/#REF!*100-100,"")</f>
        <v/>
      </c>
      <c r="BA5" s="565" t="e">
        <f>#REF!-#REF!</f>
        <v>#REF!</v>
      </c>
      <c r="BB5" s="565" t="str">
        <f>IFERROR(#REF!/I5*100-100,"")</f>
        <v/>
      </c>
      <c r="BC5" s="565" t="e">
        <f>#REF!-I5</f>
        <v>#REF!</v>
      </c>
      <c r="BE5" s="566" t="e">
        <f>#REF!-I5</f>
        <v>#REF!</v>
      </c>
      <c r="BF5" s="567" t="e">
        <f>#REF!-I5</f>
        <v>#REF!</v>
      </c>
      <c r="BG5" s="567" t="e">
        <f>#REF!-#REF!</f>
        <v>#REF!</v>
      </c>
      <c r="BH5" s="567" t="e">
        <f>#REF!-#REF!</f>
        <v>#REF!</v>
      </c>
    </row>
    <row r="6" spans="1:66" hidden="1" x14ac:dyDescent="0.25">
      <c r="A6" s="568"/>
      <c r="B6" s="569" t="s">
        <v>1362</v>
      </c>
      <c r="C6" s="570">
        <f t="shared" ref="C6:Q6" si="5">SUM(C198,C207)</f>
        <v>160.98098284999998</v>
      </c>
      <c r="D6" s="570">
        <f t="shared" si="5"/>
        <v>185.08487843</v>
      </c>
      <c r="E6" s="570">
        <f t="shared" si="5"/>
        <v>209.38357453</v>
      </c>
      <c r="F6" s="570">
        <f t="shared" si="5"/>
        <v>239.29200569000005</v>
      </c>
      <c r="G6" s="570">
        <f t="shared" si="5"/>
        <v>261.63970828999999</v>
      </c>
      <c r="H6" s="571">
        <f t="shared" si="5"/>
        <v>269.26377678999995</v>
      </c>
      <c r="I6" s="571">
        <f t="shared" si="5"/>
        <v>268.70114930000005</v>
      </c>
      <c r="J6" s="571">
        <f t="shared" si="5"/>
        <v>272.67335045000004</v>
      </c>
      <c r="K6" s="571">
        <f t="shared" si="5"/>
        <v>280.38942166000004</v>
      </c>
      <c r="L6" s="571">
        <f t="shared" si="5"/>
        <v>281.58749999999998</v>
      </c>
      <c r="M6" s="570">
        <f t="shared" si="5"/>
        <v>384.34131522999996</v>
      </c>
      <c r="N6" s="570">
        <f>SUM(N198,N207)</f>
        <v>420.488</v>
      </c>
      <c r="O6" s="988">
        <f>SUM(O198,O207)</f>
        <v>404.52059999999994</v>
      </c>
      <c r="P6" s="572">
        <f t="shared" si="5"/>
        <v>413.65089999999998</v>
      </c>
      <c r="Q6" s="988">
        <f t="shared" si="5"/>
        <v>461.01300000000003</v>
      </c>
      <c r="R6" s="988">
        <f>SUM(R198,R207)</f>
        <v>484.7928</v>
      </c>
      <c r="S6" s="557">
        <f>IFERROR(M6/L6-1,"")</f>
        <v>0.36490900778621205</v>
      </c>
      <c r="T6" s="557">
        <f>IFERROR(N6/M6-1,"")</f>
        <v>9.4048397446860221E-2</v>
      </c>
      <c r="U6" s="558">
        <f>IFERROR(M6-L6,"")</f>
        <v>102.75381522999999</v>
      </c>
      <c r="V6" s="558">
        <f t="shared" si="3"/>
        <v>36.146684770000036</v>
      </c>
      <c r="W6" s="574"/>
      <c r="X6" s="574"/>
      <c r="Y6" s="574"/>
      <c r="Z6" s="574"/>
      <c r="AA6" s="574"/>
      <c r="AB6" s="575"/>
      <c r="AC6" s="575"/>
      <c r="AD6" s="576" t="s">
        <v>1363</v>
      </c>
      <c r="AE6" s="577">
        <f t="shared" si="4"/>
        <v>160.98098284999998</v>
      </c>
      <c r="AF6" s="577">
        <f t="shared" si="4"/>
        <v>185.08487843</v>
      </c>
      <c r="AG6" s="577">
        <f t="shared" si="4"/>
        <v>209.38357453</v>
      </c>
      <c r="AH6" s="577">
        <f t="shared" si="4"/>
        <v>239.29200569000005</v>
      </c>
      <c r="AI6" s="578">
        <f t="shared" si="4"/>
        <v>261.63970828999999</v>
      </c>
      <c r="AJ6" s="578">
        <f t="shared" si="4"/>
        <v>269.26377678999995</v>
      </c>
      <c r="AK6" s="578">
        <f t="shared" si="4"/>
        <v>268.70114930000005</v>
      </c>
      <c r="AL6" s="578">
        <f t="shared" si="4"/>
        <v>272.67335045000004</v>
      </c>
      <c r="AM6" s="578">
        <f t="shared" si="4"/>
        <v>280.38942166000004</v>
      </c>
      <c r="AN6" s="578">
        <f t="shared" si="4"/>
        <v>281.58749999999998</v>
      </c>
      <c r="AO6" s="578">
        <f t="shared" si="4"/>
        <v>384.34131522999996</v>
      </c>
      <c r="AP6" s="578">
        <f t="shared" si="4"/>
        <v>420.488</v>
      </c>
      <c r="AQ6" s="578">
        <f t="shared" si="4"/>
        <v>404.52059999999994</v>
      </c>
      <c r="AR6" s="579">
        <f t="shared" si="4"/>
        <v>413.65089999999998</v>
      </c>
      <c r="AS6" s="578">
        <f t="shared" si="4"/>
        <v>461.01300000000003</v>
      </c>
      <c r="AT6" s="578">
        <f t="shared" si="4"/>
        <v>484.7928</v>
      </c>
      <c r="AU6" s="41" t="s">
        <v>1362</v>
      </c>
      <c r="AV6" s="565" t="str">
        <f>IFERROR(#REF!/#REF!*100-100,"")</f>
        <v/>
      </c>
      <c r="AW6" s="565" t="e">
        <f>#REF!-#REF!</f>
        <v>#REF!</v>
      </c>
      <c r="AX6" s="565" t="str">
        <f>IFERROR(#REF!/#REF!*100-100,"")</f>
        <v/>
      </c>
      <c r="AY6" s="565" t="e">
        <f>#REF!-#REF!</f>
        <v>#REF!</v>
      </c>
      <c r="AZ6" s="565" t="str">
        <f>IFERROR(#REF!/#REF!*100-100,"")</f>
        <v/>
      </c>
      <c r="BA6" s="565" t="e">
        <f>#REF!-#REF!</f>
        <v>#REF!</v>
      </c>
      <c r="BB6" s="565" t="str">
        <f>IFERROR(#REF!/I6*100-100,"")</f>
        <v/>
      </c>
      <c r="BC6" s="565" t="e">
        <f>#REF!-I6</f>
        <v>#REF!</v>
      </c>
      <c r="BE6" s="580" t="e">
        <f>#REF!-I6</f>
        <v>#REF!</v>
      </c>
      <c r="BF6" s="580" t="e">
        <f>#REF!-I6</f>
        <v>#REF!</v>
      </c>
      <c r="BG6" s="580" t="e">
        <f>#REF!-#REF!</f>
        <v>#REF!</v>
      </c>
      <c r="BH6" s="580" t="e">
        <f>#REF!-#REF!</f>
        <v>#REF!</v>
      </c>
    </row>
    <row r="7" spans="1:66" hidden="1" x14ac:dyDescent="0.25">
      <c r="A7" s="568"/>
      <c r="B7" s="569" t="s">
        <v>801</v>
      </c>
      <c r="C7" s="570">
        <f t="shared" ref="C7:Q7" si="6">SUM(C8:C9)</f>
        <v>0</v>
      </c>
      <c r="D7" s="570">
        <f t="shared" si="6"/>
        <v>0</v>
      </c>
      <c r="E7" s="570">
        <f t="shared" si="6"/>
        <v>0</v>
      </c>
      <c r="F7" s="570">
        <f t="shared" si="6"/>
        <v>0</v>
      </c>
      <c r="G7" s="570">
        <f t="shared" si="6"/>
        <v>0</v>
      </c>
      <c r="H7" s="571">
        <f t="shared" si="6"/>
        <v>212.49741456000001</v>
      </c>
      <c r="I7" s="571">
        <f t="shared" si="6"/>
        <v>213.67327344</v>
      </c>
      <c r="J7" s="571">
        <f t="shared" si="6"/>
        <v>239.52715341000001</v>
      </c>
      <c r="K7" s="571">
        <f t="shared" si="6"/>
        <v>279.8</v>
      </c>
      <c r="L7" s="571">
        <f t="shared" si="6"/>
        <v>409.1</v>
      </c>
      <c r="M7" s="570">
        <f t="shared" si="6"/>
        <v>426.6</v>
      </c>
      <c r="N7" s="570">
        <f>SUM(N8:N9)</f>
        <v>509.2</v>
      </c>
      <c r="O7" s="988">
        <f>SUM(O8:O9)</f>
        <v>386.8</v>
      </c>
      <c r="P7" s="572">
        <f t="shared" si="6"/>
        <v>463.79999999999995</v>
      </c>
      <c r="Q7" s="988">
        <f t="shared" si="6"/>
        <v>425.1</v>
      </c>
      <c r="R7" s="988">
        <f>SUM(R8:R9)</f>
        <v>269.3</v>
      </c>
      <c r="S7" s="557">
        <f t="shared" ref="S7:T37" si="7">IFERROR(M7/L7-1,"")</f>
        <v>4.2776827181618238E-2</v>
      </c>
      <c r="T7" s="557">
        <f t="shared" si="7"/>
        <v>0.19362400375058586</v>
      </c>
      <c r="U7" s="558">
        <f t="shared" ref="U7:U37" si="8">IFERROR(L7-M7,"")</f>
        <v>-17.5</v>
      </c>
      <c r="V7" s="558">
        <f t="shared" si="3"/>
        <v>82.599999999999966</v>
      </c>
      <c r="W7" s="574"/>
      <c r="X7" s="574"/>
      <c r="Y7" s="574"/>
      <c r="Z7" s="574"/>
      <c r="AA7" s="574"/>
      <c r="AB7" s="575"/>
      <c r="AC7" s="575"/>
      <c r="AD7" s="581" t="s">
        <v>1364</v>
      </c>
      <c r="AE7" s="577">
        <f t="shared" si="4"/>
        <v>0</v>
      </c>
      <c r="AF7" s="577">
        <f t="shared" si="4"/>
        <v>0</v>
      </c>
      <c r="AG7" s="577">
        <f t="shared" si="4"/>
        <v>0</v>
      </c>
      <c r="AH7" s="577">
        <f t="shared" si="4"/>
        <v>0</v>
      </c>
      <c r="AI7" s="578">
        <f t="shared" si="4"/>
        <v>0</v>
      </c>
      <c r="AJ7" s="578">
        <f t="shared" si="4"/>
        <v>212.49741456000001</v>
      </c>
      <c r="AK7" s="578">
        <f t="shared" si="4"/>
        <v>213.67327344</v>
      </c>
      <c r="AL7" s="578">
        <f t="shared" si="4"/>
        <v>239.52715341000001</v>
      </c>
      <c r="AM7" s="578">
        <f t="shared" si="4"/>
        <v>279.8</v>
      </c>
      <c r="AN7" s="578">
        <f t="shared" si="4"/>
        <v>409.1</v>
      </c>
      <c r="AO7" s="578">
        <f t="shared" si="4"/>
        <v>426.6</v>
      </c>
      <c r="AP7" s="578">
        <f t="shared" si="4"/>
        <v>509.2</v>
      </c>
      <c r="AQ7" s="578">
        <f t="shared" si="4"/>
        <v>386.8</v>
      </c>
      <c r="AR7" s="579">
        <f t="shared" si="4"/>
        <v>463.79999999999995</v>
      </c>
      <c r="AS7" s="578">
        <f t="shared" si="4"/>
        <v>425.1</v>
      </c>
      <c r="AT7" s="578">
        <f t="shared" si="4"/>
        <v>269.3</v>
      </c>
      <c r="AU7" s="41" t="s">
        <v>801</v>
      </c>
      <c r="AV7" s="565" t="str">
        <f>IFERROR(#REF!/#REF!*100-100,"")</f>
        <v/>
      </c>
      <c r="AW7" s="565" t="e">
        <f>#REF!-#REF!</f>
        <v>#REF!</v>
      </c>
      <c r="AX7" s="565" t="str">
        <f>IFERROR(#REF!/#REF!*100-100,"")</f>
        <v/>
      </c>
      <c r="AY7" s="565" t="e">
        <f>#REF!-#REF!</f>
        <v>#REF!</v>
      </c>
      <c r="AZ7" s="565" t="str">
        <f>IFERROR(#REF!/#REF!*100-100,"")</f>
        <v/>
      </c>
      <c r="BA7" s="565" t="e">
        <f>#REF!-#REF!</f>
        <v>#REF!</v>
      </c>
      <c r="BB7" s="565" t="str">
        <f>IFERROR(#REF!/I7*100-100,"")</f>
        <v/>
      </c>
      <c r="BC7" s="565" t="e">
        <f>#REF!-I7</f>
        <v>#REF!</v>
      </c>
      <c r="BE7" s="580" t="e">
        <f>#REF!-I7</f>
        <v>#REF!</v>
      </c>
      <c r="BF7" s="580" t="e">
        <f>#REF!-I7</f>
        <v>#REF!</v>
      </c>
      <c r="BG7" s="580" t="e">
        <f>#REF!-#REF!</f>
        <v>#REF!</v>
      </c>
      <c r="BH7" s="580" t="e">
        <f>#REF!-#REF!</f>
        <v>#REF!</v>
      </c>
    </row>
    <row r="8" spans="1:66" ht="12.75" hidden="1" customHeight="1" x14ac:dyDescent="0.25">
      <c r="A8" s="568"/>
      <c r="B8" s="582" t="s">
        <v>803</v>
      </c>
      <c r="C8" s="570" t="str">
        <f t="shared" ref="C8:Q9" si="9">C205</f>
        <v>n.a</v>
      </c>
      <c r="D8" s="570" t="str">
        <f t="shared" si="9"/>
        <v>n.a</v>
      </c>
      <c r="E8" s="570" t="str">
        <f t="shared" si="9"/>
        <v>n.a</v>
      </c>
      <c r="F8" s="570" t="str">
        <f t="shared" si="9"/>
        <v>n.a</v>
      </c>
      <c r="G8" s="583" t="str">
        <f t="shared" si="9"/>
        <v>n.a</v>
      </c>
      <c r="H8" s="571">
        <f t="shared" si="9"/>
        <v>34.906636970000001</v>
      </c>
      <c r="I8" s="571">
        <f t="shared" si="9"/>
        <v>37.56685092</v>
      </c>
      <c r="J8" s="571">
        <f t="shared" si="9"/>
        <v>27.208098470000003</v>
      </c>
      <c r="K8" s="571">
        <f t="shared" si="9"/>
        <v>52.1</v>
      </c>
      <c r="L8" s="571">
        <f t="shared" si="9"/>
        <v>81.5</v>
      </c>
      <c r="M8" s="570">
        <f t="shared" si="9"/>
        <v>91.6</v>
      </c>
      <c r="N8" s="570">
        <f>N205</f>
        <v>120.2</v>
      </c>
      <c r="O8" s="988">
        <f>O205</f>
        <v>109.5</v>
      </c>
      <c r="P8" s="572">
        <f t="shared" si="9"/>
        <v>115</v>
      </c>
      <c r="Q8" s="988">
        <f t="shared" si="9"/>
        <v>84</v>
      </c>
      <c r="R8" s="988">
        <f>R205</f>
        <v>44.5</v>
      </c>
      <c r="S8" s="557">
        <f t="shared" si="7"/>
        <v>0.12392638036809811</v>
      </c>
      <c r="T8" s="557">
        <f t="shared" si="7"/>
        <v>0.31222707423580798</v>
      </c>
      <c r="U8" s="558">
        <f t="shared" si="8"/>
        <v>-10.099999999999994</v>
      </c>
      <c r="V8" s="558">
        <f t="shared" si="3"/>
        <v>28.600000000000009</v>
      </c>
      <c r="W8" s="574"/>
      <c r="X8" s="574"/>
      <c r="Y8" s="574"/>
      <c r="Z8" s="574"/>
      <c r="AA8" s="574"/>
      <c r="AB8" s="575"/>
      <c r="AC8" s="575"/>
      <c r="AD8" s="584" t="s">
        <v>1365</v>
      </c>
      <c r="AE8" s="577" t="str">
        <f t="shared" si="4"/>
        <v>n.a</v>
      </c>
      <c r="AF8" s="577" t="str">
        <f t="shared" si="4"/>
        <v>n.a</v>
      </c>
      <c r="AG8" s="577" t="str">
        <f t="shared" si="4"/>
        <v>n.a</v>
      </c>
      <c r="AH8" s="577" t="str">
        <f t="shared" si="4"/>
        <v>n.a</v>
      </c>
      <c r="AI8" s="585" t="str">
        <f t="shared" si="4"/>
        <v>n.a</v>
      </c>
      <c r="AJ8" s="585">
        <f t="shared" si="4"/>
        <v>34.906636970000001</v>
      </c>
      <c r="AK8" s="585">
        <f t="shared" si="4"/>
        <v>37.56685092</v>
      </c>
      <c r="AL8" s="585">
        <f t="shared" si="4"/>
        <v>27.208098470000003</v>
      </c>
      <c r="AM8" s="585">
        <f t="shared" si="4"/>
        <v>52.1</v>
      </c>
      <c r="AN8" s="585">
        <f t="shared" si="4"/>
        <v>81.5</v>
      </c>
      <c r="AO8" s="578">
        <f t="shared" si="4"/>
        <v>91.6</v>
      </c>
      <c r="AP8" s="578">
        <f t="shared" si="4"/>
        <v>120.2</v>
      </c>
      <c r="AQ8" s="578">
        <f t="shared" si="4"/>
        <v>109.5</v>
      </c>
      <c r="AR8" s="579">
        <f t="shared" si="4"/>
        <v>115</v>
      </c>
      <c r="AS8" s="578">
        <f t="shared" si="4"/>
        <v>84</v>
      </c>
      <c r="AT8" s="578">
        <f t="shared" si="4"/>
        <v>44.5</v>
      </c>
      <c r="AU8" s="586" t="s">
        <v>803</v>
      </c>
      <c r="AV8" s="565" t="str">
        <f>IFERROR(#REF!/#REF!*100-100,"")</f>
        <v/>
      </c>
      <c r="AW8" s="565" t="e">
        <f>#REF!-#REF!</f>
        <v>#REF!</v>
      </c>
      <c r="AX8" s="565" t="str">
        <f>IFERROR(#REF!/#REF!*100-100,"")</f>
        <v/>
      </c>
      <c r="AY8" s="565" t="e">
        <f>#REF!-#REF!</f>
        <v>#REF!</v>
      </c>
      <c r="AZ8" s="565" t="str">
        <f>IFERROR(#REF!/#REF!*100-100,"")</f>
        <v/>
      </c>
      <c r="BA8" s="565" t="e">
        <f>#REF!-#REF!</f>
        <v>#REF!</v>
      </c>
      <c r="BB8" s="565" t="str">
        <f>IFERROR(#REF!/I8*100-100,"")</f>
        <v/>
      </c>
      <c r="BC8" s="565" t="e">
        <f>#REF!-I8</f>
        <v>#REF!</v>
      </c>
      <c r="BE8" s="580" t="e">
        <f>#REF!-I8</f>
        <v>#REF!</v>
      </c>
      <c r="BF8" s="580" t="e">
        <f>#REF!-I8</f>
        <v>#REF!</v>
      </c>
      <c r="BG8" s="580" t="e">
        <f>#REF!-#REF!</f>
        <v>#REF!</v>
      </c>
      <c r="BH8" s="580" t="e">
        <f>#REF!-#REF!</f>
        <v>#REF!</v>
      </c>
    </row>
    <row r="9" spans="1:66" hidden="1" x14ac:dyDescent="0.25">
      <c r="A9" s="587"/>
      <c r="B9" s="582" t="s">
        <v>804</v>
      </c>
      <c r="C9" s="570" t="str">
        <f t="shared" si="9"/>
        <v>n.a</v>
      </c>
      <c r="D9" s="570" t="str">
        <f t="shared" si="9"/>
        <v>n.a</v>
      </c>
      <c r="E9" s="570" t="str">
        <f t="shared" si="9"/>
        <v>n.a</v>
      </c>
      <c r="F9" s="570" t="str">
        <f t="shared" si="9"/>
        <v>n.a</v>
      </c>
      <c r="G9" s="583" t="str">
        <f t="shared" si="9"/>
        <v>n.a</v>
      </c>
      <c r="H9" s="571">
        <f t="shared" si="9"/>
        <v>177.59077759000002</v>
      </c>
      <c r="I9" s="571">
        <f t="shared" si="9"/>
        <v>176.10642252</v>
      </c>
      <c r="J9" s="571">
        <f t="shared" si="9"/>
        <v>212.31905494</v>
      </c>
      <c r="K9" s="571">
        <f t="shared" si="9"/>
        <v>227.7</v>
      </c>
      <c r="L9" s="571">
        <f t="shared" si="9"/>
        <v>327.60000000000002</v>
      </c>
      <c r="M9" s="570">
        <f t="shared" si="9"/>
        <v>335</v>
      </c>
      <c r="N9" s="570">
        <f>N206</f>
        <v>389</v>
      </c>
      <c r="O9" s="988">
        <f>O206</f>
        <v>277.3</v>
      </c>
      <c r="P9" s="572">
        <f t="shared" si="9"/>
        <v>348.79999999999995</v>
      </c>
      <c r="Q9" s="988">
        <f t="shared" si="9"/>
        <v>341.1</v>
      </c>
      <c r="R9" s="988">
        <f>R206</f>
        <v>224.8</v>
      </c>
      <c r="S9" s="557">
        <f t="shared" si="7"/>
        <v>2.2588522588522508E-2</v>
      </c>
      <c r="T9" s="557">
        <f t="shared" si="7"/>
        <v>0.16119402985074638</v>
      </c>
      <c r="U9" s="558">
        <f t="shared" si="8"/>
        <v>-7.3999999999999773</v>
      </c>
      <c r="V9" s="558">
        <f t="shared" si="3"/>
        <v>54</v>
      </c>
      <c r="W9" s="574"/>
      <c r="X9" s="574"/>
      <c r="Y9" s="574"/>
      <c r="Z9" s="574"/>
      <c r="AA9" s="574"/>
      <c r="AB9" s="575"/>
      <c r="AC9" s="575"/>
      <c r="AD9" s="576" t="s">
        <v>1366</v>
      </c>
      <c r="AE9" s="577" t="str">
        <f t="shared" si="4"/>
        <v>n.a</v>
      </c>
      <c r="AF9" s="577" t="str">
        <f t="shared" si="4"/>
        <v>n.a</v>
      </c>
      <c r="AG9" s="577" t="str">
        <f t="shared" si="4"/>
        <v>n.a</v>
      </c>
      <c r="AH9" s="577" t="str">
        <f t="shared" si="4"/>
        <v>n.a</v>
      </c>
      <c r="AI9" s="585" t="str">
        <f t="shared" si="4"/>
        <v>n.a</v>
      </c>
      <c r="AJ9" s="585">
        <f t="shared" si="4"/>
        <v>177.59077759000002</v>
      </c>
      <c r="AK9" s="585">
        <f t="shared" si="4"/>
        <v>176.10642252</v>
      </c>
      <c r="AL9" s="585">
        <f t="shared" si="4"/>
        <v>212.31905494</v>
      </c>
      <c r="AM9" s="585">
        <f t="shared" si="4"/>
        <v>227.7</v>
      </c>
      <c r="AN9" s="585">
        <f t="shared" si="4"/>
        <v>327.60000000000002</v>
      </c>
      <c r="AO9" s="578">
        <f t="shared" si="4"/>
        <v>335</v>
      </c>
      <c r="AP9" s="578">
        <f t="shared" si="4"/>
        <v>389</v>
      </c>
      <c r="AQ9" s="578">
        <f t="shared" si="4"/>
        <v>277.3</v>
      </c>
      <c r="AR9" s="579">
        <f t="shared" si="4"/>
        <v>348.79999999999995</v>
      </c>
      <c r="AS9" s="578">
        <f t="shared" si="4"/>
        <v>341.1</v>
      </c>
      <c r="AT9" s="578">
        <f t="shared" si="4"/>
        <v>224.8</v>
      </c>
      <c r="AU9" s="586" t="s">
        <v>804</v>
      </c>
      <c r="AV9" s="565" t="str">
        <f>IFERROR(#REF!/#REF!*100-100,"")</f>
        <v/>
      </c>
      <c r="AW9" s="565" t="e">
        <f>#REF!-#REF!</f>
        <v>#REF!</v>
      </c>
      <c r="AX9" s="565" t="str">
        <f>IFERROR(#REF!/#REF!*100-100,"")</f>
        <v/>
      </c>
      <c r="AY9" s="565" t="e">
        <f>#REF!-#REF!</f>
        <v>#REF!</v>
      </c>
      <c r="AZ9" s="565" t="str">
        <f>IFERROR(#REF!/#REF!*100-100,"")</f>
        <v/>
      </c>
      <c r="BA9" s="565" t="e">
        <f>#REF!-#REF!</f>
        <v>#REF!</v>
      </c>
      <c r="BB9" s="565" t="str">
        <f>IFERROR(#REF!/I9*100-100,"")</f>
        <v/>
      </c>
      <c r="BC9" s="565" t="e">
        <f>#REF!-I9</f>
        <v>#REF!</v>
      </c>
      <c r="BE9" s="580" t="e">
        <f>#REF!-I9</f>
        <v>#REF!</v>
      </c>
      <c r="BF9" s="580" t="e">
        <f>#REF!-I9</f>
        <v>#REF!</v>
      </c>
      <c r="BG9" s="580" t="e">
        <f>#REF!-#REF!</f>
        <v>#REF!</v>
      </c>
      <c r="BH9" s="580" t="e">
        <f>#REF!-#REF!</f>
        <v>#REF!</v>
      </c>
    </row>
    <row r="10" spans="1:66" ht="3" hidden="1" customHeight="1" x14ac:dyDescent="0.25">
      <c r="A10" s="587"/>
      <c r="B10" s="549"/>
      <c r="C10" s="549"/>
      <c r="D10" s="549"/>
      <c r="E10" s="549"/>
      <c r="F10" s="549"/>
      <c r="G10" s="549"/>
      <c r="H10" s="571"/>
      <c r="I10" s="571"/>
      <c r="J10" s="571"/>
      <c r="K10" s="571"/>
      <c r="L10" s="571"/>
      <c r="M10" s="570"/>
      <c r="N10" s="570"/>
      <c r="O10" s="988"/>
      <c r="P10" s="572"/>
      <c r="Q10" s="988"/>
      <c r="R10" s="988"/>
      <c r="S10" s="557" t="str">
        <f t="shared" si="7"/>
        <v/>
      </c>
      <c r="T10" s="557" t="str">
        <f t="shared" si="7"/>
        <v/>
      </c>
      <c r="U10" s="558">
        <f t="shared" si="8"/>
        <v>0</v>
      </c>
      <c r="V10" s="558">
        <f t="shared" si="3"/>
        <v>0</v>
      </c>
      <c r="W10" s="574"/>
      <c r="X10" s="574"/>
      <c r="Y10" s="574"/>
      <c r="Z10" s="574"/>
      <c r="AA10" s="574"/>
      <c r="AB10" s="575"/>
      <c r="AC10" s="575"/>
      <c r="AD10" s="588"/>
      <c r="AE10" s="589"/>
      <c r="AF10" s="589"/>
      <c r="AG10" s="589"/>
      <c r="AH10" s="589"/>
      <c r="AI10" s="590"/>
      <c r="AJ10" s="590"/>
      <c r="AK10" s="590"/>
      <c r="AL10" s="590"/>
      <c r="AM10" s="590"/>
      <c r="AN10" s="590"/>
      <c r="AO10" s="590"/>
      <c r="AP10" s="590"/>
      <c r="AQ10" s="590"/>
      <c r="AR10" s="591"/>
      <c r="AS10" s="590"/>
      <c r="AT10" s="590"/>
      <c r="AU10" s="39"/>
      <c r="AV10" s="565" t="str">
        <f>IFERROR(#REF!/#REF!*100-100,"")</f>
        <v/>
      </c>
      <c r="AW10" s="565" t="e">
        <f>#REF!-#REF!</f>
        <v>#REF!</v>
      </c>
      <c r="AX10" s="565" t="str">
        <f>IFERROR(#REF!/#REF!*100-100,"")</f>
        <v/>
      </c>
      <c r="AY10" s="565" t="e">
        <f>#REF!-#REF!</f>
        <v>#REF!</v>
      </c>
      <c r="AZ10" s="565" t="str">
        <f>IFERROR(#REF!/#REF!*100-100,"")</f>
        <v/>
      </c>
      <c r="BA10" s="565" t="e">
        <f>#REF!-#REF!</f>
        <v>#REF!</v>
      </c>
      <c r="BB10" s="565" t="str">
        <f>IFERROR(#REF!/I10*100-100,"")</f>
        <v/>
      </c>
      <c r="BC10" s="565" t="e">
        <f>#REF!-I10</f>
        <v>#REF!</v>
      </c>
      <c r="BE10" s="580" t="e">
        <f>#REF!-I10</f>
        <v>#REF!</v>
      </c>
      <c r="BF10" s="580" t="e">
        <f>#REF!-I10</f>
        <v>#REF!</v>
      </c>
      <c r="BG10" s="580" t="e">
        <f>#REF!-#REF!</f>
        <v>#REF!</v>
      </c>
      <c r="BH10" s="580" t="e">
        <f>#REF!-#REF!</f>
        <v>#REF!</v>
      </c>
    </row>
    <row r="11" spans="1:66" hidden="1" x14ac:dyDescent="0.25">
      <c r="A11" s="587"/>
      <c r="B11" s="553" t="s">
        <v>1069</v>
      </c>
      <c r="C11" s="554">
        <f t="shared" ref="C11:Q11" si="10">C213</f>
        <v>330.11347089999998</v>
      </c>
      <c r="D11" s="554">
        <f t="shared" si="10"/>
        <v>368.28063228549991</v>
      </c>
      <c r="E11" s="554">
        <f t="shared" si="10"/>
        <v>250.26111896999996</v>
      </c>
      <c r="F11" s="554">
        <f t="shared" si="10"/>
        <v>203.56715357999997</v>
      </c>
      <c r="G11" s="554">
        <f t="shared" si="10"/>
        <v>336.474579995</v>
      </c>
      <c r="H11" s="555">
        <f t="shared" si="10"/>
        <v>352.22797220000001</v>
      </c>
      <c r="I11" s="555">
        <f t="shared" si="10"/>
        <v>376.90192091000011</v>
      </c>
      <c r="J11" s="555">
        <f t="shared" si="10"/>
        <v>367.91324328999997</v>
      </c>
      <c r="K11" s="555">
        <f t="shared" si="10"/>
        <v>505.14895283999994</v>
      </c>
      <c r="L11" s="555">
        <f t="shared" si="10"/>
        <v>557.05100000000004</v>
      </c>
      <c r="M11" s="554">
        <f t="shared" si="10"/>
        <v>541.08415244999992</v>
      </c>
      <c r="N11" s="554">
        <f>N213</f>
        <v>617.42099999999994</v>
      </c>
      <c r="O11" s="987">
        <f>O213</f>
        <v>519.71249999999998</v>
      </c>
      <c r="P11" s="556">
        <f t="shared" si="10"/>
        <v>609.82939999999985</v>
      </c>
      <c r="Q11" s="987">
        <f t="shared" si="10"/>
        <v>584.36830000000009</v>
      </c>
      <c r="R11" s="987">
        <f>R213</f>
        <v>576.60050000000001</v>
      </c>
      <c r="S11" s="557">
        <f>IFERROR(M11/L11-1,"")</f>
        <v>-2.866317006880903E-2</v>
      </c>
      <c r="T11" s="557">
        <f t="shared" si="7"/>
        <v>0.14108128505399931</v>
      </c>
      <c r="U11" s="558">
        <f t="shared" si="8"/>
        <v>15.966847550000125</v>
      </c>
      <c r="V11" s="558">
        <f t="shared" si="3"/>
        <v>76.336847550000016</v>
      </c>
      <c r="W11" s="592">
        <f>M11/K11-1</f>
        <v>7.1137828571094852E-2</v>
      </c>
      <c r="X11" s="557">
        <f>N11/M11-1</f>
        <v>0.14108128505399931</v>
      </c>
      <c r="Y11" s="559">
        <v>514.79999999999995</v>
      </c>
      <c r="Z11" s="559">
        <f>Y11-N11</f>
        <v>-102.62099999999998</v>
      </c>
      <c r="AA11" s="559"/>
      <c r="AB11" s="560"/>
      <c r="AC11" s="560"/>
      <c r="AD11" s="561" t="s">
        <v>1367</v>
      </c>
      <c r="AE11" s="562">
        <f t="shared" ref="AE11:AT19" si="11">C11</f>
        <v>330.11347089999998</v>
      </c>
      <c r="AF11" s="562">
        <f t="shared" si="11"/>
        <v>368.28063228549991</v>
      </c>
      <c r="AG11" s="562">
        <f t="shared" si="11"/>
        <v>250.26111896999996</v>
      </c>
      <c r="AH11" s="562">
        <f t="shared" si="11"/>
        <v>203.56715357999997</v>
      </c>
      <c r="AI11" s="563">
        <f t="shared" si="11"/>
        <v>336.474579995</v>
      </c>
      <c r="AJ11" s="563">
        <f t="shared" si="11"/>
        <v>352.22797220000001</v>
      </c>
      <c r="AK11" s="563">
        <f t="shared" si="11"/>
        <v>376.90192091000011</v>
      </c>
      <c r="AL11" s="563">
        <f t="shared" si="11"/>
        <v>367.91324328999997</v>
      </c>
      <c r="AM11" s="563">
        <f t="shared" si="11"/>
        <v>505.14895283999994</v>
      </c>
      <c r="AN11" s="563">
        <f t="shared" si="11"/>
        <v>557.05100000000004</v>
      </c>
      <c r="AO11" s="563">
        <f t="shared" si="11"/>
        <v>541.08415244999992</v>
      </c>
      <c r="AP11" s="563">
        <f t="shared" si="11"/>
        <v>617.42099999999994</v>
      </c>
      <c r="AQ11" s="563">
        <f t="shared" si="11"/>
        <v>519.71249999999998</v>
      </c>
      <c r="AR11" s="564">
        <f t="shared" si="11"/>
        <v>609.82939999999985</v>
      </c>
      <c r="AS11" s="563">
        <f t="shared" si="11"/>
        <v>584.36830000000009</v>
      </c>
      <c r="AT11" s="563">
        <f t="shared" si="11"/>
        <v>576.60050000000001</v>
      </c>
      <c r="AU11" s="40" t="s">
        <v>1069</v>
      </c>
      <c r="AV11" s="565" t="str">
        <f>IFERROR(#REF!/#REF!*100-100,"")</f>
        <v/>
      </c>
      <c r="AW11" s="565" t="e">
        <f>#REF!-#REF!</f>
        <v>#REF!</v>
      </c>
      <c r="AX11" s="565" t="str">
        <f>IFERROR(#REF!/#REF!*100-100,"")</f>
        <v/>
      </c>
      <c r="AY11" s="565" t="e">
        <f>#REF!-#REF!</f>
        <v>#REF!</v>
      </c>
      <c r="AZ11" s="565" t="str">
        <f>IFERROR(#REF!/#REF!*100-100,"")</f>
        <v/>
      </c>
      <c r="BA11" s="565" t="e">
        <f>#REF!-#REF!</f>
        <v>#REF!</v>
      </c>
      <c r="BB11" s="565" t="str">
        <f>IFERROR(#REF!/I11*100-100,"")</f>
        <v/>
      </c>
      <c r="BC11" s="565" t="e">
        <f>#REF!-I11</f>
        <v>#REF!</v>
      </c>
      <c r="BE11" s="566" t="e">
        <f>#REF!-I11</f>
        <v>#REF!</v>
      </c>
      <c r="BF11" s="567" t="e">
        <f>#REF!-I11</f>
        <v>#REF!</v>
      </c>
      <c r="BG11" s="567" t="e">
        <f>#REF!-#REF!</f>
        <v>#REF!</v>
      </c>
      <c r="BH11" s="567" t="e">
        <f>#REF!-#REF!</f>
        <v>#REF!</v>
      </c>
    </row>
    <row r="12" spans="1:66" hidden="1" x14ac:dyDescent="0.25">
      <c r="A12" s="587"/>
      <c r="B12" s="569" t="s">
        <v>486</v>
      </c>
      <c r="C12" s="570">
        <f t="shared" ref="C12:R18" si="12">C115</f>
        <v>101.37979486999998</v>
      </c>
      <c r="D12" s="570">
        <f t="shared" si="12"/>
        <v>116.84683582999997</v>
      </c>
      <c r="E12" s="570">
        <f t="shared" si="12"/>
        <v>127.25816972999996</v>
      </c>
      <c r="F12" s="570">
        <f t="shared" si="12"/>
        <v>129.60077001999997</v>
      </c>
      <c r="G12" s="570">
        <f t="shared" si="12"/>
        <v>127.54825308999997</v>
      </c>
      <c r="H12" s="571">
        <f t="shared" si="12"/>
        <v>134.50866310000006</v>
      </c>
      <c r="I12" s="571">
        <f t="shared" si="12"/>
        <v>148.68344548000013</v>
      </c>
      <c r="J12" s="571">
        <f t="shared" si="12"/>
        <v>160.21209111000002</v>
      </c>
      <c r="K12" s="571">
        <f t="shared" si="12"/>
        <v>189.34469781999996</v>
      </c>
      <c r="L12" s="571">
        <f t="shared" si="12"/>
        <v>169.2825</v>
      </c>
      <c r="M12" s="570">
        <f t="shared" si="12"/>
        <v>184.1983682099999</v>
      </c>
      <c r="N12" s="570">
        <f t="shared" si="12"/>
        <v>193.82319999999999</v>
      </c>
      <c r="O12" s="988">
        <f t="shared" si="12"/>
        <v>191.91929999999999</v>
      </c>
      <c r="P12" s="572">
        <f t="shared" si="12"/>
        <v>210.74719999999999</v>
      </c>
      <c r="Q12" s="988">
        <f t="shared" si="12"/>
        <v>206.9794</v>
      </c>
      <c r="R12" s="988">
        <f t="shared" si="12"/>
        <v>204.1627</v>
      </c>
      <c r="S12" s="557">
        <f t="shared" si="7"/>
        <v>8.8112286916839588E-2</v>
      </c>
      <c r="T12" s="557">
        <f t="shared" si="7"/>
        <v>5.2252535587215654E-2</v>
      </c>
      <c r="U12" s="558">
        <f t="shared" si="8"/>
        <v>-14.9158682099999</v>
      </c>
      <c r="V12" s="558">
        <f t="shared" si="3"/>
        <v>9.624831790000087</v>
      </c>
      <c r="W12" s="42"/>
      <c r="X12" s="42"/>
      <c r="Y12" s="42"/>
      <c r="Z12" s="42"/>
      <c r="AA12" s="42"/>
      <c r="AB12" s="593"/>
      <c r="AC12" s="593"/>
      <c r="AD12" s="576" t="s">
        <v>1368</v>
      </c>
      <c r="AE12" s="577">
        <f t="shared" si="11"/>
        <v>101.37979486999998</v>
      </c>
      <c r="AF12" s="577">
        <f t="shared" si="11"/>
        <v>116.84683582999997</v>
      </c>
      <c r="AG12" s="577">
        <f t="shared" si="11"/>
        <v>127.25816972999996</v>
      </c>
      <c r="AH12" s="577">
        <f t="shared" si="11"/>
        <v>129.60077001999997</v>
      </c>
      <c r="AI12" s="578">
        <f t="shared" si="11"/>
        <v>127.54825308999997</v>
      </c>
      <c r="AJ12" s="578">
        <f t="shared" si="11"/>
        <v>134.50866310000006</v>
      </c>
      <c r="AK12" s="578">
        <f t="shared" si="11"/>
        <v>148.68344548000013</v>
      </c>
      <c r="AL12" s="578">
        <f t="shared" si="11"/>
        <v>160.21209111000002</v>
      </c>
      <c r="AM12" s="578">
        <f t="shared" si="11"/>
        <v>189.34469781999996</v>
      </c>
      <c r="AN12" s="578">
        <f t="shared" si="11"/>
        <v>169.2825</v>
      </c>
      <c r="AO12" s="578">
        <f t="shared" si="11"/>
        <v>184.1983682099999</v>
      </c>
      <c r="AP12" s="578">
        <f t="shared" si="11"/>
        <v>193.82319999999999</v>
      </c>
      <c r="AQ12" s="578">
        <f t="shared" si="11"/>
        <v>191.91929999999999</v>
      </c>
      <c r="AR12" s="579">
        <f t="shared" si="11"/>
        <v>210.74719999999999</v>
      </c>
      <c r="AS12" s="578">
        <f t="shared" si="11"/>
        <v>206.9794</v>
      </c>
      <c r="AT12" s="578">
        <f t="shared" si="11"/>
        <v>204.1627</v>
      </c>
      <c r="AU12" s="594" t="s">
        <v>486</v>
      </c>
      <c r="AV12" s="565" t="str">
        <f>IFERROR(#REF!/#REF!*100-100,"")</f>
        <v/>
      </c>
      <c r="AW12" s="565" t="e">
        <f>#REF!-#REF!</f>
        <v>#REF!</v>
      </c>
      <c r="AX12" s="565" t="str">
        <f>IFERROR(#REF!/#REF!*100-100,"")</f>
        <v/>
      </c>
      <c r="AY12" s="565" t="e">
        <f>#REF!-#REF!</f>
        <v>#REF!</v>
      </c>
      <c r="AZ12" s="565" t="str">
        <f>IFERROR(#REF!/#REF!*100-100,"")</f>
        <v/>
      </c>
      <c r="BA12" s="565" t="e">
        <f>#REF!-#REF!</f>
        <v>#REF!</v>
      </c>
      <c r="BB12" s="565" t="str">
        <f>IFERROR(#REF!/I12*100-100,"")</f>
        <v/>
      </c>
      <c r="BC12" s="565" t="e">
        <f>#REF!-I12</f>
        <v>#REF!</v>
      </c>
      <c r="BE12" s="580" t="e">
        <f>#REF!-I12</f>
        <v>#REF!</v>
      </c>
      <c r="BF12" s="580" t="e">
        <f>#REF!-I12</f>
        <v>#REF!</v>
      </c>
      <c r="BG12" s="580" t="e">
        <f>#REF!-#REF!</f>
        <v>#REF!</v>
      </c>
      <c r="BH12" s="580" t="e">
        <f>#REF!-#REF!</f>
        <v>#REF!</v>
      </c>
    </row>
    <row r="13" spans="1:66" hidden="1" x14ac:dyDescent="0.25">
      <c r="A13" s="587"/>
      <c r="B13" s="569" t="s">
        <v>546</v>
      </c>
      <c r="C13" s="570">
        <f t="shared" si="12"/>
        <v>194.923</v>
      </c>
      <c r="D13" s="570">
        <f t="shared" si="12"/>
        <v>211.64954665549999</v>
      </c>
      <c r="E13" s="570">
        <f t="shared" si="12"/>
        <v>80.693983060000008</v>
      </c>
      <c r="F13" s="570">
        <f t="shared" si="12"/>
        <v>29.987995529999999</v>
      </c>
      <c r="G13" s="570">
        <f t="shared" si="12"/>
        <v>152.34250417500002</v>
      </c>
      <c r="H13" s="571">
        <f t="shared" si="12"/>
        <v>151.00337859000001</v>
      </c>
      <c r="I13" s="571">
        <f t="shared" si="12"/>
        <v>169.68852131</v>
      </c>
      <c r="J13" s="571">
        <f t="shared" si="12"/>
        <v>182.53744783999994</v>
      </c>
      <c r="K13" s="571">
        <f t="shared" si="12"/>
        <v>221.54292847999997</v>
      </c>
      <c r="L13" s="571">
        <f t="shared" si="12"/>
        <v>309.79059999999998</v>
      </c>
      <c r="M13" s="570">
        <f t="shared" si="12"/>
        <v>237.30930373000007</v>
      </c>
      <c r="N13" s="570">
        <f t="shared" si="12"/>
        <v>313.32049999999998</v>
      </c>
      <c r="O13" s="988">
        <f t="shared" si="12"/>
        <v>238.34129999999999</v>
      </c>
      <c r="P13" s="572">
        <f t="shared" si="12"/>
        <v>255.61529999999999</v>
      </c>
      <c r="Q13" s="988">
        <f t="shared" si="12"/>
        <v>254.1139</v>
      </c>
      <c r="R13" s="988">
        <f t="shared" si="12"/>
        <v>252.51195000000001</v>
      </c>
      <c r="S13" s="557">
        <f t="shared" si="7"/>
        <v>-0.23396867519543818</v>
      </c>
      <c r="T13" s="557">
        <f t="shared" si="7"/>
        <v>0.32030432467360015</v>
      </c>
      <c r="U13" s="558">
        <f t="shared" si="8"/>
        <v>72.481296269999916</v>
      </c>
      <c r="V13" s="558">
        <f t="shared" si="3"/>
        <v>76.011196269999914</v>
      </c>
      <c r="W13" s="42"/>
      <c r="X13" s="42"/>
      <c r="Y13" s="42"/>
      <c r="Z13" s="42"/>
      <c r="AA13" s="42"/>
      <c r="AB13" s="593"/>
      <c r="AC13" s="593"/>
      <c r="AD13" s="576" t="s">
        <v>1369</v>
      </c>
      <c r="AE13" s="577">
        <f t="shared" si="11"/>
        <v>194.923</v>
      </c>
      <c r="AF13" s="577">
        <f t="shared" si="11"/>
        <v>211.64954665549999</v>
      </c>
      <c r="AG13" s="577">
        <f t="shared" si="11"/>
        <v>80.693983060000008</v>
      </c>
      <c r="AH13" s="577">
        <f t="shared" si="11"/>
        <v>29.987995529999999</v>
      </c>
      <c r="AI13" s="578">
        <f t="shared" si="11"/>
        <v>152.34250417500002</v>
      </c>
      <c r="AJ13" s="578">
        <f t="shared" si="11"/>
        <v>151.00337859000001</v>
      </c>
      <c r="AK13" s="578">
        <f t="shared" si="11"/>
        <v>169.68852131</v>
      </c>
      <c r="AL13" s="578">
        <f t="shared" si="11"/>
        <v>182.53744783999994</v>
      </c>
      <c r="AM13" s="578">
        <f t="shared" si="11"/>
        <v>221.54292847999997</v>
      </c>
      <c r="AN13" s="578">
        <f t="shared" si="11"/>
        <v>309.79059999999998</v>
      </c>
      <c r="AO13" s="578">
        <f t="shared" si="11"/>
        <v>237.30930373000007</v>
      </c>
      <c r="AP13" s="578">
        <f t="shared" si="11"/>
        <v>313.32049999999998</v>
      </c>
      <c r="AQ13" s="578">
        <f t="shared" si="11"/>
        <v>238.34129999999999</v>
      </c>
      <c r="AR13" s="579">
        <f t="shared" si="11"/>
        <v>255.61529999999999</v>
      </c>
      <c r="AS13" s="578">
        <f t="shared" si="11"/>
        <v>254.1139</v>
      </c>
      <c r="AT13" s="578">
        <f t="shared" si="11"/>
        <v>252.51195000000001</v>
      </c>
      <c r="AU13" s="594" t="s">
        <v>546</v>
      </c>
      <c r="AV13" s="565" t="str">
        <f>IFERROR(#REF!/#REF!*100-100,"")</f>
        <v/>
      </c>
      <c r="AW13" s="565" t="e">
        <f>#REF!-#REF!</f>
        <v>#REF!</v>
      </c>
      <c r="AX13" s="565" t="str">
        <f>IFERROR(#REF!/#REF!*100-100,"")</f>
        <v/>
      </c>
      <c r="AY13" s="565" t="e">
        <f>#REF!-#REF!</f>
        <v>#REF!</v>
      </c>
      <c r="AZ13" s="565" t="str">
        <f>IFERROR(#REF!/#REF!*100-100,"")</f>
        <v/>
      </c>
      <c r="BA13" s="565" t="e">
        <f>#REF!-#REF!</f>
        <v>#REF!</v>
      </c>
      <c r="BB13" s="565" t="str">
        <f>IFERROR(#REF!/I13*100-100,"")</f>
        <v/>
      </c>
      <c r="BC13" s="565" t="e">
        <f>#REF!-I13</f>
        <v>#REF!</v>
      </c>
      <c r="BE13" s="580" t="e">
        <f>#REF!-I13</f>
        <v>#REF!</v>
      </c>
      <c r="BF13" s="580" t="e">
        <f>#REF!-I13</f>
        <v>#REF!</v>
      </c>
      <c r="BG13" s="580" t="e">
        <f>#REF!-#REF!</f>
        <v>#REF!</v>
      </c>
      <c r="BH13" s="580" t="e">
        <f>#REF!-#REF!</f>
        <v>#REF!</v>
      </c>
    </row>
    <row r="14" spans="1:66" hidden="1" x14ac:dyDescent="0.25">
      <c r="A14" s="587"/>
      <c r="B14" s="569" t="s">
        <v>776</v>
      </c>
      <c r="C14" s="570">
        <f t="shared" si="12"/>
        <v>7.1441045400000007</v>
      </c>
      <c r="D14" s="570">
        <f t="shared" si="12"/>
        <v>7.1753020800000007</v>
      </c>
      <c r="E14" s="570">
        <f t="shared" si="12"/>
        <v>7.8585004999999999</v>
      </c>
      <c r="F14" s="570">
        <f t="shared" si="12"/>
        <v>8.26923064</v>
      </c>
      <c r="G14" s="570">
        <f t="shared" si="12"/>
        <v>8.2716359199999996</v>
      </c>
      <c r="H14" s="571">
        <f t="shared" si="12"/>
        <v>8.0189432800000002</v>
      </c>
      <c r="I14" s="571">
        <f t="shared" si="12"/>
        <v>8.2292158099999995</v>
      </c>
      <c r="J14" s="571">
        <f t="shared" si="12"/>
        <v>4.120336</v>
      </c>
      <c r="K14" s="571">
        <f t="shared" si="12"/>
        <v>6.2559006900000007</v>
      </c>
      <c r="L14" s="571">
        <f t="shared" si="12"/>
        <v>7.9399999999999995</v>
      </c>
      <c r="M14" s="570">
        <f t="shared" si="12"/>
        <v>6.9135732799999996</v>
      </c>
      <c r="N14" s="570">
        <f t="shared" si="12"/>
        <v>5.9091000000000005</v>
      </c>
      <c r="O14" s="988">
        <f t="shared" si="12"/>
        <v>5.9278000000000004</v>
      </c>
      <c r="P14" s="572">
        <f t="shared" si="12"/>
        <v>6.3689999999999998</v>
      </c>
      <c r="Q14" s="988">
        <f t="shared" si="12"/>
        <v>6.3689999999999998</v>
      </c>
      <c r="R14" s="988">
        <f t="shared" si="12"/>
        <v>6.3689999999999998</v>
      </c>
      <c r="S14" s="557">
        <f t="shared" si="7"/>
        <v>-0.12927288664987402</v>
      </c>
      <c r="T14" s="557">
        <f t="shared" si="7"/>
        <v>-0.14529003155369735</v>
      </c>
      <c r="U14" s="558">
        <f t="shared" si="8"/>
        <v>1.0264267199999999</v>
      </c>
      <c r="V14" s="558">
        <f t="shared" si="3"/>
        <v>-1.0044732799999991</v>
      </c>
      <c r="W14" s="42"/>
      <c r="X14" s="42"/>
      <c r="Y14" s="42"/>
      <c r="Z14" s="42"/>
      <c r="AA14" s="42"/>
      <c r="AB14" s="593"/>
      <c r="AC14" s="593"/>
      <c r="AD14" s="576" t="s">
        <v>1370</v>
      </c>
      <c r="AE14" s="577">
        <f t="shared" si="11"/>
        <v>7.1441045400000007</v>
      </c>
      <c r="AF14" s="577">
        <f t="shared" si="11"/>
        <v>7.1753020800000007</v>
      </c>
      <c r="AG14" s="577">
        <f t="shared" si="11"/>
        <v>7.8585004999999999</v>
      </c>
      <c r="AH14" s="577">
        <f t="shared" si="11"/>
        <v>8.26923064</v>
      </c>
      <c r="AI14" s="578">
        <f t="shared" si="11"/>
        <v>8.2716359199999996</v>
      </c>
      <c r="AJ14" s="578">
        <f t="shared" si="11"/>
        <v>8.0189432800000002</v>
      </c>
      <c r="AK14" s="578">
        <f t="shared" si="11"/>
        <v>8.2292158099999995</v>
      </c>
      <c r="AL14" s="578">
        <f t="shared" si="11"/>
        <v>4.120336</v>
      </c>
      <c r="AM14" s="578">
        <f t="shared" si="11"/>
        <v>6.2559006900000007</v>
      </c>
      <c r="AN14" s="578">
        <f t="shared" si="11"/>
        <v>7.9399999999999995</v>
      </c>
      <c r="AO14" s="578">
        <f t="shared" si="11"/>
        <v>6.9135732799999996</v>
      </c>
      <c r="AP14" s="578">
        <f t="shared" si="11"/>
        <v>5.9091000000000005</v>
      </c>
      <c r="AQ14" s="578">
        <f t="shared" si="11"/>
        <v>5.9278000000000004</v>
      </c>
      <c r="AR14" s="579">
        <f t="shared" si="11"/>
        <v>6.3689999999999998</v>
      </c>
      <c r="AS14" s="578">
        <f t="shared" si="11"/>
        <v>6.3689999999999998</v>
      </c>
      <c r="AT14" s="578">
        <f t="shared" si="11"/>
        <v>6.3689999999999998</v>
      </c>
      <c r="AU14" s="594" t="s">
        <v>776</v>
      </c>
      <c r="AV14" s="565" t="str">
        <f>IFERROR(#REF!/#REF!*100-100,"")</f>
        <v/>
      </c>
      <c r="AW14" s="565" t="e">
        <f>#REF!-#REF!</f>
        <v>#REF!</v>
      </c>
      <c r="AX14" s="565" t="str">
        <f>IFERROR(#REF!/#REF!*100-100,"")</f>
        <v/>
      </c>
      <c r="AY14" s="565" t="e">
        <f>#REF!-#REF!</f>
        <v>#REF!</v>
      </c>
      <c r="AZ14" s="565" t="str">
        <f>IFERROR(#REF!/#REF!*100-100,"")</f>
        <v/>
      </c>
      <c r="BA14" s="565" t="e">
        <f>#REF!-#REF!</f>
        <v>#REF!</v>
      </c>
      <c r="BB14" s="565" t="str">
        <f>IFERROR(#REF!/I14*100-100,"")</f>
        <v/>
      </c>
      <c r="BC14" s="565" t="e">
        <f>#REF!-I14</f>
        <v>#REF!</v>
      </c>
      <c r="BE14" s="580" t="e">
        <f>#REF!-I14</f>
        <v>#REF!</v>
      </c>
      <c r="BF14" s="580" t="e">
        <f>#REF!-I14</f>
        <v>#REF!</v>
      </c>
      <c r="BG14" s="580" t="e">
        <f>#REF!-#REF!</f>
        <v>#REF!</v>
      </c>
      <c r="BH14" s="580" t="e">
        <f>#REF!-#REF!</f>
        <v>#REF!</v>
      </c>
    </row>
    <row r="15" spans="1:66" hidden="1" x14ac:dyDescent="0.25">
      <c r="A15" s="587"/>
      <c r="B15" s="569" t="s">
        <v>786</v>
      </c>
      <c r="C15" s="570">
        <f t="shared" si="12"/>
        <v>7.4981249999999999E-2</v>
      </c>
      <c r="D15" s="570">
        <f t="shared" si="12"/>
        <v>7.8379649999999995E-2</v>
      </c>
      <c r="E15" s="570">
        <f t="shared" si="12"/>
        <v>0.63866555000000003</v>
      </c>
      <c r="F15" s="570">
        <f t="shared" si="12"/>
        <v>0.80846415999999999</v>
      </c>
      <c r="G15" s="570">
        <f t="shared" si="12"/>
        <v>0.80107169999999994</v>
      </c>
      <c r="H15" s="571">
        <f t="shared" si="12"/>
        <v>0.85881344999999998</v>
      </c>
      <c r="I15" s="571">
        <f t="shared" si="12"/>
        <v>0.83739469999999994</v>
      </c>
      <c r="J15" s="571">
        <f t="shared" si="12"/>
        <v>0.81310088999999997</v>
      </c>
      <c r="K15" s="571">
        <f t="shared" si="12"/>
        <v>0.98771204000000001</v>
      </c>
      <c r="L15" s="571">
        <f t="shared" si="12"/>
        <v>1.3</v>
      </c>
      <c r="M15" s="570">
        <f t="shared" si="12"/>
        <v>16.59997005</v>
      </c>
      <c r="N15" s="570">
        <f t="shared" si="12"/>
        <v>15.9138</v>
      </c>
      <c r="O15" s="988">
        <f t="shared" si="12"/>
        <v>18.841699999999999</v>
      </c>
      <c r="P15" s="572">
        <f t="shared" si="12"/>
        <v>39.390100000000004</v>
      </c>
      <c r="Q15" s="988">
        <f t="shared" si="12"/>
        <v>35.190100000000001</v>
      </c>
      <c r="R15" s="988">
        <f t="shared" si="12"/>
        <v>31.689999999999998</v>
      </c>
      <c r="S15" s="557">
        <f t="shared" si="7"/>
        <v>11.76920773076923</v>
      </c>
      <c r="T15" s="557">
        <f t="shared" si="7"/>
        <v>-4.1335619759145237E-2</v>
      </c>
      <c r="U15" s="558">
        <f t="shared" si="8"/>
        <v>-15.299970049999999</v>
      </c>
      <c r="V15" s="558">
        <f t="shared" si="3"/>
        <v>-0.68617004999999942</v>
      </c>
      <c r="W15" s="42"/>
      <c r="X15" s="42"/>
      <c r="Y15" s="42"/>
      <c r="Z15" s="42"/>
      <c r="AA15" s="42"/>
      <c r="AB15" s="593"/>
      <c r="AC15" s="593"/>
      <c r="AD15" s="576" t="s">
        <v>1371</v>
      </c>
      <c r="AE15" s="577">
        <f t="shared" si="11"/>
        <v>7.4981249999999999E-2</v>
      </c>
      <c r="AF15" s="577">
        <f t="shared" si="11"/>
        <v>7.8379649999999995E-2</v>
      </c>
      <c r="AG15" s="577">
        <f t="shared" si="11"/>
        <v>0.63866555000000003</v>
      </c>
      <c r="AH15" s="577">
        <f t="shared" si="11"/>
        <v>0.80846415999999999</v>
      </c>
      <c r="AI15" s="578">
        <f t="shared" si="11"/>
        <v>0.80107169999999994</v>
      </c>
      <c r="AJ15" s="578">
        <f t="shared" si="11"/>
        <v>0.85881344999999998</v>
      </c>
      <c r="AK15" s="578">
        <f t="shared" si="11"/>
        <v>0.83739469999999994</v>
      </c>
      <c r="AL15" s="578">
        <f t="shared" si="11"/>
        <v>0.81310088999999997</v>
      </c>
      <c r="AM15" s="578">
        <f t="shared" si="11"/>
        <v>0.98771204000000001</v>
      </c>
      <c r="AN15" s="578">
        <f t="shared" si="11"/>
        <v>1.3</v>
      </c>
      <c r="AO15" s="578">
        <f t="shared" si="11"/>
        <v>16.59997005</v>
      </c>
      <c r="AP15" s="578">
        <f t="shared" si="11"/>
        <v>15.9138</v>
      </c>
      <c r="AQ15" s="578">
        <f t="shared" si="11"/>
        <v>18.841699999999999</v>
      </c>
      <c r="AR15" s="579">
        <f t="shared" si="11"/>
        <v>39.390100000000004</v>
      </c>
      <c r="AS15" s="578">
        <f t="shared" si="11"/>
        <v>35.190100000000001</v>
      </c>
      <c r="AT15" s="578">
        <f t="shared" si="11"/>
        <v>31.689999999999998</v>
      </c>
      <c r="AU15" s="594" t="s">
        <v>786</v>
      </c>
      <c r="AV15" s="565" t="str">
        <f>IFERROR(#REF!/#REF!*100-100,"")</f>
        <v/>
      </c>
      <c r="AW15" s="565" t="e">
        <f>#REF!-#REF!</f>
        <v>#REF!</v>
      </c>
      <c r="AX15" s="565" t="str">
        <f>IFERROR(#REF!/#REF!*100-100,"")</f>
        <v/>
      </c>
      <c r="AY15" s="565" t="e">
        <f>#REF!-#REF!</f>
        <v>#REF!</v>
      </c>
      <c r="AZ15" s="565" t="str">
        <f>IFERROR(#REF!/#REF!*100-100,"")</f>
        <v/>
      </c>
      <c r="BA15" s="565" t="e">
        <f>#REF!-#REF!</f>
        <v>#REF!</v>
      </c>
      <c r="BB15" s="565" t="str">
        <f>IFERROR(#REF!/I15*100-100,"")</f>
        <v/>
      </c>
      <c r="BC15" s="565" t="e">
        <f>#REF!-I15</f>
        <v>#REF!</v>
      </c>
      <c r="BE15" s="580" t="e">
        <f>#REF!-I15</f>
        <v>#REF!</v>
      </c>
      <c r="BF15" s="580" t="e">
        <f>#REF!-I15</f>
        <v>#REF!</v>
      </c>
      <c r="BG15" s="580" t="e">
        <f>#REF!-#REF!</f>
        <v>#REF!</v>
      </c>
      <c r="BH15" s="580" t="e">
        <f>#REF!-#REF!</f>
        <v>#REF!</v>
      </c>
    </row>
    <row r="16" spans="1:66" hidden="1" x14ac:dyDescent="0.25">
      <c r="A16" s="587"/>
      <c r="B16" s="569" t="s">
        <v>801</v>
      </c>
      <c r="C16" s="570">
        <f t="shared" si="12"/>
        <v>3.1344312300000001</v>
      </c>
      <c r="D16" s="570">
        <f t="shared" si="12"/>
        <v>3.7251118700000001</v>
      </c>
      <c r="E16" s="570">
        <f t="shared" si="12"/>
        <v>3.6892578899999999</v>
      </c>
      <c r="F16" s="570">
        <f t="shared" si="12"/>
        <v>3.2156033700000002</v>
      </c>
      <c r="G16" s="570">
        <f t="shared" si="12"/>
        <v>5.1499250199999995</v>
      </c>
      <c r="H16" s="571">
        <f t="shared" si="12"/>
        <v>2.9362986200000001</v>
      </c>
      <c r="I16" s="571">
        <f t="shared" si="12"/>
        <v>3.7406010200000002</v>
      </c>
      <c r="J16" s="571">
        <f t="shared" si="12"/>
        <v>0</v>
      </c>
      <c r="K16" s="571">
        <f t="shared" si="12"/>
        <v>34.594201549999994</v>
      </c>
      <c r="L16" s="571">
        <f t="shared" si="12"/>
        <v>12.8491</v>
      </c>
      <c r="M16" s="570">
        <f t="shared" si="12"/>
        <v>51.08059054000001</v>
      </c>
      <c r="N16" s="570">
        <f t="shared" si="12"/>
        <v>38.4148</v>
      </c>
      <c r="O16" s="988">
        <f t="shared" si="12"/>
        <v>20.322500000000002</v>
      </c>
      <c r="P16" s="572">
        <f t="shared" si="12"/>
        <v>41.398699999999998</v>
      </c>
      <c r="Q16" s="988">
        <f t="shared" si="12"/>
        <v>28.312000000000001</v>
      </c>
      <c r="R16" s="988">
        <f t="shared" si="12"/>
        <v>28.312000000000001</v>
      </c>
      <c r="S16" s="557">
        <f t="shared" si="7"/>
        <v>2.9754216668871756</v>
      </c>
      <c r="T16" s="557">
        <f t="shared" si="7"/>
        <v>-0.24795701079614041</v>
      </c>
      <c r="U16" s="558">
        <f t="shared" si="8"/>
        <v>-38.23149054000001</v>
      </c>
      <c r="V16" s="558">
        <f t="shared" si="3"/>
        <v>-12.66579054000001</v>
      </c>
      <c r="W16" s="42"/>
      <c r="X16" s="42"/>
      <c r="Y16" s="42"/>
      <c r="Z16" s="42"/>
      <c r="AA16" s="42"/>
      <c r="AB16" s="593"/>
      <c r="AC16" s="593"/>
      <c r="AD16" s="576" t="s">
        <v>1372</v>
      </c>
      <c r="AE16" s="577">
        <f t="shared" si="11"/>
        <v>3.1344312300000001</v>
      </c>
      <c r="AF16" s="577">
        <f t="shared" si="11"/>
        <v>3.7251118700000001</v>
      </c>
      <c r="AG16" s="577">
        <f t="shared" si="11"/>
        <v>3.6892578899999999</v>
      </c>
      <c r="AH16" s="577">
        <f t="shared" si="11"/>
        <v>3.2156033700000002</v>
      </c>
      <c r="AI16" s="578">
        <f t="shared" si="11"/>
        <v>5.1499250199999995</v>
      </c>
      <c r="AJ16" s="578">
        <f t="shared" si="11"/>
        <v>2.9362986200000001</v>
      </c>
      <c r="AK16" s="578">
        <f t="shared" si="11"/>
        <v>3.7406010200000002</v>
      </c>
      <c r="AL16" s="578">
        <f t="shared" si="11"/>
        <v>0</v>
      </c>
      <c r="AM16" s="578">
        <f t="shared" si="11"/>
        <v>34.594201549999994</v>
      </c>
      <c r="AN16" s="578">
        <f t="shared" si="11"/>
        <v>12.8491</v>
      </c>
      <c r="AO16" s="578">
        <f t="shared" si="11"/>
        <v>51.08059054000001</v>
      </c>
      <c r="AP16" s="578">
        <f t="shared" si="11"/>
        <v>38.4148</v>
      </c>
      <c r="AQ16" s="578">
        <f t="shared" si="11"/>
        <v>20.322500000000002</v>
      </c>
      <c r="AR16" s="579">
        <f t="shared" si="11"/>
        <v>41.398699999999998</v>
      </c>
      <c r="AS16" s="578">
        <f t="shared" si="11"/>
        <v>28.312000000000001</v>
      </c>
      <c r="AT16" s="578">
        <f t="shared" si="11"/>
        <v>28.312000000000001</v>
      </c>
      <c r="AU16" s="594" t="s">
        <v>801</v>
      </c>
      <c r="AV16" s="565" t="str">
        <f>IFERROR(#REF!/#REF!*100-100,"")</f>
        <v/>
      </c>
      <c r="AW16" s="565" t="e">
        <f>#REF!-#REF!</f>
        <v>#REF!</v>
      </c>
      <c r="AX16" s="565" t="str">
        <f>IFERROR(#REF!/#REF!*100-100,"")</f>
        <v/>
      </c>
      <c r="AY16" s="565" t="e">
        <f>#REF!-#REF!</f>
        <v>#REF!</v>
      </c>
      <c r="AZ16" s="565" t="str">
        <f>IFERROR(#REF!/#REF!*100-100,"")</f>
        <v/>
      </c>
      <c r="BA16" s="565" t="e">
        <f>#REF!-#REF!</f>
        <v>#REF!</v>
      </c>
      <c r="BB16" s="565" t="str">
        <f>IFERROR(#REF!/I16*100-100,"")</f>
        <v/>
      </c>
      <c r="BC16" s="565" t="e">
        <f>#REF!-I16</f>
        <v>#REF!</v>
      </c>
      <c r="BE16" s="580" t="e">
        <f>#REF!-I16</f>
        <v>#REF!</v>
      </c>
      <c r="BF16" s="580" t="e">
        <f>#REF!-I16</f>
        <v>#REF!</v>
      </c>
      <c r="BG16" s="580" t="e">
        <f>#REF!-#REF!</f>
        <v>#REF!</v>
      </c>
      <c r="BH16" s="580" t="e">
        <f>#REF!-#REF!</f>
        <v>#REF!</v>
      </c>
    </row>
    <row r="17" spans="1:60" hidden="1" x14ac:dyDescent="0.25">
      <c r="A17" s="587"/>
      <c r="B17" s="569" t="s">
        <v>808</v>
      </c>
      <c r="C17" s="570">
        <f t="shared" si="12"/>
        <v>10.50797397</v>
      </c>
      <c r="D17" s="570">
        <f t="shared" si="12"/>
        <v>13.67627265</v>
      </c>
      <c r="E17" s="570">
        <f t="shared" si="12"/>
        <v>13.210450140000001</v>
      </c>
      <c r="F17" s="570">
        <f t="shared" si="12"/>
        <v>13.640681109999999</v>
      </c>
      <c r="G17" s="570">
        <f t="shared" si="12"/>
        <v>22.985100630000002</v>
      </c>
      <c r="H17" s="571">
        <f t="shared" si="12"/>
        <v>25.268289280000001</v>
      </c>
      <c r="I17" s="571">
        <f t="shared" si="12"/>
        <v>22.293981220000003</v>
      </c>
      <c r="J17" s="571">
        <f t="shared" si="12"/>
        <v>20.230267450000003</v>
      </c>
      <c r="K17" s="571">
        <f t="shared" si="12"/>
        <v>25.814081600000002</v>
      </c>
      <c r="L17" s="571">
        <f t="shared" si="12"/>
        <v>25.541599999999999</v>
      </c>
      <c r="M17" s="570">
        <f t="shared" si="12"/>
        <v>31.482896549999996</v>
      </c>
      <c r="N17" s="570">
        <f t="shared" si="12"/>
        <v>32.213999999999999</v>
      </c>
      <c r="O17" s="988">
        <f t="shared" si="12"/>
        <v>26.998000000000001</v>
      </c>
      <c r="P17" s="572">
        <f t="shared" si="12"/>
        <v>38.2502</v>
      </c>
      <c r="Q17" s="988">
        <f t="shared" si="12"/>
        <v>35.936199999999999</v>
      </c>
      <c r="R17" s="988">
        <f t="shared" si="12"/>
        <v>36.087150000000001</v>
      </c>
      <c r="S17" s="557">
        <f t="shared" si="7"/>
        <v>0.23261254385003283</v>
      </c>
      <c r="T17" s="557">
        <f t="shared" si="7"/>
        <v>2.3222242236793367E-2</v>
      </c>
      <c r="U17" s="558">
        <f t="shared" si="8"/>
        <v>-5.941296549999997</v>
      </c>
      <c r="V17" s="558">
        <f t="shared" si="3"/>
        <v>0.73110345000000265</v>
      </c>
      <c r="W17" s="42"/>
      <c r="X17" s="42"/>
      <c r="Y17" s="42"/>
      <c r="Z17" s="42"/>
      <c r="AA17" s="42"/>
      <c r="AB17" s="593"/>
      <c r="AC17" s="593"/>
      <c r="AD17" s="576" t="s">
        <v>1373</v>
      </c>
      <c r="AE17" s="577">
        <f t="shared" si="11"/>
        <v>10.50797397</v>
      </c>
      <c r="AF17" s="577">
        <f t="shared" si="11"/>
        <v>13.67627265</v>
      </c>
      <c r="AG17" s="577">
        <f t="shared" si="11"/>
        <v>13.210450140000001</v>
      </c>
      <c r="AH17" s="577">
        <f t="shared" si="11"/>
        <v>13.640681109999999</v>
      </c>
      <c r="AI17" s="578">
        <f t="shared" si="11"/>
        <v>22.985100630000002</v>
      </c>
      <c r="AJ17" s="578">
        <f t="shared" si="11"/>
        <v>25.268289280000001</v>
      </c>
      <c r="AK17" s="578">
        <f t="shared" si="11"/>
        <v>22.293981220000003</v>
      </c>
      <c r="AL17" s="578">
        <f t="shared" si="11"/>
        <v>20.230267450000003</v>
      </c>
      <c r="AM17" s="578">
        <f t="shared" si="11"/>
        <v>25.814081600000002</v>
      </c>
      <c r="AN17" s="578">
        <f t="shared" si="11"/>
        <v>25.541599999999999</v>
      </c>
      <c r="AO17" s="578">
        <f t="shared" si="11"/>
        <v>31.482896549999996</v>
      </c>
      <c r="AP17" s="578">
        <f t="shared" si="11"/>
        <v>32.213999999999999</v>
      </c>
      <c r="AQ17" s="578">
        <f t="shared" si="11"/>
        <v>26.998000000000001</v>
      </c>
      <c r="AR17" s="579">
        <f t="shared" si="11"/>
        <v>38.2502</v>
      </c>
      <c r="AS17" s="578">
        <f t="shared" si="11"/>
        <v>35.936199999999999</v>
      </c>
      <c r="AT17" s="578">
        <f t="shared" si="11"/>
        <v>36.087150000000001</v>
      </c>
      <c r="AU17" s="594" t="s">
        <v>808</v>
      </c>
      <c r="AV17" s="565" t="str">
        <f>IFERROR(#REF!/#REF!*100-100,"")</f>
        <v/>
      </c>
      <c r="AW17" s="565" t="e">
        <f>#REF!-#REF!</f>
        <v>#REF!</v>
      </c>
      <c r="AX17" s="565" t="str">
        <f>IFERROR(#REF!/#REF!*100-100,"")</f>
        <v/>
      </c>
      <c r="AY17" s="565" t="e">
        <f>#REF!-#REF!</f>
        <v>#REF!</v>
      </c>
      <c r="AZ17" s="565" t="str">
        <f>IFERROR(#REF!/#REF!*100-100,"")</f>
        <v/>
      </c>
      <c r="BA17" s="565" t="e">
        <f>#REF!-#REF!</f>
        <v>#REF!</v>
      </c>
      <c r="BB17" s="565" t="str">
        <f>IFERROR(#REF!/I17*100-100,"")</f>
        <v/>
      </c>
      <c r="BC17" s="565" t="e">
        <f>#REF!-I17</f>
        <v>#REF!</v>
      </c>
      <c r="BE17" s="580" t="e">
        <f>#REF!-I17</f>
        <v>#REF!</v>
      </c>
      <c r="BF17" s="580" t="e">
        <f>#REF!-I17</f>
        <v>#REF!</v>
      </c>
      <c r="BG17" s="580" t="e">
        <f>#REF!-#REF!</f>
        <v>#REF!</v>
      </c>
      <c r="BH17" s="580" t="e">
        <f>#REF!-#REF!</f>
        <v>#REF!</v>
      </c>
    </row>
    <row r="18" spans="1:60" hidden="1" x14ac:dyDescent="0.25">
      <c r="A18" s="587"/>
      <c r="B18" s="569" t="s">
        <v>830</v>
      </c>
      <c r="C18" s="570">
        <f t="shared" si="12"/>
        <v>12.94918504</v>
      </c>
      <c r="D18" s="570">
        <f t="shared" si="12"/>
        <v>15.12918355</v>
      </c>
      <c r="E18" s="570">
        <f t="shared" si="12"/>
        <v>16.912092099999999</v>
      </c>
      <c r="F18" s="570">
        <f t="shared" si="12"/>
        <v>18.044408749999999</v>
      </c>
      <c r="G18" s="570">
        <f t="shared" si="12"/>
        <v>19.376089459999999</v>
      </c>
      <c r="H18" s="571">
        <f t="shared" si="12"/>
        <v>29.633585879999998</v>
      </c>
      <c r="I18" s="571">
        <f t="shared" si="12"/>
        <v>23.42876137</v>
      </c>
      <c r="J18" s="571">
        <f t="shared" si="12"/>
        <v>0</v>
      </c>
      <c r="K18" s="571">
        <f t="shared" si="12"/>
        <v>26.609430660000005</v>
      </c>
      <c r="L18" s="571">
        <f t="shared" si="12"/>
        <v>30.347200000000001</v>
      </c>
      <c r="M18" s="570">
        <f t="shared" si="12"/>
        <v>13.499450090000002</v>
      </c>
      <c r="N18" s="570">
        <f t="shared" si="12"/>
        <v>17.825600000000001</v>
      </c>
      <c r="O18" s="988">
        <f t="shared" si="12"/>
        <v>17.361899999999999</v>
      </c>
      <c r="P18" s="572">
        <f t="shared" si="12"/>
        <v>18.058899999999998</v>
      </c>
      <c r="Q18" s="988">
        <f t="shared" si="12"/>
        <v>17.467699999999997</v>
      </c>
      <c r="R18" s="988">
        <f t="shared" si="12"/>
        <v>17.467699999999997</v>
      </c>
      <c r="S18" s="557">
        <f t="shared" si="7"/>
        <v>-0.55516653628670842</v>
      </c>
      <c r="T18" s="557">
        <f t="shared" si="7"/>
        <v>0.3204686028806969</v>
      </c>
      <c r="U18" s="558">
        <f t="shared" si="8"/>
        <v>16.847749909999997</v>
      </c>
      <c r="V18" s="558">
        <f t="shared" si="3"/>
        <v>4.3261499099999998</v>
      </c>
      <c r="W18" s="42"/>
      <c r="X18" s="42"/>
      <c r="Y18" s="42"/>
      <c r="Z18" s="42"/>
      <c r="AA18" s="42"/>
      <c r="AB18" s="593"/>
      <c r="AC18" s="593"/>
      <c r="AD18" s="576" t="s">
        <v>1374</v>
      </c>
      <c r="AE18" s="577">
        <f t="shared" si="11"/>
        <v>12.94918504</v>
      </c>
      <c r="AF18" s="577">
        <f t="shared" si="11"/>
        <v>15.12918355</v>
      </c>
      <c r="AG18" s="577">
        <f t="shared" si="11"/>
        <v>16.912092099999999</v>
      </c>
      <c r="AH18" s="577">
        <f t="shared" si="11"/>
        <v>18.044408749999999</v>
      </c>
      <c r="AI18" s="578">
        <f t="shared" si="11"/>
        <v>19.376089459999999</v>
      </c>
      <c r="AJ18" s="578">
        <f t="shared" si="11"/>
        <v>29.633585879999998</v>
      </c>
      <c r="AK18" s="578">
        <f t="shared" si="11"/>
        <v>23.42876137</v>
      </c>
      <c r="AL18" s="578">
        <f t="shared" si="11"/>
        <v>0</v>
      </c>
      <c r="AM18" s="578">
        <f t="shared" si="11"/>
        <v>26.609430660000005</v>
      </c>
      <c r="AN18" s="578">
        <f t="shared" si="11"/>
        <v>30.347200000000001</v>
      </c>
      <c r="AO18" s="578">
        <f t="shared" si="11"/>
        <v>13.499450090000002</v>
      </c>
      <c r="AP18" s="578">
        <f t="shared" si="11"/>
        <v>17.825600000000001</v>
      </c>
      <c r="AQ18" s="578">
        <f t="shared" si="11"/>
        <v>17.361899999999999</v>
      </c>
      <c r="AR18" s="579">
        <f t="shared" si="11"/>
        <v>18.058899999999998</v>
      </c>
      <c r="AS18" s="578">
        <f t="shared" si="11"/>
        <v>17.467699999999997</v>
      </c>
      <c r="AT18" s="578">
        <f t="shared" si="11"/>
        <v>17.467699999999997</v>
      </c>
      <c r="AU18" s="594" t="s">
        <v>830</v>
      </c>
      <c r="AV18" s="565" t="str">
        <f>IFERROR(#REF!/#REF!*100-100,"")</f>
        <v/>
      </c>
      <c r="AW18" s="565" t="e">
        <f>#REF!-#REF!</f>
        <v>#REF!</v>
      </c>
      <c r="AX18" s="565" t="str">
        <f>IFERROR(#REF!/#REF!*100-100,"")</f>
        <v/>
      </c>
      <c r="AY18" s="565" t="e">
        <f>#REF!-#REF!</f>
        <v>#REF!</v>
      </c>
      <c r="AZ18" s="565" t="str">
        <f>IFERROR(#REF!/#REF!*100-100,"")</f>
        <v/>
      </c>
      <c r="BA18" s="565" t="e">
        <f>#REF!-#REF!</f>
        <v>#REF!</v>
      </c>
      <c r="BB18" s="565" t="str">
        <f>IFERROR(#REF!/I18*100-100,"")</f>
        <v/>
      </c>
      <c r="BC18" s="565" t="e">
        <f>#REF!-I18</f>
        <v>#REF!</v>
      </c>
      <c r="BE18" s="580" t="e">
        <f>#REF!-I18</f>
        <v>#REF!</v>
      </c>
      <c r="BF18" s="580" t="e">
        <f>#REF!-I18</f>
        <v>#REF!</v>
      </c>
      <c r="BG18" s="580" t="e">
        <f>#REF!-#REF!</f>
        <v>#REF!</v>
      </c>
      <c r="BH18" s="580" t="e">
        <f>#REF!-#REF!</f>
        <v>#REF!</v>
      </c>
    </row>
    <row r="19" spans="1:60" hidden="1" x14ac:dyDescent="0.25">
      <c r="A19" s="587"/>
      <c r="B19" s="595" t="s">
        <v>1070</v>
      </c>
      <c r="C19" s="596">
        <f t="shared" ref="C19:Q19" si="13">C228</f>
        <v>-99.481461230000008</v>
      </c>
      <c r="D19" s="596">
        <f t="shared" si="13"/>
        <v>-135.6142887254999</v>
      </c>
      <c r="E19" s="596">
        <f t="shared" si="13"/>
        <v>14.136589000000043</v>
      </c>
      <c r="F19" s="596">
        <f t="shared" si="13"/>
        <v>105.67513592000006</v>
      </c>
      <c r="G19" s="596">
        <f t="shared" si="13"/>
        <v>115.94272956999998</v>
      </c>
      <c r="H19" s="597">
        <f t="shared" si="13"/>
        <v>129.53321914999998</v>
      </c>
      <c r="I19" s="597">
        <f t="shared" si="13"/>
        <v>105.47250182999994</v>
      </c>
      <c r="J19" s="597">
        <f t="shared" si="13"/>
        <v>144.28726057000006</v>
      </c>
      <c r="K19" s="597">
        <f t="shared" si="13"/>
        <v>55.040468820000058</v>
      </c>
      <c r="L19" s="597">
        <f t="shared" si="13"/>
        <v>133.63649999999996</v>
      </c>
      <c r="M19" s="596">
        <f t="shared" si="13"/>
        <v>269.85716278000007</v>
      </c>
      <c r="N19" s="596">
        <f>N228</f>
        <v>312.26700000000005</v>
      </c>
      <c r="O19" s="989">
        <f>O228</f>
        <v>271.60810000000004</v>
      </c>
      <c r="P19" s="598">
        <f t="shared" si="13"/>
        <v>267.6215000000002</v>
      </c>
      <c r="Q19" s="989">
        <f t="shared" si="13"/>
        <v>301.74469999999997</v>
      </c>
      <c r="R19" s="989">
        <f>R228</f>
        <v>177.49229999999989</v>
      </c>
      <c r="S19" s="557">
        <f t="shared" si="7"/>
        <v>1.0193372527715119</v>
      </c>
      <c r="T19" s="557">
        <f t="shared" si="7"/>
        <v>0.15715661123501268</v>
      </c>
      <c r="U19" s="558">
        <f t="shared" si="8"/>
        <v>-136.22066278000011</v>
      </c>
      <c r="V19" s="558">
        <f t="shared" si="3"/>
        <v>42.409837219999986</v>
      </c>
      <c r="W19" s="559"/>
      <c r="X19" s="559"/>
      <c r="Y19" s="559"/>
      <c r="Z19" s="559"/>
      <c r="AA19" s="559"/>
      <c r="AB19" s="560"/>
      <c r="AC19" s="560"/>
      <c r="AD19" s="581" t="s">
        <v>1375</v>
      </c>
      <c r="AE19" s="589">
        <f t="shared" si="11"/>
        <v>-99.481461230000008</v>
      </c>
      <c r="AF19" s="589">
        <f t="shared" si="11"/>
        <v>-135.6142887254999</v>
      </c>
      <c r="AG19" s="589">
        <f t="shared" si="11"/>
        <v>14.136589000000043</v>
      </c>
      <c r="AH19" s="589">
        <f t="shared" si="11"/>
        <v>105.67513592000006</v>
      </c>
      <c r="AI19" s="590">
        <f t="shared" si="11"/>
        <v>115.94272956999998</v>
      </c>
      <c r="AJ19" s="590">
        <f t="shared" si="11"/>
        <v>129.53321914999998</v>
      </c>
      <c r="AK19" s="590">
        <f t="shared" si="11"/>
        <v>105.47250182999994</v>
      </c>
      <c r="AL19" s="590">
        <f t="shared" si="11"/>
        <v>144.28726057000006</v>
      </c>
      <c r="AM19" s="590">
        <f t="shared" si="11"/>
        <v>55.040468820000058</v>
      </c>
      <c r="AN19" s="590">
        <f t="shared" si="11"/>
        <v>133.63649999999996</v>
      </c>
      <c r="AO19" s="590">
        <f t="shared" si="11"/>
        <v>269.85716278000007</v>
      </c>
      <c r="AP19" s="590">
        <f>N19</f>
        <v>312.26700000000005</v>
      </c>
      <c r="AQ19" s="590">
        <f>O19</f>
        <v>271.60810000000004</v>
      </c>
      <c r="AR19" s="591">
        <f t="shared" si="11"/>
        <v>267.6215000000002</v>
      </c>
      <c r="AS19" s="590">
        <f t="shared" si="11"/>
        <v>301.74469999999997</v>
      </c>
      <c r="AT19" s="590">
        <f t="shared" si="11"/>
        <v>177.49229999999989</v>
      </c>
      <c r="AU19" s="40" t="s">
        <v>1070</v>
      </c>
      <c r="AV19" s="565" t="str">
        <f>IFERROR(#REF!/#REF!*100-100,"")</f>
        <v/>
      </c>
      <c r="AW19" s="565" t="e">
        <f>#REF!-#REF!</f>
        <v>#REF!</v>
      </c>
      <c r="AX19" s="565" t="str">
        <f>IFERROR(#REF!/#REF!*100-100,"")</f>
        <v/>
      </c>
      <c r="AY19" s="565" t="e">
        <f>#REF!-#REF!</f>
        <v>#REF!</v>
      </c>
      <c r="AZ19" s="565" t="str">
        <f>IFERROR(#REF!/#REF!*100-100,"")</f>
        <v/>
      </c>
      <c r="BA19" s="565" t="e">
        <f>#REF!-#REF!</f>
        <v>#REF!</v>
      </c>
      <c r="BB19" s="565" t="str">
        <f>IFERROR(#REF!/I19*100-100,"")</f>
        <v/>
      </c>
      <c r="BC19" s="565" t="e">
        <f>#REF!-I19</f>
        <v>#REF!</v>
      </c>
      <c r="BE19" s="567" t="e">
        <f>#REF!-I19</f>
        <v>#REF!</v>
      </c>
      <c r="BF19" s="567" t="e">
        <f>#REF!-I19</f>
        <v>#REF!</v>
      </c>
      <c r="BG19" s="567" t="e">
        <f>#REF!-#REF!</f>
        <v>#REF!</v>
      </c>
      <c r="BH19" s="567" t="e">
        <f>#REF!-#REF!</f>
        <v>#REF!</v>
      </c>
    </row>
    <row r="20" spans="1:60" hidden="1" x14ac:dyDescent="0.25">
      <c r="A20" s="587"/>
      <c r="B20" s="595"/>
      <c r="C20" s="596"/>
      <c r="D20" s="596"/>
      <c r="E20" s="596"/>
      <c r="F20" s="596"/>
      <c r="G20" s="596"/>
      <c r="H20" s="597"/>
      <c r="I20" s="597"/>
      <c r="J20" s="597"/>
      <c r="K20" s="597"/>
      <c r="L20" s="597"/>
      <c r="M20" s="596"/>
      <c r="N20" s="596"/>
      <c r="O20" s="989"/>
      <c r="P20" s="598"/>
      <c r="Q20" s="989"/>
      <c r="R20" s="989"/>
      <c r="S20" s="557"/>
      <c r="T20" s="557"/>
      <c r="U20" s="558"/>
      <c r="V20" s="558"/>
      <c r="W20" s="559"/>
      <c r="X20" s="559"/>
      <c r="Y20" s="559"/>
      <c r="Z20" s="559"/>
      <c r="AA20" s="559"/>
      <c r="AB20" s="560"/>
      <c r="AC20" s="560"/>
      <c r="AD20" s="581"/>
      <c r="AE20" s="589"/>
      <c r="AF20" s="589"/>
      <c r="AG20" s="589"/>
      <c r="AH20" s="589"/>
      <c r="AI20" s="590"/>
      <c r="AJ20" s="590"/>
      <c r="AK20" s="590"/>
      <c r="AL20" s="590"/>
      <c r="AM20" s="590"/>
      <c r="AN20" s="590"/>
      <c r="AO20" s="590"/>
      <c r="AP20" s="590"/>
      <c r="AQ20" s="590"/>
      <c r="AR20" s="591"/>
      <c r="AS20" s="590"/>
      <c r="AT20" s="590"/>
      <c r="AU20" s="40"/>
      <c r="AV20" s="565"/>
      <c r="AW20" s="565"/>
      <c r="AX20" s="565"/>
      <c r="AY20" s="565"/>
      <c r="AZ20" s="565"/>
      <c r="BA20" s="565"/>
      <c r="BB20" s="565"/>
      <c r="BC20" s="565"/>
      <c r="BE20" s="567"/>
      <c r="BF20" s="567"/>
      <c r="BG20" s="567"/>
      <c r="BH20" s="567"/>
    </row>
    <row r="21" spans="1:60" hidden="1" x14ac:dyDescent="0.25">
      <c r="A21" s="587"/>
      <c r="B21" s="599" t="s">
        <v>1071</v>
      </c>
      <c r="C21" s="570">
        <f t="shared" ref="C21:Q21" si="14">C230</f>
        <v>194.10428315000001</v>
      </c>
      <c r="D21" s="570">
        <f t="shared" si="14"/>
        <v>85.992378233000011</v>
      </c>
      <c r="E21" s="570">
        <f t="shared" si="14"/>
        <v>9.1538967800000002</v>
      </c>
      <c r="F21" s="570">
        <f t="shared" si="14"/>
        <v>4.65525229</v>
      </c>
      <c r="G21" s="570">
        <f t="shared" si="14"/>
        <v>89.352866469999981</v>
      </c>
      <c r="H21" s="571">
        <f t="shared" si="14"/>
        <v>96.138285940000003</v>
      </c>
      <c r="I21" s="571">
        <f t="shared" si="14"/>
        <v>57.825258859999998</v>
      </c>
      <c r="J21" s="571">
        <f t="shared" si="14"/>
        <v>100.96056429000002</v>
      </c>
      <c r="K21" s="571">
        <f t="shared" si="14"/>
        <v>67.174533830000001</v>
      </c>
      <c r="L21" s="571">
        <f t="shared" si="14"/>
        <v>161.0478</v>
      </c>
      <c r="M21" s="570">
        <f t="shared" si="14"/>
        <v>250.30082795999999</v>
      </c>
      <c r="N21" s="570">
        <f>N230</f>
        <v>256.86930000000001</v>
      </c>
      <c r="O21" s="988">
        <f>O230</f>
        <v>215.49019999999999</v>
      </c>
      <c r="P21" s="572">
        <f t="shared" si="14"/>
        <v>267.85019999999997</v>
      </c>
      <c r="Q21" s="988">
        <f t="shared" si="14"/>
        <v>261.32750000000004</v>
      </c>
      <c r="R21" s="988">
        <f>R230</f>
        <v>127.4427</v>
      </c>
      <c r="S21" s="557">
        <f t="shared" si="7"/>
        <v>0.55420209378830387</v>
      </c>
      <c r="T21" s="557">
        <f t="shared" si="7"/>
        <v>2.6242310477094133E-2</v>
      </c>
      <c r="U21" s="558">
        <f t="shared" si="8"/>
        <v>-89.253027959999997</v>
      </c>
      <c r="V21" s="558">
        <f t="shared" si="3"/>
        <v>6.5684720400000174</v>
      </c>
      <c r="W21" s="592">
        <f>M21/K21-1</f>
        <v>2.7261267579979274</v>
      </c>
      <c r="X21" s="557">
        <f>N21/M21-1</f>
        <v>2.6242310477094133E-2</v>
      </c>
      <c r="Y21" s="574"/>
      <c r="Z21" s="574"/>
      <c r="AA21" s="574"/>
      <c r="AB21" s="575"/>
      <c r="AC21" s="575"/>
      <c r="AD21" s="581" t="s">
        <v>1376</v>
      </c>
      <c r="AE21" s="577">
        <f t="shared" ref="AE21:AO22" si="15">C21</f>
        <v>194.10428315000001</v>
      </c>
      <c r="AF21" s="577">
        <f t="shared" si="15"/>
        <v>85.992378233000011</v>
      </c>
      <c r="AG21" s="577">
        <f t="shared" si="15"/>
        <v>9.1538967800000002</v>
      </c>
      <c r="AH21" s="577">
        <f t="shared" si="15"/>
        <v>4.65525229</v>
      </c>
      <c r="AI21" s="578">
        <f t="shared" si="15"/>
        <v>89.352866469999981</v>
      </c>
      <c r="AJ21" s="578">
        <f t="shared" si="15"/>
        <v>96.138285940000003</v>
      </c>
      <c r="AK21" s="578">
        <f t="shared" si="15"/>
        <v>57.825258859999998</v>
      </c>
      <c r="AL21" s="578">
        <f t="shared" si="15"/>
        <v>100.96056429000002</v>
      </c>
      <c r="AM21" s="578">
        <f t="shared" si="15"/>
        <v>67.174533830000001</v>
      </c>
      <c r="AN21" s="578">
        <f t="shared" si="15"/>
        <v>161.0478</v>
      </c>
      <c r="AO21" s="578">
        <f t="shared" si="15"/>
        <v>250.30082795999999</v>
      </c>
      <c r="AP21" s="578">
        <f>N21</f>
        <v>256.86930000000001</v>
      </c>
      <c r="AQ21" s="578">
        <f>O21</f>
        <v>215.49019999999999</v>
      </c>
      <c r="AR21" s="579">
        <f t="shared" ref="AR21:AT22" si="16">P21</f>
        <v>267.85019999999997</v>
      </c>
      <c r="AS21" s="578">
        <f t="shared" si="16"/>
        <v>261.32750000000004</v>
      </c>
      <c r="AT21" s="578">
        <f t="shared" si="16"/>
        <v>127.4427</v>
      </c>
      <c r="AU21" s="600" t="s">
        <v>1071</v>
      </c>
      <c r="AV21" s="565" t="str">
        <f>IFERROR(#REF!/#REF!*100-100,"")</f>
        <v/>
      </c>
      <c r="AW21" s="565" t="e">
        <f>#REF!-#REF!</f>
        <v>#REF!</v>
      </c>
      <c r="AX21" s="565" t="str">
        <f>IFERROR(#REF!/#REF!*100-100,"")</f>
        <v/>
      </c>
      <c r="AY21" s="565" t="e">
        <f>#REF!-#REF!</f>
        <v>#REF!</v>
      </c>
      <c r="AZ21" s="565" t="str">
        <f>IFERROR(#REF!/#REF!*100-100,"")</f>
        <v/>
      </c>
      <c r="BA21" s="565" t="e">
        <f>#REF!-#REF!</f>
        <v>#REF!</v>
      </c>
      <c r="BB21" s="565" t="str">
        <f>IFERROR(#REF!/I21*100-100,"")</f>
        <v/>
      </c>
      <c r="BC21" s="565" t="e">
        <f>#REF!-I21</f>
        <v>#REF!</v>
      </c>
      <c r="BE21" s="580" t="e">
        <f>#REF!-I21</f>
        <v>#REF!</v>
      </c>
      <c r="BF21" s="580" t="e">
        <f>#REF!-I21</f>
        <v>#REF!</v>
      </c>
      <c r="BG21" s="580" t="e">
        <f>#REF!-#REF!</f>
        <v>#REF!</v>
      </c>
      <c r="BH21" s="580" t="e">
        <f>#REF!-#REF!</f>
        <v>#REF!</v>
      </c>
    </row>
    <row r="22" spans="1:60" hidden="1" x14ac:dyDescent="0.25">
      <c r="A22" s="587"/>
      <c r="B22" s="553" t="s">
        <v>1075</v>
      </c>
      <c r="C22" s="554">
        <f t="shared" ref="C22:M22" si="17">C238</f>
        <v>-293.58574438000005</v>
      </c>
      <c r="D22" s="554">
        <f t="shared" si="17"/>
        <v>-221.60666695849991</v>
      </c>
      <c r="E22" s="554">
        <f t="shared" si="17"/>
        <v>4.9826922200000432</v>
      </c>
      <c r="F22" s="554">
        <f t="shared" si="17"/>
        <v>101.01988363000007</v>
      </c>
      <c r="G22" s="554">
        <f t="shared" si="17"/>
        <v>26.589863100000002</v>
      </c>
      <c r="H22" s="555">
        <f t="shared" si="17"/>
        <v>33.394933209999976</v>
      </c>
      <c r="I22" s="555">
        <f t="shared" si="17"/>
        <v>47.647242969999944</v>
      </c>
      <c r="J22" s="555">
        <f t="shared" si="17"/>
        <v>43.326696280000036</v>
      </c>
      <c r="K22" s="555">
        <f t="shared" si="17"/>
        <v>-12.134065009999944</v>
      </c>
      <c r="L22" s="555">
        <f t="shared" si="17"/>
        <v>-27.41130000000004</v>
      </c>
      <c r="M22" s="554">
        <f t="shared" si="17"/>
        <v>19.556334820000075</v>
      </c>
      <c r="N22" s="554">
        <f>N238</f>
        <v>55.397700000000043</v>
      </c>
      <c r="O22" s="987">
        <f>O238</f>
        <v>56.117900000000049</v>
      </c>
      <c r="P22" s="556">
        <f>P238</f>
        <v>-0.12869999999977608</v>
      </c>
      <c r="Q22" s="987">
        <f>Q238</f>
        <v>40.417199999999923</v>
      </c>
      <c r="R22" s="987">
        <f>R238</f>
        <v>49.949599999999883</v>
      </c>
      <c r="S22" s="557">
        <f t="shared" si="7"/>
        <v>-1.7134406182851616</v>
      </c>
      <c r="T22" s="557">
        <f t="shared" si="7"/>
        <v>1.8327240513056338</v>
      </c>
      <c r="U22" s="558">
        <f t="shared" si="8"/>
        <v>-46.967634820000114</v>
      </c>
      <c r="V22" s="558">
        <f t="shared" si="3"/>
        <v>35.841365179999968</v>
      </c>
      <c r="W22" s="559"/>
      <c r="X22" s="559"/>
      <c r="Y22" s="559"/>
      <c r="Z22" s="559"/>
      <c r="AA22" s="559"/>
      <c r="AB22" s="560"/>
      <c r="AC22" s="560"/>
      <c r="AD22" s="561" t="s">
        <v>1377</v>
      </c>
      <c r="AE22" s="562">
        <f t="shared" si="15"/>
        <v>-293.58574438000005</v>
      </c>
      <c r="AF22" s="562">
        <f t="shared" si="15"/>
        <v>-221.60666695849991</v>
      </c>
      <c r="AG22" s="562">
        <f t="shared" si="15"/>
        <v>4.9826922200000432</v>
      </c>
      <c r="AH22" s="562">
        <f t="shared" si="15"/>
        <v>101.01988363000007</v>
      </c>
      <c r="AI22" s="563">
        <f t="shared" si="15"/>
        <v>26.589863100000002</v>
      </c>
      <c r="AJ22" s="563">
        <f t="shared" si="15"/>
        <v>33.394933209999976</v>
      </c>
      <c r="AK22" s="563">
        <f t="shared" si="15"/>
        <v>47.647242969999944</v>
      </c>
      <c r="AL22" s="563">
        <f t="shared" si="15"/>
        <v>43.326696280000036</v>
      </c>
      <c r="AM22" s="563">
        <f t="shared" si="15"/>
        <v>-12.134065009999944</v>
      </c>
      <c r="AN22" s="563">
        <f t="shared" si="15"/>
        <v>-27.41130000000004</v>
      </c>
      <c r="AO22" s="563">
        <f t="shared" si="15"/>
        <v>19.556334820000075</v>
      </c>
      <c r="AP22" s="563">
        <f>N22</f>
        <v>55.397700000000043</v>
      </c>
      <c r="AQ22" s="563">
        <f>O22</f>
        <v>56.117900000000049</v>
      </c>
      <c r="AR22" s="564">
        <f t="shared" si="16"/>
        <v>-0.12869999999977608</v>
      </c>
      <c r="AS22" s="563">
        <f t="shared" si="16"/>
        <v>40.417199999999923</v>
      </c>
      <c r="AT22" s="563">
        <f t="shared" si="16"/>
        <v>49.949599999999883</v>
      </c>
      <c r="AU22" s="40" t="s">
        <v>1075</v>
      </c>
      <c r="AV22" s="565" t="str">
        <f>IFERROR(#REF!/#REF!*100-100,"")</f>
        <v/>
      </c>
      <c r="AW22" s="565" t="e">
        <f>#REF!-#REF!</f>
        <v>#REF!</v>
      </c>
      <c r="AX22" s="565" t="str">
        <f>IFERROR(#REF!/#REF!*100-100,"")</f>
        <v/>
      </c>
      <c r="AY22" s="565" t="e">
        <f>#REF!-#REF!</f>
        <v>#REF!</v>
      </c>
      <c r="AZ22" s="565" t="str">
        <f>IFERROR(#REF!/#REF!*100-100,"")</f>
        <v/>
      </c>
      <c r="BA22" s="565" t="e">
        <f>#REF!-#REF!</f>
        <v>#REF!</v>
      </c>
      <c r="BB22" s="565" t="str">
        <f>IFERROR(#REF!/I22*100-100,"")</f>
        <v/>
      </c>
      <c r="BC22" s="565" t="e">
        <f>#REF!-I22</f>
        <v>#REF!</v>
      </c>
      <c r="BE22" s="567" t="e">
        <f>#REF!-I22</f>
        <v>#REF!</v>
      </c>
      <c r="BF22" s="567" t="e">
        <f>#REF!-I22</f>
        <v>#REF!</v>
      </c>
      <c r="BG22" s="567" t="e">
        <f>#REF!-#REF!</f>
        <v>#REF!</v>
      </c>
      <c r="BH22" s="567" t="e">
        <f>#REF!-#REF!</f>
        <v>#REF!</v>
      </c>
    </row>
    <row r="23" spans="1:60" ht="15.75" hidden="1" customHeight="1" x14ac:dyDescent="0.25">
      <c r="A23" s="587"/>
      <c r="B23" s="549"/>
      <c r="C23" s="570"/>
      <c r="D23" s="570"/>
      <c r="E23" s="570"/>
      <c r="F23" s="570"/>
      <c r="G23" s="570"/>
      <c r="H23" s="571"/>
      <c r="I23" s="571"/>
      <c r="J23" s="571"/>
      <c r="K23" s="571"/>
      <c r="L23" s="571"/>
      <c r="M23" s="570"/>
      <c r="N23" s="570"/>
      <c r="O23" s="988"/>
      <c r="P23" s="572"/>
      <c r="Q23" s="988"/>
      <c r="R23" s="988"/>
      <c r="S23" s="557" t="str">
        <f t="shared" si="7"/>
        <v/>
      </c>
      <c r="T23" s="557" t="str">
        <f t="shared" si="7"/>
        <v/>
      </c>
      <c r="U23" s="558">
        <f t="shared" si="8"/>
        <v>0</v>
      </c>
      <c r="V23" s="558">
        <f t="shared" si="3"/>
        <v>0</v>
      </c>
      <c r="W23" s="574"/>
      <c r="X23" s="574"/>
      <c r="Y23" s="574"/>
      <c r="Z23" s="574"/>
      <c r="AA23" s="574"/>
      <c r="AB23" s="575"/>
      <c r="AC23" s="575"/>
      <c r="AD23" s="588"/>
      <c r="AE23" s="589"/>
      <c r="AF23" s="589"/>
      <c r="AG23" s="589"/>
      <c r="AH23" s="589"/>
      <c r="AI23" s="590"/>
      <c r="AJ23" s="590"/>
      <c r="AK23" s="590"/>
      <c r="AL23" s="590"/>
      <c r="AM23" s="590"/>
      <c r="AN23" s="590"/>
      <c r="AO23" s="590"/>
      <c r="AP23" s="590"/>
      <c r="AQ23" s="590"/>
      <c r="AR23" s="591"/>
      <c r="AS23" s="590"/>
      <c r="AT23" s="590"/>
      <c r="AU23" s="39"/>
      <c r="AV23" s="565" t="str">
        <f>IFERROR(#REF!/#REF!*100-100,"")</f>
        <v/>
      </c>
      <c r="AW23" s="565" t="e">
        <f>#REF!-#REF!</f>
        <v>#REF!</v>
      </c>
      <c r="AX23" s="565" t="str">
        <f>IFERROR(#REF!/#REF!*100-100,"")</f>
        <v/>
      </c>
      <c r="AY23" s="565" t="e">
        <f>#REF!-#REF!</f>
        <v>#REF!</v>
      </c>
      <c r="AZ23" s="565" t="str">
        <f>IFERROR(#REF!/#REF!*100-100,"")</f>
        <v/>
      </c>
      <c r="BA23" s="565" t="e">
        <f>#REF!-#REF!</f>
        <v>#REF!</v>
      </c>
      <c r="BB23" s="565" t="str">
        <f>IFERROR(#REF!/I23*100-100,"")</f>
        <v/>
      </c>
      <c r="BC23" s="565" t="e">
        <f>#REF!-I23</f>
        <v>#REF!</v>
      </c>
      <c r="BE23" s="580"/>
      <c r="BF23" s="580"/>
      <c r="BG23" s="580"/>
      <c r="BH23" s="580"/>
    </row>
    <row r="24" spans="1:60" ht="22.5" hidden="1" customHeight="1" x14ac:dyDescent="0.25">
      <c r="A24" s="587"/>
      <c r="B24" s="601" t="str">
        <f t="shared" ref="B24:Q28" si="18">B240</f>
        <v>Net Acquisition Of Financial Assets And Liabilities (Financing)</v>
      </c>
      <c r="C24" s="602">
        <f t="shared" si="18"/>
        <v>18.627399999999998</v>
      </c>
      <c r="D24" s="602">
        <f t="shared" si="18"/>
        <v>198.38439999999997</v>
      </c>
      <c r="E24" s="602">
        <f t="shared" si="18"/>
        <v>9.4890784999999997</v>
      </c>
      <c r="F24" s="602">
        <f t="shared" si="18"/>
        <v>22.9</v>
      </c>
      <c r="G24" s="602">
        <f t="shared" si="18"/>
        <v>22.9</v>
      </c>
      <c r="H24" s="602">
        <f t="shared" si="18"/>
        <v>-36.8022725800001</v>
      </c>
      <c r="I24" s="602">
        <f t="shared" si="18"/>
        <v>-59.720145389999907</v>
      </c>
      <c r="J24" s="603">
        <f t="shared" si="18"/>
        <v>9.7837983200001446</v>
      </c>
      <c r="K24" s="603">
        <f t="shared" si="18"/>
        <v>10.31754646999979</v>
      </c>
      <c r="L24" s="603">
        <f t="shared" si="18"/>
        <v>22.757137</v>
      </c>
      <c r="M24" s="1026">
        <f t="shared" si="18"/>
        <v>-19.577951300000251</v>
      </c>
      <c r="N24" s="1026">
        <f>N240</f>
        <v>-55.465799999999994</v>
      </c>
      <c r="O24" s="1026">
        <f>O240</f>
        <v>-56.154200000000003</v>
      </c>
      <c r="P24" s="1027">
        <f t="shared" si="18"/>
        <v>0.28129999999999455</v>
      </c>
      <c r="Q24" s="1026">
        <f t="shared" si="18"/>
        <v>-40.430300000000003</v>
      </c>
      <c r="R24" s="602">
        <f>R240</f>
        <v>-50.116900000000001</v>
      </c>
      <c r="S24" s="557">
        <f t="shared" si="7"/>
        <v>-1.8602993997004216</v>
      </c>
      <c r="T24" s="557">
        <f t="shared" si="7"/>
        <v>1.8330747763173405</v>
      </c>
      <c r="U24" s="558">
        <f t="shared" si="8"/>
        <v>42.335088300000251</v>
      </c>
      <c r="V24" s="558">
        <f t="shared" si="3"/>
        <v>-35.887848699999743</v>
      </c>
      <c r="W24" s="604"/>
      <c r="X24" s="604"/>
      <c r="Y24" s="604"/>
      <c r="Z24" s="604"/>
      <c r="AA24" s="604"/>
      <c r="AB24" s="605"/>
      <c r="AC24" s="606"/>
      <c r="AD24" s="581" t="s">
        <v>1378</v>
      </c>
      <c r="AE24" s="607">
        <f t="shared" ref="AE24:AT37" si="19">C24</f>
        <v>18.627399999999998</v>
      </c>
      <c r="AF24" s="607">
        <f t="shared" si="19"/>
        <v>198.38439999999997</v>
      </c>
      <c r="AG24" s="607">
        <f t="shared" si="19"/>
        <v>9.4890784999999997</v>
      </c>
      <c r="AH24" s="607">
        <f t="shared" si="19"/>
        <v>22.9</v>
      </c>
      <c r="AI24" s="608">
        <f t="shared" si="19"/>
        <v>22.9</v>
      </c>
      <c r="AJ24" s="608">
        <f t="shared" si="19"/>
        <v>-36.8022725800001</v>
      </c>
      <c r="AK24" s="608">
        <f t="shared" si="19"/>
        <v>-59.720145389999907</v>
      </c>
      <c r="AL24" s="608">
        <f t="shared" si="19"/>
        <v>9.7837983200001446</v>
      </c>
      <c r="AM24" s="608">
        <f t="shared" si="19"/>
        <v>10.31754646999979</v>
      </c>
      <c r="AN24" s="608">
        <f t="shared" si="19"/>
        <v>22.757137</v>
      </c>
      <c r="AO24" s="608">
        <f t="shared" si="19"/>
        <v>-19.577951300000251</v>
      </c>
      <c r="AP24" s="608">
        <f t="shared" si="19"/>
        <v>-55.465799999999994</v>
      </c>
      <c r="AQ24" s="608">
        <f t="shared" si="19"/>
        <v>-56.154200000000003</v>
      </c>
      <c r="AR24" s="609">
        <f t="shared" si="19"/>
        <v>0.28129999999999455</v>
      </c>
      <c r="AS24" s="608">
        <f t="shared" si="19"/>
        <v>-40.430300000000003</v>
      </c>
      <c r="AT24" s="608">
        <f t="shared" si="19"/>
        <v>-50.116900000000001</v>
      </c>
      <c r="AU24" s="610" t="str">
        <f t="shared" ref="AU24:AU28" si="20">AU240</f>
        <v>Net Acquisition Of Financial Assets And Liabilities (Financing)</v>
      </c>
      <c r="AV24" s="565" t="str">
        <f>IFERROR(#REF!/#REF!*100-100,"")</f>
        <v/>
      </c>
      <c r="AW24" s="565" t="e">
        <f>#REF!-#REF!</f>
        <v>#REF!</v>
      </c>
      <c r="AX24" s="565" t="str">
        <f>IFERROR(#REF!/#REF!*100-100,"")</f>
        <v/>
      </c>
      <c r="AY24" s="565" t="e">
        <f>#REF!-#REF!</f>
        <v>#REF!</v>
      </c>
      <c r="AZ24" s="565" t="str">
        <f>IFERROR(#REF!/#REF!*100-100,"")</f>
        <v/>
      </c>
      <c r="BA24" s="565" t="e">
        <f>#REF!-#REF!</f>
        <v>#REF!</v>
      </c>
      <c r="BB24" s="565" t="str">
        <f>IFERROR(#REF!/I24*100-100,"")</f>
        <v/>
      </c>
      <c r="BC24" s="565" t="e">
        <f>#REF!-I24</f>
        <v>#REF!</v>
      </c>
      <c r="BE24" s="580" t="e">
        <f>#REF!-I24</f>
        <v>#REF!</v>
      </c>
      <c r="BF24" s="580" t="e">
        <f>#REF!-I24</f>
        <v>#REF!</v>
      </c>
      <c r="BG24" s="580" t="e">
        <f>#REF!-#REF!</f>
        <v>#REF!</v>
      </c>
      <c r="BH24" s="580" t="e">
        <f>#REF!-#REF!</f>
        <v>#REF!</v>
      </c>
    </row>
    <row r="25" spans="1:60" ht="6.75" hidden="1" customHeight="1" x14ac:dyDescent="0.25">
      <c r="A25" s="587"/>
      <c r="B25" s="611" t="str">
        <f t="shared" si="18"/>
        <v xml:space="preserve"> </v>
      </c>
      <c r="C25" s="611"/>
      <c r="D25" s="611"/>
      <c r="E25" s="611"/>
      <c r="F25" s="611"/>
      <c r="G25" s="611"/>
      <c r="H25" s="612"/>
      <c r="I25" s="612"/>
      <c r="J25" s="613"/>
      <c r="K25" s="613"/>
      <c r="L25" s="613"/>
      <c r="M25" s="1028"/>
      <c r="N25" s="1028"/>
      <c r="O25" s="1028"/>
      <c r="P25" s="1029"/>
      <c r="Q25" s="1028"/>
      <c r="R25" s="612"/>
      <c r="S25" s="557" t="str">
        <f t="shared" si="7"/>
        <v/>
      </c>
      <c r="T25" s="557" t="str">
        <f t="shared" si="7"/>
        <v/>
      </c>
      <c r="U25" s="558">
        <f t="shared" si="8"/>
        <v>0</v>
      </c>
      <c r="V25" s="558">
        <f t="shared" si="3"/>
        <v>0</v>
      </c>
      <c r="W25" s="614"/>
      <c r="X25" s="614"/>
      <c r="Y25" s="614"/>
      <c r="Z25" s="614"/>
      <c r="AA25" s="614"/>
      <c r="AB25" s="606"/>
      <c r="AC25" s="606"/>
      <c r="AD25" s="551" t="s">
        <v>1108</v>
      </c>
      <c r="AE25" s="607">
        <f t="shared" si="19"/>
        <v>0</v>
      </c>
      <c r="AF25" s="607">
        <f t="shared" si="19"/>
        <v>0</v>
      </c>
      <c r="AG25" s="607">
        <f t="shared" si="19"/>
        <v>0</v>
      </c>
      <c r="AH25" s="607">
        <f t="shared" si="19"/>
        <v>0</v>
      </c>
      <c r="AI25" s="608">
        <f t="shared" si="19"/>
        <v>0</v>
      </c>
      <c r="AJ25" s="608">
        <f t="shared" si="19"/>
        <v>0</v>
      </c>
      <c r="AK25" s="608">
        <f t="shared" si="19"/>
        <v>0</v>
      </c>
      <c r="AL25" s="608">
        <f t="shared" si="19"/>
        <v>0</v>
      </c>
      <c r="AM25" s="608">
        <f t="shared" si="19"/>
        <v>0</v>
      </c>
      <c r="AN25" s="608">
        <f t="shared" si="19"/>
        <v>0</v>
      </c>
      <c r="AO25" s="608">
        <f t="shared" si="19"/>
        <v>0</v>
      </c>
      <c r="AP25" s="608">
        <f t="shared" si="19"/>
        <v>0</v>
      </c>
      <c r="AQ25" s="608">
        <f t="shared" si="19"/>
        <v>0</v>
      </c>
      <c r="AR25" s="609">
        <f t="shared" si="19"/>
        <v>0</v>
      </c>
      <c r="AS25" s="608">
        <f t="shared" si="19"/>
        <v>0</v>
      </c>
      <c r="AT25" s="608">
        <f t="shared" si="19"/>
        <v>0</v>
      </c>
      <c r="AU25" s="615" t="str">
        <f t="shared" si="20"/>
        <v xml:space="preserve"> </v>
      </c>
      <c r="AV25" s="565" t="str">
        <f>IFERROR(#REF!/#REF!*100-100,"")</f>
        <v/>
      </c>
      <c r="AW25" s="565" t="e">
        <f>#REF!-#REF!</f>
        <v>#REF!</v>
      </c>
      <c r="AX25" s="565" t="str">
        <f>IFERROR(#REF!/#REF!*100-100,"")</f>
        <v/>
      </c>
      <c r="AY25" s="565" t="e">
        <f>#REF!-#REF!</f>
        <v>#REF!</v>
      </c>
      <c r="AZ25" s="565" t="str">
        <f>IFERROR(#REF!/#REF!*100-100,"")</f>
        <v/>
      </c>
      <c r="BA25" s="565" t="e">
        <f>#REF!-#REF!</f>
        <v>#REF!</v>
      </c>
      <c r="BB25" s="565" t="str">
        <f>IFERROR(#REF!/I25*100-100,"")</f>
        <v/>
      </c>
      <c r="BC25" s="565" t="e">
        <f>#REF!-I25</f>
        <v>#REF!</v>
      </c>
      <c r="BE25" s="580"/>
      <c r="BF25" s="580"/>
      <c r="BG25" s="580"/>
      <c r="BH25" s="580"/>
    </row>
    <row r="26" spans="1:60" hidden="1" x14ac:dyDescent="0.25">
      <c r="A26" s="568"/>
      <c r="B26" s="616" t="str">
        <f t="shared" si="18"/>
        <v>Financial Assets</v>
      </c>
      <c r="C26" s="617">
        <f t="shared" si="18"/>
        <v>23.299999999999997</v>
      </c>
      <c r="D26" s="617">
        <f t="shared" si="18"/>
        <v>23.299999999999997</v>
      </c>
      <c r="E26" s="617">
        <f t="shared" si="18"/>
        <v>22.9</v>
      </c>
      <c r="F26" s="617">
        <f t="shared" si="18"/>
        <v>22.9</v>
      </c>
      <c r="G26" s="617">
        <f t="shared" si="18"/>
        <v>22.9</v>
      </c>
      <c r="H26" s="617">
        <f t="shared" si="18"/>
        <v>-23.391351080000099</v>
      </c>
      <c r="I26" s="617">
        <f t="shared" si="18"/>
        <v>-61.464911849999901</v>
      </c>
      <c r="J26" s="618">
        <f t="shared" si="18"/>
        <v>-4.26456281999985</v>
      </c>
      <c r="K26" s="618">
        <f t="shared" si="18"/>
        <v>22.80002475999979</v>
      </c>
      <c r="L26" s="618">
        <f t="shared" si="18"/>
        <v>20.882137</v>
      </c>
      <c r="M26" s="1030">
        <f t="shared" si="18"/>
        <v>28.527509259999746</v>
      </c>
      <c r="N26" s="1030">
        <f>N242</f>
        <v>-37.058799999999998</v>
      </c>
      <c r="O26" s="1030">
        <f>O242</f>
        <v>-27.633300000000002</v>
      </c>
      <c r="P26" s="1031">
        <f t="shared" si="18"/>
        <v>16.506999999999998</v>
      </c>
      <c r="Q26" s="1030">
        <f t="shared" si="18"/>
        <v>4.7954000000000008</v>
      </c>
      <c r="R26" s="617">
        <f>R242</f>
        <v>1.1088</v>
      </c>
      <c r="S26" s="557">
        <f t="shared" si="7"/>
        <v>0.36612020407680235</v>
      </c>
      <c r="T26" s="557">
        <f t="shared" si="7"/>
        <v>-2.2990548758479425</v>
      </c>
      <c r="U26" s="558">
        <f t="shared" si="8"/>
        <v>-7.6453722599997462</v>
      </c>
      <c r="V26" s="558">
        <f t="shared" si="3"/>
        <v>-65.586309259999751</v>
      </c>
      <c r="W26" s="604"/>
      <c r="X26" s="604"/>
      <c r="Y26" s="604"/>
      <c r="Z26" s="604"/>
      <c r="AA26" s="604"/>
      <c r="AB26" s="605"/>
      <c r="AC26" s="605"/>
      <c r="AD26" s="561" t="s">
        <v>1379</v>
      </c>
      <c r="AE26" s="619">
        <f t="shared" si="19"/>
        <v>23.299999999999997</v>
      </c>
      <c r="AF26" s="619">
        <f t="shared" si="19"/>
        <v>23.299999999999997</v>
      </c>
      <c r="AG26" s="619">
        <f t="shared" si="19"/>
        <v>22.9</v>
      </c>
      <c r="AH26" s="619">
        <f t="shared" si="19"/>
        <v>22.9</v>
      </c>
      <c r="AI26" s="620">
        <f t="shared" si="19"/>
        <v>22.9</v>
      </c>
      <c r="AJ26" s="620">
        <f t="shared" si="19"/>
        <v>-23.391351080000099</v>
      </c>
      <c r="AK26" s="620">
        <f t="shared" si="19"/>
        <v>-61.464911849999901</v>
      </c>
      <c r="AL26" s="620">
        <f t="shared" si="19"/>
        <v>-4.26456281999985</v>
      </c>
      <c r="AM26" s="620">
        <f t="shared" si="19"/>
        <v>22.80002475999979</v>
      </c>
      <c r="AN26" s="620">
        <f t="shared" si="19"/>
        <v>20.882137</v>
      </c>
      <c r="AO26" s="620">
        <f t="shared" si="19"/>
        <v>28.527509259999746</v>
      </c>
      <c r="AP26" s="620">
        <f t="shared" si="19"/>
        <v>-37.058799999999998</v>
      </c>
      <c r="AQ26" s="620">
        <f t="shared" si="19"/>
        <v>-27.633300000000002</v>
      </c>
      <c r="AR26" s="621">
        <f t="shared" si="19"/>
        <v>16.506999999999998</v>
      </c>
      <c r="AS26" s="620">
        <f t="shared" si="19"/>
        <v>4.7954000000000008</v>
      </c>
      <c r="AT26" s="620">
        <f t="shared" si="19"/>
        <v>1.1088</v>
      </c>
      <c r="AU26" s="615" t="str">
        <f t="shared" si="20"/>
        <v>Financial Assets</v>
      </c>
      <c r="AV26" s="565" t="str">
        <f>IFERROR(#REF!/#REF!*100-100,"")</f>
        <v/>
      </c>
      <c r="AW26" s="565" t="e">
        <f>#REF!-#REF!</f>
        <v>#REF!</v>
      </c>
      <c r="AX26" s="565" t="str">
        <f>IFERROR(#REF!/#REF!*100-100,"")</f>
        <v/>
      </c>
      <c r="AY26" s="565" t="e">
        <f>#REF!-#REF!</f>
        <v>#REF!</v>
      </c>
      <c r="AZ26" s="565" t="str">
        <f>IFERROR(#REF!/#REF!*100-100,"")</f>
        <v/>
      </c>
      <c r="BA26" s="565" t="e">
        <f>#REF!-#REF!</f>
        <v>#REF!</v>
      </c>
      <c r="BB26" s="565" t="str">
        <f>IFERROR(#REF!/I26*100-100,"")</f>
        <v/>
      </c>
      <c r="BC26" s="565" t="e">
        <f>#REF!-I26</f>
        <v>#REF!</v>
      </c>
      <c r="BE26" s="567" t="e">
        <f>#REF!-I26</f>
        <v>#REF!</v>
      </c>
      <c r="BF26" s="567" t="e">
        <f>#REF!-I26</f>
        <v>#REF!</v>
      </c>
      <c r="BG26" s="567" t="e">
        <f>#REF!-#REF!</f>
        <v>#REF!</v>
      </c>
      <c r="BH26" s="567" t="e">
        <f>#REF!-#REF!</f>
        <v>#REF!</v>
      </c>
    </row>
    <row r="27" spans="1:60" hidden="1" x14ac:dyDescent="0.25">
      <c r="A27" s="587"/>
      <c r="B27" s="622" t="str">
        <f t="shared" si="18"/>
        <v>Domestic</v>
      </c>
      <c r="C27" s="612">
        <f t="shared" si="18"/>
        <v>23.299999999999997</v>
      </c>
      <c r="D27" s="612">
        <f t="shared" si="18"/>
        <v>23.299999999999997</v>
      </c>
      <c r="E27" s="612">
        <f t="shared" si="18"/>
        <v>22.9</v>
      </c>
      <c r="F27" s="612">
        <f t="shared" si="18"/>
        <v>22.9</v>
      </c>
      <c r="G27" s="612">
        <f t="shared" si="18"/>
        <v>22.9</v>
      </c>
      <c r="H27" s="612">
        <f t="shared" si="18"/>
        <v>-23.391351080000099</v>
      </c>
      <c r="I27" s="612">
        <f t="shared" ref="I27:Q27" si="21">SUM(I28:I30)</f>
        <v>-61.464911849999901</v>
      </c>
      <c r="J27" s="613">
        <f t="shared" si="21"/>
        <v>-4.26456281999985</v>
      </c>
      <c r="K27" s="613">
        <f t="shared" si="21"/>
        <v>22.80002475999979</v>
      </c>
      <c r="L27" s="613">
        <f t="shared" si="21"/>
        <v>20.882137</v>
      </c>
      <c r="M27" s="1028">
        <f t="shared" si="21"/>
        <v>28.527509259999746</v>
      </c>
      <c r="N27" s="1028">
        <f>SUM(N28:N30)</f>
        <v>-37.058799999999998</v>
      </c>
      <c r="O27" s="1028">
        <f>SUM(O28:O30)</f>
        <v>-27.633300000000002</v>
      </c>
      <c r="P27" s="1029">
        <f t="shared" si="21"/>
        <v>16.506999999999998</v>
      </c>
      <c r="Q27" s="1028">
        <f t="shared" si="21"/>
        <v>4.7954000000000008</v>
      </c>
      <c r="R27" s="612">
        <f>SUM(R28:R30)</f>
        <v>1.1088</v>
      </c>
      <c r="S27" s="557">
        <f t="shared" si="7"/>
        <v>0.36612020407680235</v>
      </c>
      <c r="T27" s="557">
        <f t="shared" si="7"/>
        <v>-2.2990548758479425</v>
      </c>
      <c r="U27" s="558">
        <f t="shared" si="8"/>
        <v>-7.6453722599997462</v>
      </c>
      <c r="V27" s="558">
        <f t="shared" si="3"/>
        <v>-65.586309259999751</v>
      </c>
      <c r="W27" s="614"/>
      <c r="X27" s="614"/>
      <c r="Y27" s="614"/>
      <c r="Z27" s="614"/>
      <c r="AA27" s="614"/>
      <c r="AB27" s="606"/>
      <c r="AC27" s="606"/>
      <c r="AD27" s="576" t="s">
        <v>1380</v>
      </c>
      <c r="AE27" s="623">
        <f t="shared" si="19"/>
        <v>23.299999999999997</v>
      </c>
      <c r="AF27" s="623">
        <f t="shared" si="19"/>
        <v>23.299999999999997</v>
      </c>
      <c r="AG27" s="623">
        <f t="shared" si="19"/>
        <v>22.9</v>
      </c>
      <c r="AH27" s="623">
        <f t="shared" si="19"/>
        <v>22.9</v>
      </c>
      <c r="AI27" s="624">
        <f t="shared" si="19"/>
        <v>22.9</v>
      </c>
      <c r="AJ27" s="624">
        <f t="shared" si="19"/>
        <v>-23.391351080000099</v>
      </c>
      <c r="AK27" s="624">
        <f t="shared" si="19"/>
        <v>-61.464911849999901</v>
      </c>
      <c r="AL27" s="624">
        <f t="shared" si="19"/>
        <v>-4.26456281999985</v>
      </c>
      <c r="AM27" s="624">
        <f t="shared" si="19"/>
        <v>22.80002475999979</v>
      </c>
      <c r="AN27" s="624">
        <f t="shared" si="19"/>
        <v>20.882137</v>
      </c>
      <c r="AO27" s="624">
        <f t="shared" si="19"/>
        <v>28.527509259999746</v>
      </c>
      <c r="AP27" s="624">
        <f t="shared" si="19"/>
        <v>-37.058799999999998</v>
      </c>
      <c r="AQ27" s="624">
        <f t="shared" si="19"/>
        <v>-27.633300000000002</v>
      </c>
      <c r="AR27" s="625">
        <f t="shared" si="19"/>
        <v>16.506999999999998</v>
      </c>
      <c r="AS27" s="624">
        <f t="shared" si="19"/>
        <v>4.7954000000000008</v>
      </c>
      <c r="AT27" s="624">
        <f t="shared" si="19"/>
        <v>1.1088</v>
      </c>
      <c r="AU27" s="43" t="str">
        <f t="shared" si="20"/>
        <v>Domestic</v>
      </c>
      <c r="AV27" s="565" t="str">
        <f>IFERROR(#REF!/#REF!*100-100,"")</f>
        <v/>
      </c>
      <c r="AW27" s="565" t="e">
        <f>#REF!-#REF!</f>
        <v>#REF!</v>
      </c>
      <c r="AX27" s="565" t="str">
        <f>IFERROR(#REF!/#REF!*100-100,"")</f>
        <v/>
      </c>
      <c r="AY27" s="565" t="e">
        <f>#REF!-#REF!</f>
        <v>#REF!</v>
      </c>
      <c r="AZ27" s="565" t="str">
        <f>IFERROR(#REF!/#REF!*100-100,"")</f>
        <v/>
      </c>
      <c r="BA27" s="565" t="e">
        <f>#REF!-#REF!</f>
        <v>#REF!</v>
      </c>
      <c r="BB27" s="565" t="str">
        <f>IFERROR(#REF!/I27*100-100,"")</f>
        <v/>
      </c>
      <c r="BC27" s="565" t="e">
        <f>#REF!-I27</f>
        <v>#REF!</v>
      </c>
      <c r="BE27" s="580" t="e">
        <f>#REF!-I27</f>
        <v>#REF!</v>
      </c>
      <c r="BF27" s="580" t="e">
        <f>#REF!-I27</f>
        <v>#REF!</v>
      </c>
      <c r="BG27" s="580" t="e">
        <f>#REF!-#REF!</f>
        <v>#REF!</v>
      </c>
      <c r="BH27" s="580" t="e">
        <f>#REF!-#REF!</f>
        <v>#REF!</v>
      </c>
    </row>
    <row r="28" spans="1:60" ht="20.25" hidden="1" customHeight="1" x14ac:dyDescent="0.25">
      <c r="A28" s="626"/>
      <c r="B28" s="627" t="str">
        <f t="shared" si="18"/>
        <v>Currency and deposits</v>
      </c>
      <c r="C28" s="612">
        <f t="shared" si="18"/>
        <v>15.8</v>
      </c>
      <c r="D28" s="612">
        <f t="shared" si="18"/>
        <v>15.8</v>
      </c>
      <c r="E28" s="612">
        <f t="shared" si="18"/>
        <v>15.8</v>
      </c>
      <c r="F28" s="612">
        <f t="shared" si="18"/>
        <v>15.8</v>
      </c>
      <c r="G28" s="612">
        <f t="shared" si="18"/>
        <v>15.8</v>
      </c>
      <c r="H28" s="612">
        <f t="shared" si="18"/>
        <v>-16.2720798000001</v>
      </c>
      <c r="I28" s="612">
        <f t="shared" si="18"/>
        <v>-61.698661969999904</v>
      </c>
      <c r="J28" s="613">
        <f t="shared" si="18"/>
        <v>-4.0200311999998499</v>
      </c>
      <c r="K28" s="613">
        <f t="shared" si="18"/>
        <v>23.043666079999788</v>
      </c>
      <c r="L28" s="613">
        <f t="shared" si="18"/>
        <v>20.585236999999999</v>
      </c>
      <c r="M28" s="1028">
        <f t="shared" si="18"/>
        <v>19.529362419999746</v>
      </c>
      <c r="N28" s="1028">
        <f t="shared" si="18"/>
        <v>-57.348599999999998</v>
      </c>
      <c r="O28" s="1028">
        <f t="shared" si="18"/>
        <v>-27.9922</v>
      </c>
      <c r="P28" s="1029">
        <f t="shared" si="18"/>
        <v>2.7362000000000002</v>
      </c>
      <c r="Q28" s="1028">
        <f t="shared" si="18"/>
        <v>4.5246000000000004</v>
      </c>
      <c r="R28" s="612">
        <f t="shared" ref="R28" si="22">R244</f>
        <v>0.83799999999999997</v>
      </c>
      <c r="S28" s="557">
        <f t="shared" si="7"/>
        <v>-5.1292806587568185E-2</v>
      </c>
      <c r="T28" s="557">
        <f t="shared" si="7"/>
        <v>-3.9365321184920048</v>
      </c>
      <c r="U28" s="558">
        <f t="shared" si="8"/>
        <v>1.0558745800002534</v>
      </c>
      <c r="V28" s="558">
        <f t="shared" si="3"/>
        <v>-76.877962419999747</v>
      </c>
      <c r="W28" s="614"/>
      <c r="X28" s="614"/>
      <c r="Y28" s="614"/>
      <c r="Z28" s="614"/>
      <c r="AA28" s="614"/>
      <c r="AB28" s="606"/>
      <c r="AC28" s="606"/>
      <c r="AD28" s="628" t="s">
        <v>1381</v>
      </c>
      <c r="AE28" s="623">
        <f t="shared" si="19"/>
        <v>15.8</v>
      </c>
      <c r="AF28" s="623">
        <f t="shared" si="19"/>
        <v>15.8</v>
      </c>
      <c r="AG28" s="623">
        <f t="shared" si="19"/>
        <v>15.8</v>
      </c>
      <c r="AH28" s="623">
        <f t="shared" si="19"/>
        <v>15.8</v>
      </c>
      <c r="AI28" s="624">
        <f t="shared" si="19"/>
        <v>15.8</v>
      </c>
      <c r="AJ28" s="624">
        <f t="shared" si="19"/>
        <v>-16.2720798000001</v>
      </c>
      <c r="AK28" s="624">
        <f t="shared" si="19"/>
        <v>-61.698661969999904</v>
      </c>
      <c r="AL28" s="624">
        <f t="shared" si="19"/>
        <v>-4.0200311999998499</v>
      </c>
      <c r="AM28" s="624">
        <f t="shared" si="19"/>
        <v>23.043666079999788</v>
      </c>
      <c r="AN28" s="624">
        <f t="shared" si="19"/>
        <v>20.585236999999999</v>
      </c>
      <c r="AO28" s="624">
        <f t="shared" si="19"/>
        <v>19.529362419999746</v>
      </c>
      <c r="AP28" s="624">
        <f t="shared" si="19"/>
        <v>-57.348599999999998</v>
      </c>
      <c r="AQ28" s="624">
        <f t="shared" si="19"/>
        <v>-27.9922</v>
      </c>
      <c r="AR28" s="625">
        <f t="shared" si="19"/>
        <v>2.7362000000000002</v>
      </c>
      <c r="AS28" s="624">
        <f t="shared" si="19"/>
        <v>4.5246000000000004</v>
      </c>
      <c r="AT28" s="624">
        <f t="shared" si="19"/>
        <v>0.83799999999999997</v>
      </c>
      <c r="AU28" s="43" t="str">
        <f t="shared" si="20"/>
        <v>Currency and deposits</v>
      </c>
      <c r="AV28" s="565" t="str">
        <f>IFERROR(#REF!/#REF!*100-100,"")</f>
        <v/>
      </c>
      <c r="AW28" s="565" t="e">
        <f>#REF!-#REF!</f>
        <v>#REF!</v>
      </c>
      <c r="AX28" s="565" t="str">
        <f>IFERROR(#REF!/#REF!*100-100,"")</f>
        <v/>
      </c>
      <c r="AY28" s="565" t="e">
        <f>#REF!-#REF!</f>
        <v>#REF!</v>
      </c>
      <c r="AZ28" s="565" t="str">
        <f>IFERROR(#REF!/#REF!*100-100,"")</f>
        <v/>
      </c>
      <c r="BA28" s="565" t="e">
        <f>#REF!-#REF!</f>
        <v>#REF!</v>
      </c>
      <c r="BB28" s="565" t="str">
        <f>IFERROR(#REF!/I28*100-100,"")</f>
        <v/>
      </c>
      <c r="BC28" s="565" t="e">
        <f>#REF!-I28</f>
        <v>#REF!</v>
      </c>
      <c r="BE28" s="580" t="e">
        <f>#REF!-I28</f>
        <v>#REF!</v>
      </c>
      <c r="BF28" s="580" t="e">
        <f>#REF!-I28</f>
        <v>#REF!</v>
      </c>
      <c r="BG28" s="580" t="e">
        <f>#REF!-#REF!</f>
        <v>#REF!</v>
      </c>
      <c r="BH28" s="580" t="e">
        <f>#REF!-#REF!</f>
        <v>#REF!</v>
      </c>
    </row>
    <row r="29" spans="1:60" hidden="1" x14ac:dyDescent="0.25">
      <c r="A29" s="626"/>
      <c r="B29" s="627" t="str">
        <f t="shared" ref="B29:R32" si="23">B246</f>
        <v>Loans</v>
      </c>
      <c r="C29" s="612">
        <f t="shared" si="23"/>
        <v>7.1</v>
      </c>
      <c r="D29" s="612">
        <f t="shared" si="23"/>
        <v>7.1</v>
      </c>
      <c r="E29" s="612">
        <f t="shared" si="23"/>
        <v>7.1</v>
      </c>
      <c r="F29" s="612">
        <f t="shared" si="23"/>
        <v>7.1</v>
      </c>
      <c r="G29" s="612">
        <f t="shared" si="23"/>
        <v>7.1</v>
      </c>
      <c r="H29" s="612">
        <f t="shared" si="23"/>
        <v>-7.1192712800000004</v>
      </c>
      <c r="I29" s="612">
        <f t="shared" si="23"/>
        <v>0.23375012000000001</v>
      </c>
      <c r="J29" s="613">
        <f t="shared" si="23"/>
        <v>-0.24453162000000001</v>
      </c>
      <c r="K29" s="613">
        <f t="shared" si="23"/>
        <v>-0.24364131999999999</v>
      </c>
      <c r="L29" s="613">
        <f t="shared" si="23"/>
        <v>-0.70309999999999995</v>
      </c>
      <c r="M29" s="1028">
        <f t="shared" si="23"/>
        <v>11.49814684</v>
      </c>
      <c r="N29" s="1028">
        <f t="shared" si="23"/>
        <v>20.389800000000001</v>
      </c>
      <c r="O29" s="1028">
        <f t="shared" si="23"/>
        <v>0.38890000000000002</v>
      </c>
      <c r="P29" s="1029">
        <f t="shared" si="23"/>
        <v>13.870799999999999</v>
      </c>
      <c r="Q29" s="1028">
        <f t="shared" si="23"/>
        <v>0.37080000000000002</v>
      </c>
      <c r="R29" s="612">
        <f t="shared" si="23"/>
        <v>0.37080000000000002</v>
      </c>
      <c r="S29" s="557">
        <f t="shared" si="7"/>
        <v>-17.353501408050064</v>
      </c>
      <c r="T29" s="557">
        <f t="shared" si="7"/>
        <v>0.77331184613745996</v>
      </c>
      <c r="U29" s="558">
        <f t="shared" si="8"/>
        <v>-12.20124684</v>
      </c>
      <c r="V29" s="558">
        <f t="shared" si="3"/>
        <v>8.8916531600000006</v>
      </c>
      <c r="W29" s="614"/>
      <c r="X29" s="614"/>
      <c r="Y29" s="614"/>
      <c r="Z29" s="614"/>
      <c r="AA29" s="614"/>
      <c r="AB29" s="606"/>
      <c r="AC29" s="606"/>
      <c r="AD29" s="628" t="s">
        <v>1382</v>
      </c>
      <c r="AE29" s="623">
        <f t="shared" si="19"/>
        <v>7.1</v>
      </c>
      <c r="AF29" s="623">
        <f t="shared" si="19"/>
        <v>7.1</v>
      </c>
      <c r="AG29" s="623">
        <f t="shared" si="19"/>
        <v>7.1</v>
      </c>
      <c r="AH29" s="623">
        <f t="shared" si="19"/>
        <v>7.1</v>
      </c>
      <c r="AI29" s="624">
        <f t="shared" si="19"/>
        <v>7.1</v>
      </c>
      <c r="AJ29" s="624">
        <f t="shared" si="19"/>
        <v>-7.1192712800000004</v>
      </c>
      <c r="AK29" s="624">
        <f t="shared" si="19"/>
        <v>0.23375012000000001</v>
      </c>
      <c r="AL29" s="624">
        <f t="shared" si="19"/>
        <v>-0.24453162000000001</v>
      </c>
      <c r="AM29" s="624">
        <f t="shared" si="19"/>
        <v>-0.24364131999999999</v>
      </c>
      <c r="AN29" s="624">
        <f t="shared" si="19"/>
        <v>-0.70309999999999995</v>
      </c>
      <c r="AO29" s="624">
        <f t="shared" si="19"/>
        <v>11.49814684</v>
      </c>
      <c r="AP29" s="624">
        <f t="shared" si="19"/>
        <v>20.389800000000001</v>
      </c>
      <c r="AQ29" s="624">
        <f t="shared" si="19"/>
        <v>0.38890000000000002</v>
      </c>
      <c r="AR29" s="625">
        <f t="shared" si="19"/>
        <v>13.870799999999999</v>
      </c>
      <c r="AS29" s="624">
        <f t="shared" si="19"/>
        <v>0.37080000000000002</v>
      </c>
      <c r="AT29" s="624">
        <f t="shared" si="19"/>
        <v>0.37080000000000002</v>
      </c>
      <c r="AU29" s="43" t="str">
        <f>AU246</f>
        <v>Loans</v>
      </c>
      <c r="AV29" s="565" t="str">
        <f>IFERROR(#REF!/#REF!*100-100,"")</f>
        <v/>
      </c>
      <c r="AW29" s="565" t="e">
        <f>#REF!-#REF!</f>
        <v>#REF!</v>
      </c>
      <c r="AX29" s="565" t="str">
        <f>IFERROR(#REF!/#REF!*100-100,"")</f>
        <v/>
      </c>
      <c r="AY29" s="565" t="e">
        <f>#REF!-#REF!</f>
        <v>#REF!</v>
      </c>
      <c r="AZ29" s="565" t="str">
        <f>IFERROR(#REF!/#REF!*100-100,"")</f>
        <v/>
      </c>
      <c r="BA29" s="565" t="e">
        <f>#REF!-#REF!</f>
        <v>#REF!</v>
      </c>
      <c r="BB29" s="565" t="str">
        <f>IFERROR(#REF!/I29*100-100,"")</f>
        <v/>
      </c>
      <c r="BC29" s="565" t="e">
        <f>#REF!-I29</f>
        <v>#REF!</v>
      </c>
      <c r="BE29" s="580" t="e">
        <f>#REF!-I29</f>
        <v>#REF!</v>
      </c>
      <c r="BF29" s="580" t="e">
        <f>#REF!-I29</f>
        <v>#REF!</v>
      </c>
      <c r="BG29" s="580" t="e">
        <f>#REF!-#REF!</f>
        <v>#REF!</v>
      </c>
      <c r="BH29" s="580" t="e">
        <f>#REF!-#REF!</f>
        <v>#REF!</v>
      </c>
    </row>
    <row r="30" spans="1:60" hidden="1" x14ac:dyDescent="0.25">
      <c r="A30" s="626"/>
      <c r="B30" s="627" t="str">
        <f t="shared" si="23"/>
        <v>Equity and inveestment fund shares</v>
      </c>
      <c r="C30" s="612">
        <f t="shared" si="23"/>
        <v>0.4</v>
      </c>
      <c r="D30" s="612">
        <f t="shared" si="23"/>
        <v>0.4</v>
      </c>
      <c r="E30" s="612">
        <f t="shared" si="23"/>
        <v>0</v>
      </c>
      <c r="F30" s="612">
        <f t="shared" si="23"/>
        <v>0</v>
      </c>
      <c r="G30" s="612">
        <f t="shared" si="23"/>
        <v>0</v>
      </c>
      <c r="H30" s="612">
        <f t="shared" si="23"/>
        <v>0</v>
      </c>
      <c r="I30" s="612">
        <f t="shared" si="23"/>
        <v>0</v>
      </c>
      <c r="J30" s="613">
        <f t="shared" si="23"/>
        <v>0</v>
      </c>
      <c r="K30" s="613">
        <f t="shared" si="23"/>
        <v>0</v>
      </c>
      <c r="L30" s="613">
        <f t="shared" si="23"/>
        <v>1</v>
      </c>
      <c r="M30" s="1028">
        <f t="shared" si="23"/>
        <v>-2.5</v>
      </c>
      <c r="N30" s="1028">
        <f t="shared" si="23"/>
        <v>-0.1</v>
      </c>
      <c r="O30" s="1028">
        <f t="shared" si="23"/>
        <v>-0.03</v>
      </c>
      <c r="P30" s="1029">
        <f t="shared" si="23"/>
        <v>-0.1</v>
      </c>
      <c r="Q30" s="1028">
        <f t="shared" si="23"/>
        <v>-0.1</v>
      </c>
      <c r="R30" s="612">
        <f t="shared" si="23"/>
        <v>-0.1</v>
      </c>
      <c r="S30" s="557">
        <f t="shared" si="7"/>
        <v>-3.5</v>
      </c>
      <c r="T30" s="557">
        <f t="shared" si="7"/>
        <v>-0.96</v>
      </c>
      <c r="U30" s="558">
        <f t="shared" si="8"/>
        <v>3.5</v>
      </c>
      <c r="V30" s="558">
        <f t="shared" si="3"/>
        <v>2.4</v>
      </c>
      <c r="W30" s="614"/>
      <c r="X30" s="614"/>
      <c r="Y30" s="614"/>
      <c r="Z30" s="614"/>
      <c r="AA30" s="614"/>
      <c r="AB30" s="606"/>
      <c r="AC30" s="606"/>
      <c r="AD30" s="628" t="s">
        <v>1383</v>
      </c>
      <c r="AE30" s="623">
        <f t="shared" si="19"/>
        <v>0.4</v>
      </c>
      <c r="AF30" s="623">
        <f t="shared" si="19"/>
        <v>0.4</v>
      </c>
      <c r="AG30" s="623">
        <f t="shared" si="19"/>
        <v>0</v>
      </c>
      <c r="AH30" s="623">
        <f t="shared" si="19"/>
        <v>0</v>
      </c>
      <c r="AI30" s="624">
        <f t="shared" si="19"/>
        <v>0</v>
      </c>
      <c r="AJ30" s="624">
        <f t="shared" si="19"/>
        <v>0</v>
      </c>
      <c r="AK30" s="624">
        <f t="shared" si="19"/>
        <v>0</v>
      </c>
      <c r="AL30" s="624">
        <f t="shared" si="19"/>
        <v>0</v>
      </c>
      <c r="AM30" s="624">
        <f t="shared" si="19"/>
        <v>0</v>
      </c>
      <c r="AN30" s="624">
        <f t="shared" si="19"/>
        <v>1</v>
      </c>
      <c r="AO30" s="624">
        <f t="shared" si="19"/>
        <v>-2.5</v>
      </c>
      <c r="AP30" s="624">
        <f t="shared" si="19"/>
        <v>-0.1</v>
      </c>
      <c r="AQ30" s="624">
        <f t="shared" si="19"/>
        <v>-0.03</v>
      </c>
      <c r="AR30" s="625">
        <f t="shared" si="19"/>
        <v>-0.1</v>
      </c>
      <c r="AS30" s="624">
        <f t="shared" si="19"/>
        <v>-0.1</v>
      </c>
      <c r="AT30" s="624">
        <f t="shared" si="19"/>
        <v>-0.1</v>
      </c>
      <c r="AU30" s="43" t="str">
        <f>AU247</f>
        <v>Shares and other equity</v>
      </c>
      <c r="AV30" s="565" t="str">
        <f>IFERROR(#REF!/#REF!*100-100,"")</f>
        <v/>
      </c>
      <c r="AW30" s="565" t="e">
        <f>#REF!-#REF!</f>
        <v>#REF!</v>
      </c>
      <c r="AX30" s="565" t="str">
        <f>IFERROR(#REF!/#REF!*100-100,"")</f>
        <v/>
      </c>
      <c r="AY30" s="565" t="e">
        <f>#REF!-#REF!</f>
        <v>#REF!</v>
      </c>
      <c r="AZ30" s="565" t="str">
        <f>IFERROR(#REF!/#REF!*100-100,"")</f>
        <v/>
      </c>
      <c r="BA30" s="565" t="e">
        <f>#REF!-#REF!</f>
        <v>#REF!</v>
      </c>
      <c r="BB30" s="565" t="str">
        <f>IFERROR(#REF!/I30*100-100,"")</f>
        <v/>
      </c>
      <c r="BC30" s="565" t="e">
        <f>#REF!-I30</f>
        <v>#REF!</v>
      </c>
      <c r="BE30" s="580" t="e">
        <f>#REF!-I30</f>
        <v>#REF!</v>
      </c>
      <c r="BF30" s="580" t="e">
        <f>#REF!-I30</f>
        <v>#REF!</v>
      </c>
      <c r="BG30" s="580" t="e">
        <f>#REF!-#REF!</f>
        <v>#REF!</v>
      </c>
      <c r="BH30" s="580" t="e">
        <f>#REF!-#REF!</f>
        <v>#REF!</v>
      </c>
    </row>
    <row r="31" spans="1:60" hidden="1" x14ac:dyDescent="0.25">
      <c r="A31" s="626"/>
      <c r="B31" s="616" t="str">
        <f t="shared" si="23"/>
        <v>Financial Liabilities</v>
      </c>
      <c r="C31" s="617">
        <f t="shared" si="23"/>
        <v>-4.6726000000000001</v>
      </c>
      <c r="D31" s="617">
        <f t="shared" si="23"/>
        <v>175.08439999999999</v>
      </c>
      <c r="E31" s="617">
        <f t="shared" si="23"/>
        <v>-13.410921499999999</v>
      </c>
      <c r="F31" s="617">
        <f t="shared" si="23"/>
        <v>0</v>
      </c>
      <c r="G31" s="617">
        <f t="shared" si="23"/>
        <v>0</v>
      </c>
      <c r="H31" s="617">
        <f t="shared" si="23"/>
        <v>-13.410921499999999</v>
      </c>
      <c r="I31" s="617">
        <f t="shared" si="23"/>
        <v>1.9447664599999985</v>
      </c>
      <c r="J31" s="618">
        <f t="shared" si="23"/>
        <v>14.048361139999995</v>
      </c>
      <c r="K31" s="618">
        <f t="shared" si="23"/>
        <v>-12.48247829</v>
      </c>
      <c r="L31" s="618">
        <f t="shared" si="23"/>
        <v>1.8750000000000018</v>
      </c>
      <c r="M31" s="1030">
        <f t="shared" si="23"/>
        <v>-48.105460559999997</v>
      </c>
      <c r="N31" s="1030">
        <f t="shared" si="23"/>
        <v>-18.406999999999996</v>
      </c>
      <c r="O31" s="1030">
        <f t="shared" si="23"/>
        <v>-28.520899999999997</v>
      </c>
      <c r="P31" s="1031">
        <f t="shared" si="23"/>
        <v>-16.225700000000003</v>
      </c>
      <c r="Q31" s="1030">
        <f t="shared" si="23"/>
        <v>-45.225700000000003</v>
      </c>
      <c r="R31" s="617">
        <f t="shared" si="23"/>
        <v>-51.225700000000003</v>
      </c>
      <c r="S31" s="557">
        <f t="shared" si="7"/>
        <v>-26.656245631999973</v>
      </c>
      <c r="T31" s="557">
        <f t="shared" si="7"/>
        <v>-0.6173615264104646</v>
      </c>
      <c r="U31" s="558">
        <f t="shared" si="8"/>
        <v>49.980460559999997</v>
      </c>
      <c r="V31" s="558">
        <f t="shared" si="3"/>
        <v>29.698460560000001</v>
      </c>
      <c r="W31" s="604"/>
      <c r="X31" s="604"/>
      <c r="Y31" s="604"/>
      <c r="Z31" s="604"/>
      <c r="AA31" s="604"/>
      <c r="AB31" s="605"/>
      <c r="AC31" s="605">
        <v>43.9</v>
      </c>
      <c r="AD31" s="561" t="s">
        <v>1384</v>
      </c>
      <c r="AE31" s="619">
        <f t="shared" si="19"/>
        <v>-4.6726000000000001</v>
      </c>
      <c r="AF31" s="619">
        <f t="shared" si="19"/>
        <v>175.08439999999999</v>
      </c>
      <c r="AG31" s="619">
        <f t="shared" si="19"/>
        <v>-13.410921499999999</v>
      </c>
      <c r="AH31" s="619">
        <f t="shared" si="19"/>
        <v>0</v>
      </c>
      <c r="AI31" s="620">
        <f t="shared" si="19"/>
        <v>0</v>
      </c>
      <c r="AJ31" s="620">
        <f t="shared" si="19"/>
        <v>-13.410921499999999</v>
      </c>
      <c r="AK31" s="620">
        <f t="shared" si="19"/>
        <v>1.9447664599999985</v>
      </c>
      <c r="AL31" s="620">
        <f t="shared" si="19"/>
        <v>14.048361139999995</v>
      </c>
      <c r="AM31" s="620">
        <f t="shared" si="19"/>
        <v>-12.48247829</v>
      </c>
      <c r="AN31" s="620">
        <f t="shared" si="19"/>
        <v>1.8750000000000018</v>
      </c>
      <c r="AO31" s="620">
        <f t="shared" si="19"/>
        <v>-48.105460559999997</v>
      </c>
      <c r="AP31" s="620">
        <f t="shared" si="19"/>
        <v>-18.406999999999996</v>
      </c>
      <c r="AQ31" s="620">
        <f t="shared" si="19"/>
        <v>-28.520899999999997</v>
      </c>
      <c r="AR31" s="621">
        <f t="shared" si="19"/>
        <v>-16.225700000000003</v>
      </c>
      <c r="AS31" s="620">
        <f t="shared" si="19"/>
        <v>-45.225700000000003</v>
      </c>
      <c r="AT31" s="620">
        <f t="shared" si="19"/>
        <v>-51.225700000000003</v>
      </c>
      <c r="AU31" s="615" t="str">
        <f>AU248</f>
        <v>Financial Liabilities</v>
      </c>
      <c r="AV31" s="565" t="str">
        <f>IFERROR(#REF!/#REF!*100-100,"")</f>
        <v/>
      </c>
      <c r="AW31" s="565" t="e">
        <f>#REF!-#REF!</f>
        <v>#REF!</v>
      </c>
      <c r="AX31" s="565" t="str">
        <f>IFERROR(#REF!/#REF!*100-100,"")</f>
        <v/>
      </c>
      <c r="AY31" s="565" t="e">
        <f>#REF!-#REF!</f>
        <v>#REF!</v>
      </c>
      <c r="AZ31" s="565" t="str">
        <f>IFERROR(#REF!/#REF!*100-100,"")</f>
        <v/>
      </c>
      <c r="BA31" s="565" t="e">
        <f>#REF!-#REF!</f>
        <v>#REF!</v>
      </c>
      <c r="BB31" s="565" t="str">
        <f>IFERROR(#REF!/I31*100-100,"")</f>
        <v/>
      </c>
      <c r="BC31" s="565" t="e">
        <f>#REF!-I31</f>
        <v>#REF!</v>
      </c>
      <c r="BE31" s="567" t="e">
        <f>#REF!-I31</f>
        <v>#REF!</v>
      </c>
      <c r="BF31" s="567" t="e">
        <f>#REF!-I31</f>
        <v>#REF!</v>
      </c>
      <c r="BG31" s="567" t="e">
        <f>#REF!-#REF!</f>
        <v>#REF!</v>
      </c>
      <c r="BH31" s="567" t="e">
        <f>#REF!-#REF!</f>
        <v>#REF!</v>
      </c>
    </row>
    <row r="32" spans="1:60" hidden="1" x14ac:dyDescent="0.25">
      <c r="A32" s="626"/>
      <c r="B32" s="622" t="str">
        <f t="shared" si="23"/>
        <v>Domestic</v>
      </c>
      <c r="C32" s="612">
        <f t="shared" si="23"/>
        <v>0.87400000000000233</v>
      </c>
      <c r="D32" s="612">
        <f t="shared" si="23"/>
        <v>1.9000000000000021</v>
      </c>
      <c r="E32" s="612">
        <f t="shared" si="23"/>
        <v>6.0000000000037801E-4</v>
      </c>
      <c r="F32" s="612">
        <f t="shared" si="23"/>
        <v>0</v>
      </c>
      <c r="G32" s="612">
        <f t="shared" si="23"/>
        <v>0</v>
      </c>
      <c r="H32" s="612">
        <f t="shared" si="23"/>
        <v>6.0000000000037801E-4</v>
      </c>
      <c r="I32" s="612">
        <f t="shared" si="23"/>
        <v>12.860427899999998</v>
      </c>
      <c r="J32" s="613">
        <f t="shared" si="23"/>
        <v>-2.6390000000000011</v>
      </c>
      <c r="K32" s="613">
        <f t="shared" si="23"/>
        <v>0</v>
      </c>
      <c r="L32" s="613">
        <f t="shared" si="23"/>
        <v>-8.4999999999999076E-2</v>
      </c>
      <c r="M32" s="1028">
        <f t="shared" si="23"/>
        <v>-1.8090000000000011</v>
      </c>
      <c r="N32" s="1028">
        <f t="shared" si="23"/>
        <v>30</v>
      </c>
      <c r="O32" s="1028">
        <f t="shared" si="23"/>
        <v>20.295000000000002</v>
      </c>
      <c r="P32" s="1029">
        <f t="shared" si="23"/>
        <v>35</v>
      </c>
      <c r="Q32" s="1028">
        <f t="shared" si="23"/>
        <v>6.0000000000000018</v>
      </c>
      <c r="R32" s="612">
        <f t="shared" si="23"/>
        <v>0</v>
      </c>
      <c r="S32" s="557">
        <f t="shared" si="7"/>
        <v>20.282352941176715</v>
      </c>
      <c r="T32" s="557">
        <f t="shared" si="7"/>
        <v>-17.583747927031499</v>
      </c>
      <c r="U32" s="558">
        <f t="shared" si="8"/>
        <v>1.724000000000002</v>
      </c>
      <c r="V32" s="558">
        <f t="shared" si="3"/>
        <v>31.809000000000001</v>
      </c>
      <c r="W32" s="614"/>
      <c r="X32" s="614"/>
      <c r="Y32" s="614"/>
      <c r="Z32" s="614"/>
      <c r="AA32" s="614"/>
      <c r="AB32" s="606"/>
      <c r="AC32" s="606"/>
      <c r="AD32" s="576" t="s">
        <v>1380</v>
      </c>
      <c r="AE32" s="623">
        <f t="shared" si="19"/>
        <v>0.87400000000000233</v>
      </c>
      <c r="AF32" s="623">
        <f t="shared" si="19"/>
        <v>1.9000000000000021</v>
      </c>
      <c r="AG32" s="623">
        <f t="shared" si="19"/>
        <v>6.0000000000037801E-4</v>
      </c>
      <c r="AH32" s="623">
        <f t="shared" si="19"/>
        <v>0</v>
      </c>
      <c r="AI32" s="624">
        <f t="shared" si="19"/>
        <v>0</v>
      </c>
      <c r="AJ32" s="624">
        <f t="shared" si="19"/>
        <v>6.0000000000037801E-4</v>
      </c>
      <c r="AK32" s="624">
        <f t="shared" si="19"/>
        <v>12.860427899999998</v>
      </c>
      <c r="AL32" s="624">
        <f t="shared" si="19"/>
        <v>-2.6390000000000011</v>
      </c>
      <c r="AM32" s="624">
        <f t="shared" si="19"/>
        <v>0</v>
      </c>
      <c r="AN32" s="624">
        <f t="shared" si="19"/>
        <v>-8.4999999999999076E-2</v>
      </c>
      <c r="AO32" s="624">
        <f t="shared" si="19"/>
        <v>-1.8090000000000011</v>
      </c>
      <c r="AP32" s="624">
        <f t="shared" si="19"/>
        <v>30</v>
      </c>
      <c r="AQ32" s="624">
        <f t="shared" si="19"/>
        <v>20.295000000000002</v>
      </c>
      <c r="AR32" s="625">
        <f t="shared" si="19"/>
        <v>35</v>
      </c>
      <c r="AS32" s="624">
        <f t="shared" si="19"/>
        <v>6.0000000000000018</v>
      </c>
      <c r="AT32" s="624">
        <f t="shared" si="19"/>
        <v>0</v>
      </c>
      <c r="AU32" s="43" t="str">
        <f>AU249</f>
        <v>Domestic</v>
      </c>
      <c r="AV32" s="565" t="str">
        <f>IFERROR(#REF!/#REF!*100-100,"")</f>
        <v/>
      </c>
      <c r="AW32" s="565" t="e">
        <f>#REF!-#REF!</f>
        <v>#REF!</v>
      </c>
      <c r="AX32" s="565" t="str">
        <f>IFERROR(#REF!/#REF!*100-100,"")</f>
        <v/>
      </c>
      <c r="AY32" s="565" t="e">
        <f>#REF!-#REF!</f>
        <v>#REF!</v>
      </c>
      <c r="AZ32" s="565" t="str">
        <f>IFERROR(#REF!/#REF!*100-100,"")</f>
        <v/>
      </c>
      <c r="BA32" s="565" t="e">
        <f>#REF!-#REF!</f>
        <v>#REF!</v>
      </c>
      <c r="BB32" s="565" t="str">
        <f>IFERROR(#REF!/I32*100-100,"")</f>
        <v/>
      </c>
      <c r="BC32" s="565" t="e">
        <f>#REF!-I32</f>
        <v>#REF!</v>
      </c>
      <c r="BE32" s="580" t="e">
        <f>#REF!-I32</f>
        <v>#REF!</v>
      </c>
      <c r="BF32" s="580" t="e">
        <f>#REF!-I32</f>
        <v>#REF!</v>
      </c>
      <c r="BG32" s="580" t="e">
        <f>#REF!-#REF!</f>
        <v>#REF!</v>
      </c>
      <c r="BH32" s="580" t="e">
        <f>#REF!-#REF!</f>
        <v>#REF!</v>
      </c>
    </row>
    <row r="33" spans="1:60" hidden="1" x14ac:dyDescent="0.25">
      <c r="A33" s="587"/>
      <c r="B33" s="627" t="str">
        <f t="shared" ref="B33:R37" si="24">B251</f>
        <v>Loans</v>
      </c>
      <c r="C33" s="612">
        <f t="shared" si="24"/>
        <v>16.074000000000002</v>
      </c>
      <c r="D33" s="612">
        <f t="shared" si="24"/>
        <v>17.100000000000001</v>
      </c>
      <c r="E33" s="612">
        <f t="shared" si="24"/>
        <v>15.153600000000001</v>
      </c>
      <c r="F33" s="612">
        <f t="shared" si="24"/>
        <v>0</v>
      </c>
      <c r="G33" s="612">
        <f t="shared" si="24"/>
        <v>0</v>
      </c>
      <c r="H33" s="612">
        <f t="shared" si="24"/>
        <v>15.153600000000001</v>
      </c>
      <c r="I33" s="612">
        <f t="shared" si="24"/>
        <v>31.860427899999998</v>
      </c>
      <c r="J33" s="613">
        <f t="shared" si="24"/>
        <v>12.375999999999999</v>
      </c>
      <c r="K33" s="613">
        <f t="shared" si="24"/>
        <v>15.846</v>
      </c>
      <c r="L33" s="613">
        <f t="shared" si="24"/>
        <v>15.015000000000001</v>
      </c>
      <c r="M33" s="1028">
        <f t="shared" si="24"/>
        <v>0</v>
      </c>
      <c r="N33" s="1028">
        <f t="shared" si="24"/>
        <v>0</v>
      </c>
      <c r="O33" s="1028">
        <f t="shared" si="24"/>
        <v>0</v>
      </c>
      <c r="P33" s="1029">
        <f t="shared" si="24"/>
        <v>0</v>
      </c>
      <c r="Q33" s="1028">
        <f t="shared" si="24"/>
        <v>0</v>
      </c>
      <c r="R33" s="612">
        <f t="shared" si="24"/>
        <v>0</v>
      </c>
      <c r="S33" s="557">
        <f t="shared" si="7"/>
        <v>-1</v>
      </c>
      <c r="T33" s="557" t="str">
        <f t="shared" si="7"/>
        <v/>
      </c>
      <c r="U33" s="558">
        <f t="shared" si="8"/>
        <v>15.015000000000001</v>
      </c>
      <c r="V33" s="558">
        <f t="shared" si="3"/>
        <v>0</v>
      </c>
      <c r="W33" s="614"/>
      <c r="X33" s="614"/>
      <c r="Y33" s="614"/>
      <c r="Z33" s="614"/>
      <c r="AA33" s="614"/>
      <c r="AB33" s="606"/>
      <c r="AC33" s="606"/>
      <c r="AD33" s="629" t="s">
        <v>1385</v>
      </c>
      <c r="AE33" s="623">
        <f t="shared" si="19"/>
        <v>16.074000000000002</v>
      </c>
      <c r="AF33" s="623">
        <f t="shared" si="19"/>
        <v>17.100000000000001</v>
      </c>
      <c r="AG33" s="623">
        <f t="shared" si="19"/>
        <v>15.153600000000001</v>
      </c>
      <c r="AH33" s="623">
        <f t="shared" si="19"/>
        <v>0</v>
      </c>
      <c r="AI33" s="624">
        <f t="shared" si="19"/>
        <v>0</v>
      </c>
      <c r="AJ33" s="624">
        <f t="shared" si="19"/>
        <v>15.153600000000001</v>
      </c>
      <c r="AK33" s="624">
        <f t="shared" si="19"/>
        <v>31.860427899999998</v>
      </c>
      <c r="AL33" s="624">
        <f t="shared" si="19"/>
        <v>12.375999999999999</v>
      </c>
      <c r="AM33" s="624">
        <f t="shared" si="19"/>
        <v>15.846</v>
      </c>
      <c r="AN33" s="624">
        <f t="shared" si="19"/>
        <v>15.015000000000001</v>
      </c>
      <c r="AO33" s="624">
        <f t="shared" si="19"/>
        <v>0</v>
      </c>
      <c r="AP33" s="624">
        <f t="shared" si="19"/>
        <v>0</v>
      </c>
      <c r="AQ33" s="624">
        <f t="shared" si="19"/>
        <v>0</v>
      </c>
      <c r="AR33" s="625">
        <f t="shared" si="19"/>
        <v>0</v>
      </c>
      <c r="AS33" s="624">
        <f t="shared" si="19"/>
        <v>0</v>
      </c>
      <c r="AT33" s="624">
        <f t="shared" si="19"/>
        <v>0</v>
      </c>
      <c r="AU33" s="630" t="str">
        <f>AU251</f>
        <v>Loans</v>
      </c>
      <c r="AV33" s="565" t="str">
        <f>IFERROR(#REF!/#REF!*100-100,"")</f>
        <v/>
      </c>
      <c r="AW33" s="565" t="e">
        <f>#REF!-#REF!</f>
        <v>#REF!</v>
      </c>
      <c r="AX33" s="565" t="str">
        <f>IFERROR(#REF!/#REF!*100-100,"")</f>
        <v/>
      </c>
      <c r="AY33" s="565" t="e">
        <f>#REF!-#REF!</f>
        <v>#REF!</v>
      </c>
      <c r="AZ33" s="565" t="str">
        <f>IFERROR(#REF!/#REF!*100-100,"")</f>
        <v/>
      </c>
      <c r="BA33" s="565" t="e">
        <f>#REF!-#REF!</f>
        <v>#REF!</v>
      </c>
      <c r="BB33" s="565" t="str">
        <f>IFERROR(#REF!/I33*100-100,"")</f>
        <v/>
      </c>
      <c r="BC33" s="565" t="e">
        <f>#REF!-I33</f>
        <v>#REF!</v>
      </c>
      <c r="BE33" s="580" t="e">
        <f>#REF!-I33</f>
        <v>#REF!</v>
      </c>
      <c r="BF33" s="580" t="e">
        <f>#REF!-I33</f>
        <v>#REF!</v>
      </c>
      <c r="BG33" s="580" t="e">
        <f>#REF!-#REF!</f>
        <v>#REF!</v>
      </c>
      <c r="BH33" s="580" t="e">
        <f>#REF!-#REF!</f>
        <v>#REF!</v>
      </c>
    </row>
    <row r="34" spans="1:60" hidden="1" x14ac:dyDescent="0.25">
      <c r="A34" s="587"/>
      <c r="B34" s="627" t="str">
        <f t="shared" si="24"/>
        <v>Repayments</v>
      </c>
      <c r="C34" s="612">
        <f t="shared" si="24"/>
        <v>15.2</v>
      </c>
      <c r="D34" s="612">
        <f t="shared" si="24"/>
        <v>15.2</v>
      </c>
      <c r="E34" s="612">
        <f t="shared" si="24"/>
        <v>15.153</v>
      </c>
      <c r="F34" s="612">
        <f t="shared" si="24"/>
        <v>0</v>
      </c>
      <c r="G34" s="612">
        <f t="shared" si="24"/>
        <v>0</v>
      </c>
      <c r="H34" s="612">
        <f t="shared" si="24"/>
        <v>15.153</v>
      </c>
      <c r="I34" s="612">
        <f t="shared" si="24"/>
        <v>19</v>
      </c>
      <c r="J34" s="613">
        <f t="shared" si="24"/>
        <v>15.015000000000001</v>
      </c>
      <c r="K34" s="613">
        <f t="shared" si="24"/>
        <v>15.846</v>
      </c>
      <c r="L34" s="613">
        <f t="shared" si="24"/>
        <v>15.1</v>
      </c>
      <c r="M34" s="1028">
        <f t="shared" si="24"/>
        <v>16.809000000000001</v>
      </c>
      <c r="N34" s="1028">
        <f t="shared" si="24"/>
        <v>13.566000000000001</v>
      </c>
      <c r="O34" s="1028">
        <f t="shared" si="24"/>
        <v>13.565</v>
      </c>
      <c r="P34" s="1029">
        <f t="shared" si="24"/>
        <v>19.872</v>
      </c>
      <c r="Q34" s="1028">
        <f t="shared" si="24"/>
        <v>15.1</v>
      </c>
      <c r="R34" s="612">
        <f t="shared" si="24"/>
        <v>5.508</v>
      </c>
      <c r="S34" s="557">
        <f t="shared" si="7"/>
        <v>0.11317880794701995</v>
      </c>
      <c r="T34" s="557">
        <f t="shared" si="7"/>
        <v>-0.19293235766553629</v>
      </c>
      <c r="U34" s="558">
        <f t="shared" si="8"/>
        <v>-1.7090000000000014</v>
      </c>
      <c r="V34" s="558">
        <f t="shared" si="3"/>
        <v>-3.2430000000000003</v>
      </c>
      <c r="W34" s="614"/>
      <c r="X34" s="614"/>
      <c r="Y34" s="614"/>
      <c r="Z34" s="614"/>
      <c r="AA34" s="614"/>
      <c r="AB34" s="606"/>
      <c r="AC34" s="606"/>
      <c r="AD34" s="629" t="s">
        <v>1386</v>
      </c>
      <c r="AE34" s="623">
        <f t="shared" si="19"/>
        <v>15.2</v>
      </c>
      <c r="AF34" s="623">
        <f t="shared" si="19"/>
        <v>15.2</v>
      </c>
      <c r="AG34" s="623">
        <f t="shared" si="19"/>
        <v>15.153</v>
      </c>
      <c r="AH34" s="623">
        <f t="shared" si="19"/>
        <v>0</v>
      </c>
      <c r="AI34" s="624">
        <f t="shared" si="19"/>
        <v>0</v>
      </c>
      <c r="AJ34" s="624">
        <f t="shared" si="19"/>
        <v>15.153</v>
      </c>
      <c r="AK34" s="624">
        <f t="shared" si="19"/>
        <v>19</v>
      </c>
      <c r="AL34" s="624">
        <f t="shared" si="19"/>
        <v>15.015000000000001</v>
      </c>
      <c r="AM34" s="624">
        <f t="shared" si="19"/>
        <v>15.846</v>
      </c>
      <c r="AN34" s="624">
        <f t="shared" si="19"/>
        <v>15.1</v>
      </c>
      <c r="AO34" s="624">
        <f t="shared" si="19"/>
        <v>16.809000000000001</v>
      </c>
      <c r="AP34" s="624">
        <f t="shared" si="19"/>
        <v>13.566000000000001</v>
      </c>
      <c r="AQ34" s="624">
        <f t="shared" si="19"/>
        <v>13.565</v>
      </c>
      <c r="AR34" s="625">
        <f t="shared" si="19"/>
        <v>19.872</v>
      </c>
      <c r="AS34" s="624">
        <f t="shared" si="19"/>
        <v>15.1</v>
      </c>
      <c r="AT34" s="624">
        <f t="shared" si="19"/>
        <v>5.508</v>
      </c>
      <c r="AU34" s="630" t="str">
        <f>AU252</f>
        <v>Repayments</v>
      </c>
      <c r="AV34" s="565" t="str">
        <f>IFERROR(#REF!/#REF!*100-100,"")</f>
        <v/>
      </c>
      <c r="AW34" s="565" t="e">
        <f>#REF!-#REF!</f>
        <v>#REF!</v>
      </c>
      <c r="AX34" s="565" t="str">
        <f>IFERROR(#REF!/#REF!*100-100,"")</f>
        <v/>
      </c>
      <c r="AY34" s="565" t="e">
        <f>#REF!-#REF!</f>
        <v>#REF!</v>
      </c>
      <c r="AZ34" s="565" t="str">
        <f>IFERROR(#REF!/#REF!*100-100,"")</f>
        <v/>
      </c>
      <c r="BA34" s="565" t="e">
        <f>#REF!-#REF!</f>
        <v>#REF!</v>
      </c>
      <c r="BB34" s="565" t="str">
        <f>IFERROR(#REF!/I34*100-100,"")</f>
        <v/>
      </c>
      <c r="BC34" s="565" t="e">
        <f>#REF!-I34</f>
        <v>#REF!</v>
      </c>
      <c r="BE34" s="580" t="e">
        <f>#REF!-I34</f>
        <v>#REF!</v>
      </c>
      <c r="BF34" s="580" t="e">
        <f>#REF!-I34</f>
        <v>#REF!</v>
      </c>
      <c r="BG34" s="580" t="e">
        <f>#REF!-#REF!</f>
        <v>#REF!</v>
      </c>
      <c r="BH34" s="580" t="e">
        <f>#REF!-#REF!</f>
        <v>#REF!</v>
      </c>
    </row>
    <row r="35" spans="1:60" hidden="1" x14ac:dyDescent="0.25">
      <c r="A35" s="587"/>
      <c r="B35" s="622" t="str">
        <f t="shared" si="24"/>
        <v>External</v>
      </c>
      <c r="C35" s="612">
        <f t="shared" si="24"/>
        <v>-5.5466000000000015</v>
      </c>
      <c r="D35" s="612">
        <f t="shared" si="24"/>
        <v>-14.9156</v>
      </c>
      <c r="E35" s="612">
        <f t="shared" si="24"/>
        <v>-13.411521499999999</v>
      </c>
      <c r="F35" s="612">
        <f t="shared" si="24"/>
        <v>0</v>
      </c>
      <c r="G35" s="612">
        <f t="shared" si="24"/>
        <v>0</v>
      </c>
      <c r="H35" s="612">
        <f t="shared" si="24"/>
        <v>-13.411521499999999</v>
      </c>
      <c r="I35" s="612">
        <f t="shared" si="24"/>
        <v>-10.915661439999999</v>
      </c>
      <c r="J35" s="613">
        <f t="shared" si="24"/>
        <v>16.687361139999997</v>
      </c>
      <c r="K35" s="613">
        <f t="shared" si="24"/>
        <v>-12.48247829</v>
      </c>
      <c r="L35" s="613">
        <f t="shared" si="24"/>
        <v>1.9600000000000009</v>
      </c>
      <c r="M35" s="1028">
        <f t="shared" si="24"/>
        <v>-46.296460559999993</v>
      </c>
      <c r="N35" s="1028">
        <f t="shared" si="24"/>
        <v>-48.406999999999996</v>
      </c>
      <c r="O35" s="1028">
        <f t="shared" si="24"/>
        <v>-48.815899999999999</v>
      </c>
      <c r="P35" s="1029">
        <f t="shared" si="24"/>
        <v>-51.225700000000003</v>
      </c>
      <c r="Q35" s="1028">
        <f t="shared" si="24"/>
        <v>-51.225700000000003</v>
      </c>
      <c r="R35" s="612">
        <f t="shared" si="24"/>
        <v>-51.225700000000003</v>
      </c>
      <c r="S35" s="557">
        <f t="shared" si="7"/>
        <v>-24.62064314285713</v>
      </c>
      <c r="T35" s="557">
        <f t="shared" si="7"/>
        <v>4.5587490155208688E-2</v>
      </c>
      <c r="U35" s="558">
        <f t="shared" si="8"/>
        <v>48.256460559999994</v>
      </c>
      <c r="V35" s="558">
        <f t="shared" si="3"/>
        <v>-2.1105394400000037</v>
      </c>
      <c r="W35" s="614"/>
      <c r="X35" s="614"/>
      <c r="Y35" s="614"/>
      <c r="Z35" s="614"/>
      <c r="AA35" s="614"/>
      <c r="AB35" s="606"/>
      <c r="AC35" s="606"/>
      <c r="AD35" s="576" t="s">
        <v>1387</v>
      </c>
      <c r="AE35" s="623">
        <f t="shared" si="19"/>
        <v>-5.5466000000000015</v>
      </c>
      <c r="AF35" s="623">
        <f t="shared" si="19"/>
        <v>-14.9156</v>
      </c>
      <c r="AG35" s="623">
        <f t="shared" si="19"/>
        <v>-13.411521499999999</v>
      </c>
      <c r="AH35" s="623">
        <f t="shared" si="19"/>
        <v>0</v>
      </c>
      <c r="AI35" s="624">
        <f t="shared" si="19"/>
        <v>0</v>
      </c>
      <c r="AJ35" s="624">
        <f t="shared" si="19"/>
        <v>-13.411521499999999</v>
      </c>
      <c r="AK35" s="624">
        <f t="shared" si="19"/>
        <v>-10.915661439999999</v>
      </c>
      <c r="AL35" s="624">
        <f t="shared" si="19"/>
        <v>16.687361139999997</v>
      </c>
      <c r="AM35" s="624">
        <f t="shared" si="19"/>
        <v>-12.48247829</v>
      </c>
      <c r="AN35" s="624">
        <f t="shared" si="19"/>
        <v>1.9600000000000009</v>
      </c>
      <c r="AO35" s="624">
        <f t="shared" si="19"/>
        <v>-46.296460559999993</v>
      </c>
      <c r="AP35" s="624">
        <f t="shared" si="19"/>
        <v>-48.406999999999996</v>
      </c>
      <c r="AQ35" s="624">
        <f t="shared" si="19"/>
        <v>-48.815899999999999</v>
      </c>
      <c r="AR35" s="625">
        <f t="shared" si="19"/>
        <v>-51.225700000000003</v>
      </c>
      <c r="AS35" s="624">
        <f t="shared" si="19"/>
        <v>-51.225700000000003</v>
      </c>
      <c r="AT35" s="624">
        <f t="shared" si="19"/>
        <v>-51.225700000000003</v>
      </c>
      <c r="AU35" s="43" t="str">
        <f>AU253</f>
        <v>Foreign</v>
      </c>
      <c r="AV35" s="565" t="str">
        <f>IFERROR(#REF!/#REF!*100-100,"")</f>
        <v/>
      </c>
      <c r="AW35" s="565" t="e">
        <f>#REF!-#REF!</f>
        <v>#REF!</v>
      </c>
      <c r="AX35" s="565" t="str">
        <f>IFERROR(#REF!/#REF!*100-100,"")</f>
        <v/>
      </c>
      <c r="AY35" s="565" t="e">
        <f>#REF!-#REF!</f>
        <v>#REF!</v>
      </c>
      <c r="AZ35" s="565" t="str">
        <f>IFERROR(#REF!/#REF!*100-100,"")</f>
        <v/>
      </c>
      <c r="BA35" s="565" t="e">
        <f>#REF!-#REF!</f>
        <v>#REF!</v>
      </c>
      <c r="BB35" s="565" t="str">
        <f>IFERROR(#REF!/I35*100-100,"")</f>
        <v/>
      </c>
      <c r="BC35" s="565" t="e">
        <f>#REF!-I35</f>
        <v>#REF!</v>
      </c>
      <c r="BE35" s="580" t="e">
        <f>#REF!-I35</f>
        <v>#REF!</v>
      </c>
      <c r="BF35" s="580" t="e">
        <f>#REF!-I35</f>
        <v>#REF!</v>
      </c>
      <c r="BG35" s="580" t="e">
        <f>#REF!-#REF!</f>
        <v>#REF!</v>
      </c>
      <c r="BH35" s="580" t="e">
        <f>#REF!-#REF!</f>
        <v>#REF!</v>
      </c>
    </row>
    <row r="36" spans="1:60" hidden="1" x14ac:dyDescent="0.25">
      <c r="A36" s="587"/>
      <c r="B36" s="627" t="str">
        <f t="shared" si="24"/>
        <v>Loans</v>
      </c>
      <c r="C36" s="612">
        <f t="shared" si="24"/>
        <v>12.7545</v>
      </c>
      <c r="D36" s="612">
        <f t="shared" si="24"/>
        <v>0</v>
      </c>
      <c r="E36" s="612">
        <f t="shared" si="24"/>
        <v>0</v>
      </c>
      <c r="F36" s="612">
        <f t="shared" si="24"/>
        <v>0</v>
      </c>
      <c r="G36" s="612">
        <f t="shared" si="24"/>
        <v>0</v>
      </c>
      <c r="H36" s="612">
        <f t="shared" si="24"/>
        <v>0</v>
      </c>
      <c r="I36" s="612">
        <f t="shared" si="24"/>
        <v>0</v>
      </c>
      <c r="J36" s="613">
        <f t="shared" si="24"/>
        <v>22.947534459999996</v>
      </c>
      <c r="K36" s="613">
        <f t="shared" si="24"/>
        <v>0</v>
      </c>
      <c r="L36" s="613">
        <f t="shared" si="24"/>
        <v>22</v>
      </c>
      <c r="M36" s="1028">
        <f t="shared" si="24"/>
        <v>0</v>
      </c>
      <c r="N36" s="1028">
        <f t="shared" si="24"/>
        <v>0</v>
      </c>
      <c r="O36" s="1028">
        <f t="shared" si="24"/>
        <v>0</v>
      </c>
      <c r="P36" s="1029">
        <f t="shared" si="24"/>
        <v>0</v>
      </c>
      <c r="Q36" s="1028">
        <f t="shared" si="24"/>
        <v>0</v>
      </c>
      <c r="R36" s="612">
        <f t="shared" si="24"/>
        <v>0</v>
      </c>
      <c r="S36" s="557">
        <f t="shared" si="7"/>
        <v>-1</v>
      </c>
      <c r="T36" s="557" t="str">
        <f t="shared" si="7"/>
        <v/>
      </c>
      <c r="U36" s="558">
        <f t="shared" si="8"/>
        <v>22</v>
      </c>
      <c r="V36" s="558">
        <f t="shared" si="3"/>
        <v>0</v>
      </c>
      <c r="W36" s="614"/>
      <c r="X36" s="614"/>
      <c r="Y36" s="614"/>
      <c r="Z36" s="614"/>
      <c r="AA36" s="614"/>
      <c r="AB36" s="606"/>
      <c r="AC36" s="606"/>
      <c r="AD36" s="629" t="s">
        <v>1385</v>
      </c>
      <c r="AE36" s="623">
        <f t="shared" si="19"/>
        <v>12.7545</v>
      </c>
      <c r="AF36" s="623">
        <f t="shared" si="19"/>
        <v>0</v>
      </c>
      <c r="AG36" s="623">
        <f t="shared" si="19"/>
        <v>0</v>
      </c>
      <c r="AH36" s="623">
        <f t="shared" si="19"/>
        <v>0</v>
      </c>
      <c r="AI36" s="624">
        <f t="shared" si="19"/>
        <v>0</v>
      </c>
      <c r="AJ36" s="624">
        <f t="shared" si="19"/>
        <v>0</v>
      </c>
      <c r="AK36" s="624">
        <f t="shared" si="19"/>
        <v>0</v>
      </c>
      <c r="AL36" s="624">
        <f t="shared" si="19"/>
        <v>22.947534459999996</v>
      </c>
      <c r="AM36" s="624">
        <f t="shared" si="19"/>
        <v>0</v>
      </c>
      <c r="AN36" s="624">
        <f t="shared" si="19"/>
        <v>22</v>
      </c>
      <c r="AO36" s="624">
        <f t="shared" si="19"/>
        <v>0</v>
      </c>
      <c r="AP36" s="624">
        <f t="shared" si="19"/>
        <v>0</v>
      </c>
      <c r="AQ36" s="624">
        <f t="shared" si="19"/>
        <v>0</v>
      </c>
      <c r="AR36" s="625">
        <f t="shared" si="19"/>
        <v>0</v>
      </c>
      <c r="AS36" s="624">
        <f t="shared" si="19"/>
        <v>0</v>
      </c>
      <c r="AT36" s="624">
        <f t="shared" si="19"/>
        <v>0</v>
      </c>
      <c r="AU36" s="630" t="str">
        <f>AU254</f>
        <v>Loans</v>
      </c>
      <c r="AV36" s="565" t="str">
        <f>IFERROR(#REF!/#REF!*100-100,"")</f>
        <v/>
      </c>
      <c r="AW36" s="565" t="e">
        <f>#REF!-#REF!</f>
        <v>#REF!</v>
      </c>
      <c r="AX36" s="565" t="str">
        <f>IFERROR(#REF!/#REF!*100-100,"")</f>
        <v/>
      </c>
      <c r="AY36" s="565" t="e">
        <f>#REF!-#REF!</f>
        <v>#REF!</v>
      </c>
      <c r="AZ36" s="565" t="str">
        <f>IFERROR(#REF!/#REF!*100-100,"")</f>
        <v/>
      </c>
      <c r="BA36" s="565" t="e">
        <f>#REF!-#REF!</f>
        <v>#REF!</v>
      </c>
      <c r="BB36" s="565" t="str">
        <f>IFERROR(#REF!/I36*100-100,"")</f>
        <v/>
      </c>
      <c r="BC36" s="565" t="e">
        <f>#REF!-I36</f>
        <v>#REF!</v>
      </c>
      <c r="BE36" s="580" t="e">
        <f>#REF!-I36</f>
        <v>#REF!</v>
      </c>
      <c r="BF36" s="580" t="e">
        <f>#REF!-I36</f>
        <v>#REF!</v>
      </c>
      <c r="BG36" s="580" t="e">
        <f>#REF!-#REF!</f>
        <v>#REF!</v>
      </c>
      <c r="BH36" s="580" t="e">
        <f>#REF!-#REF!</f>
        <v>#REF!</v>
      </c>
    </row>
    <row r="37" spans="1:60" hidden="1" x14ac:dyDescent="0.25">
      <c r="A37" s="587"/>
      <c r="B37" s="631" t="str">
        <f t="shared" si="24"/>
        <v>Repayments</v>
      </c>
      <c r="C37" s="632">
        <f t="shared" si="24"/>
        <v>-18.301100000000002</v>
      </c>
      <c r="D37" s="632">
        <f t="shared" si="24"/>
        <v>-14.9156</v>
      </c>
      <c r="E37" s="632">
        <f t="shared" si="24"/>
        <v>-13.411521499999999</v>
      </c>
      <c r="F37" s="632">
        <f t="shared" si="24"/>
        <v>0</v>
      </c>
      <c r="G37" s="632">
        <f t="shared" si="24"/>
        <v>0</v>
      </c>
      <c r="H37" s="632">
        <f t="shared" si="24"/>
        <v>13.411521499999999</v>
      </c>
      <c r="I37" s="632">
        <f t="shared" si="24"/>
        <v>10.915661439999999</v>
      </c>
      <c r="J37" s="633">
        <f t="shared" si="24"/>
        <v>6.2601733200000007</v>
      </c>
      <c r="K37" s="633">
        <f t="shared" si="24"/>
        <v>12.48247829</v>
      </c>
      <c r="L37" s="633">
        <f t="shared" si="24"/>
        <v>20.04</v>
      </c>
      <c r="M37" s="1032">
        <f t="shared" si="24"/>
        <v>46.296460559999993</v>
      </c>
      <c r="N37" s="1032">
        <f t="shared" si="24"/>
        <v>48.406999999999996</v>
      </c>
      <c r="O37" s="1032">
        <f t="shared" si="24"/>
        <v>48.815899999999999</v>
      </c>
      <c r="P37" s="1033">
        <f t="shared" si="24"/>
        <v>51.225700000000003</v>
      </c>
      <c r="Q37" s="1032">
        <f t="shared" si="24"/>
        <v>51.225700000000003</v>
      </c>
      <c r="R37" s="632">
        <f t="shared" si="24"/>
        <v>51.225700000000003</v>
      </c>
      <c r="S37" s="557">
        <f t="shared" si="7"/>
        <v>1.310202622754491</v>
      </c>
      <c r="T37" s="557">
        <f t="shared" si="7"/>
        <v>4.5587490155208688E-2</v>
      </c>
      <c r="U37" s="558">
        <f t="shared" si="8"/>
        <v>-26.256460559999994</v>
      </c>
      <c r="V37" s="558">
        <f t="shared" si="3"/>
        <v>2.1105394400000037</v>
      </c>
      <c r="W37" s="614"/>
      <c r="X37" s="614"/>
      <c r="Y37" s="614"/>
      <c r="Z37" s="614"/>
      <c r="AA37" s="614"/>
      <c r="AB37" s="606"/>
      <c r="AC37" s="606"/>
      <c r="AD37" s="634" t="s">
        <v>1386</v>
      </c>
      <c r="AE37" s="635">
        <f t="shared" si="19"/>
        <v>-18.301100000000002</v>
      </c>
      <c r="AF37" s="635">
        <f t="shared" si="19"/>
        <v>-14.9156</v>
      </c>
      <c r="AG37" s="635">
        <f t="shared" si="19"/>
        <v>-13.411521499999999</v>
      </c>
      <c r="AH37" s="635">
        <f t="shared" si="19"/>
        <v>0</v>
      </c>
      <c r="AI37" s="636">
        <f t="shared" si="19"/>
        <v>0</v>
      </c>
      <c r="AJ37" s="636">
        <f t="shared" si="19"/>
        <v>13.411521499999999</v>
      </c>
      <c r="AK37" s="636">
        <f t="shared" si="19"/>
        <v>10.915661439999999</v>
      </c>
      <c r="AL37" s="636">
        <f t="shared" si="19"/>
        <v>6.2601733200000007</v>
      </c>
      <c r="AM37" s="636">
        <f t="shared" si="19"/>
        <v>12.48247829</v>
      </c>
      <c r="AN37" s="636">
        <f t="shared" si="19"/>
        <v>20.04</v>
      </c>
      <c r="AO37" s="636">
        <f t="shared" si="19"/>
        <v>46.296460559999993</v>
      </c>
      <c r="AP37" s="636">
        <f t="shared" si="19"/>
        <v>48.406999999999996</v>
      </c>
      <c r="AQ37" s="636">
        <f t="shared" si="19"/>
        <v>48.815899999999999</v>
      </c>
      <c r="AR37" s="637">
        <f t="shared" si="19"/>
        <v>51.225700000000003</v>
      </c>
      <c r="AS37" s="636">
        <f t="shared" si="19"/>
        <v>51.225700000000003</v>
      </c>
      <c r="AT37" s="636">
        <f t="shared" si="19"/>
        <v>51.225700000000003</v>
      </c>
      <c r="AU37" s="630" t="str">
        <f>AU255</f>
        <v>Repayments</v>
      </c>
      <c r="AV37" s="565" t="str">
        <f>IFERROR(#REF!/#REF!*100-100,"")</f>
        <v/>
      </c>
      <c r="AW37" s="565" t="e">
        <f>#REF!-#REF!</f>
        <v>#REF!</v>
      </c>
      <c r="AX37" s="565" t="str">
        <f>IFERROR(#REF!/#REF!*100-100,"")</f>
        <v/>
      </c>
      <c r="AY37" s="565" t="e">
        <f>#REF!-#REF!</f>
        <v>#REF!</v>
      </c>
      <c r="AZ37" s="565" t="str">
        <f>IFERROR(#REF!/#REF!*100-100,"")</f>
        <v/>
      </c>
      <c r="BA37" s="565" t="e">
        <f>#REF!-#REF!</f>
        <v>#REF!</v>
      </c>
      <c r="BB37" s="565" t="str">
        <f>IFERROR(#REF!/I37*100-100,"")</f>
        <v/>
      </c>
      <c r="BC37" s="565" t="e">
        <f>#REF!-I37</f>
        <v>#REF!</v>
      </c>
      <c r="BE37" s="580" t="e">
        <f>#REF!-I37</f>
        <v>#REF!</v>
      </c>
      <c r="BF37" s="580" t="e">
        <f>#REF!-I37</f>
        <v>#REF!</v>
      </c>
      <c r="BG37" s="580" t="e">
        <f>#REF!-#REF!</f>
        <v>#REF!</v>
      </c>
      <c r="BH37" s="580" t="e">
        <f>#REF!-#REF!</f>
        <v>#REF!</v>
      </c>
    </row>
    <row r="38" spans="1:60" hidden="1" x14ac:dyDescent="0.25">
      <c r="A38" s="587"/>
      <c r="B38" s="630"/>
      <c r="C38" s="638"/>
      <c r="D38" s="638"/>
      <c r="E38" s="638"/>
      <c r="F38" s="638"/>
      <c r="G38" s="638"/>
      <c r="H38" s="638"/>
      <c r="I38" s="638"/>
      <c r="J38" s="638"/>
      <c r="K38" s="638"/>
      <c r="L38" s="638"/>
      <c r="M38" s="1034"/>
      <c r="N38" s="1034"/>
      <c r="O38" s="1034"/>
      <c r="P38" s="1007"/>
      <c r="Q38" s="1007"/>
      <c r="R38" s="638"/>
      <c r="S38" s="614"/>
      <c r="T38" s="557" t="str">
        <f>IFERROR(N38/M38-1,"")</f>
        <v/>
      </c>
      <c r="U38" s="614"/>
      <c r="V38" s="614"/>
      <c r="W38" s="614"/>
      <c r="X38" s="614"/>
      <c r="Y38" s="614"/>
      <c r="Z38" s="614"/>
      <c r="AA38" s="614"/>
      <c r="AB38" s="606"/>
      <c r="AC38" s="606"/>
      <c r="AD38" s="629"/>
      <c r="AE38" s="623"/>
      <c r="AF38" s="623"/>
      <c r="AG38" s="623"/>
      <c r="AH38" s="623"/>
      <c r="AI38" s="623"/>
      <c r="AJ38" s="623"/>
      <c r="AK38" s="623"/>
      <c r="AL38" s="623"/>
      <c r="AM38" s="623"/>
      <c r="AN38" s="623"/>
      <c r="AO38" s="623"/>
      <c r="AP38" s="623"/>
      <c r="AQ38" s="623"/>
      <c r="AR38" s="623"/>
      <c r="AS38" s="623"/>
      <c r="AU38" s="630"/>
      <c r="AV38" s="565"/>
      <c r="AW38" s="565"/>
      <c r="AX38" s="565"/>
      <c r="AY38" s="565"/>
      <c r="AZ38" s="565"/>
      <c r="BA38" s="565"/>
      <c r="BB38" s="565"/>
      <c r="BC38" s="565"/>
      <c r="BE38" s="580"/>
      <c r="BF38" s="580"/>
      <c r="BG38" s="580"/>
      <c r="BH38" s="580"/>
    </row>
    <row r="39" spans="1:60" hidden="1" x14ac:dyDescent="0.25">
      <c r="A39" s="587"/>
      <c r="B39" s="639" t="s">
        <v>1388</v>
      </c>
      <c r="C39" s="39"/>
      <c r="D39" s="39"/>
      <c r="E39" s="39"/>
      <c r="F39" s="39"/>
      <c r="G39" s="39"/>
      <c r="H39" s="44"/>
      <c r="I39" s="44"/>
      <c r="J39" s="44"/>
      <c r="K39" s="44"/>
      <c r="L39" s="44"/>
      <c r="M39" s="793"/>
      <c r="N39" s="971"/>
      <c r="P39" s="727"/>
      <c r="Q39" s="727"/>
      <c r="R39" s="1162"/>
      <c r="S39" s="44"/>
      <c r="T39" s="44"/>
      <c r="U39" s="44"/>
      <c r="V39" s="44"/>
      <c r="W39" s="44"/>
      <c r="X39" s="44"/>
      <c r="Y39" s="44"/>
      <c r="Z39" s="44"/>
      <c r="AA39" s="44"/>
      <c r="AB39" s="640"/>
      <c r="AC39" s="640"/>
      <c r="AD39" s="588"/>
      <c r="AE39" s="589"/>
      <c r="AF39" s="589"/>
      <c r="AG39" s="589"/>
      <c r="AH39" s="589"/>
      <c r="AI39" s="589"/>
      <c r="AJ39" s="589"/>
      <c r="AK39" s="589"/>
      <c r="AL39" s="589"/>
      <c r="AM39" s="589"/>
      <c r="AN39" s="589"/>
      <c r="AO39" s="589"/>
      <c r="AP39" s="589"/>
      <c r="AQ39" s="589"/>
      <c r="AR39" s="589"/>
      <c r="AS39" s="589"/>
      <c r="AU39" s="39"/>
      <c r="AV39" s="565" t="str">
        <f>IFERROR(#REF!/#REF!*100-100,"")</f>
        <v/>
      </c>
      <c r="AW39" s="565" t="e">
        <f>#REF!-#REF!</f>
        <v>#REF!</v>
      </c>
      <c r="AX39" s="565" t="str">
        <f>IFERROR(#REF!/#REF!*100-100,"")</f>
        <v/>
      </c>
      <c r="AY39" s="565" t="e">
        <f>#REF!-#REF!</f>
        <v>#REF!</v>
      </c>
      <c r="AZ39" s="565" t="str">
        <f>IFERROR(#REF!/#REF!*100-100,"")</f>
        <v/>
      </c>
      <c r="BA39" s="565" t="e">
        <f>#REF!-#REF!</f>
        <v>#REF!</v>
      </c>
      <c r="BB39" s="565" t="str">
        <f>IFERROR(#REF!/I39*100-100,"")</f>
        <v/>
      </c>
      <c r="BC39" s="565" t="e">
        <f>#REF!-I39</f>
        <v>#REF!</v>
      </c>
      <c r="BE39" s="580" t="e">
        <f>#REF!-I39</f>
        <v>#REF!</v>
      </c>
      <c r="BF39" s="580" t="e">
        <f>#REF!-I39</f>
        <v>#REF!</v>
      </c>
      <c r="BG39" s="580" t="e">
        <f>#REF!-#REF!</f>
        <v>#REF!</v>
      </c>
      <c r="BH39" s="580" t="e">
        <f>#REF!-#REF!</f>
        <v>#REF!</v>
      </c>
    </row>
    <row r="40" spans="1:60" ht="38.25" hidden="1" x14ac:dyDescent="0.25">
      <c r="A40" s="587"/>
      <c r="B40" s="641" t="s">
        <v>1389</v>
      </c>
      <c r="C40" s="200" t="str">
        <f t="shared" ref="C40:Q40" si="25">C196</f>
        <v>2013/14 Actual</v>
      </c>
      <c r="D40" s="200" t="str">
        <f t="shared" si="25"/>
        <v>2014/15 Actual</v>
      </c>
      <c r="E40" s="200" t="str">
        <f t="shared" si="25"/>
        <v>2015/16 Actual</v>
      </c>
      <c r="F40" s="200" t="str">
        <f t="shared" si="25"/>
        <v>2016/17 Actual</v>
      </c>
      <c r="G40" s="200" t="str">
        <f t="shared" si="25"/>
        <v>2017/18 Actual</v>
      </c>
      <c r="H40" s="200" t="str">
        <f t="shared" si="25"/>
        <v>2018/19 Actual</v>
      </c>
      <c r="I40" s="200" t="str">
        <f t="shared" si="25"/>
        <v>2019/20 Actual</v>
      </c>
      <c r="J40" s="200" t="str">
        <f t="shared" si="25"/>
        <v>2020/21 Actual</v>
      </c>
      <c r="K40" s="200" t="str">
        <f t="shared" si="25"/>
        <v>2021/22 Actual</v>
      </c>
      <c r="L40" s="200" t="str">
        <f t="shared" si="25"/>
        <v>Budget Estimate 2022/23</v>
      </c>
      <c r="M40" s="990" t="str">
        <f t="shared" si="25"/>
        <v>Actual FY2025</v>
      </c>
      <c r="N40" s="990" t="str">
        <f t="shared" si="25"/>
        <v>Budget Estimate 2025/26</v>
      </c>
      <c r="O40" s="642" t="str">
        <f>O196</f>
        <v>Budget Outturn FY2026</v>
      </c>
      <c r="P40" s="642" t="str">
        <f t="shared" si="25"/>
        <v xml:space="preserve">Budget Estimate 2026/27 </v>
      </c>
      <c r="Q40" s="642" t="str">
        <f t="shared" si="25"/>
        <v>Budget Estimate 2027/28</v>
      </c>
      <c r="R40" s="642" t="str">
        <f>R196</f>
        <v>Budget Estimate 2028/29</v>
      </c>
      <c r="S40" s="44"/>
      <c r="T40" s="44"/>
      <c r="U40" s="44"/>
      <c r="V40" s="44"/>
      <c r="W40" s="44"/>
      <c r="X40" s="44"/>
      <c r="Y40" s="44"/>
      <c r="Z40" s="44"/>
      <c r="AA40" s="44"/>
      <c r="AB40" s="640"/>
      <c r="AC40" s="640"/>
      <c r="AD40" s="588"/>
      <c r="AE40" s="589"/>
      <c r="AF40" s="589"/>
      <c r="AG40" s="589"/>
      <c r="AH40" s="589"/>
      <c r="AI40" s="589"/>
      <c r="AJ40" s="589"/>
      <c r="AK40" s="589"/>
      <c r="AL40" s="589"/>
      <c r="AM40" s="589"/>
      <c r="AN40" s="589"/>
      <c r="AO40" s="589"/>
      <c r="AP40" s="589"/>
      <c r="AQ40" s="589"/>
      <c r="AR40" s="589"/>
      <c r="AS40" s="589"/>
      <c r="AU40" s="39"/>
      <c r="AV40" s="565"/>
      <c r="AW40" s="565"/>
      <c r="AX40" s="565"/>
      <c r="AY40" s="565"/>
      <c r="AZ40" s="565"/>
      <c r="BA40" s="565"/>
      <c r="BB40" s="565"/>
      <c r="BC40" s="565"/>
      <c r="BE40" s="580"/>
      <c r="BF40" s="580"/>
      <c r="BG40" s="580"/>
      <c r="BH40" s="580"/>
    </row>
    <row r="41" spans="1:60" hidden="1" x14ac:dyDescent="0.25">
      <c r="A41" s="587"/>
      <c r="B41" s="39" t="s">
        <v>1390</v>
      </c>
      <c r="C41" s="44">
        <f t="shared" ref="C41:Q41" si="26">C37+C34</f>
        <v>-3.1011000000000024</v>
      </c>
      <c r="D41" s="44">
        <f t="shared" si="26"/>
        <v>0.28439999999999976</v>
      </c>
      <c r="E41" s="44">
        <f t="shared" si="26"/>
        <v>1.7414785000000013</v>
      </c>
      <c r="F41" s="44">
        <f t="shared" si="26"/>
        <v>0</v>
      </c>
      <c r="G41" s="44">
        <f t="shared" si="26"/>
        <v>0</v>
      </c>
      <c r="H41" s="44">
        <f t="shared" si="26"/>
        <v>28.564521499999998</v>
      </c>
      <c r="I41" s="44">
        <f t="shared" si="26"/>
        <v>29.915661440000001</v>
      </c>
      <c r="J41" s="44">
        <f t="shared" si="26"/>
        <v>21.27517332</v>
      </c>
      <c r="K41" s="44">
        <f t="shared" si="26"/>
        <v>28.32847829</v>
      </c>
      <c r="L41" s="44">
        <f t="shared" si="26"/>
        <v>35.14</v>
      </c>
      <c r="M41" s="793">
        <f t="shared" si="26"/>
        <v>63.105460559999997</v>
      </c>
      <c r="N41" s="1035">
        <f>N37+N34</f>
        <v>61.972999999999999</v>
      </c>
      <c r="O41" s="1001">
        <f>O37+O34</f>
        <v>62.380899999999997</v>
      </c>
      <c r="P41" s="727">
        <f>P37+P34</f>
        <v>71.097700000000003</v>
      </c>
      <c r="Q41" s="727">
        <f t="shared" si="26"/>
        <v>66.325699999999998</v>
      </c>
      <c r="R41" s="1162">
        <f>R37+R34</f>
        <v>56.733700000000006</v>
      </c>
      <c r="S41" s="44"/>
      <c r="T41" s="44"/>
      <c r="U41" s="44"/>
      <c r="V41" s="44"/>
      <c r="W41" s="44"/>
      <c r="X41" s="44"/>
      <c r="Y41" s="44"/>
      <c r="Z41" s="44"/>
      <c r="AA41" s="44"/>
      <c r="AB41" s="640"/>
      <c r="AC41" s="640"/>
      <c r="AD41" s="588"/>
      <c r="AE41" s="589"/>
      <c r="AF41" s="589"/>
      <c r="AG41" s="589"/>
      <c r="AH41" s="589"/>
      <c r="AI41" s="589"/>
      <c r="AJ41" s="589"/>
      <c r="AK41" s="589"/>
      <c r="AL41" s="589"/>
      <c r="AM41" s="589"/>
      <c r="AN41" s="589"/>
      <c r="AO41" s="589"/>
      <c r="AP41" s="589"/>
      <c r="AQ41" s="589"/>
      <c r="AR41" s="589"/>
      <c r="AS41" s="589"/>
      <c r="AU41" s="39"/>
      <c r="AV41" s="565"/>
      <c r="AW41" s="565"/>
      <c r="AX41" s="565"/>
      <c r="AY41" s="565"/>
      <c r="AZ41" s="565"/>
      <c r="BA41" s="565"/>
      <c r="BB41" s="565"/>
      <c r="BC41" s="565"/>
      <c r="BE41" s="580"/>
      <c r="BF41" s="580"/>
      <c r="BG41" s="580"/>
      <c r="BH41" s="580"/>
    </row>
    <row r="42" spans="1:60" hidden="1" x14ac:dyDescent="0.25">
      <c r="A42" s="587"/>
      <c r="B42" s="39" t="s">
        <v>1391</v>
      </c>
      <c r="C42" s="44">
        <v>-2.37</v>
      </c>
      <c r="D42" s="44">
        <v>-1.37</v>
      </c>
      <c r="E42" s="44">
        <v>-0.37</v>
      </c>
      <c r="F42" s="44">
        <v>0.63</v>
      </c>
      <c r="G42" s="44">
        <v>1.63</v>
      </c>
      <c r="H42" s="44">
        <v>2.63</v>
      </c>
      <c r="I42" s="44">
        <v>3.63</v>
      </c>
      <c r="J42" s="44">
        <v>4.63</v>
      </c>
      <c r="K42" s="44">
        <v>5.63</v>
      </c>
      <c r="L42" s="44">
        <v>6.63</v>
      </c>
      <c r="M42" s="793">
        <v>7.63</v>
      </c>
      <c r="N42" s="1035">
        <v>6.84</v>
      </c>
      <c r="O42" s="1001">
        <v>7.84</v>
      </c>
      <c r="P42" s="727">
        <v>6.84</v>
      </c>
      <c r="Q42" s="727">
        <v>6.84</v>
      </c>
      <c r="R42" s="1162">
        <v>7.84</v>
      </c>
      <c r="S42" s="44"/>
      <c r="T42" s="44"/>
      <c r="U42" s="44"/>
      <c r="V42" s="44"/>
      <c r="W42" s="44"/>
      <c r="X42" s="44"/>
      <c r="Y42" s="44"/>
      <c r="Z42" s="44"/>
      <c r="AA42" s="44"/>
      <c r="AB42" s="640"/>
      <c r="AC42" s="640"/>
      <c r="AD42" s="588"/>
      <c r="AE42" s="589"/>
      <c r="AF42" s="589"/>
      <c r="AG42" s="589"/>
      <c r="AH42" s="589"/>
      <c r="AI42" s="589"/>
      <c r="AJ42" s="589"/>
      <c r="AK42" s="589"/>
      <c r="AL42" s="589"/>
      <c r="AM42" s="589"/>
      <c r="AN42" s="589"/>
      <c r="AO42" s="589"/>
      <c r="AP42" s="589"/>
      <c r="AQ42" s="589"/>
      <c r="AR42" s="589"/>
      <c r="AS42" s="589"/>
      <c r="AU42" s="39"/>
      <c r="AV42" s="565"/>
      <c r="AW42" s="565"/>
      <c r="AX42" s="565"/>
      <c r="AY42" s="565"/>
      <c r="AZ42" s="565"/>
      <c r="BA42" s="565"/>
      <c r="BB42" s="565"/>
      <c r="BC42" s="565"/>
      <c r="BE42" s="580"/>
      <c r="BF42" s="580"/>
      <c r="BG42" s="580"/>
      <c r="BH42" s="580"/>
    </row>
    <row r="43" spans="1:60" hidden="1" x14ac:dyDescent="0.25">
      <c r="A43" s="587"/>
      <c r="B43" s="40" t="s">
        <v>1392</v>
      </c>
      <c r="C43" s="47">
        <f t="shared" ref="C43:Q43" si="27">SUM(C41:C42)</f>
        <v>-5.4711000000000025</v>
      </c>
      <c r="D43" s="47">
        <f t="shared" si="27"/>
        <v>-1.0856000000000003</v>
      </c>
      <c r="E43" s="47">
        <f t="shared" si="27"/>
        <v>1.3714785000000012</v>
      </c>
      <c r="F43" s="47">
        <f t="shared" si="27"/>
        <v>0.63</v>
      </c>
      <c r="G43" s="47">
        <f t="shared" si="27"/>
        <v>1.63</v>
      </c>
      <c r="H43" s="47">
        <f t="shared" si="27"/>
        <v>31.194521499999997</v>
      </c>
      <c r="I43" s="47">
        <f t="shared" si="27"/>
        <v>33.545661440000003</v>
      </c>
      <c r="J43" s="47">
        <f t="shared" si="27"/>
        <v>25.905173319999999</v>
      </c>
      <c r="K43" s="47">
        <f t="shared" si="27"/>
        <v>33.958478290000002</v>
      </c>
      <c r="L43" s="47">
        <f t="shared" si="27"/>
        <v>41.77</v>
      </c>
      <c r="M43" s="1036">
        <f t="shared" si="27"/>
        <v>70.735460559999993</v>
      </c>
      <c r="N43" s="1037">
        <f t="shared" si="27"/>
        <v>68.813000000000002</v>
      </c>
      <c r="O43" s="1038">
        <f>SUM(O41:O42)</f>
        <v>70.2209</v>
      </c>
      <c r="P43" s="1039">
        <f>SUM(P41:P42)</f>
        <v>77.937700000000007</v>
      </c>
      <c r="Q43" s="1039">
        <f t="shared" si="27"/>
        <v>73.165700000000001</v>
      </c>
      <c r="R43" s="1163">
        <f>SUM(R41:R42)</f>
        <v>64.573700000000002</v>
      </c>
      <c r="V43" s="643"/>
      <c r="W43" s="643"/>
      <c r="X43" s="643"/>
      <c r="Y43" s="643"/>
      <c r="Z43" s="643"/>
      <c r="AA43" s="643"/>
      <c r="AB43" s="643"/>
      <c r="AP43" s="551"/>
      <c r="AQ43" s="551"/>
      <c r="AV43" s="565" t="str">
        <f>IFERROR(#REF!/#REF!*100-100,"")</f>
        <v/>
      </c>
      <c r="AW43" s="565" t="e">
        <f>#REF!-#REF!</f>
        <v>#REF!</v>
      </c>
      <c r="AX43" s="565" t="str">
        <f>IFERROR(#REF!/#REF!*100-100,"")</f>
        <v/>
      </c>
      <c r="AY43" s="565" t="e">
        <f>#REF!-#REF!</f>
        <v>#REF!</v>
      </c>
      <c r="AZ43" s="565" t="str">
        <f>IFERROR(#REF!/#REF!*100-100,"")</f>
        <v/>
      </c>
      <c r="BA43" s="565" t="e">
        <f>#REF!-#REF!</f>
        <v>#REF!</v>
      </c>
      <c r="BB43" s="565" t="str">
        <f>IFERROR(#REF!/I43*100-100,"")</f>
        <v/>
      </c>
      <c r="BC43" s="565" t="e">
        <f>#REF!-I43</f>
        <v>#REF!</v>
      </c>
      <c r="BE43" s="580" t="e">
        <f>#REF!-I43</f>
        <v>#REF!</v>
      </c>
      <c r="BF43" s="580" t="e">
        <f>#REF!-I43</f>
        <v>#REF!</v>
      </c>
      <c r="BG43" s="580" t="e">
        <f>#REF!-#REF!</f>
        <v>#REF!</v>
      </c>
      <c r="BH43" s="580" t="e">
        <f>#REF!-#REF!</f>
        <v>#REF!</v>
      </c>
    </row>
    <row r="44" spans="1:60" hidden="1" x14ac:dyDescent="0.25">
      <c r="A44" s="587"/>
      <c r="B44" s="39"/>
      <c r="C44" s="39"/>
      <c r="D44" s="39"/>
      <c r="E44" s="39"/>
      <c r="F44" s="39"/>
      <c r="G44" s="39"/>
      <c r="H44" s="38"/>
      <c r="I44" s="48"/>
      <c r="J44" s="38"/>
      <c r="K44" s="38"/>
      <c r="L44" s="38"/>
      <c r="M44" s="1040"/>
      <c r="N44" s="1041"/>
      <c r="P44" s="727"/>
      <c r="Q44" s="727"/>
      <c r="R44" s="1162"/>
      <c r="V44" s="643"/>
      <c r="W44" s="643"/>
      <c r="X44" s="643"/>
      <c r="Y44" s="643"/>
      <c r="Z44" s="643"/>
      <c r="AA44" s="643"/>
      <c r="AB44" s="643"/>
      <c r="AP44" s="551"/>
      <c r="AQ44" s="551"/>
      <c r="AV44" s="565"/>
      <c r="AW44" s="565"/>
      <c r="AX44" s="565"/>
      <c r="AY44" s="565"/>
      <c r="AZ44" s="565"/>
      <c r="BA44" s="565"/>
      <c r="BB44" s="565"/>
      <c r="BC44" s="565"/>
      <c r="BE44" s="580"/>
      <c r="BF44" s="580"/>
      <c r="BG44" s="580"/>
      <c r="BH44" s="580"/>
    </row>
    <row r="45" spans="1:60" hidden="1" x14ac:dyDescent="0.25">
      <c r="A45" s="587"/>
      <c r="B45" s="40" t="s">
        <v>1393</v>
      </c>
      <c r="C45" s="40"/>
      <c r="D45" s="40"/>
      <c r="E45" s="40"/>
      <c r="F45" s="40"/>
      <c r="G45" s="40"/>
      <c r="H45" s="44"/>
      <c r="I45" s="44"/>
      <c r="J45" s="44"/>
      <c r="K45" s="44"/>
      <c r="L45" s="44"/>
      <c r="M45" s="793"/>
      <c r="N45" s="971"/>
      <c r="P45" s="727"/>
      <c r="Q45" s="727"/>
      <c r="R45" s="1162"/>
      <c r="S45" s="640"/>
      <c r="T45" s="640"/>
      <c r="U45" s="640"/>
      <c r="V45" s="640"/>
      <c r="W45" s="640"/>
      <c r="X45" s="640"/>
      <c r="Y45" s="640"/>
      <c r="Z45" s="640"/>
      <c r="AA45" s="640"/>
      <c r="AB45" s="640"/>
      <c r="AC45" s="640"/>
      <c r="AD45" s="541" t="s">
        <v>1394</v>
      </c>
      <c r="AP45" s="551"/>
      <c r="AQ45" s="551"/>
      <c r="AU45" s="37" t="s">
        <v>1395</v>
      </c>
      <c r="AV45" s="565" t="str">
        <f>IFERROR(#REF!/#REF!*100-100,"")</f>
        <v/>
      </c>
      <c r="AW45" s="565" t="e">
        <f>#REF!-#REF!</f>
        <v>#REF!</v>
      </c>
      <c r="AX45" s="565" t="str">
        <f>IFERROR(#REF!/#REF!*100-100,"")</f>
        <v/>
      </c>
      <c r="AY45" s="565" t="e">
        <f>#REF!-#REF!</f>
        <v>#REF!</v>
      </c>
      <c r="AZ45" s="565" t="str">
        <f>IFERROR(#REF!/#REF!*100-100,"")</f>
        <v/>
      </c>
      <c r="BA45" s="565" t="e">
        <f>#REF!-#REF!</f>
        <v>#REF!</v>
      </c>
      <c r="BB45" s="565" t="str">
        <f>IFERROR(#REF!/I45*100-100,"")</f>
        <v/>
      </c>
      <c r="BC45" s="565" t="e">
        <f>#REF!-I45</f>
        <v>#REF!</v>
      </c>
    </row>
    <row r="46" spans="1:60" ht="55.5" hidden="1" customHeight="1" x14ac:dyDescent="0.25">
      <c r="A46" s="645"/>
      <c r="B46" s="548"/>
      <c r="C46" s="547" t="str">
        <f>C3</f>
        <v>2013/14 Actual</v>
      </c>
      <c r="D46" s="547" t="str">
        <f>D3</f>
        <v>2014/15 Actual</v>
      </c>
      <c r="E46" s="547" t="str">
        <f>E3</f>
        <v>2015/16 Actual</v>
      </c>
      <c r="F46" s="547" t="str">
        <f>F3</f>
        <v>2016/17 Actual</v>
      </c>
      <c r="G46" s="547" t="str">
        <f t="shared" ref="G46:Q46" si="28">G196</f>
        <v>2017/18 Actual</v>
      </c>
      <c r="H46" s="547" t="str">
        <f t="shared" si="28"/>
        <v>2018/19 Actual</v>
      </c>
      <c r="I46" s="547" t="str">
        <f t="shared" si="28"/>
        <v>2019/20 Actual</v>
      </c>
      <c r="J46" s="547" t="str">
        <f t="shared" si="28"/>
        <v>2020/21 Actual</v>
      </c>
      <c r="K46" s="547" t="str">
        <f t="shared" si="28"/>
        <v>2021/22 Actual</v>
      </c>
      <c r="L46" s="547" t="str">
        <f t="shared" si="28"/>
        <v>Budget Estimate 2022/23</v>
      </c>
      <c r="M46" s="991" t="str">
        <f t="shared" si="28"/>
        <v>Actual FY2025</v>
      </c>
      <c r="N46" s="991" t="str">
        <f t="shared" si="28"/>
        <v>Budget Estimate 2025/26</v>
      </c>
      <c r="O46" s="683" t="str">
        <f>O196</f>
        <v>Budget Outturn FY2026</v>
      </c>
      <c r="P46" s="646" t="str">
        <f t="shared" si="28"/>
        <v xml:space="preserve">Budget Estimate 2026/27 </v>
      </c>
      <c r="Q46" s="683" t="str">
        <f t="shared" si="28"/>
        <v>Budget Estimate 2027/28</v>
      </c>
      <c r="R46" s="683" t="str">
        <f>R196</f>
        <v>Budget Estimate 2028/29</v>
      </c>
      <c r="S46" s="38" t="s">
        <v>1396</v>
      </c>
      <c r="T46" s="38" t="s">
        <v>1396</v>
      </c>
      <c r="U46" s="38" t="s">
        <v>1397</v>
      </c>
      <c r="V46" s="38" t="s">
        <v>1397</v>
      </c>
      <c r="W46" s="547"/>
      <c r="X46" s="547"/>
      <c r="Y46" s="547"/>
      <c r="Z46" s="547"/>
      <c r="AA46" s="547"/>
      <c r="AB46" s="546"/>
      <c r="AC46" s="546"/>
      <c r="AD46" s="547"/>
      <c r="AE46" s="547" t="str">
        <f>AE3</f>
        <v>2013/14 Ola</v>
      </c>
      <c r="AF46" s="547" t="str">
        <f>AF3</f>
        <v>2014/15 Ola</v>
      </c>
      <c r="AG46" s="547" t="str">
        <f>AG3</f>
        <v>2015/16 Ola</v>
      </c>
      <c r="AH46" s="547" t="str">
        <f>AH3</f>
        <v>2016/17 Ola</v>
      </c>
      <c r="AI46" s="547" t="str">
        <f>AI61</f>
        <v>2017/18 Ola</v>
      </c>
      <c r="AJ46" s="547" t="str">
        <f>AJ61</f>
        <v>2018/19 Ola</v>
      </c>
      <c r="AK46" s="547" t="str">
        <f>AK61</f>
        <v>2019/20 Ola</v>
      </c>
      <c r="AL46" s="547" t="str">
        <f>AL61</f>
        <v>2020/21 Ola</v>
      </c>
      <c r="AM46" s="547" t="s">
        <v>1398</v>
      </c>
      <c r="AN46" s="547" t="s">
        <v>1399</v>
      </c>
      <c r="AO46" s="547" t="s">
        <v>1400</v>
      </c>
      <c r="AP46" s="547" t="s">
        <v>1401</v>
      </c>
      <c r="AQ46" s="547" t="s">
        <v>1402</v>
      </c>
      <c r="AR46" s="547" t="s">
        <v>1403</v>
      </c>
      <c r="AS46" s="547" t="s">
        <v>1404</v>
      </c>
      <c r="AT46" s="547" t="s">
        <v>1405</v>
      </c>
      <c r="AU46" s="647"/>
      <c r="AV46" s="565" t="str">
        <f>IFERROR(#REF!/#REF!*100-100,"")</f>
        <v/>
      </c>
      <c r="AW46" s="565" t="e">
        <f>#REF!-#REF!</f>
        <v>#REF!</v>
      </c>
      <c r="AX46" s="565" t="str">
        <f>IFERROR(#REF!/#REF!*100-100,"")</f>
        <v/>
      </c>
      <c r="AY46" s="565" t="e">
        <f>#REF!-#REF!</f>
        <v>#REF!</v>
      </c>
      <c r="AZ46" s="565" t="str">
        <f>IFERROR(#REF!/#REF!*100-100,"")</f>
        <v/>
      </c>
      <c r="BA46" s="565" t="e">
        <f>#REF!-#REF!</f>
        <v>#REF!</v>
      </c>
      <c r="BB46" s="565" t="str">
        <f>IFERROR(#REF!/I46*100-100,"")</f>
        <v/>
      </c>
      <c r="BC46" s="565" t="e">
        <f>#REF!-I46</f>
        <v>#REF!</v>
      </c>
    </row>
    <row r="47" spans="1:60" hidden="1" x14ac:dyDescent="0.25">
      <c r="A47" s="587"/>
      <c r="B47" s="581" t="s">
        <v>1068</v>
      </c>
      <c r="C47" s="581"/>
      <c r="D47" s="581"/>
      <c r="E47" s="581"/>
      <c r="F47" s="581"/>
      <c r="G47" s="581"/>
      <c r="H47" s="648"/>
      <c r="I47" s="648"/>
      <c r="J47" s="648"/>
      <c r="K47" s="648"/>
      <c r="L47" s="648"/>
      <c r="M47" s="690"/>
      <c r="N47" s="690"/>
      <c r="O47" s="624"/>
      <c r="P47" s="1042"/>
      <c r="Q47" s="624"/>
      <c r="R47" s="1164"/>
      <c r="W47" s="38"/>
      <c r="X47" s="38"/>
      <c r="Y47" s="38"/>
      <c r="Z47" s="38"/>
      <c r="AA47" s="38"/>
      <c r="AD47" s="581" t="s">
        <v>1361</v>
      </c>
      <c r="AE47" s="551"/>
      <c r="AF47" s="551"/>
      <c r="AG47" s="551"/>
      <c r="AH47" s="551"/>
      <c r="AI47" s="551"/>
      <c r="AJ47" s="551"/>
      <c r="AK47" s="551"/>
      <c r="AL47" s="551"/>
      <c r="AM47" s="551"/>
      <c r="AN47" s="551"/>
      <c r="AO47" s="551"/>
      <c r="AP47" s="551"/>
      <c r="AQ47" s="551"/>
      <c r="AR47" s="649"/>
      <c r="AS47" s="551"/>
      <c r="AT47" s="551"/>
      <c r="AU47" s="40" t="s">
        <v>1068</v>
      </c>
      <c r="AV47" s="565" t="str">
        <f>IFERROR(#REF!/#REF!*100-100,"")</f>
        <v/>
      </c>
      <c r="AW47" s="565" t="e">
        <f>#REF!-#REF!</f>
        <v>#REF!</v>
      </c>
      <c r="AX47" s="565" t="str">
        <f>IFERROR(#REF!/#REF!*100-100,"")</f>
        <v/>
      </c>
      <c r="AY47" s="565" t="e">
        <f>#REF!-#REF!</f>
        <v>#REF!</v>
      </c>
      <c r="AZ47" s="565" t="str">
        <f>IFERROR(#REF!/#REF!*100-100,"")</f>
        <v/>
      </c>
      <c r="BA47" s="565" t="e">
        <f>#REF!-#REF!</f>
        <v>#REF!</v>
      </c>
      <c r="BB47" s="565" t="str">
        <f>IFERROR(#REF!/I47*100-100,"")</f>
        <v/>
      </c>
      <c r="BC47" s="565" t="e">
        <f>#REF!-I47</f>
        <v>#REF!</v>
      </c>
    </row>
    <row r="48" spans="1:60" hidden="1" x14ac:dyDescent="0.25">
      <c r="A48" s="587"/>
      <c r="B48" s="576" t="s">
        <v>13</v>
      </c>
      <c r="C48" s="577">
        <f t="shared" ref="C48:Q48" si="29">C198</f>
        <v>136.70374569999998</v>
      </c>
      <c r="D48" s="577">
        <f t="shared" si="29"/>
        <v>158.80394434999999</v>
      </c>
      <c r="E48" s="577">
        <f t="shared" si="29"/>
        <v>180.20929279000001</v>
      </c>
      <c r="F48" s="577">
        <f t="shared" si="29"/>
        <v>211.64654086000004</v>
      </c>
      <c r="G48" s="577">
        <f t="shared" si="29"/>
        <v>235.38101302999999</v>
      </c>
      <c r="H48" s="577">
        <f t="shared" si="29"/>
        <v>243.03983445999995</v>
      </c>
      <c r="I48" s="577">
        <f t="shared" si="29"/>
        <v>238.58681907000002</v>
      </c>
      <c r="J48" s="577">
        <f t="shared" si="29"/>
        <v>244.80972870000002</v>
      </c>
      <c r="K48" s="577">
        <f t="shared" si="29"/>
        <v>257.92940584000002</v>
      </c>
      <c r="L48" s="577">
        <f t="shared" si="29"/>
        <v>253.3142</v>
      </c>
      <c r="M48" s="578">
        <f t="shared" si="29"/>
        <v>328.47224418999997</v>
      </c>
      <c r="N48" s="578">
        <f t="shared" si="29"/>
        <v>347.07740000000001</v>
      </c>
      <c r="O48" s="624">
        <f>O198</f>
        <v>342.80469999999997</v>
      </c>
      <c r="P48" s="1042">
        <f t="shared" si="29"/>
        <v>351.91460000000001</v>
      </c>
      <c r="Q48" s="624">
        <f t="shared" si="29"/>
        <v>394.7373</v>
      </c>
      <c r="R48" s="1164">
        <f>R198</f>
        <v>414.77089999999998</v>
      </c>
      <c r="S48" s="557">
        <f t="shared" ref="S48:T51" si="30">O48/N48-1</f>
        <v>-1.2310510566231225E-2</v>
      </c>
      <c r="T48" s="557">
        <f t="shared" si="30"/>
        <v>2.6574606474182083E-2</v>
      </c>
      <c r="U48" s="558">
        <f>N48-O48</f>
        <v>4.272700000000043</v>
      </c>
      <c r="V48" s="558">
        <f>P48-O48</f>
        <v>9.1099000000000387</v>
      </c>
      <c r="W48" s="44"/>
      <c r="X48" s="44"/>
      <c r="Y48" s="44"/>
      <c r="Z48" s="44"/>
      <c r="AA48" s="44"/>
      <c r="AB48" s="640"/>
      <c r="AC48" s="640"/>
      <c r="AD48" s="576" t="s">
        <v>1363</v>
      </c>
      <c r="AE48" s="577">
        <f>AE198</f>
        <v>136.70374569999998</v>
      </c>
      <c r="AF48" s="577">
        <f>AF198</f>
        <v>158.80394434999999</v>
      </c>
      <c r="AG48" s="577">
        <f>AG198</f>
        <v>180.20929279000001</v>
      </c>
      <c r="AH48" s="577">
        <f>AH198</f>
        <v>211.64654086000004</v>
      </c>
      <c r="AI48" s="577">
        <f t="shared" ref="AI48:AT51" si="31">G48</f>
        <v>235.38101302999999</v>
      </c>
      <c r="AJ48" s="577">
        <f t="shared" si="31"/>
        <v>243.03983445999995</v>
      </c>
      <c r="AK48" s="577">
        <f t="shared" si="31"/>
        <v>238.58681907000002</v>
      </c>
      <c r="AL48" s="577">
        <f t="shared" si="31"/>
        <v>244.80972870000002</v>
      </c>
      <c r="AM48" s="577">
        <f t="shared" si="31"/>
        <v>257.92940584000002</v>
      </c>
      <c r="AN48" s="577">
        <f t="shared" si="31"/>
        <v>253.3142</v>
      </c>
      <c r="AO48" s="577">
        <f t="shared" si="31"/>
        <v>328.47224418999997</v>
      </c>
      <c r="AP48" s="577">
        <f t="shared" si="31"/>
        <v>347.07740000000001</v>
      </c>
      <c r="AQ48" s="577">
        <f t="shared" si="31"/>
        <v>342.80469999999997</v>
      </c>
      <c r="AR48" s="650">
        <f t="shared" si="31"/>
        <v>351.91460000000001</v>
      </c>
      <c r="AS48" s="577">
        <f t="shared" si="31"/>
        <v>394.7373</v>
      </c>
      <c r="AT48" s="577">
        <f t="shared" si="31"/>
        <v>414.77089999999998</v>
      </c>
      <c r="AU48" s="41" t="s">
        <v>13</v>
      </c>
      <c r="AV48" s="565" t="str">
        <f>IFERROR(#REF!/#REF!*100-100,"")</f>
        <v/>
      </c>
      <c r="AW48" s="565" t="e">
        <f>#REF!-#REF!</f>
        <v>#REF!</v>
      </c>
      <c r="AX48" s="565" t="str">
        <f>IFERROR(#REF!/#REF!*100-100,"")</f>
        <v/>
      </c>
      <c r="AY48" s="565" t="e">
        <f>#REF!-#REF!</f>
        <v>#REF!</v>
      </c>
      <c r="AZ48" s="565" t="str">
        <f>IFERROR(#REF!/#REF!*100-100,"")</f>
        <v/>
      </c>
      <c r="BA48" s="565" t="e">
        <f>#REF!-#REF!</f>
        <v>#REF!</v>
      </c>
      <c r="BB48" s="565" t="str">
        <f>IFERROR(#REF!/I48*100-100,"")</f>
        <v/>
      </c>
      <c r="BC48" s="565" t="e">
        <f>#REF!-I48</f>
        <v>#REF!</v>
      </c>
      <c r="BE48" s="580" t="e">
        <f>#REF!-I48</f>
        <v>#REF!</v>
      </c>
      <c r="BF48" s="580" t="e">
        <f>#REF!-I48</f>
        <v>#REF!</v>
      </c>
      <c r="BG48" s="580" t="e">
        <f>#REF!-#REF!</f>
        <v>#REF!</v>
      </c>
      <c r="BH48" s="580" t="e">
        <f>#REF!-#REF!</f>
        <v>#REF!</v>
      </c>
    </row>
    <row r="49" spans="1:60" hidden="1" x14ac:dyDescent="0.25">
      <c r="A49" s="587"/>
      <c r="B49" s="576" t="s">
        <v>137</v>
      </c>
      <c r="C49" s="577">
        <f t="shared" ref="C49:Q49" si="32">C204</f>
        <v>69.651026820000013</v>
      </c>
      <c r="D49" s="577">
        <f t="shared" si="32"/>
        <v>47.581465129999998</v>
      </c>
      <c r="E49" s="577">
        <f t="shared" si="32"/>
        <v>55.014133440000002</v>
      </c>
      <c r="F49" s="577">
        <f t="shared" si="32"/>
        <v>69.950283810000002</v>
      </c>
      <c r="G49" s="577">
        <f t="shared" si="32"/>
        <v>190.77760127500005</v>
      </c>
      <c r="H49" s="577">
        <f t="shared" si="32"/>
        <v>212.49741456000001</v>
      </c>
      <c r="I49" s="577">
        <f t="shared" si="32"/>
        <v>213.67327344</v>
      </c>
      <c r="J49" s="577">
        <f t="shared" si="32"/>
        <v>239.52715341000001</v>
      </c>
      <c r="K49" s="577">
        <f t="shared" si="32"/>
        <v>279.8</v>
      </c>
      <c r="L49" s="577">
        <f t="shared" si="32"/>
        <v>409.1</v>
      </c>
      <c r="M49" s="578">
        <f t="shared" si="32"/>
        <v>426.6</v>
      </c>
      <c r="N49" s="578">
        <f t="shared" si="32"/>
        <v>509.2</v>
      </c>
      <c r="O49" s="624">
        <f>O204</f>
        <v>386.8</v>
      </c>
      <c r="P49" s="1042">
        <f t="shared" si="32"/>
        <v>463.79999999999995</v>
      </c>
      <c r="Q49" s="624">
        <f t="shared" si="32"/>
        <v>425.1</v>
      </c>
      <c r="R49" s="1164">
        <f>R204</f>
        <v>269.3</v>
      </c>
      <c r="S49" s="557">
        <f t="shared" si="30"/>
        <v>-0.24037706205813036</v>
      </c>
      <c r="T49" s="557">
        <f t="shared" si="30"/>
        <v>0.19906928645294708</v>
      </c>
      <c r="U49" s="558">
        <f>N49-O49</f>
        <v>122.39999999999998</v>
      </c>
      <c r="V49" s="558">
        <f>P49-O49</f>
        <v>76.999999999999943</v>
      </c>
      <c r="W49" s="44"/>
      <c r="X49" s="44"/>
      <c r="Y49" s="44"/>
      <c r="Z49" s="44"/>
      <c r="AA49" s="44"/>
      <c r="AB49" s="640"/>
      <c r="AC49" s="640"/>
      <c r="AD49" s="576" t="s">
        <v>1364</v>
      </c>
      <c r="AE49" s="577">
        <f>AE204</f>
        <v>69.651026820000013</v>
      </c>
      <c r="AF49" s="577">
        <f>AF204</f>
        <v>47.581465129999998</v>
      </c>
      <c r="AG49" s="577">
        <f>AG204</f>
        <v>55.014133440000002</v>
      </c>
      <c r="AH49" s="577">
        <f>AH204</f>
        <v>69.950283810000002</v>
      </c>
      <c r="AI49" s="577">
        <f t="shared" si="31"/>
        <v>190.77760127500005</v>
      </c>
      <c r="AJ49" s="577">
        <f t="shared" si="31"/>
        <v>212.49741456000001</v>
      </c>
      <c r="AK49" s="577">
        <f t="shared" si="31"/>
        <v>213.67327344</v>
      </c>
      <c r="AL49" s="577">
        <f t="shared" si="31"/>
        <v>239.52715341000001</v>
      </c>
      <c r="AM49" s="577">
        <f t="shared" si="31"/>
        <v>279.8</v>
      </c>
      <c r="AN49" s="577">
        <f t="shared" si="31"/>
        <v>409.1</v>
      </c>
      <c r="AO49" s="577">
        <f t="shared" si="31"/>
        <v>426.6</v>
      </c>
      <c r="AP49" s="577">
        <f t="shared" si="31"/>
        <v>509.2</v>
      </c>
      <c r="AQ49" s="577">
        <f t="shared" si="31"/>
        <v>386.8</v>
      </c>
      <c r="AR49" s="650">
        <f t="shared" si="31"/>
        <v>463.79999999999995</v>
      </c>
      <c r="AS49" s="577">
        <f t="shared" si="31"/>
        <v>425.1</v>
      </c>
      <c r="AT49" s="577">
        <f t="shared" si="31"/>
        <v>269.3</v>
      </c>
      <c r="AU49" s="41" t="s">
        <v>137</v>
      </c>
      <c r="AV49" s="565" t="str">
        <f>IFERROR(#REF!/#REF!*100-100,"")</f>
        <v/>
      </c>
      <c r="AW49" s="565" t="e">
        <f>#REF!-#REF!</f>
        <v>#REF!</v>
      </c>
      <c r="AX49" s="565" t="str">
        <f>IFERROR(#REF!/#REF!*100-100,"")</f>
        <v/>
      </c>
      <c r="AY49" s="565" t="e">
        <f>#REF!-#REF!</f>
        <v>#REF!</v>
      </c>
      <c r="AZ49" s="565" t="str">
        <f>IFERROR(#REF!/#REF!*100-100,"")</f>
        <v/>
      </c>
      <c r="BA49" s="565" t="e">
        <f>#REF!-#REF!</f>
        <v>#REF!</v>
      </c>
      <c r="BB49" s="565" t="str">
        <f>IFERROR(#REF!/I49*100-100,"")</f>
        <v/>
      </c>
      <c r="BC49" s="565" t="e">
        <f>#REF!-I49</f>
        <v>#REF!</v>
      </c>
      <c r="BE49" s="580" t="e">
        <f>#REF!-I49</f>
        <v>#REF!</v>
      </c>
      <c r="BF49" s="580" t="e">
        <f>#REF!-I49</f>
        <v>#REF!</v>
      </c>
      <c r="BG49" s="580" t="e">
        <f>#REF!-#REF!</f>
        <v>#REF!</v>
      </c>
      <c r="BH49" s="580" t="e">
        <f>#REF!-#REF!</f>
        <v>#REF!</v>
      </c>
    </row>
    <row r="50" spans="1:60" hidden="1" x14ac:dyDescent="0.25">
      <c r="A50" s="587"/>
      <c r="B50" s="576" t="s">
        <v>1406</v>
      </c>
      <c r="C50" s="577">
        <f t="shared" ref="C50:Q50" si="33">C207</f>
        <v>24.277237150000001</v>
      </c>
      <c r="D50" s="577">
        <f t="shared" si="33"/>
        <v>26.280934079999998</v>
      </c>
      <c r="E50" s="577">
        <f t="shared" si="33"/>
        <v>29.174281739999994</v>
      </c>
      <c r="F50" s="577">
        <f t="shared" si="33"/>
        <v>27.645464829999998</v>
      </c>
      <c r="G50" s="577">
        <f t="shared" si="33"/>
        <v>26.258695259999993</v>
      </c>
      <c r="H50" s="577">
        <f t="shared" si="33"/>
        <v>26.22394233</v>
      </c>
      <c r="I50" s="577">
        <f t="shared" si="33"/>
        <v>30.114330230000011</v>
      </c>
      <c r="J50" s="577">
        <f t="shared" si="33"/>
        <v>27.86362175</v>
      </c>
      <c r="K50" s="577">
        <f t="shared" si="33"/>
        <v>22.460015820000006</v>
      </c>
      <c r="L50" s="577">
        <f t="shared" si="33"/>
        <v>28.273299999999999</v>
      </c>
      <c r="M50" s="578">
        <f t="shared" si="33"/>
        <v>55.869071040000001</v>
      </c>
      <c r="N50" s="578">
        <f t="shared" si="33"/>
        <v>73.410600000000002</v>
      </c>
      <c r="O50" s="624">
        <f>O207</f>
        <v>61.715899999999991</v>
      </c>
      <c r="P50" s="1042">
        <f t="shared" si="33"/>
        <v>61.736299999999993</v>
      </c>
      <c r="Q50" s="624">
        <f t="shared" si="33"/>
        <v>66.275700000000001</v>
      </c>
      <c r="R50" s="1164">
        <f>R207</f>
        <v>70.021900000000002</v>
      </c>
      <c r="S50" s="557">
        <f t="shared" si="30"/>
        <v>-0.15930533192754193</v>
      </c>
      <c r="T50" s="557">
        <f t="shared" si="30"/>
        <v>3.3054690930534036E-4</v>
      </c>
      <c r="U50" s="558">
        <f>N50-O50</f>
        <v>11.694700000000012</v>
      </c>
      <c r="V50" s="558">
        <f>P50-O50</f>
        <v>2.0400000000002194E-2</v>
      </c>
      <c r="W50" s="44"/>
      <c r="X50" s="44"/>
      <c r="Y50" s="44"/>
      <c r="Z50" s="44"/>
      <c r="AA50" s="44"/>
      <c r="AB50" s="640"/>
      <c r="AC50" s="640"/>
      <c r="AD50" s="576" t="s">
        <v>1407</v>
      </c>
      <c r="AE50" s="577">
        <f>AE207</f>
        <v>24.277237150000001</v>
      </c>
      <c r="AF50" s="577">
        <f>AF207</f>
        <v>26.280934079999998</v>
      </c>
      <c r="AG50" s="577">
        <f>AG207</f>
        <v>29.174281739999994</v>
      </c>
      <c r="AH50" s="577">
        <f>AH207</f>
        <v>27.645464829999998</v>
      </c>
      <c r="AI50" s="577">
        <f t="shared" si="31"/>
        <v>26.258695259999993</v>
      </c>
      <c r="AJ50" s="577">
        <f t="shared" si="31"/>
        <v>26.22394233</v>
      </c>
      <c r="AK50" s="577">
        <f t="shared" si="31"/>
        <v>30.114330230000011</v>
      </c>
      <c r="AL50" s="577">
        <f t="shared" si="31"/>
        <v>27.86362175</v>
      </c>
      <c r="AM50" s="577">
        <f t="shared" si="31"/>
        <v>22.460015820000006</v>
      </c>
      <c r="AN50" s="577">
        <f t="shared" si="31"/>
        <v>28.273299999999999</v>
      </c>
      <c r="AO50" s="577">
        <f t="shared" si="31"/>
        <v>55.869071040000001</v>
      </c>
      <c r="AP50" s="577">
        <f t="shared" si="31"/>
        <v>73.410600000000002</v>
      </c>
      <c r="AQ50" s="577">
        <f t="shared" si="31"/>
        <v>61.715899999999991</v>
      </c>
      <c r="AR50" s="650">
        <f t="shared" si="31"/>
        <v>61.736299999999993</v>
      </c>
      <c r="AS50" s="577">
        <f t="shared" si="31"/>
        <v>66.275700000000001</v>
      </c>
      <c r="AT50" s="577">
        <f t="shared" si="31"/>
        <v>70.021900000000002</v>
      </c>
      <c r="AU50" s="41" t="s">
        <v>1406</v>
      </c>
      <c r="AV50" s="565" t="str">
        <f>IFERROR(#REF!/#REF!*100-100,"")</f>
        <v/>
      </c>
      <c r="AW50" s="565" t="e">
        <f>#REF!-#REF!</f>
        <v>#REF!</v>
      </c>
      <c r="AX50" s="565" t="str">
        <f>IFERROR(#REF!/#REF!*100-100,"")</f>
        <v/>
      </c>
      <c r="AY50" s="565" t="e">
        <f>#REF!-#REF!</f>
        <v>#REF!</v>
      </c>
      <c r="AZ50" s="565" t="str">
        <f>IFERROR(#REF!/#REF!*100-100,"")</f>
        <v/>
      </c>
      <c r="BA50" s="565" t="e">
        <f>#REF!-#REF!</f>
        <v>#REF!</v>
      </c>
      <c r="BB50" s="565" t="str">
        <f>IFERROR(#REF!/I50*100-100,"")</f>
        <v/>
      </c>
      <c r="BC50" s="565" t="e">
        <f>#REF!-I50</f>
        <v>#REF!</v>
      </c>
      <c r="BE50" s="580" t="e">
        <f>#REF!-I50</f>
        <v>#REF!</v>
      </c>
      <c r="BF50" s="580" t="e">
        <f>#REF!-I50</f>
        <v>#REF!</v>
      </c>
      <c r="BG50" s="580" t="e">
        <f>#REF!-#REF!</f>
        <v>#REF!</v>
      </c>
      <c r="BH50" s="580" t="e">
        <f>#REF!-#REF!</f>
        <v>#REF!</v>
      </c>
    </row>
    <row r="51" spans="1:60" hidden="1" x14ac:dyDescent="0.25">
      <c r="A51" s="587"/>
      <c r="B51" s="651" t="s">
        <v>1392</v>
      </c>
      <c r="C51" s="652">
        <f t="shared" ref="C51:Q51" si="34">SUM(C48:C50)</f>
        <v>230.63200966999997</v>
      </c>
      <c r="D51" s="652">
        <f t="shared" si="34"/>
        <v>232.66634356</v>
      </c>
      <c r="E51" s="652">
        <f t="shared" si="34"/>
        <v>264.39770797</v>
      </c>
      <c r="F51" s="652">
        <f t="shared" si="34"/>
        <v>309.24228950000003</v>
      </c>
      <c r="G51" s="652">
        <f t="shared" si="34"/>
        <v>452.41730956499998</v>
      </c>
      <c r="H51" s="652">
        <f t="shared" si="34"/>
        <v>481.76119134999999</v>
      </c>
      <c r="I51" s="652">
        <f t="shared" si="34"/>
        <v>482.37442274000006</v>
      </c>
      <c r="J51" s="652">
        <f t="shared" si="34"/>
        <v>512.20050386000003</v>
      </c>
      <c r="K51" s="652">
        <f t="shared" si="34"/>
        <v>560.18942165999999</v>
      </c>
      <c r="L51" s="652">
        <f t="shared" si="34"/>
        <v>690.6875</v>
      </c>
      <c r="M51" s="1043">
        <f t="shared" si="34"/>
        <v>810.94131522999999</v>
      </c>
      <c r="N51" s="1043">
        <f t="shared" si="34"/>
        <v>929.68799999999999</v>
      </c>
      <c r="O51" s="1044">
        <f>SUM(O48:O50)</f>
        <v>791.32060000000001</v>
      </c>
      <c r="P51" s="1045">
        <f t="shared" si="34"/>
        <v>877.45090000000005</v>
      </c>
      <c r="Q51" s="1044">
        <f t="shared" si="34"/>
        <v>886.11300000000006</v>
      </c>
      <c r="R51" s="1165">
        <f>SUM(R48:R50)</f>
        <v>754.0927999999999</v>
      </c>
      <c r="S51" s="592">
        <f t="shared" si="30"/>
        <v>-0.14883208130039327</v>
      </c>
      <c r="T51" s="592">
        <f t="shared" si="30"/>
        <v>0.10884374803335084</v>
      </c>
      <c r="U51" s="653">
        <f>N51-O51</f>
        <v>138.36739999999998</v>
      </c>
      <c r="V51" s="653">
        <f>P51-O51</f>
        <v>86.130300000000034</v>
      </c>
      <c r="W51" s="654"/>
      <c r="X51" s="654"/>
      <c r="Y51" s="654"/>
      <c r="Z51" s="654"/>
      <c r="AA51" s="654"/>
      <c r="AB51" s="45"/>
      <c r="AC51" s="45"/>
      <c r="AD51" s="651" t="s">
        <v>1408</v>
      </c>
      <c r="AE51" s="652">
        <f>SUM(AE48:AE50)</f>
        <v>230.63200966999997</v>
      </c>
      <c r="AF51" s="652">
        <f>SUM(AF48:AF50)</f>
        <v>232.66634356</v>
      </c>
      <c r="AG51" s="652">
        <f>SUM(AG48:AG50)</f>
        <v>264.39770797</v>
      </c>
      <c r="AH51" s="652">
        <f>SUM(AH48:AH50)</f>
        <v>309.24228950000003</v>
      </c>
      <c r="AI51" s="652">
        <f t="shared" si="31"/>
        <v>452.41730956499998</v>
      </c>
      <c r="AJ51" s="652">
        <f t="shared" si="31"/>
        <v>481.76119134999999</v>
      </c>
      <c r="AK51" s="652">
        <f t="shared" si="31"/>
        <v>482.37442274000006</v>
      </c>
      <c r="AL51" s="652">
        <f t="shared" si="31"/>
        <v>512.20050386000003</v>
      </c>
      <c r="AM51" s="652">
        <f t="shared" si="31"/>
        <v>560.18942165999999</v>
      </c>
      <c r="AN51" s="652">
        <f t="shared" si="31"/>
        <v>690.6875</v>
      </c>
      <c r="AO51" s="652">
        <f t="shared" si="31"/>
        <v>810.94131522999999</v>
      </c>
      <c r="AP51" s="652">
        <f t="shared" si="31"/>
        <v>929.68799999999999</v>
      </c>
      <c r="AQ51" s="652">
        <f t="shared" si="31"/>
        <v>791.32060000000001</v>
      </c>
      <c r="AR51" s="652">
        <f t="shared" si="31"/>
        <v>877.45090000000005</v>
      </c>
      <c r="AS51" s="652">
        <f t="shared" si="31"/>
        <v>886.11300000000006</v>
      </c>
      <c r="AT51" s="652">
        <f t="shared" si="31"/>
        <v>754.0927999999999</v>
      </c>
      <c r="AU51" s="655" t="s">
        <v>1392</v>
      </c>
      <c r="AV51" s="565" t="str">
        <f>IFERROR(#REF!/#REF!*100-100,"")</f>
        <v/>
      </c>
      <c r="AW51" s="565" t="e">
        <f>#REF!-#REF!</f>
        <v>#REF!</v>
      </c>
      <c r="AX51" s="565" t="str">
        <f>IFERROR(#REF!/#REF!*100-100,"")</f>
        <v/>
      </c>
      <c r="AY51" s="565" t="e">
        <f>#REF!-#REF!</f>
        <v>#REF!</v>
      </c>
      <c r="AZ51" s="565" t="str">
        <f>IFERROR(#REF!/#REF!*100-100,"")</f>
        <v/>
      </c>
      <c r="BA51" s="565" t="e">
        <f>#REF!-#REF!</f>
        <v>#REF!</v>
      </c>
      <c r="BB51" s="565" t="str">
        <f>IFERROR(#REF!/I51*100-100,"")</f>
        <v/>
      </c>
      <c r="BC51" s="565" t="e">
        <f>#REF!-I51</f>
        <v>#REF!</v>
      </c>
    </row>
    <row r="52" spans="1:60" hidden="1" x14ac:dyDescent="0.25">
      <c r="A52" s="587"/>
      <c r="B52" s="37"/>
      <c r="C52" s="45"/>
      <c r="D52" s="45"/>
      <c r="E52" s="45"/>
      <c r="F52" s="45"/>
      <c r="G52" s="45"/>
      <c r="H52" s="45"/>
      <c r="I52" s="45"/>
      <c r="J52" s="45"/>
      <c r="K52" s="45"/>
      <c r="L52" s="45"/>
      <c r="M52" s="997"/>
      <c r="N52" s="997"/>
      <c r="O52" s="705"/>
      <c r="P52" s="705"/>
      <c r="Q52" s="705"/>
      <c r="R52" s="1166"/>
      <c r="S52" s="45"/>
      <c r="T52" s="45"/>
      <c r="U52" s="45"/>
      <c r="V52" s="45"/>
      <c r="W52" s="45"/>
      <c r="X52" s="45"/>
      <c r="Y52" s="45"/>
      <c r="Z52" s="45"/>
      <c r="AA52" s="45"/>
      <c r="AB52" s="45"/>
      <c r="AC52" s="45"/>
      <c r="AD52" s="541"/>
      <c r="AE52" s="657"/>
      <c r="AF52" s="657"/>
      <c r="AG52" s="657"/>
      <c r="AH52" s="657"/>
      <c r="AI52" s="657"/>
      <c r="AJ52" s="657"/>
      <c r="AK52" s="657"/>
      <c r="AL52" s="657"/>
      <c r="AM52" s="657"/>
      <c r="AN52" s="657"/>
      <c r="AO52" s="589"/>
      <c r="AP52" s="589"/>
      <c r="AQ52" s="589"/>
      <c r="AR52" s="657"/>
      <c r="AS52" s="657"/>
      <c r="AU52" s="37"/>
      <c r="AV52" s="565"/>
      <c r="AW52" s="565"/>
      <c r="AX52" s="565" t="str">
        <f>IFERROR(#REF!/#REF!*100-100,"")</f>
        <v/>
      </c>
      <c r="AY52" s="565" t="e">
        <f>#REF!-#REF!</f>
        <v>#REF!</v>
      </c>
      <c r="AZ52" s="565"/>
      <c r="BA52" s="565"/>
      <c r="BB52" s="565" t="str">
        <f>IFERROR(#REF!/I52*100-100,"")</f>
        <v/>
      </c>
      <c r="BC52" s="565" t="e">
        <f>#REF!-I52</f>
        <v>#REF!</v>
      </c>
    </row>
    <row r="53" spans="1:60" hidden="1" x14ac:dyDescent="0.25">
      <c r="A53" s="587"/>
      <c r="B53" s="37"/>
      <c r="C53" s="45"/>
      <c r="D53" s="45"/>
      <c r="E53" s="45"/>
      <c r="F53" s="45"/>
      <c r="G53" s="45"/>
      <c r="H53" s="45"/>
      <c r="I53" s="45"/>
      <c r="J53" s="45"/>
      <c r="K53" s="45"/>
      <c r="L53" s="45"/>
      <c r="M53" s="997"/>
      <c r="N53" s="997"/>
      <c r="O53" s="705"/>
      <c r="P53" s="705"/>
      <c r="Q53" s="705"/>
      <c r="R53" s="1166"/>
      <c r="S53" s="45"/>
      <c r="T53" s="45"/>
      <c r="U53" s="45"/>
      <c r="V53" s="45"/>
      <c r="W53" s="45"/>
      <c r="X53" s="45"/>
      <c r="Y53" s="45"/>
      <c r="Z53" s="45"/>
      <c r="AA53" s="45"/>
      <c r="AB53" s="45"/>
      <c r="AC53" s="45"/>
      <c r="AD53" s="541"/>
      <c r="AE53" s="657"/>
      <c r="AF53" s="657"/>
      <c r="AG53" s="657"/>
      <c r="AH53" s="657"/>
      <c r="AI53" s="657"/>
      <c r="AJ53" s="657"/>
      <c r="AK53" s="657"/>
      <c r="AL53" s="657"/>
      <c r="AM53" s="657"/>
      <c r="AN53" s="657"/>
      <c r="AO53" s="589"/>
      <c r="AP53" s="589"/>
      <c r="AQ53" s="589"/>
      <c r="AR53" s="657"/>
      <c r="AS53" s="657"/>
      <c r="AU53" s="37"/>
      <c r="AV53" s="565"/>
      <c r="AW53" s="565"/>
      <c r="AX53" s="565" t="str">
        <f>IFERROR(#REF!/#REF!*100-100,"")</f>
        <v/>
      </c>
      <c r="AY53" s="565" t="e">
        <f>#REF!-#REF!</f>
        <v>#REF!</v>
      </c>
      <c r="AZ53" s="565"/>
      <c r="BA53" s="565"/>
      <c r="BB53" s="565" t="str">
        <f>IFERROR(#REF!/I53*100-100,"")</f>
        <v/>
      </c>
      <c r="BC53" s="565" t="e">
        <f>#REF!-I53</f>
        <v>#REF!</v>
      </c>
    </row>
    <row r="54" spans="1:60" ht="38.25" hidden="1" x14ac:dyDescent="0.25">
      <c r="A54" s="587"/>
      <c r="B54" s="658" t="s">
        <v>1409</v>
      </c>
      <c r="C54" s="200" t="str">
        <f t="shared" ref="C54:Q54" si="35">C196</f>
        <v>2013/14 Actual</v>
      </c>
      <c r="D54" s="200" t="str">
        <f t="shared" si="35"/>
        <v>2014/15 Actual</v>
      </c>
      <c r="E54" s="200" t="str">
        <f t="shared" si="35"/>
        <v>2015/16 Actual</v>
      </c>
      <c r="F54" s="200" t="str">
        <f t="shared" si="35"/>
        <v>2016/17 Actual</v>
      </c>
      <c r="G54" s="200" t="str">
        <f t="shared" si="35"/>
        <v>2017/18 Actual</v>
      </c>
      <c r="H54" s="200" t="str">
        <f t="shared" si="35"/>
        <v>2018/19 Actual</v>
      </c>
      <c r="I54" s="200" t="str">
        <f t="shared" si="35"/>
        <v>2019/20 Actual</v>
      </c>
      <c r="J54" s="200" t="str">
        <f t="shared" si="35"/>
        <v>2020/21 Actual</v>
      </c>
      <c r="K54" s="200" t="str">
        <f t="shared" si="35"/>
        <v>2021/22 Actual</v>
      </c>
      <c r="L54" s="200" t="str">
        <f t="shared" si="35"/>
        <v>Budget Estimate 2022/23</v>
      </c>
      <c r="M54" s="990" t="str">
        <f t="shared" si="35"/>
        <v>Actual FY2025</v>
      </c>
      <c r="N54" s="990" t="str">
        <f t="shared" si="35"/>
        <v>Budget Estimate 2025/26</v>
      </c>
      <c r="O54" s="642" t="str">
        <f>O196</f>
        <v>Budget Outturn FY2026</v>
      </c>
      <c r="P54" s="642" t="str">
        <f t="shared" si="35"/>
        <v xml:space="preserve">Budget Estimate 2026/27 </v>
      </c>
      <c r="Q54" s="642" t="str">
        <f t="shared" si="35"/>
        <v>Budget Estimate 2027/28</v>
      </c>
      <c r="R54" s="642" t="str">
        <f>R196</f>
        <v>Budget Estimate 2028/29</v>
      </c>
      <c r="S54" s="45"/>
      <c r="T54" s="45"/>
      <c r="U54" s="45"/>
      <c r="V54" s="45"/>
      <c r="W54" s="45"/>
      <c r="X54" s="45"/>
      <c r="Y54" s="45"/>
      <c r="Z54" s="45"/>
      <c r="AA54" s="45"/>
      <c r="AB54" s="45"/>
      <c r="AC54" s="45"/>
      <c r="AD54" s="541"/>
      <c r="AE54" s="657"/>
      <c r="AF54" s="657"/>
      <c r="AG54" s="657"/>
      <c r="AH54" s="657"/>
      <c r="AI54" s="657"/>
      <c r="AJ54" s="657"/>
      <c r="AK54" s="657"/>
      <c r="AL54" s="657"/>
      <c r="AM54" s="657"/>
      <c r="AN54" s="657"/>
      <c r="AO54" s="589"/>
      <c r="AP54" s="589"/>
      <c r="AQ54" s="589"/>
      <c r="AR54" s="657"/>
      <c r="AS54" s="657"/>
      <c r="AU54" s="37"/>
      <c r="AV54" s="565"/>
      <c r="AW54" s="565"/>
      <c r="AX54" s="565" t="str">
        <f>IFERROR(#REF!/#REF!*100-100,"")</f>
        <v/>
      </c>
      <c r="AY54" s="565" t="e">
        <f>#REF!-#REF!</f>
        <v>#REF!</v>
      </c>
      <c r="AZ54" s="565"/>
      <c r="BA54" s="565"/>
      <c r="BB54" s="565" t="str">
        <f>IFERROR(#REF!/I54*100-100,"")</f>
        <v/>
      </c>
      <c r="BC54" s="565" t="e">
        <f>#REF!-I54</f>
        <v>#REF!</v>
      </c>
    </row>
    <row r="55" spans="1:60" hidden="1" x14ac:dyDescent="0.25">
      <c r="A55" s="587"/>
      <c r="B55" s="41" t="s">
        <v>13</v>
      </c>
      <c r="C55" s="659">
        <f t="shared" ref="C55:R58" si="36">C48/C$268</f>
        <v>0.1714814866096068</v>
      </c>
      <c r="D55" s="659">
        <f t="shared" si="36"/>
        <v>0.1870158876918111</v>
      </c>
      <c r="E55" s="659">
        <f t="shared" si="36"/>
        <v>0.19323531259813215</v>
      </c>
      <c r="F55" s="659">
        <f t="shared" si="36"/>
        <v>0.20797207775242302</v>
      </c>
      <c r="G55" s="659">
        <f t="shared" si="36"/>
        <v>0.21930916971680131</v>
      </c>
      <c r="H55" s="659">
        <f t="shared" si="36"/>
        <v>0.208940710505502</v>
      </c>
      <c r="I55" s="659">
        <f t="shared" si="36"/>
        <v>0.21304296729172248</v>
      </c>
      <c r="J55" s="659">
        <f t="shared" si="36"/>
        <v>0.229051018619012</v>
      </c>
      <c r="K55" s="659">
        <f t="shared" si="36"/>
        <v>0.21698444169260536</v>
      </c>
      <c r="L55" s="659">
        <f t="shared" si="36"/>
        <v>0.18898403461653238</v>
      </c>
      <c r="M55" s="1046">
        <f t="shared" si="36"/>
        <v>0.20346397682730424</v>
      </c>
      <c r="N55" s="1047">
        <f t="shared" si="36"/>
        <v>0.20129764528476976</v>
      </c>
      <c r="O55" s="1001">
        <f t="shared" si="36"/>
        <v>0.19881956849553414</v>
      </c>
      <c r="P55" s="727">
        <f t="shared" si="36"/>
        <v>0.19101916083156925</v>
      </c>
      <c r="Q55" s="727">
        <f t="shared" si="36"/>
        <v>0.20059828234576685</v>
      </c>
      <c r="R55" s="1162">
        <f t="shared" si="36"/>
        <v>0.19668574544764791</v>
      </c>
      <c r="S55" s="660"/>
      <c r="T55" s="660"/>
      <c r="U55" s="660"/>
      <c r="V55" s="660"/>
      <c r="W55" s="660"/>
      <c r="X55" s="660"/>
      <c r="Y55" s="660"/>
      <c r="Z55" s="660"/>
      <c r="AA55" s="660"/>
      <c r="AB55" s="660"/>
      <c r="AC55" s="660"/>
      <c r="AD55" s="541"/>
      <c r="AE55" s="657"/>
      <c r="AF55" s="657"/>
      <c r="AG55" s="657"/>
      <c r="AH55" s="657"/>
      <c r="AI55" s="657"/>
      <c r="AJ55" s="661">
        <f t="shared" ref="AJ55:AM58" si="37">AJ48/AJ$268</f>
        <v>0.208940710505502</v>
      </c>
      <c r="AK55" s="661">
        <f t="shared" si="37"/>
        <v>0.21304296729172248</v>
      </c>
      <c r="AL55" s="661" t="e">
        <f t="shared" si="37"/>
        <v>#REF!</v>
      </c>
      <c r="AM55" s="661" t="e">
        <f t="shared" si="37"/>
        <v>#REF!</v>
      </c>
      <c r="AN55" s="661"/>
      <c r="AO55" s="662"/>
      <c r="AP55" s="662"/>
      <c r="AQ55" s="662"/>
      <c r="AR55" s="657"/>
      <c r="AS55" s="657"/>
      <c r="AU55" s="37"/>
      <c r="AV55" s="565"/>
      <c r="AW55" s="565"/>
      <c r="AX55" s="565" t="str">
        <f>IFERROR(#REF!/#REF!*100-100,"")</f>
        <v/>
      </c>
      <c r="AY55" s="565" t="e">
        <f>#REF!-#REF!</f>
        <v>#REF!</v>
      </c>
      <c r="AZ55" s="565"/>
      <c r="BA55" s="565"/>
      <c r="BB55" s="565" t="str">
        <f>IFERROR(#REF!/I55*100-100,"")</f>
        <v/>
      </c>
      <c r="BC55" s="565" t="e">
        <f>#REF!-I55</f>
        <v>#REF!</v>
      </c>
    </row>
    <row r="56" spans="1:60" hidden="1" x14ac:dyDescent="0.25">
      <c r="A56" s="587"/>
      <c r="B56" s="41" t="s">
        <v>137</v>
      </c>
      <c r="C56" s="659">
        <f t="shared" si="36"/>
        <v>8.7370404971860244E-2</v>
      </c>
      <c r="D56" s="659">
        <f t="shared" si="36"/>
        <v>5.6034439039825433E-2</v>
      </c>
      <c r="E56" s="659">
        <f t="shared" si="36"/>
        <v>5.8990705240610446E-2</v>
      </c>
      <c r="F56" s="659">
        <f t="shared" si="36"/>
        <v>6.873585461980404E-2</v>
      </c>
      <c r="G56" s="659">
        <f t="shared" si="36"/>
        <v>0.17775128417367589</v>
      </c>
      <c r="H56" s="659">
        <f t="shared" si="36"/>
        <v>0.18268347193947732</v>
      </c>
      <c r="I56" s="659">
        <f t="shared" si="36"/>
        <v>0.19079674385212964</v>
      </c>
      <c r="J56" s="659">
        <f t="shared" si="36"/>
        <v>0.22410848934318864</v>
      </c>
      <c r="K56" s="659">
        <f t="shared" si="36"/>
        <v>0.2353831917220493</v>
      </c>
      <c r="L56" s="659">
        <f t="shared" si="36"/>
        <v>0.30520740077588782</v>
      </c>
      <c r="M56" s="1046">
        <f t="shared" si="36"/>
        <v>0.2642467789890981</v>
      </c>
      <c r="N56" s="1047">
        <f t="shared" si="36"/>
        <v>0.29532536828674166</v>
      </c>
      <c r="O56" s="1001">
        <f t="shared" si="36"/>
        <v>0.22433592390673937</v>
      </c>
      <c r="P56" s="727">
        <f t="shared" si="36"/>
        <v>0.25175052922976709</v>
      </c>
      <c r="Q56" s="727">
        <f t="shared" si="36"/>
        <v>0.21602805163126335</v>
      </c>
      <c r="R56" s="1162">
        <f t="shared" si="36"/>
        <v>0.12770295902883155</v>
      </c>
      <c r="S56" s="660"/>
      <c r="T56" s="660"/>
      <c r="U56" s="660"/>
      <c r="V56" s="660"/>
      <c r="W56" s="660"/>
      <c r="X56" s="660"/>
      <c r="Y56" s="660"/>
      <c r="Z56" s="660"/>
      <c r="AA56" s="660"/>
      <c r="AB56" s="660"/>
      <c r="AC56" s="660"/>
      <c r="AJ56" s="661">
        <f t="shared" si="37"/>
        <v>0.18268347193947732</v>
      </c>
      <c r="AK56" s="661">
        <f t="shared" si="37"/>
        <v>0.19079674385212964</v>
      </c>
      <c r="AL56" s="661" t="e">
        <f t="shared" si="37"/>
        <v>#REF!</v>
      </c>
      <c r="AM56" s="661" t="e">
        <f t="shared" si="37"/>
        <v>#REF!</v>
      </c>
      <c r="AN56" s="661"/>
      <c r="AO56" s="662"/>
      <c r="AP56" s="662"/>
      <c r="AQ56" s="662"/>
      <c r="AV56" s="565" t="str">
        <f>IFERROR(#REF!/#REF!*100-100,"")</f>
        <v/>
      </c>
      <c r="AW56" s="565" t="e">
        <f>#REF!-#REF!</f>
        <v>#REF!</v>
      </c>
      <c r="AX56" s="565" t="str">
        <f>IFERROR(#REF!/#REF!*100-100,"")</f>
        <v/>
      </c>
      <c r="AY56" s="565" t="e">
        <f>#REF!-#REF!</f>
        <v>#REF!</v>
      </c>
      <c r="AZ56" s="565" t="str">
        <f>IFERROR(#REF!/#REF!*100-100,"")</f>
        <v/>
      </c>
      <c r="BA56" s="565" t="e">
        <f>#REF!-#REF!</f>
        <v>#REF!</v>
      </c>
      <c r="BB56" s="565" t="str">
        <f>IFERROR(#REF!/I56*100-100,"")</f>
        <v/>
      </c>
      <c r="BC56" s="565" t="e">
        <f>#REF!-I56</f>
        <v>#REF!</v>
      </c>
    </row>
    <row r="57" spans="1:60" hidden="1" x14ac:dyDescent="0.25">
      <c r="A57" s="587"/>
      <c r="B57" s="41" t="s">
        <v>1406</v>
      </c>
      <c r="C57" s="659">
        <f t="shared" si="36"/>
        <v>3.0453420979349027E-2</v>
      </c>
      <c r="D57" s="659">
        <f t="shared" si="36"/>
        <v>3.0949811961274314E-2</v>
      </c>
      <c r="E57" s="659">
        <f t="shared" si="36"/>
        <v>3.1283078494871649E-2</v>
      </c>
      <c r="F57" s="659">
        <f t="shared" si="36"/>
        <v>2.7165503096645484E-2</v>
      </c>
      <c r="G57" s="659">
        <f t="shared" si="36"/>
        <v>2.4465748452629579E-2</v>
      </c>
      <c r="H57" s="659">
        <f t="shared" si="36"/>
        <v>2.2544654685350756E-2</v>
      </c>
      <c r="I57" s="659">
        <f t="shared" si="36"/>
        <v>2.6890195758549878E-2</v>
      </c>
      <c r="J57" s="659">
        <f t="shared" si="36"/>
        <v>2.6070005379865271E-2</v>
      </c>
      <c r="K57" s="659">
        <f t="shared" si="36"/>
        <v>1.8894604038024738E-2</v>
      </c>
      <c r="L57" s="659">
        <f t="shared" si="36"/>
        <v>2.1093181139958218E-2</v>
      </c>
      <c r="M57" s="1046">
        <f t="shared" si="36"/>
        <v>3.4606709018830527E-2</v>
      </c>
      <c r="N57" s="1047">
        <f t="shared" si="36"/>
        <v>4.2576615241851294E-2</v>
      </c>
      <c r="O57" s="1001">
        <f t="shared" si="36"/>
        <v>3.5793933418396928E-2</v>
      </c>
      <c r="P57" s="727">
        <f t="shared" si="36"/>
        <v>3.351044889540248E-2</v>
      </c>
      <c r="Q57" s="727">
        <f t="shared" si="36"/>
        <v>3.3680099603618258E-2</v>
      </c>
      <c r="R57" s="1162">
        <f t="shared" si="36"/>
        <v>3.3204618740515932E-2</v>
      </c>
      <c r="S57" s="660"/>
      <c r="T57" s="660"/>
      <c r="U57" s="660"/>
      <c r="V57" s="660"/>
      <c r="W57" s="660"/>
      <c r="X57" s="660"/>
      <c r="Y57" s="660"/>
      <c r="Z57" s="660"/>
      <c r="AA57" s="660"/>
      <c r="AB57" s="660"/>
      <c r="AC57" s="660"/>
      <c r="AJ57" s="661">
        <f t="shared" si="37"/>
        <v>2.2544654685350756E-2</v>
      </c>
      <c r="AK57" s="661">
        <f t="shared" si="37"/>
        <v>2.6890195758549878E-2</v>
      </c>
      <c r="AL57" s="661" t="e">
        <f t="shared" si="37"/>
        <v>#REF!</v>
      </c>
      <c r="AM57" s="661" t="e">
        <f t="shared" si="37"/>
        <v>#REF!</v>
      </c>
      <c r="AN57" s="661"/>
      <c r="AO57" s="662"/>
      <c r="AP57" s="662"/>
      <c r="AQ57" s="663"/>
      <c r="AV57" s="565" t="str">
        <f>IFERROR(#REF!/#REF!*100-100,"")</f>
        <v/>
      </c>
      <c r="AW57" s="565" t="e">
        <f>#REF!-#REF!</f>
        <v>#REF!</v>
      </c>
      <c r="AX57" s="565" t="str">
        <f>IFERROR(#REF!/#REF!*100-100,"")</f>
        <v/>
      </c>
      <c r="AY57" s="565" t="e">
        <f>#REF!-#REF!</f>
        <v>#REF!</v>
      </c>
      <c r="AZ57" s="565" t="str">
        <f>IFERROR(#REF!/#REF!*100-100,"")</f>
        <v/>
      </c>
      <c r="BA57" s="565" t="e">
        <f>#REF!-#REF!</f>
        <v>#REF!</v>
      </c>
      <c r="BB57" s="565" t="str">
        <f>IFERROR(#REF!/I57*100-100,"")</f>
        <v/>
      </c>
      <c r="BC57" s="565" t="e">
        <f>#REF!-I57</f>
        <v>#REF!</v>
      </c>
    </row>
    <row r="58" spans="1:60" ht="15.75" hidden="1" thickBot="1" x14ac:dyDescent="0.3">
      <c r="A58" s="587"/>
      <c r="B58" s="664" t="s">
        <v>1392</v>
      </c>
      <c r="C58" s="665">
        <f t="shared" si="36"/>
        <v>0.28930531256081604</v>
      </c>
      <c r="D58" s="665">
        <f t="shared" si="36"/>
        <v>0.27400013869291084</v>
      </c>
      <c r="E58" s="665">
        <f t="shared" si="36"/>
        <v>0.28350909633361426</v>
      </c>
      <c r="F58" s="665">
        <f t="shared" si="36"/>
        <v>0.30387343546887252</v>
      </c>
      <c r="G58" s="665">
        <f t="shared" si="36"/>
        <v>0.42152620234310673</v>
      </c>
      <c r="H58" s="665">
        <f t="shared" si="36"/>
        <v>0.41416883713033009</v>
      </c>
      <c r="I58" s="665">
        <f t="shared" si="36"/>
        <v>0.43072990690240204</v>
      </c>
      <c r="J58" s="665">
        <f t="shared" si="36"/>
        <v>0.47922951334206593</v>
      </c>
      <c r="K58" s="665">
        <f t="shared" si="36"/>
        <v>0.47126223745267937</v>
      </c>
      <c r="L58" s="665">
        <f t="shared" si="36"/>
        <v>0.51528461653237834</v>
      </c>
      <c r="M58" s="1048">
        <f t="shared" si="36"/>
        <v>0.50231746483523287</v>
      </c>
      <c r="N58" s="1049">
        <f t="shared" si="36"/>
        <v>0.5391996288133627</v>
      </c>
      <c r="O58" s="1050">
        <f t="shared" si="36"/>
        <v>0.45894942582067044</v>
      </c>
      <c r="P58" s="1051">
        <f t="shared" si="36"/>
        <v>0.47628013895673887</v>
      </c>
      <c r="Q58" s="1051">
        <f t="shared" si="36"/>
        <v>0.45030643358064848</v>
      </c>
      <c r="R58" s="1167">
        <f t="shared" si="36"/>
        <v>0.35759332321699538</v>
      </c>
      <c r="S58" s="666"/>
      <c r="T58" s="666"/>
      <c r="U58" s="44"/>
      <c r="V58" s="44"/>
      <c r="W58" s="660"/>
      <c r="X58" s="660"/>
      <c r="Y58" s="660"/>
      <c r="Z58" s="660"/>
      <c r="AA58" s="660"/>
      <c r="AB58" s="660"/>
      <c r="AC58" s="660"/>
      <c r="AJ58" s="661">
        <f t="shared" si="37"/>
        <v>0.41416883713033009</v>
      </c>
      <c r="AK58" s="661">
        <f t="shared" si="37"/>
        <v>0.43072990690240204</v>
      </c>
      <c r="AL58" s="661" t="e">
        <f t="shared" si="37"/>
        <v>#REF!</v>
      </c>
      <c r="AM58" s="661" t="e">
        <f t="shared" si="37"/>
        <v>#REF!</v>
      </c>
      <c r="AN58" s="661"/>
      <c r="AO58" s="662"/>
      <c r="AP58" s="662"/>
      <c r="AQ58" s="662"/>
      <c r="AV58" s="565" t="str">
        <f>IFERROR(#REF!/#REF!*100-100,"")</f>
        <v/>
      </c>
      <c r="AW58" s="565" t="e">
        <f>#REF!-#REF!</f>
        <v>#REF!</v>
      </c>
      <c r="AX58" s="565" t="str">
        <f>IFERROR(#REF!/#REF!*100-100,"")</f>
        <v/>
      </c>
      <c r="AY58" s="565" t="e">
        <f>#REF!-#REF!</f>
        <v>#REF!</v>
      </c>
      <c r="AZ58" s="565" t="str">
        <f>IFERROR(#REF!/#REF!*100-100,"")</f>
        <v/>
      </c>
      <c r="BA58" s="565" t="e">
        <f>#REF!-#REF!</f>
        <v>#REF!</v>
      </c>
      <c r="BB58" s="565" t="str">
        <f>IFERROR(#REF!/I58*100-100,"")</f>
        <v/>
      </c>
      <c r="BC58" s="565" t="e">
        <f>#REF!-I58</f>
        <v>#REF!</v>
      </c>
    </row>
    <row r="59" spans="1:60" hidden="1" x14ac:dyDescent="0.25">
      <c r="A59" s="587"/>
      <c r="B59" s="40"/>
      <c r="H59" s="667"/>
      <c r="I59" s="667"/>
      <c r="J59" s="667"/>
      <c r="K59" s="667"/>
      <c r="L59" s="667"/>
      <c r="M59" s="1052"/>
      <c r="N59" s="1053"/>
      <c r="O59" s="1054"/>
      <c r="P59" s="1054"/>
      <c r="Q59" s="1054"/>
      <c r="R59" s="1168"/>
      <c r="S59" s="660"/>
      <c r="T59" s="660"/>
      <c r="U59" s="660"/>
      <c r="V59" s="660"/>
      <c r="W59" s="660"/>
      <c r="X59" s="660"/>
      <c r="Y59" s="660"/>
      <c r="Z59" s="660"/>
      <c r="AA59" s="660"/>
      <c r="AB59" s="660"/>
      <c r="AC59" s="660"/>
      <c r="AJ59" s="661"/>
      <c r="AK59" s="661"/>
      <c r="AL59" s="661"/>
      <c r="AM59" s="661"/>
      <c r="AN59" s="661"/>
      <c r="AO59" s="662"/>
      <c r="AP59" s="662"/>
      <c r="AQ59" s="662"/>
      <c r="AV59" s="565"/>
      <c r="AW59" s="565"/>
      <c r="AX59" s="565"/>
      <c r="AY59" s="565"/>
      <c r="AZ59" s="565"/>
      <c r="BA59" s="565"/>
      <c r="BB59" s="565"/>
      <c r="BC59" s="565"/>
    </row>
    <row r="60" spans="1:60" hidden="1" x14ac:dyDescent="0.25">
      <c r="A60" s="568"/>
      <c r="B60" s="37" t="s">
        <v>1410</v>
      </c>
      <c r="C60" s="37"/>
      <c r="D60" s="37"/>
      <c r="E60" s="37"/>
      <c r="F60" s="37"/>
      <c r="G60" s="37"/>
      <c r="AD60" s="541" t="s">
        <v>1411</v>
      </c>
      <c r="AO60" s="551"/>
      <c r="AP60" s="551"/>
      <c r="AQ60" s="551"/>
      <c r="AU60" s="37" t="s">
        <v>1412</v>
      </c>
      <c r="AV60" s="565" t="str">
        <f>IFERROR(#REF!/#REF!*100-100,"")</f>
        <v/>
      </c>
      <c r="AW60" s="565" t="e">
        <f>#REF!-#REF!</f>
        <v>#REF!</v>
      </c>
      <c r="AX60" s="565" t="str">
        <f>IFERROR(#REF!/#REF!*100-100,"")</f>
        <v/>
      </c>
      <c r="AY60" s="565" t="e">
        <f>#REF!-#REF!</f>
        <v>#REF!</v>
      </c>
      <c r="AZ60" s="565" t="str">
        <f>IFERROR(#REF!/#REF!*100-100,"")</f>
        <v/>
      </c>
      <c r="BA60" s="565" t="e">
        <f>#REF!-#REF!</f>
        <v>#REF!</v>
      </c>
      <c r="BB60" s="565" t="str">
        <f>IFERROR(#REF!/I60*100-100,"")</f>
        <v/>
      </c>
      <c r="BC60" s="565" t="e">
        <f>#REF!-I60</f>
        <v>#REF!</v>
      </c>
    </row>
    <row r="61" spans="1:60" ht="40.5" hidden="1" customHeight="1" x14ac:dyDescent="0.25">
      <c r="A61" s="645"/>
      <c r="B61" s="641"/>
      <c r="C61" s="200" t="str">
        <f>C3</f>
        <v>2013/14 Actual</v>
      </c>
      <c r="D61" s="200" t="str">
        <f>D3</f>
        <v>2014/15 Actual</v>
      </c>
      <c r="E61" s="200" t="str">
        <f>E3</f>
        <v>2015/16 Actual</v>
      </c>
      <c r="F61" s="200" t="str">
        <f>F3</f>
        <v>2016/17 Actual</v>
      </c>
      <c r="G61" s="200" t="str">
        <f t="shared" ref="G61:Q61" si="38">G196</f>
        <v>2017/18 Actual</v>
      </c>
      <c r="H61" s="200" t="str">
        <f t="shared" si="38"/>
        <v>2018/19 Actual</v>
      </c>
      <c r="I61" s="200" t="str">
        <f t="shared" si="38"/>
        <v>2019/20 Actual</v>
      </c>
      <c r="J61" s="200" t="str">
        <f t="shared" si="38"/>
        <v>2020/21 Actual</v>
      </c>
      <c r="K61" s="200" t="str">
        <f t="shared" si="38"/>
        <v>2021/22 Actual</v>
      </c>
      <c r="L61" s="200" t="str">
        <f t="shared" si="38"/>
        <v>Budget Estimate 2022/23</v>
      </c>
      <c r="M61" s="990" t="str">
        <f t="shared" si="38"/>
        <v>Actual FY2025</v>
      </c>
      <c r="N61" s="990" t="str">
        <f t="shared" si="38"/>
        <v>Budget Estimate 2025/26</v>
      </c>
      <c r="O61" s="642" t="str">
        <f>O196</f>
        <v>Budget Outturn FY2026</v>
      </c>
      <c r="P61" s="668" t="str">
        <f t="shared" si="38"/>
        <v xml:space="preserve">Budget Estimate 2026/27 </v>
      </c>
      <c r="Q61" s="642" t="str">
        <f t="shared" si="38"/>
        <v>Budget Estimate 2027/28</v>
      </c>
      <c r="R61" s="642" t="str">
        <f>R196</f>
        <v>Budget Estimate 2028/29</v>
      </c>
      <c r="S61" s="546"/>
      <c r="T61" s="546"/>
      <c r="U61" s="546"/>
      <c r="V61" s="546"/>
      <c r="W61" s="547"/>
      <c r="X61" s="547"/>
      <c r="Y61" s="547"/>
      <c r="Z61" s="547"/>
      <c r="AA61" s="547"/>
      <c r="AB61" s="546"/>
      <c r="AC61" s="546"/>
      <c r="AD61" s="547"/>
      <c r="AE61" s="547" t="str">
        <f>AE3</f>
        <v>2013/14 Ola</v>
      </c>
      <c r="AF61" s="547" t="str">
        <f>AF3</f>
        <v>2014/15 Ola</v>
      </c>
      <c r="AG61" s="547" t="str">
        <f>AG3</f>
        <v>2015/16 Ola</v>
      </c>
      <c r="AH61" s="547" t="str">
        <f>AH3</f>
        <v>2016/17 Ola</v>
      </c>
      <c r="AI61" s="547" t="str">
        <f>AI78</f>
        <v>2017/18 Ola</v>
      </c>
      <c r="AJ61" s="547" t="str">
        <f>AJ78</f>
        <v>2018/19 Ola</v>
      </c>
      <c r="AK61" s="547" t="str">
        <f>AK78</f>
        <v>2019/20 Ola</v>
      </c>
      <c r="AL61" s="547" t="str">
        <f>AL78</f>
        <v>2020/21 Ola</v>
      </c>
      <c r="AM61" s="547" t="s">
        <v>1398</v>
      </c>
      <c r="AN61" s="547" t="s">
        <v>1399</v>
      </c>
      <c r="AO61" s="547" t="str">
        <f t="shared" ref="AO61:AT61" si="39">AO3</f>
        <v>2023/24 Ola Fakaangaanga</v>
      </c>
      <c r="AP61" s="547" t="str">
        <f t="shared" si="39"/>
        <v>2024/25 Patiseti</v>
      </c>
      <c r="AQ61" s="547" t="str">
        <f t="shared" si="39"/>
        <v>24/25 Esitimeti Liliu</v>
      </c>
      <c r="AR61" s="547" t="str">
        <f t="shared" si="39"/>
        <v>2025/26 Patiseti Fakaangaanga</v>
      </c>
      <c r="AS61" s="547" t="str">
        <f t="shared" si="39"/>
        <v>2026/27 Patiseti Fakaangaanga</v>
      </c>
      <c r="AT61" s="547" t="str">
        <f t="shared" si="39"/>
        <v>2027/28 Patiseti Fakaangaanga</v>
      </c>
      <c r="AV61" s="669" t="str">
        <f>IFERROR(#REF!/#REF!*100-100,"")</f>
        <v/>
      </c>
      <c r="AW61" s="669" t="e">
        <f>#REF!-#REF!</f>
        <v>#REF!</v>
      </c>
      <c r="AX61" s="669" t="str">
        <f>IFERROR(#REF!/#REF!*100-100,"")</f>
        <v/>
      </c>
      <c r="AY61" s="669" t="e">
        <f>#REF!-#REF!</f>
        <v>#REF!</v>
      </c>
      <c r="AZ61" s="669" t="str">
        <f>IFERROR(#REF!/#REF!*100-100,"")</f>
        <v/>
      </c>
      <c r="BA61" s="669" t="e">
        <f>#REF!-#REF!</f>
        <v>#REF!</v>
      </c>
      <c r="BB61" s="669" t="str">
        <f>IFERROR(#REF!/I61*100-100,"")</f>
        <v/>
      </c>
      <c r="BC61" s="669" t="e">
        <f>#REF!-I61</f>
        <v>#REF!</v>
      </c>
    </row>
    <row r="62" spans="1:60" hidden="1" x14ac:dyDescent="0.25">
      <c r="A62" s="587"/>
      <c r="B62" s="40" t="s">
        <v>13</v>
      </c>
      <c r="C62" s="40"/>
      <c r="D62" s="40"/>
      <c r="E62" s="40"/>
      <c r="F62" s="40"/>
      <c r="G62" s="40"/>
      <c r="H62" s="38"/>
      <c r="I62" s="38"/>
      <c r="J62" s="38"/>
      <c r="K62" s="38"/>
      <c r="L62" s="38"/>
      <c r="M62" s="970"/>
      <c r="N62" s="970"/>
      <c r="O62" s="727"/>
      <c r="P62" s="670"/>
      <c r="Q62" s="727"/>
      <c r="R62" s="1162"/>
      <c r="S62" s="38" t="s">
        <v>1396</v>
      </c>
      <c r="T62" s="38" t="s">
        <v>1396</v>
      </c>
      <c r="U62" s="38" t="s">
        <v>1397</v>
      </c>
      <c r="V62" s="38" t="s">
        <v>1397</v>
      </c>
      <c r="W62" s="38"/>
      <c r="X62" s="38"/>
      <c r="Y62" s="38"/>
      <c r="Z62" s="38"/>
      <c r="AA62" s="38"/>
      <c r="AD62" s="581" t="s">
        <v>1363</v>
      </c>
      <c r="AE62" s="551"/>
      <c r="AF62" s="551"/>
      <c r="AG62" s="551"/>
      <c r="AH62" s="551"/>
      <c r="AI62" s="551"/>
      <c r="AJ62" s="551"/>
      <c r="AK62" s="551"/>
      <c r="AL62" s="551"/>
      <c r="AM62" s="551"/>
      <c r="AN62" s="551"/>
      <c r="AO62" s="551"/>
      <c r="AP62" s="551"/>
      <c r="AQ62" s="551"/>
      <c r="AR62" s="649"/>
      <c r="AS62" s="551"/>
      <c r="AT62" s="551"/>
      <c r="AU62" s="37" t="s">
        <v>13</v>
      </c>
      <c r="AV62" s="669" t="str">
        <f>IFERROR(#REF!/#REF!*100-100,"")</f>
        <v/>
      </c>
      <c r="AW62" s="669" t="e">
        <f>#REF!-#REF!</f>
        <v>#REF!</v>
      </c>
      <c r="AX62" s="669" t="str">
        <f>IFERROR(#REF!/#REF!*100-100,"")</f>
        <v/>
      </c>
      <c r="AY62" s="669" t="e">
        <f>#REF!-#REF!</f>
        <v>#REF!</v>
      </c>
      <c r="AZ62" s="669" t="str">
        <f>IFERROR(#REF!/#REF!*100-100,"")</f>
        <v/>
      </c>
      <c r="BA62" s="669" t="e">
        <f>#REF!-#REF!</f>
        <v>#REF!</v>
      </c>
      <c r="BB62" s="669" t="str">
        <f>IFERROR(#REF!/I62*100-100,"")</f>
        <v/>
      </c>
      <c r="BC62" s="669" t="e">
        <f>#REF!-I62</f>
        <v>#REF!</v>
      </c>
    </row>
    <row r="63" spans="1:60" ht="30" hidden="1" x14ac:dyDescent="0.25">
      <c r="A63" s="587"/>
      <c r="B63" s="600" t="s">
        <v>14</v>
      </c>
      <c r="C63" s="574">
        <f t="shared" ref="C63:Q67" si="40">C199</f>
        <v>28.752785209999995</v>
      </c>
      <c r="D63" s="574">
        <f t="shared" si="40"/>
        <v>37.43036721</v>
      </c>
      <c r="E63" s="574">
        <f t="shared" si="40"/>
        <v>35.778117629999997</v>
      </c>
      <c r="F63" s="574">
        <f t="shared" si="40"/>
        <v>46.107331729999999</v>
      </c>
      <c r="G63" s="574">
        <f t="shared" si="40"/>
        <v>48.843712099999991</v>
      </c>
      <c r="H63" s="574">
        <f t="shared" si="40"/>
        <v>55.230930959999995</v>
      </c>
      <c r="I63" s="574">
        <f t="shared" si="40"/>
        <v>52.469913540000007</v>
      </c>
      <c r="J63" s="574">
        <f t="shared" si="40"/>
        <v>48.570386489999997</v>
      </c>
      <c r="K63" s="574">
        <f t="shared" si="40"/>
        <v>55.576484910000005</v>
      </c>
      <c r="L63" s="574">
        <f t="shared" si="40"/>
        <v>48.152700000000003</v>
      </c>
      <c r="M63" s="793">
        <f t="shared" si="40"/>
        <v>76.885796870000007</v>
      </c>
      <c r="N63" s="793">
        <f t="shared" si="40"/>
        <v>78.6995</v>
      </c>
      <c r="O63" s="727">
        <f>O199</f>
        <v>78.663200000000003</v>
      </c>
      <c r="P63" s="670">
        <f t="shared" si="40"/>
        <v>81.751199999999997</v>
      </c>
      <c r="Q63" s="727">
        <f t="shared" si="40"/>
        <v>89.777000000000001</v>
      </c>
      <c r="R63" s="727">
        <f>R199</f>
        <v>94.209800000000001</v>
      </c>
      <c r="S63" s="557">
        <f t="shared" ref="S63:T66" si="41">O63/N63-1</f>
        <v>-4.6124816549020231E-4</v>
      </c>
      <c r="T63" s="557">
        <f t="shared" si="41"/>
        <v>3.925596721211444E-2</v>
      </c>
      <c r="U63" s="671">
        <f>N63-O63</f>
        <v>3.6299999999997112E-2</v>
      </c>
      <c r="V63" s="671">
        <f>P63-O63</f>
        <v>3.0879999999999939</v>
      </c>
      <c r="W63" s="574"/>
      <c r="X63" s="574"/>
      <c r="Y63" s="574"/>
      <c r="Z63" s="574"/>
      <c r="AA63" s="574"/>
      <c r="AB63" s="575"/>
      <c r="AC63" s="575"/>
      <c r="AD63" s="576" t="s">
        <v>1413</v>
      </c>
      <c r="AE63" s="672">
        <f t="shared" ref="AE63:AH67" si="42">AE199</f>
        <v>28.752785209999995</v>
      </c>
      <c r="AF63" s="672">
        <f t="shared" si="42"/>
        <v>37.43036721</v>
      </c>
      <c r="AG63" s="672">
        <f t="shared" si="42"/>
        <v>35.778117629999997</v>
      </c>
      <c r="AH63" s="672">
        <f t="shared" si="42"/>
        <v>46.107331729999999</v>
      </c>
      <c r="AI63" s="672">
        <f t="shared" ref="AI63:AT68" si="43">G63</f>
        <v>48.843712099999991</v>
      </c>
      <c r="AJ63" s="672">
        <f t="shared" si="43"/>
        <v>55.230930959999995</v>
      </c>
      <c r="AK63" s="672">
        <f t="shared" si="43"/>
        <v>52.469913540000007</v>
      </c>
      <c r="AL63" s="672">
        <f t="shared" si="43"/>
        <v>48.570386489999997</v>
      </c>
      <c r="AM63" s="672">
        <f t="shared" si="43"/>
        <v>55.576484910000005</v>
      </c>
      <c r="AN63" s="672">
        <f t="shared" si="43"/>
        <v>48.152700000000003</v>
      </c>
      <c r="AO63" s="672">
        <f t="shared" si="43"/>
        <v>76.885796870000007</v>
      </c>
      <c r="AP63" s="672">
        <f t="shared" si="43"/>
        <v>78.6995</v>
      </c>
      <c r="AQ63" s="672">
        <f t="shared" si="43"/>
        <v>78.663200000000003</v>
      </c>
      <c r="AR63" s="673">
        <f t="shared" si="43"/>
        <v>81.751199999999997</v>
      </c>
      <c r="AS63" s="672">
        <f t="shared" si="43"/>
        <v>89.777000000000001</v>
      </c>
      <c r="AT63" s="672">
        <f t="shared" si="43"/>
        <v>94.209800000000001</v>
      </c>
      <c r="AU63" s="534" t="s">
        <v>14</v>
      </c>
      <c r="AV63" s="669" t="str">
        <f>IFERROR(#REF!/#REF!*100-100,"")</f>
        <v/>
      </c>
      <c r="AW63" s="669" t="e">
        <f>#REF!-#REF!</f>
        <v>#REF!</v>
      </c>
      <c r="AX63" s="669" t="str">
        <f>IFERROR(#REF!/#REF!*100-100,"")</f>
        <v/>
      </c>
      <c r="AY63" s="669" t="e">
        <f>#REF!-#REF!</f>
        <v>#REF!</v>
      </c>
      <c r="AZ63" s="669" t="str">
        <f>IFERROR(#REF!/#REF!*100-100,"")</f>
        <v/>
      </c>
      <c r="BA63" s="669" t="e">
        <f>#REF!-#REF!</f>
        <v>#REF!</v>
      </c>
      <c r="BB63" s="669" t="str">
        <f>IFERROR(#REF!/I63*100-100,"")</f>
        <v/>
      </c>
      <c r="BC63" s="669" t="e">
        <f>#REF!-I63</f>
        <v>#REF!</v>
      </c>
      <c r="BE63" s="580" t="e">
        <f>#REF!-I63</f>
        <v>#REF!</v>
      </c>
      <c r="BF63" s="580" t="e">
        <f>#REF!-I63</f>
        <v>#REF!</v>
      </c>
      <c r="BG63" s="580" t="e">
        <f>#REF!-#REF!</f>
        <v>#REF!</v>
      </c>
      <c r="BH63" s="580" t="e">
        <f>#REF!-#REF!</f>
        <v>#REF!</v>
      </c>
    </row>
    <row r="64" spans="1:60" hidden="1" x14ac:dyDescent="0.25">
      <c r="A64" s="587"/>
      <c r="B64" s="39" t="s">
        <v>32</v>
      </c>
      <c r="C64" s="574">
        <f t="shared" si="40"/>
        <v>0.11525237999999999</v>
      </c>
      <c r="D64" s="574">
        <f t="shared" si="40"/>
        <v>0.22751998999999998</v>
      </c>
      <c r="E64" s="574">
        <f t="shared" si="40"/>
        <v>0.30050337999999999</v>
      </c>
      <c r="F64" s="574">
        <f t="shared" si="40"/>
        <v>0.25042597999999999</v>
      </c>
      <c r="G64" s="574">
        <f t="shared" si="40"/>
        <v>0.28723158999999998</v>
      </c>
      <c r="H64" s="574">
        <f t="shared" si="40"/>
        <v>0.33722479000000005</v>
      </c>
      <c r="I64" s="574">
        <f t="shared" si="40"/>
        <v>0.37019359999999996</v>
      </c>
      <c r="J64" s="574">
        <f t="shared" si="40"/>
        <v>0.32964489999999996</v>
      </c>
      <c r="K64" s="574">
        <f t="shared" si="40"/>
        <v>0.29065711</v>
      </c>
      <c r="L64" s="574">
        <f t="shared" si="40"/>
        <v>0.31459999999999999</v>
      </c>
      <c r="M64" s="793">
        <f t="shared" si="40"/>
        <v>0.34542741000000005</v>
      </c>
      <c r="N64" s="793">
        <f t="shared" si="40"/>
        <v>0.3921</v>
      </c>
      <c r="O64" s="727">
        <f>O200</f>
        <v>0.40289999999999998</v>
      </c>
      <c r="P64" s="670">
        <f t="shared" si="40"/>
        <v>1.6305000000000001</v>
      </c>
      <c r="Q64" s="727">
        <f t="shared" si="40"/>
        <v>1.6597999999999999</v>
      </c>
      <c r="R64" s="727">
        <f>R200</f>
        <v>1.6927000000000001</v>
      </c>
      <c r="S64" s="557">
        <f t="shared" si="41"/>
        <v>2.7543993879112438E-2</v>
      </c>
      <c r="T64" s="557">
        <f t="shared" si="41"/>
        <v>3.0469099032017875</v>
      </c>
      <c r="U64" s="671">
        <f>N64-O64</f>
        <v>-1.0799999999999976E-2</v>
      </c>
      <c r="V64" s="671">
        <f>P64-O64</f>
        <v>1.2276</v>
      </c>
      <c r="W64" s="574"/>
      <c r="X64" s="574"/>
      <c r="Y64" s="574"/>
      <c r="Z64" s="574"/>
      <c r="AA64" s="574"/>
      <c r="AB64" s="575"/>
      <c r="AC64" s="575"/>
      <c r="AD64" s="576" t="s">
        <v>1414</v>
      </c>
      <c r="AE64" s="672">
        <f t="shared" si="42"/>
        <v>0.11525237999999999</v>
      </c>
      <c r="AF64" s="672">
        <f t="shared" si="42"/>
        <v>0.22751998999999998</v>
      </c>
      <c r="AG64" s="672">
        <f t="shared" si="42"/>
        <v>0.30050337999999999</v>
      </c>
      <c r="AH64" s="672">
        <f t="shared" si="42"/>
        <v>0.25042597999999999</v>
      </c>
      <c r="AI64" s="672">
        <f t="shared" si="43"/>
        <v>0.28723158999999998</v>
      </c>
      <c r="AJ64" s="672">
        <f t="shared" si="43"/>
        <v>0.33722479000000005</v>
      </c>
      <c r="AK64" s="672">
        <f t="shared" si="43"/>
        <v>0.37019359999999996</v>
      </c>
      <c r="AL64" s="672">
        <f t="shared" si="43"/>
        <v>0.32964489999999996</v>
      </c>
      <c r="AM64" s="672">
        <f t="shared" si="43"/>
        <v>0.29065711</v>
      </c>
      <c r="AN64" s="672">
        <f t="shared" si="43"/>
        <v>0.31459999999999999</v>
      </c>
      <c r="AO64" s="672">
        <f t="shared" si="43"/>
        <v>0.34542741000000005</v>
      </c>
      <c r="AP64" s="672">
        <f t="shared" si="43"/>
        <v>0.3921</v>
      </c>
      <c r="AQ64" s="672">
        <f t="shared" si="43"/>
        <v>0.40289999999999998</v>
      </c>
      <c r="AR64" s="673">
        <f t="shared" si="43"/>
        <v>1.6305000000000001</v>
      </c>
      <c r="AS64" s="672">
        <f t="shared" si="43"/>
        <v>1.6597999999999999</v>
      </c>
      <c r="AT64" s="672">
        <f t="shared" si="43"/>
        <v>1.6927000000000001</v>
      </c>
      <c r="AU64" s="534" t="s">
        <v>32</v>
      </c>
      <c r="AV64" s="669" t="str">
        <f>IFERROR(#REF!/#REF!*100-100,"")</f>
        <v/>
      </c>
      <c r="AW64" s="669" t="e">
        <f>#REF!-#REF!</f>
        <v>#REF!</v>
      </c>
      <c r="AX64" s="669" t="str">
        <f>IFERROR(#REF!/#REF!*100-100,"")</f>
        <v/>
      </c>
      <c r="AY64" s="669" t="e">
        <f>#REF!-#REF!</f>
        <v>#REF!</v>
      </c>
      <c r="AZ64" s="669" t="str">
        <f>IFERROR(#REF!/#REF!*100-100,"")</f>
        <v/>
      </c>
      <c r="BA64" s="669" t="e">
        <f>#REF!-#REF!</f>
        <v>#REF!</v>
      </c>
      <c r="BB64" s="669" t="str">
        <f>IFERROR(#REF!/I64*100-100,"")</f>
        <v/>
      </c>
      <c r="BC64" s="669" t="e">
        <f>#REF!-I64</f>
        <v>#REF!</v>
      </c>
      <c r="BE64" s="580" t="e">
        <f>#REF!-I64</f>
        <v>#REF!</v>
      </c>
      <c r="BF64" s="580" t="e">
        <f>#REF!-I64</f>
        <v>#REF!</v>
      </c>
      <c r="BG64" s="580" t="e">
        <f>#REF!-#REF!</f>
        <v>#REF!</v>
      </c>
      <c r="BH64" s="580" t="e">
        <f>#REF!-#REF!</f>
        <v>#REF!</v>
      </c>
    </row>
    <row r="65" spans="1:60" ht="28.15" hidden="1" customHeight="1" x14ac:dyDescent="0.25">
      <c r="A65" s="568"/>
      <c r="B65" s="39" t="s">
        <v>45</v>
      </c>
      <c r="C65" s="574">
        <f t="shared" si="40"/>
        <v>92.747783489999989</v>
      </c>
      <c r="D65" s="574">
        <f t="shared" si="40"/>
        <v>103.57041715</v>
      </c>
      <c r="E65" s="574">
        <f t="shared" si="40"/>
        <v>124.31041697000001</v>
      </c>
      <c r="F65" s="574">
        <f t="shared" si="40"/>
        <v>141.29086700000002</v>
      </c>
      <c r="G65" s="574">
        <f t="shared" si="40"/>
        <v>157.56509724</v>
      </c>
      <c r="H65" s="574">
        <f t="shared" si="40"/>
        <v>155.26590548999997</v>
      </c>
      <c r="I65" s="574">
        <f t="shared" si="40"/>
        <v>160.72582990000001</v>
      </c>
      <c r="J65" s="574">
        <f t="shared" si="40"/>
        <v>173.35951829000004</v>
      </c>
      <c r="K65" s="574">
        <f t="shared" si="40"/>
        <v>177.1503591</v>
      </c>
      <c r="L65" s="574">
        <f t="shared" si="40"/>
        <v>176.37550000000002</v>
      </c>
      <c r="M65" s="793">
        <f t="shared" si="40"/>
        <v>218.06865485999995</v>
      </c>
      <c r="N65" s="793">
        <f t="shared" si="40"/>
        <v>228.32329999999999</v>
      </c>
      <c r="O65" s="727">
        <f>O201</f>
        <v>229.59499999999997</v>
      </c>
      <c r="P65" s="670">
        <f t="shared" si="40"/>
        <v>235.25059999999999</v>
      </c>
      <c r="Q65" s="727">
        <f t="shared" si="40"/>
        <v>264.33300000000003</v>
      </c>
      <c r="R65" s="727">
        <f>R201</f>
        <v>278.10879999999997</v>
      </c>
      <c r="S65" s="557">
        <f t="shared" si="41"/>
        <v>5.569733794141829E-3</v>
      </c>
      <c r="T65" s="557">
        <f t="shared" si="41"/>
        <v>2.4632940612818288E-2</v>
      </c>
      <c r="U65" s="671">
        <f>N65-O65</f>
        <v>-1.2716999999999814</v>
      </c>
      <c r="V65" s="671">
        <f>P65-O65</f>
        <v>5.6556000000000211</v>
      </c>
      <c r="W65" s="574"/>
      <c r="X65" s="574"/>
      <c r="Y65" s="574"/>
      <c r="Z65" s="574"/>
      <c r="AA65" s="574"/>
      <c r="AB65" s="575"/>
      <c r="AC65" s="575"/>
      <c r="AD65" s="584" t="s">
        <v>1415</v>
      </c>
      <c r="AE65" s="672">
        <f t="shared" si="42"/>
        <v>92.747783489999989</v>
      </c>
      <c r="AF65" s="672">
        <f t="shared" si="42"/>
        <v>103.57041715</v>
      </c>
      <c r="AG65" s="672">
        <f t="shared" si="42"/>
        <v>124.31041697000001</v>
      </c>
      <c r="AH65" s="672">
        <f t="shared" si="42"/>
        <v>141.29086700000002</v>
      </c>
      <c r="AI65" s="672">
        <f t="shared" si="43"/>
        <v>157.56509724</v>
      </c>
      <c r="AJ65" s="672">
        <f t="shared" si="43"/>
        <v>155.26590548999997</v>
      </c>
      <c r="AK65" s="672">
        <f t="shared" si="43"/>
        <v>160.72582990000001</v>
      </c>
      <c r="AL65" s="672">
        <f t="shared" si="43"/>
        <v>173.35951829000004</v>
      </c>
      <c r="AM65" s="672">
        <f t="shared" si="43"/>
        <v>177.1503591</v>
      </c>
      <c r="AN65" s="672">
        <f t="shared" si="43"/>
        <v>176.37550000000002</v>
      </c>
      <c r="AO65" s="672">
        <f t="shared" si="43"/>
        <v>218.06865485999995</v>
      </c>
      <c r="AP65" s="672">
        <f t="shared" si="43"/>
        <v>228.32329999999999</v>
      </c>
      <c r="AQ65" s="672">
        <f t="shared" si="43"/>
        <v>229.59499999999997</v>
      </c>
      <c r="AR65" s="673">
        <f t="shared" si="43"/>
        <v>235.25059999999999</v>
      </c>
      <c r="AS65" s="672">
        <f t="shared" si="43"/>
        <v>264.33300000000003</v>
      </c>
      <c r="AT65" s="672">
        <f t="shared" si="43"/>
        <v>278.10879999999997</v>
      </c>
      <c r="AU65" s="534" t="s">
        <v>45</v>
      </c>
      <c r="AV65" s="669" t="str">
        <f>IFERROR(#REF!/#REF!*100-100,"")</f>
        <v/>
      </c>
      <c r="AW65" s="669" t="e">
        <f>#REF!-#REF!</f>
        <v>#REF!</v>
      </c>
      <c r="AX65" s="669" t="str">
        <f>IFERROR(#REF!/#REF!*100-100,"")</f>
        <v/>
      </c>
      <c r="AY65" s="669" t="e">
        <f>#REF!-#REF!</f>
        <v>#REF!</v>
      </c>
      <c r="AZ65" s="669" t="str">
        <f>IFERROR(#REF!/#REF!*100-100,"")</f>
        <v/>
      </c>
      <c r="BA65" s="669" t="e">
        <f>#REF!-#REF!</f>
        <v>#REF!</v>
      </c>
      <c r="BB65" s="669" t="str">
        <f>IFERROR(#REF!/I65*100-100,"")</f>
        <v/>
      </c>
      <c r="BC65" s="669" t="e">
        <f>#REF!-I65</f>
        <v>#REF!</v>
      </c>
      <c r="BE65" s="580" t="e">
        <f>#REF!-I65</f>
        <v>#REF!</v>
      </c>
      <c r="BF65" s="580" t="e">
        <f>#REF!-I65</f>
        <v>#REF!</v>
      </c>
      <c r="BG65" s="580" t="e">
        <f>#REF!-#REF!</f>
        <v>#REF!</v>
      </c>
      <c r="BH65" s="580" t="e">
        <f>#REF!-#REF!</f>
        <v>#REF!</v>
      </c>
    </row>
    <row r="66" spans="1:60" ht="30" hidden="1" x14ac:dyDescent="0.25">
      <c r="A66" s="587"/>
      <c r="B66" s="600" t="s">
        <v>108</v>
      </c>
      <c r="C66" s="574">
        <f t="shared" si="40"/>
        <v>15.087924620000001</v>
      </c>
      <c r="D66" s="574">
        <f t="shared" si="40"/>
        <v>17.57564</v>
      </c>
      <c r="E66" s="574">
        <f t="shared" si="40"/>
        <v>19.820254809999998</v>
      </c>
      <c r="F66" s="574">
        <f t="shared" si="40"/>
        <v>23.997916150000002</v>
      </c>
      <c r="G66" s="574">
        <f t="shared" si="40"/>
        <v>28.6849721</v>
      </c>
      <c r="H66" s="574">
        <f t="shared" si="40"/>
        <v>32.205773219999998</v>
      </c>
      <c r="I66" s="574">
        <f t="shared" si="40"/>
        <v>25.020882030000003</v>
      </c>
      <c r="J66" s="574">
        <f t="shared" si="40"/>
        <v>22.550179020000002</v>
      </c>
      <c r="K66" s="574">
        <f t="shared" si="40"/>
        <v>24.911904719999999</v>
      </c>
      <c r="L66" s="574">
        <f t="shared" si="40"/>
        <v>28.471399999999999</v>
      </c>
      <c r="M66" s="793">
        <f t="shared" si="40"/>
        <v>33.17236505000001</v>
      </c>
      <c r="N66" s="793">
        <f t="shared" si="40"/>
        <v>39.662500000000001</v>
      </c>
      <c r="O66" s="727">
        <f>O202</f>
        <v>34.143599999999999</v>
      </c>
      <c r="P66" s="670">
        <f t="shared" si="40"/>
        <v>33.282299999999999</v>
      </c>
      <c r="Q66" s="727">
        <f t="shared" si="40"/>
        <v>38.967500000000001</v>
      </c>
      <c r="R66" s="727">
        <f>R202</f>
        <v>40.759599999999999</v>
      </c>
      <c r="S66" s="557">
        <f t="shared" si="41"/>
        <v>-0.13914654900724865</v>
      </c>
      <c r="T66" s="557">
        <f t="shared" si="41"/>
        <v>-2.5225810986539199E-2</v>
      </c>
      <c r="U66" s="671">
        <f>N66-O66</f>
        <v>5.5189000000000021</v>
      </c>
      <c r="V66" s="671">
        <f>P66-O66</f>
        <v>-0.86129999999999995</v>
      </c>
      <c r="W66" s="574"/>
      <c r="X66" s="574"/>
      <c r="Y66" s="574"/>
      <c r="Z66" s="574"/>
      <c r="AA66" s="574"/>
      <c r="AB66" s="575"/>
      <c r="AC66" s="575"/>
      <c r="AD66" s="674" t="s">
        <v>1416</v>
      </c>
      <c r="AE66" s="672">
        <f t="shared" si="42"/>
        <v>15.087924620000001</v>
      </c>
      <c r="AF66" s="672">
        <f t="shared" si="42"/>
        <v>17.57564</v>
      </c>
      <c r="AG66" s="672">
        <f t="shared" si="42"/>
        <v>19.820254809999998</v>
      </c>
      <c r="AH66" s="672">
        <f t="shared" si="42"/>
        <v>23.997916150000002</v>
      </c>
      <c r="AI66" s="672">
        <f t="shared" si="43"/>
        <v>28.6849721</v>
      </c>
      <c r="AJ66" s="672">
        <f t="shared" si="43"/>
        <v>32.205773219999998</v>
      </c>
      <c r="AK66" s="672">
        <f t="shared" si="43"/>
        <v>25.020882030000003</v>
      </c>
      <c r="AL66" s="672">
        <f t="shared" si="43"/>
        <v>22.550179020000002</v>
      </c>
      <c r="AM66" s="672">
        <f t="shared" si="43"/>
        <v>24.911904719999999</v>
      </c>
      <c r="AN66" s="672">
        <f t="shared" si="43"/>
        <v>28.471399999999999</v>
      </c>
      <c r="AO66" s="672">
        <f t="shared" si="43"/>
        <v>33.17236505000001</v>
      </c>
      <c r="AP66" s="672">
        <f t="shared" si="43"/>
        <v>39.662500000000001</v>
      </c>
      <c r="AQ66" s="672">
        <f t="shared" si="43"/>
        <v>34.143599999999999</v>
      </c>
      <c r="AR66" s="673">
        <f t="shared" si="43"/>
        <v>33.282299999999999</v>
      </c>
      <c r="AS66" s="672">
        <f t="shared" si="43"/>
        <v>38.967500000000001</v>
      </c>
      <c r="AT66" s="672">
        <f t="shared" si="43"/>
        <v>40.759599999999999</v>
      </c>
      <c r="AU66" s="534" t="s">
        <v>108</v>
      </c>
      <c r="AV66" s="669" t="str">
        <f>IFERROR(#REF!/#REF!*100-100,"")</f>
        <v/>
      </c>
      <c r="AW66" s="669" t="e">
        <f>#REF!-#REF!</f>
        <v>#REF!</v>
      </c>
      <c r="AX66" s="669" t="str">
        <f>IFERROR(#REF!/#REF!*100-100,"")</f>
        <v/>
      </c>
      <c r="AY66" s="669" t="e">
        <f>#REF!-#REF!</f>
        <v>#REF!</v>
      </c>
      <c r="AZ66" s="669" t="str">
        <f>IFERROR(#REF!/#REF!*100-100,"")</f>
        <v/>
      </c>
      <c r="BA66" s="669" t="e">
        <f>#REF!-#REF!</f>
        <v>#REF!</v>
      </c>
      <c r="BB66" s="669" t="str">
        <f>IFERROR(#REF!/I66*100-100,"")</f>
        <v/>
      </c>
      <c r="BC66" s="669" t="e">
        <f>#REF!-I66</f>
        <v>#REF!</v>
      </c>
      <c r="BE66" s="580" t="e">
        <f>#REF!-I66</f>
        <v>#REF!</v>
      </c>
      <c r="BF66" s="580" t="e">
        <f>#REF!-I66</f>
        <v>#REF!</v>
      </c>
      <c r="BG66" s="580" t="e">
        <f>#REF!-#REF!</f>
        <v>#REF!</v>
      </c>
      <c r="BH66" s="580" t="e">
        <f>#REF!-#REF!</f>
        <v>#REF!</v>
      </c>
    </row>
    <row r="67" spans="1:60" hidden="1" x14ac:dyDescent="0.25">
      <c r="A67" s="587"/>
      <c r="B67" s="39" t="s">
        <v>124</v>
      </c>
      <c r="C67" s="574" t="str">
        <f t="shared" si="40"/>
        <v/>
      </c>
      <c r="D67" s="574" t="str">
        <f t="shared" si="40"/>
        <v/>
      </c>
      <c r="E67" s="574" t="str">
        <f t="shared" si="40"/>
        <v/>
      </c>
      <c r="F67" s="574" t="str">
        <f t="shared" si="40"/>
        <v/>
      </c>
      <c r="G67" s="574" t="str">
        <f t="shared" si="40"/>
        <v/>
      </c>
      <c r="H67" s="574">
        <f t="shared" si="40"/>
        <v>0</v>
      </c>
      <c r="I67" s="574">
        <f t="shared" si="40"/>
        <v>0</v>
      </c>
      <c r="J67" s="574">
        <f t="shared" si="40"/>
        <v>0</v>
      </c>
      <c r="K67" s="574">
        <f t="shared" si="40"/>
        <v>0</v>
      </c>
      <c r="L67" s="574">
        <f t="shared" si="40"/>
        <v>0</v>
      </c>
      <c r="M67" s="793">
        <f t="shared" si="40"/>
        <v>0</v>
      </c>
      <c r="N67" s="793">
        <f t="shared" si="40"/>
        <v>0</v>
      </c>
      <c r="O67" s="727">
        <f>O203</f>
        <v>0</v>
      </c>
      <c r="P67" s="670">
        <f t="shared" si="40"/>
        <v>0</v>
      </c>
      <c r="Q67" s="727">
        <f t="shared" si="40"/>
        <v>0</v>
      </c>
      <c r="R67" s="727">
        <f>R203</f>
        <v>0</v>
      </c>
      <c r="S67" s="557"/>
      <c r="T67" s="557"/>
      <c r="U67" s="671"/>
      <c r="V67" s="671"/>
      <c r="W67" s="574"/>
      <c r="X67" s="574"/>
      <c r="Y67" s="574"/>
      <c r="Z67" s="574"/>
      <c r="AA67" s="574"/>
      <c r="AB67" s="575"/>
      <c r="AC67" s="575"/>
      <c r="AD67" s="576" t="s">
        <v>1417</v>
      </c>
      <c r="AE67" s="672" t="str">
        <f t="shared" si="42"/>
        <v/>
      </c>
      <c r="AF67" s="672" t="str">
        <f t="shared" si="42"/>
        <v/>
      </c>
      <c r="AG67" s="672" t="str">
        <f t="shared" si="42"/>
        <v/>
      </c>
      <c r="AH67" s="672" t="str">
        <f t="shared" si="42"/>
        <v/>
      </c>
      <c r="AI67" s="672" t="str">
        <f t="shared" si="43"/>
        <v/>
      </c>
      <c r="AJ67" s="672">
        <f t="shared" si="43"/>
        <v>0</v>
      </c>
      <c r="AK67" s="672">
        <f t="shared" si="43"/>
        <v>0</v>
      </c>
      <c r="AL67" s="672">
        <f t="shared" si="43"/>
        <v>0</v>
      </c>
      <c r="AM67" s="672">
        <f t="shared" si="43"/>
        <v>0</v>
      </c>
      <c r="AN67" s="672">
        <f t="shared" si="43"/>
        <v>0</v>
      </c>
      <c r="AO67" s="672">
        <f t="shared" si="43"/>
        <v>0</v>
      </c>
      <c r="AP67" s="672">
        <f t="shared" si="43"/>
        <v>0</v>
      </c>
      <c r="AQ67" s="672">
        <f t="shared" si="43"/>
        <v>0</v>
      </c>
      <c r="AR67" s="673">
        <f t="shared" si="43"/>
        <v>0</v>
      </c>
      <c r="AS67" s="672">
        <f t="shared" si="43"/>
        <v>0</v>
      </c>
      <c r="AT67" s="672">
        <f t="shared" si="43"/>
        <v>0</v>
      </c>
      <c r="AU67" s="534" t="s">
        <v>124</v>
      </c>
      <c r="AV67" s="669" t="str">
        <f>IFERROR(#REF!/#REF!*100-100,"")</f>
        <v/>
      </c>
      <c r="AW67" s="669" t="e">
        <f>#REF!-#REF!</f>
        <v>#REF!</v>
      </c>
      <c r="AX67" s="669" t="str">
        <f>IFERROR(#REF!/#REF!*100-100,"")</f>
        <v/>
      </c>
      <c r="AY67" s="669" t="e">
        <f>#REF!-#REF!</f>
        <v>#REF!</v>
      </c>
      <c r="AZ67" s="669" t="str">
        <f>IFERROR(#REF!/#REF!*100-100,"")</f>
        <v/>
      </c>
      <c r="BA67" s="669" t="e">
        <f>#REF!-#REF!</f>
        <v>#REF!</v>
      </c>
      <c r="BB67" s="669" t="str">
        <f>IFERROR(#REF!/I67*100-100,"")</f>
        <v/>
      </c>
      <c r="BC67" s="669" t="e">
        <f>#REF!-I67</f>
        <v>#REF!</v>
      </c>
      <c r="BE67" s="580" t="e">
        <f>#REF!-I67</f>
        <v>#REF!</v>
      </c>
      <c r="BF67" s="580" t="e">
        <f>#REF!-I67</f>
        <v>#REF!</v>
      </c>
      <c r="BG67" s="580" t="e">
        <f>#REF!-#REF!</f>
        <v>#REF!</v>
      </c>
      <c r="BH67" s="580" t="e">
        <f>#REF!-#REF!</f>
        <v>#REF!</v>
      </c>
    </row>
    <row r="68" spans="1:60" ht="15.75" hidden="1" thickBot="1" x14ac:dyDescent="0.3">
      <c r="A68" s="587"/>
      <c r="B68" s="675" t="s">
        <v>1392</v>
      </c>
      <c r="C68" s="676">
        <f t="shared" ref="C68:Q68" si="44">SUM(C63:C67)</f>
        <v>136.70374569999998</v>
      </c>
      <c r="D68" s="676">
        <f t="shared" si="44"/>
        <v>158.80394434999999</v>
      </c>
      <c r="E68" s="676">
        <f t="shared" si="44"/>
        <v>180.20929279000001</v>
      </c>
      <c r="F68" s="676">
        <f t="shared" si="44"/>
        <v>211.64654086000004</v>
      </c>
      <c r="G68" s="676">
        <f t="shared" si="44"/>
        <v>235.38101302999999</v>
      </c>
      <c r="H68" s="676">
        <f t="shared" si="44"/>
        <v>243.03983445999995</v>
      </c>
      <c r="I68" s="676">
        <f t="shared" si="44"/>
        <v>238.58681907000002</v>
      </c>
      <c r="J68" s="676">
        <f t="shared" si="44"/>
        <v>244.80972870000002</v>
      </c>
      <c r="K68" s="676">
        <f t="shared" si="44"/>
        <v>257.92940584000002</v>
      </c>
      <c r="L68" s="676">
        <f t="shared" si="44"/>
        <v>253.3142</v>
      </c>
      <c r="M68" s="992">
        <f t="shared" si="44"/>
        <v>328.47224418999997</v>
      </c>
      <c r="N68" s="992">
        <f t="shared" si="44"/>
        <v>347.07740000000001</v>
      </c>
      <c r="O68" s="993">
        <f>SUM(O63:O67)</f>
        <v>342.80469999999997</v>
      </c>
      <c r="P68" s="677">
        <f t="shared" si="44"/>
        <v>351.91460000000001</v>
      </c>
      <c r="Q68" s="993">
        <f t="shared" si="44"/>
        <v>394.7373</v>
      </c>
      <c r="R68" s="993">
        <f>SUM(R63:R67)</f>
        <v>414.77089999999998</v>
      </c>
      <c r="S68" s="592">
        <f>O68/N68-1</f>
        <v>-1.2310510566231225E-2</v>
      </c>
      <c r="T68" s="592">
        <f>P68/O68-1</f>
        <v>2.6574606474182083E-2</v>
      </c>
      <c r="U68" s="678">
        <f>N68-O68</f>
        <v>4.272700000000043</v>
      </c>
      <c r="V68" s="678">
        <f>P68-O68</f>
        <v>9.1099000000000387</v>
      </c>
      <c r="W68" s="679"/>
      <c r="X68" s="679"/>
      <c r="Y68" s="679"/>
      <c r="Z68" s="679"/>
      <c r="AA68" s="679"/>
      <c r="AB68" s="560"/>
      <c r="AC68" s="560"/>
      <c r="AD68" s="680" t="s">
        <v>1408</v>
      </c>
      <c r="AE68" s="681">
        <f>SUM(AE63:AE67)</f>
        <v>136.70374569999998</v>
      </c>
      <c r="AF68" s="681">
        <f>SUM(AF63:AF67)</f>
        <v>158.80394434999999</v>
      </c>
      <c r="AG68" s="681">
        <f>SUM(AG63:AG67)</f>
        <v>180.20929279000001</v>
      </c>
      <c r="AH68" s="681">
        <f>SUM(AH63:AH67)</f>
        <v>211.64654086000004</v>
      </c>
      <c r="AI68" s="681">
        <f t="shared" si="43"/>
        <v>235.38101302999999</v>
      </c>
      <c r="AJ68" s="681">
        <f t="shared" si="43"/>
        <v>243.03983445999995</v>
      </c>
      <c r="AK68" s="681">
        <f t="shared" si="43"/>
        <v>238.58681907000002</v>
      </c>
      <c r="AL68" s="681">
        <f t="shared" si="43"/>
        <v>244.80972870000002</v>
      </c>
      <c r="AM68" s="681">
        <f t="shared" si="43"/>
        <v>257.92940584000002</v>
      </c>
      <c r="AN68" s="681">
        <f t="shared" si="43"/>
        <v>253.3142</v>
      </c>
      <c r="AO68" s="681">
        <f t="shared" si="43"/>
        <v>328.47224418999997</v>
      </c>
      <c r="AP68" s="681">
        <f t="shared" si="43"/>
        <v>347.07740000000001</v>
      </c>
      <c r="AQ68" s="681">
        <f t="shared" si="43"/>
        <v>342.80469999999997</v>
      </c>
      <c r="AR68" s="681">
        <f t="shared" si="43"/>
        <v>351.91460000000001</v>
      </c>
      <c r="AS68" s="681">
        <f t="shared" si="43"/>
        <v>394.7373</v>
      </c>
      <c r="AT68" s="681">
        <f t="shared" si="43"/>
        <v>414.77089999999998</v>
      </c>
      <c r="AU68" s="37" t="s">
        <v>1392</v>
      </c>
      <c r="AV68" s="669" t="str">
        <f>IFERROR(#REF!/#REF!*100-100,"")</f>
        <v/>
      </c>
      <c r="AW68" s="669" t="e">
        <f>#REF!-#REF!</f>
        <v>#REF!</v>
      </c>
      <c r="AX68" s="669" t="str">
        <f>IFERROR(#REF!/#REF!*100-100,"")</f>
        <v/>
      </c>
      <c r="AY68" s="669" t="e">
        <f>#REF!-#REF!</f>
        <v>#REF!</v>
      </c>
      <c r="AZ68" s="669" t="str">
        <f>IFERROR(#REF!/#REF!*100-100,"")</f>
        <v/>
      </c>
      <c r="BA68" s="669" t="e">
        <f>#REF!-#REF!</f>
        <v>#REF!</v>
      </c>
      <c r="BB68" s="669" t="str">
        <f>IFERROR(#REF!/I68*100-100,"")</f>
        <v/>
      </c>
      <c r="BC68" s="669" t="e">
        <f>#REF!-I68</f>
        <v>#REF!</v>
      </c>
    </row>
    <row r="69" spans="1:60" hidden="1" x14ac:dyDescent="0.25">
      <c r="A69" s="587"/>
      <c r="T69" s="640"/>
      <c r="AP69" s="537"/>
      <c r="AQ69" s="537"/>
      <c r="AV69" s="669" t="str">
        <f>IFERROR(#REF!/#REF!*100-100,"")</f>
        <v/>
      </c>
      <c r="AW69" s="669" t="e">
        <f>#REF!-#REF!</f>
        <v>#REF!</v>
      </c>
      <c r="AX69" s="669" t="str">
        <f>IFERROR(#REF!/#REF!*100-100,"")</f>
        <v/>
      </c>
      <c r="AY69" s="669" t="e">
        <f>#REF!-#REF!</f>
        <v>#REF!</v>
      </c>
      <c r="AZ69" s="669" t="str">
        <f>IFERROR(#REF!/#REF!*100-100,"")</f>
        <v/>
      </c>
      <c r="BA69" s="669" t="e">
        <f>#REF!-#REF!</f>
        <v>#REF!</v>
      </c>
      <c r="BB69" s="669" t="str">
        <f>IFERROR(#REF!/I69*100-100,"")</f>
        <v/>
      </c>
      <c r="BC69" s="669" t="e">
        <f>#REF!-I69</f>
        <v>#REF!</v>
      </c>
    </row>
    <row r="70" spans="1:60" ht="38.25" hidden="1" x14ac:dyDescent="0.25">
      <c r="A70" s="587"/>
      <c r="B70" s="682"/>
      <c r="C70" s="547" t="str">
        <f t="shared" ref="C70:Q70" si="45">C196</f>
        <v>2013/14 Actual</v>
      </c>
      <c r="D70" s="547" t="str">
        <f t="shared" si="45"/>
        <v>2014/15 Actual</v>
      </c>
      <c r="E70" s="547" t="str">
        <f t="shared" si="45"/>
        <v>2015/16 Actual</v>
      </c>
      <c r="F70" s="547" t="str">
        <f t="shared" si="45"/>
        <v>2016/17 Actual</v>
      </c>
      <c r="G70" s="547" t="str">
        <f t="shared" si="45"/>
        <v>2017/18 Actual</v>
      </c>
      <c r="H70" s="547" t="str">
        <f t="shared" si="45"/>
        <v>2018/19 Actual</v>
      </c>
      <c r="I70" s="547" t="str">
        <f t="shared" si="45"/>
        <v>2019/20 Actual</v>
      </c>
      <c r="J70" s="547" t="str">
        <f t="shared" si="45"/>
        <v>2020/21 Actual</v>
      </c>
      <c r="K70" s="547" t="str">
        <f t="shared" si="45"/>
        <v>2021/22 Actual</v>
      </c>
      <c r="L70" s="547" t="str">
        <f t="shared" si="45"/>
        <v>Budget Estimate 2022/23</v>
      </c>
      <c r="M70" s="991" t="str">
        <f t="shared" si="45"/>
        <v>Actual FY2025</v>
      </c>
      <c r="N70" s="991" t="str">
        <f t="shared" si="45"/>
        <v>Budget Estimate 2025/26</v>
      </c>
      <c r="O70" s="683" t="str">
        <f>O196</f>
        <v>Budget Outturn FY2026</v>
      </c>
      <c r="P70" s="683" t="str">
        <f t="shared" si="45"/>
        <v xml:space="preserve">Budget Estimate 2026/27 </v>
      </c>
      <c r="Q70" s="683" t="str">
        <f t="shared" si="45"/>
        <v>Budget Estimate 2027/28</v>
      </c>
      <c r="R70" s="683" t="str">
        <f>R196</f>
        <v>Budget Estimate 2028/29</v>
      </c>
      <c r="S70" s="38" t="s">
        <v>1396</v>
      </c>
      <c r="T70" s="38" t="s">
        <v>1396</v>
      </c>
      <c r="U70" s="38" t="s">
        <v>1397</v>
      </c>
      <c r="V70" s="38" t="s">
        <v>1397</v>
      </c>
      <c r="AP70" s="551"/>
      <c r="AQ70" s="551"/>
      <c r="AV70" s="565"/>
      <c r="AW70" s="565"/>
      <c r="AX70" s="565" t="str">
        <f>IFERROR(#REF!/#REF!*100-100,"")</f>
        <v/>
      </c>
      <c r="AY70" s="565" t="e">
        <f>#REF!-#REF!</f>
        <v>#REF!</v>
      </c>
      <c r="AZ70" s="565"/>
      <c r="BA70" s="565"/>
      <c r="BB70" s="565" t="str">
        <f>IFERROR(#REF!/I70*100-100,"")</f>
        <v/>
      </c>
      <c r="BC70" s="565" t="e">
        <f>#REF!-I70</f>
        <v>#REF!</v>
      </c>
    </row>
    <row r="71" spans="1:60" hidden="1" x14ac:dyDescent="0.25">
      <c r="A71" s="587"/>
      <c r="B71" s="39" t="s">
        <v>14</v>
      </c>
      <c r="C71" s="684">
        <f t="shared" ref="C71:R76" si="46">C63/C$68</f>
        <v>0.21032916883710523</v>
      </c>
      <c r="D71" s="684">
        <f t="shared" si="46"/>
        <v>0.23570174760586796</v>
      </c>
      <c r="E71" s="684">
        <f t="shared" si="46"/>
        <v>0.19853647431873925</v>
      </c>
      <c r="F71" s="684">
        <f t="shared" si="46"/>
        <v>0.21785062747847639</v>
      </c>
      <c r="G71" s="684">
        <f t="shared" si="46"/>
        <v>0.20750914218291142</v>
      </c>
      <c r="H71" s="684">
        <f t="shared" si="46"/>
        <v>0.22725052904481807</v>
      </c>
      <c r="I71" s="684">
        <f t="shared" si="46"/>
        <v>0.21991958208137907</v>
      </c>
      <c r="J71" s="684">
        <f t="shared" si="46"/>
        <v>0.19840055682394941</v>
      </c>
      <c r="K71" s="684">
        <f t="shared" si="46"/>
        <v>0.21547168974008132</v>
      </c>
      <c r="L71" s="684">
        <f t="shared" si="46"/>
        <v>0.19009080422652974</v>
      </c>
      <c r="M71" s="1055">
        <f t="shared" si="46"/>
        <v>0.23407090927757823</v>
      </c>
      <c r="N71" s="1056">
        <f t="shared" si="46"/>
        <v>0.22674913434294483</v>
      </c>
      <c r="O71" s="1057">
        <f t="shared" si="46"/>
        <v>0.22946943259529409</v>
      </c>
      <c r="P71" s="1058">
        <f t="shared" si="46"/>
        <v>0.23230408741211644</v>
      </c>
      <c r="Q71" s="1058">
        <f t="shared" si="46"/>
        <v>0.22743480284229536</v>
      </c>
      <c r="R71" s="1169">
        <f t="shared" si="46"/>
        <v>0.22713695681157961</v>
      </c>
      <c r="S71" s="557">
        <f t="shared" ref="S71:T76" si="47">O71/N71-1</f>
        <v>1.1996950992699151E-2</v>
      </c>
      <c r="T71" s="557">
        <f t="shared" si="47"/>
        <v>1.2353082433518292E-2</v>
      </c>
      <c r="U71" s="671">
        <f t="shared" ref="U71:U76" si="48">N71-O71</f>
        <v>-2.7202982523492625E-3</v>
      </c>
      <c r="V71" s="671">
        <f t="shared" ref="V71:V76" si="49">P71-O71</f>
        <v>2.8346548168223518E-3</v>
      </c>
      <c r="W71" s="685"/>
      <c r="X71" s="685"/>
      <c r="Y71" s="685"/>
      <c r="Z71" s="685"/>
      <c r="AA71" s="685"/>
      <c r="AB71" s="686"/>
      <c r="AC71" s="686"/>
      <c r="AP71" s="551"/>
      <c r="AQ71" s="551"/>
      <c r="AV71" s="565"/>
      <c r="AW71" s="565"/>
      <c r="AX71" s="565" t="str">
        <f>IFERROR(#REF!/#REF!*100-100,"")</f>
        <v/>
      </c>
      <c r="AY71" s="565" t="e">
        <f>#REF!-#REF!</f>
        <v>#REF!</v>
      </c>
      <c r="AZ71" s="565"/>
      <c r="BA71" s="565"/>
      <c r="BB71" s="565" t="str">
        <f>IFERROR(#REF!/I71*100-100,"")</f>
        <v/>
      </c>
      <c r="BC71" s="565" t="e">
        <f>#REF!-I71</f>
        <v>#REF!</v>
      </c>
    </row>
    <row r="72" spans="1:60" hidden="1" x14ac:dyDescent="0.25">
      <c r="A72" s="587"/>
      <c r="B72" s="39" t="s">
        <v>32</v>
      </c>
      <c r="C72" s="684">
        <f t="shared" si="46"/>
        <v>8.4308136115688009E-4</v>
      </c>
      <c r="D72" s="684">
        <f t="shared" si="46"/>
        <v>1.4327099426356281E-3</v>
      </c>
      <c r="E72" s="684">
        <f t="shared" si="46"/>
        <v>1.6675243287824235E-3</v>
      </c>
      <c r="F72" s="684">
        <f t="shared" si="46"/>
        <v>1.1832273704187387E-3</v>
      </c>
      <c r="G72" s="684">
        <f t="shared" si="46"/>
        <v>1.2202836002043695E-3</v>
      </c>
      <c r="H72" s="684">
        <f t="shared" si="46"/>
        <v>1.3875288828650897E-3</v>
      </c>
      <c r="I72" s="684">
        <f t="shared" si="46"/>
        <v>1.5516096046001068E-3</v>
      </c>
      <c r="J72" s="684">
        <f t="shared" si="46"/>
        <v>1.3465351305705685E-3</v>
      </c>
      <c r="K72" s="684">
        <f t="shared" si="46"/>
        <v>1.1268862852353554E-3</v>
      </c>
      <c r="L72" s="684">
        <f t="shared" si="46"/>
        <v>1.2419359041064416E-3</v>
      </c>
      <c r="M72" s="1055">
        <f t="shared" si="46"/>
        <v>1.0516182603245851E-3</v>
      </c>
      <c r="N72" s="1056">
        <f t="shared" si="46"/>
        <v>1.1297191923184857E-3</v>
      </c>
      <c r="O72" s="1057">
        <f t="shared" si="46"/>
        <v>1.1753047726591847E-3</v>
      </c>
      <c r="P72" s="1058">
        <f t="shared" si="46"/>
        <v>4.6332263566217485E-3</v>
      </c>
      <c r="Q72" s="1058">
        <f t="shared" si="46"/>
        <v>4.2048217890733909E-3</v>
      </c>
      <c r="R72" s="1169">
        <f t="shared" si="46"/>
        <v>4.0810481159599191E-3</v>
      </c>
      <c r="S72" s="557">
        <f t="shared" si="47"/>
        <v>4.0351248921552951E-2</v>
      </c>
      <c r="T72" s="557">
        <f t="shared" si="47"/>
        <v>2.9421488488801475</v>
      </c>
      <c r="U72" s="671">
        <f t="shared" si="48"/>
        <v>-4.5585580340699004E-5</v>
      </c>
      <c r="V72" s="671">
        <f t="shared" si="49"/>
        <v>3.4579215839625637E-3</v>
      </c>
      <c r="W72" s="685"/>
      <c r="X72" s="685"/>
      <c r="Y72" s="685"/>
      <c r="Z72" s="685"/>
      <c r="AA72" s="685"/>
      <c r="AB72" s="686"/>
      <c r="AC72" s="686"/>
      <c r="AP72" s="551"/>
      <c r="AQ72" s="551"/>
      <c r="AV72" s="565"/>
      <c r="AW72" s="565"/>
      <c r="AX72" s="565" t="str">
        <f>IFERROR(#REF!/#REF!*100-100,"")</f>
        <v/>
      </c>
      <c r="AY72" s="565" t="e">
        <f>#REF!-#REF!</f>
        <v>#REF!</v>
      </c>
      <c r="AZ72" s="565"/>
      <c r="BA72" s="565"/>
      <c r="BB72" s="565" t="str">
        <f>IFERROR(#REF!/I72*100-100,"")</f>
        <v/>
      </c>
      <c r="BC72" s="565" t="e">
        <f>#REF!-I72</f>
        <v>#REF!</v>
      </c>
    </row>
    <row r="73" spans="1:60" hidden="1" x14ac:dyDescent="0.25">
      <c r="A73" s="587"/>
      <c r="B73" s="39" t="s">
        <v>45</v>
      </c>
      <c r="C73" s="684">
        <f t="shared" si="46"/>
        <v>0.67845824571286784</v>
      </c>
      <c r="D73" s="684">
        <f t="shared" si="46"/>
        <v>0.65219045769879203</v>
      </c>
      <c r="E73" s="684">
        <f t="shared" si="46"/>
        <v>0.68981135792403547</v>
      </c>
      <c r="F73" s="684">
        <f t="shared" si="46"/>
        <v>0.66757938223739322</v>
      </c>
      <c r="G73" s="684">
        <f t="shared" si="46"/>
        <v>0.66940444860740689</v>
      </c>
      <c r="H73" s="684">
        <f t="shared" si="46"/>
        <v>0.63884961835568554</v>
      </c>
      <c r="I73" s="684">
        <f t="shared" si="46"/>
        <v>0.67365762503771831</v>
      </c>
      <c r="J73" s="684">
        <f t="shared" si="46"/>
        <v>0.70813982438762457</v>
      </c>
      <c r="K73" s="684">
        <f t="shared" si="46"/>
        <v>0.6868172262990857</v>
      </c>
      <c r="L73" s="684">
        <f t="shared" si="46"/>
        <v>0.69627166578107358</v>
      </c>
      <c r="M73" s="1055">
        <f t="shared" si="46"/>
        <v>0.66388761521616213</v>
      </c>
      <c r="N73" s="1056">
        <f t="shared" si="46"/>
        <v>0.65784548345700411</v>
      </c>
      <c r="O73" s="1057">
        <f t="shared" si="46"/>
        <v>0.66975452786965872</v>
      </c>
      <c r="P73" s="1058">
        <f t="shared" si="46"/>
        <v>0.66848775242629888</v>
      </c>
      <c r="Q73" s="1058">
        <f t="shared" si="46"/>
        <v>0.66964282321432511</v>
      </c>
      <c r="R73" s="1169">
        <f t="shared" si="46"/>
        <v>0.67051184159737331</v>
      </c>
      <c r="S73" s="557">
        <f t="shared" si="47"/>
        <v>1.8103102798657345E-2</v>
      </c>
      <c r="T73" s="557">
        <f t="shared" si="47"/>
        <v>-1.891402582061219E-3</v>
      </c>
      <c r="U73" s="671">
        <f t="shared" si="48"/>
        <v>-1.1909044412654612E-2</v>
      </c>
      <c r="V73" s="671">
        <f t="shared" si="49"/>
        <v>-1.2667754433598466E-3</v>
      </c>
      <c r="W73" s="685"/>
      <c r="X73" s="685"/>
      <c r="Y73" s="685"/>
      <c r="Z73" s="685"/>
      <c r="AA73" s="685"/>
      <c r="AB73" s="686"/>
      <c r="AC73" s="686"/>
      <c r="AP73" s="551"/>
      <c r="AQ73" s="551"/>
      <c r="AV73" s="565"/>
      <c r="AW73" s="565"/>
      <c r="AX73" s="565" t="str">
        <f>IFERROR(#REF!/#REF!*100-100,"")</f>
        <v/>
      </c>
      <c r="AY73" s="565" t="e">
        <f>#REF!-#REF!</f>
        <v>#REF!</v>
      </c>
      <c r="AZ73" s="565"/>
      <c r="BA73" s="565"/>
      <c r="BB73" s="565" t="str">
        <f>IFERROR(#REF!/I73*100-100,"")</f>
        <v/>
      </c>
      <c r="BC73" s="565" t="e">
        <f>#REF!-I73</f>
        <v>#REF!</v>
      </c>
    </row>
    <row r="74" spans="1:60" hidden="1" x14ac:dyDescent="0.25">
      <c r="A74" s="587"/>
      <c r="B74" s="39" t="s">
        <v>108</v>
      </c>
      <c r="C74" s="684">
        <f t="shared" si="46"/>
        <v>0.11036950408887006</v>
      </c>
      <c r="D74" s="684">
        <f t="shared" si="46"/>
        <v>0.11067508475270438</v>
      </c>
      <c r="E74" s="684">
        <f t="shared" si="46"/>
        <v>0.1099846434284428</v>
      </c>
      <c r="F74" s="684">
        <f t="shared" si="46"/>
        <v>0.11338676291371161</v>
      </c>
      <c r="G74" s="684">
        <f t="shared" si="46"/>
        <v>0.12186612560947734</v>
      </c>
      <c r="H74" s="684">
        <f t="shared" si="46"/>
        <v>0.1325123237166313</v>
      </c>
      <c r="I74" s="684">
        <f t="shared" si="46"/>
        <v>0.10487118327630253</v>
      </c>
      <c r="J74" s="684">
        <f t="shared" si="46"/>
        <v>9.2113083657855463E-2</v>
      </c>
      <c r="K74" s="684">
        <f t="shared" si="46"/>
        <v>9.6584197675597602E-2</v>
      </c>
      <c r="L74" s="684">
        <f t="shared" si="46"/>
        <v>0.11239559408829035</v>
      </c>
      <c r="M74" s="1055">
        <f t="shared" si="46"/>
        <v>0.10098985724593504</v>
      </c>
      <c r="N74" s="1056">
        <f t="shared" si="46"/>
        <v>0.11427566300773256</v>
      </c>
      <c r="O74" s="1057">
        <f t="shared" si="46"/>
        <v>9.9600734762388038E-2</v>
      </c>
      <c r="P74" s="1058">
        <f t="shared" si="46"/>
        <v>9.4574933804962902E-2</v>
      </c>
      <c r="Q74" s="1058">
        <f t="shared" si="46"/>
        <v>9.8717552154306165E-2</v>
      </c>
      <c r="R74" s="1169">
        <f t="shared" si="46"/>
        <v>9.8270153475087094E-2</v>
      </c>
      <c r="S74" s="557">
        <f t="shared" si="47"/>
        <v>-0.12841691624533857</v>
      </c>
      <c r="T74" s="557">
        <f t="shared" si="47"/>
        <v>-5.0459476723890728E-2</v>
      </c>
      <c r="U74" s="671">
        <f t="shared" si="48"/>
        <v>1.4674928245344526E-2</v>
      </c>
      <c r="V74" s="671">
        <f t="shared" si="49"/>
        <v>-5.0258009574251361E-3</v>
      </c>
      <c r="W74" s="685"/>
      <c r="X74" s="685"/>
      <c r="Y74" s="685"/>
      <c r="Z74" s="685"/>
      <c r="AA74" s="685"/>
      <c r="AB74" s="686"/>
      <c r="AC74" s="686"/>
      <c r="AP74" s="551"/>
      <c r="AQ74" s="551"/>
      <c r="AV74" s="565"/>
      <c r="AW74" s="565"/>
      <c r="AX74" s="565" t="str">
        <f>IFERROR(#REF!/#REF!*100-100,"")</f>
        <v/>
      </c>
      <c r="AY74" s="565" t="e">
        <f>#REF!-#REF!</f>
        <v>#REF!</v>
      </c>
      <c r="AZ74" s="565"/>
      <c r="BA74" s="565"/>
      <c r="BB74" s="565" t="str">
        <f>IFERROR(#REF!/I74*100-100,"")</f>
        <v/>
      </c>
      <c r="BC74" s="565" t="e">
        <f>#REF!-I74</f>
        <v>#REF!</v>
      </c>
    </row>
    <row r="75" spans="1:60" hidden="1" x14ac:dyDescent="0.25">
      <c r="A75" s="587"/>
      <c r="B75" s="39" t="s">
        <v>124</v>
      </c>
      <c r="C75" s="684" t="e">
        <f t="shared" si="46"/>
        <v>#VALUE!</v>
      </c>
      <c r="D75" s="684" t="e">
        <f t="shared" si="46"/>
        <v>#VALUE!</v>
      </c>
      <c r="E75" s="684" t="e">
        <f t="shared" si="46"/>
        <v>#VALUE!</v>
      </c>
      <c r="F75" s="684" t="e">
        <f t="shared" si="46"/>
        <v>#VALUE!</v>
      </c>
      <c r="G75" s="684" t="e">
        <f t="shared" si="46"/>
        <v>#VALUE!</v>
      </c>
      <c r="H75" s="684">
        <f t="shared" si="46"/>
        <v>0</v>
      </c>
      <c r="I75" s="684">
        <f t="shared" si="46"/>
        <v>0</v>
      </c>
      <c r="J75" s="684">
        <f t="shared" si="46"/>
        <v>0</v>
      </c>
      <c r="K75" s="684">
        <f t="shared" si="46"/>
        <v>0</v>
      </c>
      <c r="L75" s="684">
        <f t="shared" si="46"/>
        <v>0</v>
      </c>
      <c r="M75" s="1055">
        <f t="shared" si="46"/>
        <v>0</v>
      </c>
      <c r="N75" s="1056">
        <f t="shared" si="46"/>
        <v>0</v>
      </c>
      <c r="O75" s="1057">
        <f t="shared" si="46"/>
        <v>0</v>
      </c>
      <c r="P75" s="1058">
        <f t="shared" si="46"/>
        <v>0</v>
      </c>
      <c r="Q75" s="1058">
        <f t="shared" si="46"/>
        <v>0</v>
      </c>
      <c r="R75" s="1169">
        <f t="shared" si="46"/>
        <v>0</v>
      </c>
      <c r="S75" s="557" t="e">
        <f t="shared" si="47"/>
        <v>#DIV/0!</v>
      </c>
      <c r="T75" s="557" t="e">
        <f t="shared" si="47"/>
        <v>#DIV/0!</v>
      </c>
      <c r="U75" s="671">
        <f t="shared" si="48"/>
        <v>0</v>
      </c>
      <c r="V75" s="671">
        <f t="shared" si="49"/>
        <v>0</v>
      </c>
      <c r="W75" s="685"/>
      <c r="X75" s="685"/>
      <c r="Y75" s="685"/>
      <c r="Z75" s="685"/>
      <c r="AA75" s="685"/>
      <c r="AB75" s="686"/>
      <c r="AC75" s="686"/>
      <c r="AP75" s="551"/>
      <c r="AQ75" s="551"/>
      <c r="AV75" s="565"/>
      <c r="AW75" s="565"/>
      <c r="AX75" s="565" t="str">
        <f>IFERROR(#REF!/#REF!*100-100,"")</f>
        <v/>
      </c>
      <c r="AY75" s="565" t="e">
        <f>#REF!-#REF!</f>
        <v>#REF!</v>
      </c>
      <c r="AZ75" s="565"/>
      <c r="BA75" s="565"/>
      <c r="BB75" s="565" t="str">
        <f>IFERROR(#REF!/I75*100-100,"")</f>
        <v/>
      </c>
      <c r="BC75" s="565" t="e">
        <f>#REF!-I75</f>
        <v>#REF!</v>
      </c>
    </row>
    <row r="76" spans="1:60" ht="15.75" hidden="1" thickBot="1" x14ac:dyDescent="0.3">
      <c r="A76" s="587"/>
      <c r="B76" s="687" t="s">
        <v>1392</v>
      </c>
      <c r="C76" s="688">
        <f t="shared" si="46"/>
        <v>1</v>
      </c>
      <c r="D76" s="688">
        <f t="shared" si="46"/>
        <v>1</v>
      </c>
      <c r="E76" s="688">
        <f t="shared" si="46"/>
        <v>1</v>
      </c>
      <c r="F76" s="688">
        <f t="shared" si="46"/>
        <v>1</v>
      </c>
      <c r="G76" s="688">
        <f t="shared" si="46"/>
        <v>1</v>
      </c>
      <c r="H76" s="688">
        <f t="shared" si="46"/>
        <v>1</v>
      </c>
      <c r="I76" s="688">
        <f t="shared" si="46"/>
        <v>1</v>
      </c>
      <c r="J76" s="688">
        <f t="shared" si="46"/>
        <v>1</v>
      </c>
      <c r="K76" s="688">
        <f t="shared" si="46"/>
        <v>1</v>
      </c>
      <c r="L76" s="688">
        <f t="shared" si="46"/>
        <v>1</v>
      </c>
      <c r="M76" s="1059">
        <f t="shared" si="46"/>
        <v>1</v>
      </c>
      <c r="N76" s="1059">
        <f t="shared" si="46"/>
        <v>1</v>
      </c>
      <c r="O76" s="1060">
        <f t="shared" si="46"/>
        <v>1</v>
      </c>
      <c r="P76" s="1060">
        <f t="shared" si="46"/>
        <v>1</v>
      </c>
      <c r="Q76" s="1060">
        <f t="shared" si="46"/>
        <v>1</v>
      </c>
      <c r="R76" s="1170">
        <f t="shared" si="46"/>
        <v>1</v>
      </c>
      <c r="S76" s="592">
        <f t="shared" si="47"/>
        <v>0</v>
      </c>
      <c r="T76" s="592">
        <f t="shared" si="47"/>
        <v>0</v>
      </c>
      <c r="U76" s="678">
        <f t="shared" si="48"/>
        <v>0</v>
      </c>
      <c r="V76" s="678">
        <f t="shared" si="49"/>
        <v>0</v>
      </c>
      <c r="W76" s="685"/>
      <c r="X76" s="685"/>
      <c r="Y76" s="685"/>
      <c r="Z76" s="685"/>
      <c r="AA76" s="685"/>
      <c r="AB76" s="686"/>
      <c r="AC76" s="686"/>
      <c r="AP76" s="551"/>
      <c r="AQ76" s="551"/>
      <c r="AV76" s="565"/>
      <c r="AW76" s="565"/>
      <c r="AX76" s="565" t="str">
        <f>IFERROR(#REF!/#REF!*100-100,"")</f>
        <v/>
      </c>
      <c r="AY76" s="565" t="e">
        <f>#REF!-#REF!</f>
        <v>#REF!</v>
      </c>
      <c r="AZ76" s="565"/>
      <c r="BA76" s="565"/>
      <c r="BB76" s="565" t="str">
        <f>IFERROR(#REF!/I76*100-100,"")</f>
        <v/>
      </c>
      <c r="BC76" s="565" t="e">
        <f>#REF!-I76</f>
        <v>#REF!</v>
      </c>
    </row>
    <row r="77" spans="1:60" hidden="1" x14ac:dyDescent="0.25">
      <c r="A77" s="587"/>
      <c r="AP77" s="551"/>
      <c r="AQ77" s="551"/>
      <c r="AV77" s="565"/>
      <c r="AW77" s="565"/>
      <c r="AX77" s="565" t="str">
        <f>IFERROR(#REF!/#REF!*100-100,"")</f>
        <v/>
      </c>
      <c r="AY77" s="565" t="e">
        <f>#REF!-#REF!</f>
        <v>#REF!</v>
      </c>
      <c r="AZ77" s="565"/>
      <c r="BA77" s="565"/>
      <c r="BB77" s="565" t="str">
        <f>IFERROR(#REF!/I77*100-100,"")</f>
        <v/>
      </c>
      <c r="BC77" s="565" t="e">
        <f>#REF!-I77</f>
        <v>#REF!</v>
      </c>
    </row>
    <row r="78" spans="1:60" ht="44.25" hidden="1" customHeight="1" x14ac:dyDescent="0.25">
      <c r="A78" s="645"/>
      <c r="B78" s="641"/>
      <c r="C78" s="200" t="str">
        <f>C3</f>
        <v>2013/14 Actual</v>
      </c>
      <c r="D78" s="200" t="str">
        <f>D3</f>
        <v>2014/15 Actual</v>
      </c>
      <c r="E78" s="200" t="str">
        <f>E3</f>
        <v>2015/16 Actual</v>
      </c>
      <c r="F78" s="200" t="str">
        <f>F3</f>
        <v>2016/17 Actual</v>
      </c>
      <c r="G78" s="200" t="str">
        <f t="shared" ref="G78:Q78" si="50">G196</f>
        <v>2017/18 Actual</v>
      </c>
      <c r="H78" s="200" t="str">
        <f t="shared" si="50"/>
        <v>2018/19 Actual</v>
      </c>
      <c r="I78" s="200" t="str">
        <f t="shared" si="50"/>
        <v>2019/20 Actual</v>
      </c>
      <c r="J78" s="200" t="str">
        <f t="shared" si="50"/>
        <v>2020/21 Actual</v>
      </c>
      <c r="K78" s="200" t="str">
        <f t="shared" si="50"/>
        <v>2021/22 Actual</v>
      </c>
      <c r="L78" s="200" t="str">
        <f t="shared" si="50"/>
        <v>Budget Estimate 2022/23</v>
      </c>
      <c r="M78" s="990" t="str">
        <f t="shared" si="50"/>
        <v>Actual FY2025</v>
      </c>
      <c r="N78" s="990" t="str">
        <f t="shared" si="50"/>
        <v>Budget Estimate 2025/26</v>
      </c>
      <c r="O78" s="642" t="str">
        <f>O196</f>
        <v>Budget Outturn FY2026</v>
      </c>
      <c r="P78" s="668" t="str">
        <f t="shared" si="50"/>
        <v xml:space="preserve">Budget Estimate 2026/27 </v>
      </c>
      <c r="Q78" s="642" t="str">
        <f t="shared" si="50"/>
        <v>Budget Estimate 2027/28</v>
      </c>
      <c r="R78" s="642" t="str">
        <f>R196</f>
        <v>Budget Estimate 2028/29</v>
      </c>
      <c r="S78" s="546"/>
      <c r="T78" s="546"/>
      <c r="U78" s="546"/>
      <c r="V78" s="546"/>
      <c r="W78" s="547"/>
      <c r="X78" s="547"/>
      <c r="Y78" s="547"/>
      <c r="Z78" s="547"/>
      <c r="AA78" s="547"/>
      <c r="AB78" s="546"/>
      <c r="AC78" s="546"/>
      <c r="AD78" s="547"/>
      <c r="AE78" s="547" t="str">
        <f>AE3</f>
        <v>2013/14 Ola</v>
      </c>
      <c r="AF78" s="547" t="str">
        <f>AF3</f>
        <v>2014/15 Ola</v>
      </c>
      <c r="AG78" s="547" t="str">
        <f>AG3</f>
        <v>2015/16 Ola</v>
      </c>
      <c r="AH78" s="547" t="str">
        <f>AH3</f>
        <v>2016/17 Ola</v>
      </c>
      <c r="AI78" s="547" t="str">
        <f>AI86</f>
        <v>2017/18 Ola</v>
      </c>
      <c r="AJ78" s="547" t="str">
        <f>AJ86</f>
        <v>2018/19 Ola</v>
      </c>
      <c r="AK78" s="547" t="str">
        <f>AK86</f>
        <v>2019/20 Ola</v>
      </c>
      <c r="AL78" s="547" t="str">
        <f>AL86</f>
        <v>2020/21 Ola</v>
      </c>
      <c r="AM78" s="547" t="s">
        <v>1398</v>
      </c>
      <c r="AN78" s="547" t="s">
        <v>1399</v>
      </c>
      <c r="AO78" s="547" t="str">
        <f t="shared" ref="AO78:AT78" si="51">AO3</f>
        <v>2023/24 Ola Fakaangaanga</v>
      </c>
      <c r="AP78" s="547" t="str">
        <f t="shared" si="51"/>
        <v>2024/25 Patiseti</v>
      </c>
      <c r="AQ78" s="547" t="str">
        <f t="shared" si="51"/>
        <v>24/25 Esitimeti Liliu</v>
      </c>
      <c r="AR78" s="547" t="str">
        <f t="shared" si="51"/>
        <v>2025/26 Patiseti Fakaangaanga</v>
      </c>
      <c r="AS78" s="547" t="str">
        <f t="shared" si="51"/>
        <v>2026/27 Patiseti Fakaangaanga</v>
      </c>
      <c r="AT78" s="547" t="str">
        <f t="shared" si="51"/>
        <v>2027/28 Patiseti Fakaangaanga</v>
      </c>
      <c r="AU78" s="647"/>
      <c r="AV78" s="565" t="str">
        <f>IFERROR(#REF!/#REF!*100-100,"")</f>
        <v/>
      </c>
      <c r="AW78" s="565" t="e">
        <f>#REF!-#REF!</f>
        <v>#REF!</v>
      </c>
      <c r="AX78" s="565" t="str">
        <f>IFERROR(#REF!/#REF!*100-100,"")</f>
        <v/>
      </c>
      <c r="AY78" s="565" t="e">
        <f>#REF!-#REF!</f>
        <v>#REF!</v>
      </c>
      <c r="AZ78" s="565" t="str">
        <f>IFERROR(#REF!/#REF!*100-100,"")</f>
        <v/>
      </c>
      <c r="BA78" s="565" t="e">
        <f>#REF!-#REF!</f>
        <v>#REF!</v>
      </c>
      <c r="BB78" s="565" t="str">
        <f>IFERROR(#REF!/I78*100-100,"")</f>
        <v/>
      </c>
      <c r="BC78" s="565" t="e">
        <f>#REF!-I78</f>
        <v>#REF!</v>
      </c>
    </row>
    <row r="79" spans="1:60" hidden="1" x14ac:dyDescent="0.25">
      <c r="A79" s="587"/>
      <c r="B79" s="40" t="s">
        <v>45</v>
      </c>
      <c r="C79" s="40"/>
      <c r="D79" s="40"/>
      <c r="E79" s="40"/>
      <c r="F79" s="40"/>
      <c r="G79" s="40"/>
      <c r="H79" s="38"/>
      <c r="I79" s="38"/>
      <c r="J79" s="38"/>
      <c r="K79" s="38"/>
      <c r="L79" s="38"/>
      <c r="M79" s="970"/>
      <c r="N79" s="970"/>
      <c r="O79" s="727"/>
      <c r="P79" s="670"/>
      <c r="Q79" s="727"/>
      <c r="R79" s="1162"/>
      <c r="S79" s="38" t="s">
        <v>1396</v>
      </c>
      <c r="T79" s="38" t="s">
        <v>1396</v>
      </c>
      <c r="U79" s="38" t="s">
        <v>1397</v>
      </c>
      <c r="V79" s="38" t="s">
        <v>1397</v>
      </c>
      <c r="W79" s="38"/>
      <c r="X79" s="38"/>
      <c r="Y79" s="38"/>
      <c r="Z79" s="38"/>
      <c r="AA79" s="38"/>
      <c r="AD79" s="689" t="s">
        <v>1415</v>
      </c>
      <c r="AE79" s="690"/>
      <c r="AF79" s="690"/>
      <c r="AG79" s="690"/>
      <c r="AH79" s="690"/>
      <c r="AI79" s="690"/>
      <c r="AJ79" s="690"/>
      <c r="AK79" s="690"/>
      <c r="AL79" s="690"/>
      <c r="AM79" s="690"/>
      <c r="AN79" s="690"/>
      <c r="AO79" s="690"/>
      <c r="AP79" s="690"/>
      <c r="AQ79" s="690"/>
      <c r="AR79" s="691"/>
      <c r="AS79" s="690"/>
      <c r="AT79" s="690"/>
      <c r="AU79" s="40" t="s">
        <v>45</v>
      </c>
      <c r="AV79" s="565" t="str">
        <f>IFERROR(#REF!/#REF!*100-100,"")</f>
        <v/>
      </c>
      <c r="AW79" s="565" t="e">
        <f>#REF!-#REF!</f>
        <v>#REF!</v>
      </c>
      <c r="AX79" s="565" t="str">
        <f>IFERROR(#REF!/#REF!*100-100,"")</f>
        <v/>
      </c>
      <c r="AY79" s="565" t="e">
        <f>#REF!-#REF!</f>
        <v>#REF!</v>
      </c>
      <c r="AZ79" s="565" t="str">
        <f>IFERROR(#REF!/#REF!*100-100,"")</f>
        <v/>
      </c>
      <c r="BA79" s="565" t="e">
        <f>#REF!-#REF!</f>
        <v>#REF!</v>
      </c>
      <c r="BB79" s="565" t="str">
        <f>IFERROR(#REF!/I79*100-100,"")</f>
        <v/>
      </c>
      <c r="BC79" s="565" t="e">
        <f>#REF!-I79</f>
        <v>#REF!</v>
      </c>
    </row>
    <row r="80" spans="1:60" ht="30" hidden="1" x14ac:dyDescent="0.25">
      <c r="A80" s="587"/>
      <c r="B80" s="692" t="s">
        <v>46</v>
      </c>
      <c r="C80" s="574">
        <f>'[6]GFS 2022_23 Budget'!E69/10^6</f>
        <v>60.740294259999992</v>
      </c>
      <c r="D80" s="574">
        <f>'[6]GFS 2022_23 Budget'!F69/10^6</f>
        <v>64.945755840000004</v>
      </c>
      <c r="E80" s="574">
        <f>'[6]GFS 2022_23 Budget'!G69/10^6</f>
        <v>74.890796800000004</v>
      </c>
      <c r="F80" s="574">
        <f>'[6]GFS 2022_23 Budget'!H69/10^6</f>
        <v>83.380472879999999</v>
      </c>
      <c r="G80" s="574">
        <f>'[6]GFS 2022_23 Budget'!I69/10^6</f>
        <v>93.158291520000006</v>
      </c>
      <c r="H80" s="574">
        <f>'[6]GFS 2022_23 Budget'!O69/10^6</f>
        <v>94.773254179999995</v>
      </c>
      <c r="I80" s="574">
        <f>'[6]GFS 2022_23 Budget'!BD69/10^6</f>
        <v>95.014440500000006</v>
      </c>
      <c r="J80" s="574">
        <f>'[6]GFS 2022_23 Budget'!BJ69/10^6</f>
        <v>99.139899999999997</v>
      </c>
      <c r="K80" s="574">
        <f>[7]Sum_Bud_data!BH15</f>
        <v>109.12050892000001</v>
      </c>
      <c r="L80" s="574">
        <f>[7]Sum_Bud_data!BM15</f>
        <v>106.60899999999999</v>
      </c>
      <c r="M80" s="793">
        <f>[7]Sum_Bud_data!BR15</f>
        <v>132.60737526</v>
      </c>
      <c r="N80" s="793">
        <f>[7]Sum_Bud_data!BW15</f>
        <v>139.2747</v>
      </c>
      <c r="O80" s="727">
        <f>[7]Sum_Bud_data!CB15</f>
        <v>142.93716699999999</v>
      </c>
      <c r="P80" s="670">
        <f>[7]Sum_Bud_data!CG15</f>
        <v>145.0368</v>
      </c>
      <c r="Q80" s="727">
        <f>[7]Sum_Bud_data!CL15</f>
        <v>152.4829</v>
      </c>
      <c r="R80" s="727">
        <f>[7]Sum_Bud_data!CQ15</f>
        <v>154.23050000000001</v>
      </c>
      <c r="S80" s="557">
        <f t="shared" ref="S80:T83" si="52">O80/N80-1</f>
        <v>2.629671433505143E-2</v>
      </c>
      <c r="T80" s="557">
        <f t="shared" si="52"/>
        <v>1.468920256408901E-2</v>
      </c>
      <c r="U80" s="671">
        <f>N80-O80</f>
        <v>-3.6624669999999924</v>
      </c>
      <c r="V80" s="671">
        <f>P80-O80</f>
        <v>2.0996330000000114</v>
      </c>
      <c r="W80" s="574"/>
      <c r="X80" s="574"/>
      <c r="Y80" s="574"/>
      <c r="Z80" s="574"/>
      <c r="AA80" s="574"/>
      <c r="AB80" s="575"/>
      <c r="AC80" s="575"/>
      <c r="AD80" s="693" t="s">
        <v>1418</v>
      </c>
      <c r="AE80" s="672">
        <f t="shared" ref="AE80:AT83" si="53">C80</f>
        <v>60.740294259999992</v>
      </c>
      <c r="AF80" s="672">
        <f t="shared" si="53"/>
        <v>64.945755840000004</v>
      </c>
      <c r="AG80" s="672">
        <f t="shared" si="53"/>
        <v>74.890796800000004</v>
      </c>
      <c r="AH80" s="672">
        <f t="shared" si="53"/>
        <v>83.380472879999999</v>
      </c>
      <c r="AI80" s="672">
        <f t="shared" si="53"/>
        <v>93.158291520000006</v>
      </c>
      <c r="AJ80" s="672">
        <f t="shared" si="53"/>
        <v>94.773254179999995</v>
      </c>
      <c r="AK80" s="672">
        <f t="shared" si="53"/>
        <v>95.014440500000006</v>
      </c>
      <c r="AL80" s="672">
        <f t="shared" si="53"/>
        <v>99.139899999999997</v>
      </c>
      <c r="AM80" s="672">
        <f t="shared" si="53"/>
        <v>109.12050892000001</v>
      </c>
      <c r="AN80" s="672">
        <f t="shared" si="53"/>
        <v>106.60899999999999</v>
      </c>
      <c r="AO80" s="672">
        <f t="shared" si="53"/>
        <v>132.60737526</v>
      </c>
      <c r="AP80" s="672">
        <f t="shared" si="53"/>
        <v>139.2747</v>
      </c>
      <c r="AQ80" s="672">
        <f t="shared" si="53"/>
        <v>142.93716699999999</v>
      </c>
      <c r="AR80" s="673">
        <f t="shared" si="53"/>
        <v>145.0368</v>
      </c>
      <c r="AS80" s="672">
        <f t="shared" si="53"/>
        <v>152.4829</v>
      </c>
      <c r="AT80" s="672">
        <f t="shared" si="53"/>
        <v>154.23050000000001</v>
      </c>
      <c r="AU80" s="630" t="s">
        <v>46</v>
      </c>
      <c r="AV80" s="565" t="str">
        <f>IFERROR(#REF!/#REF!*100-100,"")</f>
        <v/>
      </c>
      <c r="AW80" s="565" t="e">
        <f>#REF!-#REF!</f>
        <v>#REF!</v>
      </c>
      <c r="AX80" s="565" t="str">
        <f>IFERROR(#REF!/#REF!*100-100,"")</f>
        <v/>
      </c>
      <c r="AY80" s="565" t="e">
        <f>#REF!-#REF!</f>
        <v>#REF!</v>
      </c>
      <c r="AZ80" s="565" t="str">
        <f>IFERROR(#REF!/#REF!*100-100,"")</f>
        <v/>
      </c>
      <c r="BA80" s="565" t="e">
        <f>#REF!-#REF!</f>
        <v>#REF!</v>
      </c>
      <c r="BB80" s="565" t="str">
        <f>IFERROR(#REF!/I80*100-100,"")</f>
        <v/>
      </c>
      <c r="BC80" s="565" t="e">
        <f>#REF!-I80</f>
        <v>#REF!</v>
      </c>
      <c r="BE80" s="580" t="e">
        <f>#REF!-I80</f>
        <v>#REF!</v>
      </c>
      <c r="BF80" s="580" t="e">
        <f>#REF!-I80</f>
        <v>#REF!</v>
      </c>
      <c r="BG80" s="580" t="e">
        <f>#REF!-#REF!</f>
        <v>#REF!</v>
      </c>
      <c r="BH80" s="580" t="e">
        <f>#REF!-#REF!</f>
        <v>#REF!</v>
      </c>
    </row>
    <row r="81" spans="1:60" hidden="1" x14ac:dyDescent="0.25">
      <c r="A81" s="587"/>
      <c r="B81" s="630" t="s">
        <v>59</v>
      </c>
      <c r="C81" s="694">
        <f>SUM('[6]GFS 2022_23 Budget'!E92)/10^6</f>
        <v>28.399376230000001</v>
      </c>
      <c r="D81" s="694">
        <f>SUM('[6]GFS 2022_23 Budget'!F92)/10^6</f>
        <v>35.080522689999995</v>
      </c>
      <c r="E81" s="694">
        <f>SUM('[6]GFS 2022_23 Budget'!G92)/10^6</f>
        <v>44.995262579999995</v>
      </c>
      <c r="F81" s="694">
        <f>SUM('[6]GFS 2022_23 Budget'!H92)/10^6</f>
        <v>53.142090609999997</v>
      </c>
      <c r="G81" s="694">
        <f>SUM('[6]GFS 2022_23 Budget'!I92)/10^6</f>
        <v>59.305711530000004</v>
      </c>
      <c r="H81" s="695">
        <f>SUM('[6]GFS 2022_23 Budget'!O92)/10^6</f>
        <v>54.713058449999998</v>
      </c>
      <c r="I81" s="695">
        <f>SUM('[6]GFS 2022_23 Budget'!W92)/10^6</f>
        <v>60.005458410000003</v>
      </c>
      <c r="J81" s="695">
        <f>'[6]GFS 2022_23 Budget'!BE92/10^6</f>
        <v>59.698788880000009</v>
      </c>
      <c r="K81" s="695">
        <f>[7]Sum_Bud_data!BH16</f>
        <v>61.225180999999999</v>
      </c>
      <c r="L81" s="695">
        <f>[7]Sum_Bud_data!BM16</f>
        <v>63.383499999999998</v>
      </c>
      <c r="M81" s="994">
        <f>[7]Sum_Bud_data!BR16</f>
        <v>62.995848330000001</v>
      </c>
      <c r="N81" s="994">
        <f>[7]Sum_Bud_data!BW16</f>
        <v>68.206900000000005</v>
      </c>
      <c r="O81" s="727">
        <f>[7]Sum_Bud_data!CB16</f>
        <v>66.627261000000004</v>
      </c>
      <c r="P81" s="696">
        <f>[7]Sum_Bud_data!CG16</f>
        <v>71.115399999999994</v>
      </c>
      <c r="Q81" s="727">
        <f>[7]Sum_Bud_data!CL16</f>
        <v>73.850999999999999</v>
      </c>
      <c r="R81" s="727">
        <f>[7]Sum_Bud_data!CQ16</f>
        <v>77.078500000000005</v>
      </c>
      <c r="S81" s="557">
        <f t="shared" si="52"/>
        <v>-2.3159519051591526E-2</v>
      </c>
      <c r="T81" s="557">
        <f t="shared" si="52"/>
        <v>6.7361901609612751E-2</v>
      </c>
      <c r="U81" s="671">
        <f>N81-O81</f>
        <v>1.5796390000000002</v>
      </c>
      <c r="V81" s="671">
        <f>P81-O81</f>
        <v>4.4881389999999897</v>
      </c>
      <c r="W81" s="695"/>
      <c r="X81" s="695"/>
      <c r="Y81" s="695"/>
      <c r="Z81" s="695"/>
      <c r="AA81" s="695"/>
      <c r="AB81" s="697"/>
      <c r="AC81" s="697"/>
      <c r="AD81" s="674" t="s">
        <v>1419</v>
      </c>
      <c r="AE81" s="698">
        <f t="shared" si="53"/>
        <v>28.399376230000001</v>
      </c>
      <c r="AF81" s="698">
        <f t="shared" si="53"/>
        <v>35.080522689999995</v>
      </c>
      <c r="AG81" s="698">
        <f t="shared" si="53"/>
        <v>44.995262579999995</v>
      </c>
      <c r="AH81" s="698">
        <f t="shared" si="53"/>
        <v>53.142090609999997</v>
      </c>
      <c r="AI81" s="672">
        <f t="shared" si="53"/>
        <v>59.305711530000004</v>
      </c>
      <c r="AJ81" s="672">
        <f t="shared" si="53"/>
        <v>54.713058449999998</v>
      </c>
      <c r="AK81" s="672">
        <f t="shared" si="53"/>
        <v>60.005458410000003</v>
      </c>
      <c r="AL81" s="672">
        <f t="shared" si="53"/>
        <v>59.698788880000009</v>
      </c>
      <c r="AM81" s="672">
        <f t="shared" si="53"/>
        <v>61.225180999999999</v>
      </c>
      <c r="AN81" s="672">
        <f t="shared" si="53"/>
        <v>63.383499999999998</v>
      </c>
      <c r="AO81" s="672">
        <f t="shared" si="53"/>
        <v>62.995848330000001</v>
      </c>
      <c r="AP81" s="672">
        <f t="shared" si="53"/>
        <v>68.206900000000005</v>
      </c>
      <c r="AQ81" s="672">
        <f t="shared" si="53"/>
        <v>66.627261000000004</v>
      </c>
      <c r="AR81" s="673">
        <f t="shared" si="53"/>
        <v>71.115399999999994</v>
      </c>
      <c r="AS81" s="672">
        <f t="shared" si="53"/>
        <v>73.850999999999999</v>
      </c>
      <c r="AT81" s="672">
        <f t="shared" si="53"/>
        <v>77.078500000000005</v>
      </c>
      <c r="AU81" s="630" t="s">
        <v>59</v>
      </c>
      <c r="AV81" s="565" t="str">
        <f>IFERROR(#REF!/#REF!*100-100,"")</f>
        <v/>
      </c>
      <c r="AW81" s="565" t="e">
        <f>#REF!-#REF!</f>
        <v>#REF!</v>
      </c>
      <c r="AX81" s="565" t="str">
        <f>IFERROR(#REF!/#REF!*100-100,"")</f>
        <v/>
      </c>
      <c r="AY81" s="565" t="e">
        <f>#REF!-#REF!</f>
        <v>#REF!</v>
      </c>
      <c r="AZ81" s="565" t="str">
        <f>IFERROR(#REF!/#REF!*100-100,"")</f>
        <v/>
      </c>
      <c r="BA81" s="565" t="e">
        <f>#REF!-#REF!</f>
        <v>#REF!</v>
      </c>
      <c r="BB81" s="565" t="str">
        <f>IFERROR(#REF!/I81*100-100,"")</f>
        <v/>
      </c>
      <c r="BC81" s="565" t="e">
        <f>#REF!-I81</f>
        <v>#REF!</v>
      </c>
      <c r="BE81" s="580" t="e">
        <f>#REF!-I81</f>
        <v>#REF!</v>
      </c>
      <c r="BF81" s="580" t="e">
        <f>#REF!-I81</f>
        <v>#REF!</v>
      </c>
      <c r="BG81" s="580" t="e">
        <f>#REF!-#REF!</f>
        <v>#REF!</v>
      </c>
      <c r="BH81" s="580" t="e">
        <f>#REF!-#REF!</f>
        <v>#REF!</v>
      </c>
    </row>
    <row r="82" spans="1:60" ht="45" hidden="1" x14ac:dyDescent="0.25">
      <c r="A82" s="587"/>
      <c r="B82" s="692" t="s">
        <v>64</v>
      </c>
      <c r="C82" s="574">
        <f>'[6]GFS 2022_23 Budget'!E105/10^6</f>
        <v>3.6081129999999995</v>
      </c>
      <c r="D82" s="574">
        <f>'[6]GFS 2022_23 Budget'!F105/10^6</f>
        <v>3.5441386199999996</v>
      </c>
      <c r="E82" s="574">
        <f>'[6]GFS 2022_23 Budget'!G105/10^6</f>
        <v>4.4243575899999996</v>
      </c>
      <c r="F82" s="574">
        <f>'[6]GFS 2022_23 Budget'!H105/10^6</f>
        <v>4.76830351</v>
      </c>
      <c r="G82" s="574">
        <f>'[6]GFS 2022_23 Budget'!I105/10^6</f>
        <v>5.1010941900000004</v>
      </c>
      <c r="H82" s="574">
        <f>'[6]GFS 2022_23 Budget'!O105/10^6</f>
        <v>5.7795928600000002</v>
      </c>
      <c r="I82" s="574">
        <f>'[6]GFS 2022_23 Budget'!W105/10^6</f>
        <v>5.7059309899999997</v>
      </c>
      <c r="J82" s="574">
        <f>'[6]GFS 2022_23 Budget'!BE109/10^6</f>
        <v>5.1446914599999998</v>
      </c>
      <c r="K82" s="574">
        <f>[7]Sum_Bud_data!BH17</f>
        <v>6.8046691800000003</v>
      </c>
      <c r="L82" s="574">
        <f>[7]Sum_Bud_data!BM17</f>
        <v>6.383</v>
      </c>
      <c r="M82" s="793">
        <f>[7]Sum_Bud_data!BR17</f>
        <v>7.0535217699999997</v>
      </c>
      <c r="N82" s="793">
        <f>[7]Sum_Bud_data!BW17</f>
        <v>8.2068999999999992</v>
      </c>
      <c r="O82" s="727">
        <f>[7]Sum_Bud_data!CB17</f>
        <v>7.3738450000000002</v>
      </c>
      <c r="P82" s="670">
        <f>[7]Sum_Bud_data!CG17</f>
        <v>12.171099999999999</v>
      </c>
      <c r="Q82" s="727">
        <f>[7]Sum_Bud_data!CL17</f>
        <v>14.2468</v>
      </c>
      <c r="R82" s="727">
        <f>[7]Sum_Bud_data!CQ17</f>
        <v>13.9247</v>
      </c>
      <c r="S82" s="557">
        <f t="shared" si="52"/>
        <v>-0.10150665903081546</v>
      </c>
      <c r="T82" s="557">
        <f t="shared" si="52"/>
        <v>0.65057714123364385</v>
      </c>
      <c r="U82" s="671">
        <f>N82-O82</f>
        <v>0.83305499999999899</v>
      </c>
      <c r="V82" s="671">
        <f>P82-O82</f>
        <v>4.7972549999999989</v>
      </c>
      <c r="W82" s="574"/>
      <c r="X82" s="574"/>
      <c r="Y82" s="574"/>
      <c r="Z82" s="574"/>
      <c r="AA82" s="574"/>
      <c r="AB82" s="575"/>
      <c r="AC82" s="575"/>
      <c r="AD82" s="693" t="s">
        <v>1420</v>
      </c>
      <c r="AE82" s="672">
        <f t="shared" si="53"/>
        <v>3.6081129999999995</v>
      </c>
      <c r="AF82" s="672">
        <f t="shared" si="53"/>
        <v>3.5441386199999996</v>
      </c>
      <c r="AG82" s="672">
        <f t="shared" si="53"/>
        <v>4.4243575899999996</v>
      </c>
      <c r="AH82" s="672">
        <f t="shared" si="53"/>
        <v>4.76830351</v>
      </c>
      <c r="AI82" s="672">
        <f t="shared" si="53"/>
        <v>5.1010941900000004</v>
      </c>
      <c r="AJ82" s="672">
        <f t="shared" si="53"/>
        <v>5.7795928600000002</v>
      </c>
      <c r="AK82" s="672">
        <f t="shared" si="53"/>
        <v>5.7059309899999997</v>
      </c>
      <c r="AL82" s="672">
        <f t="shared" si="53"/>
        <v>5.1446914599999998</v>
      </c>
      <c r="AM82" s="672">
        <f t="shared" si="53"/>
        <v>6.8046691800000003</v>
      </c>
      <c r="AN82" s="672">
        <f t="shared" si="53"/>
        <v>6.383</v>
      </c>
      <c r="AO82" s="672">
        <f t="shared" si="53"/>
        <v>7.0535217699999997</v>
      </c>
      <c r="AP82" s="672">
        <f t="shared" si="53"/>
        <v>8.2068999999999992</v>
      </c>
      <c r="AQ82" s="672">
        <f t="shared" si="53"/>
        <v>7.3738450000000002</v>
      </c>
      <c r="AR82" s="673">
        <f t="shared" si="53"/>
        <v>12.171099999999999</v>
      </c>
      <c r="AS82" s="672">
        <f t="shared" si="53"/>
        <v>14.2468</v>
      </c>
      <c r="AT82" s="672">
        <f t="shared" si="53"/>
        <v>13.9247</v>
      </c>
      <c r="AU82" s="692" t="s">
        <v>64</v>
      </c>
      <c r="AV82" s="565" t="str">
        <f>IFERROR(#REF!/#REF!*100-100,"")</f>
        <v/>
      </c>
      <c r="AW82" s="565" t="e">
        <f>#REF!-#REF!</f>
        <v>#REF!</v>
      </c>
      <c r="AX82" s="565" t="str">
        <f>IFERROR(#REF!/#REF!*100-100,"")</f>
        <v/>
      </c>
      <c r="AY82" s="565" t="e">
        <f>#REF!-#REF!</f>
        <v>#REF!</v>
      </c>
      <c r="AZ82" s="565" t="str">
        <f>IFERROR(#REF!/#REF!*100-100,"")</f>
        <v/>
      </c>
      <c r="BA82" s="565" t="e">
        <f>#REF!-#REF!</f>
        <v>#REF!</v>
      </c>
      <c r="BB82" s="565" t="str">
        <f>IFERROR(#REF!/I82*100-100,"")</f>
        <v/>
      </c>
      <c r="BC82" s="565" t="e">
        <f>#REF!-I82</f>
        <v>#REF!</v>
      </c>
      <c r="BE82" s="580" t="e">
        <f>#REF!-I82</f>
        <v>#REF!</v>
      </c>
      <c r="BF82" s="580" t="e">
        <f>#REF!-I82</f>
        <v>#REF!</v>
      </c>
      <c r="BG82" s="580" t="e">
        <f>#REF!-#REF!</f>
        <v>#REF!</v>
      </c>
      <c r="BH82" s="580" t="e">
        <f>#REF!-#REF!</f>
        <v>#REF!</v>
      </c>
    </row>
    <row r="83" spans="1:60" hidden="1" x14ac:dyDescent="0.25">
      <c r="A83" s="587"/>
      <c r="B83" s="699" t="s">
        <v>1392</v>
      </c>
      <c r="C83" s="700">
        <f t="shared" ref="C83:Q83" si="54">SUM(C80:C82)</f>
        <v>92.747783489999989</v>
      </c>
      <c r="D83" s="700">
        <f t="shared" si="54"/>
        <v>103.57041715</v>
      </c>
      <c r="E83" s="700">
        <f t="shared" si="54"/>
        <v>124.31041697000001</v>
      </c>
      <c r="F83" s="700">
        <f t="shared" si="54"/>
        <v>141.29086699999999</v>
      </c>
      <c r="G83" s="700">
        <f t="shared" si="54"/>
        <v>157.56509724</v>
      </c>
      <c r="H83" s="700">
        <f t="shared" si="54"/>
        <v>155.26590548999999</v>
      </c>
      <c r="I83" s="700">
        <f t="shared" si="54"/>
        <v>160.72582990000001</v>
      </c>
      <c r="J83" s="700">
        <f t="shared" si="54"/>
        <v>163.98338034</v>
      </c>
      <c r="K83" s="700">
        <f t="shared" si="54"/>
        <v>177.1503591</v>
      </c>
      <c r="L83" s="700">
        <f t="shared" si="54"/>
        <v>176.37550000000002</v>
      </c>
      <c r="M83" s="995">
        <f t="shared" si="54"/>
        <v>202.65674536</v>
      </c>
      <c r="N83" s="995">
        <f t="shared" si="54"/>
        <v>215.6885</v>
      </c>
      <c r="O83" s="996">
        <f>SUM(O80:O82)</f>
        <v>216.93827299999998</v>
      </c>
      <c r="P83" s="701">
        <f t="shared" si="54"/>
        <v>228.32329999999999</v>
      </c>
      <c r="Q83" s="996">
        <f t="shared" si="54"/>
        <v>240.58070000000001</v>
      </c>
      <c r="R83" s="996">
        <f>SUM(R80:R82)</f>
        <v>245.23370000000003</v>
      </c>
      <c r="S83" s="592">
        <f t="shared" si="52"/>
        <v>5.7943423038315789E-3</v>
      </c>
      <c r="T83" s="592">
        <f t="shared" si="52"/>
        <v>5.2480490614028374E-2</v>
      </c>
      <c r="U83" s="678">
        <f>N83-O83</f>
        <v>-1.2497729999999763</v>
      </c>
      <c r="V83" s="678">
        <f>P83-O83</f>
        <v>11.385027000000008</v>
      </c>
      <c r="W83" s="679"/>
      <c r="X83" s="679"/>
      <c r="Y83" s="679"/>
      <c r="Z83" s="679"/>
      <c r="AA83" s="679"/>
      <c r="AB83" s="560"/>
      <c r="AC83" s="560"/>
      <c r="AD83" s="651" t="s">
        <v>1408</v>
      </c>
      <c r="AE83" s="702">
        <f>SUM(AE80:AE82)</f>
        <v>92.747783489999989</v>
      </c>
      <c r="AF83" s="702">
        <f>SUM(AF80:AF82)</f>
        <v>103.57041715</v>
      </c>
      <c r="AG83" s="702">
        <f>SUM(AG80:AG82)</f>
        <v>124.31041697000001</v>
      </c>
      <c r="AH83" s="702">
        <f>SUM(AH80:AH82)</f>
        <v>141.29086699999999</v>
      </c>
      <c r="AI83" s="702">
        <f t="shared" si="53"/>
        <v>157.56509724</v>
      </c>
      <c r="AJ83" s="702">
        <f t="shared" si="53"/>
        <v>155.26590548999999</v>
      </c>
      <c r="AK83" s="702">
        <f t="shared" si="53"/>
        <v>160.72582990000001</v>
      </c>
      <c r="AL83" s="702">
        <f t="shared" si="53"/>
        <v>163.98338034</v>
      </c>
      <c r="AM83" s="702">
        <f t="shared" si="53"/>
        <v>177.1503591</v>
      </c>
      <c r="AN83" s="702">
        <f t="shared" si="53"/>
        <v>176.37550000000002</v>
      </c>
      <c r="AO83" s="702">
        <f t="shared" si="53"/>
        <v>202.65674536</v>
      </c>
      <c r="AP83" s="702">
        <f t="shared" si="53"/>
        <v>215.6885</v>
      </c>
      <c r="AQ83" s="702">
        <f t="shared" si="53"/>
        <v>216.93827299999998</v>
      </c>
      <c r="AR83" s="702">
        <f t="shared" si="53"/>
        <v>228.32329999999999</v>
      </c>
      <c r="AS83" s="702">
        <f t="shared" si="53"/>
        <v>240.58070000000001</v>
      </c>
      <c r="AT83" s="702">
        <f t="shared" si="53"/>
        <v>245.23370000000003</v>
      </c>
      <c r="AU83" s="655" t="s">
        <v>1392</v>
      </c>
      <c r="AV83" s="565" t="str">
        <f>IFERROR(#REF!/#REF!*100-100,"")</f>
        <v/>
      </c>
      <c r="AW83" s="565" t="e">
        <f>#REF!-#REF!</f>
        <v>#REF!</v>
      </c>
      <c r="AX83" s="565" t="str">
        <f>IFERROR(#REF!/#REF!*100-100,"")</f>
        <v/>
      </c>
      <c r="AY83" s="565" t="e">
        <f>#REF!-#REF!</f>
        <v>#REF!</v>
      </c>
      <c r="AZ83" s="565" t="str">
        <f>IFERROR(#REF!/#REF!*100-100,"")</f>
        <v/>
      </c>
      <c r="BA83" s="565" t="e">
        <f>#REF!-#REF!</f>
        <v>#REF!</v>
      </c>
      <c r="BB83" s="565" t="str">
        <f>IFERROR(#REF!/I83*100-100,"")</f>
        <v/>
      </c>
      <c r="BC83" s="565" t="e">
        <f>#REF!-I83</f>
        <v>#REF!</v>
      </c>
      <c r="BE83" s="580" t="e">
        <f>#REF!-I83</f>
        <v>#REF!</v>
      </c>
      <c r="BF83" s="580" t="e">
        <f>#REF!-I83</f>
        <v>#REF!</v>
      </c>
      <c r="BG83" s="580" t="e">
        <f>#REF!-#REF!</f>
        <v>#REF!</v>
      </c>
      <c r="BH83" s="580" t="e">
        <f>#REF!-#REF!</f>
        <v>#REF!</v>
      </c>
    </row>
    <row r="84" spans="1:60" hidden="1" x14ac:dyDescent="0.25">
      <c r="A84" s="587"/>
      <c r="B84" s="37"/>
      <c r="C84" s="37"/>
      <c r="D84" s="37"/>
      <c r="E84" s="37"/>
      <c r="F84" s="37"/>
      <c r="G84" s="37"/>
      <c r="H84" s="560"/>
      <c r="I84" s="560"/>
      <c r="J84" s="560"/>
      <c r="K84" s="560"/>
      <c r="L84" s="560"/>
      <c r="M84" s="997"/>
      <c r="N84" s="997"/>
      <c r="O84" s="703"/>
      <c r="P84" s="703"/>
      <c r="Q84" s="703"/>
      <c r="R84" s="703"/>
      <c r="S84" s="560"/>
      <c r="T84" s="560"/>
      <c r="U84" s="560"/>
      <c r="V84" s="560"/>
      <c r="W84" s="560"/>
      <c r="X84" s="560"/>
      <c r="Y84" s="560"/>
      <c r="Z84" s="560"/>
      <c r="AA84" s="560"/>
      <c r="AB84" s="560"/>
      <c r="AC84" s="560"/>
      <c r="AD84" s="541"/>
      <c r="AE84" s="704"/>
      <c r="AF84" s="704"/>
      <c r="AG84" s="704"/>
      <c r="AH84" s="704"/>
      <c r="AI84" s="704"/>
      <c r="AJ84" s="704"/>
      <c r="AK84" s="704"/>
      <c r="AL84" s="704"/>
      <c r="AM84" s="704"/>
      <c r="AN84" s="704"/>
      <c r="AO84" s="704"/>
      <c r="AP84" s="704"/>
      <c r="AQ84" s="704"/>
      <c r="AR84" s="704"/>
      <c r="AS84" s="704"/>
      <c r="AT84" s="704"/>
      <c r="AU84" s="655"/>
      <c r="AV84" s="565" t="str">
        <f>IFERROR(#REF!/#REF!*100-100,"")</f>
        <v/>
      </c>
      <c r="AW84" s="565" t="e">
        <f>#REF!-#REF!</f>
        <v>#REF!</v>
      </c>
      <c r="AX84" s="565" t="str">
        <f>IFERROR(#REF!/#REF!*100-100,"")</f>
        <v/>
      </c>
      <c r="AY84" s="565" t="e">
        <f>#REF!-#REF!</f>
        <v>#REF!</v>
      </c>
      <c r="AZ84" s="565" t="str">
        <f>IFERROR(#REF!/#REF!*100-100,"")</f>
        <v/>
      </c>
      <c r="BA84" s="565" t="e">
        <f>#REF!-#REF!</f>
        <v>#REF!</v>
      </c>
      <c r="BB84" s="565" t="str">
        <f>IFERROR(#REF!/I84*100-100,"")</f>
        <v/>
      </c>
      <c r="BC84" s="565" t="e">
        <f>#REF!-I84</f>
        <v>#REF!</v>
      </c>
    </row>
    <row r="85" spans="1:60" hidden="1" x14ac:dyDescent="0.25">
      <c r="A85" s="587"/>
      <c r="B85" s="37"/>
      <c r="C85" s="37"/>
      <c r="D85" s="37"/>
      <c r="E85" s="37"/>
      <c r="F85" s="37"/>
      <c r="G85" s="37"/>
      <c r="H85" s="560"/>
      <c r="I85" s="560"/>
      <c r="J85" s="560"/>
      <c r="K85" s="560"/>
      <c r="L85" s="560"/>
      <c r="M85" s="997"/>
      <c r="N85" s="997"/>
      <c r="O85" s="705"/>
      <c r="P85" s="705"/>
      <c r="Q85" s="705"/>
      <c r="R85" s="705"/>
      <c r="S85" s="560"/>
      <c r="T85" s="560"/>
      <c r="U85" s="560"/>
      <c r="V85" s="560"/>
      <c r="W85" s="560"/>
      <c r="X85" s="560"/>
      <c r="Y85" s="560"/>
      <c r="Z85" s="560"/>
      <c r="AA85" s="560"/>
      <c r="AB85" s="560"/>
      <c r="AC85" s="560"/>
      <c r="AP85" s="551"/>
      <c r="AQ85" s="551"/>
      <c r="AU85" s="37"/>
      <c r="AV85" s="565" t="str">
        <f>IFERROR(#REF!/#REF!*100-100,"")</f>
        <v/>
      </c>
      <c r="AW85" s="565" t="e">
        <f>#REF!-#REF!</f>
        <v>#REF!</v>
      </c>
      <c r="AX85" s="565" t="str">
        <f>IFERROR(#REF!/#REF!*100-100,"")</f>
        <v/>
      </c>
      <c r="AY85" s="565" t="e">
        <f>#REF!-#REF!</f>
        <v>#REF!</v>
      </c>
      <c r="AZ85" s="565" t="str">
        <f>IFERROR(#REF!/#REF!*100-100,"")</f>
        <v/>
      </c>
      <c r="BA85" s="565" t="e">
        <f>#REF!-#REF!</f>
        <v>#REF!</v>
      </c>
      <c r="BB85" s="565" t="str">
        <f>IFERROR(#REF!/I85*100-100,"")</f>
        <v/>
      </c>
      <c r="BC85" s="565" t="e">
        <f>#REF!-I85</f>
        <v>#REF!</v>
      </c>
    </row>
    <row r="86" spans="1:60" ht="45" hidden="1" customHeight="1" x14ac:dyDescent="0.25">
      <c r="A86" s="645"/>
      <c r="B86" s="641"/>
      <c r="C86" s="200" t="str">
        <f>C3</f>
        <v>2013/14 Actual</v>
      </c>
      <c r="D86" s="200" t="str">
        <f>D3</f>
        <v>2014/15 Actual</v>
      </c>
      <c r="E86" s="200" t="str">
        <f>E3</f>
        <v>2015/16 Actual</v>
      </c>
      <c r="F86" s="200" t="str">
        <f>F3</f>
        <v>2016/17 Actual</v>
      </c>
      <c r="G86" s="200" t="str">
        <f t="shared" ref="G86:Q86" si="55">G196</f>
        <v>2017/18 Actual</v>
      </c>
      <c r="H86" s="200" t="str">
        <f t="shared" si="55"/>
        <v>2018/19 Actual</v>
      </c>
      <c r="I86" s="200" t="str">
        <f t="shared" si="55"/>
        <v>2019/20 Actual</v>
      </c>
      <c r="J86" s="200" t="str">
        <f t="shared" si="55"/>
        <v>2020/21 Actual</v>
      </c>
      <c r="K86" s="200" t="str">
        <f t="shared" si="55"/>
        <v>2021/22 Actual</v>
      </c>
      <c r="L86" s="200" t="str">
        <f t="shared" si="55"/>
        <v>Budget Estimate 2022/23</v>
      </c>
      <c r="M86" s="990" t="str">
        <f t="shared" si="55"/>
        <v>Actual FY2025</v>
      </c>
      <c r="N86" s="990" t="str">
        <f t="shared" si="55"/>
        <v>Budget Estimate 2025/26</v>
      </c>
      <c r="O86" s="642" t="str">
        <f>O196</f>
        <v>Budget Outturn FY2026</v>
      </c>
      <c r="P86" s="668" t="str">
        <f t="shared" si="55"/>
        <v xml:space="preserve">Budget Estimate 2026/27 </v>
      </c>
      <c r="Q86" s="642" t="str">
        <f t="shared" si="55"/>
        <v>Budget Estimate 2027/28</v>
      </c>
      <c r="R86" s="642" t="str">
        <f>R196</f>
        <v>Budget Estimate 2028/29</v>
      </c>
      <c r="S86" s="546"/>
      <c r="T86" s="546"/>
      <c r="U86" s="546"/>
      <c r="V86" s="546"/>
      <c r="W86" s="547"/>
      <c r="X86" s="547"/>
      <c r="Y86" s="547"/>
      <c r="Z86" s="547"/>
      <c r="AA86" s="547"/>
      <c r="AB86" s="546"/>
      <c r="AC86" s="546"/>
      <c r="AD86" s="547"/>
      <c r="AE86" s="547" t="str">
        <f>AE3</f>
        <v>2013/14 Ola</v>
      </c>
      <c r="AF86" s="547" t="str">
        <f>AF3</f>
        <v>2014/15 Ola</v>
      </c>
      <c r="AG86" s="547" t="str">
        <f>AG3</f>
        <v>2015/16 Ola</v>
      </c>
      <c r="AH86" s="547" t="str">
        <f>AH3</f>
        <v>2016/17 Ola</v>
      </c>
      <c r="AI86" s="547" t="str">
        <f>AI96</f>
        <v>2017/18 Ola</v>
      </c>
      <c r="AJ86" s="547" t="str">
        <f>AJ96</f>
        <v>2018/19 Ola</v>
      </c>
      <c r="AK86" s="547" t="str">
        <f>AK96</f>
        <v>2019/20 Ola</v>
      </c>
      <c r="AL86" s="547" t="str">
        <f>AL96</f>
        <v>2020/21 Ola</v>
      </c>
      <c r="AM86" s="547" t="s">
        <v>1398</v>
      </c>
      <c r="AN86" s="547" t="s">
        <v>1399</v>
      </c>
      <c r="AO86" s="547" t="str">
        <f t="shared" ref="AO86:AT86" si="56">AO3</f>
        <v>2023/24 Ola Fakaangaanga</v>
      </c>
      <c r="AP86" s="547" t="str">
        <f t="shared" si="56"/>
        <v>2024/25 Patiseti</v>
      </c>
      <c r="AQ86" s="547" t="str">
        <f t="shared" si="56"/>
        <v>24/25 Esitimeti Liliu</v>
      </c>
      <c r="AR86" s="547" t="str">
        <f t="shared" si="56"/>
        <v>2025/26 Patiseti Fakaangaanga</v>
      </c>
      <c r="AS86" s="547" t="str">
        <f t="shared" si="56"/>
        <v>2026/27 Patiseti Fakaangaanga</v>
      </c>
      <c r="AT86" s="547" t="str">
        <f t="shared" si="56"/>
        <v>2027/28 Patiseti Fakaangaanga</v>
      </c>
      <c r="AU86" s="647"/>
      <c r="AV86" s="565" t="str">
        <f>IFERROR(#REF!/#REF!*100-100,"")</f>
        <v/>
      </c>
      <c r="AW86" s="565" t="e">
        <f>#REF!-#REF!</f>
        <v>#REF!</v>
      </c>
      <c r="AX86" s="565" t="str">
        <f>IFERROR(#REF!/#REF!*100-100,"")</f>
        <v/>
      </c>
      <c r="AY86" s="565" t="e">
        <f>#REF!-#REF!</f>
        <v>#REF!</v>
      </c>
      <c r="AZ86" s="565" t="str">
        <f>IFERROR(#REF!/#REF!*100-100,"")</f>
        <v/>
      </c>
      <c r="BA86" s="565" t="e">
        <f>#REF!-#REF!</f>
        <v>#REF!</v>
      </c>
      <c r="BB86" s="565" t="str">
        <f>IFERROR(#REF!/I86*100-100,"")</f>
        <v/>
      </c>
      <c r="BC86" s="565" t="e">
        <f>#REF!-I86</f>
        <v>#REF!</v>
      </c>
    </row>
    <row r="87" spans="1:60" hidden="1" x14ac:dyDescent="0.25">
      <c r="A87" s="587"/>
      <c r="B87" s="706" t="s">
        <v>108</v>
      </c>
      <c r="C87" s="39"/>
      <c r="D87" s="39"/>
      <c r="E87" s="39"/>
      <c r="F87" s="39"/>
      <c r="G87" s="39"/>
      <c r="H87" s="38"/>
      <c r="I87" s="38"/>
      <c r="J87" s="38"/>
      <c r="K87" s="38"/>
      <c r="L87" s="38"/>
      <c r="M87" s="970"/>
      <c r="N87" s="970"/>
      <c r="O87" s="727"/>
      <c r="P87" s="670"/>
      <c r="Q87" s="727"/>
      <c r="R87" s="1162"/>
      <c r="S87" s="38" t="s">
        <v>1396</v>
      </c>
      <c r="T87" s="38" t="s">
        <v>1396</v>
      </c>
      <c r="U87" s="38" t="s">
        <v>1397</v>
      </c>
      <c r="V87" s="38" t="s">
        <v>1397</v>
      </c>
      <c r="W87" s="38"/>
      <c r="X87" s="38"/>
      <c r="Y87" s="38"/>
      <c r="Z87" s="38"/>
      <c r="AA87" s="38"/>
      <c r="AD87" s="707" t="s">
        <v>1416</v>
      </c>
      <c r="AE87" s="551"/>
      <c r="AF87" s="551"/>
      <c r="AG87" s="551"/>
      <c r="AH87" s="551"/>
      <c r="AI87" s="551"/>
      <c r="AJ87" s="551"/>
      <c r="AK87" s="551"/>
      <c r="AL87" s="551"/>
      <c r="AM87" s="551"/>
      <c r="AN87" s="551"/>
      <c r="AO87" s="551"/>
      <c r="AP87" s="551"/>
      <c r="AQ87" s="551"/>
      <c r="AR87" s="649"/>
      <c r="AS87" s="551"/>
      <c r="AT87" s="551"/>
      <c r="AU87" s="40" t="s">
        <v>1421</v>
      </c>
      <c r="AV87" s="565" t="str">
        <f>IFERROR(#REF!/#REF!*100-100,"")</f>
        <v/>
      </c>
      <c r="AW87" s="565" t="e">
        <f>#REF!-#REF!</f>
        <v>#REF!</v>
      </c>
      <c r="AX87" s="565" t="str">
        <f>IFERROR(#REF!/#REF!*100-100,"")</f>
        <v/>
      </c>
      <c r="AY87" s="565" t="e">
        <f>#REF!-#REF!</f>
        <v>#REF!</v>
      </c>
      <c r="AZ87" s="565" t="str">
        <f>IFERROR(#REF!/#REF!*100-100,"")</f>
        <v/>
      </c>
      <c r="BA87" s="565" t="e">
        <f>#REF!-#REF!</f>
        <v>#REF!</v>
      </c>
      <c r="BB87" s="565" t="str">
        <f>IFERROR(#REF!/I87*100-100,"")</f>
        <v/>
      </c>
      <c r="BC87" s="565" t="e">
        <f>#REF!-I87</f>
        <v>#REF!</v>
      </c>
    </row>
    <row r="88" spans="1:60" hidden="1" x14ac:dyDescent="0.25">
      <c r="A88" s="587"/>
      <c r="B88" s="41" t="s">
        <v>111</v>
      </c>
      <c r="C88" s="574">
        <f>'[6]GFS 2022_23 Budget'!E140/10^6</f>
        <v>14.964091079999999</v>
      </c>
      <c r="D88" s="574">
        <f>'[6]GFS 2022_23 Budget'!F140/10^6</f>
        <v>17.391864469999998</v>
      </c>
      <c r="E88" s="574">
        <f>'[6]GFS 2022_23 Budget'!G140/10^6</f>
        <v>19.248350179999999</v>
      </c>
      <c r="F88" s="574">
        <f>'[6]GFS 2022_23 Budget'!H140/10^6</f>
        <v>19.706050870000002</v>
      </c>
      <c r="G88" s="574">
        <f>'[6]GFS 2022_23 Budget'!I140/10^6</f>
        <v>22.11679131</v>
      </c>
      <c r="H88" s="574">
        <f>'[6]GFS 2022_23 Budget'!L140/10^6</f>
        <v>23.908018370000001</v>
      </c>
      <c r="I88" s="574">
        <f>'[6]GFS 2022_23 Budget'!AZ140/10^6</f>
        <v>17.980800550000001</v>
      </c>
      <c r="J88" s="574">
        <f>'[6]GFS 2022_23 Budget'!BE140/10^6</f>
        <v>18.239924060000003</v>
      </c>
      <c r="K88" s="574">
        <f>'[7]GFS 2025_26 Budget'!AY139/10^6</f>
        <v>20.296839039999998</v>
      </c>
      <c r="L88" s="574">
        <f>'[7]GFS 2025_26 Budget'!BD139/10^6</f>
        <v>22.8689</v>
      </c>
      <c r="M88" s="793">
        <f>'[7]GFS 2025_26 Budget'!BI139/10^6</f>
        <v>24.402221520000001</v>
      </c>
      <c r="N88" s="793">
        <f>'[7]GFS 2025_26 Budget'!BN139/10^6</f>
        <v>29.540299999999998</v>
      </c>
      <c r="O88" s="727">
        <f>'[7]GFS 2025_26 Budget'!BS139/10^6</f>
        <v>28.640499999999999</v>
      </c>
      <c r="P88" s="670">
        <f>'[7]GFS 2025_26 Budget'!BX139/10^6</f>
        <v>32.186700000000002</v>
      </c>
      <c r="Q88" s="727">
        <f>'[7]GFS 2025_26 Budget'!CC139/10^6</f>
        <v>35.589799999999997</v>
      </c>
      <c r="R88" s="727">
        <f>'[7]GFS 2025_26 Budget'!CH139/10^6</f>
        <v>35.759300000000003</v>
      </c>
      <c r="S88" s="557">
        <f>P88/O88-1</f>
        <v>0.12381767078088735</v>
      </c>
      <c r="T88" s="557">
        <f t="shared" ref="T88:T93" si="57">P88/O88-1</f>
        <v>0.12381767078088735</v>
      </c>
      <c r="U88" s="671">
        <f t="shared" ref="U88:U93" si="58">N88-O88</f>
        <v>0.89979999999999905</v>
      </c>
      <c r="V88" s="671">
        <f t="shared" ref="V88:V93" si="59">P88-O88</f>
        <v>3.5462000000000025</v>
      </c>
      <c r="W88" s="574"/>
      <c r="X88" s="574"/>
      <c r="Y88" s="574"/>
      <c r="Z88" s="574"/>
      <c r="AA88" s="574"/>
      <c r="AB88" s="575"/>
      <c r="AC88" s="575"/>
      <c r="AD88" s="576" t="s">
        <v>1422</v>
      </c>
      <c r="AE88" s="577">
        <f t="shared" ref="AE88:AT93" si="60">C88</f>
        <v>14.964091079999999</v>
      </c>
      <c r="AF88" s="577">
        <f t="shared" si="60"/>
        <v>17.391864469999998</v>
      </c>
      <c r="AG88" s="577">
        <f t="shared" si="60"/>
        <v>19.248350179999999</v>
      </c>
      <c r="AH88" s="577">
        <f t="shared" si="60"/>
        <v>19.706050870000002</v>
      </c>
      <c r="AI88" s="577">
        <f t="shared" si="60"/>
        <v>22.11679131</v>
      </c>
      <c r="AJ88" s="577">
        <f t="shared" si="60"/>
        <v>23.908018370000001</v>
      </c>
      <c r="AK88" s="577">
        <f t="shared" si="60"/>
        <v>17.980800550000001</v>
      </c>
      <c r="AL88" s="577">
        <f t="shared" si="60"/>
        <v>18.239924060000003</v>
      </c>
      <c r="AM88" s="577">
        <f t="shared" si="60"/>
        <v>20.296839039999998</v>
      </c>
      <c r="AN88" s="577">
        <f t="shared" si="60"/>
        <v>22.8689</v>
      </c>
      <c r="AO88" s="577">
        <f t="shared" si="60"/>
        <v>24.402221520000001</v>
      </c>
      <c r="AP88" s="577">
        <f t="shared" si="60"/>
        <v>29.540299999999998</v>
      </c>
      <c r="AQ88" s="577">
        <f t="shared" si="60"/>
        <v>28.640499999999999</v>
      </c>
      <c r="AR88" s="650">
        <f t="shared" si="60"/>
        <v>32.186700000000002</v>
      </c>
      <c r="AS88" s="577">
        <f t="shared" si="60"/>
        <v>35.589799999999997</v>
      </c>
      <c r="AT88" s="577">
        <f t="shared" si="60"/>
        <v>35.759300000000003</v>
      </c>
      <c r="AU88" s="41" t="s">
        <v>111</v>
      </c>
      <c r="AV88" s="565" t="str">
        <f>IFERROR(#REF!/#REF!*100-100,"")</f>
        <v/>
      </c>
      <c r="AW88" s="565" t="e">
        <f>#REF!-#REF!</f>
        <v>#REF!</v>
      </c>
      <c r="AX88" s="565" t="str">
        <f>IFERROR(#REF!/#REF!*100-100,"")</f>
        <v/>
      </c>
      <c r="AY88" s="565" t="e">
        <f>#REF!-#REF!</f>
        <v>#REF!</v>
      </c>
      <c r="AZ88" s="565" t="str">
        <f>IFERROR(#REF!/#REF!*100-100,"")</f>
        <v/>
      </c>
      <c r="BA88" s="565" t="e">
        <f>#REF!-#REF!</f>
        <v>#REF!</v>
      </c>
      <c r="BB88" s="565" t="str">
        <f>IFERROR(#REF!/I88*100-100,"")</f>
        <v/>
      </c>
      <c r="BC88" s="565" t="e">
        <f>#REF!-I88</f>
        <v>#REF!</v>
      </c>
      <c r="BE88" s="580" t="e">
        <f>#REF!-I88</f>
        <v>#REF!</v>
      </c>
      <c r="BF88" s="580" t="e">
        <f>#REF!-I88</f>
        <v>#REF!</v>
      </c>
      <c r="BG88" s="580" t="e">
        <f>#REF!-#REF!</f>
        <v>#REF!</v>
      </c>
      <c r="BH88" s="580" t="e">
        <f>#REF!-#REF!</f>
        <v>#REF!</v>
      </c>
    </row>
    <row r="89" spans="1:60" hidden="1" x14ac:dyDescent="0.25">
      <c r="A89" s="587"/>
      <c r="B89" s="41" t="s">
        <v>113</v>
      </c>
      <c r="C89" s="574">
        <f>'[6]GFS 2022_23 Budget'!E141/10^6</f>
        <v>0.10805857000000001</v>
      </c>
      <c r="D89" s="574">
        <f>'[6]GFS 2022_23 Budget'!F141/10^6</f>
        <v>0.13636593999999999</v>
      </c>
      <c r="E89" s="574">
        <f>'[6]GFS 2022_23 Budget'!G141/10^6</f>
        <v>0.23523357</v>
      </c>
      <c r="F89" s="574">
        <f>'[6]GFS 2022_23 Budget'!H141/10^6</f>
        <v>0.17673092000000001</v>
      </c>
      <c r="G89" s="574">
        <f>'[6]GFS 2022_23 Budget'!I141/10^6</f>
        <v>0.31031838</v>
      </c>
      <c r="H89" s="574">
        <f>'[6]GFS 2022_23 Budget'!L141/10^6</f>
        <v>0.42685728000000001</v>
      </c>
      <c r="I89" s="574">
        <f>'[6]GFS 2022_23 Budget'!AZ141/10^6</f>
        <v>0.10021107000000001</v>
      </c>
      <c r="J89" s="574">
        <f>'[6]GFS 2022_23 Budget'!BE141/10^6</f>
        <v>0</v>
      </c>
      <c r="K89" s="574">
        <f>'[7]GFS 2025_26 Budget'!AY140/10^6</f>
        <v>0.11141324000000001</v>
      </c>
      <c r="L89" s="574">
        <f>'[7]GFS 2025_26 Budget'!BD140/10^6</f>
        <v>0.41710000000000003</v>
      </c>
      <c r="M89" s="793">
        <f>'[7]GFS 2025_26 Budget'!BI140/10^6</f>
        <v>0.55140360999999993</v>
      </c>
      <c r="N89" s="793">
        <f>'[7]GFS 2025_26 Budget'!BN140/10^6</f>
        <v>0.42349999999999999</v>
      </c>
      <c r="O89" s="727">
        <f>'[7]GFS 2025_26 Budget'!BS140/10^6</f>
        <v>0.38419999999999999</v>
      </c>
      <c r="P89" s="670">
        <f>'[7]GFS 2025_26 Budget'!BX140/10^6</f>
        <v>0.9758</v>
      </c>
      <c r="Q89" s="727">
        <f>'[7]GFS 2025_26 Budget'!CC140/10^6</f>
        <v>2.4096000000000002</v>
      </c>
      <c r="R89" s="727">
        <f>'[7]GFS 2025_26 Budget'!CH140/10^6</f>
        <v>3.9447999999999999</v>
      </c>
      <c r="S89" s="557">
        <f>P89/O89-1</f>
        <v>1.5398230088495577</v>
      </c>
      <c r="T89" s="557">
        <f t="shared" si="57"/>
        <v>1.5398230088495577</v>
      </c>
      <c r="U89" s="671">
        <f t="shared" si="58"/>
        <v>3.9300000000000002E-2</v>
      </c>
      <c r="V89" s="671">
        <f t="shared" si="59"/>
        <v>0.59160000000000001</v>
      </c>
      <c r="W89" s="574"/>
      <c r="X89" s="574"/>
      <c r="Y89" s="574"/>
      <c r="Z89" s="574"/>
      <c r="AA89" s="574"/>
      <c r="AB89" s="575"/>
      <c r="AC89" s="575"/>
      <c r="AD89" s="576" t="s">
        <v>1423</v>
      </c>
      <c r="AE89" s="577">
        <f t="shared" si="60"/>
        <v>0.10805857000000001</v>
      </c>
      <c r="AF89" s="577">
        <f t="shared" si="60"/>
        <v>0.13636593999999999</v>
      </c>
      <c r="AG89" s="577">
        <f t="shared" si="60"/>
        <v>0.23523357</v>
      </c>
      <c r="AH89" s="577">
        <f t="shared" si="60"/>
        <v>0.17673092000000001</v>
      </c>
      <c r="AI89" s="577">
        <f t="shared" si="60"/>
        <v>0.31031838</v>
      </c>
      <c r="AJ89" s="577">
        <f t="shared" si="60"/>
        <v>0.42685728000000001</v>
      </c>
      <c r="AK89" s="577">
        <f t="shared" si="60"/>
        <v>0.10021107000000001</v>
      </c>
      <c r="AL89" s="577">
        <f t="shared" si="60"/>
        <v>0</v>
      </c>
      <c r="AM89" s="577">
        <f t="shared" si="60"/>
        <v>0.11141324000000001</v>
      </c>
      <c r="AN89" s="577">
        <f t="shared" si="60"/>
        <v>0.41710000000000003</v>
      </c>
      <c r="AO89" s="577">
        <f t="shared" si="60"/>
        <v>0.55140360999999993</v>
      </c>
      <c r="AP89" s="577">
        <f t="shared" si="60"/>
        <v>0.42349999999999999</v>
      </c>
      <c r="AQ89" s="577">
        <f t="shared" si="60"/>
        <v>0.38419999999999999</v>
      </c>
      <c r="AR89" s="650">
        <f t="shared" si="60"/>
        <v>0.9758</v>
      </c>
      <c r="AS89" s="577">
        <f t="shared" si="60"/>
        <v>2.4096000000000002</v>
      </c>
      <c r="AT89" s="577">
        <f t="shared" si="60"/>
        <v>3.9447999999999999</v>
      </c>
      <c r="AU89" s="41" t="s">
        <v>113</v>
      </c>
      <c r="AV89" s="565" t="str">
        <f>IFERROR(#REF!/#REF!*100-100,"")</f>
        <v/>
      </c>
      <c r="AW89" s="565" t="e">
        <f>#REF!-#REF!</f>
        <v>#REF!</v>
      </c>
      <c r="AX89" s="565" t="str">
        <f>IFERROR(#REF!/#REF!*100-100,"")</f>
        <v/>
      </c>
      <c r="AY89" s="565" t="e">
        <f>#REF!-#REF!</f>
        <v>#REF!</v>
      </c>
      <c r="AZ89" s="565" t="str">
        <f>IFERROR(#REF!/#REF!*100-100,"")</f>
        <v/>
      </c>
      <c r="BA89" s="565" t="e">
        <f>#REF!-#REF!</f>
        <v>#REF!</v>
      </c>
      <c r="BB89" s="565" t="str">
        <f>IFERROR(#REF!/I89*100-100,"")</f>
        <v/>
      </c>
      <c r="BC89" s="565" t="e">
        <f>#REF!-I89</f>
        <v>#REF!</v>
      </c>
      <c r="BE89" s="580" t="e">
        <f>#REF!-I89</f>
        <v>#REF!</v>
      </c>
      <c r="BF89" s="580" t="e">
        <f>#REF!-I89</f>
        <v>#REF!</v>
      </c>
      <c r="BG89" s="580" t="e">
        <f>#REF!-#REF!</f>
        <v>#REF!</v>
      </c>
      <c r="BH89" s="580" t="e">
        <f>#REF!-#REF!</f>
        <v>#REF!</v>
      </c>
    </row>
    <row r="90" spans="1:60" hidden="1" x14ac:dyDescent="0.25">
      <c r="A90" s="587"/>
      <c r="B90" s="41" t="s">
        <v>115</v>
      </c>
      <c r="C90" s="574">
        <f>'[6]GFS 2022_23 Budget'!E142/10^6</f>
        <v>1.5774969999999999E-2</v>
      </c>
      <c r="D90" s="574">
        <f>'[6]GFS 2022_23 Budget'!F142/10^6</f>
        <v>4.7409589999999995E-2</v>
      </c>
      <c r="E90" s="574">
        <f>'[6]GFS 2022_23 Budget'!G142/10^6</f>
        <v>0.21705668</v>
      </c>
      <c r="F90" s="574">
        <f>'[6]GFS 2022_23 Budget'!H142/10^6</f>
        <v>2.3175399999999999E-3</v>
      </c>
      <c r="G90" s="574">
        <f>'[6]GFS 2022_23 Budget'!I142/10^6</f>
        <v>3.7173000000000002E-3</v>
      </c>
      <c r="H90" s="574">
        <f>'[6]GFS 2022_23 Budget'!L142/10^6</f>
        <v>0.33317483000000003</v>
      </c>
      <c r="I90" s="574">
        <f>'[6]GFS 2022_23 Budget'!AZ142/10^6</f>
        <v>1.15E-4</v>
      </c>
      <c r="J90" s="574">
        <f>'[6]GFS 2022_23 Budget'!BE142/10^6</f>
        <v>0.33301481999999999</v>
      </c>
      <c r="K90" s="574">
        <f>'[7]GFS 2025_26 Budget'!AY141/10^6</f>
        <v>0</v>
      </c>
      <c r="L90" s="574">
        <f>'[7]GFS 2025_26 Budget'!BD141/10^6</f>
        <v>0</v>
      </c>
      <c r="M90" s="793">
        <v>0</v>
      </c>
      <c r="N90" s="793">
        <f>'[7]GFS 2025_26 Budget'!BN141/10^6</f>
        <v>0</v>
      </c>
      <c r="O90" s="727">
        <v>0</v>
      </c>
      <c r="P90" s="670">
        <f>'[7]GFS 2025_26 Budget'!BX141/10^6</f>
        <v>0</v>
      </c>
      <c r="Q90" s="727">
        <f>'[7]GFS 2025_26 Budget'!CC141/10^6</f>
        <v>0</v>
      </c>
      <c r="R90" s="727">
        <f>'[7]GFS 2025_26 Budget'!CH141/10^6</f>
        <v>0</v>
      </c>
      <c r="S90" s="557" t="e">
        <f>P90/O90-1</f>
        <v>#DIV/0!</v>
      </c>
      <c r="T90" s="557" t="e">
        <f t="shared" si="57"/>
        <v>#DIV/0!</v>
      </c>
      <c r="U90" s="671">
        <f t="shared" si="58"/>
        <v>0</v>
      </c>
      <c r="V90" s="671">
        <f t="shared" si="59"/>
        <v>0</v>
      </c>
      <c r="W90" s="574"/>
      <c r="X90" s="574"/>
      <c r="Y90" s="574"/>
      <c r="Z90" s="574"/>
      <c r="AA90" s="574"/>
      <c r="AB90" s="575"/>
      <c r="AC90" s="575"/>
      <c r="AD90" s="576" t="s">
        <v>1424</v>
      </c>
      <c r="AE90" s="577">
        <f t="shared" si="60"/>
        <v>1.5774969999999999E-2</v>
      </c>
      <c r="AF90" s="577">
        <f t="shared" si="60"/>
        <v>4.7409589999999995E-2</v>
      </c>
      <c r="AG90" s="577">
        <f t="shared" si="60"/>
        <v>0.21705668</v>
      </c>
      <c r="AH90" s="577">
        <f t="shared" si="60"/>
        <v>2.3175399999999999E-3</v>
      </c>
      <c r="AI90" s="577">
        <f t="shared" si="60"/>
        <v>3.7173000000000002E-3</v>
      </c>
      <c r="AJ90" s="577">
        <f t="shared" si="60"/>
        <v>0.33317483000000003</v>
      </c>
      <c r="AK90" s="577">
        <f t="shared" si="60"/>
        <v>1.15E-4</v>
      </c>
      <c r="AL90" s="577">
        <f t="shared" si="60"/>
        <v>0.33301481999999999</v>
      </c>
      <c r="AM90" s="577">
        <f t="shared" si="60"/>
        <v>0</v>
      </c>
      <c r="AN90" s="577">
        <f t="shared" si="60"/>
        <v>0</v>
      </c>
      <c r="AO90" s="577">
        <f t="shared" si="60"/>
        <v>0</v>
      </c>
      <c r="AP90" s="577">
        <f t="shared" si="60"/>
        <v>0</v>
      </c>
      <c r="AQ90" s="577">
        <f t="shared" si="60"/>
        <v>0</v>
      </c>
      <c r="AR90" s="650">
        <f t="shared" si="60"/>
        <v>0</v>
      </c>
      <c r="AS90" s="577">
        <f t="shared" si="60"/>
        <v>0</v>
      </c>
      <c r="AT90" s="577">
        <f t="shared" si="60"/>
        <v>0</v>
      </c>
      <c r="AU90" s="41" t="s">
        <v>115</v>
      </c>
      <c r="AV90" s="565" t="str">
        <f>IFERROR(#REF!/#REF!*100-100,"")</f>
        <v/>
      </c>
      <c r="AW90" s="565" t="e">
        <f>#REF!-#REF!</f>
        <v>#REF!</v>
      </c>
      <c r="AX90" s="565" t="str">
        <f>IFERROR(#REF!/#REF!*100-100,"")</f>
        <v/>
      </c>
      <c r="AY90" s="565" t="e">
        <f>#REF!-#REF!</f>
        <v>#REF!</v>
      </c>
      <c r="AZ90" s="565" t="str">
        <f>IFERROR(#REF!/#REF!*100-100,"")</f>
        <v/>
      </c>
      <c r="BA90" s="565" t="e">
        <f>#REF!-#REF!</f>
        <v>#REF!</v>
      </c>
      <c r="BB90" s="565" t="str">
        <f>IFERROR(#REF!/I90*100-100,"")</f>
        <v/>
      </c>
      <c r="BC90" s="565" t="e">
        <f>#REF!-I90</f>
        <v>#REF!</v>
      </c>
      <c r="BE90" s="580" t="e">
        <f>#REF!-I90</f>
        <v>#REF!</v>
      </c>
      <c r="BF90" s="580" t="e">
        <f>#REF!-I90</f>
        <v>#REF!</v>
      </c>
      <c r="BG90" s="580" t="e">
        <f>#REF!-#REF!</f>
        <v>#REF!</v>
      </c>
      <c r="BH90" s="580" t="e">
        <f>#REF!-#REF!</f>
        <v>#REF!</v>
      </c>
    </row>
    <row r="91" spans="1:60" hidden="1" x14ac:dyDescent="0.25">
      <c r="A91" s="587"/>
      <c r="B91" s="41" t="s">
        <v>1425</v>
      </c>
      <c r="C91" s="574">
        <f>'[6]GFS 2022_23 Budget'!E154/10^6</f>
        <v>0</v>
      </c>
      <c r="D91" s="574">
        <f>'[6]GFS 2022_23 Budget'!F154/10^6</f>
        <v>0</v>
      </c>
      <c r="E91" s="574">
        <f>'[6]GFS 2022_23 Budget'!G154/10^6</f>
        <v>0.11961438000000001</v>
      </c>
      <c r="F91" s="574">
        <f>'[6]GFS 2022_23 Budget'!H154/10^6</f>
        <v>4.1128168199999999</v>
      </c>
      <c r="G91" s="574">
        <f>'[6]GFS 2022_23 Budget'!I154/10^6</f>
        <v>3.9254901099999997</v>
      </c>
      <c r="H91" s="574">
        <f>'[6]GFS 2022_23 Budget'!L153/10^6</f>
        <v>4.32717274</v>
      </c>
      <c r="I91" s="574">
        <f>'[6]GFS 2022_23 Budget'!T153/10^6</f>
        <v>4.0048304100000003</v>
      </c>
      <c r="J91" s="574">
        <f>'[6]GFS 2022_23 Budget'!BE153/10^6</f>
        <v>3.9772401400000001</v>
      </c>
      <c r="K91" s="574">
        <f>'[7]GFS 2025_26 Budget'!AY152/10^6</f>
        <v>4.5036524400000006</v>
      </c>
      <c r="L91" s="574">
        <f>'[7]GFS 2025_26 Budget'!BD152/10^6</f>
        <v>4.2050000000000001</v>
      </c>
      <c r="M91" s="793">
        <f>'[7]GFS 2025_26 Budget'!BI152/10^6</f>
        <v>5.6668233899999993</v>
      </c>
      <c r="N91" s="793">
        <f>'[7]GFS 2025_26 Budget'!BN152/10^6</f>
        <v>12.784800000000001</v>
      </c>
      <c r="O91" s="727">
        <f>'[7]GFS 2025_26 Budget'!BS152/10^6</f>
        <v>12.263468</v>
      </c>
      <c r="P91" s="670">
        <f>'[7]GFS 2025_26 Budget'!BX152/10^6</f>
        <v>6.5</v>
      </c>
      <c r="Q91" s="727">
        <f>'[7]GFS 2025_26 Budget'!CC152/10^6</f>
        <v>7.5</v>
      </c>
      <c r="R91" s="727">
        <f>'[7]GFS 2025_26 Budget'!CH152/10^6</f>
        <v>8</v>
      </c>
      <c r="S91" s="557">
        <f>P91/O91-1</f>
        <v>-0.46997048469486769</v>
      </c>
      <c r="T91" s="557">
        <f t="shared" si="57"/>
        <v>-0.46997048469486769</v>
      </c>
      <c r="U91" s="671">
        <f t="shared" si="58"/>
        <v>0.52133200000000102</v>
      </c>
      <c r="V91" s="671">
        <f t="shared" si="59"/>
        <v>-5.7634679999999996</v>
      </c>
      <c r="W91" s="574"/>
      <c r="X91" s="574"/>
      <c r="Y91" s="574"/>
      <c r="Z91" s="574"/>
      <c r="AA91" s="574"/>
      <c r="AB91" s="575"/>
      <c r="AC91" s="575"/>
      <c r="AD91" s="576" t="s">
        <v>1426</v>
      </c>
      <c r="AE91" s="577">
        <f t="shared" si="60"/>
        <v>0</v>
      </c>
      <c r="AF91" s="577">
        <f t="shared" si="60"/>
        <v>0</v>
      </c>
      <c r="AG91" s="577">
        <f t="shared" si="60"/>
        <v>0.11961438000000001</v>
      </c>
      <c r="AH91" s="577">
        <f t="shared" si="60"/>
        <v>4.1128168199999999</v>
      </c>
      <c r="AI91" s="577">
        <f t="shared" si="60"/>
        <v>3.9254901099999997</v>
      </c>
      <c r="AJ91" s="577">
        <f t="shared" si="60"/>
        <v>4.32717274</v>
      </c>
      <c r="AK91" s="577">
        <f t="shared" si="60"/>
        <v>4.0048304100000003</v>
      </c>
      <c r="AL91" s="577">
        <f t="shared" si="60"/>
        <v>3.9772401400000001</v>
      </c>
      <c r="AM91" s="577">
        <f t="shared" si="60"/>
        <v>4.5036524400000006</v>
      </c>
      <c r="AN91" s="577">
        <f t="shared" si="60"/>
        <v>4.2050000000000001</v>
      </c>
      <c r="AO91" s="577">
        <f t="shared" si="60"/>
        <v>5.6668233899999993</v>
      </c>
      <c r="AP91" s="577">
        <f t="shared" si="60"/>
        <v>12.784800000000001</v>
      </c>
      <c r="AQ91" s="577">
        <f t="shared" si="60"/>
        <v>12.263468</v>
      </c>
      <c r="AR91" s="650">
        <f t="shared" si="60"/>
        <v>6.5</v>
      </c>
      <c r="AS91" s="577">
        <f t="shared" si="60"/>
        <v>7.5</v>
      </c>
      <c r="AT91" s="577">
        <f t="shared" si="60"/>
        <v>8</v>
      </c>
      <c r="AU91" s="41" t="s">
        <v>1425</v>
      </c>
      <c r="AV91" s="565" t="str">
        <f>IFERROR(#REF!/#REF!*100-100,"")</f>
        <v/>
      </c>
      <c r="AW91" s="565" t="e">
        <f>#REF!-#REF!</f>
        <v>#REF!</v>
      </c>
      <c r="AX91" s="565" t="str">
        <f>IFERROR(#REF!/#REF!*100-100,"")</f>
        <v/>
      </c>
      <c r="AY91" s="565" t="e">
        <f>#REF!-#REF!</f>
        <v>#REF!</v>
      </c>
      <c r="AZ91" s="565" t="str">
        <f>IFERROR(#REF!/#REF!*100-100,"")</f>
        <v/>
      </c>
      <c r="BA91" s="565" t="e">
        <f>#REF!-#REF!</f>
        <v>#REF!</v>
      </c>
      <c r="BB91" s="565" t="str">
        <f>IFERROR(#REF!/I91*100-100,"")</f>
        <v/>
      </c>
      <c r="BC91" s="565" t="e">
        <f>#REF!-I91</f>
        <v>#REF!</v>
      </c>
      <c r="BE91" s="580" t="e">
        <f>#REF!-I91</f>
        <v>#REF!</v>
      </c>
      <c r="BF91" s="580" t="e">
        <f>#REF!-I91</f>
        <v>#REF!</v>
      </c>
      <c r="BG91" s="580" t="e">
        <f>#REF!-#REF!</f>
        <v>#REF!</v>
      </c>
      <c r="BH91" s="580" t="e">
        <f>#REF!-#REF!</f>
        <v>#REF!</v>
      </c>
    </row>
    <row r="92" spans="1:60" hidden="1" x14ac:dyDescent="0.25">
      <c r="A92" s="587"/>
      <c r="B92" s="41" t="s">
        <v>422</v>
      </c>
      <c r="C92" s="574">
        <f>'[6]GFS 2022_23 Budget'!E169/10^6</f>
        <v>0</v>
      </c>
      <c r="D92" s="574">
        <f>'[6]GFS 2022_23 Budget'!F169/10^6</f>
        <v>0</v>
      </c>
      <c r="E92" s="574">
        <f>'[6]GFS 2022_23 Budget'!G169/10^6</f>
        <v>0</v>
      </c>
      <c r="F92" s="574">
        <f>'[6]GFS 2022_23 Budget'!H169/10^6</f>
        <v>0</v>
      </c>
      <c r="G92" s="574">
        <f>'[6]GFS 2022_23 Budget'!I168/10^6</f>
        <v>2.3286549999999999</v>
      </c>
      <c r="H92" s="574">
        <f>'[6]GFS 2022_23 Budget'!L168/10^6</f>
        <v>3.21055</v>
      </c>
      <c r="I92" s="574">
        <f>'[6]GFS 2022_23 Budget'!AZ168/10^6</f>
        <v>2.9349249999999998</v>
      </c>
      <c r="J92" s="574">
        <f>'[6]GFS 2022_23 Budget'!BE168/10^6</f>
        <v>0</v>
      </c>
      <c r="K92" s="574">
        <f>'[7]GFS 2025_26 Budget'!AY167/10^6</f>
        <v>0</v>
      </c>
      <c r="L92" s="574">
        <f>'[7]GFS 2025_26 Budget'!BD167/10^6</f>
        <v>0.98040000000000005</v>
      </c>
      <c r="M92" s="793">
        <v>0</v>
      </c>
      <c r="N92" s="793">
        <f>'[7]GFS 2025_26 Budget'!BN167/10^6</f>
        <v>0</v>
      </c>
      <c r="O92" s="727">
        <v>0</v>
      </c>
      <c r="P92" s="670">
        <f>'[7]GFS 2025_26 Budget'!BX143/10^6</f>
        <v>0</v>
      </c>
      <c r="Q92" s="727">
        <f>'[7]GFS 2025_26 Budget'!CC143/10^6</f>
        <v>0</v>
      </c>
      <c r="R92" s="727">
        <f>'[7]GFS 2025_26 Budget'!CH143/10^6</f>
        <v>0</v>
      </c>
      <c r="S92" s="557" t="e">
        <f>P92/O92-1</f>
        <v>#DIV/0!</v>
      </c>
      <c r="T92" s="557" t="e">
        <f t="shared" si="57"/>
        <v>#DIV/0!</v>
      </c>
      <c r="U92" s="671">
        <f t="shared" si="58"/>
        <v>0</v>
      </c>
      <c r="V92" s="671">
        <f t="shared" si="59"/>
        <v>0</v>
      </c>
      <c r="W92" s="574"/>
      <c r="X92" s="574"/>
      <c r="Y92" s="574"/>
      <c r="Z92" s="574"/>
      <c r="AA92" s="574"/>
      <c r="AB92" s="575"/>
      <c r="AC92" s="575"/>
      <c r="AD92" s="576" t="s">
        <v>1427</v>
      </c>
      <c r="AE92" s="577">
        <f t="shared" si="60"/>
        <v>0</v>
      </c>
      <c r="AF92" s="577">
        <f t="shared" si="60"/>
        <v>0</v>
      </c>
      <c r="AG92" s="577">
        <f t="shared" si="60"/>
        <v>0</v>
      </c>
      <c r="AH92" s="577">
        <f t="shared" si="60"/>
        <v>0</v>
      </c>
      <c r="AI92" s="577">
        <f t="shared" si="60"/>
        <v>2.3286549999999999</v>
      </c>
      <c r="AJ92" s="577">
        <f t="shared" si="60"/>
        <v>3.21055</v>
      </c>
      <c r="AK92" s="577">
        <f t="shared" si="60"/>
        <v>2.9349249999999998</v>
      </c>
      <c r="AL92" s="577">
        <f t="shared" si="60"/>
        <v>0</v>
      </c>
      <c r="AM92" s="577">
        <f t="shared" si="60"/>
        <v>0</v>
      </c>
      <c r="AN92" s="577">
        <f t="shared" si="60"/>
        <v>0.98040000000000005</v>
      </c>
      <c r="AO92" s="577">
        <f t="shared" si="60"/>
        <v>0</v>
      </c>
      <c r="AP92" s="577">
        <f t="shared" si="60"/>
        <v>0</v>
      </c>
      <c r="AQ92" s="577">
        <f t="shared" si="60"/>
        <v>0</v>
      </c>
      <c r="AR92" s="650">
        <f t="shared" si="60"/>
        <v>0</v>
      </c>
      <c r="AS92" s="577">
        <f t="shared" si="60"/>
        <v>0</v>
      </c>
      <c r="AT92" s="577">
        <f t="shared" si="60"/>
        <v>0</v>
      </c>
      <c r="AU92" s="41" t="s">
        <v>422</v>
      </c>
      <c r="AV92" s="565" t="str">
        <f>IFERROR(#REF!/#REF!*100-100,"")</f>
        <v/>
      </c>
      <c r="AW92" s="565" t="e">
        <f>#REF!-#REF!</f>
        <v>#REF!</v>
      </c>
      <c r="AX92" s="565" t="str">
        <f>IFERROR(#REF!/#REF!*100-100,"")</f>
        <v/>
      </c>
      <c r="AY92" s="565" t="e">
        <f>#REF!-#REF!</f>
        <v>#REF!</v>
      </c>
      <c r="AZ92" s="565" t="str">
        <f>IFERROR(#REF!/#REF!*100-100,"")</f>
        <v/>
      </c>
      <c r="BA92" s="565" t="e">
        <f>#REF!-#REF!</f>
        <v>#REF!</v>
      </c>
      <c r="BB92" s="565" t="str">
        <f>IFERROR(#REF!/I92*100-100,"")</f>
        <v/>
      </c>
      <c r="BC92" s="565" t="e">
        <f>#REF!-I92</f>
        <v>#REF!</v>
      </c>
      <c r="BE92" s="580" t="e">
        <f>#REF!-I92</f>
        <v>#REF!</v>
      </c>
      <c r="BF92" s="580" t="e">
        <f>#REF!-I92</f>
        <v>#REF!</v>
      </c>
      <c r="BG92" s="580" t="e">
        <f>#REF!-#REF!</f>
        <v>#REF!</v>
      </c>
      <c r="BH92" s="580" t="e">
        <f>#REF!-#REF!</f>
        <v>#REF!</v>
      </c>
    </row>
    <row r="93" spans="1:60" hidden="1" x14ac:dyDescent="0.25">
      <c r="A93" s="587"/>
      <c r="B93" s="699" t="s">
        <v>1392</v>
      </c>
      <c r="C93" s="700">
        <f t="shared" ref="C93:Q93" si="61">SUM(C88:C92)</f>
        <v>15.087924620000001</v>
      </c>
      <c r="D93" s="700">
        <f t="shared" si="61"/>
        <v>17.57564</v>
      </c>
      <c r="E93" s="700">
        <f t="shared" si="61"/>
        <v>19.820254809999998</v>
      </c>
      <c r="F93" s="700">
        <f t="shared" si="61"/>
        <v>23.997916150000002</v>
      </c>
      <c r="G93" s="700">
        <f t="shared" si="61"/>
        <v>28.684972100000003</v>
      </c>
      <c r="H93" s="700">
        <f t="shared" si="61"/>
        <v>32.205773219999998</v>
      </c>
      <c r="I93" s="700">
        <f t="shared" si="61"/>
        <v>25.020882030000003</v>
      </c>
      <c r="J93" s="700">
        <f t="shared" si="61"/>
        <v>22.550179020000002</v>
      </c>
      <c r="K93" s="700">
        <f t="shared" si="61"/>
        <v>24.911904719999999</v>
      </c>
      <c r="L93" s="700">
        <f t="shared" si="61"/>
        <v>28.471399999999999</v>
      </c>
      <c r="M93" s="995">
        <f t="shared" si="61"/>
        <v>30.620448520000004</v>
      </c>
      <c r="N93" s="995">
        <f t="shared" si="61"/>
        <v>42.748599999999996</v>
      </c>
      <c r="O93" s="996">
        <f>SUM(O88:O92)</f>
        <v>41.288167999999999</v>
      </c>
      <c r="P93" s="701">
        <f t="shared" si="61"/>
        <v>39.662500000000001</v>
      </c>
      <c r="Q93" s="996">
        <f t="shared" si="61"/>
        <v>45.499399999999994</v>
      </c>
      <c r="R93" s="996">
        <f>SUM(R88:R92)</f>
        <v>47.704100000000004</v>
      </c>
      <c r="S93" s="592">
        <f>O93/N93-1</f>
        <v>-3.4163270843957427E-2</v>
      </c>
      <c r="T93" s="592">
        <f t="shared" si="57"/>
        <v>-3.9373701443958464E-2</v>
      </c>
      <c r="U93" s="678">
        <f t="shared" si="58"/>
        <v>1.4604319999999973</v>
      </c>
      <c r="V93" s="678">
        <f t="shared" si="59"/>
        <v>-1.6256679999999974</v>
      </c>
      <c r="W93" s="679"/>
      <c r="X93" s="679"/>
      <c r="Y93" s="679"/>
      <c r="Z93" s="679"/>
      <c r="AA93" s="679"/>
      <c r="AB93" s="560"/>
      <c r="AC93" s="560"/>
      <c r="AD93" s="651" t="s">
        <v>1408</v>
      </c>
      <c r="AE93" s="702">
        <f>SUM(AE88:AE92)</f>
        <v>15.087924620000001</v>
      </c>
      <c r="AF93" s="702">
        <f>SUM(AF88:AF92)</f>
        <v>17.57564</v>
      </c>
      <c r="AG93" s="702">
        <f>SUM(AG88:AG92)</f>
        <v>19.820254809999998</v>
      </c>
      <c r="AH93" s="702">
        <f>SUM(AH88:AH92)</f>
        <v>23.997916150000002</v>
      </c>
      <c r="AI93" s="702">
        <f t="shared" si="60"/>
        <v>28.684972100000003</v>
      </c>
      <c r="AJ93" s="702">
        <f t="shared" si="60"/>
        <v>32.205773219999998</v>
      </c>
      <c r="AK93" s="702">
        <f t="shared" si="60"/>
        <v>25.020882030000003</v>
      </c>
      <c r="AL93" s="702">
        <f t="shared" si="60"/>
        <v>22.550179020000002</v>
      </c>
      <c r="AM93" s="702">
        <f t="shared" si="60"/>
        <v>24.911904719999999</v>
      </c>
      <c r="AN93" s="702">
        <f t="shared" si="60"/>
        <v>28.471399999999999</v>
      </c>
      <c r="AO93" s="702">
        <f t="shared" si="60"/>
        <v>30.620448520000004</v>
      </c>
      <c r="AP93" s="702">
        <f t="shared" si="60"/>
        <v>42.748599999999996</v>
      </c>
      <c r="AQ93" s="702">
        <f t="shared" si="60"/>
        <v>41.288167999999999</v>
      </c>
      <c r="AR93" s="702">
        <f t="shared" si="60"/>
        <v>39.662500000000001</v>
      </c>
      <c r="AS93" s="702">
        <f t="shared" si="60"/>
        <v>45.499399999999994</v>
      </c>
      <c r="AT93" s="702">
        <f t="shared" si="60"/>
        <v>47.704100000000004</v>
      </c>
      <c r="AU93" s="655" t="s">
        <v>1392</v>
      </c>
      <c r="AV93" s="565" t="str">
        <f>IFERROR(#REF!/#REF!*100-100,"")</f>
        <v/>
      </c>
      <c r="AW93" s="565" t="e">
        <f>#REF!-#REF!</f>
        <v>#REF!</v>
      </c>
      <c r="AX93" s="565" t="str">
        <f>IFERROR(#REF!/#REF!*100-100,"")</f>
        <v/>
      </c>
      <c r="AY93" s="565" t="e">
        <f>#REF!-#REF!</f>
        <v>#REF!</v>
      </c>
      <c r="AZ93" s="565" t="str">
        <f>IFERROR(#REF!/#REF!*100-100,"")</f>
        <v/>
      </c>
      <c r="BA93" s="565" t="e">
        <f>#REF!-#REF!</f>
        <v>#REF!</v>
      </c>
      <c r="BB93" s="565" t="str">
        <f>IFERROR(#REF!/I93*100-100,"")</f>
        <v/>
      </c>
      <c r="BC93" s="565" t="e">
        <f>#REF!-I93</f>
        <v>#REF!</v>
      </c>
      <c r="BE93" s="580" t="e">
        <f>#REF!-I93</f>
        <v>#REF!</v>
      </c>
      <c r="BF93" s="580" t="e">
        <f>#REF!-I93</f>
        <v>#REF!</v>
      </c>
      <c r="BG93" s="580" t="e">
        <f>#REF!-#REF!</f>
        <v>#REF!</v>
      </c>
      <c r="BH93" s="580" t="e">
        <f>#REF!-#REF!</f>
        <v>#REF!</v>
      </c>
    </row>
    <row r="94" spans="1:60" hidden="1" x14ac:dyDescent="0.25">
      <c r="A94" s="587"/>
      <c r="B94" s="37"/>
      <c r="C94" s="37"/>
      <c r="D94" s="37"/>
      <c r="E94" s="37"/>
      <c r="F94" s="37"/>
      <c r="G94" s="37"/>
      <c r="H94" s="560"/>
      <c r="I94" s="560"/>
      <c r="J94" s="560"/>
      <c r="K94" s="560"/>
      <c r="L94" s="560"/>
      <c r="M94" s="997"/>
      <c r="N94" s="997"/>
      <c r="O94" s="705"/>
      <c r="P94" s="705"/>
      <c r="Q94" s="705"/>
      <c r="R94" s="705"/>
      <c r="S94" s="560"/>
      <c r="T94" s="560"/>
      <c r="U94" s="560"/>
      <c r="V94" s="560"/>
      <c r="W94" s="560"/>
      <c r="X94" s="560"/>
      <c r="Y94" s="560"/>
      <c r="Z94" s="560"/>
      <c r="AA94" s="560"/>
      <c r="AB94" s="560"/>
      <c r="AC94" s="560"/>
      <c r="AP94" s="551"/>
      <c r="AQ94" s="551"/>
      <c r="AU94" s="37"/>
      <c r="AV94" s="565" t="str">
        <f>IFERROR(#REF!/#REF!*100-100,"")</f>
        <v/>
      </c>
      <c r="AW94" s="565" t="e">
        <f>#REF!-#REF!</f>
        <v>#REF!</v>
      </c>
      <c r="AX94" s="565" t="str">
        <f>IFERROR(#REF!/#REF!*100-100,"")</f>
        <v/>
      </c>
      <c r="AY94" s="565" t="e">
        <f>#REF!-#REF!</f>
        <v>#REF!</v>
      </c>
      <c r="AZ94" s="565" t="str">
        <f>IFERROR(#REF!/#REF!*100-100,"")</f>
        <v/>
      </c>
      <c r="BA94" s="565" t="e">
        <f>#REF!-#REF!</f>
        <v>#REF!</v>
      </c>
      <c r="BB94" s="565" t="str">
        <f>IFERROR(#REF!/I94*100-100,"")</f>
        <v/>
      </c>
      <c r="BC94" s="565" t="e">
        <f>#REF!-I94</f>
        <v>#REF!</v>
      </c>
    </row>
    <row r="95" spans="1:60" hidden="1" x14ac:dyDescent="0.25">
      <c r="A95" s="587"/>
      <c r="B95" s="37" t="s">
        <v>1428</v>
      </c>
      <c r="C95" s="37"/>
      <c r="D95" s="37"/>
      <c r="E95" s="37"/>
      <c r="F95" s="37"/>
      <c r="G95" s="37"/>
      <c r="AP95" s="551"/>
      <c r="AQ95" s="551"/>
      <c r="AU95" s="37" t="s">
        <v>1429</v>
      </c>
      <c r="AV95" s="565" t="str">
        <f>IFERROR(#REF!/#REF!*100-100,"")</f>
        <v/>
      </c>
      <c r="AW95" s="565" t="e">
        <f>#REF!-#REF!</f>
        <v>#REF!</v>
      </c>
      <c r="AX95" s="565" t="str">
        <f>IFERROR(#REF!/#REF!*100-100,"")</f>
        <v/>
      </c>
      <c r="AY95" s="565" t="e">
        <f>#REF!-#REF!</f>
        <v>#REF!</v>
      </c>
      <c r="AZ95" s="565" t="str">
        <f>IFERROR(#REF!/#REF!*100-100,"")</f>
        <v/>
      </c>
      <c r="BA95" s="565" t="e">
        <f>#REF!-#REF!</f>
        <v>#REF!</v>
      </c>
      <c r="BB95" s="565" t="str">
        <f>IFERROR(#REF!/I95*100-100,"")</f>
        <v/>
      </c>
      <c r="BC95" s="565" t="e">
        <f>#REF!-I95</f>
        <v>#REF!</v>
      </c>
    </row>
    <row r="96" spans="1:60" ht="52.5" hidden="1" customHeight="1" x14ac:dyDescent="0.25">
      <c r="A96" s="645"/>
      <c r="B96" s="641"/>
      <c r="C96" s="200" t="str">
        <f>C3</f>
        <v>2013/14 Actual</v>
      </c>
      <c r="D96" s="200" t="str">
        <f>D3</f>
        <v>2014/15 Actual</v>
      </c>
      <c r="E96" s="200" t="str">
        <f>E3</f>
        <v>2015/16 Actual</v>
      </c>
      <c r="F96" s="200" t="str">
        <f>F3</f>
        <v>2016/17 Actual</v>
      </c>
      <c r="G96" s="200" t="str">
        <f t="shared" ref="G96:Q96" si="62">G196</f>
        <v>2017/18 Actual</v>
      </c>
      <c r="H96" s="200" t="str">
        <f t="shared" si="62"/>
        <v>2018/19 Actual</v>
      </c>
      <c r="I96" s="200" t="str">
        <f t="shared" si="62"/>
        <v>2019/20 Actual</v>
      </c>
      <c r="J96" s="200" t="str">
        <f t="shared" si="62"/>
        <v>2020/21 Actual</v>
      </c>
      <c r="K96" s="200" t="str">
        <f t="shared" si="62"/>
        <v>2021/22 Actual</v>
      </c>
      <c r="L96" s="200" t="str">
        <f t="shared" si="62"/>
        <v>Budget Estimate 2022/23</v>
      </c>
      <c r="M96" s="990" t="str">
        <f t="shared" si="62"/>
        <v>Actual FY2025</v>
      </c>
      <c r="N96" s="990" t="str">
        <f t="shared" si="62"/>
        <v>Budget Estimate 2025/26</v>
      </c>
      <c r="O96" s="642" t="str">
        <f>O196</f>
        <v>Budget Outturn FY2026</v>
      </c>
      <c r="P96" s="668" t="str">
        <f t="shared" si="62"/>
        <v xml:space="preserve">Budget Estimate 2026/27 </v>
      </c>
      <c r="Q96" s="642" t="str">
        <f t="shared" si="62"/>
        <v>Budget Estimate 2027/28</v>
      </c>
      <c r="R96" s="642" t="str">
        <f>R196</f>
        <v>Budget Estimate 2028/29</v>
      </c>
      <c r="S96" s="560"/>
      <c r="T96" s="546"/>
      <c r="U96" s="546"/>
      <c r="V96" s="546"/>
      <c r="W96" s="547"/>
      <c r="X96" s="547"/>
      <c r="Y96" s="547"/>
      <c r="Z96" s="547"/>
      <c r="AA96" s="547"/>
      <c r="AB96" s="546"/>
      <c r="AC96" s="546"/>
      <c r="AD96" s="547"/>
      <c r="AE96" s="547" t="str">
        <f>AE3</f>
        <v>2013/14 Ola</v>
      </c>
      <c r="AF96" s="547" t="str">
        <f>AF3</f>
        <v>2014/15 Ola</v>
      </c>
      <c r="AG96" s="547" t="str">
        <f>AG3</f>
        <v>2015/16 Ola</v>
      </c>
      <c r="AH96" s="547" t="str">
        <f>AH3</f>
        <v>2016/17 Ola</v>
      </c>
      <c r="AI96" s="547" t="str">
        <f>AI103</f>
        <v>2017/18 Ola</v>
      </c>
      <c r="AJ96" s="547" t="str">
        <f>AJ103</f>
        <v>2018/19 Ola</v>
      </c>
      <c r="AK96" s="547" t="str">
        <f>AK103</f>
        <v>2019/20 Ola</v>
      </c>
      <c r="AL96" s="547" t="str">
        <f>AL103</f>
        <v>2020/21 Ola</v>
      </c>
      <c r="AM96" s="547" t="s">
        <v>1398</v>
      </c>
      <c r="AN96" s="547" t="s">
        <v>1399</v>
      </c>
      <c r="AO96" s="547" t="str">
        <f t="shared" ref="AO96:AT96" si="63">AO3</f>
        <v>2023/24 Ola Fakaangaanga</v>
      </c>
      <c r="AP96" s="547" t="str">
        <f t="shared" si="63"/>
        <v>2024/25 Patiseti</v>
      </c>
      <c r="AQ96" s="547" t="str">
        <f t="shared" si="63"/>
        <v>24/25 Esitimeti Liliu</v>
      </c>
      <c r="AR96" s="547" t="str">
        <f t="shared" si="63"/>
        <v>2025/26 Patiseti Fakaangaanga</v>
      </c>
      <c r="AS96" s="547" t="str">
        <f t="shared" si="63"/>
        <v>2026/27 Patiseti Fakaangaanga</v>
      </c>
      <c r="AT96" s="547" t="str">
        <f t="shared" si="63"/>
        <v>2027/28 Patiseti Fakaangaanga</v>
      </c>
      <c r="AU96" s="647"/>
      <c r="AV96" s="565" t="str">
        <f>IFERROR(#REF!/#REF!*100-100,"")</f>
        <v/>
      </c>
      <c r="AW96" s="565" t="e">
        <f>#REF!-#REF!</f>
        <v>#REF!</v>
      </c>
      <c r="AX96" s="565" t="str">
        <f>IFERROR(#REF!/#REF!*100-100,"")</f>
        <v/>
      </c>
      <c r="AY96" s="565" t="e">
        <f>#REF!-#REF!</f>
        <v>#REF!</v>
      </c>
      <c r="AZ96" s="565" t="str">
        <f>IFERROR(#REF!/#REF!*100-100,"")</f>
        <v/>
      </c>
      <c r="BA96" s="565" t="e">
        <f>#REF!-#REF!</f>
        <v>#REF!</v>
      </c>
      <c r="BB96" s="565" t="str">
        <f>IFERROR(#REF!/I96*100-100,"")</f>
        <v/>
      </c>
      <c r="BC96" s="565" t="e">
        <f>#REF!-I96</f>
        <v>#REF!</v>
      </c>
    </row>
    <row r="97" spans="1:60" hidden="1" x14ac:dyDescent="0.25">
      <c r="A97" s="587"/>
      <c r="B97" s="40" t="s">
        <v>137</v>
      </c>
      <c r="C97" s="39"/>
      <c r="D97" s="39"/>
      <c r="E97" s="39"/>
      <c r="F97" s="39"/>
      <c r="G97" s="39"/>
      <c r="H97" s="38"/>
      <c r="I97" s="38"/>
      <c r="J97" s="38"/>
      <c r="K97" s="38"/>
      <c r="L97" s="38"/>
      <c r="M97" s="970"/>
      <c r="N97" s="970"/>
      <c r="O97" s="727"/>
      <c r="P97" s="670"/>
      <c r="Q97" s="727"/>
      <c r="R97" s="1162"/>
      <c r="S97" s="559">
        <f>N97-M97</f>
        <v>0</v>
      </c>
      <c r="T97" s="38" t="s">
        <v>1396</v>
      </c>
      <c r="U97" s="38" t="s">
        <v>1396</v>
      </c>
      <c r="V97" s="38" t="s">
        <v>1397</v>
      </c>
      <c r="W97" s="38" t="s">
        <v>1397</v>
      </c>
      <c r="X97" s="38"/>
      <c r="Y97" s="38"/>
      <c r="Z97" s="38"/>
      <c r="AA97" s="38"/>
      <c r="AD97" s="581" t="s">
        <v>1364</v>
      </c>
      <c r="AE97" s="577"/>
      <c r="AF97" s="577"/>
      <c r="AG97" s="577"/>
      <c r="AH97" s="577"/>
      <c r="AI97" s="577"/>
      <c r="AJ97" s="577"/>
      <c r="AK97" s="577"/>
      <c r="AL97" s="577"/>
      <c r="AM97" s="577"/>
      <c r="AN97" s="577"/>
      <c r="AO97" s="577"/>
      <c r="AP97" s="577"/>
      <c r="AQ97" s="577"/>
      <c r="AR97" s="650"/>
      <c r="AS97" s="577"/>
      <c r="AT97" s="577"/>
      <c r="AU97" s="40" t="s">
        <v>137</v>
      </c>
      <c r="AV97" s="565" t="str">
        <f>IFERROR(#REF!/#REF!*100-100,"")</f>
        <v/>
      </c>
      <c r="AW97" s="565" t="e">
        <f>#REF!-#REF!</f>
        <v>#REF!</v>
      </c>
      <c r="AX97" s="565" t="str">
        <f>IFERROR(#REF!/#REF!*100-100,"")</f>
        <v/>
      </c>
      <c r="AY97" s="565" t="e">
        <f>#REF!-#REF!</f>
        <v>#REF!</v>
      </c>
      <c r="AZ97" s="565" t="str">
        <f>IFERROR(#REF!/#REF!*100-100,"")</f>
        <v/>
      </c>
      <c r="BA97" s="565" t="e">
        <f>#REF!-#REF!</f>
        <v>#REF!</v>
      </c>
      <c r="BB97" s="565" t="str">
        <f>IFERROR(#REF!/I97*100-100,"")</f>
        <v/>
      </c>
      <c r="BC97" s="565" t="e">
        <f>#REF!-I97</f>
        <v>#REF!</v>
      </c>
    </row>
    <row r="98" spans="1:60" ht="26.25" hidden="1" x14ac:dyDescent="0.25">
      <c r="A98" s="587"/>
      <c r="B98" s="41" t="s">
        <v>803</v>
      </c>
      <c r="C98" s="708" t="str">
        <f t="shared" ref="C98:Q99" si="64">C205</f>
        <v>n.a</v>
      </c>
      <c r="D98" s="708" t="str">
        <f t="shared" si="64"/>
        <v>n.a</v>
      </c>
      <c r="E98" s="708" t="str">
        <f t="shared" si="64"/>
        <v>n.a</v>
      </c>
      <c r="F98" s="708" t="str">
        <f t="shared" si="64"/>
        <v>n.a</v>
      </c>
      <c r="G98" s="708" t="str">
        <f t="shared" si="64"/>
        <v>n.a</v>
      </c>
      <c r="H98" s="44">
        <f t="shared" si="64"/>
        <v>34.906636970000001</v>
      </c>
      <c r="I98" s="44">
        <f t="shared" si="64"/>
        <v>37.56685092</v>
      </c>
      <c r="J98" s="44">
        <f t="shared" si="64"/>
        <v>27.208098470000003</v>
      </c>
      <c r="K98" s="44">
        <f t="shared" si="64"/>
        <v>52.1</v>
      </c>
      <c r="L98" s="44">
        <f t="shared" si="64"/>
        <v>81.5</v>
      </c>
      <c r="M98" s="793">
        <f t="shared" si="64"/>
        <v>91.6</v>
      </c>
      <c r="N98" s="793">
        <f t="shared" si="64"/>
        <v>120.2</v>
      </c>
      <c r="O98" s="727">
        <f>O205</f>
        <v>109.5</v>
      </c>
      <c r="P98" s="670">
        <f t="shared" si="64"/>
        <v>115</v>
      </c>
      <c r="Q98" s="727">
        <f t="shared" si="64"/>
        <v>84</v>
      </c>
      <c r="R98" s="1162">
        <f>R205</f>
        <v>44.5</v>
      </c>
      <c r="S98" s="559">
        <f>N98-M98</f>
        <v>28.600000000000009</v>
      </c>
      <c r="T98" s="557">
        <f t="shared" ref="T98:U100" si="65">P98/O98-1</f>
        <v>5.0228310502283158E-2</v>
      </c>
      <c r="U98" s="557">
        <f t="shared" si="65"/>
        <v>-0.26956521739130435</v>
      </c>
      <c r="V98" s="671">
        <f>N98-O98</f>
        <v>10.700000000000003</v>
      </c>
      <c r="W98" s="671">
        <f>P98-O98</f>
        <v>5.5</v>
      </c>
      <c r="X98" s="44"/>
      <c r="Y98" s="44"/>
      <c r="Z98" s="44"/>
      <c r="AA98" s="44"/>
      <c r="AB98" s="640"/>
      <c r="AC98" s="640"/>
      <c r="AD98" s="584" t="s">
        <v>1365</v>
      </c>
      <c r="AE98" s="577" t="str">
        <f t="shared" ref="AE98:AT99" si="66">C98</f>
        <v>n.a</v>
      </c>
      <c r="AF98" s="577" t="str">
        <f t="shared" si="66"/>
        <v>n.a</v>
      </c>
      <c r="AG98" s="577" t="str">
        <f t="shared" si="66"/>
        <v>n.a</v>
      </c>
      <c r="AH98" s="577" t="str">
        <f t="shared" si="66"/>
        <v>n.a</v>
      </c>
      <c r="AI98" s="577" t="str">
        <f t="shared" si="66"/>
        <v>n.a</v>
      </c>
      <c r="AJ98" s="577">
        <f t="shared" si="66"/>
        <v>34.906636970000001</v>
      </c>
      <c r="AK98" s="577">
        <f t="shared" si="66"/>
        <v>37.56685092</v>
      </c>
      <c r="AL98" s="577">
        <f t="shared" si="66"/>
        <v>27.208098470000003</v>
      </c>
      <c r="AM98" s="577">
        <f t="shared" si="66"/>
        <v>52.1</v>
      </c>
      <c r="AN98" s="577">
        <f t="shared" si="66"/>
        <v>81.5</v>
      </c>
      <c r="AO98" s="577">
        <f t="shared" si="66"/>
        <v>91.6</v>
      </c>
      <c r="AP98" s="577">
        <f t="shared" si="66"/>
        <v>120.2</v>
      </c>
      <c r="AQ98" s="577">
        <f t="shared" si="66"/>
        <v>109.5</v>
      </c>
      <c r="AR98" s="650">
        <f t="shared" si="66"/>
        <v>115</v>
      </c>
      <c r="AS98" s="577">
        <f t="shared" si="66"/>
        <v>84</v>
      </c>
      <c r="AT98" s="577">
        <f t="shared" si="66"/>
        <v>44.5</v>
      </c>
      <c r="AU98" s="41" t="s">
        <v>803</v>
      </c>
      <c r="AV98" s="565" t="str">
        <f>IFERROR(#REF!/#REF!*100-100,"")</f>
        <v/>
      </c>
      <c r="AW98" s="565" t="e">
        <f>#REF!-#REF!</f>
        <v>#REF!</v>
      </c>
      <c r="AX98" s="565" t="str">
        <f>IFERROR(#REF!/#REF!*100-100,"")</f>
        <v/>
      </c>
      <c r="AY98" s="565" t="e">
        <f>#REF!-#REF!</f>
        <v>#REF!</v>
      </c>
      <c r="AZ98" s="565" t="str">
        <f>IFERROR(#REF!/#REF!*100-100,"")</f>
        <v/>
      </c>
      <c r="BA98" s="565" t="e">
        <f>#REF!-#REF!</f>
        <v>#REF!</v>
      </c>
      <c r="BB98" s="565" t="str">
        <f>IFERROR(#REF!/I98*100-100,"")</f>
        <v/>
      </c>
      <c r="BC98" s="565" t="e">
        <f>#REF!-I98</f>
        <v>#REF!</v>
      </c>
      <c r="BE98" s="580" t="e">
        <f>#REF!-I98</f>
        <v>#REF!</v>
      </c>
      <c r="BF98" s="580" t="e">
        <f>#REF!-I98</f>
        <v>#REF!</v>
      </c>
      <c r="BG98" s="580" t="e">
        <f>#REF!-#REF!</f>
        <v>#REF!</v>
      </c>
      <c r="BH98" s="580" t="e">
        <f>#REF!-#REF!</f>
        <v>#REF!</v>
      </c>
    </row>
    <row r="99" spans="1:60" hidden="1" x14ac:dyDescent="0.25">
      <c r="A99" s="587"/>
      <c r="B99" s="41" t="s">
        <v>804</v>
      </c>
      <c r="C99" s="708" t="str">
        <f t="shared" si="64"/>
        <v>n.a</v>
      </c>
      <c r="D99" s="708" t="str">
        <f t="shared" si="64"/>
        <v>n.a</v>
      </c>
      <c r="E99" s="708" t="str">
        <f t="shared" si="64"/>
        <v>n.a</v>
      </c>
      <c r="F99" s="708" t="str">
        <f t="shared" si="64"/>
        <v>n.a</v>
      </c>
      <c r="G99" s="708" t="str">
        <f t="shared" si="64"/>
        <v>n.a</v>
      </c>
      <c r="H99" s="44">
        <f t="shared" si="64"/>
        <v>177.59077759000002</v>
      </c>
      <c r="I99" s="44">
        <f t="shared" si="64"/>
        <v>176.10642252</v>
      </c>
      <c r="J99" s="44">
        <f t="shared" si="64"/>
        <v>212.31905494</v>
      </c>
      <c r="K99" s="44">
        <f t="shared" si="64"/>
        <v>227.7</v>
      </c>
      <c r="L99" s="44">
        <f t="shared" si="64"/>
        <v>327.60000000000002</v>
      </c>
      <c r="M99" s="793">
        <f t="shared" si="64"/>
        <v>335</v>
      </c>
      <c r="N99" s="793">
        <f t="shared" si="64"/>
        <v>389</v>
      </c>
      <c r="O99" s="727">
        <f>O206</f>
        <v>277.3</v>
      </c>
      <c r="P99" s="670">
        <f t="shared" si="64"/>
        <v>348.79999999999995</v>
      </c>
      <c r="Q99" s="727">
        <f t="shared" si="64"/>
        <v>341.1</v>
      </c>
      <c r="R99" s="1162">
        <f>R206</f>
        <v>224.8</v>
      </c>
      <c r="S99" s="559">
        <f>N99-M99</f>
        <v>54</v>
      </c>
      <c r="T99" s="557">
        <f t="shared" si="65"/>
        <v>0.2578434908041829</v>
      </c>
      <c r="U99" s="557">
        <f t="shared" si="65"/>
        <v>-2.2075688073394328E-2</v>
      </c>
      <c r="V99" s="671">
        <f>N99-O99</f>
        <v>111.69999999999999</v>
      </c>
      <c r="W99" s="671">
        <f>P99-O99</f>
        <v>71.499999999999943</v>
      </c>
      <c r="X99" s="44"/>
      <c r="Y99" s="44"/>
      <c r="Z99" s="44"/>
      <c r="AA99" s="44"/>
      <c r="AB99" s="640"/>
      <c r="AC99" s="640"/>
      <c r="AD99" s="576" t="s">
        <v>1366</v>
      </c>
      <c r="AE99" s="577" t="str">
        <f t="shared" si="66"/>
        <v>n.a</v>
      </c>
      <c r="AF99" s="577" t="str">
        <f t="shared" si="66"/>
        <v>n.a</v>
      </c>
      <c r="AG99" s="577" t="str">
        <f t="shared" si="66"/>
        <v>n.a</v>
      </c>
      <c r="AH99" s="577" t="str">
        <f t="shared" si="66"/>
        <v>n.a</v>
      </c>
      <c r="AI99" s="577" t="str">
        <f t="shared" si="66"/>
        <v>n.a</v>
      </c>
      <c r="AJ99" s="577">
        <f t="shared" si="66"/>
        <v>177.59077759000002</v>
      </c>
      <c r="AK99" s="577">
        <f t="shared" si="66"/>
        <v>176.10642252</v>
      </c>
      <c r="AL99" s="577">
        <f t="shared" si="66"/>
        <v>212.31905494</v>
      </c>
      <c r="AM99" s="577">
        <f t="shared" si="66"/>
        <v>227.7</v>
      </c>
      <c r="AN99" s="577">
        <f t="shared" si="66"/>
        <v>327.60000000000002</v>
      </c>
      <c r="AO99" s="577">
        <f t="shared" si="66"/>
        <v>335</v>
      </c>
      <c r="AP99" s="577">
        <f t="shared" si="66"/>
        <v>389</v>
      </c>
      <c r="AQ99" s="577">
        <f t="shared" si="66"/>
        <v>277.3</v>
      </c>
      <c r="AR99" s="650">
        <f t="shared" si="66"/>
        <v>348.79999999999995</v>
      </c>
      <c r="AS99" s="577">
        <f t="shared" si="66"/>
        <v>341.1</v>
      </c>
      <c r="AT99" s="577">
        <f t="shared" si="66"/>
        <v>224.8</v>
      </c>
      <c r="AU99" s="41" t="s">
        <v>804</v>
      </c>
      <c r="AV99" s="565" t="str">
        <f>IFERROR(#REF!/#REF!*100-100,"")</f>
        <v/>
      </c>
      <c r="AW99" s="565" t="e">
        <f>#REF!-#REF!</f>
        <v>#REF!</v>
      </c>
      <c r="AX99" s="565" t="str">
        <f>IFERROR(#REF!/#REF!*100-100,"")</f>
        <v/>
      </c>
      <c r="AY99" s="565" t="e">
        <f>#REF!-#REF!</f>
        <v>#REF!</v>
      </c>
      <c r="AZ99" s="565" t="str">
        <f>IFERROR(#REF!/#REF!*100-100,"")</f>
        <v/>
      </c>
      <c r="BA99" s="565" t="e">
        <f>#REF!-#REF!</f>
        <v>#REF!</v>
      </c>
      <c r="BB99" s="565" t="str">
        <f>IFERROR(#REF!/I99*100-100,"")</f>
        <v/>
      </c>
      <c r="BC99" s="565" t="e">
        <f>#REF!-I99</f>
        <v>#REF!</v>
      </c>
      <c r="BE99" s="580" t="e">
        <f>#REF!-I99</f>
        <v>#REF!</v>
      </c>
      <c r="BF99" s="580" t="e">
        <f>#REF!-I99</f>
        <v>#REF!</v>
      </c>
      <c r="BG99" s="580" t="e">
        <f>#REF!-#REF!</f>
        <v>#REF!</v>
      </c>
      <c r="BH99" s="580" t="e">
        <f>#REF!-#REF!</f>
        <v>#REF!</v>
      </c>
    </row>
    <row r="100" spans="1:60" hidden="1" x14ac:dyDescent="0.25">
      <c r="A100" s="587"/>
      <c r="B100" s="699" t="s">
        <v>1392</v>
      </c>
      <c r="C100" s="709">
        <f>C204</f>
        <v>69.651026820000013</v>
      </c>
      <c r="D100" s="709">
        <f>D204</f>
        <v>47.581465129999998</v>
      </c>
      <c r="E100" s="709">
        <f>E204</f>
        <v>55.014133440000002</v>
      </c>
      <c r="F100" s="709">
        <f>F204</f>
        <v>69.950283810000002</v>
      </c>
      <c r="G100" s="709">
        <f>G204</f>
        <v>190.77760127500005</v>
      </c>
      <c r="H100" s="208">
        <f t="shared" ref="H100:Q100" si="67">SUM(H98:H99)</f>
        <v>212.49741456000001</v>
      </c>
      <c r="I100" s="208">
        <f t="shared" si="67"/>
        <v>213.67327344</v>
      </c>
      <c r="J100" s="208">
        <f t="shared" si="67"/>
        <v>239.52715341000001</v>
      </c>
      <c r="K100" s="208">
        <f t="shared" si="67"/>
        <v>279.8</v>
      </c>
      <c r="L100" s="208">
        <f t="shared" si="67"/>
        <v>409.1</v>
      </c>
      <c r="M100" s="995">
        <f t="shared" si="67"/>
        <v>426.6</v>
      </c>
      <c r="N100" s="995">
        <f t="shared" si="67"/>
        <v>509.2</v>
      </c>
      <c r="O100" s="996">
        <f>SUM(O98:O99)</f>
        <v>386.8</v>
      </c>
      <c r="P100" s="701">
        <f t="shared" si="67"/>
        <v>463.79999999999995</v>
      </c>
      <c r="Q100" s="996">
        <f t="shared" si="67"/>
        <v>425.1</v>
      </c>
      <c r="R100" s="1171">
        <f>SUM(R98:R99)</f>
        <v>269.3</v>
      </c>
      <c r="S100" s="560">
        <f>P100-O100</f>
        <v>76.999999999999943</v>
      </c>
      <c r="T100" s="592">
        <f t="shared" si="65"/>
        <v>0.19906928645294708</v>
      </c>
      <c r="U100" s="592">
        <f t="shared" si="65"/>
        <v>-8.3441138421733396E-2</v>
      </c>
      <c r="V100" s="678">
        <f>N100-O100</f>
        <v>122.39999999999998</v>
      </c>
      <c r="W100" s="671">
        <f>P100-O100</f>
        <v>76.999999999999943</v>
      </c>
      <c r="X100" s="654"/>
      <c r="Y100" s="654"/>
      <c r="Z100" s="654"/>
      <c r="AA100" s="654"/>
      <c r="AB100" s="45"/>
      <c r="AC100" s="45"/>
      <c r="AD100" s="651" t="s">
        <v>1408</v>
      </c>
      <c r="AE100" s="652">
        <f t="shared" ref="AE100:AS100" si="68">SUM(AE98:AE99)</f>
        <v>0</v>
      </c>
      <c r="AF100" s="652">
        <f t="shared" si="68"/>
        <v>0</v>
      </c>
      <c r="AG100" s="652">
        <f t="shared" si="68"/>
        <v>0</v>
      </c>
      <c r="AH100" s="652">
        <f t="shared" si="68"/>
        <v>0</v>
      </c>
      <c r="AI100" s="652">
        <f t="shared" si="68"/>
        <v>0</v>
      </c>
      <c r="AJ100" s="652">
        <f t="shared" si="68"/>
        <v>212.49741456000001</v>
      </c>
      <c r="AK100" s="652">
        <f t="shared" si="68"/>
        <v>213.67327344</v>
      </c>
      <c r="AL100" s="652">
        <f t="shared" si="68"/>
        <v>239.52715341000001</v>
      </c>
      <c r="AM100" s="652">
        <f t="shared" si="68"/>
        <v>279.8</v>
      </c>
      <c r="AN100" s="652">
        <f t="shared" si="68"/>
        <v>409.1</v>
      </c>
      <c r="AO100" s="652">
        <f t="shared" si="68"/>
        <v>426.6</v>
      </c>
      <c r="AP100" s="652">
        <f t="shared" si="68"/>
        <v>509.2</v>
      </c>
      <c r="AQ100" s="652">
        <f>SUM(AQ98:AQ99)</f>
        <v>386.8</v>
      </c>
      <c r="AR100" s="652">
        <f t="shared" si="68"/>
        <v>463.79999999999995</v>
      </c>
      <c r="AS100" s="652">
        <f t="shared" si="68"/>
        <v>425.1</v>
      </c>
      <c r="AT100" s="652">
        <f>SUM(AT98:AT99)</f>
        <v>269.3</v>
      </c>
      <c r="AU100" s="655" t="s">
        <v>1392</v>
      </c>
      <c r="AV100" s="565" t="str">
        <f>IFERROR(#REF!/#REF!*100-100,"")</f>
        <v/>
      </c>
      <c r="AW100" s="565" t="e">
        <f>#REF!-#REF!</f>
        <v>#REF!</v>
      </c>
      <c r="AX100" s="565" t="str">
        <f>IFERROR(#REF!/#REF!*100-100,"")</f>
        <v/>
      </c>
      <c r="AY100" s="565" t="e">
        <f>#REF!-#REF!</f>
        <v>#REF!</v>
      </c>
      <c r="AZ100" s="565" t="str">
        <f>IFERROR(#REF!/#REF!*100-100,"")</f>
        <v/>
      </c>
      <c r="BA100" s="565" t="e">
        <f>#REF!-#REF!</f>
        <v>#REF!</v>
      </c>
      <c r="BB100" s="565" t="str">
        <f>IFERROR(#REF!/I100*100-100,"")</f>
        <v/>
      </c>
      <c r="BC100" s="565" t="e">
        <f>#REF!-I100</f>
        <v>#REF!</v>
      </c>
      <c r="BE100" s="580" t="e">
        <f>#REF!-I100</f>
        <v>#REF!</v>
      </c>
      <c r="BF100" s="580" t="e">
        <f>#REF!-I100</f>
        <v>#REF!</v>
      </c>
      <c r="BG100" s="580" t="e">
        <f>#REF!-#REF!</f>
        <v>#REF!</v>
      </c>
      <c r="BH100" s="580" t="e">
        <f>#REF!-#REF!</f>
        <v>#REF!</v>
      </c>
    </row>
    <row r="101" spans="1:60" hidden="1" x14ac:dyDescent="0.25">
      <c r="A101" s="587"/>
      <c r="AE101" s="710"/>
      <c r="AF101" s="710"/>
      <c r="AG101" s="710"/>
      <c r="AH101" s="710"/>
      <c r="AI101" s="710"/>
      <c r="AJ101" s="710"/>
      <c r="AK101" s="710"/>
      <c r="AL101" s="710"/>
      <c r="AM101" s="710"/>
      <c r="AN101" s="710"/>
      <c r="AO101" s="710"/>
      <c r="AP101" s="711"/>
      <c r="AQ101" s="711"/>
      <c r="AR101" s="710"/>
      <c r="AS101" s="710"/>
      <c r="AV101" s="565" t="str">
        <f>IFERROR(#REF!/#REF!*100-100,"")</f>
        <v/>
      </c>
      <c r="AW101" s="565" t="e">
        <f>#REF!-#REF!</f>
        <v>#REF!</v>
      </c>
      <c r="AX101" s="565" t="str">
        <f>IFERROR(#REF!/#REF!*100-100,"")</f>
        <v/>
      </c>
      <c r="AY101" s="565" t="e">
        <f>#REF!-#REF!</f>
        <v>#REF!</v>
      </c>
      <c r="AZ101" s="565" t="str">
        <f>IFERROR(#REF!/#REF!*100-100,"")</f>
        <v/>
      </c>
      <c r="BA101" s="565" t="e">
        <f>#REF!-#REF!</f>
        <v>#REF!</v>
      </c>
      <c r="BB101" s="565" t="str">
        <f>IFERROR(#REF!/I101*100-100,"")</f>
        <v/>
      </c>
      <c r="BC101" s="565" t="e">
        <f>#REF!-I101</f>
        <v>#REF!</v>
      </c>
    </row>
    <row r="102" spans="1:60" hidden="1" x14ac:dyDescent="0.25">
      <c r="A102" s="587"/>
      <c r="B102" s="37" t="s">
        <v>1430</v>
      </c>
      <c r="C102" s="37"/>
      <c r="D102" s="37"/>
      <c r="E102" s="37"/>
      <c r="F102" s="37"/>
      <c r="G102" s="37"/>
      <c r="AD102" s="541" t="s">
        <v>1431</v>
      </c>
      <c r="AP102" s="551"/>
      <c r="AQ102" s="551"/>
      <c r="AU102" s="37" t="s">
        <v>1432</v>
      </c>
      <c r="AV102" s="565" t="str">
        <f>IFERROR(#REF!/#REF!*100-100,"")</f>
        <v/>
      </c>
      <c r="AW102" s="565" t="e">
        <f>#REF!-#REF!</f>
        <v>#REF!</v>
      </c>
      <c r="AX102" s="565" t="str">
        <f>IFERROR(#REF!/#REF!*100-100,"")</f>
        <v/>
      </c>
      <c r="AY102" s="565" t="e">
        <f>#REF!-#REF!</f>
        <v>#REF!</v>
      </c>
      <c r="AZ102" s="565" t="str">
        <f>IFERROR(#REF!/#REF!*100-100,"")</f>
        <v/>
      </c>
      <c r="BA102" s="565" t="e">
        <f>#REF!-#REF!</f>
        <v>#REF!</v>
      </c>
      <c r="BB102" s="565" t="str">
        <f>IFERROR(#REF!/I102*100-100,"")</f>
        <v/>
      </c>
      <c r="BC102" s="565" t="e">
        <f>#REF!-I102</f>
        <v>#REF!</v>
      </c>
    </row>
    <row r="103" spans="1:60" ht="53.25" hidden="1" customHeight="1" x14ac:dyDescent="0.25">
      <c r="A103" s="645"/>
      <c r="B103" s="712"/>
      <c r="C103" s="200" t="str">
        <f>C3</f>
        <v>2013/14 Actual</v>
      </c>
      <c r="D103" s="200" t="str">
        <f>D3</f>
        <v>2014/15 Actual</v>
      </c>
      <c r="E103" s="200" t="str">
        <f>E3</f>
        <v>2015/16 Actual</v>
      </c>
      <c r="F103" s="200" t="str">
        <f>F3</f>
        <v>2016/17 Actual</v>
      </c>
      <c r="G103" s="200" t="str">
        <f t="shared" ref="G103:Q103" si="69">G196</f>
        <v>2017/18 Actual</v>
      </c>
      <c r="H103" s="200" t="str">
        <f t="shared" si="69"/>
        <v>2018/19 Actual</v>
      </c>
      <c r="I103" s="200" t="str">
        <f t="shared" si="69"/>
        <v>2019/20 Actual</v>
      </c>
      <c r="J103" s="200" t="str">
        <f t="shared" si="69"/>
        <v>2020/21 Actual</v>
      </c>
      <c r="K103" s="200" t="str">
        <f t="shared" si="69"/>
        <v>2021/22 Actual</v>
      </c>
      <c r="L103" s="200" t="str">
        <f t="shared" si="69"/>
        <v>Budget Estimate 2022/23</v>
      </c>
      <c r="M103" s="990" t="str">
        <f t="shared" si="69"/>
        <v>Actual FY2025</v>
      </c>
      <c r="N103" s="990" t="str">
        <f t="shared" si="69"/>
        <v>Budget Estimate 2025/26</v>
      </c>
      <c r="O103" s="642" t="str">
        <f>O196</f>
        <v>Budget Outturn FY2026</v>
      </c>
      <c r="P103" s="668" t="str">
        <f t="shared" si="69"/>
        <v xml:space="preserve">Budget Estimate 2026/27 </v>
      </c>
      <c r="Q103" s="642" t="str">
        <f t="shared" si="69"/>
        <v>Budget Estimate 2027/28</v>
      </c>
      <c r="R103" s="642" t="str">
        <f>R196</f>
        <v>Budget Estimate 2028/29</v>
      </c>
      <c r="S103" s="546"/>
      <c r="T103" s="546"/>
      <c r="U103" s="546"/>
      <c r="V103" s="546"/>
      <c r="W103" s="547"/>
      <c r="X103" s="547"/>
      <c r="Y103" s="547"/>
      <c r="Z103" s="547"/>
      <c r="AA103" s="547"/>
      <c r="AB103" s="546"/>
      <c r="AC103" s="546"/>
      <c r="AD103" s="547"/>
      <c r="AE103" s="547" t="str">
        <f>AE3</f>
        <v>2013/14 Ola</v>
      </c>
      <c r="AF103" s="547" t="str">
        <f>AF3</f>
        <v>2014/15 Ola</v>
      </c>
      <c r="AG103" s="547" t="str">
        <f>AG3</f>
        <v>2015/16 Ola</v>
      </c>
      <c r="AH103" s="547" t="str">
        <f>AH3</f>
        <v>2016/17 Ola</v>
      </c>
      <c r="AI103" s="547" t="str">
        <f>AI113</f>
        <v>2017/18 Ola</v>
      </c>
      <c r="AJ103" s="547" t="str">
        <f>AJ113</f>
        <v>2018/19 Ola</v>
      </c>
      <c r="AK103" s="547" t="str">
        <f>AK113</f>
        <v>2019/20 Ola</v>
      </c>
      <c r="AL103" s="547" t="str">
        <f>AL113</f>
        <v>2020/21 Ola</v>
      </c>
      <c r="AM103" s="547" t="s">
        <v>1398</v>
      </c>
      <c r="AN103" s="547" t="s">
        <v>1399</v>
      </c>
      <c r="AO103" s="547" t="str">
        <f t="shared" ref="AO103:AT103" si="70">AO3</f>
        <v>2023/24 Ola Fakaangaanga</v>
      </c>
      <c r="AP103" s="547" t="str">
        <f t="shared" si="70"/>
        <v>2024/25 Patiseti</v>
      </c>
      <c r="AQ103" s="547" t="str">
        <f t="shared" si="70"/>
        <v>24/25 Esitimeti Liliu</v>
      </c>
      <c r="AR103" s="547" t="str">
        <f t="shared" si="70"/>
        <v>2025/26 Patiseti Fakaangaanga</v>
      </c>
      <c r="AS103" s="547" t="str">
        <f t="shared" si="70"/>
        <v>2026/27 Patiseti Fakaangaanga</v>
      </c>
      <c r="AT103" s="547" t="str">
        <f t="shared" si="70"/>
        <v>2027/28 Patiseti Fakaangaanga</v>
      </c>
      <c r="AU103" s="548"/>
      <c r="AV103" s="565" t="str">
        <f>IFERROR(#REF!/#REF!*100-100,"")</f>
        <v/>
      </c>
      <c r="AW103" s="565" t="e">
        <f>#REF!-#REF!</f>
        <v>#REF!</v>
      </c>
      <c r="AX103" s="565" t="str">
        <f>IFERROR(#REF!/#REF!*100-100,"")</f>
        <v/>
      </c>
      <c r="AY103" s="565" t="e">
        <f>#REF!-#REF!</f>
        <v>#REF!</v>
      </c>
      <c r="AZ103" s="565" t="str">
        <f>IFERROR(#REF!/#REF!*100-100,"")</f>
        <v/>
      </c>
      <c r="BA103" s="565" t="e">
        <f>#REF!-#REF!</f>
        <v>#REF!</v>
      </c>
      <c r="BB103" s="565" t="str">
        <f>IFERROR(#REF!/I103*100-100,"")</f>
        <v/>
      </c>
      <c r="BC103" s="565" t="e">
        <f>#REF!-I103</f>
        <v>#REF!</v>
      </c>
    </row>
    <row r="104" spans="1:60" hidden="1" x14ac:dyDescent="0.25">
      <c r="A104" s="587"/>
      <c r="B104" s="40" t="s">
        <v>299</v>
      </c>
      <c r="C104" s="39"/>
      <c r="D104" s="39"/>
      <c r="E104" s="39"/>
      <c r="F104" s="39"/>
      <c r="G104" s="39"/>
      <c r="H104" s="38"/>
      <c r="I104" s="38"/>
      <c r="J104" s="38"/>
      <c r="K104" s="38"/>
      <c r="L104" s="38"/>
      <c r="M104" s="970"/>
      <c r="N104" s="970"/>
      <c r="O104" s="727"/>
      <c r="P104" s="670"/>
      <c r="Q104" s="727"/>
      <c r="R104" s="1162"/>
      <c r="S104" s="38"/>
      <c r="T104" s="38" t="s">
        <v>1396</v>
      </c>
      <c r="U104" s="38" t="s">
        <v>1396</v>
      </c>
      <c r="V104" s="38" t="s">
        <v>1397</v>
      </c>
      <c r="W104" s="38" t="s">
        <v>1397</v>
      </c>
      <c r="X104" s="38"/>
      <c r="Y104" s="38"/>
      <c r="Z104" s="38"/>
      <c r="AA104" s="38"/>
      <c r="AD104" s="713" t="s">
        <v>1407</v>
      </c>
      <c r="AE104" s="577"/>
      <c r="AF104" s="577"/>
      <c r="AG104" s="577"/>
      <c r="AH104" s="577"/>
      <c r="AI104" s="577"/>
      <c r="AJ104" s="577"/>
      <c r="AK104" s="577"/>
      <c r="AL104" s="577"/>
      <c r="AM104" s="577"/>
      <c r="AN104" s="577"/>
      <c r="AO104" s="577"/>
      <c r="AP104" s="577"/>
      <c r="AQ104" s="577"/>
      <c r="AR104" s="650"/>
      <c r="AS104" s="577"/>
      <c r="AT104" s="577"/>
      <c r="AU104" s="40" t="s">
        <v>299</v>
      </c>
      <c r="AV104" s="565" t="str">
        <f>IFERROR(#REF!/#REF!*100-100,"")</f>
        <v/>
      </c>
      <c r="AW104" s="565" t="e">
        <f>#REF!-#REF!</f>
        <v>#REF!</v>
      </c>
      <c r="AX104" s="565" t="str">
        <f>IFERROR(#REF!/#REF!*100-100,"")</f>
        <v/>
      </c>
      <c r="AY104" s="565" t="e">
        <f>#REF!-#REF!</f>
        <v>#REF!</v>
      </c>
      <c r="AZ104" s="565" t="str">
        <f>IFERROR(#REF!/#REF!*100-100,"")</f>
        <v/>
      </c>
      <c r="BA104" s="565" t="e">
        <f>#REF!-#REF!</f>
        <v>#REF!</v>
      </c>
      <c r="BB104" s="565" t="str">
        <f>IFERROR(#REF!/I104*100-100,"")</f>
        <v/>
      </c>
      <c r="BC104" s="565" t="e">
        <f>#REF!-I104</f>
        <v>#REF!</v>
      </c>
    </row>
    <row r="105" spans="1:60" hidden="1" x14ac:dyDescent="0.25">
      <c r="A105" s="587"/>
      <c r="B105" s="41" t="s">
        <v>300</v>
      </c>
      <c r="C105" s="574">
        <f t="shared" ref="C105:Q108" si="71">C208</f>
        <v>10.530852350000002</v>
      </c>
      <c r="D105" s="574">
        <f t="shared" si="71"/>
        <v>12.47256028</v>
      </c>
      <c r="E105" s="574">
        <f t="shared" si="71"/>
        <v>11.926174130000001</v>
      </c>
      <c r="F105" s="574">
        <f t="shared" si="71"/>
        <v>12.833184719999998</v>
      </c>
      <c r="G105" s="574">
        <f t="shared" si="71"/>
        <v>10.848136519999999</v>
      </c>
      <c r="H105" s="574">
        <f t="shared" si="71"/>
        <v>10.14273916</v>
      </c>
      <c r="I105" s="574">
        <f t="shared" si="71"/>
        <v>14.458547320000001</v>
      </c>
      <c r="J105" s="574">
        <f t="shared" si="71"/>
        <v>13.215253539999999</v>
      </c>
      <c r="K105" s="574">
        <f t="shared" si="71"/>
        <v>10.395382550000003</v>
      </c>
      <c r="L105" s="574">
        <f t="shared" si="71"/>
        <v>10.895099999999999</v>
      </c>
      <c r="M105" s="793">
        <f t="shared" si="71"/>
        <v>35.204180980000004</v>
      </c>
      <c r="N105" s="793">
        <f t="shared" si="71"/>
        <v>41.892899999999997</v>
      </c>
      <c r="O105" s="727">
        <f>O208</f>
        <v>39.412799999999997</v>
      </c>
      <c r="P105" s="670">
        <f t="shared" si="71"/>
        <v>36.0685</v>
      </c>
      <c r="Q105" s="727">
        <f t="shared" si="71"/>
        <v>38.988100000000003</v>
      </c>
      <c r="R105" s="727">
        <f>R208</f>
        <v>40.911000000000001</v>
      </c>
      <c r="S105" s="574"/>
      <c r="T105" s="557">
        <f t="shared" ref="T105:U110" si="72">P105/O105-1</f>
        <v>-8.4853144156213145E-2</v>
      </c>
      <c r="U105" s="557">
        <f t="shared" si="72"/>
        <v>8.094597779225654E-2</v>
      </c>
      <c r="V105" s="671">
        <f t="shared" ref="V105:V110" si="73">O105-P105</f>
        <v>3.3442999999999969</v>
      </c>
      <c r="W105" s="671">
        <f t="shared" ref="W105:W110" si="74">Q105-P105</f>
        <v>2.9196000000000026</v>
      </c>
      <c r="X105" s="574"/>
      <c r="Y105" s="574"/>
      <c r="Z105" s="574"/>
      <c r="AA105" s="574"/>
      <c r="AB105" s="575"/>
      <c r="AC105" s="575"/>
      <c r="AD105" s="576" t="s">
        <v>1433</v>
      </c>
      <c r="AE105" s="577">
        <f t="shared" ref="AE105:AT109" si="75">C105</f>
        <v>10.530852350000002</v>
      </c>
      <c r="AF105" s="577">
        <f t="shared" si="75"/>
        <v>12.47256028</v>
      </c>
      <c r="AG105" s="577">
        <f t="shared" si="75"/>
        <v>11.926174130000001</v>
      </c>
      <c r="AH105" s="577">
        <f t="shared" si="75"/>
        <v>12.833184719999998</v>
      </c>
      <c r="AI105" s="577">
        <f t="shared" si="75"/>
        <v>10.848136519999999</v>
      </c>
      <c r="AJ105" s="577">
        <f t="shared" si="75"/>
        <v>10.14273916</v>
      </c>
      <c r="AK105" s="577">
        <f t="shared" si="75"/>
        <v>14.458547320000001</v>
      </c>
      <c r="AL105" s="577">
        <f t="shared" si="75"/>
        <v>13.215253539999999</v>
      </c>
      <c r="AM105" s="577">
        <f t="shared" si="75"/>
        <v>10.395382550000003</v>
      </c>
      <c r="AN105" s="577">
        <f t="shared" si="75"/>
        <v>10.895099999999999</v>
      </c>
      <c r="AO105" s="577">
        <f t="shared" si="75"/>
        <v>35.204180980000004</v>
      </c>
      <c r="AP105" s="577">
        <f t="shared" si="75"/>
        <v>41.892899999999997</v>
      </c>
      <c r="AQ105" s="577">
        <f t="shared" si="75"/>
        <v>39.412799999999997</v>
      </c>
      <c r="AR105" s="650">
        <f t="shared" si="75"/>
        <v>36.0685</v>
      </c>
      <c r="AS105" s="577">
        <f t="shared" si="75"/>
        <v>38.988100000000003</v>
      </c>
      <c r="AT105" s="577">
        <f t="shared" si="75"/>
        <v>40.911000000000001</v>
      </c>
      <c r="AU105" s="41" t="s">
        <v>300</v>
      </c>
      <c r="AV105" s="565" t="str">
        <f>IFERROR(#REF!/#REF!*100-100,"")</f>
        <v/>
      </c>
      <c r="AW105" s="565" t="e">
        <f>#REF!-#REF!</f>
        <v>#REF!</v>
      </c>
      <c r="AX105" s="565" t="str">
        <f>IFERROR(#REF!/#REF!*100-100,"")</f>
        <v/>
      </c>
      <c r="AY105" s="565" t="e">
        <f>#REF!-#REF!</f>
        <v>#REF!</v>
      </c>
      <c r="AZ105" s="565" t="str">
        <f>IFERROR(#REF!/#REF!*100-100,"")</f>
        <v/>
      </c>
      <c r="BA105" s="565" t="e">
        <f>#REF!-#REF!</f>
        <v>#REF!</v>
      </c>
      <c r="BB105" s="565" t="str">
        <f>IFERROR(#REF!/I105*100-100,"")</f>
        <v/>
      </c>
      <c r="BC105" s="565" t="e">
        <f>#REF!-I105</f>
        <v>#REF!</v>
      </c>
      <c r="BE105" s="580" t="e">
        <f>#REF!-I105</f>
        <v>#REF!</v>
      </c>
      <c r="BF105" s="580" t="e">
        <f>#REF!-I105</f>
        <v>#REF!</v>
      </c>
      <c r="BG105" s="580" t="e">
        <f>#REF!-#REF!</f>
        <v>#REF!</v>
      </c>
      <c r="BH105" s="580" t="e">
        <f>#REF!-#REF!</f>
        <v>#REF!</v>
      </c>
    </row>
    <row r="106" spans="1:60" hidden="1" x14ac:dyDescent="0.25">
      <c r="A106" s="587"/>
      <c r="B106" s="41" t="s">
        <v>337</v>
      </c>
      <c r="C106" s="574">
        <f t="shared" si="71"/>
        <v>13.159857539999997</v>
      </c>
      <c r="D106" s="574">
        <f t="shared" si="71"/>
        <v>13.249579909999996</v>
      </c>
      <c r="E106" s="574">
        <f t="shared" si="71"/>
        <v>16.507900799999994</v>
      </c>
      <c r="F106" s="574">
        <f t="shared" si="71"/>
        <v>14.073519970000001</v>
      </c>
      <c r="G106" s="574">
        <f t="shared" si="71"/>
        <v>14.618754309999995</v>
      </c>
      <c r="H106" s="574">
        <f t="shared" si="71"/>
        <v>15.29923825</v>
      </c>
      <c r="I106" s="574">
        <f t="shared" si="71"/>
        <v>14.523533020000007</v>
      </c>
      <c r="J106" s="574">
        <f t="shared" si="71"/>
        <v>13.38088905</v>
      </c>
      <c r="K106" s="574">
        <f t="shared" si="71"/>
        <v>11.27180083</v>
      </c>
      <c r="L106" s="574">
        <f t="shared" si="71"/>
        <v>16.151199999999999</v>
      </c>
      <c r="M106" s="793">
        <f t="shared" si="71"/>
        <v>19.617803859999999</v>
      </c>
      <c r="N106" s="793">
        <f t="shared" si="71"/>
        <v>29.927800000000001</v>
      </c>
      <c r="O106" s="727">
        <f>O209</f>
        <v>21.2942</v>
      </c>
      <c r="P106" s="670">
        <f t="shared" si="71"/>
        <v>22.985299999999999</v>
      </c>
      <c r="Q106" s="727">
        <f t="shared" si="71"/>
        <v>24.536000000000001</v>
      </c>
      <c r="R106" s="727">
        <f>R209</f>
        <v>26.276900000000001</v>
      </c>
      <c r="S106" s="574"/>
      <c r="T106" s="557">
        <f t="shared" si="72"/>
        <v>7.941599120887366E-2</v>
      </c>
      <c r="U106" s="557">
        <f t="shared" si="72"/>
        <v>6.746485797444457E-2</v>
      </c>
      <c r="V106" s="671">
        <f t="shared" si="73"/>
        <v>-1.6910999999999987</v>
      </c>
      <c r="W106" s="671">
        <f t="shared" si="74"/>
        <v>1.5507000000000026</v>
      </c>
      <c r="X106" s="574"/>
      <c r="Y106" s="574"/>
      <c r="Z106" s="574"/>
      <c r="AA106" s="574"/>
      <c r="AB106" s="575"/>
      <c r="AC106" s="575"/>
      <c r="AD106" s="576" t="s">
        <v>1434</v>
      </c>
      <c r="AE106" s="577">
        <f t="shared" si="75"/>
        <v>13.159857539999997</v>
      </c>
      <c r="AF106" s="577">
        <f t="shared" si="75"/>
        <v>13.249579909999996</v>
      </c>
      <c r="AG106" s="577">
        <f t="shared" si="75"/>
        <v>16.507900799999994</v>
      </c>
      <c r="AH106" s="577">
        <f t="shared" si="75"/>
        <v>14.073519970000001</v>
      </c>
      <c r="AI106" s="577">
        <f t="shared" si="75"/>
        <v>14.618754309999995</v>
      </c>
      <c r="AJ106" s="577">
        <f t="shared" si="75"/>
        <v>15.29923825</v>
      </c>
      <c r="AK106" s="577">
        <f t="shared" si="75"/>
        <v>14.523533020000007</v>
      </c>
      <c r="AL106" s="577">
        <f t="shared" si="75"/>
        <v>13.38088905</v>
      </c>
      <c r="AM106" s="577">
        <f t="shared" si="75"/>
        <v>11.27180083</v>
      </c>
      <c r="AN106" s="577">
        <f t="shared" si="75"/>
        <v>16.151199999999999</v>
      </c>
      <c r="AO106" s="577">
        <f t="shared" si="75"/>
        <v>19.617803859999999</v>
      </c>
      <c r="AP106" s="577">
        <f t="shared" si="75"/>
        <v>29.927800000000001</v>
      </c>
      <c r="AQ106" s="577">
        <f t="shared" si="75"/>
        <v>21.2942</v>
      </c>
      <c r="AR106" s="650">
        <f t="shared" si="75"/>
        <v>22.985299999999999</v>
      </c>
      <c r="AS106" s="577">
        <f t="shared" si="75"/>
        <v>24.536000000000001</v>
      </c>
      <c r="AT106" s="577">
        <f t="shared" si="75"/>
        <v>26.276900000000001</v>
      </c>
      <c r="AU106" s="41" t="s">
        <v>337</v>
      </c>
      <c r="AV106" s="565" t="str">
        <f>IFERROR(#REF!/#REF!*100-100,"")</f>
        <v/>
      </c>
      <c r="AW106" s="565" t="e">
        <f>#REF!-#REF!</f>
        <v>#REF!</v>
      </c>
      <c r="AX106" s="565" t="str">
        <f>IFERROR(#REF!/#REF!*100-100,"")</f>
        <v/>
      </c>
      <c r="AY106" s="565" t="e">
        <f>#REF!-#REF!</f>
        <v>#REF!</v>
      </c>
      <c r="AZ106" s="565" t="str">
        <f>IFERROR(#REF!/#REF!*100-100,"")</f>
        <v/>
      </c>
      <c r="BA106" s="565" t="e">
        <f>#REF!-#REF!</f>
        <v>#REF!</v>
      </c>
      <c r="BB106" s="565" t="str">
        <f>IFERROR(#REF!/I106*100-100,"")</f>
        <v/>
      </c>
      <c r="BC106" s="565" t="e">
        <f>#REF!-I106</f>
        <v>#REF!</v>
      </c>
      <c r="BE106" s="580" t="e">
        <f>#REF!-I106</f>
        <v>#REF!</v>
      </c>
      <c r="BF106" s="580" t="e">
        <f>#REF!-I106</f>
        <v>#REF!</v>
      </c>
      <c r="BG106" s="580" t="e">
        <f>#REF!-#REF!</f>
        <v>#REF!</v>
      </c>
      <c r="BH106" s="580" t="e">
        <f>#REF!-#REF!</f>
        <v>#REF!</v>
      </c>
    </row>
    <row r="107" spans="1:60" hidden="1" x14ac:dyDescent="0.25">
      <c r="A107" s="587"/>
      <c r="B107" s="41" t="s">
        <v>473</v>
      </c>
      <c r="C107" s="574">
        <f t="shared" si="71"/>
        <v>0.57591135999999998</v>
      </c>
      <c r="D107" s="574">
        <f t="shared" si="71"/>
        <v>0.55759389000000004</v>
      </c>
      <c r="E107" s="574">
        <f t="shared" si="71"/>
        <v>0.69330652000000004</v>
      </c>
      <c r="F107" s="574">
        <f t="shared" si="71"/>
        <v>0.68422018999999989</v>
      </c>
      <c r="G107" s="574">
        <f t="shared" si="71"/>
        <v>0.79130442999999995</v>
      </c>
      <c r="H107" s="574">
        <f t="shared" si="71"/>
        <v>0.73497279999999998</v>
      </c>
      <c r="I107" s="574">
        <f t="shared" si="71"/>
        <v>0.82934588999999992</v>
      </c>
      <c r="J107" s="574">
        <f t="shared" si="71"/>
        <v>0.78642916000000007</v>
      </c>
      <c r="K107" s="574">
        <f t="shared" si="71"/>
        <v>0.7356097399999999</v>
      </c>
      <c r="L107" s="574">
        <f t="shared" si="71"/>
        <v>1.157</v>
      </c>
      <c r="M107" s="793">
        <f t="shared" si="71"/>
        <v>0.93208619999999998</v>
      </c>
      <c r="N107" s="793">
        <f t="shared" si="71"/>
        <v>0.80659999999999998</v>
      </c>
      <c r="O107" s="727">
        <f>O210</f>
        <v>1.0088999999999999</v>
      </c>
      <c r="P107" s="670">
        <f t="shared" si="71"/>
        <v>1.1779999999999999</v>
      </c>
      <c r="Q107" s="727">
        <f t="shared" si="71"/>
        <v>1.2515000000000001</v>
      </c>
      <c r="R107" s="727">
        <f>R210</f>
        <v>1.3339000000000001</v>
      </c>
      <c r="S107" s="574"/>
      <c r="T107" s="557">
        <f t="shared" si="72"/>
        <v>0.16760828625235402</v>
      </c>
      <c r="U107" s="557">
        <f t="shared" si="72"/>
        <v>6.239388794567069E-2</v>
      </c>
      <c r="V107" s="671">
        <f t="shared" si="73"/>
        <v>-0.16910000000000003</v>
      </c>
      <c r="W107" s="671">
        <f t="shared" si="74"/>
        <v>7.3500000000000121E-2</v>
      </c>
      <c r="X107" s="574"/>
      <c r="Y107" s="574"/>
      <c r="Z107" s="574"/>
      <c r="AA107" s="574"/>
      <c r="AB107" s="575"/>
      <c r="AC107" s="575"/>
      <c r="AD107" s="576" t="s">
        <v>1435</v>
      </c>
      <c r="AE107" s="577">
        <f t="shared" si="75"/>
        <v>0.57591135999999998</v>
      </c>
      <c r="AF107" s="577">
        <f t="shared" si="75"/>
        <v>0.55759389000000004</v>
      </c>
      <c r="AG107" s="577">
        <f t="shared" si="75"/>
        <v>0.69330652000000004</v>
      </c>
      <c r="AH107" s="577">
        <f t="shared" si="75"/>
        <v>0.68422018999999989</v>
      </c>
      <c r="AI107" s="577">
        <f t="shared" si="75"/>
        <v>0.79130442999999995</v>
      </c>
      <c r="AJ107" s="577">
        <f t="shared" si="75"/>
        <v>0.73497279999999998</v>
      </c>
      <c r="AK107" s="577">
        <f t="shared" si="75"/>
        <v>0.82934588999999992</v>
      </c>
      <c r="AL107" s="577">
        <f t="shared" si="75"/>
        <v>0.78642916000000007</v>
      </c>
      <c r="AM107" s="577">
        <f t="shared" si="75"/>
        <v>0.7356097399999999</v>
      </c>
      <c r="AN107" s="577">
        <f t="shared" si="75"/>
        <v>1.157</v>
      </c>
      <c r="AO107" s="577">
        <f t="shared" si="75"/>
        <v>0.93208619999999998</v>
      </c>
      <c r="AP107" s="577">
        <f t="shared" si="75"/>
        <v>0.80659999999999998</v>
      </c>
      <c r="AQ107" s="577">
        <f t="shared" si="75"/>
        <v>1.0088999999999999</v>
      </c>
      <c r="AR107" s="650">
        <f t="shared" si="75"/>
        <v>1.1779999999999999</v>
      </c>
      <c r="AS107" s="577">
        <f t="shared" si="75"/>
        <v>1.2515000000000001</v>
      </c>
      <c r="AT107" s="577">
        <f t="shared" si="75"/>
        <v>1.3339000000000001</v>
      </c>
      <c r="AU107" s="41" t="s">
        <v>473</v>
      </c>
      <c r="AV107" s="565" t="str">
        <f>IFERROR(#REF!/#REF!*100-100,"")</f>
        <v/>
      </c>
      <c r="AW107" s="565" t="e">
        <f>#REF!-#REF!</f>
        <v>#REF!</v>
      </c>
      <c r="AX107" s="565" t="str">
        <f>IFERROR(#REF!/#REF!*100-100,"")</f>
        <v/>
      </c>
      <c r="AY107" s="565" t="e">
        <f>#REF!-#REF!</f>
        <v>#REF!</v>
      </c>
      <c r="AZ107" s="565" t="str">
        <f>IFERROR(#REF!/#REF!*100-100,"")</f>
        <v/>
      </c>
      <c r="BA107" s="565" t="e">
        <f>#REF!-#REF!</f>
        <v>#REF!</v>
      </c>
      <c r="BB107" s="565" t="str">
        <f>IFERROR(#REF!/I107*100-100,"")</f>
        <v/>
      </c>
      <c r="BC107" s="565" t="e">
        <f>#REF!-I107</f>
        <v>#REF!</v>
      </c>
      <c r="BE107" s="580" t="e">
        <f>#REF!-I107</f>
        <v>#REF!</v>
      </c>
      <c r="BF107" s="580" t="e">
        <f>#REF!-I107</f>
        <v>#REF!</v>
      </c>
      <c r="BG107" s="580" t="e">
        <f>#REF!-#REF!</f>
        <v>#REF!</v>
      </c>
      <c r="BH107" s="580" t="e">
        <f>#REF!-#REF!</f>
        <v>#REF!</v>
      </c>
    </row>
    <row r="108" spans="1:60" ht="30" hidden="1" x14ac:dyDescent="0.25">
      <c r="A108" s="587"/>
      <c r="B108" s="714" t="s">
        <v>476</v>
      </c>
      <c r="C108" s="574">
        <f t="shared" si="71"/>
        <v>1.0615899999999999E-2</v>
      </c>
      <c r="D108" s="574">
        <f t="shared" si="71"/>
        <v>1.1999999999999999E-3</v>
      </c>
      <c r="E108" s="574">
        <f t="shared" si="71"/>
        <v>4.6900290000000004E-2</v>
      </c>
      <c r="F108" s="574">
        <f t="shared" si="71"/>
        <v>5.4539949999999997E-2</v>
      </c>
      <c r="G108" s="574">
        <f t="shared" si="71"/>
        <v>5.0000000000000001E-4</v>
      </c>
      <c r="H108" s="574">
        <f t="shared" si="71"/>
        <v>4.6992119999999998E-2</v>
      </c>
      <c r="I108" s="574">
        <f t="shared" si="71"/>
        <v>0.30290400000000001</v>
      </c>
      <c r="J108" s="574">
        <f t="shared" si="71"/>
        <v>0.48104999999999998</v>
      </c>
      <c r="K108" s="574">
        <f t="shared" si="71"/>
        <v>5.7222699999999994E-2</v>
      </c>
      <c r="L108" s="574">
        <f t="shared" si="71"/>
        <v>7.0000000000000007E-2</v>
      </c>
      <c r="M108" s="793">
        <f t="shared" si="71"/>
        <v>0.115</v>
      </c>
      <c r="N108" s="793">
        <f t="shared" si="71"/>
        <v>0.7833</v>
      </c>
      <c r="O108" s="727">
        <f>O211</f>
        <v>0</v>
      </c>
      <c r="P108" s="670">
        <f t="shared" si="71"/>
        <v>1.5044999999999999</v>
      </c>
      <c r="Q108" s="727">
        <f t="shared" si="71"/>
        <v>1.5001</v>
      </c>
      <c r="R108" s="727">
        <f>R211</f>
        <v>1.5001</v>
      </c>
      <c r="S108" s="574"/>
      <c r="T108" s="557" t="e">
        <f t="shared" si="72"/>
        <v>#DIV/0!</v>
      </c>
      <c r="U108" s="557">
        <f t="shared" si="72"/>
        <v>-2.9245596543702179E-3</v>
      </c>
      <c r="V108" s="671">
        <f t="shared" si="73"/>
        <v>-1.5044999999999999</v>
      </c>
      <c r="W108" s="671">
        <f t="shared" si="74"/>
        <v>-4.3999999999999595E-3</v>
      </c>
      <c r="X108" s="574"/>
      <c r="Y108" s="574"/>
      <c r="Z108" s="574"/>
      <c r="AA108" s="574"/>
      <c r="AB108" s="575"/>
      <c r="AC108" s="575"/>
      <c r="AD108" s="584" t="s">
        <v>1436</v>
      </c>
      <c r="AE108" s="577">
        <f t="shared" si="75"/>
        <v>1.0615899999999999E-2</v>
      </c>
      <c r="AF108" s="577">
        <f t="shared" si="75"/>
        <v>1.1999999999999999E-3</v>
      </c>
      <c r="AG108" s="577">
        <f t="shared" si="75"/>
        <v>4.6900290000000004E-2</v>
      </c>
      <c r="AH108" s="577">
        <f t="shared" si="75"/>
        <v>5.4539949999999997E-2</v>
      </c>
      <c r="AI108" s="577">
        <f t="shared" si="75"/>
        <v>5.0000000000000001E-4</v>
      </c>
      <c r="AJ108" s="577">
        <f t="shared" si="75"/>
        <v>4.6992119999999998E-2</v>
      </c>
      <c r="AK108" s="577">
        <f t="shared" si="75"/>
        <v>0.30290400000000001</v>
      </c>
      <c r="AL108" s="577">
        <f t="shared" si="75"/>
        <v>0.48104999999999998</v>
      </c>
      <c r="AM108" s="577">
        <f t="shared" si="75"/>
        <v>5.7222699999999994E-2</v>
      </c>
      <c r="AN108" s="577">
        <f t="shared" si="75"/>
        <v>7.0000000000000007E-2</v>
      </c>
      <c r="AO108" s="577">
        <f t="shared" si="75"/>
        <v>0.115</v>
      </c>
      <c r="AP108" s="577">
        <f t="shared" si="75"/>
        <v>0.7833</v>
      </c>
      <c r="AQ108" s="577">
        <f t="shared" si="75"/>
        <v>0</v>
      </c>
      <c r="AR108" s="650">
        <f t="shared" si="75"/>
        <v>1.5044999999999999</v>
      </c>
      <c r="AS108" s="577">
        <f t="shared" si="75"/>
        <v>1.5001</v>
      </c>
      <c r="AT108" s="577">
        <f t="shared" si="75"/>
        <v>1.5001</v>
      </c>
      <c r="AU108" s="714" t="s">
        <v>476</v>
      </c>
      <c r="AV108" s="565" t="str">
        <f>IFERROR(#REF!/#REF!*100-100,"")</f>
        <v/>
      </c>
      <c r="AW108" s="565" t="e">
        <f>#REF!-#REF!</f>
        <v>#REF!</v>
      </c>
      <c r="AX108" s="565" t="str">
        <f>IFERROR(#REF!/#REF!*100-100,"")</f>
        <v/>
      </c>
      <c r="AY108" s="565" t="e">
        <f>#REF!-#REF!</f>
        <v>#REF!</v>
      </c>
      <c r="AZ108" s="565" t="str">
        <f>IFERROR(#REF!/#REF!*100-100,"")</f>
        <v/>
      </c>
      <c r="BA108" s="565" t="e">
        <f>#REF!-#REF!</f>
        <v>#REF!</v>
      </c>
      <c r="BB108" s="565" t="str">
        <f>IFERROR(#REF!/I108*100-100,"")</f>
        <v/>
      </c>
      <c r="BC108" s="565" t="e">
        <f>#REF!-I108</f>
        <v>#REF!</v>
      </c>
      <c r="BE108" s="580" t="e">
        <f>#REF!-I108</f>
        <v>#REF!</v>
      </c>
      <c r="BF108" s="580" t="e">
        <f>#REF!-I108</f>
        <v>#REF!</v>
      </c>
      <c r="BG108" s="580" t="e">
        <f>#REF!-#REF!</f>
        <v>#REF!</v>
      </c>
      <c r="BH108" s="580" t="e">
        <f>#REF!-#REF!</f>
        <v>#REF!</v>
      </c>
    </row>
    <row r="109" spans="1:60" ht="30" hidden="1" x14ac:dyDescent="0.25">
      <c r="A109" s="587"/>
      <c r="B109" s="714" t="s">
        <v>481</v>
      </c>
      <c r="C109" s="574" t="e">
        <f>#REF!</f>
        <v>#REF!</v>
      </c>
      <c r="D109" s="574" t="e">
        <f>#REF!</f>
        <v>#REF!</v>
      </c>
      <c r="E109" s="574" t="e">
        <f>#REF!</f>
        <v>#REF!</v>
      </c>
      <c r="F109" s="574" t="e">
        <f>#REF!</f>
        <v>#REF!</v>
      </c>
      <c r="G109" s="574" t="e">
        <f>#REF!</f>
        <v>#REF!</v>
      </c>
      <c r="H109" s="574" t="e">
        <f>#REF!</f>
        <v>#REF!</v>
      </c>
      <c r="I109" s="574" t="e">
        <f>#REF!</f>
        <v>#REF!</v>
      </c>
      <c r="J109" s="574" t="e">
        <f>#REF!</f>
        <v>#REF!</v>
      </c>
      <c r="K109" s="574" t="e">
        <f>#REF!</f>
        <v>#REF!</v>
      </c>
      <c r="L109" s="574" t="e">
        <f>#REF!</f>
        <v>#REF!</v>
      </c>
      <c r="M109" s="793" t="e">
        <f>#REF!</f>
        <v>#REF!</v>
      </c>
      <c r="N109" s="793" t="e">
        <f>#REF!</f>
        <v>#REF!</v>
      </c>
      <c r="O109" s="727" t="e">
        <f>#REF!</f>
        <v>#REF!</v>
      </c>
      <c r="P109" s="670" t="e">
        <f>#REF!</f>
        <v>#REF!</v>
      </c>
      <c r="Q109" s="727" t="e">
        <f>#REF!</f>
        <v>#REF!</v>
      </c>
      <c r="R109" s="727" t="e">
        <f>#REF!</f>
        <v>#REF!</v>
      </c>
      <c r="S109" s="574"/>
      <c r="T109" s="557" t="e">
        <f t="shared" si="72"/>
        <v>#REF!</v>
      </c>
      <c r="U109" s="557" t="e">
        <f t="shared" si="72"/>
        <v>#REF!</v>
      </c>
      <c r="V109" s="671" t="e">
        <f t="shared" si="73"/>
        <v>#REF!</v>
      </c>
      <c r="W109" s="671" t="e">
        <f t="shared" si="74"/>
        <v>#REF!</v>
      </c>
      <c r="X109" s="574"/>
      <c r="Y109" s="574"/>
      <c r="Z109" s="574"/>
      <c r="AA109" s="574"/>
      <c r="AB109" s="575"/>
      <c r="AC109" s="575"/>
      <c r="AD109" s="576" t="s">
        <v>1437</v>
      </c>
      <c r="AE109" s="577" t="e">
        <f t="shared" si="75"/>
        <v>#REF!</v>
      </c>
      <c r="AF109" s="577" t="e">
        <f t="shared" si="75"/>
        <v>#REF!</v>
      </c>
      <c r="AG109" s="577" t="e">
        <f t="shared" si="75"/>
        <v>#REF!</v>
      </c>
      <c r="AH109" s="577" t="e">
        <f t="shared" si="75"/>
        <v>#REF!</v>
      </c>
      <c r="AI109" s="577" t="e">
        <f t="shared" si="75"/>
        <v>#REF!</v>
      </c>
      <c r="AJ109" s="577" t="e">
        <f t="shared" si="75"/>
        <v>#REF!</v>
      </c>
      <c r="AK109" s="577" t="e">
        <f t="shared" si="75"/>
        <v>#REF!</v>
      </c>
      <c r="AL109" s="577" t="e">
        <f t="shared" si="75"/>
        <v>#REF!</v>
      </c>
      <c r="AM109" s="577" t="e">
        <f t="shared" si="75"/>
        <v>#REF!</v>
      </c>
      <c r="AN109" s="577" t="e">
        <f t="shared" si="75"/>
        <v>#REF!</v>
      </c>
      <c r="AO109" s="577" t="e">
        <f t="shared" si="75"/>
        <v>#REF!</v>
      </c>
      <c r="AP109" s="577" t="e">
        <f t="shared" si="75"/>
        <v>#REF!</v>
      </c>
      <c r="AQ109" s="577" t="e">
        <f t="shared" si="75"/>
        <v>#REF!</v>
      </c>
      <c r="AR109" s="650" t="e">
        <f t="shared" si="75"/>
        <v>#REF!</v>
      </c>
      <c r="AS109" s="577" t="e">
        <f t="shared" si="75"/>
        <v>#REF!</v>
      </c>
      <c r="AT109" s="577" t="e">
        <f t="shared" si="75"/>
        <v>#REF!</v>
      </c>
      <c r="AU109" s="714" t="s">
        <v>481</v>
      </c>
      <c r="AV109" s="565" t="str">
        <f>IFERROR(#REF!/#REF!*100-100,"")</f>
        <v/>
      </c>
      <c r="AW109" s="565" t="e">
        <f>#REF!-#REF!</f>
        <v>#REF!</v>
      </c>
      <c r="AX109" s="565" t="str">
        <f>IFERROR(#REF!/#REF!*100-100,"")</f>
        <v/>
      </c>
      <c r="AY109" s="565" t="e">
        <f>#REF!-#REF!</f>
        <v>#REF!</v>
      </c>
      <c r="AZ109" s="565" t="str">
        <f>IFERROR(#REF!/#REF!*100-100,"")</f>
        <v/>
      </c>
      <c r="BA109" s="565" t="e">
        <f>#REF!-#REF!</f>
        <v>#REF!</v>
      </c>
      <c r="BB109" s="565" t="str">
        <f>IFERROR(#REF!/I109*100-100,"")</f>
        <v/>
      </c>
      <c r="BC109" s="565" t="e">
        <f>#REF!-I109</f>
        <v>#REF!</v>
      </c>
      <c r="BE109" s="580" t="e">
        <f>#REF!-I109</f>
        <v>#REF!</v>
      </c>
      <c r="BF109" s="580" t="e">
        <f>#REF!-I109</f>
        <v>#REF!</v>
      </c>
      <c r="BG109" s="580" t="e">
        <f>#REF!-#REF!</f>
        <v>#REF!</v>
      </c>
      <c r="BH109" s="580" t="e">
        <f>#REF!-#REF!</f>
        <v>#REF!</v>
      </c>
    </row>
    <row r="110" spans="1:60" hidden="1" x14ac:dyDescent="0.25">
      <c r="A110" s="587"/>
      <c r="B110" s="699" t="s">
        <v>1392</v>
      </c>
      <c r="C110" s="700" t="e">
        <f t="shared" ref="C110:Q110" si="76">SUM(C105:C109)</f>
        <v>#REF!</v>
      </c>
      <c r="D110" s="700" t="e">
        <f t="shared" si="76"/>
        <v>#REF!</v>
      </c>
      <c r="E110" s="700" t="e">
        <f t="shared" si="76"/>
        <v>#REF!</v>
      </c>
      <c r="F110" s="700" t="e">
        <f t="shared" si="76"/>
        <v>#REF!</v>
      </c>
      <c r="G110" s="700" t="e">
        <f t="shared" si="76"/>
        <v>#REF!</v>
      </c>
      <c r="H110" s="700" t="e">
        <f t="shared" si="76"/>
        <v>#REF!</v>
      </c>
      <c r="I110" s="700" t="e">
        <f t="shared" si="76"/>
        <v>#REF!</v>
      </c>
      <c r="J110" s="700" t="e">
        <f t="shared" si="76"/>
        <v>#REF!</v>
      </c>
      <c r="K110" s="700" t="e">
        <f t="shared" si="76"/>
        <v>#REF!</v>
      </c>
      <c r="L110" s="700" t="e">
        <f t="shared" si="76"/>
        <v>#REF!</v>
      </c>
      <c r="M110" s="995" t="e">
        <f t="shared" si="76"/>
        <v>#REF!</v>
      </c>
      <c r="N110" s="995" t="e">
        <f t="shared" si="76"/>
        <v>#REF!</v>
      </c>
      <c r="O110" s="996" t="e">
        <f>SUM(O105:O109)</f>
        <v>#REF!</v>
      </c>
      <c r="P110" s="701" t="e">
        <f t="shared" si="76"/>
        <v>#REF!</v>
      </c>
      <c r="Q110" s="996" t="e">
        <f t="shared" si="76"/>
        <v>#REF!</v>
      </c>
      <c r="R110" s="996" t="e">
        <f>SUM(R105:R109)</f>
        <v>#REF!</v>
      </c>
      <c r="S110" s="560"/>
      <c r="T110" s="592" t="e">
        <f t="shared" si="72"/>
        <v>#REF!</v>
      </c>
      <c r="U110" s="592" t="e">
        <f t="shared" si="72"/>
        <v>#REF!</v>
      </c>
      <c r="V110" s="678" t="e">
        <f t="shared" si="73"/>
        <v>#REF!</v>
      </c>
      <c r="W110" s="678" t="e">
        <f t="shared" si="74"/>
        <v>#REF!</v>
      </c>
      <c r="X110" s="679"/>
      <c r="Y110" s="679"/>
      <c r="Z110" s="679"/>
      <c r="AA110" s="679"/>
      <c r="AB110" s="560"/>
      <c r="AC110" s="560"/>
      <c r="AD110" s="651" t="s">
        <v>1408</v>
      </c>
      <c r="AE110" s="702" t="e">
        <f t="shared" ref="AE110:AS110" si="77">SUM(AE105:AE109)</f>
        <v>#REF!</v>
      </c>
      <c r="AF110" s="702" t="e">
        <f t="shared" si="77"/>
        <v>#REF!</v>
      </c>
      <c r="AG110" s="702" t="e">
        <f t="shared" si="77"/>
        <v>#REF!</v>
      </c>
      <c r="AH110" s="702" t="e">
        <f t="shared" si="77"/>
        <v>#REF!</v>
      </c>
      <c r="AI110" s="702" t="e">
        <f t="shared" si="77"/>
        <v>#REF!</v>
      </c>
      <c r="AJ110" s="702" t="e">
        <f t="shared" si="77"/>
        <v>#REF!</v>
      </c>
      <c r="AK110" s="702" t="e">
        <f t="shared" si="77"/>
        <v>#REF!</v>
      </c>
      <c r="AL110" s="702" t="e">
        <f t="shared" si="77"/>
        <v>#REF!</v>
      </c>
      <c r="AM110" s="702" t="e">
        <f t="shared" si="77"/>
        <v>#REF!</v>
      </c>
      <c r="AN110" s="702" t="e">
        <f t="shared" si="77"/>
        <v>#REF!</v>
      </c>
      <c r="AO110" s="702" t="e">
        <f t="shared" si="77"/>
        <v>#REF!</v>
      </c>
      <c r="AP110" s="702" t="e">
        <f t="shared" si="77"/>
        <v>#REF!</v>
      </c>
      <c r="AQ110" s="702" t="e">
        <f>SUM(AQ105:AQ109)</f>
        <v>#REF!</v>
      </c>
      <c r="AR110" s="702" t="e">
        <f t="shared" si="77"/>
        <v>#REF!</v>
      </c>
      <c r="AS110" s="702" t="e">
        <f t="shared" si="77"/>
        <v>#REF!</v>
      </c>
      <c r="AT110" s="702" t="e">
        <f>SUM(AT105:AT109)</f>
        <v>#REF!</v>
      </c>
      <c r="AU110" s="655" t="s">
        <v>1392</v>
      </c>
      <c r="AV110" s="565" t="str">
        <f>IFERROR(#REF!/#REF!*100-100,"")</f>
        <v/>
      </c>
      <c r="AW110" s="565" t="e">
        <f>#REF!-#REF!</f>
        <v>#REF!</v>
      </c>
      <c r="AX110" s="565" t="str">
        <f>IFERROR(#REF!/#REF!*100-100,"")</f>
        <v/>
      </c>
      <c r="AY110" s="565" t="e">
        <f>#REF!-#REF!</f>
        <v>#REF!</v>
      </c>
      <c r="AZ110" s="565" t="str">
        <f>IFERROR(#REF!/#REF!*100-100,"")</f>
        <v/>
      </c>
      <c r="BA110" s="565" t="e">
        <f>#REF!-#REF!</f>
        <v>#REF!</v>
      </c>
      <c r="BB110" s="565" t="str">
        <f>IFERROR(#REF!/I110*100-100,"")</f>
        <v/>
      </c>
      <c r="BC110" s="565" t="e">
        <f>#REF!-I110</f>
        <v>#REF!</v>
      </c>
      <c r="BE110" s="580" t="e">
        <f>#REF!-I110</f>
        <v>#REF!</v>
      </c>
      <c r="BF110" s="580" t="e">
        <f>#REF!-I110</f>
        <v>#REF!</v>
      </c>
      <c r="BG110" s="580" t="e">
        <f>#REF!-#REF!</f>
        <v>#REF!</v>
      </c>
      <c r="BH110" s="580" t="e">
        <f>#REF!-#REF!</f>
        <v>#REF!</v>
      </c>
    </row>
    <row r="111" spans="1:60" hidden="1" x14ac:dyDescent="0.25">
      <c r="A111" s="587"/>
      <c r="AM111" s="710"/>
      <c r="AN111" s="710"/>
      <c r="AP111" s="551"/>
      <c r="AQ111" s="551"/>
      <c r="AV111" s="565" t="str">
        <f>IFERROR(#REF!/#REF!*100-100,"")</f>
        <v/>
      </c>
      <c r="AW111" s="565" t="e">
        <f>#REF!-#REF!</f>
        <v>#REF!</v>
      </c>
      <c r="AX111" s="565" t="str">
        <f>IFERROR(#REF!/#REF!*100-100,"")</f>
        <v/>
      </c>
      <c r="AY111" s="565" t="e">
        <f>#REF!-#REF!</f>
        <v>#REF!</v>
      </c>
      <c r="AZ111" s="565" t="str">
        <f>IFERROR(#REF!/#REF!*100-100,"")</f>
        <v/>
      </c>
      <c r="BA111" s="565" t="e">
        <f>#REF!-#REF!</f>
        <v>#REF!</v>
      </c>
      <c r="BB111" s="565" t="str">
        <f>IFERROR(#REF!/I111*100-100,"")</f>
        <v/>
      </c>
      <c r="BC111" s="565" t="e">
        <f>#REF!-I111</f>
        <v>#REF!</v>
      </c>
    </row>
    <row r="112" spans="1:60" hidden="1" x14ac:dyDescent="0.25">
      <c r="A112" s="587"/>
      <c r="B112" s="37" t="s">
        <v>1438</v>
      </c>
      <c r="C112" s="37"/>
      <c r="D112" s="37"/>
      <c r="E112" s="37"/>
      <c r="F112" s="37"/>
      <c r="G112" s="37"/>
      <c r="AD112" s="541" t="s">
        <v>1439</v>
      </c>
      <c r="AP112" s="551"/>
      <c r="AQ112" s="551"/>
      <c r="AU112" s="37" t="s">
        <v>1440</v>
      </c>
      <c r="AV112" s="565" t="str">
        <f>IFERROR(#REF!/#REF!*100-100,"")</f>
        <v/>
      </c>
      <c r="AW112" s="565" t="e">
        <f>#REF!-#REF!</f>
        <v>#REF!</v>
      </c>
      <c r="AX112" s="565" t="str">
        <f>IFERROR(#REF!/#REF!*100-100,"")</f>
        <v/>
      </c>
      <c r="AY112" s="565" t="e">
        <f>#REF!-#REF!</f>
        <v>#REF!</v>
      </c>
      <c r="AZ112" s="565" t="str">
        <f>IFERROR(#REF!/#REF!*100-100,"")</f>
        <v/>
      </c>
      <c r="BA112" s="565" t="e">
        <f>#REF!-#REF!</f>
        <v>#REF!</v>
      </c>
      <c r="BB112" s="565" t="str">
        <f>IFERROR(#REF!/I112*100-100,"")</f>
        <v/>
      </c>
      <c r="BC112" s="565" t="e">
        <f>#REF!-I112</f>
        <v>#REF!</v>
      </c>
    </row>
    <row r="113" spans="1:60" ht="38.25" hidden="1" x14ac:dyDescent="0.25">
      <c r="A113" s="645"/>
      <c r="B113" s="647"/>
      <c r="C113" s="547" t="str">
        <f>C3</f>
        <v>2013/14 Actual</v>
      </c>
      <c r="D113" s="547" t="str">
        <f>D3</f>
        <v>2014/15 Actual</v>
      </c>
      <c r="E113" s="547" t="str">
        <f>E3</f>
        <v>2015/16 Actual</v>
      </c>
      <c r="F113" s="547" t="str">
        <f>F3</f>
        <v>2016/17 Actual</v>
      </c>
      <c r="G113" s="547" t="str">
        <f t="shared" ref="G113:Q113" si="78">G196</f>
        <v>2017/18 Actual</v>
      </c>
      <c r="H113" s="547" t="str">
        <f t="shared" si="78"/>
        <v>2018/19 Actual</v>
      </c>
      <c r="I113" s="547" t="str">
        <f t="shared" si="78"/>
        <v>2019/20 Actual</v>
      </c>
      <c r="J113" s="547" t="str">
        <f t="shared" si="78"/>
        <v>2020/21 Actual</v>
      </c>
      <c r="K113" s="547" t="str">
        <f t="shared" si="78"/>
        <v>2021/22 Actual</v>
      </c>
      <c r="L113" s="547" t="str">
        <f t="shared" si="78"/>
        <v>Budget Estimate 2022/23</v>
      </c>
      <c r="M113" s="991" t="str">
        <f t="shared" si="78"/>
        <v>Actual FY2025</v>
      </c>
      <c r="N113" s="991" t="str">
        <f t="shared" si="78"/>
        <v>Budget Estimate 2025/26</v>
      </c>
      <c r="O113" s="683" t="str">
        <f>O196</f>
        <v>Budget Outturn FY2026</v>
      </c>
      <c r="P113" s="683" t="str">
        <f t="shared" si="78"/>
        <v xml:space="preserve">Budget Estimate 2026/27 </v>
      </c>
      <c r="Q113" s="683" t="str">
        <f t="shared" si="78"/>
        <v>Budget Estimate 2027/28</v>
      </c>
      <c r="R113" s="683" t="str">
        <f>R196</f>
        <v>Budget Estimate 2028/29</v>
      </c>
      <c r="S113" s="547"/>
      <c r="T113" s="547"/>
      <c r="U113" s="547"/>
      <c r="V113" s="547"/>
      <c r="W113" s="547"/>
      <c r="X113" s="547"/>
      <c r="Y113" s="547"/>
      <c r="Z113" s="547"/>
      <c r="AA113" s="547"/>
      <c r="AB113" s="546"/>
      <c r="AC113" s="546"/>
      <c r="AD113" s="547"/>
      <c r="AE113" s="547" t="str">
        <f>AE3</f>
        <v>2013/14 Ola</v>
      </c>
      <c r="AF113" s="547" t="str">
        <f>AF3</f>
        <v>2014/15 Ola</v>
      </c>
      <c r="AG113" s="547" t="str">
        <f>AG3</f>
        <v>2015/16 Ola</v>
      </c>
      <c r="AH113" s="547" t="str">
        <f>AH3</f>
        <v>2016/17 Ola</v>
      </c>
      <c r="AI113" s="547" t="str">
        <f>AI133</f>
        <v>2017/18 Ola</v>
      </c>
      <c r="AJ113" s="547" t="str">
        <f>AJ133</f>
        <v>2018/19 Ola</v>
      </c>
      <c r="AK113" s="547" t="str">
        <f>AK133</f>
        <v>2019/20 Ola</v>
      </c>
      <c r="AL113" s="547" t="str">
        <f>AL133</f>
        <v>2020/21 Ola</v>
      </c>
      <c r="AM113" s="547" t="s">
        <v>1398</v>
      </c>
      <c r="AN113" s="547" t="s">
        <v>1399</v>
      </c>
      <c r="AO113" s="547" t="s">
        <v>1441</v>
      </c>
      <c r="AP113" s="715" t="s">
        <v>1442</v>
      </c>
      <c r="AQ113" s="715"/>
      <c r="AR113" s="547" t="s">
        <v>1443</v>
      </c>
      <c r="AS113" s="547" t="s">
        <v>1444</v>
      </c>
      <c r="AU113" s="647"/>
      <c r="AV113" s="565" t="str">
        <f>IFERROR(#REF!/#REF!*100-100,"")</f>
        <v/>
      </c>
      <c r="AW113" s="565" t="e">
        <f>#REF!-#REF!</f>
        <v>#REF!</v>
      </c>
      <c r="AX113" s="565" t="str">
        <f>IFERROR(#REF!/#REF!*100-100,"")</f>
        <v/>
      </c>
      <c r="AY113" s="565" t="e">
        <f>#REF!-#REF!</f>
        <v>#REF!</v>
      </c>
      <c r="AZ113" s="565" t="str">
        <f>IFERROR(#REF!/#REF!*100-100,"")</f>
        <v/>
      </c>
      <c r="BA113" s="565" t="e">
        <f>#REF!-#REF!</f>
        <v>#REF!</v>
      </c>
      <c r="BB113" s="565" t="str">
        <f>IFERROR(#REF!/I113*100-100,"")</f>
        <v/>
      </c>
      <c r="BC113" s="565" t="e">
        <f>#REF!-I113</f>
        <v>#REF!</v>
      </c>
    </row>
    <row r="114" spans="1:60" hidden="1" x14ac:dyDescent="0.25">
      <c r="A114" s="587"/>
      <c r="B114" s="40" t="s">
        <v>1069</v>
      </c>
      <c r="C114" s="39"/>
      <c r="D114" s="39"/>
      <c r="E114" s="39"/>
      <c r="F114" s="39"/>
      <c r="G114" s="39"/>
      <c r="H114" s="38"/>
      <c r="I114" s="38"/>
      <c r="J114" s="38"/>
      <c r="K114" s="38"/>
      <c r="L114" s="38"/>
      <c r="M114" s="970"/>
      <c r="N114" s="793"/>
      <c r="O114" s="793"/>
      <c r="P114" s="718"/>
      <c r="Q114" s="727"/>
      <c r="R114" s="1162"/>
      <c r="S114" s="38"/>
      <c r="T114" s="38"/>
      <c r="U114" s="38"/>
      <c r="V114" s="38"/>
      <c r="W114" s="38"/>
      <c r="X114" s="38"/>
      <c r="Y114" s="38"/>
      <c r="Z114" s="38"/>
      <c r="AA114" s="38"/>
      <c r="AD114" s="581" t="s">
        <v>1367</v>
      </c>
      <c r="AE114" s="716"/>
      <c r="AF114" s="716"/>
      <c r="AG114" s="716"/>
      <c r="AH114" s="716"/>
      <c r="AI114" s="716"/>
      <c r="AJ114" s="716"/>
      <c r="AK114" s="716"/>
      <c r="AL114" s="716"/>
      <c r="AM114" s="716"/>
      <c r="AN114" s="716"/>
      <c r="AO114" s="716"/>
      <c r="AP114" s="717"/>
      <c r="AQ114" s="717"/>
      <c r="AR114" s="716"/>
      <c r="AS114" s="716"/>
      <c r="AU114" s="40" t="s">
        <v>1069</v>
      </c>
      <c r="AV114" s="565" t="str">
        <f>IFERROR(#REF!/#REF!*100-100,"")</f>
        <v/>
      </c>
      <c r="AW114" s="565" t="e">
        <f>#REF!-#REF!</f>
        <v>#REF!</v>
      </c>
      <c r="AX114" s="565" t="str">
        <f>IFERROR(#REF!/#REF!*100-100,"")</f>
        <v/>
      </c>
      <c r="AY114" s="565" t="e">
        <f>#REF!-#REF!</f>
        <v>#REF!</v>
      </c>
      <c r="AZ114" s="565" t="str">
        <f>IFERROR(#REF!/#REF!*100-100,"")</f>
        <v/>
      </c>
      <c r="BA114" s="565" t="e">
        <f>#REF!-#REF!</f>
        <v>#REF!</v>
      </c>
      <c r="BB114" s="565" t="str">
        <f>IFERROR(#REF!/I114*100-100,"")</f>
        <v/>
      </c>
      <c r="BC114" s="565" t="e">
        <f>#REF!-I114</f>
        <v>#REF!</v>
      </c>
    </row>
    <row r="115" spans="1:60" hidden="1" x14ac:dyDescent="0.25">
      <c r="A115" s="587"/>
      <c r="B115" s="41" t="s">
        <v>486</v>
      </c>
      <c r="C115" s="574">
        <f t="shared" ref="C115:Q115" si="79">C214</f>
        <v>101.37979486999998</v>
      </c>
      <c r="D115" s="574">
        <f t="shared" si="79"/>
        <v>116.84683582999997</v>
      </c>
      <c r="E115" s="574">
        <f t="shared" si="79"/>
        <v>127.25816972999996</v>
      </c>
      <c r="F115" s="574">
        <f t="shared" si="79"/>
        <v>129.60077001999997</v>
      </c>
      <c r="G115" s="574">
        <f t="shared" si="79"/>
        <v>127.54825308999997</v>
      </c>
      <c r="H115" s="574">
        <f t="shared" si="79"/>
        <v>134.50866310000006</v>
      </c>
      <c r="I115" s="574">
        <f t="shared" si="79"/>
        <v>148.68344548000013</v>
      </c>
      <c r="J115" s="574">
        <f t="shared" si="79"/>
        <v>160.21209111000002</v>
      </c>
      <c r="K115" s="574">
        <f t="shared" si="79"/>
        <v>189.34469781999996</v>
      </c>
      <c r="L115" s="574">
        <f t="shared" si="79"/>
        <v>169.2825</v>
      </c>
      <c r="M115" s="793">
        <f t="shared" si="79"/>
        <v>184.1983682099999</v>
      </c>
      <c r="N115" s="793">
        <f t="shared" si="79"/>
        <v>193.82319999999999</v>
      </c>
      <c r="O115" s="793">
        <f>O214</f>
        <v>191.91929999999999</v>
      </c>
      <c r="P115" s="718">
        <f t="shared" si="79"/>
        <v>210.74719999999999</v>
      </c>
      <c r="Q115" s="727">
        <f t="shared" si="79"/>
        <v>206.9794</v>
      </c>
      <c r="R115" s="727">
        <f>R214</f>
        <v>204.1627</v>
      </c>
      <c r="S115" s="719">
        <f t="shared" ref="S115:S121" si="80">M115/L115-1</f>
        <v>8.8112286916839588E-2</v>
      </c>
      <c r="T115" s="719">
        <f>P115/O115-1</f>
        <v>9.8103213173453607E-2</v>
      </c>
      <c r="U115" s="720">
        <f t="shared" ref="U115:U121" si="81">L115-M115</f>
        <v>-14.9158682099999</v>
      </c>
      <c r="V115" s="44">
        <f>P115-O115</f>
        <v>18.8279</v>
      </c>
      <c r="W115" s="574"/>
      <c r="X115" s="574"/>
      <c r="Y115" s="574"/>
      <c r="Z115" s="574"/>
      <c r="AA115" s="574"/>
      <c r="AB115" s="575"/>
      <c r="AC115" s="575"/>
      <c r="AD115" s="576" t="s">
        <v>1368</v>
      </c>
      <c r="AE115" s="577">
        <f t="shared" ref="AE115:AP121" si="82">C115</f>
        <v>101.37979486999998</v>
      </c>
      <c r="AF115" s="577">
        <f t="shared" si="82"/>
        <v>116.84683582999997</v>
      </c>
      <c r="AG115" s="577">
        <f t="shared" si="82"/>
        <v>127.25816972999996</v>
      </c>
      <c r="AH115" s="577">
        <f t="shared" si="82"/>
        <v>129.60077001999997</v>
      </c>
      <c r="AI115" s="577">
        <f t="shared" si="82"/>
        <v>127.54825308999997</v>
      </c>
      <c r="AJ115" s="577">
        <f t="shared" si="82"/>
        <v>134.50866310000006</v>
      </c>
      <c r="AK115" s="577">
        <f t="shared" si="82"/>
        <v>148.68344548000013</v>
      </c>
      <c r="AL115" s="577">
        <f t="shared" si="82"/>
        <v>160.21209111000002</v>
      </c>
      <c r="AM115" s="577">
        <f t="shared" si="82"/>
        <v>189.34469781999996</v>
      </c>
      <c r="AN115" s="577">
        <f t="shared" si="82"/>
        <v>169.2825</v>
      </c>
      <c r="AO115" s="577">
        <f t="shared" si="82"/>
        <v>184.1983682099999</v>
      </c>
      <c r="AP115" s="721">
        <f t="shared" si="82"/>
        <v>193.82319999999999</v>
      </c>
      <c r="AQ115" s="721"/>
      <c r="AR115" s="577">
        <f t="shared" ref="AR115:AS121" si="83">P115</f>
        <v>210.74719999999999</v>
      </c>
      <c r="AS115" s="577">
        <f t="shared" si="83"/>
        <v>206.9794</v>
      </c>
      <c r="AT115" s="722"/>
      <c r="AU115" s="41" t="s">
        <v>486</v>
      </c>
      <c r="AV115" s="565" t="str">
        <f>IFERROR(#REF!/#REF!*100-100,"")</f>
        <v/>
      </c>
      <c r="AW115" s="565" t="e">
        <f>#REF!-#REF!</f>
        <v>#REF!</v>
      </c>
      <c r="AX115" s="565" t="str">
        <f>IFERROR(#REF!/#REF!*100-100,"")</f>
        <v/>
      </c>
      <c r="AY115" s="565" t="e">
        <f>#REF!-#REF!</f>
        <v>#REF!</v>
      </c>
      <c r="AZ115" s="565" t="str">
        <f>IFERROR(#REF!/#REF!*100-100,"")</f>
        <v/>
      </c>
      <c r="BA115" s="565" t="e">
        <f>#REF!-#REF!</f>
        <v>#REF!</v>
      </c>
      <c r="BB115" s="565" t="str">
        <f>IFERROR(#REF!/I115*100-100,"")</f>
        <v/>
      </c>
      <c r="BC115" s="565" t="e">
        <f>#REF!-I115</f>
        <v>#REF!</v>
      </c>
      <c r="BE115" s="580" t="e">
        <f>#REF!-I115</f>
        <v>#REF!</v>
      </c>
      <c r="BF115" s="580" t="e">
        <f>#REF!-I115</f>
        <v>#REF!</v>
      </c>
      <c r="BG115" s="580" t="e">
        <f>#REF!-#REF!</f>
        <v>#REF!</v>
      </c>
      <c r="BH115" s="580" t="e">
        <f>#REF!-#REF!</f>
        <v>#REF!</v>
      </c>
    </row>
    <row r="116" spans="1:60" hidden="1" x14ac:dyDescent="0.25">
      <c r="A116" s="587"/>
      <c r="B116" s="41" t="s">
        <v>546</v>
      </c>
      <c r="C116" s="574">
        <f t="shared" ref="C116:Q117" si="84">C217</f>
        <v>194.923</v>
      </c>
      <c r="D116" s="574">
        <f t="shared" si="84"/>
        <v>211.64954665549999</v>
      </c>
      <c r="E116" s="574">
        <f t="shared" si="84"/>
        <v>80.693983060000008</v>
      </c>
      <c r="F116" s="574">
        <f t="shared" si="84"/>
        <v>29.987995529999999</v>
      </c>
      <c r="G116" s="574">
        <f t="shared" si="84"/>
        <v>152.34250417500002</v>
      </c>
      <c r="H116" s="574">
        <f t="shared" si="84"/>
        <v>151.00337859000001</v>
      </c>
      <c r="I116" s="574">
        <f t="shared" si="84"/>
        <v>169.68852131</v>
      </c>
      <c r="J116" s="574">
        <f t="shared" si="84"/>
        <v>182.53744783999994</v>
      </c>
      <c r="K116" s="574">
        <f t="shared" si="84"/>
        <v>221.54292847999997</v>
      </c>
      <c r="L116" s="574">
        <f t="shared" si="84"/>
        <v>309.79059999999998</v>
      </c>
      <c r="M116" s="793">
        <f t="shared" si="84"/>
        <v>237.30930373000007</v>
      </c>
      <c r="N116" s="793">
        <f t="shared" si="84"/>
        <v>313.32049999999998</v>
      </c>
      <c r="O116" s="793">
        <f>O217</f>
        <v>238.34129999999999</v>
      </c>
      <c r="P116" s="718">
        <f t="shared" si="84"/>
        <v>255.61529999999999</v>
      </c>
      <c r="Q116" s="727">
        <f t="shared" si="84"/>
        <v>254.1139</v>
      </c>
      <c r="R116" s="727">
        <f>R217</f>
        <v>252.51195000000001</v>
      </c>
      <c r="S116" s="719">
        <f t="shared" si="80"/>
        <v>-0.23396867519543818</v>
      </c>
      <c r="T116" s="719">
        <f t="shared" ref="T116:T122" si="85">P116/O116-1</f>
        <v>7.2475899057360182E-2</v>
      </c>
      <c r="U116" s="720">
        <f t="shared" si="81"/>
        <v>72.481296269999916</v>
      </c>
      <c r="V116" s="44">
        <f t="shared" ref="V116:V122" si="86">P116-O116</f>
        <v>17.274000000000001</v>
      </c>
      <c r="W116" s="44">
        <f>O116-N116</f>
        <v>-74.979199999999992</v>
      </c>
      <c r="X116" s="574"/>
      <c r="Y116" s="574"/>
      <c r="Z116" s="574"/>
      <c r="AA116" s="574"/>
      <c r="AB116" s="575"/>
      <c r="AC116" s="575"/>
      <c r="AD116" s="576" t="s">
        <v>1369</v>
      </c>
      <c r="AE116" s="577">
        <f t="shared" si="82"/>
        <v>194.923</v>
      </c>
      <c r="AF116" s="577">
        <f t="shared" si="82"/>
        <v>211.64954665549999</v>
      </c>
      <c r="AG116" s="577">
        <f t="shared" si="82"/>
        <v>80.693983060000008</v>
      </c>
      <c r="AH116" s="577">
        <f t="shared" si="82"/>
        <v>29.987995529999999</v>
      </c>
      <c r="AI116" s="577">
        <f t="shared" si="82"/>
        <v>152.34250417500002</v>
      </c>
      <c r="AJ116" s="577">
        <f t="shared" si="82"/>
        <v>151.00337859000001</v>
      </c>
      <c r="AK116" s="577">
        <f t="shared" si="82"/>
        <v>169.68852131</v>
      </c>
      <c r="AL116" s="577">
        <f t="shared" si="82"/>
        <v>182.53744783999994</v>
      </c>
      <c r="AM116" s="577">
        <f t="shared" si="82"/>
        <v>221.54292847999997</v>
      </c>
      <c r="AN116" s="577">
        <f t="shared" si="82"/>
        <v>309.79059999999998</v>
      </c>
      <c r="AO116" s="577">
        <f t="shared" si="82"/>
        <v>237.30930373000007</v>
      </c>
      <c r="AP116" s="721">
        <f t="shared" si="82"/>
        <v>313.32049999999998</v>
      </c>
      <c r="AQ116" s="721"/>
      <c r="AR116" s="577">
        <f t="shared" si="83"/>
        <v>255.61529999999999</v>
      </c>
      <c r="AS116" s="577">
        <f t="shared" si="83"/>
        <v>254.1139</v>
      </c>
      <c r="AT116" s="722"/>
      <c r="AU116" s="41" t="s">
        <v>546</v>
      </c>
      <c r="AV116" s="565" t="str">
        <f>IFERROR(#REF!/#REF!*100-100,"")</f>
        <v/>
      </c>
      <c r="AW116" s="565" t="e">
        <f>#REF!-#REF!</f>
        <v>#REF!</v>
      </c>
      <c r="AX116" s="565" t="str">
        <f>IFERROR(#REF!/#REF!*100-100,"")</f>
        <v/>
      </c>
      <c r="AY116" s="565" t="e">
        <f>#REF!-#REF!</f>
        <v>#REF!</v>
      </c>
      <c r="AZ116" s="565" t="str">
        <f>IFERROR(#REF!/#REF!*100-100,"")</f>
        <v/>
      </c>
      <c r="BA116" s="565" t="e">
        <f>#REF!-#REF!</f>
        <v>#REF!</v>
      </c>
      <c r="BB116" s="565" t="str">
        <f>IFERROR(#REF!/I116*100-100,"")</f>
        <v/>
      </c>
      <c r="BC116" s="565" t="e">
        <f>#REF!-I116</f>
        <v>#REF!</v>
      </c>
      <c r="BD116" s="580" t="e">
        <f>#REF!-I116</f>
        <v>#REF!</v>
      </c>
      <c r="BE116" s="580" t="e">
        <f>#REF!-I116</f>
        <v>#REF!</v>
      </c>
      <c r="BF116" s="580" t="e">
        <f>#REF!-I116</f>
        <v>#REF!</v>
      </c>
      <c r="BG116" s="580" t="e">
        <f>#REF!-#REF!</f>
        <v>#REF!</v>
      </c>
      <c r="BH116" s="580" t="e">
        <f>#REF!-#REF!</f>
        <v>#REF!</v>
      </c>
    </row>
    <row r="117" spans="1:60" hidden="1" x14ac:dyDescent="0.25">
      <c r="A117" s="587"/>
      <c r="B117" s="41" t="s">
        <v>776</v>
      </c>
      <c r="C117" s="574">
        <f t="shared" si="84"/>
        <v>7.1441045400000007</v>
      </c>
      <c r="D117" s="574">
        <f t="shared" si="84"/>
        <v>7.1753020800000007</v>
      </c>
      <c r="E117" s="574">
        <f t="shared" si="84"/>
        <v>7.8585004999999999</v>
      </c>
      <c r="F117" s="574">
        <f t="shared" si="84"/>
        <v>8.26923064</v>
      </c>
      <c r="G117" s="574">
        <f t="shared" si="84"/>
        <v>8.2716359199999996</v>
      </c>
      <c r="H117" s="574">
        <f t="shared" si="84"/>
        <v>8.0189432800000002</v>
      </c>
      <c r="I117" s="574">
        <f t="shared" si="84"/>
        <v>8.2292158099999995</v>
      </c>
      <c r="J117" s="574">
        <f t="shared" si="84"/>
        <v>4.120336</v>
      </c>
      <c r="K117" s="574">
        <f t="shared" si="84"/>
        <v>6.2559006900000007</v>
      </c>
      <c r="L117" s="574">
        <f t="shared" si="84"/>
        <v>7.9399999999999995</v>
      </c>
      <c r="M117" s="793">
        <f t="shared" si="84"/>
        <v>6.9135732799999996</v>
      </c>
      <c r="N117" s="793">
        <f t="shared" si="84"/>
        <v>5.9091000000000005</v>
      </c>
      <c r="O117" s="793">
        <f>O218</f>
        <v>5.9278000000000004</v>
      </c>
      <c r="P117" s="718">
        <f t="shared" si="84"/>
        <v>6.3689999999999998</v>
      </c>
      <c r="Q117" s="727">
        <f t="shared" si="84"/>
        <v>6.3689999999999998</v>
      </c>
      <c r="R117" s="727">
        <f>R218</f>
        <v>6.3689999999999998</v>
      </c>
      <c r="S117" s="719">
        <f t="shared" si="80"/>
        <v>-0.12927288664987402</v>
      </c>
      <c r="T117" s="719">
        <f t="shared" si="85"/>
        <v>7.442896184081782E-2</v>
      </c>
      <c r="U117" s="720">
        <f t="shared" si="81"/>
        <v>1.0264267199999999</v>
      </c>
      <c r="V117" s="44">
        <f t="shared" si="86"/>
        <v>0.44119999999999937</v>
      </c>
      <c r="W117" s="574"/>
      <c r="X117" s="574"/>
      <c r="Y117" s="574"/>
      <c r="Z117" s="574"/>
      <c r="AA117" s="574"/>
      <c r="AB117" s="575"/>
      <c r="AC117" s="575"/>
      <c r="AD117" s="576" t="s">
        <v>1370</v>
      </c>
      <c r="AE117" s="577">
        <f t="shared" si="82"/>
        <v>7.1441045400000007</v>
      </c>
      <c r="AF117" s="577">
        <f t="shared" si="82"/>
        <v>7.1753020800000007</v>
      </c>
      <c r="AG117" s="577">
        <f t="shared" si="82"/>
        <v>7.8585004999999999</v>
      </c>
      <c r="AH117" s="577">
        <f t="shared" si="82"/>
        <v>8.26923064</v>
      </c>
      <c r="AI117" s="577">
        <f t="shared" si="82"/>
        <v>8.2716359199999996</v>
      </c>
      <c r="AJ117" s="577">
        <f t="shared" si="82"/>
        <v>8.0189432800000002</v>
      </c>
      <c r="AK117" s="577">
        <f t="shared" si="82"/>
        <v>8.2292158099999995</v>
      </c>
      <c r="AL117" s="577">
        <f t="shared" si="82"/>
        <v>4.120336</v>
      </c>
      <c r="AM117" s="577">
        <f t="shared" si="82"/>
        <v>6.2559006900000007</v>
      </c>
      <c r="AN117" s="577">
        <f t="shared" si="82"/>
        <v>7.9399999999999995</v>
      </c>
      <c r="AO117" s="577">
        <f t="shared" si="82"/>
        <v>6.9135732799999996</v>
      </c>
      <c r="AP117" s="721">
        <f t="shared" si="82"/>
        <v>5.9091000000000005</v>
      </c>
      <c r="AQ117" s="721"/>
      <c r="AR117" s="577">
        <f t="shared" si="83"/>
        <v>6.3689999999999998</v>
      </c>
      <c r="AS117" s="577">
        <f t="shared" si="83"/>
        <v>6.3689999999999998</v>
      </c>
      <c r="AU117" s="41" t="s">
        <v>776</v>
      </c>
      <c r="AV117" s="565" t="str">
        <f>IFERROR(#REF!/#REF!*100-100,"")</f>
        <v/>
      </c>
      <c r="AW117" s="565" t="e">
        <f>#REF!-#REF!</f>
        <v>#REF!</v>
      </c>
      <c r="AX117" s="565" t="str">
        <f>IFERROR(#REF!/#REF!*100-100,"")</f>
        <v/>
      </c>
      <c r="AY117" s="565" t="e">
        <f>#REF!-#REF!</f>
        <v>#REF!</v>
      </c>
      <c r="AZ117" s="565" t="str">
        <f>IFERROR(#REF!/#REF!*100-100,"")</f>
        <v/>
      </c>
      <c r="BA117" s="565" t="e">
        <f>#REF!-#REF!</f>
        <v>#REF!</v>
      </c>
      <c r="BB117" s="565" t="str">
        <f>IFERROR(#REF!/I117*100-100,"")</f>
        <v/>
      </c>
      <c r="BC117" s="565" t="e">
        <f>#REF!-I117</f>
        <v>#REF!</v>
      </c>
      <c r="BE117" s="580" t="e">
        <f>#REF!-I117</f>
        <v>#REF!</v>
      </c>
      <c r="BF117" s="580" t="e">
        <f>#REF!-I117</f>
        <v>#REF!</v>
      </c>
      <c r="BG117" s="580" t="e">
        <f>#REF!-#REF!</f>
        <v>#REF!</v>
      </c>
      <c r="BH117" s="580" t="e">
        <f>#REF!-#REF!</f>
        <v>#REF!</v>
      </c>
    </row>
    <row r="118" spans="1:60" hidden="1" x14ac:dyDescent="0.25">
      <c r="A118" s="568"/>
      <c r="B118" s="41" t="s">
        <v>786</v>
      </c>
      <c r="C118" s="574">
        <f t="shared" ref="C118:Q118" si="87">C221</f>
        <v>7.4981249999999999E-2</v>
      </c>
      <c r="D118" s="574">
        <f t="shared" si="87"/>
        <v>7.8379649999999995E-2</v>
      </c>
      <c r="E118" s="574">
        <f t="shared" si="87"/>
        <v>0.63866555000000003</v>
      </c>
      <c r="F118" s="574">
        <f t="shared" si="87"/>
        <v>0.80846415999999999</v>
      </c>
      <c r="G118" s="574">
        <f t="shared" si="87"/>
        <v>0.80107169999999994</v>
      </c>
      <c r="H118" s="574">
        <f t="shared" si="87"/>
        <v>0.85881344999999998</v>
      </c>
      <c r="I118" s="574">
        <f t="shared" si="87"/>
        <v>0.83739469999999994</v>
      </c>
      <c r="J118" s="574">
        <f t="shared" si="87"/>
        <v>0.81310088999999997</v>
      </c>
      <c r="K118" s="574">
        <f t="shared" si="87"/>
        <v>0.98771204000000001</v>
      </c>
      <c r="L118" s="574">
        <f t="shared" si="87"/>
        <v>1.3</v>
      </c>
      <c r="M118" s="793">
        <f t="shared" si="87"/>
        <v>16.59997005</v>
      </c>
      <c r="N118" s="793">
        <f t="shared" si="87"/>
        <v>15.9138</v>
      </c>
      <c r="O118" s="793">
        <f>O221</f>
        <v>18.841699999999999</v>
      </c>
      <c r="P118" s="718">
        <f t="shared" si="87"/>
        <v>39.390100000000004</v>
      </c>
      <c r="Q118" s="727">
        <f t="shared" si="87"/>
        <v>35.190100000000001</v>
      </c>
      <c r="R118" s="727">
        <f>R221</f>
        <v>31.689999999999998</v>
      </c>
      <c r="S118" s="719">
        <f t="shared" si="80"/>
        <v>11.76920773076923</v>
      </c>
      <c r="T118" s="719">
        <f t="shared" si="85"/>
        <v>1.0905809985298571</v>
      </c>
      <c r="U118" s="720">
        <f t="shared" si="81"/>
        <v>-15.299970049999999</v>
      </c>
      <c r="V118" s="44">
        <f t="shared" si="86"/>
        <v>20.548400000000004</v>
      </c>
      <c r="W118" s="574"/>
      <c r="X118" s="574"/>
      <c r="Y118" s="574"/>
      <c r="Z118" s="574"/>
      <c r="AA118" s="574"/>
      <c r="AB118" s="575"/>
      <c r="AC118" s="575"/>
      <c r="AD118" s="576" t="s">
        <v>1371</v>
      </c>
      <c r="AE118" s="577">
        <f t="shared" si="82"/>
        <v>7.4981249999999999E-2</v>
      </c>
      <c r="AF118" s="577">
        <f t="shared" si="82"/>
        <v>7.8379649999999995E-2</v>
      </c>
      <c r="AG118" s="577">
        <f t="shared" si="82"/>
        <v>0.63866555000000003</v>
      </c>
      <c r="AH118" s="577">
        <f t="shared" si="82"/>
        <v>0.80846415999999999</v>
      </c>
      <c r="AI118" s="577">
        <f t="shared" si="82"/>
        <v>0.80107169999999994</v>
      </c>
      <c r="AJ118" s="577">
        <f t="shared" si="82"/>
        <v>0.85881344999999998</v>
      </c>
      <c r="AK118" s="577">
        <f t="shared" si="82"/>
        <v>0.83739469999999994</v>
      </c>
      <c r="AL118" s="577">
        <f t="shared" si="82"/>
        <v>0.81310088999999997</v>
      </c>
      <c r="AM118" s="577">
        <f t="shared" si="82"/>
        <v>0.98771204000000001</v>
      </c>
      <c r="AN118" s="577">
        <f t="shared" si="82"/>
        <v>1.3</v>
      </c>
      <c r="AO118" s="577">
        <f t="shared" si="82"/>
        <v>16.59997005</v>
      </c>
      <c r="AP118" s="721">
        <f t="shared" si="82"/>
        <v>15.9138</v>
      </c>
      <c r="AQ118" s="721"/>
      <c r="AR118" s="577">
        <f t="shared" si="83"/>
        <v>39.390100000000004</v>
      </c>
      <c r="AS118" s="577">
        <f t="shared" si="83"/>
        <v>35.190100000000001</v>
      </c>
      <c r="AU118" s="41" t="s">
        <v>786</v>
      </c>
      <c r="AV118" s="565" t="str">
        <f>IFERROR(#REF!/#REF!*100-100,"")</f>
        <v/>
      </c>
      <c r="AW118" s="565" t="e">
        <f>#REF!-#REF!</f>
        <v>#REF!</v>
      </c>
      <c r="AX118" s="565" t="str">
        <f>IFERROR(#REF!/#REF!*100-100,"")</f>
        <v/>
      </c>
      <c r="AY118" s="565" t="e">
        <f>#REF!-#REF!</f>
        <v>#REF!</v>
      </c>
      <c r="AZ118" s="565" t="str">
        <f>IFERROR(#REF!/#REF!*100-100,"")</f>
        <v/>
      </c>
      <c r="BA118" s="565" t="e">
        <f>#REF!-#REF!</f>
        <v>#REF!</v>
      </c>
      <c r="BB118" s="565" t="str">
        <f>IFERROR(#REF!/I118*100-100,"")</f>
        <v/>
      </c>
      <c r="BC118" s="565" t="e">
        <f>#REF!-I118</f>
        <v>#REF!</v>
      </c>
      <c r="BE118" s="580" t="e">
        <f>#REF!-I118</f>
        <v>#REF!</v>
      </c>
      <c r="BF118" s="580" t="e">
        <f>#REF!-I118</f>
        <v>#REF!</v>
      </c>
      <c r="BG118" s="580" t="e">
        <f>#REF!-#REF!</f>
        <v>#REF!</v>
      </c>
      <c r="BH118" s="580" t="e">
        <f>#REF!-#REF!</f>
        <v>#REF!</v>
      </c>
    </row>
    <row r="119" spans="1:60" hidden="1" x14ac:dyDescent="0.25">
      <c r="A119" s="587"/>
      <c r="B119" s="41" t="s">
        <v>801</v>
      </c>
      <c r="C119" s="574">
        <f t="shared" ref="C119:Q121" si="88">C224</f>
        <v>3.1344312300000001</v>
      </c>
      <c r="D119" s="574">
        <f t="shared" si="88"/>
        <v>3.7251118700000001</v>
      </c>
      <c r="E119" s="574">
        <f t="shared" si="88"/>
        <v>3.6892578899999999</v>
      </c>
      <c r="F119" s="574">
        <f t="shared" si="88"/>
        <v>3.2156033700000002</v>
      </c>
      <c r="G119" s="574">
        <f t="shared" si="88"/>
        <v>5.1499250199999995</v>
      </c>
      <c r="H119" s="574">
        <f t="shared" si="88"/>
        <v>2.9362986200000001</v>
      </c>
      <c r="I119" s="574">
        <f t="shared" si="88"/>
        <v>3.7406010200000002</v>
      </c>
      <c r="J119" s="574">
        <f t="shared" si="88"/>
        <v>0</v>
      </c>
      <c r="K119" s="574">
        <f t="shared" si="88"/>
        <v>34.594201549999994</v>
      </c>
      <c r="L119" s="574">
        <f t="shared" si="88"/>
        <v>12.8491</v>
      </c>
      <c r="M119" s="793">
        <f t="shared" si="88"/>
        <v>51.08059054000001</v>
      </c>
      <c r="N119" s="793">
        <f t="shared" si="88"/>
        <v>38.4148</v>
      </c>
      <c r="O119" s="793">
        <f>O224</f>
        <v>20.322500000000002</v>
      </c>
      <c r="P119" s="718">
        <f t="shared" si="88"/>
        <v>41.398699999999998</v>
      </c>
      <c r="Q119" s="727">
        <f t="shared" si="88"/>
        <v>28.312000000000001</v>
      </c>
      <c r="R119" s="727">
        <f>R224</f>
        <v>28.312000000000001</v>
      </c>
      <c r="S119" s="719">
        <f t="shared" si="80"/>
        <v>2.9754216668871756</v>
      </c>
      <c r="T119" s="719">
        <f t="shared" si="85"/>
        <v>1.0370869725673511</v>
      </c>
      <c r="U119" s="720">
        <f t="shared" si="81"/>
        <v>-38.23149054000001</v>
      </c>
      <c r="V119" s="44">
        <f t="shared" si="86"/>
        <v>21.076199999999996</v>
      </c>
      <c r="W119" s="574"/>
      <c r="X119" s="574"/>
      <c r="Y119" s="574"/>
      <c r="Z119" s="574"/>
      <c r="AA119" s="574"/>
      <c r="AB119" s="575"/>
      <c r="AC119" s="575"/>
      <c r="AD119" s="576" t="s">
        <v>1372</v>
      </c>
      <c r="AE119" s="577">
        <f t="shared" si="82"/>
        <v>3.1344312300000001</v>
      </c>
      <c r="AF119" s="577">
        <f t="shared" si="82"/>
        <v>3.7251118700000001</v>
      </c>
      <c r="AG119" s="577">
        <f t="shared" si="82"/>
        <v>3.6892578899999999</v>
      </c>
      <c r="AH119" s="577">
        <f t="shared" si="82"/>
        <v>3.2156033700000002</v>
      </c>
      <c r="AI119" s="577">
        <f t="shared" si="82"/>
        <v>5.1499250199999995</v>
      </c>
      <c r="AJ119" s="577">
        <f t="shared" si="82"/>
        <v>2.9362986200000001</v>
      </c>
      <c r="AK119" s="577">
        <f t="shared" si="82"/>
        <v>3.7406010200000002</v>
      </c>
      <c r="AL119" s="577">
        <f t="shared" si="82"/>
        <v>0</v>
      </c>
      <c r="AM119" s="577">
        <f t="shared" si="82"/>
        <v>34.594201549999994</v>
      </c>
      <c r="AN119" s="577">
        <f t="shared" si="82"/>
        <v>12.8491</v>
      </c>
      <c r="AO119" s="577">
        <f t="shared" si="82"/>
        <v>51.08059054000001</v>
      </c>
      <c r="AP119" s="721">
        <f t="shared" si="82"/>
        <v>38.4148</v>
      </c>
      <c r="AQ119" s="721"/>
      <c r="AR119" s="577">
        <f t="shared" si="83"/>
        <v>41.398699999999998</v>
      </c>
      <c r="AS119" s="577">
        <f t="shared" si="83"/>
        <v>28.312000000000001</v>
      </c>
      <c r="AU119" s="41" t="s">
        <v>801</v>
      </c>
      <c r="AV119" s="565" t="str">
        <f>IFERROR(#REF!/#REF!*100-100,"")</f>
        <v/>
      </c>
      <c r="AW119" s="565" t="e">
        <f>#REF!-#REF!</f>
        <v>#REF!</v>
      </c>
      <c r="AX119" s="565" t="str">
        <f>IFERROR(#REF!/#REF!*100-100,"")</f>
        <v/>
      </c>
      <c r="AY119" s="565" t="e">
        <f>#REF!-#REF!</f>
        <v>#REF!</v>
      </c>
      <c r="AZ119" s="565" t="str">
        <f>IFERROR(#REF!/#REF!*100-100,"")</f>
        <v/>
      </c>
      <c r="BA119" s="565" t="e">
        <f>#REF!-#REF!</f>
        <v>#REF!</v>
      </c>
      <c r="BB119" s="565" t="str">
        <f>IFERROR(#REF!/I119*100-100,"")</f>
        <v/>
      </c>
      <c r="BC119" s="565" t="e">
        <f>#REF!-I119</f>
        <v>#REF!</v>
      </c>
      <c r="BE119" s="580" t="e">
        <f>#REF!-I119</f>
        <v>#REF!</v>
      </c>
      <c r="BF119" s="580" t="e">
        <f>#REF!-I119</f>
        <v>#REF!</v>
      </c>
      <c r="BG119" s="580" t="e">
        <f>#REF!-#REF!</f>
        <v>#REF!</v>
      </c>
      <c r="BH119" s="580" t="e">
        <f>#REF!-#REF!</f>
        <v>#REF!</v>
      </c>
    </row>
    <row r="120" spans="1:60" hidden="1" x14ac:dyDescent="0.25">
      <c r="A120" s="587"/>
      <c r="B120" s="41" t="s">
        <v>808</v>
      </c>
      <c r="C120" s="574">
        <f t="shared" si="88"/>
        <v>10.50797397</v>
      </c>
      <c r="D120" s="574">
        <f t="shared" si="88"/>
        <v>13.67627265</v>
      </c>
      <c r="E120" s="574">
        <f t="shared" si="88"/>
        <v>13.210450140000001</v>
      </c>
      <c r="F120" s="574">
        <f t="shared" si="88"/>
        <v>13.640681109999999</v>
      </c>
      <c r="G120" s="574">
        <f t="shared" si="88"/>
        <v>22.985100630000002</v>
      </c>
      <c r="H120" s="574">
        <f t="shared" si="88"/>
        <v>25.268289280000001</v>
      </c>
      <c r="I120" s="574">
        <f t="shared" si="88"/>
        <v>22.293981220000003</v>
      </c>
      <c r="J120" s="574">
        <f t="shared" si="88"/>
        <v>20.230267450000003</v>
      </c>
      <c r="K120" s="574">
        <f t="shared" si="88"/>
        <v>25.814081600000002</v>
      </c>
      <c r="L120" s="574">
        <f t="shared" si="88"/>
        <v>25.541599999999999</v>
      </c>
      <c r="M120" s="793">
        <f t="shared" si="88"/>
        <v>31.482896549999996</v>
      </c>
      <c r="N120" s="793">
        <f t="shared" si="88"/>
        <v>32.213999999999999</v>
      </c>
      <c r="O120" s="793">
        <f>O225</f>
        <v>26.998000000000001</v>
      </c>
      <c r="P120" s="718">
        <f t="shared" si="88"/>
        <v>38.2502</v>
      </c>
      <c r="Q120" s="727">
        <f t="shared" si="88"/>
        <v>35.936199999999999</v>
      </c>
      <c r="R120" s="727">
        <f>R225</f>
        <v>36.087150000000001</v>
      </c>
      <c r="S120" s="719">
        <f t="shared" si="80"/>
        <v>0.23261254385003283</v>
      </c>
      <c r="T120" s="719">
        <f t="shared" si="85"/>
        <v>0.41677902066819761</v>
      </c>
      <c r="U120" s="720">
        <f t="shared" si="81"/>
        <v>-5.941296549999997</v>
      </c>
      <c r="V120" s="44">
        <f t="shared" si="86"/>
        <v>11.252199999999998</v>
      </c>
      <c r="W120" s="574"/>
      <c r="X120" s="574"/>
      <c r="Y120" s="574"/>
      <c r="Z120" s="574"/>
      <c r="AA120" s="574"/>
      <c r="AB120" s="575"/>
      <c r="AC120" s="575"/>
      <c r="AD120" s="576" t="s">
        <v>1373</v>
      </c>
      <c r="AE120" s="577">
        <f t="shared" si="82"/>
        <v>10.50797397</v>
      </c>
      <c r="AF120" s="577">
        <f t="shared" si="82"/>
        <v>13.67627265</v>
      </c>
      <c r="AG120" s="577">
        <f t="shared" si="82"/>
        <v>13.210450140000001</v>
      </c>
      <c r="AH120" s="577">
        <f t="shared" si="82"/>
        <v>13.640681109999999</v>
      </c>
      <c r="AI120" s="577">
        <f t="shared" si="82"/>
        <v>22.985100630000002</v>
      </c>
      <c r="AJ120" s="577">
        <f t="shared" si="82"/>
        <v>25.268289280000001</v>
      </c>
      <c r="AK120" s="577">
        <f t="shared" si="82"/>
        <v>22.293981220000003</v>
      </c>
      <c r="AL120" s="577">
        <f t="shared" si="82"/>
        <v>20.230267450000003</v>
      </c>
      <c r="AM120" s="577">
        <f t="shared" si="82"/>
        <v>25.814081600000002</v>
      </c>
      <c r="AN120" s="577">
        <f t="shared" si="82"/>
        <v>25.541599999999999</v>
      </c>
      <c r="AO120" s="577">
        <f t="shared" si="82"/>
        <v>31.482896549999996</v>
      </c>
      <c r="AP120" s="721">
        <f t="shared" si="82"/>
        <v>32.213999999999999</v>
      </c>
      <c r="AQ120" s="721"/>
      <c r="AR120" s="577">
        <f t="shared" si="83"/>
        <v>38.2502</v>
      </c>
      <c r="AS120" s="577">
        <f t="shared" si="83"/>
        <v>35.936199999999999</v>
      </c>
      <c r="AU120" s="41" t="s">
        <v>808</v>
      </c>
      <c r="AV120" s="565" t="str">
        <f>IFERROR(#REF!/#REF!*100-100,"")</f>
        <v/>
      </c>
      <c r="AW120" s="565" t="e">
        <f>#REF!-#REF!</f>
        <v>#REF!</v>
      </c>
      <c r="AX120" s="565" t="str">
        <f>IFERROR(#REF!/#REF!*100-100,"")</f>
        <v/>
      </c>
      <c r="AY120" s="565" t="e">
        <f>#REF!-#REF!</f>
        <v>#REF!</v>
      </c>
      <c r="AZ120" s="565" t="str">
        <f>IFERROR(#REF!/#REF!*100-100,"")</f>
        <v/>
      </c>
      <c r="BA120" s="565" t="e">
        <f>#REF!-#REF!</f>
        <v>#REF!</v>
      </c>
      <c r="BB120" s="565" t="str">
        <f>IFERROR(#REF!/I120*100-100,"")</f>
        <v/>
      </c>
      <c r="BC120" s="565" t="e">
        <f>#REF!-I120</f>
        <v>#REF!</v>
      </c>
      <c r="BE120" s="580" t="e">
        <f>#REF!-I120</f>
        <v>#REF!</v>
      </c>
      <c r="BF120" s="580" t="e">
        <f>#REF!-I120</f>
        <v>#REF!</v>
      </c>
      <c r="BG120" s="580" t="e">
        <f>#REF!-#REF!</f>
        <v>#REF!</v>
      </c>
      <c r="BH120" s="580" t="e">
        <f>#REF!-#REF!</f>
        <v>#REF!</v>
      </c>
    </row>
    <row r="121" spans="1:60" hidden="1" x14ac:dyDescent="0.25">
      <c r="A121" s="587"/>
      <c r="B121" s="41" t="s">
        <v>830</v>
      </c>
      <c r="C121" s="574">
        <f t="shared" si="88"/>
        <v>12.94918504</v>
      </c>
      <c r="D121" s="574">
        <f t="shared" si="88"/>
        <v>15.12918355</v>
      </c>
      <c r="E121" s="574">
        <f t="shared" si="88"/>
        <v>16.912092099999999</v>
      </c>
      <c r="F121" s="574">
        <f t="shared" si="88"/>
        <v>18.044408749999999</v>
      </c>
      <c r="G121" s="574">
        <f t="shared" si="88"/>
        <v>19.376089459999999</v>
      </c>
      <c r="H121" s="574">
        <f t="shared" si="88"/>
        <v>29.633585879999998</v>
      </c>
      <c r="I121" s="574">
        <f t="shared" si="88"/>
        <v>23.42876137</v>
      </c>
      <c r="J121" s="574">
        <f t="shared" si="88"/>
        <v>0</v>
      </c>
      <c r="K121" s="574">
        <f t="shared" si="88"/>
        <v>26.609430660000005</v>
      </c>
      <c r="L121" s="574">
        <f t="shared" si="88"/>
        <v>30.347200000000001</v>
      </c>
      <c r="M121" s="793">
        <f t="shared" si="88"/>
        <v>13.499450090000002</v>
      </c>
      <c r="N121" s="793">
        <f t="shared" si="88"/>
        <v>17.825600000000001</v>
      </c>
      <c r="O121" s="793">
        <f>O226</f>
        <v>17.361899999999999</v>
      </c>
      <c r="P121" s="718">
        <f t="shared" si="88"/>
        <v>18.058899999999998</v>
      </c>
      <c r="Q121" s="727">
        <f t="shared" si="88"/>
        <v>17.467699999999997</v>
      </c>
      <c r="R121" s="727">
        <f>R226</f>
        <v>17.467699999999997</v>
      </c>
      <c r="S121" s="719">
        <f t="shared" si="80"/>
        <v>-0.55516653628670842</v>
      </c>
      <c r="T121" s="719">
        <f t="shared" si="85"/>
        <v>4.0145375794123916E-2</v>
      </c>
      <c r="U121" s="720">
        <f t="shared" si="81"/>
        <v>16.847749909999997</v>
      </c>
      <c r="V121" s="44">
        <f t="shared" si="86"/>
        <v>0.69699999999999918</v>
      </c>
      <c r="W121" s="574"/>
      <c r="X121" s="574"/>
      <c r="Y121" s="574"/>
      <c r="Z121" s="574"/>
      <c r="AA121" s="574"/>
      <c r="AB121" s="575"/>
      <c r="AC121" s="575"/>
      <c r="AD121" s="576" t="s">
        <v>1374</v>
      </c>
      <c r="AE121" s="577">
        <f t="shared" si="82"/>
        <v>12.94918504</v>
      </c>
      <c r="AF121" s="577">
        <f t="shared" si="82"/>
        <v>15.12918355</v>
      </c>
      <c r="AG121" s="577">
        <f t="shared" si="82"/>
        <v>16.912092099999999</v>
      </c>
      <c r="AH121" s="577">
        <f t="shared" si="82"/>
        <v>18.044408749999999</v>
      </c>
      <c r="AI121" s="577">
        <f t="shared" si="82"/>
        <v>19.376089459999999</v>
      </c>
      <c r="AJ121" s="577">
        <f t="shared" si="82"/>
        <v>29.633585879999998</v>
      </c>
      <c r="AK121" s="577">
        <f t="shared" si="82"/>
        <v>23.42876137</v>
      </c>
      <c r="AL121" s="577">
        <f t="shared" si="82"/>
        <v>0</v>
      </c>
      <c r="AM121" s="577">
        <f t="shared" si="82"/>
        <v>26.609430660000005</v>
      </c>
      <c r="AN121" s="577">
        <f t="shared" si="82"/>
        <v>30.347200000000001</v>
      </c>
      <c r="AO121" s="577">
        <f t="shared" si="82"/>
        <v>13.499450090000002</v>
      </c>
      <c r="AP121" s="721">
        <f t="shared" si="82"/>
        <v>17.825600000000001</v>
      </c>
      <c r="AQ121" s="721"/>
      <c r="AR121" s="577">
        <f t="shared" si="83"/>
        <v>18.058899999999998</v>
      </c>
      <c r="AS121" s="577">
        <f t="shared" si="83"/>
        <v>17.467699999999997</v>
      </c>
      <c r="AU121" s="41" t="s">
        <v>830</v>
      </c>
      <c r="AV121" s="565" t="str">
        <f>IFERROR(#REF!/#REF!*100-100,"")</f>
        <v/>
      </c>
      <c r="AW121" s="565" t="e">
        <f>#REF!-#REF!</f>
        <v>#REF!</v>
      </c>
      <c r="AX121" s="565" t="str">
        <f>IFERROR(#REF!/#REF!*100-100,"")</f>
        <v/>
      </c>
      <c r="AY121" s="565" t="e">
        <f>#REF!-#REF!</f>
        <v>#REF!</v>
      </c>
      <c r="AZ121" s="565" t="str">
        <f>IFERROR(#REF!/#REF!*100-100,"")</f>
        <v/>
      </c>
      <c r="BA121" s="565" t="e">
        <f>#REF!-#REF!</f>
        <v>#REF!</v>
      </c>
      <c r="BB121" s="565" t="str">
        <f>IFERROR(#REF!/I121*100-100,"")</f>
        <v/>
      </c>
      <c r="BC121" s="565" t="e">
        <f>#REF!-I121</f>
        <v>#REF!</v>
      </c>
      <c r="BE121" s="580" t="e">
        <f>#REF!-I121</f>
        <v>#REF!</v>
      </c>
      <c r="BF121" s="580" t="e">
        <f>#REF!-I121</f>
        <v>#REF!</v>
      </c>
      <c r="BG121" s="580" t="e">
        <f>#REF!-#REF!</f>
        <v>#REF!</v>
      </c>
      <c r="BH121" s="580" t="e">
        <f>#REF!-#REF!</f>
        <v>#REF!</v>
      </c>
    </row>
    <row r="122" spans="1:60" hidden="1" x14ac:dyDescent="0.25">
      <c r="A122" s="587"/>
      <c r="B122" s="655" t="s">
        <v>1392</v>
      </c>
      <c r="C122" s="679">
        <f t="shared" ref="C122:Q122" si="89">SUM(C115:C121)</f>
        <v>330.11347089999998</v>
      </c>
      <c r="D122" s="679">
        <f t="shared" si="89"/>
        <v>368.28063228549991</v>
      </c>
      <c r="E122" s="679">
        <f t="shared" si="89"/>
        <v>250.26111896999996</v>
      </c>
      <c r="F122" s="679">
        <f t="shared" si="89"/>
        <v>203.56715357999997</v>
      </c>
      <c r="G122" s="679">
        <f t="shared" si="89"/>
        <v>336.474579995</v>
      </c>
      <c r="H122" s="679">
        <f t="shared" si="89"/>
        <v>352.22797220000001</v>
      </c>
      <c r="I122" s="679">
        <f t="shared" si="89"/>
        <v>376.90192091000011</v>
      </c>
      <c r="J122" s="679">
        <f t="shared" si="89"/>
        <v>367.91324328999997</v>
      </c>
      <c r="K122" s="679">
        <f t="shared" si="89"/>
        <v>505.14895283999994</v>
      </c>
      <c r="L122" s="679">
        <f t="shared" si="89"/>
        <v>557.05100000000004</v>
      </c>
      <c r="M122" s="998">
        <f t="shared" si="89"/>
        <v>541.08415244999992</v>
      </c>
      <c r="N122" s="998">
        <f t="shared" si="89"/>
        <v>617.42099999999994</v>
      </c>
      <c r="O122" s="723">
        <f>SUM(O115:O121)</f>
        <v>519.71249999999998</v>
      </c>
      <c r="P122" s="723">
        <f t="shared" si="89"/>
        <v>609.82939999999985</v>
      </c>
      <c r="Q122" s="723">
        <f t="shared" si="89"/>
        <v>584.36830000000009</v>
      </c>
      <c r="R122" s="723">
        <f>SUM(R115:R121)</f>
        <v>576.60050000000001</v>
      </c>
      <c r="S122" s="719">
        <f>M122/L122-1</f>
        <v>-2.866317006880903E-2</v>
      </c>
      <c r="T122" s="724">
        <f t="shared" si="85"/>
        <v>0.17339759963441304</v>
      </c>
      <c r="U122" s="720">
        <f>L122-M122</f>
        <v>15.966847550000125</v>
      </c>
      <c r="V122" s="47">
        <f t="shared" si="86"/>
        <v>90.116899999999873</v>
      </c>
      <c r="W122" s="679"/>
      <c r="X122" s="679"/>
      <c r="Y122" s="679"/>
      <c r="Z122" s="679"/>
      <c r="AA122" s="679"/>
      <c r="AB122" s="560"/>
      <c r="AC122" s="560"/>
      <c r="AD122" s="651" t="s">
        <v>1408</v>
      </c>
      <c r="AE122" s="702">
        <f t="shared" ref="AE122:AS122" si="90">SUM(AE115:AE121)</f>
        <v>330.11347089999998</v>
      </c>
      <c r="AF122" s="702">
        <f t="shared" si="90"/>
        <v>368.28063228549991</v>
      </c>
      <c r="AG122" s="702">
        <f t="shared" si="90"/>
        <v>250.26111896999996</v>
      </c>
      <c r="AH122" s="702">
        <f t="shared" si="90"/>
        <v>203.56715357999997</v>
      </c>
      <c r="AI122" s="702">
        <f t="shared" si="90"/>
        <v>336.474579995</v>
      </c>
      <c r="AJ122" s="702">
        <f t="shared" si="90"/>
        <v>352.22797220000001</v>
      </c>
      <c r="AK122" s="702">
        <f t="shared" si="90"/>
        <v>376.90192091000011</v>
      </c>
      <c r="AL122" s="702">
        <f t="shared" si="90"/>
        <v>367.91324328999997</v>
      </c>
      <c r="AM122" s="702">
        <f t="shared" si="90"/>
        <v>505.14895283999994</v>
      </c>
      <c r="AN122" s="702">
        <f t="shared" si="90"/>
        <v>557.05100000000004</v>
      </c>
      <c r="AO122" s="702">
        <f t="shared" si="90"/>
        <v>541.08415244999992</v>
      </c>
      <c r="AP122" s="725">
        <f t="shared" si="90"/>
        <v>617.42099999999994</v>
      </c>
      <c r="AQ122" s="725"/>
      <c r="AR122" s="702">
        <f t="shared" si="90"/>
        <v>609.82939999999985</v>
      </c>
      <c r="AS122" s="702">
        <f t="shared" si="90"/>
        <v>584.36830000000009</v>
      </c>
      <c r="AU122" s="655" t="s">
        <v>1392</v>
      </c>
      <c r="AV122" s="565" t="str">
        <f>IFERROR(#REF!/#REF!*100-100,"")</f>
        <v/>
      </c>
      <c r="AW122" s="565" t="e">
        <f>#REF!-#REF!</f>
        <v>#REF!</v>
      </c>
      <c r="AX122" s="565" t="str">
        <f>IFERROR(#REF!/#REF!*100-100,"")</f>
        <v/>
      </c>
      <c r="AY122" s="565" t="e">
        <f>#REF!-#REF!</f>
        <v>#REF!</v>
      </c>
      <c r="AZ122" s="565" t="str">
        <f>IFERROR(#REF!/#REF!*100-100,"")</f>
        <v/>
      </c>
      <c r="BA122" s="565" t="e">
        <f>#REF!-#REF!</f>
        <v>#REF!</v>
      </c>
      <c r="BB122" s="565" t="str">
        <f>IFERROR(#REF!/I122*100-100,"")</f>
        <v/>
      </c>
      <c r="BC122" s="565" t="e">
        <f>#REF!-I122</f>
        <v>#REF!</v>
      </c>
      <c r="BE122" s="580" t="e">
        <f>#REF!-I122</f>
        <v>#REF!</v>
      </c>
      <c r="BF122" s="580" t="e">
        <f>#REF!-I122</f>
        <v>#REF!</v>
      </c>
      <c r="BG122" s="580" t="e">
        <f>#REF!-#REF!</f>
        <v>#REF!</v>
      </c>
      <c r="BH122" s="580" t="e">
        <f>#REF!-#REF!</f>
        <v>#REF!</v>
      </c>
    </row>
    <row r="123" spans="1:60" hidden="1" x14ac:dyDescent="0.25">
      <c r="A123" s="587"/>
      <c r="B123" s="40" t="s">
        <v>1445</v>
      </c>
      <c r="C123" s="39"/>
      <c r="D123" s="39"/>
      <c r="E123" s="39"/>
      <c r="F123" s="39"/>
      <c r="G123" s="39"/>
      <c r="H123" s="38"/>
      <c r="I123" s="38"/>
      <c r="J123" s="38"/>
      <c r="K123" s="38"/>
      <c r="L123" s="38"/>
      <c r="N123" s="1061"/>
      <c r="O123" s="1001"/>
      <c r="P123" s="727"/>
      <c r="AL123" s="710"/>
      <c r="AM123" s="710" t="e">
        <f>AM116-#REF!</f>
        <v>#REF!</v>
      </c>
      <c r="AN123" s="710"/>
      <c r="AP123" s="551"/>
      <c r="AQ123" s="551"/>
      <c r="AV123" s="565" t="str">
        <f>IFERROR(#REF!/#REF!*100-100,"")</f>
        <v/>
      </c>
      <c r="AW123" s="565" t="e">
        <f>#REF!-#REF!</f>
        <v>#REF!</v>
      </c>
      <c r="AX123" s="565" t="str">
        <f>IFERROR(#REF!/#REF!*100-100,"")</f>
        <v/>
      </c>
      <c r="AY123" s="565" t="e">
        <f>#REF!-#REF!</f>
        <v>#REF!</v>
      </c>
      <c r="AZ123" s="565" t="str">
        <f>IFERROR(#REF!/#REF!*100-100,"")</f>
        <v/>
      </c>
      <c r="BA123" s="565" t="e">
        <f>#REF!-#REF!</f>
        <v>#REF!</v>
      </c>
      <c r="BB123" s="565" t="str">
        <f>IFERROR(#REF!/I123*100-100,"")</f>
        <v/>
      </c>
      <c r="BC123" s="565" t="e">
        <f>#REF!-I123</f>
        <v>#REF!</v>
      </c>
    </row>
    <row r="124" spans="1:60" hidden="1" x14ac:dyDescent="0.25">
      <c r="A124" s="587"/>
      <c r="B124" s="41" t="s">
        <v>486</v>
      </c>
      <c r="C124" s="726">
        <f t="shared" ref="C124:F131" si="91">C115/$G$122*100</f>
        <v>30.130001164280074</v>
      </c>
      <c r="D124" s="726">
        <f t="shared" si="91"/>
        <v>34.72679446742643</v>
      </c>
      <c r="E124" s="726">
        <f t="shared" si="91"/>
        <v>37.821035316216459</v>
      </c>
      <c r="F124" s="726">
        <f t="shared" si="91"/>
        <v>38.517254415452676</v>
      </c>
      <c r="G124" s="726">
        <f t="shared" ref="G124:R131" si="92">G115/G$122*100</f>
        <v>37.907247879437236</v>
      </c>
      <c r="H124" s="726">
        <f t="shared" si="92"/>
        <v>38.187956016061143</v>
      </c>
      <c r="I124" s="726">
        <f t="shared" si="92"/>
        <v>39.448842585098959</v>
      </c>
      <c r="J124" s="726">
        <f t="shared" si="92"/>
        <v>43.546160414703024</v>
      </c>
      <c r="K124" s="726">
        <f t="shared" si="92"/>
        <v>37.482943744708244</v>
      </c>
      <c r="L124" s="726">
        <f t="shared" si="92"/>
        <v>30.389048758551731</v>
      </c>
      <c r="M124" s="999">
        <f t="shared" si="92"/>
        <v>34.04246222624699</v>
      </c>
      <c r="N124" s="1000">
        <f t="shared" si="92"/>
        <v>31.39238866186929</v>
      </c>
      <c r="O124" s="1001">
        <f t="shared" si="92"/>
        <v>36.927974601342086</v>
      </c>
      <c r="P124" s="727">
        <f t="shared" si="92"/>
        <v>34.558386329029076</v>
      </c>
      <c r="Q124" s="727">
        <f t="shared" si="92"/>
        <v>35.419340850624508</v>
      </c>
      <c r="R124" s="727">
        <f t="shared" si="92"/>
        <v>35.407999125911267</v>
      </c>
      <c r="S124" s="565"/>
      <c r="T124" s="565"/>
      <c r="U124" s="565"/>
      <c r="V124" s="565"/>
      <c r="W124" s="565"/>
      <c r="X124" s="565"/>
      <c r="Y124" s="565"/>
      <c r="Z124" s="565"/>
      <c r="AA124" s="565"/>
      <c r="AB124" s="669"/>
      <c r="AC124" s="728"/>
      <c r="AP124" s="551"/>
      <c r="AQ124" s="551"/>
      <c r="AV124" s="565"/>
      <c r="AW124" s="565"/>
      <c r="AX124" s="565" t="str">
        <f>IFERROR(#REF!/#REF!*100-100,"")</f>
        <v/>
      </c>
      <c r="AY124" s="565" t="e">
        <f>#REF!-#REF!</f>
        <v>#REF!</v>
      </c>
      <c r="AZ124" s="565"/>
      <c r="BA124" s="565"/>
      <c r="BB124" s="565" t="str">
        <f>IFERROR(#REF!/I124*100-100,"")</f>
        <v/>
      </c>
      <c r="BC124" s="565" t="e">
        <f>#REF!-I124</f>
        <v>#REF!</v>
      </c>
    </row>
    <row r="125" spans="1:60" hidden="1" x14ac:dyDescent="0.25">
      <c r="A125" s="587"/>
      <c r="B125" s="41" t="s">
        <v>546</v>
      </c>
      <c r="C125" s="726">
        <f t="shared" si="91"/>
        <v>57.930973568017095</v>
      </c>
      <c r="D125" s="726">
        <f t="shared" si="91"/>
        <v>62.902091046118578</v>
      </c>
      <c r="E125" s="726">
        <f t="shared" si="91"/>
        <v>23.982192967206949</v>
      </c>
      <c r="F125" s="726">
        <f t="shared" si="91"/>
        <v>8.912410420557066</v>
      </c>
      <c r="G125" s="726">
        <f t="shared" si="92"/>
        <v>45.276081235397882</v>
      </c>
      <c r="H125" s="726">
        <f t="shared" si="92"/>
        <v>42.870921819990535</v>
      </c>
      <c r="I125" s="726">
        <f t="shared" si="92"/>
        <v>45.021930612691065</v>
      </c>
      <c r="J125" s="726">
        <f t="shared" si="92"/>
        <v>49.614264006288735</v>
      </c>
      <c r="K125" s="726">
        <f t="shared" si="92"/>
        <v>43.856950951687139</v>
      </c>
      <c r="L125" s="726">
        <f t="shared" si="92"/>
        <v>55.612609976465343</v>
      </c>
      <c r="M125" s="999">
        <f t="shared" si="92"/>
        <v>43.858113872948657</v>
      </c>
      <c r="N125" s="1000">
        <f t="shared" si="92"/>
        <v>50.746654227828337</v>
      </c>
      <c r="O125" s="1001">
        <f t="shared" si="92"/>
        <v>45.860220795151164</v>
      </c>
      <c r="P125" s="727">
        <f t="shared" si="92"/>
        <v>41.915870241743022</v>
      </c>
      <c r="Q125" s="727">
        <f t="shared" si="92"/>
        <v>43.485230119429815</v>
      </c>
      <c r="R125" s="727">
        <f t="shared" si="92"/>
        <v>43.793224251453132</v>
      </c>
      <c r="S125" s="565"/>
      <c r="T125" s="565"/>
      <c r="U125" s="565"/>
      <c r="V125" s="565"/>
      <c r="W125" s="565"/>
      <c r="X125" s="565"/>
      <c r="Y125" s="565"/>
      <c r="Z125" s="565"/>
      <c r="AA125" s="565"/>
      <c r="AB125" s="669"/>
      <c r="AC125" s="728"/>
      <c r="AP125" s="551"/>
      <c r="AQ125" s="551"/>
      <c r="AV125" s="565"/>
      <c r="AW125" s="565"/>
      <c r="AX125" s="565" t="str">
        <f>IFERROR(#REF!/#REF!*100-100,"")</f>
        <v/>
      </c>
      <c r="AY125" s="565" t="e">
        <f>#REF!-#REF!</f>
        <v>#REF!</v>
      </c>
      <c r="AZ125" s="565"/>
      <c r="BA125" s="565"/>
      <c r="BB125" s="565" t="str">
        <f>IFERROR(#REF!/I125*100-100,"")</f>
        <v/>
      </c>
      <c r="BC125" s="565" t="e">
        <f>#REF!-I125</f>
        <v>#REF!</v>
      </c>
    </row>
    <row r="126" spans="1:60" hidden="1" x14ac:dyDescent="0.25">
      <c r="A126" s="587"/>
      <c r="B126" s="41" t="s">
        <v>776</v>
      </c>
      <c r="C126" s="726">
        <f t="shared" si="91"/>
        <v>2.1232226636871534</v>
      </c>
      <c r="D126" s="726">
        <f t="shared" si="91"/>
        <v>2.1324945498428516</v>
      </c>
      <c r="E126" s="726">
        <f t="shared" si="91"/>
        <v>2.3355406224496296</v>
      </c>
      <c r="F126" s="726">
        <f t="shared" si="91"/>
        <v>2.4576093207762919</v>
      </c>
      <c r="G126" s="726">
        <f t="shared" si="92"/>
        <v>2.4583241682396682</v>
      </c>
      <c r="H126" s="726">
        <f t="shared" si="92"/>
        <v>2.276634427956997</v>
      </c>
      <c r="I126" s="726">
        <f t="shared" si="92"/>
        <v>2.1833838867499544</v>
      </c>
      <c r="J126" s="726">
        <f t="shared" si="92"/>
        <v>1.1199205451683703</v>
      </c>
      <c r="K126" s="726">
        <f t="shared" si="92"/>
        <v>1.238426934239629</v>
      </c>
      <c r="L126" s="726">
        <f t="shared" si="92"/>
        <v>1.4253632073185398</v>
      </c>
      <c r="M126" s="999">
        <f t="shared" si="92"/>
        <v>1.2777260706482922</v>
      </c>
      <c r="N126" s="1000">
        <f t="shared" si="92"/>
        <v>0.95706171315844479</v>
      </c>
      <c r="O126" s="1001">
        <f t="shared" si="92"/>
        <v>1.1405921543160884</v>
      </c>
      <c r="P126" s="727">
        <f t="shared" si="92"/>
        <v>1.0443904475579566</v>
      </c>
      <c r="Q126" s="727">
        <f t="shared" si="92"/>
        <v>1.0898948488478923</v>
      </c>
      <c r="R126" s="727">
        <f t="shared" si="92"/>
        <v>1.104577606158857</v>
      </c>
      <c r="S126" s="565"/>
      <c r="T126" s="565"/>
      <c r="U126" s="565"/>
      <c r="V126" s="565"/>
      <c r="W126" s="565"/>
      <c r="X126" s="565"/>
      <c r="Y126" s="565"/>
      <c r="Z126" s="565"/>
      <c r="AA126" s="565"/>
      <c r="AB126" s="669"/>
      <c r="AC126" s="728"/>
      <c r="AP126" s="551"/>
      <c r="AQ126" s="551"/>
      <c r="AV126" s="565"/>
      <c r="AW126" s="565"/>
      <c r="AX126" s="565" t="str">
        <f>IFERROR(#REF!/#REF!*100-100,"")</f>
        <v/>
      </c>
      <c r="AY126" s="565" t="e">
        <f>#REF!-#REF!</f>
        <v>#REF!</v>
      </c>
      <c r="AZ126" s="565"/>
      <c r="BA126" s="565"/>
      <c r="BB126" s="565" t="str">
        <f>IFERROR(#REF!/I126*100-100,"")</f>
        <v/>
      </c>
      <c r="BC126" s="565" t="e">
        <f>#REF!-I126</f>
        <v>#REF!</v>
      </c>
    </row>
    <row r="127" spans="1:60" hidden="1" x14ac:dyDescent="0.25">
      <c r="A127" s="587"/>
      <c r="B127" s="41" t="s">
        <v>786</v>
      </c>
      <c r="C127" s="726">
        <f t="shared" si="91"/>
        <v>2.2284372864397134E-2</v>
      </c>
      <c r="D127" s="726">
        <f t="shared" si="91"/>
        <v>2.3294374868129627E-2</v>
      </c>
      <c r="E127" s="726">
        <f t="shared" si="91"/>
        <v>0.18981093609195993</v>
      </c>
      <c r="F127" s="726">
        <f t="shared" si="91"/>
        <v>0.24027495925903636</v>
      </c>
      <c r="G127" s="726">
        <f t="shared" si="92"/>
        <v>0.23807792553360313</v>
      </c>
      <c r="H127" s="726">
        <f t="shared" si="92"/>
        <v>0.24382318208173245</v>
      </c>
      <c r="I127" s="726">
        <f t="shared" si="92"/>
        <v>0.22217841129017762</v>
      </c>
      <c r="J127" s="726">
        <f t="shared" si="92"/>
        <v>0.22100343078954895</v>
      </c>
      <c r="K127" s="726">
        <f t="shared" si="92"/>
        <v>0.195528870137606</v>
      </c>
      <c r="L127" s="726">
        <f t="shared" si="92"/>
        <v>0.23337180976248134</v>
      </c>
      <c r="M127" s="999">
        <f t="shared" si="92"/>
        <v>3.0679091181725111</v>
      </c>
      <c r="N127" s="1000">
        <f t="shared" si="92"/>
        <v>2.5774633515866809</v>
      </c>
      <c r="O127" s="1001">
        <f t="shared" si="92"/>
        <v>3.6254082786155806</v>
      </c>
      <c r="P127" s="727">
        <f t="shared" si="92"/>
        <v>6.4591999008247249</v>
      </c>
      <c r="Q127" s="727">
        <f t="shared" si="92"/>
        <v>6.021904336699988</v>
      </c>
      <c r="R127" s="727">
        <f t="shared" si="92"/>
        <v>5.4960063336747016</v>
      </c>
      <c r="S127" s="565"/>
      <c r="T127" s="565"/>
      <c r="U127" s="565"/>
      <c r="V127" s="565"/>
      <c r="W127" s="565"/>
      <c r="X127" s="565"/>
      <c r="Y127" s="565"/>
      <c r="Z127" s="565"/>
      <c r="AA127" s="565"/>
      <c r="AB127" s="669"/>
      <c r="AC127" s="728"/>
      <c r="AP127" s="551"/>
      <c r="AQ127" s="551"/>
      <c r="AV127" s="565"/>
      <c r="AW127" s="565"/>
      <c r="AX127" s="565" t="str">
        <f>IFERROR(#REF!/#REF!*100-100,"")</f>
        <v/>
      </c>
      <c r="AY127" s="565" t="e">
        <f>#REF!-#REF!</f>
        <v>#REF!</v>
      </c>
      <c r="AZ127" s="565"/>
      <c r="BA127" s="565"/>
      <c r="BB127" s="565" t="str">
        <f>IFERROR(#REF!/I127*100-100,"")</f>
        <v/>
      </c>
      <c r="BC127" s="565" t="e">
        <f>#REF!-I127</f>
        <v>#REF!</v>
      </c>
    </row>
    <row r="128" spans="1:60" hidden="1" x14ac:dyDescent="0.25">
      <c r="A128" s="587"/>
      <c r="B128" s="41" t="s">
        <v>801</v>
      </c>
      <c r="C128" s="726">
        <f t="shared" si="91"/>
        <v>0.93155067763115351</v>
      </c>
      <c r="D128" s="726">
        <f t="shared" si="91"/>
        <v>1.1071005334356476</v>
      </c>
      <c r="E128" s="726">
        <f t="shared" si="91"/>
        <v>1.0964447567048963</v>
      </c>
      <c r="F128" s="726">
        <f t="shared" si="91"/>
        <v>0.95567497849251615</v>
      </c>
      <c r="G128" s="726">
        <f t="shared" si="92"/>
        <v>1.5305539634157586</v>
      </c>
      <c r="H128" s="726">
        <f t="shared" si="92"/>
        <v>0.83363584148641334</v>
      </c>
      <c r="I128" s="726">
        <f t="shared" si="92"/>
        <v>0.99246005723945696</v>
      </c>
      <c r="J128" s="726">
        <f t="shared" si="92"/>
        <v>0</v>
      </c>
      <c r="K128" s="726">
        <f t="shared" si="92"/>
        <v>6.8483169875950045</v>
      </c>
      <c r="L128" s="726">
        <f t="shared" si="92"/>
        <v>2.3066290160146918</v>
      </c>
      <c r="M128" s="999">
        <f t="shared" si="92"/>
        <v>9.4404151939600975</v>
      </c>
      <c r="N128" s="1000">
        <f t="shared" si="92"/>
        <v>6.2218162323600916</v>
      </c>
      <c r="O128" s="1001">
        <f t="shared" si="92"/>
        <v>3.9103350410082505</v>
      </c>
      <c r="P128" s="727">
        <f t="shared" si="92"/>
        <v>6.7885707051841067</v>
      </c>
      <c r="Q128" s="727">
        <f t="shared" si="92"/>
        <v>4.8448897724260531</v>
      </c>
      <c r="R128" s="727">
        <f t="shared" si="92"/>
        <v>4.9101587667717945</v>
      </c>
      <c r="S128" s="565"/>
      <c r="T128" s="565"/>
      <c r="U128" s="565"/>
      <c r="V128" s="565"/>
      <c r="W128" s="565"/>
      <c r="X128" s="565"/>
      <c r="Y128" s="565"/>
      <c r="Z128" s="565"/>
      <c r="AA128" s="565"/>
      <c r="AB128" s="669"/>
      <c r="AC128" s="728"/>
      <c r="AP128" s="551"/>
      <c r="AQ128" s="551"/>
      <c r="AV128" s="565"/>
      <c r="AW128" s="565"/>
      <c r="AX128" s="565" t="str">
        <f>IFERROR(#REF!/#REF!*100-100,"")</f>
        <v/>
      </c>
      <c r="AY128" s="565" t="e">
        <f>#REF!-#REF!</f>
        <v>#REF!</v>
      </c>
      <c r="AZ128" s="565"/>
      <c r="BA128" s="565"/>
      <c r="BB128" s="565" t="str">
        <f>IFERROR(#REF!/I128*100-100,"")</f>
        <v/>
      </c>
      <c r="BC128" s="565" t="e">
        <f>#REF!-I128</f>
        <v>#REF!</v>
      </c>
    </row>
    <row r="129" spans="1:55" hidden="1" x14ac:dyDescent="0.25">
      <c r="A129" s="587"/>
      <c r="B129" s="41" t="s">
        <v>808</v>
      </c>
      <c r="C129" s="726">
        <f t="shared" si="91"/>
        <v>3.1229622071765863</v>
      </c>
      <c r="D129" s="726">
        <f t="shared" si="91"/>
        <v>4.0645782662699892</v>
      </c>
      <c r="E129" s="726">
        <f t="shared" si="91"/>
        <v>3.9261361557227614</v>
      </c>
      <c r="F129" s="726">
        <f t="shared" si="91"/>
        <v>4.0540004865160091</v>
      </c>
      <c r="G129" s="726">
        <f t="shared" si="92"/>
        <v>6.8311551589845392</v>
      </c>
      <c r="H129" s="726">
        <f t="shared" si="92"/>
        <v>7.173845144147811</v>
      </c>
      <c r="I129" s="726">
        <f t="shared" si="92"/>
        <v>5.9150617131833485</v>
      </c>
      <c r="J129" s="726">
        <f t="shared" si="92"/>
        <v>5.4986516030503187</v>
      </c>
      <c r="K129" s="726">
        <f t="shared" si="92"/>
        <v>5.1101920443208977</v>
      </c>
      <c r="L129" s="726">
        <f t="shared" si="92"/>
        <v>4.5851457047918407</v>
      </c>
      <c r="M129" s="999">
        <f t="shared" si="92"/>
        <v>5.818484316616396</v>
      </c>
      <c r="N129" s="1000">
        <f t="shared" si="92"/>
        <v>5.2175096085167176</v>
      </c>
      <c r="O129" s="1001">
        <f t="shared" si="92"/>
        <v>5.1947951992688273</v>
      </c>
      <c r="P129" s="727">
        <f t="shared" si="92"/>
        <v>6.2722787717351789</v>
      </c>
      <c r="Q129" s="727">
        <f t="shared" si="92"/>
        <v>6.1495806668499977</v>
      </c>
      <c r="R129" s="727">
        <f t="shared" si="92"/>
        <v>6.2586053948964659</v>
      </c>
      <c r="S129" s="565"/>
      <c r="T129" s="565"/>
      <c r="U129" s="565"/>
      <c r="V129" s="565"/>
      <c r="W129" s="565"/>
      <c r="X129" s="565"/>
      <c r="Y129" s="565"/>
      <c r="Z129" s="565"/>
      <c r="AA129" s="565"/>
      <c r="AB129" s="669"/>
      <c r="AC129" s="728"/>
      <c r="AP129" s="551"/>
      <c r="AQ129" s="551"/>
      <c r="AV129" s="565"/>
      <c r="AW129" s="565"/>
      <c r="AX129" s="565" t="str">
        <f>IFERROR(#REF!/#REF!*100-100,"")</f>
        <v/>
      </c>
      <c r="AY129" s="565" t="e">
        <f>#REF!-#REF!</f>
        <v>#REF!</v>
      </c>
      <c r="AZ129" s="565"/>
      <c r="BA129" s="565"/>
      <c r="BB129" s="565" t="str">
        <f>IFERROR(#REF!/I129*100-100,"")</f>
        <v/>
      </c>
      <c r="BC129" s="565" t="e">
        <f>#REF!-I129</f>
        <v>#REF!</v>
      </c>
    </row>
    <row r="130" spans="1:55" hidden="1" x14ac:dyDescent="0.25">
      <c r="A130" s="587"/>
      <c r="B130" s="41" t="s">
        <v>830</v>
      </c>
      <c r="C130" s="726">
        <f t="shared" si="91"/>
        <v>3.8484883583753708</v>
      </c>
      <c r="D130" s="726">
        <f t="shared" si="91"/>
        <v>4.496382327076482</v>
      </c>
      <c r="E130" s="726">
        <f t="shared" si="91"/>
        <v>5.0262614490079196</v>
      </c>
      <c r="F130" s="726">
        <f t="shared" si="91"/>
        <v>5.3627851323176152</v>
      </c>
      <c r="G130" s="726">
        <f t="shared" si="92"/>
        <v>5.7585596689913174</v>
      </c>
      <c r="H130" s="726">
        <f t="shared" si="92"/>
        <v>8.4131835682753877</v>
      </c>
      <c r="I130" s="726">
        <f t="shared" si="92"/>
        <v>6.2161427337470432</v>
      </c>
      <c r="J130" s="726">
        <f t="shared" si="92"/>
        <v>0</v>
      </c>
      <c r="K130" s="726">
        <f t="shared" si="92"/>
        <v>5.2676404673114767</v>
      </c>
      <c r="L130" s="726">
        <f t="shared" si="92"/>
        <v>5.4478315270953637</v>
      </c>
      <c r="M130" s="999">
        <f t="shared" si="92"/>
        <v>2.4948892014070672</v>
      </c>
      <c r="N130" s="1000">
        <f t="shared" si="92"/>
        <v>2.8871062046804372</v>
      </c>
      <c r="O130" s="1001">
        <f t="shared" si="92"/>
        <v>3.3406739302980015</v>
      </c>
      <c r="P130" s="727">
        <f t="shared" si="92"/>
        <v>2.9613036039259506</v>
      </c>
      <c r="Q130" s="727">
        <f t="shared" si="92"/>
        <v>2.9891594051217347</v>
      </c>
      <c r="R130" s="727">
        <f t="shared" si="92"/>
        <v>3.0294285211337826</v>
      </c>
      <c r="S130" s="565"/>
      <c r="T130" s="565"/>
      <c r="U130" s="565"/>
      <c r="V130" s="565"/>
      <c r="W130" s="565"/>
      <c r="X130" s="565"/>
      <c r="Y130" s="565"/>
      <c r="Z130" s="565"/>
      <c r="AA130" s="565"/>
      <c r="AB130" s="669"/>
      <c r="AC130" s="728"/>
      <c r="AP130" s="551"/>
      <c r="AQ130" s="551"/>
      <c r="AV130" s="565"/>
      <c r="AW130" s="565"/>
      <c r="AX130" s="565" t="str">
        <f>IFERROR(#REF!/#REF!*100-100,"")</f>
        <v/>
      </c>
      <c r="AY130" s="565" t="e">
        <f>#REF!-#REF!</f>
        <v>#REF!</v>
      </c>
      <c r="AZ130" s="565"/>
      <c r="BA130" s="565"/>
      <c r="BB130" s="565" t="str">
        <f>IFERROR(#REF!/I130*100-100,"")</f>
        <v/>
      </c>
      <c r="BC130" s="565" t="e">
        <f>#REF!-I130</f>
        <v>#REF!</v>
      </c>
    </row>
    <row r="131" spans="1:55" hidden="1" x14ac:dyDescent="0.25">
      <c r="A131" s="587"/>
      <c r="B131" s="39"/>
      <c r="C131" s="726">
        <f t="shared" si="91"/>
        <v>98.109483012031831</v>
      </c>
      <c r="D131" s="726">
        <f t="shared" si="91"/>
        <v>109.4527355650381</v>
      </c>
      <c r="E131" s="726">
        <f t="shared" si="91"/>
        <v>74.377422203400585</v>
      </c>
      <c r="F131" s="726">
        <f t="shared" si="91"/>
        <v>60.500009713371206</v>
      </c>
      <c r="G131" s="726">
        <f t="shared" si="92"/>
        <v>100</v>
      </c>
      <c r="H131" s="726">
        <f t="shared" si="92"/>
        <v>100</v>
      </c>
      <c r="I131" s="726">
        <f t="shared" si="92"/>
        <v>100</v>
      </c>
      <c r="J131" s="726">
        <f t="shared" si="92"/>
        <v>100</v>
      </c>
      <c r="K131" s="726">
        <f t="shared" si="92"/>
        <v>100</v>
      </c>
      <c r="L131" s="726">
        <f t="shared" si="92"/>
        <v>100</v>
      </c>
      <c r="M131" s="999">
        <f t="shared" si="92"/>
        <v>100</v>
      </c>
      <c r="N131" s="1000">
        <f t="shared" si="92"/>
        <v>100</v>
      </c>
      <c r="O131" s="1001">
        <f t="shared" si="92"/>
        <v>100</v>
      </c>
      <c r="P131" s="727">
        <f t="shared" si="92"/>
        <v>100</v>
      </c>
      <c r="Q131" s="727">
        <f t="shared" si="92"/>
        <v>100</v>
      </c>
      <c r="R131" s="727">
        <f t="shared" si="92"/>
        <v>100</v>
      </c>
      <c r="S131" s="565"/>
      <c r="T131" s="565"/>
      <c r="U131" s="565"/>
      <c r="V131" s="565"/>
      <c r="W131" s="565"/>
      <c r="X131" s="565"/>
      <c r="Y131" s="565"/>
      <c r="Z131" s="565"/>
      <c r="AA131" s="565"/>
      <c r="AB131" s="669"/>
      <c r="AC131" s="728"/>
      <c r="AP131" s="551"/>
      <c r="AQ131" s="551"/>
      <c r="AV131" s="565"/>
      <c r="AW131" s="565"/>
      <c r="AX131" s="565" t="str">
        <f>IFERROR(#REF!/#REF!*100-100,"")</f>
        <v/>
      </c>
      <c r="AY131" s="565" t="e">
        <f>#REF!-#REF!</f>
        <v>#REF!</v>
      </c>
      <c r="AZ131" s="565"/>
      <c r="BA131" s="565"/>
      <c r="BB131" s="565" t="str">
        <f>IFERROR(#REF!/I131*100-100,"")</f>
        <v/>
      </c>
      <c r="BC131" s="565" t="e">
        <f>#REF!-I131</f>
        <v>#REF!</v>
      </c>
    </row>
    <row r="132" spans="1:55" hidden="1" x14ac:dyDescent="0.25">
      <c r="A132" s="587"/>
      <c r="B132" s="594" t="s">
        <v>1446</v>
      </c>
      <c r="AP132" s="551"/>
      <c r="AQ132" s="551"/>
      <c r="AV132" s="565"/>
      <c r="AW132" s="565"/>
      <c r="AX132" s="565" t="str">
        <f>IFERROR(#REF!/#REF!*100-100,"")</f>
        <v/>
      </c>
      <c r="AY132" s="565" t="e">
        <f>#REF!-#REF!</f>
        <v>#REF!</v>
      </c>
      <c r="AZ132" s="565"/>
      <c r="BA132" s="565"/>
      <c r="BB132" s="565" t="str">
        <f>IFERROR(#REF!/I132*100-100,"")</f>
        <v/>
      </c>
      <c r="BC132" s="565" t="e">
        <f>#REF!-I132</f>
        <v>#REF!</v>
      </c>
    </row>
    <row r="133" spans="1:55" ht="39.75" hidden="1" customHeight="1" x14ac:dyDescent="0.25">
      <c r="A133" s="587"/>
      <c r="B133" s="641"/>
      <c r="C133" s="200" t="str">
        <f t="shared" ref="C133:Q133" si="93">C196</f>
        <v>2013/14 Actual</v>
      </c>
      <c r="D133" s="200" t="str">
        <f t="shared" si="93"/>
        <v>2014/15 Actual</v>
      </c>
      <c r="E133" s="200" t="str">
        <f t="shared" si="93"/>
        <v>2015/16 Actual</v>
      </c>
      <c r="F133" s="200" t="str">
        <f t="shared" si="93"/>
        <v>2016/17 Actual</v>
      </c>
      <c r="G133" s="200" t="str">
        <f t="shared" si="93"/>
        <v>2017/18 Actual</v>
      </c>
      <c r="H133" s="200" t="str">
        <f t="shared" si="93"/>
        <v>2018/19 Actual</v>
      </c>
      <c r="I133" s="200" t="str">
        <f t="shared" si="93"/>
        <v>2019/20 Actual</v>
      </c>
      <c r="J133" s="200" t="str">
        <f t="shared" si="93"/>
        <v>2020/21 Actual</v>
      </c>
      <c r="K133" s="200" t="str">
        <f t="shared" si="93"/>
        <v>2021/22 Actual</v>
      </c>
      <c r="L133" s="200" t="str">
        <f t="shared" si="93"/>
        <v>Budget Estimate 2022/23</v>
      </c>
      <c r="M133" s="990" t="str">
        <f t="shared" si="93"/>
        <v>Actual FY2025</v>
      </c>
      <c r="N133" s="990" t="str">
        <f t="shared" si="93"/>
        <v>Budget Estimate 2025/26</v>
      </c>
      <c r="O133" s="642" t="str">
        <f>O196</f>
        <v>Budget Outturn FY2026</v>
      </c>
      <c r="P133" s="668" t="str">
        <f t="shared" si="93"/>
        <v xml:space="preserve">Budget Estimate 2026/27 </v>
      </c>
      <c r="Q133" s="642" t="str">
        <f t="shared" si="93"/>
        <v>Budget Estimate 2027/28</v>
      </c>
      <c r="R133" s="642" t="str">
        <f>R196</f>
        <v>Budget Estimate 2028/29</v>
      </c>
      <c r="AD133" s="547"/>
      <c r="AE133" s="547" t="e">
        <f>#REF!</f>
        <v>#REF!</v>
      </c>
      <c r="AF133" s="547" t="e">
        <f>#REF!</f>
        <v>#REF!</v>
      </c>
      <c r="AG133" s="547" t="e">
        <f>#REF!</f>
        <v>#REF!</v>
      </c>
      <c r="AH133" s="547" t="e">
        <f>#REF!</f>
        <v>#REF!</v>
      </c>
      <c r="AI133" s="547" t="str">
        <f>AI145</f>
        <v>2017/18 Ola</v>
      </c>
      <c r="AJ133" s="547" t="str">
        <f>AJ145</f>
        <v>2018/19 Ola</v>
      </c>
      <c r="AK133" s="547" t="str">
        <f>AK145</f>
        <v>2019/20 Ola</v>
      </c>
      <c r="AL133" s="547" t="str">
        <f>AL145</f>
        <v>2020/21 Ola</v>
      </c>
      <c r="AM133" s="547" t="s">
        <v>1398</v>
      </c>
      <c r="AN133" s="547" t="s">
        <v>1399</v>
      </c>
      <c r="AO133" s="547" t="str">
        <f t="shared" ref="AO133:AT133" si="94">AO3</f>
        <v>2023/24 Ola Fakaangaanga</v>
      </c>
      <c r="AP133" s="547" t="str">
        <f t="shared" si="94"/>
        <v>2024/25 Patiseti</v>
      </c>
      <c r="AQ133" s="547" t="str">
        <f t="shared" si="94"/>
        <v>24/25 Esitimeti Liliu</v>
      </c>
      <c r="AR133" s="547" t="str">
        <f t="shared" si="94"/>
        <v>2025/26 Patiseti Fakaangaanga</v>
      </c>
      <c r="AS133" s="547" t="str">
        <f t="shared" si="94"/>
        <v>2026/27 Patiseti Fakaangaanga</v>
      </c>
      <c r="AT133" s="547" t="str">
        <f t="shared" si="94"/>
        <v>2027/28 Patiseti Fakaangaanga</v>
      </c>
      <c r="AV133" s="565"/>
      <c r="AW133" s="565"/>
      <c r="AX133" s="565"/>
      <c r="AY133" s="565"/>
      <c r="AZ133" s="565"/>
      <c r="BA133" s="565"/>
      <c r="BB133" s="565"/>
      <c r="BC133" s="565"/>
    </row>
    <row r="134" spans="1:55" hidden="1" x14ac:dyDescent="0.25">
      <c r="A134" s="587"/>
      <c r="B134" s="729" t="s">
        <v>1069</v>
      </c>
      <c r="C134" s="41"/>
      <c r="D134" s="41"/>
      <c r="E134" s="41"/>
      <c r="F134" s="41"/>
      <c r="G134" s="41"/>
      <c r="H134" s="41"/>
      <c r="I134" s="41"/>
      <c r="J134" s="41"/>
      <c r="K134" s="41"/>
      <c r="L134" s="41"/>
      <c r="M134" s="970"/>
      <c r="N134" s="970"/>
      <c r="O134" s="970"/>
      <c r="P134" s="1062"/>
      <c r="Q134" s="970"/>
      <c r="R134" s="39"/>
      <c r="AD134" s="581" t="s">
        <v>1367</v>
      </c>
      <c r="AI134" s="730"/>
      <c r="AJ134" s="730"/>
      <c r="AK134" s="730"/>
      <c r="AL134" s="730"/>
      <c r="AM134" s="730"/>
      <c r="AN134" s="730"/>
      <c r="AO134" s="731"/>
      <c r="AP134" s="731"/>
      <c r="AQ134" s="731"/>
      <c r="AR134" s="732"/>
      <c r="AS134" s="731"/>
      <c r="AT134" s="731"/>
      <c r="AV134" s="565"/>
      <c r="AW134" s="565"/>
      <c r="AX134" s="565"/>
      <c r="AY134" s="565"/>
      <c r="AZ134" s="565"/>
      <c r="BA134" s="565"/>
      <c r="BB134" s="565"/>
      <c r="BC134" s="565"/>
    </row>
    <row r="135" spans="1:55" hidden="1" x14ac:dyDescent="0.25">
      <c r="A135" s="587"/>
      <c r="B135" s="41" t="s">
        <v>486</v>
      </c>
      <c r="C135" s="41">
        <v>101.37979486999998</v>
      </c>
      <c r="D135" s="41">
        <v>116.84683582999997</v>
      </c>
      <c r="E135" s="41">
        <v>127.25816972999996</v>
      </c>
      <c r="F135" s="41">
        <v>129.60077001999997</v>
      </c>
      <c r="G135" s="41">
        <v>127.54825308999997</v>
      </c>
      <c r="H135" s="41">
        <v>134.50866310000006</v>
      </c>
      <c r="I135" s="41">
        <v>148.68344548000013</v>
      </c>
      <c r="J135" s="41">
        <v>160.21209110999999</v>
      </c>
      <c r="K135" s="41">
        <f t="shared" ref="K135:P135" si="95">K214</f>
        <v>189.34469781999996</v>
      </c>
      <c r="L135" s="41">
        <f t="shared" si="95"/>
        <v>169.2825</v>
      </c>
      <c r="M135" s="727">
        <f t="shared" si="95"/>
        <v>184.1983682099999</v>
      </c>
      <c r="N135" s="727">
        <f t="shared" si="95"/>
        <v>193.82319999999999</v>
      </c>
      <c r="O135" s="727">
        <f>O214</f>
        <v>191.91929999999999</v>
      </c>
      <c r="P135" s="670">
        <f t="shared" si="95"/>
        <v>210.74719999999999</v>
      </c>
      <c r="Q135" s="727">
        <f>Q214</f>
        <v>206.9794</v>
      </c>
      <c r="R135" s="1162">
        <f>R214</f>
        <v>204.1627</v>
      </c>
      <c r="AD135" s="576" t="s">
        <v>1368</v>
      </c>
      <c r="AI135" s="730">
        <f t="shared" ref="AI135:AT142" si="96">G135</f>
        <v>127.54825308999997</v>
      </c>
      <c r="AJ135" s="730">
        <f t="shared" si="96"/>
        <v>134.50866310000006</v>
      </c>
      <c r="AK135" s="730">
        <f t="shared" si="96"/>
        <v>148.68344548000013</v>
      </c>
      <c r="AL135" s="730">
        <f t="shared" si="96"/>
        <v>160.21209110999999</v>
      </c>
      <c r="AM135" s="730">
        <f t="shared" si="96"/>
        <v>189.34469781999996</v>
      </c>
      <c r="AN135" s="730">
        <f t="shared" si="96"/>
        <v>169.2825</v>
      </c>
      <c r="AO135" s="731">
        <f t="shared" si="96"/>
        <v>184.1983682099999</v>
      </c>
      <c r="AP135" s="731">
        <f t="shared" si="96"/>
        <v>193.82319999999999</v>
      </c>
      <c r="AQ135" s="731">
        <f t="shared" si="96"/>
        <v>191.91929999999999</v>
      </c>
      <c r="AR135" s="732">
        <f t="shared" si="96"/>
        <v>210.74719999999999</v>
      </c>
      <c r="AS135" s="731">
        <f t="shared" si="96"/>
        <v>206.9794</v>
      </c>
      <c r="AT135" s="731">
        <f t="shared" si="96"/>
        <v>204.1627</v>
      </c>
      <c r="AV135" s="565"/>
      <c r="AW135" s="565"/>
      <c r="AX135" s="565"/>
      <c r="AY135" s="565"/>
      <c r="AZ135" s="565"/>
      <c r="BA135" s="565"/>
      <c r="BB135" s="565"/>
      <c r="BC135" s="565"/>
    </row>
    <row r="136" spans="1:55" hidden="1" x14ac:dyDescent="0.25">
      <c r="A136" s="587"/>
      <c r="B136" s="41" t="s">
        <v>546</v>
      </c>
      <c r="C136" s="41">
        <v>194.923</v>
      </c>
      <c r="D136" s="41">
        <v>211.64954665549999</v>
      </c>
      <c r="E136" s="41">
        <v>80.693983060000008</v>
      </c>
      <c r="F136" s="41">
        <v>29.987995529999999</v>
      </c>
      <c r="G136" s="41">
        <v>152.34250417500002</v>
      </c>
      <c r="H136" s="41">
        <v>151.00337859000001</v>
      </c>
      <c r="I136" s="41">
        <v>169.68852131</v>
      </c>
      <c r="J136" s="41">
        <v>233.58678391999999</v>
      </c>
      <c r="K136" s="41">
        <f t="shared" ref="K136:P137" si="97">K217</f>
        <v>221.54292847999997</v>
      </c>
      <c r="L136" s="41">
        <f t="shared" si="97"/>
        <v>309.79059999999998</v>
      </c>
      <c r="M136" s="727">
        <f t="shared" si="97"/>
        <v>237.30930373000007</v>
      </c>
      <c r="N136" s="727">
        <f t="shared" si="97"/>
        <v>313.32049999999998</v>
      </c>
      <c r="O136" s="727">
        <f>O217</f>
        <v>238.34129999999999</v>
      </c>
      <c r="P136" s="670">
        <f t="shared" si="97"/>
        <v>255.61529999999999</v>
      </c>
      <c r="Q136" s="727">
        <f>Q217</f>
        <v>254.1139</v>
      </c>
      <c r="R136" s="1162">
        <f>R217</f>
        <v>252.51195000000001</v>
      </c>
      <c r="S136" s="643">
        <f t="shared" ref="S136:S142" si="98">N136-O136</f>
        <v>74.979199999999992</v>
      </c>
      <c r="T136" s="643">
        <f>P136-O136</f>
        <v>17.274000000000001</v>
      </c>
      <c r="AD136" s="576" t="s">
        <v>1369</v>
      </c>
      <c r="AI136" s="730">
        <f t="shared" si="96"/>
        <v>152.34250417500002</v>
      </c>
      <c r="AJ136" s="730">
        <f t="shared" si="96"/>
        <v>151.00337859000001</v>
      </c>
      <c r="AK136" s="730">
        <f t="shared" si="96"/>
        <v>169.68852131</v>
      </c>
      <c r="AL136" s="730">
        <f t="shared" si="96"/>
        <v>233.58678391999999</v>
      </c>
      <c r="AM136" s="730">
        <f t="shared" si="96"/>
        <v>221.54292847999997</v>
      </c>
      <c r="AN136" s="730">
        <f t="shared" si="96"/>
        <v>309.79059999999998</v>
      </c>
      <c r="AO136" s="731">
        <f t="shared" si="96"/>
        <v>237.30930373000007</v>
      </c>
      <c r="AP136" s="731">
        <f t="shared" si="96"/>
        <v>313.32049999999998</v>
      </c>
      <c r="AQ136" s="731">
        <f t="shared" si="96"/>
        <v>238.34129999999999</v>
      </c>
      <c r="AR136" s="732">
        <f t="shared" si="96"/>
        <v>255.61529999999999</v>
      </c>
      <c r="AS136" s="731">
        <f t="shared" si="96"/>
        <v>254.1139</v>
      </c>
      <c r="AT136" s="731">
        <f t="shared" si="96"/>
        <v>252.51195000000001</v>
      </c>
      <c r="AV136" s="565"/>
      <c r="AW136" s="565"/>
      <c r="AX136" s="565"/>
      <c r="AY136" s="565"/>
      <c r="AZ136" s="565"/>
      <c r="BA136" s="565"/>
      <c r="BB136" s="565"/>
      <c r="BC136" s="565"/>
    </row>
    <row r="137" spans="1:55" hidden="1" x14ac:dyDescent="0.25">
      <c r="A137" s="587"/>
      <c r="B137" s="41" t="s">
        <v>776</v>
      </c>
      <c r="C137" s="41">
        <v>7.1441045400000007</v>
      </c>
      <c r="D137" s="41">
        <v>7.1753020800000007</v>
      </c>
      <c r="E137" s="41">
        <v>7.8585004999999999</v>
      </c>
      <c r="F137" s="41">
        <v>8.26923064</v>
      </c>
      <c r="G137" s="41">
        <v>8.2716359199999996</v>
      </c>
      <c r="H137" s="41">
        <v>8.0189432800000002</v>
      </c>
      <c r="I137" s="41">
        <v>8.2292158099999995</v>
      </c>
      <c r="J137" s="41">
        <v>4.120336</v>
      </c>
      <c r="K137" s="41">
        <f t="shared" si="97"/>
        <v>6.2559006900000007</v>
      </c>
      <c r="L137" s="41">
        <f t="shared" si="97"/>
        <v>7.9399999999999995</v>
      </c>
      <c r="M137" s="727">
        <f t="shared" si="97"/>
        <v>6.9135732799999996</v>
      </c>
      <c r="N137" s="727">
        <f t="shared" si="97"/>
        <v>5.9091000000000005</v>
      </c>
      <c r="O137" s="727">
        <f>O218</f>
        <v>5.9278000000000004</v>
      </c>
      <c r="P137" s="670">
        <f t="shared" si="97"/>
        <v>6.3689999999999998</v>
      </c>
      <c r="Q137" s="727">
        <f>Q218</f>
        <v>6.3689999999999998</v>
      </c>
      <c r="R137" s="1162">
        <f>R218</f>
        <v>6.3689999999999998</v>
      </c>
      <c r="S137" s="643">
        <f t="shared" si="98"/>
        <v>-1.8699999999999939E-2</v>
      </c>
      <c r="T137" s="643">
        <f t="shared" ref="T137:T142" si="99">P137-O137</f>
        <v>0.44119999999999937</v>
      </c>
      <c r="U137" s="643">
        <f>Q137-N137</f>
        <v>0.45989999999999931</v>
      </c>
      <c r="AD137" s="576" t="s">
        <v>1370</v>
      </c>
      <c r="AI137" s="730">
        <f t="shared" si="96"/>
        <v>8.2716359199999996</v>
      </c>
      <c r="AJ137" s="730">
        <f t="shared" si="96"/>
        <v>8.0189432800000002</v>
      </c>
      <c r="AK137" s="730">
        <f t="shared" si="96"/>
        <v>8.2292158099999995</v>
      </c>
      <c r="AL137" s="730">
        <f t="shared" si="96"/>
        <v>4.120336</v>
      </c>
      <c r="AM137" s="730">
        <f t="shared" si="96"/>
        <v>6.2559006900000007</v>
      </c>
      <c r="AN137" s="730">
        <f t="shared" si="96"/>
        <v>7.9399999999999995</v>
      </c>
      <c r="AO137" s="731">
        <f t="shared" si="96"/>
        <v>6.9135732799999996</v>
      </c>
      <c r="AP137" s="731">
        <f t="shared" si="96"/>
        <v>5.9091000000000005</v>
      </c>
      <c r="AQ137" s="731">
        <f t="shared" si="96"/>
        <v>5.9278000000000004</v>
      </c>
      <c r="AR137" s="732">
        <f t="shared" si="96"/>
        <v>6.3689999999999998</v>
      </c>
      <c r="AS137" s="731">
        <f t="shared" si="96"/>
        <v>6.3689999999999998</v>
      </c>
      <c r="AT137" s="731">
        <f t="shared" si="96"/>
        <v>6.3689999999999998</v>
      </c>
      <c r="AV137" s="565"/>
      <c r="AW137" s="565"/>
      <c r="AX137" s="565"/>
      <c r="AY137" s="565"/>
      <c r="AZ137" s="565"/>
      <c r="BA137" s="565"/>
      <c r="BB137" s="565"/>
      <c r="BC137" s="565"/>
    </row>
    <row r="138" spans="1:55" hidden="1" x14ac:dyDescent="0.25">
      <c r="A138" s="587"/>
      <c r="B138" s="41" t="s">
        <v>786</v>
      </c>
      <c r="C138" s="41">
        <v>7.4981249999999999E-2</v>
      </c>
      <c r="D138" s="41">
        <v>7.8379649999999995E-2</v>
      </c>
      <c r="E138" s="41">
        <v>0.63866555000000003</v>
      </c>
      <c r="F138" s="41">
        <v>0.80846415999999999</v>
      </c>
      <c r="G138" s="41">
        <v>0.80107169999999994</v>
      </c>
      <c r="H138" s="41">
        <v>0.85881344999999998</v>
      </c>
      <c r="I138" s="41">
        <v>0.83739469999999994</v>
      </c>
      <c r="J138" s="41">
        <v>0.81310088999999997</v>
      </c>
      <c r="K138" s="41">
        <f t="shared" ref="K138:P138" si="100">K221</f>
        <v>0.98771204000000001</v>
      </c>
      <c r="L138" s="41">
        <f t="shared" si="100"/>
        <v>1.3</v>
      </c>
      <c r="M138" s="727">
        <f t="shared" si="100"/>
        <v>16.59997005</v>
      </c>
      <c r="N138" s="727">
        <f t="shared" si="100"/>
        <v>15.9138</v>
      </c>
      <c r="O138" s="727">
        <f>O221</f>
        <v>18.841699999999999</v>
      </c>
      <c r="P138" s="670">
        <f t="shared" si="100"/>
        <v>39.390100000000004</v>
      </c>
      <c r="Q138" s="727">
        <f>Q221</f>
        <v>35.190100000000001</v>
      </c>
      <c r="R138" s="1162">
        <f>R221</f>
        <v>31.689999999999998</v>
      </c>
      <c r="S138" s="643">
        <f t="shared" si="98"/>
        <v>-2.9278999999999993</v>
      </c>
      <c r="T138" s="643">
        <f t="shared" si="99"/>
        <v>20.548400000000004</v>
      </c>
      <c r="AD138" s="576" t="s">
        <v>1371</v>
      </c>
      <c r="AI138" s="730">
        <f t="shared" si="96"/>
        <v>0.80107169999999994</v>
      </c>
      <c r="AJ138" s="730">
        <f t="shared" si="96"/>
        <v>0.85881344999999998</v>
      </c>
      <c r="AK138" s="730">
        <f t="shared" si="96"/>
        <v>0.83739469999999994</v>
      </c>
      <c r="AL138" s="730">
        <f t="shared" si="96"/>
        <v>0.81310088999999997</v>
      </c>
      <c r="AM138" s="730">
        <f t="shared" si="96"/>
        <v>0.98771204000000001</v>
      </c>
      <c r="AN138" s="730">
        <f t="shared" si="96"/>
        <v>1.3</v>
      </c>
      <c r="AO138" s="731">
        <f t="shared" si="96"/>
        <v>16.59997005</v>
      </c>
      <c r="AP138" s="731">
        <f t="shared" si="96"/>
        <v>15.9138</v>
      </c>
      <c r="AQ138" s="731">
        <f t="shared" si="96"/>
        <v>18.841699999999999</v>
      </c>
      <c r="AR138" s="732">
        <f t="shared" si="96"/>
        <v>39.390100000000004</v>
      </c>
      <c r="AS138" s="731">
        <f t="shared" si="96"/>
        <v>35.190100000000001</v>
      </c>
      <c r="AT138" s="731">
        <f t="shared" si="96"/>
        <v>31.689999999999998</v>
      </c>
      <c r="AV138" s="565"/>
      <c r="AW138" s="565"/>
      <c r="AX138" s="565"/>
      <c r="AY138" s="565"/>
      <c r="AZ138" s="565"/>
      <c r="BA138" s="565"/>
      <c r="BB138" s="565"/>
      <c r="BC138" s="565"/>
    </row>
    <row r="139" spans="1:55" hidden="1" x14ac:dyDescent="0.25">
      <c r="A139" s="587"/>
      <c r="B139" s="41" t="s">
        <v>801</v>
      </c>
      <c r="C139" s="41">
        <v>3.1344312300000001</v>
      </c>
      <c r="D139" s="41">
        <v>3.7251118700000001</v>
      </c>
      <c r="E139" s="41">
        <v>3.6892578899999999</v>
      </c>
      <c r="F139" s="41">
        <v>3.2156033700000002</v>
      </c>
      <c r="G139" s="41">
        <v>5.1499250199999995</v>
      </c>
      <c r="H139" s="41">
        <v>2.9362986200000001</v>
      </c>
      <c r="I139" s="41">
        <v>3.7406010200000002</v>
      </c>
      <c r="J139" s="41">
        <v>3.92826831</v>
      </c>
      <c r="K139" s="41">
        <f t="shared" ref="K139:R141" si="101">K224</f>
        <v>34.594201549999994</v>
      </c>
      <c r="L139" s="41">
        <f t="shared" si="101"/>
        <v>12.8491</v>
      </c>
      <c r="M139" s="727">
        <f t="shared" si="101"/>
        <v>51.08059054000001</v>
      </c>
      <c r="N139" s="727">
        <f t="shared" si="101"/>
        <v>38.4148</v>
      </c>
      <c r="O139" s="727">
        <f>O224</f>
        <v>20.322500000000002</v>
      </c>
      <c r="P139" s="670">
        <f t="shared" si="101"/>
        <v>41.398699999999998</v>
      </c>
      <c r="Q139" s="727">
        <f t="shared" si="101"/>
        <v>28.312000000000001</v>
      </c>
      <c r="R139" s="1162">
        <f t="shared" si="101"/>
        <v>28.312000000000001</v>
      </c>
      <c r="S139" s="643">
        <f t="shared" si="98"/>
        <v>18.092299999999998</v>
      </c>
      <c r="T139" s="643">
        <f t="shared" si="99"/>
        <v>21.076199999999996</v>
      </c>
      <c r="U139" s="643">
        <f>O139-P139</f>
        <v>-21.076199999999996</v>
      </c>
      <c r="V139" s="643">
        <f>N139-O139</f>
        <v>18.092299999999998</v>
      </c>
      <c r="AD139" s="576" t="s">
        <v>1372</v>
      </c>
      <c r="AI139" s="730">
        <f t="shared" si="96"/>
        <v>5.1499250199999995</v>
      </c>
      <c r="AJ139" s="730">
        <f t="shared" si="96"/>
        <v>2.9362986200000001</v>
      </c>
      <c r="AK139" s="730">
        <f t="shared" si="96"/>
        <v>3.7406010200000002</v>
      </c>
      <c r="AL139" s="730">
        <f t="shared" si="96"/>
        <v>3.92826831</v>
      </c>
      <c r="AM139" s="730">
        <f t="shared" si="96"/>
        <v>34.594201549999994</v>
      </c>
      <c r="AN139" s="730">
        <f t="shared" si="96"/>
        <v>12.8491</v>
      </c>
      <c r="AO139" s="731">
        <f t="shared" si="96"/>
        <v>51.08059054000001</v>
      </c>
      <c r="AP139" s="731">
        <f t="shared" si="96"/>
        <v>38.4148</v>
      </c>
      <c r="AQ139" s="731">
        <f t="shared" si="96"/>
        <v>20.322500000000002</v>
      </c>
      <c r="AR139" s="732">
        <f t="shared" si="96"/>
        <v>41.398699999999998</v>
      </c>
      <c r="AS139" s="731">
        <f t="shared" si="96"/>
        <v>28.312000000000001</v>
      </c>
      <c r="AT139" s="731">
        <f t="shared" si="96"/>
        <v>28.312000000000001</v>
      </c>
      <c r="AV139" s="565"/>
      <c r="AW139" s="565"/>
      <c r="AX139" s="565"/>
      <c r="AY139" s="565"/>
      <c r="AZ139" s="565"/>
      <c r="BA139" s="565"/>
      <c r="BB139" s="565"/>
      <c r="BC139" s="565"/>
    </row>
    <row r="140" spans="1:55" hidden="1" x14ac:dyDescent="0.25">
      <c r="A140" s="587"/>
      <c r="B140" s="41" t="s">
        <v>808</v>
      </c>
      <c r="C140" s="41">
        <v>10.50797397</v>
      </c>
      <c r="D140" s="41">
        <v>13.67627265</v>
      </c>
      <c r="E140" s="41">
        <v>13.210450140000001</v>
      </c>
      <c r="F140" s="41">
        <v>13.640681109999999</v>
      </c>
      <c r="G140" s="41">
        <v>22.985100630000002</v>
      </c>
      <c r="H140" s="41">
        <v>25.268289280000001</v>
      </c>
      <c r="I140" s="41">
        <v>22.293981220000003</v>
      </c>
      <c r="J140" s="41">
        <v>20.230267450000003</v>
      </c>
      <c r="K140" s="41">
        <f t="shared" si="101"/>
        <v>25.814081600000002</v>
      </c>
      <c r="L140" s="41">
        <f t="shared" si="101"/>
        <v>25.541599999999999</v>
      </c>
      <c r="M140" s="727">
        <f t="shared" si="101"/>
        <v>31.482896549999996</v>
      </c>
      <c r="N140" s="727">
        <f t="shared" si="101"/>
        <v>32.213999999999999</v>
      </c>
      <c r="O140" s="727">
        <f>O225</f>
        <v>26.998000000000001</v>
      </c>
      <c r="P140" s="670">
        <f t="shared" si="101"/>
        <v>38.2502</v>
      </c>
      <c r="Q140" s="727">
        <f t="shared" si="101"/>
        <v>35.936199999999999</v>
      </c>
      <c r="R140" s="1162">
        <f t="shared" si="101"/>
        <v>36.087150000000001</v>
      </c>
      <c r="S140" s="643">
        <f t="shared" si="98"/>
        <v>5.2159999999999975</v>
      </c>
      <c r="T140" s="643">
        <f t="shared" si="99"/>
        <v>11.252199999999998</v>
      </c>
      <c r="AD140" s="576" t="s">
        <v>1373</v>
      </c>
      <c r="AI140" s="730">
        <f t="shared" si="96"/>
        <v>22.985100630000002</v>
      </c>
      <c r="AJ140" s="730">
        <f t="shared" si="96"/>
        <v>25.268289280000001</v>
      </c>
      <c r="AK140" s="730">
        <f t="shared" si="96"/>
        <v>22.293981220000003</v>
      </c>
      <c r="AL140" s="730">
        <f t="shared" si="96"/>
        <v>20.230267450000003</v>
      </c>
      <c r="AM140" s="730">
        <f t="shared" si="96"/>
        <v>25.814081600000002</v>
      </c>
      <c r="AN140" s="730">
        <f t="shared" si="96"/>
        <v>25.541599999999999</v>
      </c>
      <c r="AO140" s="731">
        <f t="shared" si="96"/>
        <v>31.482896549999996</v>
      </c>
      <c r="AP140" s="731">
        <f t="shared" si="96"/>
        <v>32.213999999999999</v>
      </c>
      <c r="AQ140" s="731">
        <f t="shared" si="96"/>
        <v>26.998000000000001</v>
      </c>
      <c r="AR140" s="732">
        <f t="shared" si="96"/>
        <v>38.2502</v>
      </c>
      <c r="AS140" s="731">
        <f t="shared" si="96"/>
        <v>35.936199999999999</v>
      </c>
      <c r="AT140" s="731">
        <f t="shared" si="96"/>
        <v>36.087150000000001</v>
      </c>
      <c r="AV140" s="565"/>
      <c r="AW140" s="565"/>
      <c r="AX140" s="565"/>
      <c r="AY140" s="565"/>
      <c r="AZ140" s="565"/>
      <c r="BA140" s="565"/>
      <c r="BB140" s="565"/>
      <c r="BC140" s="565"/>
    </row>
    <row r="141" spans="1:55" hidden="1" x14ac:dyDescent="0.25">
      <c r="A141" s="587"/>
      <c r="B141" s="41" t="s">
        <v>830</v>
      </c>
      <c r="C141" s="41">
        <v>12.94918504</v>
      </c>
      <c r="D141" s="41">
        <v>15.12918355</v>
      </c>
      <c r="E141" s="41">
        <v>16.912092099999999</v>
      </c>
      <c r="F141" s="41">
        <v>18.044408749999999</v>
      </c>
      <c r="G141" s="41">
        <v>19.376089459999999</v>
      </c>
      <c r="H141" s="41">
        <v>29.633585879999998</v>
      </c>
      <c r="I141" s="41">
        <v>23.42876137</v>
      </c>
      <c r="J141" s="41">
        <v>23.83821258</v>
      </c>
      <c r="K141" s="41">
        <f t="shared" si="101"/>
        <v>26.609430660000005</v>
      </c>
      <c r="L141" s="41">
        <f t="shared" si="101"/>
        <v>30.347200000000001</v>
      </c>
      <c r="M141" s="727">
        <f t="shared" si="101"/>
        <v>13.499450090000002</v>
      </c>
      <c r="N141" s="727">
        <f t="shared" si="101"/>
        <v>17.825600000000001</v>
      </c>
      <c r="O141" s="727">
        <f>O226</f>
        <v>17.361899999999999</v>
      </c>
      <c r="P141" s="670">
        <f t="shared" si="101"/>
        <v>18.058899999999998</v>
      </c>
      <c r="Q141" s="727">
        <f t="shared" si="101"/>
        <v>17.467699999999997</v>
      </c>
      <c r="R141" s="1162">
        <f t="shared" si="101"/>
        <v>17.467699999999997</v>
      </c>
      <c r="S141" s="643">
        <f t="shared" si="98"/>
        <v>0.46370000000000289</v>
      </c>
      <c r="T141" s="643">
        <f t="shared" si="99"/>
        <v>0.69699999999999918</v>
      </c>
      <c r="AD141" s="576" t="s">
        <v>1374</v>
      </c>
      <c r="AI141" s="730">
        <f t="shared" si="96"/>
        <v>19.376089459999999</v>
      </c>
      <c r="AJ141" s="730">
        <f t="shared" si="96"/>
        <v>29.633585879999998</v>
      </c>
      <c r="AK141" s="730">
        <f t="shared" si="96"/>
        <v>23.42876137</v>
      </c>
      <c r="AL141" s="730">
        <f t="shared" si="96"/>
        <v>23.83821258</v>
      </c>
      <c r="AM141" s="730">
        <f t="shared" si="96"/>
        <v>26.609430660000005</v>
      </c>
      <c r="AN141" s="730">
        <f t="shared" si="96"/>
        <v>30.347200000000001</v>
      </c>
      <c r="AO141" s="731">
        <f t="shared" si="96"/>
        <v>13.499450090000002</v>
      </c>
      <c r="AP141" s="731">
        <f t="shared" si="96"/>
        <v>17.825600000000001</v>
      </c>
      <c r="AQ141" s="731">
        <f t="shared" si="96"/>
        <v>17.361899999999999</v>
      </c>
      <c r="AR141" s="732">
        <f t="shared" si="96"/>
        <v>18.058899999999998</v>
      </c>
      <c r="AS141" s="731">
        <f t="shared" si="96"/>
        <v>17.467699999999997</v>
      </c>
      <c r="AT141" s="731">
        <f t="shared" si="96"/>
        <v>17.467699999999997</v>
      </c>
      <c r="AV141" s="565"/>
      <c r="AW141" s="565"/>
      <c r="AX141" s="565"/>
      <c r="AY141" s="565"/>
      <c r="AZ141" s="565"/>
      <c r="BA141" s="565"/>
      <c r="BB141" s="565"/>
      <c r="BC141" s="565"/>
    </row>
    <row r="142" spans="1:55" hidden="1" x14ac:dyDescent="0.25">
      <c r="A142" s="587"/>
      <c r="B142" s="699" t="s">
        <v>1392</v>
      </c>
      <c r="C142" s="700"/>
      <c r="D142" s="700"/>
      <c r="E142" s="700"/>
      <c r="F142" s="700"/>
      <c r="G142" s="700">
        <f t="shared" ref="G142:P142" si="102">SUM(G135:G141)</f>
        <v>336.474579995</v>
      </c>
      <c r="H142" s="700">
        <f t="shared" si="102"/>
        <v>352.22797220000001</v>
      </c>
      <c r="I142" s="700">
        <f t="shared" si="102"/>
        <v>376.90192091000011</v>
      </c>
      <c r="J142" s="700">
        <f t="shared" si="102"/>
        <v>446.72906025999998</v>
      </c>
      <c r="K142" s="700">
        <f t="shared" si="102"/>
        <v>505.14895283999994</v>
      </c>
      <c r="L142" s="700">
        <f t="shared" si="102"/>
        <v>557.05100000000004</v>
      </c>
      <c r="M142" s="995">
        <f t="shared" si="102"/>
        <v>541.08415244999992</v>
      </c>
      <c r="N142" s="995">
        <f t="shared" si="102"/>
        <v>617.42099999999994</v>
      </c>
      <c r="O142" s="996">
        <f>SUM(O135:O141)</f>
        <v>519.71249999999998</v>
      </c>
      <c r="P142" s="701">
        <f t="shared" si="102"/>
        <v>609.82939999999985</v>
      </c>
      <c r="Q142" s="996">
        <f>SUM(Q135:Q141)</f>
        <v>584.36830000000009</v>
      </c>
      <c r="R142" s="996">
        <f>SUM(R135:R141)</f>
        <v>576.60050000000001</v>
      </c>
      <c r="S142" s="733">
        <f t="shared" si="98"/>
        <v>97.708499999999958</v>
      </c>
      <c r="T142" s="733">
        <f t="shared" si="99"/>
        <v>90.116899999999873</v>
      </c>
      <c r="AD142" s="651" t="s">
        <v>1408</v>
      </c>
      <c r="AI142" s="734">
        <f t="shared" si="96"/>
        <v>336.474579995</v>
      </c>
      <c r="AJ142" s="734">
        <f t="shared" si="96"/>
        <v>352.22797220000001</v>
      </c>
      <c r="AK142" s="734">
        <f t="shared" si="96"/>
        <v>376.90192091000011</v>
      </c>
      <c r="AL142" s="734">
        <f t="shared" si="96"/>
        <v>446.72906025999998</v>
      </c>
      <c r="AM142" s="734">
        <f t="shared" si="96"/>
        <v>505.14895283999994</v>
      </c>
      <c r="AN142" s="734">
        <f t="shared" si="96"/>
        <v>557.05100000000004</v>
      </c>
      <c r="AO142" s="734">
        <f t="shared" si="96"/>
        <v>541.08415244999992</v>
      </c>
      <c r="AP142" s="734">
        <f>N142</f>
        <v>617.42099999999994</v>
      </c>
      <c r="AQ142" s="734">
        <f>O142</f>
        <v>519.71249999999998</v>
      </c>
      <c r="AR142" s="734">
        <f t="shared" si="96"/>
        <v>609.82939999999985</v>
      </c>
      <c r="AS142" s="734">
        <f t="shared" si="96"/>
        <v>584.36830000000009</v>
      </c>
      <c r="AT142" s="734">
        <f t="shared" si="96"/>
        <v>576.60050000000001</v>
      </c>
      <c r="AV142" s="565"/>
      <c r="AW142" s="565"/>
      <c r="AX142" s="565"/>
      <c r="AY142" s="565"/>
      <c r="AZ142" s="565"/>
      <c r="BA142" s="565"/>
      <c r="BB142" s="565"/>
      <c r="BC142" s="565"/>
    </row>
    <row r="143" spans="1:55" hidden="1" x14ac:dyDescent="0.25">
      <c r="A143" s="587"/>
      <c r="K143" s="640"/>
      <c r="L143" s="640"/>
      <c r="M143" s="971"/>
      <c r="N143" s="971"/>
      <c r="AP143" s="551"/>
      <c r="AQ143" s="551"/>
      <c r="AV143" s="565"/>
      <c r="AW143" s="565"/>
      <c r="AX143" s="565"/>
      <c r="AY143" s="565"/>
      <c r="AZ143" s="565"/>
      <c r="BA143" s="565"/>
      <c r="BB143" s="565"/>
      <c r="BC143" s="565"/>
    </row>
    <row r="144" spans="1:55" hidden="1" x14ac:dyDescent="0.25">
      <c r="A144" s="587"/>
      <c r="B144" s="37" t="s">
        <v>1447</v>
      </c>
      <c r="C144" s="37"/>
      <c r="D144" s="37"/>
      <c r="E144" s="37"/>
      <c r="F144" s="37"/>
      <c r="G144" s="37"/>
      <c r="AP144" s="551"/>
      <c r="AQ144" s="551"/>
      <c r="AU144" s="37" t="s">
        <v>1448</v>
      </c>
      <c r="AV144" s="565" t="str">
        <f>IFERROR(#REF!/#REF!*100-100,"")</f>
        <v/>
      </c>
      <c r="AW144" s="565" t="e">
        <f>#REF!-#REF!</f>
        <v>#REF!</v>
      </c>
      <c r="AX144" s="565" t="str">
        <f>IFERROR(#REF!/#REF!*100-100,"")</f>
        <v/>
      </c>
      <c r="AY144" s="565" t="e">
        <f>#REF!-#REF!</f>
        <v>#REF!</v>
      </c>
      <c r="AZ144" s="565" t="str">
        <f>IFERROR(#REF!/#REF!*100-100,"")</f>
        <v/>
      </c>
      <c r="BA144" s="565" t="e">
        <f>#REF!-#REF!</f>
        <v>#REF!</v>
      </c>
      <c r="BB144" s="565" t="str">
        <f>IFERROR(#REF!/I144*100-100,"")</f>
        <v/>
      </c>
      <c r="BC144" s="565" t="e">
        <f>#REF!-I144</f>
        <v>#REF!</v>
      </c>
    </row>
    <row r="145" spans="1:60" ht="40.5" hidden="1" customHeight="1" x14ac:dyDescent="0.25">
      <c r="A145" s="645"/>
      <c r="B145" s="641"/>
      <c r="C145" s="200" t="str">
        <f>C3</f>
        <v>2013/14 Actual</v>
      </c>
      <c r="D145" s="200" t="str">
        <f>D3</f>
        <v>2014/15 Actual</v>
      </c>
      <c r="E145" s="200" t="str">
        <f>E3</f>
        <v>2015/16 Actual</v>
      </c>
      <c r="F145" s="200" t="str">
        <f>F3</f>
        <v>2016/17 Actual</v>
      </c>
      <c r="G145" s="200" t="str">
        <f t="shared" ref="G145:Q145" si="103">G196</f>
        <v>2017/18 Actual</v>
      </c>
      <c r="H145" s="200" t="str">
        <f t="shared" si="103"/>
        <v>2018/19 Actual</v>
      </c>
      <c r="I145" s="200" t="str">
        <f t="shared" si="103"/>
        <v>2019/20 Actual</v>
      </c>
      <c r="J145" s="200" t="str">
        <f t="shared" si="103"/>
        <v>2020/21 Actual</v>
      </c>
      <c r="K145" s="200" t="str">
        <f t="shared" si="103"/>
        <v>2021/22 Actual</v>
      </c>
      <c r="L145" s="200" t="str">
        <f t="shared" si="103"/>
        <v>Budget Estimate 2022/23</v>
      </c>
      <c r="M145" s="990" t="str">
        <f t="shared" si="103"/>
        <v>Actual FY2025</v>
      </c>
      <c r="N145" s="990" t="str">
        <f t="shared" si="103"/>
        <v>Budget Estimate 2025/26</v>
      </c>
      <c r="O145" s="642" t="str">
        <f>O196</f>
        <v>Budget Outturn FY2026</v>
      </c>
      <c r="P145" s="668" t="str">
        <f t="shared" si="103"/>
        <v xml:space="preserve">Budget Estimate 2026/27 </v>
      </c>
      <c r="Q145" s="642" t="str">
        <f t="shared" si="103"/>
        <v>Budget Estimate 2027/28</v>
      </c>
      <c r="R145" s="642" t="str">
        <f>R196</f>
        <v>Budget Estimate 2028/29</v>
      </c>
      <c r="S145" s="546"/>
      <c r="T145" s="546"/>
      <c r="U145" s="546"/>
      <c r="V145" s="546"/>
      <c r="W145" s="547"/>
      <c r="X145" s="547"/>
      <c r="Y145" s="547"/>
      <c r="Z145" s="547"/>
      <c r="AA145" s="547"/>
      <c r="AB145" s="546"/>
      <c r="AC145" s="546"/>
      <c r="AD145" s="547"/>
      <c r="AE145" s="547" t="str">
        <f>AE3</f>
        <v>2013/14 Ola</v>
      </c>
      <c r="AF145" s="547" t="str">
        <f>AF3</f>
        <v>2014/15 Ola</v>
      </c>
      <c r="AG145" s="547" t="str">
        <f>AG3</f>
        <v>2015/16 Ola</v>
      </c>
      <c r="AH145" s="547" t="str">
        <f>AH3</f>
        <v>2016/17 Ola</v>
      </c>
      <c r="AI145" s="547" t="str">
        <f>AI152</f>
        <v>2017/18 Ola</v>
      </c>
      <c r="AJ145" s="547" t="str">
        <f>AJ152</f>
        <v>2018/19 Ola</v>
      </c>
      <c r="AK145" s="547" t="str">
        <f>AK152</f>
        <v>2019/20 Ola</v>
      </c>
      <c r="AL145" s="547" t="str">
        <f>AL152</f>
        <v>2020/21 Ola</v>
      </c>
      <c r="AM145" s="547" t="s">
        <v>1398</v>
      </c>
      <c r="AN145" s="547" t="s">
        <v>1399</v>
      </c>
      <c r="AO145" s="547" t="str">
        <f t="shared" ref="AO145:AT145" si="104">AO3</f>
        <v>2023/24 Ola Fakaangaanga</v>
      </c>
      <c r="AP145" s="547" t="str">
        <f t="shared" si="104"/>
        <v>2024/25 Patiseti</v>
      </c>
      <c r="AQ145" s="547" t="str">
        <f t="shared" si="104"/>
        <v>24/25 Esitimeti Liliu</v>
      </c>
      <c r="AR145" s="547" t="str">
        <f t="shared" si="104"/>
        <v>2025/26 Patiseti Fakaangaanga</v>
      </c>
      <c r="AS145" s="547" t="str">
        <f t="shared" si="104"/>
        <v>2026/27 Patiseti Fakaangaanga</v>
      </c>
      <c r="AT145" s="547" t="str">
        <f t="shared" si="104"/>
        <v>2027/28 Patiseti Fakaangaanga</v>
      </c>
      <c r="AU145" s="647"/>
      <c r="AV145" s="565" t="str">
        <f>IFERROR(#REF!/#REF!*100-100,"")</f>
        <v/>
      </c>
      <c r="AW145" s="565" t="e">
        <f>#REF!-#REF!</f>
        <v>#REF!</v>
      </c>
      <c r="AX145" s="565" t="str">
        <f>IFERROR(#REF!/#REF!*100-100,"")</f>
        <v/>
      </c>
      <c r="AY145" s="565" t="e">
        <f>#REF!-#REF!</f>
        <v>#REF!</v>
      </c>
      <c r="AZ145" s="565" t="str">
        <f>IFERROR(#REF!/#REF!*100-100,"")</f>
        <v/>
      </c>
      <c r="BA145" s="565" t="e">
        <f>#REF!-#REF!</f>
        <v>#REF!</v>
      </c>
      <c r="BB145" s="565" t="str">
        <f>IFERROR(#REF!/I145*100-100,"")</f>
        <v/>
      </c>
      <c r="BC145" s="565" t="e">
        <f>#REF!-I145</f>
        <v>#REF!</v>
      </c>
    </row>
    <row r="146" spans="1:60" hidden="1" x14ac:dyDescent="0.25">
      <c r="A146" s="587"/>
      <c r="B146" s="40" t="s">
        <v>486</v>
      </c>
      <c r="C146" s="39"/>
      <c r="D146" s="39"/>
      <c r="E146" s="39"/>
      <c r="F146" s="39"/>
      <c r="G146" s="39"/>
      <c r="H146" s="38"/>
      <c r="I146" s="38"/>
      <c r="J146" s="38"/>
      <c r="K146" s="38"/>
      <c r="L146" s="38"/>
      <c r="M146" s="793"/>
      <c r="N146" s="793"/>
      <c r="O146" s="793"/>
      <c r="P146" s="735"/>
      <c r="Q146" s="727"/>
      <c r="R146" s="1162"/>
      <c r="S146" s="575"/>
      <c r="T146" s="575"/>
      <c r="W146" s="38"/>
      <c r="X146" s="38"/>
      <c r="Y146" s="38"/>
      <c r="Z146" s="38"/>
      <c r="AA146" s="38"/>
      <c r="AD146" s="581" t="s">
        <v>1368</v>
      </c>
      <c r="AE146" s="551"/>
      <c r="AF146" s="551"/>
      <c r="AG146" s="551"/>
      <c r="AH146" s="551"/>
      <c r="AI146" s="551"/>
      <c r="AJ146" s="551"/>
      <c r="AK146" s="551"/>
      <c r="AL146" s="551"/>
      <c r="AM146" s="551"/>
      <c r="AN146" s="551"/>
      <c r="AO146" s="551"/>
      <c r="AP146" s="551"/>
      <c r="AQ146" s="551"/>
      <c r="AR146" s="649"/>
      <c r="AS146" s="551"/>
      <c r="AT146" s="551"/>
      <c r="AU146" s="40" t="s">
        <v>486</v>
      </c>
      <c r="AV146" s="565" t="str">
        <f>IFERROR(#REF!/#REF!*100-100,"")</f>
        <v/>
      </c>
      <c r="AW146" s="565" t="e">
        <f>#REF!-#REF!</f>
        <v>#REF!</v>
      </c>
      <c r="AX146" s="565" t="str">
        <f>IFERROR(#REF!/#REF!*100-100,"")</f>
        <v/>
      </c>
      <c r="AY146" s="565" t="e">
        <f>#REF!-#REF!</f>
        <v>#REF!</v>
      </c>
      <c r="AZ146" s="565" t="str">
        <f>IFERROR(#REF!/#REF!*100-100,"")</f>
        <v/>
      </c>
      <c r="BA146" s="565" t="e">
        <f>#REF!-#REF!</f>
        <v>#REF!</v>
      </c>
      <c r="BB146" s="565" t="str">
        <f>IFERROR(#REF!/I146*100-100,"")</f>
        <v/>
      </c>
      <c r="BC146" s="565" t="e">
        <f>#REF!-I146</f>
        <v>#REF!</v>
      </c>
    </row>
    <row r="147" spans="1:60" hidden="1" x14ac:dyDescent="0.25">
      <c r="A147" s="587"/>
      <c r="B147" s="39" t="s">
        <v>487</v>
      </c>
      <c r="C147" s="574">
        <f t="shared" ref="C147:Q148" si="105">C215</f>
        <v>92.15348222999998</v>
      </c>
      <c r="D147" s="574">
        <f t="shared" si="105"/>
        <v>98.368638539999978</v>
      </c>
      <c r="E147" s="574">
        <f t="shared" si="105"/>
        <v>108.52808387999997</v>
      </c>
      <c r="F147" s="574">
        <f t="shared" si="105"/>
        <v>114.96445930999998</v>
      </c>
      <c r="G147" s="574">
        <f t="shared" si="105"/>
        <v>116.88553160999997</v>
      </c>
      <c r="H147" s="574">
        <f t="shared" si="105"/>
        <v>123.35790320000005</v>
      </c>
      <c r="I147" s="574">
        <f t="shared" si="105"/>
        <v>137.60777877000012</v>
      </c>
      <c r="J147" s="574">
        <f t="shared" si="105"/>
        <v>149.06168028000002</v>
      </c>
      <c r="K147" s="574">
        <f t="shared" si="105"/>
        <v>177.64998627999998</v>
      </c>
      <c r="L147" s="574">
        <f t="shared" si="105"/>
        <v>155.87989999999999</v>
      </c>
      <c r="M147" s="793">
        <f t="shared" si="105"/>
        <v>171.2179486899999</v>
      </c>
      <c r="N147" s="793">
        <f t="shared" si="105"/>
        <v>178.89779999999999</v>
      </c>
      <c r="O147" s="793">
        <f>O215</f>
        <v>178.4581</v>
      </c>
      <c r="P147" s="735">
        <f t="shared" si="105"/>
        <v>195.5812</v>
      </c>
      <c r="Q147" s="727">
        <f t="shared" si="105"/>
        <v>191.8134</v>
      </c>
      <c r="R147" s="727">
        <f>R215</f>
        <v>188.9967</v>
      </c>
      <c r="S147" s="575">
        <f>M147/L147-1</f>
        <v>9.8396577685769149E-2</v>
      </c>
      <c r="T147" s="575">
        <f>P147/O147-1</f>
        <v>9.5950253869115487E-2</v>
      </c>
      <c r="U147" s="640">
        <f t="shared" ref="U147:V149" si="106">O147-N147</f>
        <v>-0.43969999999998777</v>
      </c>
      <c r="V147" s="640">
        <f t="shared" si="106"/>
        <v>17.123099999999994</v>
      </c>
      <c r="W147" s="574"/>
      <c r="X147" s="574"/>
      <c r="Y147" s="574"/>
      <c r="Z147" s="574"/>
      <c r="AA147" s="574"/>
      <c r="AB147" s="575"/>
      <c r="AC147" s="575"/>
      <c r="AD147" s="576" t="s">
        <v>1449</v>
      </c>
      <c r="AE147" s="577">
        <f t="shared" ref="AE147:AO148" si="107">C147</f>
        <v>92.15348222999998</v>
      </c>
      <c r="AF147" s="577">
        <f t="shared" si="107"/>
        <v>98.368638539999978</v>
      </c>
      <c r="AG147" s="577">
        <f t="shared" si="107"/>
        <v>108.52808387999997</v>
      </c>
      <c r="AH147" s="577">
        <f t="shared" si="107"/>
        <v>114.96445930999998</v>
      </c>
      <c r="AI147" s="577">
        <f t="shared" si="107"/>
        <v>116.88553160999997</v>
      </c>
      <c r="AJ147" s="577">
        <f t="shared" si="107"/>
        <v>123.35790320000005</v>
      </c>
      <c r="AK147" s="577">
        <f t="shared" si="107"/>
        <v>137.60777877000012</v>
      </c>
      <c r="AL147" s="577">
        <f t="shared" si="107"/>
        <v>149.06168028000002</v>
      </c>
      <c r="AM147" s="577">
        <f t="shared" si="107"/>
        <v>177.64998627999998</v>
      </c>
      <c r="AN147" s="577">
        <f t="shared" si="107"/>
        <v>155.87989999999999</v>
      </c>
      <c r="AO147" s="577">
        <f t="shared" si="107"/>
        <v>171.2179486899999</v>
      </c>
      <c r="AP147" s="577">
        <f>N147</f>
        <v>178.89779999999999</v>
      </c>
      <c r="AQ147" s="577">
        <f>O147</f>
        <v>178.4581</v>
      </c>
      <c r="AR147" s="650">
        <f t="shared" ref="AR147:AT148" si="108">P147</f>
        <v>195.5812</v>
      </c>
      <c r="AS147" s="577">
        <f t="shared" si="108"/>
        <v>191.8134</v>
      </c>
      <c r="AT147" s="577">
        <f t="shared" si="108"/>
        <v>188.9967</v>
      </c>
      <c r="AU147" s="39" t="s">
        <v>487</v>
      </c>
      <c r="AV147" s="565" t="str">
        <f>IFERROR(#REF!/#REF!*100-100,"")</f>
        <v/>
      </c>
      <c r="AW147" s="565" t="e">
        <f>#REF!-#REF!</f>
        <v>#REF!</v>
      </c>
      <c r="AX147" s="565" t="str">
        <f>IFERROR(#REF!/#REF!*100-100,"")</f>
        <v/>
      </c>
      <c r="AY147" s="565" t="e">
        <f>#REF!-#REF!</f>
        <v>#REF!</v>
      </c>
      <c r="AZ147" s="565" t="str">
        <f>IFERROR(#REF!/#REF!*100-100,"")</f>
        <v/>
      </c>
      <c r="BA147" s="565" t="e">
        <f>#REF!-#REF!</f>
        <v>#REF!</v>
      </c>
      <c r="BB147" s="565" t="str">
        <f>IFERROR(#REF!/I147*100-100,"")</f>
        <v/>
      </c>
      <c r="BC147" s="565" t="e">
        <f>#REF!-I147</f>
        <v>#REF!</v>
      </c>
      <c r="BE147" s="580" t="e">
        <f>#REF!-I147</f>
        <v>#REF!</v>
      </c>
      <c r="BF147" s="580" t="e">
        <f>#REF!-I147</f>
        <v>#REF!</v>
      </c>
      <c r="BG147" s="580" t="e">
        <f>#REF!-#REF!</f>
        <v>#REF!</v>
      </c>
      <c r="BH147" s="580" t="e">
        <f>#REF!-#REF!</f>
        <v>#REF!</v>
      </c>
    </row>
    <row r="148" spans="1:60" hidden="1" x14ac:dyDescent="0.25">
      <c r="A148" s="587"/>
      <c r="B148" s="39" t="s">
        <v>537</v>
      </c>
      <c r="C148" s="574">
        <f t="shared" si="105"/>
        <v>9.2263126399999997</v>
      </c>
      <c r="D148" s="574">
        <f t="shared" si="105"/>
        <v>18.478197290000001</v>
      </c>
      <c r="E148" s="574">
        <f t="shared" si="105"/>
        <v>18.730085850000002</v>
      </c>
      <c r="F148" s="574">
        <f t="shared" si="105"/>
        <v>14.63631071</v>
      </c>
      <c r="G148" s="574">
        <f t="shared" si="105"/>
        <v>10.662721479999997</v>
      </c>
      <c r="H148" s="574">
        <f t="shared" si="105"/>
        <v>11.150759900000013</v>
      </c>
      <c r="I148" s="574">
        <f t="shared" si="105"/>
        <v>11.075666710000009</v>
      </c>
      <c r="J148" s="574">
        <f t="shared" si="105"/>
        <v>11.150410830000006</v>
      </c>
      <c r="K148" s="574">
        <f t="shared" si="105"/>
        <v>11.694711539999995</v>
      </c>
      <c r="L148" s="574">
        <f t="shared" si="105"/>
        <v>13.4026</v>
      </c>
      <c r="M148" s="793">
        <f t="shared" si="105"/>
        <v>12.980419519999993</v>
      </c>
      <c r="N148" s="793">
        <f t="shared" si="105"/>
        <v>14.9254</v>
      </c>
      <c r="O148" s="793">
        <f>O216</f>
        <v>13.4612</v>
      </c>
      <c r="P148" s="735">
        <f t="shared" si="105"/>
        <v>15.165999999999999</v>
      </c>
      <c r="Q148" s="727">
        <f t="shared" si="105"/>
        <v>15.165999999999999</v>
      </c>
      <c r="R148" s="727">
        <f>R216</f>
        <v>15.165999999999999</v>
      </c>
      <c r="S148" s="575">
        <f>M148/L148-1</f>
        <v>-3.149989405040865E-2</v>
      </c>
      <c r="T148" s="575">
        <f>P148/O148-1</f>
        <v>0.12664546994324422</v>
      </c>
      <c r="U148" s="640">
        <f t="shared" si="106"/>
        <v>-1.4641999999999999</v>
      </c>
      <c r="V148" s="640">
        <f t="shared" si="106"/>
        <v>1.7047999999999988</v>
      </c>
      <c r="W148" s="574"/>
      <c r="X148" s="574"/>
      <c r="Y148" s="574"/>
      <c r="Z148" s="574"/>
      <c r="AA148" s="574"/>
      <c r="AB148" s="575"/>
      <c r="AC148" s="575"/>
      <c r="AD148" s="576" t="s">
        <v>1450</v>
      </c>
      <c r="AE148" s="577">
        <f t="shared" si="107"/>
        <v>9.2263126399999997</v>
      </c>
      <c r="AF148" s="577">
        <f t="shared" si="107"/>
        <v>18.478197290000001</v>
      </c>
      <c r="AG148" s="577">
        <f t="shared" si="107"/>
        <v>18.730085850000002</v>
      </c>
      <c r="AH148" s="577">
        <f t="shared" si="107"/>
        <v>14.63631071</v>
      </c>
      <c r="AI148" s="577">
        <f t="shared" si="107"/>
        <v>10.662721479999997</v>
      </c>
      <c r="AJ148" s="577">
        <f t="shared" si="107"/>
        <v>11.150759900000013</v>
      </c>
      <c r="AK148" s="577">
        <f t="shared" si="107"/>
        <v>11.075666710000009</v>
      </c>
      <c r="AL148" s="577">
        <f t="shared" si="107"/>
        <v>11.150410830000006</v>
      </c>
      <c r="AM148" s="577">
        <f t="shared" si="107"/>
        <v>11.694711539999995</v>
      </c>
      <c r="AN148" s="577">
        <f t="shared" si="107"/>
        <v>13.4026</v>
      </c>
      <c r="AO148" s="577">
        <f t="shared" si="107"/>
        <v>12.980419519999993</v>
      </c>
      <c r="AP148" s="577">
        <f>N148</f>
        <v>14.9254</v>
      </c>
      <c r="AQ148" s="577">
        <f>O148</f>
        <v>13.4612</v>
      </c>
      <c r="AR148" s="650">
        <f t="shared" si="108"/>
        <v>15.165999999999999</v>
      </c>
      <c r="AS148" s="577">
        <f t="shared" si="108"/>
        <v>15.165999999999999</v>
      </c>
      <c r="AT148" s="577">
        <f t="shared" si="108"/>
        <v>15.165999999999999</v>
      </c>
      <c r="AU148" s="39" t="s">
        <v>537</v>
      </c>
      <c r="AV148" s="565" t="str">
        <f>IFERROR(#REF!/#REF!*100-100,"")</f>
        <v/>
      </c>
      <c r="AW148" s="565" t="e">
        <f>#REF!-#REF!</f>
        <v>#REF!</v>
      </c>
      <c r="AX148" s="565" t="str">
        <f>IFERROR(#REF!/#REF!*100-100,"")</f>
        <v/>
      </c>
      <c r="AY148" s="565" t="e">
        <f>#REF!-#REF!</f>
        <v>#REF!</v>
      </c>
      <c r="AZ148" s="565" t="str">
        <f>IFERROR(#REF!/#REF!*100-100,"")</f>
        <v/>
      </c>
      <c r="BA148" s="565" t="e">
        <f>#REF!-#REF!</f>
        <v>#REF!</v>
      </c>
      <c r="BB148" s="565" t="str">
        <f>IFERROR(#REF!/I148*100-100,"")</f>
        <v/>
      </c>
      <c r="BC148" s="565" t="e">
        <f>#REF!-I148</f>
        <v>#REF!</v>
      </c>
      <c r="BE148" s="580" t="e">
        <f>#REF!-I148</f>
        <v>#REF!</v>
      </c>
      <c r="BF148" s="580" t="e">
        <f>#REF!-I148</f>
        <v>#REF!</v>
      </c>
      <c r="BG148" s="580" t="e">
        <f>#REF!-#REF!</f>
        <v>#REF!</v>
      </c>
      <c r="BH148" s="580" t="e">
        <f>#REF!-#REF!</f>
        <v>#REF!</v>
      </c>
    </row>
    <row r="149" spans="1:60" hidden="1" x14ac:dyDescent="0.25">
      <c r="A149" s="587"/>
      <c r="B149" s="699" t="s">
        <v>1392</v>
      </c>
      <c r="C149" s="700">
        <f t="shared" ref="C149:Q149" si="109">SUM(C147:C148)</f>
        <v>101.37979486999998</v>
      </c>
      <c r="D149" s="700">
        <f t="shared" si="109"/>
        <v>116.84683582999997</v>
      </c>
      <c r="E149" s="700">
        <f t="shared" si="109"/>
        <v>127.25816972999996</v>
      </c>
      <c r="F149" s="700">
        <f t="shared" si="109"/>
        <v>129.60077001999997</v>
      </c>
      <c r="G149" s="700">
        <f t="shared" si="109"/>
        <v>127.54825308999997</v>
      </c>
      <c r="H149" s="700">
        <f t="shared" si="109"/>
        <v>134.50866310000006</v>
      </c>
      <c r="I149" s="700">
        <f t="shared" si="109"/>
        <v>148.68344548000013</v>
      </c>
      <c r="J149" s="700">
        <f t="shared" si="109"/>
        <v>160.21209111000002</v>
      </c>
      <c r="K149" s="700">
        <f t="shared" si="109"/>
        <v>189.34469781999996</v>
      </c>
      <c r="L149" s="700">
        <f t="shared" si="109"/>
        <v>169.2825</v>
      </c>
      <c r="M149" s="995">
        <f t="shared" si="109"/>
        <v>184.1983682099999</v>
      </c>
      <c r="N149" s="995">
        <f>SUM(N147:N148)</f>
        <v>193.82319999999999</v>
      </c>
      <c r="O149" s="996">
        <f>SUM(O147:O148)</f>
        <v>191.91929999999999</v>
      </c>
      <c r="P149" s="701">
        <f t="shared" si="109"/>
        <v>210.74719999999999</v>
      </c>
      <c r="Q149" s="996">
        <f t="shared" si="109"/>
        <v>206.9794</v>
      </c>
      <c r="R149" s="996">
        <f>SUM(R147:R148)</f>
        <v>204.1627</v>
      </c>
      <c r="S149" s="736">
        <f>M149/L149-1</f>
        <v>8.8112286916839588E-2</v>
      </c>
      <c r="T149" s="575">
        <f>P149/O149-1</f>
        <v>9.8103213173453607E-2</v>
      </c>
      <c r="U149" s="640">
        <f t="shared" si="106"/>
        <v>-1.903899999999993</v>
      </c>
      <c r="V149" s="640">
        <f t="shared" si="106"/>
        <v>18.8279</v>
      </c>
      <c r="W149" s="679"/>
      <c r="X149" s="679"/>
      <c r="Y149" s="679"/>
      <c r="Z149" s="679"/>
      <c r="AA149" s="679"/>
      <c r="AB149" s="560"/>
      <c r="AC149" s="560"/>
      <c r="AD149" s="651" t="s">
        <v>1408</v>
      </c>
      <c r="AE149" s="702">
        <f t="shared" ref="AE149:AS149" si="110">SUM(AE147:AE148)</f>
        <v>101.37979486999998</v>
      </c>
      <c r="AF149" s="702">
        <f t="shared" si="110"/>
        <v>116.84683582999997</v>
      </c>
      <c r="AG149" s="702">
        <f t="shared" si="110"/>
        <v>127.25816972999996</v>
      </c>
      <c r="AH149" s="702">
        <f t="shared" si="110"/>
        <v>129.60077001999997</v>
      </c>
      <c r="AI149" s="702">
        <f t="shared" si="110"/>
        <v>127.54825308999997</v>
      </c>
      <c r="AJ149" s="702">
        <f t="shared" si="110"/>
        <v>134.50866310000006</v>
      </c>
      <c r="AK149" s="702">
        <f t="shared" si="110"/>
        <v>148.68344548000013</v>
      </c>
      <c r="AL149" s="702">
        <f t="shared" si="110"/>
        <v>160.21209111000002</v>
      </c>
      <c r="AM149" s="702">
        <f t="shared" si="110"/>
        <v>189.34469781999996</v>
      </c>
      <c r="AN149" s="702">
        <f t="shared" si="110"/>
        <v>169.2825</v>
      </c>
      <c r="AO149" s="702">
        <f t="shared" si="110"/>
        <v>184.1983682099999</v>
      </c>
      <c r="AP149" s="702">
        <f>SUM(AP147:AP148)</f>
        <v>193.82319999999999</v>
      </c>
      <c r="AQ149" s="702">
        <f>SUM(AQ147:AQ148)</f>
        <v>191.91929999999999</v>
      </c>
      <c r="AR149" s="702">
        <f t="shared" si="110"/>
        <v>210.74719999999999</v>
      </c>
      <c r="AS149" s="702">
        <f t="shared" si="110"/>
        <v>206.9794</v>
      </c>
      <c r="AT149" s="702">
        <f>SUM(AT147:AT148)</f>
        <v>204.1627</v>
      </c>
      <c r="AU149" s="655" t="s">
        <v>1392</v>
      </c>
      <c r="AV149" s="565" t="str">
        <f>IFERROR(#REF!/#REF!*100-100,"")</f>
        <v/>
      </c>
      <c r="AW149" s="565" t="e">
        <f>#REF!-#REF!</f>
        <v>#REF!</v>
      </c>
      <c r="AX149" s="565" t="str">
        <f>IFERROR(#REF!/#REF!*100-100,"")</f>
        <v/>
      </c>
      <c r="AY149" s="565" t="e">
        <f>#REF!-#REF!</f>
        <v>#REF!</v>
      </c>
      <c r="AZ149" s="565" t="str">
        <f>IFERROR(#REF!/#REF!*100-100,"")</f>
        <v/>
      </c>
      <c r="BA149" s="565" t="e">
        <f>#REF!-#REF!</f>
        <v>#REF!</v>
      </c>
      <c r="BB149" s="565" t="str">
        <f>IFERROR(#REF!/I149*100-100,"")</f>
        <v/>
      </c>
      <c r="BC149" s="565" t="e">
        <f>#REF!-I149</f>
        <v>#REF!</v>
      </c>
      <c r="BE149" s="580" t="e">
        <f>#REF!-I149</f>
        <v>#REF!</v>
      </c>
      <c r="BF149" s="580" t="e">
        <f>#REF!-I149</f>
        <v>#REF!</v>
      </c>
      <c r="BG149" s="580" t="e">
        <f>#REF!-#REF!</f>
        <v>#REF!</v>
      </c>
      <c r="BH149" s="580" t="e">
        <f>#REF!-#REF!</f>
        <v>#REF!</v>
      </c>
    </row>
    <row r="150" spans="1:60" hidden="1" x14ac:dyDescent="0.25">
      <c r="A150" s="587"/>
      <c r="M150" s="971"/>
      <c r="AP150" s="537"/>
      <c r="AQ150" s="537"/>
      <c r="AV150" s="565" t="str">
        <f>IFERROR(#REF!/#REF!*100-100,"")</f>
        <v/>
      </c>
      <c r="AW150" s="565" t="e">
        <f>#REF!-#REF!</f>
        <v>#REF!</v>
      </c>
      <c r="AX150" s="565" t="str">
        <f>IFERROR(#REF!/#REF!*100-100,"")</f>
        <v/>
      </c>
      <c r="AY150" s="565" t="e">
        <f>#REF!-#REF!</f>
        <v>#REF!</v>
      </c>
      <c r="AZ150" s="565" t="str">
        <f>IFERROR(#REF!/#REF!*100-100,"")</f>
        <v/>
      </c>
      <c r="BA150" s="565" t="e">
        <f>#REF!-#REF!</f>
        <v>#REF!</v>
      </c>
      <c r="BB150" s="565" t="str">
        <f>IFERROR(#REF!/I150*100-100,"")</f>
        <v/>
      </c>
      <c r="BC150" s="565" t="e">
        <f>#REF!-I150</f>
        <v>#REF!</v>
      </c>
    </row>
    <row r="151" spans="1:60" hidden="1" x14ac:dyDescent="0.25">
      <c r="A151" s="587"/>
      <c r="B151" s="37" t="s">
        <v>1451</v>
      </c>
      <c r="C151" s="37"/>
      <c r="D151" s="37"/>
      <c r="E151" s="37"/>
      <c r="F151" s="37"/>
      <c r="G151" s="37"/>
      <c r="AP151" s="537"/>
      <c r="AQ151" s="537"/>
      <c r="AU151" s="37" t="s">
        <v>1452</v>
      </c>
      <c r="AV151" s="565" t="str">
        <f>IFERROR(#REF!/#REF!*100-100,"")</f>
        <v/>
      </c>
      <c r="AW151" s="565" t="e">
        <f>#REF!-#REF!</f>
        <v>#REF!</v>
      </c>
      <c r="AX151" s="565" t="str">
        <f>IFERROR(#REF!/#REF!*100-100,"")</f>
        <v/>
      </c>
      <c r="AY151" s="565" t="e">
        <f>#REF!-#REF!</f>
        <v>#REF!</v>
      </c>
      <c r="AZ151" s="565" t="str">
        <f>IFERROR(#REF!/#REF!*100-100,"")</f>
        <v/>
      </c>
      <c r="BA151" s="565" t="e">
        <f>#REF!-#REF!</f>
        <v>#REF!</v>
      </c>
      <c r="BB151" s="565" t="str">
        <f>IFERROR(#REF!/I151*100-100,"")</f>
        <v/>
      </c>
      <c r="BC151" s="565" t="e">
        <f>#REF!-I151</f>
        <v>#REF!</v>
      </c>
    </row>
    <row r="152" spans="1:60" ht="48" hidden="1" customHeight="1" x14ac:dyDescent="0.25">
      <c r="A152" s="645"/>
      <c r="B152" s="641"/>
      <c r="C152" s="200" t="str">
        <f>C3</f>
        <v>2013/14 Actual</v>
      </c>
      <c r="D152" s="200" t="str">
        <f>D3</f>
        <v>2014/15 Actual</v>
      </c>
      <c r="E152" s="200" t="str">
        <f>E3</f>
        <v>2015/16 Actual</v>
      </c>
      <c r="F152" s="200" t="str">
        <f>F3</f>
        <v>2016/17 Actual</v>
      </c>
      <c r="G152" s="200" t="str">
        <f t="shared" ref="G152:Q152" si="111">G196</f>
        <v>2017/18 Actual</v>
      </c>
      <c r="H152" s="200" t="str">
        <f t="shared" si="111"/>
        <v>2018/19 Actual</v>
      </c>
      <c r="I152" s="200" t="str">
        <f t="shared" si="111"/>
        <v>2019/20 Actual</v>
      </c>
      <c r="J152" s="200" t="str">
        <f t="shared" si="111"/>
        <v>2020/21 Actual</v>
      </c>
      <c r="K152" s="200" t="str">
        <f t="shared" si="111"/>
        <v>2021/22 Actual</v>
      </c>
      <c r="L152" s="200" t="str">
        <f t="shared" si="111"/>
        <v>Budget Estimate 2022/23</v>
      </c>
      <c r="M152" s="990" t="str">
        <f t="shared" si="111"/>
        <v>Actual FY2025</v>
      </c>
      <c r="N152" s="990" t="str">
        <f t="shared" si="111"/>
        <v>Budget Estimate 2025/26</v>
      </c>
      <c r="O152" s="642" t="str">
        <f>O196</f>
        <v>Budget Outturn FY2026</v>
      </c>
      <c r="P152" s="668" t="str">
        <f t="shared" si="111"/>
        <v xml:space="preserve">Budget Estimate 2026/27 </v>
      </c>
      <c r="Q152" s="642" t="str">
        <f t="shared" si="111"/>
        <v>Budget Estimate 2027/28</v>
      </c>
      <c r="R152" s="642" t="str">
        <f>R196</f>
        <v>Budget Estimate 2028/29</v>
      </c>
      <c r="S152" s="546"/>
      <c r="T152" s="546"/>
      <c r="U152" s="546"/>
      <c r="V152" s="546"/>
      <c r="W152" s="547"/>
      <c r="X152" s="547"/>
      <c r="Y152" s="547"/>
      <c r="Z152" s="547"/>
      <c r="AA152" s="547"/>
      <c r="AB152" s="546"/>
      <c r="AC152" s="546"/>
      <c r="AD152" s="547"/>
      <c r="AE152" s="547" t="str">
        <f>AE3</f>
        <v>2013/14 Ola</v>
      </c>
      <c r="AF152" s="547" t="str">
        <f>AF3</f>
        <v>2014/15 Ola</v>
      </c>
      <c r="AG152" s="547" t="str">
        <f>AG3</f>
        <v>2015/16 Ola</v>
      </c>
      <c r="AH152" s="547" t="str">
        <f>AH3</f>
        <v>2016/17 Ola</v>
      </c>
      <c r="AI152" s="547" t="str">
        <f>AI159</f>
        <v>2017/18 Ola</v>
      </c>
      <c r="AJ152" s="547" t="str">
        <f>AJ159</f>
        <v>2018/19 Ola</v>
      </c>
      <c r="AK152" s="547" t="str">
        <f>AK159</f>
        <v>2019/20 Ola</v>
      </c>
      <c r="AL152" s="547" t="str">
        <f>AL159</f>
        <v>2020/21 Ola</v>
      </c>
      <c r="AM152" s="547" t="s">
        <v>1398</v>
      </c>
      <c r="AN152" s="547" t="s">
        <v>1399</v>
      </c>
      <c r="AO152" s="547" t="str">
        <f t="shared" ref="AO152:AT152" si="112">AO3</f>
        <v>2023/24 Ola Fakaangaanga</v>
      </c>
      <c r="AP152" s="547" t="str">
        <f t="shared" si="112"/>
        <v>2024/25 Patiseti</v>
      </c>
      <c r="AQ152" s="547" t="str">
        <f t="shared" si="112"/>
        <v>24/25 Esitimeti Liliu</v>
      </c>
      <c r="AR152" s="547" t="str">
        <f t="shared" si="112"/>
        <v>2025/26 Patiseti Fakaangaanga</v>
      </c>
      <c r="AS152" s="547" t="str">
        <f t="shared" si="112"/>
        <v>2026/27 Patiseti Fakaangaanga</v>
      </c>
      <c r="AT152" s="547" t="str">
        <f t="shared" si="112"/>
        <v>2027/28 Patiseti Fakaangaanga</v>
      </c>
      <c r="AU152" s="647"/>
      <c r="AV152" s="565" t="str">
        <f>IFERROR(#REF!/#REF!*100-100,"")</f>
        <v/>
      </c>
      <c r="AW152" s="565" t="e">
        <f>#REF!-#REF!</f>
        <v>#REF!</v>
      </c>
      <c r="AX152" s="565" t="str">
        <f>IFERROR(#REF!/#REF!*100-100,"")</f>
        <v/>
      </c>
      <c r="AY152" s="565" t="e">
        <f>#REF!-#REF!</f>
        <v>#REF!</v>
      </c>
      <c r="AZ152" s="565" t="str">
        <f>IFERROR(#REF!/#REF!*100-100,"")</f>
        <v/>
      </c>
      <c r="BA152" s="565" t="e">
        <f>#REF!-#REF!</f>
        <v>#REF!</v>
      </c>
      <c r="BB152" s="565" t="str">
        <f>IFERROR(#REF!/I152*100-100,"")</f>
        <v/>
      </c>
      <c r="BC152" s="565" t="e">
        <f>#REF!-I152</f>
        <v>#REF!</v>
      </c>
    </row>
    <row r="153" spans="1:60" hidden="1" x14ac:dyDescent="0.25">
      <c r="A153" s="587"/>
      <c r="B153" s="40" t="s">
        <v>776</v>
      </c>
      <c r="C153" s="39"/>
      <c r="D153" s="39"/>
      <c r="E153" s="39"/>
      <c r="F153" s="39"/>
      <c r="G153" s="39"/>
      <c r="H153" s="38"/>
      <c r="I153" s="38"/>
      <c r="J153" s="38"/>
      <c r="K153" s="38"/>
      <c r="L153" s="38"/>
      <c r="N153" s="970"/>
      <c r="O153" s="970"/>
      <c r="P153" s="670"/>
      <c r="Q153" s="727"/>
      <c r="R153" s="1162"/>
      <c r="W153" s="38"/>
      <c r="X153" s="38"/>
      <c r="Y153" s="38"/>
      <c r="Z153" s="38"/>
      <c r="AA153" s="38"/>
      <c r="AD153" s="581" t="s">
        <v>1370</v>
      </c>
      <c r="AE153" s="711"/>
      <c r="AF153" s="711"/>
      <c r="AG153" s="711"/>
      <c r="AH153" s="711"/>
      <c r="AI153" s="711"/>
      <c r="AJ153" s="711"/>
      <c r="AK153" s="711"/>
      <c r="AL153" s="711"/>
      <c r="AM153" s="711"/>
      <c r="AN153" s="711"/>
      <c r="AO153" s="711"/>
      <c r="AP153" s="711"/>
      <c r="AQ153" s="711"/>
      <c r="AR153" s="737"/>
      <c r="AS153" s="711"/>
      <c r="AT153" s="711"/>
      <c r="AU153" s="40" t="s">
        <v>776</v>
      </c>
      <c r="AV153" s="565" t="str">
        <f>IFERROR(#REF!/#REF!*100-100,"")</f>
        <v/>
      </c>
      <c r="AW153" s="565" t="e">
        <f>#REF!-#REF!</f>
        <v>#REF!</v>
      </c>
      <c r="AX153" s="565" t="str">
        <f>IFERROR(#REF!/#REF!*100-100,"")</f>
        <v/>
      </c>
      <c r="AY153" s="565" t="e">
        <f>#REF!-#REF!</f>
        <v>#REF!</v>
      </c>
      <c r="AZ153" s="565" t="str">
        <f>IFERROR(#REF!/#REF!*100-100,"")</f>
        <v/>
      </c>
      <c r="BA153" s="565" t="e">
        <f>#REF!-#REF!</f>
        <v>#REF!</v>
      </c>
      <c r="BB153" s="565" t="str">
        <f>IFERROR(#REF!/I153*100-100,"")</f>
        <v/>
      </c>
      <c r="BC153" s="565" t="e">
        <f>#REF!-I153</f>
        <v>#REF!</v>
      </c>
    </row>
    <row r="154" spans="1:60" hidden="1" x14ac:dyDescent="0.25">
      <c r="A154" s="587"/>
      <c r="B154" s="39" t="s">
        <v>1453</v>
      </c>
      <c r="C154" s="574">
        <f t="shared" ref="C154:Q155" si="113">C219</f>
        <v>5.6883145400000004</v>
      </c>
      <c r="D154" s="574">
        <f t="shared" si="113"/>
        <v>5.9012370800000005</v>
      </c>
      <c r="E154" s="574">
        <f t="shared" si="113"/>
        <v>6.4169504999999996</v>
      </c>
      <c r="F154" s="574">
        <f t="shared" si="113"/>
        <v>6.5018606399999994</v>
      </c>
      <c r="G154" s="574">
        <f t="shared" si="113"/>
        <v>6.4780759200000002</v>
      </c>
      <c r="H154" s="574">
        <f t="shared" si="113"/>
        <v>6.3306832800000006</v>
      </c>
      <c r="I154" s="574">
        <f t="shared" si="113"/>
        <v>6.2791958099999992</v>
      </c>
      <c r="J154" s="574">
        <f t="shared" si="113"/>
        <v>1.6122228200000002</v>
      </c>
      <c r="K154" s="574">
        <f t="shared" si="113"/>
        <v>4.2130656900000005</v>
      </c>
      <c r="L154" s="574">
        <f t="shared" si="113"/>
        <v>6.04</v>
      </c>
      <c r="M154" s="793">
        <f t="shared" si="113"/>
        <v>4.8582382799999992</v>
      </c>
      <c r="N154" s="793">
        <f t="shared" si="113"/>
        <v>3.9807000000000001</v>
      </c>
      <c r="O154" s="793">
        <f>O219</f>
        <v>4.2079000000000004</v>
      </c>
      <c r="P154" s="670">
        <f t="shared" si="113"/>
        <v>3.633</v>
      </c>
      <c r="Q154" s="727">
        <f t="shared" si="113"/>
        <v>3.633</v>
      </c>
      <c r="R154" s="727">
        <f>R219</f>
        <v>3.633</v>
      </c>
      <c r="S154" s="575"/>
      <c r="T154" s="575"/>
      <c r="U154" s="575"/>
      <c r="V154" s="575"/>
      <c r="W154" s="574"/>
      <c r="X154" s="574"/>
      <c r="Y154" s="574"/>
      <c r="Z154" s="574"/>
      <c r="AA154" s="574"/>
      <c r="AB154" s="575"/>
      <c r="AC154" s="575"/>
      <c r="AD154" s="576" t="s">
        <v>1454</v>
      </c>
      <c r="AE154" s="577">
        <f t="shared" ref="AE154:AT155" si="114">C154</f>
        <v>5.6883145400000004</v>
      </c>
      <c r="AF154" s="577">
        <f t="shared" si="114"/>
        <v>5.9012370800000005</v>
      </c>
      <c r="AG154" s="577">
        <f t="shared" si="114"/>
        <v>6.4169504999999996</v>
      </c>
      <c r="AH154" s="577">
        <f t="shared" si="114"/>
        <v>6.5018606399999994</v>
      </c>
      <c r="AI154" s="577">
        <f t="shared" si="114"/>
        <v>6.4780759200000002</v>
      </c>
      <c r="AJ154" s="577">
        <f t="shared" si="114"/>
        <v>6.3306832800000006</v>
      </c>
      <c r="AK154" s="577">
        <f t="shared" si="114"/>
        <v>6.2791958099999992</v>
      </c>
      <c r="AL154" s="577">
        <f t="shared" si="114"/>
        <v>1.6122228200000002</v>
      </c>
      <c r="AM154" s="577">
        <f t="shared" si="114"/>
        <v>4.2130656900000005</v>
      </c>
      <c r="AN154" s="577">
        <f t="shared" si="114"/>
        <v>6.04</v>
      </c>
      <c r="AO154" s="577">
        <f t="shared" si="114"/>
        <v>4.8582382799999992</v>
      </c>
      <c r="AP154" s="577">
        <f t="shared" si="114"/>
        <v>3.9807000000000001</v>
      </c>
      <c r="AQ154" s="577">
        <f t="shared" si="114"/>
        <v>4.2079000000000004</v>
      </c>
      <c r="AR154" s="650">
        <f t="shared" si="114"/>
        <v>3.633</v>
      </c>
      <c r="AS154" s="577">
        <f t="shared" si="114"/>
        <v>3.633</v>
      </c>
      <c r="AT154" s="577">
        <f t="shared" si="114"/>
        <v>3.633</v>
      </c>
      <c r="AU154" s="39" t="s">
        <v>1453</v>
      </c>
      <c r="AV154" s="565" t="str">
        <f>IFERROR(#REF!/#REF!*100-100,"")</f>
        <v/>
      </c>
      <c r="AW154" s="565" t="e">
        <f>#REF!-#REF!</f>
        <v>#REF!</v>
      </c>
      <c r="AX154" s="565" t="str">
        <f>IFERROR(#REF!/#REF!*100-100,"")</f>
        <v/>
      </c>
      <c r="AY154" s="565" t="e">
        <f>#REF!-#REF!</f>
        <v>#REF!</v>
      </c>
      <c r="AZ154" s="565" t="str">
        <f>IFERROR(#REF!/#REF!*100-100,"")</f>
        <v/>
      </c>
      <c r="BA154" s="565" t="e">
        <f>#REF!-#REF!</f>
        <v>#REF!</v>
      </c>
      <c r="BB154" s="565" t="str">
        <f>IFERROR(#REF!/I154*100-100,"")</f>
        <v/>
      </c>
      <c r="BC154" s="565" t="e">
        <f>#REF!-I154</f>
        <v>#REF!</v>
      </c>
      <c r="BE154" s="580" t="e">
        <f>#REF!-I154</f>
        <v>#REF!</v>
      </c>
      <c r="BF154" s="580" t="e">
        <f>#REF!-I154</f>
        <v>#REF!</v>
      </c>
      <c r="BG154" s="580" t="e">
        <f>#REF!-#REF!</f>
        <v>#REF!</v>
      </c>
      <c r="BH154" s="580" t="e">
        <f>#REF!-#REF!</f>
        <v>#REF!</v>
      </c>
    </row>
    <row r="155" spans="1:60" hidden="1" x14ac:dyDescent="0.25">
      <c r="A155" s="587"/>
      <c r="B155" s="39" t="s">
        <v>780</v>
      </c>
      <c r="C155" s="574">
        <f t="shared" si="113"/>
        <v>1.4557899999999999</v>
      </c>
      <c r="D155" s="574">
        <f t="shared" si="113"/>
        <v>1.274065</v>
      </c>
      <c r="E155" s="574">
        <f t="shared" si="113"/>
        <v>1.4415500000000001</v>
      </c>
      <c r="F155" s="574">
        <f t="shared" si="113"/>
        <v>1.7673700000000001</v>
      </c>
      <c r="G155" s="574">
        <f t="shared" si="113"/>
        <v>1.79356</v>
      </c>
      <c r="H155" s="574">
        <f t="shared" si="113"/>
        <v>1.6882600000000001</v>
      </c>
      <c r="I155" s="574">
        <f t="shared" si="113"/>
        <v>1.9500200000000001</v>
      </c>
      <c r="J155" s="574">
        <f t="shared" si="113"/>
        <v>2.5081131799999996</v>
      </c>
      <c r="K155" s="574">
        <f t="shared" si="113"/>
        <v>2.0428350000000002</v>
      </c>
      <c r="L155" s="574">
        <f t="shared" si="113"/>
        <v>1.9</v>
      </c>
      <c r="M155" s="971">
        <f t="shared" si="113"/>
        <v>2.0553349999999999</v>
      </c>
      <c r="N155" s="793">
        <f t="shared" si="113"/>
        <v>1.9283999999999999</v>
      </c>
      <c r="O155" s="793">
        <f>O220</f>
        <v>1.7199</v>
      </c>
      <c r="P155" s="670">
        <f t="shared" si="113"/>
        <v>2.7360000000000002</v>
      </c>
      <c r="Q155" s="727">
        <f t="shared" si="113"/>
        <v>2.7360000000000002</v>
      </c>
      <c r="R155" s="727">
        <f>R220</f>
        <v>2.7360000000000002</v>
      </c>
      <c r="S155" s="575"/>
      <c r="T155" s="575"/>
      <c r="U155" s="575"/>
      <c r="V155" s="575"/>
      <c r="W155" s="574"/>
      <c r="X155" s="574"/>
      <c r="Y155" s="574"/>
      <c r="Z155" s="574"/>
      <c r="AA155" s="574"/>
      <c r="AB155" s="575"/>
      <c r="AC155" s="575"/>
      <c r="AD155" s="576" t="s">
        <v>1455</v>
      </c>
      <c r="AE155" s="577">
        <f t="shared" si="114"/>
        <v>1.4557899999999999</v>
      </c>
      <c r="AF155" s="577">
        <f t="shared" si="114"/>
        <v>1.274065</v>
      </c>
      <c r="AG155" s="577">
        <f t="shared" si="114"/>
        <v>1.4415500000000001</v>
      </c>
      <c r="AH155" s="577">
        <f t="shared" si="114"/>
        <v>1.7673700000000001</v>
      </c>
      <c r="AI155" s="577">
        <f t="shared" si="114"/>
        <v>1.79356</v>
      </c>
      <c r="AJ155" s="577">
        <f t="shared" si="114"/>
        <v>1.6882600000000001</v>
      </c>
      <c r="AK155" s="577">
        <f t="shared" si="114"/>
        <v>1.9500200000000001</v>
      </c>
      <c r="AL155" s="577">
        <f t="shared" si="114"/>
        <v>2.5081131799999996</v>
      </c>
      <c r="AM155" s="577">
        <f t="shared" si="114"/>
        <v>2.0428350000000002</v>
      </c>
      <c r="AN155" s="577">
        <f t="shared" si="114"/>
        <v>1.9</v>
      </c>
      <c r="AO155" s="577">
        <f t="shared" si="114"/>
        <v>2.0553349999999999</v>
      </c>
      <c r="AP155" s="577">
        <f t="shared" si="114"/>
        <v>1.9283999999999999</v>
      </c>
      <c r="AQ155" s="577">
        <f t="shared" si="114"/>
        <v>1.7199</v>
      </c>
      <c r="AR155" s="650">
        <f t="shared" si="114"/>
        <v>2.7360000000000002</v>
      </c>
      <c r="AS155" s="577">
        <f t="shared" si="114"/>
        <v>2.7360000000000002</v>
      </c>
      <c r="AT155" s="577">
        <f t="shared" si="114"/>
        <v>2.7360000000000002</v>
      </c>
      <c r="AU155" s="39" t="s">
        <v>780</v>
      </c>
      <c r="AV155" s="565" t="str">
        <f>IFERROR(#REF!/#REF!*100-100,"")</f>
        <v/>
      </c>
      <c r="AW155" s="565" t="e">
        <f>#REF!-#REF!</f>
        <v>#REF!</v>
      </c>
      <c r="AX155" s="565" t="str">
        <f>IFERROR(#REF!/#REF!*100-100,"")</f>
        <v/>
      </c>
      <c r="AY155" s="565" t="e">
        <f>#REF!-#REF!</f>
        <v>#REF!</v>
      </c>
      <c r="AZ155" s="565" t="str">
        <f>IFERROR(#REF!/#REF!*100-100,"")</f>
        <v/>
      </c>
      <c r="BA155" s="565" t="e">
        <f>#REF!-#REF!</f>
        <v>#REF!</v>
      </c>
      <c r="BB155" s="565" t="str">
        <f>IFERROR(#REF!/I155*100-100,"")</f>
        <v/>
      </c>
      <c r="BC155" s="565" t="e">
        <f>#REF!-I155</f>
        <v>#REF!</v>
      </c>
      <c r="BE155" s="580" t="e">
        <f>#REF!-I155</f>
        <v>#REF!</v>
      </c>
      <c r="BF155" s="580" t="e">
        <f>#REF!-I155</f>
        <v>#REF!</v>
      </c>
      <c r="BG155" s="580" t="e">
        <f>#REF!-#REF!</f>
        <v>#REF!</v>
      </c>
      <c r="BH155" s="580" t="e">
        <f>#REF!-#REF!</f>
        <v>#REF!</v>
      </c>
    </row>
    <row r="156" spans="1:60" hidden="1" x14ac:dyDescent="0.25">
      <c r="A156" s="587"/>
      <c r="B156" s="699" t="s">
        <v>1392</v>
      </c>
      <c r="C156" s="700">
        <f t="shared" ref="C156:Q156" si="115">SUM(C154:C155)</f>
        <v>7.1441045400000007</v>
      </c>
      <c r="D156" s="700">
        <f t="shared" si="115"/>
        <v>7.1753020800000007</v>
      </c>
      <c r="E156" s="700">
        <f t="shared" si="115"/>
        <v>7.8585004999999999</v>
      </c>
      <c r="F156" s="700">
        <f t="shared" si="115"/>
        <v>8.26923064</v>
      </c>
      <c r="G156" s="700">
        <f t="shared" si="115"/>
        <v>8.2716359199999996</v>
      </c>
      <c r="H156" s="700">
        <f t="shared" si="115"/>
        <v>8.0189432800000002</v>
      </c>
      <c r="I156" s="700">
        <f t="shared" si="115"/>
        <v>8.2292158099999995</v>
      </c>
      <c r="J156" s="700">
        <f t="shared" si="115"/>
        <v>4.120336</v>
      </c>
      <c r="K156" s="700">
        <f t="shared" si="115"/>
        <v>6.2559006900000007</v>
      </c>
      <c r="L156" s="700">
        <f t="shared" si="115"/>
        <v>7.9399999999999995</v>
      </c>
      <c r="M156" s="995">
        <f t="shared" si="115"/>
        <v>6.9135732799999996</v>
      </c>
      <c r="N156" s="995">
        <f t="shared" si="115"/>
        <v>5.9091000000000005</v>
      </c>
      <c r="O156" s="996">
        <f>SUM(O154:O155)</f>
        <v>5.9278000000000004</v>
      </c>
      <c r="P156" s="701">
        <f t="shared" si="115"/>
        <v>6.3689999999999998</v>
      </c>
      <c r="Q156" s="996">
        <f t="shared" si="115"/>
        <v>6.3689999999999998</v>
      </c>
      <c r="R156" s="996">
        <f>SUM(R154:R155)</f>
        <v>6.3689999999999998</v>
      </c>
      <c r="S156" s="560"/>
      <c r="T156" s="560"/>
      <c r="U156" s="560"/>
      <c r="V156" s="560"/>
      <c r="W156" s="679"/>
      <c r="X156" s="679"/>
      <c r="Y156" s="679"/>
      <c r="Z156" s="679"/>
      <c r="AA156" s="679"/>
      <c r="AB156" s="560"/>
      <c r="AC156" s="560"/>
      <c r="AD156" s="651" t="s">
        <v>1408</v>
      </c>
      <c r="AE156" s="702">
        <f t="shared" ref="AE156:AT156" si="116">SUM(AE154:AE155)</f>
        <v>7.1441045400000007</v>
      </c>
      <c r="AF156" s="702">
        <f t="shared" si="116"/>
        <v>7.1753020800000007</v>
      </c>
      <c r="AG156" s="702">
        <f t="shared" si="116"/>
        <v>7.8585004999999999</v>
      </c>
      <c r="AH156" s="702">
        <f t="shared" si="116"/>
        <v>8.26923064</v>
      </c>
      <c r="AI156" s="702">
        <f t="shared" si="116"/>
        <v>8.2716359199999996</v>
      </c>
      <c r="AJ156" s="702">
        <f t="shared" si="116"/>
        <v>8.0189432800000002</v>
      </c>
      <c r="AK156" s="702">
        <f t="shared" si="116"/>
        <v>8.2292158099999995</v>
      </c>
      <c r="AL156" s="702">
        <f t="shared" si="116"/>
        <v>4.120336</v>
      </c>
      <c r="AM156" s="702">
        <f t="shared" si="116"/>
        <v>6.2559006900000007</v>
      </c>
      <c r="AN156" s="702">
        <f t="shared" si="116"/>
        <v>7.9399999999999995</v>
      </c>
      <c r="AO156" s="702">
        <f t="shared" si="116"/>
        <v>6.9135732799999996</v>
      </c>
      <c r="AP156" s="702">
        <f t="shared" si="116"/>
        <v>5.9091000000000005</v>
      </c>
      <c r="AQ156" s="702">
        <f t="shared" si="116"/>
        <v>5.9278000000000004</v>
      </c>
      <c r="AR156" s="702">
        <f t="shared" si="116"/>
        <v>6.3689999999999998</v>
      </c>
      <c r="AS156" s="702">
        <f t="shared" si="116"/>
        <v>6.3689999999999998</v>
      </c>
      <c r="AT156" s="702">
        <f t="shared" si="116"/>
        <v>6.3689999999999998</v>
      </c>
      <c r="AU156" s="655" t="s">
        <v>1392</v>
      </c>
      <c r="AV156" s="565" t="str">
        <f>IFERROR(#REF!/#REF!*100-100,"")</f>
        <v/>
      </c>
      <c r="AW156" s="565" t="e">
        <f>#REF!-#REF!</f>
        <v>#REF!</v>
      </c>
      <c r="AX156" s="565" t="str">
        <f>IFERROR(#REF!/#REF!*100-100,"")</f>
        <v/>
      </c>
      <c r="AY156" s="565" t="e">
        <f>#REF!-#REF!</f>
        <v>#REF!</v>
      </c>
      <c r="AZ156" s="565" t="str">
        <f>IFERROR(#REF!/#REF!*100-100,"")</f>
        <v/>
      </c>
      <c r="BA156" s="565" t="e">
        <f>#REF!-#REF!</f>
        <v>#REF!</v>
      </c>
      <c r="BB156" s="565" t="str">
        <f>IFERROR(#REF!/I156*100-100,"")</f>
        <v/>
      </c>
      <c r="BC156" s="565" t="e">
        <f>#REF!-I156</f>
        <v>#REF!</v>
      </c>
      <c r="BE156" s="580" t="e">
        <f>#REF!-I156</f>
        <v>#REF!</v>
      </c>
      <c r="BF156" s="580" t="e">
        <f>#REF!-I156</f>
        <v>#REF!</v>
      </c>
      <c r="BG156" s="580" t="e">
        <f>#REF!-#REF!</f>
        <v>#REF!</v>
      </c>
      <c r="BH156" s="580" t="e">
        <f>#REF!-#REF!</f>
        <v>#REF!</v>
      </c>
    </row>
    <row r="157" spans="1:60" hidden="1" x14ac:dyDescent="0.25">
      <c r="A157" s="587"/>
      <c r="AP157" s="537"/>
      <c r="AQ157" s="537"/>
      <c r="AV157" s="565" t="str">
        <f>IFERROR(#REF!/#REF!*100-100,"")</f>
        <v/>
      </c>
      <c r="AW157" s="565" t="e">
        <f>#REF!-#REF!</f>
        <v>#REF!</v>
      </c>
      <c r="AX157" s="565" t="str">
        <f>IFERROR(#REF!/#REF!*100-100,"")</f>
        <v/>
      </c>
      <c r="AY157" s="565" t="e">
        <f>#REF!-#REF!</f>
        <v>#REF!</v>
      </c>
      <c r="AZ157" s="565" t="str">
        <f>IFERROR(#REF!/#REF!*100-100,"")</f>
        <v/>
      </c>
      <c r="BA157" s="565" t="e">
        <f>#REF!-#REF!</f>
        <v>#REF!</v>
      </c>
      <c r="BB157" s="565" t="str">
        <f>IFERROR(#REF!/I157*100-100,"")</f>
        <v/>
      </c>
      <c r="BC157" s="565" t="e">
        <f>#REF!-I157</f>
        <v>#REF!</v>
      </c>
    </row>
    <row r="158" spans="1:60" hidden="1" x14ac:dyDescent="0.25">
      <c r="A158" s="587"/>
      <c r="B158" s="738" t="s">
        <v>1456</v>
      </c>
      <c r="C158" s="738"/>
      <c r="D158" s="738"/>
      <c r="E158" s="738"/>
      <c r="F158" s="738"/>
      <c r="G158" s="738"/>
      <c r="H158" s="739"/>
      <c r="I158" s="739"/>
      <c r="J158" s="739"/>
      <c r="K158" s="739"/>
      <c r="L158" s="739"/>
      <c r="M158" s="1063"/>
      <c r="N158" s="1063"/>
      <c r="O158" s="1064"/>
      <c r="P158" s="1064"/>
      <c r="Q158" s="1064"/>
      <c r="R158" s="1172"/>
      <c r="S158" s="739"/>
      <c r="T158" s="739"/>
      <c r="U158" s="739"/>
      <c r="V158" s="739"/>
      <c r="W158" s="739"/>
      <c r="X158" s="739"/>
      <c r="Y158" s="739"/>
      <c r="Z158" s="739"/>
      <c r="AA158" s="739"/>
      <c r="AB158" s="739"/>
      <c r="AC158" s="739"/>
      <c r="AP158" s="537"/>
      <c r="AQ158" s="537"/>
      <c r="AU158" s="738" t="s">
        <v>1457</v>
      </c>
      <c r="AV158" s="565" t="str">
        <f>IFERROR(#REF!/#REF!*100-100,"")</f>
        <v/>
      </c>
      <c r="AW158" s="565" t="e">
        <f>#REF!-#REF!</f>
        <v>#REF!</v>
      </c>
      <c r="AX158" s="565" t="str">
        <f>IFERROR(#REF!/#REF!*100-100,"")</f>
        <v/>
      </c>
      <c r="AY158" s="565" t="e">
        <f>#REF!-#REF!</f>
        <v>#REF!</v>
      </c>
      <c r="AZ158" s="565" t="str">
        <f>IFERROR(#REF!/#REF!*100-100,"")</f>
        <v/>
      </c>
      <c r="BA158" s="565" t="e">
        <f>#REF!-#REF!</f>
        <v>#REF!</v>
      </c>
      <c r="BB158" s="565" t="str">
        <f>IFERROR(#REF!/I158*100-100,"")</f>
        <v/>
      </c>
      <c r="BC158" s="565" t="e">
        <f>#REF!-I158</f>
        <v>#REF!</v>
      </c>
    </row>
    <row r="159" spans="1:60" ht="47.25" hidden="1" customHeight="1" x14ac:dyDescent="0.25">
      <c r="A159" s="645"/>
      <c r="B159" s="641"/>
      <c r="C159" s="200" t="str">
        <f>C3</f>
        <v>2013/14 Actual</v>
      </c>
      <c r="D159" s="200" t="str">
        <f>D3</f>
        <v>2014/15 Actual</v>
      </c>
      <c r="E159" s="200" t="str">
        <f>E3</f>
        <v>2015/16 Actual</v>
      </c>
      <c r="F159" s="200" t="str">
        <f>F3</f>
        <v>2016/17 Actual</v>
      </c>
      <c r="G159" s="200" t="str">
        <f t="shared" ref="G159:Q159" si="117">G196</f>
        <v>2017/18 Actual</v>
      </c>
      <c r="H159" s="200" t="str">
        <f t="shared" si="117"/>
        <v>2018/19 Actual</v>
      </c>
      <c r="I159" s="200" t="str">
        <f t="shared" si="117"/>
        <v>2019/20 Actual</v>
      </c>
      <c r="J159" s="200" t="str">
        <f t="shared" si="117"/>
        <v>2020/21 Actual</v>
      </c>
      <c r="K159" s="200" t="str">
        <f t="shared" si="117"/>
        <v>2021/22 Actual</v>
      </c>
      <c r="L159" s="200" t="str">
        <f t="shared" si="117"/>
        <v>Budget Estimate 2022/23</v>
      </c>
      <c r="M159" s="990" t="str">
        <f t="shared" si="117"/>
        <v>Actual FY2025</v>
      </c>
      <c r="N159" s="990" t="str">
        <f t="shared" si="117"/>
        <v>Budget Estimate 2025/26</v>
      </c>
      <c r="O159" s="642" t="str">
        <f>O196</f>
        <v>Budget Outturn FY2026</v>
      </c>
      <c r="P159" s="668" t="str">
        <f t="shared" si="117"/>
        <v xml:space="preserve">Budget Estimate 2026/27 </v>
      </c>
      <c r="Q159" s="642" t="str">
        <f t="shared" si="117"/>
        <v>Budget Estimate 2027/28</v>
      </c>
      <c r="R159" s="642" t="str">
        <f>R196</f>
        <v>Budget Estimate 2028/29</v>
      </c>
      <c r="S159" s="546"/>
      <c r="T159" s="546"/>
      <c r="U159" s="546"/>
      <c r="V159" s="546"/>
      <c r="W159" s="547"/>
      <c r="X159" s="547"/>
      <c r="Y159" s="547"/>
      <c r="Z159" s="547"/>
      <c r="AA159" s="547"/>
      <c r="AB159" s="546"/>
      <c r="AC159" s="546"/>
      <c r="AD159" s="547"/>
      <c r="AE159" s="547" t="str">
        <f>AE3</f>
        <v>2013/14 Ola</v>
      </c>
      <c r="AF159" s="547" t="str">
        <f>AF3</f>
        <v>2014/15 Ola</v>
      </c>
      <c r="AG159" s="547" t="str">
        <f>AG3</f>
        <v>2015/16 Ola</v>
      </c>
      <c r="AH159" s="547" t="str">
        <f>AH3</f>
        <v>2016/17 Ola</v>
      </c>
      <c r="AI159" s="547" t="str">
        <f>AI166</f>
        <v>2017/18 Ola</v>
      </c>
      <c r="AJ159" s="547" t="str">
        <f>AJ166</f>
        <v>2018/19 Ola</v>
      </c>
      <c r="AK159" s="547" t="str">
        <f>AK166</f>
        <v>2019/20 Ola</v>
      </c>
      <c r="AL159" s="547" t="str">
        <f>AL166</f>
        <v>2020/21 Ola</v>
      </c>
      <c r="AM159" s="547" t="s">
        <v>1398</v>
      </c>
      <c r="AN159" s="547" t="s">
        <v>1399</v>
      </c>
      <c r="AO159" s="547" t="str">
        <f t="shared" ref="AO159:AT159" si="118">AO3</f>
        <v>2023/24 Ola Fakaangaanga</v>
      </c>
      <c r="AP159" s="547" t="str">
        <f t="shared" si="118"/>
        <v>2024/25 Patiseti</v>
      </c>
      <c r="AQ159" s="547" t="str">
        <f t="shared" si="118"/>
        <v>24/25 Esitimeti Liliu</v>
      </c>
      <c r="AR159" s="547" t="str">
        <f t="shared" si="118"/>
        <v>2025/26 Patiseti Fakaangaanga</v>
      </c>
      <c r="AS159" s="547" t="str">
        <f t="shared" si="118"/>
        <v>2026/27 Patiseti Fakaangaanga</v>
      </c>
      <c r="AT159" s="547" t="str">
        <f t="shared" si="118"/>
        <v>2027/28 Patiseti Fakaangaanga</v>
      </c>
      <c r="AU159" s="647"/>
      <c r="AV159" s="565" t="str">
        <f>IFERROR(#REF!/#REF!*100-100,"")</f>
        <v/>
      </c>
      <c r="AW159" s="565" t="e">
        <f>#REF!-#REF!</f>
        <v>#REF!</v>
      </c>
      <c r="AX159" s="565" t="str">
        <f>IFERROR(#REF!/#REF!*100-100,"")</f>
        <v/>
      </c>
      <c r="AY159" s="565" t="e">
        <f>#REF!-#REF!</f>
        <v>#REF!</v>
      </c>
      <c r="AZ159" s="565" t="str">
        <f>IFERROR(#REF!/#REF!*100-100,"")</f>
        <v/>
      </c>
      <c r="BA159" s="565" t="e">
        <f>#REF!-#REF!</f>
        <v>#REF!</v>
      </c>
      <c r="BB159" s="565" t="str">
        <f>IFERROR(#REF!/I159*100-100,"")</f>
        <v/>
      </c>
      <c r="BC159" s="565" t="e">
        <f>#REF!-I159</f>
        <v>#REF!</v>
      </c>
    </row>
    <row r="160" spans="1:60" hidden="1" x14ac:dyDescent="0.25">
      <c r="A160" s="587"/>
      <c r="B160" s="615" t="s">
        <v>786</v>
      </c>
      <c r="C160" s="740"/>
      <c r="D160" s="740"/>
      <c r="E160" s="740"/>
      <c r="F160" s="740"/>
      <c r="G160" s="740"/>
      <c r="H160" s="741"/>
      <c r="I160" s="741"/>
      <c r="J160" s="741"/>
      <c r="K160" s="741"/>
      <c r="L160" s="741"/>
      <c r="M160" s="1002"/>
      <c r="N160" s="1002"/>
      <c r="O160" s="1002"/>
      <c r="P160" s="743"/>
      <c r="Q160" s="1004"/>
      <c r="R160" s="1173"/>
      <c r="S160" s="739"/>
      <c r="T160" s="739"/>
      <c r="U160" s="739"/>
      <c r="V160" s="739"/>
      <c r="W160" s="741"/>
      <c r="X160" s="741"/>
      <c r="Y160" s="741"/>
      <c r="Z160" s="741"/>
      <c r="AA160" s="741"/>
      <c r="AB160" s="739"/>
      <c r="AC160" s="739"/>
      <c r="AD160" s="742" t="s">
        <v>1371</v>
      </c>
      <c r="AE160" s="577"/>
      <c r="AF160" s="577"/>
      <c r="AG160" s="577"/>
      <c r="AH160" s="577"/>
      <c r="AI160" s="577"/>
      <c r="AJ160" s="577"/>
      <c r="AK160" s="577"/>
      <c r="AL160" s="577"/>
      <c r="AM160" s="577"/>
      <c r="AN160" s="577"/>
      <c r="AO160" s="577"/>
      <c r="AP160" s="577"/>
      <c r="AQ160" s="577"/>
      <c r="AR160" s="650"/>
      <c r="AS160" s="577"/>
      <c r="AT160" s="577"/>
      <c r="AU160" s="615" t="s">
        <v>786</v>
      </c>
      <c r="AV160" s="565" t="str">
        <f>IFERROR(#REF!/#REF!*100-100,"")</f>
        <v/>
      </c>
      <c r="AW160" s="565" t="e">
        <f>#REF!-#REF!</f>
        <v>#REF!</v>
      </c>
      <c r="AX160" s="565" t="str">
        <f>IFERROR(#REF!/#REF!*100-100,"")</f>
        <v/>
      </c>
      <c r="AY160" s="565" t="e">
        <f>#REF!-#REF!</f>
        <v>#REF!</v>
      </c>
      <c r="AZ160" s="565" t="str">
        <f>IFERROR(#REF!/#REF!*100-100,"")</f>
        <v/>
      </c>
      <c r="BA160" s="565" t="e">
        <f>#REF!-#REF!</f>
        <v>#REF!</v>
      </c>
      <c r="BB160" s="565" t="str">
        <f>IFERROR(#REF!/I160*100-100,"")</f>
        <v/>
      </c>
      <c r="BC160" s="565" t="e">
        <f>#REF!-I160</f>
        <v>#REF!</v>
      </c>
    </row>
    <row r="161" spans="1:60" hidden="1" x14ac:dyDescent="0.25">
      <c r="A161" s="587"/>
      <c r="B161" s="740" t="s">
        <v>787</v>
      </c>
      <c r="C161" s="46">
        <f t="shared" ref="C161:Q162" si="119">C222</f>
        <v>0</v>
      </c>
      <c r="D161" s="46">
        <f t="shared" si="119"/>
        <v>0</v>
      </c>
      <c r="E161" s="46">
        <f t="shared" si="119"/>
        <v>0</v>
      </c>
      <c r="F161" s="46">
        <f t="shared" si="119"/>
        <v>0</v>
      </c>
      <c r="G161" s="46">
        <f t="shared" si="119"/>
        <v>0</v>
      </c>
      <c r="H161" s="46">
        <f t="shared" si="119"/>
        <v>0</v>
      </c>
      <c r="I161" s="46">
        <f t="shared" si="119"/>
        <v>0</v>
      </c>
      <c r="J161" s="46">
        <f t="shared" si="119"/>
        <v>0</v>
      </c>
      <c r="K161" s="46">
        <f t="shared" si="119"/>
        <v>0</v>
      </c>
      <c r="L161" s="46">
        <f t="shared" si="119"/>
        <v>0</v>
      </c>
      <c r="M161" s="1003">
        <f t="shared" si="119"/>
        <v>16.59997005</v>
      </c>
      <c r="N161" s="1003">
        <f t="shared" si="119"/>
        <v>15.9138</v>
      </c>
      <c r="O161" s="1003">
        <f>O222</f>
        <v>18.841699999999999</v>
      </c>
      <c r="P161" s="743">
        <f t="shared" si="119"/>
        <v>39.390100000000004</v>
      </c>
      <c r="Q161" s="1004">
        <f t="shared" si="119"/>
        <v>35.190100000000001</v>
      </c>
      <c r="R161" s="1004">
        <f>R222</f>
        <v>31.689999999999998</v>
      </c>
      <c r="S161" s="744"/>
      <c r="T161" s="744"/>
      <c r="U161" s="744"/>
      <c r="V161" s="744"/>
      <c r="W161" s="46"/>
      <c r="X161" s="46"/>
      <c r="Y161" s="46"/>
      <c r="Z161" s="46"/>
      <c r="AA161" s="46"/>
      <c r="AB161" s="744"/>
      <c r="AC161" s="744"/>
      <c r="AD161" s="745" t="s">
        <v>1458</v>
      </c>
      <c r="AE161" s="672">
        <f t="shared" ref="AE161:AT162" si="120">C161</f>
        <v>0</v>
      </c>
      <c r="AF161" s="672">
        <f t="shared" si="120"/>
        <v>0</v>
      </c>
      <c r="AG161" s="672">
        <f t="shared" si="120"/>
        <v>0</v>
      </c>
      <c r="AH161" s="672">
        <f t="shared" si="120"/>
        <v>0</v>
      </c>
      <c r="AI161" s="672">
        <f t="shared" si="120"/>
        <v>0</v>
      </c>
      <c r="AJ161" s="672">
        <f t="shared" si="120"/>
        <v>0</v>
      </c>
      <c r="AK161" s="672">
        <f t="shared" si="120"/>
        <v>0</v>
      </c>
      <c r="AL161" s="672">
        <f t="shared" si="120"/>
        <v>0</v>
      </c>
      <c r="AM161" s="672">
        <f t="shared" si="120"/>
        <v>0</v>
      </c>
      <c r="AN161" s="672">
        <f t="shared" si="120"/>
        <v>0</v>
      </c>
      <c r="AO161" s="672">
        <f t="shared" si="120"/>
        <v>16.59997005</v>
      </c>
      <c r="AP161" s="672">
        <f t="shared" si="120"/>
        <v>15.9138</v>
      </c>
      <c r="AQ161" s="672">
        <f t="shared" si="120"/>
        <v>18.841699999999999</v>
      </c>
      <c r="AR161" s="673">
        <f t="shared" si="120"/>
        <v>39.390100000000004</v>
      </c>
      <c r="AS161" s="672">
        <f t="shared" si="120"/>
        <v>35.190100000000001</v>
      </c>
      <c r="AT161" s="672">
        <f t="shared" si="120"/>
        <v>31.689999999999998</v>
      </c>
      <c r="AU161" s="740" t="s">
        <v>787</v>
      </c>
      <c r="AV161" s="565" t="str">
        <f>IFERROR(#REF!/#REF!*100-100,"")</f>
        <v/>
      </c>
      <c r="AW161" s="565" t="e">
        <f>#REF!-#REF!</f>
        <v>#REF!</v>
      </c>
      <c r="AX161" s="565" t="str">
        <f>IFERROR(#REF!/#REF!*100-100,"")</f>
        <v/>
      </c>
      <c r="AY161" s="565" t="e">
        <f>#REF!-#REF!</f>
        <v>#REF!</v>
      </c>
      <c r="AZ161" s="565" t="str">
        <f>IFERROR(#REF!/#REF!*100-100,"")</f>
        <v/>
      </c>
      <c r="BA161" s="565" t="e">
        <f>#REF!-#REF!</f>
        <v>#REF!</v>
      </c>
      <c r="BB161" s="565" t="str">
        <f>IFERROR(#REF!/I161*100-100,"")</f>
        <v/>
      </c>
      <c r="BC161" s="565" t="e">
        <f>#REF!-I161</f>
        <v>#REF!</v>
      </c>
      <c r="BE161" s="580" t="e">
        <f>#REF!-I161</f>
        <v>#REF!</v>
      </c>
      <c r="BF161" s="580" t="e">
        <f>#REF!-I161</f>
        <v>#REF!</v>
      </c>
      <c r="BG161" s="580" t="e">
        <f>#REF!-#REF!</f>
        <v>#REF!</v>
      </c>
      <c r="BH161" s="580" t="e">
        <f>#REF!-#REF!</f>
        <v>#REF!</v>
      </c>
    </row>
    <row r="162" spans="1:60" hidden="1" x14ac:dyDescent="0.25">
      <c r="A162" s="568"/>
      <c r="B162" s="740" t="s">
        <v>794</v>
      </c>
      <c r="C162" s="46">
        <f t="shared" si="119"/>
        <v>7.4981249999999999E-2</v>
      </c>
      <c r="D162" s="46">
        <f t="shared" si="119"/>
        <v>7.8379649999999995E-2</v>
      </c>
      <c r="E162" s="46">
        <f t="shared" si="119"/>
        <v>0.63866555000000003</v>
      </c>
      <c r="F162" s="46">
        <f t="shared" si="119"/>
        <v>0.80846415999999999</v>
      </c>
      <c r="G162" s="46">
        <f t="shared" si="119"/>
        <v>0.80107169999999994</v>
      </c>
      <c r="H162" s="46">
        <f t="shared" si="119"/>
        <v>0.85881344999999998</v>
      </c>
      <c r="I162" s="46">
        <f t="shared" si="119"/>
        <v>0.83739469999999994</v>
      </c>
      <c r="J162" s="46">
        <f t="shared" si="119"/>
        <v>0.81310088999999997</v>
      </c>
      <c r="K162" s="46">
        <f t="shared" si="119"/>
        <v>0.98771204000000001</v>
      </c>
      <c r="L162" s="46">
        <f t="shared" si="119"/>
        <v>1.3</v>
      </c>
      <c r="M162" s="1002">
        <f t="shared" si="119"/>
        <v>0</v>
      </c>
      <c r="N162" s="1002">
        <f t="shared" si="119"/>
        <v>0</v>
      </c>
      <c r="O162" s="1002">
        <f>O223</f>
        <v>0</v>
      </c>
      <c r="P162" s="743">
        <f t="shared" si="119"/>
        <v>0</v>
      </c>
      <c r="Q162" s="1004">
        <f t="shared" si="119"/>
        <v>0</v>
      </c>
      <c r="R162" s="1004">
        <f>R223</f>
        <v>0</v>
      </c>
      <c r="S162" s="744"/>
      <c r="T162" s="744"/>
      <c r="U162" s="744"/>
      <c r="V162" s="744"/>
      <c r="W162" s="46"/>
      <c r="X162" s="46"/>
      <c r="Y162" s="46"/>
      <c r="Z162" s="46"/>
      <c r="AA162" s="46"/>
      <c r="AB162" s="744"/>
      <c r="AC162" s="744"/>
      <c r="AD162" s="745" t="s">
        <v>1459</v>
      </c>
      <c r="AE162" s="672">
        <f t="shared" si="120"/>
        <v>7.4981249999999999E-2</v>
      </c>
      <c r="AF162" s="672">
        <f t="shared" si="120"/>
        <v>7.8379649999999995E-2</v>
      </c>
      <c r="AG162" s="672">
        <f t="shared" si="120"/>
        <v>0.63866555000000003</v>
      </c>
      <c r="AH162" s="672">
        <f t="shared" si="120"/>
        <v>0.80846415999999999</v>
      </c>
      <c r="AI162" s="672">
        <f t="shared" si="120"/>
        <v>0.80107169999999994</v>
      </c>
      <c r="AJ162" s="672">
        <f t="shared" si="120"/>
        <v>0.85881344999999998</v>
      </c>
      <c r="AK162" s="672">
        <f t="shared" si="120"/>
        <v>0.83739469999999994</v>
      </c>
      <c r="AL162" s="672">
        <f t="shared" si="120"/>
        <v>0.81310088999999997</v>
      </c>
      <c r="AM162" s="672">
        <f t="shared" si="120"/>
        <v>0.98771204000000001</v>
      </c>
      <c r="AN162" s="672">
        <f t="shared" si="120"/>
        <v>1.3</v>
      </c>
      <c r="AO162" s="672">
        <f t="shared" si="120"/>
        <v>0</v>
      </c>
      <c r="AP162" s="672">
        <f t="shared" si="120"/>
        <v>0</v>
      </c>
      <c r="AQ162" s="672">
        <f t="shared" si="120"/>
        <v>0</v>
      </c>
      <c r="AR162" s="673">
        <f t="shared" si="120"/>
        <v>0</v>
      </c>
      <c r="AS162" s="672">
        <f t="shared" si="120"/>
        <v>0</v>
      </c>
      <c r="AT162" s="672">
        <f t="shared" si="120"/>
        <v>0</v>
      </c>
      <c r="AU162" s="740" t="s">
        <v>794</v>
      </c>
      <c r="AV162" s="565" t="str">
        <f>IFERROR(#REF!/#REF!*100-100,"")</f>
        <v/>
      </c>
      <c r="AW162" s="565" t="e">
        <f>#REF!-#REF!</f>
        <v>#REF!</v>
      </c>
      <c r="AX162" s="565" t="str">
        <f>IFERROR(#REF!/#REF!*100-100,"")</f>
        <v/>
      </c>
      <c r="AY162" s="565" t="e">
        <f>#REF!-#REF!</f>
        <v>#REF!</v>
      </c>
      <c r="AZ162" s="565" t="str">
        <f>IFERROR(#REF!/#REF!*100-100,"")</f>
        <v/>
      </c>
      <c r="BA162" s="565" t="e">
        <f>#REF!-#REF!</f>
        <v>#REF!</v>
      </c>
      <c r="BB162" s="565" t="str">
        <f>IFERROR(#REF!/I162*100-100,"")</f>
        <v/>
      </c>
      <c r="BC162" s="565" t="e">
        <f>#REF!-I162</f>
        <v>#REF!</v>
      </c>
      <c r="BE162" s="580" t="e">
        <f>#REF!-I162</f>
        <v>#REF!</v>
      </c>
      <c r="BF162" s="580" t="e">
        <f>#REF!-I162</f>
        <v>#REF!</v>
      </c>
      <c r="BG162" s="580" t="e">
        <f>#REF!-#REF!</f>
        <v>#REF!</v>
      </c>
      <c r="BH162" s="580" t="e">
        <f>#REF!-#REF!</f>
        <v>#REF!</v>
      </c>
    </row>
    <row r="163" spans="1:60" hidden="1" x14ac:dyDescent="0.25">
      <c r="A163" s="587"/>
      <c r="B163" s="746" t="s">
        <v>1392</v>
      </c>
      <c r="C163" s="747">
        <f t="shared" ref="C163:Q163" si="121">SUM(C161:C162)</f>
        <v>7.4981249999999999E-2</v>
      </c>
      <c r="D163" s="747">
        <f t="shared" si="121"/>
        <v>7.8379649999999995E-2</v>
      </c>
      <c r="E163" s="747">
        <f t="shared" si="121"/>
        <v>0.63866555000000003</v>
      </c>
      <c r="F163" s="747">
        <f t="shared" si="121"/>
        <v>0.80846415999999999</v>
      </c>
      <c r="G163" s="747">
        <f t="shared" si="121"/>
        <v>0.80107169999999994</v>
      </c>
      <c r="H163" s="747">
        <f t="shared" si="121"/>
        <v>0.85881344999999998</v>
      </c>
      <c r="I163" s="747">
        <f t="shared" si="121"/>
        <v>0.83739469999999994</v>
      </c>
      <c r="J163" s="747">
        <f t="shared" si="121"/>
        <v>0.81310088999999997</v>
      </c>
      <c r="K163" s="747">
        <f t="shared" si="121"/>
        <v>0.98771204000000001</v>
      </c>
      <c r="L163" s="747">
        <f t="shared" si="121"/>
        <v>1.3</v>
      </c>
      <c r="M163" s="1005">
        <f t="shared" si="121"/>
        <v>16.59997005</v>
      </c>
      <c r="N163" s="1005">
        <f t="shared" si="121"/>
        <v>15.9138</v>
      </c>
      <c r="O163" s="1006">
        <f>SUM(O161:O162)</f>
        <v>18.841699999999999</v>
      </c>
      <c r="P163" s="748">
        <f t="shared" si="121"/>
        <v>39.390100000000004</v>
      </c>
      <c r="Q163" s="1006">
        <f t="shared" si="121"/>
        <v>35.190100000000001</v>
      </c>
      <c r="R163" s="1006">
        <f>SUM(R161:R162)</f>
        <v>31.689999999999998</v>
      </c>
      <c r="S163" s="749"/>
      <c r="T163" s="749"/>
      <c r="U163" s="749"/>
      <c r="V163" s="749"/>
      <c r="W163" s="750"/>
      <c r="X163" s="750"/>
      <c r="Y163" s="750"/>
      <c r="Z163" s="750"/>
      <c r="AA163" s="750"/>
      <c r="AB163" s="749"/>
      <c r="AC163" s="749"/>
      <c r="AD163" s="751" t="s">
        <v>1408</v>
      </c>
      <c r="AE163" s="752">
        <f t="shared" ref="AE163:AT163" si="122">SUM(AE161:AE162)</f>
        <v>7.4981249999999999E-2</v>
      </c>
      <c r="AF163" s="752">
        <f t="shared" si="122"/>
        <v>7.8379649999999995E-2</v>
      </c>
      <c r="AG163" s="752">
        <f t="shared" si="122"/>
        <v>0.63866555000000003</v>
      </c>
      <c r="AH163" s="752">
        <f t="shared" si="122"/>
        <v>0.80846415999999999</v>
      </c>
      <c r="AI163" s="752">
        <f t="shared" si="122"/>
        <v>0.80107169999999994</v>
      </c>
      <c r="AJ163" s="752">
        <f t="shared" si="122"/>
        <v>0.85881344999999998</v>
      </c>
      <c r="AK163" s="752">
        <f t="shared" si="122"/>
        <v>0.83739469999999994</v>
      </c>
      <c r="AL163" s="752">
        <f t="shared" si="122"/>
        <v>0.81310088999999997</v>
      </c>
      <c r="AM163" s="752">
        <f t="shared" si="122"/>
        <v>0.98771204000000001</v>
      </c>
      <c r="AN163" s="752">
        <f t="shared" si="122"/>
        <v>1.3</v>
      </c>
      <c r="AO163" s="752">
        <f t="shared" si="122"/>
        <v>16.59997005</v>
      </c>
      <c r="AP163" s="752">
        <f t="shared" si="122"/>
        <v>15.9138</v>
      </c>
      <c r="AQ163" s="752">
        <f t="shared" si="122"/>
        <v>18.841699999999999</v>
      </c>
      <c r="AR163" s="752">
        <f t="shared" si="122"/>
        <v>39.390100000000004</v>
      </c>
      <c r="AS163" s="752">
        <f t="shared" si="122"/>
        <v>35.190100000000001</v>
      </c>
      <c r="AT163" s="752">
        <f t="shared" si="122"/>
        <v>31.689999999999998</v>
      </c>
      <c r="AU163" s="753" t="s">
        <v>1392</v>
      </c>
      <c r="AV163" s="565" t="str">
        <f>IFERROR(#REF!/#REF!*100-100,"")</f>
        <v/>
      </c>
      <c r="AW163" s="565" t="e">
        <f>#REF!-#REF!</f>
        <v>#REF!</v>
      </c>
      <c r="AX163" s="565" t="str">
        <f>IFERROR(#REF!/#REF!*100-100,"")</f>
        <v/>
      </c>
      <c r="AY163" s="565" t="e">
        <f>#REF!-#REF!</f>
        <v>#REF!</v>
      </c>
      <c r="AZ163" s="565" t="str">
        <f>IFERROR(#REF!/#REF!*100-100,"")</f>
        <v/>
      </c>
      <c r="BA163" s="565" t="e">
        <f>#REF!-#REF!</f>
        <v>#REF!</v>
      </c>
      <c r="BB163" s="565" t="str">
        <f>IFERROR(#REF!/I163*100-100,"")</f>
        <v/>
      </c>
      <c r="BC163" s="565" t="e">
        <f>#REF!-I163</f>
        <v>#REF!</v>
      </c>
      <c r="BE163" s="580" t="e">
        <f>#REF!-I163</f>
        <v>#REF!</v>
      </c>
      <c r="BF163" s="580" t="e">
        <f>#REF!-I163</f>
        <v>#REF!</v>
      </c>
      <c r="BG163" s="580" t="e">
        <f>#REF!-#REF!</f>
        <v>#REF!</v>
      </c>
      <c r="BH163" s="580" t="e">
        <f>#REF!-#REF!</f>
        <v>#REF!</v>
      </c>
    </row>
    <row r="164" spans="1:60" hidden="1" x14ac:dyDescent="0.25">
      <c r="A164" s="587"/>
      <c r="B164" s="754"/>
      <c r="C164" s="754"/>
      <c r="D164" s="754"/>
      <c r="E164" s="754"/>
      <c r="F164" s="754"/>
      <c r="G164" s="754"/>
      <c r="H164" s="739"/>
      <c r="I164" s="739"/>
      <c r="J164" s="739"/>
      <c r="K164" s="739"/>
      <c r="L164" s="739"/>
      <c r="M164" s="1063"/>
      <c r="N164" s="1063"/>
      <c r="O164" s="1064"/>
      <c r="P164" s="1064"/>
      <c r="Q164" s="1064"/>
      <c r="R164" s="1172"/>
      <c r="S164" s="739"/>
      <c r="T164" s="739"/>
      <c r="U164" s="739"/>
      <c r="V164" s="739"/>
      <c r="W164" s="739"/>
      <c r="X164" s="739"/>
      <c r="Y164" s="739"/>
      <c r="Z164" s="739"/>
      <c r="AA164" s="739"/>
      <c r="AB164" s="739"/>
      <c r="AC164" s="739"/>
      <c r="AP164" s="537"/>
      <c r="AQ164" s="537"/>
      <c r="AU164" s="754"/>
      <c r="AV164" s="565" t="str">
        <f>IFERROR(#REF!/#REF!*100-100,"")</f>
        <v/>
      </c>
      <c r="AW164" s="565" t="e">
        <f>#REF!-#REF!</f>
        <v>#REF!</v>
      </c>
      <c r="AX164" s="565" t="str">
        <f>IFERROR(#REF!/#REF!*100-100,"")</f>
        <v/>
      </c>
      <c r="AY164" s="565" t="e">
        <f>#REF!-#REF!</f>
        <v>#REF!</v>
      </c>
      <c r="AZ164" s="565" t="str">
        <f>IFERROR(#REF!/#REF!*100-100,"")</f>
        <v/>
      </c>
      <c r="BA164" s="565" t="e">
        <f>#REF!-#REF!</f>
        <v>#REF!</v>
      </c>
      <c r="BB164" s="565" t="str">
        <f>IFERROR(#REF!/I164*100-100,"")</f>
        <v/>
      </c>
      <c r="BC164" s="565" t="e">
        <f>#REF!-I164</f>
        <v>#REF!</v>
      </c>
    </row>
    <row r="165" spans="1:60" hidden="1" x14ac:dyDescent="0.25">
      <c r="A165" s="587"/>
      <c r="B165" s="738" t="s">
        <v>1460</v>
      </c>
      <c r="C165" s="738"/>
      <c r="D165" s="738"/>
      <c r="E165" s="738"/>
      <c r="F165" s="738"/>
      <c r="G165" s="738"/>
      <c r="H165" s="739"/>
      <c r="I165" s="739"/>
      <c r="J165" s="739"/>
      <c r="K165" s="739"/>
      <c r="L165" s="739"/>
      <c r="M165" s="1063"/>
      <c r="N165" s="1063"/>
      <c r="O165" s="1064"/>
      <c r="P165" s="1064"/>
      <c r="Q165" s="1064"/>
      <c r="R165" s="1172"/>
      <c r="S165" s="739"/>
      <c r="T165" s="739"/>
      <c r="U165" s="739"/>
      <c r="V165" s="739"/>
      <c r="W165" s="739"/>
      <c r="X165" s="739"/>
      <c r="Y165" s="739"/>
      <c r="Z165" s="739"/>
      <c r="AA165" s="739"/>
      <c r="AB165" s="739"/>
      <c r="AC165" s="739"/>
      <c r="AP165" s="537"/>
      <c r="AQ165" s="537"/>
      <c r="AU165" s="738" t="s">
        <v>1461</v>
      </c>
      <c r="AV165" s="565" t="str">
        <f>IFERROR(#REF!/#REF!*100-100,"")</f>
        <v/>
      </c>
      <c r="AW165" s="565" t="e">
        <f>#REF!-#REF!</f>
        <v>#REF!</v>
      </c>
      <c r="AX165" s="565" t="str">
        <f>IFERROR(#REF!/#REF!*100-100,"")</f>
        <v/>
      </c>
      <c r="AY165" s="565" t="e">
        <f>#REF!-#REF!</f>
        <v>#REF!</v>
      </c>
      <c r="AZ165" s="565" t="str">
        <f>IFERROR(#REF!/#REF!*100-100,"")</f>
        <v/>
      </c>
      <c r="BA165" s="565" t="e">
        <f>#REF!-#REF!</f>
        <v>#REF!</v>
      </c>
      <c r="BB165" s="565" t="str">
        <f>IFERROR(#REF!/I165*100-100,"")</f>
        <v/>
      </c>
      <c r="BC165" s="565" t="e">
        <f>#REF!-I165</f>
        <v>#REF!</v>
      </c>
    </row>
    <row r="166" spans="1:60" ht="36" hidden="1" customHeight="1" x14ac:dyDescent="0.25">
      <c r="A166" s="645"/>
      <c r="B166" s="641"/>
      <c r="C166" s="200" t="str">
        <f>C3</f>
        <v>2013/14 Actual</v>
      </c>
      <c r="D166" s="200" t="str">
        <f>D3</f>
        <v>2014/15 Actual</v>
      </c>
      <c r="E166" s="200" t="str">
        <f>E3</f>
        <v>2015/16 Actual</v>
      </c>
      <c r="F166" s="200" t="str">
        <f>F3</f>
        <v>2016/17 Actual</v>
      </c>
      <c r="G166" s="200" t="str">
        <f t="shared" ref="G166:Q166" si="123">G196</f>
        <v>2017/18 Actual</v>
      </c>
      <c r="H166" s="200" t="str">
        <f t="shared" si="123"/>
        <v>2018/19 Actual</v>
      </c>
      <c r="I166" s="200" t="str">
        <f t="shared" si="123"/>
        <v>2019/20 Actual</v>
      </c>
      <c r="J166" s="200" t="str">
        <f t="shared" si="123"/>
        <v>2020/21 Actual</v>
      </c>
      <c r="K166" s="200" t="str">
        <f t="shared" si="123"/>
        <v>2021/22 Actual</v>
      </c>
      <c r="L166" s="200" t="str">
        <f t="shared" si="123"/>
        <v>Budget Estimate 2022/23</v>
      </c>
      <c r="M166" s="990" t="str">
        <f t="shared" si="123"/>
        <v>Actual FY2025</v>
      </c>
      <c r="N166" s="990" t="str">
        <f t="shared" si="123"/>
        <v>Budget Estimate 2025/26</v>
      </c>
      <c r="O166" s="642" t="str">
        <f>O196</f>
        <v>Budget Outturn FY2026</v>
      </c>
      <c r="P166" s="668" t="str">
        <f t="shared" si="123"/>
        <v xml:space="preserve">Budget Estimate 2026/27 </v>
      </c>
      <c r="Q166" s="642" t="str">
        <f t="shared" si="123"/>
        <v>Budget Estimate 2027/28</v>
      </c>
      <c r="R166" s="642" t="str">
        <f>R196</f>
        <v>Budget Estimate 2028/29</v>
      </c>
      <c r="S166" s="546"/>
      <c r="T166" s="546"/>
      <c r="U166" s="546"/>
      <c r="V166" s="546"/>
      <c r="W166" s="547"/>
      <c r="X166" s="547"/>
      <c r="Y166" s="547"/>
      <c r="Z166" s="547"/>
      <c r="AA166" s="547"/>
      <c r="AB166" s="546"/>
      <c r="AC166" s="546"/>
      <c r="AD166" s="547"/>
      <c r="AE166" s="547" t="str">
        <f>AE3</f>
        <v>2013/14 Ola</v>
      </c>
      <c r="AF166" s="547" t="str">
        <f>AF3</f>
        <v>2014/15 Ola</v>
      </c>
      <c r="AG166" s="547" t="str">
        <f>AG3</f>
        <v>2015/16 Ola</v>
      </c>
      <c r="AH166" s="547" t="str">
        <f>AH3</f>
        <v>2016/17 Ola</v>
      </c>
      <c r="AI166" s="547" t="str">
        <f>AI175</f>
        <v>2017/18 Ola</v>
      </c>
      <c r="AJ166" s="547" t="str">
        <f>AJ175</f>
        <v>2018/19 Ola</v>
      </c>
      <c r="AK166" s="547" t="str">
        <f>AK175</f>
        <v>2019/20 Ola</v>
      </c>
      <c r="AL166" s="547" t="str">
        <f>AL175</f>
        <v>2020/21 Ola</v>
      </c>
      <c r="AM166" s="547" t="s">
        <v>1398</v>
      </c>
      <c r="AN166" s="547" t="s">
        <v>1399</v>
      </c>
      <c r="AO166" s="547" t="str">
        <f t="shared" ref="AO166:AT166" si="124">AO3</f>
        <v>2023/24 Ola Fakaangaanga</v>
      </c>
      <c r="AP166" s="547" t="str">
        <f t="shared" si="124"/>
        <v>2024/25 Patiseti</v>
      </c>
      <c r="AQ166" s="547" t="str">
        <f t="shared" si="124"/>
        <v>24/25 Esitimeti Liliu</v>
      </c>
      <c r="AR166" s="547" t="str">
        <f t="shared" si="124"/>
        <v>2025/26 Patiseti Fakaangaanga</v>
      </c>
      <c r="AS166" s="547" t="str">
        <f t="shared" si="124"/>
        <v>2026/27 Patiseti Fakaangaanga</v>
      </c>
      <c r="AT166" s="547" t="str">
        <f t="shared" si="124"/>
        <v>2027/28 Patiseti Fakaangaanga</v>
      </c>
      <c r="AU166" s="647"/>
      <c r="AV166" s="565" t="str">
        <f>IFERROR(#REF!/#REF!*100-100,"")</f>
        <v/>
      </c>
      <c r="AW166" s="565" t="e">
        <f>#REF!-#REF!</f>
        <v>#REF!</v>
      </c>
      <c r="AX166" s="565" t="str">
        <f>IFERROR(#REF!/#REF!*100-100,"")</f>
        <v/>
      </c>
      <c r="AY166" s="565" t="e">
        <f>#REF!-#REF!</f>
        <v>#REF!</v>
      </c>
      <c r="AZ166" s="565" t="str">
        <f>IFERROR(#REF!/#REF!*100-100,"")</f>
        <v/>
      </c>
      <c r="BA166" s="565" t="e">
        <f>#REF!-#REF!</f>
        <v>#REF!</v>
      </c>
      <c r="BB166" s="565" t="str">
        <f>IFERROR(#REF!/I166*100-100,"")</f>
        <v/>
      </c>
      <c r="BC166" s="565" t="e">
        <f>#REF!-I166</f>
        <v>#REF!</v>
      </c>
    </row>
    <row r="167" spans="1:60" hidden="1" x14ac:dyDescent="0.25">
      <c r="A167" s="587"/>
      <c r="B167" s="615" t="s">
        <v>845</v>
      </c>
      <c r="C167" s="740"/>
      <c r="D167" s="740"/>
      <c r="E167" s="740"/>
      <c r="F167" s="740"/>
      <c r="G167" s="740"/>
      <c r="H167" s="741"/>
      <c r="I167" s="741"/>
      <c r="J167" s="741"/>
      <c r="K167" s="741"/>
      <c r="L167" s="741"/>
      <c r="M167" s="1002"/>
      <c r="N167" s="1002"/>
      <c r="O167" s="1002"/>
      <c r="P167" s="755"/>
      <c r="Q167" s="1007"/>
      <c r="R167" s="638"/>
      <c r="S167" s="741"/>
      <c r="T167" s="741"/>
      <c r="U167" s="741"/>
      <c r="V167" s="741"/>
      <c r="W167" s="741"/>
      <c r="X167" s="741"/>
      <c r="Y167" s="741"/>
      <c r="Z167" s="741"/>
      <c r="AA167" s="741"/>
      <c r="AB167" s="739"/>
      <c r="AC167" s="739"/>
      <c r="AD167" s="581" t="s">
        <v>1462</v>
      </c>
      <c r="AE167" s="711"/>
      <c r="AF167" s="711"/>
      <c r="AG167" s="711"/>
      <c r="AH167" s="711"/>
      <c r="AI167" s="711"/>
      <c r="AJ167" s="711"/>
      <c r="AK167" s="711"/>
      <c r="AL167" s="711"/>
      <c r="AM167" s="711"/>
      <c r="AN167" s="711"/>
      <c r="AO167" s="711"/>
      <c r="AP167" s="711"/>
      <c r="AQ167" s="711"/>
      <c r="AR167" s="737"/>
      <c r="AS167" s="711"/>
      <c r="AU167" s="615" t="s">
        <v>845</v>
      </c>
      <c r="AV167" s="565" t="str">
        <f>IFERROR(#REF!/#REF!*100-100,"")</f>
        <v/>
      </c>
      <c r="AW167" s="565" t="e">
        <f>#REF!-#REF!</f>
        <v>#REF!</v>
      </c>
      <c r="AX167" s="565" t="str">
        <f>IFERROR(#REF!/#REF!*100-100,"")</f>
        <v/>
      </c>
      <c r="AY167" s="565" t="e">
        <f>#REF!-#REF!</f>
        <v>#REF!</v>
      </c>
      <c r="AZ167" s="565" t="str">
        <f>IFERROR(#REF!/#REF!*100-100,"")</f>
        <v/>
      </c>
      <c r="BA167" s="565" t="e">
        <f>#REF!-#REF!</f>
        <v>#REF!</v>
      </c>
      <c r="BB167" s="565" t="str">
        <f>IFERROR(#REF!/I167*100-100,"")</f>
        <v/>
      </c>
      <c r="BC167" s="565" t="e">
        <f>#REF!-I167</f>
        <v>#REF!</v>
      </c>
    </row>
    <row r="168" spans="1:60" hidden="1" x14ac:dyDescent="0.25">
      <c r="A168" s="587"/>
      <c r="B168" s="43" t="s">
        <v>848</v>
      </c>
      <c r="C168" s="46">
        <f t="shared" ref="C168:Q170" si="125">C232</f>
        <v>2.6475786700000001</v>
      </c>
      <c r="D168" s="46">
        <f t="shared" si="125"/>
        <v>2.6447869000000002</v>
      </c>
      <c r="E168" s="46">
        <f t="shared" si="125"/>
        <v>3.9834633500000001</v>
      </c>
      <c r="F168" s="46">
        <f t="shared" si="125"/>
        <v>4.4063473799999997</v>
      </c>
      <c r="G168" s="46">
        <f t="shared" si="125"/>
        <v>55.605040774999992</v>
      </c>
      <c r="H168" s="46">
        <f t="shared" si="125"/>
        <v>26.569432550000002</v>
      </c>
      <c r="I168" s="46">
        <f t="shared" si="125"/>
        <v>32.934494110000003</v>
      </c>
      <c r="J168" s="46">
        <f t="shared" si="125"/>
        <v>60.833213840000013</v>
      </c>
      <c r="K168" s="46">
        <f t="shared" si="125"/>
        <v>36.877612909999996</v>
      </c>
      <c r="L168" s="46">
        <f t="shared" si="125"/>
        <v>78.243899999999996</v>
      </c>
      <c r="M168" s="1002">
        <f t="shared" si="125"/>
        <v>133.43277548</v>
      </c>
      <c r="N168" s="1002">
        <f t="shared" si="125"/>
        <v>145.29339999999999</v>
      </c>
      <c r="O168" s="1002">
        <f>O232</f>
        <v>150.47880000000001</v>
      </c>
      <c r="P168" s="755">
        <f t="shared" si="125"/>
        <v>226.39150000000001</v>
      </c>
      <c r="Q168" s="1007">
        <f t="shared" si="125"/>
        <v>200.1738</v>
      </c>
      <c r="R168" s="1007">
        <f>R232</f>
        <v>78.513000000000005</v>
      </c>
      <c r="S168" s="756">
        <f>L168/K168-1</f>
        <v>1.1217181326501429</v>
      </c>
      <c r="T168" s="756">
        <f>P168/O168-1</f>
        <v>0.50447438443156112</v>
      </c>
      <c r="U168" s="46">
        <f>P168-O168</f>
        <v>75.912700000000001</v>
      </c>
      <c r="V168" s="46"/>
      <c r="W168" s="46"/>
      <c r="X168" s="46"/>
      <c r="Y168" s="46"/>
      <c r="Z168" s="46"/>
      <c r="AA168" s="46"/>
      <c r="AB168" s="744"/>
      <c r="AC168" s="744"/>
      <c r="AD168" s="584" t="s">
        <v>1463</v>
      </c>
      <c r="AE168" s="577">
        <v>55.605040774999992</v>
      </c>
      <c r="AF168" s="577">
        <v>55.605040774999992</v>
      </c>
      <c r="AG168" s="577">
        <v>55.605040774999992</v>
      </c>
      <c r="AH168" s="577">
        <v>55.605040774999992</v>
      </c>
      <c r="AI168" s="577">
        <f t="shared" ref="AI168:AT171" si="126">G168</f>
        <v>55.605040774999992</v>
      </c>
      <c r="AJ168" s="577">
        <f t="shared" si="126"/>
        <v>26.569432550000002</v>
      </c>
      <c r="AK168" s="577">
        <f t="shared" si="126"/>
        <v>32.934494110000003</v>
      </c>
      <c r="AL168" s="577">
        <f t="shared" si="126"/>
        <v>60.833213840000013</v>
      </c>
      <c r="AM168" s="577">
        <f t="shared" si="126"/>
        <v>36.877612909999996</v>
      </c>
      <c r="AN168" s="577">
        <f t="shared" si="126"/>
        <v>78.243899999999996</v>
      </c>
      <c r="AO168" s="577">
        <f t="shared" si="126"/>
        <v>133.43277548</v>
      </c>
      <c r="AP168" s="577">
        <f t="shared" si="126"/>
        <v>145.29339999999999</v>
      </c>
      <c r="AQ168" s="577">
        <f t="shared" si="126"/>
        <v>150.47880000000001</v>
      </c>
      <c r="AR168" s="650">
        <f t="shared" si="126"/>
        <v>226.39150000000001</v>
      </c>
      <c r="AS168" s="577">
        <f t="shared" si="126"/>
        <v>200.1738</v>
      </c>
      <c r="AT168" s="577">
        <f t="shared" si="126"/>
        <v>78.513000000000005</v>
      </c>
      <c r="AU168" s="43" t="s">
        <v>848</v>
      </c>
      <c r="AV168" s="565" t="str">
        <f>IFERROR(#REF!/#REF!*100-100,"")</f>
        <v/>
      </c>
      <c r="AW168" s="565" t="e">
        <f>#REF!-#REF!</f>
        <v>#REF!</v>
      </c>
      <c r="AX168" s="565" t="str">
        <f>IFERROR(#REF!/#REF!*100-100,"")</f>
        <v/>
      </c>
      <c r="AY168" s="565" t="e">
        <f>#REF!-#REF!</f>
        <v>#REF!</v>
      </c>
      <c r="AZ168" s="565" t="str">
        <f>IFERROR(#REF!/#REF!*100-100,"")</f>
        <v/>
      </c>
      <c r="BA168" s="565" t="e">
        <f>#REF!-#REF!</f>
        <v>#REF!</v>
      </c>
      <c r="BB168" s="565" t="str">
        <f>IFERROR(#REF!/I168*100-100,"")</f>
        <v/>
      </c>
      <c r="BC168" s="565" t="e">
        <f>#REF!-I168</f>
        <v>#REF!</v>
      </c>
      <c r="BE168" s="580" t="e">
        <f>#REF!-I168</f>
        <v>#REF!</v>
      </c>
      <c r="BF168" s="580" t="e">
        <f>#REF!-I168</f>
        <v>#REF!</v>
      </c>
      <c r="BG168" s="580" t="e">
        <f>#REF!-#REF!</f>
        <v>#REF!</v>
      </c>
      <c r="BH168" s="580" t="e">
        <f>#REF!-#REF!</f>
        <v>#REF!</v>
      </c>
    </row>
    <row r="169" spans="1:60" hidden="1" x14ac:dyDescent="0.25">
      <c r="A169" s="587"/>
      <c r="B169" s="43" t="s">
        <v>1072</v>
      </c>
      <c r="C169" s="46">
        <f t="shared" si="125"/>
        <v>1.9965344300000001</v>
      </c>
      <c r="D169" s="46">
        <f t="shared" si="125"/>
        <v>4.4761870099999994</v>
      </c>
      <c r="E169" s="46">
        <f t="shared" si="125"/>
        <v>5.4746265699999999</v>
      </c>
      <c r="F169" s="46">
        <f t="shared" si="125"/>
        <v>11.300915380000001</v>
      </c>
      <c r="G169" s="46">
        <f t="shared" si="125"/>
        <v>19.407621185</v>
      </c>
      <c r="H169" s="46">
        <f t="shared" si="125"/>
        <v>63.798408170000002</v>
      </c>
      <c r="I169" s="46">
        <f t="shared" si="125"/>
        <v>20.000020329999998</v>
      </c>
      <c r="J169" s="46">
        <f t="shared" si="125"/>
        <v>34.225454560000003</v>
      </c>
      <c r="K169" s="46">
        <f t="shared" si="125"/>
        <v>28.120293760000006</v>
      </c>
      <c r="L169" s="46">
        <f t="shared" si="125"/>
        <v>60.849800000000002</v>
      </c>
      <c r="M169" s="1002">
        <f t="shared" si="125"/>
        <v>81.905012900000003</v>
      </c>
      <c r="N169" s="1002">
        <f t="shared" si="125"/>
        <v>102.50680000000001</v>
      </c>
      <c r="O169" s="1002">
        <f>O233</f>
        <v>57.898000000000003</v>
      </c>
      <c r="P169" s="755">
        <f t="shared" si="125"/>
        <v>30.043900000000001</v>
      </c>
      <c r="Q169" s="1007">
        <f t="shared" si="125"/>
        <v>51.686</v>
      </c>
      <c r="R169" s="1007">
        <f>R233</f>
        <v>40.669499999999999</v>
      </c>
      <c r="S169" s="756">
        <f>L169/K169-1</f>
        <v>1.1639105380384187</v>
      </c>
      <c r="T169" s="756">
        <f>P169/O169-1</f>
        <v>-0.48108915679298081</v>
      </c>
      <c r="U169" s="46">
        <f>P169-O169</f>
        <v>-27.854100000000003</v>
      </c>
      <c r="V169" s="46"/>
      <c r="W169" s="46"/>
      <c r="X169" s="46"/>
      <c r="Y169" s="46"/>
      <c r="Z169" s="46"/>
      <c r="AA169" s="46"/>
      <c r="AB169" s="744"/>
      <c r="AC169" s="744"/>
      <c r="AD169" s="576" t="s">
        <v>1464</v>
      </c>
      <c r="AE169" s="577">
        <v>19.407621185</v>
      </c>
      <c r="AF169" s="577">
        <v>19.407621185</v>
      </c>
      <c r="AG169" s="577">
        <v>19.407621185</v>
      </c>
      <c r="AH169" s="577">
        <v>19.407621185</v>
      </c>
      <c r="AI169" s="577">
        <f t="shared" si="126"/>
        <v>19.407621185</v>
      </c>
      <c r="AJ169" s="577">
        <f t="shared" si="126"/>
        <v>63.798408170000002</v>
      </c>
      <c r="AK169" s="577">
        <f t="shared" si="126"/>
        <v>20.000020329999998</v>
      </c>
      <c r="AL169" s="577">
        <f t="shared" si="126"/>
        <v>34.225454560000003</v>
      </c>
      <c r="AM169" s="577">
        <f t="shared" si="126"/>
        <v>28.120293760000006</v>
      </c>
      <c r="AN169" s="577">
        <f t="shared" si="126"/>
        <v>60.849800000000002</v>
      </c>
      <c r="AO169" s="577">
        <f t="shared" si="126"/>
        <v>81.905012900000003</v>
      </c>
      <c r="AP169" s="577">
        <f t="shared" si="126"/>
        <v>102.50680000000001</v>
      </c>
      <c r="AQ169" s="577">
        <f t="shared" si="126"/>
        <v>57.898000000000003</v>
      </c>
      <c r="AR169" s="650">
        <f t="shared" si="126"/>
        <v>30.043900000000001</v>
      </c>
      <c r="AS169" s="577">
        <f t="shared" si="126"/>
        <v>51.686</v>
      </c>
      <c r="AT169" s="577">
        <f t="shared" si="126"/>
        <v>40.669499999999999</v>
      </c>
      <c r="AU169" s="43" t="s">
        <v>1072</v>
      </c>
      <c r="AV169" s="565" t="str">
        <f>IFERROR(#REF!/#REF!*100-100,"")</f>
        <v/>
      </c>
      <c r="AW169" s="565" t="e">
        <f>#REF!-#REF!</f>
        <v>#REF!</v>
      </c>
      <c r="AX169" s="565" t="str">
        <f>IFERROR(#REF!/#REF!*100-100,"")</f>
        <v/>
      </c>
      <c r="AY169" s="565" t="e">
        <f>#REF!-#REF!</f>
        <v>#REF!</v>
      </c>
      <c r="AZ169" s="565" t="str">
        <f>IFERROR(#REF!/#REF!*100-100,"")</f>
        <v/>
      </c>
      <c r="BA169" s="565" t="e">
        <f>#REF!-#REF!</f>
        <v>#REF!</v>
      </c>
      <c r="BB169" s="565" t="str">
        <f>IFERROR(#REF!/I169*100-100,"")</f>
        <v/>
      </c>
      <c r="BC169" s="565" t="e">
        <f>#REF!-I169</f>
        <v>#REF!</v>
      </c>
      <c r="BE169" s="580" t="e">
        <f>#REF!-I169</f>
        <v>#REF!</v>
      </c>
      <c r="BF169" s="580" t="e">
        <f>#REF!-I169</f>
        <v>#REF!</v>
      </c>
      <c r="BG169" s="580" t="e">
        <f>#REF!-#REF!</f>
        <v>#REF!</v>
      </c>
      <c r="BH169" s="580" t="e">
        <f>#REF!-#REF!</f>
        <v>#REF!</v>
      </c>
    </row>
    <row r="170" spans="1:60" hidden="1" x14ac:dyDescent="0.25">
      <c r="A170" s="587"/>
      <c r="B170" s="43" t="s">
        <v>1073</v>
      </c>
      <c r="C170" s="46">
        <f t="shared" si="125"/>
        <v>12.94918504</v>
      </c>
      <c r="D170" s="46">
        <f t="shared" si="125"/>
        <v>15.12918355</v>
      </c>
      <c r="E170" s="46">
        <f t="shared" si="125"/>
        <v>16.912092099999999</v>
      </c>
      <c r="F170" s="46">
        <f t="shared" si="125"/>
        <v>18.044408749999999</v>
      </c>
      <c r="G170" s="46">
        <f t="shared" si="125"/>
        <v>19.376089459999999</v>
      </c>
      <c r="H170" s="46">
        <f t="shared" si="125"/>
        <v>5.3147132499999996</v>
      </c>
      <c r="I170" s="46">
        <f t="shared" si="125"/>
        <v>4.3750155499999996</v>
      </c>
      <c r="J170" s="46">
        <f t="shared" si="125"/>
        <v>4.9381126100000001</v>
      </c>
      <c r="K170" s="46">
        <f t="shared" si="125"/>
        <v>1.8897018000000001</v>
      </c>
      <c r="L170" s="46">
        <f t="shared" si="125"/>
        <v>20.4834</v>
      </c>
      <c r="M170" s="1002">
        <f t="shared" si="125"/>
        <v>31.303315489999999</v>
      </c>
      <c r="N170" s="1002">
        <f t="shared" si="125"/>
        <v>4.9789000000000003</v>
      </c>
      <c r="O170" s="1002">
        <f>O234</f>
        <v>4.9904000000000002</v>
      </c>
      <c r="P170" s="755">
        <f t="shared" si="125"/>
        <v>9.7997000000000014</v>
      </c>
      <c r="Q170" s="1007">
        <f t="shared" si="125"/>
        <v>7.867700000000001</v>
      </c>
      <c r="R170" s="1007">
        <f>R234</f>
        <v>6.6602000000000006</v>
      </c>
      <c r="S170" s="756">
        <f>L170/K170-1</f>
        <v>9.8394880081079457</v>
      </c>
      <c r="T170" s="756">
        <f>P170/O170-1</f>
        <v>0.96371032382173794</v>
      </c>
      <c r="U170" s="46">
        <f>P170-O170</f>
        <v>4.8093000000000012</v>
      </c>
      <c r="V170" s="46"/>
      <c r="W170" s="46"/>
      <c r="X170" s="46"/>
      <c r="Y170" s="46"/>
      <c r="Z170" s="46"/>
      <c r="AA170" s="46"/>
      <c r="AB170" s="744"/>
      <c r="AC170" s="744"/>
      <c r="AD170" s="576" t="s">
        <v>1465</v>
      </c>
      <c r="AE170" s="577">
        <v>14.222668389999997</v>
      </c>
      <c r="AF170" s="577">
        <v>14.222668389999997</v>
      </c>
      <c r="AG170" s="577">
        <v>14.222668389999997</v>
      </c>
      <c r="AH170" s="577">
        <v>14.222668389999997</v>
      </c>
      <c r="AI170" s="577">
        <f t="shared" si="126"/>
        <v>19.376089459999999</v>
      </c>
      <c r="AJ170" s="577">
        <f t="shared" si="126"/>
        <v>5.3147132499999996</v>
      </c>
      <c r="AK170" s="577">
        <f t="shared" si="126"/>
        <v>4.3750155499999996</v>
      </c>
      <c r="AL170" s="577">
        <f t="shared" si="126"/>
        <v>4.9381126100000001</v>
      </c>
      <c r="AM170" s="577">
        <f t="shared" si="126"/>
        <v>1.8897018000000001</v>
      </c>
      <c r="AN170" s="577">
        <f t="shared" si="126"/>
        <v>20.4834</v>
      </c>
      <c r="AO170" s="577">
        <f t="shared" si="126"/>
        <v>31.303315489999999</v>
      </c>
      <c r="AP170" s="577">
        <f t="shared" si="126"/>
        <v>4.9789000000000003</v>
      </c>
      <c r="AQ170" s="577">
        <f t="shared" si="126"/>
        <v>4.9904000000000002</v>
      </c>
      <c r="AR170" s="650">
        <f t="shared" si="126"/>
        <v>9.7997000000000014</v>
      </c>
      <c r="AS170" s="577">
        <f t="shared" si="126"/>
        <v>7.867700000000001</v>
      </c>
      <c r="AT170" s="577">
        <f t="shared" si="126"/>
        <v>6.6602000000000006</v>
      </c>
      <c r="AU170" s="43" t="s">
        <v>1073</v>
      </c>
      <c r="AV170" s="565" t="str">
        <f>IFERROR(#REF!/#REF!*100-100,"")</f>
        <v/>
      </c>
      <c r="AW170" s="565" t="e">
        <f>#REF!-#REF!</f>
        <v>#REF!</v>
      </c>
      <c r="AX170" s="565" t="str">
        <f>IFERROR(#REF!/#REF!*100-100,"")</f>
        <v/>
      </c>
      <c r="AY170" s="565" t="e">
        <f>#REF!-#REF!</f>
        <v>#REF!</v>
      </c>
      <c r="AZ170" s="565" t="str">
        <f>IFERROR(#REF!/#REF!*100-100,"")</f>
        <v/>
      </c>
      <c r="BA170" s="565" t="e">
        <f>#REF!-#REF!</f>
        <v>#REF!</v>
      </c>
      <c r="BB170" s="565" t="str">
        <f>IFERROR(#REF!/I170*100-100,"")</f>
        <v/>
      </c>
      <c r="BC170" s="565" t="e">
        <f>#REF!-I170</f>
        <v>#REF!</v>
      </c>
      <c r="BE170" s="580" t="e">
        <f>#REF!-I170</f>
        <v>#REF!</v>
      </c>
      <c r="BF170" s="580" t="e">
        <f>#REF!-I170</f>
        <v>#REF!</v>
      </c>
      <c r="BG170" s="580" t="e">
        <f>#REF!-#REF!</f>
        <v>#REF!</v>
      </c>
      <c r="BH170" s="580" t="e">
        <f>#REF!-#REF!</f>
        <v>#REF!</v>
      </c>
    </row>
    <row r="171" spans="1:60" hidden="1" x14ac:dyDescent="0.25">
      <c r="A171" s="587"/>
      <c r="B171" s="43" t="s">
        <v>1074</v>
      </c>
      <c r="C171" s="46">
        <f t="shared" ref="C171:Q171" si="127">C236</f>
        <v>8.7183150000000001E-2</v>
      </c>
      <c r="D171" s="46">
        <f t="shared" si="127"/>
        <v>9.4699000000000005E-2</v>
      </c>
      <c r="E171" s="46">
        <f t="shared" si="127"/>
        <v>0.1010112</v>
      </c>
      <c r="F171" s="46">
        <f t="shared" si="127"/>
        <v>0.1545839</v>
      </c>
      <c r="G171" s="46">
        <f t="shared" si="127"/>
        <v>0.11753611999999999</v>
      </c>
      <c r="H171" s="46">
        <f t="shared" si="127"/>
        <v>0.45573197000000004</v>
      </c>
      <c r="I171" s="46">
        <f t="shared" si="127"/>
        <v>0.51572887000000001</v>
      </c>
      <c r="J171" s="46">
        <f t="shared" si="127"/>
        <v>0.96378328000000002</v>
      </c>
      <c r="K171" s="46">
        <f t="shared" si="127"/>
        <v>0.28692535999999996</v>
      </c>
      <c r="L171" s="46">
        <f t="shared" si="127"/>
        <v>1.4706999999999999</v>
      </c>
      <c r="M171" s="1002">
        <f t="shared" si="127"/>
        <v>3.6597240899999997</v>
      </c>
      <c r="N171" s="1002">
        <f t="shared" si="127"/>
        <v>4.0902000000000003</v>
      </c>
      <c r="O171" s="1002">
        <f>O236</f>
        <v>2.1230000000000002</v>
      </c>
      <c r="P171" s="755">
        <f t="shared" si="127"/>
        <v>1.6151</v>
      </c>
      <c r="Q171" s="1007">
        <f t="shared" si="127"/>
        <v>1.6</v>
      </c>
      <c r="R171" s="1007">
        <f>R236</f>
        <v>1.6</v>
      </c>
      <c r="S171" s="756">
        <f>L171/K171-1</f>
        <v>4.125723289150879</v>
      </c>
      <c r="T171" s="756">
        <f>P171/O171-1</f>
        <v>-0.23923692887423464</v>
      </c>
      <c r="U171" s="46">
        <f>P171-O171</f>
        <v>-0.50790000000000024</v>
      </c>
      <c r="V171" s="46"/>
      <c r="W171" s="46"/>
      <c r="X171" s="46"/>
      <c r="Y171" s="46"/>
      <c r="Z171" s="46"/>
      <c r="AA171" s="46"/>
      <c r="AB171" s="744"/>
      <c r="AC171" s="744"/>
      <c r="AD171" s="576" t="s">
        <v>1466</v>
      </c>
      <c r="AE171" s="577">
        <v>0.11753611999999999</v>
      </c>
      <c r="AF171" s="577">
        <v>0.11753611999999999</v>
      </c>
      <c r="AG171" s="577">
        <v>0.11753611999999999</v>
      </c>
      <c r="AH171" s="577">
        <v>0.11753611999999999</v>
      </c>
      <c r="AI171" s="577">
        <f t="shared" si="126"/>
        <v>0.11753611999999999</v>
      </c>
      <c r="AJ171" s="577">
        <f t="shared" si="126"/>
        <v>0.45573197000000004</v>
      </c>
      <c r="AK171" s="577">
        <f t="shared" si="126"/>
        <v>0.51572887000000001</v>
      </c>
      <c r="AL171" s="577">
        <f t="shared" si="126"/>
        <v>0.96378328000000002</v>
      </c>
      <c r="AM171" s="577">
        <f t="shared" si="126"/>
        <v>0.28692535999999996</v>
      </c>
      <c r="AN171" s="577">
        <f t="shared" si="126"/>
        <v>1.4706999999999999</v>
      </c>
      <c r="AO171" s="577">
        <f t="shared" si="126"/>
        <v>3.6597240899999997</v>
      </c>
      <c r="AP171" s="577">
        <f t="shared" si="126"/>
        <v>4.0902000000000003</v>
      </c>
      <c r="AQ171" s="577">
        <f t="shared" si="126"/>
        <v>2.1230000000000002</v>
      </c>
      <c r="AR171" s="650">
        <f t="shared" si="126"/>
        <v>1.6151</v>
      </c>
      <c r="AS171" s="577">
        <f t="shared" si="126"/>
        <v>1.6</v>
      </c>
      <c r="AT171" s="577">
        <f t="shared" si="126"/>
        <v>1.6</v>
      </c>
      <c r="AU171" s="43" t="s">
        <v>1074</v>
      </c>
      <c r="AV171" s="565" t="str">
        <f>IFERROR(#REF!/#REF!*100-100,"")</f>
        <v/>
      </c>
      <c r="AW171" s="565" t="e">
        <f>#REF!-#REF!</f>
        <v>#REF!</v>
      </c>
      <c r="AX171" s="565" t="str">
        <f>IFERROR(#REF!/#REF!*100-100,"")</f>
        <v/>
      </c>
      <c r="AY171" s="565" t="e">
        <f>#REF!-#REF!</f>
        <v>#REF!</v>
      </c>
      <c r="AZ171" s="565" t="str">
        <f>IFERROR(#REF!/#REF!*100-100,"")</f>
        <v/>
      </c>
      <c r="BA171" s="565" t="e">
        <f>#REF!-#REF!</f>
        <v>#REF!</v>
      </c>
      <c r="BB171" s="565" t="str">
        <f>IFERROR(#REF!/I171*100-100,"")</f>
        <v/>
      </c>
      <c r="BC171" s="565" t="e">
        <f>#REF!-I171</f>
        <v>#REF!</v>
      </c>
      <c r="BE171" s="580" t="e">
        <f>#REF!-I171</f>
        <v>#REF!</v>
      </c>
      <c r="BF171" s="580" t="e">
        <f>#REF!-I171</f>
        <v>#REF!</v>
      </c>
      <c r="BG171" s="580" t="e">
        <f>#REF!-#REF!</f>
        <v>#REF!</v>
      </c>
      <c r="BH171" s="580" t="e">
        <f>#REF!-#REF!</f>
        <v>#REF!</v>
      </c>
    </row>
    <row r="172" spans="1:60" hidden="1" x14ac:dyDescent="0.25">
      <c r="A172" s="587"/>
      <c r="B172" s="746" t="s">
        <v>1392</v>
      </c>
      <c r="C172" s="747">
        <f t="shared" ref="C172:Q172" si="128">SUM(C168:C171)</f>
        <v>17.680481290000003</v>
      </c>
      <c r="D172" s="747">
        <f t="shared" si="128"/>
        <v>22.344856459999999</v>
      </c>
      <c r="E172" s="747">
        <f t="shared" si="128"/>
        <v>26.471193219999996</v>
      </c>
      <c r="F172" s="747">
        <f t="shared" si="128"/>
        <v>33.90625541</v>
      </c>
      <c r="G172" s="747">
        <f t="shared" si="128"/>
        <v>94.506287539999988</v>
      </c>
      <c r="H172" s="747">
        <f t="shared" si="128"/>
        <v>96.138285940000003</v>
      </c>
      <c r="I172" s="747">
        <f t="shared" si="128"/>
        <v>57.825258859999998</v>
      </c>
      <c r="J172" s="747">
        <f t="shared" si="128"/>
        <v>100.96056429000002</v>
      </c>
      <c r="K172" s="747">
        <f t="shared" si="128"/>
        <v>67.174533830000001</v>
      </c>
      <c r="L172" s="747">
        <f t="shared" si="128"/>
        <v>161.0478</v>
      </c>
      <c r="M172" s="1005">
        <f t="shared" si="128"/>
        <v>250.30082795999999</v>
      </c>
      <c r="N172" s="1005">
        <f t="shared" si="128"/>
        <v>256.86930000000001</v>
      </c>
      <c r="O172" s="1006">
        <f>SUM(O168:O171)</f>
        <v>215.49019999999999</v>
      </c>
      <c r="P172" s="748">
        <f t="shared" si="128"/>
        <v>267.85019999999997</v>
      </c>
      <c r="Q172" s="1006">
        <f t="shared" si="128"/>
        <v>261.32750000000004</v>
      </c>
      <c r="R172" s="1006">
        <f>SUM(R168:R171)</f>
        <v>127.4427</v>
      </c>
      <c r="S172" s="756">
        <f>L172/K172-1</f>
        <v>1.3974531837849002</v>
      </c>
      <c r="T172" s="756">
        <f>O172/N172-1</f>
        <v>-0.16109009523520335</v>
      </c>
      <c r="U172" s="46">
        <f>P172-O172</f>
        <v>52.359999999999985</v>
      </c>
      <c r="V172" s="750">
        <f>O172-N172</f>
        <v>-41.379100000000022</v>
      </c>
      <c r="W172" s="750"/>
      <c r="X172" s="750"/>
      <c r="Y172" s="750"/>
      <c r="Z172" s="750"/>
      <c r="AA172" s="750"/>
      <c r="AB172" s="749"/>
      <c r="AC172" s="749"/>
      <c r="AD172" s="651" t="s">
        <v>1408</v>
      </c>
      <c r="AE172" s="752">
        <f t="shared" ref="AE172:AS172" si="129">SUM(AE168:AE171)</f>
        <v>89.352866469999981</v>
      </c>
      <c r="AF172" s="752">
        <f t="shared" si="129"/>
        <v>89.352866469999981</v>
      </c>
      <c r="AG172" s="752">
        <f t="shared" si="129"/>
        <v>89.352866469999981</v>
      </c>
      <c r="AH172" s="752">
        <f t="shared" si="129"/>
        <v>89.352866469999981</v>
      </c>
      <c r="AI172" s="752">
        <f t="shared" si="129"/>
        <v>94.506287539999988</v>
      </c>
      <c r="AJ172" s="752">
        <f t="shared" si="129"/>
        <v>96.138285940000003</v>
      </c>
      <c r="AK172" s="752">
        <f t="shared" si="129"/>
        <v>57.825258859999998</v>
      </c>
      <c r="AL172" s="752">
        <f t="shared" si="129"/>
        <v>100.96056429000002</v>
      </c>
      <c r="AM172" s="752">
        <f t="shared" si="129"/>
        <v>67.174533830000001</v>
      </c>
      <c r="AN172" s="752">
        <f t="shared" si="129"/>
        <v>161.0478</v>
      </c>
      <c r="AO172" s="752">
        <f t="shared" si="129"/>
        <v>250.30082795999999</v>
      </c>
      <c r="AP172" s="752">
        <f t="shared" si="129"/>
        <v>256.86930000000001</v>
      </c>
      <c r="AQ172" s="752">
        <f>SUM(AQ168:AQ171)</f>
        <v>215.49019999999999</v>
      </c>
      <c r="AR172" s="752">
        <f t="shared" si="129"/>
        <v>267.85019999999997</v>
      </c>
      <c r="AS172" s="752">
        <f t="shared" si="129"/>
        <v>261.32750000000004</v>
      </c>
      <c r="AT172" s="752">
        <f>SUM(AT168:AT171)</f>
        <v>127.4427</v>
      </c>
      <c r="AU172" s="738" t="s">
        <v>1392</v>
      </c>
      <c r="AV172" s="669" t="str">
        <f>IFERROR(#REF!/#REF!*100-100,"")</f>
        <v/>
      </c>
      <c r="AW172" s="669" t="e">
        <f>#REF!-#REF!</f>
        <v>#REF!</v>
      </c>
      <c r="AX172" s="669" t="str">
        <f>IFERROR(#REF!/#REF!*100-100,"")</f>
        <v/>
      </c>
      <c r="AY172" s="669" t="e">
        <f>#REF!-#REF!</f>
        <v>#REF!</v>
      </c>
      <c r="AZ172" s="669" t="str">
        <f>IFERROR(#REF!/#REF!*100-100,"")</f>
        <v/>
      </c>
      <c r="BA172" s="669" t="e">
        <f>#REF!-#REF!</f>
        <v>#REF!</v>
      </c>
      <c r="BB172" s="669" t="str">
        <f>IFERROR(#REF!/I172*100-100,"")</f>
        <v/>
      </c>
      <c r="BC172" s="669" t="e">
        <f>#REF!-I172</f>
        <v>#REF!</v>
      </c>
      <c r="BE172" s="580" t="e">
        <f>#REF!-I172</f>
        <v>#REF!</v>
      </c>
      <c r="BF172" s="580" t="e">
        <f>#REF!-I172</f>
        <v>#REF!</v>
      </c>
      <c r="BG172" s="580" t="e">
        <f>#REF!-#REF!</f>
        <v>#REF!</v>
      </c>
      <c r="BH172" s="580" t="e">
        <f>#REF!-#REF!</f>
        <v>#REF!</v>
      </c>
    </row>
    <row r="173" spans="1:60" hidden="1" x14ac:dyDescent="0.25">
      <c r="A173" s="587"/>
      <c r="B173" s="754"/>
      <c r="C173" s="754"/>
      <c r="D173" s="754"/>
      <c r="E173" s="754"/>
      <c r="F173" s="754"/>
      <c r="G173" s="754"/>
      <c r="H173" s="739"/>
      <c r="I173" s="739"/>
      <c r="J173" s="757"/>
      <c r="K173" s="758">
        <f>K172/K268</f>
        <v>5.651092271388912E-2</v>
      </c>
      <c r="L173" s="758">
        <f>L172/L268</f>
        <v>0.12014905998209488</v>
      </c>
      <c r="M173" s="1065">
        <f>M172/M268</f>
        <v>0.15504263377106045</v>
      </c>
      <c r="N173" s="1066">
        <f>N172/N268</f>
        <v>0.14897883076209256</v>
      </c>
      <c r="O173" s="1067"/>
      <c r="P173" s="1064">
        <f>P172/P268</f>
        <v>0.14538902458882916</v>
      </c>
      <c r="Q173" s="1064">
        <f>Q172/Q268</f>
        <v>0.1328018599451164</v>
      </c>
      <c r="R173" s="1172">
        <f>R172/R268</f>
        <v>6.0433753793626706E-2</v>
      </c>
      <c r="S173" s="757"/>
      <c r="T173" s="757">
        <f>M172-L172</f>
        <v>89.253027959999997</v>
      </c>
      <c r="U173" s="757"/>
      <c r="V173" s="757"/>
      <c r="W173" s="757"/>
      <c r="X173" s="757"/>
      <c r="Y173" s="757"/>
      <c r="Z173" s="757"/>
      <c r="AA173" s="757"/>
      <c r="AB173" s="757"/>
      <c r="AC173" s="757"/>
      <c r="AM173" s="537" t="e">
        <f>AM172/#REF!-1</f>
        <v>#REF!</v>
      </c>
      <c r="AP173" s="537"/>
      <c r="AQ173" s="537"/>
      <c r="AU173" s="754"/>
      <c r="AV173" s="669" t="str">
        <f>IFERROR(#REF!/#REF!*100-100,"")</f>
        <v/>
      </c>
      <c r="AW173" s="669" t="e">
        <f>#REF!-#REF!</f>
        <v>#REF!</v>
      </c>
      <c r="AX173" s="669" t="str">
        <f>IFERROR(#REF!/#REF!*100-100,"")</f>
        <v/>
      </c>
      <c r="AY173" s="669" t="e">
        <f>#REF!-#REF!</f>
        <v>#REF!</v>
      </c>
      <c r="AZ173" s="669" t="str">
        <f>IFERROR(#REF!/#REF!*100-100,"")</f>
        <v/>
      </c>
      <c r="BA173" s="669" t="e">
        <f>#REF!-#REF!</f>
        <v>#REF!</v>
      </c>
      <c r="BB173" s="669" t="str">
        <f>IFERROR(#REF!/I173*100-100,"")</f>
        <v/>
      </c>
      <c r="BC173" s="669" t="e">
        <f>#REF!-I173</f>
        <v>#REF!</v>
      </c>
    </row>
    <row r="174" spans="1:60" hidden="1" x14ac:dyDescent="0.25">
      <c r="A174" s="587"/>
      <c r="B174" s="738" t="s">
        <v>1467</v>
      </c>
      <c r="C174" s="738"/>
      <c r="D174" s="738"/>
      <c r="E174" s="738"/>
      <c r="F174" s="738"/>
      <c r="G174" s="738"/>
      <c r="H174" s="739"/>
      <c r="I174" s="739"/>
      <c r="J174" s="739"/>
      <c r="K174" s="739"/>
      <c r="L174" s="739"/>
      <c r="M174" s="1063"/>
      <c r="N174" s="1063"/>
      <c r="O174" s="1064"/>
      <c r="P174" s="1064"/>
      <c r="Q174" s="1064"/>
      <c r="R174" s="1172"/>
      <c r="S174" s="739"/>
      <c r="T174" s="739"/>
      <c r="U174" s="739"/>
      <c r="V174" s="739"/>
      <c r="W174" s="739"/>
      <c r="X174" s="739"/>
      <c r="Y174" s="739"/>
      <c r="Z174" s="739"/>
      <c r="AA174" s="739"/>
      <c r="AB174" s="739"/>
      <c r="AC174" s="739"/>
      <c r="AP174" s="537"/>
      <c r="AQ174" s="537"/>
      <c r="AU174" s="738" t="s">
        <v>1468</v>
      </c>
      <c r="AV174" s="669" t="str">
        <f>IFERROR(#REF!/#REF!*100-100,"")</f>
        <v/>
      </c>
      <c r="AW174" s="669" t="e">
        <f>#REF!-#REF!</f>
        <v>#REF!</v>
      </c>
      <c r="AX174" s="669" t="str">
        <f>IFERROR(#REF!/#REF!*100-100,"")</f>
        <v/>
      </c>
      <c r="AY174" s="669" t="e">
        <f>#REF!-#REF!</f>
        <v>#REF!</v>
      </c>
      <c r="AZ174" s="669" t="str">
        <f>IFERROR(#REF!/#REF!*100-100,"")</f>
        <v/>
      </c>
      <c r="BA174" s="669" t="e">
        <f>#REF!-#REF!</f>
        <v>#REF!</v>
      </c>
      <c r="BB174" s="669" t="str">
        <f>IFERROR(#REF!/I174*100-100,"")</f>
        <v/>
      </c>
      <c r="BC174" s="669" t="e">
        <f>#REF!-I174</f>
        <v>#REF!</v>
      </c>
    </row>
    <row r="175" spans="1:60" ht="38.25" hidden="1" x14ac:dyDescent="0.25">
      <c r="A175" s="645"/>
      <c r="B175" s="712"/>
      <c r="C175" s="200" t="str">
        <f>C3</f>
        <v>2013/14 Actual</v>
      </c>
      <c r="D175" s="200" t="str">
        <f>D3</f>
        <v>2014/15 Actual</v>
      </c>
      <c r="E175" s="200" t="str">
        <f>E3</f>
        <v>2015/16 Actual</v>
      </c>
      <c r="F175" s="200" t="str">
        <f>F3</f>
        <v>2016/17 Actual</v>
      </c>
      <c r="G175" s="200" t="str">
        <f t="shared" ref="G175:Q175" si="130">G196</f>
        <v>2017/18 Actual</v>
      </c>
      <c r="H175" s="200" t="str">
        <f t="shared" si="130"/>
        <v>2018/19 Actual</v>
      </c>
      <c r="I175" s="200" t="str">
        <f t="shared" si="130"/>
        <v>2019/20 Actual</v>
      </c>
      <c r="J175" s="200" t="str">
        <f t="shared" si="130"/>
        <v>2020/21 Actual</v>
      </c>
      <c r="K175" s="200" t="str">
        <f t="shared" si="130"/>
        <v>2021/22 Actual</v>
      </c>
      <c r="L175" s="200" t="str">
        <f t="shared" si="130"/>
        <v>Budget Estimate 2022/23</v>
      </c>
      <c r="M175" s="990" t="str">
        <f t="shared" si="130"/>
        <v>Actual FY2025</v>
      </c>
      <c r="N175" s="990" t="str">
        <f t="shared" si="130"/>
        <v>Budget Estimate 2025/26</v>
      </c>
      <c r="O175" s="642" t="str">
        <f>O196</f>
        <v>Budget Outturn FY2026</v>
      </c>
      <c r="P175" s="668" t="str">
        <f t="shared" si="130"/>
        <v xml:space="preserve">Budget Estimate 2026/27 </v>
      </c>
      <c r="Q175" s="642" t="str">
        <f t="shared" si="130"/>
        <v>Budget Estimate 2027/28</v>
      </c>
      <c r="R175" s="642" t="str">
        <f>R196</f>
        <v>Budget Estimate 2028/29</v>
      </c>
      <c r="S175" s="759"/>
      <c r="T175" s="759"/>
      <c r="U175" s="759"/>
      <c r="V175" s="759"/>
      <c r="W175" s="547"/>
      <c r="X175" s="547"/>
      <c r="Y175" s="547"/>
      <c r="Z175" s="547"/>
      <c r="AA175" s="547"/>
      <c r="AB175" s="546"/>
      <c r="AC175" s="546"/>
      <c r="AD175" s="547"/>
      <c r="AE175" s="546" t="str">
        <f>AE3</f>
        <v>2013/14 Ola</v>
      </c>
      <c r="AF175" s="546" t="str">
        <f>AF3</f>
        <v>2014/15 Ola</v>
      </c>
      <c r="AG175" s="546" t="str">
        <f>AG3</f>
        <v>2015/16 Ola</v>
      </c>
      <c r="AH175" s="546" t="str">
        <f>AH3</f>
        <v>2016/17 Ola</v>
      </c>
      <c r="AI175" s="546" t="str">
        <f>AI196</f>
        <v>2017/18 Ola</v>
      </c>
      <c r="AJ175" s="546" t="str">
        <f>AJ196</f>
        <v>2018/19 Ola</v>
      </c>
      <c r="AK175" s="546" t="str">
        <f>AK196</f>
        <v>2019/20 Ola</v>
      </c>
      <c r="AL175" s="546" t="str">
        <f>AL196</f>
        <v>2020/21 Ola</v>
      </c>
      <c r="AM175" s="546" t="str">
        <f>AM196</f>
        <v>21/22 Ola</v>
      </c>
      <c r="AN175" s="546" t="str">
        <f t="shared" ref="AN175:AS175" si="131">AN196</f>
        <v>22/23 (P)</v>
      </c>
      <c r="AO175" s="547" t="str">
        <f t="shared" si="131"/>
        <v>2023/24 Ola Fakaangaanga</v>
      </c>
      <c r="AP175" s="547" t="str">
        <f t="shared" si="131"/>
        <v>2024/25 Patiseti</v>
      </c>
      <c r="AQ175" s="547" t="str">
        <f>AQ196</f>
        <v>24/25 Esitimeti Liliu</v>
      </c>
      <c r="AR175" s="547" t="str">
        <f t="shared" si="131"/>
        <v>2025/26 Patiseti Fakaangaanga</v>
      </c>
      <c r="AS175" s="547" t="str">
        <f t="shared" si="131"/>
        <v>2026/27 Patiseti Fakaangaanga</v>
      </c>
      <c r="AT175" s="547" t="str">
        <f>AT196</f>
        <v>2027/28 Patiseti Fakaangaanga</v>
      </c>
      <c r="AU175" s="537"/>
      <c r="AV175" s="669" t="str">
        <f>IFERROR(#REF!/#REF!*100-100,"")</f>
        <v/>
      </c>
      <c r="AW175" s="669" t="e">
        <f>#REF!-#REF!</f>
        <v>#REF!</v>
      </c>
      <c r="AX175" s="669" t="str">
        <f>IFERROR(#REF!/#REF!*100-100,"")</f>
        <v/>
      </c>
      <c r="AY175" s="669" t="e">
        <f>#REF!-#REF!</f>
        <v>#REF!</v>
      </c>
      <c r="AZ175" s="669" t="str">
        <f>IFERROR(#REF!/#REF!*100-100,"")</f>
        <v/>
      </c>
      <c r="BA175" s="669" t="e">
        <f>#REF!-#REF!</f>
        <v>#REF!</v>
      </c>
      <c r="BB175" s="669" t="str">
        <f>IFERROR(#REF!/I175*100-100,"")</f>
        <v/>
      </c>
      <c r="BC175" s="669" t="e">
        <f>#REF!-I175</f>
        <v>#REF!</v>
      </c>
    </row>
    <row r="176" spans="1:60" ht="30" hidden="1" x14ac:dyDescent="0.25">
      <c r="A176" s="587"/>
      <c r="B176" s="610" t="str">
        <f t="shared" ref="B176:Q189" si="132">B24</f>
        <v>Net Acquisition Of Financial Assets And Liabilities (Financing)</v>
      </c>
      <c r="C176" s="607">
        <f t="shared" si="132"/>
        <v>18.627399999999998</v>
      </c>
      <c r="D176" s="607">
        <f t="shared" si="132"/>
        <v>198.38439999999997</v>
      </c>
      <c r="E176" s="607">
        <f t="shared" si="132"/>
        <v>9.4890784999999997</v>
      </c>
      <c r="F176" s="607">
        <f t="shared" si="132"/>
        <v>22.9</v>
      </c>
      <c r="G176" s="607">
        <f t="shared" si="132"/>
        <v>22.9</v>
      </c>
      <c r="H176" s="607">
        <f t="shared" si="132"/>
        <v>-36.8022725800001</v>
      </c>
      <c r="I176" s="607">
        <f t="shared" si="132"/>
        <v>-59.720145389999907</v>
      </c>
      <c r="J176" s="607">
        <f t="shared" si="132"/>
        <v>9.7837983200001446</v>
      </c>
      <c r="K176" s="607">
        <f t="shared" si="132"/>
        <v>10.31754646999979</v>
      </c>
      <c r="L176" s="607">
        <f t="shared" si="132"/>
        <v>22.757137</v>
      </c>
      <c r="M176" s="608">
        <f t="shared" si="132"/>
        <v>-19.577951300000251</v>
      </c>
      <c r="N176" s="608">
        <f>N24</f>
        <v>-55.465799999999994</v>
      </c>
      <c r="O176" s="608">
        <f>O24</f>
        <v>-56.154200000000003</v>
      </c>
      <c r="P176" s="1068">
        <f t="shared" si="132"/>
        <v>0.28129999999999455</v>
      </c>
      <c r="Q176" s="608">
        <f t="shared" si="132"/>
        <v>-40.430300000000003</v>
      </c>
      <c r="R176" s="1174">
        <f>R24</f>
        <v>-50.116900000000001</v>
      </c>
      <c r="S176" s="760"/>
      <c r="T176" s="760"/>
      <c r="U176" s="760"/>
      <c r="V176" s="760"/>
      <c r="W176" s="760"/>
      <c r="X176" s="760"/>
      <c r="Y176" s="760"/>
      <c r="Z176" s="760"/>
      <c r="AA176" s="760"/>
      <c r="AB176" s="760"/>
      <c r="AC176" s="760"/>
      <c r="AD176" s="581" t="s">
        <v>1378</v>
      </c>
      <c r="AE176" s="607">
        <f t="shared" ref="AE176:AQ176" si="133">C176</f>
        <v>18.627399999999998</v>
      </c>
      <c r="AF176" s="607">
        <f t="shared" si="133"/>
        <v>198.38439999999997</v>
      </c>
      <c r="AG176" s="607">
        <f t="shared" si="133"/>
        <v>9.4890784999999997</v>
      </c>
      <c r="AH176" s="607">
        <f t="shared" si="133"/>
        <v>22.9</v>
      </c>
      <c r="AI176" s="607">
        <f t="shared" si="133"/>
        <v>22.9</v>
      </c>
      <c r="AJ176" s="607">
        <f t="shared" si="133"/>
        <v>-36.8022725800001</v>
      </c>
      <c r="AK176" s="607">
        <f t="shared" si="133"/>
        <v>-59.720145389999907</v>
      </c>
      <c r="AL176" s="607">
        <f t="shared" si="133"/>
        <v>9.7837983200001446</v>
      </c>
      <c r="AM176" s="607">
        <f t="shared" si="133"/>
        <v>10.31754646999979</v>
      </c>
      <c r="AN176" s="607">
        <f t="shared" si="133"/>
        <v>22.757137</v>
      </c>
      <c r="AO176" s="607">
        <f t="shared" si="133"/>
        <v>-19.577951300000251</v>
      </c>
      <c r="AP176" s="607">
        <f t="shared" si="133"/>
        <v>-55.465799999999994</v>
      </c>
      <c r="AQ176" s="607">
        <f t="shared" si="133"/>
        <v>-56.154200000000003</v>
      </c>
      <c r="AR176" s="761">
        <f>P176</f>
        <v>0.28129999999999455</v>
      </c>
      <c r="AS176" s="607">
        <f>Q176</f>
        <v>-40.430300000000003</v>
      </c>
      <c r="AT176" s="607">
        <f>R176</f>
        <v>-50.116900000000001</v>
      </c>
      <c r="AU176" s="762" t="str">
        <f t="shared" ref="AU176:AU189" si="134">AU24</f>
        <v>Net Acquisition Of Financial Assets And Liabilities (Financing)</v>
      </c>
      <c r="AV176" s="669" t="str">
        <f>IFERROR(#REF!/#REF!*100-100,"")</f>
        <v/>
      </c>
      <c r="AW176" s="669" t="e">
        <f>#REF!-#REF!</f>
        <v>#REF!</v>
      </c>
      <c r="AX176" s="669" t="str">
        <f>IFERROR(#REF!/#REF!*100-100,"")</f>
        <v/>
      </c>
      <c r="AY176" s="669" t="e">
        <f>#REF!-#REF!</f>
        <v>#REF!</v>
      </c>
      <c r="AZ176" s="669" t="str">
        <f>IFERROR(#REF!/#REF!*100-100,"")</f>
        <v/>
      </c>
      <c r="BA176" s="669" t="e">
        <f>#REF!-#REF!</f>
        <v>#REF!</v>
      </c>
      <c r="BB176" s="669" t="str">
        <f>IFERROR(#REF!/I176*100-100,"")</f>
        <v/>
      </c>
      <c r="BC176" s="669" t="e">
        <f>#REF!-I176</f>
        <v>#REF!</v>
      </c>
      <c r="BE176" s="580" t="e">
        <f>#REF!-I176</f>
        <v>#REF!</v>
      </c>
      <c r="BF176" s="580" t="e">
        <f>#REF!-I176</f>
        <v>#REF!</v>
      </c>
      <c r="BG176" s="580" t="e">
        <f>#REF!-#REF!</f>
        <v>#REF!</v>
      </c>
      <c r="BH176" s="580" t="e">
        <f>#REF!-#REF!</f>
        <v>#REF!</v>
      </c>
    </row>
    <row r="177" spans="1:60" hidden="1" x14ac:dyDescent="0.25">
      <c r="A177" s="587"/>
      <c r="B177" s="615" t="str">
        <f t="shared" si="132"/>
        <v xml:space="preserve"> </v>
      </c>
      <c r="C177" s="607"/>
      <c r="D177" s="607"/>
      <c r="E177" s="607"/>
      <c r="F177" s="607"/>
      <c r="G177" s="607"/>
      <c r="H177" s="607"/>
      <c r="I177" s="607"/>
      <c r="J177" s="607"/>
      <c r="K177" s="607"/>
      <c r="L177" s="607"/>
      <c r="M177" s="608"/>
      <c r="N177" s="608"/>
      <c r="O177" s="608"/>
      <c r="P177" s="1068"/>
      <c r="Q177" s="608"/>
      <c r="R177" s="1174"/>
      <c r="S177" s="760"/>
      <c r="T177" s="760"/>
      <c r="U177" s="760"/>
      <c r="V177" s="760"/>
      <c r="W177" s="760"/>
      <c r="X177" s="760"/>
      <c r="Y177" s="760"/>
      <c r="Z177" s="760"/>
      <c r="AA177" s="760"/>
      <c r="AB177" s="760"/>
      <c r="AC177" s="760"/>
      <c r="AD177" s="551" t="s">
        <v>1108</v>
      </c>
      <c r="AE177" s="607"/>
      <c r="AF177" s="607"/>
      <c r="AG177" s="607"/>
      <c r="AH177" s="607"/>
      <c r="AI177" s="607"/>
      <c r="AJ177" s="607"/>
      <c r="AK177" s="607"/>
      <c r="AL177" s="607"/>
      <c r="AM177" s="607"/>
      <c r="AN177" s="607"/>
      <c r="AO177" s="607"/>
      <c r="AP177" s="607"/>
      <c r="AQ177" s="607"/>
      <c r="AR177" s="761"/>
      <c r="AS177" s="607"/>
      <c r="AT177" s="607"/>
      <c r="AU177" s="738" t="str">
        <f t="shared" si="134"/>
        <v xml:space="preserve"> </v>
      </c>
      <c r="AV177" s="669" t="str">
        <f>IFERROR(#REF!/#REF!*100-100,"")</f>
        <v/>
      </c>
      <c r="AW177" s="669" t="e">
        <f>#REF!-#REF!</f>
        <v>#REF!</v>
      </c>
      <c r="AX177" s="669" t="str">
        <f>IFERROR(#REF!/#REF!*100-100,"")</f>
        <v/>
      </c>
      <c r="AY177" s="669" t="e">
        <f>#REF!-#REF!</f>
        <v>#REF!</v>
      </c>
      <c r="AZ177" s="669" t="str">
        <f>IFERROR(#REF!/#REF!*100-100,"")</f>
        <v/>
      </c>
      <c r="BA177" s="669" t="e">
        <f>#REF!-#REF!</f>
        <v>#REF!</v>
      </c>
      <c r="BB177" s="669" t="str">
        <f>IFERROR(#REF!/I177*100-100,"")</f>
        <v/>
      </c>
      <c r="BC177" s="669" t="e">
        <f>#REF!-I177</f>
        <v>#REF!</v>
      </c>
      <c r="BE177" s="580" t="e">
        <f>#REF!-I177</f>
        <v>#REF!</v>
      </c>
      <c r="BF177" s="580" t="e">
        <f>#REF!-I177</f>
        <v>#REF!</v>
      </c>
      <c r="BG177" s="580" t="e">
        <f>#REF!-#REF!</f>
        <v>#REF!</v>
      </c>
      <c r="BH177" s="580" t="e">
        <f>#REF!-#REF!</f>
        <v>#REF!</v>
      </c>
    </row>
    <row r="178" spans="1:60" hidden="1" x14ac:dyDescent="0.25">
      <c r="A178" s="587"/>
      <c r="B178" s="615" t="str">
        <f t="shared" si="132"/>
        <v>Financial Assets</v>
      </c>
      <c r="C178" s="607">
        <f t="shared" si="132"/>
        <v>23.299999999999997</v>
      </c>
      <c r="D178" s="607">
        <f t="shared" si="132"/>
        <v>23.299999999999997</v>
      </c>
      <c r="E178" s="607">
        <f t="shared" si="132"/>
        <v>22.9</v>
      </c>
      <c r="F178" s="607">
        <f t="shared" si="132"/>
        <v>22.9</v>
      </c>
      <c r="G178" s="607">
        <f t="shared" si="132"/>
        <v>22.9</v>
      </c>
      <c r="H178" s="607">
        <f t="shared" si="132"/>
        <v>-23.391351080000099</v>
      </c>
      <c r="I178" s="607">
        <f t="shared" si="132"/>
        <v>-61.464911849999901</v>
      </c>
      <c r="J178" s="607">
        <f t="shared" si="132"/>
        <v>-4.26456281999985</v>
      </c>
      <c r="K178" s="607">
        <f t="shared" si="132"/>
        <v>22.80002475999979</v>
      </c>
      <c r="L178" s="607">
        <f t="shared" si="132"/>
        <v>20.882137</v>
      </c>
      <c r="M178" s="608">
        <f t="shared" si="132"/>
        <v>28.527509259999746</v>
      </c>
      <c r="N178" s="608">
        <f t="shared" si="132"/>
        <v>-37.058799999999998</v>
      </c>
      <c r="O178" s="608">
        <f t="shared" si="132"/>
        <v>-27.633300000000002</v>
      </c>
      <c r="P178" s="1068">
        <f t="shared" si="132"/>
        <v>16.506999999999998</v>
      </c>
      <c r="Q178" s="608">
        <f t="shared" si="132"/>
        <v>4.7954000000000008</v>
      </c>
      <c r="R178" s="1174">
        <f t="shared" ref="R178:R189" si="135">R26</f>
        <v>1.1088</v>
      </c>
      <c r="S178" s="760"/>
      <c r="T178" s="760"/>
      <c r="U178" s="760"/>
      <c r="V178" s="760"/>
      <c r="W178" s="760"/>
      <c r="X178" s="760"/>
      <c r="Y178" s="760"/>
      <c r="Z178" s="760"/>
      <c r="AA178" s="760"/>
      <c r="AB178" s="760"/>
      <c r="AC178" s="760"/>
      <c r="AD178" s="581" t="s">
        <v>1379</v>
      </c>
      <c r="AE178" s="607">
        <f t="shared" ref="AE178:AT189" si="136">C178</f>
        <v>23.299999999999997</v>
      </c>
      <c r="AF178" s="607">
        <f t="shared" si="136"/>
        <v>23.299999999999997</v>
      </c>
      <c r="AG178" s="607">
        <f t="shared" si="136"/>
        <v>22.9</v>
      </c>
      <c r="AH178" s="607">
        <f t="shared" si="136"/>
        <v>22.9</v>
      </c>
      <c r="AI178" s="607">
        <f t="shared" si="136"/>
        <v>22.9</v>
      </c>
      <c r="AJ178" s="607">
        <f t="shared" si="136"/>
        <v>-23.391351080000099</v>
      </c>
      <c r="AK178" s="607">
        <f t="shared" si="136"/>
        <v>-61.464911849999901</v>
      </c>
      <c r="AL178" s="607">
        <f t="shared" si="136"/>
        <v>-4.26456281999985</v>
      </c>
      <c r="AM178" s="607">
        <f t="shared" si="136"/>
        <v>22.80002475999979</v>
      </c>
      <c r="AN178" s="607">
        <f t="shared" si="136"/>
        <v>20.882137</v>
      </c>
      <c r="AO178" s="607">
        <f t="shared" si="136"/>
        <v>28.527509259999746</v>
      </c>
      <c r="AP178" s="607">
        <f t="shared" si="136"/>
        <v>-37.058799999999998</v>
      </c>
      <c r="AQ178" s="607">
        <f t="shared" si="136"/>
        <v>-27.633300000000002</v>
      </c>
      <c r="AR178" s="761">
        <f t="shared" si="136"/>
        <v>16.506999999999998</v>
      </c>
      <c r="AS178" s="607">
        <f t="shared" si="136"/>
        <v>4.7954000000000008</v>
      </c>
      <c r="AT178" s="607">
        <f t="shared" si="136"/>
        <v>1.1088</v>
      </c>
      <c r="AU178" s="738" t="str">
        <f t="shared" si="134"/>
        <v>Financial Assets</v>
      </c>
      <c r="AV178" s="669" t="str">
        <f>IFERROR(#REF!/#REF!*100-100,"")</f>
        <v/>
      </c>
      <c r="AW178" s="669" t="e">
        <f>#REF!-#REF!</f>
        <v>#REF!</v>
      </c>
      <c r="AX178" s="669" t="str">
        <f>IFERROR(#REF!/#REF!*100-100,"")</f>
        <v/>
      </c>
      <c r="AY178" s="669" t="e">
        <f>#REF!-#REF!</f>
        <v>#REF!</v>
      </c>
      <c r="AZ178" s="669" t="str">
        <f>IFERROR(#REF!/#REF!*100-100,"")</f>
        <v/>
      </c>
      <c r="BA178" s="669" t="e">
        <f>#REF!-#REF!</f>
        <v>#REF!</v>
      </c>
      <c r="BB178" s="669" t="str">
        <f>IFERROR(#REF!/I178*100-100,"")</f>
        <v/>
      </c>
      <c r="BC178" s="669" t="e">
        <f>#REF!-I178</f>
        <v>#REF!</v>
      </c>
      <c r="BE178" s="580" t="e">
        <f>#REF!-I178</f>
        <v>#REF!</v>
      </c>
      <c r="BF178" s="580" t="e">
        <f>#REF!-I178</f>
        <v>#REF!</v>
      </c>
      <c r="BG178" s="580" t="e">
        <f>#REF!-#REF!</f>
        <v>#REF!</v>
      </c>
      <c r="BH178" s="580" t="e">
        <f>#REF!-#REF!</f>
        <v>#REF!</v>
      </c>
    </row>
    <row r="179" spans="1:60" hidden="1" x14ac:dyDescent="0.25">
      <c r="A179" s="568"/>
      <c r="B179" s="43" t="str">
        <f t="shared" si="132"/>
        <v>Domestic</v>
      </c>
      <c r="C179" s="623">
        <f t="shared" si="132"/>
        <v>23.299999999999997</v>
      </c>
      <c r="D179" s="623">
        <f t="shared" si="132"/>
        <v>23.299999999999997</v>
      </c>
      <c r="E179" s="623">
        <f t="shared" si="132"/>
        <v>22.9</v>
      </c>
      <c r="F179" s="623">
        <f t="shared" si="132"/>
        <v>22.9</v>
      </c>
      <c r="G179" s="623">
        <f t="shared" si="132"/>
        <v>22.9</v>
      </c>
      <c r="H179" s="623">
        <f t="shared" si="132"/>
        <v>-23.391351080000099</v>
      </c>
      <c r="I179" s="623">
        <f t="shared" si="132"/>
        <v>-61.464911849999901</v>
      </c>
      <c r="J179" s="623">
        <f t="shared" si="132"/>
        <v>-4.26456281999985</v>
      </c>
      <c r="K179" s="623">
        <f t="shared" si="132"/>
        <v>22.80002475999979</v>
      </c>
      <c r="L179" s="623">
        <f t="shared" si="132"/>
        <v>20.882137</v>
      </c>
      <c r="M179" s="624">
        <f t="shared" si="132"/>
        <v>28.527509259999746</v>
      </c>
      <c r="N179" s="624">
        <f t="shared" si="132"/>
        <v>-37.058799999999998</v>
      </c>
      <c r="O179" s="624">
        <f t="shared" si="132"/>
        <v>-27.633300000000002</v>
      </c>
      <c r="P179" s="1069">
        <f t="shared" si="132"/>
        <v>16.506999999999998</v>
      </c>
      <c r="Q179" s="624">
        <f t="shared" si="132"/>
        <v>4.7954000000000008</v>
      </c>
      <c r="R179" s="1164">
        <f t="shared" si="135"/>
        <v>1.1088</v>
      </c>
      <c r="S179" s="763"/>
      <c r="T179" s="763"/>
      <c r="U179" s="763"/>
      <c r="V179" s="763"/>
      <c r="W179" s="763"/>
      <c r="X179" s="763"/>
      <c r="Y179" s="763"/>
      <c r="Z179" s="763"/>
      <c r="AA179" s="763"/>
      <c r="AB179" s="763"/>
      <c r="AC179" s="763"/>
      <c r="AD179" s="576" t="s">
        <v>1380</v>
      </c>
      <c r="AE179" s="623">
        <f t="shared" si="136"/>
        <v>23.299999999999997</v>
      </c>
      <c r="AF179" s="623">
        <f t="shared" si="136"/>
        <v>23.299999999999997</v>
      </c>
      <c r="AG179" s="623">
        <f t="shared" si="136"/>
        <v>22.9</v>
      </c>
      <c r="AH179" s="623">
        <f t="shared" si="136"/>
        <v>22.9</v>
      </c>
      <c r="AI179" s="623">
        <f t="shared" si="136"/>
        <v>22.9</v>
      </c>
      <c r="AJ179" s="623">
        <f t="shared" si="136"/>
        <v>-23.391351080000099</v>
      </c>
      <c r="AK179" s="623">
        <f t="shared" si="136"/>
        <v>-61.464911849999901</v>
      </c>
      <c r="AL179" s="623">
        <f t="shared" si="136"/>
        <v>-4.26456281999985</v>
      </c>
      <c r="AM179" s="623">
        <f t="shared" si="136"/>
        <v>22.80002475999979</v>
      </c>
      <c r="AN179" s="623">
        <f t="shared" si="136"/>
        <v>20.882137</v>
      </c>
      <c r="AO179" s="623">
        <f t="shared" si="136"/>
        <v>28.527509259999746</v>
      </c>
      <c r="AP179" s="623">
        <f t="shared" si="136"/>
        <v>-37.058799999999998</v>
      </c>
      <c r="AQ179" s="623">
        <f t="shared" si="136"/>
        <v>-27.633300000000002</v>
      </c>
      <c r="AR179" s="764">
        <f t="shared" si="136"/>
        <v>16.506999999999998</v>
      </c>
      <c r="AS179" s="623">
        <f t="shared" si="136"/>
        <v>4.7954000000000008</v>
      </c>
      <c r="AT179" s="623">
        <f t="shared" si="136"/>
        <v>1.1088</v>
      </c>
      <c r="AU179" s="765" t="str">
        <f t="shared" si="134"/>
        <v>Domestic</v>
      </c>
      <c r="AV179" s="669" t="str">
        <f>IFERROR(#REF!/#REF!*100-100,"")</f>
        <v/>
      </c>
      <c r="AW179" s="669" t="e">
        <f>#REF!-#REF!</f>
        <v>#REF!</v>
      </c>
      <c r="AX179" s="669" t="str">
        <f>IFERROR(#REF!/#REF!*100-100,"")</f>
        <v/>
      </c>
      <c r="AY179" s="669" t="e">
        <f>#REF!-#REF!</f>
        <v>#REF!</v>
      </c>
      <c r="AZ179" s="669" t="str">
        <f>IFERROR(#REF!/#REF!*100-100,"")</f>
        <v/>
      </c>
      <c r="BA179" s="669" t="e">
        <f>#REF!-#REF!</f>
        <v>#REF!</v>
      </c>
      <c r="BB179" s="669" t="str">
        <f>IFERROR(#REF!/I179*100-100,"")</f>
        <v/>
      </c>
      <c r="BC179" s="669" t="e">
        <f>#REF!-I179</f>
        <v>#REF!</v>
      </c>
      <c r="BE179" s="580" t="e">
        <f>#REF!-I179</f>
        <v>#REF!</v>
      </c>
      <c r="BF179" s="580" t="e">
        <f>#REF!-I179</f>
        <v>#REF!</v>
      </c>
      <c r="BG179" s="580" t="e">
        <f>#REF!-#REF!</f>
        <v>#REF!</v>
      </c>
      <c r="BH179" s="580" t="e">
        <f>#REF!-#REF!</f>
        <v>#REF!</v>
      </c>
    </row>
    <row r="180" spans="1:60" hidden="1" x14ac:dyDescent="0.25">
      <c r="A180" s="587"/>
      <c r="B180" s="43" t="str">
        <f t="shared" si="132"/>
        <v>Currency and deposits</v>
      </c>
      <c r="C180" s="623">
        <f t="shared" si="132"/>
        <v>15.8</v>
      </c>
      <c r="D180" s="623">
        <f t="shared" si="132"/>
        <v>15.8</v>
      </c>
      <c r="E180" s="623">
        <f t="shared" si="132"/>
        <v>15.8</v>
      </c>
      <c r="F180" s="623">
        <f t="shared" si="132"/>
        <v>15.8</v>
      </c>
      <c r="G180" s="623">
        <f t="shared" si="132"/>
        <v>15.8</v>
      </c>
      <c r="H180" s="623">
        <f t="shared" si="132"/>
        <v>-16.2720798000001</v>
      </c>
      <c r="I180" s="623">
        <f t="shared" si="132"/>
        <v>-61.698661969999904</v>
      </c>
      <c r="J180" s="623">
        <f t="shared" si="132"/>
        <v>-4.0200311999998499</v>
      </c>
      <c r="K180" s="623">
        <f t="shared" si="132"/>
        <v>23.043666079999788</v>
      </c>
      <c r="L180" s="623">
        <f t="shared" si="132"/>
        <v>20.585236999999999</v>
      </c>
      <c r="M180" s="624">
        <f t="shared" si="132"/>
        <v>19.529362419999746</v>
      </c>
      <c r="N180" s="624">
        <f t="shared" si="132"/>
        <v>-57.348599999999998</v>
      </c>
      <c r="O180" s="624">
        <f t="shared" si="132"/>
        <v>-27.9922</v>
      </c>
      <c r="P180" s="1069">
        <f t="shared" si="132"/>
        <v>2.7362000000000002</v>
      </c>
      <c r="Q180" s="624">
        <f t="shared" si="132"/>
        <v>4.5246000000000004</v>
      </c>
      <c r="R180" s="1164">
        <f t="shared" si="135"/>
        <v>0.83799999999999997</v>
      </c>
      <c r="S180" s="763"/>
      <c r="T180" s="763"/>
      <c r="U180" s="763"/>
      <c r="V180" s="763"/>
      <c r="W180" s="763"/>
      <c r="X180" s="763"/>
      <c r="Y180" s="763"/>
      <c r="Z180" s="763"/>
      <c r="AA180" s="763"/>
      <c r="AB180" s="763"/>
      <c r="AC180" s="763"/>
      <c r="AD180" s="628" t="s">
        <v>1381</v>
      </c>
      <c r="AE180" s="623">
        <f t="shared" si="136"/>
        <v>15.8</v>
      </c>
      <c r="AF180" s="623">
        <f t="shared" si="136"/>
        <v>15.8</v>
      </c>
      <c r="AG180" s="623">
        <f t="shared" si="136"/>
        <v>15.8</v>
      </c>
      <c r="AH180" s="623">
        <f t="shared" si="136"/>
        <v>15.8</v>
      </c>
      <c r="AI180" s="623">
        <f t="shared" si="136"/>
        <v>15.8</v>
      </c>
      <c r="AJ180" s="623">
        <f t="shared" si="136"/>
        <v>-16.2720798000001</v>
      </c>
      <c r="AK180" s="623">
        <f t="shared" si="136"/>
        <v>-61.698661969999904</v>
      </c>
      <c r="AL180" s="623">
        <f t="shared" si="136"/>
        <v>-4.0200311999998499</v>
      </c>
      <c r="AM180" s="623">
        <f t="shared" si="136"/>
        <v>23.043666079999788</v>
      </c>
      <c r="AN180" s="623">
        <f t="shared" si="136"/>
        <v>20.585236999999999</v>
      </c>
      <c r="AO180" s="623">
        <f t="shared" si="136"/>
        <v>19.529362419999746</v>
      </c>
      <c r="AP180" s="623">
        <f t="shared" si="136"/>
        <v>-57.348599999999998</v>
      </c>
      <c r="AQ180" s="623">
        <f t="shared" si="136"/>
        <v>-27.9922</v>
      </c>
      <c r="AR180" s="764">
        <f t="shared" si="136"/>
        <v>2.7362000000000002</v>
      </c>
      <c r="AS180" s="623">
        <f t="shared" si="136"/>
        <v>4.5246000000000004</v>
      </c>
      <c r="AT180" s="623">
        <f t="shared" si="136"/>
        <v>0.83799999999999997</v>
      </c>
      <c r="AU180" s="765" t="str">
        <f t="shared" si="134"/>
        <v>Currency and deposits</v>
      </c>
      <c r="AV180" s="669" t="str">
        <f>IFERROR(#REF!/#REF!*100-100,"")</f>
        <v/>
      </c>
      <c r="AW180" s="669" t="e">
        <f>#REF!-#REF!</f>
        <v>#REF!</v>
      </c>
      <c r="AX180" s="669" t="str">
        <f>IFERROR(#REF!/#REF!*100-100,"")</f>
        <v/>
      </c>
      <c r="AY180" s="669" t="e">
        <f>#REF!-#REF!</f>
        <v>#REF!</v>
      </c>
      <c r="AZ180" s="669" t="str">
        <f>IFERROR(#REF!/#REF!*100-100,"")</f>
        <v/>
      </c>
      <c r="BA180" s="669" t="e">
        <f>#REF!-#REF!</f>
        <v>#REF!</v>
      </c>
      <c r="BB180" s="669" t="str">
        <f>IFERROR(#REF!/I180*100-100,"")</f>
        <v/>
      </c>
      <c r="BC180" s="669" t="e">
        <f>#REF!-I180</f>
        <v>#REF!</v>
      </c>
      <c r="BE180" s="580" t="e">
        <f>#REF!-I180</f>
        <v>#REF!</v>
      </c>
      <c r="BF180" s="580" t="e">
        <f>#REF!-I180</f>
        <v>#REF!</v>
      </c>
      <c r="BG180" s="580" t="e">
        <f>#REF!-#REF!</f>
        <v>#REF!</v>
      </c>
      <c r="BH180" s="580" t="e">
        <f>#REF!-#REF!</f>
        <v>#REF!</v>
      </c>
    </row>
    <row r="181" spans="1:60" ht="20.25" hidden="1" customHeight="1" x14ac:dyDescent="0.25">
      <c r="A181" s="626"/>
      <c r="B181" s="43" t="str">
        <f t="shared" si="132"/>
        <v>Loans</v>
      </c>
      <c r="C181" s="623">
        <f t="shared" si="132"/>
        <v>7.1</v>
      </c>
      <c r="D181" s="623">
        <f t="shared" si="132"/>
        <v>7.1</v>
      </c>
      <c r="E181" s="623">
        <f t="shared" si="132"/>
        <v>7.1</v>
      </c>
      <c r="F181" s="623">
        <f t="shared" si="132"/>
        <v>7.1</v>
      </c>
      <c r="G181" s="623">
        <f t="shared" si="132"/>
        <v>7.1</v>
      </c>
      <c r="H181" s="623">
        <f t="shared" si="132"/>
        <v>-7.1192712800000004</v>
      </c>
      <c r="I181" s="623">
        <f t="shared" si="132"/>
        <v>0.23375012000000001</v>
      </c>
      <c r="J181" s="623">
        <f t="shared" si="132"/>
        <v>-0.24453162000000001</v>
      </c>
      <c r="K181" s="623">
        <f t="shared" si="132"/>
        <v>-0.24364131999999999</v>
      </c>
      <c r="L181" s="623">
        <f t="shared" si="132"/>
        <v>-0.70309999999999995</v>
      </c>
      <c r="M181" s="624">
        <f t="shared" si="132"/>
        <v>11.49814684</v>
      </c>
      <c r="N181" s="624">
        <f t="shared" si="132"/>
        <v>20.389800000000001</v>
      </c>
      <c r="O181" s="624">
        <f t="shared" si="132"/>
        <v>0.38890000000000002</v>
      </c>
      <c r="P181" s="1069">
        <f t="shared" si="132"/>
        <v>13.870799999999999</v>
      </c>
      <c r="Q181" s="624">
        <f t="shared" si="132"/>
        <v>0.37080000000000002</v>
      </c>
      <c r="R181" s="1164">
        <f t="shared" si="135"/>
        <v>0.37080000000000002</v>
      </c>
      <c r="S181" s="763"/>
      <c r="T181" s="763"/>
      <c r="U181" s="763"/>
      <c r="V181" s="763"/>
      <c r="W181" s="763"/>
      <c r="X181" s="763"/>
      <c r="Y181" s="763"/>
      <c r="Z181" s="763"/>
      <c r="AA181" s="763"/>
      <c r="AB181" s="763"/>
      <c r="AC181" s="763"/>
      <c r="AD181" s="628" t="s">
        <v>1382</v>
      </c>
      <c r="AE181" s="623">
        <f t="shared" si="136"/>
        <v>7.1</v>
      </c>
      <c r="AF181" s="623">
        <f t="shared" si="136"/>
        <v>7.1</v>
      </c>
      <c r="AG181" s="623">
        <f t="shared" si="136"/>
        <v>7.1</v>
      </c>
      <c r="AH181" s="623">
        <f t="shared" si="136"/>
        <v>7.1</v>
      </c>
      <c r="AI181" s="623">
        <f t="shared" si="136"/>
        <v>7.1</v>
      </c>
      <c r="AJ181" s="623">
        <f t="shared" si="136"/>
        <v>-7.1192712800000004</v>
      </c>
      <c r="AK181" s="623">
        <f t="shared" si="136"/>
        <v>0.23375012000000001</v>
      </c>
      <c r="AL181" s="623">
        <f t="shared" si="136"/>
        <v>-0.24453162000000001</v>
      </c>
      <c r="AM181" s="623">
        <f t="shared" si="136"/>
        <v>-0.24364131999999999</v>
      </c>
      <c r="AN181" s="623">
        <f t="shared" si="136"/>
        <v>-0.70309999999999995</v>
      </c>
      <c r="AO181" s="623">
        <f t="shared" si="136"/>
        <v>11.49814684</v>
      </c>
      <c r="AP181" s="623">
        <f t="shared" si="136"/>
        <v>20.389800000000001</v>
      </c>
      <c r="AQ181" s="623">
        <f t="shared" si="136"/>
        <v>0.38890000000000002</v>
      </c>
      <c r="AR181" s="764">
        <f t="shared" si="136"/>
        <v>13.870799999999999</v>
      </c>
      <c r="AS181" s="623">
        <f t="shared" si="136"/>
        <v>0.37080000000000002</v>
      </c>
      <c r="AT181" s="623">
        <f t="shared" si="136"/>
        <v>0.37080000000000002</v>
      </c>
      <c r="AU181" s="765" t="str">
        <f t="shared" si="134"/>
        <v>Loans</v>
      </c>
      <c r="AV181" s="669" t="str">
        <f>IFERROR(#REF!/#REF!*100-100,"")</f>
        <v/>
      </c>
      <c r="AW181" s="669" t="e">
        <f>#REF!-#REF!</f>
        <v>#REF!</v>
      </c>
      <c r="AX181" s="669" t="str">
        <f>IFERROR(#REF!/#REF!*100-100,"")</f>
        <v/>
      </c>
      <c r="AY181" s="669" t="e">
        <f>#REF!-#REF!</f>
        <v>#REF!</v>
      </c>
      <c r="AZ181" s="669" t="str">
        <f>IFERROR(#REF!/#REF!*100-100,"")</f>
        <v/>
      </c>
      <c r="BA181" s="669" t="e">
        <f>#REF!-#REF!</f>
        <v>#REF!</v>
      </c>
      <c r="BB181" s="669" t="str">
        <f>IFERROR(#REF!/I181*100-100,"")</f>
        <v/>
      </c>
      <c r="BC181" s="669" t="e">
        <f>#REF!-I181</f>
        <v>#REF!</v>
      </c>
      <c r="BE181" s="580" t="e">
        <f>#REF!-I181</f>
        <v>#REF!</v>
      </c>
      <c r="BF181" s="580" t="e">
        <f>#REF!-I181</f>
        <v>#REF!</v>
      </c>
      <c r="BG181" s="580" t="e">
        <f>#REF!-#REF!</f>
        <v>#REF!</v>
      </c>
      <c r="BH181" s="580" t="e">
        <f>#REF!-#REF!</f>
        <v>#REF!</v>
      </c>
    </row>
    <row r="182" spans="1:60" hidden="1" x14ac:dyDescent="0.25">
      <c r="A182" s="626"/>
      <c r="B182" s="43" t="str">
        <f t="shared" si="132"/>
        <v>Equity and inveestment fund shares</v>
      </c>
      <c r="C182" s="623">
        <f t="shared" si="132"/>
        <v>0.4</v>
      </c>
      <c r="D182" s="623">
        <f t="shared" si="132"/>
        <v>0.4</v>
      </c>
      <c r="E182" s="623">
        <f t="shared" si="132"/>
        <v>0</v>
      </c>
      <c r="F182" s="623">
        <f t="shared" si="132"/>
        <v>0</v>
      </c>
      <c r="G182" s="623">
        <f t="shared" si="132"/>
        <v>0</v>
      </c>
      <c r="H182" s="623">
        <f t="shared" si="132"/>
        <v>0</v>
      </c>
      <c r="I182" s="623">
        <f t="shared" si="132"/>
        <v>0</v>
      </c>
      <c r="J182" s="623">
        <f t="shared" si="132"/>
        <v>0</v>
      </c>
      <c r="K182" s="623">
        <f t="shared" si="132"/>
        <v>0</v>
      </c>
      <c r="L182" s="623">
        <f t="shared" si="132"/>
        <v>1</v>
      </c>
      <c r="M182" s="608">
        <f t="shared" si="132"/>
        <v>-2.5</v>
      </c>
      <c r="N182" s="608">
        <f t="shared" si="132"/>
        <v>-0.1</v>
      </c>
      <c r="O182" s="608">
        <f t="shared" si="132"/>
        <v>-0.03</v>
      </c>
      <c r="P182" s="1068">
        <f t="shared" si="132"/>
        <v>-0.1</v>
      </c>
      <c r="Q182" s="624">
        <f t="shared" si="132"/>
        <v>-0.1</v>
      </c>
      <c r="R182" s="1164">
        <f t="shared" si="135"/>
        <v>-0.1</v>
      </c>
      <c r="S182" s="763"/>
      <c r="T182" s="763"/>
      <c r="U182" s="763"/>
      <c r="V182" s="763"/>
      <c r="W182" s="763"/>
      <c r="X182" s="763"/>
      <c r="Y182" s="763"/>
      <c r="Z182" s="763"/>
      <c r="AA182" s="763"/>
      <c r="AB182" s="763"/>
      <c r="AC182" s="763"/>
      <c r="AD182" s="628" t="s">
        <v>1383</v>
      </c>
      <c r="AE182" s="623">
        <f t="shared" si="136"/>
        <v>0.4</v>
      </c>
      <c r="AF182" s="623">
        <f t="shared" si="136"/>
        <v>0.4</v>
      </c>
      <c r="AG182" s="623">
        <f t="shared" si="136"/>
        <v>0</v>
      </c>
      <c r="AH182" s="623">
        <f t="shared" si="136"/>
        <v>0</v>
      </c>
      <c r="AI182" s="623">
        <f t="shared" si="136"/>
        <v>0</v>
      </c>
      <c r="AJ182" s="623">
        <f t="shared" si="136"/>
        <v>0</v>
      </c>
      <c r="AK182" s="623">
        <f t="shared" si="136"/>
        <v>0</v>
      </c>
      <c r="AL182" s="623">
        <f t="shared" si="136"/>
        <v>0</v>
      </c>
      <c r="AM182" s="623">
        <f t="shared" si="136"/>
        <v>0</v>
      </c>
      <c r="AN182" s="623">
        <f t="shared" si="136"/>
        <v>1</v>
      </c>
      <c r="AO182" s="623">
        <f t="shared" si="136"/>
        <v>-2.5</v>
      </c>
      <c r="AP182" s="623">
        <f t="shared" si="136"/>
        <v>-0.1</v>
      </c>
      <c r="AQ182" s="623">
        <f t="shared" si="136"/>
        <v>-0.03</v>
      </c>
      <c r="AR182" s="764">
        <f t="shared" si="136"/>
        <v>-0.1</v>
      </c>
      <c r="AS182" s="623">
        <f t="shared" si="136"/>
        <v>-0.1</v>
      </c>
      <c r="AT182" s="623">
        <f t="shared" si="136"/>
        <v>-0.1</v>
      </c>
      <c r="AU182" s="765" t="str">
        <f t="shared" si="134"/>
        <v>Shares and other equity</v>
      </c>
      <c r="AV182" s="669" t="str">
        <f>IFERROR(#REF!/#REF!*100-100,"")</f>
        <v/>
      </c>
      <c r="AW182" s="669" t="e">
        <f>#REF!-#REF!</f>
        <v>#REF!</v>
      </c>
      <c r="AX182" s="669" t="str">
        <f>IFERROR(#REF!/#REF!*100-100,"")</f>
        <v/>
      </c>
      <c r="AY182" s="669" t="e">
        <f>#REF!-#REF!</f>
        <v>#REF!</v>
      </c>
      <c r="AZ182" s="669" t="str">
        <f>IFERROR(#REF!/#REF!*100-100,"")</f>
        <v/>
      </c>
      <c r="BA182" s="669" t="e">
        <f>#REF!-#REF!</f>
        <v>#REF!</v>
      </c>
      <c r="BB182" s="669" t="str">
        <f>IFERROR(#REF!/I182*100-100,"")</f>
        <v/>
      </c>
      <c r="BC182" s="669" t="e">
        <f>#REF!-I182</f>
        <v>#REF!</v>
      </c>
      <c r="BE182" s="580" t="e">
        <f>#REF!-I182</f>
        <v>#REF!</v>
      </c>
      <c r="BF182" s="580" t="e">
        <f>#REF!-I182</f>
        <v>#REF!</v>
      </c>
      <c r="BG182" s="580" t="e">
        <f>#REF!-#REF!</f>
        <v>#REF!</v>
      </c>
      <c r="BH182" s="580" t="e">
        <f>#REF!-#REF!</f>
        <v>#REF!</v>
      </c>
    </row>
    <row r="183" spans="1:60" hidden="1" x14ac:dyDescent="0.25">
      <c r="A183" s="626"/>
      <c r="B183" s="615" t="str">
        <f t="shared" si="132"/>
        <v>Financial Liabilities</v>
      </c>
      <c r="C183" s="607">
        <f t="shared" si="132"/>
        <v>-4.6726000000000001</v>
      </c>
      <c r="D183" s="607">
        <f t="shared" si="132"/>
        <v>175.08439999999999</v>
      </c>
      <c r="E183" s="607">
        <f t="shared" si="132"/>
        <v>-13.410921499999999</v>
      </c>
      <c r="F183" s="607">
        <f t="shared" si="132"/>
        <v>0</v>
      </c>
      <c r="G183" s="607">
        <f t="shared" si="132"/>
        <v>0</v>
      </c>
      <c r="H183" s="607">
        <f t="shared" si="132"/>
        <v>-13.410921499999999</v>
      </c>
      <c r="I183" s="607">
        <f t="shared" si="132"/>
        <v>1.9447664599999985</v>
      </c>
      <c r="J183" s="607">
        <f t="shared" si="132"/>
        <v>14.048361139999995</v>
      </c>
      <c r="K183" s="607">
        <f t="shared" si="132"/>
        <v>-12.48247829</v>
      </c>
      <c r="L183" s="607">
        <f t="shared" si="132"/>
        <v>1.8750000000000018</v>
      </c>
      <c r="M183" s="608">
        <f t="shared" si="132"/>
        <v>-48.105460559999997</v>
      </c>
      <c r="N183" s="608">
        <f t="shared" si="132"/>
        <v>-18.406999999999996</v>
      </c>
      <c r="O183" s="608">
        <f t="shared" si="132"/>
        <v>-28.520899999999997</v>
      </c>
      <c r="P183" s="1068">
        <f t="shared" si="132"/>
        <v>-16.225700000000003</v>
      </c>
      <c r="Q183" s="608">
        <f t="shared" si="132"/>
        <v>-45.225700000000003</v>
      </c>
      <c r="R183" s="1174">
        <f t="shared" si="135"/>
        <v>-51.225700000000003</v>
      </c>
      <c r="S183" s="760"/>
      <c r="T183" s="760"/>
      <c r="U183" s="760"/>
      <c r="V183" s="760"/>
      <c r="W183" s="760"/>
      <c r="X183" s="760"/>
      <c r="Y183" s="760"/>
      <c r="Z183" s="760"/>
      <c r="AA183" s="760"/>
      <c r="AB183" s="760"/>
      <c r="AC183" s="760"/>
      <c r="AD183" s="581" t="s">
        <v>1384</v>
      </c>
      <c r="AE183" s="607">
        <f t="shared" si="136"/>
        <v>-4.6726000000000001</v>
      </c>
      <c r="AF183" s="607">
        <f t="shared" si="136"/>
        <v>175.08439999999999</v>
      </c>
      <c r="AG183" s="607">
        <f t="shared" si="136"/>
        <v>-13.410921499999999</v>
      </c>
      <c r="AH183" s="607">
        <f t="shared" si="136"/>
        <v>0</v>
      </c>
      <c r="AI183" s="607">
        <f t="shared" si="136"/>
        <v>0</v>
      </c>
      <c r="AJ183" s="607">
        <f t="shared" si="136"/>
        <v>-13.410921499999999</v>
      </c>
      <c r="AK183" s="607">
        <f t="shared" si="136"/>
        <v>1.9447664599999985</v>
      </c>
      <c r="AL183" s="607">
        <f t="shared" si="136"/>
        <v>14.048361139999995</v>
      </c>
      <c r="AM183" s="607">
        <f t="shared" si="136"/>
        <v>-12.48247829</v>
      </c>
      <c r="AN183" s="607">
        <f t="shared" si="136"/>
        <v>1.8750000000000018</v>
      </c>
      <c r="AO183" s="607">
        <f t="shared" si="136"/>
        <v>-48.105460559999997</v>
      </c>
      <c r="AP183" s="607">
        <f t="shared" si="136"/>
        <v>-18.406999999999996</v>
      </c>
      <c r="AQ183" s="607">
        <f t="shared" si="136"/>
        <v>-28.520899999999997</v>
      </c>
      <c r="AR183" s="761">
        <f t="shared" si="136"/>
        <v>-16.225700000000003</v>
      </c>
      <c r="AS183" s="607">
        <f t="shared" si="136"/>
        <v>-45.225700000000003</v>
      </c>
      <c r="AT183" s="607">
        <f t="shared" si="136"/>
        <v>-51.225700000000003</v>
      </c>
      <c r="AU183" s="738" t="str">
        <f t="shared" si="134"/>
        <v>Financial Liabilities</v>
      </c>
      <c r="AV183" s="669" t="str">
        <f>IFERROR(#REF!/#REF!*100-100,"")</f>
        <v/>
      </c>
      <c r="AW183" s="669" t="e">
        <f>#REF!-#REF!</f>
        <v>#REF!</v>
      </c>
      <c r="AX183" s="669" t="str">
        <f>IFERROR(#REF!/#REF!*100-100,"")</f>
        <v/>
      </c>
      <c r="AY183" s="669" t="e">
        <f>#REF!-#REF!</f>
        <v>#REF!</v>
      </c>
      <c r="AZ183" s="669" t="str">
        <f>IFERROR(#REF!/#REF!*100-100,"")</f>
        <v/>
      </c>
      <c r="BA183" s="669" t="e">
        <f>#REF!-#REF!</f>
        <v>#REF!</v>
      </c>
      <c r="BB183" s="669" t="str">
        <f>IFERROR(#REF!/I183*100-100,"")</f>
        <v/>
      </c>
      <c r="BC183" s="669" t="e">
        <f>#REF!-I183</f>
        <v>#REF!</v>
      </c>
      <c r="BE183" s="580" t="e">
        <f>#REF!-I183</f>
        <v>#REF!</v>
      </c>
      <c r="BF183" s="580" t="e">
        <f>#REF!-I183</f>
        <v>#REF!</v>
      </c>
      <c r="BG183" s="580" t="e">
        <f>#REF!-#REF!</f>
        <v>#REF!</v>
      </c>
      <c r="BH183" s="580" t="e">
        <f>#REF!-#REF!</f>
        <v>#REF!</v>
      </c>
    </row>
    <row r="184" spans="1:60" hidden="1" x14ac:dyDescent="0.25">
      <c r="A184" s="626"/>
      <c r="B184" s="43" t="str">
        <f t="shared" si="132"/>
        <v>Domestic</v>
      </c>
      <c r="C184" s="623">
        <f t="shared" si="132"/>
        <v>0.87400000000000233</v>
      </c>
      <c r="D184" s="623">
        <f t="shared" si="132"/>
        <v>1.9000000000000021</v>
      </c>
      <c r="E184" s="623">
        <f t="shared" si="132"/>
        <v>6.0000000000037801E-4</v>
      </c>
      <c r="F184" s="623">
        <f t="shared" si="132"/>
        <v>0</v>
      </c>
      <c r="G184" s="623">
        <f t="shared" si="132"/>
        <v>0</v>
      </c>
      <c r="H184" s="623">
        <f t="shared" si="132"/>
        <v>6.0000000000037801E-4</v>
      </c>
      <c r="I184" s="623">
        <f t="shared" si="132"/>
        <v>12.860427899999998</v>
      </c>
      <c r="J184" s="623">
        <f t="shared" si="132"/>
        <v>-2.6390000000000011</v>
      </c>
      <c r="K184" s="623">
        <f t="shared" si="132"/>
        <v>0</v>
      </c>
      <c r="L184" s="623">
        <f t="shared" si="132"/>
        <v>-8.4999999999999076E-2</v>
      </c>
      <c r="M184" s="608">
        <f t="shared" si="132"/>
        <v>-1.8090000000000011</v>
      </c>
      <c r="N184" s="608">
        <f t="shared" si="132"/>
        <v>30</v>
      </c>
      <c r="O184" s="608">
        <f t="shared" si="132"/>
        <v>20.295000000000002</v>
      </c>
      <c r="P184" s="1068">
        <f t="shared" si="132"/>
        <v>35</v>
      </c>
      <c r="Q184" s="624">
        <f t="shared" si="132"/>
        <v>6.0000000000000018</v>
      </c>
      <c r="R184" s="1164">
        <f t="shared" si="135"/>
        <v>0</v>
      </c>
      <c r="S184" s="763"/>
      <c r="T184" s="763"/>
      <c r="U184" s="763"/>
      <c r="V184" s="763"/>
      <c r="W184" s="763"/>
      <c r="X184" s="763"/>
      <c r="Y184" s="763"/>
      <c r="Z184" s="763"/>
      <c r="AA184" s="763"/>
      <c r="AB184" s="763"/>
      <c r="AC184" s="763"/>
      <c r="AD184" s="576" t="s">
        <v>1380</v>
      </c>
      <c r="AE184" s="623">
        <f t="shared" si="136"/>
        <v>0.87400000000000233</v>
      </c>
      <c r="AF184" s="623">
        <f t="shared" si="136"/>
        <v>1.9000000000000021</v>
      </c>
      <c r="AG184" s="623">
        <f t="shared" si="136"/>
        <v>6.0000000000037801E-4</v>
      </c>
      <c r="AH184" s="623">
        <f t="shared" si="136"/>
        <v>0</v>
      </c>
      <c r="AI184" s="623">
        <f t="shared" si="136"/>
        <v>0</v>
      </c>
      <c r="AJ184" s="623">
        <f t="shared" si="136"/>
        <v>6.0000000000037801E-4</v>
      </c>
      <c r="AK184" s="623">
        <f t="shared" si="136"/>
        <v>12.860427899999998</v>
      </c>
      <c r="AL184" s="623">
        <f t="shared" si="136"/>
        <v>-2.6390000000000011</v>
      </c>
      <c r="AM184" s="623">
        <f t="shared" si="136"/>
        <v>0</v>
      </c>
      <c r="AN184" s="623">
        <f t="shared" si="136"/>
        <v>-8.4999999999999076E-2</v>
      </c>
      <c r="AO184" s="623">
        <f t="shared" si="136"/>
        <v>-1.8090000000000011</v>
      </c>
      <c r="AP184" s="623">
        <f t="shared" si="136"/>
        <v>30</v>
      </c>
      <c r="AQ184" s="623">
        <f t="shared" si="136"/>
        <v>20.295000000000002</v>
      </c>
      <c r="AR184" s="764">
        <f t="shared" si="136"/>
        <v>35</v>
      </c>
      <c r="AS184" s="623">
        <f t="shared" si="136"/>
        <v>6.0000000000000018</v>
      </c>
      <c r="AT184" s="623">
        <f t="shared" si="136"/>
        <v>0</v>
      </c>
      <c r="AU184" s="765" t="str">
        <f t="shared" si="134"/>
        <v>Domestic</v>
      </c>
      <c r="AV184" s="669" t="str">
        <f>IFERROR(#REF!/#REF!*100-100,"")</f>
        <v/>
      </c>
      <c r="AW184" s="669" t="e">
        <f>#REF!-#REF!</f>
        <v>#REF!</v>
      </c>
      <c r="AX184" s="669" t="str">
        <f>IFERROR(#REF!/#REF!*100-100,"")</f>
        <v/>
      </c>
      <c r="AY184" s="669" t="e">
        <f>#REF!-#REF!</f>
        <v>#REF!</v>
      </c>
      <c r="AZ184" s="669" t="str">
        <f>IFERROR(#REF!/#REF!*100-100,"")</f>
        <v/>
      </c>
      <c r="BA184" s="669" t="e">
        <f>#REF!-#REF!</f>
        <v>#REF!</v>
      </c>
      <c r="BB184" s="669" t="str">
        <f>IFERROR(#REF!/I184*100-100,"")</f>
        <v/>
      </c>
      <c r="BC184" s="669" t="e">
        <f>#REF!-I184</f>
        <v>#REF!</v>
      </c>
      <c r="BE184" s="580" t="e">
        <f>#REF!-I184</f>
        <v>#REF!</v>
      </c>
      <c r="BF184" s="580" t="e">
        <f>#REF!-I184</f>
        <v>#REF!</v>
      </c>
      <c r="BG184" s="580" t="e">
        <f>#REF!-#REF!</f>
        <v>#REF!</v>
      </c>
      <c r="BH184" s="580" t="e">
        <f>#REF!-#REF!</f>
        <v>#REF!</v>
      </c>
    </row>
    <row r="185" spans="1:60" hidden="1" x14ac:dyDescent="0.25">
      <c r="A185" s="626"/>
      <c r="B185" s="630" t="str">
        <f t="shared" si="132"/>
        <v>Loans</v>
      </c>
      <c r="C185" s="623">
        <f t="shared" si="132"/>
        <v>16.074000000000002</v>
      </c>
      <c r="D185" s="623">
        <f t="shared" si="132"/>
        <v>17.100000000000001</v>
      </c>
      <c r="E185" s="623">
        <f t="shared" si="132"/>
        <v>15.153600000000001</v>
      </c>
      <c r="F185" s="623">
        <f t="shared" si="132"/>
        <v>0</v>
      </c>
      <c r="G185" s="623">
        <f t="shared" si="132"/>
        <v>0</v>
      </c>
      <c r="H185" s="623">
        <f t="shared" si="132"/>
        <v>15.153600000000001</v>
      </c>
      <c r="I185" s="623">
        <f t="shared" si="132"/>
        <v>31.860427899999998</v>
      </c>
      <c r="J185" s="623">
        <f t="shared" si="132"/>
        <v>12.375999999999999</v>
      </c>
      <c r="K185" s="623">
        <f t="shared" si="132"/>
        <v>15.846</v>
      </c>
      <c r="L185" s="623">
        <f t="shared" si="132"/>
        <v>15.015000000000001</v>
      </c>
      <c r="M185" s="624">
        <f t="shared" si="132"/>
        <v>0</v>
      </c>
      <c r="N185" s="624">
        <f t="shared" si="132"/>
        <v>0</v>
      </c>
      <c r="O185" s="624">
        <f t="shared" si="132"/>
        <v>0</v>
      </c>
      <c r="P185" s="1069">
        <f t="shared" si="132"/>
        <v>0</v>
      </c>
      <c r="Q185" s="624">
        <f t="shared" si="132"/>
        <v>0</v>
      </c>
      <c r="R185" s="1164">
        <f t="shared" si="135"/>
        <v>0</v>
      </c>
      <c r="S185" s="763"/>
      <c r="T185" s="763"/>
      <c r="U185" s="763"/>
      <c r="V185" s="763"/>
      <c r="W185" s="763"/>
      <c r="X185" s="763"/>
      <c r="Y185" s="763"/>
      <c r="Z185" s="763"/>
      <c r="AA185" s="763"/>
      <c r="AB185" s="763"/>
      <c r="AC185" s="763"/>
      <c r="AD185" s="629" t="s">
        <v>1385</v>
      </c>
      <c r="AE185" s="623">
        <f t="shared" si="136"/>
        <v>16.074000000000002</v>
      </c>
      <c r="AF185" s="623">
        <f t="shared" si="136"/>
        <v>17.100000000000001</v>
      </c>
      <c r="AG185" s="623">
        <f t="shared" si="136"/>
        <v>15.153600000000001</v>
      </c>
      <c r="AH185" s="623">
        <f t="shared" si="136"/>
        <v>0</v>
      </c>
      <c r="AI185" s="623">
        <f t="shared" si="136"/>
        <v>0</v>
      </c>
      <c r="AJ185" s="623">
        <f t="shared" si="136"/>
        <v>15.153600000000001</v>
      </c>
      <c r="AK185" s="623">
        <f t="shared" si="136"/>
        <v>31.860427899999998</v>
      </c>
      <c r="AL185" s="623">
        <f t="shared" si="136"/>
        <v>12.375999999999999</v>
      </c>
      <c r="AM185" s="623">
        <f t="shared" si="136"/>
        <v>15.846</v>
      </c>
      <c r="AN185" s="623">
        <f t="shared" si="136"/>
        <v>15.015000000000001</v>
      </c>
      <c r="AO185" s="623">
        <f t="shared" si="136"/>
        <v>0</v>
      </c>
      <c r="AP185" s="623">
        <f t="shared" si="136"/>
        <v>0</v>
      </c>
      <c r="AQ185" s="623">
        <f t="shared" si="136"/>
        <v>0</v>
      </c>
      <c r="AR185" s="764">
        <f t="shared" si="136"/>
        <v>0</v>
      </c>
      <c r="AS185" s="623">
        <f t="shared" si="136"/>
        <v>0</v>
      </c>
      <c r="AT185" s="623">
        <f t="shared" si="136"/>
        <v>0</v>
      </c>
      <c r="AU185" s="766" t="str">
        <f t="shared" si="134"/>
        <v>Loans</v>
      </c>
      <c r="AV185" s="669" t="str">
        <f>IFERROR(#REF!/#REF!*100-100,"")</f>
        <v/>
      </c>
      <c r="AW185" s="669" t="e">
        <f>#REF!-#REF!</f>
        <v>#REF!</v>
      </c>
      <c r="AX185" s="669" t="str">
        <f>IFERROR(#REF!/#REF!*100-100,"")</f>
        <v/>
      </c>
      <c r="AY185" s="669" t="e">
        <f>#REF!-#REF!</f>
        <v>#REF!</v>
      </c>
      <c r="AZ185" s="669" t="str">
        <f>IFERROR(#REF!/#REF!*100-100,"")</f>
        <v/>
      </c>
      <c r="BA185" s="669" t="e">
        <f>#REF!-#REF!</f>
        <v>#REF!</v>
      </c>
      <c r="BB185" s="669" t="str">
        <f>IFERROR(#REF!/I185*100-100,"")</f>
        <v/>
      </c>
      <c r="BC185" s="669" t="e">
        <f>#REF!-I185</f>
        <v>#REF!</v>
      </c>
      <c r="BE185" s="580" t="e">
        <f>#REF!-I185</f>
        <v>#REF!</v>
      </c>
      <c r="BF185" s="580" t="e">
        <f>#REF!-I185</f>
        <v>#REF!</v>
      </c>
      <c r="BG185" s="580" t="e">
        <f>#REF!-#REF!</f>
        <v>#REF!</v>
      </c>
      <c r="BH185" s="580" t="e">
        <f>#REF!-#REF!</f>
        <v>#REF!</v>
      </c>
    </row>
    <row r="186" spans="1:60" hidden="1" x14ac:dyDescent="0.25">
      <c r="A186" s="587"/>
      <c r="B186" s="630" t="str">
        <f t="shared" si="132"/>
        <v>Repayments</v>
      </c>
      <c r="C186" s="623">
        <f t="shared" si="132"/>
        <v>15.2</v>
      </c>
      <c r="D186" s="623">
        <f t="shared" si="132"/>
        <v>15.2</v>
      </c>
      <c r="E186" s="623">
        <f t="shared" si="132"/>
        <v>15.153</v>
      </c>
      <c r="F186" s="623">
        <f t="shared" si="132"/>
        <v>0</v>
      </c>
      <c r="G186" s="623">
        <f t="shared" si="132"/>
        <v>0</v>
      </c>
      <c r="H186" s="623">
        <f t="shared" si="132"/>
        <v>15.153</v>
      </c>
      <c r="I186" s="623">
        <f t="shared" si="132"/>
        <v>19</v>
      </c>
      <c r="J186" s="623">
        <f t="shared" si="132"/>
        <v>15.015000000000001</v>
      </c>
      <c r="K186" s="623">
        <f t="shared" si="132"/>
        <v>15.846</v>
      </c>
      <c r="L186" s="623">
        <f t="shared" si="132"/>
        <v>15.1</v>
      </c>
      <c r="M186" s="624">
        <f t="shared" si="132"/>
        <v>16.809000000000001</v>
      </c>
      <c r="N186" s="624">
        <f t="shared" si="132"/>
        <v>13.566000000000001</v>
      </c>
      <c r="O186" s="624">
        <f t="shared" si="132"/>
        <v>13.565</v>
      </c>
      <c r="P186" s="1069">
        <f t="shared" si="132"/>
        <v>19.872</v>
      </c>
      <c r="Q186" s="624">
        <f t="shared" si="132"/>
        <v>15.1</v>
      </c>
      <c r="R186" s="1164">
        <f t="shared" si="135"/>
        <v>5.508</v>
      </c>
      <c r="S186" s="763"/>
      <c r="T186" s="763"/>
      <c r="U186" s="763"/>
      <c r="V186" s="763"/>
      <c r="W186" s="763"/>
      <c r="X186" s="763"/>
      <c r="Y186" s="763"/>
      <c r="Z186" s="763"/>
      <c r="AA186" s="763"/>
      <c r="AB186" s="763"/>
      <c r="AC186" s="763"/>
      <c r="AD186" s="629" t="s">
        <v>1386</v>
      </c>
      <c r="AE186" s="623">
        <f t="shared" si="136"/>
        <v>15.2</v>
      </c>
      <c r="AF186" s="623">
        <f t="shared" si="136"/>
        <v>15.2</v>
      </c>
      <c r="AG186" s="623">
        <f t="shared" si="136"/>
        <v>15.153</v>
      </c>
      <c r="AH186" s="623">
        <f t="shared" si="136"/>
        <v>0</v>
      </c>
      <c r="AI186" s="623">
        <f t="shared" si="136"/>
        <v>0</v>
      </c>
      <c r="AJ186" s="623">
        <f t="shared" si="136"/>
        <v>15.153</v>
      </c>
      <c r="AK186" s="623">
        <f t="shared" si="136"/>
        <v>19</v>
      </c>
      <c r="AL186" s="623">
        <f t="shared" si="136"/>
        <v>15.015000000000001</v>
      </c>
      <c r="AM186" s="623">
        <f t="shared" si="136"/>
        <v>15.846</v>
      </c>
      <c r="AN186" s="623">
        <f t="shared" si="136"/>
        <v>15.1</v>
      </c>
      <c r="AO186" s="623">
        <f t="shared" si="136"/>
        <v>16.809000000000001</v>
      </c>
      <c r="AP186" s="623">
        <f t="shared" si="136"/>
        <v>13.566000000000001</v>
      </c>
      <c r="AQ186" s="623">
        <f t="shared" si="136"/>
        <v>13.565</v>
      </c>
      <c r="AR186" s="764">
        <f t="shared" si="136"/>
        <v>19.872</v>
      </c>
      <c r="AS186" s="623">
        <f t="shared" si="136"/>
        <v>15.1</v>
      </c>
      <c r="AT186" s="623">
        <f t="shared" si="136"/>
        <v>5.508</v>
      </c>
      <c r="AU186" s="766" t="str">
        <f t="shared" si="134"/>
        <v>Repayments</v>
      </c>
      <c r="AV186" s="669" t="str">
        <f>IFERROR(#REF!/#REF!*100-100,"")</f>
        <v/>
      </c>
      <c r="AW186" s="669" t="e">
        <f>#REF!-#REF!</f>
        <v>#REF!</v>
      </c>
      <c r="AX186" s="669" t="str">
        <f>IFERROR(#REF!/#REF!*100-100,"")</f>
        <v/>
      </c>
      <c r="AY186" s="669" t="e">
        <f>#REF!-#REF!</f>
        <v>#REF!</v>
      </c>
      <c r="AZ186" s="669" t="str">
        <f>IFERROR(#REF!/#REF!*100-100,"")</f>
        <v/>
      </c>
      <c r="BA186" s="669" t="e">
        <f>#REF!-#REF!</f>
        <v>#REF!</v>
      </c>
      <c r="BB186" s="669" t="str">
        <f>IFERROR(#REF!/I186*100-100,"")</f>
        <v/>
      </c>
      <c r="BC186" s="669" t="e">
        <f>#REF!-I186</f>
        <v>#REF!</v>
      </c>
      <c r="BE186" s="580" t="e">
        <f>#REF!-I186</f>
        <v>#REF!</v>
      </c>
      <c r="BF186" s="580" t="e">
        <f>#REF!-I186</f>
        <v>#REF!</v>
      </c>
      <c r="BG186" s="580" t="e">
        <f>#REF!-#REF!</f>
        <v>#REF!</v>
      </c>
      <c r="BH186" s="580" t="e">
        <f>#REF!-#REF!</f>
        <v>#REF!</v>
      </c>
    </row>
    <row r="187" spans="1:60" hidden="1" x14ac:dyDescent="0.25">
      <c r="A187" s="587"/>
      <c r="B187" s="43" t="str">
        <f t="shared" si="132"/>
        <v>External</v>
      </c>
      <c r="C187" s="623">
        <f t="shared" si="132"/>
        <v>-5.5466000000000015</v>
      </c>
      <c r="D187" s="623">
        <f t="shared" si="132"/>
        <v>-14.9156</v>
      </c>
      <c r="E187" s="623">
        <f t="shared" si="132"/>
        <v>-13.411521499999999</v>
      </c>
      <c r="F187" s="623">
        <f t="shared" si="132"/>
        <v>0</v>
      </c>
      <c r="G187" s="623">
        <f t="shared" si="132"/>
        <v>0</v>
      </c>
      <c r="H187" s="623">
        <f t="shared" si="132"/>
        <v>-13.411521499999999</v>
      </c>
      <c r="I187" s="623">
        <f t="shared" si="132"/>
        <v>-10.915661439999999</v>
      </c>
      <c r="J187" s="623">
        <f t="shared" si="132"/>
        <v>16.687361139999997</v>
      </c>
      <c r="K187" s="623">
        <f t="shared" si="132"/>
        <v>-12.48247829</v>
      </c>
      <c r="L187" s="623">
        <f t="shared" si="132"/>
        <v>1.9600000000000009</v>
      </c>
      <c r="M187" s="624">
        <f t="shared" si="132"/>
        <v>-46.296460559999993</v>
      </c>
      <c r="N187" s="624">
        <f t="shared" si="132"/>
        <v>-48.406999999999996</v>
      </c>
      <c r="O187" s="624">
        <f t="shared" si="132"/>
        <v>-48.815899999999999</v>
      </c>
      <c r="P187" s="1069">
        <f t="shared" si="132"/>
        <v>-51.225700000000003</v>
      </c>
      <c r="Q187" s="624">
        <f t="shared" si="132"/>
        <v>-51.225700000000003</v>
      </c>
      <c r="R187" s="1164">
        <f t="shared" si="135"/>
        <v>-51.225700000000003</v>
      </c>
      <c r="S187" s="763"/>
      <c r="T187" s="763"/>
      <c r="U187" s="763"/>
      <c r="V187" s="763"/>
      <c r="W187" s="763"/>
      <c r="X187" s="763"/>
      <c r="Y187" s="763"/>
      <c r="Z187" s="763"/>
      <c r="AA187" s="763"/>
      <c r="AB187" s="763"/>
      <c r="AC187" s="763"/>
      <c r="AD187" s="576" t="s">
        <v>1387</v>
      </c>
      <c r="AE187" s="623">
        <f t="shared" si="136"/>
        <v>-5.5466000000000015</v>
      </c>
      <c r="AF187" s="623">
        <f t="shared" si="136"/>
        <v>-14.9156</v>
      </c>
      <c r="AG187" s="623">
        <f t="shared" si="136"/>
        <v>-13.411521499999999</v>
      </c>
      <c r="AH187" s="623">
        <f t="shared" si="136"/>
        <v>0</v>
      </c>
      <c r="AI187" s="623">
        <f t="shared" si="136"/>
        <v>0</v>
      </c>
      <c r="AJ187" s="623">
        <f t="shared" si="136"/>
        <v>-13.411521499999999</v>
      </c>
      <c r="AK187" s="623">
        <f t="shared" si="136"/>
        <v>-10.915661439999999</v>
      </c>
      <c r="AL187" s="623">
        <f t="shared" si="136"/>
        <v>16.687361139999997</v>
      </c>
      <c r="AM187" s="623">
        <f t="shared" si="136"/>
        <v>-12.48247829</v>
      </c>
      <c r="AN187" s="623">
        <f t="shared" si="136"/>
        <v>1.9600000000000009</v>
      </c>
      <c r="AO187" s="623">
        <f t="shared" si="136"/>
        <v>-46.296460559999993</v>
      </c>
      <c r="AP187" s="623">
        <f t="shared" si="136"/>
        <v>-48.406999999999996</v>
      </c>
      <c r="AQ187" s="623">
        <f t="shared" si="136"/>
        <v>-48.815899999999999</v>
      </c>
      <c r="AR187" s="764">
        <f t="shared" si="136"/>
        <v>-51.225700000000003</v>
      </c>
      <c r="AS187" s="623">
        <f t="shared" si="136"/>
        <v>-51.225700000000003</v>
      </c>
      <c r="AT187" s="623">
        <f t="shared" si="136"/>
        <v>-51.225700000000003</v>
      </c>
      <c r="AU187" s="765" t="str">
        <f t="shared" si="134"/>
        <v>Foreign</v>
      </c>
      <c r="AV187" s="669" t="str">
        <f>IFERROR(#REF!/#REF!*100-100,"")</f>
        <v/>
      </c>
      <c r="AW187" s="669" t="e">
        <f>#REF!-#REF!</f>
        <v>#REF!</v>
      </c>
      <c r="AX187" s="669" t="str">
        <f>IFERROR(#REF!/#REF!*100-100,"")</f>
        <v/>
      </c>
      <c r="AY187" s="669" t="e">
        <f>#REF!-#REF!</f>
        <v>#REF!</v>
      </c>
      <c r="AZ187" s="669" t="str">
        <f>IFERROR(#REF!/#REF!*100-100,"")</f>
        <v/>
      </c>
      <c r="BA187" s="669" t="e">
        <f>#REF!-#REF!</f>
        <v>#REF!</v>
      </c>
      <c r="BB187" s="669" t="str">
        <f>IFERROR(#REF!/I187*100-100,"")</f>
        <v/>
      </c>
      <c r="BC187" s="669" t="e">
        <f>#REF!-I187</f>
        <v>#REF!</v>
      </c>
      <c r="BE187" s="580" t="e">
        <f>#REF!-I187</f>
        <v>#REF!</v>
      </c>
      <c r="BF187" s="580" t="e">
        <f>#REF!-I187</f>
        <v>#REF!</v>
      </c>
      <c r="BG187" s="580" t="e">
        <f>#REF!-#REF!</f>
        <v>#REF!</v>
      </c>
      <c r="BH187" s="580" t="e">
        <f>#REF!-#REF!</f>
        <v>#REF!</v>
      </c>
    </row>
    <row r="188" spans="1:60" hidden="1" x14ac:dyDescent="0.25">
      <c r="A188" s="587"/>
      <c r="B188" s="630" t="str">
        <f t="shared" si="132"/>
        <v>Loans</v>
      </c>
      <c r="C188" s="623">
        <f t="shared" si="132"/>
        <v>12.7545</v>
      </c>
      <c r="D188" s="623">
        <f t="shared" si="132"/>
        <v>0</v>
      </c>
      <c r="E188" s="623">
        <f t="shared" si="132"/>
        <v>0</v>
      </c>
      <c r="F188" s="623">
        <f t="shared" si="132"/>
        <v>0</v>
      </c>
      <c r="G188" s="623">
        <f t="shared" si="132"/>
        <v>0</v>
      </c>
      <c r="H188" s="623">
        <f t="shared" si="132"/>
        <v>0</v>
      </c>
      <c r="I188" s="623">
        <f t="shared" si="132"/>
        <v>0</v>
      </c>
      <c r="J188" s="623">
        <f t="shared" si="132"/>
        <v>22.947534459999996</v>
      </c>
      <c r="K188" s="623">
        <f t="shared" si="132"/>
        <v>0</v>
      </c>
      <c r="L188" s="623">
        <f t="shared" si="132"/>
        <v>22</v>
      </c>
      <c r="M188" s="608">
        <f t="shared" si="132"/>
        <v>0</v>
      </c>
      <c r="N188" s="608">
        <f t="shared" si="132"/>
        <v>0</v>
      </c>
      <c r="O188" s="608">
        <f t="shared" si="132"/>
        <v>0</v>
      </c>
      <c r="P188" s="1068">
        <f t="shared" si="132"/>
        <v>0</v>
      </c>
      <c r="Q188" s="624">
        <f t="shared" si="132"/>
        <v>0</v>
      </c>
      <c r="R188" s="1164">
        <f t="shared" si="135"/>
        <v>0</v>
      </c>
      <c r="S188" s="763"/>
      <c r="T188" s="763"/>
      <c r="U188" s="763"/>
      <c r="V188" s="763"/>
      <c r="W188" s="763"/>
      <c r="X188" s="763"/>
      <c r="Y188" s="763"/>
      <c r="Z188" s="763"/>
      <c r="AA188" s="763"/>
      <c r="AB188" s="763"/>
      <c r="AC188" s="763"/>
      <c r="AD188" s="629" t="s">
        <v>1385</v>
      </c>
      <c r="AE188" s="623">
        <f t="shared" si="136"/>
        <v>12.7545</v>
      </c>
      <c r="AF188" s="623">
        <f t="shared" si="136"/>
        <v>0</v>
      </c>
      <c r="AG188" s="623">
        <f t="shared" si="136"/>
        <v>0</v>
      </c>
      <c r="AH188" s="623">
        <f t="shared" si="136"/>
        <v>0</v>
      </c>
      <c r="AI188" s="623">
        <f t="shared" si="136"/>
        <v>0</v>
      </c>
      <c r="AJ188" s="623">
        <f t="shared" si="136"/>
        <v>0</v>
      </c>
      <c r="AK188" s="623">
        <f t="shared" si="136"/>
        <v>0</v>
      </c>
      <c r="AL188" s="623">
        <f t="shared" si="136"/>
        <v>22.947534459999996</v>
      </c>
      <c r="AM188" s="623">
        <f t="shared" si="136"/>
        <v>0</v>
      </c>
      <c r="AN188" s="623">
        <f t="shared" si="136"/>
        <v>22</v>
      </c>
      <c r="AO188" s="623">
        <f t="shared" si="136"/>
        <v>0</v>
      </c>
      <c r="AP188" s="623">
        <f t="shared" si="136"/>
        <v>0</v>
      </c>
      <c r="AQ188" s="623">
        <f t="shared" si="136"/>
        <v>0</v>
      </c>
      <c r="AR188" s="764">
        <f t="shared" si="136"/>
        <v>0</v>
      </c>
      <c r="AS188" s="623">
        <f t="shared" si="136"/>
        <v>0</v>
      </c>
      <c r="AT188" s="623">
        <f t="shared" si="136"/>
        <v>0</v>
      </c>
      <c r="AU188" s="766" t="str">
        <f t="shared" si="134"/>
        <v>Loans</v>
      </c>
      <c r="AV188" s="669" t="str">
        <f>IFERROR(#REF!/#REF!*100-100,"")</f>
        <v/>
      </c>
      <c r="AW188" s="669" t="e">
        <f>#REF!-#REF!</f>
        <v>#REF!</v>
      </c>
      <c r="AX188" s="669" t="str">
        <f>IFERROR(#REF!/#REF!*100-100,"")</f>
        <v/>
      </c>
      <c r="AY188" s="669" t="e">
        <f>#REF!-#REF!</f>
        <v>#REF!</v>
      </c>
      <c r="AZ188" s="669" t="str">
        <f>IFERROR(#REF!/#REF!*100-100,"")</f>
        <v/>
      </c>
      <c r="BA188" s="669" t="e">
        <f>#REF!-#REF!</f>
        <v>#REF!</v>
      </c>
      <c r="BB188" s="669" t="str">
        <f>IFERROR(#REF!/I188*100-100,"")</f>
        <v/>
      </c>
      <c r="BC188" s="669" t="e">
        <f>#REF!-I188</f>
        <v>#REF!</v>
      </c>
      <c r="BE188" s="580" t="e">
        <f>#REF!-I188</f>
        <v>#REF!</v>
      </c>
      <c r="BF188" s="580" t="e">
        <f>#REF!-I188</f>
        <v>#REF!</v>
      </c>
      <c r="BG188" s="580" t="e">
        <f>#REF!-#REF!</f>
        <v>#REF!</v>
      </c>
      <c r="BH188" s="580" t="e">
        <f>#REF!-#REF!</f>
        <v>#REF!</v>
      </c>
    </row>
    <row r="189" spans="1:60" hidden="1" x14ac:dyDescent="0.25">
      <c r="A189" s="587"/>
      <c r="B189" s="630" t="str">
        <f t="shared" si="132"/>
        <v>Repayments</v>
      </c>
      <c r="C189" s="623">
        <f t="shared" si="132"/>
        <v>-18.301100000000002</v>
      </c>
      <c r="D189" s="623">
        <f t="shared" si="132"/>
        <v>-14.9156</v>
      </c>
      <c r="E189" s="623">
        <f t="shared" si="132"/>
        <v>-13.411521499999999</v>
      </c>
      <c r="F189" s="623">
        <f t="shared" si="132"/>
        <v>0</v>
      </c>
      <c r="G189" s="623">
        <f t="shared" si="132"/>
        <v>0</v>
      </c>
      <c r="H189" s="623">
        <f t="shared" si="132"/>
        <v>13.411521499999999</v>
      </c>
      <c r="I189" s="623">
        <f t="shared" si="132"/>
        <v>10.915661439999999</v>
      </c>
      <c r="J189" s="623">
        <f t="shared" si="132"/>
        <v>6.2601733200000007</v>
      </c>
      <c r="K189" s="623">
        <f t="shared" si="132"/>
        <v>12.48247829</v>
      </c>
      <c r="L189" s="623">
        <f t="shared" si="132"/>
        <v>20.04</v>
      </c>
      <c r="M189" s="608">
        <f t="shared" si="132"/>
        <v>46.296460559999993</v>
      </c>
      <c r="N189" s="608">
        <f t="shared" si="132"/>
        <v>48.406999999999996</v>
      </c>
      <c r="O189" s="608">
        <f t="shared" si="132"/>
        <v>48.815899999999999</v>
      </c>
      <c r="P189" s="1068">
        <f t="shared" si="132"/>
        <v>51.225700000000003</v>
      </c>
      <c r="Q189" s="624">
        <f t="shared" si="132"/>
        <v>51.225700000000003</v>
      </c>
      <c r="R189" s="1164">
        <f t="shared" si="135"/>
        <v>51.225700000000003</v>
      </c>
      <c r="S189" s="763"/>
      <c r="T189" s="763"/>
      <c r="U189" s="763"/>
      <c r="V189" s="763"/>
      <c r="W189" s="763"/>
      <c r="X189" s="763"/>
      <c r="Y189" s="763"/>
      <c r="Z189" s="763"/>
      <c r="AA189" s="763"/>
      <c r="AB189" s="763"/>
      <c r="AC189" s="763"/>
      <c r="AD189" s="629" t="s">
        <v>1386</v>
      </c>
      <c r="AE189" s="623">
        <f t="shared" si="136"/>
        <v>-18.301100000000002</v>
      </c>
      <c r="AF189" s="623">
        <f t="shared" si="136"/>
        <v>-14.9156</v>
      </c>
      <c r="AG189" s="623">
        <f t="shared" si="136"/>
        <v>-13.411521499999999</v>
      </c>
      <c r="AH189" s="623">
        <f t="shared" si="136"/>
        <v>0</v>
      </c>
      <c r="AI189" s="623">
        <f t="shared" si="136"/>
        <v>0</v>
      </c>
      <c r="AJ189" s="623">
        <f t="shared" si="136"/>
        <v>13.411521499999999</v>
      </c>
      <c r="AK189" s="623">
        <f t="shared" si="136"/>
        <v>10.915661439999999</v>
      </c>
      <c r="AL189" s="623">
        <f t="shared" si="136"/>
        <v>6.2601733200000007</v>
      </c>
      <c r="AM189" s="623">
        <f t="shared" si="136"/>
        <v>12.48247829</v>
      </c>
      <c r="AN189" s="623">
        <f t="shared" si="136"/>
        <v>20.04</v>
      </c>
      <c r="AO189" s="623">
        <f t="shared" si="136"/>
        <v>46.296460559999993</v>
      </c>
      <c r="AP189" s="623">
        <f t="shared" si="136"/>
        <v>48.406999999999996</v>
      </c>
      <c r="AQ189" s="623">
        <f t="shared" si="136"/>
        <v>48.815899999999999</v>
      </c>
      <c r="AR189" s="764">
        <f t="shared" si="136"/>
        <v>51.225700000000003</v>
      </c>
      <c r="AS189" s="623">
        <f t="shared" si="136"/>
        <v>51.225700000000003</v>
      </c>
      <c r="AT189" s="623">
        <f t="shared" si="136"/>
        <v>51.225700000000003</v>
      </c>
      <c r="AU189" s="766" t="str">
        <f t="shared" si="134"/>
        <v>Repayments</v>
      </c>
      <c r="AV189" s="669" t="str">
        <f>IFERROR(#REF!/#REF!*100-100,"")</f>
        <v/>
      </c>
      <c r="AW189" s="669" t="e">
        <f>#REF!-#REF!</f>
        <v>#REF!</v>
      </c>
      <c r="AX189" s="669" t="str">
        <f>IFERROR(#REF!/#REF!*100-100,"")</f>
        <v/>
      </c>
      <c r="AY189" s="669" t="e">
        <f>#REF!-#REF!</f>
        <v>#REF!</v>
      </c>
      <c r="AZ189" s="669" t="str">
        <f>IFERROR(#REF!/#REF!*100-100,"")</f>
        <v/>
      </c>
      <c r="BA189" s="669" t="e">
        <f>#REF!-#REF!</f>
        <v>#REF!</v>
      </c>
      <c r="BB189" s="669" t="str">
        <f>IFERROR(#REF!/I189*100-100,"")</f>
        <v/>
      </c>
      <c r="BC189" s="669" t="e">
        <f>#REF!-I189</f>
        <v>#REF!</v>
      </c>
      <c r="BE189" s="580" t="e">
        <f>#REF!-I189</f>
        <v>#REF!</v>
      </c>
      <c r="BF189" s="580" t="e">
        <f>#REF!-I189</f>
        <v>#REF!</v>
      </c>
      <c r="BG189" s="580" t="e">
        <f>#REF!-#REF!</f>
        <v>#REF!</v>
      </c>
      <c r="BH189" s="580" t="e">
        <f>#REF!-#REF!</f>
        <v>#REF!</v>
      </c>
    </row>
    <row r="190" spans="1:60" hidden="1" x14ac:dyDescent="0.25">
      <c r="A190" s="587"/>
      <c r="B190" s="581"/>
      <c r="C190" s="581"/>
      <c r="D190" s="581"/>
      <c r="E190" s="581"/>
      <c r="F190" s="581"/>
      <c r="G190" s="581"/>
      <c r="H190" s="767"/>
      <c r="I190" s="767"/>
      <c r="J190" s="767"/>
      <c r="K190" s="767"/>
      <c r="L190" s="767"/>
      <c r="M190" s="1008"/>
      <c r="N190" s="1008"/>
      <c r="O190" s="768"/>
      <c r="P190" s="768"/>
      <c r="Q190" s="768"/>
      <c r="R190" s="768"/>
      <c r="S190" s="767"/>
      <c r="T190" s="767"/>
      <c r="U190" s="767"/>
      <c r="V190" s="767"/>
      <c r="W190" s="752"/>
      <c r="X190" s="752"/>
      <c r="Y190" s="752"/>
      <c r="Z190" s="752"/>
      <c r="AA190" s="752"/>
      <c r="AB190" s="769"/>
      <c r="AC190" s="769"/>
      <c r="AD190" s="541"/>
      <c r="AE190" s="769"/>
      <c r="AF190" s="769"/>
      <c r="AG190" s="769"/>
      <c r="AH190" s="769"/>
      <c r="AI190" s="769"/>
      <c r="AJ190" s="769"/>
      <c r="AK190" s="769"/>
      <c r="AL190" s="769"/>
      <c r="AM190" s="769"/>
      <c r="AN190" s="769"/>
      <c r="AO190" s="769"/>
      <c r="AP190" s="769"/>
      <c r="AQ190" s="769"/>
      <c r="AR190" s="769"/>
      <c r="AS190" s="769"/>
      <c r="AU190" s="541"/>
      <c r="AV190" s="669" t="str">
        <f>IFERROR(#REF!/#REF!*100-100,"")</f>
        <v/>
      </c>
      <c r="AW190" s="669" t="e">
        <f>#REF!-#REF!</f>
        <v>#REF!</v>
      </c>
      <c r="AX190" s="669" t="str">
        <f>IFERROR(#REF!/#REF!*100-100,"")</f>
        <v/>
      </c>
      <c r="AY190" s="669" t="e">
        <f>#REF!-#REF!</f>
        <v>#REF!</v>
      </c>
      <c r="AZ190" s="669" t="str">
        <f>IFERROR(#REF!/#REF!*100-100,"")</f>
        <v/>
      </c>
      <c r="BA190" s="669" t="e">
        <f>#REF!-#REF!</f>
        <v>#REF!</v>
      </c>
      <c r="BB190" s="669" t="str">
        <f>IFERROR(#REF!/I190*100-100,"")</f>
        <v/>
      </c>
      <c r="BC190" s="669" t="e">
        <f>#REF!-I190</f>
        <v>#REF!</v>
      </c>
    </row>
    <row r="191" spans="1:60" hidden="1" x14ac:dyDescent="0.25">
      <c r="A191" s="587"/>
      <c r="B191" s="754"/>
      <c r="C191" s="754"/>
      <c r="D191" s="754"/>
      <c r="E191" s="754"/>
      <c r="F191" s="754"/>
      <c r="G191" s="754"/>
      <c r="H191" s="739"/>
      <c r="I191" s="739"/>
      <c r="J191" s="739"/>
      <c r="K191" s="739"/>
      <c r="L191" s="739"/>
      <c r="M191" s="1063"/>
      <c r="N191" s="1063"/>
      <c r="O191" s="1064"/>
      <c r="P191" s="1064"/>
      <c r="Q191" s="1064"/>
      <c r="R191" s="1172"/>
      <c r="S191" s="739"/>
      <c r="T191" s="739"/>
      <c r="U191" s="739"/>
      <c r="V191" s="739"/>
      <c r="W191" s="739"/>
      <c r="X191" s="739"/>
      <c r="Y191" s="739"/>
      <c r="Z191" s="739"/>
      <c r="AA191" s="739"/>
      <c r="AB191" s="739"/>
      <c r="AC191" s="739"/>
      <c r="AP191" s="537"/>
      <c r="AQ191" s="537"/>
      <c r="AU191" s="754"/>
      <c r="AV191" s="669" t="str">
        <f>IFERROR(#REF!/#REF!*100-100,"")</f>
        <v/>
      </c>
      <c r="AW191" s="669" t="e">
        <f>#REF!-#REF!</f>
        <v>#REF!</v>
      </c>
      <c r="AX191" s="669" t="str">
        <f>IFERROR(#REF!/#REF!*100-100,"")</f>
        <v/>
      </c>
      <c r="AY191" s="669" t="e">
        <f>#REF!-#REF!</f>
        <v>#REF!</v>
      </c>
      <c r="AZ191" s="669" t="str">
        <f>IFERROR(#REF!/#REF!*100-100,"")</f>
        <v/>
      </c>
      <c r="BA191" s="669" t="e">
        <f>#REF!-#REF!</f>
        <v>#REF!</v>
      </c>
      <c r="BB191" s="669" t="str">
        <f>IFERROR(#REF!/I191*100-100,"")</f>
        <v/>
      </c>
      <c r="BC191" s="669" t="e">
        <f>#REF!-I191</f>
        <v>#REF!</v>
      </c>
    </row>
    <row r="192" spans="1:60" hidden="1" x14ac:dyDescent="0.25">
      <c r="A192" s="587"/>
      <c r="AP192" s="537"/>
      <c r="AQ192" s="537"/>
      <c r="AV192" s="565" t="str">
        <f>IFERROR(#REF!/#REF!*100-100,"")</f>
        <v/>
      </c>
      <c r="AW192" s="565" t="e">
        <f>#REF!-#REF!</f>
        <v>#REF!</v>
      </c>
      <c r="AX192" s="565" t="str">
        <f>IFERROR(#REF!/#REF!*100-100,"")</f>
        <v/>
      </c>
      <c r="AY192" s="565" t="e">
        <f>#REF!-#REF!</f>
        <v>#REF!</v>
      </c>
      <c r="AZ192" s="565" t="str">
        <f>IFERROR(#REF!/#REF!*100-100,"")</f>
        <v/>
      </c>
      <c r="BA192" s="565" t="e">
        <f>#REF!-#REF!</f>
        <v>#REF!</v>
      </c>
      <c r="BB192" s="565" t="str">
        <f>IFERROR(#REF!/I192*100-100,"")</f>
        <v/>
      </c>
      <c r="BC192" s="565" t="e">
        <f>#REF!-I192</f>
        <v>#REF!</v>
      </c>
    </row>
    <row r="193" spans="1:60" hidden="1" x14ac:dyDescent="0.25">
      <c r="A193" s="587"/>
      <c r="H193" s="739">
        <v>1000000</v>
      </c>
      <c r="I193" s="739">
        <v>1000000</v>
      </c>
      <c r="J193" s="739"/>
      <c r="K193" s="739"/>
      <c r="L193" s="739"/>
      <c r="M193" s="1063"/>
      <c r="N193" s="1063"/>
      <c r="O193" s="1064"/>
      <c r="P193" s="1064"/>
      <c r="Q193" s="1064"/>
      <c r="R193" s="1172"/>
      <c r="S193" s="739"/>
      <c r="T193" s="739"/>
      <c r="U193" s="739"/>
      <c r="V193" s="739"/>
      <c r="W193" s="739"/>
      <c r="X193" s="739"/>
      <c r="Y193" s="739"/>
      <c r="Z193" s="739"/>
      <c r="AA193" s="739"/>
      <c r="AB193" s="739"/>
      <c r="AC193" s="739"/>
      <c r="AP193" s="537"/>
      <c r="AQ193" s="537"/>
      <c r="AV193" s="565" t="str">
        <f>IFERROR(#REF!/#REF!*100-100,"")</f>
        <v/>
      </c>
      <c r="AW193" s="565" t="e">
        <f>#REF!-#REF!</f>
        <v>#REF!</v>
      </c>
      <c r="AX193" s="565" t="str">
        <f>IFERROR(#REF!/#REF!*100-100,"")</f>
        <v/>
      </c>
      <c r="AY193" s="565" t="e">
        <f>#REF!-#REF!</f>
        <v>#REF!</v>
      </c>
      <c r="AZ193" s="565" t="str">
        <f>IFERROR(#REF!/#REF!*100-100,"")</f>
        <v/>
      </c>
      <c r="BA193" s="565" t="e">
        <f>#REF!-#REF!</f>
        <v>#REF!</v>
      </c>
      <c r="BB193" s="565" t="str">
        <f>IFERROR(#REF!/I193*100-100,"")</f>
        <v/>
      </c>
      <c r="BC193" s="565" t="e">
        <f>#REF!-I193</f>
        <v>#REF!</v>
      </c>
    </row>
    <row r="194" spans="1:60" hidden="1" x14ac:dyDescent="0.25">
      <c r="A194" s="587"/>
      <c r="B194" s="534" t="s">
        <v>1469</v>
      </c>
      <c r="H194" s="38"/>
      <c r="I194" s="770">
        <f t="shared" ref="I194:P194" si="137">I198/I268</f>
        <v>0.21304296729172248</v>
      </c>
      <c r="J194" s="770">
        <f t="shared" si="137"/>
        <v>0.229051018619012</v>
      </c>
      <c r="K194" s="770">
        <f t="shared" si="137"/>
        <v>0.21698444169260536</v>
      </c>
      <c r="L194" s="770">
        <f t="shared" si="137"/>
        <v>0.18898403461653238</v>
      </c>
      <c r="M194" s="1070">
        <f t="shared" si="137"/>
        <v>0.20346397682730424</v>
      </c>
      <c r="N194" s="1070">
        <f t="shared" si="137"/>
        <v>0.20129764528476976</v>
      </c>
      <c r="O194" s="1071">
        <f t="shared" si="137"/>
        <v>0.19881956849553414</v>
      </c>
      <c r="P194" s="1071">
        <f t="shared" si="137"/>
        <v>0.19101916083156925</v>
      </c>
      <c r="AP194" s="537"/>
      <c r="AQ194" s="537"/>
      <c r="AV194" s="565" t="str">
        <f>IFERROR(#REF!/#REF!*100-100,"")</f>
        <v/>
      </c>
      <c r="AW194" s="565" t="e">
        <f>#REF!-#REF!</f>
        <v>#REF!</v>
      </c>
      <c r="AX194" s="565" t="str">
        <f>IFERROR(#REF!/#REF!*100-100,"")</f>
        <v/>
      </c>
      <c r="AY194" s="565" t="e">
        <f>#REF!-#REF!</f>
        <v>#REF!</v>
      </c>
      <c r="AZ194" s="565" t="str">
        <f>IFERROR(#REF!/#REF!*100-100,"")</f>
        <v/>
      </c>
      <c r="BA194" s="565" t="e">
        <f>#REF!-#REF!</f>
        <v>#REF!</v>
      </c>
      <c r="BB194" s="565" t="str">
        <f>IFERROR(#REF!/I194*100-100,"")</f>
        <v/>
      </c>
      <c r="BC194" s="565" t="e">
        <f>#REF!-I194</f>
        <v>#REF!</v>
      </c>
    </row>
    <row r="195" spans="1:60" x14ac:dyDescent="0.25">
      <c r="A195" s="587"/>
      <c r="B195" s="581" t="s">
        <v>7</v>
      </c>
      <c r="C195" s="581"/>
      <c r="D195" s="581"/>
      <c r="E195" s="581"/>
      <c r="F195" s="581"/>
      <c r="G195" s="581"/>
      <c r="H195" s="44"/>
      <c r="I195" s="44"/>
      <c r="J195" s="44"/>
      <c r="K195" s="44"/>
      <c r="L195" s="44"/>
      <c r="M195" s="793"/>
      <c r="N195" s="971"/>
      <c r="S195" s="640"/>
      <c r="T195" s="640"/>
      <c r="U195" s="640"/>
      <c r="V195" s="640"/>
      <c r="W195" s="640"/>
      <c r="X195" s="640"/>
      <c r="Y195" s="640"/>
      <c r="Z195" s="640"/>
      <c r="AA195" s="640"/>
      <c r="AB195" s="640"/>
      <c r="AC195" s="640"/>
      <c r="AP195" s="537"/>
      <c r="AQ195" s="537"/>
      <c r="AU195" s="581" t="s">
        <v>1470</v>
      </c>
      <c r="AV195" s="565" t="str">
        <f>IFERROR(#REF!/#REF!*100-100,"")</f>
        <v/>
      </c>
      <c r="AW195" s="565" t="e">
        <f>#REF!-#REF!</f>
        <v>#REF!</v>
      </c>
      <c r="AX195" s="565" t="str">
        <f>IFERROR(#REF!/#REF!*100-100,"")</f>
        <v/>
      </c>
      <c r="AY195" s="565" t="e">
        <f>#REF!-#REF!</f>
        <v>#REF!</v>
      </c>
      <c r="AZ195" s="565" t="str">
        <f>IFERROR(#REF!/#REF!*100-100,"")</f>
        <v/>
      </c>
      <c r="BA195" s="565" t="e">
        <f>#REF!-#REF!</f>
        <v>#REF!</v>
      </c>
      <c r="BB195" s="565" t="str">
        <f>IFERROR(#REF!/I195*100-100,"")</f>
        <v/>
      </c>
      <c r="BC195" s="565" t="e">
        <f>#REF!-I195</f>
        <v>#REF!</v>
      </c>
    </row>
    <row r="196" spans="1:60" ht="66" customHeight="1" x14ac:dyDescent="0.25">
      <c r="A196" s="645"/>
      <c r="B196" s="1198"/>
      <c r="C196" s="210" t="str">
        <f>C3</f>
        <v>2013/14 Actual</v>
      </c>
      <c r="D196" s="210" t="str">
        <f>D3</f>
        <v>2014/15 Actual</v>
      </c>
      <c r="E196" s="210" t="str">
        <f>E3</f>
        <v>2015/16 Actual</v>
      </c>
      <c r="F196" s="210" t="str">
        <f>F3</f>
        <v>2016/17 Actual</v>
      </c>
      <c r="G196" s="210" t="s">
        <v>1471</v>
      </c>
      <c r="H196" s="210" t="s">
        <v>1472</v>
      </c>
      <c r="I196" s="210" t="s">
        <v>1473</v>
      </c>
      <c r="J196" s="210" t="s">
        <v>1474</v>
      </c>
      <c r="K196" s="210" t="s">
        <v>1475</v>
      </c>
      <c r="L196" s="210" t="s">
        <v>1476</v>
      </c>
      <c r="M196" s="1199" t="str">
        <f>Sum_Bud_data!N9</f>
        <v>Actual FY2025</v>
      </c>
      <c r="N196" s="1199" t="str">
        <f>Sum_Bud_data!O9</f>
        <v>Budget Estimate 2025/26</v>
      </c>
      <c r="O196" s="1200" t="str">
        <f>Sum_Bud_data!P9</f>
        <v>Budget Outturn FY2026</v>
      </c>
      <c r="P196" s="1200" t="str">
        <f>Sum_Bud_data!U9</f>
        <v xml:space="preserve">Budget Estimate 2026/27 </v>
      </c>
      <c r="Q196" s="1200" t="str">
        <f>Sum_Bud_data!Z9</f>
        <v>Budget Estimate 2027/28</v>
      </c>
      <c r="R196" s="1201" t="str">
        <f>Sum_Bud_data!AE9</f>
        <v>Budget Estimate 2028/29</v>
      </c>
      <c r="S196" s="546"/>
      <c r="T196" s="546"/>
      <c r="U196" s="546"/>
      <c r="V196" s="546"/>
      <c r="W196" s="771"/>
      <c r="X196" s="546"/>
      <c r="Y196" s="546"/>
      <c r="Z196" s="546"/>
      <c r="AA196" s="546"/>
      <c r="AB196" s="546"/>
      <c r="AC196" s="546"/>
      <c r="AD196" s="547"/>
      <c r="AE196" s="547" t="s">
        <v>1477</v>
      </c>
      <c r="AF196" s="547" t="s">
        <v>1478</v>
      </c>
      <c r="AG196" s="547" t="s">
        <v>1479</v>
      </c>
      <c r="AH196" s="547" t="s">
        <v>1480</v>
      </c>
      <c r="AI196" s="547" t="s">
        <v>1481</v>
      </c>
      <c r="AJ196" s="547" t="s">
        <v>1477</v>
      </c>
      <c r="AK196" s="547" t="s">
        <v>1478</v>
      </c>
      <c r="AL196" s="547" t="s">
        <v>1479</v>
      </c>
      <c r="AM196" s="547" t="str">
        <f>AM301</f>
        <v>21/22 Ola</v>
      </c>
      <c r="AN196" s="547" t="str">
        <f>AN301</f>
        <v>22/23 (P)</v>
      </c>
      <c r="AO196" s="547" t="str">
        <f t="shared" ref="AO196:AT196" si="138">AO3</f>
        <v>2023/24 Ola Fakaangaanga</v>
      </c>
      <c r="AP196" s="547" t="str">
        <f t="shared" si="138"/>
        <v>2024/25 Patiseti</v>
      </c>
      <c r="AQ196" s="547" t="str">
        <f t="shared" si="138"/>
        <v>24/25 Esitimeti Liliu</v>
      </c>
      <c r="AR196" s="547" t="str">
        <f t="shared" si="138"/>
        <v>2025/26 Patiseti Fakaangaanga</v>
      </c>
      <c r="AS196" s="547" t="str">
        <f t="shared" si="138"/>
        <v>2026/27 Patiseti Fakaangaanga</v>
      </c>
      <c r="AT196" s="547" t="str">
        <f t="shared" si="138"/>
        <v>2027/28 Patiseti Fakaangaanga</v>
      </c>
      <c r="AU196" s="647"/>
      <c r="AV196" s="565" t="str">
        <f>IFERROR(#REF!/#REF!*100-100,"")</f>
        <v/>
      </c>
      <c r="AW196" s="565" t="e">
        <f>#REF!-#REF!</f>
        <v>#REF!</v>
      </c>
      <c r="AX196" s="565" t="str">
        <f>IFERROR(#REF!/#REF!*100-100,"")</f>
        <v/>
      </c>
      <c r="AY196" s="565" t="e">
        <f>#REF!-#REF!</f>
        <v>#REF!</v>
      </c>
      <c r="AZ196" s="565" t="str">
        <f>IFERROR(#REF!/#REF!*100-100,"")</f>
        <v/>
      </c>
      <c r="BA196" s="565" t="e">
        <f>#REF!-#REF!</f>
        <v>#REF!</v>
      </c>
      <c r="BB196" s="565" t="str">
        <f>IFERROR(#REF!/I196*100-100,"")</f>
        <v/>
      </c>
      <c r="BC196" s="565" t="e">
        <f>#REF!-I196</f>
        <v>#REF!</v>
      </c>
    </row>
    <row r="197" spans="1:60" x14ac:dyDescent="0.25">
      <c r="A197" s="587"/>
      <c r="B197" s="161" t="s">
        <v>1068</v>
      </c>
      <c r="C197" s="1226">
        <f t="shared" ref="C197:N197" si="139">SUM(C198,C204,C207)</f>
        <v>230.63200966999997</v>
      </c>
      <c r="D197" s="1226">
        <f t="shared" si="139"/>
        <v>232.66634356</v>
      </c>
      <c r="E197" s="1226">
        <f t="shared" si="139"/>
        <v>264.39770797</v>
      </c>
      <c r="F197" s="1226">
        <f t="shared" si="139"/>
        <v>309.24228950000003</v>
      </c>
      <c r="G197" s="1226">
        <f t="shared" si="139"/>
        <v>452.41730956499998</v>
      </c>
      <c r="H197" s="47">
        <f t="shared" si="139"/>
        <v>481.76119134999999</v>
      </c>
      <c r="I197" s="47">
        <f t="shared" si="139"/>
        <v>482.37442274000006</v>
      </c>
      <c r="J197" s="47">
        <f t="shared" si="139"/>
        <v>512.20050386000003</v>
      </c>
      <c r="K197" s="47">
        <f t="shared" si="139"/>
        <v>560.18942165999999</v>
      </c>
      <c r="L197" s="47">
        <f t="shared" si="139"/>
        <v>690.6875</v>
      </c>
      <c r="M197" s="1036">
        <f t="shared" si="139"/>
        <v>810.94131522999999</v>
      </c>
      <c r="N197" s="1036">
        <f t="shared" si="139"/>
        <v>929.68799999999999</v>
      </c>
      <c r="O197" s="1202">
        <f>SUM(O198,O204,O207)</f>
        <v>791.32060000000001</v>
      </c>
      <c r="P197" s="1202">
        <f>SUM(P198,P204,P207)</f>
        <v>877.45090000000005</v>
      </c>
      <c r="Q197" s="1202">
        <f>SUM(Q198,Q204,Q207)</f>
        <v>886.11300000000006</v>
      </c>
      <c r="R197" s="1203">
        <f>SUM(R198,R204,R207)</f>
        <v>754.0927999999999</v>
      </c>
      <c r="S197" s="772">
        <f>P197/O197-1</f>
        <v>0.10884374803335084</v>
      </c>
      <c r="T197" s="773">
        <f>O197-P197</f>
        <v>-86.130300000000034</v>
      </c>
      <c r="U197" s="45"/>
      <c r="V197" s="45"/>
      <c r="W197" s="45"/>
      <c r="X197" s="45"/>
      <c r="Y197" s="45"/>
      <c r="Z197" s="45"/>
      <c r="AA197" s="45"/>
      <c r="AB197" s="45"/>
      <c r="AC197" s="45"/>
      <c r="AD197" s="581" t="s">
        <v>1361</v>
      </c>
      <c r="AE197" s="716">
        <f t="shared" ref="AE197:AS197" si="140">SUM(AE198,AE204,AE207)</f>
        <v>230.63200966999997</v>
      </c>
      <c r="AF197" s="716">
        <f t="shared" si="140"/>
        <v>232.66634356</v>
      </c>
      <c r="AG197" s="716">
        <f t="shared" si="140"/>
        <v>264.39770797</v>
      </c>
      <c r="AH197" s="716">
        <f t="shared" si="140"/>
        <v>309.24228950000003</v>
      </c>
      <c r="AI197" s="716">
        <f t="shared" si="140"/>
        <v>452.41730956499998</v>
      </c>
      <c r="AJ197" s="716">
        <f t="shared" si="140"/>
        <v>481.76119134999999</v>
      </c>
      <c r="AK197" s="716">
        <f t="shared" si="140"/>
        <v>482.37442274000006</v>
      </c>
      <c r="AL197" s="716">
        <f t="shared" si="140"/>
        <v>512.20050386000003</v>
      </c>
      <c r="AM197" s="716">
        <f t="shared" si="140"/>
        <v>560.18942165999999</v>
      </c>
      <c r="AN197" s="716">
        <f t="shared" si="140"/>
        <v>690.6875</v>
      </c>
      <c r="AO197" s="716">
        <f t="shared" si="140"/>
        <v>810.94131522999999</v>
      </c>
      <c r="AP197" s="716">
        <f t="shared" si="140"/>
        <v>929.68799999999999</v>
      </c>
      <c r="AQ197" s="716">
        <f>SUM(AQ198,AQ204,AQ207)</f>
        <v>791.32060000000001</v>
      </c>
      <c r="AR197" s="774">
        <f t="shared" si="140"/>
        <v>877.45090000000005</v>
      </c>
      <c r="AS197" s="716">
        <f t="shared" si="140"/>
        <v>886.11300000000006</v>
      </c>
      <c r="AT197" s="716">
        <f>SUM(AT198,AT204,AT207)</f>
        <v>754.0927999999999</v>
      </c>
      <c r="AU197" s="40" t="s">
        <v>1068</v>
      </c>
      <c r="AV197" s="565" t="str">
        <f>IFERROR(#REF!/#REF!*100-100,"")</f>
        <v/>
      </c>
      <c r="AW197" s="565" t="e">
        <f>#REF!-#REF!</f>
        <v>#REF!</v>
      </c>
      <c r="AX197" s="565" t="str">
        <f>IFERROR(#REF!/#REF!*100-100,"")</f>
        <v/>
      </c>
      <c r="AY197" s="565" t="e">
        <f>#REF!-#REF!</f>
        <v>#REF!</v>
      </c>
      <c r="AZ197" s="565" t="str">
        <f>IFERROR(#REF!/#REF!*100-100,"")</f>
        <v/>
      </c>
      <c r="BA197" s="565" t="e">
        <f>#REF!-#REF!</f>
        <v>#REF!</v>
      </c>
      <c r="BB197" s="565" t="str">
        <f>IFERROR(#REF!/I197*100-100,"")</f>
        <v/>
      </c>
      <c r="BC197" s="565" t="e">
        <f>#REF!-I197</f>
        <v>#REF!</v>
      </c>
      <c r="BE197" s="580" t="e">
        <f>#REF!-I197</f>
        <v>#REF!</v>
      </c>
      <c r="BF197" s="580" t="e">
        <f>#REF!-I197</f>
        <v>#REF!</v>
      </c>
      <c r="BG197" s="580" t="e">
        <f>#REF!-#REF!</f>
        <v>#REF!</v>
      </c>
      <c r="BH197" s="580" t="e">
        <f>#REF!-#REF!</f>
        <v>#REF!</v>
      </c>
    </row>
    <row r="198" spans="1:60" ht="16.5" customHeight="1" x14ac:dyDescent="0.25">
      <c r="A198" s="587"/>
      <c r="B198" s="1209" t="s">
        <v>13</v>
      </c>
      <c r="C198" s="1226">
        <f t="shared" ref="C198:R198" si="141">SUM(C199:C203)</f>
        <v>136.70374569999998</v>
      </c>
      <c r="D198" s="1226">
        <f t="shared" si="141"/>
        <v>158.80394434999999</v>
      </c>
      <c r="E198" s="1226">
        <f t="shared" si="141"/>
        <v>180.20929279000001</v>
      </c>
      <c r="F198" s="1226">
        <f t="shared" si="141"/>
        <v>211.64654086000004</v>
      </c>
      <c r="G198" s="1226">
        <f t="shared" si="141"/>
        <v>235.38101302999999</v>
      </c>
      <c r="H198" s="47">
        <f t="shared" si="141"/>
        <v>243.03983445999995</v>
      </c>
      <c r="I198" s="47">
        <f t="shared" si="141"/>
        <v>238.58681907000002</v>
      </c>
      <c r="J198" s="47">
        <f t="shared" si="141"/>
        <v>244.80972870000002</v>
      </c>
      <c r="K198" s="47">
        <f t="shared" si="141"/>
        <v>257.92940584000002</v>
      </c>
      <c r="L198" s="47">
        <f t="shared" si="141"/>
        <v>253.3142</v>
      </c>
      <c r="M198" s="1036">
        <f t="shared" si="141"/>
        <v>328.47224418999997</v>
      </c>
      <c r="N198" s="1036">
        <f t="shared" si="141"/>
        <v>347.07740000000001</v>
      </c>
      <c r="O198" s="1202">
        <f>SUM(O199:O203)</f>
        <v>342.80469999999997</v>
      </c>
      <c r="P198" s="1202">
        <f>SUM(P199:P203)</f>
        <v>351.91460000000001</v>
      </c>
      <c r="Q198" s="1202">
        <f t="shared" si="141"/>
        <v>394.7373</v>
      </c>
      <c r="R198" s="1203">
        <f t="shared" si="141"/>
        <v>414.77089999999998</v>
      </c>
      <c r="S198" s="772">
        <f>P198/O198-1</f>
        <v>2.6574606474182083E-2</v>
      </c>
      <c r="T198" s="773">
        <f>O198-P198</f>
        <v>-9.1099000000000387</v>
      </c>
      <c r="U198" s="45">
        <f>M198-L198</f>
        <v>75.15804418999997</v>
      </c>
      <c r="V198" s="45"/>
      <c r="W198" s="45"/>
      <c r="X198" s="45"/>
      <c r="Y198" s="45"/>
      <c r="Z198" s="45"/>
      <c r="AA198" s="45"/>
      <c r="AB198" s="45"/>
      <c r="AC198" s="45"/>
      <c r="AD198" s="581" t="s">
        <v>1363</v>
      </c>
      <c r="AE198" s="716">
        <f t="shared" ref="AE198:AT211" si="142">C198</f>
        <v>136.70374569999998</v>
      </c>
      <c r="AF198" s="716">
        <f t="shared" si="142"/>
        <v>158.80394434999999</v>
      </c>
      <c r="AG198" s="716">
        <f t="shared" si="142"/>
        <v>180.20929279000001</v>
      </c>
      <c r="AH198" s="716">
        <f t="shared" si="142"/>
        <v>211.64654086000004</v>
      </c>
      <c r="AI198" s="716">
        <f t="shared" si="142"/>
        <v>235.38101302999999</v>
      </c>
      <c r="AJ198" s="716">
        <f t="shared" si="142"/>
        <v>243.03983445999995</v>
      </c>
      <c r="AK198" s="716">
        <f t="shared" si="142"/>
        <v>238.58681907000002</v>
      </c>
      <c r="AL198" s="716">
        <f t="shared" si="142"/>
        <v>244.80972870000002</v>
      </c>
      <c r="AM198" s="716">
        <f t="shared" si="142"/>
        <v>257.92940584000002</v>
      </c>
      <c r="AN198" s="716">
        <f t="shared" si="142"/>
        <v>253.3142</v>
      </c>
      <c r="AO198" s="716">
        <f t="shared" si="142"/>
        <v>328.47224418999997</v>
      </c>
      <c r="AP198" s="716">
        <f t="shared" si="142"/>
        <v>347.07740000000001</v>
      </c>
      <c r="AQ198" s="716">
        <f t="shared" si="142"/>
        <v>342.80469999999997</v>
      </c>
      <c r="AR198" s="774">
        <f t="shared" si="142"/>
        <v>351.91460000000001</v>
      </c>
      <c r="AS198" s="716">
        <f t="shared" si="142"/>
        <v>394.7373</v>
      </c>
      <c r="AT198" s="716">
        <f t="shared" si="142"/>
        <v>414.77089999999998</v>
      </c>
      <c r="AU198" s="40" t="s">
        <v>13</v>
      </c>
      <c r="AV198" s="565" t="str">
        <f>IFERROR(#REF!/#REF!*100-100,"")</f>
        <v/>
      </c>
      <c r="AW198" s="565" t="e">
        <f>#REF!-#REF!</f>
        <v>#REF!</v>
      </c>
      <c r="AX198" s="565" t="str">
        <f>IFERROR(#REF!/#REF!*100-100,"")</f>
        <v/>
      </c>
      <c r="AY198" s="565" t="e">
        <f>#REF!-#REF!</f>
        <v>#REF!</v>
      </c>
      <c r="AZ198" s="565" t="str">
        <f>IFERROR(#REF!/#REF!*100-100,"")</f>
        <v/>
      </c>
      <c r="BA198" s="565" t="e">
        <f>#REF!-#REF!</f>
        <v>#REF!</v>
      </c>
      <c r="BB198" s="565" t="str">
        <f>IFERROR(#REF!/I198*100-100,"")</f>
        <v/>
      </c>
      <c r="BC198" s="565" t="e">
        <f>#REF!-I198</f>
        <v>#REF!</v>
      </c>
      <c r="BE198" s="580" t="e">
        <f>#REF!-I198</f>
        <v>#REF!</v>
      </c>
      <c r="BF198" s="580" t="e">
        <f>#REF!-I198</f>
        <v>#REF!</v>
      </c>
      <c r="BG198" s="580" t="e">
        <f>#REF!-#REF!</f>
        <v>#REF!</v>
      </c>
      <c r="BH198" s="580" t="e">
        <f>#REF!-#REF!</f>
        <v>#REF!</v>
      </c>
    </row>
    <row r="199" spans="1:60" ht="23.25" customHeight="1" x14ac:dyDescent="0.25">
      <c r="A199" s="587"/>
      <c r="B199" s="1205" t="s">
        <v>14</v>
      </c>
      <c r="C199" s="708">
        <f>[6]Sum_Bud_data!N14</f>
        <v>28.752785209999995</v>
      </c>
      <c r="D199" s="708">
        <f>[6]Sum_Bud_data!O14</f>
        <v>37.43036721</v>
      </c>
      <c r="E199" s="708">
        <f>[6]Sum_Bud_data!P14</f>
        <v>35.778117629999997</v>
      </c>
      <c r="F199" s="708">
        <f>[6]Sum_Bud_data!Q14</f>
        <v>46.107331729999999</v>
      </c>
      <c r="G199" s="708">
        <f>[6]Sum_Bud_data!R14</f>
        <v>48.843712099999991</v>
      </c>
      <c r="H199" s="44">
        <f>[6]Sum_Bud_data!$X$14</f>
        <v>55.230930959999995</v>
      </c>
      <c r="I199" s="44">
        <f>[6]Sum_Bud_data!$AG$14</f>
        <v>52.469913540000007</v>
      </c>
      <c r="J199" s="44">
        <f>[7]Sum_Bud_data!AX12</f>
        <v>48.570386489999997</v>
      </c>
      <c r="K199" s="44">
        <f>[7]Sum_Bud_data!BH12</f>
        <v>55.576484910000005</v>
      </c>
      <c r="L199" s="44">
        <f>[7]Sum_Bud_data!BM12</f>
        <v>48.152700000000003</v>
      </c>
      <c r="M199" s="793">
        <f>Sum_Bud_data!N12</f>
        <v>76.885796870000007</v>
      </c>
      <c r="N199" s="793">
        <f>Sum_Bud_data!O12</f>
        <v>78.6995</v>
      </c>
      <c r="O199" s="793">
        <f>Sum_Bud_data!P12</f>
        <v>78.663200000000003</v>
      </c>
      <c r="P199" s="793">
        <f>Sum_Bud_data!U12</f>
        <v>81.751199999999997</v>
      </c>
      <c r="Q199" s="793">
        <f>Sum_Bud_data!Z12</f>
        <v>89.777000000000001</v>
      </c>
      <c r="R199" s="1206">
        <f>Sum_Bud_data!AE12</f>
        <v>94.209800000000001</v>
      </c>
      <c r="S199" s="772">
        <f t="shared" ref="S199:S207" si="143">P199/O199-1</f>
        <v>3.925596721211444E-2</v>
      </c>
      <c r="T199" s="773">
        <f t="shared" ref="T199:T207" si="144">O199-P199</f>
        <v>-3.0879999999999939</v>
      </c>
      <c r="U199" s="775"/>
      <c r="V199" s="775"/>
      <c r="W199" s="775"/>
      <c r="X199" s="775"/>
      <c r="Y199" s="775"/>
      <c r="Z199" s="640"/>
      <c r="AA199" s="640"/>
      <c r="AB199" s="640"/>
      <c r="AC199" s="640"/>
      <c r="AD199" s="576" t="s">
        <v>1413</v>
      </c>
      <c r="AE199" s="711">
        <f t="shared" si="142"/>
        <v>28.752785209999995</v>
      </c>
      <c r="AF199" s="711">
        <f t="shared" si="142"/>
        <v>37.43036721</v>
      </c>
      <c r="AG199" s="711">
        <f t="shared" si="142"/>
        <v>35.778117629999997</v>
      </c>
      <c r="AH199" s="711">
        <f t="shared" si="142"/>
        <v>46.107331729999999</v>
      </c>
      <c r="AI199" s="711">
        <f t="shared" si="142"/>
        <v>48.843712099999991</v>
      </c>
      <c r="AJ199" s="711">
        <f t="shared" si="142"/>
        <v>55.230930959999995</v>
      </c>
      <c r="AK199" s="711">
        <f t="shared" si="142"/>
        <v>52.469913540000007</v>
      </c>
      <c r="AL199" s="711">
        <f t="shared" si="142"/>
        <v>48.570386489999997</v>
      </c>
      <c r="AM199" s="711">
        <f t="shared" si="142"/>
        <v>55.576484910000005</v>
      </c>
      <c r="AN199" s="711">
        <f t="shared" si="142"/>
        <v>48.152700000000003</v>
      </c>
      <c r="AO199" s="711">
        <f t="shared" si="142"/>
        <v>76.885796870000007</v>
      </c>
      <c r="AP199" s="711">
        <f t="shared" si="142"/>
        <v>78.6995</v>
      </c>
      <c r="AQ199" s="711">
        <f t="shared" si="142"/>
        <v>78.663200000000003</v>
      </c>
      <c r="AR199" s="737">
        <f t="shared" si="142"/>
        <v>81.751199999999997</v>
      </c>
      <c r="AS199" s="711">
        <f t="shared" si="142"/>
        <v>89.777000000000001</v>
      </c>
      <c r="AT199" s="711">
        <f t="shared" si="142"/>
        <v>94.209800000000001</v>
      </c>
      <c r="AU199" s="714" t="s">
        <v>14</v>
      </c>
      <c r="AV199" s="565" t="str">
        <f>IFERROR(#REF!/#REF!*100-100,"")</f>
        <v/>
      </c>
      <c r="AW199" s="565" t="e">
        <f>#REF!-#REF!</f>
        <v>#REF!</v>
      </c>
      <c r="AX199" s="565" t="str">
        <f>IFERROR(#REF!/#REF!*100-100,"")</f>
        <v/>
      </c>
      <c r="AY199" s="565" t="e">
        <f>#REF!-#REF!</f>
        <v>#REF!</v>
      </c>
      <c r="AZ199" s="565" t="str">
        <f>IFERROR(#REF!/#REF!*100-100,"")</f>
        <v/>
      </c>
      <c r="BA199" s="565" t="e">
        <f>#REF!-#REF!</f>
        <v>#REF!</v>
      </c>
      <c r="BB199" s="565" t="str">
        <f>IFERROR(#REF!/I199*100-100,"")</f>
        <v/>
      </c>
      <c r="BC199" s="565" t="e">
        <f>#REF!-I199</f>
        <v>#REF!</v>
      </c>
      <c r="BE199" s="580" t="e">
        <f>#REF!-I199</f>
        <v>#REF!</v>
      </c>
      <c r="BF199" s="580" t="e">
        <f>#REF!-I199</f>
        <v>#REF!</v>
      </c>
      <c r="BG199" s="580" t="e">
        <f>#REF!-#REF!</f>
        <v>#REF!</v>
      </c>
      <c r="BH199" s="580" t="e">
        <f>#REF!-#REF!</f>
        <v>#REF!</v>
      </c>
    </row>
    <row r="200" spans="1:60" ht="19.5" customHeight="1" x14ac:dyDescent="0.25">
      <c r="A200" s="587"/>
      <c r="B200" s="1205" t="s">
        <v>32</v>
      </c>
      <c r="C200" s="708">
        <f>[6]Sum_Bud_data!N15</f>
        <v>0.11525237999999999</v>
      </c>
      <c r="D200" s="708">
        <f>[6]Sum_Bud_data!O15</f>
        <v>0.22751998999999998</v>
      </c>
      <c r="E200" s="708">
        <f>[6]Sum_Bud_data!P15</f>
        <v>0.30050337999999999</v>
      </c>
      <c r="F200" s="708">
        <f>[6]Sum_Bud_data!Q15</f>
        <v>0.25042597999999999</v>
      </c>
      <c r="G200" s="708">
        <f>[6]Sum_Bud_data!R15</f>
        <v>0.28723158999999998</v>
      </c>
      <c r="H200" s="44">
        <f>[6]Sum_Bud_data!$X$15</f>
        <v>0.33722479000000005</v>
      </c>
      <c r="I200" s="44">
        <f>[6]Sum_Bud_data!$AG$15</f>
        <v>0.37019359999999996</v>
      </c>
      <c r="J200" s="44">
        <f>[7]Sum_Bud_data!AX13</f>
        <v>0.32964489999999996</v>
      </c>
      <c r="K200" s="44">
        <f>[7]Sum_Bud_data!BH13</f>
        <v>0.29065711</v>
      </c>
      <c r="L200" s="44">
        <f>[7]Sum_Bud_data!BM13</f>
        <v>0.31459999999999999</v>
      </c>
      <c r="M200" s="793">
        <f>Sum_Bud_data!N13</f>
        <v>0.34542741000000005</v>
      </c>
      <c r="N200" s="793">
        <f>Sum_Bud_data!O13</f>
        <v>0.3921</v>
      </c>
      <c r="O200" s="793">
        <f>Sum_Bud_data!P13</f>
        <v>0.40289999999999998</v>
      </c>
      <c r="P200" s="793">
        <f>Sum_Bud_data!U13</f>
        <v>1.6305000000000001</v>
      </c>
      <c r="Q200" s="793">
        <f>Sum_Bud_data!Z13</f>
        <v>1.6597999999999999</v>
      </c>
      <c r="R200" s="1206">
        <f>Sum_Bud_data!AE13</f>
        <v>1.6927000000000001</v>
      </c>
      <c r="S200" s="772">
        <f t="shared" si="143"/>
        <v>3.0469099032017875</v>
      </c>
      <c r="T200" s="773">
        <f t="shared" si="144"/>
        <v>-1.2276</v>
      </c>
      <c r="U200" s="560"/>
      <c r="V200" s="560"/>
      <c r="W200" s="560"/>
      <c r="X200" s="560"/>
      <c r="Y200" s="560"/>
      <c r="Z200" s="776"/>
      <c r="AA200" s="776"/>
      <c r="AB200" s="776"/>
      <c r="AC200" s="640"/>
      <c r="AD200" s="576" t="s">
        <v>1414</v>
      </c>
      <c r="AE200" s="711">
        <f t="shared" si="142"/>
        <v>0.11525237999999999</v>
      </c>
      <c r="AF200" s="711">
        <f t="shared" si="142"/>
        <v>0.22751998999999998</v>
      </c>
      <c r="AG200" s="711">
        <f t="shared" si="142"/>
        <v>0.30050337999999999</v>
      </c>
      <c r="AH200" s="711">
        <f t="shared" si="142"/>
        <v>0.25042597999999999</v>
      </c>
      <c r="AI200" s="711">
        <f t="shared" si="142"/>
        <v>0.28723158999999998</v>
      </c>
      <c r="AJ200" s="711">
        <f t="shared" si="142"/>
        <v>0.33722479000000005</v>
      </c>
      <c r="AK200" s="711">
        <f t="shared" si="142"/>
        <v>0.37019359999999996</v>
      </c>
      <c r="AL200" s="711">
        <f t="shared" si="142"/>
        <v>0.32964489999999996</v>
      </c>
      <c r="AM200" s="711">
        <f t="shared" si="142"/>
        <v>0.29065711</v>
      </c>
      <c r="AN200" s="711">
        <f t="shared" si="142"/>
        <v>0.31459999999999999</v>
      </c>
      <c r="AO200" s="711">
        <f t="shared" si="142"/>
        <v>0.34542741000000005</v>
      </c>
      <c r="AP200" s="711">
        <f t="shared" si="142"/>
        <v>0.3921</v>
      </c>
      <c r="AQ200" s="711">
        <f t="shared" si="142"/>
        <v>0.40289999999999998</v>
      </c>
      <c r="AR200" s="737">
        <f t="shared" si="142"/>
        <v>1.6305000000000001</v>
      </c>
      <c r="AS200" s="711">
        <f t="shared" si="142"/>
        <v>1.6597999999999999</v>
      </c>
      <c r="AT200" s="711">
        <f t="shared" si="142"/>
        <v>1.6927000000000001</v>
      </c>
      <c r="AU200" s="41" t="s">
        <v>32</v>
      </c>
      <c r="AV200" s="565" t="str">
        <f>IFERROR(#REF!/#REF!*100-100,"")</f>
        <v/>
      </c>
      <c r="AW200" s="565" t="e">
        <f>#REF!-#REF!</f>
        <v>#REF!</v>
      </c>
      <c r="AX200" s="565" t="str">
        <f>IFERROR(#REF!/#REF!*100-100,"")</f>
        <v/>
      </c>
      <c r="AY200" s="565" t="e">
        <f>#REF!-#REF!</f>
        <v>#REF!</v>
      </c>
      <c r="AZ200" s="565" t="str">
        <f>IFERROR(#REF!/#REF!*100-100,"")</f>
        <v/>
      </c>
      <c r="BA200" s="565" t="e">
        <f>#REF!-#REF!</f>
        <v>#REF!</v>
      </c>
      <c r="BB200" s="565" t="str">
        <f>IFERROR(#REF!/I200*100-100,"")</f>
        <v/>
      </c>
      <c r="BC200" s="565" t="e">
        <f>#REF!-I200</f>
        <v>#REF!</v>
      </c>
      <c r="BE200" s="580" t="e">
        <f>#REF!-I200</f>
        <v>#REF!</v>
      </c>
      <c r="BF200" s="580" t="e">
        <f>#REF!-I200</f>
        <v>#REF!</v>
      </c>
      <c r="BG200" s="580" t="e">
        <f>#REF!-#REF!</f>
        <v>#REF!</v>
      </c>
      <c r="BH200" s="580" t="e">
        <f>#REF!-#REF!</f>
        <v>#REF!</v>
      </c>
    </row>
    <row r="201" spans="1:60" x14ac:dyDescent="0.25">
      <c r="A201" s="587"/>
      <c r="B201" s="1205" t="s">
        <v>45</v>
      </c>
      <c r="C201" s="708">
        <f>[6]Sum_Bud_data!N16</f>
        <v>92.747783489999989</v>
      </c>
      <c r="D201" s="708">
        <f>[6]Sum_Bud_data!O16</f>
        <v>103.57041715</v>
      </c>
      <c r="E201" s="708">
        <f>[6]Sum_Bud_data!P16</f>
        <v>124.31041697000001</v>
      </c>
      <c r="F201" s="708">
        <f>[6]Sum_Bud_data!Q16</f>
        <v>141.29086700000002</v>
      </c>
      <c r="G201" s="708">
        <f>[6]Sum_Bud_data!R16</f>
        <v>157.56509724</v>
      </c>
      <c r="H201" s="44">
        <f>[6]Sum_Bud_data!$X$16</f>
        <v>155.26590548999997</v>
      </c>
      <c r="I201" s="44">
        <f>[6]Sum_Bud_data!$AG$16</f>
        <v>160.72582990000001</v>
      </c>
      <c r="J201" s="44">
        <f>[7]Sum_Bud_data!AX14</f>
        <v>173.35951829000004</v>
      </c>
      <c r="K201" s="44">
        <f>[7]Sum_Bud_data!BH14</f>
        <v>177.1503591</v>
      </c>
      <c r="L201" s="44">
        <f>[7]Sum_Bud_data!BM14</f>
        <v>176.37550000000002</v>
      </c>
      <c r="M201" s="793">
        <f>Sum_Bud_data!N14</f>
        <v>218.06865485999995</v>
      </c>
      <c r="N201" s="793">
        <f>Sum_Bud_data!O14</f>
        <v>228.32329999999999</v>
      </c>
      <c r="O201" s="793">
        <f>Sum_Bud_data!P14</f>
        <v>229.59499999999997</v>
      </c>
      <c r="P201" s="793">
        <f>Sum_Bud_data!U14</f>
        <v>235.25059999999999</v>
      </c>
      <c r="Q201" s="793">
        <f>Sum_Bud_data!Z14</f>
        <v>264.33300000000003</v>
      </c>
      <c r="R201" s="1206">
        <f>Sum_Bud_data!AE14</f>
        <v>278.10879999999997</v>
      </c>
      <c r="S201" s="772">
        <f>O201/N201-1</f>
        <v>5.569733794141829E-3</v>
      </c>
      <c r="T201" s="773">
        <f>N201-O201</f>
        <v>-1.2716999999999814</v>
      </c>
      <c r="U201" s="777">
        <f>N201/L201-1</f>
        <v>0.29452956901610472</v>
      </c>
      <c r="V201" s="640">
        <f>N201-L201</f>
        <v>51.947799999999972</v>
      </c>
      <c r="W201" s="640"/>
      <c r="X201" s="640"/>
      <c r="Y201" s="640"/>
      <c r="Z201" s="640"/>
      <c r="AA201" s="640"/>
      <c r="AB201" s="640"/>
      <c r="AC201" s="640"/>
      <c r="AD201" s="576" t="s">
        <v>1415</v>
      </c>
      <c r="AE201" s="711">
        <f t="shared" si="142"/>
        <v>92.747783489999989</v>
      </c>
      <c r="AF201" s="711">
        <f t="shared" si="142"/>
        <v>103.57041715</v>
      </c>
      <c r="AG201" s="711">
        <f t="shared" si="142"/>
        <v>124.31041697000001</v>
      </c>
      <c r="AH201" s="711">
        <f t="shared" si="142"/>
        <v>141.29086700000002</v>
      </c>
      <c r="AI201" s="711">
        <f t="shared" si="142"/>
        <v>157.56509724</v>
      </c>
      <c r="AJ201" s="711">
        <f t="shared" si="142"/>
        <v>155.26590548999997</v>
      </c>
      <c r="AK201" s="711">
        <f t="shared" si="142"/>
        <v>160.72582990000001</v>
      </c>
      <c r="AL201" s="711">
        <f t="shared" si="142"/>
        <v>173.35951829000004</v>
      </c>
      <c r="AM201" s="711">
        <f t="shared" si="142"/>
        <v>177.1503591</v>
      </c>
      <c r="AN201" s="711">
        <f t="shared" si="142"/>
        <v>176.37550000000002</v>
      </c>
      <c r="AO201" s="711">
        <f t="shared" si="142"/>
        <v>218.06865485999995</v>
      </c>
      <c r="AP201" s="711">
        <f t="shared" si="142"/>
        <v>228.32329999999999</v>
      </c>
      <c r="AQ201" s="711">
        <f t="shared" si="142"/>
        <v>229.59499999999997</v>
      </c>
      <c r="AR201" s="737">
        <f t="shared" si="142"/>
        <v>235.25059999999999</v>
      </c>
      <c r="AS201" s="711">
        <f t="shared" si="142"/>
        <v>264.33300000000003</v>
      </c>
      <c r="AT201" s="711">
        <f t="shared" si="142"/>
        <v>278.10879999999997</v>
      </c>
      <c r="AU201" s="41" t="s">
        <v>45</v>
      </c>
      <c r="AV201" s="565" t="str">
        <f>IFERROR(#REF!/#REF!*100-100,"")</f>
        <v/>
      </c>
      <c r="AW201" s="565" t="e">
        <f>#REF!-#REF!</f>
        <v>#REF!</v>
      </c>
      <c r="AX201" s="565" t="str">
        <f>IFERROR(#REF!/#REF!*100-100,"")</f>
        <v/>
      </c>
      <c r="AY201" s="565" t="e">
        <f>#REF!-#REF!</f>
        <v>#REF!</v>
      </c>
      <c r="AZ201" s="565" t="str">
        <f>IFERROR(#REF!/#REF!*100-100,"")</f>
        <v/>
      </c>
      <c r="BA201" s="565" t="e">
        <f>#REF!-#REF!</f>
        <v>#REF!</v>
      </c>
      <c r="BB201" s="565" t="str">
        <f>IFERROR(#REF!/I201*100-100,"")</f>
        <v/>
      </c>
      <c r="BC201" s="565" t="e">
        <f>#REF!-I201</f>
        <v>#REF!</v>
      </c>
      <c r="BE201" s="580" t="e">
        <f>#REF!-I201</f>
        <v>#REF!</v>
      </c>
      <c r="BF201" s="580" t="e">
        <f>#REF!-I201</f>
        <v>#REF!</v>
      </c>
      <c r="BG201" s="580" t="e">
        <f>#REF!-#REF!</f>
        <v>#REF!</v>
      </c>
      <c r="BH201" s="580" t="e">
        <f>#REF!-#REF!</f>
        <v>#REF!</v>
      </c>
    </row>
    <row r="202" spans="1:60" ht="21.75" customHeight="1" x14ac:dyDescent="0.25">
      <c r="A202" s="587"/>
      <c r="B202" s="1205" t="s">
        <v>108</v>
      </c>
      <c r="C202" s="708">
        <f>[6]Sum_Bud_data!N17</f>
        <v>15.087924620000001</v>
      </c>
      <c r="D202" s="708">
        <f>[6]Sum_Bud_data!O17</f>
        <v>17.57564</v>
      </c>
      <c r="E202" s="708">
        <f>[6]Sum_Bud_data!P17</f>
        <v>19.820254809999998</v>
      </c>
      <c r="F202" s="708">
        <f>[6]Sum_Bud_data!Q17</f>
        <v>23.997916150000002</v>
      </c>
      <c r="G202" s="708">
        <f>[6]Sum_Bud_data!R17</f>
        <v>28.6849721</v>
      </c>
      <c r="H202" s="44">
        <f>[6]Sum_Bud_data!$X$17</f>
        <v>32.205773219999998</v>
      </c>
      <c r="I202" s="44">
        <f>[6]Sum_Bud_data!$AG$17</f>
        <v>25.020882030000003</v>
      </c>
      <c r="J202" s="44">
        <f>[7]Sum_Bud_data!AX18</f>
        <v>22.550179020000002</v>
      </c>
      <c r="K202" s="44">
        <f>[7]Sum_Bud_data!BH18</f>
        <v>24.911904719999999</v>
      </c>
      <c r="L202" s="44">
        <f>[7]Sum_Bud_data!BM18</f>
        <v>28.471399999999999</v>
      </c>
      <c r="M202" s="793">
        <f>Sum_Bud_data!N18</f>
        <v>33.17236505000001</v>
      </c>
      <c r="N202" s="793">
        <f>Sum_Bud_data!O18</f>
        <v>39.662500000000001</v>
      </c>
      <c r="O202" s="793">
        <f>Sum_Bud_data!P18</f>
        <v>34.143599999999999</v>
      </c>
      <c r="P202" s="793">
        <f>Sum_Bud_data!U18</f>
        <v>33.282299999999999</v>
      </c>
      <c r="Q202" s="793">
        <f>Sum_Bud_data!Z18</f>
        <v>38.967500000000001</v>
      </c>
      <c r="R202" s="1206">
        <f>Sum_Bud_data!AE18</f>
        <v>40.759599999999999</v>
      </c>
      <c r="S202" s="772">
        <f t="shared" si="143"/>
        <v>-2.5225810986539199E-2</v>
      </c>
      <c r="T202" s="773">
        <f t="shared" si="144"/>
        <v>0.86129999999999995</v>
      </c>
      <c r="U202" s="640">
        <f>O202-N202</f>
        <v>-5.5189000000000021</v>
      </c>
      <c r="V202" s="640"/>
      <c r="W202" s="640"/>
      <c r="X202" s="640"/>
      <c r="Y202" s="640"/>
      <c r="Z202" s="640"/>
      <c r="AA202" s="640"/>
      <c r="AB202" s="640"/>
      <c r="AC202" s="640"/>
      <c r="AD202" s="576" t="s">
        <v>1416</v>
      </c>
      <c r="AE202" s="711">
        <f t="shared" si="142"/>
        <v>15.087924620000001</v>
      </c>
      <c r="AF202" s="711">
        <f t="shared" si="142"/>
        <v>17.57564</v>
      </c>
      <c r="AG202" s="711">
        <f t="shared" si="142"/>
        <v>19.820254809999998</v>
      </c>
      <c r="AH202" s="711">
        <f t="shared" si="142"/>
        <v>23.997916150000002</v>
      </c>
      <c r="AI202" s="711">
        <f t="shared" si="142"/>
        <v>28.6849721</v>
      </c>
      <c r="AJ202" s="711">
        <f t="shared" si="142"/>
        <v>32.205773219999998</v>
      </c>
      <c r="AK202" s="711">
        <f t="shared" si="142"/>
        <v>25.020882030000003</v>
      </c>
      <c r="AL202" s="711">
        <f t="shared" si="142"/>
        <v>22.550179020000002</v>
      </c>
      <c r="AM202" s="711">
        <f t="shared" si="142"/>
        <v>24.911904719999999</v>
      </c>
      <c r="AN202" s="711">
        <f t="shared" si="142"/>
        <v>28.471399999999999</v>
      </c>
      <c r="AO202" s="711">
        <f t="shared" si="142"/>
        <v>33.17236505000001</v>
      </c>
      <c r="AP202" s="711">
        <f t="shared" si="142"/>
        <v>39.662500000000001</v>
      </c>
      <c r="AQ202" s="711">
        <f t="shared" si="142"/>
        <v>34.143599999999999</v>
      </c>
      <c r="AR202" s="737">
        <f t="shared" si="142"/>
        <v>33.282299999999999</v>
      </c>
      <c r="AS202" s="711">
        <f t="shared" si="142"/>
        <v>38.967500000000001</v>
      </c>
      <c r="AT202" s="711">
        <f t="shared" si="142"/>
        <v>40.759599999999999</v>
      </c>
      <c r="AU202" s="714" t="s">
        <v>108</v>
      </c>
      <c r="AV202" s="565" t="str">
        <f>IFERROR(#REF!/#REF!*100-100,"")</f>
        <v/>
      </c>
      <c r="AW202" s="565" t="e">
        <f>#REF!-#REF!</f>
        <v>#REF!</v>
      </c>
      <c r="AX202" s="565" t="str">
        <f>IFERROR(#REF!/#REF!*100-100,"")</f>
        <v/>
      </c>
      <c r="AY202" s="565" t="e">
        <f>#REF!-#REF!</f>
        <v>#REF!</v>
      </c>
      <c r="AZ202" s="565" t="str">
        <f>IFERROR(#REF!/#REF!*100-100,"")</f>
        <v/>
      </c>
      <c r="BA202" s="565" t="e">
        <f>#REF!-#REF!</f>
        <v>#REF!</v>
      </c>
      <c r="BB202" s="565" t="str">
        <f>IFERROR(#REF!/I202*100-100,"")</f>
        <v/>
      </c>
      <c r="BC202" s="565" t="e">
        <f>#REF!-I202</f>
        <v>#REF!</v>
      </c>
      <c r="BE202" s="580" t="e">
        <f>#REF!-I202</f>
        <v>#REF!</v>
      </c>
      <c r="BF202" s="580" t="e">
        <f>#REF!-I202</f>
        <v>#REF!</v>
      </c>
      <c r="BG202" s="580" t="e">
        <f>#REF!-#REF!</f>
        <v>#REF!</v>
      </c>
      <c r="BH202" s="580" t="e">
        <f>#REF!-#REF!</f>
        <v>#REF!</v>
      </c>
    </row>
    <row r="203" spans="1:60" hidden="1" x14ac:dyDescent="0.25">
      <c r="A203" s="587"/>
      <c r="B203" s="162" t="s">
        <v>124</v>
      </c>
      <c r="C203" s="708" t="str">
        <f>[6]Sum_Bud_data!N18</f>
        <v/>
      </c>
      <c r="D203" s="708" t="str">
        <f>[6]Sum_Bud_data!O18</f>
        <v/>
      </c>
      <c r="E203" s="708" t="str">
        <f>[6]Sum_Bud_data!P18</f>
        <v/>
      </c>
      <c r="F203" s="708" t="str">
        <f>[6]Sum_Bud_data!Q18</f>
        <v/>
      </c>
      <c r="G203" s="708" t="str">
        <f>[6]Sum_Bud_data!R18</f>
        <v/>
      </c>
      <c r="H203" s="44">
        <f>[6]Sum_Bud_data!$X$18</f>
        <v>0</v>
      </c>
      <c r="I203" s="44">
        <f>[6]Sum_Bud_data!$AG$18</f>
        <v>0</v>
      </c>
      <c r="J203" s="44">
        <f>[7]Sum_Bud_data!AX19</f>
        <v>0</v>
      </c>
      <c r="K203" s="44">
        <f>[7]Sum_Bud_data!BH19</f>
        <v>0</v>
      </c>
      <c r="L203" s="44">
        <f>[7]Sum_Bud_data!BM19</f>
        <v>0</v>
      </c>
      <c r="M203" s="793">
        <f>Sum_Bud_data!N19</f>
        <v>0</v>
      </c>
      <c r="N203" s="793">
        <f>Sum_Bud_data!O19</f>
        <v>0</v>
      </c>
      <c r="O203" s="793">
        <f>Sum_Bud_data!P19</f>
        <v>0</v>
      </c>
      <c r="P203" s="793">
        <f>Sum_Bud_data!U19</f>
        <v>0</v>
      </c>
      <c r="Q203" s="793">
        <f>Sum_Bud_data!Z19</f>
        <v>0</v>
      </c>
      <c r="R203" s="1206">
        <f>Sum_Bud_data!AE19</f>
        <v>0</v>
      </c>
      <c r="S203" s="772" t="e">
        <f t="shared" si="143"/>
        <v>#DIV/0!</v>
      </c>
      <c r="T203" s="773">
        <f t="shared" si="144"/>
        <v>0</v>
      </c>
      <c r="U203" s="640"/>
      <c r="V203" s="640"/>
      <c r="W203" s="640"/>
      <c r="X203" s="640"/>
      <c r="Y203" s="640"/>
      <c r="Z203" s="640"/>
      <c r="AA203" s="640"/>
      <c r="AB203" s="640"/>
      <c r="AC203" s="640"/>
      <c r="AD203" s="576" t="s">
        <v>1417</v>
      </c>
      <c r="AE203" s="716" t="str">
        <f t="shared" si="142"/>
        <v/>
      </c>
      <c r="AF203" s="716" t="str">
        <f t="shared" si="142"/>
        <v/>
      </c>
      <c r="AG203" s="716" t="str">
        <f t="shared" si="142"/>
        <v/>
      </c>
      <c r="AH203" s="716" t="str">
        <f t="shared" si="142"/>
        <v/>
      </c>
      <c r="AI203" s="716" t="str">
        <f t="shared" si="142"/>
        <v/>
      </c>
      <c r="AJ203" s="716">
        <f t="shared" si="142"/>
        <v>0</v>
      </c>
      <c r="AK203" s="716">
        <f t="shared" si="142"/>
        <v>0</v>
      </c>
      <c r="AL203" s="716">
        <f t="shared" si="142"/>
        <v>0</v>
      </c>
      <c r="AM203" s="716">
        <f t="shared" si="142"/>
        <v>0</v>
      </c>
      <c r="AN203" s="716">
        <f t="shared" si="142"/>
        <v>0</v>
      </c>
      <c r="AO203" s="716">
        <f t="shared" si="142"/>
        <v>0</v>
      </c>
      <c r="AP203" s="716">
        <f t="shared" si="142"/>
        <v>0</v>
      </c>
      <c r="AQ203" s="716">
        <f t="shared" si="142"/>
        <v>0</v>
      </c>
      <c r="AR203" s="774">
        <f t="shared" si="142"/>
        <v>0</v>
      </c>
      <c r="AS203" s="716">
        <f t="shared" si="142"/>
        <v>0</v>
      </c>
      <c r="AT203" s="716">
        <f t="shared" si="142"/>
        <v>0</v>
      </c>
      <c r="AU203" s="41" t="s">
        <v>124</v>
      </c>
      <c r="AV203" s="565" t="str">
        <f>IFERROR(#REF!/#REF!*100-100,"")</f>
        <v/>
      </c>
      <c r="AW203" s="565" t="e">
        <f>#REF!-#REF!</f>
        <v>#REF!</v>
      </c>
      <c r="AX203" s="565" t="str">
        <f>IFERROR(#REF!/#REF!*100-100,"")</f>
        <v/>
      </c>
      <c r="AY203" s="565" t="e">
        <f>#REF!-#REF!</f>
        <v>#REF!</v>
      </c>
      <c r="AZ203" s="565" t="str">
        <f>IFERROR(#REF!/#REF!*100-100,"")</f>
        <v/>
      </c>
      <c r="BA203" s="565" t="e">
        <f>#REF!-#REF!</f>
        <v>#REF!</v>
      </c>
      <c r="BB203" s="565" t="str">
        <f>IFERROR(#REF!/I203*100-100,"")</f>
        <v/>
      </c>
      <c r="BC203" s="565" t="e">
        <f>#REF!-I203</f>
        <v>#REF!</v>
      </c>
      <c r="BE203" s="580" t="e">
        <f>#REF!-I203</f>
        <v>#REF!</v>
      </c>
      <c r="BF203" s="580" t="e">
        <f>#REF!-I203</f>
        <v>#REF!</v>
      </c>
      <c r="BG203" s="580" t="e">
        <f>#REF!-#REF!</f>
        <v>#REF!</v>
      </c>
      <c r="BH203" s="580" t="e">
        <f>#REF!-#REF!</f>
        <v>#REF!</v>
      </c>
    </row>
    <row r="204" spans="1:60" x14ac:dyDescent="0.25">
      <c r="A204" s="587"/>
      <c r="B204" s="1209" t="s">
        <v>137</v>
      </c>
      <c r="C204" s="1226">
        <f>[6]Sum_Bud_data!N20</f>
        <v>69.651026820000013</v>
      </c>
      <c r="D204" s="1226">
        <f>[6]Sum_Bud_data!O20</f>
        <v>47.581465129999998</v>
      </c>
      <c r="E204" s="1226">
        <f>[6]Sum_Bud_data!P20</f>
        <v>55.014133440000002</v>
      </c>
      <c r="F204" s="1226">
        <f>[6]Sum_Bud_data!Q20</f>
        <v>69.950283810000002</v>
      </c>
      <c r="G204" s="1226">
        <f>[6]Sum_Bud_data!R20</f>
        <v>190.77760127500005</v>
      </c>
      <c r="H204" s="47">
        <f t="shared" ref="H204:O204" si="145">SUM(H205:H206)</f>
        <v>212.49741456000001</v>
      </c>
      <c r="I204" s="47">
        <f t="shared" si="145"/>
        <v>213.67327344</v>
      </c>
      <c r="J204" s="47">
        <f t="shared" si="145"/>
        <v>239.52715341000001</v>
      </c>
      <c r="K204" s="47">
        <f t="shared" si="145"/>
        <v>279.8</v>
      </c>
      <c r="L204" s="47">
        <f t="shared" si="145"/>
        <v>409.1</v>
      </c>
      <c r="M204" s="1036">
        <f t="shared" si="145"/>
        <v>426.6</v>
      </c>
      <c r="N204" s="1036">
        <f t="shared" si="145"/>
        <v>509.2</v>
      </c>
      <c r="O204" s="1202">
        <f t="shared" si="145"/>
        <v>386.8</v>
      </c>
      <c r="P204" s="1202">
        <f>SUM(P205:P206)</f>
        <v>463.79999999999995</v>
      </c>
      <c r="Q204" s="1202">
        <f>SUM(Q205:Q206)</f>
        <v>425.1</v>
      </c>
      <c r="R204" s="1203">
        <f>SUM(R205:R206)</f>
        <v>269.3</v>
      </c>
      <c r="S204" s="772">
        <f t="shared" si="143"/>
        <v>0.19906928645294708</v>
      </c>
      <c r="T204" s="773">
        <f t="shared" si="144"/>
        <v>-76.999999999999943</v>
      </c>
      <c r="U204" s="45"/>
      <c r="V204" s="45"/>
      <c r="W204" s="45"/>
      <c r="X204" s="45"/>
      <c r="Y204" s="45"/>
      <c r="Z204" s="45"/>
      <c r="AA204" s="45"/>
      <c r="AB204" s="45"/>
      <c r="AC204" s="45"/>
      <c r="AD204" s="581" t="s">
        <v>1364</v>
      </c>
      <c r="AE204" s="716">
        <f t="shared" si="142"/>
        <v>69.651026820000013</v>
      </c>
      <c r="AF204" s="716">
        <f t="shared" si="142"/>
        <v>47.581465129999998</v>
      </c>
      <c r="AG204" s="716">
        <f t="shared" si="142"/>
        <v>55.014133440000002</v>
      </c>
      <c r="AH204" s="716">
        <f t="shared" si="142"/>
        <v>69.950283810000002</v>
      </c>
      <c r="AI204" s="716">
        <f t="shared" si="142"/>
        <v>190.77760127500005</v>
      </c>
      <c r="AJ204" s="716">
        <f t="shared" si="142"/>
        <v>212.49741456000001</v>
      </c>
      <c r="AK204" s="716">
        <f t="shared" si="142"/>
        <v>213.67327344</v>
      </c>
      <c r="AL204" s="716">
        <f t="shared" si="142"/>
        <v>239.52715341000001</v>
      </c>
      <c r="AM204" s="716">
        <f t="shared" si="142"/>
        <v>279.8</v>
      </c>
      <c r="AN204" s="716">
        <f t="shared" si="142"/>
        <v>409.1</v>
      </c>
      <c r="AO204" s="716">
        <f t="shared" si="142"/>
        <v>426.6</v>
      </c>
      <c r="AP204" s="716">
        <f t="shared" si="142"/>
        <v>509.2</v>
      </c>
      <c r="AQ204" s="716">
        <f t="shared" si="142"/>
        <v>386.8</v>
      </c>
      <c r="AR204" s="774">
        <f t="shared" si="142"/>
        <v>463.79999999999995</v>
      </c>
      <c r="AS204" s="716">
        <f t="shared" si="142"/>
        <v>425.1</v>
      </c>
      <c r="AT204" s="716">
        <f t="shared" si="142"/>
        <v>269.3</v>
      </c>
      <c r="AU204" s="40" t="s">
        <v>137</v>
      </c>
      <c r="AV204" s="565" t="str">
        <f>IFERROR(#REF!/#REF!*100-100,"")</f>
        <v/>
      </c>
      <c r="AW204" s="565" t="e">
        <f>#REF!-#REF!</f>
        <v>#REF!</v>
      </c>
      <c r="AX204" s="565" t="str">
        <f>IFERROR(#REF!/#REF!*100-100,"")</f>
        <v/>
      </c>
      <c r="AY204" s="565" t="e">
        <f>#REF!-#REF!</f>
        <v>#REF!</v>
      </c>
      <c r="AZ204" s="565" t="str">
        <f>IFERROR(#REF!/#REF!*100-100,"")</f>
        <v/>
      </c>
      <c r="BA204" s="565" t="e">
        <f>#REF!-#REF!</f>
        <v>#REF!</v>
      </c>
      <c r="BB204" s="565" t="str">
        <f>IFERROR(#REF!/I204*100-100,"")</f>
        <v/>
      </c>
      <c r="BC204" s="565" t="e">
        <f>#REF!-I204</f>
        <v>#REF!</v>
      </c>
      <c r="BE204" s="580" t="e">
        <f>#REF!-I204</f>
        <v>#REF!</v>
      </c>
      <c r="BF204" s="580" t="e">
        <f>#REF!-I204</f>
        <v>#REF!</v>
      </c>
      <c r="BG204" s="580" t="e">
        <f>#REF!-#REF!</f>
        <v>#REF!</v>
      </c>
      <c r="BH204" s="580" t="e">
        <f>#REF!-#REF!</f>
        <v>#REF!</v>
      </c>
    </row>
    <row r="205" spans="1:60" ht="17.25" customHeight="1" x14ac:dyDescent="0.25">
      <c r="A205" s="568"/>
      <c r="B205" s="1205" t="s">
        <v>803</v>
      </c>
      <c r="C205" s="44" t="s">
        <v>1482</v>
      </c>
      <c r="D205" s="44" t="s">
        <v>1482</v>
      </c>
      <c r="E205" s="44" t="s">
        <v>1482</v>
      </c>
      <c r="F205" s="44" t="s">
        <v>1482</v>
      </c>
      <c r="G205" s="778" t="s">
        <v>1482</v>
      </c>
      <c r="H205" s="44">
        <f>[6]Sum_Bud_data!X21</f>
        <v>34.906636970000001</v>
      </c>
      <c r="I205" s="44">
        <f>[6]Sum_Bud_data!AG21</f>
        <v>37.56685092</v>
      </c>
      <c r="J205" s="44">
        <f>[7]Sum_Bud_data!AX22</f>
        <v>27.208098470000003</v>
      </c>
      <c r="K205" s="44">
        <f>[7]Sum_Bud_data!BH22</f>
        <v>52.1</v>
      </c>
      <c r="L205" s="44">
        <f>[7]Sum_Bud_data!BM22</f>
        <v>81.5</v>
      </c>
      <c r="M205" s="793">
        <f>Sum_Bud_data!N22</f>
        <v>91.6</v>
      </c>
      <c r="N205" s="793">
        <f>Sum_Bud_data!O22</f>
        <v>120.2</v>
      </c>
      <c r="O205" s="793">
        <f>Sum_Bud_data!P22</f>
        <v>109.5</v>
      </c>
      <c r="P205" s="793">
        <f>Sum_Bud_data!U22</f>
        <v>115</v>
      </c>
      <c r="Q205" s="793">
        <f>Sum_Bud_data!Z22</f>
        <v>84</v>
      </c>
      <c r="R205" s="1206">
        <f>Sum_Bud_data!AE22</f>
        <v>44.5</v>
      </c>
      <c r="S205" s="772">
        <f t="shared" si="143"/>
        <v>5.0228310502283158E-2</v>
      </c>
      <c r="T205" s="773">
        <f t="shared" si="144"/>
        <v>-5.5</v>
      </c>
      <c r="U205" s="640"/>
      <c r="V205" s="640"/>
      <c r="W205" s="640"/>
      <c r="X205" s="640"/>
      <c r="Y205" s="640"/>
      <c r="Z205" s="640"/>
      <c r="AA205" s="640"/>
      <c r="AB205" s="640"/>
      <c r="AC205" s="640"/>
      <c r="AD205" s="584" t="s">
        <v>1365</v>
      </c>
      <c r="AE205" s="711" t="str">
        <f t="shared" si="142"/>
        <v>n.a</v>
      </c>
      <c r="AF205" s="711" t="str">
        <f t="shared" si="142"/>
        <v>n.a</v>
      </c>
      <c r="AG205" s="711" t="str">
        <f t="shared" si="142"/>
        <v>n.a</v>
      </c>
      <c r="AH205" s="711" t="str">
        <f t="shared" si="142"/>
        <v>n.a</v>
      </c>
      <c r="AI205" s="711" t="str">
        <f t="shared" si="142"/>
        <v>n.a</v>
      </c>
      <c r="AJ205" s="711">
        <f t="shared" si="142"/>
        <v>34.906636970000001</v>
      </c>
      <c r="AK205" s="711">
        <f t="shared" si="142"/>
        <v>37.56685092</v>
      </c>
      <c r="AL205" s="711">
        <f t="shared" si="142"/>
        <v>27.208098470000003</v>
      </c>
      <c r="AM205" s="711">
        <f t="shared" si="142"/>
        <v>52.1</v>
      </c>
      <c r="AN205" s="711">
        <f t="shared" si="142"/>
        <v>81.5</v>
      </c>
      <c r="AO205" s="711">
        <f t="shared" si="142"/>
        <v>91.6</v>
      </c>
      <c r="AP205" s="711">
        <f t="shared" si="142"/>
        <v>120.2</v>
      </c>
      <c r="AQ205" s="711">
        <f t="shared" si="142"/>
        <v>109.5</v>
      </c>
      <c r="AR205" s="737">
        <f t="shared" si="142"/>
        <v>115</v>
      </c>
      <c r="AS205" s="711">
        <f t="shared" si="142"/>
        <v>84</v>
      </c>
      <c r="AT205" s="711">
        <f t="shared" si="142"/>
        <v>44.5</v>
      </c>
      <c r="AU205" s="41" t="s">
        <v>803</v>
      </c>
      <c r="AV205" s="565" t="str">
        <f>IFERROR(#REF!/#REF!*100-100,"")</f>
        <v/>
      </c>
      <c r="AW205" s="565" t="e">
        <f>#REF!-#REF!</f>
        <v>#REF!</v>
      </c>
      <c r="AX205" s="565" t="str">
        <f>IFERROR(#REF!/#REF!*100-100,"")</f>
        <v/>
      </c>
      <c r="AY205" s="565" t="e">
        <f>#REF!-#REF!</f>
        <v>#REF!</v>
      </c>
      <c r="AZ205" s="565" t="str">
        <f>IFERROR(#REF!/#REF!*100-100,"")</f>
        <v/>
      </c>
      <c r="BA205" s="565" t="e">
        <f>#REF!-#REF!</f>
        <v>#REF!</v>
      </c>
      <c r="BB205" s="565" t="str">
        <f>IFERROR(#REF!/I205*100-100,"")</f>
        <v/>
      </c>
      <c r="BC205" s="565" t="e">
        <f>#REF!-I205</f>
        <v>#REF!</v>
      </c>
      <c r="BE205" s="580" t="e">
        <f>#REF!-I205</f>
        <v>#REF!</v>
      </c>
      <c r="BF205" s="580" t="e">
        <f>#REF!-I205</f>
        <v>#REF!</v>
      </c>
      <c r="BG205" s="580" t="e">
        <f>#REF!-#REF!</f>
        <v>#REF!</v>
      </c>
      <c r="BH205" s="580" t="e">
        <f>#REF!-#REF!</f>
        <v>#REF!</v>
      </c>
    </row>
    <row r="206" spans="1:60" x14ac:dyDescent="0.25">
      <c r="A206" s="587"/>
      <c r="B206" s="1205" t="s">
        <v>804</v>
      </c>
      <c r="C206" s="44" t="s">
        <v>1482</v>
      </c>
      <c r="D206" s="44" t="s">
        <v>1482</v>
      </c>
      <c r="E206" s="44" t="s">
        <v>1482</v>
      </c>
      <c r="F206" s="44" t="s">
        <v>1482</v>
      </c>
      <c r="G206" s="778" t="s">
        <v>1482</v>
      </c>
      <c r="H206" s="44">
        <f>[6]Sum_Bud_data!X22</f>
        <v>177.59077759000002</v>
      </c>
      <c r="I206" s="44">
        <f>[6]Sum_Bud_data!AG22</f>
        <v>176.10642252</v>
      </c>
      <c r="J206" s="44">
        <f>[7]Sum_Bud_data!AX23</f>
        <v>212.31905494</v>
      </c>
      <c r="K206" s="44">
        <f>[7]Sum_Bud_data!BH23</f>
        <v>227.7</v>
      </c>
      <c r="L206" s="44">
        <f>[7]Sum_Bud_data!BM23</f>
        <v>327.60000000000002</v>
      </c>
      <c r="M206" s="793">
        <f>Sum_Bud_data!N23</f>
        <v>335</v>
      </c>
      <c r="N206" s="793">
        <f>Sum_Bud_data!O23</f>
        <v>389</v>
      </c>
      <c r="O206" s="793">
        <f>Sum_Bud_data!P23</f>
        <v>277.3</v>
      </c>
      <c r="P206" s="793">
        <f>Sum_Bud_data!U23</f>
        <v>348.79999999999995</v>
      </c>
      <c r="Q206" s="793">
        <f>Sum_Bud_data!Z23</f>
        <v>341.1</v>
      </c>
      <c r="R206" s="1206">
        <f>Sum_Bud_data!AE23</f>
        <v>224.8</v>
      </c>
      <c r="S206" s="772">
        <f t="shared" si="143"/>
        <v>0.2578434908041829</v>
      </c>
      <c r="T206" s="773">
        <f t="shared" si="144"/>
        <v>-71.499999999999943</v>
      </c>
      <c r="U206" s="640"/>
      <c r="V206" s="640"/>
      <c r="W206" s="640"/>
      <c r="X206" s="640"/>
      <c r="Y206" s="640"/>
      <c r="Z206" s="640"/>
      <c r="AA206" s="640"/>
      <c r="AB206" s="640"/>
      <c r="AC206" s="640"/>
      <c r="AD206" s="576" t="s">
        <v>1366</v>
      </c>
      <c r="AE206" s="711" t="str">
        <f t="shared" si="142"/>
        <v>n.a</v>
      </c>
      <c r="AF206" s="711" t="str">
        <f t="shared" si="142"/>
        <v>n.a</v>
      </c>
      <c r="AG206" s="711" t="str">
        <f t="shared" si="142"/>
        <v>n.a</v>
      </c>
      <c r="AH206" s="711" t="str">
        <f t="shared" si="142"/>
        <v>n.a</v>
      </c>
      <c r="AI206" s="711" t="str">
        <f t="shared" si="142"/>
        <v>n.a</v>
      </c>
      <c r="AJ206" s="711">
        <f t="shared" si="142"/>
        <v>177.59077759000002</v>
      </c>
      <c r="AK206" s="711">
        <f t="shared" si="142"/>
        <v>176.10642252</v>
      </c>
      <c r="AL206" s="711">
        <f t="shared" si="142"/>
        <v>212.31905494</v>
      </c>
      <c r="AM206" s="711">
        <f t="shared" si="142"/>
        <v>227.7</v>
      </c>
      <c r="AN206" s="711">
        <f t="shared" si="142"/>
        <v>327.60000000000002</v>
      </c>
      <c r="AO206" s="711">
        <f t="shared" si="142"/>
        <v>335</v>
      </c>
      <c r="AP206" s="711">
        <f t="shared" si="142"/>
        <v>389</v>
      </c>
      <c r="AQ206" s="711">
        <f t="shared" si="142"/>
        <v>277.3</v>
      </c>
      <c r="AR206" s="737">
        <f t="shared" si="142"/>
        <v>348.79999999999995</v>
      </c>
      <c r="AS206" s="711">
        <f t="shared" si="142"/>
        <v>341.1</v>
      </c>
      <c r="AT206" s="711">
        <f t="shared" si="142"/>
        <v>224.8</v>
      </c>
      <c r="AU206" s="41" t="s">
        <v>804</v>
      </c>
      <c r="AV206" s="565" t="str">
        <f>IFERROR(#REF!/#REF!*100-100,"")</f>
        <v/>
      </c>
      <c r="AW206" s="565" t="e">
        <f>#REF!-#REF!</f>
        <v>#REF!</v>
      </c>
      <c r="AX206" s="565" t="str">
        <f>IFERROR(#REF!/#REF!*100-100,"")</f>
        <v/>
      </c>
      <c r="AY206" s="565" t="e">
        <f>#REF!-#REF!</f>
        <v>#REF!</v>
      </c>
      <c r="AZ206" s="565" t="str">
        <f>IFERROR(#REF!/#REF!*100-100,"")</f>
        <v/>
      </c>
      <c r="BA206" s="565" t="e">
        <f>#REF!-#REF!</f>
        <v>#REF!</v>
      </c>
      <c r="BB206" s="565" t="str">
        <f>IFERROR(#REF!/I206*100-100,"")</f>
        <v/>
      </c>
      <c r="BC206" s="565" t="e">
        <f>#REF!-I206</f>
        <v>#REF!</v>
      </c>
      <c r="BE206" s="580" t="e">
        <f>#REF!-I206</f>
        <v>#REF!</v>
      </c>
      <c r="BF206" s="580" t="e">
        <f>#REF!-I206</f>
        <v>#REF!</v>
      </c>
      <c r="BG206" s="580" t="e">
        <f>#REF!-#REF!</f>
        <v>#REF!</v>
      </c>
      <c r="BH206" s="580" t="e">
        <f>#REF!-#REF!</f>
        <v>#REF!</v>
      </c>
    </row>
    <row r="207" spans="1:60" x14ac:dyDescent="0.25">
      <c r="A207" s="587"/>
      <c r="B207" s="161" t="s">
        <v>299</v>
      </c>
      <c r="C207" s="1226">
        <f t="shared" ref="C207:O207" si="146">SUM(C208:C211)</f>
        <v>24.277237150000001</v>
      </c>
      <c r="D207" s="1226">
        <f t="shared" si="146"/>
        <v>26.280934079999998</v>
      </c>
      <c r="E207" s="1226">
        <f t="shared" si="146"/>
        <v>29.174281739999994</v>
      </c>
      <c r="F207" s="1226">
        <f t="shared" si="146"/>
        <v>27.645464829999998</v>
      </c>
      <c r="G207" s="1226">
        <f t="shared" si="146"/>
        <v>26.258695259999993</v>
      </c>
      <c r="H207" s="47">
        <f t="shared" si="146"/>
        <v>26.22394233</v>
      </c>
      <c r="I207" s="47">
        <f t="shared" si="146"/>
        <v>30.114330230000011</v>
      </c>
      <c r="J207" s="47">
        <f t="shared" si="146"/>
        <v>27.86362175</v>
      </c>
      <c r="K207" s="47">
        <f t="shared" si="146"/>
        <v>22.460015820000006</v>
      </c>
      <c r="L207" s="47">
        <f t="shared" si="146"/>
        <v>28.273299999999999</v>
      </c>
      <c r="M207" s="1036">
        <f t="shared" si="146"/>
        <v>55.869071040000001</v>
      </c>
      <c r="N207" s="1036">
        <f t="shared" si="146"/>
        <v>73.410600000000002</v>
      </c>
      <c r="O207" s="1202">
        <f t="shared" si="146"/>
        <v>61.715899999999991</v>
      </c>
      <c r="P207" s="1202">
        <f>SUM(P208:P211)</f>
        <v>61.736299999999993</v>
      </c>
      <c r="Q207" s="1202">
        <f>SUM(Q208:Q211)</f>
        <v>66.275700000000001</v>
      </c>
      <c r="R207" s="1203">
        <f>SUM(R208:R211)</f>
        <v>70.021900000000002</v>
      </c>
      <c r="S207" s="772">
        <f t="shared" si="143"/>
        <v>3.3054690930534036E-4</v>
      </c>
      <c r="T207" s="773">
        <f t="shared" si="144"/>
        <v>-2.0400000000002194E-2</v>
      </c>
      <c r="U207" s="45">
        <f>M207-L207</f>
        <v>27.595771040000002</v>
      </c>
      <c r="Y207" s="45"/>
      <c r="Z207" s="45"/>
      <c r="AA207" s="45"/>
      <c r="AB207" s="45"/>
      <c r="AC207" s="45"/>
      <c r="AD207" s="581" t="s">
        <v>1407</v>
      </c>
      <c r="AE207" s="716">
        <f t="shared" si="142"/>
        <v>24.277237150000001</v>
      </c>
      <c r="AF207" s="716">
        <f t="shared" si="142"/>
        <v>26.280934079999998</v>
      </c>
      <c r="AG207" s="716">
        <f t="shared" si="142"/>
        <v>29.174281739999994</v>
      </c>
      <c r="AH207" s="716">
        <f t="shared" si="142"/>
        <v>27.645464829999998</v>
      </c>
      <c r="AI207" s="716">
        <f t="shared" si="142"/>
        <v>26.258695259999993</v>
      </c>
      <c r="AJ207" s="716">
        <f t="shared" si="142"/>
        <v>26.22394233</v>
      </c>
      <c r="AK207" s="716">
        <f t="shared" si="142"/>
        <v>30.114330230000011</v>
      </c>
      <c r="AL207" s="716">
        <f t="shared" si="142"/>
        <v>27.86362175</v>
      </c>
      <c r="AM207" s="716">
        <f t="shared" si="142"/>
        <v>22.460015820000006</v>
      </c>
      <c r="AN207" s="716">
        <f t="shared" si="142"/>
        <v>28.273299999999999</v>
      </c>
      <c r="AO207" s="716">
        <f t="shared" si="142"/>
        <v>55.869071040000001</v>
      </c>
      <c r="AP207" s="716">
        <f t="shared" si="142"/>
        <v>73.410600000000002</v>
      </c>
      <c r="AQ207" s="716">
        <f t="shared" si="142"/>
        <v>61.715899999999991</v>
      </c>
      <c r="AR207" s="774">
        <f t="shared" si="142"/>
        <v>61.736299999999993</v>
      </c>
      <c r="AS207" s="716">
        <f t="shared" si="142"/>
        <v>66.275700000000001</v>
      </c>
      <c r="AT207" s="716">
        <f t="shared" si="142"/>
        <v>70.021900000000002</v>
      </c>
      <c r="AU207" s="40" t="s">
        <v>299</v>
      </c>
      <c r="AV207" s="565" t="str">
        <f>IFERROR(#REF!/#REF!*100-100,"")</f>
        <v/>
      </c>
      <c r="AW207" s="565" t="e">
        <f>#REF!-#REF!</f>
        <v>#REF!</v>
      </c>
      <c r="AX207" s="565" t="str">
        <f>IFERROR(#REF!/#REF!*100-100,"")</f>
        <v/>
      </c>
      <c r="AY207" s="565" t="e">
        <f>#REF!-#REF!</f>
        <v>#REF!</v>
      </c>
      <c r="AZ207" s="565" t="str">
        <f>IFERROR(#REF!/#REF!*100-100,"")</f>
        <v/>
      </c>
      <c r="BA207" s="565" t="e">
        <f>#REF!-#REF!</f>
        <v>#REF!</v>
      </c>
      <c r="BB207" s="565" t="str">
        <f>IFERROR(#REF!/I207*100-100,"")</f>
        <v/>
      </c>
      <c r="BC207" s="565" t="e">
        <f>#REF!-I207</f>
        <v>#REF!</v>
      </c>
      <c r="BE207" s="580" t="e">
        <f>#REF!-I207</f>
        <v>#REF!</v>
      </c>
      <c r="BF207" s="580" t="e">
        <f>#REF!-I207</f>
        <v>#REF!</v>
      </c>
      <c r="BG207" s="580" t="e">
        <f>#REF!-#REF!</f>
        <v>#REF!</v>
      </c>
      <c r="BH207" s="580" t="e">
        <f>#REF!-#REF!</f>
        <v>#REF!</v>
      </c>
    </row>
    <row r="208" spans="1:60" hidden="1" x14ac:dyDescent="0.25">
      <c r="A208" s="587"/>
      <c r="B208" s="1207" t="s">
        <v>300</v>
      </c>
      <c r="C208" s="708">
        <f>[6]Sum_Bud_data!N32</f>
        <v>10.530852350000002</v>
      </c>
      <c r="D208" s="708">
        <f>[6]Sum_Bud_data!O32</f>
        <v>12.47256028</v>
      </c>
      <c r="E208" s="708">
        <f>[6]Sum_Bud_data!P32</f>
        <v>11.926174130000001</v>
      </c>
      <c r="F208" s="708">
        <f>[6]Sum_Bud_data!Q32</f>
        <v>12.833184719999998</v>
      </c>
      <c r="G208" s="708">
        <f>[6]Sum_Bud_data!R32</f>
        <v>10.848136519999999</v>
      </c>
      <c r="H208" s="44">
        <f>[6]Sum_Bud_data!X32</f>
        <v>10.14273916</v>
      </c>
      <c r="I208" s="44">
        <f>[6]Sum_Bud_data!AG32</f>
        <v>14.458547320000001</v>
      </c>
      <c r="J208" s="44">
        <f>[7]Sum_Bud_data!AX32</f>
        <v>13.215253539999999</v>
      </c>
      <c r="K208" s="44">
        <f>[7]Sum_Bud_data!BH32</f>
        <v>10.395382550000003</v>
      </c>
      <c r="L208" s="44">
        <f>[7]Sum_Bud_data!BM32</f>
        <v>10.895099999999999</v>
      </c>
      <c r="M208" s="793">
        <f>Sum_Bud_data!N32</f>
        <v>35.204180980000004</v>
      </c>
      <c r="N208" s="793">
        <f>Sum_Bud_data!O32</f>
        <v>41.892899999999997</v>
      </c>
      <c r="O208" s="793">
        <f>Sum_Bud_data!P32</f>
        <v>39.412799999999997</v>
      </c>
      <c r="P208" s="793">
        <f>Sum_Bud_data!U32</f>
        <v>36.0685</v>
      </c>
      <c r="Q208" s="793">
        <f>Sum_Bud_data!Z32</f>
        <v>38.988100000000003</v>
      </c>
      <c r="R208" s="1206">
        <f>Sum_Bud_data!AE32</f>
        <v>40.911000000000001</v>
      </c>
      <c r="S208" s="772">
        <f t="shared" ref="S208:S255" si="147">O208/N208-1</f>
        <v>-5.9200962454258321E-2</v>
      </c>
      <c r="T208" s="640"/>
      <c r="U208" s="640"/>
      <c r="V208" s="640"/>
      <c r="W208" s="640"/>
      <c r="X208" s="640"/>
      <c r="Y208" s="640"/>
      <c r="Z208" s="640"/>
      <c r="AA208" s="640"/>
      <c r="AB208" s="640"/>
      <c r="AC208" s="640"/>
      <c r="AD208" s="628" t="s">
        <v>1433</v>
      </c>
      <c r="AE208" s="711">
        <f t="shared" si="142"/>
        <v>10.530852350000002</v>
      </c>
      <c r="AF208" s="711">
        <f t="shared" si="142"/>
        <v>12.47256028</v>
      </c>
      <c r="AG208" s="711">
        <f t="shared" si="142"/>
        <v>11.926174130000001</v>
      </c>
      <c r="AH208" s="711">
        <f t="shared" si="142"/>
        <v>12.833184719999998</v>
      </c>
      <c r="AI208" s="711">
        <f t="shared" si="142"/>
        <v>10.848136519999999</v>
      </c>
      <c r="AJ208" s="711">
        <f t="shared" si="142"/>
        <v>10.14273916</v>
      </c>
      <c r="AK208" s="711">
        <f t="shared" si="142"/>
        <v>14.458547320000001</v>
      </c>
      <c r="AL208" s="711">
        <f t="shared" si="142"/>
        <v>13.215253539999999</v>
      </c>
      <c r="AM208" s="711">
        <f t="shared" si="142"/>
        <v>10.395382550000003</v>
      </c>
      <c r="AN208" s="711">
        <f t="shared" si="142"/>
        <v>10.895099999999999</v>
      </c>
      <c r="AO208" s="711">
        <f t="shared" si="142"/>
        <v>35.204180980000004</v>
      </c>
      <c r="AP208" s="711">
        <f t="shared" si="142"/>
        <v>41.892899999999997</v>
      </c>
      <c r="AQ208" s="711">
        <f t="shared" si="142"/>
        <v>39.412799999999997</v>
      </c>
      <c r="AR208" s="737">
        <f t="shared" si="142"/>
        <v>36.0685</v>
      </c>
      <c r="AS208" s="711">
        <f t="shared" si="142"/>
        <v>38.988100000000003</v>
      </c>
      <c r="AT208" s="711">
        <f t="shared" si="142"/>
        <v>40.911000000000001</v>
      </c>
      <c r="AU208" s="41" t="s">
        <v>300</v>
      </c>
      <c r="AV208" s="565" t="str">
        <f>IFERROR(#REF!/#REF!*100-100,"")</f>
        <v/>
      </c>
      <c r="AW208" s="565" t="e">
        <f>#REF!-#REF!</f>
        <v>#REF!</v>
      </c>
      <c r="AX208" s="565" t="str">
        <f>IFERROR(#REF!/#REF!*100-100,"")</f>
        <v/>
      </c>
      <c r="AY208" s="565" t="e">
        <f>#REF!-#REF!</f>
        <v>#REF!</v>
      </c>
      <c r="AZ208" s="565" t="str">
        <f>IFERROR(#REF!/#REF!*100-100,"")</f>
        <v/>
      </c>
      <c r="BA208" s="565" t="e">
        <f>#REF!-#REF!</f>
        <v>#REF!</v>
      </c>
      <c r="BB208" s="565" t="str">
        <f>IFERROR(#REF!/I208*100-100,"")</f>
        <v/>
      </c>
      <c r="BC208" s="565" t="e">
        <f>#REF!-I208</f>
        <v>#REF!</v>
      </c>
      <c r="BE208" s="580" t="e">
        <f>#REF!-I208</f>
        <v>#REF!</v>
      </c>
      <c r="BF208" s="580" t="e">
        <f>#REF!-I208</f>
        <v>#REF!</v>
      </c>
      <c r="BG208" s="580" t="e">
        <f>#REF!-#REF!</f>
        <v>#REF!</v>
      </c>
      <c r="BH208" s="580" t="e">
        <f>#REF!-#REF!</f>
        <v>#REF!</v>
      </c>
    </row>
    <row r="209" spans="1:63" hidden="1" x14ac:dyDescent="0.25">
      <c r="A209" s="587"/>
      <c r="B209" s="1207" t="s">
        <v>337</v>
      </c>
      <c r="C209" s="708">
        <f>[6]Sum_Bud_data!N33</f>
        <v>13.159857539999997</v>
      </c>
      <c r="D209" s="708">
        <f>[6]Sum_Bud_data!O33</f>
        <v>13.249579909999996</v>
      </c>
      <c r="E209" s="708">
        <f>[6]Sum_Bud_data!P33</f>
        <v>16.507900799999994</v>
      </c>
      <c r="F209" s="708">
        <f>[6]Sum_Bud_data!Q33</f>
        <v>14.073519970000001</v>
      </c>
      <c r="G209" s="708">
        <f>[6]Sum_Bud_data!R33</f>
        <v>14.618754309999995</v>
      </c>
      <c r="H209" s="44">
        <f>[6]Sum_Bud_data!X33</f>
        <v>15.29923825</v>
      </c>
      <c r="I209" s="44">
        <f>[6]Sum_Bud_data!AG33</f>
        <v>14.523533020000007</v>
      </c>
      <c r="J209" s="44">
        <f>[7]Sum_Bud_data!AX33</f>
        <v>13.38088905</v>
      </c>
      <c r="K209" s="44">
        <f>[7]Sum_Bud_data!BH33</f>
        <v>11.27180083</v>
      </c>
      <c r="L209" s="44">
        <f>[7]Sum_Bud_data!BM33</f>
        <v>16.151199999999999</v>
      </c>
      <c r="M209" s="793">
        <f>Sum_Bud_data!N33</f>
        <v>19.617803859999999</v>
      </c>
      <c r="N209" s="793">
        <f>Sum_Bud_data!O33</f>
        <v>29.927800000000001</v>
      </c>
      <c r="O209" s="793">
        <f>Sum_Bud_data!P33</f>
        <v>21.2942</v>
      </c>
      <c r="P209" s="793">
        <f>Sum_Bud_data!U33</f>
        <v>22.985299999999999</v>
      </c>
      <c r="Q209" s="793">
        <f>Sum_Bud_data!Z33</f>
        <v>24.536000000000001</v>
      </c>
      <c r="R209" s="1206">
        <f>Sum_Bud_data!AE33</f>
        <v>26.276900000000001</v>
      </c>
      <c r="S209" s="772">
        <f t="shared" si="147"/>
        <v>-0.28848094413889436</v>
      </c>
      <c r="T209" s="640"/>
      <c r="U209" s="640"/>
      <c r="V209" s="640"/>
      <c r="W209" s="640"/>
      <c r="X209" s="640"/>
      <c r="Y209" s="640"/>
      <c r="Z209" s="640"/>
      <c r="AA209" s="640"/>
      <c r="AB209" s="640"/>
      <c r="AC209" s="640"/>
      <c r="AD209" s="628" t="s">
        <v>1434</v>
      </c>
      <c r="AE209" s="711">
        <f t="shared" si="142"/>
        <v>13.159857539999997</v>
      </c>
      <c r="AF209" s="711">
        <f t="shared" si="142"/>
        <v>13.249579909999996</v>
      </c>
      <c r="AG209" s="711">
        <f t="shared" si="142"/>
        <v>16.507900799999994</v>
      </c>
      <c r="AH209" s="711">
        <f t="shared" si="142"/>
        <v>14.073519970000001</v>
      </c>
      <c r="AI209" s="711">
        <f t="shared" si="142"/>
        <v>14.618754309999995</v>
      </c>
      <c r="AJ209" s="711">
        <f t="shared" si="142"/>
        <v>15.29923825</v>
      </c>
      <c r="AK209" s="711">
        <f t="shared" si="142"/>
        <v>14.523533020000007</v>
      </c>
      <c r="AL209" s="711">
        <f t="shared" si="142"/>
        <v>13.38088905</v>
      </c>
      <c r="AM209" s="711">
        <f t="shared" si="142"/>
        <v>11.27180083</v>
      </c>
      <c r="AN209" s="711">
        <f t="shared" si="142"/>
        <v>16.151199999999999</v>
      </c>
      <c r="AO209" s="711">
        <f t="shared" si="142"/>
        <v>19.617803859999999</v>
      </c>
      <c r="AP209" s="711">
        <f t="shared" si="142"/>
        <v>29.927800000000001</v>
      </c>
      <c r="AQ209" s="711">
        <f t="shared" si="142"/>
        <v>21.2942</v>
      </c>
      <c r="AR209" s="737">
        <f t="shared" si="142"/>
        <v>22.985299999999999</v>
      </c>
      <c r="AS209" s="711">
        <f t="shared" si="142"/>
        <v>24.536000000000001</v>
      </c>
      <c r="AT209" s="711">
        <f t="shared" si="142"/>
        <v>26.276900000000001</v>
      </c>
      <c r="AU209" s="41" t="s">
        <v>337</v>
      </c>
      <c r="AV209" s="565" t="str">
        <f>IFERROR(#REF!/#REF!*100-100,"")</f>
        <v/>
      </c>
      <c r="AW209" s="565" t="e">
        <f>#REF!-#REF!</f>
        <v>#REF!</v>
      </c>
      <c r="AX209" s="565" t="str">
        <f>IFERROR(#REF!/#REF!*100-100,"")</f>
        <v/>
      </c>
      <c r="AY209" s="565" t="e">
        <f>#REF!-#REF!</f>
        <v>#REF!</v>
      </c>
      <c r="AZ209" s="565" t="str">
        <f>IFERROR(#REF!/#REF!*100-100,"")</f>
        <v/>
      </c>
      <c r="BA209" s="565" t="e">
        <f>#REF!-#REF!</f>
        <v>#REF!</v>
      </c>
      <c r="BB209" s="565" t="str">
        <f>IFERROR(#REF!/I209*100-100,"")</f>
        <v/>
      </c>
      <c r="BC209" s="565" t="e">
        <f>#REF!-I209</f>
        <v>#REF!</v>
      </c>
      <c r="BE209" s="580" t="e">
        <f>#REF!-I209</f>
        <v>#REF!</v>
      </c>
      <c r="BF209" s="580" t="e">
        <f>#REF!-I209</f>
        <v>#REF!</v>
      </c>
      <c r="BG209" s="580" t="e">
        <f>#REF!-#REF!</f>
        <v>#REF!</v>
      </c>
      <c r="BH209" s="580" t="e">
        <f>#REF!-#REF!</f>
        <v>#REF!</v>
      </c>
    </row>
    <row r="210" spans="1:63" hidden="1" x14ac:dyDescent="0.25">
      <c r="A210" s="587"/>
      <c r="B210" s="1207" t="s">
        <v>473</v>
      </c>
      <c r="C210" s="708">
        <f>[6]Sum_Bud_data!N34</f>
        <v>0.57591135999999998</v>
      </c>
      <c r="D210" s="708">
        <f>[6]Sum_Bud_data!O34</f>
        <v>0.55759389000000004</v>
      </c>
      <c r="E210" s="708">
        <f>[6]Sum_Bud_data!P34</f>
        <v>0.69330652000000004</v>
      </c>
      <c r="F210" s="708">
        <f>[6]Sum_Bud_data!Q34</f>
        <v>0.68422018999999989</v>
      </c>
      <c r="G210" s="708">
        <f>[6]Sum_Bud_data!R34</f>
        <v>0.79130442999999995</v>
      </c>
      <c r="H210" s="44">
        <f>[6]Sum_Bud_data!X34</f>
        <v>0.73497279999999998</v>
      </c>
      <c r="I210" s="44">
        <f>[6]Sum_Bud_data!AG34</f>
        <v>0.82934588999999992</v>
      </c>
      <c r="J210" s="44">
        <f>[7]Sum_Bud_data!AX34</f>
        <v>0.78642916000000007</v>
      </c>
      <c r="K210" s="44">
        <f>[7]Sum_Bud_data!BH34</f>
        <v>0.7356097399999999</v>
      </c>
      <c r="L210" s="44">
        <f>[7]Sum_Bud_data!BM34</f>
        <v>1.157</v>
      </c>
      <c r="M210" s="793">
        <f>Sum_Bud_data!N34</f>
        <v>0.93208619999999998</v>
      </c>
      <c r="N210" s="793">
        <f>Sum_Bud_data!O34</f>
        <v>0.80659999999999998</v>
      </c>
      <c r="O210" s="793">
        <f>Sum_Bud_data!P34</f>
        <v>1.0088999999999999</v>
      </c>
      <c r="P210" s="793">
        <f>Sum_Bud_data!U34</f>
        <v>1.1779999999999999</v>
      </c>
      <c r="Q210" s="793">
        <f>Sum_Bud_data!Z34</f>
        <v>1.2515000000000001</v>
      </c>
      <c r="R210" s="1206">
        <f>Sum_Bud_data!AE34</f>
        <v>1.3339000000000001</v>
      </c>
      <c r="S210" s="772">
        <f t="shared" si="147"/>
        <v>0.25080585172328274</v>
      </c>
      <c r="T210" s="640"/>
      <c r="U210" s="640"/>
      <c r="V210" s="640"/>
      <c r="W210" s="640"/>
      <c r="X210" s="640"/>
      <c r="Y210" s="640"/>
      <c r="Z210" s="640"/>
      <c r="AA210" s="640"/>
      <c r="AB210" s="640"/>
      <c r="AC210" s="640"/>
      <c r="AD210" s="628" t="s">
        <v>1435</v>
      </c>
      <c r="AE210" s="711">
        <f t="shared" si="142"/>
        <v>0.57591135999999998</v>
      </c>
      <c r="AF210" s="711">
        <f t="shared" si="142"/>
        <v>0.55759389000000004</v>
      </c>
      <c r="AG210" s="711">
        <f t="shared" si="142"/>
        <v>0.69330652000000004</v>
      </c>
      <c r="AH210" s="711">
        <f t="shared" si="142"/>
        <v>0.68422018999999989</v>
      </c>
      <c r="AI210" s="711">
        <f t="shared" si="142"/>
        <v>0.79130442999999995</v>
      </c>
      <c r="AJ210" s="711">
        <f t="shared" si="142"/>
        <v>0.73497279999999998</v>
      </c>
      <c r="AK210" s="711">
        <f t="shared" si="142"/>
        <v>0.82934588999999992</v>
      </c>
      <c r="AL210" s="711">
        <f t="shared" si="142"/>
        <v>0.78642916000000007</v>
      </c>
      <c r="AM210" s="711">
        <f t="shared" si="142"/>
        <v>0.7356097399999999</v>
      </c>
      <c r="AN210" s="711">
        <f t="shared" si="142"/>
        <v>1.157</v>
      </c>
      <c r="AO210" s="711">
        <f t="shared" si="142"/>
        <v>0.93208619999999998</v>
      </c>
      <c r="AP210" s="711">
        <f t="shared" si="142"/>
        <v>0.80659999999999998</v>
      </c>
      <c r="AQ210" s="711">
        <f t="shared" si="142"/>
        <v>1.0088999999999999</v>
      </c>
      <c r="AR210" s="737">
        <f t="shared" si="142"/>
        <v>1.1779999999999999</v>
      </c>
      <c r="AS210" s="711">
        <f t="shared" si="142"/>
        <v>1.2515000000000001</v>
      </c>
      <c r="AT210" s="711">
        <f t="shared" si="142"/>
        <v>1.3339000000000001</v>
      </c>
      <c r="AU210" s="41" t="s">
        <v>473</v>
      </c>
      <c r="AV210" s="565" t="str">
        <f>IFERROR(#REF!/#REF!*100-100,"")</f>
        <v/>
      </c>
      <c r="AW210" s="565" t="e">
        <f>#REF!-#REF!</f>
        <v>#REF!</v>
      </c>
      <c r="AX210" s="565" t="str">
        <f>IFERROR(#REF!/#REF!*100-100,"")</f>
        <v/>
      </c>
      <c r="AY210" s="565" t="e">
        <f>#REF!-#REF!</f>
        <v>#REF!</v>
      </c>
      <c r="AZ210" s="565" t="str">
        <f>IFERROR(#REF!/#REF!*100-100,"")</f>
        <v/>
      </c>
      <c r="BA210" s="565" t="e">
        <f>#REF!-#REF!</f>
        <v>#REF!</v>
      </c>
      <c r="BB210" s="565" t="str">
        <f>IFERROR(#REF!/I210*100-100,"")</f>
        <v/>
      </c>
      <c r="BC210" s="565" t="e">
        <f>#REF!-I210</f>
        <v>#REF!</v>
      </c>
      <c r="BE210" s="580" t="e">
        <f>#REF!-I210</f>
        <v>#REF!</v>
      </c>
      <c r="BF210" s="580" t="e">
        <f>#REF!-I210</f>
        <v>#REF!</v>
      </c>
      <c r="BG210" s="580" t="e">
        <f>#REF!-#REF!</f>
        <v>#REF!</v>
      </c>
      <c r="BH210" s="580" t="e">
        <f>#REF!-#REF!</f>
        <v>#REF!</v>
      </c>
    </row>
    <row r="211" spans="1:63" ht="16.5" hidden="1" customHeight="1" x14ac:dyDescent="0.25">
      <c r="A211" s="587"/>
      <c r="B211" s="1207" t="str">
        <f>Sum_Bud_data!M35</f>
        <v>Transfer not elswhere  </v>
      </c>
      <c r="C211" s="708">
        <f>[6]Sum_Bud_data!N35</f>
        <v>1.0615899999999999E-2</v>
      </c>
      <c r="D211" s="708">
        <f>[6]Sum_Bud_data!O35</f>
        <v>1.1999999999999999E-3</v>
      </c>
      <c r="E211" s="708">
        <f>[6]Sum_Bud_data!P35</f>
        <v>4.6900290000000004E-2</v>
      </c>
      <c r="F211" s="708">
        <f>[6]Sum_Bud_data!Q35</f>
        <v>5.4539949999999997E-2</v>
      </c>
      <c r="G211" s="708">
        <f>[6]Sum_Bud_data!R35</f>
        <v>5.0000000000000001E-4</v>
      </c>
      <c r="H211" s="44">
        <f>[6]Sum_Bud_data!X35</f>
        <v>4.6992119999999998E-2</v>
      </c>
      <c r="I211" s="44">
        <f>[6]Sum_Bud_data!AG35</f>
        <v>0.30290400000000001</v>
      </c>
      <c r="J211" s="44">
        <f>[7]Sum_Bud_data!AX35</f>
        <v>0.48104999999999998</v>
      </c>
      <c r="K211" s="44">
        <f>[7]Sum_Bud_data!BH35</f>
        <v>5.7222699999999994E-2</v>
      </c>
      <c r="L211" s="44">
        <f>[7]Sum_Bud_data!BM35</f>
        <v>7.0000000000000007E-2</v>
      </c>
      <c r="M211" s="793">
        <f>Sum_Bud_data!N35</f>
        <v>0.115</v>
      </c>
      <c r="N211" s="793">
        <f>Sum_Bud_data!O35</f>
        <v>0.7833</v>
      </c>
      <c r="O211" s="793">
        <f>Sum_Bud_data!P35</f>
        <v>0</v>
      </c>
      <c r="P211" s="793">
        <f>Sum_Bud_data!U35</f>
        <v>1.5044999999999999</v>
      </c>
      <c r="Q211" s="793">
        <f>Sum_Bud_data!Z35</f>
        <v>1.5001</v>
      </c>
      <c r="R211" s="1206">
        <f>Sum_Bud_data!AE35</f>
        <v>1.5001</v>
      </c>
      <c r="S211" s="772">
        <f t="shared" si="147"/>
        <v>-1</v>
      </c>
      <c r="T211" s="640"/>
      <c r="U211" s="640"/>
      <c r="V211" s="640"/>
      <c r="W211" s="640"/>
      <c r="X211" s="640"/>
      <c r="Y211" s="640"/>
      <c r="Z211" s="640"/>
      <c r="AA211" s="640"/>
      <c r="AB211" s="640"/>
      <c r="AC211" s="640"/>
      <c r="AD211" s="779" t="s">
        <v>1436</v>
      </c>
      <c r="AE211" s="711">
        <f t="shared" si="142"/>
        <v>1.0615899999999999E-2</v>
      </c>
      <c r="AF211" s="711">
        <f t="shared" si="142"/>
        <v>1.1999999999999999E-3</v>
      </c>
      <c r="AG211" s="711">
        <f t="shared" si="142"/>
        <v>4.6900290000000004E-2</v>
      </c>
      <c r="AH211" s="711">
        <f t="shared" si="142"/>
        <v>5.4539949999999997E-2</v>
      </c>
      <c r="AI211" s="711">
        <f t="shared" si="142"/>
        <v>5.0000000000000001E-4</v>
      </c>
      <c r="AJ211" s="711">
        <f t="shared" si="142"/>
        <v>4.6992119999999998E-2</v>
      </c>
      <c r="AK211" s="711">
        <f t="shared" si="142"/>
        <v>0.30290400000000001</v>
      </c>
      <c r="AL211" s="711">
        <f t="shared" si="142"/>
        <v>0.48104999999999998</v>
      </c>
      <c r="AM211" s="711">
        <f t="shared" si="142"/>
        <v>5.7222699999999994E-2</v>
      </c>
      <c r="AN211" s="711">
        <f t="shared" si="142"/>
        <v>7.0000000000000007E-2</v>
      </c>
      <c r="AO211" s="711">
        <f t="shared" si="142"/>
        <v>0.115</v>
      </c>
      <c r="AP211" s="711">
        <f t="shared" si="142"/>
        <v>0.7833</v>
      </c>
      <c r="AQ211" s="711">
        <f t="shared" si="142"/>
        <v>0</v>
      </c>
      <c r="AR211" s="737">
        <f t="shared" si="142"/>
        <v>1.5044999999999999</v>
      </c>
      <c r="AS211" s="711">
        <f t="shared" si="142"/>
        <v>1.5001</v>
      </c>
      <c r="AT211" s="711">
        <f t="shared" si="142"/>
        <v>1.5001</v>
      </c>
      <c r="AU211" s="41" t="s">
        <v>476</v>
      </c>
      <c r="AV211" s="565" t="str">
        <f>IFERROR(#REF!/#REF!*100-100,"")</f>
        <v/>
      </c>
      <c r="AW211" s="565" t="e">
        <f>#REF!-#REF!</f>
        <v>#REF!</v>
      </c>
      <c r="AX211" s="565" t="str">
        <f>IFERROR(#REF!/#REF!*100-100,"")</f>
        <v/>
      </c>
      <c r="AY211" s="565" t="e">
        <f>#REF!-#REF!</f>
        <v>#REF!</v>
      </c>
      <c r="AZ211" s="565" t="str">
        <f>IFERROR(#REF!/#REF!*100-100,"")</f>
        <v/>
      </c>
      <c r="BA211" s="565" t="e">
        <f>#REF!-#REF!</f>
        <v>#REF!</v>
      </c>
      <c r="BB211" s="565" t="str">
        <f>IFERROR(#REF!/I211*100-100,"")</f>
        <v/>
      </c>
      <c r="BC211" s="565" t="e">
        <f>#REF!-I211</f>
        <v>#REF!</v>
      </c>
      <c r="BE211" s="580" t="e">
        <f>#REF!-I211</f>
        <v>#REF!</v>
      </c>
      <c r="BF211" s="580" t="e">
        <f>#REF!-I211</f>
        <v>#REF!</v>
      </c>
      <c r="BG211" s="580" t="e">
        <f>#REF!-#REF!</f>
        <v>#REF!</v>
      </c>
      <c r="BH211" s="580" t="e">
        <f>#REF!-#REF!</f>
        <v>#REF!</v>
      </c>
    </row>
    <row r="212" spans="1:63" ht="16.5" customHeight="1" x14ac:dyDescent="0.25">
      <c r="A212" s="568"/>
      <c r="B212" s="165"/>
      <c r="C212" s="39"/>
      <c r="D212" s="39"/>
      <c r="E212" s="39"/>
      <c r="F212" s="39"/>
      <c r="G212" s="39"/>
      <c r="H212" s="44"/>
      <c r="I212" s="44"/>
      <c r="J212" s="44"/>
      <c r="K212" s="44"/>
      <c r="L212" s="44"/>
      <c r="M212" s="793"/>
      <c r="N212" s="793"/>
      <c r="O212" s="1058"/>
      <c r="P212" s="1058"/>
      <c r="Q212" s="1058"/>
      <c r="R212" s="1208"/>
      <c r="S212" s="772"/>
      <c r="T212" s="640"/>
      <c r="U212" s="640"/>
      <c r="V212" s="640"/>
      <c r="X212" s="780"/>
      <c r="Y212" s="781"/>
      <c r="Z212" s="640"/>
      <c r="AA212" s="640"/>
      <c r="AB212" s="640"/>
      <c r="AC212" s="640"/>
      <c r="AD212" s="551"/>
      <c r="AE212" s="716"/>
      <c r="AF212" s="716"/>
      <c r="AG212" s="716"/>
      <c r="AH212" s="716"/>
      <c r="AI212" s="716"/>
      <c r="AJ212" s="716"/>
      <c r="AK212" s="716"/>
      <c r="AL212" s="716"/>
      <c r="AM212" s="716"/>
      <c r="AN212" s="716"/>
      <c r="AO212" s="716"/>
      <c r="AP212" s="716"/>
      <c r="AQ212" s="716"/>
      <c r="AR212" s="774"/>
      <c r="AS212" s="716"/>
      <c r="AT212" s="716"/>
      <c r="AU212" s="39"/>
      <c r="AV212" s="565" t="str">
        <f>IFERROR(#REF!/#REF!*100-100,"")</f>
        <v/>
      </c>
      <c r="AW212" s="565" t="e">
        <f>#REF!-#REF!</f>
        <v>#REF!</v>
      </c>
      <c r="AX212" s="565" t="str">
        <f>IFERROR(#REF!/#REF!*100-100,"")</f>
        <v/>
      </c>
      <c r="AY212" s="565" t="e">
        <f>#REF!-#REF!</f>
        <v>#REF!</v>
      </c>
      <c r="AZ212" s="565" t="str">
        <f>IFERROR(#REF!/#REF!*100-100,"")</f>
        <v/>
      </c>
      <c r="BA212" s="565" t="e">
        <f>#REF!-#REF!</f>
        <v>#REF!</v>
      </c>
      <c r="BB212" s="565" t="str">
        <f>IFERROR(#REF!/I212*100-100,"")</f>
        <v/>
      </c>
      <c r="BC212" s="565" t="e">
        <f>#REF!-I212</f>
        <v>#REF!</v>
      </c>
      <c r="BE212" s="580" t="e">
        <f>#REF!-I212</f>
        <v>#REF!</v>
      </c>
      <c r="BF212" s="580" t="e">
        <f>#REF!-I212</f>
        <v>#REF!</v>
      </c>
      <c r="BG212" s="580" t="e">
        <f>#REF!-#REF!</f>
        <v>#REF!</v>
      </c>
      <c r="BH212" s="580" t="e">
        <f>#REF!-#REF!</f>
        <v>#REF!</v>
      </c>
      <c r="BI212" s="782"/>
      <c r="BJ212" s="782"/>
      <c r="BK212" s="782"/>
    </row>
    <row r="213" spans="1:63" x14ac:dyDescent="0.25">
      <c r="A213" s="587"/>
      <c r="B213" s="161" t="s">
        <v>1069</v>
      </c>
      <c r="C213" s="1226">
        <f t="shared" ref="C213:R213" si="148">SUM(C214,C217,C218,C221,C224,C225,C226)</f>
        <v>330.11347089999998</v>
      </c>
      <c r="D213" s="1226">
        <f t="shared" si="148"/>
        <v>368.28063228549991</v>
      </c>
      <c r="E213" s="1226">
        <f t="shared" si="148"/>
        <v>250.26111896999996</v>
      </c>
      <c r="F213" s="1226">
        <f t="shared" si="148"/>
        <v>203.56715357999997</v>
      </c>
      <c r="G213" s="1226">
        <f t="shared" si="148"/>
        <v>336.474579995</v>
      </c>
      <c r="H213" s="47">
        <f t="shared" si="148"/>
        <v>352.22797220000001</v>
      </c>
      <c r="I213" s="47">
        <f t="shared" si="148"/>
        <v>376.90192091000011</v>
      </c>
      <c r="J213" s="47">
        <f t="shared" si="148"/>
        <v>367.91324328999997</v>
      </c>
      <c r="K213" s="47">
        <f t="shared" si="148"/>
        <v>505.14895283999994</v>
      </c>
      <c r="L213" s="47">
        <f t="shared" si="148"/>
        <v>557.05100000000004</v>
      </c>
      <c r="M213" s="1036">
        <f t="shared" si="148"/>
        <v>541.08415244999992</v>
      </c>
      <c r="N213" s="1036">
        <f t="shared" si="148"/>
        <v>617.42099999999994</v>
      </c>
      <c r="O213" s="1202">
        <f>SUM(O214,O217,O218,O221,O224,O225,O226)</f>
        <v>519.71249999999998</v>
      </c>
      <c r="P213" s="1202">
        <f>SUM(P214,P217,P218,P221,P224,P225,P226)</f>
        <v>609.82939999999985</v>
      </c>
      <c r="Q213" s="1202">
        <f t="shared" si="148"/>
        <v>584.36830000000009</v>
      </c>
      <c r="R213" s="1203">
        <f t="shared" si="148"/>
        <v>576.60050000000001</v>
      </c>
      <c r="S213" s="772">
        <f t="shared" si="147"/>
        <v>-0.15825263475003271</v>
      </c>
      <c r="T213" s="45">
        <f>O213-P213</f>
        <v>-90.116899999999873</v>
      </c>
      <c r="U213" s="45">
        <f>O213-N213</f>
        <v>-97.708499999999958</v>
      </c>
      <c r="V213" s="772">
        <f>P213/O213-1</f>
        <v>0.17339759963441304</v>
      </c>
      <c r="W213" s="783"/>
      <c r="X213" s="783"/>
      <c r="Y213" s="733"/>
      <c r="Z213" s="45"/>
      <c r="AA213" s="45"/>
      <c r="AB213" s="45"/>
      <c r="AC213" s="45"/>
      <c r="AD213" s="581" t="s">
        <v>1367</v>
      </c>
      <c r="AE213" s="716">
        <f t="shared" ref="AE213:AT226" si="149">C213</f>
        <v>330.11347089999998</v>
      </c>
      <c r="AF213" s="716">
        <f t="shared" si="149"/>
        <v>368.28063228549991</v>
      </c>
      <c r="AG213" s="716">
        <f t="shared" si="149"/>
        <v>250.26111896999996</v>
      </c>
      <c r="AH213" s="716">
        <f t="shared" si="149"/>
        <v>203.56715357999997</v>
      </c>
      <c r="AI213" s="716">
        <f t="shared" si="149"/>
        <v>336.474579995</v>
      </c>
      <c r="AJ213" s="716">
        <f t="shared" si="149"/>
        <v>352.22797220000001</v>
      </c>
      <c r="AK213" s="716">
        <f t="shared" si="149"/>
        <v>376.90192091000011</v>
      </c>
      <c r="AL213" s="716">
        <f t="shared" si="149"/>
        <v>367.91324328999997</v>
      </c>
      <c r="AM213" s="716">
        <f t="shared" si="149"/>
        <v>505.14895283999994</v>
      </c>
      <c r="AN213" s="716">
        <f t="shared" si="149"/>
        <v>557.05100000000004</v>
      </c>
      <c r="AO213" s="716">
        <f t="shared" si="149"/>
        <v>541.08415244999992</v>
      </c>
      <c r="AP213" s="716">
        <f t="shared" si="149"/>
        <v>617.42099999999994</v>
      </c>
      <c r="AQ213" s="716">
        <f t="shared" si="149"/>
        <v>519.71249999999998</v>
      </c>
      <c r="AR213" s="774">
        <f t="shared" si="149"/>
        <v>609.82939999999985</v>
      </c>
      <c r="AS213" s="716">
        <f t="shared" si="149"/>
        <v>584.36830000000009</v>
      </c>
      <c r="AT213" s="716">
        <f t="shared" si="149"/>
        <v>576.60050000000001</v>
      </c>
      <c r="AU213" s="40" t="s">
        <v>1069</v>
      </c>
      <c r="AV213" s="565" t="str">
        <f>IFERROR(#REF!/#REF!*100-100,"")</f>
        <v/>
      </c>
      <c r="AW213" s="565" t="e">
        <f>#REF!-#REF!</f>
        <v>#REF!</v>
      </c>
      <c r="AX213" s="565" t="str">
        <f>IFERROR(#REF!/#REF!*100-100,"")</f>
        <v/>
      </c>
      <c r="AY213" s="565" t="e">
        <f>#REF!-#REF!</f>
        <v>#REF!</v>
      </c>
      <c r="AZ213" s="565" t="str">
        <f>IFERROR(#REF!/#REF!*100-100,"")</f>
        <v/>
      </c>
      <c r="BA213" s="565" t="e">
        <f>#REF!-#REF!</f>
        <v>#REF!</v>
      </c>
      <c r="BB213" s="565" t="str">
        <f>IFERROR(#REF!/I213*100-100,"")</f>
        <v/>
      </c>
      <c r="BC213" s="565" t="e">
        <f>#REF!-I213</f>
        <v>#REF!</v>
      </c>
      <c r="BE213" s="580" t="e">
        <f>#REF!-I213</f>
        <v>#REF!</v>
      </c>
      <c r="BF213" s="580" t="e">
        <f>#REF!-I213</f>
        <v>#REF!</v>
      </c>
      <c r="BG213" s="580" t="e">
        <f>#REF!-#REF!</f>
        <v>#REF!</v>
      </c>
      <c r="BH213" s="580" t="e">
        <f>#REF!-#REF!</f>
        <v>#REF!</v>
      </c>
      <c r="BI213" s="567"/>
      <c r="BJ213" s="567"/>
      <c r="BK213" s="567"/>
    </row>
    <row r="214" spans="1:63" x14ac:dyDescent="0.25">
      <c r="A214" s="587"/>
      <c r="B214" s="1209" t="s">
        <v>486</v>
      </c>
      <c r="C214" s="1226">
        <f t="shared" ref="C214:R214" si="150">SUM(C215:C216)</f>
        <v>101.37979486999998</v>
      </c>
      <c r="D214" s="1226">
        <f t="shared" si="150"/>
        <v>116.84683582999997</v>
      </c>
      <c r="E214" s="1226">
        <f t="shared" si="150"/>
        <v>127.25816972999996</v>
      </c>
      <c r="F214" s="1226">
        <f t="shared" si="150"/>
        <v>129.60077001999997</v>
      </c>
      <c r="G214" s="1226">
        <f t="shared" si="150"/>
        <v>127.54825308999997</v>
      </c>
      <c r="H214" s="47">
        <f t="shared" si="150"/>
        <v>134.50866310000006</v>
      </c>
      <c r="I214" s="47">
        <f t="shared" si="150"/>
        <v>148.68344548000013</v>
      </c>
      <c r="J214" s="47">
        <f t="shared" si="150"/>
        <v>160.21209111000002</v>
      </c>
      <c r="K214" s="47">
        <f t="shared" si="150"/>
        <v>189.34469781999996</v>
      </c>
      <c r="L214" s="47">
        <f t="shared" si="150"/>
        <v>169.2825</v>
      </c>
      <c r="M214" s="1036">
        <f t="shared" si="150"/>
        <v>184.1983682099999</v>
      </c>
      <c r="N214" s="1036">
        <f t="shared" si="150"/>
        <v>193.82319999999999</v>
      </c>
      <c r="O214" s="1202">
        <f>SUM(O215:O216)</f>
        <v>191.91929999999999</v>
      </c>
      <c r="P214" s="1202">
        <f>SUM(P215:P216)</f>
        <v>210.74719999999999</v>
      </c>
      <c r="Q214" s="1202">
        <f t="shared" si="150"/>
        <v>206.9794</v>
      </c>
      <c r="R214" s="1203">
        <f t="shared" si="150"/>
        <v>204.1627</v>
      </c>
      <c r="S214" s="772">
        <f t="shared" si="147"/>
        <v>-9.8228695016902012E-3</v>
      </c>
      <c r="T214" s="45">
        <f>O214-P214</f>
        <v>-18.8279</v>
      </c>
      <c r="U214" s="45">
        <f>O214-N214</f>
        <v>-1.903899999999993</v>
      </c>
      <c r="V214" s="772">
        <f>P214/O214-1</f>
        <v>9.8103213173453607E-2</v>
      </c>
      <c r="W214" s="536"/>
      <c r="X214" s="536"/>
      <c r="Y214" s="643"/>
      <c r="Z214" s="784"/>
      <c r="AA214" s="784"/>
      <c r="AB214" s="784"/>
      <c r="AC214" s="784"/>
      <c r="AD214" s="581" t="s">
        <v>1368</v>
      </c>
      <c r="AE214" s="716">
        <f t="shared" si="149"/>
        <v>101.37979486999998</v>
      </c>
      <c r="AF214" s="716">
        <f t="shared" si="149"/>
        <v>116.84683582999997</v>
      </c>
      <c r="AG214" s="716">
        <f t="shared" si="149"/>
        <v>127.25816972999996</v>
      </c>
      <c r="AH214" s="716">
        <f t="shared" si="149"/>
        <v>129.60077001999997</v>
      </c>
      <c r="AI214" s="716">
        <f t="shared" si="149"/>
        <v>127.54825308999997</v>
      </c>
      <c r="AJ214" s="716">
        <f t="shared" si="149"/>
        <v>134.50866310000006</v>
      </c>
      <c r="AK214" s="716">
        <f t="shared" si="149"/>
        <v>148.68344548000013</v>
      </c>
      <c r="AL214" s="716">
        <f t="shared" si="149"/>
        <v>160.21209111000002</v>
      </c>
      <c r="AM214" s="716">
        <f t="shared" si="149"/>
        <v>189.34469781999996</v>
      </c>
      <c r="AN214" s="716">
        <f t="shared" si="149"/>
        <v>169.2825</v>
      </c>
      <c r="AO214" s="716">
        <f t="shared" si="149"/>
        <v>184.1983682099999</v>
      </c>
      <c r="AP214" s="716">
        <f t="shared" si="149"/>
        <v>193.82319999999999</v>
      </c>
      <c r="AQ214" s="716">
        <f t="shared" si="149"/>
        <v>191.91929999999999</v>
      </c>
      <c r="AR214" s="774">
        <f t="shared" si="149"/>
        <v>210.74719999999999</v>
      </c>
      <c r="AS214" s="716">
        <f t="shared" si="149"/>
        <v>206.9794</v>
      </c>
      <c r="AT214" s="716">
        <f t="shared" si="149"/>
        <v>204.1627</v>
      </c>
      <c r="AU214" s="40" t="s">
        <v>486</v>
      </c>
      <c r="AV214" s="565" t="str">
        <f>IFERROR(#REF!/#REF!*100-100,"")</f>
        <v/>
      </c>
      <c r="AW214" s="565" t="e">
        <f>#REF!-#REF!</f>
        <v>#REF!</v>
      </c>
      <c r="AX214" s="565" t="str">
        <f>IFERROR(#REF!/#REF!*100-100,"")</f>
        <v/>
      </c>
      <c r="AY214" s="565" t="e">
        <f>#REF!-#REF!</f>
        <v>#REF!</v>
      </c>
      <c r="AZ214" s="565" t="str">
        <f>IFERROR(#REF!/#REF!*100-100,"")</f>
        <v/>
      </c>
      <c r="BA214" s="565" t="e">
        <f>#REF!-#REF!</f>
        <v>#REF!</v>
      </c>
      <c r="BB214" s="565" t="str">
        <f>IFERROR(#REF!/I214*100-100,"")</f>
        <v/>
      </c>
      <c r="BC214" s="565" t="e">
        <f>#REF!-I214</f>
        <v>#REF!</v>
      </c>
      <c r="BE214" s="580" t="e">
        <f>#REF!-I214</f>
        <v>#REF!</v>
      </c>
      <c r="BF214" s="580" t="e">
        <f>#REF!-I214</f>
        <v>#REF!</v>
      </c>
      <c r="BG214" s="580" t="e">
        <f>#REF!-#REF!</f>
        <v>#REF!</v>
      </c>
      <c r="BH214" s="580" t="e">
        <f>#REF!-#REF!</f>
        <v>#REF!</v>
      </c>
      <c r="BI214" s="567"/>
      <c r="BJ214" s="567"/>
      <c r="BK214" s="567"/>
    </row>
    <row r="215" spans="1:63" x14ac:dyDescent="0.25">
      <c r="A215" s="587"/>
      <c r="B215" s="1205" t="s">
        <v>487</v>
      </c>
      <c r="C215" s="708">
        <f>[6]Sum_Bud_data!N40</f>
        <v>92.15348222999998</v>
      </c>
      <c r="D215" s="708">
        <f>[6]Sum_Bud_data!O40</f>
        <v>98.368638539999978</v>
      </c>
      <c r="E215" s="708">
        <f>[6]Sum_Bud_data!P40</f>
        <v>108.52808387999997</v>
      </c>
      <c r="F215" s="708">
        <f>[6]Sum_Bud_data!Q40</f>
        <v>114.96445930999998</v>
      </c>
      <c r="G215" s="708">
        <f>[6]Sum_Bud_data!R40</f>
        <v>116.88553160999997</v>
      </c>
      <c r="H215" s="44">
        <f>[6]Sum_Bud_data!X40</f>
        <v>123.35790320000005</v>
      </c>
      <c r="I215" s="44">
        <f>[6]Sum_Bud_data!AG40</f>
        <v>137.60777877000012</v>
      </c>
      <c r="J215" s="44">
        <f>[7]Sum_Bud_data!AX40</f>
        <v>149.06168028000002</v>
      </c>
      <c r="K215" s="44">
        <f>[7]Sum_Bud_data!BH40</f>
        <v>177.64998627999998</v>
      </c>
      <c r="L215" s="44">
        <f>[7]Sum_Bud_data!BM40</f>
        <v>155.87989999999999</v>
      </c>
      <c r="M215" s="793">
        <f>Sum_Bud_data!N39</f>
        <v>171.2179486899999</v>
      </c>
      <c r="N215" s="793">
        <f>Sum_Bud_data!O39</f>
        <v>178.89779999999999</v>
      </c>
      <c r="O215" s="793">
        <f>Sum_Bud_data!P39</f>
        <v>178.4581</v>
      </c>
      <c r="P215" s="793">
        <f>Sum_Bud_data!U39</f>
        <v>195.5812</v>
      </c>
      <c r="Q215" s="793">
        <f>Sum_Bud_data!Z39</f>
        <v>191.8134</v>
      </c>
      <c r="R215" s="1206">
        <f>Sum_Bud_data!AE39</f>
        <v>188.9967</v>
      </c>
      <c r="S215" s="772">
        <f t="shared" si="147"/>
        <v>-2.4578278771454354E-3</v>
      </c>
      <c r="T215" s="45">
        <f t="shared" ref="T215:T223" si="151">M215-N215</f>
        <v>-7.6798513100000889</v>
      </c>
      <c r="U215" s="640"/>
      <c r="V215" s="785"/>
      <c r="W215" s="536"/>
      <c r="X215" s="536"/>
      <c r="Y215" s="643"/>
      <c r="Z215" s="640"/>
      <c r="AA215" s="640"/>
      <c r="AB215" s="640"/>
      <c r="AC215" s="784"/>
      <c r="AD215" s="576" t="s">
        <v>1449</v>
      </c>
      <c r="AE215" s="711">
        <f t="shared" si="149"/>
        <v>92.15348222999998</v>
      </c>
      <c r="AF215" s="711">
        <f t="shared" si="149"/>
        <v>98.368638539999978</v>
      </c>
      <c r="AG215" s="711">
        <f t="shared" si="149"/>
        <v>108.52808387999997</v>
      </c>
      <c r="AH215" s="711">
        <f t="shared" si="149"/>
        <v>114.96445930999998</v>
      </c>
      <c r="AI215" s="711">
        <f t="shared" si="149"/>
        <v>116.88553160999997</v>
      </c>
      <c r="AJ215" s="711">
        <f t="shared" si="149"/>
        <v>123.35790320000005</v>
      </c>
      <c r="AK215" s="711">
        <f t="shared" si="149"/>
        <v>137.60777877000012</v>
      </c>
      <c r="AL215" s="711">
        <f t="shared" si="149"/>
        <v>149.06168028000002</v>
      </c>
      <c r="AM215" s="711">
        <f t="shared" si="149"/>
        <v>177.64998627999998</v>
      </c>
      <c r="AN215" s="711">
        <f t="shared" si="149"/>
        <v>155.87989999999999</v>
      </c>
      <c r="AO215" s="711">
        <f t="shared" si="149"/>
        <v>171.2179486899999</v>
      </c>
      <c r="AP215" s="711">
        <f t="shared" si="149"/>
        <v>178.89779999999999</v>
      </c>
      <c r="AQ215" s="711">
        <f t="shared" si="149"/>
        <v>178.4581</v>
      </c>
      <c r="AR215" s="737">
        <f t="shared" si="149"/>
        <v>195.5812</v>
      </c>
      <c r="AS215" s="711">
        <f t="shared" si="149"/>
        <v>191.8134</v>
      </c>
      <c r="AT215" s="711">
        <f t="shared" si="149"/>
        <v>188.9967</v>
      </c>
      <c r="AU215" s="41" t="s">
        <v>487</v>
      </c>
      <c r="AV215" s="565" t="str">
        <f>IFERROR(#REF!/#REF!*100-100,"")</f>
        <v/>
      </c>
      <c r="AW215" s="565" t="e">
        <f>#REF!-#REF!</f>
        <v>#REF!</v>
      </c>
      <c r="AX215" s="565" t="str">
        <f>IFERROR(#REF!/#REF!*100-100,"")</f>
        <v/>
      </c>
      <c r="AY215" s="565" t="e">
        <f>#REF!-#REF!</f>
        <v>#REF!</v>
      </c>
      <c r="AZ215" s="565" t="str">
        <f>IFERROR(#REF!/#REF!*100-100,"")</f>
        <v/>
      </c>
      <c r="BA215" s="565" t="e">
        <f>#REF!-#REF!</f>
        <v>#REF!</v>
      </c>
      <c r="BB215" s="565" t="str">
        <f>IFERROR(#REF!/I215*100-100,"")</f>
        <v/>
      </c>
      <c r="BC215" s="565" t="e">
        <f>#REF!-I215</f>
        <v>#REF!</v>
      </c>
      <c r="BE215" s="580" t="e">
        <f>#REF!-I215</f>
        <v>#REF!</v>
      </c>
      <c r="BF215" s="580" t="e">
        <f>#REF!-I215</f>
        <v>#REF!</v>
      </c>
      <c r="BG215" s="580" t="e">
        <f>#REF!-#REF!</f>
        <v>#REF!</v>
      </c>
      <c r="BH215" s="580" t="e">
        <f>#REF!-#REF!</f>
        <v>#REF!</v>
      </c>
      <c r="BI215" s="580"/>
      <c r="BJ215" s="580"/>
      <c r="BK215" s="580"/>
    </row>
    <row r="216" spans="1:63" x14ac:dyDescent="0.25">
      <c r="A216" s="587"/>
      <c r="B216" s="1205" t="s">
        <v>537</v>
      </c>
      <c r="C216" s="708">
        <f>[6]Sum_Bud_data!N41</f>
        <v>9.2263126399999997</v>
      </c>
      <c r="D216" s="708">
        <f>[6]Sum_Bud_data!O41</f>
        <v>18.478197290000001</v>
      </c>
      <c r="E216" s="708">
        <f>[6]Sum_Bud_data!P41</f>
        <v>18.730085850000002</v>
      </c>
      <c r="F216" s="708">
        <f>[6]Sum_Bud_data!Q41</f>
        <v>14.63631071</v>
      </c>
      <c r="G216" s="708">
        <f>[6]Sum_Bud_data!R41</f>
        <v>10.662721479999997</v>
      </c>
      <c r="H216" s="44">
        <f>[6]Sum_Bud_data!X41</f>
        <v>11.150759900000013</v>
      </c>
      <c r="I216" s="44">
        <f>[6]Sum_Bud_data!AG41</f>
        <v>11.075666710000009</v>
      </c>
      <c r="J216" s="44">
        <f>[7]Sum_Bud_data!AX41</f>
        <v>11.150410830000006</v>
      </c>
      <c r="K216" s="44">
        <f>[7]Sum_Bud_data!BH41</f>
        <v>11.694711539999995</v>
      </c>
      <c r="L216" s="44">
        <f>[7]Sum_Bud_data!BM41</f>
        <v>13.4026</v>
      </c>
      <c r="M216" s="793">
        <f>Sum_Bud_data!N40</f>
        <v>12.980419519999993</v>
      </c>
      <c r="N216" s="793">
        <f>Sum_Bud_data!O40</f>
        <v>14.9254</v>
      </c>
      <c r="O216" s="793">
        <f>Sum_Bud_data!P40</f>
        <v>13.4612</v>
      </c>
      <c r="P216" s="793">
        <f>Sum_Bud_data!U40</f>
        <v>15.165999999999999</v>
      </c>
      <c r="Q216" s="793">
        <f>Sum_Bud_data!Z40</f>
        <v>15.165999999999999</v>
      </c>
      <c r="R216" s="1206">
        <f>Sum_Bud_data!AE40</f>
        <v>15.165999999999999</v>
      </c>
      <c r="S216" s="772">
        <f t="shared" si="147"/>
        <v>-9.8101223417797812E-2</v>
      </c>
      <c r="T216" s="45">
        <f t="shared" si="151"/>
        <v>-1.944980480000007</v>
      </c>
      <c r="U216" s="640"/>
      <c r="V216" s="785"/>
      <c r="W216" s="536"/>
      <c r="X216" s="536"/>
      <c r="Y216" s="643"/>
      <c r="Z216" s="640"/>
      <c r="AA216" s="640"/>
      <c r="AB216" s="640"/>
      <c r="AC216" s="784"/>
      <c r="AD216" s="576" t="s">
        <v>1450</v>
      </c>
      <c r="AE216" s="711">
        <f t="shared" si="149"/>
        <v>9.2263126399999997</v>
      </c>
      <c r="AF216" s="711">
        <f t="shared" si="149"/>
        <v>18.478197290000001</v>
      </c>
      <c r="AG216" s="711">
        <f t="shared" si="149"/>
        <v>18.730085850000002</v>
      </c>
      <c r="AH216" s="711">
        <f t="shared" si="149"/>
        <v>14.63631071</v>
      </c>
      <c r="AI216" s="711">
        <f t="shared" si="149"/>
        <v>10.662721479999997</v>
      </c>
      <c r="AJ216" s="711">
        <f t="shared" si="149"/>
        <v>11.150759900000013</v>
      </c>
      <c r="AK216" s="711">
        <f t="shared" si="149"/>
        <v>11.075666710000009</v>
      </c>
      <c r="AL216" s="711">
        <f t="shared" si="149"/>
        <v>11.150410830000006</v>
      </c>
      <c r="AM216" s="711">
        <f t="shared" si="149"/>
        <v>11.694711539999995</v>
      </c>
      <c r="AN216" s="711">
        <f t="shared" si="149"/>
        <v>13.4026</v>
      </c>
      <c r="AO216" s="711">
        <f t="shared" si="149"/>
        <v>12.980419519999993</v>
      </c>
      <c r="AP216" s="711">
        <f t="shared" si="149"/>
        <v>14.9254</v>
      </c>
      <c r="AQ216" s="711">
        <f t="shared" si="149"/>
        <v>13.4612</v>
      </c>
      <c r="AR216" s="737">
        <f t="shared" si="149"/>
        <v>15.165999999999999</v>
      </c>
      <c r="AS216" s="711">
        <f t="shared" si="149"/>
        <v>15.165999999999999</v>
      </c>
      <c r="AT216" s="711">
        <f t="shared" si="149"/>
        <v>15.165999999999999</v>
      </c>
      <c r="AU216" s="41" t="s">
        <v>537</v>
      </c>
      <c r="AV216" s="565" t="str">
        <f>IFERROR(#REF!/#REF!*100-100,"")</f>
        <v/>
      </c>
      <c r="AW216" s="565" t="e">
        <f>#REF!-#REF!</f>
        <v>#REF!</v>
      </c>
      <c r="AX216" s="565" t="str">
        <f>IFERROR(#REF!/#REF!*100-100,"")</f>
        <v/>
      </c>
      <c r="AY216" s="565" t="e">
        <f>#REF!-#REF!</f>
        <v>#REF!</v>
      </c>
      <c r="AZ216" s="565" t="str">
        <f>IFERROR(#REF!/#REF!*100-100,"")</f>
        <v/>
      </c>
      <c r="BA216" s="565" t="e">
        <f>#REF!-#REF!</f>
        <v>#REF!</v>
      </c>
      <c r="BB216" s="565" t="str">
        <f>IFERROR(#REF!/I216*100-100,"")</f>
        <v/>
      </c>
      <c r="BC216" s="565" t="e">
        <f>#REF!-I216</f>
        <v>#REF!</v>
      </c>
      <c r="BE216" s="580" t="e">
        <f>#REF!-I216</f>
        <v>#REF!</v>
      </c>
      <c r="BF216" s="580" t="e">
        <f>#REF!-I216</f>
        <v>#REF!</v>
      </c>
      <c r="BG216" s="580" t="e">
        <f>#REF!-#REF!</f>
        <v>#REF!</v>
      </c>
      <c r="BH216" s="580" t="e">
        <f>#REF!-#REF!</f>
        <v>#REF!</v>
      </c>
      <c r="BI216" s="580"/>
      <c r="BJ216" s="580"/>
      <c r="BK216" s="580"/>
    </row>
    <row r="217" spans="1:63" x14ac:dyDescent="0.25">
      <c r="A217" s="587"/>
      <c r="B217" s="1209" t="s">
        <v>546</v>
      </c>
      <c r="C217" s="1226">
        <f>[6]Sum_Bud_data!S42</f>
        <v>194.923</v>
      </c>
      <c r="D217" s="1226">
        <f>[6]Sum_Bud_data!T42</f>
        <v>211.64954665549999</v>
      </c>
      <c r="E217" s="1226">
        <f>[6]Sum_Bud_data!U42</f>
        <v>80.693983060000008</v>
      </c>
      <c r="F217" s="1226">
        <f>[6]Sum_Bud_data!V42</f>
        <v>29.987995529999999</v>
      </c>
      <c r="G217" s="1226">
        <f>[6]Sum_Bud_data!R42</f>
        <v>152.34250417500002</v>
      </c>
      <c r="H217" s="47">
        <f>[6]Sum_Bud_data!X42</f>
        <v>151.00337859000001</v>
      </c>
      <c r="I217" s="47">
        <f>[6]Sum_Bud_data!AG42</f>
        <v>169.68852131</v>
      </c>
      <c r="J217" s="47">
        <f>[7]Sum_Bud_data!AX42</f>
        <v>182.53744783999994</v>
      </c>
      <c r="K217" s="47">
        <f>[7]Sum_Bud_data!BH42</f>
        <v>221.54292847999997</v>
      </c>
      <c r="L217" s="47">
        <f>[7]Sum_Bud_data!BM42</f>
        <v>309.79059999999998</v>
      </c>
      <c r="M217" s="1036">
        <f>Sum_Bud_data!N41</f>
        <v>237.30930373000007</v>
      </c>
      <c r="N217" s="1036">
        <f>Sum_Bud_data!O41</f>
        <v>313.32049999999998</v>
      </c>
      <c r="O217" s="1036">
        <f>Sum_Bud_data!P41</f>
        <v>238.34129999999999</v>
      </c>
      <c r="P217" s="1036">
        <f>Sum_Bud_data!U41</f>
        <v>255.61529999999999</v>
      </c>
      <c r="Q217" s="1036">
        <f>Sum_Bud_data!Z41</f>
        <v>254.1139</v>
      </c>
      <c r="R217" s="1210">
        <f>Sum_Bud_data!AE41</f>
        <v>252.51195000000001</v>
      </c>
      <c r="S217" s="772">
        <f t="shared" si="147"/>
        <v>-0.23930512047567909</v>
      </c>
      <c r="T217" s="45">
        <f>O217-P217</f>
        <v>-17.274000000000001</v>
      </c>
      <c r="U217" s="45">
        <f>O217-N217</f>
        <v>-74.979199999999992</v>
      </c>
      <c r="V217" s="772">
        <f>P217/O217-1</f>
        <v>7.2475899057360182E-2</v>
      </c>
      <c r="Y217" s="643"/>
      <c r="Z217" s="45"/>
      <c r="AA217" s="45"/>
      <c r="AB217" s="45"/>
      <c r="AC217" s="784"/>
      <c r="AD217" s="581" t="s">
        <v>1369</v>
      </c>
      <c r="AE217" s="716">
        <f t="shared" si="149"/>
        <v>194.923</v>
      </c>
      <c r="AF217" s="716">
        <f t="shared" si="149"/>
        <v>211.64954665549999</v>
      </c>
      <c r="AG217" s="716">
        <f t="shared" si="149"/>
        <v>80.693983060000008</v>
      </c>
      <c r="AH217" s="716">
        <f t="shared" si="149"/>
        <v>29.987995529999999</v>
      </c>
      <c r="AI217" s="716">
        <f t="shared" si="149"/>
        <v>152.34250417500002</v>
      </c>
      <c r="AJ217" s="716">
        <f t="shared" si="149"/>
        <v>151.00337859000001</v>
      </c>
      <c r="AK217" s="716">
        <f t="shared" si="149"/>
        <v>169.68852131</v>
      </c>
      <c r="AL217" s="716">
        <f t="shared" si="149"/>
        <v>182.53744783999994</v>
      </c>
      <c r="AM217" s="716">
        <f t="shared" si="149"/>
        <v>221.54292847999997</v>
      </c>
      <c r="AN217" s="716">
        <f t="shared" si="149"/>
        <v>309.79059999999998</v>
      </c>
      <c r="AO217" s="716">
        <f t="shared" si="149"/>
        <v>237.30930373000007</v>
      </c>
      <c r="AP217" s="716">
        <f t="shared" si="149"/>
        <v>313.32049999999998</v>
      </c>
      <c r="AQ217" s="716">
        <f t="shared" si="149"/>
        <v>238.34129999999999</v>
      </c>
      <c r="AR217" s="774">
        <f t="shared" si="149"/>
        <v>255.61529999999999</v>
      </c>
      <c r="AS217" s="716">
        <f t="shared" si="149"/>
        <v>254.1139</v>
      </c>
      <c r="AT217" s="716">
        <f t="shared" si="149"/>
        <v>252.51195000000001</v>
      </c>
      <c r="AU217" s="40" t="s">
        <v>546</v>
      </c>
      <c r="AV217" s="565" t="str">
        <f>IFERROR(#REF!/#REF!*100-100,"")</f>
        <v/>
      </c>
      <c r="AW217" s="565" t="e">
        <f>#REF!-#REF!</f>
        <v>#REF!</v>
      </c>
      <c r="AX217" s="565" t="str">
        <f>IFERROR(#REF!/#REF!*100-100,"")</f>
        <v/>
      </c>
      <c r="AY217" s="565" t="e">
        <f>#REF!-#REF!</f>
        <v>#REF!</v>
      </c>
      <c r="AZ217" s="565" t="str">
        <f>IFERROR(#REF!/#REF!*100-100,"")</f>
        <v/>
      </c>
      <c r="BA217" s="565" t="e">
        <f>#REF!-#REF!</f>
        <v>#REF!</v>
      </c>
      <c r="BB217" s="565" t="str">
        <f>IFERROR(#REF!/I217*100-100,"")</f>
        <v/>
      </c>
      <c r="BC217" s="565" t="e">
        <f>#REF!-I217</f>
        <v>#REF!</v>
      </c>
      <c r="BE217" s="580" t="e">
        <f>#REF!-I217</f>
        <v>#REF!</v>
      </c>
      <c r="BF217" s="580" t="e">
        <f>#REF!-I217</f>
        <v>#REF!</v>
      </c>
      <c r="BG217" s="580" t="e">
        <f>#REF!-#REF!</f>
        <v>#REF!</v>
      </c>
      <c r="BH217" s="580" t="e">
        <f>#REF!-#REF!</f>
        <v>#REF!</v>
      </c>
      <c r="BI217" s="567"/>
      <c r="BJ217" s="567"/>
      <c r="BK217" s="567"/>
    </row>
    <row r="218" spans="1:63" x14ac:dyDescent="0.25">
      <c r="A218" s="587"/>
      <c r="B218" s="1209" t="s">
        <v>776</v>
      </c>
      <c r="C218" s="1226">
        <f t="shared" ref="C218:R218" si="152">SUM(C219:C220)</f>
        <v>7.1441045400000007</v>
      </c>
      <c r="D218" s="1226">
        <f t="shared" si="152"/>
        <v>7.1753020800000007</v>
      </c>
      <c r="E218" s="1226">
        <f t="shared" si="152"/>
        <v>7.8585004999999999</v>
      </c>
      <c r="F218" s="1226">
        <f t="shared" si="152"/>
        <v>8.26923064</v>
      </c>
      <c r="G218" s="1226">
        <f t="shared" si="152"/>
        <v>8.2716359199999996</v>
      </c>
      <c r="H218" s="47">
        <f t="shared" si="152"/>
        <v>8.0189432800000002</v>
      </c>
      <c r="I218" s="47">
        <f t="shared" si="152"/>
        <v>8.2292158099999995</v>
      </c>
      <c r="J218" s="47">
        <f t="shared" si="152"/>
        <v>4.120336</v>
      </c>
      <c r="K218" s="47">
        <f t="shared" si="152"/>
        <v>6.2559006900000007</v>
      </c>
      <c r="L218" s="47">
        <f t="shared" si="152"/>
        <v>7.9399999999999995</v>
      </c>
      <c r="M218" s="1036">
        <f t="shared" si="152"/>
        <v>6.9135732799999996</v>
      </c>
      <c r="N218" s="1036">
        <f t="shared" si="152"/>
        <v>5.9091000000000005</v>
      </c>
      <c r="O218" s="1202">
        <f t="shared" si="152"/>
        <v>5.9278000000000004</v>
      </c>
      <c r="P218" s="1202">
        <f>SUM(P219:P220)</f>
        <v>6.3689999999999998</v>
      </c>
      <c r="Q218" s="1202">
        <f t="shared" si="152"/>
        <v>6.3689999999999998</v>
      </c>
      <c r="R218" s="1203">
        <f t="shared" si="152"/>
        <v>6.3689999999999998</v>
      </c>
      <c r="S218" s="772">
        <f t="shared" si="147"/>
        <v>3.1646105159837123E-3</v>
      </c>
      <c r="T218" s="45">
        <f>O218-P218</f>
        <v>-0.44119999999999937</v>
      </c>
      <c r="U218" s="45">
        <f>O218-N218</f>
        <v>1.8699999999999939E-2</v>
      </c>
      <c r="V218" s="772">
        <f>P218/O218-1</f>
        <v>7.442896184081782E-2</v>
      </c>
      <c r="W218" s="656"/>
      <c r="X218" s="656"/>
      <c r="Y218" s="733"/>
      <c r="Z218" s="45"/>
      <c r="AA218" s="45"/>
      <c r="AB218" s="45"/>
      <c r="AC218" s="45"/>
      <c r="AD218" s="581" t="s">
        <v>1370</v>
      </c>
      <c r="AE218" s="716">
        <f t="shared" si="149"/>
        <v>7.1441045400000007</v>
      </c>
      <c r="AF218" s="716">
        <f t="shared" si="149"/>
        <v>7.1753020800000007</v>
      </c>
      <c r="AG218" s="716">
        <f t="shared" si="149"/>
        <v>7.8585004999999999</v>
      </c>
      <c r="AH218" s="716">
        <f t="shared" si="149"/>
        <v>8.26923064</v>
      </c>
      <c r="AI218" s="716">
        <f t="shared" si="149"/>
        <v>8.2716359199999996</v>
      </c>
      <c r="AJ218" s="716">
        <f t="shared" si="149"/>
        <v>8.0189432800000002</v>
      </c>
      <c r="AK218" s="716">
        <f t="shared" si="149"/>
        <v>8.2292158099999995</v>
      </c>
      <c r="AL218" s="716">
        <f t="shared" si="149"/>
        <v>4.120336</v>
      </c>
      <c r="AM218" s="716">
        <f t="shared" si="149"/>
        <v>6.2559006900000007</v>
      </c>
      <c r="AN218" s="716">
        <f t="shared" si="149"/>
        <v>7.9399999999999995</v>
      </c>
      <c r="AO218" s="716">
        <f t="shared" si="149"/>
        <v>6.9135732799999996</v>
      </c>
      <c r="AP218" s="716">
        <f t="shared" si="149"/>
        <v>5.9091000000000005</v>
      </c>
      <c r="AQ218" s="716">
        <f t="shared" si="149"/>
        <v>5.9278000000000004</v>
      </c>
      <c r="AR218" s="774">
        <f t="shared" si="149"/>
        <v>6.3689999999999998</v>
      </c>
      <c r="AS218" s="716">
        <f t="shared" si="149"/>
        <v>6.3689999999999998</v>
      </c>
      <c r="AT218" s="716">
        <f t="shared" si="149"/>
        <v>6.3689999999999998</v>
      </c>
      <c r="AU218" s="40" t="s">
        <v>776</v>
      </c>
      <c r="AV218" s="565" t="str">
        <f>IFERROR(#REF!/#REF!*100-100,"")</f>
        <v/>
      </c>
      <c r="AW218" s="565" t="e">
        <f>#REF!-#REF!</f>
        <v>#REF!</v>
      </c>
      <c r="AX218" s="565" t="str">
        <f>IFERROR(#REF!/#REF!*100-100,"")</f>
        <v/>
      </c>
      <c r="AY218" s="565" t="e">
        <f>#REF!-#REF!</f>
        <v>#REF!</v>
      </c>
      <c r="AZ218" s="565" t="str">
        <f>IFERROR(#REF!/#REF!*100-100,"")</f>
        <v/>
      </c>
      <c r="BA218" s="565" t="e">
        <f>#REF!-#REF!</f>
        <v>#REF!</v>
      </c>
      <c r="BB218" s="565" t="str">
        <f>IFERROR(#REF!/I218*100-100,"")</f>
        <v/>
      </c>
      <c r="BC218" s="565" t="e">
        <f>#REF!-I218</f>
        <v>#REF!</v>
      </c>
      <c r="BE218" s="580" t="e">
        <f>#REF!-I218</f>
        <v>#REF!</v>
      </c>
      <c r="BF218" s="580" t="e">
        <f>#REF!-I218</f>
        <v>#REF!</v>
      </c>
      <c r="BG218" s="580" t="e">
        <f>#REF!-#REF!</f>
        <v>#REF!</v>
      </c>
      <c r="BH218" s="580" t="e">
        <f>#REF!-#REF!</f>
        <v>#REF!</v>
      </c>
      <c r="BI218" s="567"/>
      <c r="BJ218" s="567"/>
      <c r="BK218" s="567"/>
    </row>
    <row r="219" spans="1:63" hidden="1" x14ac:dyDescent="0.25">
      <c r="A219" s="587"/>
      <c r="B219" s="1207" t="s">
        <v>777</v>
      </c>
      <c r="C219" s="708">
        <f>[6]Sum_Bud_data!N44</f>
        <v>5.6883145400000004</v>
      </c>
      <c r="D219" s="708">
        <f>[6]Sum_Bud_data!O44</f>
        <v>5.9012370800000005</v>
      </c>
      <c r="E219" s="708">
        <f>[6]Sum_Bud_data!P44</f>
        <v>6.4169504999999996</v>
      </c>
      <c r="F219" s="708">
        <f>[6]Sum_Bud_data!Q44</f>
        <v>6.5018606399999994</v>
      </c>
      <c r="G219" s="708">
        <f>[6]Sum_Bud_data!R44</f>
        <v>6.4780759200000002</v>
      </c>
      <c r="H219" s="44">
        <f>[6]Sum_Bud_data!X44</f>
        <v>6.3306832800000006</v>
      </c>
      <c r="I219" s="44">
        <f>[6]Sum_Bud_data!AG44</f>
        <v>6.2791958099999992</v>
      </c>
      <c r="J219" s="44">
        <f>[7]Sum_Bud_data!AX44</f>
        <v>1.6122228200000002</v>
      </c>
      <c r="K219" s="44">
        <f>[7]Sum_Bud_data!BH44</f>
        <v>4.2130656900000005</v>
      </c>
      <c r="L219" s="44">
        <f>[7]Sum_Bud_data!BM44</f>
        <v>6.04</v>
      </c>
      <c r="M219" s="793">
        <f>Sum_Bud_data!N43</f>
        <v>4.8582382799999992</v>
      </c>
      <c r="N219" s="793">
        <f>Sum_Bud_data!O43</f>
        <v>3.9807000000000001</v>
      </c>
      <c r="O219" s="793">
        <f>Sum_Bud_data!P43</f>
        <v>4.2079000000000004</v>
      </c>
      <c r="P219" s="793">
        <f>Sum_Bud_data!U43</f>
        <v>3.633</v>
      </c>
      <c r="Q219" s="793">
        <f>Sum_Bud_data!Z43</f>
        <v>3.633</v>
      </c>
      <c r="R219" s="1206">
        <f>Sum_Bud_data!AE43</f>
        <v>3.633</v>
      </c>
      <c r="S219" s="772">
        <f t="shared" si="147"/>
        <v>5.7075388750722267E-2</v>
      </c>
      <c r="T219" s="45">
        <f t="shared" si="151"/>
        <v>0.87753827999999912</v>
      </c>
      <c r="U219" s="640"/>
      <c r="V219" s="785"/>
      <c r="W219" s="536"/>
      <c r="X219" s="536"/>
      <c r="Y219" s="643"/>
      <c r="Z219" s="640"/>
      <c r="AA219" s="640"/>
      <c r="AB219" s="640"/>
      <c r="AC219" s="784"/>
      <c r="AD219" s="576" t="s">
        <v>1454</v>
      </c>
      <c r="AE219" s="711">
        <f t="shared" si="149"/>
        <v>5.6883145400000004</v>
      </c>
      <c r="AF219" s="711">
        <f t="shared" si="149"/>
        <v>5.9012370800000005</v>
      </c>
      <c r="AG219" s="711">
        <f t="shared" si="149"/>
        <v>6.4169504999999996</v>
      </c>
      <c r="AH219" s="711">
        <f t="shared" si="149"/>
        <v>6.5018606399999994</v>
      </c>
      <c r="AI219" s="711">
        <f t="shared" si="149"/>
        <v>6.4780759200000002</v>
      </c>
      <c r="AJ219" s="711">
        <f t="shared" si="149"/>
        <v>6.3306832800000006</v>
      </c>
      <c r="AK219" s="711">
        <f t="shared" si="149"/>
        <v>6.2791958099999992</v>
      </c>
      <c r="AL219" s="711">
        <f t="shared" si="149"/>
        <v>1.6122228200000002</v>
      </c>
      <c r="AM219" s="711">
        <f t="shared" si="149"/>
        <v>4.2130656900000005</v>
      </c>
      <c r="AN219" s="711">
        <f t="shared" si="149"/>
        <v>6.04</v>
      </c>
      <c r="AO219" s="711">
        <f t="shared" si="149"/>
        <v>4.8582382799999992</v>
      </c>
      <c r="AP219" s="711">
        <f t="shared" si="149"/>
        <v>3.9807000000000001</v>
      </c>
      <c r="AQ219" s="711">
        <f t="shared" si="149"/>
        <v>4.2079000000000004</v>
      </c>
      <c r="AR219" s="737">
        <f t="shared" si="149"/>
        <v>3.633</v>
      </c>
      <c r="AS219" s="711">
        <f t="shared" si="149"/>
        <v>3.633</v>
      </c>
      <c r="AT219" s="711">
        <f t="shared" si="149"/>
        <v>3.633</v>
      </c>
      <c r="AU219" s="41" t="s">
        <v>777</v>
      </c>
      <c r="AV219" s="565" t="str">
        <f>IFERROR(#REF!/#REF!*100-100,"")</f>
        <v/>
      </c>
      <c r="AW219" s="565" t="e">
        <f>#REF!-#REF!</f>
        <v>#REF!</v>
      </c>
      <c r="AX219" s="565" t="str">
        <f>IFERROR(#REF!/#REF!*100-100,"")</f>
        <v/>
      </c>
      <c r="AY219" s="565" t="e">
        <f>#REF!-#REF!</f>
        <v>#REF!</v>
      </c>
      <c r="AZ219" s="565" t="str">
        <f>IFERROR(#REF!/#REF!*100-100,"")</f>
        <v/>
      </c>
      <c r="BA219" s="565" t="e">
        <f>#REF!-#REF!</f>
        <v>#REF!</v>
      </c>
      <c r="BB219" s="565" t="str">
        <f>IFERROR(#REF!/I219*100-100,"")</f>
        <v/>
      </c>
      <c r="BC219" s="565" t="e">
        <f>#REF!-I219</f>
        <v>#REF!</v>
      </c>
      <c r="BE219" s="580" t="e">
        <f>#REF!-I219</f>
        <v>#REF!</v>
      </c>
      <c r="BF219" s="580" t="e">
        <f>#REF!-I219</f>
        <v>#REF!</v>
      </c>
      <c r="BG219" s="580" t="e">
        <f>#REF!-#REF!</f>
        <v>#REF!</v>
      </c>
      <c r="BH219" s="580" t="e">
        <f>#REF!-#REF!</f>
        <v>#REF!</v>
      </c>
      <c r="BI219" s="580"/>
      <c r="BJ219" s="580"/>
      <c r="BK219" s="580"/>
    </row>
    <row r="220" spans="1:63" ht="17.25" hidden="1" customHeight="1" x14ac:dyDescent="0.25">
      <c r="A220" s="587"/>
      <c r="B220" s="1207" t="s">
        <v>780</v>
      </c>
      <c r="C220" s="708">
        <f>[6]Sum_Bud_data!N45</f>
        <v>1.4557899999999999</v>
      </c>
      <c r="D220" s="708">
        <f>[6]Sum_Bud_data!O45</f>
        <v>1.274065</v>
      </c>
      <c r="E220" s="708">
        <f>[6]Sum_Bud_data!P45</f>
        <v>1.4415500000000001</v>
      </c>
      <c r="F220" s="708">
        <f>[6]Sum_Bud_data!Q45</f>
        <v>1.7673700000000001</v>
      </c>
      <c r="G220" s="708">
        <f>[6]Sum_Bud_data!R45</f>
        <v>1.79356</v>
      </c>
      <c r="H220" s="44">
        <f>[6]Sum_Bud_data!X45</f>
        <v>1.6882600000000001</v>
      </c>
      <c r="I220" s="44">
        <f>[6]Sum_Bud_data!AG45</f>
        <v>1.9500200000000001</v>
      </c>
      <c r="J220" s="44">
        <f>[7]Sum_Bud_data!AX45</f>
        <v>2.5081131799999996</v>
      </c>
      <c r="K220" s="44">
        <f>[7]Sum_Bud_data!BH45</f>
        <v>2.0428350000000002</v>
      </c>
      <c r="L220" s="44">
        <f>[7]Sum_Bud_data!BM45</f>
        <v>1.9</v>
      </c>
      <c r="M220" s="793">
        <f>Sum_Bud_data!N44</f>
        <v>2.0553349999999999</v>
      </c>
      <c r="N220" s="793">
        <f>Sum_Bud_data!O44</f>
        <v>1.9283999999999999</v>
      </c>
      <c r="O220" s="793">
        <f>Sum_Bud_data!P44</f>
        <v>1.7199</v>
      </c>
      <c r="P220" s="793">
        <f>Sum_Bud_data!U44</f>
        <v>2.7360000000000002</v>
      </c>
      <c r="Q220" s="793">
        <f>Sum_Bud_data!Z44</f>
        <v>2.7360000000000002</v>
      </c>
      <c r="R220" s="1206">
        <f>Sum_Bud_data!AE44</f>
        <v>2.7360000000000002</v>
      </c>
      <c r="S220" s="772">
        <f t="shared" si="147"/>
        <v>-0.10812072184194144</v>
      </c>
      <c r="T220" s="45">
        <f t="shared" si="151"/>
        <v>0.12693500000000002</v>
      </c>
      <c r="U220" s="640"/>
      <c r="V220" s="785"/>
      <c r="W220" s="536"/>
      <c r="X220" s="536"/>
      <c r="Y220" s="643"/>
      <c r="Z220" s="640"/>
      <c r="AA220" s="640"/>
      <c r="AB220" s="640"/>
      <c r="AC220" s="784"/>
      <c r="AD220" s="576" t="s">
        <v>1455</v>
      </c>
      <c r="AE220" s="711">
        <f t="shared" si="149"/>
        <v>1.4557899999999999</v>
      </c>
      <c r="AF220" s="711">
        <f t="shared" si="149"/>
        <v>1.274065</v>
      </c>
      <c r="AG220" s="711">
        <f t="shared" si="149"/>
        <v>1.4415500000000001</v>
      </c>
      <c r="AH220" s="711">
        <f t="shared" si="149"/>
        <v>1.7673700000000001</v>
      </c>
      <c r="AI220" s="711">
        <f t="shared" si="149"/>
        <v>1.79356</v>
      </c>
      <c r="AJ220" s="711">
        <f t="shared" si="149"/>
        <v>1.6882600000000001</v>
      </c>
      <c r="AK220" s="711">
        <f t="shared" si="149"/>
        <v>1.9500200000000001</v>
      </c>
      <c r="AL220" s="711">
        <f t="shared" si="149"/>
        <v>2.5081131799999996</v>
      </c>
      <c r="AM220" s="711">
        <f t="shared" si="149"/>
        <v>2.0428350000000002</v>
      </c>
      <c r="AN220" s="711">
        <f t="shared" si="149"/>
        <v>1.9</v>
      </c>
      <c r="AO220" s="711">
        <f t="shared" si="149"/>
        <v>2.0553349999999999</v>
      </c>
      <c r="AP220" s="711">
        <f t="shared" si="149"/>
        <v>1.9283999999999999</v>
      </c>
      <c r="AQ220" s="711">
        <f t="shared" si="149"/>
        <v>1.7199</v>
      </c>
      <c r="AR220" s="737">
        <f t="shared" si="149"/>
        <v>2.7360000000000002</v>
      </c>
      <c r="AS220" s="711">
        <f t="shared" si="149"/>
        <v>2.7360000000000002</v>
      </c>
      <c r="AT220" s="711">
        <f t="shared" si="149"/>
        <v>2.7360000000000002</v>
      </c>
      <c r="AU220" s="714" t="s">
        <v>780</v>
      </c>
      <c r="AV220" s="565" t="str">
        <f>IFERROR(#REF!/#REF!*100-100,"")</f>
        <v/>
      </c>
      <c r="AW220" s="565" t="e">
        <f>#REF!-#REF!</f>
        <v>#REF!</v>
      </c>
      <c r="AX220" s="565" t="str">
        <f>IFERROR(#REF!/#REF!*100-100,"")</f>
        <v/>
      </c>
      <c r="AY220" s="565" t="e">
        <f>#REF!-#REF!</f>
        <v>#REF!</v>
      </c>
      <c r="AZ220" s="565" t="str">
        <f>IFERROR(#REF!/#REF!*100-100,"")</f>
        <v/>
      </c>
      <c r="BA220" s="565" t="e">
        <f>#REF!-#REF!</f>
        <v>#REF!</v>
      </c>
      <c r="BB220" s="565" t="str">
        <f>IFERROR(#REF!/I220*100-100,"")</f>
        <v/>
      </c>
      <c r="BC220" s="565" t="e">
        <f>#REF!-I220</f>
        <v>#REF!</v>
      </c>
      <c r="BE220" s="580" t="e">
        <f>#REF!-I220</f>
        <v>#REF!</v>
      </c>
      <c r="BF220" s="580" t="e">
        <f>#REF!-I220</f>
        <v>#REF!</v>
      </c>
      <c r="BG220" s="580" t="e">
        <f>#REF!-#REF!</f>
        <v>#REF!</v>
      </c>
      <c r="BH220" s="580" t="e">
        <f>#REF!-#REF!</f>
        <v>#REF!</v>
      </c>
      <c r="BI220" s="580"/>
      <c r="BJ220" s="580"/>
      <c r="BK220" s="580"/>
    </row>
    <row r="221" spans="1:63" x14ac:dyDescent="0.25">
      <c r="A221" s="587"/>
      <c r="B221" s="1209" t="s">
        <v>786</v>
      </c>
      <c r="C221" s="1226">
        <f t="shared" ref="C221:R221" si="153">SUM(C222:C223)</f>
        <v>7.4981249999999999E-2</v>
      </c>
      <c r="D221" s="1226">
        <f t="shared" si="153"/>
        <v>7.8379649999999995E-2</v>
      </c>
      <c r="E221" s="1226">
        <f t="shared" si="153"/>
        <v>0.63866555000000003</v>
      </c>
      <c r="F221" s="1226">
        <f t="shared" si="153"/>
        <v>0.80846415999999999</v>
      </c>
      <c r="G221" s="1226">
        <f t="shared" si="153"/>
        <v>0.80107169999999994</v>
      </c>
      <c r="H221" s="47">
        <f t="shared" si="153"/>
        <v>0.85881344999999998</v>
      </c>
      <c r="I221" s="47">
        <f t="shared" si="153"/>
        <v>0.83739469999999994</v>
      </c>
      <c r="J221" s="47">
        <f t="shared" si="153"/>
        <v>0.81310088999999997</v>
      </c>
      <c r="K221" s="47">
        <f t="shared" si="153"/>
        <v>0.98771204000000001</v>
      </c>
      <c r="L221" s="47">
        <f t="shared" si="153"/>
        <v>1.3</v>
      </c>
      <c r="M221" s="1036">
        <f t="shared" si="153"/>
        <v>16.59997005</v>
      </c>
      <c r="N221" s="1036">
        <f t="shared" si="153"/>
        <v>15.9138</v>
      </c>
      <c r="O221" s="1202">
        <f t="shared" si="153"/>
        <v>18.841699999999999</v>
      </c>
      <c r="P221" s="1202">
        <f>SUM(P222:P223)</f>
        <v>39.390100000000004</v>
      </c>
      <c r="Q221" s="1202">
        <f t="shared" si="153"/>
        <v>35.190100000000001</v>
      </c>
      <c r="R221" s="1203">
        <f t="shared" si="153"/>
        <v>31.689999999999998</v>
      </c>
      <c r="S221" s="772">
        <f t="shared" si="147"/>
        <v>0.18398496902059835</v>
      </c>
      <c r="T221" s="45">
        <f t="shared" si="151"/>
        <v>0.68617004999999942</v>
      </c>
      <c r="U221" s="45"/>
      <c r="V221" s="785"/>
      <c r="W221" s="536"/>
      <c r="X221" s="536"/>
      <c r="Y221" s="643"/>
      <c r="Z221" s="784"/>
      <c r="AA221" s="784"/>
      <c r="AB221" s="784"/>
      <c r="AC221" s="784"/>
      <c r="AD221" s="581" t="s">
        <v>1371</v>
      </c>
      <c r="AE221" s="716">
        <f t="shared" si="149"/>
        <v>7.4981249999999999E-2</v>
      </c>
      <c r="AF221" s="716">
        <f t="shared" si="149"/>
        <v>7.8379649999999995E-2</v>
      </c>
      <c r="AG221" s="716">
        <f t="shared" si="149"/>
        <v>0.63866555000000003</v>
      </c>
      <c r="AH221" s="716">
        <f t="shared" si="149"/>
        <v>0.80846415999999999</v>
      </c>
      <c r="AI221" s="716">
        <f t="shared" si="149"/>
        <v>0.80107169999999994</v>
      </c>
      <c r="AJ221" s="716">
        <f t="shared" si="149"/>
        <v>0.85881344999999998</v>
      </c>
      <c r="AK221" s="716">
        <f t="shared" si="149"/>
        <v>0.83739469999999994</v>
      </c>
      <c r="AL221" s="716">
        <f t="shared" si="149"/>
        <v>0.81310088999999997</v>
      </c>
      <c r="AM221" s="716">
        <f t="shared" si="149"/>
        <v>0.98771204000000001</v>
      </c>
      <c r="AN221" s="716">
        <f t="shared" si="149"/>
        <v>1.3</v>
      </c>
      <c r="AO221" s="716">
        <f t="shared" si="149"/>
        <v>16.59997005</v>
      </c>
      <c r="AP221" s="716">
        <f t="shared" si="149"/>
        <v>15.9138</v>
      </c>
      <c r="AQ221" s="716">
        <f t="shared" si="149"/>
        <v>18.841699999999999</v>
      </c>
      <c r="AR221" s="774">
        <f t="shared" si="149"/>
        <v>39.390100000000004</v>
      </c>
      <c r="AS221" s="716">
        <f t="shared" si="149"/>
        <v>35.190100000000001</v>
      </c>
      <c r="AT221" s="716">
        <f t="shared" si="149"/>
        <v>31.689999999999998</v>
      </c>
      <c r="AU221" s="40" t="s">
        <v>786</v>
      </c>
      <c r="AV221" s="565" t="str">
        <f>IFERROR(#REF!/#REF!*100-100,"")</f>
        <v/>
      </c>
      <c r="AW221" s="565" t="e">
        <f>#REF!-#REF!</f>
        <v>#REF!</v>
      </c>
      <c r="AX221" s="565" t="str">
        <f>IFERROR(#REF!/#REF!*100-100,"")</f>
        <v/>
      </c>
      <c r="AY221" s="565" t="e">
        <f>#REF!-#REF!</f>
        <v>#REF!</v>
      </c>
      <c r="AZ221" s="565" t="str">
        <f>IFERROR(#REF!/#REF!*100-100,"")</f>
        <v/>
      </c>
      <c r="BA221" s="565" t="e">
        <f>#REF!-#REF!</f>
        <v>#REF!</v>
      </c>
      <c r="BB221" s="565" t="str">
        <f>IFERROR(#REF!/I221*100-100,"")</f>
        <v/>
      </c>
      <c r="BC221" s="565" t="e">
        <f>#REF!-I221</f>
        <v>#REF!</v>
      </c>
      <c r="BE221" s="580" t="e">
        <f>#REF!-I221</f>
        <v>#REF!</v>
      </c>
      <c r="BF221" s="580" t="e">
        <f>#REF!-I221</f>
        <v>#REF!</v>
      </c>
      <c r="BG221" s="580" t="e">
        <f>#REF!-#REF!</f>
        <v>#REF!</v>
      </c>
      <c r="BH221" s="580" t="e">
        <f>#REF!-#REF!</f>
        <v>#REF!</v>
      </c>
      <c r="BI221" s="567"/>
      <c r="BJ221" s="567"/>
      <c r="BK221" s="567"/>
    </row>
    <row r="222" spans="1:63" ht="15" hidden="1" customHeight="1" x14ac:dyDescent="0.25">
      <c r="A222" s="587"/>
      <c r="B222" s="1207" t="s">
        <v>787</v>
      </c>
      <c r="C222" s="708">
        <f>[6]Sum_Bud_data!N48</f>
        <v>0</v>
      </c>
      <c r="D222" s="708">
        <f>[6]Sum_Bud_data!O48</f>
        <v>0</v>
      </c>
      <c r="E222" s="708">
        <f>[6]Sum_Bud_data!P48</f>
        <v>0</v>
      </c>
      <c r="F222" s="708">
        <f>[6]Sum_Bud_data!Q48</f>
        <v>0</v>
      </c>
      <c r="G222" s="708">
        <f>[6]Sum_Bud_data!R48</f>
        <v>0</v>
      </c>
      <c r="H222" s="44">
        <f>[6]Sum_Bud_data!X48</f>
        <v>0</v>
      </c>
      <c r="I222" s="44">
        <f>[6]Sum_Bud_data!AG48</f>
        <v>0</v>
      </c>
      <c r="J222" s="44">
        <f>[7]Sum_Bud_data!AX48</f>
        <v>0</v>
      </c>
      <c r="K222" s="44">
        <f>[7]Sum_Bud_data!BH48</f>
        <v>0</v>
      </c>
      <c r="L222" s="44">
        <f>[7]Sum_Bud_data!BM48</f>
        <v>0</v>
      </c>
      <c r="M222" s="793">
        <f>Sum_Bud_data!N47</f>
        <v>16.59997005</v>
      </c>
      <c r="N222" s="793">
        <f>Sum_Bud_data!O47</f>
        <v>15.9138</v>
      </c>
      <c r="O222" s="793">
        <f>Sum_Bud_data!P47</f>
        <v>18.841699999999999</v>
      </c>
      <c r="P222" s="793">
        <f>Sum_Bud_data!U47</f>
        <v>39.390100000000004</v>
      </c>
      <c r="Q222" s="793">
        <f>Sum_Bud_data!Z47</f>
        <v>35.190100000000001</v>
      </c>
      <c r="R222" s="1206">
        <f>Sum_Bud_data!AE47</f>
        <v>31.689999999999998</v>
      </c>
      <c r="S222" s="772"/>
      <c r="T222" s="45">
        <f t="shared" si="151"/>
        <v>0.68617004999999942</v>
      </c>
      <c r="U222" s="640"/>
      <c r="V222" s="785"/>
      <c r="W222" s="536"/>
      <c r="X222" s="536"/>
      <c r="Y222" s="643"/>
      <c r="Z222" s="640"/>
      <c r="AA222" s="640"/>
      <c r="AB222" s="640"/>
      <c r="AC222" s="784"/>
      <c r="AD222" s="584" t="s">
        <v>1458</v>
      </c>
      <c r="AE222" s="711">
        <f t="shared" si="149"/>
        <v>0</v>
      </c>
      <c r="AF222" s="711">
        <f t="shared" si="149"/>
        <v>0</v>
      </c>
      <c r="AG222" s="711">
        <f t="shared" si="149"/>
        <v>0</v>
      </c>
      <c r="AH222" s="711">
        <f t="shared" si="149"/>
        <v>0</v>
      </c>
      <c r="AI222" s="711">
        <f t="shared" si="149"/>
        <v>0</v>
      </c>
      <c r="AJ222" s="711">
        <f t="shared" si="149"/>
        <v>0</v>
      </c>
      <c r="AK222" s="711">
        <f t="shared" si="149"/>
        <v>0</v>
      </c>
      <c r="AL222" s="711">
        <f t="shared" si="149"/>
        <v>0</v>
      </c>
      <c r="AM222" s="711">
        <f t="shared" si="149"/>
        <v>0</v>
      </c>
      <c r="AN222" s="711">
        <f t="shared" si="149"/>
        <v>0</v>
      </c>
      <c r="AO222" s="711">
        <f t="shared" si="149"/>
        <v>16.59997005</v>
      </c>
      <c r="AP222" s="711">
        <f t="shared" si="149"/>
        <v>15.9138</v>
      </c>
      <c r="AQ222" s="711">
        <f t="shared" si="149"/>
        <v>18.841699999999999</v>
      </c>
      <c r="AR222" s="737">
        <f t="shared" si="149"/>
        <v>39.390100000000004</v>
      </c>
      <c r="AS222" s="711">
        <f t="shared" si="149"/>
        <v>35.190100000000001</v>
      </c>
      <c r="AT222" s="711">
        <f t="shared" si="149"/>
        <v>31.689999999999998</v>
      </c>
      <c r="AU222" s="41" t="s">
        <v>787</v>
      </c>
      <c r="AV222" s="565" t="str">
        <f>IFERROR(#REF!/#REF!*100-100,"")</f>
        <v/>
      </c>
      <c r="AW222" s="565" t="e">
        <f>#REF!-#REF!</f>
        <v>#REF!</v>
      </c>
      <c r="AX222" s="565" t="str">
        <f>IFERROR(#REF!/#REF!*100-100,"")</f>
        <v/>
      </c>
      <c r="AY222" s="565" t="e">
        <f>#REF!-#REF!</f>
        <v>#REF!</v>
      </c>
      <c r="AZ222" s="565" t="str">
        <f>IFERROR(#REF!/#REF!*100-100,"")</f>
        <v/>
      </c>
      <c r="BA222" s="565" t="e">
        <f>#REF!-#REF!</f>
        <v>#REF!</v>
      </c>
      <c r="BB222" s="565" t="str">
        <f>IFERROR(#REF!/I222*100-100,"")</f>
        <v/>
      </c>
      <c r="BC222" s="565" t="e">
        <f>#REF!-I222</f>
        <v>#REF!</v>
      </c>
      <c r="BE222" s="580" t="e">
        <f>#REF!-I222</f>
        <v>#REF!</v>
      </c>
      <c r="BF222" s="580" t="e">
        <f>#REF!-I222</f>
        <v>#REF!</v>
      </c>
      <c r="BG222" s="580" t="e">
        <f>#REF!-#REF!</f>
        <v>#REF!</v>
      </c>
      <c r="BH222" s="580" t="e">
        <f>#REF!-#REF!</f>
        <v>#REF!</v>
      </c>
      <c r="BI222" s="580"/>
      <c r="BJ222" s="580"/>
      <c r="BK222" s="580"/>
    </row>
    <row r="223" spans="1:63" ht="15.75" hidden="1" customHeight="1" x14ac:dyDescent="0.25">
      <c r="A223" s="587"/>
      <c r="B223" s="1207" t="s">
        <v>794</v>
      </c>
      <c r="C223" s="708">
        <f>[6]Sum_Bud_data!N49</f>
        <v>7.4981249999999999E-2</v>
      </c>
      <c r="D223" s="708">
        <f>[6]Sum_Bud_data!O49</f>
        <v>7.8379649999999995E-2</v>
      </c>
      <c r="E223" s="708">
        <f>[6]Sum_Bud_data!P49</f>
        <v>0.63866555000000003</v>
      </c>
      <c r="F223" s="708">
        <f>[6]Sum_Bud_data!Q49</f>
        <v>0.80846415999999999</v>
      </c>
      <c r="G223" s="708">
        <f>[6]Sum_Bud_data!R49</f>
        <v>0.80107169999999994</v>
      </c>
      <c r="H223" s="44">
        <f>[6]Sum_Bud_data!X49</f>
        <v>0.85881344999999998</v>
      </c>
      <c r="I223" s="44">
        <f>[6]Sum_Bud_data!AG49</f>
        <v>0.83739469999999994</v>
      </c>
      <c r="J223" s="44">
        <f>[7]Sum_Bud_data!AX49</f>
        <v>0.81310088999999997</v>
      </c>
      <c r="K223" s="44">
        <f>[7]Sum_Bud_data!BH49</f>
        <v>0.98771204000000001</v>
      </c>
      <c r="L223" s="44">
        <f>[7]Sum_Bud_data!BM49</f>
        <v>1.3</v>
      </c>
      <c r="M223" s="793">
        <f>Sum_Bud_data!N48</f>
        <v>0</v>
      </c>
      <c r="N223" s="793">
        <f>Sum_Bud_data!O48</f>
        <v>0</v>
      </c>
      <c r="O223" s="793">
        <f>Sum_Bud_data!P48</f>
        <v>0</v>
      </c>
      <c r="P223" s="793">
        <f>Sum_Bud_data!U48</f>
        <v>0</v>
      </c>
      <c r="Q223" s="793">
        <f>Sum_Bud_data!Z48</f>
        <v>0</v>
      </c>
      <c r="R223" s="1206">
        <f>Sum_Bud_data!AE48</f>
        <v>0</v>
      </c>
      <c r="S223" s="772" t="e">
        <f t="shared" si="147"/>
        <v>#DIV/0!</v>
      </c>
      <c r="T223" s="45">
        <f t="shared" si="151"/>
        <v>0</v>
      </c>
      <c r="U223" s="640"/>
      <c r="V223" s="540"/>
      <c r="W223" s="536"/>
      <c r="X223" s="536"/>
      <c r="Y223" s="643"/>
      <c r="Z223" s="640"/>
      <c r="AA223" s="640"/>
      <c r="AB223" s="640"/>
      <c r="AC223" s="784"/>
      <c r="AD223" s="584" t="s">
        <v>1459</v>
      </c>
      <c r="AE223" s="711">
        <f t="shared" si="149"/>
        <v>7.4981249999999999E-2</v>
      </c>
      <c r="AF223" s="711">
        <f t="shared" si="149"/>
        <v>7.8379649999999995E-2</v>
      </c>
      <c r="AG223" s="711">
        <f t="shared" si="149"/>
        <v>0.63866555000000003</v>
      </c>
      <c r="AH223" s="711">
        <f t="shared" si="149"/>
        <v>0.80846415999999999</v>
      </c>
      <c r="AI223" s="711">
        <f t="shared" si="149"/>
        <v>0.80107169999999994</v>
      </c>
      <c r="AJ223" s="711">
        <f t="shared" si="149"/>
        <v>0.85881344999999998</v>
      </c>
      <c r="AK223" s="711">
        <f t="shared" si="149"/>
        <v>0.83739469999999994</v>
      </c>
      <c r="AL223" s="711">
        <f t="shared" si="149"/>
        <v>0.81310088999999997</v>
      </c>
      <c r="AM223" s="711">
        <f t="shared" si="149"/>
        <v>0.98771204000000001</v>
      </c>
      <c r="AN223" s="711">
        <f t="shared" si="149"/>
        <v>1.3</v>
      </c>
      <c r="AO223" s="711">
        <f t="shared" si="149"/>
        <v>0</v>
      </c>
      <c r="AP223" s="711">
        <f t="shared" si="149"/>
        <v>0</v>
      </c>
      <c r="AQ223" s="711">
        <f t="shared" si="149"/>
        <v>0</v>
      </c>
      <c r="AR223" s="737">
        <f t="shared" si="149"/>
        <v>0</v>
      </c>
      <c r="AS223" s="711">
        <f t="shared" si="149"/>
        <v>0</v>
      </c>
      <c r="AT223" s="711">
        <f t="shared" si="149"/>
        <v>0</v>
      </c>
      <c r="AU223" s="41" t="s">
        <v>794</v>
      </c>
      <c r="AV223" s="565" t="str">
        <f>IFERROR(#REF!/#REF!*100-100,"")</f>
        <v/>
      </c>
      <c r="AW223" s="565" t="e">
        <f>#REF!-#REF!</f>
        <v>#REF!</v>
      </c>
      <c r="AX223" s="565" t="str">
        <f>IFERROR(#REF!/#REF!*100-100,"")</f>
        <v/>
      </c>
      <c r="AY223" s="565" t="e">
        <f>#REF!-#REF!</f>
        <v>#REF!</v>
      </c>
      <c r="AZ223" s="565" t="str">
        <f>IFERROR(#REF!/#REF!*100-100,"")</f>
        <v/>
      </c>
      <c r="BA223" s="565" t="e">
        <f>#REF!-#REF!</f>
        <v>#REF!</v>
      </c>
      <c r="BB223" s="565" t="str">
        <f>IFERROR(#REF!/I223*100-100,"")</f>
        <v/>
      </c>
      <c r="BC223" s="565" t="e">
        <f>#REF!-I223</f>
        <v>#REF!</v>
      </c>
      <c r="BE223" s="580" t="e">
        <f>#REF!-I223</f>
        <v>#REF!</v>
      </c>
      <c r="BF223" s="580" t="e">
        <f>#REF!-I223</f>
        <v>#REF!</v>
      </c>
      <c r="BG223" s="580" t="e">
        <f>#REF!-#REF!</f>
        <v>#REF!</v>
      </c>
      <c r="BH223" s="580" t="e">
        <f>#REF!-#REF!</f>
        <v>#REF!</v>
      </c>
      <c r="BI223" s="580"/>
      <c r="BJ223" s="580"/>
      <c r="BK223" s="580"/>
    </row>
    <row r="224" spans="1:63" x14ac:dyDescent="0.25">
      <c r="A224" s="587"/>
      <c r="B224" s="1209" t="s">
        <v>801</v>
      </c>
      <c r="C224" s="1226">
        <f>[6]Sum_Bud_data!N50</f>
        <v>3.1344312300000001</v>
      </c>
      <c r="D224" s="1226">
        <f>[6]Sum_Bud_data!O50</f>
        <v>3.7251118700000001</v>
      </c>
      <c r="E224" s="1226">
        <f>[6]Sum_Bud_data!P50</f>
        <v>3.6892578899999999</v>
      </c>
      <c r="F224" s="1226">
        <f>[6]Sum_Bud_data!Q50</f>
        <v>3.2156033700000002</v>
      </c>
      <c r="G224" s="1226">
        <f>[6]Sum_Bud_data!R50</f>
        <v>5.1499250199999995</v>
      </c>
      <c r="H224" s="47">
        <f>[6]Sum_Bud_data!X50</f>
        <v>2.9362986200000001</v>
      </c>
      <c r="I224" s="47">
        <f>[6]Sum_Bud_data!AG50</f>
        <v>3.7406010200000002</v>
      </c>
      <c r="J224" s="47">
        <f>[7]Sum_Bud_data!AX50</f>
        <v>0</v>
      </c>
      <c r="K224" s="47">
        <f>[7]Sum_Bud_data!BH50</f>
        <v>34.594201549999994</v>
      </c>
      <c r="L224" s="47">
        <f>[7]Sum_Bud_data!BM50</f>
        <v>12.8491</v>
      </c>
      <c r="M224" s="1036">
        <f>Sum_Bud_data!N49</f>
        <v>51.08059054000001</v>
      </c>
      <c r="N224" s="1036">
        <f>Sum_Bud_data!O49</f>
        <v>38.4148</v>
      </c>
      <c r="O224" s="1036">
        <f>Sum_Bud_data!P49</f>
        <v>20.322500000000002</v>
      </c>
      <c r="P224" s="1036">
        <f>Sum_Bud_data!U49</f>
        <v>41.398699999999998</v>
      </c>
      <c r="Q224" s="1036">
        <f>Sum_Bud_data!Z49</f>
        <v>28.312000000000001</v>
      </c>
      <c r="R224" s="1210">
        <f>Sum_Bud_data!AE49</f>
        <v>28.312000000000001</v>
      </c>
      <c r="S224" s="772">
        <f t="shared" si="147"/>
        <v>-0.47097212532669697</v>
      </c>
      <c r="T224" s="45">
        <f>N224-O224</f>
        <v>18.092299999999998</v>
      </c>
      <c r="U224" s="45">
        <f>O224-N224</f>
        <v>-18.092299999999998</v>
      </c>
      <c r="V224" s="772">
        <f>P224/O224-1</f>
        <v>1.0370869725673511</v>
      </c>
      <c r="W224" s="536"/>
      <c r="X224" s="536"/>
      <c r="Y224" s="643"/>
      <c r="Z224" s="640"/>
      <c r="AA224" s="640"/>
      <c r="AB224" s="640"/>
      <c r="AC224" s="784"/>
      <c r="AD224" s="581" t="s">
        <v>1372</v>
      </c>
      <c r="AE224" s="716">
        <f t="shared" si="149"/>
        <v>3.1344312300000001</v>
      </c>
      <c r="AF224" s="716">
        <f t="shared" si="149"/>
        <v>3.7251118700000001</v>
      </c>
      <c r="AG224" s="716">
        <f t="shared" si="149"/>
        <v>3.6892578899999999</v>
      </c>
      <c r="AH224" s="716">
        <f t="shared" si="149"/>
        <v>3.2156033700000002</v>
      </c>
      <c r="AI224" s="716">
        <f t="shared" si="149"/>
        <v>5.1499250199999995</v>
      </c>
      <c r="AJ224" s="716">
        <f t="shared" si="149"/>
        <v>2.9362986200000001</v>
      </c>
      <c r="AK224" s="716">
        <f t="shared" si="149"/>
        <v>3.7406010200000002</v>
      </c>
      <c r="AL224" s="716">
        <f t="shared" si="149"/>
        <v>0</v>
      </c>
      <c r="AM224" s="716">
        <f t="shared" si="149"/>
        <v>34.594201549999994</v>
      </c>
      <c r="AN224" s="716">
        <f t="shared" si="149"/>
        <v>12.8491</v>
      </c>
      <c r="AO224" s="716">
        <f t="shared" si="149"/>
        <v>51.08059054000001</v>
      </c>
      <c r="AP224" s="716">
        <f t="shared" si="149"/>
        <v>38.4148</v>
      </c>
      <c r="AQ224" s="716">
        <f t="shared" si="149"/>
        <v>20.322500000000002</v>
      </c>
      <c r="AR224" s="774">
        <f t="shared" si="149"/>
        <v>41.398699999999998</v>
      </c>
      <c r="AS224" s="716">
        <f t="shared" si="149"/>
        <v>28.312000000000001</v>
      </c>
      <c r="AT224" s="716">
        <f t="shared" si="149"/>
        <v>28.312000000000001</v>
      </c>
      <c r="AU224" s="40" t="s">
        <v>801</v>
      </c>
      <c r="AV224" s="565" t="str">
        <f>IFERROR(#REF!/#REF!*100-100,"")</f>
        <v/>
      </c>
      <c r="AW224" s="565" t="e">
        <f>#REF!-#REF!</f>
        <v>#REF!</v>
      </c>
      <c r="AX224" s="565" t="str">
        <f>IFERROR(#REF!/#REF!*100-100,"")</f>
        <v/>
      </c>
      <c r="AY224" s="565" t="e">
        <f>#REF!-#REF!</f>
        <v>#REF!</v>
      </c>
      <c r="AZ224" s="565" t="str">
        <f>IFERROR(#REF!/#REF!*100-100,"")</f>
        <v/>
      </c>
      <c r="BA224" s="565" t="e">
        <f>#REF!-#REF!</f>
        <v>#REF!</v>
      </c>
      <c r="BB224" s="565" t="str">
        <f>IFERROR(#REF!/I224*100-100,"")</f>
        <v/>
      </c>
      <c r="BC224" s="565" t="e">
        <f>#REF!-I224</f>
        <v>#REF!</v>
      </c>
      <c r="BE224" s="580" t="e">
        <f>#REF!-I224</f>
        <v>#REF!</v>
      </c>
      <c r="BF224" s="580" t="e">
        <f>#REF!-I224</f>
        <v>#REF!</v>
      </c>
      <c r="BG224" s="580" t="e">
        <f>#REF!-#REF!</f>
        <v>#REF!</v>
      </c>
      <c r="BH224" s="580" t="e">
        <f>#REF!-#REF!</f>
        <v>#REF!</v>
      </c>
      <c r="BI224" s="567"/>
      <c r="BJ224" s="567"/>
      <c r="BK224" s="567"/>
    </row>
    <row r="225" spans="1:75" x14ac:dyDescent="0.25">
      <c r="A225" s="587"/>
      <c r="B225" s="1209" t="s">
        <v>808</v>
      </c>
      <c r="C225" s="1226">
        <f>[6]Sum_Bud_data!N54</f>
        <v>10.50797397</v>
      </c>
      <c r="D225" s="1226">
        <f>[6]Sum_Bud_data!O54</f>
        <v>13.67627265</v>
      </c>
      <c r="E225" s="1226">
        <f>[6]Sum_Bud_data!P54</f>
        <v>13.210450140000001</v>
      </c>
      <c r="F225" s="1226">
        <f>[6]Sum_Bud_data!Q54</f>
        <v>13.640681109999999</v>
      </c>
      <c r="G225" s="1226">
        <f>[6]Sum_Bud_data!R54</f>
        <v>22.985100630000002</v>
      </c>
      <c r="H225" s="47">
        <f>[6]Sum_Bud_data!X54</f>
        <v>25.268289280000001</v>
      </c>
      <c r="I225" s="47">
        <f>[6]Sum_Bud_data!AG54</f>
        <v>22.293981220000003</v>
      </c>
      <c r="J225" s="47">
        <f>[7]Sum_Bud_data!AX54</f>
        <v>20.230267450000003</v>
      </c>
      <c r="K225" s="47">
        <f>[7]Sum_Bud_data!BH54</f>
        <v>25.814081600000002</v>
      </c>
      <c r="L225" s="47">
        <f>[7]Sum_Bud_data!BM54</f>
        <v>25.541599999999999</v>
      </c>
      <c r="M225" s="1036">
        <f>Sum_Bud_data!N53</f>
        <v>31.482896549999996</v>
      </c>
      <c r="N225" s="1036">
        <f>Sum_Bud_data!O53</f>
        <v>32.213999999999999</v>
      </c>
      <c r="O225" s="1036">
        <f>Sum_Bud_data!P53</f>
        <v>26.998000000000001</v>
      </c>
      <c r="P225" s="1036">
        <f>Sum_Bud_data!U53</f>
        <v>38.2502</v>
      </c>
      <c r="Q225" s="1036">
        <f>Sum_Bud_data!Z53</f>
        <v>35.936199999999999</v>
      </c>
      <c r="R225" s="1210">
        <f>Sum_Bud_data!AE53</f>
        <v>36.087150000000001</v>
      </c>
      <c r="S225" s="772">
        <f t="shared" si="147"/>
        <v>-0.16191717886633139</v>
      </c>
      <c r="T225" s="45">
        <f>N225-O225</f>
        <v>5.2159999999999975</v>
      </c>
      <c r="U225" s="45">
        <f>O225-N225</f>
        <v>-5.2159999999999975</v>
      </c>
      <c r="V225" s="772">
        <f>P225/O225-1</f>
        <v>0.41677902066819761</v>
      </c>
      <c r="W225" s="536"/>
      <c r="X225" s="536"/>
      <c r="Y225" s="643"/>
      <c r="Z225" s="784"/>
      <c r="AA225" s="784"/>
      <c r="AB225" s="784"/>
      <c r="AC225" s="784"/>
      <c r="AD225" s="581" t="s">
        <v>1373</v>
      </c>
      <c r="AE225" s="716">
        <f t="shared" si="149"/>
        <v>10.50797397</v>
      </c>
      <c r="AF225" s="716">
        <f t="shared" si="149"/>
        <v>13.67627265</v>
      </c>
      <c r="AG225" s="716">
        <f t="shared" si="149"/>
        <v>13.210450140000001</v>
      </c>
      <c r="AH225" s="716">
        <f t="shared" si="149"/>
        <v>13.640681109999999</v>
      </c>
      <c r="AI225" s="716">
        <f t="shared" si="149"/>
        <v>22.985100630000002</v>
      </c>
      <c r="AJ225" s="716">
        <f t="shared" si="149"/>
        <v>25.268289280000001</v>
      </c>
      <c r="AK225" s="716">
        <f t="shared" si="149"/>
        <v>22.293981220000003</v>
      </c>
      <c r="AL225" s="716">
        <f t="shared" si="149"/>
        <v>20.230267450000003</v>
      </c>
      <c r="AM225" s="716">
        <f t="shared" si="149"/>
        <v>25.814081600000002</v>
      </c>
      <c r="AN225" s="716">
        <f t="shared" si="149"/>
        <v>25.541599999999999</v>
      </c>
      <c r="AO225" s="716">
        <f t="shared" si="149"/>
        <v>31.482896549999996</v>
      </c>
      <c r="AP225" s="716">
        <f t="shared" si="149"/>
        <v>32.213999999999999</v>
      </c>
      <c r="AQ225" s="716">
        <f t="shared" si="149"/>
        <v>26.998000000000001</v>
      </c>
      <c r="AR225" s="774">
        <f t="shared" si="149"/>
        <v>38.2502</v>
      </c>
      <c r="AS225" s="716">
        <f t="shared" si="149"/>
        <v>35.936199999999999</v>
      </c>
      <c r="AT225" s="716">
        <f t="shared" si="149"/>
        <v>36.087150000000001</v>
      </c>
      <c r="AU225" s="40" t="s">
        <v>808</v>
      </c>
      <c r="AV225" s="565" t="str">
        <f>IFERROR(#REF!/#REF!*100-100,"")</f>
        <v/>
      </c>
      <c r="AW225" s="565" t="e">
        <f>#REF!-#REF!</f>
        <v>#REF!</v>
      </c>
      <c r="AX225" s="565" t="str">
        <f>IFERROR(#REF!/#REF!*100-100,"")</f>
        <v/>
      </c>
      <c r="AY225" s="565" t="e">
        <f>#REF!-#REF!</f>
        <v>#REF!</v>
      </c>
      <c r="AZ225" s="565" t="str">
        <f>IFERROR(#REF!/#REF!*100-100,"")</f>
        <v/>
      </c>
      <c r="BA225" s="565" t="e">
        <f>#REF!-#REF!</f>
        <v>#REF!</v>
      </c>
      <c r="BB225" s="565" t="str">
        <f>IFERROR(#REF!/I225*100-100,"")</f>
        <v/>
      </c>
      <c r="BC225" s="565" t="e">
        <f>#REF!-I225</f>
        <v>#REF!</v>
      </c>
      <c r="BE225" s="580" t="e">
        <f>#REF!-I225</f>
        <v>#REF!</v>
      </c>
      <c r="BF225" s="580" t="e">
        <f>#REF!-I225</f>
        <v>#REF!</v>
      </c>
      <c r="BG225" s="580" t="e">
        <f>#REF!-#REF!</f>
        <v>#REF!</v>
      </c>
      <c r="BH225" s="580" t="e">
        <f>#REF!-#REF!</f>
        <v>#REF!</v>
      </c>
      <c r="BI225" s="567"/>
      <c r="BJ225" s="567"/>
      <c r="BK225" s="567"/>
    </row>
    <row r="226" spans="1:75" x14ac:dyDescent="0.25">
      <c r="A226" s="587"/>
      <c r="B226" s="1209" t="s">
        <v>830</v>
      </c>
      <c r="C226" s="1226">
        <f>[6]Sum_Bud_data!N55</f>
        <v>12.94918504</v>
      </c>
      <c r="D226" s="1226">
        <f>[6]Sum_Bud_data!O55</f>
        <v>15.12918355</v>
      </c>
      <c r="E226" s="1226">
        <f>[6]Sum_Bud_data!P55</f>
        <v>16.912092099999999</v>
      </c>
      <c r="F226" s="1226">
        <f>[6]Sum_Bud_data!Q55</f>
        <v>18.044408749999999</v>
      </c>
      <c r="G226" s="1226">
        <f>[6]Sum_Bud_data!R55</f>
        <v>19.376089459999999</v>
      </c>
      <c r="H226" s="47">
        <f>[6]Sum_Bud_data!X55</f>
        <v>29.633585879999998</v>
      </c>
      <c r="I226" s="47">
        <f>[6]Sum_Bud_data!AG55</f>
        <v>23.42876137</v>
      </c>
      <c r="J226" s="47">
        <f>[7]Sum_Bud_data!AX55</f>
        <v>0</v>
      </c>
      <c r="K226" s="47">
        <f>[7]Sum_Bud_data!BH55</f>
        <v>26.609430660000005</v>
      </c>
      <c r="L226" s="47">
        <f>[7]Sum_Bud_data!BM55</f>
        <v>30.347200000000001</v>
      </c>
      <c r="M226" s="1036">
        <f>Sum_Bud_data!N54</f>
        <v>13.499450090000002</v>
      </c>
      <c r="N226" s="1036">
        <f>Sum_Bud_data!O54</f>
        <v>17.825600000000001</v>
      </c>
      <c r="O226" s="1036">
        <f>Sum_Bud_data!P54</f>
        <v>17.361899999999999</v>
      </c>
      <c r="P226" s="1036">
        <f>Sum_Bud_data!U54</f>
        <v>18.058899999999998</v>
      </c>
      <c r="Q226" s="1036">
        <f>Sum_Bud_data!Z54</f>
        <v>17.467699999999997</v>
      </c>
      <c r="R226" s="1210">
        <f>Sum_Bud_data!AE54</f>
        <v>17.467699999999997</v>
      </c>
      <c r="S226" s="772">
        <f t="shared" si="147"/>
        <v>-2.601314962750223E-2</v>
      </c>
      <c r="T226" s="45">
        <f>N226-O226</f>
        <v>0.46370000000000289</v>
      </c>
      <c r="U226" s="45">
        <f>O226-N226</f>
        <v>-0.46370000000000289</v>
      </c>
      <c r="V226" s="772">
        <f>P226/O226-1</f>
        <v>4.0145375794123916E-2</v>
      </c>
      <c r="W226" s="536"/>
      <c r="X226" s="536"/>
      <c r="Y226" s="643"/>
      <c r="Z226" s="784"/>
      <c r="AA226" s="784"/>
      <c r="AB226" s="784"/>
      <c r="AC226" s="784"/>
      <c r="AD226" s="581" t="s">
        <v>1374</v>
      </c>
      <c r="AE226" s="716">
        <f t="shared" si="149"/>
        <v>12.94918504</v>
      </c>
      <c r="AF226" s="716">
        <f t="shared" si="149"/>
        <v>15.12918355</v>
      </c>
      <c r="AG226" s="716">
        <f t="shared" si="149"/>
        <v>16.912092099999999</v>
      </c>
      <c r="AH226" s="716">
        <f t="shared" si="149"/>
        <v>18.044408749999999</v>
      </c>
      <c r="AI226" s="716">
        <f t="shared" si="149"/>
        <v>19.376089459999999</v>
      </c>
      <c r="AJ226" s="716">
        <f t="shared" si="149"/>
        <v>29.633585879999998</v>
      </c>
      <c r="AK226" s="716">
        <f t="shared" si="149"/>
        <v>23.42876137</v>
      </c>
      <c r="AL226" s="716">
        <f t="shared" si="149"/>
        <v>0</v>
      </c>
      <c r="AM226" s="716">
        <f t="shared" si="149"/>
        <v>26.609430660000005</v>
      </c>
      <c r="AN226" s="716">
        <f t="shared" si="149"/>
        <v>30.347200000000001</v>
      </c>
      <c r="AO226" s="716">
        <f t="shared" si="149"/>
        <v>13.499450090000002</v>
      </c>
      <c r="AP226" s="716">
        <f t="shared" si="149"/>
        <v>17.825600000000001</v>
      </c>
      <c r="AQ226" s="716">
        <f t="shared" si="149"/>
        <v>17.361899999999999</v>
      </c>
      <c r="AR226" s="774">
        <f t="shared" si="149"/>
        <v>18.058899999999998</v>
      </c>
      <c r="AS226" s="716">
        <f t="shared" si="149"/>
        <v>17.467699999999997</v>
      </c>
      <c r="AT226" s="716">
        <f t="shared" si="149"/>
        <v>17.467699999999997</v>
      </c>
      <c r="AU226" s="40" t="s">
        <v>830</v>
      </c>
      <c r="AV226" s="565" t="str">
        <f>IFERROR(#REF!/#REF!*100-100,"")</f>
        <v/>
      </c>
      <c r="AW226" s="565" t="e">
        <f>#REF!-#REF!</f>
        <v>#REF!</v>
      </c>
      <c r="AX226" s="565" t="str">
        <f>IFERROR(#REF!/#REF!*100-100,"")</f>
        <v/>
      </c>
      <c r="AY226" s="565" t="e">
        <f>#REF!-#REF!</f>
        <v>#REF!</v>
      </c>
      <c r="AZ226" s="565" t="str">
        <f>IFERROR(#REF!/#REF!*100-100,"")</f>
        <v/>
      </c>
      <c r="BA226" s="565" t="e">
        <f>#REF!-#REF!</f>
        <v>#REF!</v>
      </c>
      <c r="BB226" s="565" t="str">
        <f>IFERROR(#REF!/I226*100-100,"")</f>
        <v/>
      </c>
      <c r="BC226" s="565" t="e">
        <f>#REF!-I226</f>
        <v>#REF!</v>
      </c>
      <c r="BE226" s="580" t="e">
        <f>#REF!-I226</f>
        <v>#REF!</v>
      </c>
      <c r="BF226" s="580" t="e">
        <f>#REF!-I226</f>
        <v>#REF!</v>
      </c>
      <c r="BG226" s="580" t="e">
        <f>#REF!-#REF!</f>
        <v>#REF!</v>
      </c>
      <c r="BH226" s="580" t="e">
        <f>#REF!-#REF!</f>
        <v>#REF!</v>
      </c>
      <c r="BI226" s="567"/>
      <c r="BJ226" s="567"/>
      <c r="BK226" s="567"/>
    </row>
    <row r="227" spans="1:75" ht="10.5" customHeight="1" x14ac:dyDescent="0.25">
      <c r="A227" s="587"/>
      <c r="B227" s="165"/>
      <c r="C227" s="39"/>
      <c r="D227" s="39"/>
      <c r="E227" s="39"/>
      <c r="F227" s="39"/>
      <c r="G227" s="39"/>
      <c r="H227" s="38"/>
      <c r="I227" s="38"/>
      <c r="J227" s="38"/>
      <c r="K227" s="38"/>
      <c r="L227" s="38"/>
      <c r="M227" s="970"/>
      <c r="N227" s="970"/>
      <c r="O227" s="1058"/>
      <c r="P227" s="1058"/>
      <c r="Q227" s="1058"/>
      <c r="R227" s="1208"/>
      <c r="S227" s="772"/>
      <c r="W227" s="643"/>
      <c r="X227" s="643"/>
      <c r="Y227" s="643"/>
      <c r="Z227" s="640"/>
      <c r="AA227" s="640"/>
      <c r="AB227" s="640"/>
      <c r="AC227" s="784"/>
      <c r="AD227" s="581"/>
      <c r="AE227" s="716"/>
      <c r="AF227" s="716"/>
      <c r="AG227" s="716"/>
      <c r="AH227" s="716"/>
      <c r="AI227" s="716"/>
      <c r="AJ227" s="716"/>
      <c r="AK227" s="716"/>
      <c r="AL227" s="716"/>
      <c r="AM227" s="716"/>
      <c r="AN227" s="716"/>
      <c r="AO227" s="716"/>
      <c r="AP227" s="716"/>
      <c r="AQ227" s="716"/>
      <c r="AR227" s="774"/>
      <c r="AS227" s="716"/>
      <c r="AT227" s="716"/>
      <c r="AU227" s="39"/>
      <c r="AV227" s="565" t="str">
        <f>IFERROR(#REF!/#REF!*100-100,"")</f>
        <v/>
      </c>
      <c r="AW227" s="565" t="e">
        <f>#REF!-#REF!</f>
        <v>#REF!</v>
      </c>
      <c r="AX227" s="565" t="str">
        <f>IFERROR(#REF!/#REF!*100-100,"")</f>
        <v/>
      </c>
      <c r="AY227" s="565" t="e">
        <f>#REF!-#REF!</f>
        <v>#REF!</v>
      </c>
      <c r="AZ227" s="565" t="str">
        <f>IFERROR(#REF!/#REF!*100-100,"")</f>
        <v/>
      </c>
      <c r="BA227" s="565" t="e">
        <f>#REF!-#REF!</f>
        <v>#REF!</v>
      </c>
      <c r="BB227" s="565" t="str">
        <f>IFERROR(#REF!/I227*100-100,"")</f>
        <v/>
      </c>
      <c r="BC227" s="565" t="e">
        <f>#REF!-I227</f>
        <v>#REF!</v>
      </c>
      <c r="BE227" s="580" t="e">
        <f>#REF!-I227</f>
        <v>#REF!</v>
      </c>
      <c r="BF227" s="580" t="e">
        <f>#REF!-I227</f>
        <v>#REF!</v>
      </c>
      <c r="BG227" s="580" t="e">
        <f>#REF!-#REF!</f>
        <v>#REF!</v>
      </c>
      <c r="BH227" s="580" t="e">
        <f>#REF!-#REF!</f>
        <v>#REF!</v>
      </c>
    </row>
    <row r="228" spans="1:75" ht="19.5" customHeight="1" x14ac:dyDescent="0.25">
      <c r="A228" s="587"/>
      <c r="B228" s="1211" t="s">
        <v>1070</v>
      </c>
      <c r="C228" s="709">
        <f t="shared" ref="C228:P228" si="154">C197-C213</f>
        <v>-99.481461230000008</v>
      </c>
      <c r="D228" s="709">
        <f t="shared" si="154"/>
        <v>-135.6142887254999</v>
      </c>
      <c r="E228" s="709">
        <f t="shared" si="154"/>
        <v>14.136589000000043</v>
      </c>
      <c r="F228" s="709">
        <f t="shared" si="154"/>
        <v>105.67513592000006</v>
      </c>
      <c r="G228" s="709">
        <f t="shared" si="154"/>
        <v>115.94272956999998</v>
      </c>
      <c r="H228" s="208">
        <f t="shared" si="154"/>
        <v>129.53321914999998</v>
      </c>
      <c r="I228" s="208">
        <f t="shared" si="154"/>
        <v>105.47250182999994</v>
      </c>
      <c r="J228" s="208">
        <f t="shared" si="154"/>
        <v>144.28726057000006</v>
      </c>
      <c r="K228" s="208">
        <f t="shared" si="154"/>
        <v>55.040468820000058</v>
      </c>
      <c r="L228" s="208">
        <f t="shared" si="154"/>
        <v>133.63649999999996</v>
      </c>
      <c r="M228" s="995">
        <f t="shared" si="154"/>
        <v>269.85716278000007</v>
      </c>
      <c r="N228" s="995">
        <f t="shared" si="154"/>
        <v>312.26700000000005</v>
      </c>
      <c r="O228" s="1212">
        <f>O197-O213</f>
        <v>271.60810000000004</v>
      </c>
      <c r="P228" s="1212">
        <f t="shared" si="154"/>
        <v>267.6215000000002</v>
      </c>
      <c r="Q228" s="1212">
        <f>Q197-Q213</f>
        <v>301.74469999999997</v>
      </c>
      <c r="R228" s="1213">
        <f>R197-R213</f>
        <v>177.49229999999989</v>
      </c>
      <c r="S228" s="772">
        <f t="shared" si="147"/>
        <v>-0.13020556126648031</v>
      </c>
      <c r="T228" s="786">
        <f>O228/N228-1</f>
        <v>-0.13020556126648031</v>
      </c>
      <c r="U228" s="773">
        <f>N228-O228</f>
        <v>40.658900000000017</v>
      </c>
      <c r="V228" s="45"/>
      <c r="W228" s="45"/>
      <c r="X228" s="45"/>
      <c r="Y228" s="45"/>
      <c r="Z228" s="45"/>
      <c r="AA228" s="45"/>
      <c r="AB228" s="45"/>
      <c r="AC228" s="45"/>
      <c r="AD228" s="581" t="s">
        <v>1375</v>
      </c>
      <c r="AE228" s="716">
        <f t="shared" ref="AE228:AQ228" si="155">C228</f>
        <v>-99.481461230000008</v>
      </c>
      <c r="AF228" s="716">
        <f t="shared" si="155"/>
        <v>-135.6142887254999</v>
      </c>
      <c r="AG228" s="716">
        <f t="shared" si="155"/>
        <v>14.136589000000043</v>
      </c>
      <c r="AH228" s="716">
        <f t="shared" si="155"/>
        <v>105.67513592000006</v>
      </c>
      <c r="AI228" s="716">
        <f t="shared" si="155"/>
        <v>115.94272956999998</v>
      </c>
      <c r="AJ228" s="716">
        <f t="shared" si="155"/>
        <v>129.53321914999998</v>
      </c>
      <c r="AK228" s="716">
        <f t="shared" si="155"/>
        <v>105.47250182999994</v>
      </c>
      <c r="AL228" s="716">
        <f t="shared" si="155"/>
        <v>144.28726057000006</v>
      </c>
      <c r="AM228" s="716">
        <f t="shared" si="155"/>
        <v>55.040468820000058</v>
      </c>
      <c r="AN228" s="716">
        <f t="shared" si="155"/>
        <v>133.63649999999996</v>
      </c>
      <c r="AO228" s="716">
        <f t="shared" si="155"/>
        <v>269.85716278000007</v>
      </c>
      <c r="AP228" s="716">
        <f t="shared" si="155"/>
        <v>312.26700000000005</v>
      </c>
      <c r="AQ228" s="716">
        <f t="shared" si="155"/>
        <v>271.60810000000004</v>
      </c>
      <c r="AR228" s="774">
        <f>P228</f>
        <v>267.6215000000002</v>
      </c>
      <c r="AS228" s="716">
        <f>Q228</f>
        <v>301.74469999999997</v>
      </c>
      <c r="AT228" s="716">
        <f>R228</f>
        <v>177.49229999999989</v>
      </c>
      <c r="AU228" s="40" t="s">
        <v>1070</v>
      </c>
      <c r="AV228" s="565" t="str">
        <f>IFERROR(#REF!/#REF!*100-100,"")</f>
        <v/>
      </c>
      <c r="AW228" s="565" t="e">
        <f>#REF!-#REF!</f>
        <v>#REF!</v>
      </c>
      <c r="AX228" s="565" t="str">
        <f>IFERROR(#REF!/#REF!*100-100,"")</f>
        <v/>
      </c>
      <c r="AY228" s="565" t="e">
        <f>#REF!-#REF!</f>
        <v>#REF!</v>
      </c>
      <c r="AZ228" s="565" t="str">
        <f>IFERROR(#REF!/#REF!*100-100,"")</f>
        <v/>
      </c>
      <c r="BA228" s="565" t="e">
        <f>#REF!-#REF!</f>
        <v>#REF!</v>
      </c>
      <c r="BB228" s="565" t="str">
        <f>IFERROR(#REF!/I228*100-100,"")</f>
        <v/>
      </c>
      <c r="BC228" s="565" t="e">
        <f>#REF!-I228</f>
        <v>#REF!</v>
      </c>
      <c r="BE228" s="580" t="e">
        <f>#REF!-I228</f>
        <v>#REF!</v>
      </c>
      <c r="BF228" s="580" t="e">
        <f>#REF!-I228</f>
        <v>#REF!</v>
      </c>
      <c r="BG228" s="580" t="e">
        <f>#REF!-#REF!</f>
        <v>#REF!</v>
      </c>
      <c r="BH228" s="580" t="e">
        <f>#REF!-#REF!</f>
        <v>#REF!</v>
      </c>
      <c r="BI228" s="567"/>
      <c r="BJ228" s="567"/>
      <c r="BK228" s="567"/>
    </row>
    <row r="229" spans="1:75" ht="16.5" customHeight="1" x14ac:dyDescent="0.25">
      <c r="A229" s="587"/>
      <c r="B229" s="165"/>
      <c r="C229" s="39"/>
      <c r="D229" s="39"/>
      <c r="E229" s="39"/>
      <c r="F229" s="39"/>
      <c r="G229" s="39"/>
      <c r="H229" s="38"/>
      <c r="I229" s="38"/>
      <c r="J229" s="38"/>
      <c r="K229" s="38"/>
      <c r="L229" s="38"/>
      <c r="M229" s="970"/>
      <c r="N229" s="970"/>
      <c r="O229" s="1058"/>
      <c r="P229" s="1058"/>
      <c r="Q229" s="1058"/>
      <c r="R229" s="1208"/>
      <c r="S229" s="772"/>
      <c r="AD229" s="551"/>
      <c r="AE229" s="716"/>
      <c r="AF229" s="716"/>
      <c r="AG229" s="716"/>
      <c r="AH229" s="716"/>
      <c r="AI229" s="716"/>
      <c r="AJ229" s="716"/>
      <c r="AK229" s="716"/>
      <c r="AL229" s="716"/>
      <c r="AM229" s="716"/>
      <c r="AN229" s="716"/>
      <c r="AO229" s="716"/>
      <c r="AP229" s="716"/>
      <c r="AQ229" s="716"/>
      <c r="AR229" s="774"/>
      <c r="AS229" s="716"/>
      <c r="AT229" s="716"/>
      <c r="AU229" s="39"/>
      <c r="AV229" s="565" t="str">
        <f>IFERROR(#REF!/#REF!*100-100,"")</f>
        <v/>
      </c>
      <c r="AW229" s="565" t="e">
        <f>#REF!-#REF!</f>
        <v>#REF!</v>
      </c>
      <c r="AX229" s="565" t="str">
        <f>IFERROR(#REF!/#REF!*100-100,"")</f>
        <v/>
      </c>
      <c r="AY229" s="565" t="e">
        <f>#REF!-#REF!</f>
        <v>#REF!</v>
      </c>
      <c r="AZ229" s="565" t="str">
        <f>IFERROR(#REF!/#REF!*100-100,"")</f>
        <v/>
      </c>
      <c r="BA229" s="565" t="e">
        <f>#REF!-#REF!</f>
        <v>#REF!</v>
      </c>
      <c r="BB229" s="565" t="str">
        <f>IFERROR(#REF!/I229*100-100,"")</f>
        <v/>
      </c>
      <c r="BC229" s="565" t="e">
        <f>#REF!-I229</f>
        <v>#REF!</v>
      </c>
      <c r="BE229" s="580" t="e">
        <f>#REF!-I229</f>
        <v>#REF!</v>
      </c>
      <c r="BF229" s="580" t="e">
        <f>#REF!-I229</f>
        <v>#REF!</v>
      </c>
      <c r="BG229" s="580" t="e">
        <f>#REF!-#REF!</f>
        <v>#REF!</v>
      </c>
      <c r="BH229" s="580" t="e">
        <f>#REF!-#REF!</f>
        <v>#REF!</v>
      </c>
      <c r="BI229" s="567"/>
      <c r="BJ229" s="567"/>
      <c r="BK229" s="567"/>
    </row>
    <row r="230" spans="1:75" x14ac:dyDescent="0.25">
      <c r="A230" s="587"/>
      <c r="B230" s="161" t="s">
        <v>1071</v>
      </c>
      <c r="C230" s="1226">
        <f t="shared" ref="C230:M230" si="156">SUM(C231,C235)</f>
        <v>194.10428315000001</v>
      </c>
      <c r="D230" s="1226">
        <f t="shared" si="156"/>
        <v>85.992378233000011</v>
      </c>
      <c r="E230" s="1226">
        <f t="shared" si="156"/>
        <v>9.1538967800000002</v>
      </c>
      <c r="F230" s="1226">
        <f t="shared" si="156"/>
        <v>4.65525229</v>
      </c>
      <c r="G230" s="1226">
        <f t="shared" si="156"/>
        <v>89.352866469999981</v>
      </c>
      <c r="H230" s="47">
        <f t="shared" si="156"/>
        <v>96.138285940000003</v>
      </c>
      <c r="I230" s="47">
        <f t="shared" si="156"/>
        <v>57.825258859999998</v>
      </c>
      <c r="J230" s="47">
        <f t="shared" si="156"/>
        <v>100.96056429000002</v>
      </c>
      <c r="K230" s="47">
        <f t="shared" si="156"/>
        <v>67.174533830000001</v>
      </c>
      <c r="L230" s="47">
        <f t="shared" si="156"/>
        <v>161.0478</v>
      </c>
      <c r="M230" s="1036">
        <f t="shared" si="156"/>
        <v>250.30082795999999</v>
      </c>
      <c r="N230" s="1036">
        <f>SUM(N231,N235)</f>
        <v>256.86930000000001</v>
      </c>
      <c r="O230" s="1202">
        <f>SUM(O231,O235)</f>
        <v>215.49019999999999</v>
      </c>
      <c r="P230" s="1202">
        <f>SUM(P231,P235)</f>
        <v>267.85019999999997</v>
      </c>
      <c r="Q230" s="1202">
        <f>SUM(Q231,Q235)</f>
        <v>261.32750000000004</v>
      </c>
      <c r="R230" s="1203">
        <f>SUM(R231,R235)</f>
        <v>127.4427</v>
      </c>
      <c r="S230" s="772">
        <f t="shared" si="147"/>
        <v>-0.16109009523520335</v>
      </c>
      <c r="T230" s="786">
        <f>N230-O230</f>
        <v>41.379100000000022</v>
      </c>
      <c r="U230" s="773">
        <f>N230-O230</f>
        <v>41.379100000000022</v>
      </c>
      <c r="V230" s="45"/>
      <c r="W230" s="45"/>
      <c r="X230" s="45"/>
      <c r="Y230" s="45"/>
      <c r="Z230" s="45"/>
      <c r="AA230" s="45"/>
      <c r="AB230" s="45"/>
      <c r="AC230" s="45"/>
      <c r="AD230" s="581" t="s">
        <v>1376</v>
      </c>
      <c r="AE230" s="716">
        <f t="shared" ref="AE230:AT236" si="157">C230</f>
        <v>194.10428315000001</v>
      </c>
      <c r="AF230" s="716">
        <f t="shared" si="157"/>
        <v>85.992378233000011</v>
      </c>
      <c r="AG230" s="716">
        <f t="shared" si="157"/>
        <v>9.1538967800000002</v>
      </c>
      <c r="AH230" s="716">
        <f t="shared" si="157"/>
        <v>4.65525229</v>
      </c>
      <c r="AI230" s="716">
        <f t="shared" si="157"/>
        <v>89.352866469999981</v>
      </c>
      <c r="AJ230" s="716">
        <f t="shared" si="157"/>
        <v>96.138285940000003</v>
      </c>
      <c r="AK230" s="716">
        <f t="shared" si="157"/>
        <v>57.825258859999998</v>
      </c>
      <c r="AL230" s="716">
        <f t="shared" si="157"/>
        <v>100.96056429000002</v>
      </c>
      <c r="AM230" s="716">
        <f t="shared" si="157"/>
        <v>67.174533830000001</v>
      </c>
      <c r="AN230" s="716">
        <f t="shared" si="157"/>
        <v>161.0478</v>
      </c>
      <c r="AO230" s="716">
        <f t="shared" si="157"/>
        <v>250.30082795999999</v>
      </c>
      <c r="AP230" s="716">
        <f t="shared" si="157"/>
        <v>256.86930000000001</v>
      </c>
      <c r="AQ230" s="716">
        <f t="shared" si="157"/>
        <v>215.49019999999999</v>
      </c>
      <c r="AR230" s="774">
        <f t="shared" si="157"/>
        <v>267.85019999999997</v>
      </c>
      <c r="AS230" s="716">
        <f t="shared" si="157"/>
        <v>261.32750000000004</v>
      </c>
      <c r="AT230" s="716">
        <f t="shared" si="157"/>
        <v>127.4427</v>
      </c>
      <c r="AU230" s="40" t="s">
        <v>1071</v>
      </c>
      <c r="AV230" s="565" t="str">
        <f>IFERROR(#REF!/#REF!*100-100,"")</f>
        <v/>
      </c>
      <c r="AW230" s="565" t="e">
        <f>#REF!-#REF!</f>
        <v>#REF!</v>
      </c>
      <c r="AX230" s="565" t="str">
        <f>IFERROR(#REF!/#REF!*100-100,"")</f>
        <v/>
      </c>
      <c r="AY230" s="565" t="e">
        <f>#REF!-#REF!</f>
        <v>#REF!</v>
      </c>
      <c r="AZ230" s="565" t="str">
        <f>IFERROR(#REF!/#REF!*100-100,"")</f>
        <v/>
      </c>
      <c r="BA230" s="565" t="e">
        <f>#REF!-#REF!</f>
        <v>#REF!</v>
      </c>
      <c r="BB230" s="565" t="str">
        <f>IFERROR(#REF!/I230*100-100,"")</f>
        <v/>
      </c>
      <c r="BC230" s="565" t="e">
        <f>#REF!-I230</f>
        <v>#REF!</v>
      </c>
      <c r="BE230" s="580" t="e">
        <f>#REF!-I230</f>
        <v>#REF!</v>
      </c>
      <c r="BF230" s="580" t="e">
        <f>#REF!-I230</f>
        <v>#REF!</v>
      </c>
      <c r="BG230" s="580" t="e">
        <f>#REF!-#REF!</f>
        <v>#REF!</v>
      </c>
      <c r="BH230" s="580" t="e">
        <f>#REF!-#REF!</f>
        <v>#REF!</v>
      </c>
      <c r="BI230" s="580"/>
      <c r="BJ230" s="580"/>
      <c r="BK230" s="580"/>
    </row>
    <row r="231" spans="1:75" x14ac:dyDescent="0.25">
      <c r="A231" s="587"/>
      <c r="B231" s="1209" t="s">
        <v>845</v>
      </c>
      <c r="C231" s="1226">
        <f>[6]Sum_Bud_data!S65</f>
        <v>194.01710000000003</v>
      </c>
      <c r="D231" s="1226">
        <f>[6]Sum_Bud_data!T65</f>
        <v>85.897679233000005</v>
      </c>
      <c r="E231" s="1226">
        <f>[6]Sum_Bud_data!U65</f>
        <v>9.0528855799999999</v>
      </c>
      <c r="F231" s="1226">
        <f>[6]Sum_Bud_data!V65</f>
        <v>4.5006683899999995</v>
      </c>
      <c r="G231" s="1226">
        <f>[6]Sum_Bud_data!R65</f>
        <v>89.235330349999984</v>
      </c>
      <c r="H231" s="47">
        <f>[6]Sum_Bud_data!X65</f>
        <v>95.682553970000001</v>
      </c>
      <c r="I231" s="47">
        <f>[6]Sum_Bud_data!AG65</f>
        <v>57.309529990000001</v>
      </c>
      <c r="J231" s="47">
        <f t="shared" ref="J231:N231" si="158">SUM(J232:J234)</f>
        <v>99.996781010000021</v>
      </c>
      <c r="K231" s="47">
        <f t="shared" si="158"/>
        <v>66.887608470000004</v>
      </c>
      <c r="L231" s="47">
        <f t="shared" si="158"/>
        <v>159.5771</v>
      </c>
      <c r="M231" s="1036">
        <f t="shared" si="158"/>
        <v>246.64110386999999</v>
      </c>
      <c r="N231" s="1036">
        <f t="shared" si="158"/>
        <v>252.77910000000003</v>
      </c>
      <c r="O231" s="1202">
        <f>SUM(O232:O234)</f>
        <v>213.3672</v>
      </c>
      <c r="P231" s="1202">
        <f>SUM(P232:P234)</f>
        <v>266.23509999999999</v>
      </c>
      <c r="Q231" s="1202">
        <f>SUM(Q232:Q234)</f>
        <v>259.72750000000002</v>
      </c>
      <c r="R231" s="1203">
        <f>SUM(R232:R234)</f>
        <v>125.84270000000001</v>
      </c>
      <c r="S231" s="772">
        <f t="shared" si="147"/>
        <v>-0.15591439323899814</v>
      </c>
      <c r="T231" s="45"/>
      <c r="U231" s="45"/>
      <c r="V231" s="45"/>
      <c r="W231" s="45"/>
      <c r="X231" s="45"/>
      <c r="Y231" s="45"/>
      <c r="Z231" s="45"/>
      <c r="AA231" s="45"/>
      <c r="AB231" s="45"/>
      <c r="AC231" s="45"/>
      <c r="AD231" s="581" t="s">
        <v>1462</v>
      </c>
      <c r="AE231" s="716">
        <f t="shared" si="157"/>
        <v>194.01710000000003</v>
      </c>
      <c r="AF231" s="716">
        <f t="shared" si="157"/>
        <v>85.897679233000005</v>
      </c>
      <c r="AG231" s="716">
        <f t="shared" si="157"/>
        <v>9.0528855799999999</v>
      </c>
      <c r="AH231" s="716">
        <f t="shared" si="157"/>
        <v>4.5006683899999995</v>
      </c>
      <c r="AI231" s="716">
        <f t="shared" si="157"/>
        <v>89.235330349999984</v>
      </c>
      <c r="AJ231" s="716">
        <f t="shared" si="157"/>
        <v>95.682553970000001</v>
      </c>
      <c r="AK231" s="716">
        <f t="shared" si="157"/>
        <v>57.309529990000001</v>
      </c>
      <c r="AL231" s="716">
        <f t="shared" si="157"/>
        <v>99.996781010000021</v>
      </c>
      <c r="AM231" s="716">
        <f t="shared" si="157"/>
        <v>66.887608470000004</v>
      </c>
      <c r="AN231" s="716">
        <f t="shared" si="157"/>
        <v>159.5771</v>
      </c>
      <c r="AO231" s="716">
        <f t="shared" si="157"/>
        <v>246.64110386999999</v>
      </c>
      <c r="AP231" s="716">
        <f t="shared" si="157"/>
        <v>252.77910000000003</v>
      </c>
      <c r="AQ231" s="716">
        <f t="shared" si="157"/>
        <v>213.3672</v>
      </c>
      <c r="AR231" s="774">
        <f t="shared" si="157"/>
        <v>266.23509999999999</v>
      </c>
      <c r="AS231" s="716">
        <f t="shared" si="157"/>
        <v>259.72750000000002</v>
      </c>
      <c r="AT231" s="716">
        <f t="shared" si="157"/>
        <v>125.84270000000001</v>
      </c>
      <c r="AU231" s="40" t="s">
        <v>845</v>
      </c>
      <c r="AV231" s="565" t="str">
        <f>IFERROR(#REF!/#REF!*100-100,"")</f>
        <v/>
      </c>
      <c r="AW231" s="565" t="e">
        <f>#REF!-#REF!</f>
        <v>#REF!</v>
      </c>
      <c r="AX231" s="565" t="str">
        <f>IFERROR(#REF!/#REF!*100-100,"")</f>
        <v/>
      </c>
      <c r="AY231" s="565" t="e">
        <f>#REF!-#REF!</f>
        <v>#REF!</v>
      </c>
      <c r="AZ231" s="565" t="str">
        <f>IFERROR(#REF!/#REF!*100-100,"")</f>
        <v/>
      </c>
      <c r="BA231" s="565" t="e">
        <f>#REF!-#REF!</f>
        <v>#REF!</v>
      </c>
      <c r="BB231" s="565" t="str">
        <f>IFERROR(#REF!/I231*100-100,"")</f>
        <v/>
      </c>
      <c r="BC231" s="565" t="e">
        <f>#REF!-I231</f>
        <v>#REF!</v>
      </c>
      <c r="BE231" s="580" t="e">
        <f>#REF!-I231</f>
        <v>#REF!</v>
      </c>
      <c r="BF231" s="580" t="e">
        <f>#REF!-I231</f>
        <v>#REF!</v>
      </c>
      <c r="BG231" s="580" t="e">
        <f>#REF!-#REF!</f>
        <v>#REF!</v>
      </c>
      <c r="BH231" s="580" t="e">
        <f>#REF!-#REF!</f>
        <v>#REF!</v>
      </c>
      <c r="BI231" s="580"/>
      <c r="BJ231" s="580"/>
      <c r="BK231" s="580"/>
    </row>
    <row r="232" spans="1:75" ht="19.5" customHeight="1" x14ac:dyDescent="0.25">
      <c r="A232" s="587"/>
      <c r="B232" s="1205" t="s">
        <v>848</v>
      </c>
      <c r="C232" s="708">
        <f>[6]Sum_Bud_data!N66</f>
        <v>2.6475786700000001</v>
      </c>
      <c r="D232" s="708">
        <f>[6]Sum_Bud_data!O66</f>
        <v>2.6447869000000002</v>
      </c>
      <c r="E232" s="708">
        <f>[6]Sum_Bud_data!P66</f>
        <v>3.9834633500000001</v>
      </c>
      <c r="F232" s="708">
        <f>[6]Sum_Bud_data!Q66</f>
        <v>4.4063473799999997</v>
      </c>
      <c r="G232" s="708">
        <f>[6]Sum_Bud_data!R66</f>
        <v>55.605040774999992</v>
      </c>
      <c r="H232" s="44">
        <f>[6]Sum_Bud_data!X66</f>
        <v>26.569432550000002</v>
      </c>
      <c r="I232" s="44">
        <f>[6]Sum_Bud_data!AG66</f>
        <v>32.934494110000003</v>
      </c>
      <c r="J232" s="44">
        <f>[7]Sum_Bud_data!AX66</f>
        <v>60.833213840000013</v>
      </c>
      <c r="K232" s="44">
        <f>[7]Sum_Bud_data!BH66</f>
        <v>36.877612909999996</v>
      </c>
      <c r="L232" s="44">
        <f>[7]Sum_Bud_data!BM66</f>
        <v>78.243899999999996</v>
      </c>
      <c r="M232" s="793">
        <f>Sum_Bud_data!N65</f>
        <v>133.43277548</v>
      </c>
      <c r="N232" s="793">
        <f>Sum_Bud_data!O65</f>
        <v>145.29339999999999</v>
      </c>
      <c r="O232" s="793">
        <f>Sum_Bud_data!P65</f>
        <v>150.47880000000001</v>
      </c>
      <c r="P232" s="793">
        <f>Sum_Bud_data!U65</f>
        <v>226.39150000000001</v>
      </c>
      <c r="Q232" s="793">
        <f>Sum_Bud_data!Z65</f>
        <v>200.1738</v>
      </c>
      <c r="R232" s="1206">
        <f>Sum_Bud_data!AE65</f>
        <v>78.513000000000005</v>
      </c>
      <c r="S232" s="772">
        <f t="shared" si="147"/>
        <v>3.5689164132713724E-2</v>
      </c>
      <c r="T232" s="787"/>
      <c r="U232" s="787"/>
      <c r="V232" s="787"/>
      <c r="W232" s="640"/>
      <c r="X232" s="640"/>
      <c r="Y232" s="640"/>
      <c r="Z232" s="640"/>
      <c r="AA232" s="640"/>
      <c r="AB232" s="640"/>
      <c r="AC232" s="640"/>
      <c r="AD232" s="576" t="s">
        <v>1483</v>
      </c>
      <c r="AE232" s="711">
        <f t="shared" si="157"/>
        <v>2.6475786700000001</v>
      </c>
      <c r="AF232" s="711">
        <f t="shared" si="157"/>
        <v>2.6447869000000002</v>
      </c>
      <c r="AG232" s="711">
        <f t="shared" si="157"/>
        <v>3.9834633500000001</v>
      </c>
      <c r="AH232" s="711">
        <f t="shared" si="157"/>
        <v>4.4063473799999997</v>
      </c>
      <c r="AI232" s="711">
        <f t="shared" si="157"/>
        <v>55.605040774999992</v>
      </c>
      <c r="AJ232" s="711">
        <f t="shared" si="157"/>
        <v>26.569432550000002</v>
      </c>
      <c r="AK232" s="711">
        <f t="shared" si="157"/>
        <v>32.934494110000003</v>
      </c>
      <c r="AL232" s="711">
        <f t="shared" si="157"/>
        <v>60.833213840000013</v>
      </c>
      <c r="AM232" s="711">
        <f t="shared" si="157"/>
        <v>36.877612909999996</v>
      </c>
      <c r="AN232" s="711">
        <f t="shared" si="157"/>
        <v>78.243899999999996</v>
      </c>
      <c r="AO232" s="711">
        <f t="shared" si="157"/>
        <v>133.43277548</v>
      </c>
      <c r="AP232" s="711">
        <f t="shared" si="157"/>
        <v>145.29339999999999</v>
      </c>
      <c r="AQ232" s="711">
        <f t="shared" si="157"/>
        <v>150.47880000000001</v>
      </c>
      <c r="AR232" s="737">
        <f t="shared" si="157"/>
        <v>226.39150000000001</v>
      </c>
      <c r="AS232" s="711">
        <f t="shared" si="157"/>
        <v>200.1738</v>
      </c>
      <c r="AT232" s="711">
        <f t="shared" si="157"/>
        <v>78.513000000000005</v>
      </c>
      <c r="AU232" s="41" t="s">
        <v>848</v>
      </c>
      <c r="AV232" s="565" t="str">
        <f>IFERROR(#REF!/#REF!*100-100,"")</f>
        <v/>
      </c>
      <c r="AW232" s="565" t="e">
        <f>#REF!-#REF!</f>
        <v>#REF!</v>
      </c>
      <c r="AX232" s="565" t="str">
        <f>IFERROR(#REF!/#REF!*100-100,"")</f>
        <v/>
      </c>
      <c r="AY232" s="565" t="e">
        <f>#REF!-#REF!</f>
        <v>#REF!</v>
      </c>
      <c r="AZ232" s="565" t="str">
        <f>IFERROR(#REF!/#REF!*100-100,"")</f>
        <v/>
      </c>
      <c r="BA232" s="565" t="e">
        <f>#REF!-#REF!</f>
        <v>#REF!</v>
      </c>
      <c r="BB232" s="565" t="str">
        <f>IFERROR(#REF!/I232*100-100,"")</f>
        <v/>
      </c>
      <c r="BC232" s="565" t="e">
        <f>#REF!-I232</f>
        <v>#REF!</v>
      </c>
      <c r="BE232" s="580" t="e">
        <f>#REF!-I232</f>
        <v>#REF!</v>
      </c>
      <c r="BF232" s="580" t="e">
        <f>#REF!-I232</f>
        <v>#REF!</v>
      </c>
      <c r="BG232" s="580" t="e">
        <f>#REF!-#REF!</f>
        <v>#REF!</v>
      </c>
      <c r="BH232" s="580" t="e">
        <f>#REF!-#REF!</f>
        <v>#REF!</v>
      </c>
      <c r="BI232" s="580"/>
      <c r="BJ232" s="580"/>
      <c r="BK232" s="580"/>
      <c r="BT232" s="788" t="s">
        <v>1484</v>
      </c>
      <c r="BU232" s="789" t="s">
        <v>1485</v>
      </c>
      <c r="BV232" s="789" t="s">
        <v>1168</v>
      </c>
      <c r="BW232" s="789" t="s">
        <v>1180</v>
      </c>
    </row>
    <row r="233" spans="1:75" x14ac:dyDescent="0.25">
      <c r="A233" s="587"/>
      <c r="B233" s="1205" t="s">
        <v>1072</v>
      </c>
      <c r="C233" s="708">
        <f>[6]Sum_Bud_data!N67</f>
        <v>1.9965344300000001</v>
      </c>
      <c r="D233" s="708">
        <f>[6]Sum_Bud_data!O67</f>
        <v>4.4761870099999994</v>
      </c>
      <c r="E233" s="708">
        <f>[6]Sum_Bud_data!P67</f>
        <v>5.4746265699999999</v>
      </c>
      <c r="F233" s="708">
        <f>[6]Sum_Bud_data!Q67</f>
        <v>11.300915380000001</v>
      </c>
      <c r="G233" s="708">
        <f>[6]Sum_Bud_data!R67</f>
        <v>19.407621185</v>
      </c>
      <c r="H233" s="44">
        <f>[6]Sum_Bud_data!X67</f>
        <v>63.798408170000002</v>
      </c>
      <c r="I233" s="44">
        <f>[6]Sum_Bud_data!AG67</f>
        <v>20.000020329999998</v>
      </c>
      <c r="J233" s="44">
        <f>[7]Sum_Bud_data!AX67</f>
        <v>34.225454560000003</v>
      </c>
      <c r="K233" s="44">
        <f>[7]Sum_Bud_data!BH67</f>
        <v>28.120293760000006</v>
      </c>
      <c r="L233" s="44">
        <f>[7]Sum_Bud_data!BM67</f>
        <v>60.849800000000002</v>
      </c>
      <c r="M233" s="793">
        <f>Sum_Bud_data!N66</f>
        <v>81.905012900000003</v>
      </c>
      <c r="N233" s="793">
        <f>Sum_Bud_data!O66</f>
        <v>102.50680000000001</v>
      </c>
      <c r="O233" s="793">
        <f>Sum_Bud_data!P66</f>
        <v>57.898000000000003</v>
      </c>
      <c r="P233" s="793">
        <f>Sum_Bud_data!U66</f>
        <v>30.043900000000001</v>
      </c>
      <c r="Q233" s="793">
        <f>Sum_Bud_data!Z66</f>
        <v>51.686</v>
      </c>
      <c r="R233" s="1206">
        <f>Sum_Bud_data!AE66</f>
        <v>40.669499999999999</v>
      </c>
      <c r="S233" s="772">
        <f t="shared" si="147"/>
        <v>-0.43517893447068878</v>
      </c>
      <c r="T233" s="640"/>
      <c r="U233" s="640"/>
      <c r="V233" s="640"/>
      <c r="W233" s="640"/>
      <c r="X233" s="640"/>
      <c r="Y233" s="640"/>
      <c r="Z233" s="640"/>
      <c r="AA233" s="640"/>
      <c r="AB233" s="640"/>
      <c r="AC233" s="640"/>
      <c r="AD233" s="576" t="s">
        <v>1464</v>
      </c>
      <c r="AE233" s="711">
        <f t="shared" si="157"/>
        <v>1.9965344300000001</v>
      </c>
      <c r="AF233" s="711">
        <f t="shared" si="157"/>
        <v>4.4761870099999994</v>
      </c>
      <c r="AG233" s="711">
        <f t="shared" si="157"/>
        <v>5.4746265699999999</v>
      </c>
      <c r="AH233" s="711">
        <f t="shared" si="157"/>
        <v>11.300915380000001</v>
      </c>
      <c r="AI233" s="711">
        <f t="shared" si="157"/>
        <v>19.407621185</v>
      </c>
      <c r="AJ233" s="711">
        <f t="shared" si="157"/>
        <v>63.798408170000002</v>
      </c>
      <c r="AK233" s="711">
        <f t="shared" si="157"/>
        <v>20.000020329999998</v>
      </c>
      <c r="AL233" s="711">
        <f t="shared" si="157"/>
        <v>34.225454560000003</v>
      </c>
      <c r="AM233" s="711">
        <f t="shared" si="157"/>
        <v>28.120293760000006</v>
      </c>
      <c r="AN233" s="711">
        <f t="shared" si="157"/>
        <v>60.849800000000002</v>
      </c>
      <c r="AO233" s="711">
        <f t="shared" si="157"/>
        <v>81.905012900000003</v>
      </c>
      <c r="AP233" s="711">
        <f t="shared" si="157"/>
        <v>102.50680000000001</v>
      </c>
      <c r="AQ233" s="711">
        <f t="shared" si="157"/>
        <v>57.898000000000003</v>
      </c>
      <c r="AR233" s="737">
        <f t="shared" si="157"/>
        <v>30.043900000000001</v>
      </c>
      <c r="AS233" s="711">
        <f t="shared" si="157"/>
        <v>51.686</v>
      </c>
      <c r="AT233" s="711">
        <f t="shared" si="157"/>
        <v>40.669499999999999</v>
      </c>
      <c r="AU233" s="41" t="s">
        <v>1072</v>
      </c>
      <c r="AV233" s="565" t="str">
        <f>IFERROR(#REF!/#REF!*100-100,"")</f>
        <v/>
      </c>
      <c r="AW233" s="565" t="e">
        <f>#REF!-#REF!</f>
        <v>#REF!</v>
      </c>
      <c r="AX233" s="565" t="str">
        <f>IFERROR(#REF!/#REF!*100-100,"")</f>
        <v/>
      </c>
      <c r="AY233" s="565" t="e">
        <f>#REF!-#REF!</f>
        <v>#REF!</v>
      </c>
      <c r="AZ233" s="565" t="str">
        <f>IFERROR(#REF!/#REF!*100-100,"")</f>
        <v/>
      </c>
      <c r="BA233" s="565" t="e">
        <f>#REF!-#REF!</f>
        <v>#REF!</v>
      </c>
      <c r="BB233" s="565" t="str">
        <f>IFERROR(#REF!/I233*100-100,"")</f>
        <v/>
      </c>
      <c r="BC233" s="565" t="e">
        <f>#REF!-I233</f>
        <v>#REF!</v>
      </c>
      <c r="BE233" s="580" t="e">
        <f>#REF!-I233</f>
        <v>#REF!</v>
      </c>
      <c r="BF233" s="580" t="e">
        <f>#REF!-I233</f>
        <v>#REF!</v>
      </c>
      <c r="BG233" s="580" t="e">
        <f>#REF!-#REF!</f>
        <v>#REF!</v>
      </c>
      <c r="BH233" s="580" t="e">
        <f>#REF!-#REF!</f>
        <v>#REF!</v>
      </c>
      <c r="BI233" s="567"/>
      <c r="BJ233" s="567"/>
      <c r="BK233" s="567"/>
      <c r="BT233" s="534">
        <f>218-170</f>
        <v>48</v>
      </c>
      <c r="BU233" s="534">
        <f>249-219</f>
        <v>30</v>
      </c>
      <c r="BV233" s="534">
        <f>269-206</f>
        <v>63</v>
      </c>
      <c r="BW233" s="534">
        <f>295-229</f>
        <v>66</v>
      </c>
    </row>
    <row r="234" spans="1:75" x14ac:dyDescent="0.25">
      <c r="A234" s="587"/>
      <c r="B234" s="1205" t="s">
        <v>1073</v>
      </c>
      <c r="C234" s="708">
        <f>[6]Sum_Bud_data!N57</f>
        <v>12.94918504</v>
      </c>
      <c r="D234" s="708">
        <f>[6]Sum_Bud_data!O57</f>
        <v>15.12918355</v>
      </c>
      <c r="E234" s="708">
        <f>[6]Sum_Bud_data!P57</f>
        <v>16.912092099999999</v>
      </c>
      <c r="F234" s="708">
        <f>[6]Sum_Bud_data!Q57</f>
        <v>18.044408749999999</v>
      </c>
      <c r="G234" s="708">
        <f>[6]Sum_Bud_data!R57</f>
        <v>19.376089459999999</v>
      </c>
      <c r="H234" s="44">
        <f>[6]Sum_Bud_data!X68</f>
        <v>5.3147132499999996</v>
      </c>
      <c r="I234" s="44">
        <f>[6]Sum_Bud_data!AG68</f>
        <v>4.3750155499999996</v>
      </c>
      <c r="J234" s="44">
        <f>[7]Sum_Bud_data!AX68</f>
        <v>4.9381126100000001</v>
      </c>
      <c r="K234" s="44">
        <f>[7]Sum_Bud_data!BH68</f>
        <v>1.8897018000000001</v>
      </c>
      <c r="L234" s="44">
        <f>[7]Sum_Bud_data!BM68</f>
        <v>20.4834</v>
      </c>
      <c r="M234" s="793">
        <f>Sum_Bud_data!N67</f>
        <v>31.303315489999999</v>
      </c>
      <c r="N234" s="793">
        <f>Sum_Bud_data!O67</f>
        <v>4.9789000000000003</v>
      </c>
      <c r="O234" s="793">
        <f>Sum_Bud_data!P67</f>
        <v>4.9904000000000002</v>
      </c>
      <c r="P234" s="793">
        <f>Sum_Bud_data!U67</f>
        <v>9.7997000000000014</v>
      </c>
      <c r="Q234" s="793">
        <f>Sum_Bud_data!Z67</f>
        <v>7.867700000000001</v>
      </c>
      <c r="R234" s="1206">
        <f>Sum_Bud_data!AE67</f>
        <v>6.6602000000000006</v>
      </c>
      <c r="S234" s="772">
        <f t="shared" si="147"/>
        <v>2.3097471329007746E-3</v>
      </c>
      <c r="T234" s="640"/>
      <c r="U234" s="640"/>
      <c r="V234" s="640"/>
      <c r="W234" s="640"/>
      <c r="X234" s="640"/>
      <c r="Y234" s="640"/>
      <c r="Z234" s="640"/>
      <c r="AA234" s="640"/>
      <c r="AB234" s="640"/>
      <c r="AC234" s="640"/>
      <c r="AD234" s="576" t="s">
        <v>1465</v>
      </c>
      <c r="AE234" s="711">
        <f t="shared" si="157"/>
        <v>12.94918504</v>
      </c>
      <c r="AF234" s="711">
        <f t="shared" si="157"/>
        <v>15.12918355</v>
      </c>
      <c r="AG234" s="711">
        <f t="shared" si="157"/>
        <v>16.912092099999999</v>
      </c>
      <c r="AH234" s="711">
        <f t="shared" si="157"/>
        <v>18.044408749999999</v>
      </c>
      <c r="AI234" s="711">
        <f t="shared" si="157"/>
        <v>19.376089459999999</v>
      </c>
      <c r="AJ234" s="711">
        <f t="shared" si="157"/>
        <v>5.3147132499999996</v>
      </c>
      <c r="AK234" s="711">
        <f t="shared" si="157"/>
        <v>4.3750155499999996</v>
      </c>
      <c r="AL234" s="711">
        <f t="shared" si="157"/>
        <v>4.9381126100000001</v>
      </c>
      <c r="AM234" s="711">
        <f t="shared" si="157"/>
        <v>1.8897018000000001</v>
      </c>
      <c r="AN234" s="711">
        <f t="shared" si="157"/>
        <v>20.4834</v>
      </c>
      <c r="AO234" s="711">
        <f t="shared" si="157"/>
        <v>31.303315489999999</v>
      </c>
      <c r="AP234" s="711">
        <f t="shared" si="157"/>
        <v>4.9789000000000003</v>
      </c>
      <c r="AQ234" s="711">
        <f t="shared" si="157"/>
        <v>4.9904000000000002</v>
      </c>
      <c r="AR234" s="737">
        <f t="shared" si="157"/>
        <v>9.7997000000000014</v>
      </c>
      <c r="AS234" s="711">
        <f t="shared" si="157"/>
        <v>7.867700000000001</v>
      </c>
      <c r="AT234" s="711">
        <f t="shared" si="157"/>
        <v>6.6602000000000006</v>
      </c>
      <c r="AU234" s="41" t="s">
        <v>1073</v>
      </c>
      <c r="AV234" s="565" t="str">
        <f>IFERROR(#REF!/#REF!*100-100,"")</f>
        <v/>
      </c>
      <c r="AW234" s="565" t="e">
        <f>#REF!-#REF!</f>
        <v>#REF!</v>
      </c>
      <c r="AX234" s="565" t="str">
        <f>IFERROR(#REF!/#REF!*100-100,"")</f>
        <v/>
      </c>
      <c r="AY234" s="565" t="e">
        <f>#REF!-#REF!</f>
        <v>#REF!</v>
      </c>
      <c r="AZ234" s="565" t="str">
        <f>IFERROR(#REF!/#REF!*100-100,"")</f>
        <v/>
      </c>
      <c r="BA234" s="565" t="e">
        <f>#REF!-#REF!</f>
        <v>#REF!</v>
      </c>
      <c r="BB234" s="565" t="str">
        <f>IFERROR(#REF!/I234*100-100,"")</f>
        <v/>
      </c>
      <c r="BC234" s="565" t="e">
        <f>#REF!-I234</f>
        <v>#REF!</v>
      </c>
      <c r="BE234" s="580" t="e">
        <f>#REF!-I234</f>
        <v>#REF!</v>
      </c>
      <c r="BF234" s="580" t="e">
        <f>#REF!-I234</f>
        <v>#REF!</v>
      </c>
      <c r="BG234" s="580" t="e">
        <f>#REF!-#REF!</f>
        <v>#REF!</v>
      </c>
      <c r="BH234" s="580" t="e">
        <f>#REF!-#REF!</f>
        <v>#REF!</v>
      </c>
      <c r="BI234" s="580"/>
      <c r="BJ234" s="580"/>
      <c r="BK234" s="580"/>
    </row>
    <row r="235" spans="1:75" x14ac:dyDescent="0.25">
      <c r="A235" s="587"/>
      <c r="B235" s="1209" t="s">
        <v>901</v>
      </c>
      <c r="C235" s="1226">
        <f>[6]Sum_Bud_data!N70</f>
        <v>8.7183150000000001E-2</v>
      </c>
      <c r="D235" s="1226">
        <f>[6]Sum_Bud_data!O70</f>
        <v>9.4699000000000005E-2</v>
      </c>
      <c r="E235" s="1226">
        <f>[6]Sum_Bud_data!P70</f>
        <v>0.1010112</v>
      </c>
      <c r="F235" s="1226">
        <f>[6]Sum_Bud_data!Q70</f>
        <v>0.1545839</v>
      </c>
      <c r="G235" s="1226">
        <f>[6]Sum_Bud_data!R70</f>
        <v>0.11753611999999999</v>
      </c>
      <c r="H235" s="47">
        <f>[6]Sum_Bud_data!X70</f>
        <v>0.45573197000000004</v>
      </c>
      <c r="I235" s="47">
        <f>[6]Sum_Bud_data!AG70</f>
        <v>0.51572887000000001</v>
      </c>
      <c r="J235" s="47">
        <f t="shared" ref="J235:R235" si="159">J236</f>
        <v>0.96378328000000002</v>
      </c>
      <c r="K235" s="47">
        <f t="shared" si="159"/>
        <v>0.28692535999999996</v>
      </c>
      <c r="L235" s="47">
        <f t="shared" si="159"/>
        <v>1.4706999999999999</v>
      </c>
      <c r="M235" s="1036">
        <f t="shared" si="159"/>
        <v>3.6597240899999997</v>
      </c>
      <c r="N235" s="1036">
        <f>N236</f>
        <v>4.0902000000000003</v>
      </c>
      <c r="O235" s="1202">
        <f>O236</f>
        <v>2.1230000000000002</v>
      </c>
      <c r="P235" s="1202">
        <f>P236</f>
        <v>1.6151</v>
      </c>
      <c r="Q235" s="1202">
        <f t="shared" si="159"/>
        <v>1.6</v>
      </c>
      <c r="R235" s="1203">
        <f t="shared" si="159"/>
        <v>1.6</v>
      </c>
      <c r="S235" s="772">
        <f t="shared" si="147"/>
        <v>-0.48095447655371371</v>
      </c>
      <c r="T235" s="45"/>
      <c r="U235" s="45"/>
      <c r="V235" s="45"/>
      <c r="W235" s="45"/>
      <c r="X235" s="45"/>
      <c r="Y235" s="45"/>
      <c r="Z235" s="45"/>
      <c r="AA235" s="45"/>
      <c r="AB235" s="45"/>
      <c r="AC235" s="45"/>
      <c r="AD235" s="581" t="s">
        <v>1486</v>
      </c>
      <c r="AE235" s="716">
        <f t="shared" si="157"/>
        <v>8.7183150000000001E-2</v>
      </c>
      <c r="AF235" s="716">
        <f t="shared" si="157"/>
        <v>9.4699000000000005E-2</v>
      </c>
      <c r="AG235" s="716">
        <f t="shared" si="157"/>
        <v>0.1010112</v>
      </c>
      <c r="AH235" s="716">
        <f t="shared" si="157"/>
        <v>0.1545839</v>
      </c>
      <c r="AI235" s="716">
        <f t="shared" si="157"/>
        <v>0.11753611999999999</v>
      </c>
      <c r="AJ235" s="716">
        <f t="shared" si="157"/>
        <v>0.45573197000000004</v>
      </c>
      <c r="AK235" s="716">
        <f t="shared" si="157"/>
        <v>0.51572887000000001</v>
      </c>
      <c r="AL235" s="716">
        <f t="shared" si="157"/>
        <v>0.96378328000000002</v>
      </c>
      <c r="AM235" s="716">
        <f t="shared" si="157"/>
        <v>0.28692535999999996</v>
      </c>
      <c r="AN235" s="716">
        <f t="shared" si="157"/>
        <v>1.4706999999999999</v>
      </c>
      <c r="AO235" s="716">
        <f t="shared" si="157"/>
        <v>3.6597240899999997</v>
      </c>
      <c r="AP235" s="716">
        <f t="shared" si="157"/>
        <v>4.0902000000000003</v>
      </c>
      <c r="AQ235" s="716">
        <f t="shared" si="157"/>
        <v>2.1230000000000002</v>
      </c>
      <c r="AR235" s="774">
        <f t="shared" si="157"/>
        <v>1.6151</v>
      </c>
      <c r="AS235" s="716">
        <f t="shared" si="157"/>
        <v>1.6</v>
      </c>
      <c r="AT235" s="716">
        <f t="shared" si="157"/>
        <v>1.6</v>
      </c>
      <c r="AU235" s="40" t="s">
        <v>901</v>
      </c>
      <c r="AV235" s="565" t="str">
        <f>IFERROR(#REF!/#REF!*100-100,"")</f>
        <v/>
      </c>
      <c r="AW235" s="565" t="e">
        <f>#REF!-#REF!</f>
        <v>#REF!</v>
      </c>
      <c r="AX235" s="565" t="str">
        <f>IFERROR(#REF!/#REF!*100-100,"")</f>
        <v/>
      </c>
      <c r="AY235" s="565" t="e">
        <f>#REF!-#REF!</f>
        <v>#REF!</v>
      </c>
      <c r="AZ235" s="565" t="str">
        <f>IFERROR(#REF!/#REF!*100-100,"")</f>
        <v/>
      </c>
      <c r="BA235" s="565" t="e">
        <f>#REF!-#REF!</f>
        <v>#REF!</v>
      </c>
      <c r="BB235" s="565" t="str">
        <f>IFERROR(#REF!/I235*100-100,"")</f>
        <v/>
      </c>
      <c r="BC235" s="565" t="e">
        <f>#REF!-I235</f>
        <v>#REF!</v>
      </c>
      <c r="BE235" s="580" t="e">
        <f>#REF!-I235</f>
        <v>#REF!</v>
      </c>
      <c r="BF235" s="580" t="e">
        <f>#REF!-I235</f>
        <v>#REF!</v>
      </c>
      <c r="BG235" s="580" t="e">
        <f>#REF!-#REF!</f>
        <v>#REF!</v>
      </c>
      <c r="BH235" s="580" t="e">
        <f>#REF!-#REF!</f>
        <v>#REF!</v>
      </c>
    </row>
    <row r="236" spans="1:75" x14ac:dyDescent="0.25">
      <c r="A236" s="587"/>
      <c r="B236" s="1205" t="s">
        <v>1074</v>
      </c>
      <c r="C236" s="708">
        <f>'[6]GFS 2022_23 Budget'!E883/10^6</f>
        <v>8.7183150000000001E-2</v>
      </c>
      <c r="D236" s="708">
        <f>'[6]GFS 2022_23 Budget'!F883/10^6</f>
        <v>9.4699000000000005E-2</v>
      </c>
      <c r="E236" s="708">
        <f>'[6]GFS 2022_23 Budget'!G883/10^6</f>
        <v>0.1010112</v>
      </c>
      <c r="F236" s="708">
        <f>'[6]GFS 2022_23 Budget'!H883/10^6</f>
        <v>0.1545839</v>
      </c>
      <c r="G236" s="708">
        <f>'[6]GFS 2022_23 Budget'!I883/10^6</f>
        <v>0.11753611999999999</v>
      </c>
      <c r="H236" s="44">
        <f>'[6]GFS 2022_23 Budget'!O883/10^6</f>
        <v>0.45573197000000004</v>
      </c>
      <c r="I236" s="1227">
        <f>'[6]GFS 2022_23 Budget'!W883/10^6</f>
        <v>0.51572887000000001</v>
      </c>
      <c r="J236" s="44">
        <f>[7]Sum_Bud_data!AX70</f>
        <v>0.96378328000000002</v>
      </c>
      <c r="K236" s="44">
        <f>[7]Sum_Bud_data!BH70</f>
        <v>0.28692535999999996</v>
      </c>
      <c r="L236" s="44">
        <f>[7]Sum_Bud_data!BM70</f>
        <v>1.4706999999999999</v>
      </c>
      <c r="M236" s="793">
        <f>Sum_Bud_data!N70</f>
        <v>3.6597240899999997</v>
      </c>
      <c r="N236" s="793">
        <f>Sum_Bud_data!O70</f>
        <v>4.0902000000000003</v>
      </c>
      <c r="O236" s="793">
        <f>Sum_Bud_data!P70</f>
        <v>2.1230000000000002</v>
      </c>
      <c r="P236" s="793">
        <f>Sum_Bud_data!U70</f>
        <v>1.6151</v>
      </c>
      <c r="Q236" s="793">
        <f>Sum_Bud_data!Z70</f>
        <v>1.6</v>
      </c>
      <c r="R236" s="1206">
        <f>Sum_Bud_data!AE70</f>
        <v>1.6</v>
      </c>
      <c r="S236" s="772">
        <f t="shared" si="147"/>
        <v>-0.48095447655371371</v>
      </c>
      <c r="T236" s="757"/>
      <c r="U236" s="757"/>
      <c r="V236" s="757"/>
      <c r="W236" s="757"/>
      <c r="X236" s="757"/>
      <c r="Y236" s="757"/>
      <c r="Z236" s="757"/>
      <c r="AA236" s="757"/>
      <c r="AB236" s="757"/>
      <c r="AC236" s="640"/>
      <c r="AD236" s="576" t="s">
        <v>1466</v>
      </c>
      <c r="AE236" s="711">
        <f t="shared" si="157"/>
        <v>8.7183150000000001E-2</v>
      </c>
      <c r="AF236" s="711">
        <f t="shared" si="157"/>
        <v>9.4699000000000005E-2</v>
      </c>
      <c r="AG236" s="711">
        <f t="shared" si="157"/>
        <v>0.1010112</v>
      </c>
      <c r="AH236" s="711">
        <f t="shared" si="157"/>
        <v>0.1545839</v>
      </c>
      <c r="AI236" s="711">
        <f t="shared" si="157"/>
        <v>0.11753611999999999</v>
      </c>
      <c r="AJ236" s="711">
        <f t="shared" si="157"/>
        <v>0.45573197000000004</v>
      </c>
      <c r="AK236" s="711">
        <f t="shared" si="157"/>
        <v>0.51572887000000001</v>
      </c>
      <c r="AL236" s="711">
        <f t="shared" si="157"/>
        <v>0.96378328000000002</v>
      </c>
      <c r="AM236" s="711">
        <f t="shared" si="157"/>
        <v>0.28692535999999996</v>
      </c>
      <c r="AN236" s="711">
        <f t="shared" si="157"/>
        <v>1.4706999999999999</v>
      </c>
      <c r="AO236" s="711">
        <f t="shared" si="157"/>
        <v>3.6597240899999997</v>
      </c>
      <c r="AP236" s="711">
        <f t="shared" si="157"/>
        <v>4.0902000000000003</v>
      </c>
      <c r="AQ236" s="711">
        <f t="shared" si="157"/>
        <v>2.1230000000000002</v>
      </c>
      <c r="AR236" s="737">
        <f t="shared" si="157"/>
        <v>1.6151</v>
      </c>
      <c r="AS236" s="711">
        <f t="shared" si="157"/>
        <v>1.6</v>
      </c>
      <c r="AT236" s="711">
        <f t="shared" si="157"/>
        <v>1.6</v>
      </c>
      <c r="AU236" s="41" t="s">
        <v>1074</v>
      </c>
      <c r="AV236" s="565" t="str">
        <f>IFERROR(#REF!/#REF!*100-100,"")</f>
        <v/>
      </c>
      <c r="AW236" s="565" t="e">
        <f>#REF!-#REF!</f>
        <v>#REF!</v>
      </c>
      <c r="AX236" s="565" t="str">
        <f>IFERROR(#REF!/#REF!*100-100,"")</f>
        <v/>
      </c>
      <c r="AY236" s="565" t="e">
        <f>#REF!-#REF!</f>
        <v>#REF!</v>
      </c>
      <c r="AZ236" s="565" t="str">
        <f>IFERROR(#REF!/#REF!*100-100,"")</f>
        <v/>
      </c>
      <c r="BA236" s="565" t="e">
        <f>#REF!-#REF!</f>
        <v>#REF!</v>
      </c>
      <c r="BB236" s="565" t="str">
        <f>IFERROR(#REF!/I236*100-100,"")</f>
        <v/>
      </c>
      <c r="BC236" s="565" t="e">
        <f>#REF!-I236</f>
        <v>#REF!</v>
      </c>
      <c r="BE236" s="580" t="e">
        <f>#REF!-I236</f>
        <v>#REF!</v>
      </c>
      <c r="BF236" s="580" t="e">
        <f>#REF!-I236</f>
        <v>#REF!</v>
      </c>
      <c r="BG236" s="580" t="e">
        <f>#REF!-#REF!</f>
        <v>#REF!</v>
      </c>
      <c r="BH236" s="580" t="e">
        <f>#REF!-#REF!</f>
        <v>#REF!</v>
      </c>
      <c r="BI236" s="567"/>
      <c r="BJ236" s="567"/>
      <c r="BK236" s="567"/>
    </row>
    <row r="237" spans="1:75" ht="9" customHeight="1" x14ac:dyDescent="0.25">
      <c r="A237" s="587"/>
      <c r="B237" s="165"/>
      <c r="C237" s="708"/>
      <c r="D237" s="708"/>
      <c r="E237" s="708"/>
      <c r="F237" s="708"/>
      <c r="G237" s="708"/>
      <c r="H237" s="44"/>
      <c r="I237" s="44"/>
      <c r="J237" s="44"/>
      <c r="K237" s="44"/>
      <c r="L237" s="44"/>
      <c r="M237" s="793"/>
      <c r="N237" s="793"/>
      <c r="O237" s="1058"/>
      <c r="P237" s="1058"/>
      <c r="Q237" s="1058"/>
      <c r="R237" s="1208"/>
      <c r="S237" s="772"/>
      <c r="T237" s="640"/>
      <c r="U237" s="640"/>
      <c r="V237" s="640"/>
      <c r="W237" s="640"/>
      <c r="X237" s="640"/>
      <c r="Y237" s="640"/>
      <c r="Z237" s="640"/>
      <c r="AA237" s="640"/>
      <c r="AB237" s="640"/>
      <c r="AC237" s="640"/>
      <c r="AD237" s="551"/>
      <c r="AE237" s="716"/>
      <c r="AF237" s="716"/>
      <c r="AG237" s="716"/>
      <c r="AH237" s="716"/>
      <c r="AI237" s="716"/>
      <c r="AJ237" s="716"/>
      <c r="AK237" s="716"/>
      <c r="AL237" s="716"/>
      <c r="AM237" s="716"/>
      <c r="AN237" s="716"/>
      <c r="AO237" s="716"/>
      <c r="AP237" s="716"/>
      <c r="AQ237" s="716"/>
      <c r="AR237" s="774"/>
      <c r="AS237" s="716"/>
      <c r="AT237" s="716"/>
      <c r="AU237" s="39"/>
      <c r="AV237" s="565"/>
      <c r="AW237" s="565"/>
      <c r="AX237" s="565"/>
      <c r="AY237" s="565"/>
      <c r="AZ237" s="565"/>
      <c r="BA237" s="565"/>
      <c r="BB237" s="565"/>
      <c r="BC237" s="565"/>
      <c r="BE237" s="580"/>
      <c r="BF237" s="580"/>
      <c r="BG237" s="580"/>
      <c r="BH237" s="580"/>
    </row>
    <row r="238" spans="1:75" x14ac:dyDescent="0.25">
      <c r="A238" s="587"/>
      <c r="B238" s="1214" t="s">
        <v>1075</v>
      </c>
      <c r="C238" s="1228">
        <f t="shared" ref="C238:O238" si="160">C228-C230</f>
        <v>-293.58574438000005</v>
      </c>
      <c r="D238" s="1228">
        <f t="shared" si="160"/>
        <v>-221.60666695849991</v>
      </c>
      <c r="E238" s="1228">
        <f t="shared" si="160"/>
        <v>4.9826922200000432</v>
      </c>
      <c r="F238" s="1228">
        <f t="shared" si="160"/>
        <v>101.01988363000007</v>
      </c>
      <c r="G238" s="1228">
        <f t="shared" si="160"/>
        <v>26.589863100000002</v>
      </c>
      <c r="H238" s="1229">
        <f t="shared" si="160"/>
        <v>33.394933209999976</v>
      </c>
      <c r="I238" s="1229">
        <f t="shared" si="160"/>
        <v>47.647242969999944</v>
      </c>
      <c r="J238" s="1229">
        <f t="shared" si="160"/>
        <v>43.326696280000036</v>
      </c>
      <c r="K238" s="1229">
        <f t="shared" si="160"/>
        <v>-12.134065009999944</v>
      </c>
      <c r="L238" s="1229">
        <f t="shared" si="160"/>
        <v>-27.41130000000004</v>
      </c>
      <c r="M238" s="1005">
        <f t="shared" si="160"/>
        <v>19.556334820000075</v>
      </c>
      <c r="N238" s="1005">
        <f t="shared" si="160"/>
        <v>55.397700000000043</v>
      </c>
      <c r="O238" s="1005">
        <f t="shared" si="160"/>
        <v>56.117900000000049</v>
      </c>
      <c r="P238" s="1005">
        <f>P228-P230+0.1</f>
        <v>-0.12869999999977608</v>
      </c>
      <c r="Q238" s="1005">
        <f>Q228-Q230</f>
        <v>40.417199999999923</v>
      </c>
      <c r="R238" s="1215">
        <f>R228-R230-0.1</f>
        <v>49.949599999999883</v>
      </c>
      <c r="S238" s="772">
        <f t="shared" si="147"/>
        <v>1.3000539733599048E-2</v>
      </c>
      <c r="T238" s="791">
        <f>P228-P230</f>
        <v>-0.22869999999977608</v>
      </c>
      <c r="U238" s="45">
        <f>P228-P230</f>
        <v>-0.22869999999977608</v>
      </c>
      <c r="V238" s="45" t="s">
        <v>1487</v>
      </c>
      <c r="W238" s="773" t="s">
        <v>1488</v>
      </c>
      <c r="X238" s="45" t="s">
        <v>1489</v>
      </c>
      <c r="Y238" s="45" t="s">
        <v>1490</v>
      </c>
      <c r="Z238" s="45"/>
      <c r="AA238" s="45"/>
      <c r="AB238" s="45"/>
      <c r="AC238" s="45"/>
      <c r="AD238" s="581" t="s">
        <v>1491</v>
      </c>
      <c r="AE238" s="716">
        <f t="shared" ref="AE238:AQ238" si="161">C238</f>
        <v>-293.58574438000005</v>
      </c>
      <c r="AF238" s="716">
        <f t="shared" si="161"/>
        <v>-221.60666695849991</v>
      </c>
      <c r="AG238" s="716">
        <f t="shared" si="161"/>
        <v>4.9826922200000432</v>
      </c>
      <c r="AH238" s="716">
        <f t="shared" si="161"/>
        <v>101.01988363000007</v>
      </c>
      <c r="AI238" s="716">
        <f t="shared" si="161"/>
        <v>26.589863100000002</v>
      </c>
      <c r="AJ238" s="716">
        <f t="shared" si="161"/>
        <v>33.394933209999976</v>
      </c>
      <c r="AK238" s="716">
        <f t="shared" si="161"/>
        <v>47.647242969999944</v>
      </c>
      <c r="AL238" s="716">
        <f t="shared" si="161"/>
        <v>43.326696280000036</v>
      </c>
      <c r="AM238" s="716">
        <f t="shared" si="161"/>
        <v>-12.134065009999944</v>
      </c>
      <c r="AN238" s="716">
        <f t="shared" si="161"/>
        <v>-27.41130000000004</v>
      </c>
      <c r="AO238" s="716">
        <f t="shared" si="161"/>
        <v>19.556334820000075</v>
      </c>
      <c r="AP238" s="716">
        <f t="shared" si="161"/>
        <v>55.397700000000043</v>
      </c>
      <c r="AQ238" s="716">
        <f t="shared" si="161"/>
        <v>56.117900000000049</v>
      </c>
      <c r="AR238" s="774">
        <f>P238</f>
        <v>-0.12869999999977608</v>
      </c>
      <c r="AS238" s="716">
        <f>Q238</f>
        <v>40.417199999999923</v>
      </c>
      <c r="AT238" s="716">
        <f>R238</f>
        <v>49.949599999999883</v>
      </c>
      <c r="AU238" s="790" t="s">
        <v>1075</v>
      </c>
      <c r="AV238" s="565" t="str">
        <f>IFERROR(#REF!/#REF!*100-100,"")</f>
        <v/>
      </c>
      <c r="AW238" s="565" t="e">
        <f>#REF!-#REF!</f>
        <v>#REF!</v>
      </c>
      <c r="AX238" s="565" t="str">
        <f>IFERROR(#REF!/#REF!*100-100,"")</f>
        <v/>
      </c>
      <c r="AY238" s="565" t="e">
        <f>#REF!-#REF!</f>
        <v>#REF!</v>
      </c>
      <c r="AZ238" s="565" t="str">
        <f>IFERROR(#REF!/#REF!*100-100,"")</f>
        <v/>
      </c>
      <c r="BA238" s="565" t="e">
        <f>#REF!-#REF!</f>
        <v>#REF!</v>
      </c>
      <c r="BB238" s="565" t="str">
        <f>IFERROR(#REF!/I238*100-100,"")</f>
        <v/>
      </c>
      <c r="BC238" s="565" t="e">
        <f>#REF!-I238</f>
        <v>#REF!</v>
      </c>
      <c r="BE238" s="580" t="e">
        <f>#REF!-I238</f>
        <v>#REF!</v>
      </c>
      <c r="BF238" s="580" t="e">
        <f>#REF!-I238</f>
        <v>#REF!</v>
      </c>
      <c r="BG238" s="580" t="e">
        <f>#REF!-#REF!</f>
        <v>#REF!</v>
      </c>
      <c r="BH238" s="580" t="e">
        <f>#REF!-#REF!</f>
        <v>#REF!</v>
      </c>
      <c r="BI238" s="792">
        <f>BI204+BI220</f>
        <v>0</v>
      </c>
      <c r="BJ238" s="792">
        <f>BJ204+BJ220</f>
        <v>0</v>
      </c>
      <c r="BK238" s="792">
        <f>BK204+BK220</f>
        <v>0</v>
      </c>
    </row>
    <row r="239" spans="1:75" ht="11.25" customHeight="1" x14ac:dyDescent="0.25">
      <c r="A239" s="587"/>
      <c r="B239" s="161"/>
      <c r="C239" s="778"/>
      <c r="D239" s="778"/>
      <c r="E239" s="778"/>
      <c r="F239" s="778"/>
      <c r="G239" s="778"/>
      <c r="H239" s="44"/>
      <c r="I239" s="1230">
        <f>I238+I240</f>
        <v>-12.072902419999963</v>
      </c>
      <c r="J239" s="47"/>
      <c r="K239" s="47"/>
      <c r="L239" s="47"/>
      <c r="M239" s="1036"/>
      <c r="N239" s="1036"/>
      <c r="O239" s="1202"/>
      <c r="P239" s="1202"/>
      <c r="Q239" s="1202"/>
      <c r="R239" s="1203"/>
      <c r="S239" s="772"/>
      <c r="T239" s="45"/>
      <c r="U239" s="45"/>
      <c r="V239" s="45"/>
      <c r="W239" s="45"/>
      <c r="X239" s="45"/>
      <c r="Y239" s="45"/>
      <c r="Z239" s="45"/>
      <c r="AA239" s="45"/>
      <c r="AB239" s="45"/>
      <c r="AC239" s="45"/>
      <c r="AD239" s="581"/>
      <c r="AE239" s="716"/>
      <c r="AF239" s="716"/>
      <c r="AG239" s="716"/>
      <c r="AH239" s="716"/>
      <c r="AI239" s="716"/>
      <c r="AJ239" s="716"/>
      <c r="AK239" s="716"/>
      <c r="AL239" s="716"/>
      <c r="AM239" s="716"/>
      <c r="AN239" s="716"/>
      <c r="AO239" s="716"/>
      <c r="AP239" s="716"/>
      <c r="AQ239" s="716"/>
      <c r="AR239" s="774"/>
      <c r="AS239" s="716"/>
      <c r="AT239" s="716"/>
      <c r="AU239" s="40"/>
      <c r="AV239" s="565" t="str">
        <f>IFERROR(#REF!/#REF!*100-100,"")</f>
        <v/>
      </c>
      <c r="AW239" s="565" t="e">
        <f>#REF!-#REF!</f>
        <v>#REF!</v>
      </c>
      <c r="AX239" s="565" t="str">
        <f>IFERROR(#REF!/#REF!*100-100,"")</f>
        <v/>
      </c>
      <c r="AY239" s="565" t="e">
        <f>#REF!-#REF!</f>
        <v>#REF!</v>
      </c>
      <c r="AZ239" s="565" t="str">
        <f>IFERROR(#REF!/#REF!*100-100,"")</f>
        <v/>
      </c>
      <c r="BA239" s="565" t="e">
        <f>#REF!-#REF!</f>
        <v>#REF!</v>
      </c>
      <c r="BB239" s="565" t="str">
        <f>IFERROR(#REF!/I239*100-100,"")</f>
        <v/>
      </c>
      <c r="BC239" s="565" t="e">
        <f>#REF!-I239</f>
        <v>#REF!</v>
      </c>
      <c r="BE239" s="580" t="e">
        <f>#REF!-I239</f>
        <v>#REF!</v>
      </c>
      <c r="BF239" s="580" t="e">
        <f>#REF!-I239</f>
        <v>#REF!</v>
      </c>
      <c r="BG239" s="580" t="e">
        <f>#REF!-#REF!</f>
        <v>#REF!</v>
      </c>
      <c r="BH239" s="580" t="e">
        <f>#REF!-#REF!</f>
        <v>#REF!</v>
      </c>
    </row>
    <row r="240" spans="1:75" ht="30" customHeight="1" x14ac:dyDescent="0.25">
      <c r="A240" s="587"/>
      <c r="B240" s="1216" t="s">
        <v>1076</v>
      </c>
      <c r="C240" s="1231">
        <f t="shared" ref="C240:H240" si="162">SUM(C242,C248)</f>
        <v>18.627399999999998</v>
      </c>
      <c r="D240" s="1231">
        <f t="shared" si="162"/>
        <v>198.38439999999997</v>
      </c>
      <c r="E240" s="1231">
        <f t="shared" si="162"/>
        <v>9.4890784999999997</v>
      </c>
      <c r="F240" s="1231">
        <f t="shared" si="162"/>
        <v>22.9</v>
      </c>
      <c r="G240" s="1231">
        <f t="shared" si="162"/>
        <v>22.9</v>
      </c>
      <c r="H240" s="208">
        <f t="shared" si="162"/>
        <v>-36.8022725800001</v>
      </c>
      <c r="I240" s="1229">
        <f>I242+I248-0.2</f>
        <v>-59.720145389999907</v>
      </c>
      <c r="J240" s="208">
        <f t="shared" ref="J240:O240" si="163">SUM(J242,J248)</f>
        <v>9.7837983200001446</v>
      </c>
      <c r="K240" s="208">
        <f t="shared" si="163"/>
        <v>10.31754646999979</v>
      </c>
      <c r="L240" s="208">
        <f t="shared" si="163"/>
        <v>22.757137</v>
      </c>
      <c r="M240" s="995">
        <f t="shared" si="163"/>
        <v>-19.577951300000251</v>
      </c>
      <c r="N240" s="995">
        <f>SUM(N242,N248)</f>
        <v>-55.465799999999994</v>
      </c>
      <c r="O240" s="995">
        <f t="shared" si="163"/>
        <v>-56.154200000000003</v>
      </c>
      <c r="P240" s="995">
        <f>SUM(P242,P248)</f>
        <v>0.28129999999999455</v>
      </c>
      <c r="Q240" s="995">
        <f>SUM(Q242,Q248)</f>
        <v>-40.430300000000003</v>
      </c>
      <c r="R240" s="1217">
        <f>SUM(R242,R248)</f>
        <v>-50.116900000000001</v>
      </c>
      <c r="S240" s="772">
        <f t="shared" si="147"/>
        <v>1.2411251618114294E-2</v>
      </c>
      <c r="T240" s="45">
        <f>P228-P230</f>
        <v>-0.22869999999977608</v>
      </c>
      <c r="U240" s="45">
        <f>-P238-T240</f>
        <v>0.35739999999955219</v>
      </c>
      <c r="V240" s="792">
        <f>58.8-42.5</f>
        <v>16.299999999999997</v>
      </c>
      <c r="W240" s="792">
        <f>32.5-8.2</f>
        <v>24.3</v>
      </c>
      <c r="X240" s="792">
        <f>65.7-30.6</f>
        <v>35.1</v>
      </c>
      <c r="Y240" s="792">
        <f>69.1-52</f>
        <v>17.099999999999994</v>
      </c>
      <c r="Z240" s="45"/>
      <c r="AA240" s="45"/>
      <c r="AB240" s="45"/>
      <c r="AC240" s="45"/>
      <c r="AD240" s="581" t="s">
        <v>1378</v>
      </c>
      <c r="AE240" s="716">
        <f t="shared" ref="AE240:AQ240" si="164">C240</f>
        <v>18.627399999999998</v>
      </c>
      <c r="AF240" s="716">
        <f t="shared" si="164"/>
        <v>198.38439999999997</v>
      </c>
      <c r="AG240" s="716">
        <f t="shared" si="164"/>
        <v>9.4890784999999997</v>
      </c>
      <c r="AH240" s="716">
        <f t="shared" si="164"/>
        <v>22.9</v>
      </c>
      <c r="AI240" s="716">
        <f t="shared" si="164"/>
        <v>22.9</v>
      </c>
      <c r="AJ240" s="716">
        <f t="shared" si="164"/>
        <v>-36.8022725800001</v>
      </c>
      <c r="AK240" s="716">
        <f t="shared" si="164"/>
        <v>-59.720145389999907</v>
      </c>
      <c r="AL240" s="716">
        <f t="shared" si="164"/>
        <v>9.7837983200001446</v>
      </c>
      <c r="AM240" s="716">
        <f t="shared" si="164"/>
        <v>10.31754646999979</v>
      </c>
      <c r="AN240" s="716">
        <f t="shared" si="164"/>
        <v>22.757137</v>
      </c>
      <c r="AO240" s="716">
        <f t="shared" si="164"/>
        <v>-19.577951300000251</v>
      </c>
      <c r="AP240" s="716">
        <f t="shared" si="164"/>
        <v>-55.465799999999994</v>
      </c>
      <c r="AQ240" s="716">
        <f t="shared" si="164"/>
        <v>-56.154200000000003</v>
      </c>
      <c r="AR240" s="774">
        <f>P240</f>
        <v>0.28129999999999455</v>
      </c>
      <c r="AS240" s="716">
        <f>Q240</f>
        <v>-40.430300000000003</v>
      </c>
      <c r="AT240" s="716">
        <f>R240</f>
        <v>-50.116900000000001</v>
      </c>
      <c r="AU240" s="790" t="s">
        <v>1076</v>
      </c>
      <c r="AV240" s="565" t="str">
        <f>IFERROR(#REF!/#REF!*100-100,"")</f>
        <v/>
      </c>
      <c r="AW240" s="565" t="e">
        <f>#REF!-#REF!</f>
        <v>#REF!</v>
      </c>
      <c r="AX240" s="565" t="str">
        <f>IFERROR(#REF!/#REF!*100-100,"")</f>
        <v/>
      </c>
      <c r="AY240" s="565" t="e">
        <f>#REF!-#REF!</f>
        <v>#REF!</v>
      </c>
      <c r="AZ240" s="565" t="str">
        <f>IFERROR(#REF!/#REF!*100-100,"")</f>
        <v/>
      </c>
      <c r="BA240" s="565" t="e">
        <f>#REF!-#REF!</f>
        <v>#REF!</v>
      </c>
      <c r="BB240" s="565" t="str">
        <f>IFERROR(#REF!/I240*100-100,"")</f>
        <v/>
      </c>
      <c r="BC240" s="565" t="e">
        <f>#REF!-I240</f>
        <v>#REF!</v>
      </c>
      <c r="BE240" s="580" t="e">
        <f>#REF!-I240</f>
        <v>#REF!</v>
      </c>
      <c r="BF240" s="580" t="e">
        <f>#REF!-I240</f>
        <v>#REF!</v>
      </c>
      <c r="BG240" s="580" t="e">
        <f>#REF!-#REF!</f>
        <v>#REF!</v>
      </c>
      <c r="BH240" s="580" t="e">
        <f>#REF!-#REF!</f>
        <v>#REF!</v>
      </c>
    </row>
    <row r="241" spans="1:73" x14ac:dyDescent="0.25">
      <c r="A241" s="587"/>
      <c r="B241" s="165" t="s">
        <v>1108</v>
      </c>
      <c r="C241" s="1232"/>
      <c r="D241" s="1232"/>
      <c r="E241" s="1232"/>
      <c r="F241" s="1232"/>
      <c r="G241" s="1232"/>
      <c r="H241" s="48"/>
      <c r="I241" s="48"/>
      <c r="J241" s="48"/>
      <c r="K241" s="48"/>
      <c r="L241" s="48"/>
      <c r="M241" s="1218"/>
      <c r="N241" s="1218"/>
      <c r="O241" s="1058"/>
      <c r="P241" s="1058"/>
      <c r="Q241" s="1058"/>
      <c r="R241" s="1208"/>
      <c r="S241" s="772"/>
      <c r="T241" s="643"/>
      <c r="U241" s="643"/>
      <c r="V241" s="643"/>
      <c r="W241" s="643"/>
      <c r="X241" s="643"/>
      <c r="Y241" s="643"/>
      <c r="Z241" s="643"/>
      <c r="AA241" s="643"/>
      <c r="AB241" s="643"/>
      <c r="AC241" s="643"/>
      <c r="AD241" s="551" t="s">
        <v>1108</v>
      </c>
      <c r="AE241" s="716"/>
      <c r="AF241" s="716"/>
      <c r="AG241" s="716"/>
      <c r="AH241" s="716"/>
      <c r="AI241" s="716"/>
      <c r="AJ241" s="716"/>
      <c r="AK241" s="716"/>
      <c r="AL241" s="716"/>
      <c r="AM241" s="716"/>
      <c r="AN241" s="716"/>
      <c r="AO241" s="716"/>
      <c r="AP241" s="716"/>
      <c r="AQ241" s="716"/>
      <c r="AR241" s="774"/>
      <c r="AS241" s="716"/>
      <c r="AT241" s="716"/>
      <c r="AU241" s="39" t="s">
        <v>1108</v>
      </c>
      <c r="AV241" s="565" t="str">
        <f>IFERROR(#REF!/#REF!*100-100,"")</f>
        <v/>
      </c>
      <c r="AW241" s="565" t="e">
        <f>#REF!-#REF!</f>
        <v>#REF!</v>
      </c>
      <c r="AX241" s="565" t="str">
        <f>IFERROR(#REF!/#REF!*100-100,"")</f>
        <v/>
      </c>
      <c r="AY241" s="565" t="e">
        <f>#REF!-#REF!</f>
        <v>#REF!</v>
      </c>
      <c r="AZ241" s="565" t="str">
        <f>IFERROR(#REF!/#REF!*100-100,"")</f>
        <v/>
      </c>
      <c r="BA241" s="565" t="e">
        <f>#REF!-#REF!</f>
        <v>#REF!</v>
      </c>
      <c r="BB241" s="565" t="str">
        <f>IFERROR(#REF!/I241*100-100,"")</f>
        <v/>
      </c>
      <c r="BC241" s="565" t="e">
        <f>#REF!-I241</f>
        <v>#REF!</v>
      </c>
      <c r="BE241" s="580" t="e">
        <f>#REF!-I241</f>
        <v>#REF!</v>
      </c>
      <c r="BF241" s="580" t="e">
        <f>#REF!-I241</f>
        <v>#REF!</v>
      </c>
      <c r="BG241" s="580" t="e">
        <f>#REF!-#REF!</f>
        <v>#REF!</v>
      </c>
      <c r="BH241" s="580" t="e">
        <f>#REF!-#REF!</f>
        <v>#REF!</v>
      </c>
    </row>
    <row r="242" spans="1:73" x14ac:dyDescent="0.25">
      <c r="A242" s="587"/>
      <c r="B242" s="161" t="s">
        <v>1077</v>
      </c>
      <c r="C242" s="1233">
        <f t="shared" ref="C242:R242" si="165">C243</f>
        <v>23.299999999999997</v>
      </c>
      <c r="D242" s="1233">
        <f t="shared" si="165"/>
        <v>23.299999999999997</v>
      </c>
      <c r="E242" s="1233">
        <f t="shared" si="165"/>
        <v>22.9</v>
      </c>
      <c r="F242" s="1233">
        <f t="shared" si="165"/>
        <v>22.9</v>
      </c>
      <c r="G242" s="1233">
        <f t="shared" si="165"/>
        <v>22.9</v>
      </c>
      <c r="H242" s="47">
        <f t="shared" si="165"/>
        <v>-23.391351080000099</v>
      </c>
      <c r="I242" s="47">
        <f t="shared" si="165"/>
        <v>-61.464911849999901</v>
      </c>
      <c r="J242" s="47">
        <f t="shared" si="165"/>
        <v>-4.26456281999985</v>
      </c>
      <c r="K242" s="47">
        <f t="shared" si="165"/>
        <v>22.80002475999979</v>
      </c>
      <c r="L242" s="47">
        <f t="shared" si="165"/>
        <v>20.882137</v>
      </c>
      <c r="M242" s="1036">
        <f t="shared" si="165"/>
        <v>28.527509259999746</v>
      </c>
      <c r="N242" s="1036">
        <f t="shared" si="165"/>
        <v>-37.058799999999998</v>
      </c>
      <c r="O242" s="1202">
        <f t="shared" si="165"/>
        <v>-27.633300000000002</v>
      </c>
      <c r="P242" s="1036">
        <f t="shared" si="165"/>
        <v>16.506999999999998</v>
      </c>
      <c r="Q242" s="997">
        <f t="shared" si="165"/>
        <v>4.7954000000000008</v>
      </c>
      <c r="R242" s="1219">
        <f t="shared" si="165"/>
        <v>1.1088</v>
      </c>
      <c r="S242" s="772">
        <f t="shared" si="147"/>
        <v>-0.25433905037400018</v>
      </c>
      <c r="T242" s="45"/>
      <c r="U242" s="45">
        <f>P228-P230</f>
        <v>-0.22869999999977608</v>
      </c>
      <c r="V242" s="45"/>
      <c r="W242" s="45"/>
      <c r="X242" s="45"/>
      <c r="Y242" s="45"/>
      <c r="Z242" s="45"/>
      <c r="AA242" s="45"/>
      <c r="AB242" s="45"/>
      <c r="AC242" s="45"/>
      <c r="AD242" s="551" t="s">
        <v>1379</v>
      </c>
      <c r="AE242" s="711">
        <f t="shared" ref="AE242:AT255" si="166">C242</f>
        <v>23.299999999999997</v>
      </c>
      <c r="AF242" s="711">
        <f t="shared" si="166"/>
        <v>23.299999999999997</v>
      </c>
      <c r="AG242" s="711">
        <f t="shared" si="166"/>
        <v>22.9</v>
      </c>
      <c r="AH242" s="711">
        <f t="shared" si="166"/>
        <v>22.9</v>
      </c>
      <c r="AI242" s="711">
        <f t="shared" si="166"/>
        <v>22.9</v>
      </c>
      <c r="AJ242" s="711">
        <f t="shared" si="166"/>
        <v>-23.391351080000099</v>
      </c>
      <c r="AK242" s="711">
        <f t="shared" si="166"/>
        <v>-61.464911849999901</v>
      </c>
      <c r="AL242" s="711">
        <f t="shared" si="166"/>
        <v>-4.26456281999985</v>
      </c>
      <c r="AM242" s="711">
        <f t="shared" si="166"/>
        <v>22.80002475999979</v>
      </c>
      <c r="AN242" s="711">
        <f t="shared" si="166"/>
        <v>20.882137</v>
      </c>
      <c r="AO242" s="711">
        <f t="shared" si="166"/>
        <v>28.527509259999746</v>
      </c>
      <c r="AP242" s="711">
        <f t="shared" si="166"/>
        <v>-37.058799999999998</v>
      </c>
      <c r="AQ242" s="711">
        <f t="shared" si="166"/>
        <v>-27.633300000000002</v>
      </c>
      <c r="AR242" s="737">
        <f t="shared" si="166"/>
        <v>16.506999999999998</v>
      </c>
      <c r="AS242" s="711">
        <f t="shared" si="166"/>
        <v>4.7954000000000008</v>
      </c>
      <c r="AT242" s="711">
        <f t="shared" si="166"/>
        <v>1.1088</v>
      </c>
      <c r="AU242" s="40" t="s">
        <v>1077</v>
      </c>
      <c r="AV242" s="565" t="str">
        <f>IFERROR(#REF!/#REF!*100-100,"")</f>
        <v/>
      </c>
      <c r="AW242" s="565" t="e">
        <f>#REF!-#REF!</f>
        <v>#REF!</v>
      </c>
      <c r="AX242" s="565" t="str">
        <f>IFERROR(#REF!/#REF!*100-100,"")</f>
        <v/>
      </c>
      <c r="AY242" s="565" t="e">
        <f>#REF!-#REF!</f>
        <v>#REF!</v>
      </c>
      <c r="AZ242" s="565" t="str">
        <f>IFERROR(#REF!/#REF!*100-100,"")</f>
        <v/>
      </c>
      <c r="BA242" s="565" t="e">
        <f>#REF!-#REF!</f>
        <v>#REF!</v>
      </c>
      <c r="BB242" s="565" t="str">
        <f>IFERROR(#REF!/I242*100-100,"")</f>
        <v/>
      </c>
      <c r="BC242" s="565" t="e">
        <f>#REF!-I242</f>
        <v>#REF!</v>
      </c>
      <c r="BE242" s="580" t="e">
        <f>#REF!-I242</f>
        <v>#REF!</v>
      </c>
      <c r="BF242" s="580" t="e">
        <f>#REF!-I242</f>
        <v>#REF!</v>
      </c>
      <c r="BG242" s="580" t="e">
        <f>#REF!-#REF!</f>
        <v>#REF!</v>
      </c>
      <c r="BH242" s="580" t="e">
        <f>#REF!-#REF!</f>
        <v>#REF!</v>
      </c>
    </row>
    <row r="243" spans="1:73" x14ac:dyDescent="0.25">
      <c r="A243" s="587"/>
      <c r="B243" s="162" t="s">
        <v>931</v>
      </c>
      <c r="C243" s="1234">
        <f t="shared" ref="C243:R243" si="167">SUM(C244:C247)</f>
        <v>23.299999999999997</v>
      </c>
      <c r="D243" s="1234">
        <f t="shared" si="167"/>
        <v>23.299999999999997</v>
      </c>
      <c r="E243" s="1234">
        <f t="shared" si="167"/>
        <v>22.9</v>
      </c>
      <c r="F243" s="1234">
        <f t="shared" si="167"/>
        <v>22.9</v>
      </c>
      <c r="G243" s="1234">
        <f t="shared" si="167"/>
        <v>22.9</v>
      </c>
      <c r="H243" s="574">
        <f t="shared" si="167"/>
        <v>-23.391351080000099</v>
      </c>
      <c r="I243" s="46">
        <f t="shared" si="167"/>
        <v>-61.464911849999901</v>
      </c>
      <c r="J243" s="46">
        <f t="shared" si="167"/>
        <v>-4.26456281999985</v>
      </c>
      <c r="K243" s="46">
        <f t="shared" si="167"/>
        <v>22.80002475999979</v>
      </c>
      <c r="L243" s="46">
        <f t="shared" si="167"/>
        <v>20.882137</v>
      </c>
      <c r="M243" s="1002">
        <f>SUM(M244:M247)</f>
        <v>28.527509259999746</v>
      </c>
      <c r="N243" s="1002">
        <f t="shared" si="167"/>
        <v>-37.058799999999998</v>
      </c>
      <c r="O243" s="1007">
        <f>SUM(O244:O247)</f>
        <v>-27.633300000000002</v>
      </c>
      <c r="P243" s="793">
        <f>SUM(P244:P247)</f>
        <v>16.506999999999998</v>
      </c>
      <c r="Q243" s="793">
        <f t="shared" si="167"/>
        <v>4.7954000000000008</v>
      </c>
      <c r="R243" s="1206">
        <f t="shared" si="167"/>
        <v>1.1088</v>
      </c>
      <c r="S243" s="772">
        <f t="shared" si="147"/>
        <v>-0.25433905037400018</v>
      </c>
      <c r="T243" s="744"/>
      <c r="U243" s="744"/>
      <c r="V243" s="744"/>
      <c r="W243" s="744"/>
      <c r="X243" s="744"/>
      <c r="Y243" s="744"/>
      <c r="Z243" s="744"/>
      <c r="AA243" s="744"/>
      <c r="AB243" s="744"/>
      <c r="AC243" s="744"/>
      <c r="AD243" s="576" t="s">
        <v>1380</v>
      </c>
      <c r="AE243" s="711">
        <f t="shared" si="166"/>
        <v>23.299999999999997</v>
      </c>
      <c r="AF243" s="711">
        <f t="shared" si="166"/>
        <v>23.299999999999997</v>
      </c>
      <c r="AG243" s="711">
        <f t="shared" si="166"/>
        <v>22.9</v>
      </c>
      <c r="AH243" s="711">
        <f t="shared" si="166"/>
        <v>22.9</v>
      </c>
      <c r="AI243" s="711">
        <f t="shared" si="166"/>
        <v>22.9</v>
      </c>
      <c r="AJ243" s="711">
        <f t="shared" si="166"/>
        <v>-23.391351080000099</v>
      </c>
      <c r="AK243" s="711">
        <f t="shared" si="166"/>
        <v>-61.464911849999901</v>
      </c>
      <c r="AL243" s="711">
        <f t="shared" si="166"/>
        <v>-4.26456281999985</v>
      </c>
      <c r="AM243" s="711">
        <f t="shared" si="166"/>
        <v>22.80002475999979</v>
      </c>
      <c r="AN243" s="711">
        <f t="shared" si="166"/>
        <v>20.882137</v>
      </c>
      <c r="AO243" s="711">
        <f t="shared" si="166"/>
        <v>28.527509259999746</v>
      </c>
      <c r="AP243" s="711">
        <f t="shared" si="166"/>
        <v>-37.058799999999998</v>
      </c>
      <c r="AQ243" s="711">
        <f t="shared" si="166"/>
        <v>-27.633300000000002</v>
      </c>
      <c r="AR243" s="737">
        <f t="shared" si="166"/>
        <v>16.506999999999998</v>
      </c>
      <c r="AS243" s="711">
        <f t="shared" si="166"/>
        <v>4.7954000000000008</v>
      </c>
      <c r="AT243" s="711">
        <f t="shared" si="166"/>
        <v>1.1088</v>
      </c>
      <c r="AU243" s="41" t="s">
        <v>931</v>
      </c>
      <c r="AV243" s="565" t="str">
        <f>IFERROR(#REF!/#REF!*100-100,"")</f>
        <v/>
      </c>
      <c r="AW243" s="565" t="e">
        <f>#REF!-#REF!</f>
        <v>#REF!</v>
      </c>
      <c r="AX243" s="565" t="str">
        <f>IFERROR(#REF!/#REF!*100-100,"")</f>
        <v/>
      </c>
      <c r="AY243" s="565" t="e">
        <f>#REF!-#REF!</f>
        <v>#REF!</v>
      </c>
      <c r="AZ243" s="565" t="str">
        <f>IFERROR(#REF!/#REF!*100-100,"")</f>
        <v/>
      </c>
      <c r="BA243" s="565" t="e">
        <f>#REF!-#REF!</f>
        <v>#REF!</v>
      </c>
      <c r="BB243" s="565" t="str">
        <f>IFERROR(#REF!/I243*100-100,"")</f>
        <v/>
      </c>
      <c r="BC243" s="565" t="e">
        <f>#REF!-I243</f>
        <v>#REF!</v>
      </c>
      <c r="BE243" s="580" t="e">
        <f>#REF!-I243</f>
        <v>#REF!</v>
      </c>
      <c r="BF243" s="580" t="e">
        <f>#REF!-I243</f>
        <v>#REF!</v>
      </c>
      <c r="BG243" s="580" t="e">
        <f>#REF!-#REF!</f>
        <v>#REF!</v>
      </c>
      <c r="BH243" s="580" t="e">
        <f>#REF!-#REF!</f>
        <v>#REF!</v>
      </c>
    </row>
    <row r="244" spans="1:73" x14ac:dyDescent="0.25">
      <c r="A244" s="587"/>
      <c r="B244" s="1220" t="s">
        <v>933</v>
      </c>
      <c r="C244" s="1234">
        <v>15.8</v>
      </c>
      <c r="D244" s="1234">
        <v>15.8</v>
      </c>
      <c r="E244" s="1234">
        <v>15.8</v>
      </c>
      <c r="F244" s="1234">
        <v>15.8</v>
      </c>
      <c r="G244" s="1234">
        <v>15.8</v>
      </c>
      <c r="H244" s="574">
        <f>[6]Sum_Bud_data!X80</f>
        <v>-16.2720798000001</v>
      </c>
      <c r="I244" s="574">
        <f>[6]Sum_Bud_data!AG80</f>
        <v>-61.698661969999904</v>
      </c>
      <c r="J244" s="574">
        <f>[7]Sum_Bud_data!AX80</f>
        <v>-4.0200311999998499</v>
      </c>
      <c r="K244" s="574">
        <f>[7]Sum_Bud_data!BH80</f>
        <v>23.043666079999788</v>
      </c>
      <c r="L244" s="574">
        <f>[7]Sum_Bud_data!BM80</f>
        <v>20.585236999999999</v>
      </c>
      <c r="M244" s="793">
        <f>Sum_Bud_data!N79</f>
        <v>19.529362419999746</v>
      </c>
      <c r="N244" s="793">
        <f>Sum_Bud_data!O79</f>
        <v>-57.348599999999998</v>
      </c>
      <c r="O244" s="793">
        <f>Sum_Bud_data!P79</f>
        <v>-27.9922</v>
      </c>
      <c r="P244" s="793">
        <f>Sum_Bud_data!U79</f>
        <v>2.7362000000000002</v>
      </c>
      <c r="Q244" s="793">
        <f>Sum_Bud_data!Z79</f>
        <v>4.5246000000000004</v>
      </c>
      <c r="R244" s="1206">
        <f>Sum_Bud_data!AE79</f>
        <v>0.83799999999999997</v>
      </c>
      <c r="S244" s="772">
        <f t="shared" si="147"/>
        <v>-0.51189392591972593</v>
      </c>
      <c r="T244" s="575"/>
      <c r="U244" s="575"/>
      <c r="V244" s="575"/>
      <c r="W244" s="575"/>
      <c r="X244" s="575"/>
      <c r="Y244" s="575"/>
      <c r="Z244" s="575"/>
      <c r="AA244" s="575"/>
      <c r="AB244" s="575"/>
      <c r="AC244" s="575"/>
      <c r="AD244" s="628" t="s">
        <v>1381</v>
      </c>
      <c r="AE244" s="711">
        <f t="shared" si="166"/>
        <v>15.8</v>
      </c>
      <c r="AF244" s="711">
        <f t="shared" si="166"/>
        <v>15.8</v>
      </c>
      <c r="AG244" s="711">
        <f t="shared" si="166"/>
        <v>15.8</v>
      </c>
      <c r="AH244" s="711">
        <f t="shared" si="166"/>
        <v>15.8</v>
      </c>
      <c r="AI244" s="711">
        <f t="shared" si="166"/>
        <v>15.8</v>
      </c>
      <c r="AJ244" s="711">
        <f t="shared" si="166"/>
        <v>-16.2720798000001</v>
      </c>
      <c r="AK244" s="711">
        <f t="shared" si="166"/>
        <v>-61.698661969999904</v>
      </c>
      <c r="AL244" s="711">
        <f t="shared" si="166"/>
        <v>-4.0200311999998499</v>
      </c>
      <c r="AM244" s="711">
        <f t="shared" si="166"/>
        <v>23.043666079999788</v>
      </c>
      <c r="AN244" s="711">
        <f t="shared" si="166"/>
        <v>20.585236999999999</v>
      </c>
      <c r="AO244" s="711">
        <f t="shared" si="166"/>
        <v>19.529362419999746</v>
      </c>
      <c r="AP244" s="711">
        <f t="shared" si="166"/>
        <v>-57.348599999999998</v>
      </c>
      <c r="AQ244" s="711">
        <f t="shared" si="166"/>
        <v>-27.9922</v>
      </c>
      <c r="AR244" s="737">
        <f t="shared" si="166"/>
        <v>2.7362000000000002</v>
      </c>
      <c r="AS244" s="711">
        <f t="shared" si="166"/>
        <v>4.5246000000000004</v>
      </c>
      <c r="AT244" s="711">
        <f t="shared" si="166"/>
        <v>0.83799999999999997</v>
      </c>
      <c r="AU244" s="630" t="s">
        <v>933</v>
      </c>
      <c r="AV244" s="565" t="str">
        <f>IFERROR(#REF!/#REF!*100-100,"")</f>
        <v/>
      </c>
      <c r="AW244" s="565" t="e">
        <f>#REF!-#REF!</f>
        <v>#REF!</v>
      </c>
      <c r="AX244" s="565" t="str">
        <f>IFERROR(#REF!/#REF!*100-100,"")</f>
        <v/>
      </c>
      <c r="AY244" s="565" t="e">
        <f>#REF!-#REF!</f>
        <v>#REF!</v>
      </c>
      <c r="AZ244" s="565" t="str">
        <f>IFERROR(#REF!/#REF!*100-100,"")</f>
        <v/>
      </c>
      <c r="BA244" s="565" t="e">
        <f>#REF!-#REF!</f>
        <v>#REF!</v>
      </c>
      <c r="BB244" s="565" t="str">
        <f>IFERROR(#REF!/I244*100-100,"")</f>
        <v/>
      </c>
      <c r="BC244" s="565" t="e">
        <f>#REF!-I244</f>
        <v>#REF!</v>
      </c>
      <c r="BE244" s="580" t="e">
        <f>#REF!-I244</f>
        <v>#REF!</v>
      </c>
      <c r="BF244" s="580" t="e">
        <f>#REF!-I244</f>
        <v>#REF!</v>
      </c>
      <c r="BG244" s="580" t="e">
        <f>#REF!-#REF!</f>
        <v>#REF!</v>
      </c>
      <c r="BH244" s="580" t="e">
        <f>#REF!-#REF!</f>
        <v>#REF!</v>
      </c>
    </row>
    <row r="245" spans="1:73" x14ac:dyDescent="0.25">
      <c r="A245" s="587"/>
      <c r="B245" s="1220" t="str">
        <f>Sum_Bud_data!M80</f>
        <v>Debt securities</v>
      </c>
      <c r="C245" s="1234"/>
      <c r="D245" s="1234"/>
      <c r="E245" s="1234"/>
      <c r="F245" s="1234"/>
      <c r="G245" s="1234"/>
      <c r="H245" s="574"/>
      <c r="I245" s="574"/>
      <c r="J245" s="574"/>
      <c r="K245" s="574"/>
      <c r="L245" s="574"/>
      <c r="M245" s="793">
        <f>Sum_Bud_data!N80</f>
        <v>0</v>
      </c>
      <c r="N245" s="793">
        <f>Sum_Bud_data!O80</f>
        <v>0</v>
      </c>
      <c r="O245" s="793">
        <f>Sum_Bud_data!P80</f>
        <v>0</v>
      </c>
      <c r="P245" s="793">
        <f>Sum_Bud_data!U80</f>
        <v>0</v>
      </c>
      <c r="Q245" s="793">
        <f>Sum_Bud_data!Z80</f>
        <v>0</v>
      </c>
      <c r="R245" s="1206">
        <f>Sum_Bud_data!AE80</f>
        <v>0</v>
      </c>
      <c r="S245" s="772"/>
      <c r="T245" s="575"/>
      <c r="U245" s="575"/>
      <c r="V245" s="575"/>
      <c r="W245" s="575"/>
      <c r="X245" s="575"/>
      <c r="Y245" s="575"/>
      <c r="Z245" s="575"/>
      <c r="AA245" s="575"/>
      <c r="AB245" s="575"/>
      <c r="AC245" s="575"/>
      <c r="AD245" s="628"/>
      <c r="AE245" s="711"/>
      <c r="AF245" s="711"/>
      <c r="AG245" s="711"/>
      <c r="AH245" s="711"/>
      <c r="AI245" s="711"/>
      <c r="AJ245" s="711"/>
      <c r="AK245" s="711"/>
      <c r="AL245" s="711"/>
      <c r="AM245" s="711"/>
      <c r="AN245" s="711"/>
      <c r="AO245" s="711"/>
      <c r="AP245" s="711"/>
      <c r="AQ245" s="711"/>
      <c r="AR245" s="737"/>
      <c r="AS245" s="711"/>
      <c r="AT245" s="711"/>
      <c r="AU245" s="630"/>
      <c r="AV245" s="565"/>
      <c r="AW245" s="565"/>
      <c r="AX245" s="565"/>
      <c r="AY245" s="565"/>
      <c r="AZ245" s="565"/>
      <c r="BA245" s="565"/>
      <c r="BB245" s="565"/>
      <c r="BC245" s="565"/>
      <c r="BE245" s="580"/>
      <c r="BF245" s="580"/>
      <c r="BG245" s="580"/>
      <c r="BH245" s="580"/>
    </row>
    <row r="246" spans="1:73" x14ac:dyDescent="0.25">
      <c r="A246" s="587"/>
      <c r="B246" s="1220" t="s">
        <v>1002</v>
      </c>
      <c r="C246" s="1234">
        <v>7.1</v>
      </c>
      <c r="D246" s="1234">
        <v>7.1</v>
      </c>
      <c r="E246" s="1234">
        <v>7.1</v>
      </c>
      <c r="F246" s="1234">
        <v>7.1</v>
      </c>
      <c r="G246" s="1234">
        <v>7.1</v>
      </c>
      <c r="H246" s="574">
        <f>[6]Sum_Bud_data!X81</f>
        <v>-7.1192712800000004</v>
      </c>
      <c r="I246" s="574">
        <f>[6]Sum_Bud_data!AG81</f>
        <v>0.23375012000000001</v>
      </c>
      <c r="J246" s="574">
        <f>[7]Sum_Bud_data!AX81</f>
        <v>-0.24453162000000001</v>
      </c>
      <c r="K246" s="574">
        <f>[7]Sum_Bud_data!BH81</f>
        <v>-0.24364131999999999</v>
      </c>
      <c r="L246" s="574">
        <f>[7]Sum_Bud_data!BM81</f>
        <v>-0.70309999999999995</v>
      </c>
      <c r="M246" s="793">
        <f>Sum_Bud_data!N81</f>
        <v>11.49814684</v>
      </c>
      <c r="N246" s="793">
        <f>Sum_Bud_data!O81</f>
        <v>20.389800000000001</v>
      </c>
      <c r="O246" s="793">
        <f>Sum_Bud_data!P81</f>
        <v>0.38890000000000002</v>
      </c>
      <c r="P246" s="793">
        <f>Sum_Bud_data!U81</f>
        <v>13.870799999999999</v>
      </c>
      <c r="Q246" s="793">
        <f>Sum_Bud_data!Z81</f>
        <v>0.37080000000000002</v>
      </c>
      <c r="R246" s="1206">
        <f>Sum_Bud_data!AE81</f>
        <v>0.37080000000000002</v>
      </c>
      <c r="S246" s="772">
        <f t="shared" si="147"/>
        <v>-0.98092673787874329</v>
      </c>
      <c r="T246" s="575"/>
      <c r="U246" s="575"/>
      <c r="V246" s="575"/>
      <c r="W246" s="575"/>
      <c r="X246" s="575"/>
      <c r="Y246" s="575"/>
      <c r="Z246" s="575"/>
      <c r="AA246" s="575"/>
      <c r="AB246" s="575"/>
      <c r="AC246" s="575"/>
      <c r="AD246" s="628" t="s">
        <v>1382</v>
      </c>
      <c r="AE246" s="711">
        <f t="shared" si="166"/>
        <v>7.1</v>
      </c>
      <c r="AF246" s="711">
        <f t="shared" si="166"/>
        <v>7.1</v>
      </c>
      <c r="AG246" s="711">
        <f t="shared" si="166"/>
        <v>7.1</v>
      </c>
      <c r="AH246" s="711">
        <f t="shared" si="166"/>
        <v>7.1</v>
      </c>
      <c r="AI246" s="711">
        <f t="shared" si="166"/>
        <v>7.1</v>
      </c>
      <c r="AJ246" s="711">
        <f t="shared" si="166"/>
        <v>-7.1192712800000004</v>
      </c>
      <c r="AK246" s="711">
        <f t="shared" si="166"/>
        <v>0.23375012000000001</v>
      </c>
      <c r="AL246" s="711">
        <f t="shared" si="166"/>
        <v>-0.24453162000000001</v>
      </c>
      <c r="AM246" s="711">
        <f t="shared" si="166"/>
        <v>-0.24364131999999999</v>
      </c>
      <c r="AN246" s="711">
        <f t="shared" si="166"/>
        <v>-0.70309999999999995</v>
      </c>
      <c r="AO246" s="711">
        <f t="shared" si="166"/>
        <v>11.49814684</v>
      </c>
      <c r="AP246" s="711">
        <f t="shared" si="166"/>
        <v>20.389800000000001</v>
      </c>
      <c r="AQ246" s="711">
        <f t="shared" si="166"/>
        <v>0.38890000000000002</v>
      </c>
      <c r="AR246" s="737">
        <f t="shared" si="166"/>
        <v>13.870799999999999</v>
      </c>
      <c r="AS246" s="711">
        <f t="shared" si="166"/>
        <v>0.37080000000000002</v>
      </c>
      <c r="AT246" s="711">
        <f t="shared" si="166"/>
        <v>0.37080000000000002</v>
      </c>
      <c r="AU246" s="630" t="s">
        <v>1002</v>
      </c>
      <c r="AV246" s="565" t="str">
        <f>IFERROR(#REF!/#REF!*100-100,"")</f>
        <v/>
      </c>
      <c r="AW246" s="565" t="e">
        <f>#REF!-#REF!</f>
        <v>#REF!</v>
      </c>
      <c r="AX246" s="565" t="str">
        <f>IFERROR(#REF!/#REF!*100-100,"")</f>
        <v/>
      </c>
      <c r="AY246" s="565" t="e">
        <f>#REF!-#REF!</f>
        <v>#REF!</v>
      </c>
      <c r="AZ246" s="565" t="str">
        <f>IFERROR(#REF!/#REF!*100-100,"")</f>
        <v/>
      </c>
      <c r="BA246" s="565" t="e">
        <f>#REF!-#REF!</f>
        <v>#REF!</v>
      </c>
      <c r="BB246" s="565" t="str">
        <f>IFERROR(#REF!/I246*100-100,"")</f>
        <v/>
      </c>
      <c r="BC246" s="565" t="e">
        <f>#REF!-I246</f>
        <v>#REF!</v>
      </c>
      <c r="BE246" s="580" t="e">
        <f>#REF!-I246</f>
        <v>#REF!</v>
      </c>
      <c r="BF246" s="580" t="e">
        <f>#REF!-I246</f>
        <v>#REF!</v>
      </c>
      <c r="BG246" s="580" t="e">
        <f>#REF!-#REF!</f>
        <v>#REF!</v>
      </c>
      <c r="BH246" s="580" t="e">
        <f>#REF!-#REF!</f>
        <v>#REF!</v>
      </c>
    </row>
    <row r="247" spans="1:73" x14ac:dyDescent="0.25">
      <c r="A247" s="587"/>
      <c r="B247" s="1220" t="str">
        <f>Sum_Bud_data!M82</f>
        <v>Equity and inveestment fund shares</v>
      </c>
      <c r="C247" s="1234">
        <f>[6]Sum_Bud_data!S82</f>
        <v>0.4</v>
      </c>
      <c r="D247" s="1234">
        <f>[6]Sum_Bud_data!T82</f>
        <v>0.4</v>
      </c>
      <c r="E247" s="1234">
        <f>[6]Sum_Bud_data!U82</f>
        <v>0</v>
      </c>
      <c r="F247" s="1234">
        <f>[6]Sum_Bud_data!V82</f>
        <v>0</v>
      </c>
      <c r="G247" s="1234">
        <f>[6]Sum_Bud_data!W82</f>
        <v>0</v>
      </c>
      <c r="H247" s="574">
        <f>[6]Sum_Bud_data!X82</f>
        <v>0</v>
      </c>
      <c r="I247" s="574">
        <f>[6]Sum_Bud_data!AG82</f>
        <v>0</v>
      </c>
      <c r="J247" s="574">
        <f>[7]Sum_Bud_data!AX82</f>
        <v>0</v>
      </c>
      <c r="K247" s="574">
        <f>[7]Sum_Bud_data!BH82</f>
        <v>0</v>
      </c>
      <c r="L247" s="574">
        <f>[7]Sum_Bud_data!BM82</f>
        <v>1</v>
      </c>
      <c r="M247" s="793">
        <f>Sum_Bud_data!N82</f>
        <v>-2.5</v>
      </c>
      <c r="N247" s="793">
        <f>Sum_Bud_data!O82</f>
        <v>-0.1</v>
      </c>
      <c r="O247" s="793">
        <f>Sum_Bud_data!P82</f>
        <v>-0.03</v>
      </c>
      <c r="P247" s="793">
        <f>Sum_Bud_data!U82</f>
        <v>-0.1</v>
      </c>
      <c r="Q247" s="793">
        <f>Sum_Bud_data!Z82</f>
        <v>-0.1</v>
      </c>
      <c r="R247" s="1206">
        <f>Sum_Bud_data!AE82</f>
        <v>-0.1</v>
      </c>
      <c r="S247" s="772">
        <f t="shared" si="147"/>
        <v>-0.7</v>
      </c>
      <c r="T247" s="575"/>
      <c r="U247" s="575"/>
      <c r="V247" s="575"/>
      <c r="W247" s="575"/>
      <c r="X247" s="575"/>
      <c r="Y247" s="575"/>
      <c r="Z247" s="575"/>
      <c r="AA247" s="575"/>
      <c r="AB247" s="575"/>
      <c r="AC247" s="575"/>
      <c r="AD247" s="628" t="s">
        <v>1383</v>
      </c>
      <c r="AE247" s="711">
        <f t="shared" si="166"/>
        <v>0.4</v>
      </c>
      <c r="AF247" s="711">
        <f t="shared" si="166"/>
        <v>0.4</v>
      </c>
      <c r="AG247" s="711">
        <f t="shared" si="166"/>
        <v>0</v>
      </c>
      <c r="AH247" s="711">
        <f t="shared" si="166"/>
        <v>0</v>
      </c>
      <c r="AI247" s="711">
        <f t="shared" si="166"/>
        <v>0</v>
      </c>
      <c r="AJ247" s="711">
        <f t="shared" si="166"/>
        <v>0</v>
      </c>
      <c r="AK247" s="711">
        <f t="shared" si="166"/>
        <v>0</v>
      </c>
      <c r="AL247" s="711">
        <f t="shared" si="166"/>
        <v>0</v>
      </c>
      <c r="AM247" s="711">
        <f t="shared" si="166"/>
        <v>0</v>
      </c>
      <c r="AN247" s="711">
        <f t="shared" si="166"/>
        <v>1</v>
      </c>
      <c r="AO247" s="711">
        <f t="shared" si="166"/>
        <v>-2.5</v>
      </c>
      <c r="AP247" s="711">
        <f t="shared" si="166"/>
        <v>-0.1</v>
      </c>
      <c r="AQ247" s="711">
        <f t="shared" si="166"/>
        <v>-0.03</v>
      </c>
      <c r="AR247" s="737">
        <f t="shared" si="166"/>
        <v>-0.1</v>
      </c>
      <c r="AS247" s="711">
        <f t="shared" si="166"/>
        <v>-0.1</v>
      </c>
      <c r="AT247" s="711">
        <f t="shared" si="166"/>
        <v>-0.1</v>
      </c>
      <c r="AU247" s="630" t="s">
        <v>1008</v>
      </c>
      <c r="AV247" s="565" t="str">
        <f>IFERROR(#REF!/#REF!*100-100,"")</f>
        <v/>
      </c>
      <c r="AW247" s="565" t="e">
        <f>#REF!-#REF!</f>
        <v>#REF!</v>
      </c>
      <c r="AX247" s="565" t="str">
        <f>IFERROR(#REF!/#REF!*100-100,"")</f>
        <v/>
      </c>
      <c r="AY247" s="565" t="e">
        <f>#REF!-#REF!</f>
        <v>#REF!</v>
      </c>
      <c r="AZ247" s="565" t="str">
        <f>IFERROR(#REF!/#REF!*100-100,"")</f>
        <v/>
      </c>
      <c r="BA247" s="565" t="e">
        <f>#REF!-#REF!</f>
        <v>#REF!</v>
      </c>
      <c r="BB247" s="565" t="str">
        <f>IFERROR(#REF!/I247*100-100,"")</f>
        <v/>
      </c>
      <c r="BC247" s="565" t="e">
        <f>#REF!-I247</f>
        <v>#REF!</v>
      </c>
      <c r="BE247" s="580" t="e">
        <f>#REF!-I247</f>
        <v>#REF!</v>
      </c>
      <c r="BF247" s="580" t="e">
        <f>#REF!-I247</f>
        <v>#REF!</v>
      </c>
      <c r="BG247" s="580" t="e">
        <f>#REF!-#REF!</f>
        <v>#REF!</v>
      </c>
      <c r="BH247" s="580" t="e">
        <f>#REF!-#REF!</f>
        <v>#REF!</v>
      </c>
    </row>
    <row r="248" spans="1:73" x14ac:dyDescent="0.25">
      <c r="A248" s="587"/>
      <c r="B248" s="161" t="s">
        <v>1078</v>
      </c>
      <c r="C248" s="1233">
        <f>[6]Sum_Bud_data!S84</f>
        <v>-4.6726000000000001</v>
      </c>
      <c r="D248" s="1233">
        <f>[6]Sum_Bud_data!T84</f>
        <v>175.08439999999999</v>
      </c>
      <c r="E248" s="1233">
        <f>[6]Sum_Bud_data!U84</f>
        <v>-13.410921499999999</v>
      </c>
      <c r="F248" s="1233">
        <f>[6]Sum_Bud_data!V84</f>
        <v>0</v>
      </c>
      <c r="G248" s="1233">
        <f>[6]Sum_Bud_data!W84</f>
        <v>0</v>
      </c>
      <c r="H248" s="47">
        <f>[6]Sum_Bud_data!X84</f>
        <v>-13.410921499999999</v>
      </c>
      <c r="I248" s="47">
        <f>[6]Sum_Bud_data!AG84</f>
        <v>1.9447664599999985</v>
      </c>
      <c r="J248" s="47">
        <f t="shared" ref="J248:R248" si="168">J249+J253</f>
        <v>14.048361139999995</v>
      </c>
      <c r="K248" s="47">
        <f t="shared" si="168"/>
        <v>-12.48247829</v>
      </c>
      <c r="L248" s="47">
        <f t="shared" si="168"/>
        <v>1.8750000000000018</v>
      </c>
      <c r="M248" s="1036">
        <f t="shared" si="168"/>
        <v>-48.105460559999997</v>
      </c>
      <c r="N248" s="1036">
        <f>N249+N253</f>
        <v>-18.406999999999996</v>
      </c>
      <c r="O248" s="997">
        <f t="shared" si="168"/>
        <v>-28.520899999999997</v>
      </c>
      <c r="P248" s="1036">
        <f>P249+P253</f>
        <v>-16.225700000000003</v>
      </c>
      <c r="Q248" s="997">
        <f t="shared" si="168"/>
        <v>-45.225700000000003</v>
      </c>
      <c r="R248" s="1219">
        <f t="shared" si="168"/>
        <v>-51.225700000000003</v>
      </c>
      <c r="S248" s="772">
        <f t="shared" si="147"/>
        <v>0.54945944477644382</v>
      </c>
      <c r="T248" s="45"/>
      <c r="U248" s="45"/>
      <c r="V248" s="45"/>
      <c r="W248" s="45"/>
      <c r="X248" s="45"/>
      <c r="Y248" s="45"/>
      <c r="Z248" s="45"/>
      <c r="AA248" s="45"/>
      <c r="AB248" s="45"/>
      <c r="AC248" s="45"/>
      <c r="AD248" s="551" t="s">
        <v>1384</v>
      </c>
      <c r="AE248" s="711">
        <f t="shared" si="166"/>
        <v>-4.6726000000000001</v>
      </c>
      <c r="AF248" s="711">
        <f t="shared" si="166"/>
        <v>175.08439999999999</v>
      </c>
      <c r="AG248" s="711">
        <f t="shared" si="166"/>
        <v>-13.410921499999999</v>
      </c>
      <c r="AH248" s="711">
        <f t="shared" si="166"/>
        <v>0</v>
      </c>
      <c r="AI248" s="711">
        <f t="shared" si="166"/>
        <v>0</v>
      </c>
      <c r="AJ248" s="711">
        <f t="shared" si="166"/>
        <v>-13.410921499999999</v>
      </c>
      <c r="AK248" s="711">
        <f t="shared" si="166"/>
        <v>1.9447664599999985</v>
      </c>
      <c r="AL248" s="711">
        <f t="shared" si="166"/>
        <v>14.048361139999995</v>
      </c>
      <c r="AM248" s="711">
        <f t="shared" si="166"/>
        <v>-12.48247829</v>
      </c>
      <c r="AN248" s="711">
        <f t="shared" si="166"/>
        <v>1.8750000000000018</v>
      </c>
      <c r="AO248" s="711">
        <f t="shared" si="166"/>
        <v>-48.105460559999997</v>
      </c>
      <c r="AP248" s="711">
        <f t="shared" si="166"/>
        <v>-18.406999999999996</v>
      </c>
      <c r="AQ248" s="711">
        <f t="shared" si="166"/>
        <v>-28.520899999999997</v>
      </c>
      <c r="AR248" s="737">
        <f t="shared" si="166"/>
        <v>-16.225700000000003</v>
      </c>
      <c r="AS248" s="711">
        <f t="shared" si="166"/>
        <v>-45.225700000000003</v>
      </c>
      <c r="AT248" s="711">
        <f t="shared" si="166"/>
        <v>-51.225700000000003</v>
      </c>
      <c r="AU248" s="40" t="s">
        <v>1078</v>
      </c>
      <c r="AV248" s="565" t="str">
        <f>IFERROR(#REF!/#REF!*100-100,"")</f>
        <v/>
      </c>
      <c r="AW248" s="565" t="e">
        <f>#REF!-#REF!</f>
        <v>#REF!</v>
      </c>
      <c r="AX248" s="565" t="str">
        <f>IFERROR(#REF!/#REF!*100-100,"")</f>
        <v/>
      </c>
      <c r="AY248" s="565" t="e">
        <f>#REF!-#REF!</f>
        <v>#REF!</v>
      </c>
      <c r="AZ248" s="565" t="str">
        <f>IFERROR(#REF!/#REF!*100-100,"")</f>
        <v/>
      </c>
      <c r="BA248" s="565" t="e">
        <f>#REF!-#REF!</f>
        <v>#REF!</v>
      </c>
      <c r="BB248" s="565" t="str">
        <f>IFERROR(#REF!/I248*100-100,"")</f>
        <v/>
      </c>
      <c r="BC248" s="565" t="e">
        <f>#REF!-I248</f>
        <v>#REF!</v>
      </c>
      <c r="BE248" s="580" t="e">
        <f>#REF!-I248</f>
        <v>#REF!</v>
      </c>
      <c r="BF248" s="580" t="e">
        <f>#REF!-I248</f>
        <v>#REF!</v>
      </c>
      <c r="BG248" s="580" t="e">
        <f>#REF!-#REF!</f>
        <v>#REF!</v>
      </c>
      <c r="BH248" s="580" t="e">
        <f>#REF!-#REF!</f>
        <v>#REF!</v>
      </c>
    </row>
    <row r="249" spans="1:73" x14ac:dyDescent="0.25">
      <c r="A249" s="587"/>
      <c r="B249" s="339" t="s">
        <v>931</v>
      </c>
      <c r="C249" s="778">
        <f t="shared" ref="C249:L249" si="169">C251-C252</f>
        <v>0.87400000000000233</v>
      </c>
      <c r="D249" s="778">
        <f t="shared" si="169"/>
        <v>1.9000000000000021</v>
      </c>
      <c r="E249" s="778">
        <f t="shared" si="169"/>
        <v>6.0000000000037801E-4</v>
      </c>
      <c r="F249" s="778">
        <f t="shared" si="169"/>
        <v>0</v>
      </c>
      <c r="G249" s="778">
        <f t="shared" si="169"/>
        <v>0</v>
      </c>
      <c r="H249" s="44">
        <f t="shared" si="169"/>
        <v>6.0000000000037801E-4</v>
      </c>
      <c r="I249" s="44">
        <f t="shared" si="169"/>
        <v>12.860427899999998</v>
      </c>
      <c r="J249" s="44">
        <f t="shared" si="169"/>
        <v>-2.6390000000000011</v>
      </c>
      <c r="K249" s="44">
        <f t="shared" si="169"/>
        <v>0</v>
      </c>
      <c r="L249" s="44">
        <f t="shared" si="169"/>
        <v>-8.4999999999999076E-2</v>
      </c>
      <c r="M249" s="793">
        <f>M250+M251-M252</f>
        <v>-1.8090000000000011</v>
      </c>
      <c r="N249" s="793">
        <f t="shared" ref="N249:R249" si="170">N250+N251-N252</f>
        <v>30</v>
      </c>
      <c r="O249" s="793">
        <f t="shared" si="170"/>
        <v>20.295000000000002</v>
      </c>
      <c r="P249" s="793">
        <f t="shared" si="170"/>
        <v>35</v>
      </c>
      <c r="Q249" s="793">
        <f t="shared" si="170"/>
        <v>6.0000000000000018</v>
      </c>
      <c r="R249" s="1206">
        <f t="shared" si="170"/>
        <v>0</v>
      </c>
      <c r="S249" s="772">
        <f t="shared" si="147"/>
        <v>-0.3234999999999999</v>
      </c>
      <c r="T249" s="640"/>
      <c r="U249" s="640"/>
      <c r="V249" s="640"/>
      <c r="W249" s="640"/>
      <c r="X249" s="640"/>
      <c r="Y249" s="640"/>
      <c r="Z249" s="640"/>
      <c r="AA249" s="640"/>
      <c r="AB249" s="640"/>
      <c r="AC249" s="640"/>
      <c r="AD249" s="551" t="s">
        <v>1380</v>
      </c>
      <c r="AE249" s="711">
        <f t="shared" si="166"/>
        <v>0.87400000000000233</v>
      </c>
      <c r="AF249" s="711">
        <f t="shared" si="166"/>
        <v>1.9000000000000021</v>
      </c>
      <c r="AG249" s="711">
        <f t="shared" si="166"/>
        <v>6.0000000000037801E-4</v>
      </c>
      <c r="AH249" s="711">
        <f t="shared" si="166"/>
        <v>0</v>
      </c>
      <c r="AI249" s="711">
        <f t="shared" si="166"/>
        <v>0</v>
      </c>
      <c r="AJ249" s="711">
        <f t="shared" si="166"/>
        <v>6.0000000000037801E-4</v>
      </c>
      <c r="AK249" s="711">
        <f t="shared" si="166"/>
        <v>12.860427899999998</v>
      </c>
      <c r="AL249" s="711">
        <f t="shared" si="166"/>
        <v>-2.6390000000000011</v>
      </c>
      <c r="AM249" s="711">
        <f t="shared" si="166"/>
        <v>0</v>
      </c>
      <c r="AN249" s="711">
        <f t="shared" si="166"/>
        <v>-8.4999999999999076E-2</v>
      </c>
      <c r="AO249" s="711">
        <f t="shared" si="166"/>
        <v>-1.8090000000000011</v>
      </c>
      <c r="AP249" s="711">
        <f t="shared" si="166"/>
        <v>30</v>
      </c>
      <c r="AQ249" s="711">
        <f t="shared" si="166"/>
        <v>20.295000000000002</v>
      </c>
      <c r="AR249" s="737">
        <f t="shared" si="166"/>
        <v>35</v>
      </c>
      <c r="AS249" s="711">
        <f t="shared" si="166"/>
        <v>6.0000000000000018</v>
      </c>
      <c r="AT249" s="711">
        <f t="shared" si="166"/>
        <v>0</v>
      </c>
      <c r="AU249" s="49" t="s">
        <v>931</v>
      </c>
      <c r="AV249" s="565" t="str">
        <f>IFERROR(#REF!/#REF!*100-100,"")</f>
        <v/>
      </c>
      <c r="AW249" s="565" t="e">
        <f>#REF!-#REF!</f>
        <v>#REF!</v>
      </c>
      <c r="AX249" s="565" t="str">
        <f>IFERROR(#REF!/#REF!*100-100,"")</f>
        <v/>
      </c>
      <c r="AY249" s="565" t="e">
        <f>#REF!-#REF!</f>
        <v>#REF!</v>
      </c>
      <c r="AZ249" s="565" t="str">
        <f>IFERROR(#REF!/#REF!*100-100,"")</f>
        <v/>
      </c>
      <c r="BA249" s="565" t="e">
        <f>#REF!-#REF!</f>
        <v>#REF!</v>
      </c>
      <c r="BB249" s="565" t="str">
        <f>IFERROR(#REF!/I249*100-100,"")</f>
        <v/>
      </c>
      <c r="BC249" s="565" t="e">
        <f>#REF!-I249</f>
        <v>#REF!</v>
      </c>
      <c r="BE249" s="580" t="e">
        <f>#REF!-I249</f>
        <v>#REF!</v>
      </c>
      <c r="BF249" s="580" t="e">
        <f>#REF!-I249</f>
        <v>#REF!</v>
      </c>
      <c r="BG249" s="580" t="e">
        <f>#REF!-#REF!</f>
        <v>#REF!</v>
      </c>
      <c r="BH249" s="580" t="e">
        <f>#REF!-#REF!</f>
        <v>#REF!</v>
      </c>
    </row>
    <row r="250" spans="1:73" x14ac:dyDescent="0.25">
      <c r="A250" s="587"/>
      <c r="B250" s="1220" t="str">
        <f>B245</f>
        <v>Debt securities</v>
      </c>
      <c r="C250" s="778"/>
      <c r="D250" s="778"/>
      <c r="E250" s="778"/>
      <c r="F250" s="778"/>
      <c r="G250" s="778"/>
      <c r="H250" s="44"/>
      <c r="I250" s="44"/>
      <c r="J250" s="44"/>
      <c r="K250" s="44"/>
      <c r="L250" s="44"/>
      <c r="M250" s="793">
        <f>Sum_Bud_data!N86</f>
        <v>15</v>
      </c>
      <c r="N250" s="793">
        <f>Sum_Bud_data!O86</f>
        <v>43.566000000000003</v>
      </c>
      <c r="O250" s="793">
        <f>Sum_Bud_data!P86</f>
        <v>33.86</v>
      </c>
      <c r="P250" s="793">
        <f>Sum_Bud_data!U86</f>
        <v>54.872</v>
      </c>
      <c r="Q250" s="793">
        <f>Sum_Bud_data!Z86</f>
        <v>21.1</v>
      </c>
      <c r="R250" s="1206">
        <f>Sum_Bud_data!AE86</f>
        <v>5.508</v>
      </c>
      <c r="S250" s="772"/>
      <c r="T250" s="640"/>
      <c r="U250" s="640"/>
      <c r="V250" s="640"/>
      <c r="W250" s="640"/>
      <c r="X250" s="640"/>
      <c r="Y250" s="640"/>
      <c r="Z250" s="640"/>
      <c r="AA250" s="640"/>
      <c r="AB250" s="640"/>
      <c r="AC250" s="640"/>
      <c r="AD250" s="551"/>
      <c r="AE250" s="711"/>
      <c r="AF250" s="711"/>
      <c r="AG250" s="711"/>
      <c r="AH250" s="711"/>
      <c r="AI250" s="711"/>
      <c r="AJ250" s="711"/>
      <c r="AK250" s="711"/>
      <c r="AL250" s="711"/>
      <c r="AM250" s="711"/>
      <c r="AN250" s="711"/>
      <c r="AO250" s="711"/>
      <c r="AP250" s="711"/>
      <c r="AQ250" s="711"/>
      <c r="AR250" s="737"/>
      <c r="AS250" s="711"/>
      <c r="AT250" s="711"/>
      <c r="AU250" s="49"/>
      <c r="AV250" s="565"/>
      <c r="AW250" s="565"/>
      <c r="AX250" s="565"/>
      <c r="AY250" s="565"/>
      <c r="AZ250" s="565"/>
      <c r="BA250" s="565"/>
      <c r="BB250" s="565"/>
      <c r="BC250" s="565"/>
      <c r="BE250" s="580"/>
      <c r="BF250" s="580"/>
      <c r="BG250" s="580"/>
      <c r="BH250" s="580"/>
    </row>
    <row r="251" spans="1:73" x14ac:dyDescent="0.25">
      <c r="A251" s="587"/>
      <c r="B251" s="1220" t="s">
        <v>1002</v>
      </c>
      <c r="C251" s="778">
        <f>[6]Sum_Bud_data!S86</f>
        <v>16.074000000000002</v>
      </c>
      <c r="D251" s="778">
        <f>[6]Sum_Bud_data!T86</f>
        <v>17.100000000000001</v>
      </c>
      <c r="E251" s="778">
        <f>[6]Sum_Bud_data!U86</f>
        <v>15.153600000000001</v>
      </c>
      <c r="F251" s="778">
        <f>[6]Sum_Bud_data!V86</f>
        <v>0</v>
      </c>
      <c r="G251" s="778">
        <f>[6]Sum_Bud_data!W86</f>
        <v>0</v>
      </c>
      <c r="H251" s="44">
        <f>[6]Sum_Bud_data!X86</f>
        <v>15.153600000000001</v>
      </c>
      <c r="I251" s="44">
        <f>[6]Sum_Bud_data!AG86</f>
        <v>31.860427899999998</v>
      </c>
      <c r="J251" s="44">
        <f>[7]Sum_Bud_data!AX86</f>
        <v>12.375999999999999</v>
      </c>
      <c r="K251" s="44">
        <f>[7]Sum_Bud_data!BH86</f>
        <v>15.846</v>
      </c>
      <c r="L251" s="44">
        <f>[7]Sum_Bud_data!BM86</f>
        <v>15.015000000000001</v>
      </c>
      <c r="M251" s="793">
        <f>Sum_Bud_data!N87</f>
        <v>0</v>
      </c>
      <c r="N251" s="793">
        <f>Sum_Bud_data!O87</f>
        <v>0</v>
      </c>
      <c r="O251" s="793">
        <f>Sum_Bud_data!P87</f>
        <v>0</v>
      </c>
      <c r="P251" s="793">
        <f>Sum_Bud_data!U87</f>
        <v>0</v>
      </c>
      <c r="Q251" s="793">
        <f>Sum_Bud_data!Z87</f>
        <v>0</v>
      </c>
      <c r="R251" s="1206">
        <f>Sum_Bud_data!AE87</f>
        <v>0</v>
      </c>
      <c r="S251" s="772" t="e">
        <f t="shared" si="147"/>
        <v>#DIV/0!</v>
      </c>
      <c r="T251" s="640"/>
      <c r="U251" s="640"/>
      <c r="V251" s="640"/>
      <c r="W251" s="640"/>
      <c r="X251" s="640"/>
      <c r="Y251" s="640"/>
      <c r="Z251" s="640"/>
      <c r="AA251" s="640"/>
      <c r="AB251" s="640"/>
      <c r="AC251" s="640"/>
      <c r="AD251" s="794" t="s">
        <v>1385</v>
      </c>
      <c r="AE251" s="711">
        <f t="shared" si="166"/>
        <v>16.074000000000002</v>
      </c>
      <c r="AF251" s="711">
        <f t="shared" si="166"/>
        <v>17.100000000000001</v>
      </c>
      <c r="AG251" s="711">
        <f t="shared" si="166"/>
        <v>15.153600000000001</v>
      </c>
      <c r="AH251" s="711">
        <f t="shared" si="166"/>
        <v>0</v>
      </c>
      <c r="AI251" s="711">
        <f t="shared" si="166"/>
        <v>0</v>
      </c>
      <c r="AJ251" s="711">
        <f t="shared" si="166"/>
        <v>15.153600000000001</v>
      </c>
      <c r="AK251" s="711">
        <f t="shared" si="166"/>
        <v>31.860427899999998</v>
      </c>
      <c r="AL251" s="711">
        <f t="shared" si="166"/>
        <v>12.375999999999999</v>
      </c>
      <c r="AM251" s="711">
        <f t="shared" si="166"/>
        <v>15.846</v>
      </c>
      <c r="AN251" s="711">
        <f t="shared" si="166"/>
        <v>15.015000000000001</v>
      </c>
      <c r="AO251" s="711">
        <f t="shared" si="166"/>
        <v>0</v>
      </c>
      <c r="AP251" s="711">
        <f t="shared" si="166"/>
        <v>0</v>
      </c>
      <c r="AQ251" s="711">
        <f t="shared" si="166"/>
        <v>0</v>
      </c>
      <c r="AR251" s="737">
        <f t="shared" si="166"/>
        <v>0</v>
      </c>
      <c r="AS251" s="711">
        <f t="shared" si="166"/>
        <v>0</v>
      </c>
      <c r="AT251" s="711">
        <f t="shared" si="166"/>
        <v>0</v>
      </c>
      <c r="AU251" s="43" t="s">
        <v>1002</v>
      </c>
      <c r="AV251" s="565" t="str">
        <f>IFERROR(#REF!/#REF!*100-100,"")</f>
        <v/>
      </c>
      <c r="AW251" s="565" t="e">
        <f>#REF!-#REF!</f>
        <v>#REF!</v>
      </c>
      <c r="AX251" s="565" t="str">
        <f>IFERROR(#REF!/#REF!*100-100,"")</f>
        <v/>
      </c>
      <c r="AY251" s="565" t="e">
        <f>#REF!-#REF!</f>
        <v>#REF!</v>
      </c>
      <c r="AZ251" s="565" t="str">
        <f>IFERROR(#REF!/#REF!*100-100,"")</f>
        <v/>
      </c>
      <c r="BA251" s="565" t="e">
        <f>#REF!-#REF!</f>
        <v>#REF!</v>
      </c>
      <c r="BB251" s="565" t="str">
        <f>IFERROR(#REF!/I251*100-100,"")</f>
        <v/>
      </c>
      <c r="BC251" s="565" t="e">
        <f>#REF!-I251</f>
        <v>#REF!</v>
      </c>
      <c r="BE251" s="580" t="e">
        <f>#REF!-I251</f>
        <v>#REF!</v>
      </c>
      <c r="BF251" s="580" t="e">
        <f>#REF!-I251</f>
        <v>#REF!</v>
      </c>
      <c r="BG251" s="580" t="e">
        <f>#REF!-#REF!</f>
        <v>#REF!</v>
      </c>
      <c r="BH251" s="580" t="e">
        <f>#REF!-#REF!</f>
        <v>#REF!</v>
      </c>
      <c r="BU251" s="580">
        <f>P248+P242</f>
        <v>0.28129999999999455</v>
      </c>
    </row>
    <row r="252" spans="1:73" x14ac:dyDescent="0.25">
      <c r="A252" s="587"/>
      <c r="B252" s="1220" t="s">
        <v>1079</v>
      </c>
      <c r="C252" s="778">
        <f>[6]Sum_Bud_data!S87</f>
        <v>15.2</v>
      </c>
      <c r="D252" s="778">
        <f>[6]Sum_Bud_data!T87</f>
        <v>15.2</v>
      </c>
      <c r="E252" s="778">
        <f>[6]Sum_Bud_data!U87</f>
        <v>15.153</v>
      </c>
      <c r="F252" s="778">
        <f>[6]Sum_Bud_data!V87</f>
        <v>0</v>
      </c>
      <c r="G252" s="778">
        <f>[6]Sum_Bud_data!W87</f>
        <v>0</v>
      </c>
      <c r="H252" s="44">
        <f>[6]Sum_Bud_data!X87</f>
        <v>15.153</v>
      </c>
      <c r="I252" s="44">
        <f>[6]Sum_Bud_data!AG87</f>
        <v>19</v>
      </c>
      <c r="J252" s="44">
        <f>[7]Sum_Bud_data!AX87</f>
        <v>15.015000000000001</v>
      </c>
      <c r="K252" s="44">
        <f>[7]Sum_Bud_data!BH87</f>
        <v>15.846</v>
      </c>
      <c r="L252" s="44">
        <f>[7]Sum_Bud_data!BM87</f>
        <v>15.1</v>
      </c>
      <c r="M252" s="793">
        <f>Sum_Bud_data!N88</f>
        <v>16.809000000000001</v>
      </c>
      <c r="N252" s="793">
        <f>Sum_Bud_data!O88</f>
        <v>13.566000000000001</v>
      </c>
      <c r="O252" s="793">
        <f>Sum_Bud_data!P88</f>
        <v>13.565</v>
      </c>
      <c r="P252" s="793">
        <f>Sum_Bud_data!U88</f>
        <v>19.872</v>
      </c>
      <c r="Q252" s="793">
        <f>Sum_Bud_data!Z88</f>
        <v>15.1</v>
      </c>
      <c r="R252" s="1206">
        <f>Sum_Bud_data!AE88</f>
        <v>5.508</v>
      </c>
      <c r="S252" s="772">
        <f t="shared" si="147"/>
        <v>-7.3713696004840124E-5</v>
      </c>
      <c r="T252" s="640"/>
      <c r="U252" s="640"/>
      <c r="V252" s="640"/>
      <c r="W252" s="640"/>
      <c r="X252" s="640"/>
      <c r="Y252" s="640"/>
      <c r="Z252" s="640"/>
      <c r="AA252" s="640"/>
      <c r="AB252" s="640"/>
      <c r="AC252" s="640"/>
      <c r="AD252" s="794" t="s">
        <v>1386</v>
      </c>
      <c r="AE252" s="711">
        <f t="shared" si="166"/>
        <v>15.2</v>
      </c>
      <c r="AF252" s="711">
        <f t="shared" si="166"/>
        <v>15.2</v>
      </c>
      <c r="AG252" s="711">
        <f t="shared" si="166"/>
        <v>15.153</v>
      </c>
      <c r="AH252" s="711">
        <f t="shared" si="166"/>
        <v>0</v>
      </c>
      <c r="AI252" s="711">
        <f t="shared" si="166"/>
        <v>0</v>
      </c>
      <c r="AJ252" s="711">
        <f t="shared" si="166"/>
        <v>15.153</v>
      </c>
      <c r="AK252" s="711">
        <f t="shared" si="166"/>
        <v>19</v>
      </c>
      <c r="AL252" s="711">
        <f t="shared" si="166"/>
        <v>15.015000000000001</v>
      </c>
      <c r="AM252" s="711">
        <f t="shared" si="166"/>
        <v>15.846</v>
      </c>
      <c r="AN252" s="711">
        <f t="shared" si="166"/>
        <v>15.1</v>
      </c>
      <c r="AO252" s="711">
        <f t="shared" si="166"/>
        <v>16.809000000000001</v>
      </c>
      <c r="AP252" s="711">
        <f t="shared" si="166"/>
        <v>13.566000000000001</v>
      </c>
      <c r="AQ252" s="711">
        <f t="shared" si="166"/>
        <v>13.565</v>
      </c>
      <c r="AR252" s="737">
        <f t="shared" si="166"/>
        <v>19.872</v>
      </c>
      <c r="AS252" s="711">
        <f t="shared" si="166"/>
        <v>15.1</v>
      </c>
      <c r="AT252" s="711">
        <f t="shared" si="166"/>
        <v>5.508</v>
      </c>
      <c r="AU252" s="43" t="s">
        <v>1079</v>
      </c>
      <c r="AV252" s="565" t="str">
        <f>IFERROR(#REF!/#REF!*100-100,"")</f>
        <v/>
      </c>
      <c r="AW252" s="565" t="e">
        <f>#REF!-#REF!</f>
        <v>#REF!</v>
      </c>
      <c r="AX252" s="565" t="str">
        <f>IFERROR(#REF!/#REF!*100-100,"")</f>
        <v/>
      </c>
      <c r="AY252" s="565" t="e">
        <f>#REF!-#REF!</f>
        <v>#REF!</v>
      </c>
      <c r="AZ252" s="565" t="str">
        <f>IFERROR(#REF!/#REF!*100-100,"")</f>
        <v/>
      </c>
      <c r="BA252" s="565" t="e">
        <f>#REF!-#REF!</f>
        <v>#REF!</v>
      </c>
      <c r="BB252" s="565" t="str">
        <f>IFERROR(#REF!/I252*100-100,"")</f>
        <v/>
      </c>
      <c r="BC252" s="565" t="e">
        <f>#REF!-I252</f>
        <v>#REF!</v>
      </c>
      <c r="BE252" s="580" t="e">
        <f>#REF!-I252</f>
        <v>#REF!</v>
      </c>
      <c r="BF252" s="580" t="e">
        <f>#REF!-I252</f>
        <v>#REF!</v>
      </c>
      <c r="BG252" s="580" t="e">
        <f>#REF!-#REF!</f>
        <v>#REF!</v>
      </c>
      <c r="BH252" s="580" t="e">
        <f>#REF!-#REF!</f>
        <v>#REF!</v>
      </c>
    </row>
    <row r="253" spans="1:73" x14ac:dyDescent="0.25">
      <c r="A253" s="587"/>
      <c r="B253" s="339" t="str">
        <f>Sum_Bud_data!M89</f>
        <v>External</v>
      </c>
      <c r="C253" s="778">
        <f>C254+C255</f>
        <v>-5.5466000000000015</v>
      </c>
      <c r="D253" s="778">
        <f>D254+D255</f>
        <v>-14.9156</v>
      </c>
      <c r="E253" s="778">
        <f>E254+E255</f>
        <v>-13.411521499999999</v>
      </c>
      <c r="F253" s="778">
        <f>F254+F255</f>
        <v>0</v>
      </c>
      <c r="G253" s="778">
        <f>G254+G255</f>
        <v>0</v>
      </c>
      <c r="H253" s="44">
        <f>H254-H255</f>
        <v>-13.411521499999999</v>
      </c>
      <c r="I253" s="44">
        <f>[6]Sum_Bud_data!AG88</f>
        <v>-10.915661439999999</v>
      </c>
      <c r="J253" s="44">
        <f t="shared" ref="J253:R253" si="171">J254-J255</f>
        <v>16.687361139999997</v>
      </c>
      <c r="K253" s="44">
        <f t="shared" si="171"/>
        <v>-12.48247829</v>
      </c>
      <c r="L253" s="44">
        <f t="shared" si="171"/>
        <v>1.9600000000000009</v>
      </c>
      <c r="M253" s="793">
        <f t="shared" si="171"/>
        <v>-46.296460559999993</v>
      </c>
      <c r="N253" s="793">
        <f t="shared" si="171"/>
        <v>-48.406999999999996</v>
      </c>
      <c r="O253" s="1221">
        <f t="shared" si="171"/>
        <v>-48.815899999999999</v>
      </c>
      <c r="P253" s="1222">
        <f>P254-P255</f>
        <v>-51.225700000000003</v>
      </c>
      <c r="Q253" s="1221">
        <f t="shared" si="171"/>
        <v>-51.225700000000003</v>
      </c>
      <c r="R253" s="1223">
        <f t="shared" si="171"/>
        <v>-51.225700000000003</v>
      </c>
      <c r="S253" s="772">
        <f t="shared" si="147"/>
        <v>8.4471254157456599E-3</v>
      </c>
      <c r="T253" s="640"/>
      <c r="U253" s="640"/>
      <c r="V253" s="640"/>
      <c r="W253" s="640"/>
      <c r="X253" s="640"/>
      <c r="Y253" s="640"/>
      <c r="Z253" s="640"/>
      <c r="AA253" s="640"/>
      <c r="AB253" s="640"/>
      <c r="AC253" s="640"/>
      <c r="AD253" s="551" t="s">
        <v>1387</v>
      </c>
      <c r="AE253" s="711">
        <f t="shared" si="166"/>
        <v>-5.5466000000000015</v>
      </c>
      <c r="AF253" s="711">
        <f t="shared" si="166"/>
        <v>-14.9156</v>
      </c>
      <c r="AG253" s="711">
        <f t="shared" si="166"/>
        <v>-13.411521499999999</v>
      </c>
      <c r="AH253" s="711">
        <f t="shared" si="166"/>
        <v>0</v>
      </c>
      <c r="AI253" s="711">
        <f t="shared" si="166"/>
        <v>0</v>
      </c>
      <c r="AJ253" s="711">
        <f t="shared" si="166"/>
        <v>-13.411521499999999</v>
      </c>
      <c r="AK253" s="711">
        <f t="shared" si="166"/>
        <v>-10.915661439999999</v>
      </c>
      <c r="AL253" s="711">
        <f t="shared" si="166"/>
        <v>16.687361139999997</v>
      </c>
      <c r="AM253" s="711">
        <f t="shared" si="166"/>
        <v>-12.48247829</v>
      </c>
      <c r="AN253" s="711">
        <f t="shared" si="166"/>
        <v>1.9600000000000009</v>
      </c>
      <c r="AO253" s="711">
        <f t="shared" si="166"/>
        <v>-46.296460559999993</v>
      </c>
      <c r="AP253" s="711">
        <f t="shared" si="166"/>
        <v>-48.406999999999996</v>
      </c>
      <c r="AQ253" s="711">
        <f t="shared" si="166"/>
        <v>-48.815899999999999</v>
      </c>
      <c r="AR253" s="737">
        <f t="shared" si="166"/>
        <v>-51.225700000000003</v>
      </c>
      <c r="AS253" s="711">
        <f t="shared" si="166"/>
        <v>-51.225700000000003</v>
      </c>
      <c r="AT253" s="711">
        <f t="shared" si="166"/>
        <v>-51.225700000000003</v>
      </c>
      <c r="AU253" s="49" t="s">
        <v>1017</v>
      </c>
      <c r="AV253" s="565" t="str">
        <f>IFERROR(#REF!/#REF!*100-100,"")</f>
        <v/>
      </c>
      <c r="AW253" s="565" t="e">
        <f>#REF!-#REF!</f>
        <v>#REF!</v>
      </c>
      <c r="AX253" s="565" t="str">
        <f>IFERROR(#REF!/#REF!*100-100,"")</f>
        <v/>
      </c>
      <c r="AY253" s="565" t="e">
        <f>#REF!-#REF!</f>
        <v>#REF!</v>
      </c>
      <c r="AZ253" s="565" t="str">
        <f>IFERROR(#REF!/#REF!*100-100,"")</f>
        <v/>
      </c>
      <c r="BA253" s="565" t="e">
        <f>#REF!-#REF!</f>
        <v>#REF!</v>
      </c>
      <c r="BB253" s="565" t="str">
        <f>IFERROR(#REF!/I253*100-100,"")</f>
        <v/>
      </c>
      <c r="BC253" s="565" t="e">
        <f>#REF!-I253</f>
        <v>#REF!</v>
      </c>
      <c r="BE253" s="580" t="e">
        <f>#REF!-I253</f>
        <v>#REF!</v>
      </c>
      <c r="BF253" s="580" t="e">
        <f>#REF!-I253</f>
        <v>#REF!</v>
      </c>
      <c r="BG253" s="580" t="e">
        <f>#REF!-#REF!</f>
        <v>#REF!</v>
      </c>
      <c r="BH253" s="580" t="e">
        <f>#REF!-#REF!</f>
        <v>#REF!</v>
      </c>
    </row>
    <row r="254" spans="1:73" x14ac:dyDescent="0.25">
      <c r="A254" s="587"/>
      <c r="B254" s="1220" t="s">
        <v>1002</v>
      </c>
      <c r="C254" s="778">
        <f>[6]Sum_Bud_data!S89</f>
        <v>12.7545</v>
      </c>
      <c r="D254" s="778">
        <f>[6]Sum_Bud_data!T89</f>
        <v>0</v>
      </c>
      <c r="E254" s="778">
        <f>[6]Sum_Bud_data!U89</f>
        <v>0</v>
      </c>
      <c r="F254" s="778">
        <f>[6]Sum_Bud_data!V89</f>
        <v>0</v>
      </c>
      <c r="G254" s="778">
        <f>[6]Sum_Bud_data!W89</f>
        <v>0</v>
      </c>
      <c r="H254" s="44">
        <f>[6]Sum_Bud_data!X89</f>
        <v>0</v>
      </c>
      <c r="I254" s="44">
        <f>[6]Sum_Bud_data!AG89</f>
        <v>0</v>
      </c>
      <c r="J254" s="44">
        <f>[7]Sum_Bud_data!AX89</f>
        <v>22.947534459999996</v>
      </c>
      <c r="K254" s="44">
        <f>[7]Sum_Bud_data!BH89</f>
        <v>0</v>
      </c>
      <c r="L254" s="44">
        <f>[7]Sum_Bud_data!BM89</f>
        <v>22</v>
      </c>
      <c r="M254" s="1224">
        <f>Sum_Bud_data!N90</f>
        <v>0</v>
      </c>
      <c r="N254" s="1224">
        <f>Sum_Bud_data!O90</f>
        <v>0</v>
      </c>
      <c r="O254" s="1224">
        <f>Sum_Bud_data!P90</f>
        <v>0</v>
      </c>
      <c r="P254" s="1224">
        <f>Sum_Bud_data!U90</f>
        <v>0</v>
      </c>
      <c r="Q254" s="1224">
        <f>Sum_Bud_data!Z90</f>
        <v>0</v>
      </c>
      <c r="R254" s="1225">
        <f>Sum_Bud_data!AE90</f>
        <v>0</v>
      </c>
      <c r="S254" s="772"/>
      <c r="T254" s="640"/>
      <c r="U254" s="640"/>
      <c r="V254" s="640"/>
      <c r="W254" s="640"/>
      <c r="X254" s="640"/>
      <c r="Y254" s="640"/>
      <c r="Z254" s="640"/>
      <c r="AA254" s="640"/>
      <c r="AB254" s="640"/>
      <c r="AC254" s="640"/>
      <c r="AD254" s="794" t="s">
        <v>1385</v>
      </c>
      <c r="AE254" s="711">
        <f t="shared" si="166"/>
        <v>12.7545</v>
      </c>
      <c r="AF254" s="711">
        <f t="shared" si="166"/>
        <v>0</v>
      </c>
      <c r="AG254" s="711">
        <f t="shared" si="166"/>
        <v>0</v>
      </c>
      <c r="AH254" s="711">
        <f t="shared" si="166"/>
        <v>0</v>
      </c>
      <c r="AI254" s="711">
        <f t="shared" si="166"/>
        <v>0</v>
      </c>
      <c r="AJ254" s="711">
        <f t="shared" si="166"/>
        <v>0</v>
      </c>
      <c r="AK254" s="711">
        <f t="shared" si="166"/>
        <v>0</v>
      </c>
      <c r="AL254" s="711">
        <f t="shared" si="166"/>
        <v>22.947534459999996</v>
      </c>
      <c r="AM254" s="711">
        <f t="shared" si="166"/>
        <v>0</v>
      </c>
      <c r="AN254" s="711">
        <f t="shared" si="166"/>
        <v>22</v>
      </c>
      <c r="AO254" s="711">
        <f t="shared" si="166"/>
        <v>0</v>
      </c>
      <c r="AP254" s="711">
        <f t="shared" si="166"/>
        <v>0</v>
      </c>
      <c r="AQ254" s="711">
        <f t="shared" si="166"/>
        <v>0</v>
      </c>
      <c r="AR254" s="737">
        <f t="shared" si="166"/>
        <v>0</v>
      </c>
      <c r="AS254" s="711">
        <f t="shared" si="166"/>
        <v>0</v>
      </c>
      <c r="AT254" s="711">
        <f t="shared" si="166"/>
        <v>0</v>
      </c>
      <c r="AU254" s="43" t="s">
        <v>1002</v>
      </c>
      <c r="AV254" s="565" t="str">
        <f>IFERROR(#REF!/#REF!*100-100,"")</f>
        <v/>
      </c>
      <c r="AW254" s="565" t="e">
        <f>#REF!-#REF!</f>
        <v>#REF!</v>
      </c>
      <c r="AX254" s="565" t="str">
        <f>IFERROR(#REF!/#REF!*100-100,"")</f>
        <v/>
      </c>
      <c r="AY254" s="565" t="e">
        <f>#REF!-#REF!</f>
        <v>#REF!</v>
      </c>
      <c r="AZ254" s="565" t="str">
        <f>IFERROR(#REF!/#REF!*100-100,"")</f>
        <v/>
      </c>
      <c r="BA254" s="565" t="e">
        <f>#REF!-#REF!</f>
        <v>#REF!</v>
      </c>
      <c r="BB254" s="565" t="str">
        <f>IFERROR(#REF!/I254*100-100,"")</f>
        <v/>
      </c>
      <c r="BC254" s="565" t="e">
        <f>#REF!-I254</f>
        <v>#REF!</v>
      </c>
      <c r="BE254" s="580" t="e">
        <f>#REF!-I254</f>
        <v>#REF!</v>
      </c>
      <c r="BF254" s="580" t="e">
        <f>#REF!-I254</f>
        <v>#REF!</v>
      </c>
      <c r="BG254" s="580" t="e">
        <f>#REF!-#REF!</f>
        <v>#REF!</v>
      </c>
      <c r="BH254" s="580" t="e">
        <f>#REF!-#REF!</f>
        <v>#REF!</v>
      </c>
    </row>
    <row r="255" spans="1:73" x14ac:dyDescent="0.25">
      <c r="A255" s="587"/>
      <c r="B255" s="1235" t="s">
        <v>1079</v>
      </c>
      <c r="C255" s="1236">
        <f>-[6]Sum_Bud_data!S90</f>
        <v>-18.301100000000002</v>
      </c>
      <c r="D255" s="1236">
        <f>-[6]Sum_Bud_data!T90</f>
        <v>-14.9156</v>
      </c>
      <c r="E255" s="1236">
        <f>-[6]Sum_Bud_data!U90</f>
        <v>-13.411521499999999</v>
      </c>
      <c r="F255" s="1236">
        <f>-[6]Sum_Bud_data!V90</f>
        <v>0</v>
      </c>
      <c r="G255" s="1236">
        <f>-[6]Sum_Bud_data!W90</f>
        <v>0</v>
      </c>
      <c r="H255" s="1237">
        <f>[6]Sum_Bud_data!X90</f>
        <v>13.411521499999999</v>
      </c>
      <c r="I255" s="1237">
        <f>[6]Sum_Bud_data!AG90</f>
        <v>10.915661439999999</v>
      </c>
      <c r="J255" s="1237">
        <f>[7]Sum_Bud_data!AX90</f>
        <v>6.2601733200000007</v>
      </c>
      <c r="K255" s="1237">
        <f>[7]Sum_Bud_data!BH90</f>
        <v>12.48247829</v>
      </c>
      <c r="L255" s="1237">
        <f>[7]Sum_Bud_data!BM90</f>
        <v>20.04</v>
      </c>
      <c r="M255" s="1238">
        <f>Sum_Bud_data!N91</f>
        <v>46.296460559999993</v>
      </c>
      <c r="N255" s="1238">
        <f>Sum_Bud_data!O91</f>
        <v>48.406999999999996</v>
      </c>
      <c r="O255" s="1238">
        <f>Sum_Bud_data!P91</f>
        <v>48.815899999999999</v>
      </c>
      <c r="P255" s="1238">
        <f>Sum_Bud_data!U91</f>
        <v>51.225700000000003</v>
      </c>
      <c r="Q255" s="1238">
        <f>Sum_Bud_data!Z91</f>
        <v>51.225700000000003</v>
      </c>
      <c r="R255" s="1239">
        <f>Sum_Bud_data!AE91</f>
        <v>51.225700000000003</v>
      </c>
      <c r="S255" s="772">
        <f t="shared" si="147"/>
        <v>8.4471254157456599E-3</v>
      </c>
      <c r="T255" s="640"/>
      <c r="U255" s="640"/>
      <c r="V255" s="640"/>
      <c r="W255" s="640"/>
      <c r="X255" s="640"/>
      <c r="Y255" s="640"/>
      <c r="Z255" s="640"/>
      <c r="AA255" s="640"/>
      <c r="AB255" s="640"/>
      <c r="AC255" s="640"/>
      <c r="AD255" s="794" t="s">
        <v>1386</v>
      </c>
      <c r="AE255" s="711">
        <f t="shared" si="166"/>
        <v>-18.301100000000002</v>
      </c>
      <c r="AF255" s="711">
        <f t="shared" si="166"/>
        <v>-14.9156</v>
      </c>
      <c r="AG255" s="711">
        <f t="shared" si="166"/>
        <v>-13.411521499999999</v>
      </c>
      <c r="AH255" s="711">
        <f t="shared" si="166"/>
        <v>0</v>
      </c>
      <c r="AI255" s="711">
        <f t="shared" si="166"/>
        <v>0</v>
      </c>
      <c r="AJ255" s="711">
        <f t="shared" si="166"/>
        <v>13.411521499999999</v>
      </c>
      <c r="AK255" s="711">
        <f t="shared" si="166"/>
        <v>10.915661439999999</v>
      </c>
      <c r="AL255" s="711">
        <f t="shared" si="166"/>
        <v>6.2601733200000007</v>
      </c>
      <c r="AM255" s="711">
        <f t="shared" si="166"/>
        <v>12.48247829</v>
      </c>
      <c r="AN255" s="711">
        <f t="shared" si="166"/>
        <v>20.04</v>
      </c>
      <c r="AO255" s="711">
        <f t="shared" si="166"/>
        <v>46.296460559999993</v>
      </c>
      <c r="AP255" s="711">
        <f t="shared" si="166"/>
        <v>48.406999999999996</v>
      </c>
      <c r="AQ255" s="711">
        <f t="shared" si="166"/>
        <v>48.815899999999999</v>
      </c>
      <c r="AR255" s="737">
        <f t="shared" si="166"/>
        <v>51.225700000000003</v>
      </c>
      <c r="AS255" s="711">
        <f t="shared" si="166"/>
        <v>51.225700000000003</v>
      </c>
      <c r="AT255" s="711">
        <f t="shared" si="166"/>
        <v>51.225700000000003</v>
      </c>
      <c r="AU255" s="43" t="s">
        <v>1079</v>
      </c>
      <c r="AV255" s="565" t="str">
        <f>IFERROR(#REF!/#REF!*100-100,"")</f>
        <v/>
      </c>
      <c r="AW255" s="565" t="e">
        <f>#REF!-#REF!</f>
        <v>#REF!</v>
      </c>
      <c r="AX255" s="565" t="str">
        <f>IFERROR(#REF!/#REF!*100-100,"")</f>
        <v/>
      </c>
      <c r="AY255" s="565" t="e">
        <f>#REF!-#REF!</f>
        <v>#REF!</v>
      </c>
      <c r="AZ255" s="565" t="str">
        <f>IFERROR(#REF!/#REF!*100-100,"")</f>
        <v/>
      </c>
      <c r="BA255" s="565" t="e">
        <f>#REF!-#REF!</f>
        <v>#REF!</v>
      </c>
      <c r="BB255" s="565" t="str">
        <f>IFERROR(#REF!/I255*100-100,"")</f>
        <v/>
      </c>
      <c r="BC255" s="565" t="e">
        <f>#REF!-I255</f>
        <v>#REF!</v>
      </c>
      <c r="BE255" s="580" t="e">
        <f>#REF!-I255</f>
        <v>#REF!</v>
      </c>
      <c r="BF255" s="580" t="e">
        <f>#REF!-I255</f>
        <v>#REF!</v>
      </c>
      <c r="BG255" s="580" t="e">
        <f>#REF!-#REF!</f>
        <v>#REF!</v>
      </c>
      <c r="BH255" s="580" t="e">
        <f>#REF!-#REF!</f>
        <v>#REF!</v>
      </c>
    </row>
    <row r="256" spans="1:73" x14ac:dyDescent="0.25">
      <c r="A256" s="587"/>
      <c r="B256" s="43"/>
      <c r="C256" s="778"/>
      <c r="D256" s="778"/>
      <c r="E256" s="778"/>
      <c r="F256" s="778"/>
      <c r="G256" s="778"/>
      <c r="H256" s="44"/>
      <c r="I256" s="44"/>
      <c r="J256" s="44"/>
      <c r="K256" s="44"/>
      <c r="L256" s="44"/>
      <c r="M256" s="793"/>
      <c r="N256" s="971"/>
      <c r="Q256" s="727"/>
      <c r="R256" s="1162"/>
      <c r="S256" s="772"/>
      <c r="T256" s="640"/>
      <c r="U256" s="1518" t="str">
        <f t="shared" ref="U256:Z256" si="172">M3</f>
        <v>Actual FY2025</v>
      </c>
      <c r="V256" s="1518" t="str">
        <f t="shared" si="172"/>
        <v>Budget Estimate 2025/26</v>
      </c>
      <c r="W256" s="1518" t="str">
        <f t="shared" si="172"/>
        <v>Revised Estimate 2024/25</v>
      </c>
      <c r="X256" s="1518" t="str">
        <f t="shared" si="172"/>
        <v xml:space="preserve">Budget Estimate 2026/27 </v>
      </c>
      <c r="Y256" s="1518" t="str">
        <f t="shared" si="172"/>
        <v>Budget Estimate 2027/28</v>
      </c>
      <c r="Z256" s="1518" t="str">
        <f t="shared" si="172"/>
        <v>Budget Estimate 2028/29</v>
      </c>
      <c r="AA256" s="640"/>
      <c r="AB256" s="640"/>
      <c r="AC256" s="640"/>
      <c r="AD256" s="794"/>
      <c r="AE256" s="711"/>
      <c r="AF256" s="711"/>
      <c r="AG256" s="711"/>
      <c r="AH256" s="711"/>
      <c r="AI256" s="711"/>
      <c r="AJ256" s="711"/>
      <c r="AK256" s="711"/>
      <c r="AL256" s="711"/>
      <c r="AM256" s="711"/>
      <c r="AN256" s="711"/>
      <c r="AO256" s="711"/>
      <c r="AP256" s="710"/>
      <c r="AQ256" s="710"/>
      <c r="AR256" s="711"/>
      <c r="AS256" s="711"/>
      <c r="AU256" s="43"/>
      <c r="AV256" s="565"/>
      <c r="AW256" s="565"/>
      <c r="AX256" s="565"/>
      <c r="AY256" s="565"/>
      <c r="AZ256" s="565"/>
      <c r="BA256" s="565"/>
      <c r="BB256" s="565"/>
      <c r="BC256" s="565"/>
      <c r="BE256" s="580"/>
      <c r="BF256" s="580"/>
      <c r="BG256" s="580"/>
      <c r="BH256" s="580"/>
    </row>
    <row r="257" spans="1:60" x14ac:dyDescent="0.25">
      <c r="A257" s="587"/>
      <c r="B257" s="795" t="s">
        <v>1002</v>
      </c>
      <c r="C257" s="796">
        <f t="shared" ref="C257:P257" si="173">SUM(C251,C254)</f>
        <v>28.828500000000002</v>
      </c>
      <c r="D257" s="796">
        <f t="shared" si="173"/>
        <v>17.100000000000001</v>
      </c>
      <c r="E257" s="796">
        <f t="shared" si="173"/>
        <v>15.153600000000001</v>
      </c>
      <c r="F257" s="796">
        <f t="shared" si="173"/>
        <v>0</v>
      </c>
      <c r="G257" s="796">
        <f t="shared" si="173"/>
        <v>0</v>
      </c>
      <c r="H257" s="796">
        <f t="shared" si="173"/>
        <v>15.153600000000001</v>
      </c>
      <c r="I257" s="796">
        <f t="shared" si="173"/>
        <v>31.860427899999998</v>
      </c>
      <c r="J257" s="796">
        <f t="shared" si="173"/>
        <v>35.323534459999998</v>
      </c>
      <c r="K257" s="796">
        <f t="shared" si="173"/>
        <v>15.846</v>
      </c>
      <c r="L257" s="796">
        <f t="shared" si="173"/>
        <v>37.015000000000001</v>
      </c>
      <c r="M257" s="1072">
        <f>SUM(M251,M254)</f>
        <v>0</v>
      </c>
      <c r="N257" s="1073">
        <f t="shared" si="173"/>
        <v>0</v>
      </c>
      <c r="O257" s="1014">
        <f t="shared" si="173"/>
        <v>0</v>
      </c>
      <c r="P257" s="1074">
        <f t="shared" si="173"/>
        <v>0</v>
      </c>
      <c r="Q257" s="1074">
        <f>SUM(Q251,Q254)</f>
        <v>0</v>
      </c>
      <c r="R257" s="1175">
        <f>SUM(R251,R254)</f>
        <v>0</v>
      </c>
      <c r="S257" s="640"/>
      <c r="T257" s="640"/>
      <c r="U257" s="1518"/>
      <c r="V257" s="1518"/>
      <c r="W257" s="1518"/>
      <c r="X257" s="1518"/>
      <c r="Y257" s="1518"/>
      <c r="Z257" s="1518"/>
      <c r="AA257" s="580"/>
      <c r="AB257" s="640"/>
      <c r="AC257" s="640"/>
      <c r="AD257" s="794"/>
      <c r="AE257" s="711"/>
      <c r="AF257" s="711"/>
      <c r="AG257" s="711"/>
      <c r="AH257" s="711"/>
      <c r="AI257" s="711"/>
      <c r="AJ257" s="711"/>
      <c r="AK257" s="711"/>
      <c r="AL257" s="711"/>
      <c r="AM257" s="711"/>
      <c r="AN257" s="711"/>
      <c r="AO257" s="711"/>
      <c r="AP257" s="710"/>
      <c r="AQ257" s="710"/>
      <c r="AR257" s="711"/>
      <c r="AS257" s="711"/>
      <c r="AU257" s="43"/>
      <c r="AV257" s="565"/>
      <c r="AW257" s="565"/>
      <c r="AX257" s="565"/>
      <c r="AY257" s="565"/>
      <c r="AZ257" s="565"/>
      <c r="BA257" s="565"/>
      <c r="BB257" s="565"/>
      <c r="BC257" s="565"/>
      <c r="BE257" s="580"/>
      <c r="BF257" s="580"/>
      <c r="BG257" s="580"/>
      <c r="BH257" s="580"/>
    </row>
    <row r="258" spans="1:60" x14ac:dyDescent="0.25">
      <c r="A258" s="587"/>
      <c r="B258" s="795"/>
      <c r="C258" s="796"/>
      <c r="D258" s="796"/>
      <c r="E258" s="796"/>
      <c r="F258" s="796"/>
      <c r="G258" s="796"/>
      <c r="H258" s="797"/>
      <c r="I258" s="797"/>
      <c r="J258" s="797"/>
      <c r="K258" s="797"/>
      <c r="L258" s="797"/>
      <c r="M258" s="1072"/>
      <c r="N258" s="1073"/>
      <c r="O258" s="1075"/>
      <c r="P258" s="1074"/>
      <c r="Q258" s="1074"/>
      <c r="R258" s="1175"/>
      <c r="S258" s="640"/>
      <c r="T258" s="798" t="s">
        <v>1492</v>
      </c>
      <c r="U258" s="640">
        <f t="shared" ref="U258:Z258" si="174">M263</f>
        <v>63.105460559999997</v>
      </c>
      <c r="V258" s="640">
        <f t="shared" si="174"/>
        <v>61.972999999999999</v>
      </c>
      <c r="W258" s="640">
        <f t="shared" si="174"/>
        <v>62.380899999999997</v>
      </c>
      <c r="X258" s="640">
        <f t="shared" si="174"/>
        <v>71.097700000000003</v>
      </c>
      <c r="Y258" s="640">
        <f t="shared" si="174"/>
        <v>66.325699999999998</v>
      </c>
      <c r="Z258" s="640">
        <f t="shared" si="174"/>
        <v>56.733700000000006</v>
      </c>
      <c r="AA258" s="640"/>
      <c r="AB258" s="640"/>
      <c r="AC258" s="640"/>
      <c r="AD258" s="794"/>
      <c r="AE258" s="711"/>
      <c r="AF258" s="711"/>
      <c r="AG258" s="711"/>
      <c r="AH258" s="711"/>
      <c r="AI258" s="711"/>
      <c r="AJ258" s="711"/>
      <c r="AK258" s="711"/>
      <c r="AL258" s="711"/>
      <c r="AM258" s="711"/>
      <c r="AN258" s="711"/>
      <c r="AO258" s="711"/>
      <c r="AP258" s="710"/>
      <c r="AQ258" s="710"/>
      <c r="AR258" s="711"/>
      <c r="AS258" s="711"/>
      <c r="AU258" s="43"/>
      <c r="AV258" s="565"/>
      <c r="AW258" s="565"/>
      <c r="AX258" s="565"/>
      <c r="AY258" s="565"/>
      <c r="AZ258" s="565"/>
      <c r="BA258" s="565"/>
      <c r="BB258" s="565"/>
      <c r="BC258" s="565"/>
      <c r="BE258" s="580"/>
      <c r="BF258" s="580"/>
      <c r="BG258" s="580"/>
      <c r="BH258" s="580"/>
    </row>
    <row r="259" spans="1:60" x14ac:dyDescent="0.25">
      <c r="A259" s="587"/>
      <c r="B259" s="799" t="s">
        <v>1493</v>
      </c>
      <c r="C259" s="799"/>
      <c r="D259" s="799"/>
      <c r="E259" s="799"/>
      <c r="F259" s="799"/>
      <c r="G259" s="799"/>
      <c r="H259" s="800"/>
      <c r="I259" s="800"/>
      <c r="J259" s="800"/>
      <c r="K259" s="800"/>
      <c r="L259" s="800"/>
      <c r="M259" s="1076"/>
      <c r="N259" s="1077"/>
      <c r="O259" s="1075"/>
      <c r="P259" s="1074"/>
      <c r="Q259" s="1074"/>
      <c r="R259" s="1175"/>
      <c r="T259" s="540" t="s">
        <v>1114</v>
      </c>
      <c r="U259" s="640">
        <f t="shared" ref="U259:Z259" si="175">M271</f>
        <v>384.34131522999996</v>
      </c>
      <c r="V259" s="640">
        <f t="shared" si="175"/>
        <v>420.488</v>
      </c>
      <c r="W259" s="640">
        <f t="shared" si="175"/>
        <v>404.52059999999994</v>
      </c>
      <c r="X259" s="640">
        <f t="shared" si="175"/>
        <v>413.65089999999998</v>
      </c>
      <c r="Y259" s="640">
        <f t="shared" si="175"/>
        <v>461.01300000000003</v>
      </c>
      <c r="Z259" s="640">
        <f t="shared" si="175"/>
        <v>484.7928</v>
      </c>
      <c r="AP259" s="537"/>
      <c r="AQ259" s="537"/>
      <c r="AU259" s="39"/>
      <c r="AV259" s="565" t="str">
        <f>IFERROR(#REF!/#REF!*100-100,"")</f>
        <v/>
      </c>
      <c r="AW259" s="565" t="e">
        <f>#REF!-#REF!</f>
        <v>#REF!</v>
      </c>
      <c r="AX259" s="565" t="str">
        <f>IFERROR(#REF!/#REF!*100-100,"")</f>
        <v/>
      </c>
      <c r="AY259" s="565" t="e">
        <f>#REF!-#REF!</f>
        <v>#REF!</v>
      </c>
      <c r="AZ259" s="565" t="str">
        <f>IFERROR(#REF!/#REF!*100-100,"")</f>
        <v/>
      </c>
      <c r="BA259" s="565" t="e">
        <f>#REF!-#REF!</f>
        <v>#REF!</v>
      </c>
      <c r="BB259" s="565" t="str">
        <f>IFERROR(#REF!/I259*100-100,"")</f>
        <v/>
      </c>
      <c r="BC259" s="565" t="e">
        <f>#REF!-I259</f>
        <v>#REF!</v>
      </c>
    </row>
    <row r="260" spans="1:60" ht="45" x14ac:dyDescent="0.25">
      <c r="A260" s="587"/>
      <c r="B260" s="548"/>
      <c r="C260" s="43"/>
      <c r="D260" s="43"/>
      <c r="E260" s="43"/>
      <c r="F260" s="43"/>
      <c r="G260" s="547" t="s">
        <v>1471</v>
      </c>
      <c r="H260" s="547" t="s">
        <v>1472</v>
      </c>
      <c r="I260" s="547" t="s">
        <v>1473</v>
      </c>
      <c r="J260" s="547" t="s">
        <v>1474</v>
      </c>
      <c r="K260" s="547" t="s">
        <v>1494</v>
      </c>
      <c r="L260" s="547" t="s">
        <v>1495</v>
      </c>
      <c r="M260" s="991" t="s">
        <v>1496</v>
      </c>
      <c r="N260" s="1009" t="s">
        <v>1497</v>
      </c>
      <c r="O260" s="668" t="s">
        <v>1498</v>
      </c>
      <c r="P260" s="683" t="s">
        <v>1499</v>
      </c>
      <c r="Q260" s="683" t="s">
        <v>1500</v>
      </c>
      <c r="R260" s="683" t="s">
        <v>1500</v>
      </c>
      <c r="T260" s="801" t="s">
        <v>1501</v>
      </c>
      <c r="U260" s="802">
        <f t="shared" ref="U260:Z260" si="176">U258/U259</f>
        <v>0.16419119688508124</v>
      </c>
      <c r="V260" s="802">
        <f t="shared" si="176"/>
        <v>0.14738351629535207</v>
      </c>
      <c r="W260" s="802">
        <f t="shared" si="176"/>
        <v>0.1542094518795829</v>
      </c>
      <c r="X260" s="802">
        <f t="shared" si="176"/>
        <v>0.17187850914865652</v>
      </c>
      <c r="Y260" s="802">
        <f t="shared" si="176"/>
        <v>0.14386947873487296</v>
      </c>
      <c r="Z260" s="802">
        <f t="shared" si="176"/>
        <v>0.11702669676612361</v>
      </c>
      <c r="AP260" s="537"/>
      <c r="AQ260" s="537"/>
      <c r="AU260" s="43"/>
      <c r="AV260" s="565" t="str">
        <f>IFERROR(#REF!/#REF!*100-100,"")</f>
        <v/>
      </c>
      <c r="AW260" s="565" t="e">
        <f>#REF!-#REF!</f>
        <v>#REF!</v>
      </c>
      <c r="AX260" s="565" t="str">
        <f>IFERROR(#REF!/#REF!*100-100,"")</f>
        <v/>
      </c>
      <c r="AY260" s="565" t="e">
        <f>#REF!-#REF!</f>
        <v>#REF!</v>
      </c>
      <c r="AZ260" s="565" t="str">
        <f>IFERROR(#REF!/#REF!*100-100,"")</f>
        <v/>
      </c>
      <c r="BA260" s="565" t="e">
        <f>#REF!-#REF!</f>
        <v>#REF!</v>
      </c>
      <c r="BB260" s="565" t="str">
        <f>IFERROR(#REF!/I260*100-100,"")</f>
        <v/>
      </c>
      <c r="BC260" s="565" t="e">
        <f>#REF!-I260</f>
        <v>#REF!</v>
      </c>
    </row>
    <row r="261" spans="1:60" x14ac:dyDescent="0.25">
      <c r="A261" s="587"/>
      <c r="B261" s="43" t="s">
        <v>1502</v>
      </c>
      <c r="C261" s="39"/>
      <c r="D261" s="39"/>
      <c r="E261" s="39"/>
      <c r="F261" s="39"/>
      <c r="G261" s="39"/>
      <c r="H261" s="38"/>
      <c r="I261" s="38"/>
      <c r="J261" s="38"/>
      <c r="K261" s="38"/>
      <c r="L261" s="48">
        <f>'[6]GFS 2022_23 Budget'!BS657/10^6</f>
        <v>6.1348000000000003</v>
      </c>
      <c r="M261" s="1078">
        <f>'[6]GFS 2022_23 Budget'!CA657/10^6</f>
        <v>5.1491789500000005</v>
      </c>
      <c r="N261" s="1079">
        <f>'[6]GFS 2022_23 Budget'!CE657/10^6</f>
        <v>0.15</v>
      </c>
      <c r="O261" s="1001">
        <f>'[6]GFS 2022_23 Budget'!CF657/10^6</f>
        <v>0.15</v>
      </c>
      <c r="P261" s="727">
        <f>'[6]GFS 2022_23 Budget'!CI657/10^6</f>
        <v>0.15</v>
      </c>
      <c r="Q261" s="727">
        <f>'[6]GFS 2022_23 Budget'!CJ657/10^6</f>
        <v>10</v>
      </c>
      <c r="R261" s="1162" t="e">
        <f>'[6]GFS 2022_23 Budget'!CK657/10^6</f>
        <v>#VALUE!</v>
      </c>
      <c r="U261" s="777">
        <v>1</v>
      </c>
      <c r="V261" s="777">
        <v>1</v>
      </c>
      <c r="W261" s="777">
        <v>1</v>
      </c>
      <c r="X261" s="777">
        <v>1</v>
      </c>
      <c r="Y261" s="777">
        <v>1</v>
      </c>
      <c r="Z261" s="777">
        <v>1</v>
      </c>
      <c r="AP261" s="537"/>
      <c r="AQ261" s="537"/>
      <c r="AV261" s="565" t="str">
        <f>IFERROR(#REF!/#REF!*100-100,"")</f>
        <v/>
      </c>
      <c r="AW261" s="565" t="e">
        <f>#REF!-#REF!</f>
        <v>#REF!</v>
      </c>
      <c r="AX261" s="565" t="str">
        <f>IFERROR(#REF!/#REF!*100-100,"")</f>
        <v/>
      </c>
      <c r="AY261" s="565" t="e">
        <f>#REF!-#REF!</f>
        <v>#REF!</v>
      </c>
      <c r="AZ261" s="565" t="str">
        <f>IFERROR(#REF!/#REF!*100-100,"")</f>
        <v/>
      </c>
      <c r="BA261" s="565" t="e">
        <f>#REF!-#REF!</f>
        <v>#REF!</v>
      </c>
      <c r="BB261" s="565" t="str">
        <f>IFERROR(#REF!/I261*100-100,"")</f>
        <v/>
      </c>
      <c r="BC261" s="565" t="e">
        <f>#REF!-I261</f>
        <v>#REF!</v>
      </c>
    </row>
    <row r="262" spans="1:60" x14ac:dyDescent="0.25">
      <c r="A262" s="587"/>
      <c r="B262" s="43" t="s">
        <v>739</v>
      </c>
      <c r="C262" s="39"/>
      <c r="D262" s="39"/>
      <c r="E262" s="39"/>
      <c r="F262" s="39"/>
      <c r="G262" s="39"/>
      <c r="H262" s="38"/>
      <c r="I262" s="38"/>
      <c r="J262" s="48">
        <f>'[6]GFS 2022_23 Budget'!BI640/10^6</f>
        <v>14.255850699999998</v>
      </c>
      <c r="K262" s="48">
        <f>'[6]GFS 2022_23 Budget'!BN640/10^6</f>
        <v>0</v>
      </c>
      <c r="L262" s="48">
        <f>'[6]GFS 2022_23 Budget'!BS640/10^6</f>
        <v>4.7711131999999994</v>
      </c>
      <c r="M262" s="1078">
        <f>'[6]GFS 2022_23 Budget'!CA640/10^6</f>
        <v>0.56054999999999999</v>
      </c>
      <c r="N262" s="1079">
        <f>'[6]GFS 2022_23 Budget'!CE640/10^6</f>
        <v>0.27</v>
      </c>
      <c r="O262" s="1001">
        <f>'[6]GFS 2022_23 Budget'!CF640/10^6</f>
        <v>0</v>
      </c>
      <c r="P262" s="727">
        <f>'[6]GFS 2022_23 Budget'!CI640/10^6</f>
        <v>0.27</v>
      </c>
      <c r="Q262" s="727" t="e">
        <f>'[6]GFS 2022_23 Budget'!CJ640/10^6</f>
        <v>#VALUE!</v>
      </c>
      <c r="R262" s="1162">
        <f>'[6]GFS 2022_23 Budget'!CK640/10^6</f>
        <v>0</v>
      </c>
      <c r="U262" s="803">
        <f t="shared" ref="U262:Z262" si="177">U261-U260</f>
        <v>0.83580880311491879</v>
      </c>
      <c r="V262" s="803">
        <f t="shared" si="177"/>
        <v>0.85261648370464793</v>
      </c>
      <c r="W262" s="803">
        <f t="shared" si="177"/>
        <v>0.8457905481204171</v>
      </c>
      <c r="X262" s="803">
        <f t="shared" si="177"/>
        <v>0.82812149085134346</v>
      </c>
      <c r="Y262" s="803">
        <f t="shared" si="177"/>
        <v>0.85613052126512701</v>
      </c>
      <c r="Z262" s="803">
        <f t="shared" si="177"/>
        <v>0.88297330323387635</v>
      </c>
      <c r="AP262" s="537"/>
      <c r="AQ262" s="537"/>
      <c r="AV262" s="565"/>
      <c r="AW262" s="565"/>
      <c r="AX262" s="565"/>
      <c r="AY262" s="565"/>
      <c r="AZ262" s="565"/>
      <c r="BA262" s="565"/>
      <c r="BB262" s="565"/>
      <c r="BC262" s="565"/>
    </row>
    <row r="263" spans="1:60" x14ac:dyDescent="0.25">
      <c r="A263" s="587"/>
      <c r="B263" s="804" t="s">
        <v>1503</v>
      </c>
      <c r="C263" s="804"/>
      <c r="D263" s="804"/>
      <c r="E263" s="804"/>
      <c r="F263" s="804"/>
      <c r="G263" s="804"/>
      <c r="H263" s="792"/>
      <c r="I263" s="792"/>
      <c r="J263" s="792"/>
      <c r="K263" s="792">
        <f>K254+K251</f>
        <v>15.846</v>
      </c>
      <c r="L263" s="792">
        <f>L254+L251</f>
        <v>37.015000000000001</v>
      </c>
      <c r="M263" s="1080">
        <f t="shared" ref="M263:R263" si="178">M252+M255</f>
        <v>63.105460559999997</v>
      </c>
      <c r="N263" s="1080">
        <f t="shared" si="178"/>
        <v>61.972999999999999</v>
      </c>
      <c r="O263" s="1080">
        <f t="shared" si="178"/>
        <v>62.380899999999997</v>
      </c>
      <c r="P263" s="1080">
        <f t="shared" si="178"/>
        <v>71.097700000000003</v>
      </c>
      <c r="Q263" s="1080">
        <f t="shared" si="178"/>
        <v>66.325699999999998</v>
      </c>
      <c r="R263" s="1260">
        <f t="shared" si="178"/>
        <v>56.733700000000006</v>
      </c>
      <c r="S263" s="792"/>
      <c r="T263" s="792"/>
      <c r="U263" s="792"/>
      <c r="V263" s="792"/>
      <c r="W263" s="792"/>
      <c r="X263" s="792"/>
      <c r="Y263" s="792"/>
      <c r="Z263" s="792"/>
      <c r="AA263" s="792"/>
      <c r="AB263" s="792"/>
      <c r="AC263" s="792"/>
      <c r="AP263" s="537"/>
      <c r="AQ263" s="537"/>
      <c r="AU263" s="804"/>
      <c r="AV263" s="565" t="str">
        <f>IFERROR(#REF!/#REF!*100-100,"")</f>
        <v/>
      </c>
      <c r="AW263" s="565" t="e">
        <f>#REF!-#REF!</f>
        <v>#REF!</v>
      </c>
      <c r="AX263" s="565" t="str">
        <f>IFERROR(#REF!/#REF!*100-100,"")</f>
        <v/>
      </c>
      <c r="AY263" s="565" t="e">
        <f>#REF!-#REF!</f>
        <v>#REF!</v>
      </c>
      <c r="AZ263" s="565" t="str">
        <f>IFERROR(#REF!/#REF!*100-100,"")</f>
        <v/>
      </c>
      <c r="BA263" s="565" t="e">
        <f>#REF!-#REF!</f>
        <v>#REF!</v>
      </c>
      <c r="BB263" s="565" t="str">
        <f>IFERROR(#REF!/I263*100-100,"")</f>
        <v/>
      </c>
      <c r="BC263" s="565" t="e">
        <f>#REF!-I263</f>
        <v>#REF!</v>
      </c>
    </row>
    <row r="264" spans="1:60" x14ac:dyDescent="0.25">
      <c r="A264" s="587"/>
      <c r="B264" s="805" t="s">
        <v>1110</v>
      </c>
      <c r="C264" s="805"/>
      <c r="D264" s="805"/>
      <c r="E264" s="805"/>
      <c r="F264" s="805"/>
      <c r="G264" s="805"/>
      <c r="H264" s="806">
        <f t="shared" ref="H264:P264" si="179">H238+H240</f>
        <v>-3.4073393700001233</v>
      </c>
      <c r="I264" s="806">
        <f t="shared" si="179"/>
        <v>-12.072902419999963</v>
      </c>
      <c r="J264" s="806">
        <f t="shared" si="179"/>
        <v>53.11049460000018</v>
      </c>
      <c r="K264" s="806">
        <f t="shared" si="179"/>
        <v>-1.8165185400001533</v>
      </c>
      <c r="L264" s="806">
        <f t="shared" si="179"/>
        <v>-4.6541630000000396</v>
      </c>
      <c r="M264" s="1081">
        <f t="shared" si="179"/>
        <v>-2.1616480000176352E-2</v>
      </c>
      <c r="N264" s="1081">
        <f t="shared" si="179"/>
        <v>-6.8099999999951422E-2</v>
      </c>
      <c r="O264" s="1082">
        <f>O238+O240</f>
        <v>-3.629999999995448E-2</v>
      </c>
      <c r="P264" s="1082">
        <f t="shared" si="179"/>
        <v>0.15260000000021848</v>
      </c>
      <c r="Q264" s="1082"/>
      <c r="R264" s="1176"/>
      <c r="S264" s="806"/>
      <c r="T264" s="806"/>
      <c r="U264" s="806"/>
      <c r="V264" s="806"/>
      <c r="W264" s="806"/>
      <c r="X264" s="806"/>
      <c r="Y264" s="806"/>
      <c r="Z264" s="806"/>
      <c r="AA264" s="806"/>
      <c r="AB264" s="806"/>
      <c r="AC264" s="806"/>
      <c r="AP264" s="537"/>
      <c r="AQ264" s="537"/>
      <c r="AU264" s="805" t="s">
        <v>1110</v>
      </c>
      <c r="AV264" s="669" t="str">
        <f>IFERROR(#REF!/#REF!*100-100,"")</f>
        <v/>
      </c>
      <c r="AW264" s="669" t="e">
        <f>#REF!-#REF!</f>
        <v>#REF!</v>
      </c>
      <c r="AX264" s="669" t="str">
        <f>IFERROR(#REF!/#REF!*100-100,"")</f>
        <v/>
      </c>
      <c r="AY264" s="669" t="e">
        <f>#REF!-#REF!</f>
        <v>#REF!</v>
      </c>
      <c r="AZ264" s="669" t="str">
        <f>IFERROR(#REF!/#REF!*100-100,"")</f>
        <v/>
      </c>
      <c r="BA264" s="669" t="e">
        <f>#REF!-#REF!</f>
        <v>#REF!</v>
      </c>
      <c r="BB264" s="669" t="str">
        <f>IFERROR(#REF!/I264*100-100,"")</f>
        <v/>
      </c>
      <c r="BC264" s="669" t="e">
        <f>#REF!-I264</f>
        <v>#REF!</v>
      </c>
    </row>
    <row r="265" spans="1:60" x14ac:dyDescent="0.25">
      <c r="A265" s="587"/>
      <c r="B265" s="807" t="s">
        <v>1504</v>
      </c>
      <c r="C265" s="807"/>
      <c r="D265" s="807"/>
      <c r="E265" s="807"/>
      <c r="F265" s="807"/>
      <c r="G265" s="807"/>
      <c r="N265" s="1061"/>
      <c r="O265" s="670"/>
      <c r="AP265" s="537"/>
      <c r="AQ265" s="537"/>
      <c r="AU265" s="807" t="s">
        <v>1504</v>
      </c>
      <c r="AV265" s="565" t="str">
        <f>IFERROR(#REF!/#REF!*100-100,"")</f>
        <v/>
      </c>
      <c r="AW265" s="565" t="e">
        <f>#REF!-#REF!</f>
        <v>#REF!</v>
      </c>
      <c r="AX265" s="565" t="str">
        <f>IFERROR(#REF!/#REF!*100-100,"")</f>
        <v/>
      </c>
      <c r="AY265" s="565" t="e">
        <f>#REF!-#REF!</f>
        <v>#REF!</v>
      </c>
      <c r="AZ265" s="565" t="str">
        <f>IFERROR(#REF!/#REF!*100-100,"")</f>
        <v/>
      </c>
      <c r="BA265" s="565" t="e">
        <f>#REF!-#REF!</f>
        <v>#REF!</v>
      </c>
      <c r="BB265" s="565" t="str">
        <f>IFERROR(#REF!/I265*100-100,"")</f>
        <v/>
      </c>
      <c r="BC265" s="565" t="e">
        <f>#REF!-I265</f>
        <v>#REF!</v>
      </c>
    </row>
    <row r="266" spans="1:60" ht="76.5" customHeight="1" x14ac:dyDescent="0.25">
      <c r="A266" s="587"/>
      <c r="B266" s="808"/>
      <c r="C266" s="808"/>
      <c r="D266" s="808"/>
      <c r="E266" s="809" t="s">
        <v>1505</v>
      </c>
      <c r="F266" s="809" t="s">
        <v>1506</v>
      </c>
      <c r="G266" s="809" t="s">
        <v>1507</v>
      </c>
      <c r="H266" s="810" t="s">
        <v>1508</v>
      </c>
      <c r="I266" s="811" t="s">
        <v>1509</v>
      </c>
      <c r="J266" s="811" t="s">
        <v>1510</v>
      </c>
      <c r="K266" s="812" t="s">
        <v>1511</v>
      </c>
      <c r="L266" s="811" t="s">
        <v>1512</v>
      </c>
      <c r="M266" s="1122" t="str">
        <f>M196</f>
        <v>Actual FY2025</v>
      </c>
      <c r="N266" s="1122" t="str">
        <f t="shared" ref="N266:Q266" si="180">N196</f>
        <v>Budget Estimate 2025/26</v>
      </c>
      <c r="O266" s="1122" t="str">
        <f t="shared" si="180"/>
        <v>Budget Outturn FY2026</v>
      </c>
      <c r="P266" s="1122" t="str">
        <f t="shared" si="180"/>
        <v xml:space="preserve">Budget Estimate 2026/27 </v>
      </c>
      <c r="Q266" s="1122" t="str">
        <f t="shared" si="180"/>
        <v>Budget Estimate 2027/28</v>
      </c>
      <c r="R266" s="1197" t="s">
        <v>1620</v>
      </c>
      <c r="AP266" s="537"/>
      <c r="AQ266" s="537"/>
      <c r="AV266" s="565"/>
      <c r="AW266" s="565"/>
      <c r="AX266" s="565"/>
      <c r="AY266" s="565"/>
      <c r="AZ266" s="565"/>
      <c r="BA266" s="565"/>
      <c r="BB266" s="565"/>
      <c r="BC266" s="565"/>
    </row>
    <row r="267" spans="1:60" x14ac:dyDescent="0.25">
      <c r="A267" s="587"/>
      <c r="B267" s="808" t="s">
        <v>1514</v>
      </c>
      <c r="C267" s="808"/>
      <c r="D267" s="808"/>
      <c r="E267" s="809"/>
      <c r="F267" s="809"/>
      <c r="G267" s="809">
        <v>0.3</v>
      </c>
      <c r="H267" s="810">
        <v>0.7</v>
      </c>
      <c r="I267" s="814">
        <v>0.5</v>
      </c>
      <c r="J267" s="815">
        <v>-2.7</v>
      </c>
      <c r="K267" s="816">
        <v>-2.7</v>
      </c>
      <c r="L267" s="815">
        <v>-0.4</v>
      </c>
      <c r="M267" s="1083">
        <v>2.1</v>
      </c>
      <c r="N267" s="1084">
        <v>2.2999999999999998</v>
      </c>
      <c r="O267" s="1085">
        <v>2.2999999999999998</v>
      </c>
      <c r="P267" s="875">
        <v>2.5</v>
      </c>
      <c r="Q267" s="1086">
        <v>2.7</v>
      </c>
      <c r="R267" s="1177">
        <v>2.9</v>
      </c>
      <c r="AP267" s="537"/>
      <c r="AQ267" s="537"/>
      <c r="AV267" s="565"/>
      <c r="AW267" s="565"/>
      <c r="AX267" s="565"/>
      <c r="AY267" s="565"/>
      <c r="AZ267" s="565"/>
      <c r="BA267" s="565"/>
      <c r="BB267" s="565"/>
      <c r="BC267" s="565"/>
    </row>
    <row r="268" spans="1:60" x14ac:dyDescent="0.25">
      <c r="A268" s="587"/>
      <c r="B268" s="818" t="s">
        <v>1515</v>
      </c>
      <c r="C268" s="819">
        <v>797.19244568492979</v>
      </c>
      <c r="D268" s="819">
        <v>849.14680945020893</v>
      </c>
      <c r="E268" s="819">
        <v>932.58985827698007</v>
      </c>
      <c r="F268" s="819">
        <v>1017.6680598053707</v>
      </c>
      <c r="G268" s="819">
        <v>1073.2839549479513</v>
      </c>
      <c r="H268" s="820">
        <v>1163.2</v>
      </c>
      <c r="I268" s="820">
        <v>1119.9000000000001</v>
      </c>
      <c r="J268" s="820">
        <v>1068.8</v>
      </c>
      <c r="K268" s="820">
        <v>1188.7</v>
      </c>
      <c r="L268" s="820">
        <v>1340.4</v>
      </c>
      <c r="M268" s="822">
        <v>1614.4</v>
      </c>
      <c r="N268" s="1010">
        <v>1724.2</v>
      </c>
      <c r="O268" s="1010">
        <v>1724.2</v>
      </c>
      <c r="P268" s="822">
        <v>1842.3</v>
      </c>
      <c r="Q268" s="1010">
        <v>1967.8</v>
      </c>
      <c r="R268" s="1010">
        <v>2108.8000000000002</v>
      </c>
      <c r="S268" s="823"/>
      <c r="T268" s="823"/>
      <c r="U268" s="823"/>
      <c r="V268" s="823"/>
      <c r="W268" s="823"/>
      <c r="X268" s="823"/>
      <c r="Y268" s="823"/>
      <c r="Z268" s="823"/>
      <c r="AA268" s="823"/>
      <c r="AB268" s="823"/>
      <c r="AC268" s="823"/>
      <c r="AD268" s="824" t="s">
        <v>1516</v>
      </c>
      <c r="AE268" s="825">
        <f t="shared" ref="AE268:AK268" si="181">C268</f>
        <v>797.19244568492979</v>
      </c>
      <c r="AF268" s="825">
        <f t="shared" si="181"/>
        <v>849.14680945020893</v>
      </c>
      <c r="AG268" s="825">
        <f t="shared" si="181"/>
        <v>932.58985827698007</v>
      </c>
      <c r="AH268" s="825">
        <f t="shared" si="181"/>
        <v>1017.6680598053707</v>
      </c>
      <c r="AI268" s="825">
        <f t="shared" si="181"/>
        <v>1073.2839549479513</v>
      </c>
      <c r="AJ268" s="825">
        <f t="shared" si="181"/>
        <v>1163.2</v>
      </c>
      <c r="AK268" s="825">
        <f t="shared" si="181"/>
        <v>1119.9000000000001</v>
      </c>
      <c r="AL268" s="825" t="e">
        <f>#REF!</f>
        <v>#REF!</v>
      </c>
      <c r="AM268" s="825" t="e">
        <f>#REF!</f>
        <v>#REF!</v>
      </c>
      <c r="AN268" s="825"/>
      <c r="AO268" s="825" t="e">
        <f>#REF!</f>
        <v>#REF!</v>
      </c>
      <c r="AP268" s="826"/>
      <c r="AQ268" s="826"/>
      <c r="AR268" s="827"/>
      <c r="AS268" s="827"/>
      <c r="AU268" s="828" t="s">
        <v>1515</v>
      </c>
      <c r="AV268" s="565" t="str">
        <f>IFERROR(#REF!/#REF!*100-100,"")</f>
        <v/>
      </c>
      <c r="AW268" s="565" t="e">
        <f>#REF!-#REF!</f>
        <v>#REF!</v>
      </c>
      <c r="AX268" s="565" t="str">
        <f>IFERROR(#REF!/#REF!*100-100,"")</f>
        <v/>
      </c>
      <c r="AY268" s="565" t="e">
        <f>#REF!-#REF!</f>
        <v>#REF!</v>
      </c>
      <c r="AZ268" s="565" t="str">
        <f>IFERROR(#REF!/#REF!*100-100,"")</f>
        <v/>
      </c>
      <c r="BA268" s="565" t="e">
        <f>#REF!-#REF!</f>
        <v>#REF!</v>
      </c>
      <c r="BB268" s="565" t="str">
        <f>IFERROR(#REF!/I268*100-100,"")</f>
        <v/>
      </c>
      <c r="BC268" s="565" t="e">
        <f>#REF!-I268</f>
        <v>#REF!</v>
      </c>
    </row>
    <row r="269" spans="1:60" x14ac:dyDescent="0.25">
      <c r="A269" s="587"/>
      <c r="B269" s="818" t="s">
        <v>1517</v>
      </c>
      <c r="C269" s="819"/>
      <c r="D269" s="819"/>
      <c r="E269" s="819"/>
      <c r="F269" s="819"/>
      <c r="G269" s="819">
        <v>60</v>
      </c>
      <c r="H269" s="819">
        <v>60</v>
      </c>
      <c r="I269" s="819">
        <v>60</v>
      </c>
      <c r="J269" s="819">
        <v>60</v>
      </c>
      <c r="K269" s="820"/>
      <c r="L269" s="820"/>
      <c r="M269" s="822"/>
      <c r="N269" s="1010"/>
      <c r="O269" s="1010"/>
      <c r="P269" s="822"/>
      <c r="Q269" s="1010"/>
      <c r="R269" s="1010"/>
      <c r="S269" s="823"/>
      <c r="T269" s="823"/>
      <c r="U269" s="823"/>
      <c r="V269" s="823"/>
      <c r="W269" s="823"/>
      <c r="X269" s="823"/>
      <c r="Y269" s="823"/>
      <c r="Z269" s="823"/>
      <c r="AA269" s="823"/>
      <c r="AB269" s="823"/>
      <c r="AC269" s="823"/>
      <c r="AD269" s="824"/>
      <c r="AE269" s="825"/>
      <c r="AF269" s="825"/>
      <c r="AG269" s="825"/>
      <c r="AH269" s="825"/>
      <c r="AI269" s="825"/>
      <c r="AJ269" s="825"/>
      <c r="AK269" s="825"/>
      <c r="AL269" s="825"/>
      <c r="AM269" s="825"/>
      <c r="AN269" s="825"/>
      <c r="AO269" s="825"/>
      <c r="AP269" s="826"/>
      <c r="AQ269" s="826"/>
      <c r="AR269" s="827"/>
      <c r="AS269" s="827"/>
      <c r="AU269" s="828"/>
      <c r="AV269" s="565"/>
      <c r="AW269" s="565"/>
      <c r="AX269" s="565"/>
      <c r="AY269" s="565"/>
      <c r="AZ269" s="565"/>
      <c r="BA269" s="565"/>
      <c r="BB269" s="565"/>
      <c r="BC269" s="565"/>
    </row>
    <row r="270" spans="1:60" x14ac:dyDescent="0.25">
      <c r="A270" s="587"/>
      <c r="B270" s="818"/>
      <c r="C270" s="819"/>
      <c r="D270" s="819"/>
      <c r="E270" s="819"/>
      <c r="F270" s="819"/>
      <c r="G270" s="829">
        <v>5.2999999999999999E-2</v>
      </c>
      <c r="H270" s="829">
        <v>0.04</v>
      </c>
      <c r="I270" s="829">
        <v>2E-3</v>
      </c>
      <c r="J270" s="829">
        <f>J269/J268</f>
        <v>5.6137724550898209E-2</v>
      </c>
      <c r="K270" s="820">
        <v>1.4</v>
      </c>
      <c r="L270" s="820"/>
      <c r="M270" s="822"/>
      <c r="N270" s="1010"/>
      <c r="O270" s="1010"/>
      <c r="P270" s="822"/>
      <c r="Q270" s="1010"/>
      <c r="R270" s="1010"/>
      <c r="S270" s="823"/>
      <c r="T270" s="823"/>
      <c r="U270" s="823"/>
      <c r="V270" s="823"/>
      <c r="W270" s="823"/>
      <c r="X270" s="823"/>
      <c r="Y270" s="823"/>
      <c r="Z270" s="823"/>
      <c r="AA270" s="823"/>
      <c r="AB270" s="823"/>
      <c r="AC270" s="823"/>
      <c r="AD270" s="824"/>
      <c r="AE270" s="825"/>
      <c r="AF270" s="825"/>
      <c r="AG270" s="825"/>
      <c r="AH270" s="825"/>
      <c r="AI270" s="825"/>
      <c r="AJ270" s="825"/>
      <c r="AK270" s="825"/>
      <c r="AL270" s="825"/>
      <c r="AM270" s="825"/>
      <c r="AN270" s="825"/>
      <c r="AO270" s="825"/>
      <c r="AP270" s="826"/>
      <c r="AQ270" s="826"/>
      <c r="AR270" s="827"/>
      <c r="AS270" s="827"/>
      <c r="AU270" s="828"/>
      <c r="AV270" s="565"/>
      <c r="AW270" s="565"/>
      <c r="AX270" s="565"/>
      <c r="AY270" s="565"/>
      <c r="AZ270" s="565"/>
      <c r="BA270" s="565"/>
      <c r="BB270" s="565"/>
      <c r="BC270" s="565"/>
    </row>
    <row r="271" spans="1:60" x14ac:dyDescent="0.25">
      <c r="A271" s="587"/>
      <c r="B271" s="818" t="s">
        <v>1111</v>
      </c>
      <c r="C271" s="819">
        <f t="shared" ref="C271:R271" si="182">SUM(C48,C50)</f>
        <v>160.98098284999998</v>
      </c>
      <c r="D271" s="819">
        <f t="shared" si="182"/>
        <v>185.08487843</v>
      </c>
      <c r="E271" s="819">
        <f t="shared" si="182"/>
        <v>209.38357453</v>
      </c>
      <c r="F271" s="819">
        <f t="shared" si="182"/>
        <v>239.29200569000005</v>
      </c>
      <c r="G271" s="819">
        <f t="shared" si="182"/>
        <v>261.63970828999999</v>
      </c>
      <c r="H271" s="820">
        <f t="shared" si="182"/>
        <v>269.26377678999995</v>
      </c>
      <c r="I271" s="830">
        <f t="shared" si="182"/>
        <v>268.70114930000005</v>
      </c>
      <c r="J271" s="830">
        <f t="shared" si="182"/>
        <v>272.67335045000004</v>
      </c>
      <c r="K271" s="830">
        <f t="shared" si="182"/>
        <v>280.38942166000004</v>
      </c>
      <c r="L271" s="830">
        <f t="shared" si="182"/>
        <v>281.58749999999998</v>
      </c>
      <c r="M271" s="1011">
        <f t="shared" si="182"/>
        <v>384.34131522999996</v>
      </c>
      <c r="N271" s="1012">
        <f t="shared" si="182"/>
        <v>420.488</v>
      </c>
      <c r="O271" s="1010">
        <f t="shared" si="182"/>
        <v>404.52059999999994</v>
      </c>
      <c r="P271" s="822">
        <f t="shared" si="182"/>
        <v>413.65089999999998</v>
      </c>
      <c r="Q271" s="822">
        <f t="shared" si="182"/>
        <v>461.01300000000003</v>
      </c>
      <c r="R271" s="822">
        <f t="shared" si="182"/>
        <v>484.7928</v>
      </c>
      <c r="S271" s="823">
        <f>M271-L271</f>
        <v>102.75381522999999</v>
      </c>
      <c r="T271" s="823">
        <f>(M271/L271-1)*100</f>
        <v>36.490900778621203</v>
      </c>
      <c r="U271" s="823"/>
      <c r="V271" s="823"/>
      <c r="W271" s="823"/>
      <c r="X271" s="823"/>
      <c r="Y271" s="823"/>
      <c r="Z271" s="823"/>
      <c r="AA271" s="823"/>
      <c r="AB271" s="823"/>
      <c r="AC271" s="823"/>
      <c r="AD271" s="824" t="s">
        <v>1518</v>
      </c>
      <c r="AE271" s="831">
        <f t="shared" ref="AE271:AK271" si="183">C271</f>
        <v>160.98098284999998</v>
      </c>
      <c r="AF271" s="831">
        <f t="shared" si="183"/>
        <v>185.08487843</v>
      </c>
      <c r="AG271" s="831">
        <f t="shared" si="183"/>
        <v>209.38357453</v>
      </c>
      <c r="AH271" s="831">
        <f t="shared" si="183"/>
        <v>239.29200569000005</v>
      </c>
      <c r="AI271" s="831">
        <f t="shared" si="183"/>
        <v>261.63970828999999</v>
      </c>
      <c r="AJ271" s="831">
        <f t="shared" si="183"/>
        <v>269.26377678999995</v>
      </c>
      <c r="AK271" s="831">
        <f t="shared" si="183"/>
        <v>268.70114930000005</v>
      </c>
      <c r="AL271" s="831" t="e">
        <f>#REF!</f>
        <v>#REF!</v>
      </c>
      <c r="AM271" s="831" t="e">
        <f>#REF!</f>
        <v>#REF!</v>
      </c>
      <c r="AN271" s="831"/>
      <c r="AO271" s="831" t="e">
        <f>#REF!</f>
        <v>#REF!</v>
      </c>
      <c r="AP271" s="784"/>
      <c r="AQ271" s="784"/>
      <c r="AR271" s="832"/>
      <c r="AS271" s="832"/>
      <c r="AU271" s="828" t="s">
        <v>1111</v>
      </c>
      <c r="AV271" s="565" t="str">
        <f>IFERROR(#REF!/#REF!*100-100,"")</f>
        <v/>
      </c>
      <c r="AW271" s="565" t="e">
        <f>#REF!-#REF!</f>
        <v>#REF!</v>
      </c>
      <c r="AX271" s="565" t="str">
        <f>IFERROR(#REF!/#REF!*100-100,"")</f>
        <v/>
      </c>
      <c r="AY271" s="565" t="e">
        <f>#REF!-#REF!</f>
        <v>#REF!</v>
      </c>
      <c r="AZ271" s="565" t="str">
        <f>IFERROR(#REF!/#REF!*100-100,"")</f>
        <v/>
      </c>
      <c r="BA271" s="565" t="e">
        <f>#REF!-#REF!</f>
        <v>#REF!</v>
      </c>
      <c r="BB271" s="565" t="str">
        <f>IFERROR(#REF!/I271*100-100,"")</f>
        <v/>
      </c>
      <c r="BC271" s="565" t="e">
        <f>#REF!-I271</f>
        <v>#REF!</v>
      </c>
    </row>
    <row r="272" spans="1:60" x14ac:dyDescent="0.25">
      <c r="A272" s="587"/>
      <c r="B272" s="833" t="s">
        <v>1112</v>
      </c>
      <c r="C272" s="834"/>
      <c r="D272" s="834">
        <f>D279-C279</f>
        <v>15.467040959999991</v>
      </c>
      <c r="E272" s="834">
        <f>E279-D279</f>
        <v>10.411333899999988</v>
      </c>
      <c r="F272" s="834">
        <f>F279-E279</f>
        <v>2.3426002900000071</v>
      </c>
      <c r="G272" s="834">
        <f t="shared" ref="G272:Q272" si="184">G214</f>
        <v>127.54825308999997</v>
      </c>
      <c r="H272" s="834">
        <f t="shared" si="184"/>
        <v>134.50866310000006</v>
      </c>
      <c r="I272" s="834">
        <f t="shared" si="184"/>
        <v>148.68344548000013</v>
      </c>
      <c r="J272" s="834">
        <f t="shared" si="184"/>
        <v>160.21209111000002</v>
      </c>
      <c r="K272" s="834">
        <f t="shared" si="184"/>
        <v>189.34469781999996</v>
      </c>
      <c r="L272" s="834">
        <f t="shared" si="184"/>
        <v>169.2825</v>
      </c>
      <c r="M272" s="1087">
        <f t="shared" si="184"/>
        <v>184.1983682099999</v>
      </c>
      <c r="N272" s="1087">
        <f t="shared" si="184"/>
        <v>193.82319999999999</v>
      </c>
      <c r="O272" s="1088">
        <f t="shared" si="184"/>
        <v>191.91929999999999</v>
      </c>
      <c r="P272" s="875">
        <f t="shared" si="184"/>
        <v>210.74719999999999</v>
      </c>
      <c r="Q272" s="875">
        <f t="shared" si="184"/>
        <v>206.9794</v>
      </c>
      <c r="R272" s="1178">
        <f>R214</f>
        <v>204.1627</v>
      </c>
      <c r="S272" s="643"/>
      <c r="T272" s="643"/>
      <c r="U272" s="643"/>
      <c r="V272" s="643"/>
      <c r="W272" s="643"/>
      <c r="X272" s="643"/>
      <c r="Y272" s="643"/>
      <c r="Z272" s="643"/>
      <c r="AA272" s="643"/>
      <c r="AB272" s="643"/>
      <c r="AC272" s="643"/>
      <c r="AP272" s="537"/>
      <c r="AQ272" s="537"/>
      <c r="AV272" s="565" t="str">
        <f>IFERROR(#REF!/#REF!*100-100,"")</f>
        <v/>
      </c>
      <c r="AW272" s="565" t="e">
        <f>#REF!-#REF!</f>
        <v>#REF!</v>
      </c>
      <c r="AX272" s="565" t="str">
        <f>IFERROR(#REF!/#REF!*100-100,"")</f>
        <v/>
      </c>
      <c r="AY272" s="565" t="e">
        <f>#REF!-#REF!</f>
        <v>#REF!</v>
      </c>
      <c r="AZ272" s="565" t="str">
        <f>IFERROR(#REF!/#REF!*100-100,"")</f>
        <v/>
      </c>
      <c r="BA272" s="565" t="e">
        <f>#REF!-#REF!</f>
        <v>#REF!</v>
      </c>
      <c r="BB272" s="565" t="str">
        <f>IFERROR(#REF!/I272*100-100,"")</f>
        <v/>
      </c>
      <c r="BC272" s="565" t="e">
        <f>#REF!-I272</f>
        <v>#REF!</v>
      </c>
    </row>
    <row r="273" spans="1:66" x14ac:dyDescent="0.25">
      <c r="A273" s="587"/>
      <c r="B273" s="836" t="s">
        <v>1519</v>
      </c>
      <c r="C273" s="808"/>
      <c r="D273" s="837">
        <f t="shared" ref="D273:R273" si="185">D279/C279-1</f>
        <v>0.15256532112570831</v>
      </c>
      <c r="E273" s="837">
        <f t="shared" si="185"/>
        <v>8.9102403381700501E-2</v>
      </c>
      <c r="F273" s="837">
        <f t="shared" si="185"/>
        <v>1.8408250684181837E-2</v>
      </c>
      <c r="G273" s="837">
        <f t="shared" si="185"/>
        <v>-0.99623848085392486</v>
      </c>
      <c r="H273" s="838">
        <f t="shared" si="185"/>
        <v>2.4711156334437545E-2</v>
      </c>
      <c r="I273" s="838">
        <f t="shared" si="185"/>
        <v>0.10769646413480682</v>
      </c>
      <c r="J273" s="838">
        <f t="shared" si="185"/>
        <v>6.1841028045878099E-2</v>
      </c>
      <c r="K273" s="838">
        <f t="shared" si="185"/>
        <v>0.1493146139093886</v>
      </c>
      <c r="L273" s="838">
        <f t="shared" si="185"/>
        <v>-0.10975986718221464</v>
      </c>
      <c r="M273" s="1089">
        <f t="shared" si="185"/>
        <v>-0.20279499900020259</v>
      </c>
      <c r="N273" s="869">
        <f t="shared" si="185"/>
        <v>-3.8202936869321191E-2</v>
      </c>
      <c r="O273" s="1088">
        <f t="shared" si="185"/>
        <v>2.9261800879790467E-2</v>
      </c>
      <c r="P273" s="875">
        <f>P279/N279-1</f>
        <v>0.1052885893894806</v>
      </c>
      <c r="Q273" s="875">
        <f t="shared" si="185"/>
        <v>-0.11877641545020545</v>
      </c>
      <c r="R273" s="1178">
        <f t="shared" si="185"/>
        <v>-6.1992549842533884E-2</v>
      </c>
      <c r="S273" s="841"/>
      <c r="T273" s="841"/>
      <c r="U273" s="841"/>
      <c r="V273" s="841"/>
      <c r="W273" s="841"/>
      <c r="X273" s="841"/>
      <c r="Y273" s="841"/>
      <c r="Z273" s="841"/>
      <c r="AA273" s="841"/>
      <c r="AB273" s="841"/>
      <c r="AC273" s="841"/>
      <c r="AP273" s="537"/>
      <c r="AQ273" s="537"/>
      <c r="AV273" s="565"/>
      <c r="AW273" s="565"/>
      <c r="AX273" s="565" t="str">
        <f>IFERROR(#REF!/#REF!*100-100,"")</f>
        <v/>
      </c>
      <c r="AY273" s="565" t="e">
        <f>#REF!-#REF!</f>
        <v>#REF!</v>
      </c>
      <c r="AZ273" s="565"/>
      <c r="BA273" s="565"/>
      <c r="BB273" s="565" t="str">
        <f>IFERROR(#REF!/I273*100-100,"")</f>
        <v/>
      </c>
      <c r="BC273" s="565" t="e">
        <f>#REF!-I273</f>
        <v>#REF!</v>
      </c>
    </row>
    <row r="274" spans="1:66" x14ac:dyDescent="0.25">
      <c r="A274" s="587"/>
      <c r="B274" s="828" t="s">
        <v>1111</v>
      </c>
      <c r="C274" s="808"/>
      <c r="D274" s="834">
        <f t="shared" ref="D274:R274" si="186">D271-C271</f>
        <v>24.103895580000028</v>
      </c>
      <c r="E274" s="834">
        <f t="shared" si="186"/>
        <v>24.298696100000001</v>
      </c>
      <c r="F274" s="834">
        <f t="shared" si="186"/>
        <v>29.908431160000049</v>
      </c>
      <c r="G274" s="834">
        <f t="shared" si="186"/>
        <v>22.347702599999934</v>
      </c>
      <c r="H274" s="842">
        <f t="shared" si="186"/>
        <v>7.6240684999999644</v>
      </c>
      <c r="I274" s="816">
        <f t="shared" si="186"/>
        <v>-0.56262748999989753</v>
      </c>
      <c r="J274" s="816">
        <f t="shared" si="186"/>
        <v>3.9722011499999894</v>
      </c>
      <c r="K274" s="816">
        <f t="shared" si="186"/>
        <v>7.7160712099999955</v>
      </c>
      <c r="L274" s="816">
        <f t="shared" si="186"/>
        <v>1.1980783399999382</v>
      </c>
      <c r="M274" s="1090">
        <f t="shared" si="186"/>
        <v>102.75381522999999</v>
      </c>
      <c r="N274" s="1090">
        <f t="shared" si="186"/>
        <v>36.146684770000036</v>
      </c>
      <c r="O274" s="1088">
        <f t="shared" si="186"/>
        <v>-15.967400000000055</v>
      </c>
      <c r="P274" s="875">
        <f>P271-N271</f>
        <v>-6.8371000000000208</v>
      </c>
      <c r="Q274" s="875">
        <f t="shared" si="186"/>
        <v>47.362100000000055</v>
      </c>
      <c r="R274" s="1178">
        <f t="shared" si="186"/>
        <v>23.779799999999966</v>
      </c>
      <c r="S274" s="643"/>
      <c r="T274" s="643"/>
      <c r="U274" s="643"/>
      <c r="V274" s="643"/>
      <c r="W274" s="643"/>
      <c r="X274" s="643"/>
      <c r="Y274" s="643"/>
      <c r="Z274" s="643"/>
      <c r="AA274" s="643"/>
      <c r="AB274" s="643"/>
      <c r="AC274" s="643"/>
      <c r="AP274" s="537"/>
      <c r="AQ274" s="537"/>
      <c r="AV274" s="565" t="str">
        <f>IFERROR(#REF!/#REF!*100-100,"")</f>
        <v/>
      </c>
      <c r="AW274" s="565" t="e">
        <f>#REF!-#REF!</f>
        <v>#REF!</v>
      </c>
      <c r="AX274" s="565" t="str">
        <f>IFERROR(#REF!/#REF!*100-100,"")</f>
        <v/>
      </c>
      <c r="AY274" s="565" t="e">
        <f>#REF!-#REF!</f>
        <v>#REF!</v>
      </c>
      <c r="AZ274" s="565" t="str">
        <f>IFERROR(#REF!/#REF!*100-100,"")</f>
        <v/>
      </c>
      <c r="BA274" s="565" t="e">
        <f>#REF!-#REF!</f>
        <v>#REF!</v>
      </c>
      <c r="BB274" s="565" t="str">
        <f>IFERROR(#REF!/I274*100-100,"")</f>
        <v/>
      </c>
      <c r="BC274" s="565" t="e">
        <f>#REF!-I274</f>
        <v>#REF!</v>
      </c>
    </row>
    <row r="275" spans="1:66" x14ac:dyDescent="0.25">
      <c r="A275" s="587"/>
      <c r="B275" s="836" t="s">
        <v>1519</v>
      </c>
      <c r="C275" s="808"/>
      <c r="D275" s="843">
        <f>E271/C271-1</f>
        <v>0.30067273054917898</v>
      </c>
      <c r="E275" s="843">
        <f>F271/D271-1</f>
        <v>0.29287712599655435</v>
      </c>
      <c r="F275" s="843">
        <f>G271/E271-1</f>
        <v>0.24957131368732477</v>
      </c>
      <c r="G275" s="843">
        <f>H271/F271-1</f>
        <v>0.12525186962922596</v>
      </c>
      <c r="H275" s="844">
        <f>I271/G271-1</f>
        <v>2.6989179341895708E-2</v>
      </c>
      <c r="I275" s="844">
        <f t="shared" ref="I275:R275" si="187">I271/H271-1</f>
        <v>-2.0895030765266664E-3</v>
      </c>
      <c r="J275" s="844">
        <f t="shared" si="187"/>
        <v>1.4782970450063493E-2</v>
      </c>
      <c r="K275" s="844">
        <f t="shared" si="187"/>
        <v>2.829785601440693E-2</v>
      </c>
      <c r="L275" s="844">
        <f t="shared" si="187"/>
        <v>4.2729084888684099E-3</v>
      </c>
      <c r="M275" s="870">
        <f t="shared" si="187"/>
        <v>0.36490900778621205</v>
      </c>
      <c r="N275" s="870">
        <f t="shared" si="187"/>
        <v>9.4048397446860221E-2</v>
      </c>
      <c r="O275" s="869">
        <f t="shared" si="187"/>
        <v>-3.7973497460094152E-2</v>
      </c>
      <c r="P275" s="869">
        <f>P271/N271-1</f>
        <v>-1.6259917048762396E-2</v>
      </c>
      <c r="Q275" s="869">
        <f t="shared" si="187"/>
        <v>0.11449775644148263</v>
      </c>
      <c r="R275" s="1179">
        <f t="shared" si="187"/>
        <v>5.1581625680837462E-2</v>
      </c>
      <c r="S275" s="770"/>
      <c r="T275" s="770"/>
      <c r="U275" s="770"/>
      <c r="V275" s="770"/>
      <c r="W275" s="770"/>
      <c r="X275" s="770"/>
      <c r="Y275" s="770"/>
      <c r="Z275" s="770"/>
      <c r="AA275" s="770"/>
      <c r="AB275" s="770"/>
      <c r="AC275" s="770"/>
      <c r="AP275" s="537"/>
      <c r="AQ275" s="537"/>
      <c r="AV275" s="565"/>
      <c r="AW275" s="565"/>
      <c r="AX275" s="565" t="str">
        <f>IFERROR(#REF!/#REF!*100-100,"")</f>
        <v/>
      </c>
      <c r="AY275" s="565" t="e">
        <f>#REF!-#REF!</f>
        <v>#REF!</v>
      </c>
      <c r="AZ275" s="565"/>
      <c r="BA275" s="565"/>
      <c r="BB275" s="565" t="str">
        <f>IFERROR(#REF!/I275*100-100,"")</f>
        <v/>
      </c>
      <c r="BC275" s="565" t="e">
        <f>#REF!-I275</f>
        <v>#REF!</v>
      </c>
    </row>
    <row r="276" spans="1:66" x14ac:dyDescent="0.25">
      <c r="A276" s="587"/>
      <c r="B276" s="836" t="s">
        <v>1520</v>
      </c>
      <c r="C276" s="808" t="s">
        <v>1521</v>
      </c>
      <c r="D276" s="808"/>
      <c r="E276" s="843"/>
      <c r="F276" s="843"/>
      <c r="G276" s="843"/>
      <c r="H276" s="844"/>
      <c r="I276" s="845">
        <f>'[6]GFS 2022_23 Budget'!T4/10^6</f>
        <v>334.45632070000011</v>
      </c>
      <c r="J276" s="845">
        <f>'[6]GFS 2022_23 Budget'!AH4/10^6</f>
        <v>342.63624052</v>
      </c>
      <c r="K276" s="845"/>
      <c r="L276" s="845">
        <f>'[6]GFS 2022_23 Budget'!BO4/10^6</f>
        <v>282.65390000000002</v>
      </c>
      <c r="M276" s="1091"/>
      <c r="N276" s="1091"/>
      <c r="O276" s="1088"/>
      <c r="P276" s="1088"/>
      <c r="Q276" s="1088"/>
      <c r="R276" s="1180"/>
      <c r="S276" s="770"/>
      <c r="T276" s="770"/>
      <c r="U276" s="770"/>
      <c r="V276" s="770"/>
      <c r="W276" s="770"/>
      <c r="X276" s="770"/>
      <c r="Y276" s="770"/>
      <c r="Z276" s="770"/>
      <c r="AA276" s="770"/>
      <c r="AB276" s="770"/>
      <c r="AC276" s="770"/>
      <c r="AP276" s="537"/>
      <c r="AQ276" s="537"/>
      <c r="AV276" s="565"/>
      <c r="AW276" s="565"/>
      <c r="AX276" s="565"/>
      <c r="AY276" s="565"/>
      <c r="AZ276" s="565"/>
      <c r="BA276" s="565"/>
      <c r="BB276" s="565"/>
      <c r="BC276" s="565"/>
    </row>
    <row r="277" spans="1:66" x14ac:dyDescent="0.25">
      <c r="A277" s="568"/>
      <c r="B277" s="37" t="s">
        <v>1522</v>
      </c>
      <c r="H277" s="847"/>
      <c r="I277" s="847"/>
      <c r="J277" s="685"/>
      <c r="K277" s="685"/>
      <c r="L277" s="685"/>
      <c r="M277" s="1092"/>
      <c r="N277" s="1093"/>
      <c r="O277" s="1094"/>
      <c r="S277" s="847"/>
      <c r="T277" s="847"/>
      <c r="U277" s="847"/>
      <c r="V277" s="847"/>
      <c r="W277" s="847"/>
      <c r="X277" s="847"/>
      <c r="Y277" s="847"/>
      <c r="Z277" s="847"/>
      <c r="AA277" s="847"/>
      <c r="AB277" s="848"/>
      <c r="AC277" s="848"/>
      <c r="AP277" s="537"/>
      <c r="AQ277" s="537"/>
      <c r="AV277" s="565"/>
      <c r="AW277" s="565"/>
      <c r="AX277" s="565"/>
      <c r="AY277" s="565"/>
      <c r="AZ277" s="565"/>
      <c r="BA277" s="565"/>
      <c r="BB277" s="565"/>
      <c r="BC277" s="565"/>
    </row>
    <row r="278" spans="1:66" ht="60" customHeight="1" x14ac:dyDescent="0.25">
      <c r="A278" s="568"/>
      <c r="B278" s="849"/>
      <c r="C278" s="850" t="str">
        <f t="shared" ref="C278:L278" si="188">C3</f>
        <v>2013/14 Actual</v>
      </c>
      <c r="D278" s="850" t="str">
        <f t="shared" si="188"/>
        <v>2014/15 Actual</v>
      </c>
      <c r="E278" s="850" t="str">
        <f t="shared" si="188"/>
        <v>2015/16 Actual</v>
      </c>
      <c r="F278" s="850" t="str">
        <f t="shared" si="188"/>
        <v>2016/17 Actual</v>
      </c>
      <c r="G278" s="850" t="str">
        <f t="shared" si="188"/>
        <v>2017/18 Actual</v>
      </c>
      <c r="H278" s="850" t="str">
        <f t="shared" si="188"/>
        <v>2018/19 Actual</v>
      </c>
      <c r="I278" s="850" t="str">
        <f t="shared" si="188"/>
        <v>2019/20 Actual</v>
      </c>
      <c r="J278" s="850" t="str">
        <f t="shared" si="188"/>
        <v>2020/21 Actual</v>
      </c>
      <c r="K278" s="850" t="str">
        <f t="shared" si="188"/>
        <v>2021/22 Actual</v>
      </c>
      <c r="L278" s="850" t="str">
        <f t="shared" si="188"/>
        <v>Budget Estimate 2022/23</v>
      </c>
      <c r="M278" s="1123" t="str">
        <f>M266</f>
        <v>Actual FY2025</v>
      </c>
      <c r="N278" s="1123" t="str">
        <f t="shared" ref="N278:Q278" si="189">N266</f>
        <v>Budget Estimate 2025/26</v>
      </c>
      <c r="O278" s="1123" t="str">
        <f t="shared" si="189"/>
        <v>Budget Outturn FY2026</v>
      </c>
      <c r="P278" s="1123" t="str">
        <f t="shared" si="189"/>
        <v xml:space="preserve">Budget Estimate 2026/27 </v>
      </c>
      <c r="Q278" s="1123" t="str">
        <f t="shared" si="189"/>
        <v>Budget Estimate 2027/28</v>
      </c>
      <c r="R278" s="1181" t="str">
        <f>R3</f>
        <v>Budget Estimate 2028/29</v>
      </c>
      <c r="S278" s="546"/>
      <c r="T278" s="546"/>
      <c r="U278" s="546"/>
      <c r="V278" s="546"/>
      <c r="W278" s="546"/>
      <c r="X278" s="546"/>
      <c r="Y278" s="546"/>
      <c r="Z278" s="546"/>
      <c r="AA278" s="546"/>
      <c r="AB278" s="546"/>
      <c r="AC278" s="546"/>
      <c r="AD278" s="824"/>
      <c r="AE278" s="852" t="str">
        <f>AE3</f>
        <v>2013/14 Ola</v>
      </c>
      <c r="AF278" s="852" t="str">
        <f>AF3</f>
        <v>2014/15 Ola</v>
      </c>
      <c r="AG278" s="852" t="str">
        <f>AG3</f>
        <v>2015/16 Ola</v>
      </c>
      <c r="AH278" s="852" t="str">
        <f>AH3</f>
        <v>2016/17 Ola</v>
      </c>
      <c r="AI278" s="547" t="s">
        <v>1481</v>
      </c>
      <c r="AJ278" s="547" t="s">
        <v>1477</v>
      </c>
      <c r="AK278" s="547" t="s">
        <v>1478</v>
      </c>
      <c r="AL278" s="547" t="s">
        <v>1479</v>
      </c>
      <c r="AM278" s="547" t="s">
        <v>1480</v>
      </c>
      <c r="AN278" s="547" t="s">
        <v>1523</v>
      </c>
      <c r="AO278" s="547" t="s">
        <v>1399</v>
      </c>
      <c r="AP278" s="715" t="s">
        <v>1524</v>
      </c>
      <c r="AQ278" s="715"/>
      <c r="AR278" s="547" t="s">
        <v>1525</v>
      </c>
      <c r="AS278" s="547" t="s">
        <v>1525</v>
      </c>
      <c r="AU278" s="853"/>
      <c r="AV278" s="565" t="str">
        <f>IFERROR(#REF!/#REF!*100-100,"")</f>
        <v/>
      </c>
      <c r="AW278" s="565"/>
      <c r="AX278" s="565"/>
      <c r="AY278" s="565"/>
      <c r="AZ278" s="565"/>
      <c r="BA278" s="565"/>
      <c r="BB278" s="565"/>
      <c r="BC278" s="565"/>
    </row>
    <row r="279" spans="1:66" ht="26.25" x14ac:dyDescent="0.25">
      <c r="A279" s="587"/>
      <c r="B279" s="854" t="s">
        <v>1526</v>
      </c>
      <c r="C279" s="855">
        <f>C214</f>
        <v>101.37979486999998</v>
      </c>
      <c r="D279" s="855">
        <f>D214</f>
        <v>116.84683582999997</v>
      </c>
      <c r="E279" s="855">
        <f>E214</f>
        <v>127.25816972999996</v>
      </c>
      <c r="F279" s="855">
        <f>F214</f>
        <v>129.60077001999997</v>
      </c>
      <c r="G279" s="856">
        <f t="shared" ref="G279:Q279" si="190">G272/G271</f>
        <v>0.48749577777630837</v>
      </c>
      <c r="H279" s="856">
        <f t="shared" si="190"/>
        <v>0.49954236215331699</v>
      </c>
      <c r="I279" s="856">
        <f t="shared" si="190"/>
        <v>0.55334130824277838</v>
      </c>
      <c r="J279" s="856">
        <f t="shared" si="190"/>
        <v>0.58756050360476286</v>
      </c>
      <c r="K279" s="856">
        <f t="shared" si="190"/>
        <v>0.67529187334891394</v>
      </c>
      <c r="L279" s="856">
        <f t="shared" si="190"/>
        <v>0.60117192702090827</v>
      </c>
      <c r="M279" s="1128">
        <f t="shared" si="190"/>
        <v>0.47925726668175328</v>
      </c>
      <c r="N279" s="1128">
        <f t="shared" si="190"/>
        <v>0.46094823157854681</v>
      </c>
      <c r="O279" s="1128">
        <f t="shared" si="190"/>
        <v>0.47443640694688977</v>
      </c>
      <c r="P279" s="1128">
        <f t="shared" si="190"/>
        <v>0.50948082066302769</v>
      </c>
      <c r="Q279" s="1128">
        <f t="shared" si="190"/>
        <v>0.44896651504404428</v>
      </c>
      <c r="R279" s="1182">
        <f>R272/R271</f>
        <v>0.42113393598254761</v>
      </c>
      <c r="S279" s="823"/>
      <c r="T279" s="823"/>
      <c r="U279" s="823"/>
      <c r="V279" s="823"/>
      <c r="W279" s="823"/>
      <c r="X279" s="823"/>
      <c r="Y279" s="823"/>
      <c r="Z279" s="823"/>
      <c r="AA279" s="823"/>
      <c r="AB279" s="823"/>
      <c r="AC279" s="823"/>
      <c r="AD279" s="824" t="s">
        <v>1527</v>
      </c>
      <c r="AE279" s="831">
        <f t="shared" ref="AE279:AP280" si="191">C279</f>
        <v>101.37979486999998</v>
      </c>
      <c r="AF279" s="831">
        <f t="shared" si="191"/>
        <v>116.84683582999997</v>
      </c>
      <c r="AG279" s="831">
        <f t="shared" si="191"/>
        <v>127.25816972999996</v>
      </c>
      <c r="AH279" s="831">
        <f t="shared" si="191"/>
        <v>129.60077001999997</v>
      </c>
      <c r="AI279" s="831">
        <f t="shared" si="191"/>
        <v>0.48749577777630837</v>
      </c>
      <c r="AJ279" s="831">
        <f t="shared" si="191"/>
        <v>0.49954236215331699</v>
      </c>
      <c r="AK279" s="831">
        <f t="shared" si="191"/>
        <v>0.55334130824277838</v>
      </c>
      <c r="AL279" s="831">
        <f t="shared" si="191"/>
        <v>0.58756050360476286</v>
      </c>
      <c r="AM279" s="831">
        <f t="shared" si="191"/>
        <v>0.67529187334891394</v>
      </c>
      <c r="AN279" s="831">
        <f t="shared" si="191"/>
        <v>0.60117192702090827</v>
      </c>
      <c r="AO279" s="831">
        <f t="shared" si="191"/>
        <v>0.47925726668175328</v>
      </c>
      <c r="AP279" s="857">
        <f t="shared" si="191"/>
        <v>0.46094823157854681</v>
      </c>
      <c r="AQ279" s="857"/>
      <c r="AR279" s="831">
        <f>P279</f>
        <v>0.50948082066302769</v>
      </c>
      <c r="AS279" s="831">
        <f>Q279</f>
        <v>0.44896651504404428</v>
      </c>
      <c r="AU279" s="833" t="s">
        <v>1112</v>
      </c>
      <c r="AV279" s="565" t="str">
        <f>IFERROR(#REF!/#REF!*100-100,"")</f>
        <v/>
      </c>
      <c r="AW279" s="565" t="e">
        <f>#REF!-#REF!</f>
        <v>#REF!</v>
      </c>
      <c r="AX279" s="565" t="str">
        <f>IFERROR(#REF!/#REF!*100-100,"")</f>
        <v/>
      </c>
      <c r="AY279" s="565" t="e">
        <f>#REF!-#REF!</f>
        <v>#REF!</v>
      </c>
      <c r="AZ279" s="565" t="str">
        <f>IFERROR(#REF!/#REF!*100-100,"")</f>
        <v/>
      </c>
      <c r="BA279" s="565" t="e">
        <f>#REF!-#REF!</f>
        <v>#REF!</v>
      </c>
      <c r="BB279" s="565" t="str">
        <f>IFERROR(#REF!/I279*100-100,"")</f>
        <v/>
      </c>
      <c r="BC279" s="565" t="e">
        <f>#REF!-I279</f>
        <v>#REF!</v>
      </c>
      <c r="BN279" s="858">
        <f>AVERAGE(P279:R279)</f>
        <v>0.45986042389653986</v>
      </c>
    </row>
    <row r="280" spans="1:66" ht="30" x14ac:dyDescent="0.25">
      <c r="A280" s="587"/>
      <c r="B280" s="1124" t="s">
        <v>1528</v>
      </c>
      <c r="C280" s="1125">
        <f t="shared" ref="C280:Q280" si="192">C271/C268</f>
        <v>0.20193490758895583</v>
      </c>
      <c r="D280" s="1125">
        <f t="shared" si="192"/>
        <v>0.21796569965308543</v>
      </c>
      <c r="E280" s="1125">
        <f t="shared" si="192"/>
        <v>0.22451839109300381</v>
      </c>
      <c r="F280" s="1125">
        <f t="shared" si="192"/>
        <v>0.23513758084906852</v>
      </c>
      <c r="G280" s="1125">
        <f t="shared" si="192"/>
        <v>0.24377491816943089</v>
      </c>
      <c r="H280" s="1126">
        <f t="shared" si="192"/>
        <v>0.23148536519085278</v>
      </c>
      <c r="I280" s="1126">
        <f t="shared" si="192"/>
        <v>0.23993316305027237</v>
      </c>
      <c r="J280" s="1126">
        <f t="shared" si="192"/>
        <v>0.25512102399887732</v>
      </c>
      <c r="K280" s="1126">
        <f t="shared" si="192"/>
        <v>0.23587904573063012</v>
      </c>
      <c r="L280" s="1126">
        <f t="shared" si="192"/>
        <v>0.21007721575649058</v>
      </c>
      <c r="M280" s="1127">
        <f t="shared" si="192"/>
        <v>0.23807068584613475</v>
      </c>
      <c r="N280" s="1127">
        <f t="shared" si="192"/>
        <v>0.24387426052662103</v>
      </c>
      <c r="O280" s="1127">
        <f t="shared" si="192"/>
        <v>0.23461350191393107</v>
      </c>
      <c r="P280" s="1127">
        <f t="shared" si="192"/>
        <v>0.22452960972697172</v>
      </c>
      <c r="Q280" s="1127">
        <f t="shared" si="192"/>
        <v>0.23427838194938513</v>
      </c>
      <c r="R280" s="863">
        <f>R271/R268</f>
        <v>0.22989036418816386</v>
      </c>
      <c r="S280" s="864"/>
      <c r="T280" s="864"/>
      <c r="U280" s="864"/>
      <c r="V280" s="864"/>
      <c r="W280" s="864"/>
      <c r="X280" s="864"/>
      <c r="Y280" s="864"/>
      <c r="Z280" s="864"/>
      <c r="AA280" s="864"/>
      <c r="AB280" s="864"/>
      <c r="AC280" s="864"/>
      <c r="AD280" s="865" t="s">
        <v>1529</v>
      </c>
      <c r="AE280" s="866">
        <f t="shared" si="191"/>
        <v>0.20193490758895583</v>
      </c>
      <c r="AF280" s="866">
        <f t="shared" si="191"/>
        <v>0.21796569965308543</v>
      </c>
      <c r="AG280" s="866">
        <f t="shared" si="191"/>
        <v>0.22451839109300381</v>
      </c>
      <c r="AH280" s="866">
        <f t="shared" si="191"/>
        <v>0.23513758084906852</v>
      </c>
      <c r="AI280" s="866">
        <f t="shared" si="191"/>
        <v>0.24377491816943089</v>
      </c>
      <c r="AJ280" s="866">
        <f t="shared" si="191"/>
        <v>0.23148536519085278</v>
      </c>
      <c r="AK280" s="866">
        <f t="shared" si="191"/>
        <v>0.23993316305027237</v>
      </c>
      <c r="AL280" s="866">
        <f t="shared" si="191"/>
        <v>0.25512102399887732</v>
      </c>
      <c r="AM280" s="866">
        <f t="shared" si="191"/>
        <v>0.23587904573063012</v>
      </c>
      <c r="AN280" s="866">
        <f t="shared" si="191"/>
        <v>0.21007721575649058</v>
      </c>
      <c r="AO280" s="866">
        <f t="shared" si="191"/>
        <v>0.23807068584613475</v>
      </c>
      <c r="AP280" s="867">
        <f t="shared" si="191"/>
        <v>0.24387426052662103</v>
      </c>
      <c r="AQ280" s="867"/>
      <c r="AR280" s="866">
        <f>P280</f>
        <v>0.22452960972697172</v>
      </c>
      <c r="AS280" s="866">
        <f>Q280</f>
        <v>0.23427838194938513</v>
      </c>
      <c r="AU280" s="868" t="s">
        <v>1528</v>
      </c>
      <c r="AV280" s="565" t="str">
        <f>IFERROR(#REF!/#REF!*100-100,"")</f>
        <v/>
      </c>
      <c r="AW280" s="565" t="e">
        <f>#REF!-#REF!</f>
        <v>#REF!</v>
      </c>
      <c r="AX280" s="565" t="str">
        <f>IFERROR(#REF!/#REF!*100-100,"")</f>
        <v/>
      </c>
      <c r="AY280" s="565" t="e">
        <f>#REF!-#REF!</f>
        <v>#REF!</v>
      </c>
      <c r="AZ280" s="565" t="str">
        <f>IFERROR(#REF!/#REF!*100-100,"")</f>
        <v/>
      </c>
      <c r="BA280" s="565" t="e">
        <f>#REF!-#REF!</f>
        <v>#REF!</v>
      </c>
      <c r="BB280" s="565" t="str">
        <f>IFERROR(#REF!/I280*100-100,"")</f>
        <v/>
      </c>
      <c r="BC280" s="565" t="e">
        <f>#REF!-I280</f>
        <v>#REF!</v>
      </c>
    </row>
    <row r="281" spans="1:66" ht="30" x14ac:dyDescent="0.25">
      <c r="B281" s="833" t="s">
        <v>1530</v>
      </c>
      <c r="C281" s="869">
        <f>C279/C213</f>
        <v>0.30710590086979694</v>
      </c>
      <c r="D281" s="869">
        <f>D279/D213</f>
        <v>0.31727662436350312</v>
      </c>
      <c r="E281" s="869">
        <f>E279/E213</f>
        <v>0.50850156130427526</v>
      </c>
      <c r="F281" s="869">
        <f>F279/F213</f>
        <v>0.63664873109830111</v>
      </c>
      <c r="G281" s="869">
        <f t="shared" ref="G281:Q281" si="193">G272/G213</f>
        <v>0.37907247879437234</v>
      </c>
      <c r="H281" s="869">
        <f t="shared" si="193"/>
        <v>0.38187956016061142</v>
      </c>
      <c r="I281" s="869">
        <f t="shared" si="193"/>
        <v>0.39448842585098959</v>
      </c>
      <c r="J281" s="869">
        <f t="shared" si="193"/>
        <v>0.43546160414703028</v>
      </c>
      <c r="K281" s="869">
        <f t="shared" si="193"/>
        <v>0.37482943744708247</v>
      </c>
      <c r="L281" s="869">
        <f t="shared" si="193"/>
        <v>0.30389048758551729</v>
      </c>
      <c r="M281" s="870">
        <f t="shared" si="193"/>
        <v>0.34042462226246989</v>
      </c>
      <c r="N281" s="870">
        <f t="shared" si="193"/>
        <v>0.31392388661869292</v>
      </c>
      <c r="O281" s="870">
        <f t="shared" si="193"/>
        <v>0.3692797460134209</v>
      </c>
      <c r="P281" s="870">
        <f t="shared" si="193"/>
        <v>0.34558386329029078</v>
      </c>
      <c r="Q281" s="870">
        <f t="shared" si="193"/>
        <v>0.35419340850624509</v>
      </c>
      <c r="R281" s="870">
        <f>R272/R213</f>
        <v>0.35407999125911266</v>
      </c>
      <c r="S281" s="841"/>
      <c r="T281" s="841"/>
      <c r="U281" s="841"/>
      <c r="V281" s="841"/>
      <c r="W281" s="841"/>
      <c r="X281" s="841"/>
      <c r="Y281" s="841"/>
      <c r="Z281" s="841"/>
      <c r="AA281" s="841"/>
      <c r="AB281" s="841"/>
      <c r="AC281" s="841"/>
      <c r="AU281" s="833" t="s">
        <v>1530</v>
      </c>
      <c r="AV281" s="565" t="str">
        <f>IFERROR(#REF!/#REF!*100-100,"")</f>
        <v/>
      </c>
      <c r="AW281" s="565" t="e">
        <f>#REF!-#REF!</f>
        <v>#REF!</v>
      </c>
      <c r="AX281" s="565" t="str">
        <f>IFERROR(#REF!/#REF!*100-100,"")</f>
        <v/>
      </c>
      <c r="AY281" s="565" t="e">
        <f>#REF!-#REF!</f>
        <v>#REF!</v>
      </c>
      <c r="AZ281" s="565" t="str">
        <f>IFERROR(#REF!/#REF!*100-100,"")</f>
        <v/>
      </c>
      <c r="BA281" s="565" t="e">
        <f>#REF!-#REF!</f>
        <v>#REF!</v>
      </c>
      <c r="BB281" s="565" t="str">
        <f>IFERROR(#REF!/I281*100-100,"")</f>
        <v/>
      </c>
      <c r="BC281" s="565" t="e">
        <f>#REF!-I281</f>
        <v>#REF!</v>
      </c>
    </row>
    <row r="282" spans="1:66" x14ac:dyDescent="0.25">
      <c r="B282" s="833" t="s">
        <v>1531</v>
      </c>
      <c r="C282" s="869">
        <f t="shared" ref="C282:J282" si="194">IFERROR(C297,"n.a.")</f>
        <v>0.42206165000838336</v>
      </c>
      <c r="D282" s="869">
        <f t="shared" si="194"/>
        <v>0.45083385668947451</v>
      </c>
      <c r="E282" s="869">
        <f t="shared" si="194"/>
        <v>0.41916050719468673</v>
      </c>
      <c r="F282" s="869">
        <f t="shared" si="194"/>
        <v>0.38747287605293768</v>
      </c>
      <c r="G282" s="869">
        <f t="shared" si="194"/>
        <v>0.40525369078222451</v>
      </c>
      <c r="H282" s="869">
        <f t="shared" si="194"/>
        <v>0.36378977733837692</v>
      </c>
      <c r="I282" s="869">
        <f t="shared" si="194"/>
        <v>0.37360478614161974</v>
      </c>
      <c r="J282" s="869">
        <f t="shared" si="194"/>
        <v>0.41102170658682635</v>
      </c>
      <c r="K282" s="869"/>
      <c r="L282" s="869">
        <f t="shared" ref="L282:R282" si="195">IFERROR(L297,"n.a.")</f>
        <v>0.32057594747836465</v>
      </c>
      <c r="M282" s="870">
        <f t="shared" si="195"/>
        <v>0.2596306166074559</v>
      </c>
      <c r="N282" s="870">
        <f t="shared" si="195"/>
        <v>0.218366829537984</v>
      </c>
      <c r="O282" s="870">
        <f t="shared" si="195"/>
        <v>0.21487026344641905</v>
      </c>
      <c r="P282" s="870">
        <f t="shared" si="195"/>
        <v>0.17630671227282296</v>
      </c>
      <c r="Q282" s="870">
        <f t="shared" si="195"/>
        <v>0.13985902686327761</v>
      </c>
      <c r="R282" s="870">
        <f t="shared" si="195"/>
        <v>0.10695675104832499</v>
      </c>
      <c r="S282" s="841"/>
      <c r="T282" s="841"/>
      <c r="U282" s="841"/>
      <c r="V282" s="841"/>
      <c r="W282" s="841"/>
      <c r="X282" s="841"/>
      <c r="Y282" s="841"/>
      <c r="Z282" s="841"/>
      <c r="AA282" s="841"/>
      <c r="AB282" s="841"/>
      <c r="AC282" s="841"/>
      <c r="AU282" s="871"/>
      <c r="AV282" s="565"/>
      <c r="AW282" s="565"/>
      <c r="AX282" s="565"/>
      <c r="AY282" s="565"/>
      <c r="AZ282" s="565"/>
      <c r="BA282" s="565"/>
      <c r="BB282" s="565"/>
      <c r="BC282" s="565"/>
    </row>
    <row r="283" spans="1:66" ht="30" x14ac:dyDescent="0.25">
      <c r="B283" s="872" t="s">
        <v>1532</v>
      </c>
      <c r="C283" s="873"/>
      <c r="D283" s="873"/>
      <c r="E283" s="873"/>
      <c r="F283" s="873"/>
      <c r="G283" s="873"/>
      <c r="H283" s="873"/>
      <c r="I283" s="874">
        <f t="shared" ref="I283:Q283" si="196">I276/12*2</f>
        <v>55.742720116666682</v>
      </c>
      <c r="J283" s="874">
        <f t="shared" si="196"/>
        <v>57.106040086666667</v>
      </c>
      <c r="K283" s="874">
        <f t="shared" si="196"/>
        <v>0</v>
      </c>
      <c r="L283" s="874">
        <f t="shared" si="196"/>
        <v>47.108983333333335</v>
      </c>
      <c r="M283" s="1088">
        <f t="shared" si="196"/>
        <v>0</v>
      </c>
      <c r="N283" s="1088">
        <f t="shared" si="196"/>
        <v>0</v>
      </c>
      <c r="O283" s="1088">
        <f t="shared" si="196"/>
        <v>0</v>
      </c>
      <c r="P283" s="1088">
        <f t="shared" si="196"/>
        <v>0</v>
      </c>
      <c r="Q283" s="1088">
        <f t="shared" si="196"/>
        <v>0</v>
      </c>
      <c r="R283" s="875">
        <f>R276/12*2</f>
        <v>0</v>
      </c>
      <c r="AV283" s="565" t="str">
        <f>IFERROR(#REF!/#REF!*100-100,"")</f>
        <v/>
      </c>
      <c r="AW283" s="565" t="e">
        <f>#REF!-#REF!</f>
        <v>#REF!</v>
      </c>
      <c r="AX283" s="565" t="str">
        <f>IFERROR(#REF!/#REF!*100-100,"")</f>
        <v/>
      </c>
      <c r="AY283" s="565" t="e">
        <f>#REF!-#REF!</f>
        <v>#REF!</v>
      </c>
      <c r="AZ283" s="565" t="str">
        <f>IFERROR(#REF!/#REF!*100-100,"")</f>
        <v/>
      </c>
      <c r="BA283" s="565" t="e">
        <f>#REF!-#REF!</f>
        <v>#REF!</v>
      </c>
      <c r="BB283" s="565" t="str">
        <f>IFERROR(#REF!/I283*100-100,"")</f>
        <v/>
      </c>
      <c r="BC283" s="565" t="e">
        <f>#REF!-I283</f>
        <v>#REF!</v>
      </c>
    </row>
    <row r="284" spans="1:66" x14ac:dyDescent="0.25">
      <c r="A284" s="587"/>
      <c r="B284" s="876"/>
      <c r="J284" s="781"/>
      <c r="K284" s="781"/>
      <c r="L284" s="781"/>
      <c r="M284" s="1095"/>
      <c r="N284" s="1095"/>
      <c r="O284" s="1095"/>
      <c r="P284" s="1095"/>
      <c r="Q284" s="1095"/>
      <c r="R284" s="1183"/>
      <c r="S284" s="781"/>
      <c r="T284" s="781"/>
      <c r="U284" s="781"/>
      <c r="V284" s="781"/>
      <c r="W284" s="781"/>
      <c r="X284" s="781"/>
      <c r="Y284" s="781"/>
      <c r="Z284" s="781"/>
      <c r="AA284" s="781"/>
      <c r="AB284" s="781"/>
      <c r="AC284" s="781"/>
      <c r="AV284" s="565"/>
      <c r="AW284" s="565"/>
      <c r="AX284" s="565" t="str">
        <f>IFERROR(#REF!/#REF!*100-100,"")</f>
        <v/>
      </c>
      <c r="AY284" s="565" t="e">
        <f>#REF!-#REF!</f>
        <v>#REF!</v>
      </c>
      <c r="AZ284" s="565"/>
      <c r="BA284" s="565"/>
      <c r="BB284" s="565" t="str">
        <f>IFERROR(#REF!/I284*100-100,"")</f>
        <v/>
      </c>
      <c r="BC284" s="565" t="e">
        <f>#REF!-I284</f>
        <v>#REF!</v>
      </c>
    </row>
    <row r="285" spans="1:66" x14ac:dyDescent="0.25">
      <c r="A285" s="587"/>
      <c r="J285" s="781"/>
      <c r="K285" s="781"/>
      <c r="L285" s="781"/>
      <c r="M285" s="1096"/>
      <c r="N285" s="1096"/>
      <c r="O285" s="1097"/>
      <c r="P285" s="1098"/>
      <c r="Q285" s="1098"/>
      <c r="R285" s="1184"/>
      <c r="S285" s="781"/>
      <c r="T285" s="781"/>
      <c r="U285" s="781"/>
      <c r="V285" s="781"/>
      <c r="W285" s="781"/>
      <c r="X285" s="781"/>
      <c r="Y285" s="781"/>
      <c r="Z285" s="781"/>
      <c r="AA285" s="781"/>
      <c r="AB285" s="781"/>
      <c r="AC285" s="781"/>
      <c r="AV285" s="565"/>
      <c r="AW285" s="565"/>
      <c r="AX285" s="565" t="str">
        <f>IFERROR(#REF!/#REF!*100-100,"")</f>
        <v/>
      </c>
      <c r="AY285" s="565" t="e">
        <f>#REF!-#REF!</f>
        <v>#REF!</v>
      </c>
      <c r="AZ285" s="565"/>
      <c r="BA285" s="565"/>
      <c r="BB285" s="565" t="str">
        <f>IFERROR(#REF!/I285*100-100,"")</f>
        <v/>
      </c>
      <c r="BC285" s="565" t="e">
        <f>#REF!-I285</f>
        <v>#REF!</v>
      </c>
    </row>
    <row r="286" spans="1:66" x14ac:dyDescent="0.25">
      <c r="A286" s="587"/>
      <c r="B286" s="824" t="s">
        <v>1113</v>
      </c>
      <c r="C286" s="879">
        <f>336464359/10^6</f>
        <v>336.464359</v>
      </c>
      <c r="D286" s="879">
        <f>382824131/10^6</f>
        <v>382.82413100000002</v>
      </c>
      <c r="E286" s="879">
        <f>390904838/10^6</f>
        <v>390.90483799999998</v>
      </c>
      <c r="F286" s="879">
        <f>394318770/10^6</f>
        <v>394.31876999999997</v>
      </c>
      <c r="G286" s="879">
        <f>434952284/10^6</f>
        <v>434.95228400000002</v>
      </c>
      <c r="H286" s="840">
        <f>423160269/10^6</f>
        <v>423.16026900000003</v>
      </c>
      <c r="I286" s="840">
        <v>418.4</v>
      </c>
      <c r="J286" s="825">
        <v>439.3</v>
      </c>
      <c r="K286" s="781"/>
      <c r="L286" s="781">
        <v>429.7</v>
      </c>
      <c r="M286" s="1099">
        <v>419.14766745107687</v>
      </c>
      <c r="N286" s="1099">
        <v>376.50808748939204</v>
      </c>
      <c r="O286" s="1099">
        <v>370.47930823431574</v>
      </c>
      <c r="P286" s="1099">
        <v>324.80985602022173</v>
      </c>
      <c r="Q286" s="1099">
        <v>275.21459306155771</v>
      </c>
      <c r="R286" s="1185">
        <v>225.55039661070774</v>
      </c>
      <c r="S286" s="781"/>
      <c r="T286" s="781"/>
      <c r="U286" s="781"/>
      <c r="V286" s="781"/>
      <c r="W286" s="781"/>
      <c r="X286" s="781"/>
      <c r="Y286" s="781"/>
      <c r="Z286" s="781"/>
      <c r="AA286" s="781"/>
      <c r="AB286" s="781"/>
      <c r="AC286" s="781"/>
      <c r="AU286" s="824" t="s">
        <v>1113</v>
      </c>
      <c r="AV286" s="565" t="str">
        <f>IFERROR(#REF!/#REF!*100-100,"")</f>
        <v/>
      </c>
      <c r="AW286" s="565" t="e">
        <f>#REF!-#REF!</f>
        <v>#REF!</v>
      </c>
      <c r="AX286" s="565" t="str">
        <f>IFERROR(#REF!/#REF!*100-100,"")</f>
        <v/>
      </c>
      <c r="AY286" s="565" t="e">
        <f>#REF!-#REF!</f>
        <v>#REF!</v>
      </c>
      <c r="AZ286" s="565" t="str">
        <f>IFERROR(#REF!/#REF!*100-100,"")</f>
        <v/>
      </c>
      <c r="BA286" s="565" t="e">
        <f>#REF!-#REF!</f>
        <v>#REF!</v>
      </c>
      <c r="BB286" s="565" t="str">
        <f>IFERROR(#REF!/I286*100-100,"")</f>
        <v/>
      </c>
      <c r="BC286" s="565" t="e">
        <f>#REF!-I286</f>
        <v>#REF!</v>
      </c>
    </row>
    <row r="287" spans="1:66" x14ac:dyDescent="0.25">
      <c r="A287" s="587"/>
      <c r="B287" s="824" t="s">
        <v>931</v>
      </c>
      <c r="C287" s="879">
        <f>29451000/10^6</f>
        <v>29.451000000000001</v>
      </c>
      <c r="D287" s="879">
        <f>40976000/10^6</f>
        <v>40.975999999999999</v>
      </c>
      <c r="E287" s="879">
        <f>53671000/10^6</f>
        <v>53.670999999999999</v>
      </c>
      <c r="F287" s="879">
        <f>56349000/10^6</f>
        <v>56.348999999999997</v>
      </c>
      <c r="G287" s="879">
        <f>57349000/10^6</f>
        <v>57.348999999999997</v>
      </c>
      <c r="H287" s="881">
        <f>57349000/10^6</f>
        <v>57.348999999999997</v>
      </c>
      <c r="I287" s="881">
        <v>70</v>
      </c>
      <c r="J287" s="881">
        <v>67.400000000000006</v>
      </c>
      <c r="K287" s="781"/>
      <c r="L287" s="781">
        <v>67.3</v>
      </c>
      <c r="M287" s="1099">
        <v>67.346999999999994</v>
      </c>
      <c r="N287" s="1099">
        <v>70.346999999999994</v>
      </c>
      <c r="O287" s="1099">
        <v>70.346999999999994</v>
      </c>
      <c r="P287" s="1099">
        <v>74.537999999999997</v>
      </c>
      <c r="Q287" s="1099">
        <v>80.971999999999994</v>
      </c>
      <c r="R287" s="1185">
        <v>87.125999999999991</v>
      </c>
      <c r="S287" s="781"/>
      <c r="T287" s="781"/>
      <c r="U287" s="781"/>
      <c r="V287" s="781"/>
      <c r="W287" s="781"/>
      <c r="X287" s="781"/>
      <c r="Y287" s="781"/>
      <c r="Z287" s="781"/>
      <c r="AA287" s="781"/>
      <c r="AB287" s="781"/>
      <c r="AC287" s="781"/>
      <c r="AU287" s="824" t="s">
        <v>931</v>
      </c>
      <c r="AV287" s="565" t="str">
        <f>IFERROR(#REF!/#REF!*100-100,"")</f>
        <v/>
      </c>
      <c r="AW287" s="565" t="e">
        <f>#REF!-#REF!</f>
        <v>#REF!</v>
      </c>
      <c r="AX287" s="565" t="str">
        <f>IFERROR(#REF!/#REF!*100-100,"")</f>
        <v/>
      </c>
      <c r="AY287" s="565" t="e">
        <f>#REF!-#REF!</f>
        <v>#REF!</v>
      </c>
      <c r="AZ287" s="565" t="str">
        <f>IFERROR(#REF!/#REF!*100-100,"")</f>
        <v/>
      </c>
      <c r="BA287" s="565" t="e">
        <f>#REF!-#REF!</f>
        <v>#REF!</v>
      </c>
      <c r="BB287" s="565" t="str">
        <f>IFERROR(#REF!/I287*100-100,"")</f>
        <v/>
      </c>
      <c r="BC287" s="565" t="e">
        <f>#REF!-I287</f>
        <v>#REF!</v>
      </c>
    </row>
    <row r="288" spans="1:66" x14ac:dyDescent="0.25">
      <c r="A288" s="587"/>
      <c r="B288" s="824" t="s">
        <v>1533</v>
      </c>
      <c r="C288" s="835">
        <f t="shared" ref="C288:J288" si="197">SUM(C286:C287)</f>
        <v>365.91535900000002</v>
      </c>
      <c r="D288" s="835">
        <f t="shared" si="197"/>
        <v>423.80013100000002</v>
      </c>
      <c r="E288" s="835">
        <f t="shared" si="197"/>
        <v>444.57583799999998</v>
      </c>
      <c r="F288" s="835">
        <f t="shared" si="197"/>
        <v>450.66776999999996</v>
      </c>
      <c r="G288" s="835">
        <f t="shared" si="197"/>
        <v>492.30128400000001</v>
      </c>
      <c r="H288" s="840">
        <f t="shared" si="197"/>
        <v>480.50926900000002</v>
      </c>
      <c r="I288" s="840">
        <f t="shared" si="197"/>
        <v>488.4</v>
      </c>
      <c r="J288" s="840">
        <f t="shared" si="197"/>
        <v>506.70000000000005</v>
      </c>
      <c r="M288" s="1100">
        <v>486.49466745107685</v>
      </c>
      <c r="N288" s="1100">
        <v>446.85508748939202</v>
      </c>
      <c r="O288" s="1100">
        <v>440.82630823431572</v>
      </c>
      <c r="P288" s="1100">
        <v>399.34785602022174</v>
      </c>
      <c r="Q288" s="1100">
        <v>356.18659306155769</v>
      </c>
      <c r="R288" s="1186">
        <v>312.67639661070774</v>
      </c>
      <c r="AU288" s="824" t="s">
        <v>1533</v>
      </c>
      <c r="AV288" s="565" t="str">
        <f>IFERROR(#REF!/#REF!*100-100,"")</f>
        <v/>
      </c>
      <c r="AW288" s="565" t="e">
        <f>#REF!-#REF!</f>
        <v>#REF!</v>
      </c>
      <c r="AX288" s="565" t="str">
        <f>IFERROR(#REF!/#REF!*100-100,"")</f>
        <v/>
      </c>
      <c r="AY288" s="565" t="e">
        <f>#REF!-#REF!</f>
        <v>#REF!</v>
      </c>
      <c r="AZ288" s="565" t="str">
        <f>IFERROR(#REF!/#REF!*100-100,"")</f>
        <v/>
      </c>
      <c r="BA288" s="565" t="e">
        <f>#REF!-#REF!</f>
        <v>#REF!</v>
      </c>
      <c r="BB288" s="565" t="str">
        <f>IFERROR(#REF!/I288*100-100,"")</f>
        <v/>
      </c>
      <c r="BC288" s="565" t="e">
        <f>#REF!-I288</f>
        <v>#REF!</v>
      </c>
    </row>
    <row r="289" spans="1:55" x14ac:dyDescent="0.25">
      <c r="A289" s="587"/>
      <c r="B289" s="883" t="s">
        <v>1534</v>
      </c>
      <c r="C289"/>
      <c r="D289"/>
      <c r="E289"/>
      <c r="F289"/>
      <c r="G289"/>
      <c r="O289" s="1094"/>
      <c r="AU289"/>
      <c r="AV289" s="565" t="str">
        <f>IFERROR(#REF!/#REF!*100-100,"")</f>
        <v/>
      </c>
      <c r="AW289" s="565" t="e">
        <f>#REF!-#REF!</f>
        <v>#REF!</v>
      </c>
      <c r="AX289" s="565" t="str">
        <f>IFERROR(#REF!/#REF!*100-100,"")</f>
        <v/>
      </c>
      <c r="AY289" s="565" t="e">
        <f>#REF!-#REF!</f>
        <v>#REF!</v>
      </c>
      <c r="AZ289" s="565" t="str">
        <f>IFERROR(#REF!/#REF!*100-100,"")</f>
        <v/>
      </c>
      <c r="BA289" s="565" t="e">
        <f>#REF!-#REF!</f>
        <v>#REF!</v>
      </c>
      <c r="BB289" s="565" t="str">
        <f>IFERROR(#REF!/I289*100-100,"")</f>
        <v/>
      </c>
      <c r="BC289" s="565" t="e">
        <f>#REF!-I289</f>
        <v>#REF!</v>
      </c>
    </row>
    <row r="290" spans="1:55" x14ac:dyDescent="0.25">
      <c r="A290" s="587"/>
      <c r="B290" s="824" t="s">
        <v>1535</v>
      </c>
      <c r="C290" s="824"/>
      <c r="D290" s="824"/>
      <c r="E290" s="824"/>
      <c r="F290" s="824"/>
      <c r="G290" s="824"/>
      <c r="H290" s="884"/>
      <c r="I290" s="884"/>
      <c r="O290" s="1094"/>
      <c r="AU290" s="824" t="s">
        <v>1535</v>
      </c>
      <c r="AV290" s="565" t="str">
        <f>IFERROR(#REF!/#REF!*100-100,"")</f>
        <v/>
      </c>
      <c r="AW290" s="565" t="e">
        <f>#REF!-#REF!</f>
        <v>#REF!</v>
      </c>
      <c r="AX290" s="565" t="str">
        <f>IFERROR(#REF!/#REF!*100-100,"")</f>
        <v/>
      </c>
      <c r="AY290" s="565" t="e">
        <f>#REF!-#REF!</f>
        <v>#REF!</v>
      </c>
      <c r="AZ290" s="565" t="str">
        <f>IFERROR(#REF!/#REF!*100-100,"")</f>
        <v/>
      </c>
      <c r="BA290" s="565" t="e">
        <f>#REF!-#REF!</f>
        <v>#REF!</v>
      </c>
      <c r="BB290" s="565" t="str">
        <f>IFERROR(#REF!/I290*100-100,"")</f>
        <v/>
      </c>
      <c r="BC290" s="565" t="e">
        <f>#REF!-I290</f>
        <v>#REF!</v>
      </c>
    </row>
    <row r="291" spans="1:55" x14ac:dyDescent="0.25">
      <c r="A291" s="587"/>
      <c r="B291" s="824" t="s">
        <v>1113</v>
      </c>
      <c r="C291" s="824"/>
      <c r="D291" s="824"/>
      <c r="E291" s="824"/>
      <c r="F291" s="824"/>
      <c r="G291" s="824"/>
      <c r="H291" s="884"/>
      <c r="I291" s="842">
        <f>I286-H286</f>
        <v>-4.7602690000000507</v>
      </c>
      <c r="O291" s="1094"/>
      <c r="AU291" s="824" t="s">
        <v>1113</v>
      </c>
      <c r="AV291" s="565" t="str">
        <f>IFERROR(#REF!/#REF!*100-100,"")</f>
        <v/>
      </c>
      <c r="AW291" s="565" t="e">
        <f>#REF!-#REF!</f>
        <v>#REF!</v>
      </c>
      <c r="AX291" s="565" t="str">
        <f>IFERROR(#REF!/#REF!*100-100,"")</f>
        <v/>
      </c>
      <c r="AY291" s="565" t="e">
        <f>#REF!-#REF!</f>
        <v>#REF!</v>
      </c>
      <c r="AZ291" s="565" t="str">
        <f>IFERROR(#REF!/#REF!*100-100,"")</f>
        <v/>
      </c>
      <c r="BA291" s="565" t="e">
        <f>#REF!-#REF!</f>
        <v>#REF!</v>
      </c>
      <c r="BB291" s="565" t="str">
        <f>IFERROR(#REF!/I291*100-100,"")</f>
        <v/>
      </c>
      <c r="BC291" s="565" t="e">
        <f>#REF!-I291</f>
        <v>#REF!</v>
      </c>
    </row>
    <row r="292" spans="1:55" x14ac:dyDescent="0.25">
      <c r="A292" s="587"/>
      <c r="B292" s="824" t="s">
        <v>931</v>
      </c>
      <c r="C292" s="824"/>
      <c r="D292" s="824"/>
      <c r="E292" s="824"/>
      <c r="F292" s="824"/>
      <c r="G292" s="824"/>
      <c r="H292" s="884"/>
      <c r="I292" s="884">
        <f>I287-H287</f>
        <v>12.651000000000003</v>
      </c>
      <c r="O292" s="1094"/>
      <c r="AU292" s="824" t="s">
        <v>931</v>
      </c>
      <c r="AV292" s="565" t="str">
        <f>IFERROR(#REF!/#REF!*100-100,"")</f>
        <v/>
      </c>
      <c r="AW292" s="565" t="e">
        <f>#REF!-#REF!</f>
        <v>#REF!</v>
      </c>
      <c r="AX292" s="565" t="str">
        <f>IFERROR(#REF!/#REF!*100-100,"")</f>
        <v/>
      </c>
      <c r="AY292" s="565" t="e">
        <f>#REF!-#REF!</f>
        <v>#REF!</v>
      </c>
      <c r="AZ292" s="565" t="str">
        <f>IFERROR(#REF!/#REF!*100-100,"")</f>
        <v/>
      </c>
      <c r="BA292" s="565" t="e">
        <f>#REF!-#REF!</f>
        <v>#REF!</v>
      </c>
      <c r="BB292" s="565" t="str">
        <f>IFERROR(#REF!/I292*100-100,"")</f>
        <v/>
      </c>
      <c r="BC292" s="565" t="e">
        <f>#REF!-I292</f>
        <v>#REF!</v>
      </c>
    </row>
    <row r="293" spans="1:55" x14ac:dyDescent="0.25">
      <c r="A293" s="587"/>
      <c r="O293" s="1094"/>
      <c r="AV293" s="565" t="str">
        <f>IFERROR(#REF!/#REF!*100-100,"")</f>
        <v/>
      </c>
      <c r="AW293" s="565" t="e">
        <f>#REF!-#REF!</f>
        <v>#REF!</v>
      </c>
      <c r="AX293" s="565" t="str">
        <f>IFERROR(#REF!/#REF!*100-100,"")</f>
        <v/>
      </c>
      <c r="AY293" s="565" t="e">
        <f>#REF!-#REF!</f>
        <v>#REF!</v>
      </c>
      <c r="AZ293" s="565" t="str">
        <f>IFERROR(#REF!/#REF!*100-100,"")</f>
        <v/>
      </c>
      <c r="BA293" s="565" t="e">
        <f>#REF!-#REF!</f>
        <v>#REF!</v>
      </c>
      <c r="BB293" s="565" t="str">
        <f>IFERROR(#REF!/I293*100-100,"")</f>
        <v/>
      </c>
      <c r="BC293" s="565" t="e">
        <f>#REF!-I293</f>
        <v>#REF!</v>
      </c>
    </row>
    <row r="294" spans="1:55" x14ac:dyDescent="0.25">
      <c r="A294" s="587"/>
      <c r="B294" s="37" t="s">
        <v>1536</v>
      </c>
      <c r="C294" s="885">
        <v>55991360</v>
      </c>
      <c r="D294" s="885">
        <v>46828708</v>
      </c>
      <c r="E294" s="885">
        <v>69021774</v>
      </c>
      <c r="F294" s="885">
        <v>108949166</v>
      </c>
      <c r="G294" s="886">
        <v>152686076</v>
      </c>
      <c r="H294" s="887">
        <v>185675337</v>
      </c>
      <c r="I294" s="887">
        <v>231172713</v>
      </c>
      <c r="O294" s="1094"/>
      <c r="AV294" s="565"/>
      <c r="AW294" s="565"/>
      <c r="AX294" s="565" t="str">
        <f>IFERROR(#REF!/#REF!*100-100,"")</f>
        <v/>
      </c>
      <c r="AY294" s="565" t="e">
        <f>#REF!-#REF!</f>
        <v>#REF!</v>
      </c>
      <c r="AZ294" s="565"/>
      <c r="BA294" s="565"/>
      <c r="BB294" s="565" t="str">
        <f>IFERROR(#REF!/I294*100-100,"")</f>
        <v/>
      </c>
      <c r="BC294" s="565" t="e">
        <f>#REF!-I294</f>
        <v>#REF!</v>
      </c>
    </row>
    <row r="295" spans="1:55" x14ac:dyDescent="0.25">
      <c r="A295" s="587"/>
      <c r="B295"/>
      <c r="H295" s="888"/>
      <c r="I295" s="888"/>
      <c r="O295" s="1094"/>
      <c r="AV295" s="565"/>
      <c r="AW295" s="565"/>
      <c r="AX295" s="565"/>
      <c r="AY295" s="565"/>
      <c r="AZ295" s="565"/>
      <c r="BA295" s="565"/>
      <c r="BB295" s="565"/>
      <c r="BC295" s="565"/>
    </row>
    <row r="296" spans="1:55" x14ac:dyDescent="0.25">
      <c r="B296" s="37" t="s">
        <v>1537</v>
      </c>
      <c r="O296" s="1094"/>
      <c r="AV296" s="565"/>
      <c r="AW296" s="565"/>
      <c r="AX296" s="565"/>
      <c r="AY296" s="565"/>
      <c r="AZ296" s="565"/>
      <c r="BA296" s="565"/>
      <c r="BB296" s="565"/>
      <c r="BC296" s="565"/>
    </row>
    <row r="297" spans="1:55" x14ac:dyDescent="0.25">
      <c r="A297" s="587"/>
      <c r="B297" s="889" t="s">
        <v>1538</v>
      </c>
      <c r="C297" s="860">
        <f t="shared" ref="C297:R297" si="198">C286/C268</f>
        <v>0.42206165000838336</v>
      </c>
      <c r="D297" s="860">
        <f t="shared" si="198"/>
        <v>0.45083385668947451</v>
      </c>
      <c r="E297" s="860">
        <f t="shared" si="198"/>
        <v>0.41916050719468673</v>
      </c>
      <c r="F297" s="860">
        <f t="shared" si="198"/>
        <v>0.38747287605293768</v>
      </c>
      <c r="G297" s="860">
        <f t="shared" si="198"/>
        <v>0.40525369078222451</v>
      </c>
      <c r="H297" s="890">
        <f t="shared" si="198"/>
        <v>0.36378977733837692</v>
      </c>
      <c r="I297" s="890">
        <f t="shared" si="198"/>
        <v>0.37360478614161974</v>
      </c>
      <c r="J297" s="890">
        <f t="shared" si="198"/>
        <v>0.41102170658682635</v>
      </c>
      <c r="K297" s="890">
        <f t="shared" si="198"/>
        <v>0</v>
      </c>
      <c r="L297" s="890">
        <f t="shared" si="198"/>
        <v>0.32057594747836465</v>
      </c>
      <c r="M297" s="863">
        <f t="shared" si="198"/>
        <v>0.2596306166074559</v>
      </c>
      <c r="N297" s="1013">
        <f t="shared" si="198"/>
        <v>0.218366829537984</v>
      </c>
      <c r="O297" s="1013">
        <f t="shared" si="198"/>
        <v>0.21487026344641905</v>
      </c>
      <c r="P297" s="863">
        <f t="shared" si="198"/>
        <v>0.17630671227282296</v>
      </c>
      <c r="Q297" s="863">
        <f t="shared" si="198"/>
        <v>0.13985902686327761</v>
      </c>
      <c r="R297" s="863">
        <f t="shared" si="198"/>
        <v>0.10695675104832499</v>
      </c>
      <c r="S297" s="891"/>
      <c r="T297" s="891"/>
      <c r="U297" s="891"/>
      <c r="V297" s="891"/>
      <c r="W297" s="891"/>
      <c r="X297" s="891"/>
      <c r="Y297" s="891"/>
      <c r="Z297" s="891"/>
      <c r="AA297" s="891"/>
      <c r="AB297" s="891"/>
      <c r="AC297" s="891"/>
      <c r="AU297" s="889" t="s">
        <v>1538</v>
      </c>
      <c r="AV297" s="565" t="str">
        <f>IFERROR(#REF!/#REF!*100-100,"")</f>
        <v/>
      </c>
      <c r="AW297" s="565" t="e">
        <f>#REF!-#REF!</f>
        <v>#REF!</v>
      </c>
      <c r="AX297" s="565" t="str">
        <f>IFERROR(#REF!/#REF!*100-100,"")</f>
        <v/>
      </c>
      <c r="AY297" s="565" t="e">
        <f>#REF!-#REF!</f>
        <v>#REF!</v>
      </c>
      <c r="AZ297" s="565" t="str">
        <f>IFERROR(#REF!/#REF!*100-100,"")</f>
        <v/>
      </c>
      <c r="BA297" s="565" t="e">
        <f>#REF!-#REF!</f>
        <v>#REF!</v>
      </c>
      <c r="BB297" s="565" t="str">
        <f>IFERROR(#REF!/I297*100-100,"")</f>
        <v/>
      </c>
      <c r="BC297" s="565" t="e">
        <f>#REF!-I297</f>
        <v>#REF!</v>
      </c>
    </row>
    <row r="298" spans="1:55" x14ac:dyDescent="0.25">
      <c r="A298" s="587"/>
      <c r="B298" s="889" t="s">
        <v>1539</v>
      </c>
      <c r="C298" s="860"/>
      <c r="D298" s="860"/>
      <c r="E298" s="860"/>
      <c r="F298" s="860"/>
      <c r="G298" s="860"/>
      <c r="H298" s="890"/>
      <c r="I298" s="890"/>
      <c r="J298" s="890"/>
      <c r="K298" s="890"/>
      <c r="L298" s="890"/>
      <c r="M298" s="863">
        <f t="shared" ref="M298:R298" si="199">M287/M268</f>
        <v>4.1716427155599596E-2</v>
      </c>
      <c r="N298" s="863">
        <f t="shared" si="199"/>
        <v>4.0799791207516527E-2</v>
      </c>
      <c r="O298" s="863">
        <f t="shared" si="199"/>
        <v>4.0799791207516527E-2</v>
      </c>
      <c r="P298" s="863">
        <f t="shared" si="199"/>
        <v>4.0459208597948215E-2</v>
      </c>
      <c r="Q298" s="863">
        <f t="shared" si="199"/>
        <v>4.1148490700274418E-2</v>
      </c>
      <c r="R298" s="863">
        <f t="shared" si="199"/>
        <v>4.1315440060698018E-2</v>
      </c>
      <c r="S298" s="891"/>
      <c r="T298" s="891"/>
      <c r="U298" s="891"/>
      <c r="V298" s="891"/>
      <c r="W298" s="891"/>
      <c r="X298" s="891"/>
      <c r="Y298" s="891"/>
      <c r="Z298" s="891"/>
      <c r="AA298" s="891"/>
      <c r="AB298" s="891"/>
      <c r="AC298" s="891"/>
      <c r="AU298" s="892"/>
      <c r="AV298" s="565"/>
      <c r="AW298" s="565"/>
      <c r="AX298" s="565"/>
      <c r="AY298" s="565"/>
      <c r="AZ298" s="565"/>
      <c r="BA298" s="565"/>
      <c r="BB298" s="565"/>
      <c r="BC298" s="565"/>
    </row>
    <row r="299" spans="1:55" x14ac:dyDescent="0.25">
      <c r="B299" s="824" t="s">
        <v>1540</v>
      </c>
      <c r="C299" s="837">
        <f t="shared" ref="C299:J299" si="200">C288/C268</f>
        <v>0.45900505076363812</v>
      </c>
      <c r="D299" s="837">
        <f t="shared" si="200"/>
        <v>0.49908935213970229</v>
      </c>
      <c r="E299" s="837">
        <f t="shared" si="200"/>
        <v>0.47671099364235264</v>
      </c>
      <c r="F299" s="837">
        <f t="shared" si="200"/>
        <v>0.44284358308954913</v>
      </c>
      <c r="G299" s="837">
        <f t="shared" si="200"/>
        <v>0.45868689430270487</v>
      </c>
      <c r="H299" s="838">
        <f t="shared" si="200"/>
        <v>0.41309256275790923</v>
      </c>
      <c r="I299" s="838">
        <f t="shared" si="200"/>
        <v>0.43611036699705324</v>
      </c>
      <c r="J299" s="838">
        <f t="shared" si="200"/>
        <v>0.47408308383233538</v>
      </c>
      <c r="K299" s="838"/>
      <c r="L299" s="838"/>
      <c r="M299" s="863">
        <f t="shared" ref="M299:R299" si="201">M288/M268</f>
        <v>0.30134704376305549</v>
      </c>
      <c r="N299" s="863">
        <f t="shared" si="201"/>
        <v>0.25916662074550051</v>
      </c>
      <c r="O299" s="863">
        <f t="shared" si="201"/>
        <v>0.25567005465393555</v>
      </c>
      <c r="P299" s="863">
        <f t="shared" si="201"/>
        <v>0.21676592087077118</v>
      </c>
      <c r="Q299" s="863">
        <f t="shared" si="201"/>
        <v>0.18100751756355205</v>
      </c>
      <c r="R299" s="863">
        <f t="shared" si="201"/>
        <v>0.14827219110902301</v>
      </c>
      <c r="S299" s="841"/>
      <c r="T299" s="841"/>
      <c r="U299" s="841"/>
      <c r="V299" s="841"/>
      <c r="W299" s="841"/>
      <c r="X299" s="841"/>
      <c r="Y299" s="841"/>
      <c r="Z299" s="841"/>
      <c r="AA299" s="841"/>
      <c r="AB299" s="841"/>
      <c r="AC299" s="841"/>
      <c r="AV299" s="565" t="str">
        <f>IFERROR(#REF!/#REF!*100-100,"")</f>
        <v/>
      </c>
      <c r="AW299" s="565" t="e">
        <f>#REF!-#REF!</f>
        <v>#REF!</v>
      </c>
      <c r="AX299" s="565" t="str">
        <f>IFERROR(#REF!/#REF!*100-100,"")</f>
        <v/>
      </c>
      <c r="AY299" s="565" t="e">
        <f>#REF!-#REF!</f>
        <v>#REF!</v>
      </c>
      <c r="AZ299" s="565" t="str">
        <f>IFERROR(#REF!/#REF!*100-100,"")</f>
        <v/>
      </c>
      <c r="BA299" s="565" t="e">
        <f>#REF!-#REF!</f>
        <v>#REF!</v>
      </c>
      <c r="BB299" s="565" t="str">
        <f>IFERROR(#REF!/I299*100-100,"")</f>
        <v/>
      </c>
      <c r="BC299" s="565" t="e">
        <f>#REF!-I299</f>
        <v>#REF!</v>
      </c>
    </row>
    <row r="300" spans="1:55" x14ac:dyDescent="0.25">
      <c r="B300"/>
      <c r="C300" s="893"/>
      <c r="D300" s="893"/>
      <c r="E300" s="893"/>
      <c r="F300" s="893"/>
      <c r="G300" s="893"/>
      <c r="H300" s="894"/>
      <c r="I300" s="894"/>
      <c r="J300" s="894"/>
      <c r="K300" s="894"/>
      <c r="L300" s="894"/>
      <c r="M300" s="1101"/>
      <c r="N300" s="1102"/>
      <c r="O300" s="1071"/>
      <c r="P300" s="1103"/>
      <c r="Q300" s="1071"/>
      <c r="R300" s="1187"/>
      <c r="S300" s="841"/>
      <c r="T300" s="841"/>
      <c r="U300" s="841"/>
      <c r="V300" s="841"/>
      <c r="W300" s="841"/>
      <c r="X300" s="841"/>
      <c r="Y300" s="841"/>
      <c r="Z300" s="841"/>
      <c r="AA300" s="841"/>
      <c r="AB300" s="841"/>
      <c r="AC300" s="841"/>
      <c r="AV300" s="565"/>
      <c r="AW300" s="565"/>
      <c r="AX300" s="565" t="str">
        <f>IFERROR(#REF!/#REF!*100-100,"")</f>
        <v/>
      </c>
      <c r="AY300" s="565" t="e">
        <f>#REF!-#REF!</f>
        <v>#REF!</v>
      </c>
      <c r="AZ300" s="565"/>
      <c r="BA300" s="565"/>
      <c r="BB300" s="565" t="str">
        <f>IFERROR(#REF!/I300*100-100,"")</f>
        <v/>
      </c>
      <c r="BC300" s="565" t="e">
        <f>#REF!-I300</f>
        <v>#REF!</v>
      </c>
    </row>
    <row r="301" spans="1:55" ht="58.5" customHeight="1" x14ac:dyDescent="0.25">
      <c r="A301" s="587"/>
      <c r="B301" s="896" t="s">
        <v>1541</v>
      </c>
      <c r="C301" s="897" t="str">
        <f t="shared" ref="C301:R301" si="202">C3</f>
        <v>2013/14 Actual</v>
      </c>
      <c r="D301" s="897" t="str">
        <f t="shared" si="202"/>
        <v>2014/15 Actual</v>
      </c>
      <c r="E301" s="897" t="str">
        <f t="shared" si="202"/>
        <v>2015/16 Actual</v>
      </c>
      <c r="F301" s="897" t="str">
        <f t="shared" si="202"/>
        <v>2016/17 Actual</v>
      </c>
      <c r="G301" s="897" t="str">
        <f t="shared" si="202"/>
        <v>2017/18 Actual</v>
      </c>
      <c r="H301" s="897" t="str">
        <f t="shared" si="202"/>
        <v>2018/19 Actual</v>
      </c>
      <c r="I301" s="897" t="str">
        <f t="shared" si="202"/>
        <v>2019/20 Actual</v>
      </c>
      <c r="J301" s="897" t="str">
        <f t="shared" si="202"/>
        <v>2020/21 Actual</v>
      </c>
      <c r="K301" s="897" t="str">
        <f t="shared" si="202"/>
        <v>2021/22 Actual</v>
      </c>
      <c r="L301" s="897" t="str">
        <f t="shared" si="202"/>
        <v>Budget Estimate 2022/23</v>
      </c>
      <c r="M301" s="1104" t="str">
        <f>M278</f>
        <v>Actual FY2025</v>
      </c>
      <c r="N301" s="1131" t="str">
        <f t="shared" ref="N301:Q301" si="203">N278</f>
        <v>Budget Estimate 2025/26</v>
      </c>
      <c r="O301" s="1104" t="str">
        <f t="shared" si="203"/>
        <v>Budget Outturn FY2026</v>
      </c>
      <c r="P301" s="1104" t="str">
        <f t="shared" si="203"/>
        <v xml:space="preserve">Budget Estimate 2026/27 </v>
      </c>
      <c r="Q301" s="1104" t="str">
        <f t="shared" si="203"/>
        <v>Budget Estimate 2027/28</v>
      </c>
      <c r="R301" s="1188" t="str">
        <f t="shared" si="202"/>
        <v>Budget Estimate 2028/29</v>
      </c>
      <c r="S301" s="899"/>
      <c r="T301" s="899"/>
      <c r="U301" s="899"/>
      <c r="V301" s="899"/>
      <c r="W301" s="899"/>
      <c r="X301" s="899"/>
      <c r="Y301" s="899"/>
      <c r="Z301" s="899"/>
      <c r="AA301" s="899"/>
      <c r="AB301" s="899"/>
      <c r="AC301" s="899"/>
      <c r="AD301" s="900" t="s">
        <v>1542</v>
      </c>
      <c r="AE301" s="901"/>
      <c r="AF301" s="901"/>
      <c r="AG301" s="901"/>
      <c r="AH301" s="901"/>
      <c r="AI301" s="902" t="s">
        <v>1543</v>
      </c>
      <c r="AJ301" s="902" t="s">
        <v>1544</v>
      </c>
      <c r="AK301" s="902" t="s">
        <v>1545</v>
      </c>
      <c r="AL301" s="902" t="s">
        <v>1546</v>
      </c>
      <c r="AM301" s="902" t="s">
        <v>1547</v>
      </c>
      <c r="AN301" s="902" t="s">
        <v>1548</v>
      </c>
      <c r="AO301" s="200" t="str">
        <f t="shared" ref="AO301:AT301" si="204">AO3</f>
        <v>2023/24 Ola Fakaangaanga</v>
      </c>
      <c r="AP301" s="200" t="str">
        <f t="shared" si="204"/>
        <v>2024/25 Patiseti</v>
      </c>
      <c r="AQ301" s="200" t="str">
        <f t="shared" si="204"/>
        <v>24/25 Esitimeti Liliu</v>
      </c>
      <c r="AR301" s="325" t="str">
        <f t="shared" si="204"/>
        <v>2025/26 Patiseti Fakaangaanga</v>
      </c>
      <c r="AS301" s="200" t="str">
        <f t="shared" si="204"/>
        <v>2026/27 Patiseti Fakaangaanga</v>
      </c>
      <c r="AT301" s="200" t="str">
        <f t="shared" si="204"/>
        <v>2027/28 Patiseti Fakaangaanga</v>
      </c>
      <c r="AV301" s="565"/>
      <c r="AW301" s="565"/>
      <c r="AX301" s="565" t="str">
        <f>IFERROR(#REF!/#REF!*100-100,"")</f>
        <v/>
      </c>
      <c r="AY301" s="565" t="e">
        <f>#REF!-#REF!</f>
        <v>#REF!</v>
      </c>
      <c r="AZ301" s="565"/>
      <c r="BA301" s="565"/>
      <c r="BB301" s="565" t="str">
        <f>IFERROR(#REF!/I301*100-100,"")</f>
        <v/>
      </c>
      <c r="BC301" s="565" t="e">
        <f>#REF!-I301</f>
        <v>#REF!</v>
      </c>
    </row>
    <row r="302" spans="1:55" x14ac:dyDescent="0.25">
      <c r="A302" s="587"/>
      <c r="B302" s="549" t="s">
        <v>1549</v>
      </c>
      <c r="C302" s="903">
        <f t="shared" ref="C302:I302" si="205">C5</f>
        <v>160.98098284999998</v>
      </c>
      <c r="D302" s="903">
        <f t="shared" si="205"/>
        <v>185.08487843</v>
      </c>
      <c r="E302" s="903">
        <f t="shared" si="205"/>
        <v>209.38357453</v>
      </c>
      <c r="F302" s="903">
        <f t="shared" si="205"/>
        <v>239.29200569000005</v>
      </c>
      <c r="G302" s="904">
        <f t="shared" si="205"/>
        <v>261.63970828999999</v>
      </c>
      <c r="H302" s="904">
        <f t="shared" si="205"/>
        <v>481.76119134999999</v>
      </c>
      <c r="I302" s="904">
        <f t="shared" si="205"/>
        <v>482.37442274000006</v>
      </c>
      <c r="J302" s="904">
        <f t="shared" ref="J302:R303" si="206">J197</f>
        <v>512.20050386000003</v>
      </c>
      <c r="K302" s="904">
        <f t="shared" si="206"/>
        <v>560.18942165999999</v>
      </c>
      <c r="L302" s="904">
        <f t="shared" si="206"/>
        <v>690.6875</v>
      </c>
      <c r="M302" s="570">
        <f t="shared" si="206"/>
        <v>810.94131522999999</v>
      </c>
      <c r="N302" s="1129">
        <f t="shared" si="206"/>
        <v>929.68799999999999</v>
      </c>
      <c r="O302" s="988">
        <f t="shared" si="206"/>
        <v>791.32060000000001</v>
      </c>
      <c r="P302" s="1159">
        <f t="shared" si="206"/>
        <v>877.45090000000005</v>
      </c>
      <c r="Q302" s="988">
        <f t="shared" si="206"/>
        <v>886.11300000000006</v>
      </c>
      <c r="R302" s="1189">
        <f t="shared" si="206"/>
        <v>754.0927999999999</v>
      </c>
      <c r="S302" s="685"/>
      <c r="T302" s="640"/>
      <c r="U302" s="640"/>
      <c r="V302" s="640"/>
      <c r="W302" s="640"/>
      <c r="X302" s="640"/>
      <c r="Y302" s="640"/>
      <c r="Z302" s="640"/>
      <c r="AA302" s="640"/>
      <c r="AB302" s="640"/>
      <c r="AC302" s="640"/>
      <c r="AD302" s="581" t="str">
        <f>AD197</f>
        <v>Pa'anga Humai</v>
      </c>
      <c r="AE302" s="551"/>
      <c r="AF302" s="551"/>
      <c r="AG302" s="551"/>
      <c r="AH302" s="551"/>
      <c r="AI302" s="711">
        <f t="shared" ref="AI302:AT312" si="207">G302</f>
        <v>261.63970828999999</v>
      </c>
      <c r="AJ302" s="711">
        <f t="shared" si="207"/>
        <v>481.76119134999999</v>
      </c>
      <c r="AK302" s="711">
        <f t="shared" si="207"/>
        <v>482.37442274000006</v>
      </c>
      <c r="AL302" s="711">
        <f t="shared" si="207"/>
        <v>512.20050386000003</v>
      </c>
      <c r="AM302" s="711">
        <f t="shared" si="207"/>
        <v>560.18942165999999</v>
      </c>
      <c r="AN302" s="711">
        <f t="shared" si="207"/>
        <v>690.6875</v>
      </c>
      <c r="AO302" s="711">
        <f t="shared" si="207"/>
        <v>810.94131522999999</v>
      </c>
      <c r="AP302" s="711">
        <f t="shared" si="207"/>
        <v>929.68799999999999</v>
      </c>
      <c r="AQ302" s="711">
        <f t="shared" si="207"/>
        <v>791.32060000000001</v>
      </c>
      <c r="AR302" s="906">
        <f t="shared" si="207"/>
        <v>877.45090000000005</v>
      </c>
      <c r="AS302" s="711">
        <f t="shared" si="207"/>
        <v>886.11300000000006</v>
      </c>
      <c r="AT302" s="711">
        <f t="shared" si="207"/>
        <v>754.0927999999999</v>
      </c>
      <c r="AV302" s="565" t="str">
        <f>IFERROR(#REF!/#REF!*100-100,"")</f>
        <v/>
      </c>
      <c r="AW302" s="565" t="e">
        <f>#REF!-#REF!</f>
        <v>#REF!</v>
      </c>
      <c r="AX302" s="565" t="str">
        <f>IFERROR(#REF!/#REF!*100-100,"")</f>
        <v/>
      </c>
      <c r="AY302" s="565" t="e">
        <f>#REF!-#REF!</f>
        <v>#REF!</v>
      </c>
      <c r="AZ302" s="565" t="str">
        <f>IFERROR(#REF!/#REF!*100-100,"")</f>
        <v/>
      </c>
      <c r="BA302" s="565" t="e">
        <f>#REF!-#REF!</f>
        <v>#REF!</v>
      </c>
      <c r="BB302" s="565" t="str">
        <f>IFERROR(#REF!/I302*100-100,"")</f>
        <v/>
      </c>
      <c r="BC302" s="565" t="e">
        <f>#REF!-I302</f>
        <v>#REF!</v>
      </c>
    </row>
    <row r="303" spans="1:55" hidden="1" x14ac:dyDescent="0.25">
      <c r="A303" s="587"/>
      <c r="B303" s="549" t="s">
        <v>1550</v>
      </c>
      <c r="C303" s="903">
        <f t="shared" ref="C303:I303" si="208">C68</f>
        <v>136.70374569999998</v>
      </c>
      <c r="D303" s="903">
        <f t="shared" si="208"/>
        <v>158.80394434999999</v>
      </c>
      <c r="E303" s="903">
        <f t="shared" si="208"/>
        <v>180.20929279000001</v>
      </c>
      <c r="F303" s="903">
        <f t="shared" si="208"/>
        <v>211.64654086000004</v>
      </c>
      <c r="G303" s="904">
        <f t="shared" si="208"/>
        <v>235.38101302999999</v>
      </c>
      <c r="H303" s="904">
        <f t="shared" si="208"/>
        <v>243.03983445999995</v>
      </c>
      <c r="I303" s="904">
        <f t="shared" si="208"/>
        <v>238.58681907000002</v>
      </c>
      <c r="J303" s="904">
        <f t="shared" si="206"/>
        <v>244.80972870000002</v>
      </c>
      <c r="K303" s="904">
        <f t="shared" si="206"/>
        <v>257.92940584000002</v>
      </c>
      <c r="L303" s="904">
        <f t="shared" si="206"/>
        <v>253.3142</v>
      </c>
      <c r="M303" s="570">
        <f t="shared" si="206"/>
        <v>328.47224418999997</v>
      </c>
      <c r="N303" s="1129">
        <f t="shared" si="206"/>
        <v>347.07740000000001</v>
      </c>
      <c r="O303" s="988">
        <f t="shared" si="206"/>
        <v>342.80469999999997</v>
      </c>
      <c r="P303" s="1159">
        <f t="shared" si="206"/>
        <v>351.91460000000001</v>
      </c>
      <c r="Q303" s="988">
        <f t="shared" si="206"/>
        <v>394.7373</v>
      </c>
      <c r="R303" s="1189">
        <f t="shared" si="206"/>
        <v>414.77089999999998</v>
      </c>
      <c r="S303" s="907">
        <f>P303-O303</f>
        <v>9.1099000000000387</v>
      </c>
      <c r="T303" s="640"/>
      <c r="U303" s="640"/>
      <c r="V303" s="640"/>
      <c r="W303" s="640"/>
      <c r="X303" s="640"/>
      <c r="Y303" s="640"/>
      <c r="Z303" s="640"/>
      <c r="AA303" s="640"/>
      <c r="AB303" s="640"/>
      <c r="AC303" s="640"/>
      <c r="AD303" s="551" t="str">
        <f>AD62</f>
        <v>Pa'anga Humai Mei he Tukuhau</v>
      </c>
      <c r="AE303" s="551"/>
      <c r="AF303" s="551"/>
      <c r="AG303" s="551"/>
      <c r="AH303" s="551"/>
      <c r="AI303" s="711">
        <f t="shared" si="207"/>
        <v>235.38101302999999</v>
      </c>
      <c r="AJ303" s="711">
        <f t="shared" si="207"/>
        <v>243.03983445999995</v>
      </c>
      <c r="AK303" s="711">
        <f t="shared" si="207"/>
        <v>238.58681907000002</v>
      </c>
      <c r="AL303" s="711">
        <f t="shared" si="207"/>
        <v>244.80972870000002</v>
      </c>
      <c r="AM303" s="711">
        <f t="shared" si="207"/>
        <v>257.92940584000002</v>
      </c>
      <c r="AN303" s="711">
        <f t="shared" si="207"/>
        <v>253.3142</v>
      </c>
      <c r="AO303" s="711">
        <f t="shared" si="207"/>
        <v>328.47224418999997</v>
      </c>
      <c r="AP303" s="711">
        <f t="shared" si="207"/>
        <v>347.07740000000001</v>
      </c>
      <c r="AQ303" s="711">
        <f t="shared" si="207"/>
        <v>342.80469999999997</v>
      </c>
      <c r="AR303" s="906">
        <f t="shared" si="207"/>
        <v>351.91460000000001</v>
      </c>
      <c r="AS303" s="711">
        <f t="shared" si="207"/>
        <v>394.7373</v>
      </c>
      <c r="AT303" s="711">
        <f t="shared" si="207"/>
        <v>414.77089999999998</v>
      </c>
      <c r="AV303" s="565" t="str">
        <f>IFERROR(#REF!/#REF!*100-100,"")</f>
        <v/>
      </c>
      <c r="AW303" s="565" t="e">
        <f>#REF!-#REF!</f>
        <v>#REF!</v>
      </c>
      <c r="AX303" s="565" t="str">
        <f>IFERROR(#REF!/#REF!*100-100,"")</f>
        <v/>
      </c>
      <c r="AY303" s="565" t="e">
        <f>#REF!-#REF!</f>
        <v>#REF!</v>
      </c>
      <c r="AZ303" s="565" t="str">
        <f>IFERROR(#REF!/#REF!*100-100,"")</f>
        <v/>
      </c>
      <c r="BA303" s="565" t="e">
        <f>#REF!-#REF!</f>
        <v>#REF!</v>
      </c>
      <c r="BB303" s="565" t="str">
        <f>IFERROR(#REF!/I303*100-100,"")</f>
        <v/>
      </c>
      <c r="BC303" s="565" t="e">
        <f>#REF!-I303</f>
        <v>#REF!</v>
      </c>
    </row>
    <row r="304" spans="1:55" x14ac:dyDescent="0.25">
      <c r="A304" s="587"/>
      <c r="B304" s="549" t="s">
        <v>1114</v>
      </c>
      <c r="C304" s="903"/>
      <c r="D304" s="903"/>
      <c r="E304" s="903"/>
      <c r="F304" s="903"/>
      <c r="G304" s="904">
        <f>G271</f>
        <v>261.63970828999999</v>
      </c>
      <c r="H304" s="904">
        <f>H271</f>
        <v>269.26377678999995</v>
      </c>
      <c r="I304" s="904">
        <f>I271</f>
        <v>268.70114930000005</v>
      </c>
      <c r="J304" s="904">
        <f t="shared" ref="J304:R304" si="209">J198+J207</f>
        <v>272.67335045000004</v>
      </c>
      <c r="K304" s="904">
        <f t="shared" si="209"/>
        <v>280.38942166000004</v>
      </c>
      <c r="L304" s="904">
        <f t="shared" si="209"/>
        <v>281.58749999999998</v>
      </c>
      <c r="M304" s="570">
        <f t="shared" si="209"/>
        <v>384.34131522999996</v>
      </c>
      <c r="N304" s="1129">
        <f t="shared" si="209"/>
        <v>420.488</v>
      </c>
      <c r="O304" s="988">
        <f t="shared" si="209"/>
        <v>404.52059999999994</v>
      </c>
      <c r="P304" s="1159">
        <f t="shared" si="209"/>
        <v>413.65089999999998</v>
      </c>
      <c r="Q304" s="988">
        <f t="shared" si="209"/>
        <v>461.01300000000003</v>
      </c>
      <c r="R304" s="1189">
        <f t="shared" si="209"/>
        <v>484.7928</v>
      </c>
      <c r="S304" s="908">
        <f>P304-O304</f>
        <v>9.1303000000000338</v>
      </c>
      <c r="T304" s="640"/>
      <c r="U304" s="640"/>
      <c r="V304" s="640"/>
      <c r="W304" s="640"/>
      <c r="X304" s="640"/>
      <c r="Y304" s="640"/>
      <c r="Z304" s="640"/>
      <c r="AA304" s="640"/>
      <c r="AB304" s="640"/>
      <c r="AC304" s="640"/>
      <c r="AD304" s="551" t="s">
        <v>1551</v>
      </c>
      <c r="AE304" s="551"/>
      <c r="AF304" s="551"/>
      <c r="AG304" s="551"/>
      <c r="AH304" s="551"/>
      <c r="AI304" s="711">
        <f t="shared" si="207"/>
        <v>261.63970828999999</v>
      </c>
      <c r="AJ304" s="711">
        <f t="shared" si="207"/>
        <v>269.26377678999995</v>
      </c>
      <c r="AK304" s="711">
        <f t="shared" si="207"/>
        <v>268.70114930000005</v>
      </c>
      <c r="AL304" s="711">
        <f t="shared" si="207"/>
        <v>272.67335045000004</v>
      </c>
      <c r="AM304" s="711">
        <f t="shared" si="207"/>
        <v>280.38942166000004</v>
      </c>
      <c r="AN304" s="711">
        <f t="shared" si="207"/>
        <v>281.58749999999998</v>
      </c>
      <c r="AO304" s="711">
        <f t="shared" si="207"/>
        <v>384.34131522999996</v>
      </c>
      <c r="AP304" s="711">
        <f t="shared" si="207"/>
        <v>420.488</v>
      </c>
      <c r="AQ304" s="711">
        <f t="shared" si="207"/>
        <v>404.52059999999994</v>
      </c>
      <c r="AR304" s="906">
        <f t="shared" si="207"/>
        <v>413.65089999999998</v>
      </c>
      <c r="AS304" s="711">
        <f t="shared" si="207"/>
        <v>461.01300000000003</v>
      </c>
      <c r="AT304" s="711">
        <f t="shared" si="207"/>
        <v>484.7928</v>
      </c>
      <c r="AV304" s="565"/>
      <c r="AW304" s="565"/>
      <c r="AX304" s="565" t="str">
        <f>IFERROR(#REF!/#REF!*100-100,"")</f>
        <v/>
      </c>
      <c r="AY304" s="565" t="e">
        <f>#REF!-#REF!</f>
        <v>#REF!</v>
      </c>
      <c r="AZ304" s="565"/>
      <c r="BA304" s="565"/>
      <c r="BB304" s="565" t="str">
        <f>IFERROR(#REF!/I304*100-100,"")</f>
        <v/>
      </c>
      <c r="BC304" s="565" t="e">
        <f>#REF!-I304</f>
        <v>#REF!</v>
      </c>
    </row>
    <row r="305" spans="1:55" x14ac:dyDescent="0.25">
      <c r="A305" s="587"/>
      <c r="B305" s="549" t="s">
        <v>1552</v>
      </c>
      <c r="C305" s="903"/>
      <c r="D305" s="903"/>
      <c r="E305" s="903"/>
      <c r="F305" s="903"/>
      <c r="G305" s="904"/>
      <c r="H305" s="904"/>
      <c r="I305" s="904"/>
      <c r="J305" s="904"/>
      <c r="K305" s="904"/>
      <c r="L305" s="904"/>
      <c r="M305" s="570">
        <f t="shared" ref="M305:R305" si="210">M204</f>
        <v>426.6</v>
      </c>
      <c r="N305" s="1129">
        <f t="shared" si="210"/>
        <v>509.2</v>
      </c>
      <c r="O305" s="988">
        <f t="shared" si="210"/>
        <v>386.8</v>
      </c>
      <c r="P305" s="1159">
        <f t="shared" si="210"/>
        <v>463.79999999999995</v>
      </c>
      <c r="Q305" s="988">
        <f t="shared" si="210"/>
        <v>425.1</v>
      </c>
      <c r="R305" s="1189">
        <f t="shared" si="210"/>
        <v>269.3</v>
      </c>
      <c r="S305" s="907">
        <f>P305-O305</f>
        <v>76.999999999999943</v>
      </c>
      <c r="T305" s="640"/>
      <c r="U305" s="640"/>
      <c r="V305" s="640"/>
      <c r="W305" s="640"/>
      <c r="X305" s="640"/>
      <c r="Y305" s="640"/>
      <c r="Z305" s="640"/>
      <c r="AA305" s="640"/>
      <c r="AB305" s="640"/>
      <c r="AC305" s="640"/>
      <c r="AD305" s="551" t="s">
        <v>1553</v>
      </c>
      <c r="AE305" s="551"/>
      <c r="AF305" s="551"/>
      <c r="AG305" s="551"/>
      <c r="AH305" s="551"/>
      <c r="AI305" s="711"/>
      <c r="AJ305" s="711"/>
      <c r="AK305" s="711"/>
      <c r="AL305" s="711"/>
      <c r="AM305" s="711"/>
      <c r="AN305" s="711">
        <f t="shared" si="207"/>
        <v>0</v>
      </c>
      <c r="AO305" s="711">
        <f t="shared" si="207"/>
        <v>426.6</v>
      </c>
      <c r="AP305" s="711">
        <f t="shared" si="207"/>
        <v>509.2</v>
      </c>
      <c r="AQ305" s="711">
        <f t="shared" si="207"/>
        <v>386.8</v>
      </c>
      <c r="AR305" s="906">
        <f t="shared" si="207"/>
        <v>463.79999999999995</v>
      </c>
      <c r="AS305" s="711">
        <f t="shared" si="207"/>
        <v>425.1</v>
      </c>
      <c r="AT305" s="711">
        <f t="shared" si="207"/>
        <v>269.3</v>
      </c>
      <c r="AV305" s="565"/>
      <c r="AW305" s="565"/>
      <c r="AX305" s="565"/>
      <c r="AY305" s="565"/>
      <c r="AZ305" s="565"/>
      <c r="BA305" s="565"/>
      <c r="BB305" s="565"/>
      <c r="BC305" s="565"/>
    </row>
    <row r="306" spans="1:55" x14ac:dyDescent="0.25">
      <c r="A306" s="587"/>
      <c r="B306" s="1261" t="s">
        <v>1554</v>
      </c>
      <c r="C306" s="1262">
        <f t="shared" ref="C306:I306" si="211">C11</f>
        <v>330.11347089999998</v>
      </c>
      <c r="D306" s="1262">
        <f t="shared" si="211"/>
        <v>368.28063228549991</v>
      </c>
      <c r="E306" s="1262">
        <f t="shared" si="211"/>
        <v>250.26111896999996</v>
      </c>
      <c r="F306" s="1262">
        <f t="shared" si="211"/>
        <v>203.56715357999997</v>
      </c>
      <c r="G306" s="1263">
        <f t="shared" si="211"/>
        <v>336.474579995</v>
      </c>
      <c r="H306" s="1263">
        <f t="shared" si="211"/>
        <v>352.22797220000001</v>
      </c>
      <c r="I306" s="1263">
        <f t="shared" si="211"/>
        <v>376.90192091000011</v>
      </c>
      <c r="J306" s="1263">
        <f t="shared" ref="J306:R306" si="212">J213</f>
        <v>367.91324328999997</v>
      </c>
      <c r="K306" s="1263">
        <f t="shared" si="212"/>
        <v>505.14895283999994</v>
      </c>
      <c r="L306" s="1263">
        <f t="shared" si="212"/>
        <v>557.05100000000004</v>
      </c>
      <c r="M306" s="1264">
        <f t="shared" si="212"/>
        <v>541.08415244999992</v>
      </c>
      <c r="N306" s="1265">
        <f t="shared" si="212"/>
        <v>617.42099999999994</v>
      </c>
      <c r="O306" s="1266">
        <f t="shared" si="212"/>
        <v>519.71249999999998</v>
      </c>
      <c r="P306" s="1267">
        <f t="shared" si="212"/>
        <v>609.82939999999985</v>
      </c>
      <c r="Q306" s="1266">
        <f t="shared" si="212"/>
        <v>584.36830000000009</v>
      </c>
      <c r="R306" s="1268">
        <f t="shared" si="212"/>
        <v>576.60050000000001</v>
      </c>
      <c r="S306" s="685"/>
      <c r="T306" s="640"/>
      <c r="U306" s="640"/>
      <c r="V306" s="640"/>
      <c r="W306" s="640"/>
      <c r="X306" s="640"/>
      <c r="Y306" s="640"/>
      <c r="Z306" s="640"/>
      <c r="AA306" s="640"/>
      <c r="AB306" s="640"/>
      <c r="AC306" s="46"/>
      <c r="AD306" s="581" t="str">
        <f>AD213</f>
        <v>Ngaahi Fakamole</v>
      </c>
      <c r="AE306" s="46"/>
      <c r="AF306" s="551"/>
      <c r="AG306" s="551"/>
      <c r="AH306" s="551"/>
      <c r="AI306" s="711">
        <f t="shared" si="207"/>
        <v>336.474579995</v>
      </c>
      <c r="AJ306" s="711">
        <f t="shared" si="207"/>
        <v>352.22797220000001</v>
      </c>
      <c r="AK306" s="711">
        <f t="shared" si="207"/>
        <v>376.90192091000011</v>
      </c>
      <c r="AL306" s="711">
        <f t="shared" si="207"/>
        <v>367.91324328999997</v>
      </c>
      <c r="AM306" s="711">
        <f t="shared" si="207"/>
        <v>505.14895283999994</v>
      </c>
      <c r="AN306" s="711">
        <f t="shared" si="207"/>
        <v>557.05100000000004</v>
      </c>
      <c r="AO306" s="711">
        <f t="shared" si="207"/>
        <v>541.08415244999992</v>
      </c>
      <c r="AP306" s="711">
        <f t="shared" si="207"/>
        <v>617.42099999999994</v>
      </c>
      <c r="AQ306" s="711">
        <f t="shared" si="207"/>
        <v>519.71249999999998</v>
      </c>
      <c r="AR306" s="906">
        <f t="shared" si="207"/>
        <v>609.82939999999985</v>
      </c>
      <c r="AS306" s="711">
        <f t="shared" si="207"/>
        <v>584.36830000000009</v>
      </c>
      <c r="AT306" s="711">
        <f t="shared" si="207"/>
        <v>576.60050000000001</v>
      </c>
      <c r="AV306" s="565" t="str">
        <f>IFERROR(#REF!/#REF!*100-100,"")</f>
        <v/>
      </c>
      <c r="AW306" s="565" t="e">
        <f>#REF!-#REF!</f>
        <v>#REF!</v>
      </c>
      <c r="AX306" s="565" t="str">
        <f>IFERROR(#REF!/#REF!*100-100,"")</f>
        <v/>
      </c>
      <c r="AY306" s="565" t="e">
        <f>#REF!-#REF!</f>
        <v>#REF!</v>
      </c>
      <c r="AZ306" s="565" t="str">
        <f>IFERROR(#REF!/#REF!*100-100,"")</f>
        <v/>
      </c>
      <c r="BA306" s="565" t="e">
        <f>#REF!-#REF!</f>
        <v>#REF!</v>
      </c>
      <c r="BB306" s="565" t="str">
        <f>IFERROR(#REF!/I306*100-100,"")</f>
        <v/>
      </c>
      <c r="BC306" s="565" t="e">
        <f>#REF!-I306</f>
        <v>#REF!</v>
      </c>
    </row>
    <row r="307" spans="1:55" x14ac:dyDescent="0.25">
      <c r="A307" s="587"/>
      <c r="B307" s="549" t="s">
        <v>1555</v>
      </c>
      <c r="C307" s="903"/>
      <c r="D307" s="903"/>
      <c r="E307" s="903"/>
      <c r="F307" s="903"/>
      <c r="G307" s="904">
        <f>G214</f>
        <v>127.54825308999997</v>
      </c>
      <c r="H307" s="904">
        <f>H214</f>
        <v>134.50866310000006</v>
      </c>
      <c r="I307" s="904">
        <f>I214</f>
        <v>148.68344548000013</v>
      </c>
      <c r="J307" s="904">
        <f t="shared" ref="J307:R307" si="213">J214</f>
        <v>160.21209111000002</v>
      </c>
      <c r="K307" s="904">
        <f t="shared" si="213"/>
        <v>189.34469781999996</v>
      </c>
      <c r="L307" s="904">
        <f t="shared" si="213"/>
        <v>169.2825</v>
      </c>
      <c r="M307" s="570">
        <f t="shared" si="213"/>
        <v>184.1983682099999</v>
      </c>
      <c r="N307" s="1129">
        <f t="shared" si="213"/>
        <v>193.82319999999999</v>
      </c>
      <c r="O307" s="988">
        <f t="shared" si="213"/>
        <v>191.91929999999999</v>
      </c>
      <c r="P307" s="1159">
        <f t="shared" si="213"/>
        <v>210.74719999999999</v>
      </c>
      <c r="Q307" s="988">
        <f t="shared" si="213"/>
        <v>206.9794</v>
      </c>
      <c r="R307" s="1189">
        <f t="shared" si="213"/>
        <v>204.1627</v>
      </c>
      <c r="S307" s="685"/>
      <c r="T307" s="640"/>
      <c r="U307" s="640"/>
      <c r="V307" s="640"/>
      <c r="W307" s="640"/>
      <c r="X307" s="640"/>
      <c r="Y307" s="640"/>
      <c r="Z307" s="640"/>
      <c r="AA307" s="640"/>
      <c r="AB307" s="640"/>
      <c r="AC307" s="46"/>
      <c r="AD307" s="551" t="str">
        <f>AD146</f>
        <v>Fakamole ki he kau Ngaue</v>
      </c>
      <c r="AE307" s="46"/>
      <c r="AF307" s="551"/>
      <c r="AG307" s="551"/>
      <c r="AH307" s="551"/>
      <c r="AI307" s="711">
        <f t="shared" si="207"/>
        <v>127.54825308999997</v>
      </c>
      <c r="AJ307" s="711">
        <f t="shared" si="207"/>
        <v>134.50866310000006</v>
      </c>
      <c r="AK307" s="711">
        <f t="shared" si="207"/>
        <v>148.68344548000013</v>
      </c>
      <c r="AL307" s="711">
        <f t="shared" si="207"/>
        <v>160.21209111000002</v>
      </c>
      <c r="AM307" s="711">
        <f t="shared" si="207"/>
        <v>189.34469781999996</v>
      </c>
      <c r="AN307" s="711">
        <f t="shared" si="207"/>
        <v>169.2825</v>
      </c>
      <c r="AO307" s="711">
        <f t="shared" si="207"/>
        <v>184.1983682099999</v>
      </c>
      <c r="AP307" s="711">
        <f t="shared" si="207"/>
        <v>193.82319999999999</v>
      </c>
      <c r="AQ307" s="711">
        <f t="shared" si="207"/>
        <v>191.91929999999999</v>
      </c>
      <c r="AR307" s="906">
        <f t="shared" si="207"/>
        <v>210.74719999999999</v>
      </c>
      <c r="AS307" s="711">
        <f t="shared" si="207"/>
        <v>206.9794</v>
      </c>
      <c r="AT307" s="711">
        <f t="shared" si="207"/>
        <v>204.1627</v>
      </c>
      <c r="AV307" s="565"/>
      <c r="AW307" s="565"/>
      <c r="AX307" s="565" t="str">
        <f>IFERROR(#REF!/#REF!*100-100,"")</f>
        <v/>
      </c>
      <c r="AY307" s="565" t="e">
        <f>#REF!-#REF!</f>
        <v>#REF!</v>
      </c>
      <c r="AZ307" s="565"/>
      <c r="BA307" s="565"/>
      <c r="BB307" s="565" t="str">
        <f>IFERROR(#REF!/I307*100-100,"")</f>
        <v/>
      </c>
      <c r="BC307" s="565" t="e">
        <f>#REF!-I307</f>
        <v>#REF!</v>
      </c>
    </row>
    <row r="308" spans="1:55" hidden="1" x14ac:dyDescent="0.25">
      <c r="A308" s="587"/>
      <c r="B308" s="549" t="s">
        <v>1067</v>
      </c>
      <c r="C308" s="903"/>
      <c r="D308" s="903"/>
      <c r="E308" s="903"/>
      <c r="F308" s="903"/>
      <c r="G308" s="904" t="s">
        <v>1482</v>
      </c>
      <c r="H308" s="904" t="s">
        <v>1482</v>
      </c>
      <c r="I308" s="904" t="s">
        <v>1482</v>
      </c>
      <c r="J308" s="904">
        <f>[6]Sum_Bud_data!BK73</f>
        <v>357.39473898</v>
      </c>
      <c r="K308" s="904">
        <f>[7]Sum_Bud_data!BH73</f>
        <v>572.14895283999999</v>
      </c>
      <c r="L308" s="904">
        <f>[7]Sum_Bud_data!BM73</f>
        <v>717.05100000000004</v>
      </c>
      <c r="M308" s="570">
        <f>[7]Sum_Bud_data!BR73</f>
        <v>680.17181723142858</v>
      </c>
      <c r="N308" s="1129">
        <f>[7]Sum_Bud_data!BW73</f>
        <v>842.29740000000004</v>
      </c>
      <c r="O308" s="988">
        <f>[7]Sum_Bud_data!CB73</f>
        <v>758.56797885000003</v>
      </c>
      <c r="P308" s="1159">
        <f>[7]Sum_Bud_data!CG73</f>
        <v>870.2358999999999</v>
      </c>
      <c r="Q308" s="988">
        <f>[7]Sum_Bud_data!CL73</f>
        <v>806.90710000000001</v>
      </c>
      <c r="R308" s="1189">
        <f>[7]Sum_Bud_data!CQ73</f>
        <v>801.59679999999992</v>
      </c>
      <c r="S308" s="685"/>
      <c r="T308" s="640"/>
      <c r="U308" s="640"/>
      <c r="V308" s="640"/>
      <c r="W308" s="640"/>
      <c r="X308" s="640"/>
      <c r="Y308" s="640"/>
      <c r="Z308" s="640"/>
      <c r="AA308" s="640"/>
      <c r="AB308" s="640"/>
      <c r="AC308" s="46"/>
      <c r="AD308" s="46" t="s">
        <v>1556</v>
      </c>
      <c r="AE308" s="46"/>
      <c r="AF308" s="551"/>
      <c r="AG308" s="551"/>
      <c r="AH308" s="551"/>
      <c r="AI308" s="909" t="str">
        <f t="shared" si="207"/>
        <v>n.a</v>
      </c>
      <c r="AJ308" s="909" t="str">
        <f t="shared" si="207"/>
        <v>n.a</v>
      </c>
      <c r="AK308" s="909" t="str">
        <f t="shared" si="207"/>
        <v>n.a</v>
      </c>
      <c r="AL308" s="711">
        <f t="shared" si="207"/>
        <v>357.39473898</v>
      </c>
      <c r="AM308" s="711">
        <f t="shared" si="207"/>
        <v>572.14895283999999</v>
      </c>
      <c r="AN308" s="711">
        <f t="shared" si="207"/>
        <v>717.05100000000004</v>
      </c>
      <c r="AO308" s="711">
        <f t="shared" si="207"/>
        <v>680.17181723142858</v>
      </c>
      <c r="AP308" s="711">
        <f t="shared" si="207"/>
        <v>842.29740000000004</v>
      </c>
      <c r="AQ308" s="711">
        <f t="shared" si="207"/>
        <v>758.56797885000003</v>
      </c>
      <c r="AR308" s="906">
        <f t="shared" si="207"/>
        <v>870.2358999999999</v>
      </c>
      <c r="AS308" s="711">
        <f t="shared" si="207"/>
        <v>806.90710000000001</v>
      </c>
      <c r="AT308" s="711">
        <f t="shared" si="207"/>
        <v>801.59679999999992</v>
      </c>
      <c r="AV308" s="565"/>
      <c r="AW308" s="565"/>
      <c r="AX308" s="565"/>
      <c r="AY308" s="565"/>
      <c r="AZ308" s="565"/>
      <c r="BA308" s="565"/>
      <c r="BB308" s="565"/>
      <c r="BC308" s="565"/>
    </row>
    <row r="309" spans="1:55" x14ac:dyDescent="0.25">
      <c r="A309" s="587"/>
      <c r="B309" s="549" t="s">
        <v>1557</v>
      </c>
      <c r="C309" s="903">
        <f t="shared" ref="C309:R309" si="214">C228</f>
        <v>-99.481461230000008</v>
      </c>
      <c r="D309" s="903">
        <f t="shared" si="214"/>
        <v>-135.6142887254999</v>
      </c>
      <c r="E309" s="903">
        <f t="shared" si="214"/>
        <v>14.136589000000043</v>
      </c>
      <c r="F309" s="903">
        <f t="shared" si="214"/>
        <v>105.67513592000006</v>
      </c>
      <c r="G309" s="904">
        <f t="shared" si="214"/>
        <v>115.94272956999998</v>
      </c>
      <c r="H309" s="904">
        <f t="shared" si="214"/>
        <v>129.53321914999998</v>
      </c>
      <c r="I309" s="904">
        <f t="shared" si="214"/>
        <v>105.47250182999994</v>
      </c>
      <c r="J309" s="904">
        <f t="shared" si="214"/>
        <v>144.28726057000006</v>
      </c>
      <c r="K309" s="904">
        <f t="shared" si="214"/>
        <v>55.040468820000058</v>
      </c>
      <c r="L309" s="904">
        <f t="shared" si="214"/>
        <v>133.63649999999996</v>
      </c>
      <c r="M309" s="570">
        <f t="shared" si="214"/>
        <v>269.85716278000007</v>
      </c>
      <c r="N309" s="1129">
        <f t="shared" si="214"/>
        <v>312.26700000000005</v>
      </c>
      <c r="O309" s="988">
        <f t="shared" si="214"/>
        <v>271.60810000000004</v>
      </c>
      <c r="P309" s="1159">
        <f t="shared" si="214"/>
        <v>267.6215000000002</v>
      </c>
      <c r="Q309" s="988">
        <f t="shared" si="214"/>
        <v>301.74469999999997</v>
      </c>
      <c r="R309" s="1189">
        <f t="shared" si="214"/>
        <v>177.49229999999989</v>
      </c>
      <c r="S309" s="685"/>
      <c r="T309" s="640"/>
      <c r="U309" s="640"/>
      <c r="V309" s="640"/>
      <c r="W309" s="640"/>
      <c r="X309" s="640"/>
      <c r="Y309" s="640"/>
      <c r="Z309" s="640"/>
      <c r="AA309" s="640"/>
      <c r="AB309" s="640"/>
      <c r="AC309" s="640"/>
      <c r="AD309" s="551" t="s">
        <v>1558</v>
      </c>
      <c r="AE309" s="551"/>
      <c r="AF309" s="551"/>
      <c r="AG309" s="551"/>
      <c r="AH309" s="551"/>
      <c r="AI309" s="711">
        <f t="shared" si="207"/>
        <v>115.94272956999998</v>
      </c>
      <c r="AJ309" s="711">
        <f t="shared" si="207"/>
        <v>129.53321914999998</v>
      </c>
      <c r="AK309" s="711">
        <f t="shared" si="207"/>
        <v>105.47250182999994</v>
      </c>
      <c r="AL309" s="711">
        <f t="shared" si="207"/>
        <v>144.28726057000006</v>
      </c>
      <c r="AM309" s="711">
        <f t="shared" si="207"/>
        <v>55.040468820000058</v>
      </c>
      <c r="AN309" s="711">
        <f t="shared" si="207"/>
        <v>133.63649999999996</v>
      </c>
      <c r="AO309" s="711">
        <f t="shared" si="207"/>
        <v>269.85716278000007</v>
      </c>
      <c r="AP309" s="711">
        <f t="shared" si="207"/>
        <v>312.26700000000005</v>
      </c>
      <c r="AQ309" s="711">
        <f t="shared" si="207"/>
        <v>271.60810000000004</v>
      </c>
      <c r="AR309" s="906">
        <f t="shared" si="207"/>
        <v>267.6215000000002</v>
      </c>
      <c r="AS309" s="711">
        <f t="shared" si="207"/>
        <v>301.74469999999997</v>
      </c>
      <c r="AT309" s="711">
        <f t="shared" si="207"/>
        <v>177.49229999999989</v>
      </c>
      <c r="AV309" s="565" t="str">
        <f>IFERROR(#REF!/#REF!*100-100,"")</f>
        <v/>
      </c>
      <c r="AW309" s="565" t="e">
        <f>#REF!-#REF!</f>
        <v>#REF!</v>
      </c>
      <c r="AX309" s="565" t="str">
        <f>IFERROR(#REF!/#REF!*100-100,"")</f>
        <v/>
      </c>
      <c r="AY309" s="565" t="e">
        <f>#REF!-#REF!</f>
        <v>#REF!</v>
      </c>
      <c r="AZ309" s="565" t="str">
        <f>IFERROR(#REF!/#REF!*100-100,"")</f>
        <v/>
      </c>
      <c r="BA309" s="565" t="e">
        <f>#REF!-#REF!</f>
        <v>#REF!</v>
      </c>
      <c r="BB309" s="565" t="str">
        <f>IFERROR(#REF!/I309*100-100,"")</f>
        <v/>
      </c>
      <c r="BC309" s="565" t="e">
        <f>#REF!-I309</f>
        <v>#REF!</v>
      </c>
    </row>
    <row r="310" spans="1:55" x14ac:dyDescent="0.25">
      <c r="A310" s="587"/>
      <c r="B310" s="549" t="s">
        <v>1559</v>
      </c>
      <c r="C310" s="903">
        <f t="shared" ref="C310:R310" si="215">C238</f>
        <v>-293.58574438000005</v>
      </c>
      <c r="D310" s="903">
        <f t="shared" si="215"/>
        <v>-221.60666695849991</v>
      </c>
      <c r="E310" s="903">
        <f t="shared" si="215"/>
        <v>4.9826922200000432</v>
      </c>
      <c r="F310" s="903">
        <f t="shared" si="215"/>
        <v>101.01988363000007</v>
      </c>
      <c r="G310" s="904">
        <f t="shared" si="215"/>
        <v>26.589863100000002</v>
      </c>
      <c r="H310" s="904">
        <f t="shared" si="215"/>
        <v>33.394933209999976</v>
      </c>
      <c r="I310" s="904">
        <f t="shared" si="215"/>
        <v>47.647242969999944</v>
      </c>
      <c r="J310" s="904">
        <f t="shared" si="215"/>
        <v>43.326696280000036</v>
      </c>
      <c r="K310" s="904">
        <f t="shared" si="215"/>
        <v>-12.134065009999944</v>
      </c>
      <c r="L310" s="904">
        <f t="shared" si="215"/>
        <v>-27.41130000000004</v>
      </c>
      <c r="M310" s="570">
        <f t="shared" si="215"/>
        <v>19.556334820000075</v>
      </c>
      <c r="N310" s="1129">
        <f t="shared" si="215"/>
        <v>55.397700000000043</v>
      </c>
      <c r="O310" s="988">
        <f t="shared" si="215"/>
        <v>56.117900000000049</v>
      </c>
      <c r="P310" s="1159">
        <f t="shared" si="215"/>
        <v>-0.12869999999977608</v>
      </c>
      <c r="Q310" s="988">
        <f t="shared" si="215"/>
        <v>40.417199999999923</v>
      </c>
      <c r="R310" s="1189">
        <f t="shared" si="215"/>
        <v>49.949599999999883</v>
      </c>
      <c r="S310" s="685"/>
      <c r="T310" s="640"/>
      <c r="U310" s="640"/>
      <c r="V310" s="640"/>
      <c r="W310" s="640"/>
      <c r="X310" s="640"/>
      <c r="Y310" s="640"/>
      <c r="Z310" s="640"/>
      <c r="AA310" s="640"/>
      <c r="AB310" s="640"/>
      <c r="AC310" s="640"/>
      <c r="AD310" s="581" t="str">
        <f>AD238</f>
        <v>Tupu/Fe'amokaki Fakapa'anga</v>
      </c>
      <c r="AE310" s="551"/>
      <c r="AF310" s="551"/>
      <c r="AG310" s="551"/>
      <c r="AH310" s="551"/>
      <c r="AI310" s="711">
        <f t="shared" si="207"/>
        <v>26.589863100000002</v>
      </c>
      <c r="AJ310" s="711">
        <f t="shared" si="207"/>
        <v>33.394933209999976</v>
      </c>
      <c r="AK310" s="711">
        <f t="shared" si="207"/>
        <v>47.647242969999944</v>
      </c>
      <c r="AL310" s="711">
        <f t="shared" si="207"/>
        <v>43.326696280000036</v>
      </c>
      <c r="AM310" s="711">
        <f t="shared" si="207"/>
        <v>-12.134065009999944</v>
      </c>
      <c r="AN310" s="711">
        <f t="shared" si="207"/>
        <v>-27.41130000000004</v>
      </c>
      <c r="AO310" s="711">
        <f t="shared" si="207"/>
        <v>19.556334820000075</v>
      </c>
      <c r="AP310" s="711">
        <f t="shared" si="207"/>
        <v>55.397700000000043</v>
      </c>
      <c r="AQ310" s="711">
        <f t="shared" si="207"/>
        <v>56.117900000000049</v>
      </c>
      <c r="AR310" s="906">
        <f t="shared" si="207"/>
        <v>-0.12869999999977608</v>
      </c>
      <c r="AS310" s="711">
        <f t="shared" si="207"/>
        <v>40.417199999999923</v>
      </c>
      <c r="AT310" s="711">
        <f t="shared" si="207"/>
        <v>49.949599999999883</v>
      </c>
      <c r="AV310" s="565" t="str">
        <f>IFERROR(#REF!/#REF!*100-100,"")</f>
        <v/>
      </c>
      <c r="AW310" s="565" t="e">
        <f>#REF!-#REF!</f>
        <v>#REF!</v>
      </c>
      <c r="AX310" s="565" t="str">
        <f>IFERROR(#REF!/#REF!*100-100,"")</f>
        <v/>
      </c>
      <c r="AY310" s="565" t="e">
        <f>#REF!-#REF!</f>
        <v>#REF!</v>
      </c>
      <c r="AZ310" s="565" t="str">
        <f>IFERROR(#REF!/#REF!*100-100,"")</f>
        <v/>
      </c>
      <c r="BA310" s="565" t="e">
        <f>#REF!-#REF!</f>
        <v>#REF!</v>
      </c>
      <c r="BB310" s="565" t="str">
        <f>IFERROR(#REF!/I310*100-100,"")</f>
        <v/>
      </c>
      <c r="BC310" s="565" t="e">
        <f>#REF!-I310</f>
        <v>#REF!</v>
      </c>
    </row>
    <row r="311" spans="1:55" hidden="1" x14ac:dyDescent="0.25">
      <c r="A311" s="587"/>
      <c r="B311" s="549" t="s">
        <v>1560</v>
      </c>
      <c r="C311" s="903"/>
      <c r="D311" s="903"/>
      <c r="E311" s="903"/>
      <c r="F311" s="903"/>
      <c r="G311" s="904">
        <f>H311-H253</f>
        <v>454.63982179999999</v>
      </c>
      <c r="H311" s="904">
        <f>I311-I253</f>
        <v>441.2283003</v>
      </c>
      <c r="I311" s="904">
        <f>J311-J253</f>
        <v>430.31263885999999</v>
      </c>
      <c r="J311" s="904">
        <v>447</v>
      </c>
      <c r="K311" s="904">
        <f>SUM(J311,K253)</f>
        <v>434.51752170999998</v>
      </c>
      <c r="L311" s="904">
        <v>429.7</v>
      </c>
      <c r="M311" s="570">
        <v>443.4</v>
      </c>
      <c r="N311" s="570">
        <v>394.8</v>
      </c>
      <c r="O311" s="988">
        <v>394.8</v>
      </c>
      <c r="P311" s="572">
        <v>362.2</v>
      </c>
      <c r="Q311" s="988">
        <v>312.5</v>
      </c>
      <c r="R311" s="1189">
        <f>Q311-70.5</f>
        <v>242</v>
      </c>
      <c r="S311" s="908">
        <f>O311-P311</f>
        <v>32.600000000000023</v>
      </c>
      <c r="T311" s="640"/>
      <c r="U311" s="640"/>
      <c r="V311" s="640"/>
      <c r="W311" s="640"/>
      <c r="X311" s="640"/>
      <c r="Y311" s="640"/>
      <c r="Z311" s="640"/>
      <c r="AA311" s="640"/>
      <c r="AB311" s="640"/>
      <c r="AC311" s="640"/>
      <c r="AD311" s="551" t="s">
        <v>1561</v>
      </c>
      <c r="AE311" s="551"/>
      <c r="AF311" s="551"/>
      <c r="AG311" s="551"/>
      <c r="AH311" s="551"/>
      <c r="AI311" s="711">
        <f t="shared" si="207"/>
        <v>454.63982179999999</v>
      </c>
      <c r="AJ311" s="711">
        <f t="shared" si="207"/>
        <v>441.2283003</v>
      </c>
      <c r="AK311" s="711">
        <f t="shared" si="207"/>
        <v>430.31263885999999</v>
      </c>
      <c r="AL311" s="711">
        <f t="shared" si="207"/>
        <v>447</v>
      </c>
      <c r="AM311" s="711">
        <f t="shared" si="207"/>
        <v>434.51752170999998</v>
      </c>
      <c r="AN311" s="711">
        <f t="shared" si="207"/>
        <v>429.7</v>
      </c>
      <c r="AO311" s="711">
        <f t="shared" si="207"/>
        <v>443.4</v>
      </c>
      <c r="AP311" s="711">
        <f t="shared" si="207"/>
        <v>394.8</v>
      </c>
      <c r="AQ311" s="711">
        <f t="shared" si="207"/>
        <v>394.8</v>
      </c>
      <c r="AR311" s="737">
        <f t="shared" si="207"/>
        <v>362.2</v>
      </c>
      <c r="AS311" s="711">
        <f t="shared" si="207"/>
        <v>312.5</v>
      </c>
      <c r="AT311" s="711">
        <f t="shared" si="207"/>
        <v>242</v>
      </c>
      <c r="AV311" s="565"/>
      <c r="AW311" s="565"/>
      <c r="AX311" s="565"/>
      <c r="AY311" s="565"/>
      <c r="AZ311" s="565"/>
      <c r="BA311" s="565"/>
      <c r="BB311" s="565"/>
      <c r="BC311" s="565"/>
    </row>
    <row r="312" spans="1:55" hidden="1" x14ac:dyDescent="0.25">
      <c r="A312" s="587"/>
      <c r="B312" s="549" t="s">
        <v>1515</v>
      </c>
      <c r="C312" s="903"/>
      <c r="D312" s="903"/>
      <c r="E312" s="903"/>
      <c r="F312" s="903"/>
      <c r="G312" s="904"/>
      <c r="H312" s="904"/>
      <c r="I312" s="904"/>
      <c r="J312" s="904"/>
      <c r="K312" s="904"/>
      <c r="L312" s="904"/>
      <c r="M312" s="1016">
        <f t="shared" ref="M312:R312" si="216">M268</f>
        <v>1614.4</v>
      </c>
      <c r="N312" s="1016">
        <f t="shared" si="216"/>
        <v>1724.2</v>
      </c>
      <c r="O312" s="1016">
        <f t="shared" si="216"/>
        <v>1724.2</v>
      </c>
      <c r="P312" s="1158">
        <f t="shared" si="216"/>
        <v>1842.3</v>
      </c>
      <c r="Q312" s="1016">
        <f t="shared" si="216"/>
        <v>1967.8</v>
      </c>
      <c r="R312" s="1190">
        <f t="shared" si="216"/>
        <v>2108.8000000000002</v>
      </c>
      <c r="S312" s="685"/>
      <c r="T312" s="640"/>
      <c r="U312" s="640"/>
      <c r="V312" s="640"/>
      <c r="W312" s="640"/>
      <c r="X312" s="640"/>
      <c r="Y312" s="640"/>
      <c r="Z312" s="640"/>
      <c r="AA312" s="640"/>
      <c r="AB312" s="640"/>
      <c r="AC312" s="640"/>
      <c r="AD312" s="551" t="s">
        <v>1562</v>
      </c>
      <c r="AE312" s="551"/>
      <c r="AF312" s="551"/>
      <c r="AG312" s="551"/>
      <c r="AH312" s="551"/>
      <c r="AI312" s="711"/>
      <c r="AJ312" s="711"/>
      <c r="AK312" s="711"/>
      <c r="AL312" s="711"/>
      <c r="AM312" s="711"/>
      <c r="AN312" s="711"/>
      <c r="AO312" s="711">
        <f t="shared" si="207"/>
        <v>1614.4</v>
      </c>
      <c r="AP312" s="711">
        <f t="shared" si="207"/>
        <v>1724.2</v>
      </c>
      <c r="AQ312" s="711">
        <f t="shared" si="207"/>
        <v>1724.2</v>
      </c>
      <c r="AR312" s="737">
        <f t="shared" si="207"/>
        <v>1842.3</v>
      </c>
      <c r="AS312" s="711">
        <f t="shared" si="207"/>
        <v>1967.8</v>
      </c>
      <c r="AT312" s="711">
        <f t="shared" si="207"/>
        <v>2108.8000000000002</v>
      </c>
      <c r="AV312" s="565"/>
      <c r="AW312" s="565"/>
      <c r="AX312" s="565"/>
      <c r="AY312" s="565"/>
      <c r="AZ312" s="565"/>
      <c r="BA312" s="565"/>
      <c r="BB312" s="565"/>
      <c r="BC312" s="565"/>
    </row>
    <row r="313" spans="1:55" x14ac:dyDescent="0.25">
      <c r="A313" s="587"/>
      <c r="B313" s="549"/>
      <c r="C313" s="903"/>
      <c r="D313" s="903"/>
      <c r="E313" s="903"/>
      <c r="F313" s="903"/>
      <c r="G313" s="904"/>
      <c r="H313" s="904"/>
      <c r="I313" s="904"/>
      <c r="J313" s="904"/>
      <c r="K313" s="904"/>
      <c r="L313" s="904"/>
      <c r="M313" s="1016"/>
      <c r="N313" s="1016"/>
      <c r="O313" s="1016"/>
      <c r="P313" s="1158"/>
      <c r="Q313" s="1016"/>
      <c r="R313" s="1190"/>
      <c r="S313" s="685"/>
      <c r="T313" s="640"/>
      <c r="U313" s="640"/>
      <c r="V313" s="640"/>
      <c r="W313" s="640"/>
      <c r="X313" s="640"/>
      <c r="Y313" s="640"/>
      <c r="Z313" s="640"/>
      <c r="AA313" s="640"/>
      <c r="AB313" s="640"/>
      <c r="AC313" s="640"/>
      <c r="AD313" s="551"/>
      <c r="AE313" s="551"/>
      <c r="AF313" s="551"/>
      <c r="AG313" s="551"/>
      <c r="AH313" s="551"/>
      <c r="AI313" s="711"/>
      <c r="AJ313" s="711"/>
      <c r="AK313" s="711"/>
      <c r="AL313" s="711"/>
      <c r="AM313" s="711"/>
      <c r="AN313" s="711"/>
      <c r="AO313" s="711"/>
      <c r="AP313" s="711"/>
      <c r="AQ313" s="711"/>
      <c r="AR313" s="737"/>
      <c r="AS313" s="711"/>
      <c r="AT313" s="711"/>
      <c r="AV313" s="565"/>
      <c r="AW313" s="565"/>
      <c r="AX313" s="565"/>
      <c r="AY313" s="565"/>
      <c r="AZ313" s="565"/>
      <c r="BA313" s="565"/>
      <c r="BB313" s="565"/>
      <c r="BC313" s="565"/>
    </row>
    <row r="314" spans="1:55" x14ac:dyDescent="0.25">
      <c r="A314" s="587"/>
      <c r="B314" s="911"/>
      <c r="C314" s="912"/>
      <c r="D314" s="912"/>
      <c r="E314" s="912"/>
      <c r="F314" s="912"/>
      <c r="G314" s="913"/>
      <c r="H314" s="913"/>
      <c r="I314" s="913"/>
      <c r="J314" s="913"/>
      <c r="K314" s="913"/>
      <c r="L314" s="913"/>
      <c r="M314" s="1120" t="s">
        <v>1563</v>
      </c>
      <c r="N314" s="1120"/>
      <c r="O314" s="1121"/>
      <c r="P314" s="1121"/>
      <c r="Q314" s="1121"/>
      <c r="R314" s="1191"/>
      <c r="S314" s="640"/>
      <c r="T314" s="640"/>
      <c r="U314" s="640"/>
      <c r="V314" s="640"/>
      <c r="W314" s="640"/>
      <c r="X314" s="640"/>
      <c r="Y314" s="640"/>
      <c r="Z314" s="640"/>
      <c r="AA314" s="640"/>
      <c r="AB314" s="640"/>
      <c r="AC314" s="640"/>
      <c r="AD314" s="915"/>
      <c r="AE314" s="916"/>
      <c r="AF314" s="916"/>
      <c r="AG314" s="916"/>
      <c r="AH314" s="916"/>
      <c r="AI314" s="916"/>
      <c r="AJ314" s="916"/>
      <c r="AK314" s="916"/>
      <c r="AL314" s="916"/>
      <c r="AM314" s="916"/>
      <c r="AN314" s="916" t="s">
        <v>1564</v>
      </c>
      <c r="AO314" s="917"/>
      <c r="AP314" s="916"/>
      <c r="AQ314" s="916" t="s">
        <v>1565</v>
      </c>
      <c r="AR314" s="916"/>
      <c r="AS314" s="916"/>
      <c r="AT314" s="918"/>
      <c r="AV314" s="565"/>
      <c r="AW314" s="565"/>
      <c r="AX314" s="565"/>
      <c r="AY314" s="565"/>
      <c r="AZ314" s="565"/>
      <c r="BA314" s="565"/>
      <c r="BB314" s="565"/>
      <c r="BC314" s="565"/>
    </row>
    <row r="315" spans="1:55" ht="6.75" customHeight="1" x14ac:dyDescent="0.25">
      <c r="A315" s="587"/>
      <c r="B315" s="919"/>
      <c r="C315" s="920"/>
      <c r="D315" s="920"/>
      <c r="E315" s="920"/>
      <c r="F315" s="920"/>
      <c r="G315" s="921"/>
      <c r="H315" s="921"/>
      <c r="I315" s="922" t="s">
        <v>1563</v>
      </c>
      <c r="J315" s="921"/>
      <c r="K315" s="921"/>
      <c r="L315" s="923"/>
      <c r="M315" s="1107"/>
      <c r="N315" s="1107"/>
      <c r="O315" s="1108"/>
      <c r="P315" s="1108"/>
      <c r="Q315" s="1108"/>
      <c r="R315" s="1192"/>
      <c r="S315" s="644"/>
      <c r="T315" s="640"/>
      <c r="U315" s="644"/>
      <c r="V315" s="644"/>
      <c r="W315" s="644"/>
      <c r="X315" s="644"/>
      <c r="Y315" s="644"/>
      <c r="Z315" s="644"/>
      <c r="AA315" s="644"/>
      <c r="AB315" s="644"/>
      <c r="AC315" s="644"/>
      <c r="AE315" s="551"/>
      <c r="AF315" s="551"/>
      <c r="AG315" s="551"/>
      <c r="AH315" s="551"/>
      <c r="AI315" s="925" t="s">
        <v>1566</v>
      </c>
      <c r="AJ315" s="551"/>
      <c r="AK315" s="551"/>
      <c r="AL315" s="551"/>
      <c r="AM315" s="551"/>
      <c r="AN315" s="551"/>
      <c r="AO315" s="551"/>
      <c r="AP315" s="551"/>
      <c r="AQ315" s="551"/>
      <c r="AR315" s="551"/>
      <c r="AS315" s="551"/>
      <c r="AT315" s="551"/>
      <c r="AV315" s="565" t="str">
        <f>IFERROR(#REF!/#REF!*100-100,"")</f>
        <v/>
      </c>
      <c r="AW315" s="565" t="e">
        <f>#REF!-#REF!</f>
        <v>#REF!</v>
      </c>
      <c r="AX315" s="565" t="str">
        <f>IFERROR(#REF!/#REF!*100-100,"")</f>
        <v/>
      </c>
      <c r="AY315" s="565" t="e">
        <f>#REF!-#REF!</f>
        <v>#REF!</v>
      </c>
      <c r="AZ315" s="565" t="str">
        <f>IFERROR(#REF!/#REF!*100-100,"")</f>
        <v/>
      </c>
      <c r="BA315" s="565" t="e">
        <f>#REF!-#REF!</f>
        <v>#REF!</v>
      </c>
      <c r="BB315" s="565" t="str">
        <f>IFERROR(#REF!/#REF!*100-100,"")</f>
        <v/>
      </c>
      <c r="BC315" s="565" t="e">
        <f>#REF!-#REF!</f>
        <v>#REF!</v>
      </c>
    </row>
    <row r="316" spans="1:55" x14ac:dyDescent="0.25">
      <c r="A316" s="587"/>
      <c r="B316" s="549" t="s">
        <v>1567</v>
      </c>
      <c r="C316" s="926">
        <f t="shared" ref="C316:I316" si="217">C302/C268*100</f>
        <v>20.193490758895582</v>
      </c>
      <c r="D316" s="926">
        <f t="shared" si="217"/>
        <v>21.796569965308542</v>
      </c>
      <c r="E316" s="926">
        <f t="shared" si="217"/>
        <v>22.45183910930038</v>
      </c>
      <c r="F316" s="926">
        <f t="shared" si="217"/>
        <v>23.513758084906851</v>
      </c>
      <c r="G316" s="904">
        <f t="shared" si="217"/>
        <v>24.377491816943088</v>
      </c>
      <c r="H316" s="904">
        <f t="shared" si="217"/>
        <v>41.416883713033009</v>
      </c>
      <c r="I316" s="904">
        <f t="shared" si="217"/>
        <v>43.072990690240204</v>
      </c>
      <c r="J316" s="927">
        <f t="shared" ref="J316:R316" si="218">J302/J$268*100</f>
        <v>47.922951334206594</v>
      </c>
      <c r="K316" s="927">
        <f t="shared" si="218"/>
        <v>47.126223745267936</v>
      </c>
      <c r="L316" s="927">
        <f t="shared" si="218"/>
        <v>51.528461653237834</v>
      </c>
      <c r="M316" s="1015">
        <f t="shared" si="218"/>
        <v>50.231746483523288</v>
      </c>
      <c r="N316" s="1130">
        <f t="shared" si="218"/>
        <v>53.919962881336268</v>
      </c>
      <c r="O316" s="1016">
        <f t="shared" si="218"/>
        <v>45.894942582067046</v>
      </c>
      <c r="P316" s="1160">
        <f t="shared" si="218"/>
        <v>47.628013895673888</v>
      </c>
      <c r="Q316" s="1016">
        <f t="shared" si="218"/>
        <v>45.03064335806485</v>
      </c>
      <c r="R316" s="1190">
        <f t="shared" si="218"/>
        <v>35.759332321699539</v>
      </c>
      <c r="S316" s="640"/>
      <c r="T316" s="640"/>
      <c r="U316" s="640"/>
      <c r="V316" s="640"/>
      <c r="W316" s="640"/>
      <c r="X316" s="640"/>
      <c r="Y316" s="640"/>
      <c r="Z316" s="640"/>
      <c r="AA316" s="640"/>
      <c r="AB316" s="640"/>
      <c r="AC316" s="640"/>
      <c r="AD316" s="581" t="s">
        <v>1568</v>
      </c>
      <c r="AE316" s="551"/>
      <c r="AF316" s="551"/>
      <c r="AG316" s="551"/>
      <c r="AH316" s="551"/>
      <c r="AI316" s="711">
        <f t="shared" ref="AI316:AT326" si="219">G316</f>
        <v>24.377491816943088</v>
      </c>
      <c r="AJ316" s="711">
        <f t="shared" si="219"/>
        <v>41.416883713033009</v>
      </c>
      <c r="AK316" s="711">
        <f t="shared" si="219"/>
        <v>43.072990690240204</v>
      </c>
      <c r="AL316" s="711">
        <f t="shared" si="219"/>
        <v>47.922951334206594</v>
      </c>
      <c r="AM316" s="711">
        <f t="shared" si="219"/>
        <v>47.126223745267936</v>
      </c>
      <c r="AN316" s="711">
        <f t="shared" si="219"/>
        <v>51.528461653237834</v>
      </c>
      <c r="AO316" s="711">
        <f t="shared" si="219"/>
        <v>50.231746483523288</v>
      </c>
      <c r="AP316" s="711">
        <f t="shared" si="219"/>
        <v>53.919962881336268</v>
      </c>
      <c r="AQ316" s="711">
        <f t="shared" si="219"/>
        <v>45.894942582067046</v>
      </c>
      <c r="AR316" s="906">
        <f t="shared" si="219"/>
        <v>47.628013895673888</v>
      </c>
      <c r="AS316" s="711">
        <f t="shared" si="219"/>
        <v>45.03064335806485</v>
      </c>
      <c r="AT316" s="711">
        <f t="shared" si="219"/>
        <v>35.759332321699539</v>
      </c>
      <c r="AV316" s="565" t="str">
        <f>IFERROR(#REF!/#REF!*100-100,"")</f>
        <v/>
      </c>
      <c r="AW316" s="565" t="e">
        <f>#REF!-#REF!</f>
        <v>#REF!</v>
      </c>
      <c r="AX316" s="565" t="str">
        <f>IFERROR(#REF!/#REF!*100-100,"")</f>
        <v/>
      </c>
      <c r="AY316" s="565" t="e">
        <f>#REF!-#REF!</f>
        <v>#REF!</v>
      </c>
      <c r="AZ316" s="565" t="str">
        <f>IFERROR(#REF!/#REF!*100-100,"")</f>
        <v/>
      </c>
      <c r="BA316" s="565" t="e">
        <f>#REF!-#REF!</f>
        <v>#REF!</v>
      </c>
      <c r="BB316" s="565" t="str">
        <f>IFERROR(#REF!/I316*100-100,"")</f>
        <v/>
      </c>
      <c r="BC316" s="565" t="e">
        <f>#REF!-I316</f>
        <v>#REF!</v>
      </c>
    </row>
    <row r="317" spans="1:55" hidden="1" x14ac:dyDescent="0.25">
      <c r="A317" s="587"/>
      <c r="B317" s="549" t="s">
        <v>1569</v>
      </c>
      <c r="C317" s="926">
        <f t="shared" ref="C317:I317" si="220">C303/C268*100</f>
        <v>17.148148660960679</v>
      </c>
      <c r="D317" s="926">
        <f t="shared" si="220"/>
        <v>18.701588769181111</v>
      </c>
      <c r="E317" s="926">
        <f t="shared" si="220"/>
        <v>19.323531259813215</v>
      </c>
      <c r="F317" s="926">
        <f t="shared" si="220"/>
        <v>20.797207775242303</v>
      </c>
      <c r="G317" s="904">
        <f t="shared" si="220"/>
        <v>21.93091697168013</v>
      </c>
      <c r="H317" s="904">
        <f t="shared" si="220"/>
        <v>20.894071050550199</v>
      </c>
      <c r="I317" s="904">
        <f t="shared" si="220"/>
        <v>21.304296729172247</v>
      </c>
      <c r="J317" s="927">
        <f t="shared" ref="J317:R317" si="221">J303/J$268*100</f>
        <v>22.905101861901201</v>
      </c>
      <c r="K317" s="927">
        <f t="shared" si="221"/>
        <v>21.698444169260537</v>
      </c>
      <c r="L317" s="927">
        <f t="shared" si="221"/>
        <v>18.898403461653238</v>
      </c>
      <c r="M317" s="1015">
        <f t="shared" si="221"/>
        <v>20.346397682730423</v>
      </c>
      <c r="N317" s="1130">
        <f t="shared" si="221"/>
        <v>20.129764528476976</v>
      </c>
      <c r="O317" s="1016">
        <f t="shared" si="221"/>
        <v>19.881956849553415</v>
      </c>
      <c r="P317" s="1160">
        <f t="shared" si="221"/>
        <v>19.101916083156926</v>
      </c>
      <c r="Q317" s="1016">
        <f t="shared" si="221"/>
        <v>20.059828234576685</v>
      </c>
      <c r="R317" s="1190">
        <f t="shared" si="221"/>
        <v>19.668574544764791</v>
      </c>
      <c r="T317" s="640"/>
      <c r="U317" s="640"/>
      <c r="V317" s="640"/>
      <c r="W317" s="640"/>
      <c r="X317" s="640"/>
      <c r="Y317" s="640"/>
      <c r="Z317" s="640"/>
      <c r="AA317" s="640"/>
      <c r="AB317" s="640"/>
      <c r="AC317" s="640"/>
      <c r="AD317" s="551" t="s">
        <v>1570</v>
      </c>
      <c r="AE317" s="551"/>
      <c r="AF317" s="551"/>
      <c r="AG317" s="551"/>
      <c r="AH317" s="551"/>
      <c r="AI317" s="711">
        <f t="shared" si="219"/>
        <v>21.93091697168013</v>
      </c>
      <c r="AJ317" s="711">
        <f t="shared" si="219"/>
        <v>20.894071050550199</v>
      </c>
      <c r="AK317" s="711">
        <f t="shared" si="219"/>
        <v>21.304296729172247</v>
      </c>
      <c r="AL317" s="711">
        <f t="shared" si="219"/>
        <v>22.905101861901201</v>
      </c>
      <c r="AM317" s="711">
        <f t="shared" si="219"/>
        <v>21.698444169260537</v>
      </c>
      <c r="AN317" s="711">
        <f t="shared" si="219"/>
        <v>18.898403461653238</v>
      </c>
      <c r="AO317" s="711">
        <f t="shared" si="219"/>
        <v>20.346397682730423</v>
      </c>
      <c r="AP317" s="711">
        <f t="shared" si="219"/>
        <v>20.129764528476976</v>
      </c>
      <c r="AQ317" s="711">
        <f t="shared" si="219"/>
        <v>19.881956849553415</v>
      </c>
      <c r="AR317" s="906">
        <f t="shared" si="219"/>
        <v>19.101916083156926</v>
      </c>
      <c r="AS317" s="711">
        <f t="shared" si="219"/>
        <v>20.059828234576685</v>
      </c>
      <c r="AT317" s="711">
        <f t="shared" si="219"/>
        <v>19.668574544764791</v>
      </c>
      <c r="AV317" s="565" t="str">
        <f>IFERROR(#REF!/#REF!*100-100,"")</f>
        <v/>
      </c>
      <c r="AW317" s="565" t="e">
        <f>#REF!-#REF!</f>
        <v>#REF!</v>
      </c>
      <c r="AX317" s="565" t="str">
        <f>IFERROR(#REF!/#REF!*100-100,"")</f>
        <v/>
      </c>
      <c r="AY317" s="565" t="e">
        <f>#REF!-#REF!</f>
        <v>#REF!</v>
      </c>
      <c r="AZ317" s="565" t="str">
        <f>IFERROR(#REF!/#REF!*100-100,"")</f>
        <v/>
      </c>
      <c r="BA317" s="565" t="e">
        <f>#REF!-#REF!</f>
        <v>#REF!</v>
      </c>
      <c r="BB317" s="565" t="str">
        <f>IFERROR(#REF!/I317*100-100,"")</f>
        <v/>
      </c>
      <c r="BC317" s="565" t="e">
        <f>#REF!-I317</f>
        <v>#REF!</v>
      </c>
    </row>
    <row r="318" spans="1:55" x14ac:dyDescent="0.25">
      <c r="A318" s="587"/>
      <c r="B318" s="549" t="s">
        <v>1571</v>
      </c>
      <c r="C318" s="926"/>
      <c r="D318" s="926"/>
      <c r="E318" s="926"/>
      <c r="F318" s="926"/>
      <c r="G318" s="904">
        <f>G304/G268*100</f>
        <v>24.377491816943088</v>
      </c>
      <c r="H318" s="904">
        <f>H304/H268*100</f>
        <v>23.148536519085276</v>
      </c>
      <c r="I318" s="904">
        <f>I304/I268*100</f>
        <v>23.993316305027239</v>
      </c>
      <c r="J318" s="927">
        <f t="shared" ref="J318:R318" si="222">J304/J$268*100</f>
        <v>25.512102399887731</v>
      </c>
      <c r="K318" s="927">
        <f t="shared" si="222"/>
        <v>23.587904573063014</v>
      </c>
      <c r="L318" s="927">
        <f t="shared" si="222"/>
        <v>21.007721575649057</v>
      </c>
      <c r="M318" s="1015">
        <f t="shared" si="222"/>
        <v>23.807068584613475</v>
      </c>
      <c r="N318" s="1130">
        <f t="shared" si="222"/>
        <v>24.387426052662104</v>
      </c>
      <c r="O318" s="1016">
        <f t="shared" si="222"/>
        <v>23.461350191393109</v>
      </c>
      <c r="P318" s="1160">
        <f t="shared" si="222"/>
        <v>22.452960972697174</v>
      </c>
      <c r="Q318" s="1016">
        <f t="shared" si="222"/>
        <v>23.427838194938513</v>
      </c>
      <c r="R318" s="1190">
        <f t="shared" si="222"/>
        <v>22.989036418816386</v>
      </c>
      <c r="S318" s="640">
        <f>AVERAGE(P318:R318)</f>
        <v>22.956611862150691</v>
      </c>
      <c r="T318" s="640">
        <f>P318-O318</f>
        <v>-1.0083892186959353</v>
      </c>
      <c r="U318" s="640"/>
      <c r="V318" s="640"/>
      <c r="W318" s="640"/>
      <c r="X318" s="640"/>
      <c r="Y318" s="640"/>
      <c r="Z318" s="640"/>
      <c r="AA318" s="640"/>
      <c r="AB318" s="640"/>
      <c r="AC318" s="640"/>
      <c r="AD318" s="551" t="s">
        <v>1572</v>
      </c>
      <c r="AE318" s="551"/>
      <c r="AF318" s="551"/>
      <c r="AG318" s="551"/>
      <c r="AH318" s="551"/>
      <c r="AI318" s="711">
        <f t="shared" si="219"/>
        <v>24.377491816943088</v>
      </c>
      <c r="AJ318" s="711">
        <f t="shared" si="219"/>
        <v>23.148536519085276</v>
      </c>
      <c r="AK318" s="711">
        <f t="shared" si="219"/>
        <v>23.993316305027239</v>
      </c>
      <c r="AL318" s="711">
        <f t="shared" si="219"/>
        <v>25.512102399887731</v>
      </c>
      <c r="AM318" s="711">
        <f t="shared" si="219"/>
        <v>23.587904573063014</v>
      </c>
      <c r="AN318" s="711">
        <f t="shared" si="219"/>
        <v>21.007721575649057</v>
      </c>
      <c r="AO318" s="711">
        <f t="shared" si="219"/>
        <v>23.807068584613475</v>
      </c>
      <c r="AP318" s="711">
        <f t="shared" si="219"/>
        <v>24.387426052662104</v>
      </c>
      <c r="AQ318" s="711">
        <f t="shared" si="219"/>
        <v>23.461350191393109</v>
      </c>
      <c r="AR318" s="906">
        <f t="shared" si="219"/>
        <v>22.452960972697174</v>
      </c>
      <c r="AS318" s="711">
        <f t="shared" si="219"/>
        <v>23.427838194938513</v>
      </c>
      <c r="AT318" s="711">
        <f t="shared" si="219"/>
        <v>22.989036418816386</v>
      </c>
      <c r="AV318" s="565"/>
      <c r="AW318" s="565"/>
      <c r="AX318" s="565" t="str">
        <f>IFERROR(#REF!/#REF!*100-100,"")</f>
        <v/>
      </c>
      <c r="AY318" s="565" t="e">
        <f>#REF!-#REF!</f>
        <v>#REF!</v>
      </c>
      <c r="AZ318" s="565"/>
      <c r="BA318" s="565"/>
      <c r="BB318" s="565" t="str">
        <f>IFERROR(#REF!/I318*100-100,"")</f>
        <v/>
      </c>
      <c r="BC318" s="565" t="e">
        <f>#REF!-I318</f>
        <v>#REF!</v>
      </c>
    </row>
    <row r="319" spans="1:55" x14ac:dyDescent="0.25">
      <c r="A319" s="587"/>
      <c r="B319" s="549" t="s">
        <v>1573</v>
      </c>
      <c r="C319" s="926"/>
      <c r="D319" s="926"/>
      <c r="E319" s="926"/>
      <c r="F319" s="926"/>
      <c r="G319" s="904"/>
      <c r="H319" s="904"/>
      <c r="I319" s="904"/>
      <c r="J319" s="927"/>
      <c r="K319" s="927"/>
      <c r="L319" s="927"/>
      <c r="M319" s="1015">
        <f t="shared" ref="M319:R319" si="223">M305/M$268*100</f>
        <v>26.42467789890981</v>
      </c>
      <c r="N319" s="1130">
        <f t="shared" si="223"/>
        <v>29.532536828674168</v>
      </c>
      <c r="O319" s="1016">
        <f t="shared" si="223"/>
        <v>22.433592390673937</v>
      </c>
      <c r="P319" s="1160">
        <f t="shared" si="223"/>
        <v>25.175052922976711</v>
      </c>
      <c r="Q319" s="1016">
        <f t="shared" si="223"/>
        <v>21.602805163126334</v>
      </c>
      <c r="R319" s="1190">
        <f t="shared" si="223"/>
        <v>12.770295902883156</v>
      </c>
      <c r="S319" s="772">
        <f>P319/O319-1</f>
        <v>0.12220336736805693</v>
      </c>
      <c r="T319" s="640"/>
      <c r="U319" s="640"/>
      <c r="V319" s="640"/>
      <c r="W319" s="640"/>
      <c r="X319" s="640"/>
      <c r="Y319" s="640"/>
      <c r="Z319" s="640"/>
      <c r="AA319" s="640"/>
      <c r="AB319" s="640"/>
      <c r="AC319" s="640"/>
      <c r="AD319" s="551" t="s">
        <v>1574</v>
      </c>
      <c r="AE319" s="551"/>
      <c r="AF319" s="551"/>
      <c r="AG319" s="551"/>
      <c r="AH319" s="551"/>
      <c r="AI319" s="711"/>
      <c r="AJ319" s="711"/>
      <c r="AK319" s="711"/>
      <c r="AL319" s="711"/>
      <c r="AM319" s="711"/>
      <c r="AN319" s="711"/>
      <c r="AO319" s="711">
        <f>M319</f>
        <v>26.42467789890981</v>
      </c>
      <c r="AP319" s="711">
        <f>N319</f>
        <v>29.532536828674168</v>
      </c>
      <c r="AQ319" s="711">
        <f>O319</f>
        <v>22.433592390673937</v>
      </c>
      <c r="AR319" s="906">
        <f>P319</f>
        <v>25.175052922976711</v>
      </c>
      <c r="AS319" s="711">
        <f t="shared" si="219"/>
        <v>21.602805163126334</v>
      </c>
      <c r="AT319" s="711">
        <f t="shared" si="219"/>
        <v>12.770295902883156</v>
      </c>
      <c r="AV319" s="565"/>
      <c r="AW319" s="565"/>
      <c r="AX319" s="565"/>
      <c r="AY319" s="565"/>
      <c r="AZ319" s="565"/>
      <c r="BA319" s="565"/>
      <c r="BB319" s="565"/>
      <c r="BC319" s="565"/>
    </row>
    <row r="320" spans="1:55" x14ac:dyDescent="0.25">
      <c r="A320" s="587"/>
      <c r="B320" s="549" t="s">
        <v>1575</v>
      </c>
      <c r="C320" s="926">
        <f t="shared" ref="C320:I320" si="224">C306/C268*100</f>
        <v>41.409508166672843</v>
      </c>
      <c r="D320" s="926">
        <f t="shared" si="224"/>
        <v>43.370666672344676</v>
      </c>
      <c r="E320" s="926">
        <f t="shared" si="224"/>
        <v>26.835067607573336</v>
      </c>
      <c r="F320" s="926">
        <f t="shared" si="224"/>
        <v>20.003295929218044</v>
      </c>
      <c r="G320" s="904">
        <f t="shared" si="224"/>
        <v>31.350005601389736</v>
      </c>
      <c r="H320" s="904">
        <f t="shared" si="224"/>
        <v>30.280946715955981</v>
      </c>
      <c r="I320" s="904">
        <f t="shared" si="224"/>
        <v>33.654962131440314</v>
      </c>
      <c r="J320" s="927">
        <f t="shared" ref="J320:R320" si="225">J306/J$268*100</f>
        <v>34.423020517402691</v>
      </c>
      <c r="K320" s="927">
        <f t="shared" si="225"/>
        <v>42.495915945150159</v>
      </c>
      <c r="L320" s="927">
        <f t="shared" si="225"/>
        <v>41.558564607579825</v>
      </c>
      <c r="M320" s="1015">
        <f t="shared" si="225"/>
        <v>33.516114497646178</v>
      </c>
      <c r="N320" s="1130">
        <f t="shared" si="225"/>
        <v>35.80912887136062</v>
      </c>
      <c r="O320" s="1016">
        <f t="shared" si="225"/>
        <v>30.14223987936434</v>
      </c>
      <c r="P320" s="1160">
        <f t="shared" si="225"/>
        <v>33.101525267328874</v>
      </c>
      <c r="Q320" s="1016">
        <f t="shared" si="225"/>
        <v>29.696529118812894</v>
      </c>
      <c r="R320" s="1190">
        <f t="shared" si="225"/>
        <v>27.342588201820938</v>
      </c>
      <c r="S320" s="640"/>
      <c r="T320" s="640"/>
      <c r="U320" s="640"/>
      <c r="V320" s="640"/>
      <c r="W320" s="640"/>
      <c r="X320" s="640"/>
      <c r="Y320" s="640"/>
      <c r="Z320" s="640"/>
      <c r="AA320" s="640"/>
      <c r="AB320" s="640"/>
      <c r="AC320" s="640"/>
      <c r="AD320" s="581" t="s">
        <v>1576</v>
      </c>
      <c r="AE320" s="551"/>
      <c r="AF320" s="551"/>
      <c r="AG320" s="551"/>
      <c r="AH320" s="551"/>
      <c r="AI320" s="711">
        <f t="shared" si="219"/>
        <v>31.350005601389736</v>
      </c>
      <c r="AJ320" s="711">
        <f t="shared" si="219"/>
        <v>30.280946715955981</v>
      </c>
      <c r="AK320" s="711">
        <f t="shared" si="219"/>
        <v>33.654962131440314</v>
      </c>
      <c r="AL320" s="711">
        <f t="shared" si="219"/>
        <v>34.423020517402691</v>
      </c>
      <c r="AM320" s="711">
        <f t="shared" si="219"/>
        <v>42.495915945150159</v>
      </c>
      <c r="AN320" s="711">
        <f t="shared" si="219"/>
        <v>41.558564607579825</v>
      </c>
      <c r="AO320" s="711">
        <f t="shared" si="219"/>
        <v>33.516114497646178</v>
      </c>
      <c r="AP320" s="711">
        <f t="shared" si="219"/>
        <v>35.80912887136062</v>
      </c>
      <c r="AQ320" s="711">
        <f t="shared" si="219"/>
        <v>30.14223987936434</v>
      </c>
      <c r="AR320" s="906">
        <f t="shared" si="219"/>
        <v>33.101525267328874</v>
      </c>
      <c r="AS320" s="711">
        <f t="shared" si="219"/>
        <v>29.696529118812894</v>
      </c>
      <c r="AT320" s="711">
        <f t="shared" si="219"/>
        <v>27.342588201820938</v>
      </c>
      <c r="AV320" s="565" t="str">
        <f>IFERROR(#REF!/#REF!*100-100,"")</f>
        <v/>
      </c>
      <c r="AW320" s="565" t="e">
        <f>#REF!-#REF!</f>
        <v>#REF!</v>
      </c>
      <c r="AX320" s="565" t="str">
        <f>IFERROR(#REF!/#REF!*100-100,"")</f>
        <v/>
      </c>
      <c r="AY320" s="565" t="e">
        <f>#REF!-#REF!</f>
        <v>#REF!</v>
      </c>
      <c r="AZ320" s="565" t="str">
        <f>IFERROR(#REF!/#REF!*100-100,"")</f>
        <v/>
      </c>
      <c r="BA320" s="565" t="e">
        <f>#REF!-#REF!</f>
        <v>#REF!</v>
      </c>
      <c r="BB320" s="565" t="str">
        <f>IFERROR(#REF!/I320*100-100,"")</f>
        <v/>
      </c>
      <c r="BC320" s="565" t="e">
        <f>#REF!-I320</f>
        <v>#REF!</v>
      </c>
    </row>
    <row r="321" spans="1:55" ht="26.25" x14ac:dyDescent="0.25">
      <c r="A321" s="587"/>
      <c r="B321" s="599" t="s">
        <v>1577</v>
      </c>
      <c r="C321" s="926"/>
      <c r="D321" s="926"/>
      <c r="E321" s="926"/>
      <c r="F321" s="926"/>
      <c r="G321" s="571">
        <f t="shared" ref="G321:R321" si="226">G307/G304*100</f>
        <v>48.74957777763084</v>
      </c>
      <c r="H321" s="571">
        <f t="shared" si="226"/>
        <v>49.954236215331697</v>
      </c>
      <c r="I321" s="571">
        <f t="shared" si="226"/>
        <v>55.334130824277835</v>
      </c>
      <c r="J321" s="571">
        <f t="shared" si="226"/>
        <v>58.756050360476287</v>
      </c>
      <c r="K321" s="571">
        <f t="shared" si="226"/>
        <v>67.52918733489139</v>
      </c>
      <c r="L321" s="571">
        <f t="shared" si="226"/>
        <v>60.117192702090826</v>
      </c>
      <c r="M321" s="570">
        <f t="shared" si="226"/>
        <v>47.925726668175329</v>
      </c>
      <c r="N321" s="1129">
        <f t="shared" si="226"/>
        <v>46.094823157854684</v>
      </c>
      <c r="O321" s="988">
        <f t="shared" si="226"/>
        <v>47.443640694688973</v>
      </c>
      <c r="P321" s="1159">
        <f t="shared" si="226"/>
        <v>50.948082066302767</v>
      </c>
      <c r="Q321" s="988">
        <f t="shared" si="226"/>
        <v>44.896651504404431</v>
      </c>
      <c r="R321" s="988">
        <f t="shared" si="226"/>
        <v>42.11339359825476</v>
      </c>
      <c r="S321" s="784">
        <f>22-32.3</f>
        <v>-10.299999999999997</v>
      </c>
      <c r="T321" s="640"/>
      <c r="U321" s="640"/>
      <c r="V321" s="640"/>
      <c r="W321" s="640"/>
      <c r="X321" s="640"/>
      <c r="Y321" s="640"/>
      <c r="Z321" s="640"/>
      <c r="AA321" s="640"/>
      <c r="AB321" s="640"/>
      <c r="AC321" s="640"/>
      <c r="AD321" s="929" t="s">
        <v>1578</v>
      </c>
      <c r="AE321" s="551"/>
      <c r="AF321" s="551"/>
      <c r="AG321" s="551"/>
      <c r="AH321" s="551"/>
      <c r="AI321" s="711">
        <f t="shared" si="219"/>
        <v>48.74957777763084</v>
      </c>
      <c r="AJ321" s="711">
        <f t="shared" si="219"/>
        <v>49.954236215331697</v>
      </c>
      <c r="AK321" s="711">
        <f t="shared" si="219"/>
        <v>55.334130824277835</v>
      </c>
      <c r="AL321" s="711">
        <f t="shared" si="219"/>
        <v>58.756050360476287</v>
      </c>
      <c r="AM321" s="711">
        <f t="shared" si="219"/>
        <v>67.52918733489139</v>
      </c>
      <c r="AN321" s="711">
        <f t="shared" si="219"/>
        <v>60.117192702090826</v>
      </c>
      <c r="AO321" s="711">
        <f t="shared" si="219"/>
        <v>47.925726668175329</v>
      </c>
      <c r="AP321" s="711">
        <f t="shared" si="219"/>
        <v>46.094823157854684</v>
      </c>
      <c r="AQ321" s="711">
        <f t="shared" si="219"/>
        <v>47.443640694688973</v>
      </c>
      <c r="AR321" s="906">
        <f t="shared" si="219"/>
        <v>50.948082066302767</v>
      </c>
      <c r="AS321" s="711">
        <f t="shared" si="219"/>
        <v>44.896651504404431</v>
      </c>
      <c r="AT321" s="711">
        <f t="shared" si="219"/>
        <v>42.11339359825476</v>
      </c>
      <c r="AV321" s="565"/>
      <c r="AW321" s="565"/>
      <c r="AX321" s="565"/>
      <c r="AY321" s="565"/>
      <c r="AZ321" s="565"/>
      <c r="BA321" s="565"/>
      <c r="BB321" s="565"/>
      <c r="BC321" s="565"/>
    </row>
    <row r="322" spans="1:55" ht="24.75" hidden="1" x14ac:dyDescent="0.25">
      <c r="A322" s="587"/>
      <c r="B322" s="599" t="s">
        <v>1579</v>
      </c>
      <c r="C322" s="926"/>
      <c r="D322" s="926"/>
      <c r="E322" s="926"/>
      <c r="F322" s="926"/>
      <c r="G322" s="571">
        <f t="shared" ref="G322:R322" si="227">G307/G306*100</f>
        <v>37.907247879437236</v>
      </c>
      <c r="H322" s="571">
        <f t="shared" si="227"/>
        <v>38.187956016061143</v>
      </c>
      <c r="I322" s="571">
        <f t="shared" si="227"/>
        <v>39.448842585098959</v>
      </c>
      <c r="J322" s="571">
        <f t="shared" si="227"/>
        <v>43.546160414703024</v>
      </c>
      <c r="K322" s="571">
        <f t="shared" si="227"/>
        <v>37.482943744708244</v>
      </c>
      <c r="L322" s="571">
        <f t="shared" si="227"/>
        <v>30.389048758551731</v>
      </c>
      <c r="M322" s="570">
        <f t="shared" si="227"/>
        <v>34.04246222624699</v>
      </c>
      <c r="N322" s="1129">
        <f t="shared" si="227"/>
        <v>31.39238866186929</v>
      </c>
      <c r="O322" s="988">
        <f t="shared" si="227"/>
        <v>36.927974601342086</v>
      </c>
      <c r="P322" s="1159">
        <f t="shared" si="227"/>
        <v>34.558386329029076</v>
      </c>
      <c r="Q322" s="988">
        <f t="shared" si="227"/>
        <v>35.419340850624508</v>
      </c>
      <c r="R322" s="988">
        <f t="shared" si="227"/>
        <v>35.407999125911267</v>
      </c>
      <c r="S322" s="640"/>
      <c r="T322" s="640"/>
      <c r="U322" s="640"/>
      <c r="V322" s="640"/>
      <c r="W322" s="640"/>
      <c r="X322" s="640"/>
      <c r="Y322" s="640"/>
      <c r="Z322" s="640"/>
      <c r="AA322" s="640"/>
      <c r="AB322" s="640"/>
      <c r="AC322" s="640"/>
      <c r="AD322" s="929" t="s">
        <v>1580</v>
      </c>
      <c r="AE322" s="551"/>
      <c r="AF322" s="551"/>
      <c r="AG322" s="551"/>
      <c r="AH322" s="551"/>
      <c r="AI322" s="711">
        <f t="shared" si="219"/>
        <v>37.907247879437236</v>
      </c>
      <c r="AJ322" s="711">
        <f t="shared" si="219"/>
        <v>38.187956016061143</v>
      </c>
      <c r="AK322" s="711">
        <f t="shared" si="219"/>
        <v>39.448842585098959</v>
      </c>
      <c r="AL322" s="711">
        <f t="shared" si="219"/>
        <v>43.546160414703024</v>
      </c>
      <c r="AM322" s="711">
        <f t="shared" si="219"/>
        <v>37.482943744708244</v>
      </c>
      <c r="AN322" s="711">
        <f t="shared" si="219"/>
        <v>30.389048758551731</v>
      </c>
      <c r="AO322" s="711">
        <f t="shared" si="219"/>
        <v>34.04246222624699</v>
      </c>
      <c r="AP322" s="711">
        <f t="shared" si="219"/>
        <v>31.39238866186929</v>
      </c>
      <c r="AQ322" s="711">
        <f t="shared" si="219"/>
        <v>36.927974601342086</v>
      </c>
      <c r="AR322" s="906">
        <f t="shared" si="219"/>
        <v>34.558386329029076</v>
      </c>
      <c r="AS322" s="711">
        <f t="shared" si="219"/>
        <v>35.419340850624508</v>
      </c>
      <c r="AT322" s="711">
        <f t="shared" si="219"/>
        <v>35.407999125911267</v>
      </c>
      <c r="AV322" s="565"/>
      <c r="AW322" s="565"/>
      <c r="AX322" s="565"/>
      <c r="AY322" s="565"/>
      <c r="AZ322" s="565"/>
      <c r="BA322" s="565"/>
      <c r="BB322" s="565"/>
      <c r="BC322" s="565"/>
    </row>
    <row r="323" spans="1:55" hidden="1" x14ac:dyDescent="0.25">
      <c r="A323" s="587"/>
      <c r="B323" s="549" t="s">
        <v>1581</v>
      </c>
      <c r="C323" s="926"/>
      <c r="D323" s="926"/>
      <c r="E323" s="926"/>
      <c r="F323" s="926"/>
      <c r="G323" s="571"/>
      <c r="H323" s="571"/>
      <c r="I323" s="571"/>
      <c r="J323" s="571">
        <f t="shared" ref="J323:R323" si="228">J308/J268*100</f>
        <v>33.438879021332333</v>
      </c>
      <c r="K323" s="571">
        <f t="shared" si="228"/>
        <v>48.132325468158484</v>
      </c>
      <c r="L323" s="571">
        <f t="shared" si="228"/>
        <v>53.495299910474479</v>
      </c>
      <c r="M323" s="570">
        <f t="shared" si="228"/>
        <v>42.131554585693046</v>
      </c>
      <c r="N323" s="1129">
        <f t="shared" si="228"/>
        <v>48.85149054634033</v>
      </c>
      <c r="O323" s="988">
        <f t="shared" si="228"/>
        <v>43.995358940378146</v>
      </c>
      <c r="P323" s="1159">
        <f t="shared" si="228"/>
        <v>47.236383867991094</v>
      </c>
      <c r="Q323" s="988">
        <f t="shared" si="228"/>
        <v>41.00554426262832</v>
      </c>
      <c r="R323" s="988">
        <f t="shared" si="228"/>
        <v>38.011987860394534</v>
      </c>
      <c r="S323" s="640"/>
      <c r="T323" s="640">
        <f>AVERAGE(P323:R323)</f>
        <v>42.084638663671313</v>
      </c>
      <c r="U323" s="640"/>
      <c r="V323" s="640"/>
      <c r="W323" s="640"/>
      <c r="X323" s="640"/>
      <c r="Y323" s="640"/>
      <c r="Z323" s="640"/>
      <c r="AA323" s="640"/>
      <c r="AB323" s="640"/>
      <c r="AC323" s="640"/>
      <c r="AD323" s="551" t="s">
        <v>1556</v>
      </c>
      <c r="AE323" s="551"/>
      <c r="AF323" s="551"/>
      <c r="AG323" s="551"/>
      <c r="AH323" s="551"/>
      <c r="AI323" s="711">
        <f t="shared" si="219"/>
        <v>0</v>
      </c>
      <c r="AJ323" s="711">
        <f t="shared" si="219"/>
        <v>0</v>
      </c>
      <c r="AK323" s="711">
        <f t="shared" si="219"/>
        <v>0</v>
      </c>
      <c r="AL323" s="711">
        <f t="shared" si="219"/>
        <v>33.438879021332333</v>
      </c>
      <c r="AM323" s="711">
        <f t="shared" si="219"/>
        <v>48.132325468158484</v>
      </c>
      <c r="AN323" s="711">
        <f t="shared" si="219"/>
        <v>53.495299910474479</v>
      </c>
      <c r="AO323" s="711">
        <f t="shared" si="219"/>
        <v>42.131554585693046</v>
      </c>
      <c r="AP323" s="711">
        <f t="shared" si="219"/>
        <v>48.85149054634033</v>
      </c>
      <c r="AQ323" s="711">
        <f t="shared" si="219"/>
        <v>43.995358940378146</v>
      </c>
      <c r="AR323" s="906">
        <f t="shared" si="219"/>
        <v>47.236383867991094</v>
      </c>
      <c r="AS323" s="711">
        <f t="shared" si="219"/>
        <v>41.00554426262832</v>
      </c>
      <c r="AT323" s="711">
        <f t="shared" si="219"/>
        <v>38.011987860394534</v>
      </c>
      <c r="AV323" s="565"/>
      <c r="AW323" s="565"/>
      <c r="AX323" s="565"/>
      <c r="AY323" s="565"/>
      <c r="AZ323" s="565"/>
      <c r="BA323" s="565"/>
      <c r="BB323" s="565"/>
      <c r="BC323" s="565"/>
    </row>
    <row r="324" spans="1:55" x14ac:dyDescent="0.25">
      <c r="A324" s="587"/>
      <c r="B324" s="549" t="s">
        <v>1582</v>
      </c>
      <c r="C324" s="930">
        <f t="shared" ref="C324:I324" si="229">C309/C268*100</f>
        <v>-12.478976910591241</v>
      </c>
      <c r="D324" s="930">
        <f t="shared" si="229"/>
        <v>-15.970652803053589</v>
      </c>
      <c r="E324" s="930">
        <f t="shared" si="229"/>
        <v>1.5158420257880891</v>
      </c>
      <c r="F324" s="930">
        <f t="shared" si="229"/>
        <v>10.384047617669209</v>
      </c>
      <c r="G324" s="904">
        <f t="shared" si="229"/>
        <v>10.802614632920941</v>
      </c>
      <c r="H324" s="904">
        <f t="shared" si="229"/>
        <v>11.135936997077026</v>
      </c>
      <c r="I324" s="904">
        <f t="shared" si="229"/>
        <v>9.4180285587998878</v>
      </c>
      <c r="J324" s="927">
        <f t="shared" ref="J324:R324" si="230">J307/J$268*100</f>
        <v>14.989903734094314</v>
      </c>
      <c r="K324" s="927">
        <f t="shared" si="230"/>
        <v>15.928720267519134</v>
      </c>
      <c r="L324" s="927">
        <f t="shared" si="230"/>
        <v>12.629252461951657</v>
      </c>
      <c r="M324" s="1015">
        <f t="shared" si="230"/>
        <v>11.409710617566891</v>
      </c>
      <c r="N324" s="1130">
        <f t="shared" si="230"/>
        <v>11.241340911727177</v>
      </c>
      <c r="O324" s="1016">
        <f t="shared" si="230"/>
        <v>11.13091868692727</v>
      </c>
      <c r="P324" s="1160">
        <f t="shared" si="230"/>
        <v>11.439352982684687</v>
      </c>
      <c r="Q324" s="1016">
        <f t="shared" si="230"/>
        <v>10.518314869397297</v>
      </c>
      <c r="R324" s="1190">
        <f t="shared" si="230"/>
        <v>9.681463391502275</v>
      </c>
      <c r="S324" s="640"/>
      <c r="T324" s="640"/>
      <c r="U324" s="640"/>
      <c r="V324" s="640"/>
      <c r="W324" s="640"/>
      <c r="X324" s="640"/>
      <c r="Y324" s="640"/>
      <c r="Z324" s="640"/>
      <c r="AA324" s="640"/>
      <c r="AB324" s="640"/>
      <c r="AC324" s="640"/>
      <c r="AD324" s="551" t="s">
        <v>1583</v>
      </c>
      <c r="AE324" s="551"/>
      <c r="AF324" s="551"/>
      <c r="AG324" s="551"/>
      <c r="AH324" s="551"/>
      <c r="AI324" s="711">
        <f t="shared" si="219"/>
        <v>10.802614632920941</v>
      </c>
      <c r="AJ324" s="711">
        <f t="shared" si="219"/>
        <v>11.135936997077026</v>
      </c>
      <c r="AK324" s="711">
        <f t="shared" si="219"/>
        <v>9.4180285587998878</v>
      </c>
      <c r="AL324" s="711">
        <f t="shared" si="219"/>
        <v>14.989903734094314</v>
      </c>
      <c r="AM324" s="711">
        <f t="shared" si="219"/>
        <v>15.928720267519134</v>
      </c>
      <c r="AN324" s="711">
        <f t="shared" si="219"/>
        <v>12.629252461951657</v>
      </c>
      <c r="AO324" s="711">
        <f t="shared" si="219"/>
        <v>11.409710617566891</v>
      </c>
      <c r="AP324" s="711">
        <f t="shared" si="219"/>
        <v>11.241340911727177</v>
      </c>
      <c r="AQ324" s="711">
        <f t="shared" si="219"/>
        <v>11.13091868692727</v>
      </c>
      <c r="AR324" s="906">
        <f t="shared" si="219"/>
        <v>11.439352982684687</v>
      </c>
      <c r="AS324" s="711">
        <f t="shared" si="219"/>
        <v>10.518314869397297</v>
      </c>
      <c r="AT324" s="711">
        <f t="shared" si="219"/>
        <v>9.681463391502275</v>
      </c>
      <c r="AV324" s="565" t="str">
        <f>IFERROR(#REF!/#REF!*100-100,"")</f>
        <v/>
      </c>
      <c r="AW324" s="565" t="e">
        <f>#REF!-#REF!</f>
        <v>#REF!</v>
      </c>
      <c r="AX324" s="565" t="str">
        <f>IFERROR(#REF!/#REF!*100-100,"")</f>
        <v/>
      </c>
      <c r="AY324" s="565" t="e">
        <f>#REF!-#REF!</f>
        <v>#REF!</v>
      </c>
      <c r="AZ324" s="565" t="str">
        <f>IFERROR(#REF!/#REF!*100-100,"")</f>
        <v/>
      </c>
      <c r="BA324" s="565" t="e">
        <f>#REF!-#REF!</f>
        <v>#REF!</v>
      </c>
      <c r="BB324" s="565" t="str">
        <f>IFERROR(#REF!/I324*100-100,"")</f>
        <v/>
      </c>
      <c r="BC324" s="565" t="e">
        <f>#REF!-I324</f>
        <v>#REF!</v>
      </c>
    </row>
    <row r="325" spans="1:55" x14ac:dyDescent="0.25">
      <c r="A325" s="587"/>
      <c r="B325" s="599" t="s">
        <v>1584</v>
      </c>
      <c r="C325" s="930">
        <f t="shared" ref="C325:H325" si="231">C310/C268*100</f>
        <v>-36.827461922040392</v>
      </c>
      <c r="D325" s="930">
        <f t="shared" si="231"/>
        <v>-26.097568110982127</v>
      </c>
      <c r="E325" s="930">
        <f t="shared" si="231"/>
        <v>0.53428548206667059</v>
      </c>
      <c r="F325" s="930">
        <f t="shared" si="231"/>
        <v>9.9266045206646414</v>
      </c>
      <c r="G325" s="571">
        <f t="shared" si="231"/>
        <v>2.4774304113480827</v>
      </c>
      <c r="H325" s="571">
        <f t="shared" si="231"/>
        <v>2.8709536803645097</v>
      </c>
      <c r="I325" s="931">
        <f t="shared" ref="I325:R325" si="232">I310/I$268*100</f>
        <v>4.2545979971425965</v>
      </c>
      <c r="J325" s="931">
        <f t="shared" si="232"/>
        <v>4.0537702357784466</v>
      </c>
      <c r="K325" s="931">
        <f t="shared" si="232"/>
        <v>-1.0207844712711318</v>
      </c>
      <c r="L325" s="931">
        <f t="shared" si="232"/>
        <v>-2.0450089525514801</v>
      </c>
      <c r="M325" s="1015">
        <f t="shared" si="232"/>
        <v>1.2113686087710649</v>
      </c>
      <c r="N325" s="1130">
        <f t="shared" si="232"/>
        <v>3.2129509337663871</v>
      </c>
      <c r="O325" s="1016">
        <f t="shared" si="232"/>
        <v>3.254721030042921</v>
      </c>
      <c r="P325" s="1160">
        <f t="shared" si="232"/>
        <v>-6.9858329262213583E-3</v>
      </c>
      <c r="Q325" s="1016">
        <f t="shared" si="232"/>
        <v>2.0539282447403151</v>
      </c>
      <c r="R325" s="1016">
        <f t="shared" si="232"/>
        <v>2.3686267071320124</v>
      </c>
      <c r="S325" s="640">
        <f>AVERAGE(P325:R325)</f>
        <v>1.4718563729820353</v>
      </c>
      <c r="T325" s="640"/>
      <c r="U325" s="640"/>
      <c r="V325" s="640"/>
      <c r="W325" s="640"/>
      <c r="X325" s="640"/>
      <c r="Y325" s="640"/>
      <c r="Z325" s="640"/>
      <c r="AA325" s="640"/>
      <c r="AB325" s="640"/>
      <c r="AC325" s="640"/>
      <c r="AD325" s="581" t="s">
        <v>1585</v>
      </c>
      <c r="AE325" s="551"/>
      <c r="AF325" s="551"/>
      <c r="AG325" s="551"/>
      <c r="AH325" s="551"/>
      <c r="AI325" s="711">
        <f t="shared" si="219"/>
        <v>2.4774304113480827</v>
      </c>
      <c r="AJ325" s="711">
        <f t="shared" si="219"/>
        <v>2.8709536803645097</v>
      </c>
      <c r="AK325" s="711">
        <f t="shared" si="219"/>
        <v>4.2545979971425965</v>
      </c>
      <c r="AL325" s="711">
        <f t="shared" si="219"/>
        <v>4.0537702357784466</v>
      </c>
      <c r="AM325" s="711">
        <f t="shared" si="219"/>
        <v>-1.0207844712711318</v>
      </c>
      <c r="AN325" s="711">
        <f t="shared" si="219"/>
        <v>-2.0450089525514801</v>
      </c>
      <c r="AO325" s="711">
        <f t="shared" si="219"/>
        <v>1.2113686087710649</v>
      </c>
      <c r="AP325" s="711">
        <f t="shared" si="219"/>
        <v>3.2129509337663871</v>
      </c>
      <c r="AQ325" s="711">
        <f t="shared" si="219"/>
        <v>3.254721030042921</v>
      </c>
      <c r="AR325" s="906">
        <f t="shared" si="219"/>
        <v>-6.9858329262213583E-3</v>
      </c>
      <c r="AS325" s="711">
        <f t="shared" si="219"/>
        <v>2.0539282447403151</v>
      </c>
      <c r="AT325" s="711">
        <f t="shared" si="219"/>
        <v>2.3686267071320124</v>
      </c>
      <c r="AV325" s="565" t="str">
        <f>IFERROR(#REF!/#REF!*100-100,"")</f>
        <v/>
      </c>
      <c r="AW325" s="565" t="e">
        <f>#REF!-#REF!</f>
        <v>#REF!</v>
      </c>
      <c r="AX325" s="565" t="str">
        <f>IFERROR(#REF!/#REF!*100-100,"")</f>
        <v/>
      </c>
      <c r="AY325" s="565" t="e">
        <f>#REF!-#REF!</f>
        <v>#REF!</v>
      </c>
      <c r="AZ325" s="565" t="str">
        <f>IFERROR(#REF!/#REF!*100-100,"")</f>
        <v/>
      </c>
      <c r="BA325" s="565" t="e">
        <f>#REF!-#REF!</f>
        <v>#REF!</v>
      </c>
      <c r="BB325" s="565" t="str">
        <f>IFERROR(#REF!/I325*100-100,"")</f>
        <v/>
      </c>
      <c r="BC325" s="565" t="e">
        <f>#REF!-I325</f>
        <v>#REF!</v>
      </c>
    </row>
    <row r="326" spans="1:55" hidden="1" x14ac:dyDescent="0.25">
      <c r="A326" s="587"/>
      <c r="B326" s="920" t="s">
        <v>1586</v>
      </c>
      <c r="C326" s="933"/>
      <c r="D326" s="933"/>
      <c r="E326" s="933"/>
      <c r="F326" s="933"/>
      <c r="G326" s="934"/>
      <c r="H326" s="934"/>
      <c r="I326" s="935">
        <f t="shared" ref="I326:R326" si="233">I311/I268*100</f>
        <v>38.424202059112417</v>
      </c>
      <c r="J326" s="935">
        <f t="shared" si="233"/>
        <v>41.822604790419163</v>
      </c>
      <c r="K326" s="935">
        <f t="shared" si="233"/>
        <v>36.554010407167489</v>
      </c>
      <c r="L326" s="935">
        <f t="shared" si="233"/>
        <v>32.057594747836468</v>
      </c>
      <c r="M326" s="1109">
        <f t="shared" si="233"/>
        <v>27.46531219028741</v>
      </c>
      <c r="N326" s="1109">
        <f t="shared" si="233"/>
        <v>22.89757568727526</v>
      </c>
      <c r="O326" s="1105">
        <f t="shared" si="233"/>
        <v>22.89757568727526</v>
      </c>
      <c r="P326" s="1106">
        <f t="shared" si="233"/>
        <v>19.660207349508767</v>
      </c>
      <c r="Q326" s="1105">
        <f t="shared" si="233"/>
        <v>15.880678930785649</v>
      </c>
      <c r="R326" s="1193">
        <f t="shared" si="233"/>
        <v>11.475720789074353</v>
      </c>
      <c r="S326" s="640">
        <f>AVERAGE(P326:R326)</f>
        <v>15.672202356456255</v>
      </c>
      <c r="T326" s="640">
        <f>O326-P326</f>
        <v>3.2373683377664939</v>
      </c>
      <c r="U326" s="640"/>
      <c r="V326" s="640"/>
      <c r="W326" s="640"/>
      <c r="X326" s="640"/>
      <c r="Y326" s="640"/>
      <c r="Z326" s="640"/>
      <c r="AA326" s="640"/>
      <c r="AB326" s="640"/>
      <c r="AC326" s="640"/>
      <c r="AD326" s="936" t="s">
        <v>1587</v>
      </c>
      <c r="AE326" s="936"/>
      <c r="AF326" s="936"/>
      <c r="AG326" s="936"/>
      <c r="AH326" s="936"/>
      <c r="AI326" s="937"/>
      <c r="AJ326" s="937"/>
      <c r="AK326" s="937">
        <f t="shared" si="219"/>
        <v>38.424202059112417</v>
      </c>
      <c r="AL326" s="937">
        <f t="shared" si="219"/>
        <v>41.822604790419163</v>
      </c>
      <c r="AM326" s="937">
        <f t="shared" si="219"/>
        <v>36.554010407167489</v>
      </c>
      <c r="AN326" s="937">
        <f t="shared" si="219"/>
        <v>32.057594747836468</v>
      </c>
      <c r="AO326" s="937">
        <f t="shared" si="219"/>
        <v>27.46531219028741</v>
      </c>
      <c r="AP326" s="711">
        <f t="shared" si="219"/>
        <v>22.89757568727526</v>
      </c>
      <c r="AQ326" s="937"/>
      <c r="AR326" s="938">
        <f>P326</f>
        <v>19.660207349508767</v>
      </c>
      <c r="AS326" s="937">
        <f t="shared" si="219"/>
        <v>15.880678930785649</v>
      </c>
      <c r="AT326" s="937">
        <f t="shared" si="219"/>
        <v>11.475720789074353</v>
      </c>
      <c r="AV326" s="565"/>
      <c r="AW326" s="565"/>
      <c r="AX326" s="565"/>
      <c r="AY326" s="565"/>
      <c r="AZ326" s="565"/>
      <c r="BA326" s="565"/>
      <c r="BB326" s="565"/>
      <c r="BC326" s="565"/>
    </row>
    <row r="327" spans="1:55" x14ac:dyDescent="0.25">
      <c r="A327" s="587"/>
      <c r="B327" s="37" t="s">
        <v>1588</v>
      </c>
      <c r="L327" s="643" t="e">
        <f>#REF!/L268*100</f>
        <v>#REF!</v>
      </c>
      <c r="AP327" s="537"/>
      <c r="AQ327" s="537"/>
      <c r="AV327" s="565" t="str">
        <f>IFERROR(#REF!/#REF!*100-100,"")</f>
        <v/>
      </c>
      <c r="AW327" s="565" t="e">
        <f>#REF!-#REF!</f>
        <v>#REF!</v>
      </c>
      <c r="AX327" s="565" t="str">
        <f>IFERROR(#REF!/#REF!*100-100,"")</f>
        <v/>
      </c>
      <c r="AY327" s="565" t="e">
        <f>#REF!-#REF!</f>
        <v>#REF!</v>
      </c>
      <c r="AZ327" s="565" t="str">
        <f>IFERROR(#REF!/#REF!*100-100,"")</f>
        <v/>
      </c>
      <c r="BA327" s="565" t="e">
        <f>#REF!-#REF!</f>
        <v>#REF!</v>
      </c>
      <c r="BB327" s="565" t="str">
        <f>IFERROR(#REF!/I327*100-100,"")</f>
        <v/>
      </c>
      <c r="BC327" s="565" t="e">
        <f>#REF!-I327</f>
        <v>#REF!</v>
      </c>
    </row>
    <row r="328" spans="1:55" x14ac:dyDescent="0.25">
      <c r="A328" s="587"/>
      <c r="B328" s="824" t="s">
        <v>1589</v>
      </c>
      <c r="C328" s="939">
        <f t="shared" ref="C328:R328" si="234">C316</f>
        <v>20.193490758895582</v>
      </c>
      <c r="D328" s="939">
        <f t="shared" si="234"/>
        <v>21.796569965308542</v>
      </c>
      <c r="E328" s="939">
        <f t="shared" si="234"/>
        <v>22.45183910930038</v>
      </c>
      <c r="F328" s="939">
        <f t="shared" si="234"/>
        <v>23.513758084906851</v>
      </c>
      <c r="G328" s="939">
        <f t="shared" si="234"/>
        <v>24.377491816943088</v>
      </c>
      <c r="H328" s="939">
        <f t="shared" si="234"/>
        <v>41.416883713033009</v>
      </c>
      <c r="I328" s="939">
        <f t="shared" si="234"/>
        <v>43.072990690240204</v>
      </c>
      <c r="J328" s="939">
        <f t="shared" si="234"/>
        <v>47.922951334206594</v>
      </c>
      <c r="K328" s="939">
        <f t="shared" si="234"/>
        <v>47.126223745267936</v>
      </c>
      <c r="L328" s="939">
        <f t="shared" si="234"/>
        <v>51.528461653237834</v>
      </c>
      <c r="M328" s="1110">
        <f t="shared" si="234"/>
        <v>50.231746483523288</v>
      </c>
      <c r="N328" s="1111">
        <f t="shared" si="234"/>
        <v>53.919962881336268</v>
      </c>
      <c r="O328" s="1014">
        <f t="shared" si="234"/>
        <v>45.894942582067046</v>
      </c>
      <c r="P328" s="875">
        <f t="shared" si="234"/>
        <v>47.628013895673888</v>
      </c>
      <c r="Q328" s="875">
        <f t="shared" si="234"/>
        <v>45.03064335806485</v>
      </c>
      <c r="R328" s="1178">
        <f t="shared" si="234"/>
        <v>35.759332321699539</v>
      </c>
      <c r="AP328" s="537"/>
      <c r="AQ328" s="537"/>
      <c r="AV328" s="565" t="str">
        <f>IFERROR(#REF!/#REF!*100-100,"")</f>
        <v/>
      </c>
      <c r="AW328" s="565" t="e">
        <f>#REF!-#REF!</f>
        <v>#REF!</v>
      </c>
      <c r="AX328" s="565" t="str">
        <f>IFERROR(#REF!/#REF!*100-100,"")</f>
        <v/>
      </c>
      <c r="AY328" s="565" t="e">
        <f>#REF!-#REF!</f>
        <v>#REF!</v>
      </c>
      <c r="AZ328" s="565" t="str">
        <f>IFERROR(#REF!/#REF!*100-100,"")</f>
        <v/>
      </c>
      <c r="BA328" s="565" t="e">
        <f>#REF!-#REF!</f>
        <v>#REF!</v>
      </c>
      <c r="BB328" s="565" t="str">
        <f>IFERROR(#REF!/I328*100-100,"")</f>
        <v/>
      </c>
      <c r="BC328" s="565" t="e">
        <f>#REF!-I328</f>
        <v>#REF!</v>
      </c>
    </row>
    <row r="329" spans="1:55" x14ac:dyDescent="0.25">
      <c r="A329" s="587"/>
      <c r="B329" s="824" t="s">
        <v>1590</v>
      </c>
      <c r="C329" s="939">
        <f t="shared" ref="C329:R329" si="235">C320</f>
        <v>41.409508166672843</v>
      </c>
      <c r="D329" s="939">
        <f t="shared" si="235"/>
        <v>43.370666672344676</v>
      </c>
      <c r="E329" s="939">
        <f t="shared" si="235"/>
        <v>26.835067607573336</v>
      </c>
      <c r="F329" s="939">
        <f t="shared" si="235"/>
        <v>20.003295929218044</v>
      </c>
      <c r="G329" s="939">
        <f t="shared" si="235"/>
        <v>31.350005601389736</v>
      </c>
      <c r="H329" s="939">
        <f t="shared" si="235"/>
        <v>30.280946715955981</v>
      </c>
      <c r="I329" s="939">
        <f t="shared" si="235"/>
        <v>33.654962131440314</v>
      </c>
      <c r="J329" s="939">
        <f t="shared" si="235"/>
        <v>34.423020517402691</v>
      </c>
      <c r="K329" s="939">
        <f t="shared" si="235"/>
        <v>42.495915945150159</v>
      </c>
      <c r="L329" s="939">
        <f t="shared" si="235"/>
        <v>41.558564607579825</v>
      </c>
      <c r="M329" s="1110">
        <f t="shared" si="235"/>
        <v>33.516114497646178</v>
      </c>
      <c r="N329" s="1111">
        <f t="shared" si="235"/>
        <v>35.80912887136062</v>
      </c>
      <c r="O329" s="1014">
        <f t="shared" si="235"/>
        <v>30.14223987936434</v>
      </c>
      <c r="P329" s="875">
        <f t="shared" si="235"/>
        <v>33.101525267328874</v>
      </c>
      <c r="Q329" s="875">
        <f t="shared" si="235"/>
        <v>29.696529118812894</v>
      </c>
      <c r="R329" s="1178">
        <f t="shared" si="235"/>
        <v>27.342588201820938</v>
      </c>
      <c r="AP329" s="537"/>
      <c r="AQ329" s="537"/>
      <c r="AV329" s="565" t="str">
        <f>IFERROR(#REF!/#REF!*100-100,"")</f>
        <v/>
      </c>
      <c r="AW329" s="565" t="e">
        <f>#REF!-#REF!</f>
        <v>#REF!</v>
      </c>
      <c r="AX329" s="565" t="str">
        <f>IFERROR(#REF!/#REF!*100-100,"")</f>
        <v/>
      </c>
      <c r="AY329" s="565" t="e">
        <f>#REF!-#REF!</f>
        <v>#REF!</v>
      </c>
      <c r="AZ329" s="565" t="str">
        <f>IFERROR(#REF!/#REF!*100-100,"")</f>
        <v/>
      </c>
      <c r="BA329" s="565" t="e">
        <f>#REF!-#REF!</f>
        <v>#REF!</v>
      </c>
      <c r="BB329" s="565" t="str">
        <f>IFERROR(#REF!/I335*100-100,"")</f>
        <v/>
      </c>
      <c r="BC329" s="565" t="e">
        <f>#REF!-I335</f>
        <v>#REF!</v>
      </c>
    </row>
    <row r="330" spans="1:55" x14ac:dyDescent="0.25">
      <c r="A330" s="587"/>
      <c r="AP330" s="537"/>
      <c r="AQ330" s="537"/>
      <c r="AV330" s="565" t="str">
        <f>IFERROR(#REF!/#REF!*100-100,"")</f>
        <v/>
      </c>
      <c r="AW330" s="565" t="e">
        <f>#REF!-#REF!</f>
        <v>#REF!</v>
      </c>
      <c r="AX330" s="565" t="str">
        <f>IFERROR(#REF!/#REF!*100-100,"")</f>
        <v/>
      </c>
      <c r="AY330" s="565" t="e">
        <f>#REF!-#REF!</f>
        <v>#REF!</v>
      </c>
      <c r="AZ330" s="565" t="str">
        <f>IFERROR(#REF!/#REF!*100-100,"")</f>
        <v/>
      </c>
      <c r="BA330" s="565" t="e">
        <f>#REF!-#REF!</f>
        <v>#REF!</v>
      </c>
      <c r="BB330" s="565" t="str">
        <f>IFERROR(#REF!/I330*100-100,"")</f>
        <v/>
      </c>
      <c r="BC330" s="565" t="e">
        <f>#REF!-I330</f>
        <v>#REF!</v>
      </c>
    </row>
    <row r="331" spans="1:55" x14ac:dyDescent="0.25">
      <c r="A331" s="587"/>
      <c r="B331" s="37" t="s">
        <v>1522</v>
      </c>
      <c r="AP331" s="537"/>
      <c r="AQ331" s="537"/>
      <c r="AV331" s="565" t="str">
        <f>IFERROR(#REF!/#REF!*100-100,"")</f>
        <v/>
      </c>
      <c r="AW331" s="565" t="e">
        <f>#REF!-#REF!</f>
        <v>#REF!</v>
      </c>
      <c r="AX331" s="565" t="str">
        <f>IFERROR(#REF!/#REF!*100-100,"")</f>
        <v/>
      </c>
      <c r="AY331" s="565" t="e">
        <f>#REF!-#REF!</f>
        <v>#REF!</v>
      </c>
      <c r="AZ331" s="565" t="str">
        <f>IFERROR(#REF!/#REF!*100-100,"")</f>
        <v/>
      </c>
      <c r="BA331" s="565" t="e">
        <f>#REF!-#REF!</f>
        <v>#REF!</v>
      </c>
      <c r="BB331" s="565" t="str">
        <f>IFERROR(#REF!/I331*100-100,"")</f>
        <v/>
      </c>
      <c r="BC331" s="565" t="e">
        <f>#REF!-I331</f>
        <v>#REF!</v>
      </c>
    </row>
    <row r="332" spans="1:55" x14ac:dyDescent="0.25">
      <c r="A332" s="587"/>
      <c r="B332" s="824" t="s">
        <v>1591</v>
      </c>
      <c r="C332" s="808"/>
      <c r="D332" s="808"/>
      <c r="E332" s="808"/>
      <c r="F332" s="808"/>
      <c r="G332" s="884">
        <v>22</v>
      </c>
      <c r="H332" s="884">
        <v>22</v>
      </c>
      <c r="I332" s="884">
        <v>22</v>
      </c>
      <c r="J332" s="884">
        <v>22</v>
      </c>
      <c r="K332" s="884">
        <v>22</v>
      </c>
      <c r="L332" s="884">
        <v>22</v>
      </c>
      <c r="M332" s="942">
        <v>22</v>
      </c>
      <c r="N332" s="1077">
        <v>22</v>
      </c>
      <c r="O332" s="1014">
        <v>22</v>
      </c>
      <c r="P332" s="875">
        <v>22</v>
      </c>
      <c r="Q332" s="875">
        <v>22</v>
      </c>
      <c r="R332" s="1178">
        <v>22</v>
      </c>
      <c r="AP332" s="537"/>
      <c r="AQ332" s="537"/>
      <c r="AV332" s="565"/>
      <c r="AW332" s="565"/>
      <c r="AX332" s="565"/>
      <c r="AY332" s="565"/>
      <c r="AZ332" s="565"/>
      <c r="BA332" s="565"/>
      <c r="BB332" s="565"/>
      <c r="BC332" s="565"/>
    </row>
    <row r="333" spans="1:55" x14ac:dyDescent="0.25">
      <c r="A333" s="587"/>
      <c r="B333" s="824" t="s">
        <v>1592</v>
      </c>
      <c r="C333" s="808"/>
      <c r="D333" s="808"/>
      <c r="E333" s="808"/>
      <c r="F333" s="808"/>
      <c r="G333" s="884">
        <v>53</v>
      </c>
      <c r="H333" s="884">
        <v>53</v>
      </c>
      <c r="I333" s="884">
        <v>53</v>
      </c>
      <c r="J333" s="884">
        <v>53</v>
      </c>
      <c r="K333" s="884">
        <v>53</v>
      </c>
      <c r="L333" s="884">
        <v>53</v>
      </c>
      <c r="M333" s="942">
        <v>53</v>
      </c>
      <c r="N333" s="1077">
        <v>53</v>
      </c>
      <c r="O333" s="1014">
        <v>53</v>
      </c>
      <c r="P333" s="875">
        <v>53</v>
      </c>
      <c r="Q333" s="875">
        <v>53</v>
      </c>
      <c r="R333" s="1178">
        <v>53</v>
      </c>
      <c r="AP333" s="537"/>
      <c r="AQ333" s="537"/>
      <c r="AV333" s="565"/>
      <c r="AW333" s="565"/>
      <c r="AX333" s="565"/>
      <c r="AY333" s="565"/>
      <c r="AZ333" s="565"/>
      <c r="BA333" s="565"/>
      <c r="BB333" s="565"/>
      <c r="BC333" s="565"/>
    </row>
    <row r="334" spans="1:55" x14ac:dyDescent="0.25">
      <c r="A334" s="587"/>
      <c r="B334" s="824" t="s">
        <v>1593</v>
      </c>
      <c r="C334" s="808"/>
      <c r="D334" s="808"/>
      <c r="E334" s="808"/>
      <c r="F334" s="808"/>
      <c r="G334" s="884">
        <v>45</v>
      </c>
      <c r="H334" s="884">
        <v>45</v>
      </c>
      <c r="I334" s="884">
        <v>45</v>
      </c>
      <c r="J334" s="884">
        <v>45</v>
      </c>
      <c r="K334" s="884">
        <v>45</v>
      </c>
      <c r="L334" s="884">
        <v>45</v>
      </c>
      <c r="M334" s="942">
        <v>45</v>
      </c>
      <c r="N334" s="1077">
        <v>45</v>
      </c>
      <c r="O334" s="1014">
        <v>45</v>
      </c>
      <c r="P334" s="875">
        <v>45</v>
      </c>
      <c r="Q334" s="875">
        <v>45</v>
      </c>
      <c r="R334" s="1178">
        <v>45</v>
      </c>
      <c r="AP334" s="537"/>
      <c r="AQ334" s="537"/>
      <c r="AV334" s="565"/>
      <c r="AW334" s="565"/>
      <c r="AX334" s="565"/>
      <c r="AY334" s="565"/>
      <c r="AZ334" s="565"/>
      <c r="BA334" s="565"/>
      <c r="BB334" s="565"/>
      <c r="BC334" s="565"/>
    </row>
    <row r="335" spans="1:55" x14ac:dyDescent="0.25">
      <c r="A335" s="587"/>
      <c r="B335" s="824" t="s">
        <v>1594</v>
      </c>
      <c r="C335" s="808"/>
      <c r="D335" s="808"/>
      <c r="E335" s="808"/>
      <c r="F335" s="808"/>
      <c r="G335" s="884">
        <v>1</v>
      </c>
      <c r="H335" s="884">
        <v>1</v>
      </c>
      <c r="I335" s="884">
        <v>1</v>
      </c>
      <c r="J335" s="884">
        <v>1</v>
      </c>
      <c r="K335" s="884">
        <v>1</v>
      </c>
      <c r="L335" s="884">
        <v>1</v>
      </c>
      <c r="M335" s="942">
        <v>1</v>
      </c>
      <c r="N335" s="1077">
        <v>1</v>
      </c>
      <c r="O335" s="1014">
        <v>1</v>
      </c>
      <c r="P335" s="875">
        <v>1</v>
      </c>
      <c r="Q335" s="875">
        <v>1</v>
      </c>
      <c r="R335" s="1178">
        <v>1</v>
      </c>
      <c r="AP335" s="537"/>
      <c r="AQ335" s="537"/>
      <c r="AV335" s="565" t="str">
        <f>IFERROR(#REF!/#REF!*100-100,"")</f>
        <v/>
      </c>
      <c r="AW335" s="565" t="e">
        <f>#REF!-#REF!</f>
        <v>#REF!</v>
      </c>
      <c r="AX335" s="565" t="str">
        <f>IFERROR(#REF!/#REF!*100-100,"")</f>
        <v/>
      </c>
      <c r="AY335" s="565" t="e">
        <f>#REF!-#REF!</f>
        <v>#REF!</v>
      </c>
      <c r="AZ335" s="565" t="str">
        <f>IFERROR(#REF!/#REF!*100-100,"")</f>
        <v/>
      </c>
      <c r="BA335" s="565" t="e">
        <f>#REF!-#REF!</f>
        <v>#REF!</v>
      </c>
      <c r="BB335" s="565" t="str">
        <f>IFERROR(#REF!/#REF!*100-100,"")</f>
        <v/>
      </c>
      <c r="BC335" s="565" t="e">
        <f>#REF!-#REF!</f>
        <v>#REF!</v>
      </c>
    </row>
    <row r="336" spans="1:55" x14ac:dyDescent="0.25">
      <c r="A336" s="587"/>
      <c r="B336" s="824" t="s">
        <v>1595</v>
      </c>
      <c r="C336" s="808"/>
      <c r="D336" s="808"/>
      <c r="E336" s="808"/>
      <c r="F336" s="808"/>
      <c r="G336" s="940">
        <v>-1</v>
      </c>
      <c r="H336" s="940">
        <v>-1</v>
      </c>
      <c r="I336" s="940">
        <v>-1</v>
      </c>
      <c r="J336" s="940">
        <v>-1</v>
      </c>
      <c r="K336" s="940">
        <v>-1</v>
      </c>
      <c r="L336" s="940">
        <v>-1</v>
      </c>
      <c r="M336" s="941">
        <v>-1</v>
      </c>
      <c r="N336" s="1112">
        <v>-1</v>
      </c>
      <c r="O336" s="1113">
        <v>-1</v>
      </c>
      <c r="P336" s="1114">
        <v>-1</v>
      </c>
      <c r="Q336" s="1114">
        <v>-1</v>
      </c>
      <c r="R336" s="1194">
        <v>-1</v>
      </c>
      <c r="AP336" s="537"/>
      <c r="AQ336" s="537"/>
      <c r="AV336" s="565" t="str">
        <f>IFERROR(#REF!/#REF!*100-100,"")</f>
        <v/>
      </c>
      <c r="AW336" s="565" t="e">
        <f>#REF!-#REF!</f>
        <v>#REF!</v>
      </c>
      <c r="AX336" s="565" t="str">
        <f>IFERROR(#REF!/#REF!*100-100,"")</f>
        <v/>
      </c>
      <c r="AY336" s="565" t="e">
        <f>#REF!-#REF!</f>
        <v>#REF!</v>
      </c>
      <c r="AZ336" s="565" t="str">
        <f>IFERROR(#REF!/#REF!*100-100,"")</f>
        <v/>
      </c>
      <c r="BA336" s="565" t="e">
        <f>#REF!-#REF!</f>
        <v>#REF!</v>
      </c>
      <c r="BB336" s="565" t="str">
        <f>IFERROR(#REF!/I336*100-100,"")</f>
        <v/>
      </c>
      <c r="BC336" s="565" t="e">
        <f>#REF!-I336</f>
        <v>#REF!</v>
      </c>
    </row>
    <row r="337" spans="1:55" x14ac:dyDescent="0.25">
      <c r="A337" s="587"/>
      <c r="B337" s="824" t="s">
        <v>1596</v>
      </c>
      <c r="C337" s="808"/>
      <c r="D337" s="808"/>
      <c r="E337" s="808"/>
      <c r="F337" s="808"/>
      <c r="G337" s="940">
        <v>50</v>
      </c>
      <c r="H337" s="940">
        <v>50</v>
      </c>
      <c r="I337" s="940">
        <v>50</v>
      </c>
      <c r="J337" s="940">
        <v>50</v>
      </c>
      <c r="K337" s="940">
        <v>50</v>
      </c>
      <c r="L337" s="940">
        <v>50</v>
      </c>
      <c r="M337" s="941">
        <v>50</v>
      </c>
      <c r="N337" s="1112">
        <v>50</v>
      </c>
      <c r="O337" s="1113">
        <v>50</v>
      </c>
      <c r="P337" s="1114">
        <v>50</v>
      </c>
      <c r="Q337" s="1114">
        <v>50</v>
      </c>
      <c r="R337" s="1194">
        <v>50</v>
      </c>
      <c r="AP337" s="537"/>
      <c r="AQ337" s="537"/>
      <c r="AV337" s="565"/>
      <c r="AW337" s="565"/>
      <c r="AX337" s="565"/>
      <c r="AY337" s="565"/>
      <c r="AZ337" s="565"/>
      <c r="BA337" s="565"/>
      <c r="BB337" s="565"/>
      <c r="BC337" s="565"/>
    </row>
    <row r="338" spans="1:55" ht="30" x14ac:dyDescent="0.25">
      <c r="A338" s="587"/>
      <c r="B338" s="941" t="s">
        <v>1597</v>
      </c>
      <c r="C338" s="942"/>
      <c r="D338" s="942"/>
      <c r="E338" s="942"/>
      <c r="F338" s="942"/>
      <c r="G338" s="942"/>
      <c r="H338" s="873"/>
      <c r="I338" s="873"/>
      <c r="J338" s="943" t="s">
        <v>1598</v>
      </c>
      <c r="K338" s="944">
        <f t="shared" ref="K338:R338" si="236">SUM(K255,K252)/K304*100</f>
        <v>10.103262142446688</v>
      </c>
      <c r="L338" s="944">
        <f t="shared" si="236"/>
        <v>12.479247125671417</v>
      </c>
      <c r="M338" s="1017">
        <f t="shared" si="236"/>
        <v>16.419119688508125</v>
      </c>
      <c r="N338" s="1018">
        <f t="shared" si="236"/>
        <v>14.738351629535206</v>
      </c>
      <c r="O338" s="1019">
        <f t="shared" si="236"/>
        <v>15.42094518795829</v>
      </c>
      <c r="P338" s="945">
        <f t="shared" si="236"/>
        <v>17.187850914865653</v>
      </c>
      <c r="Q338" s="945">
        <f t="shared" si="236"/>
        <v>14.386947873487296</v>
      </c>
      <c r="R338" s="945">
        <f t="shared" si="236"/>
        <v>11.702669676612361</v>
      </c>
      <c r="AP338" s="537"/>
      <c r="AQ338" s="537"/>
      <c r="AV338" s="565" t="str">
        <f>IFERROR(#REF!/#REF!*100-100,"")</f>
        <v/>
      </c>
      <c r="AW338" s="565" t="e">
        <f>#REF!-#REF!</f>
        <v>#REF!</v>
      </c>
      <c r="AX338" s="565" t="str">
        <f>IFERROR(#REF!/#REF!*100-100,"")</f>
        <v/>
      </c>
      <c r="AY338" s="565" t="e">
        <f>#REF!-#REF!</f>
        <v>#REF!</v>
      </c>
      <c r="AZ338" s="565" t="str">
        <f>IFERROR(#REF!/#REF!*100-100,"")</f>
        <v/>
      </c>
      <c r="BA338" s="565" t="e">
        <f>#REF!-#REF!</f>
        <v>#REF!</v>
      </c>
      <c r="BB338" s="565" t="str">
        <f>IFERROR(#REF!/I338*100-100,"")</f>
        <v/>
      </c>
      <c r="BC338" s="565" t="e">
        <f>#REF!-I338</f>
        <v>#REF!</v>
      </c>
    </row>
    <row r="339" spans="1:55" x14ac:dyDescent="0.25">
      <c r="A339" s="587"/>
      <c r="B339" s="37" t="s">
        <v>1550</v>
      </c>
      <c r="J339" s="538"/>
      <c r="K339" s="538"/>
      <c r="L339" s="538"/>
      <c r="M339" s="1021"/>
      <c r="AP339" s="537"/>
      <c r="AQ339" s="537"/>
      <c r="AV339" s="565"/>
      <c r="AW339" s="565"/>
      <c r="AX339" s="565"/>
      <c r="AY339" s="565"/>
      <c r="AZ339" s="565"/>
      <c r="BA339" s="565"/>
      <c r="BB339" s="565"/>
      <c r="BC339" s="565"/>
    </row>
    <row r="340" spans="1:55" x14ac:dyDescent="0.25">
      <c r="A340" s="587"/>
      <c r="B340" s="947" t="s">
        <v>1599</v>
      </c>
      <c r="J340" s="640">
        <f>K303</f>
        <v>257.92940584000002</v>
      </c>
      <c r="K340" s="640"/>
      <c r="L340" s="640"/>
      <c r="M340" s="971"/>
      <c r="AP340" s="537"/>
      <c r="AQ340" s="537"/>
      <c r="AV340" s="565" t="str">
        <f>IFERROR(#REF!/#REF!*100-100,"")</f>
        <v/>
      </c>
      <c r="AW340" s="565" t="e">
        <f>#REF!-#REF!</f>
        <v>#REF!</v>
      </c>
      <c r="AX340" s="565" t="str">
        <f>IFERROR(#REF!/#REF!*100-100,"")</f>
        <v/>
      </c>
      <c r="AY340" s="565" t="e">
        <f>#REF!-#REF!</f>
        <v>#REF!</v>
      </c>
      <c r="AZ340" s="565" t="str">
        <f>IFERROR(#REF!/#REF!*100-100,"")</f>
        <v/>
      </c>
      <c r="BA340" s="565" t="e">
        <f>#REF!-#REF!</f>
        <v>#REF!</v>
      </c>
      <c r="BB340" s="565" t="str">
        <f>IFERROR(#REF!/I340*100-100,"")</f>
        <v/>
      </c>
      <c r="BC340" s="565" t="e">
        <f>#REF!-I340</f>
        <v>#REF!</v>
      </c>
    </row>
    <row r="341" spans="1:55" x14ac:dyDescent="0.25">
      <c r="A341" s="587"/>
      <c r="B341" s="947" t="s">
        <v>1600</v>
      </c>
      <c r="J341" s="640">
        <f>L303</f>
        <v>253.3142</v>
      </c>
      <c r="AP341" s="537"/>
      <c r="AQ341" s="537"/>
      <c r="AV341" s="565" t="str">
        <f>IFERROR(#REF!/#REF!*100-100,"")</f>
        <v/>
      </c>
      <c r="AW341" s="565" t="e">
        <f>#REF!-#REF!</f>
        <v>#REF!</v>
      </c>
      <c r="AX341" s="565" t="str">
        <f>IFERROR(#REF!/#REF!*100-100,"")</f>
        <v/>
      </c>
      <c r="AY341" s="565" t="e">
        <f>#REF!-#REF!</f>
        <v>#REF!</v>
      </c>
      <c r="AZ341" s="565" t="str">
        <f>IFERROR(#REF!/#REF!*100-100,"")</f>
        <v/>
      </c>
      <c r="BA341" s="565" t="e">
        <f>#REF!-#REF!</f>
        <v>#REF!</v>
      </c>
      <c r="BB341" s="565" t="str">
        <f>IFERROR(#REF!/I341*100-100,"")</f>
        <v/>
      </c>
      <c r="BC341" s="565" t="e">
        <f>#REF!-I341</f>
        <v>#REF!</v>
      </c>
    </row>
    <row r="342" spans="1:55" x14ac:dyDescent="0.25">
      <c r="A342" s="587"/>
      <c r="B342" s="37" t="s">
        <v>1535</v>
      </c>
      <c r="J342" s="640">
        <f>J340-J341</f>
        <v>4.6152058400000158</v>
      </c>
      <c r="AP342" s="537"/>
      <c r="AQ342" s="537"/>
      <c r="AV342" s="565" t="str">
        <f>IFERROR(#REF!/#REF!*100-100,"")</f>
        <v/>
      </c>
      <c r="AW342" s="565" t="e">
        <f>#REF!-#REF!</f>
        <v>#REF!</v>
      </c>
      <c r="AX342" s="565" t="str">
        <f>IFERROR(#REF!/#REF!*100-100,"")</f>
        <v/>
      </c>
      <c r="AY342" s="565" t="e">
        <f>#REF!-#REF!</f>
        <v>#REF!</v>
      </c>
      <c r="AZ342" s="565" t="str">
        <f>IFERROR(#REF!/#REF!*100-100,"")</f>
        <v/>
      </c>
      <c r="BA342" s="565" t="e">
        <f>#REF!-#REF!</f>
        <v>#REF!</v>
      </c>
      <c r="BB342" s="565" t="str">
        <f>IFERROR(#REF!/I342*100-100,"")</f>
        <v/>
      </c>
      <c r="BC342" s="565" t="e">
        <f>#REF!-I342</f>
        <v>#REF!</v>
      </c>
    </row>
    <row r="343" spans="1:55" x14ac:dyDescent="0.25">
      <c r="A343" s="587"/>
      <c r="AP343" s="537"/>
      <c r="AQ343" s="537"/>
      <c r="AV343" s="565" t="str">
        <f>IFERROR(#REF!/#REF!*100-100,"")</f>
        <v/>
      </c>
      <c r="AW343" s="565" t="e">
        <f>#REF!-#REF!</f>
        <v>#REF!</v>
      </c>
      <c r="AX343" s="565" t="str">
        <f>IFERROR(#REF!/#REF!*100-100,"")</f>
        <v/>
      </c>
      <c r="AY343" s="565" t="e">
        <f>#REF!-#REF!</f>
        <v>#REF!</v>
      </c>
      <c r="AZ343" s="565" t="str">
        <f>IFERROR(#REF!/#REF!*100-100,"")</f>
        <v/>
      </c>
      <c r="BA343" s="565" t="e">
        <f>#REF!-#REF!</f>
        <v>#REF!</v>
      </c>
      <c r="BB343" s="565" t="str">
        <f>IFERROR(#REF!/I343*100-100,"")</f>
        <v/>
      </c>
      <c r="BC343" s="565" t="e">
        <f>#REF!-I343</f>
        <v>#REF!</v>
      </c>
    </row>
    <row r="344" spans="1:55" x14ac:dyDescent="0.25">
      <c r="A344" s="587"/>
      <c r="B344" s="534" t="s">
        <v>1601</v>
      </c>
      <c r="AP344" s="537"/>
      <c r="AQ344" s="537"/>
      <c r="AV344" s="565" t="str">
        <f>IFERROR(#REF!/#REF!*100-100,"")</f>
        <v/>
      </c>
      <c r="AW344" s="565" t="e">
        <f>#REF!-#REF!</f>
        <v>#REF!</v>
      </c>
      <c r="AX344" s="565" t="str">
        <f>IFERROR(#REF!/#REF!*100-100,"")</f>
        <v/>
      </c>
      <c r="AY344" s="565" t="e">
        <f>#REF!-#REF!</f>
        <v>#REF!</v>
      </c>
      <c r="AZ344" s="565" t="str">
        <f>IFERROR(#REF!/#REF!*100-100,"")</f>
        <v/>
      </c>
      <c r="BA344" s="565" t="e">
        <f>#REF!-#REF!</f>
        <v>#REF!</v>
      </c>
      <c r="BB344" s="565" t="str">
        <f>IFERROR(#REF!/I344*100-100,"")</f>
        <v/>
      </c>
      <c r="BC344" s="565" t="e">
        <f>#REF!-I344</f>
        <v>#REF!</v>
      </c>
    </row>
    <row r="345" spans="1:55" x14ac:dyDescent="0.25">
      <c r="A345" s="587"/>
      <c r="B345" s="947" t="s">
        <v>1599</v>
      </c>
      <c r="J345" s="640">
        <f>K206</f>
        <v>227.7</v>
      </c>
      <c r="AP345" s="537"/>
      <c r="AQ345" s="537"/>
      <c r="AV345" s="565" t="str">
        <f>IFERROR(#REF!/#REF!*100-100,"")</f>
        <v/>
      </c>
      <c r="AW345" s="565" t="e">
        <f>#REF!-#REF!</f>
        <v>#REF!</v>
      </c>
      <c r="AX345" s="565" t="str">
        <f>IFERROR(#REF!/#REF!*100-100,"")</f>
        <v/>
      </c>
      <c r="AY345" s="565" t="e">
        <f>#REF!-#REF!</f>
        <v>#REF!</v>
      </c>
      <c r="AZ345" s="565" t="str">
        <f>IFERROR(#REF!/#REF!*100-100,"")</f>
        <v/>
      </c>
      <c r="BA345" s="565" t="e">
        <f>#REF!-#REF!</f>
        <v>#REF!</v>
      </c>
      <c r="BB345" s="565" t="str">
        <f>IFERROR(#REF!/I345*100-100,"")</f>
        <v/>
      </c>
      <c r="BC345" s="565" t="e">
        <f>#REF!-I345</f>
        <v>#REF!</v>
      </c>
    </row>
    <row r="346" spans="1:55" x14ac:dyDescent="0.25">
      <c r="A346" s="587"/>
      <c r="B346" s="947" t="s">
        <v>1600</v>
      </c>
      <c r="J346" s="640">
        <f>L206</f>
        <v>327.60000000000002</v>
      </c>
      <c r="AP346" s="537"/>
      <c r="AQ346" s="537"/>
      <c r="AV346" s="565" t="str">
        <f>IFERROR(#REF!/#REF!*100-100,"")</f>
        <v/>
      </c>
      <c r="AW346" s="565" t="e">
        <f>#REF!-#REF!</f>
        <v>#REF!</v>
      </c>
      <c r="AX346" s="565" t="str">
        <f>IFERROR(#REF!/#REF!*100-100,"")</f>
        <v/>
      </c>
      <c r="AY346" s="565" t="e">
        <f>#REF!-#REF!</f>
        <v>#REF!</v>
      </c>
      <c r="AZ346" s="565" t="str">
        <f>IFERROR(#REF!/#REF!*100-100,"")</f>
        <v/>
      </c>
      <c r="BA346" s="565" t="e">
        <f>#REF!-#REF!</f>
        <v>#REF!</v>
      </c>
      <c r="BB346" s="565" t="str">
        <f>IFERROR(#REF!/I346*100-100,"")</f>
        <v/>
      </c>
      <c r="BC346" s="565" t="e">
        <f>#REF!-I346</f>
        <v>#REF!</v>
      </c>
    </row>
    <row r="347" spans="1:55" x14ac:dyDescent="0.25">
      <c r="A347" s="587"/>
      <c r="B347" s="37" t="s">
        <v>1535</v>
      </c>
      <c r="J347" s="640">
        <f>J345-J346</f>
        <v>-99.900000000000034</v>
      </c>
      <c r="AP347" s="537"/>
      <c r="AQ347" s="537"/>
      <c r="AV347" s="565" t="str">
        <f>IFERROR(#REF!/#REF!*100-100,"")</f>
        <v/>
      </c>
      <c r="AW347" s="565" t="e">
        <f>#REF!-#REF!</f>
        <v>#REF!</v>
      </c>
      <c r="AX347" s="565" t="str">
        <f>IFERROR(#REF!/#REF!*100-100,"")</f>
        <v/>
      </c>
      <c r="AY347" s="565" t="e">
        <f>#REF!-#REF!</f>
        <v>#REF!</v>
      </c>
      <c r="AZ347" s="565" t="str">
        <f>IFERROR(#REF!/#REF!*100-100,"")</f>
        <v/>
      </c>
      <c r="BA347" s="565" t="e">
        <f>#REF!-#REF!</f>
        <v>#REF!</v>
      </c>
      <c r="BB347" s="565" t="str">
        <f>IFERROR(#REF!/I347*100-100,"")</f>
        <v/>
      </c>
      <c r="BC347" s="565" t="e">
        <f>#REF!-I347</f>
        <v>#REF!</v>
      </c>
    </row>
    <row r="348" spans="1:55" x14ac:dyDescent="0.25">
      <c r="A348" s="587"/>
      <c r="B348"/>
      <c r="AP348" s="537"/>
      <c r="AQ348" s="537"/>
      <c r="AV348" s="565" t="str">
        <f>IFERROR(#REF!/#REF!*100-100,"")</f>
        <v/>
      </c>
      <c r="AW348" s="565" t="e">
        <f>#REF!-#REF!</f>
        <v>#REF!</v>
      </c>
      <c r="AX348" s="565" t="str">
        <f>IFERROR(#REF!/#REF!*100-100,"")</f>
        <v/>
      </c>
      <c r="AY348" s="565" t="e">
        <f>#REF!-#REF!</f>
        <v>#REF!</v>
      </c>
      <c r="AZ348" s="565" t="str">
        <f>IFERROR(#REF!/#REF!*100-100,"")</f>
        <v/>
      </c>
      <c r="BA348" s="565" t="e">
        <f>#REF!-#REF!</f>
        <v>#REF!</v>
      </c>
      <c r="BB348" s="565" t="str">
        <f>IFERROR(#REF!/I348*100-100,"")</f>
        <v/>
      </c>
      <c r="BC348" s="565" t="e">
        <f>#REF!-I348</f>
        <v>#REF!</v>
      </c>
    </row>
    <row r="349" spans="1:55" x14ac:dyDescent="0.25">
      <c r="A349" s="587"/>
      <c r="B349" t="s">
        <v>1069</v>
      </c>
      <c r="AP349" s="537"/>
      <c r="AQ349" s="537"/>
      <c r="AV349" s="565" t="str">
        <f>IFERROR(#REF!/#REF!*100-100,"")</f>
        <v/>
      </c>
      <c r="AW349" s="565" t="e">
        <f>#REF!-#REF!</f>
        <v>#REF!</v>
      </c>
      <c r="AX349" s="565"/>
      <c r="AY349" s="565"/>
      <c r="AZ349" s="565" t="str">
        <f>IFERROR(#REF!/#REF!*100-100,"")</f>
        <v/>
      </c>
      <c r="BA349" s="565" t="e">
        <f>#REF!-#REF!</f>
        <v>#REF!</v>
      </c>
      <c r="BB349" s="565" t="str">
        <f>IFERROR(#REF!/I349*100-100,"")</f>
        <v/>
      </c>
      <c r="BC349" s="565" t="e">
        <f>#REF!-I349</f>
        <v>#REF!</v>
      </c>
    </row>
    <row r="350" spans="1:55" x14ac:dyDescent="0.25">
      <c r="A350" s="587"/>
      <c r="B350" s="947" t="s">
        <v>1599</v>
      </c>
      <c r="J350" s="640">
        <f>K306</f>
        <v>505.14895283999994</v>
      </c>
      <c r="AP350" s="537"/>
      <c r="AQ350" s="537"/>
      <c r="AV350" s="565" t="str">
        <f>IFERROR(#REF!/#REF!*100-100,"")</f>
        <v/>
      </c>
      <c r="AW350" s="565" t="e">
        <f>#REF!-#REF!</f>
        <v>#REF!</v>
      </c>
      <c r="AX350" s="565"/>
      <c r="AY350" s="565"/>
      <c r="AZ350" s="565" t="str">
        <f>IFERROR(#REF!/#REF!*100-100,"")</f>
        <v/>
      </c>
      <c r="BA350" s="565" t="e">
        <f>#REF!-#REF!</f>
        <v>#REF!</v>
      </c>
      <c r="BB350" s="565" t="str">
        <f>IFERROR(#REF!/I350*100-100,"")</f>
        <v/>
      </c>
      <c r="BC350" s="565" t="e">
        <f>#REF!-I350</f>
        <v>#REF!</v>
      </c>
    </row>
    <row r="351" spans="1:55" x14ac:dyDescent="0.25">
      <c r="A351" s="568"/>
      <c r="B351" s="947" t="s">
        <v>1600</v>
      </c>
      <c r="J351" s="640">
        <f>L306</f>
        <v>557.05100000000004</v>
      </c>
      <c r="AP351" s="537"/>
      <c r="AQ351" s="537"/>
      <c r="AV351" s="565" t="str">
        <f>IFERROR(#REF!/#REF!*100-100,"")</f>
        <v/>
      </c>
      <c r="AW351" s="565" t="e">
        <f>#REF!-#REF!</f>
        <v>#REF!</v>
      </c>
      <c r="AX351" s="565"/>
      <c r="AY351" s="565"/>
      <c r="AZ351" s="565" t="str">
        <f>IFERROR(#REF!/#REF!*100-100,"")</f>
        <v/>
      </c>
      <c r="BA351" s="565" t="e">
        <f>#REF!-#REF!</f>
        <v>#REF!</v>
      </c>
      <c r="BB351" s="565" t="str">
        <f>IFERROR(#REF!/I351*100-100,"")</f>
        <v/>
      </c>
      <c r="BC351" s="565" t="e">
        <f>#REF!-I351</f>
        <v>#REF!</v>
      </c>
    </row>
    <row r="352" spans="1:55" x14ac:dyDescent="0.25">
      <c r="A352" s="587"/>
      <c r="B352" s="37" t="s">
        <v>1535</v>
      </c>
      <c r="J352" s="640">
        <f>J350-J351</f>
        <v>-51.902047160000109</v>
      </c>
      <c r="AP352" s="537"/>
      <c r="AQ352" s="537"/>
      <c r="AV352" s="565" t="str">
        <f>IFERROR(#REF!/#REF!*100-100,"")</f>
        <v/>
      </c>
      <c r="AW352" s="565" t="e">
        <f>#REF!-#REF!</f>
        <v>#REF!</v>
      </c>
      <c r="AX352" s="565"/>
      <c r="AY352" s="565"/>
      <c r="AZ352" s="565" t="str">
        <f>IFERROR(#REF!/#REF!*100-100,"")</f>
        <v/>
      </c>
      <c r="BA352" s="565" t="e">
        <f>#REF!-#REF!</f>
        <v>#REF!</v>
      </c>
      <c r="BB352" s="565" t="str">
        <f>IFERROR(#REF!/I352*100-100,"")</f>
        <v/>
      </c>
      <c r="BC352" s="565" t="e">
        <f>#REF!-I352</f>
        <v>#REF!</v>
      </c>
    </row>
    <row r="353" spans="1:55" x14ac:dyDescent="0.25">
      <c r="A353" s="587"/>
      <c r="AP353" s="537"/>
      <c r="AQ353" s="537"/>
      <c r="AV353" s="565" t="str">
        <f>IFERROR(#REF!/#REF!*100-100,"")</f>
        <v/>
      </c>
      <c r="AW353" s="565" t="e">
        <f>#REF!-#REF!</f>
        <v>#REF!</v>
      </c>
      <c r="AX353" s="565"/>
      <c r="AY353" s="565"/>
      <c r="AZ353" s="565" t="str">
        <f>IFERROR(#REF!/#REF!*100-100,"")</f>
        <v/>
      </c>
      <c r="BA353" s="565" t="e">
        <f>#REF!-#REF!</f>
        <v>#REF!</v>
      </c>
      <c r="BB353" s="565" t="str">
        <f>IFERROR(#REF!/I353*100-100,"")</f>
        <v/>
      </c>
      <c r="BC353" s="565" t="e">
        <f>#REF!-I353</f>
        <v>#REF!</v>
      </c>
    </row>
    <row r="354" spans="1:55" x14ac:dyDescent="0.25">
      <c r="A354" s="587"/>
      <c r="AP354" s="537"/>
      <c r="AQ354" s="537"/>
      <c r="AV354" s="565" t="str">
        <f>IFERROR(#REF!/#REF!*100-100,"")</f>
        <v/>
      </c>
      <c r="AW354" s="565" t="e">
        <f>#REF!-#REF!</f>
        <v>#REF!</v>
      </c>
      <c r="AX354" s="565"/>
      <c r="AY354" s="565"/>
      <c r="AZ354" s="565" t="str">
        <f>IFERROR(#REF!/#REF!*100-100,"")</f>
        <v/>
      </c>
      <c r="BA354" s="565" t="e">
        <f>#REF!-#REF!</f>
        <v>#REF!</v>
      </c>
      <c r="BB354" s="565" t="str">
        <f>IFERROR(#REF!/I354*100-100,"")</f>
        <v/>
      </c>
      <c r="BC354" s="565" t="e">
        <f>#REF!-I354</f>
        <v>#REF!</v>
      </c>
    </row>
    <row r="355" spans="1:55" x14ac:dyDescent="0.25">
      <c r="A355" s="587"/>
      <c r="AP355" s="537"/>
      <c r="AQ355" s="537"/>
      <c r="AV355" s="565" t="str">
        <f>IFERROR(#REF!/#REF!*100-100,"")</f>
        <v/>
      </c>
      <c r="AW355" s="565" t="e">
        <f>#REF!-#REF!</f>
        <v>#REF!</v>
      </c>
      <c r="AX355" s="565"/>
      <c r="AY355" s="565"/>
      <c r="AZ355" s="565" t="str">
        <f>IFERROR(#REF!/#REF!*100-100,"")</f>
        <v/>
      </c>
      <c r="BA355" s="565" t="e">
        <f>#REF!-#REF!</f>
        <v>#REF!</v>
      </c>
      <c r="BB355" s="565" t="str">
        <f>IFERROR(#REF!/I355*100-100,"")</f>
        <v/>
      </c>
      <c r="BC355" s="565" t="e">
        <f>#REF!-I355</f>
        <v>#REF!</v>
      </c>
    </row>
    <row r="356" spans="1:55" x14ac:dyDescent="0.25">
      <c r="A356" s="587"/>
      <c r="AP356" s="537"/>
      <c r="AQ356" s="537"/>
      <c r="AV356" s="565" t="str">
        <f>IFERROR(#REF!/#REF!*100-100,"")</f>
        <v/>
      </c>
      <c r="AW356" s="565" t="e">
        <f>#REF!-#REF!</f>
        <v>#REF!</v>
      </c>
      <c r="AX356" s="565"/>
      <c r="AY356" s="565"/>
      <c r="AZ356" s="565" t="str">
        <f>IFERROR(#REF!/#REF!*100-100,"")</f>
        <v/>
      </c>
      <c r="BA356" s="565" t="e">
        <f>#REF!-#REF!</f>
        <v>#REF!</v>
      </c>
      <c r="BB356" s="565" t="str">
        <f>IFERROR(#REF!/I356*100-100,"")</f>
        <v/>
      </c>
      <c r="BC356" s="565" t="e">
        <f>#REF!-I356</f>
        <v>#REF!</v>
      </c>
    </row>
    <row r="357" spans="1:55" x14ac:dyDescent="0.25">
      <c r="A357" s="587"/>
      <c r="AP357" s="537"/>
      <c r="AQ357" s="537"/>
      <c r="AV357" s="565" t="str">
        <f>IFERROR(#REF!/#REF!*100-100,"")</f>
        <v/>
      </c>
      <c r="AW357" s="565" t="e">
        <f>#REF!-#REF!</f>
        <v>#REF!</v>
      </c>
      <c r="AX357" s="565"/>
      <c r="AY357" s="565"/>
      <c r="AZ357" s="565" t="str">
        <f>IFERROR(#REF!/#REF!*100-100,"")</f>
        <v/>
      </c>
      <c r="BA357" s="565" t="e">
        <f>#REF!-#REF!</f>
        <v>#REF!</v>
      </c>
      <c r="BB357" s="565" t="str">
        <f>IFERROR(#REF!/I357*100-100,"")</f>
        <v/>
      </c>
      <c r="BC357" s="565" t="e">
        <f>#REF!-I357</f>
        <v>#REF!</v>
      </c>
    </row>
    <row r="358" spans="1:55" ht="45" x14ac:dyDescent="0.25">
      <c r="A358" s="587"/>
      <c r="B358" t="s">
        <v>1602</v>
      </c>
      <c r="G358" s="645" t="str">
        <f t="shared" ref="G358:R358" si="237">G3</f>
        <v>2017/18 Actual</v>
      </c>
      <c r="H358" s="645" t="str">
        <f t="shared" si="237"/>
        <v>2018/19 Actual</v>
      </c>
      <c r="I358" s="645" t="str">
        <f t="shared" si="237"/>
        <v>2019/20 Actual</v>
      </c>
      <c r="J358" s="645" t="str">
        <f t="shared" si="237"/>
        <v>2020/21 Actual</v>
      </c>
      <c r="K358" s="645" t="str">
        <f t="shared" si="237"/>
        <v>2021/22 Actual</v>
      </c>
      <c r="L358" s="645" t="str">
        <f t="shared" si="237"/>
        <v>Budget Estimate 2022/23</v>
      </c>
      <c r="M358" s="1021" t="str">
        <f t="shared" si="237"/>
        <v>Actual FY2025</v>
      </c>
      <c r="N358" s="1021" t="str">
        <f t="shared" si="237"/>
        <v>Budget Estimate 2025/26</v>
      </c>
      <c r="O358" s="1022" t="str">
        <f t="shared" si="237"/>
        <v>Revised Estimate 2024/25</v>
      </c>
      <c r="P358" s="1022" t="str">
        <f t="shared" si="237"/>
        <v xml:space="preserve">Budget Estimate 2026/27 </v>
      </c>
      <c r="Q358" s="1022" t="str">
        <f t="shared" si="237"/>
        <v>Budget Estimate 2027/28</v>
      </c>
      <c r="R358" s="539" t="str">
        <f t="shared" si="237"/>
        <v>Budget Estimate 2028/29</v>
      </c>
      <c r="AP358" s="537"/>
      <c r="AQ358" s="537"/>
      <c r="AV358" s="565" t="str">
        <f>IFERROR(#REF!/#REF!*100-100,"")</f>
        <v/>
      </c>
      <c r="AW358" s="565" t="e">
        <f>#REF!-#REF!</f>
        <v>#REF!</v>
      </c>
      <c r="AX358" s="565"/>
      <c r="AY358" s="565"/>
      <c r="AZ358" s="565" t="str">
        <f>IFERROR(#REF!/#REF!*100-100,"")</f>
        <v/>
      </c>
      <c r="BA358" s="565" t="e">
        <f>#REF!-#REF!</f>
        <v>#REF!</v>
      </c>
      <c r="BB358" s="565" t="str">
        <f>IFERROR(#REF!/I358*100-100,"")</f>
        <v/>
      </c>
      <c r="BC358" s="565" t="e">
        <f>#REF!-I358</f>
        <v>#REF!</v>
      </c>
    </row>
    <row r="359" spans="1:55" x14ac:dyDescent="0.25">
      <c r="A359" s="587"/>
      <c r="B359" t="s">
        <v>1555</v>
      </c>
      <c r="G359" s="580">
        <f t="shared" ref="G359:L359" si="238">G307</f>
        <v>127.54825308999997</v>
      </c>
      <c r="H359" s="580">
        <f t="shared" si="238"/>
        <v>134.50866310000006</v>
      </c>
      <c r="I359" s="580">
        <f t="shared" si="238"/>
        <v>148.68344548000013</v>
      </c>
      <c r="J359" s="580">
        <f t="shared" si="238"/>
        <v>160.21209111000002</v>
      </c>
      <c r="K359" s="580">
        <f t="shared" si="238"/>
        <v>189.34469781999996</v>
      </c>
      <c r="L359" s="580">
        <f t="shared" si="238"/>
        <v>169.2825</v>
      </c>
      <c r="M359" s="971">
        <f>M307+6.7</f>
        <v>190.89836820999989</v>
      </c>
      <c r="N359" s="1035">
        <f>N307</f>
        <v>193.82319999999999</v>
      </c>
      <c r="O359" s="1001">
        <f>O307</f>
        <v>191.91929999999999</v>
      </c>
      <c r="P359" s="973">
        <f>P307</f>
        <v>210.74719999999999</v>
      </c>
      <c r="Q359" s="973">
        <f>Q307</f>
        <v>206.9794</v>
      </c>
      <c r="R359" s="1161">
        <f>R307</f>
        <v>204.1627</v>
      </c>
      <c r="AP359" s="537"/>
      <c r="AQ359" s="537"/>
      <c r="AV359" s="565" t="str">
        <f>IFERROR(#REF!/#REF!*100-100,"")</f>
        <v/>
      </c>
      <c r="AW359" s="565" t="e">
        <f>#REF!-#REF!</f>
        <v>#REF!</v>
      </c>
      <c r="AX359" s="565"/>
      <c r="AY359" s="565"/>
      <c r="AZ359" s="565" t="str">
        <f>IFERROR(#REF!/#REF!*100-100,"")</f>
        <v/>
      </c>
      <c r="BA359" s="565" t="e">
        <f>#REF!-#REF!</f>
        <v>#REF!</v>
      </c>
      <c r="BB359" s="565" t="str">
        <f>IFERROR(#REF!/I359*100-100,"")</f>
        <v/>
      </c>
      <c r="BC359" s="565" t="e">
        <f>#REF!-I359</f>
        <v>#REF!</v>
      </c>
    </row>
    <row r="360" spans="1:55" x14ac:dyDescent="0.25">
      <c r="A360" s="587"/>
      <c r="N360" s="1061"/>
      <c r="O360" s="1001"/>
      <c r="AP360" s="537"/>
      <c r="AQ360" s="537"/>
      <c r="AV360" s="565" t="str">
        <f>IFERROR(#REF!/#REF!*100-100,"")</f>
        <v/>
      </c>
      <c r="AW360" s="565" t="e">
        <f>#REF!-#REF!</f>
        <v>#REF!</v>
      </c>
      <c r="AX360" s="565"/>
      <c r="AY360" s="565"/>
      <c r="AZ360" s="565" t="str">
        <f>IFERROR(#REF!/#REF!*100-100,"")</f>
        <v/>
      </c>
      <c r="BA360" s="565" t="e">
        <f>#REF!-#REF!</f>
        <v>#REF!</v>
      </c>
      <c r="BB360" s="565" t="str">
        <f>IFERROR(#REF!/I360*100-100,"")</f>
        <v/>
      </c>
      <c r="BC360" s="565" t="e">
        <f>#REF!-I360</f>
        <v>#REF!</v>
      </c>
    </row>
    <row r="361" spans="1:55" x14ac:dyDescent="0.25">
      <c r="A361" s="587"/>
      <c r="B361" t="s">
        <v>1603</v>
      </c>
      <c r="G361" s="948">
        <f t="shared" ref="G361:R361" si="239">G359/G304*100</f>
        <v>48.74957777763084</v>
      </c>
      <c r="H361" s="948">
        <f t="shared" si="239"/>
        <v>49.954236215331697</v>
      </c>
      <c r="I361" s="948">
        <f t="shared" si="239"/>
        <v>55.334130824277835</v>
      </c>
      <c r="J361" s="948">
        <f t="shared" si="239"/>
        <v>58.756050360476287</v>
      </c>
      <c r="K361" s="948">
        <f t="shared" si="239"/>
        <v>67.52918733489139</v>
      </c>
      <c r="L361" s="948">
        <f t="shared" si="239"/>
        <v>60.117192702090826</v>
      </c>
      <c r="M361" s="1115">
        <f t="shared" si="239"/>
        <v>49.668968868403148</v>
      </c>
      <c r="N361" s="1116">
        <f t="shared" si="239"/>
        <v>46.094823157854684</v>
      </c>
      <c r="O361" s="1001">
        <f t="shared" si="239"/>
        <v>47.443640694688973</v>
      </c>
      <c r="P361" s="973">
        <f t="shared" si="239"/>
        <v>50.948082066302767</v>
      </c>
      <c r="Q361" s="973">
        <f t="shared" si="239"/>
        <v>44.896651504404431</v>
      </c>
      <c r="R361" s="1161">
        <f t="shared" si="239"/>
        <v>42.11339359825476</v>
      </c>
      <c r="AP361" s="537"/>
      <c r="AQ361" s="537"/>
      <c r="AV361" s="565" t="str">
        <f>IFERROR(#REF!/#REF!*100-100,"")</f>
        <v/>
      </c>
      <c r="AW361" s="565" t="e">
        <f>#REF!-#REF!</f>
        <v>#REF!</v>
      </c>
      <c r="AX361" s="565"/>
      <c r="AY361" s="565"/>
      <c r="AZ361" s="565" t="str">
        <f>IFERROR(#REF!/#REF!*100-100,"")</f>
        <v/>
      </c>
      <c r="BA361" s="565" t="e">
        <f>#REF!-#REF!</f>
        <v>#REF!</v>
      </c>
      <c r="BB361" s="565" t="str">
        <f>IFERROR(#REF!/I361*100-100,"")</f>
        <v/>
      </c>
      <c r="BC361" s="565" t="e">
        <f>#REF!-I361</f>
        <v>#REF!</v>
      </c>
    </row>
    <row r="362" spans="1:55" x14ac:dyDescent="0.25">
      <c r="A362" s="587"/>
      <c r="AP362" s="537"/>
      <c r="AQ362" s="537"/>
      <c r="AV362" s="565" t="str">
        <f>IFERROR(#REF!/#REF!*100-100,"")</f>
        <v/>
      </c>
      <c r="AW362" s="565" t="e">
        <f>#REF!-#REF!</f>
        <v>#REF!</v>
      </c>
      <c r="AX362" s="565"/>
      <c r="AY362" s="565"/>
      <c r="AZ362" s="565" t="str">
        <f>IFERROR(#REF!/#REF!*100-100,"")</f>
        <v/>
      </c>
      <c r="BA362" s="565" t="e">
        <f>#REF!-#REF!</f>
        <v>#REF!</v>
      </c>
      <c r="BB362" s="565" t="str">
        <f>IFERROR(#REF!/I362*100-100,"")</f>
        <v/>
      </c>
      <c r="BC362" s="565" t="e">
        <f>#REF!-I362</f>
        <v>#REF!</v>
      </c>
    </row>
    <row r="363" spans="1:55" x14ac:dyDescent="0.25">
      <c r="A363" s="587"/>
      <c r="B363" s="39"/>
      <c r="C363" s="39"/>
      <c r="D363" s="39"/>
      <c r="E363" s="39"/>
      <c r="F363" s="39"/>
      <c r="G363" s="39"/>
      <c r="H363" s="38"/>
      <c r="I363" s="38"/>
      <c r="J363" s="38"/>
      <c r="K363" s="38"/>
      <c r="L363" s="38"/>
      <c r="M363" s="970"/>
      <c r="P363" s="727"/>
      <c r="AP363" s="537"/>
      <c r="AQ363" s="537"/>
      <c r="AV363" s="565" t="str">
        <f>IFERROR(#REF!/#REF!*100-100,"")</f>
        <v/>
      </c>
      <c r="AW363" s="565" t="e">
        <f>#REF!-#REF!</f>
        <v>#REF!</v>
      </c>
      <c r="AX363" s="565"/>
      <c r="AY363" s="565"/>
      <c r="AZ363" s="565" t="str">
        <f>IFERROR(#REF!/#REF!*100-100,"")</f>
        <v/>
      </c>
      <c r="BA363" s="565" t="e">
        <f>#REF!-#REF!</f>
        <v>#REF!</v>
      </c>
      <c r="BB363" s="565" t="str">
        <f>IFERROR(#REF!/I363*100-100,"")</f>
        <v/>
      </c>
      <c r="BC363" s="565" t="e">
        <f>#REF!-I363</f>
        <v>#REF!</v>
      </c>
    </row>
    <row r="364" spans="1:55" ht="38.25" x14ac:dyDescent="0.25">
      <c r="A364" s="587"/>
      <c r="B364" s="949" t="s">
        <v>1541</v>
      </c>
      <c r="C364" s="950"/>
      <c r="D364" s="950"/>
      <c r="E364" s="950"/>
      <c r="F364" s="950"/>
      <c r="G364" s="951" t="str">
        <f t="shared" ref="G364:R364" si="240">G3</f>
        <v>2017/18 Actual</v>
      </c>
      <c r="H364" s="951" t="str">
        <f t="shared" si="240"/>
        <v>2018/19 Actual</v>
      </c>
      <c r="I364" s="951" t="str">
        <f t="shared" si="240"/>
        <v>2019/20 Actual</v>
      </c>
      <c r="J364" s="951" t="str">
        <f t="shared" si="240"/>
        <v>2020/21 Actual</v>
      </c>
      <c r="K364" s="951" t="str">
        <f t="shared" si="240"/>
        <v>2021/22 Actual</v>
      </c>
      <c r="L364" s="951" t="str">
        <f t="shared" si="240"/>
        <v>Budget Estimate 2022/23</v>
      </c>
      <c r="M364" s="1020" t="str">
        <f t="shared" si="240"/>
        <v>Actual FY2025</v>
      </c>
      <c r="N364" s="1020" t="str">
        <f t="shared" si="240"/>
        <v>Budget Estimate 2025/26</v>
      </c>
      <c r="O364" s="952" t="str">
        <f t="shared" si="240"/>
        <v>Revised Estimate 2024/25</v>
      </c>
      <c r="P364" s="952" t="str">
        <f t="shared" si="240"/>
        <v xml:space="preserve">Budget Estimate 2026/27 </v>
      </c>
      <c r="Q364" s="952" t="str">
        <f t="shared" si="240"/>
        <v>Budget Estimate 2027/28</v>
      </c>
      <c r="R364" s="952" t="str">
        <f t="shared" si="240"/>
        <v>Budget Estimate 2028/29</v>
      </c>
      <c r="S364" s="953" t="s">
        <v>1604</v>
      </c>
      <c r="AD364" s="954" t="s">
        <v>1542</v>
      </c>
      <c r="AE364" s="936"/>
      <c r="AF364" s="936"/>
      <c r="AG364" s="936"/>
      <c r="AH364" s="936"/>
      <c r="AI364" s="955" t="s">
        <v>1481</v>
      </c>
      <c r="AJ364" s="955" t="s">
        <v>1477</v>
      </c>
      <c r="AK364" s="955" t="s">
        <v>1478</v>
      </c>
      <c r="AL364" s="955" t="s">
        <v>1479</v>
      </c>
      <c r="AM364" s="955" t="str">
        <f>AM301</f>
        <v>21/22 Ola</v>
      </c>
      <c r="AN364" s="955" t="str">
        <f>AN301</f>
        <v>22/23 (P)</v>
      </c>
      <c r="AO364" s="955" t="str">
        <f>AO301</f>
        <v>2023/24 Ola Fakaangaanga</v>
      </c>
      <c r="AP364" s="956" t="str">
        <f>AP301</f>
        <v>2024/25 Patiseti</v>
      </c>
      <c r="AQ364" s="956"/>
      <c r="AR364" s="955" t="str">
        <f>AR301</f>
        <v>2025/26 Patiseti Fakaangaanga</v>
      </c>
      <c r="AS364" s="955" t="str">
        <f>AS301</f>
        <v>2026/27 Patiseti Fakaangaanga</v>
      </c>
      <c r="AV364" s="565" t="str">
        <f>IFERROR(#REF!/#REF!*100-100,"")</f>
        <v/>
      </c>
      <c r="AW364" s="565" t="e">
        <f>#REF!-#REF!</f>
        <v>#REF!</v>
      </c>
      <c r="AX364" s="565"/>
      <c r="AY364" s="565"/>
      <c r="AZ364" s="565" t="str">
        <f>IFERROR(#REF!/#REF!*100-100,"")</f>
        <v/>
      </c>
      <c r="BA364" s="565" t="e">
        <f>#REF!-#REF!</f>
        <v>#REF!</v>
      </c>
      <c r="BB364" s="565" t="str">
        <f>IFERROR(#REF!/I374*100-100,"")</f>
        <v/>
      </c>
      <c r="BC364" s="565" t="e">
        <f>#REF!-I374</f>
        <v>#REF!</v>
      </c>
    </row>
    <row r="365" spans="1:55" x14ac:dyDescent="0.25">
      <c r="A365" s="587"/>
      <c r="B365" s="957" t="str">
        <f t="shared" ref="B365:R365" si="241">B302</f>
        <v>Overall Revenue</v>
      </c>
      <c r="C365" s="957">
        <f t="shared" si="241"/>
        <v>160.98098284999998</v>
      </c>
      <c r="D365" s="957">
        <f t="shared" si="241"/>
        <v>185.08487843</v>
      </c>
      <c r="E365" s="957">
        <f t="shared" si="241"/>
        <v>209.38357453</v>
      </c>
      <c r="F365" s="957">
        <f t="shared" si="241"/>
        <v>239.29200569000005</v>
      </c>
      <c r="G365" s="958">
        <f t="shared" si="241"/>
        <v>261.63970828999999</v>
      </c>
      <c r="H365" s="958">
        <f t="shared" si="241"/>
        <v>481.76119134999999</v>
      </c>
      <c r="I365" s="958">
        <f t="shared" si="241"/>
        <v>482.37442274000006</v>
      </c>
      <c r="J365" s="958">
        <f t="shared" si="241"/>
        <v>512.20050386000003</v>
      </c>
      <c r="K365" s="958">
        <f t="shared" si="241"/>
        <v>560.18942165999999</v>
      </c>
      <c r="L365" s="958">
        <f t="shared" si="241"/>
        <v>690.6875</v>
      </c>
      <c r="M365" s="967">
        <f t="shared" si="241"/>
        <v>810.94131522999999</v>
      </c>
      <c r="N365" s="967">
        <f t="shared" si="241"/>
        <v>929.68799999999999</v>
      </c>
      <c r="O365" s="967">
        <f t="shared" si="241"/>
        <v>791.32060000000001</v>
      </c>
      <c r="P365" s="967">
        <f t="shared" si="241"/>
        <v>877.45090000000005</v>
      </c>
      <c r="Q365" s="967">
        <f t="shared" si="241"/>
        <v>886.11300000000006</v>
      </c>
      <c r="R365" s="1195">
        <f t="shared" si="241"/>
        <v>754.0927999999999</v>
      </c>
      <c r="AD365" s="551" t="s">
        <v>1361</v>
      </c>
      <c r="AE365" s="551"/>
      <c r="AF365" s="551"/>
      <c r="AG365" s="551"/>
      <c r="AH365" s="551"/>
      <c r="AI365" s="960">
        <f t="shared" ref="AI365:AP380" si="242">G365</f>
        <v>261.63970828999999</v>
      </c>
      <c r="AJ365" s="960">
        <f t="shared" si="242"/>
        <v>481.76119134999999</v>
      </c>
      <c r="AK365" s="960">
        <f t="shared" si="242"/>
        <v>482.37442274000006</v>
      </c>
      <c r="AL365" s="960">
        <f t="shared" si="242"/>
        <v>512.20050386000003</v>
      </c>
      <c r="AM365" s="960">
        <f t="shared" si="242"/>
        <v>560.18942165999999</v>
      </c>
      <c r="AN365" s="960">
        <f t="shared" si="242"/>
        <v>690.6875</v>
      </c>
      <c r="AO365" s="960">
        <f t="shared" si="242"/>
        <v>810.94131522999999</v>
      </c>
      <c r="AP365" s="961">
        <f t="shared" si="242"/>
        <v>929.68799999999999</v>
      </c>
      <c r="AQ365" s="961"/>
      <c r="AR365" s="960">
        <f t="shared" ref="AR365:AS380" si="243">P365</f>
        <v>877.45090000000005</v>
      </c>
      <c r="AS365" s="960">
        <f t="shared" si="243"/>
        <v>886.11300000000006</v>
      </c>
      <c r="BB365" s="565" t="str">
        <f>IFERROR(#REF!/I375*100-100,"")</f>
        <v/>
      </c>
      <c r="BC365" s="565" t="e">
        <f>#REF!-I375</f>
        <v>#REF!</v>
      </c>
    </row>
    <row r="366" spans="1:55" x14ac:dyDescent="0.25">
      <c r="A366" s="568"/>
      <c r="B366" s="957" t="str">
        <f t="shared" ref="B366:R366" si="244">B303</f>
        <v>Tax Revenue</v>
      </c>
      <c r="C366" s="957">
        <f t="shared" si="244"/>
        <v>136.70374569999998</v>
      </c>
      <c r="D366" s="957">
        <f t="shared" si="244"/>
        <v>158.80394434999999</v>
      </c>
      <c r="E366" s="957">
        <f t="shared" si="244"/>
        <v>180.20929279000001</v>
      </c>
      <c r="F366" s="957">
        <f t="shared" si="244"/>
        <v>211.64654086000004</v>
      </c>
      <c r="G366" s="958">
        <f t="shared" si="244"/>
        <v>235.38101302999999</v>
      </c>
      <c r="H366" s="958">
        <f t="shared" si="244"/>
        <v>243.03983445999995</v>
      </c>
      <c r="I366" s="958">
        <f t="shared" si="244"/>
        <v>238.58681907000002</v>
      </c>
      <c r="J366" s="958">
        <f t="shared" si="244"/>
        <v>244.80972870000002</v>
      </c>
      <c r="K366" s="958">
        <f t="shared" si="244"/>
        <v>257.92940584000002</v>
      </c>
      <c r="L366" s="958">
        <f t="shared" si="244"/>
        <v>253.3142</v>
      </c>
      <c r="M366" s="967">
        <f t="shared" si="244"/>
        <v>328.47224418999997</v>
      </c>
      <c r="N366" s="967">
        <f t="shared" si="244"/>
        <v>347.07740000000001</v>
      </c>
      <c r="O366" s="967">
        <f t="shared" si="244"/>
        <v>342.80469999999997</v>
      </c>
      <c r="P366" s="967">
        <f t="shared" si="244"/>
        <v>351.91460000000001</v>
      </c>
      <c r="Q366" s="967">
        <f t="shared" si="244"/>
        <v>394.7373</v>
      </c>
      <c r="R366" s="1195">
        <f t="shared" si="244"/>
        <v>414.77089999999998</v>
      </c>
      <c r="AD366" s="551" t="s">
        <v>1363</v>
      </c>
      <c r="AE366" s="551"/>
      <c r="AF366" s="551"/>
      <c r="AG366" s="551"/>
      <c r="AH366" s="551"/>
      <c r="AI366" s="960">
        <f t="shared" si="242"/>
        <v>235.38101302999999</v>
      </c>
      <c r="AJ366" s="960">
        <f t="shared" si="242"/>
        <v>243.03983445999995</v>
      </c>
      <c r="AK366" s="960">
        <f t="shared" si="242"/>
        <v>238.58681907000002</v>
      </c>
      <c r="AL366" s="960">
        <f t="shared" si="242"/>
        <v>244.80972870000002</v>
      </c>
      <c r="AM366" s="960">
        <f t="shared" si="242"/>
        <v>257.92940584000002</v>
      </c>
      <c r="AN366" s="960">
        <f t="shared" si="242"/>
        <v>253.3142</v>
      </c>
      <c r="AO366" s="960">
        <f t="shared" si="242"/>
        <v>328.47224418999997</v>
      </c>
      <c r="AP366" s="961">
        <f t="shared" si="242"/>
        <v>347.07740000000001</v>
      </c>
      <c r="AQ366" s="961"/>
      <c r="AR366" s="960">
        <f t="shared" si="243"/>
        <v>351.91460000000001</v>
      </c>
      <c r="AS366" s="960">
        <f t="shared" si="243"/>
        <v>394.7373</v>
      </c>
      <c r="BB366" s="565" t="str">
        <f>IFERROR(#REF!/I376*100-100,"")</f>
        <v/>
      </c>
      <c r="BC366" s="565" t="e">
        <f>#REF!-I376</f>
        <v>#REF!</v>
      </c>
    </row>
    <row r="367" spans="1:55" x14ac:dyDescent="0.25">
      <c r="A367" s="568"/>
      <c r="B367" s="957" t="str">
        <f t="shared" ref="B367:R367" si="245">B304</f>
        <v>Total Domestic Revenue</v>
      </c>
      <c r="C367" s="957">
        <f t="shared" si="245"/>
        <v>0</v>
      </c>
      <c r="D367" s="957">
        <f t="shared" si="245"/>
        <v>0</v>
      </c>
      <c r="E367" s="957">
        <f t="shared" si="245"/>
        <v>0</v>
      </c>
      <c r="F367" s="957">
        <f t="shared" si="245"/>
        <v>0</v>
      </c>
      <c r="G367" s="958">
        <f t="shared" si="245"/>
        <v>261.63970828999999</v>
      </c>
      <c r="H367" s="958">
        <f t="shared" si="245"/>
        <v>269.26377678999995</v>
      </c>
      <c r="I367" s="958">
        <f t="shared" si="245"/>
        <v>268.70114930000005</v>
      </c>
      <c r="J367" s="958">
        <f t="shared" si="245"/>
        <v>272.67335045000004</v>
      </c>
      <c r="K367" s="958">
        <f t="shared" si="245"/>
        <v>280.38942166000004</v>
      </c>
      <c r="L367" s="958">
        <f t="shared" si="245"/>
        <v>281.58749999999998</v>
      </c>
      <c r="M367" s="967">
        <f t="shared" si="245"/>
        <v>384.34131522999996</v>
      </c>
      <c r="N367" s="967">
        <f t="shared" si="245"/>
        <v>420.488</v>
      </c>
      <c r="O367" s="967">
        <f t="shared" si="245"/>
        <v>404.52059999999994</v>
      </c>
      <c r="P367" s="967">
        <f t="shared" si="245"/>
        <v>413.65089999999998</v>
      </c>
      <c r="Q367" s="967">
        <f t="shared" si="245"/>
        <v>461.01300000000003</v>
      </c>
      <c r="R367" s="1195">
        <f t="shared" si="245"/>
        <v>484.7928</v>
      </c>
      <c r="AD367" s="551" t="s">
        <v>1551</v>
      </c>
      <c r="AE367" s="551"/>
      <c r="AF367" s="551"/>
      <c r="AG367" s="551"/>
      <c r="AH367" s="551"/>
      <c r="AI367" s="960">
        <f t="shared" si="242"/>
        <v>261.63970828999999</v>
      </c>
      <c r="AJ367" s="960">
        <f t="shared" si="242"/>
        <v>269.26377678999995</v>
      </c>
      <c r="AK367" s="960">
        <f t="shared" si="242"/>
        <v>268.70114930000005</v>
      </c>
      <c r="AL367" s="960">
        <f t="shared" si="242"/>
        <v>272.67335045000004</v>
      </c>
      <c r="AM367" s="960">
        <f t="shared" si="242"/>
        <v>280.38942166000004</v>
      </c>
      <c r="AN367" s="960">
        <f t="shared" si="242"/>
        <v>281.58749999999998</v>
      </c>
      <c r="AO367" s="960">
        <f t="shared" si="242"/>
        <v>384.34131522999996</v>
      </c>
      <c r="AP367" s="961">
        <f t="shared" si="242"/>
        <v>420.488</v>
      </c>
      <c r="AQ367" s="961"/>
      <c r="AR367" s="960">
        <f t="shared" si="243"/>
        <v>413.65089999999998</v>
      </c>
      <c r="AS367" s="960">
        <f t="shared" si="243"/>
        <v>461.01300000000003</v>
      </c>
      <c r="BB367" s="565" t="str">
        <f>IFERROR(#REF!/I377*100-100,"")</f>
        <v/>
      </c>
      <c r="BC367" s="565" t="e">
        <f>#REF!-I377</f>
        <v>#REF!</v>
      </c>
    </row>
    <row r="368" spans="1:55" x14ac:dyDescent="0.25">
      <c r="A368" s="587"/>
      <c r="B368" s="957" t="str">
        <f t="shared" ref="B368:R368" si="246">B306</f>
        <v>Total Expense</v>
      </c>
      <c r="C368" s="957">
        <f t="shared" si="246"/>
        <v>330.11347089999998</v>
      </c>
      <c r="D368" s="957">
        <f t="shared" si="246"/>
        <v>368.28063228549991</v>
      </c>
      <c r="E368" s="957">
        <f t="shared" si="246"/>
        <v>250.26111896999996</v>
      </c>
      <c r="F368" s="957">
        <f t="shared" si="246"/>
        <v>203.56715357999997</v>
      </c>
      <c r="G368" s="958">
        <f t="shared" si="246"/>
        <v>336.474579995</v>
      </c>
      <c r="H368" s="958">
        <f t="shared" si="246"/>
        <v>352.22797220000001</v>
      </c>
      <c r="I368" s="958">
        <f t="shared" si="246"/>
        <v>376.90192091000011</v>
      </c>
      <c r="J368" s="958">
        <f t="shared" si="246"/>
        <v>367.91324328999997</v>
      </c>
      <c r="K368" s="958">
        <f t="shared" si="246"/>
        <v>505.14895283999994</v>
      </c>
      <c r="L368" s="958">
        <f t="shared" si="246"/>
        <v>557.05100000000004</v>
      </c>
      <c r="M368" s="967">
        <f t="shared" si="246"/>
        <v>541.08415244999992</v>
      </c>
      <c r="N368" s="967">
        <f t="shared" si="246"/>
        <v>617.42099999999994</v>
      </c>
      <c r="O368" s="967">
        <f t="shared" si="246"/>
        <v>519.71249999999998</v>
      </c>
      <c r="P368" s="967">
        <f t="shared" si="246"/>
        <v>609.82939999999985</v>
      </c>
      <c r="Q368" s="967">
        <f t="shared" si="246"/>
        <v>584.36830000000009</v>
      </c>
      <c r="R368" s="1195">
        <f t="shared" si="246"/>
        <v>576.60050000000001</v>
      </c>
      <c r="AD368" s="551" t="s">
        <v>1367</v>
      </c>
      <c r="AE368" s="551"/>
      <c r="AF368" s="551"/>
      <c r="AG368" s="551"/>
      <c r="AH368" s="551"/>
      <c r="AI368" s="960">
        <f t="shared" si="242"/>
        <v>336.474579995</v>
      </c>
      <c r="AJ368" s="960">
        <f t="shared" si="242"/>
        <v>352.22797220000001</v>
      </c>
      <c r="AK368" s="960">
        <f t="shared" si="242"/>
        <v>376.90192091000011</v>
      </c>
      <c r="AL368" s="960">
        <f t="shared" si="242"/>
        <v>367.91324328999997</v>
      </c>
      <c r="AM368" s="960">
        <f t="shared" si="242"/>
        <v>505.14895283999994</v>
      </c>
      <c r="AN368" s="960">
        <f t="shared" si="242"/>
        <v>557.05100000000004</v>
      </c>
      <c r="AO368" s="960">
        <f t="shared" si="242"/>
        <v>541.08415244999992</v>
      </c>
      <c r="AP368" s="961">
        <f t="shared" si="242"/>
        <v>617.42099999999994</v>
      </c>
      <c r="AQ368" s="961"/>
      <c r="AR368" s="960">
        <f t="shared" si="243"/>
        <v>609.82939999999985</v>
      </c>
      <c r="AS368" s="960">
        <f t="shared" si="243"/>
        <v>584.36830000000009</v>
      </c>
      <c r="BB368" s="565" t="str">
        <f>IFERROR(#REF!/I378*100-100,"")</f>
        <v/>
      </c>
      <c r="BC368" s="565" t="e">
        <f>#REF!-I378</f>
        <v>#REF!</v>
      </c>
    </row>
    <row r="369" spans="1:55" x14ac:dyDescent="0.25">
      <c r="A369" s="587"/>
      <c r="B369" s="957" t="str">
        <f t="shared" ref="B369:L369" si="247">B307</f>
        <v>Compensation of Employees</v>
      </c>
      <c r="C369" s="957">
        <f t="shared" si="247"/>
        <v>0</v>
      </c>
      <c r="D369" s="957">
        <f t="shared" si="247"/>
        <v>0</v>
      </c>
      <c r="E369" s="957">
        <f t="shared" si="247"/>
        <v>0</v>
      </c>
      <c r="F369" s="957">
        <f t="shared" si="247"/>
        <v>0</v>
      </c>
      <c r="G369" s="958">
        <f t="shared" si="247"/>
        <v>127.54825308999997</v>
      </c>
      <c r="H369" s="958">
        <f t="shared" si="247"/>
        <v>134.50866310000006</v>
      </c>
      <c r="I369" s="958">
        <f t="shared" si="247"/>
        <v>148.68344548000013</v>
      </c>
      <c r="J369" s="958">
        <f t="shared" si="247"/>
        <v>160.21209111000002</v>
      </c>
      <c r="K369" s="958">
        <f t="shared" si="247"/>
        <v>189.34469781999996</v>
      </c>
      <c r="L369" s="958">
        <f t="shared" si="247"/>
        <v>169.2825</v>
      </c>
      <c r="M369" s="967">
        <f>M359</f>
        <v>190.89836820999989</v>
      </c>
      <c r="N369" s="967">
        <f t="shared" ref="N369:R373" si="248">N307</f>
        <v>193.82319999999999</v>
      </c>
      <c r="O369" s="967">
        <f t="shared" si="248"/>
        <v>191.91929999999999</v>
      </c>
      <c r="P369" s="967">
        <f t="shared" si="248"/>
        <v>210.74719999999999</v>
      </c>
      <c r="Q369" s="967">
        <f t="shared" si="248"/>
        <v>206.9794</v>
      </c>
      <c r="R369" s="1195">
        <f t="shared" si="248"/>
        <v>204.1627</v>
      </c>
      <c r="AD369" s="551" t="s">
        <v>1368</v>
      </c>
      <c r="AE369" s="551"/>
      <c r="AF369" s="551"/>
      <c r="AG369" s="551"/>
      <c r="AH369" s="551"/>
      <c r="AI369" s="960">
        <f t="shared" si="242"/>
        <v>127.54825308999997</v>
      </c>
      <c r="AJ369" s="960">
        <f t="shared" si="242"/>
        <v>134.50866310000006</v>
      </c>
      <c r="AK369" s="960">
        <f t="shared" si="242"/>
        <v>148.68344548000013</v>
      </c>
      <c r="AL369" s="960">
        <f t="shared" si="242"/>
        <v>160.21209111000002</v>
      </c>
      <c r="AM369" s="960">
        <f t="shared" si="242"/>
        <v>189.34469781999996</v>
      </c>
      <c r="AN369" s="960">
        <f t="shared" si="242"/>
        <v>169.2825</v>
      </c>
      <c r="AO369" s="960">
        <f t="shared" si="242"/>
        <v>190.89836820999989</v>
      </c>
      <c r="AP369" s="961">
        <f t="shared" si="242"/>
        <v>193.82319999999999</v>
      </c>
      <c r="AQ369" s="961"/>
      <c r="AR369" s="960">
        <f t="shared" si="243"/>
        <v>210.74719999999999</v>
      </c>
      <c r="AS369" s="960">
        <f t="shared" si="243"/>
        <v>206.9794</v>
      </c>
      <c r="BB369" s="565" t="str">
        <f>IFERROR(#REF!/I379*100-100,"")</f>
        <v/>
      </c>
      <c r="BC369" s="565" t="e">
        <f>#REF!-I379</f>
        <v>#REF!</v>
      </c>
    </row>
    <row r="370" spans="1:55" x14ac:dyDescent="0.25">
      <c r="A370" s="587"/>
      <c r="B370" s="957" t="str">
        <f t="shared" ref="B370:L370" si="249">B308</f>
        <v>Total Expenditures</v>
      </c>
      <c r="C370" s="957">
        <f t="shared" si="249"/>
        <v>0</v>
      </c>
      <c r="D370" s="957">
        <f t="shared" si="249"/>
        <v>0</v>
      </c>
      <c r="E370" s="957">
        <f t="shared" si="249"/>
        <v>0</v>
      </c>
      <c r="F370" s="957">
        <f t="shared" si="249"/>
        <v>0</v>
      </c>
      <c r="G370" s="959" t="str">
        <f t="shared" si="249"/>
        <v>n.a</v>
      </c>
      <c r="H370" s="959" t="str">
        <f t="shared" si="249"/>
        <v>n.a</v>
      </c>
      <c r="I370" s="959" t="str">
        <f t="shared" si="249"/>
        <v>n.a</v>
      </c>
      <c r="J370" s="958">
        <f t="shared" si="249"/>
        <v>357.39473898</v>
      </c>
      <c r="K370" s="958">
        <f t="shared" si="249"/>
        <v>572.14895283999999</v>
      </c>
      <c r="L370" s="958">
        <f t="shared" si="249"/>
        <v>717.05100000000004</v>
      </c>
      <c r="M370" s="967">
        <f>M308</f>
        <v>680.17181723142858</v>
      </c>
      <c r="N370" s="967">
        <f t="shared" si="248"/>
        <v>842.29740000000004</v>
      </c>
      <c r="O370" s="967">
        <f t="shared" si="248"/>
        <v>758.56797885000003</v>
      </c>
      <c r="P370" s="967">
        <f t="shared" si="248"/>
        <v>870.2358999999999</v>
      </c>
      <c r="Q370" s="967">
        <f t="shared" si="248"/>
        <v>806.90710000000001</v>
      </c>
      <c r="R370" s="1195">
        <f t="shared" si="248"/>
        <v>801.59679999999992</v>
      </c>
      <c r="AD370" s="551" t="s">
        <v>1556</v>
      </c>
      <c r="AE370" s="551"/>
      <c r="AF370" s="551"/>
      <c r="AG370" s="551"/>
      <c r="AH370" s="551"/>
      <c r="AI370" s="960" t="str">
        <f t="shared" si="242"/>
        <v>n.a</v>
      </c>
      <c r="AJ370" s="960" t="str">
        <f t="shared" si="242"/>
        <v>n.a</v>
      </c>
      <c r="AK370" s="960" t="str">
        <f t="shared" si="242"/>
        <v>n.a</v>
      </c>
      <c r="AL370" s="960">
        <f t="shared" si="242"/>
        <v>357.39473898</v>
      </c>
      <c r="AM370" s="960">
        <f t="shared" si="242"/>
        <v>572.14895283999999</v>
      </c>
      <c r="AN370" s="960">
        <f t="shared" si="242"/>
        <v>717.05100000000004</v>
      </c>
      <c r="AO370" s="960">
        <f>M370</f>
        <v>680.17181723142858</v>
      </c>
      <c r="AP370" s="961">
        <f t="shared" si="242"/>
        <v>842.29740000000004</v>
      </c>
      <c r="AQ370" s="961"/>
      <c r="AR370" s="960">
        <f t="shared" si="243"/>
        <v>870.2358999999999</v>
      </c>
      <c r="AS370" s="960">
        <f t="shared" si="243"/>
        <v>806.90710000000001</v>
      </c>
      <c r="BB370" s="565" t="str">
        <f>IFERROR(#REF!/I380*100-100,"")</f>
        <v/>
      </c>
      <c r="BC370" s="565" t="e">
        <f>#REF!-I380</f>
        <v>#REF!</v>
      </c>
    </row>
    <row r="371" spans="1:55" x14ac:dyDescent="0.25">
      <c r="A371" s="587"/>
      <c r="B371" s="957" t="str">
        <f t="shared" ref="B371:L371" si="250">B309</f>
        <v>Operating Balance</v>
      </c>
      <c r="C371" s="957">
        <f t="shared" si="250"/>
        <v>-99.481461230000008</v>
      </c>
      <c r="D371" s="957">
        <f t="shared" si="250"/>
        <v>-135.6142887254999</v>
      </c>
      <c r="E371" s="957">
        <f t="shared" si="250"/>
        <v>14.136589000000043</v>
      </c>
      <c r="F371" s="957">
        <f t="shared" si="250"/>
        <v>105.67513592000006</v>
      </c>
      <c r="G371" s="958">
        <f t="shared" si="250"/>
        <v>115.94272956999998</v>
      </c>
      <c r="H371" s="958">
        <f t="shared" si="250"/>
        <v>129.53321914999998</v>
      </c>
      <c r="I371" s="958">
        <f t="shared" si="250"/>
        <v>105.47250182999994</v>
      </c>
      <c r="J371" s="958">
        <f t="shared" si="250"/>
        <v>144.28726057000006</v>
      </c>
      <c r="K371" s="958">
        <f t="shared" si="250"/>
        <v>55.040468820000058</v>
      </c>
      <c r="L371" s="958">
        <f t="shared" si="250"/>
        <v>133.63649999999996</v>
      </c>
      <c r="M371" s="967">
        <f>M309-6.7</f>
        <v>263.15716278000008</v>
      </c>
      <c r="N371" s="967">
        <f t="shared" si="248"/>
        <v>312.26700000000005</v>
      </c>
      <c r="O371" s="967">
        <f t="shared" si="248"/>
        <v>271.60810000000004</v>
      </c>
      <c r="P371" s="967">
        <f t="shared" si="248"/>
        <v>267.6215000000002</v>
      </c>
      <c r="Q371" s="967">
        <f t="shared" si="248"/>
        <v>301.74469999999997</v>
      </c>
      <c r="R371" s="1195">
        <f t="shared" si="248"/>
        <v>177.49229999999989</v>
      </c>
      <c r="AD371" s="551" t="s">
        <v>1558</v>
      </c>
      <c r="AE371" s="551"/>
      <c r="AF371" s="551"/>
      <c r="AG371" s="551"/>
      <c r="AH371" s="551"/>
      <c r="AI371" s="960">
        <f t="shared" si="242"/>
        <v>115.94272956999998</v>
      </c>
      <c r="AJ371" s="960">
        <f t="shared" si="242"/>
        <v>129.53321914999998</v>
      </c>
      <c r="AK371" s="960">
        <f t="shared" si="242"/>
        <v>105.47250182999994</v>
      </c>
      <c r="AL371" s="960">
        <f t="shared" si="242"/>
        <v>144.28726057000006</v>
      </c>
      <c r="AM371" s="960">
        <f t="shared" si="242"/>
        <v>55.040468820000058</v>
      </c>
      <c r="AN371" s="960">
        <f t="shared" si="242"/>
        <v>133.63649999999996</v>
      </c>
      <c r="AO371" s="960">
        <f t="shared" si="242"/>
        <v>263.15716278000008</v>
      </c>
      <c r="AP371" s="961">
        <f t="shared" si="242"/>
        <v>312.26700000000005</v>
      </c>
      <c r="AQ371" s="961"/>
      <c r="AR371" s="960">
        <f t="shared" si="243"/>
        <v>267.6215000000002</v>
      </c>
      <c r="AS371" s="960">
        <f t="shared" si="243"/>
        <v>301.74469999999997</v>
      </c>
      <c r="BB371" s="565" t="str">
        <f>IFERROR(#REF!/I381*100-100,"")</f>
        <v/>
      </c>
      <c r="BC371" s="565" t="e">
        <f>#REF!-I381</f>
        <v>#REF!</v>
      </c>
    </row>
    <row r="372" spans="1:55" x14ac:dyDescent="0.25">
      <c r="A372" s="587"/>
      <c r="B372" s="957" t="str">
        <f t="shared" ref="B372:L372" si="251">B310</f>
        <v>Fiscal Balance Surplus(+)/Deficits(-)</v>
      </c>
      <c r="C372" s="957">
        <f t="shared" si="251"/>
        <v>-293.58574438000005</v>
      </c>
      <c r="D372" s="957">
        <f t="shared" si="251"/>
        <v>-221.60666695849991</v>
      </c>
      <c r="E372" s="957">
        <f t="shared" si="251"/>
        <v>4.9826922200000432</v>
      </c>
      <c r="F372" s="957">
        <f t="shared" si="251"/>
        <v>101.01988363000007</v>
      </c>
      <c r="G372" s="958">
        <f t="shared" si="251"/>
        <v>26.589863100000002</v>
      </c>
      <c r="H372" s="958">
        <f t="shared" si="251"/>
        <v>33.394933209999976</v>
      </c>
      <c r="I372" s="958">
        <f t="shared" si="251"/>
        <v>47.647242969999944</v>
      </c>
      <c r="J372" s="958">
        <f t="shared" si="251"/>
        <v>43.326696280000036</v>
      </c>
      <c r="K372" s="958">
        <f t="shared" si="251"/>
        <v>-12.134065009999944</v>
      </c>
      <c r="L372" s="958">
        <f t="shared" si="251"/>
        <v>-27.41130000000004</v>
      </c>
      <c r="M372" s="967">
        <f>M310</f>
        <v>19.556334820000075</v>
      </c>
      <c r="N372" s="967">
        <f t="shared" si="248"/>
        <v>55.397700000000043</v>
      </c>
      <c r="O372" s="967">
        <f t="shared" si="248"/>
        <v>56.117900000000049</v>
      </c>
      <c r="P372" s="967">
        <f t="shared" si="248"/>
        <v>-0.12869999999977608</v>
      </c>
      <c r="Q372" s="967">
        <f t="shared" si="248"/>
        <v>40.417199999999923</v>
      </c>
      <c r="R372" s="1195">
        <f t="shared" si="248"/>
        <v>49.949599999999883</v>
      </c>
      <c r="AD372" s="551" t="s">
        <v>1491</v>
      </c>
      <c r="AE372" s="551"/>
      <c r="AF372" s="551"/>
      <c r="AG372" s="551"/>
      <c r="AH372" s="551"/>
      <c r="AI372" s="960">
        <f t="shared" si="242"/>
        <v>26.589863100000002</v>
      </c>
      <c r="AJ372" s="960">
        <f t="shared" si="242"/>
        <v>33.394933209999976</v>
      </c>
      <c r="AK372" s="960">
        <f t="shared" si="242"/>
        <v>47.647242969999944</v>
      </c>
      <c r="AL372" s="960">
        <f t="shared" si="242"/>
        <v>43.326696280000036</v>
      </c>
      <c r="AM372" s="960">
        <f t="shared" si="242"/>
        <v>-12.134065009999944</v>
      </c>
      <c r="AN372" s="960">
        <f t="shared" si="242"/>
        <v>-27.41130000000004</v>
      </c>
      <c r="AO372" s="960">
        <f t="shared" si="242"/>
        <v>19.556334820000075</v>
      </c>
      <c r="AP372" s="961">
        <f t="shared" si="242"/>
        <v>55.397700000000043</v>
      </c>
      <c r="AQ372" s="961"/>
      <c r="AR372" s="960">
        <f t="shared" si="243"/>
        <v>-0.12869999999977608</v>
      </c>
      <c r="AS372" s="960">
        <f t="shared" si="243"/>
        <v>40.417199999999923</v>
      </c>
      <c r="BB372" s="565" t="str">
        <f>IFERROR(#REF!/I382*100-100,"")</f>
        <v/>
      </c>
      <c r="BC372" s="565" t="e">
        <f>#REF!-I382</f>
        <v>#REF!</v>
      </c>
    </row>
    <row r="373" spans="1:55" x14ac:dyDescent="0.25">
      <c r="A373" s="587"/>
      <c r="B373" s="957" t="str">
        <f t="shared" ref="B373:L373" si="252">B311</f>
        <v>Total Public Debt  ($m)</v>
      </c>
      <c r="C373" s="957">
        <f t="shared" si="252"/>
        <v>0</v>
      </c>
      <c r="D373" s="957">
        <f t="shared" si="252"/>
        <v>0</v>
      </c>
      <c r="E373" s="957">
        <f t="shared" si="252"/>
        <v>0</v>
      </c>
      <c r="F373" s="957">
        <f t="shared" si="252"/>
        <v>0</v>
      </c>
      <c r="G373" s="958">
        <f t="shared" si="252"/>
        <v>454.63982179999999</v>
      </c>
      <c r="H373" s="958">
        <f t="shared" si="252"/>
        <v>441.2283003</v>
      </c>
      <c r="I373" s="958">
        <f t="shared" si="252"/>
        <v>430.31263885999999</v>
      </c>
      <c r="J373" s="958">
        <f t="shared" si="252"/>
        <v>447</v>
      </c>
      <c r="K373" s="958">
        <f t="shared" si="252"/>
        <v>434.51752170999998</v>
      </c>
      <c r="L373" s="958">
        <f t="shared" si="252"/>
        <v>429.7</v>
      </c>
      <c r="M373" s="967">
        <f>M311</f>
        <v>443.4</v>
      </c>
      <c r="N373" s="967">
        <f t="shared" si="248"/>
        <v>394.8</v>
      </c>
      <c r="O373" s="967">
        <f t="shared" si="248"/>
        <v>394.8</v>
      </c>
      <c r="P373" s="967">
        <f t="shared" si="248"/>
        <v>362.2</v>
      </c>
      <c r="Q373" s="967">
        <f t="shared" si="248"/>
        <v>312.5</v>
      </c>
      <c r="R373" s="1195">
        <f t="shared" si="248"/>
        <v>242</v>
      </c>
      <c r="AD373" s="551" t="s">
        <v>1561</v>
      </c>
      <c r="AE373" s="39"/>
      <c r="AF373" s="39"/>
      <c r="AG373" s="39"/>
      <c r="AH373" s="39"/>
      <c r="AI373" s="960">
        <f t="shared" si="242"/>
        <v>454.63982179999999</v>
      </c>
      <c r="AJ373" s="960">
        <f t="shared" si="242"/>
        <v>441.2283003</v>
      </c>
      <c r="AK373" s="960">
        <f t="shared" si="242"/>
        <v>430.31263885999999</v>
      </c>
      <c r="AL373" s="960">
        <f t="shared" si="242"/>
        <v>447</v>
      </c>
      <c r="AM373" s="960">
        <f t="shared" si="242"/>
        <v>434.51752170999998</v>
      </c>
      <c r="AN373" s="960">
        <f t="shared" si="242"/>
        <v>429.7</v>
      </c>
      <c r="AO373" s="960">
        <f t="shared" si="242"/>
        <v>443.4</v>
      </c>
      <c r="AP373" s="961">
        <f t="shared" si="242"/>
        <v>394.8</v>
      </c>
      <c r="AQ373" s="961"/>
      <c r="AR373" s="960">
        <f t="shared" si="243"/>
        <v>362.2</v>
      </c>
      <c r="AS373" s="960">
        <f t="shared" si="243"/>
        <v>312.5</v>
      </c>
      <c r="BB373" s="565" t="str">
        <f>IFERROR(#REF!/I383*100-100,"")</f>
        <v/>
      </c>
      <c r="BC373" s="565" t="e">
        <f>#REF!-I383</f>
        <v>#REF!</v>
      </c>
    </row>
    <row r="374" spans="1:55" x14ac:dyDescent="0.25">
      <c r="A374" s="587"/>
      <c r="B374" s="957" t="s">
        <v>1567</v>
      </c>
      <c r="C374" s="957"/>
      <c r="D374" s="957"/>
      <c r="E374" s="957"/>
      <c r="F374" s="957"/>
      <c r="G374" s="962">
        <f t="shared" ref="G374:R374" si="253">G316</f>
        <v>24.377491816943088</v>
      </c>
      <c r="H374" s="962">
        <f t="shared" si="253"/>
        <v>41.416883713033009</v>
      </c>
      <c r="I374" s="962">
        <f t="shared" si="253"/>
        <v>43.072990690240204</v>
      </c>
      <c r="J374" s="962">
        <f t="shared" si="253"/>
        <v>47.922951334206594</v>
      </c>
      <c r="K374" s="962">
        <f t="shared" si="253"/>
        <v>47.126223745267936</v>
      </c>
      <c r="L374" s="962">
        <f t="shared" si="253"/>
        <v>51.528461653237834</v>
      </c>
      <c r="M374" s="966">
        <f t="shared" si="253"/>
        <v>50.231746483523288</v>
      </c>
      <c r="N374" s="966">
        <f t="shared" si="253"/>
        <v>53.919962881336268</v>
      </c>
      <c r="O374" s="967">
        <f t="shared" si="253"/>
        <v>45.894942582067046</v>
      </c>
      <c r="P374" s="967">
        <f t="shared" si="253"/>
        <v>47.628013895673888</v>
      </c>
      <c r="Q374" s="967">
        <f t="shared" si="253"/>
        <v>45.03064335806485</v>
      </c>
      <c r="R374" s="1195">
        <f t="shared" si="253"/>
        <v>35.759332321699539</v>
      </c>
      <c r="AD374" s="551" t="s">
        <v>1361</v>
      </c>
      <c r="AE374" s="39"/>
      <c r="AF374" s="39"/>
      <c r="AG374" s="39"/>
      <c r="AH374" s="39"/>
      <c r="AI374" s="708">
        <f t="shared" si="242"/>
        <v>24.377491816943088</v>
      </c>
      <c r="AJ374" s="708">
        <f t="shared" si="242"/>
        <v>41.416883713033009</v>
      </c>
      <c r="AK374" s="708">
        <f t="shared" si="242"/>
        <v>43.072990690240204</v>
      </c>
      <c r="AL374" s="708">
        <f t="shared" si="242"/>
        <v>47.922951334206594</v>
      </c>
      <c r="AM374" s="708">
        <f t="shared" si="242"/>
        <v>47.126223745267936</v>
      </c>
      <c r="AN374" s="708">
        <f t="shared" si="242"/>
        <v>51.528461653237834</v>
      </c>
      <c r="AO374" s="708">
        <f t="shared" si="242"/>
        <v>50.231746483523288</v>
      </c>
      <c r="AP374" s="580">
        <f t="shared" si="242"/>
        <v>53.919962881336268</v>
      </c>
      <c r="AQ374" s="580"/>
      <c r="AR374" s="708">
        <f t="shared" si="243"/>
        <v>47.628013895673888</v>
      </c>
      <c r="AS374" s="708">
        <f t="shared" si="243"/>
        <v>45.03064335806485</v>
      </c>
      <c r="BB374" s="565" t="str">
        <f>IFERROR(#REF!/#REF!*100-100,"")</f>
        <v/>
      </c>
      <c r="BC374" s="565" t="e">
        <f>#REF!-#REF!</f>
        <v>#REF!</v>
      </c>
    </row>
    <row r="375" spans="1:55" x14ac:dyDescent="0.25">
      <c r="A375" s="587"/>
      <c r="B375" s="957" t="s">
        <v>1569</v>
      </c>
      <c r="C375" s="957"/>
      <c r="D375" s="957"/>
      <c r="E375" s="957"/>
      <c r="F375" s="957"/>
      <c r="G375" s="962">
        <f t="shared" ref="G375:R375" si="254">G317</f>
        <v>21.93091697168013</v>
      </c>
      <c r="H375" s="962">
        <f t="shared" si="254"/>
        <v>20.894071050550199</v>
      </c>
      <c r="I375" s="962">
        <f t="shared" si="254"/>
        <v>21.304296729172247</v>
      </c>
      <c r="J375" s="962">
        <f t="shared" si="254"/>
        <v>22.905101861901201</v>
      </c>
      <c r="K375" s="962">
        <f t="shared" si="254"/>
        <v>21.698444169260537</v>
      </c>
      <c r="L375" s="962">
        <f t="shared" si="254"/>
        <v>18.898403461653238</v>
      </c>
      <c r="M375" s="966">
        <f t="shared" si="254"/>
        <v>20.346397682730423</v>
      </c>
      <c r="N375" s="966">
        <f t="shared" si="254"/>
        <v>20.129764528476976</v>
      </c>
      <c r="O375" s="967">
        <f t="shared" si="254"/>
        <v>19.881956849553415</v>
      </c>
      <c r="P375" s="967">
        <f t="shared" si="254"/>
        <v>19.101916083156926</v>
      </c>
      <c r="Q375" s="967">
        <f t="shared" si="254"/>
        <v>20.059828234576685</v>
      </c>
      <c r="R375" s="1195">
        <f t="shared" si="254"/>
        <v>19.668574544764791</v>
      </c>
      <c r="AD375" s="551" t="s">
        <v>1363</v>
      </c>
      <c r="AE375" s="39"/>
      <c r="AF375" s="39"/>
      <c r="AG375" s="39"/>
      <c r="AH375" s="39"/>
      <c r="AI375" s="708">
        <f t="shared" si="242"/>
        <v>21.93091697168013</v>
      </c>
      <c r="AJ375" s="708">
        <f t="shared" si="242"/>
        <v>20.894071050550199</v>
      </c>
      <c r="AK375" s="708">
        <f t="shared" si="242"/>
        <v>21.304296729172247</v>
      </c>
      <c r="AL375" s="708">
        <f t="shared" si="242"/>
        <v>22.905101861901201</v>
      </c>
      <c r="AM375" s="708">
        <f t="shared" si="242"/>
        <v>21.698444169260537</v>
      </c>
      <c r="AN375" s="708">
        <f t="shared" si="242"/>
        <v>18.898403461653238</v>
      </c>
      <c r="AO375" s="708">
        <f t="shared" si="242"/>
        <v>20.346397682730423</v>
      </c>
      <c r="AP375" s="580">
        <f t="shared" si="242"/>
        <v>20.129764528476976</v>
      </c>
      <c r="AQ375" s="580"/>
      <c r="AR375" s="708">
        <f t="shared" si="243"/>
        <v>19.101916083156926</v>
      </c>
      <c r="AS375" s="708">
        <f t="shared" si="243"/>
        <v>20.059828234576685</v>
      </c>
      <c r="BB375" s="565" t="str">
        <f>IFERROR(#REF!/#REF!*100-100,"")</f>
        <v/>
      </c>
      <c r="BC375" s="565" t="e">
        <f>#REF!-#REF!</f>
        <v>#REF!</v>
      </c>
    </row>
    <row r="376" spans="1:55" x14ac:dyDescent="0.25">
      <c r="A376" s="587"/>
      <c r="B376" s="957" t="s">
        <v>1571</v>
      </c>
      <c r="C376" s="957"/>
      <c r="D376" s="957"/>
      <c r="E376" s="957"/>
      <c r="F376" s="957"/>
      <c r="G376" s="962">
        <f t="shared" ref="G376:R376" si="255">G318</f>
        <v>24.377491816943088</v>
      </c>
      <c r="H376" s="962">
        <f t="shared" si="255"/>
        <v>23.148536519085276</v>
      </c>
      <c r="I376" s="962">
        <f t="shared" si="255"/>
        <v>23.993316305027239</v>
      </c>
      <c r="J376" s="962">
        <f t="shared" si="255"/>
        <v>25.512102399887731</v>
      </c>
      <c r="K376" s="962">
        <f t="shared" si="255"/>
        <v>23.587904573063014</v>
      </c>
      <c r="L376" s="962">
        <f t="shared" si="255"/>
        <v>21.007721575649057</v>
      </c>
      <c r="M376" s="966">
        <f t="shared" si="255"/>
        <v>23.807068584613475</v>
      </c>
      <c r="N376" s="966">
        <f t="shared" si="255"/>
        <v>24.387426052662104</v>
      </c>
      <c r="O376" s="967">
        <f t="shared" si="255"/>
        <v>23.461350191393109</v>
      </c>
      <c r="P376" s="967">
        <f t="shared" si="255"/>
        <v>22.452960972697174</v>
      </c>
      <c r="Q376" s="967">
        <f t="shared" si="255"/>
        <v>23.427838194938513</v>
      </c>
      <c r="R376" s="1195">
        <f t="shared" si="255"/>
        <v>22.989036418816386</v>
      </c>
      <c r="AD376" s="551" t="s">
        <v>1605</v>
      </c>
      <c r="AE376" s="39"/>
      <c r="AF376" s="39"/>
      <c r="AG376" s="39"/>
      <c r="AH376" s="39"/>
      <c r="AI376" s="708">
        <f t="shared" si="242"/>
        <v>24.377491816943088</v>
      </c>
      <c r="AJ376" s="708">
        <f t="shared" si="242"/>
        <v>23.148536519085276</v>
      </c>
      <c r="AK376" s="708">
        <f t="shared" si="242"/>
        <v>23.993316305027239</v>
      </c>
      <c r="AL376" s="708">
        <f t="shared" si="242"/>
        <v>25.512102399887731</v>
      </c>
      <c r="AM376" s="708">
        <f t="shared" si="242"/>
        <v>23.587904573063014</v>
      </c>
      <c r="AN376" s="708">
        <f t="shared" si="242"/>
        <v>21.007721575649057</v>
      </c>
      <c r="AO376" s="708">
        <f t="shared" si="242"/>
        <v>23.807068584613475</v>
      </c>
      <c r="AP376" s="580">
        <f t="shared" si="242"/>
        <v>24.387426052662104</v>
      </c>
      <c r="AQ376" s="580"/>
      <c r="AR376" s="708">
        <f t="shared" si="243"/>
        <v>22.452960972697174</v>
      </c>
      <c r="AS376" s="708">
        <f t="shared" si="243"/>
        <v>23.427838194938513</v>
      </c>
      <c r="BB376" s="565" t="str">
        <f>IFERROR(#REF!/#REF!*100-100,"")</f>
        <v/>
      </c>
      <c r="BC376" s="565" t="e">
        <f>#REF!-#REF!</f>
        <v>#REF!</v>
      </c>
    </row>
    <row r="377" spans="1:55" x14ac:dyDescent="0.25">
      <c r="A377" s="568"/>
      <c r="B377" s="957" t="s">
        <v>1575</v>
      </c>
      <c r="C377" s="957"/>
      <c r="D377" s="957"/>
      <c r="E377" s="957"/>
      <c r="F377" s="957"/>
      <c r="G377" s="962">
        <f t="shared" ref="G377:R377" si="256">G320</f>
        <v>31.350005601389736</v>
      </c>
      <c r="H377" s="962">
        <f t="shared" si="256"/>
        <v>30.280946715955981</v>
      </c>
      <c r="I377" s="962">
        <f t="shared" si="256"/>
        <v>33.654962131440314</v>
      </c>
      <c r="J377" s="962">
        <f t="shared" si="256"/>
        <v>34.423020517402691</v>
      </c>
      <c r="K377" s="962">
        <f t="shared" si="256"/>
        <v>42.495915945150159</v>
      </c>
      <c r="L377" s="962">
        <f t="shared" si="256"/>
        <v>41.558564607579825</v>
      </c>
      <c r="M377" s="966">
        <f t="shared" si="256"/>
        <v>33.516114497646178</v>
      </c>
      <c r="N377" s="966">
        <f t="shared" si="256"/>
        <v>35.80912887136062</v>
      </c>
      <c r="O377" s="967">
        <f t="shared" si="256"/>
        <v>30.14223987936434</v>
      </c>
      <c r="P377" s="967">
        <f t="shared" si="256"/>
        <v>33.101525267328874</v>
      </c>
      <c r="Q377" s="967">
        <f t="shared" si="256"/>
        <v>29.696529118812894</v>
      </c>
      <c r="R377" s="1195">
        <f t="shared" si="256"/>
        <v>27.342588201820938</v>
      </c>
      <c r="AD377" s="551" t="s">
        <v>1367</v>
      </c>
      <c r="AE377" s="39"/>
      <c r="AF377" s="39"/>
      <c r="AG377" s="39"/>
      <c r="AH377" s="39"/>
      <c r="AI377" s="708">
        <f t="shared" si="242"/>
        <v>31.350005601389736</v>
      </c>
      <c r="AJ377" s="708">
        <f t="shared" si="242"/>
        <v>30.280946715955981</v>
      </c>
      <c r="AK377" s="708">
        <f t="shared" si="242"/>
        <v>33.654962131440314</v>
      </c>
      <c r="AL377" s="708">
        <f t="shared" si="242"/>
        <v>34.423020517402691</v>
      </c>
      <c r="AM377" s="708">
        <f t="shared" si="242"/>
        <v>42.495915945150159</v>
      </c>
      <c r="AN377" s="708">
        <f t="shared" si="242"/>
        <v>41.558564607579825</v>
      </c>
      <c r="AO377" s="708">
        <f t="shared" si="242"/>
        <v>33.516114497646178</v>
      </c>
      <c r="AP377" s="580">
        <f t="shared" si="242"/>
        <v>35.80912887136062</v>
      </c>
      <c r="AQ377" s="580"/>
      <c r="AR377" s="708">
        <f t="shared" si="243"/>
        <v>33.101525267328874</v>
      </c>
      <c r="AS377" s="708">
        <f t="shared" si="243"/>
        <v>29.696529118812894</v>
      </c>
      <c r="BB377" s="565" t="str">
        <f>IFERROR(#REF!/#REF!*100-100,"")</f>
        <v/>
      </c>
      <c r="BC377" s="565" t="e">
        <f>#REF!-#REF!</f>
        <v>#REF!</v>
      </c>
    </row>
    <row r="378" spans="1:55" s="972" customFormat="1" ht="25.5" x14ac:dyDescent="0.25">
      <c r="A378" s="963"/>
      <c r="B378" s="964" t="s">
        <v>1606</v>
      </c>
      <c r="C378" s="965"/>
      <c r="D378" s="965"/>
      <c r="E378" s="965"/>
      <c r="F378" s="965"/>
      <c r="G378" s="966">
        <f t="shared" ref="G378:L383" si="257">G321</f>
        <v>48.74957777763084</v>
      </c>
      <c r="H378" s="966">
        <f t="shared" si="257"/>
        <v>49.954236215331697</v>
      </c>
      <c r="I378" s="966">
        <f t="shared" si="257"/>
        <v>55.334130824277835</v>
      </c>
      <c r="J378" s="966">
        <f t="shared" si="257"/>
        <v>58.756050360476287</v>
      </c>
      <c r="K378" s="966">
        <f t="shared" si="257"/>
        <v>67.52918733489139</v>
      </c>
      <c r="L378" s="966">
        <f t="shared" si="257"/>
        <v>60.117192702090826</v>
      </c>
      <c r="M378" s="966">
        <f>M361</f>
        <v>49.668968868403148</v>
      </c>
      <c r="N378" s="966">
        <f t="shared" ref="N378:R383" si="258">N321</f>
        <v>46.094823157854684</v>
      </c>
      <c r="O378" s="967">
        <f t="shared" si="258"/>
        <v>47.443640694688973</v>
      </c>
      <c r="P378" s="967">
        <f t="shared" si="258"/>
        <v>50.948082066302767</v>
      </c>
      <c r="Q378" s="967">
        <f t="shared" si="258"/>
        <v>44.896651504404431</v>
      </c>
      <c r="R378" s="967">
        <f t="shared" si="258"/>
        <v>42.11339359825476</v>
      </c>
      <c r="S378" s="968"/>
      <c r="T378" s="968"/>
      <c r="U378" s="968"/>
      <c r="V378" s="968"/>
      <c r="W378" s="968"/>
      <c r="X378" s="968"/>
      <c r="Y378" s="968"/>
      <c r="Z378" s="968"/>
      <c r="AA378" s="968"/>
      <c r="AB378" s="968"/>
      <c r="AC378" s="968"/>
      <c r="AD378" s="969" t="s">
        <v>1607</v>
      </c>
      <c r="AE378" s="970"/>
      <c r="AF378" s="970"/>
      <c r="AG378" s="970"/>
      <c r="AH378" s="970"/>
      <c r="AI378" s="793">
        <f t="shared" si="242"/>
        <v>48.74957777763084</v>
      </c>
      <c r="AJ378" s="793">
        <f t="shared" si="242"/>
        <v>49.954236215331697</v>
      </c>
      <c r="AK378" s="793">
        <f t="shared" si="242"/>
        <v>55.334130824277835</v>
      </c>
      <c r="AL378" s="793">
        <f t="shared" si="242"/>
        <v>58.756050360476287</v>
      </c>
      <c r="AM378" s="793">
        <f t="shared" si="242"/>
        <v>67.52918733489139</v>
      </c>
      <c r="AN378" s="793">
        <f t="shared" si="242"/>
        <v>60.117192702090826</v>
      </c>
      <c r="AO378" s="793">
        <f t="shared" si="242"/>
        <v>49.668968868403148</v>
      </c>
      <c r="AP378" s="971">
        <f t="shared" si="242"/>
        <v>46.094823157854684</v>
      </c>
      <c r="AQ378" s="971"/>
      <c r="AR378" s="793">
        <f t="shared" si="243"/>
        <v>50.948082066302767</v>
      </c>
      <c r="AS378" s="793">
        <f t="shared" si="243"/>
        <v>44.896651504404431</v>
      </c>
      <c r="BB378" s="973" t="str">
        <f>IFERROR(#REF!/#REF!*100-100,"")</f>
        <v/>
      </c>
      <c r="BC378" s="973" t="e">
        <f>#REF!-#REF!</f>
        <v>#REF!</v>
      </c>
    </row>
    <row r="379" spans="1:55" s="972" customFormat="1" ht="25.5" x14ac:dyDescent="0.25">
      <c r="A379" s="963"/>
      <c r="B379" s="964" t="s">
        <v>1579</v>
      </c>
      <c r="C379" s="965"/>
      <c r="D379" s="965"/>
      <c r="E379" s="965"/>
      <c r="F379" s="965"/>
      <c r="G379" s="966">
        <f t="shared" si="257"/>
        <v>37.907247879437236</v>
      </c>
      <c r="H379" s="966">
        <f t="shared" si="257"/>
        <v>38.187956016061143</v>
      </c>
      <c r="I379" s="966">
        <f t="shared" si="257"/>
        <v>39.448842585098959</v>
      </c>
      <c r="J379" s="966">
        <f t="shared" si="257"/>
        <v>43.546160414703024</v>
      </c>
      <c r="K379" s="966">
        <f t="shared" si="257"/>
        <v>37.482943744708244</v>
      </c>
      <c r="L379" s="966">
        <f t="shared" si="257"/>
        <v>30.389048758551731</v>
      </c>
      <c r="M379" s="966">
        <f>M369/M368*100</f>
        <v>35.280716935733999</v>
      </c>
      <c r="N379" s="966">
        <f t="shared" si="258"/>
        <v>31.39238866186929</v>
      </c>
      <c r="O379" s="967">
        <f t="shared" si="258"/>
        <v>36.927974601342086</v>
      </c>
      <c r="P379" s="967">
        <f t="shared" si="258"/>
        <v>34.558386329029076</v>
      </c>
      <c r="Q379" s="967">
        <f t="shared" si="258"/>
        <v>35.419340850624508</v>
      </c>
      <c r="R379" s="967">
        <f t="shared" si="258"/>
        <v>35.407999125911267</v>
      </c>
      <c r="S379" s="968"/>
      <c r="T379" s="968"/>
      <c r="U379" s="968"/>
      <c r="V379" s="968"/>
      <c r="W379" s="968"/>
      <c r="X379" s="968"/>
      <c r="Y379" s="968"/>
      <c r="Z379" s="968"/>
      <c r="AA379" s="968"/>
      <c r="AB379" s="968"/>
      <c r="AC379" s="968"/>
      <c r="AD379" s="969" t="s">
        <v>1580</v>
      </c>
      <c r="AE379" s="970"/>
      <c r="AF379" s="970"/>
      <c r="AG379" s="970"/>
      <c r="AH379" s="970"/>
      <c r="AI379" s="793">
        <f t="shared" si="242"/>
        <v>37.907247879437236</v>
      </c>
      <c r="AJ379" s="793">
        <f t="shared" si="242"/>
        <v>38.187956016061143</v>
      </c>
      <c r="AK379" s="793">
        <f t="shared" si="242"/>
        <v>39.448842585098959</v>
      </c>
      <c r="AL379" s="793">
        <f t="shared" si="242"/>
        <v>43.546160414703024</v>
      </c>
      <c r="AM379" s="793">
        <f t="shared" si="242"/>
        <v>37.482943744708244</v>
      </c>
      <c r="AN379" s="793">
        <f t="shared" si="242"/>
        <v>30.389048758551731</v>
      </c>
      <c r="AO379" s="793">
        <f t="shared" si="242"/>
        <v>35.280716935733999</v>
      </c>
      <c r="AP379" s="971">
        <f t="shared" si="242"/>
        <v>31.39238866186929</v>
      </c>
      <c r="AQ379" s="971"/>
      <c r="AR379" s="793">
        <f t="shared" si="243"/>
        <v>34.558386329029076</v>
      </c>
      <c r="AS379" s="793">
        <f t="shared" si="243"/>
        <v>35.419340850624508</v>
      </c>
      <c r="BB379" s="973" t="str">
        <f>IFERROR(#REF!/#REF!*100-100,"")</f>
        <v/>
      </c>
      <c r="BC379" s="973" t="e">
        <f>#REF!-#REF!</f>
        <v>#REF!</v>
      </c>
    </row>
    <row r="380" spans="1:55" x14ac:dyDescent="0.25">
      <c r="A380" s="587"/>
      <c r="B380" s="957" t="s">
        <v>1581</v>
      </c>
      <c r="C380" s="957"/>
      <c r="D380" s="957"/>
      <c r="E380" s="957"/>
      <c r="F380" s="957"/>
      <c r="G380" s="962">
        <f t="shared" si="257"/>
        <v>0</v>
      </c>
      <c r="H380" s="962">
        <f t="shared" si="257"/>
        <v>0</v>
      </c>
      <c r="I380" s="962">
        <f t="shared" si="257"/>
        <v>0</v>
      </c>
      <c r="J380" s="962">
        <f t="shared" si="257"/>
        <v>33.438879021332333</v>
      </c>
      <c r="K380" s="962">
        <f t="shared" si="257"/>
        <v>48.132325468158484</v>
      </c>
      <c r="L380" s="962">
        <f t="shared" si="257"/>
        <v>53.495299910474479</v>
      </c>
      <c r="M380" s="966">
        <f>M323</f>
        <v>42.131554585693046</v>
      </c>
      <c r="N380" s="966">
        <f t="shared" si="258"/>
        <v>48.85149054634033</v>
      </c>
      <c r="O380" s="967">
        <f t="shared" si="258"/>
        <v>43.995358940378146</v>
      </c>
      <c r="P380" s="967">
        <f t="shared" si="258"/>
        <v>47.236383867991094</v>
      </c>
      <c r="Q380" s="967">
        <f t="shared" si="258"/>
        <v>41.00554426262832</v>
      </c>
      <c r="R380" s="1195">
        <f t="shared" si="258"/>
        <v>38.011987860394534</v>
      </c>
      <c r="AD380" s="551" t="s">
        <v>1556</v>
      </c>
      <c r="AE380" s="39"/>
      <c r="AF380" s="39"/>
      <c r="AG380" s="39"/>
      <c r="AH380" s="39"/>
      <c r="AI380" s="708">
        <f t="shared" si="242"/>
        <v>0</v>
      </c>
      <c r="AJ380" s="708">
        <f t="shared" si="242"/>
        <v>0</v>
      </c>
      <c r="AK380" s="708">
        <f t="shared" si="242"/>
        <v>0</v>
      </c>
      <c r="AL380" s="708">
        <f t="shared" si="242"/>
        <v>33.438879021332333</v>
      </c>
      <c r="AM380" s="708">
        <f t="shared" si="242"/>
        <v>48.132325468158484</v>
      </c>
      <c r="AN380" s="708">
        <f t="shared" si="242"/>
        <v>53.495299910474479</v>
      </c>
      <c r="AO380" s="708">
        <f t="shared" si="242"/>
        <v>42.131554585693046</v>
      </c>
      <c r="AP380" s="580">
        <f t="shared" si="242"/>
        <v>48.85149054634033</v>
      </c>
      <c r="AQ380" s="580"/>
      <c r="AR380" s="708">
        <f t="shared" si="243"/>
        <v>47.236383867991094</v>
      </c>
      <c r="AS380" s="708">
        <f t="shared" si="243"/>
        <v>41.00554426262832</v>
      </c>
      <c r="BB380" s="565" t="str">
        <f>IFERROR(#REF!/#REF!*100-100,"")</f>
        <v/>
      </c>
      <c r="BC380" s="565" t="e">
        <f>#REF!-#REF!</f>
        <v>#REF!</v>
      </c>
    </row>
    <row r="381" spans="1:55" x14ac:dyDescent="0.25">
      <c r="A381" s="587"/>
      <c r="B381" s="957" t="s">
        <v>1582</v>
      </c>
      <c r="C381" s="957"/>
      <c r="D381" s="957"/>
      <c r="E381" s="957"/>
      <c r="F381" s="957"/>
      <c r="G381" s="962">
        <f t="shared" si="257"/>
        <v>10.802614632920941</v>
      </c>
      <c r="H381" s="962">
        <f t="shared" si="257"/>
        <v>11.135936997077026</v>
      </c>
      <c r="I381" s="962">
        <f t="shared" si="257"/>
        <v>9.4180285587998878</v>
      </c>
      <c r="J381" s="962">
        <f t="shared" si="257"/>
        <v>14.989903734094314</v>
      </c>
      <c r="K381" s="962">
        <f t="shared" si="257"/>
        <v>15.928720267519134</v>
      </c>
      <c r="L381" s="962">
        <f t="shared" si="257"/>
        <v>12.629252461951657</v>
      </c>
      <c r="M381" s="966">
        <f>M324</f>
        <v>11.409710617566891</v>
      </c>
      <c r="N381" s="966">
        <f t="shared" si="258"/>
        <v>11.241340911727177</v>
      </c>
      <c r="O381" s="967">
        <f t="shared" si="258"/>
        <v>11.13091868692727</v>
      </c>
      <c r="P381" s="967">
        <f t="shared" si="258"/>
        <v>11.439352982684687</v>
      </c>
      <c r="Q381" s="967">
        <f t="shared" si="258"/>
        <v>10.518314869397297</v>
      </c>
      <c r="R381" s="1195">
        <f t="shared" si="258"/>
        <v>9.681463391502275</v>
      </c>
      <c r="AD381" s="551" t="s">
        <v>1558</v>
      </c>
      <c r="AE381" s="39"/>
      <c r="AF381" s="39"/>
      <c r="AG381" s="39"/>
      <c r="AH381" s="39"/>
      <c r="AI381" s="708">
        <f t="shared" ref="AI381:AP383" si="259">G381</f>
        <v>10.802614632920941</v>
      </c>
      <c r="AJ381" s="708">
        <f t="shared" si="259"/>
        <v>11.135936997077026</v>
      </c>
      <c r="AK381" s="708">
        <f t="shared" si="259"/>
        <v>9.4180285587998878</v>
      </c>
      <c r="AL381" s="708">
        <f t="shared" si="259"/>
        <v>14.989903734094314</v>
      </c>
      <c r="AM381" s="708">
        <f t="shared" si="259"/>
        <v>15.928720267519134</v>
      </c>
      <c r="AN381" s="708">
        <f t="shared" si="259"/>
        <v>12.629252461951657</v>
      </c>
      <c r="AO381" s="708">
        <f t="shared" si="259"/>
        <v>11.409710617566891</v>
      </c>
      <c r="AP381" s="580">
        <f t="shared" si="259"/>
        <v>11.241340911727177</v>
      </c>
      <c r="AQ381" s="580"/>
      <c r="AR381" s="708">
        <f t="shared" ref="AR381:AS383" si="260">P381</f>
        <v>11.439352982684687</v>
      </c>
      <c r="AS381" s="708">
        <f t="shared" si="260"/>
        <v>10.518314869397297</v>
      </c>
      <c r="BB381" s="565" t="str">
        <f>IFERROR(#REF!/#REF!*100-100,"")</f>
        <v/>
      </c>
      <c r="BC381" s="565" t="e">
        <f>#REF!-#REF!</f>
        <v>#REF!</v>
      </c>
    </row>
    <row r="382" spans="1:55" x14ac:dyDescent="0.25">
      <c r="A382" s="587"/>
      <c r="B382" s="974" t="s">
        <v>1608</v>
      </c>
      <c r="C382" s="957"/>
      <c r="D382" s="957"/>
      <c r="E382" s="957"/>
      <c r="F382" s="957"/>
      <c r="G382" s="962">
        <f t="shared" si="257"/>
        <v>2.4774304113480827</v>
      </c>
      <c r="H382" s="962">
        <f t="shared" si="257"/>
        <v>2.8709536803645097</v>
      </c>
      <c r="I382" s="962">
        <f t="shared" si="257"/>
        <v>4.2545979971425965</v>
      </c>
      <c r="J382" s="962">
        <f t="shared" si="257"/>
        <v>4.0537702357784466</v>
      </c>
      <c r="K382" s="962">
        <f t="shared" si="257"/>
        <v>-1.0207844712711318</v>
      </c>
      <c r="L382" s="962">
        <f t="shared" si="257"/>
        <v>-2.0450089525514801</v>
      </c>
      <c r="M382" s="966">
        <f>M325</f>
        <v>1.2113686087710649</v>
      </c>
      <c r="N382" s="966">
        <f t="shared" si="258"/>
        <v>3.2129509337663871</v>
      </c>
      <c r="O382" s="967">
        <f t="shared" si="258"/>
        <v>3.254721030042921</v>
      </c>
      <c r="P382" s="967">
        <f t="shared" si="258"/>
        <v>-6.9858329262213583E-3</v>
      </c>
      <c r="Q382" s="967">
        <f t="shared" si="258"/>
        <v>2.0539282447403151</v>
      </c>
      <c r="R382" s="1195">
        <f t="shared" si="258"/>
        <v>2.3686267071320124</v>
      </c>
      <c r="AD382" s="551" t="s">
        <v>1491</v>
      </c>
      <c r="AE382" s="39"/>
      <c r="AF382" s="39"/>
      <c r="AG382" s="39"/>
      <c r="AH382" s="39"/>
      <c r="AI382" s="708">
        <f t="shared" si="259"/>
        <v>2.4774304113480827</v>
      </c>
      <c r="AJ382" s="708">
        <f t="shared" si="259"/>
        <v>2.8709536803645097</v>
      </c>
      <c r="AK382" s="708">
        <f t="shared" si="259"/>
        <v>4.2545979971425965</v>
      </c>
      <c r="AL382" s="708">
        <f t="shared" si="259"/>
        <v>4.0537702357784466</v>
      </c>
      <c r="AM382" s="708">
        <f t="shared" si="259"/>
        <v>-1.0207844712711318</v>
      </c>
      <c r="AN382" s="708">
        <f t="shared" si="259"/>
        <v>-2.0450089525514801</v>
      </c>
      <c r="AO382" s="708">
        <f t="shared" si="259"/>
        <v>1.2113686087710649</v>
      </c>
      <c r="AP382" s="580">
        <f t="shared" si="259"/>
        <v>3.2129509337663871</v>
      </c>
      <c r="AQ382" s="580"/>
      <c r="AR382" s="708">
        <f t="shared" si="260"/>
        <v>-6.9858329262213583E-3</v>
      </c>
      <c r="AS382" s="708">
        <f t="shared" si="260"/>
        <v>2.0539282447403151</v>
      </c>
      <c r="BB382" s="565" t="str">
        <f>IFERROR(#REF!/#REF!*100-100,"")</f>
        <v/>
      </c>
      <c r="BC382" s="565" t="e">
        <f>#REF!-#REF!</f>
        <v>#REF!</v>
      </c>
    </row>
    <row r="383" spans="1:55" x14ac:dyDescent="0.25">
      <c r="A383" s="568"/>
      <c r="B383" s="950" t="s">
        <v>1609</v>
      </c>
      <c r="C383" s="950"/>
      <c r="D383" s="950"/>
      <c r="E383" s="950"/>
      <c r="F383" s="950"/>
      <c r="G383" s="975">
        <f t="shared" si="257"/>
        <v>0</v>
      </c>
      <c r="H383" s="975">
        <f t="shared" si="257"/>
        <v>0</v>
      </c>
      <c r="I383" s="975">
        <f t="shared" si="257"/>
        <v>38.424202059112417</v>
      </c>
      <c r="J383" s="975">
        <f t="shared" si="257"/>
        <v>41.822604790419163</v>
      </c>
      <c r="K383" s="975">
        <f t="shared" si="257"/>
        <v>36.554010407167489</v>
      </c>
      <c r="L383" s="975">
        <f t="shared" si="257"/>
        <v>32.057594747836468</v>
      </c>
      <c r="M383" s="1117">
        <f>M326</f>
        <v>27.46531219028741</v>
      </c>
      <c r="N383" s="1117">
        <f t="shared" si="258"/>
        <v>22.89757568727526</v>
      </c>
      <c r="O383" s="1118">
        <f t="shared" si="258"/>
        <v>22.89757568727526</v>
      </c>
      <c r="P383" s="1118">
        <f t="shared" si="258"/>
        <v>19.660207349508767</v>
      </c>
      <c r="Q383" s="1118">
        <f t="shared" si="258"/>
        <v>15.880678930785649</v>
      </c>
      <c r="R383" s="1196">
        <f t="shared" si="258"/>
        <v>11.475720789074353</v>
      </c>
      <c r="AD383" s="936" t="s">
        <v>1561</v>
      </c>
      <c r="AE383" s="976"/>
      <c r="AF383" s="976"/>
      <c r="AG383" s="976"/>
      <c r="AH383" s="976"/>
      <c r="AI383" s="977">
        <f t="shared" si="259"/>
        <v>0</v>
      </c>
      <c r="AJ383" s="977">
        <f t="shared" si="259"/>
        <v>0</v>
      </c>
      <c r="AK383" s="977">
        <f t="shared" si="259"/>
        <v>38.424202059112417</v>
      </c>
      <c r="AL383" s="977">
        <f t="shared" si="259"/>
        <v>41.822604790419163</v>
      </c>
      <c r="AM383" s="977">
        <f t="shared" si="259"/>
        <v>36.554010407167489</v>
      </c>
      <c r="AN383" s="977">
        <f t="shared" si="259"/>
        <v>32.057594747836468</v>
      </c>
      <c r="AO383" s="977">
        <f t="shared" si="259"/>
        <v>27.46531219028741</v>
      </c>
      <c r="AP383" s="978">
        <f t="shared" si="259"/>
        <v>22.89757568727526</v>
      </c>
      <c r="AQ383" s="978"/>
      <c r="AR383" s="977">
        <f t="shared" si="260"/>
        <v>19.660207349508767</v>
      </c>
      <c r="AS383" s="977">
        <f t="shared" si="260"/>
        <v>15.880678930785649</v>
      </c>
      <c r="BB383" s="565" t="str">
        <f>IFERROR(#REF!/#REF!*100-100,"")</f>
        <v/>
      </c>
      <c r="BC383" s="565" t="e">
        <f>#REF!-#REF!</f>
        <v>#REF!</v>
      </c>
    </row>
    <row r="384" spans="1:55" x14ac:dyDescent="0.25">
      <c r="A384" s="587"/>
      <c r="AD384" s="534"/>
      <c r="AE384" s="534"/>
      <c r="AF384" s="534"/>
      <c r="AG384" s="534"/>
      <c r="AH384" s="534"/>
      <c r="AI384" s="534"/>
      <c r="AJ384" s="39"/>
      <c r="AK384" s="39"/>
      <c r="AL384" s="39"/>
      <c r="AM384" s="39"/>
      <c r="AN384" s="39"/>
      <c r="AO384" s="39"/>
      <c r="AP384" s="534"/>
      <c r="AQ384" s="534"/>
      <c r="AR384" s="39"/>
      <c r="AS384" s="39"/>
      <c r="BB384" s="565" t="str">
        <f>IFERROR(#REF!/I384*100-100,"")</f>
        <v/>
      </c>
      <c r="BC384" s="565" t="e">
        <f>#REF!-I384</f>
        <v>#REF!</v>
      </c>
    </row>
    <row r="385" spans="1:55" x14ac:dyDescent="0.25">
      <c r="A385" s="587"/>
      <c r="AD385" s="534"/>
      <c r="AE385" s="534"/>
      <c r="AF385" s="534"/>
      <c r="AG385" s="534"/>
      <c r="AH385" s="534"/>
      <c r="AI385" s="534"/>
      <c r="AJ385" s="534"/>
      <c r="AK385" s="534"/>
      <c r="AL385" s="534"/>
      <c r="AM385" s="534"/>
      <c r="AN385" s="534"/>
      <c r="AO385" s="534"/>
      <c r="AP385" s="534"/>
      <c r="AQ385" s="534"/>
      <c r="AR385" s="534"/>
      <c r="AS385" s="534"/>
      <c r="BB385" s="565" t="str">
        <f>IFERROR(#REF!/I385*100-100,"")</f>
        <v/>
      </c>
      <c r="BC385" s="565" t="e">
        <f>#REF!-I385</f>
        <v>#REF!</v>
      </c>
    </row>
    <row r="386" spans="1:55" x14ac:dyDescent="0.25">
      <c r="A386" s="587"/>
      <c r="B386" s="534" t="s">
        <v>1396</v>
      </c>
      <c r="H386" s="979">
        <f>H369-G369</f>
        <v>6.9604100100000892</v>
      </c>
      <c r="I386" s="979">
        <f t="shared" ref="I386:R386" si="261">(I369/H369-1)*100</f>
        <v>10.538192896513943</v>
      </c>
      <c r="J386" s="979">
        <f t="shared" si="261"/>
        <v>7.753819258614536</v>
      </c>
      <c r="K386" s="979">
        <f t="shared" si="261"/>
        <v>18.183775336905008</v>
      </c>
      <c r="L386" s="979">
        <f t="shared" si="261"/>
        <v>-10.595595256156598</v>
      </c>
      <c r="M386" s="1115">
        <f t="shared" si="261"/>
        <v>12.769109748497275</v>
      </c>
      <c r="N386" s="1119">
        <f>(N369/M369-1)*100</f>
        <v>1.5321408021584659</v>
      </c>
      <c r="O386" s="1094"/>
      <c r="P386" s="973">
        <f>(P369/N369-1)*100</f>
        <v>8.7316688611064119</v>
      </c>
      <c r="Q386" s="973">
        <f t="shared" si="261"/>
        <v>-1.7878292095932946</v>
      </c>
      <c r="R386" s="1161">
        <f t="shared" si="261"/>
        <v>-1.3608600662674664</v>
      </c>
      <c r="AD386" s="534"/>
      <c r="AE386" s="534"/>
      <c r="AF386" s="534"/>
      <c r="AG386" s="534"/>
      <c r="AH386" s="534"/>
      <c r="AI386" s="534"/>
      <c r="AJ386" s="534"/>
      <c r="AK386" s="534"/>
      <c r="AL386" s="534"/>
      <c r="AM386" s="534"/>
      <c r="AN386" s="534"/>
      <c r="AO386" s="534"/>
      <c r="AP386" s="534"/>
      <c r="AQ386" s="534"/>
      <c r="AR386" s="534"/>
      <c r="AS386" s="534"/>
      <c r="BB386" s="565" t="str">
        <f>IFERROR(#REF!/I386*100-100,"")</f>
        <v/>
      </c>
      <c r="BC386" s="565" t="e">
        <f>#REF!-I386</f>
        <v>#REF!</v>
      </c>
    </row>
    <row r="387" spans="1:55" x14ac:dyDescent="0.25">
      <c r="A387" s="587"/>
      <c r="AD387" s="534"/>
      <c r="AE387" s="534"/>
      <c r="AF387" s="534"/>
      <c r="AG387" s="534"/>
      <c r="AH387" s="534"/>
      <c r="AI387" s="534"/>
      <c r="AJ387" s="534"/>
      <c r="AK387" s="534"/>
      <c r="AL387" s="534"/>
      <c r="AM387" s="534"/>
      <c r="AN387" s="534"/>
      <c r="AO387" s="534"/>
      <c r="AP387" s="534"/>
      <c r="AQ387" s="534"/>
      <c r="AR387" s="534"/>
      <c r="AS387" s="534"/>
      <c r="BB387" s="565" t="str">
        <f>IFERROR(#REF!/I387*100-100,"")</f>
        <v/>
      </c>
      <c r="BC387" s="565" t="e">
        <f>#REF!-I387</f>
        <v>#REF!</v>
      </c>
    </row>
    <row r="388" spans="1:55" x14ac:dyDescent="0.25">
      <c r="A388" s="587"/>
      <c r="AD388" s="534"/>
      <c r="AE388" s="534"/>
      <c r="AF388" s="534"/>
      <c r="AG388" s="534"/>
      <c r="AH388" s="534"/>
      <c r="AI388" s="534"/>
      <c r="AJ388" s="534"/>
      <c r="AK388" s="534"/>
      <c r="AL388" s="534"/>
      <c r="AM388" s="534"/>
      <c r="AN388" s="534"/>
      <c r="AO388" s="534"/>
      <c r="AP388" s="534"/>
      <c r="AQ388" s="534"/>
      <c r="AR388" s="534"/>
      <c r="AS388" s="534"/>
      <c r="BB388" s="565" t="str">
        <f>IFERROR(#REF!/I388*100-100,"")</f>
        <v/>
      </c>
      <c r="BC388" s="565" t="e">
        <f>#REF!-I388</f>
        <v>#REF!</v>
      </c>
    </row>
    <row r="389" spans="1:55" x14ac:dyDescent="0.25">
      <c r="A389" s="587"/>
      <c r="AD389" s="534"/>
      <c r="AE389" s="534"/>
      <c r="AF389" s="534"/>
      <c r="AG389" s="534"/>
      <c r="AH389" s="534"/>
      <c r="AI389" s="534"/>
      <c r="AJ389" s="534"/>
      <c r="AK389" s="534"/>
      <c r="AL389" s="534"/>
      <c r="AM389" s="534"/>
      <c r="AN389" s="534"/>
      <c r="AO389" s="534"/>
      <c r="AP389" s="534"/>
      <c r="AQ389" s="534"/>
      <c r="AR389" s="534"/>
      <c r="AS389" s="534"/>
      <c r="BB389" s="565" t="str">
        <f>IFERROR(#REF!/I389*100-100,"")</f>
        <v/>
      </c>
      <c r="BC389" s="565" t="e">
        <f>#REF!-I389</f>
        <v>#REF!</v>
      </c>
    </row>
    <row r="390" spans="1:55" x14ac:dyDescent="0.25">
      <c r="A390" s="587"/>
      <c r="AD390" s="534"/>
      <c r="AE390" s="534"/>
      <c r="AF390" s="534"/>
      <c r="AG390" s="534"/>
      <c r="AH390" s="534"/>
      <c r="AI390" s="534"/>
      <c r="AJ390" s="534"/>
      <c r="AK390" s="534"/>
      <c r="AL390" s="534"/>
      <c r="AM390" s="534"/>
      <c r="AN390" s="534"/>
      <c r="AO390" s="534"/>
      <c r="AP390" s="534"/>
      <c r="AQ390" s="534"/>
      <c r="AR390" s="534"/>
      <c r="AS390" s="534"/>
      <c r="BB390" s="565" t="str">
        <f>IFERROR(#REF!/I390*100-100,"")</f>
        <v/>
      </c>
      <c r="BC390" s="565" t="e">
        <f>#REF!-I390</f>
        <v>#REF!</v>
      </c>
    </row>
    <row r="391" spans="1:55" x14ac:dyDescent="0.25">
      <c r="A391" s="587"/>
      <c r="AD391" s="534"/>
      <c r="AE391" s="534"/>
      <c r="AF391" s="534"/>
      <c r="AG391" s="534"/>
      <c r="AH391" s="534"/>
      <c r="AI391" s="534"/>
      <c r="AJ391" s="534"/>
      <c r="AK391" s="534"/>
      <c r="AL391" s="534"/>
      <c r="AM391" s="534"/>
      <c r="AN391" s="534"/>
      <c r="AO391" s="534"/>
      <c r="AP391" s="534"/>
      <c r="AQ391" s="534"/>
      <c r="AR391" s="534"/>
      <c r="AS391" s="534"/>
      <c r="BB391" s="565" t="str">
        <f>IFERROR(#REF!/I391*100-100,"")</f>
        <v/>
      </c>
      <c r="BC391" s="565" t="e">
        <f>#REF!-I391</f>
        <v>#REF!</v>
      </c>
    </row>
    <row r="392" spans="1:55" x14ac:dyDescent="0.25">
      <c r="A392" s="587"/>
      <c r="AD392" s="534"/>
      <c r="AE392" s="534"/>
      <c r="AF392" s="534"/>
      <c r="AG392" s="534"/>
      <c r="AH392" s="534"/>
      <c r="AI392" s="534"/>
      <c r="AJ392" s="534"/>
      <c r="AK392" s="534"/>
      <c r="AL392" s="534"/>
      <c r="AM392" s="534"/>
      <c r="AN392" s="534"/>
      <c r="AO392" s="534"/>
      <c r="AP392" s="534"/>
      <c r="AQ392" s="534"/>
      <c r="AR392" s="534"/>
      <c r="AS392" s="534"/>
      <c r="BB392" s="565" t="str">
        <f>IFERROR(#REF!/I392*100-100,"")</f>
        <v/>
      </c>
      <c r="BC392" s="565" t="e">
        <f>#REF!-I392</f>
        <v>#REF!</v>
      </c>
    </row>
    <row r="393" spans="1:55" x14ac:dyDescent="0.25">
      <c r="A393" s="587"/>
      <c r="AD393" s="534"/>
      <c r="AE393" s="534"/>
      <c r="AF393" s="534"/>
      <c r="AG393" s="534"/>
      <c r="AH393" s="534"/>
      <c r="AI393" s="534"/>
      <c r="AJ393" s="534"/>
      <c r="AK393" s="534"/>
      <c r="AL393" s="534"/>
      <c r="AM393" s="534"/>
      <c r="AN393" s="534"/>
      <c r="AO393" s="534"/>
      <c r="AP393" s="534"/>
      <c r="AQ393" s="534"/>
      <c r="AR393" s="534"/>
      <c r="AS393" s="534"/>
      <c r="BB393" s="565" t="str">
        <f>IFERROR(#REF!/I393*100-100,"")</f>
        <v/>
      </c>
      <c r="BC393" s="565" t="e">
        <f>#REF!-I393</f>
        <v>#REF!</v>
      </c>
    </row>
    <row r="394" spans="1:55" x14ac:dyDescent="0.25">
      <c r="A394" s="587"/>
      <c r="AD394" s="534"/>
      <c r="AE394" s="534"/>
      <c r="AF394" s="534"/>
      <c r="AG394" s="534"/>
      <c r="AH394" s="534"/>
      <c r="AI394" s="534"/>
      <c r="AJ394" s="534"/>
      <c r="AK394" s="534"/>
      <c r="AL394" s="534"/>
      <c r="AM394" s="534"/>
      <c r="AN394" s="534"/>
      <c r="AO394" s="534"/>
      <c r="AP394" s="534"/>
      <c r="AQ394" s="534"/>
      <c r="AR394" s="534"/>
      <c r="AS394" s="534"/>
      <c r="BB394" s="565" t="str">
        <f>IFERROR(#REF!/I394*100-100,"")</f>
        <v/>
      </c>
      <c r="BC394" s="565" t="e">
        <f>#REF!-I394</f>
        <v>#REF!</v>
      </c>
    </row>
    <row r="395" spans="1:55" x14ac:dyDescent="0.25">
      <c r="A395" s="587"/>
      <c r="AD395" s="534"/>
      <c r="AE395" s="534"/>
      <c r="AF395" s="534"/>
      <c r="AG395" s="534"/>
      <c r="AH395" s="534"/>
      <c r="AI395" s="534"/>
      <c r="AJ395" s="534"/>
      <c r="AK395" s="534"/>
      <c r="AL395" s="534"/>
      <c r="AM395" s="534"/>
      <c r="AN395" s="534"/>
      <c r="AO395" s="534"/>
      <c r="AP395" s="534"/>
      <c r="AQ395" s="534"/>
      <c r="AR395" s="534"/>
      <c r="AS395" s="534"/>
      <c r="BB395" s="565" t="str">
        <f>IFERROR(#REF!/I395*100-100,"")</f>
        <v/>
      </c>
      <c r="BC395" s="565" t="e">
        <f>#REF!-I395</f>
        <v>#REF!</v>
      </c>
    </row>
    <row r="396" spans="1:55" x14ac:dyDescent="0.25">
      <c r="A396" s="587"/>
      <c r="AD396" s="534"/>
      <c r="AE396" s="534"/>
      <c r="AF396" s="534"/>
      <c r="AG396" s="534"/>
      <c r="AH396" s="534"/>
      <c r="AI396" s="534"/>
      <c r="AJ396" s="534"/>
      <c r="AK396" s="534"/>
      <c r="AL396" s="534"/>
      <c r="AM396" s="534"/>
      <c r="AN396" s="534"/>
      <c r="AO396" s="534"/>
      <c r="AP396" s="534"/>
      <c r="AQ396" s="534"/>
      <c r="AR396" s="534"/>
      <c r="AS396" s="534"/>
      <c r="BB396" s="565" t="str">
        <f>IFERROR(#REF!/I396*100-100,"")</f>
        <v/>
      </c>
      <c r="BC396" s="565" t="e">
        <f>#REF!-I396</f>
        <v>#REF!</v>
      </c>
    </row>
    <row r="397" spans="1:55" x14ac:dyDescent="0.25">
      <c r="A397" s="587"/>
      <c r="AD397" s="534"/>
      <c r="AE397" s="534"/>
      <c r="AF397" s="534"/>
      <c r="AG397" s="534"/>
      <c r="AH397" s="534"/>
      <c r="AI397" s="534"/>
      <c r="AJ397" s="534"/>
      <c r="AK397" s="534"/>
      <c r="AL397" s="534"/>
      <c r="AM397" s="534"/>
      <c r="AN397" s="534"/>
      <c r="AO397" s="534"/>
      <c r="AP397" s="534"/>
      <c r="AQ397" s="534"/>
      <c r="AR397" s="534"/>
      <c r="AS397" s="534"/>
      <c r="BB397" s="565" t="str">
        <f>IFERROR(#REF!/I397*100-100,"")</f>
        <v/>
      </c>
      <c r="BC397" s="565" t="e">
        <f>#REF!-I397</f>
        <v>#REF!</v>
      </c>
    </row>
    <row r="398" spans="1:55" x14ac:dyDescent="0.25">
      <c r="A398" s="587"/>
      <c r="AD398" s="534"/>
      <c r="AE398" s="534"/>
      <c r="AF398" s="534"/>
      <c r="AG398" s="534"/>
      <c r="AH398" s="534"/>
      <c r="AI398" s="534"/>
      <c r="AJ398" s="534"/>
      <c r="AK398" s="534"/>
      <c r="AL398" s="534"/>
      <c r="AM398" s="534"/>
      <c r="AN398" s="534"/>
      <c r="AO398" s="534"/>
      <c r="AP398" s="534"/>
      <c r="AQ398" s="534"/>
      <c r="AR398" s="534"/>
      <c r="AS398" s="534"/>
      <c r="BB398" s="565" t="str">
        <f>IFERROR(#REF!/I398*100-100,"")</f>
        <v/>
      </c>
      <c r="BC398" s="565" t="e">
        <f>#REF!-I398</f>
        <v>#REF!</v>
      </c>
    </row>
    <row r="399" spans="1:55" x14ac:dyDescent="0.25">
      <c r="A399" s="587"/>
      <c r="AD399" s="534"/>
      <c r="AE399" s="534"/>
      <c r="AF399" s="534"/>
      <c r="AG399" s="534"/>
      <c r="AH399" s="534"/>
      <c r="AI399" s="534"/>
      <c r="AJ399" s="534"/>
      <c r="AK399" s="534"/>
      <c r="AL399" s="534"/>
      <c r="AM399" s="534"/>
      <c r="AN399" s="534"/>
      <c r="AO399" s="534"/>
      <c r="AP399" s="534"/>
      <c r="AQ399" s="534"/>
      <c r="AR399" s="534"/>
      <c r="AS399" s="534"/>
      <c r="BB399" s="565" t="str">
        <f>IFERROR(#REF!/I399*100-100,"")</f>
        <v/>
      </c>
      <c r="BC399" s="565" t="e">
        <f>#REF!-I399</f>
        <v>#REF!</v>
      </c>
    </row>
    <row r="400" spans="1:55" x14ac:dyDescent="0.25">
      <c r="A400" s="587"/>
      <c r="AD400" s="534"/>
      <c r="AE400" s="534"/>
      <c r="AF400" s="534"/>
      <c r="AG400" s="534"/>
      <c r="AH400" s="534"/>
      <c r="AI400" s="534"/>
      <c r="AJ400" s="534"/>
      <c r="AK400" s="534"/>
      <c r="AL400" s="534"/>
      <c r="AM400" s="534"/>
      <c r="AN400" s="534"/>
      <c r="AO400" s="534"/>
      <c r="AP400" s="534"/>
      <c r="AQ400" s="534"/>
      <c r="AR400" s="534"/>
      <c r="AS400" s="534"/>
      <c r="BB400" s="565" t="str">
        <f>IFERROR(#REF!/I400*100-100,"")</f>
        <v/>
      </c>
      <c r="BC400" s="565" t="e">
        <f>#REF!-I400</f>
        <v>#REF!</v>
      </c>
    </row>
    <row r="401" spans="1:55" x14ac:dyDescent="0.25">
      <c r="A401" s="587"/>
      <c r="AD401" s="534"/>
      <c r="AE401" s="534"/>
      <c r="AF401" s="534"/>
      <c r="AG401" s="534"/>
      <c r="AH401" s="534"/>
      <c r="AI401" s="534"/>
      <c r="AJ401" s="534"/>
      <c r="AK401" s="534"/>
      <c r="AL401" s="534"/>
      <c r="AM401" s="534"/>
      <c r="AN401" s="534"/>
      <c r="AO401" s="534"/>
      <c r="AP401" s="534"/>
      <c r="AQ401" s="534"/>
      <c r="AR401" s="534"/>
      <c r="AS401" s="534"/>
      <c r="BB401" s="565" t="str">
        <f>IFERROR(#REF!/I401*100-100,"")</f>
        <v/>
      </c>
      <c r="BC401" s="565" t="e">
        <f>#REF!-I401</f>
        <v>#REF!</v>
      </c>
    </row>
    <row r="402" spans="1:55" x14ac:dyDescent="0.25">
      <c r="A402" s="568"/>
      <c r="AD402" s="534"/>
      <c r="AE402" s="534"/>
      <c r="AF402" s="534"/>
      <c r="AG402" s="534"/>
      <c r="AH402" s="534"/>
      <c r="AI402" s="534"/>
      <c r="AJ402" s="534"/>
      <c r="AK402" s="534"/>
      <c r="AL402" s="534"/>
      <c r="AM402" s="534"/>
      <c r="AN402" s="534"/>
      <c r="AO402" s="534"/>
      <c r="AP402" s="534"/>
      <c r="AQ402" s="534"/>
      <c r="AR402" s="534"/>
      <c r="AS402" s="534"/>
      <c r="BB402" s="565" t="str">
        <f>IFERROR(#REF!/I402*100-100,"")</f>
        <v/>
      </c>
      <c r="BC402" s="565" t="e">
        <f>#REF!-I402</f>
        <v>#REF!</v>
      </c>
    </row>
    <row r="403" spans="1:55" x14ac:dyDescent="0.25">
      <c r="A403" s="587"/>
      <c r="AD403" s="534"/>
      <c r="AE403" s="534"/>
      <c r="AF403" s="534"/>
      <c r="AG403" s="534"/>
      <c r="AH403" s="534"/>
      <c r="AI403" s="534"/>
      <c r="AJ403" s="534"/>
      <c r="AK403" s="534"/>
      <c r="AL403" s="534"/>
      <c r="AM403" s="534"/>
      <c r="AN403" s="534"/>
      <c r="AO403" s="534"/>
      <c r="AP403" s="534"/>
      <c r="AQ403" s="534"/>
      <c r="AR403" s="534"/>
      <c r="AS403" s="534"/>
      <c r="BB403" s="565" t="str">
        <f>IFERROR(#REF!/I403*100-100,"")</f>
        <v/>
      </c>
      <c r="BC403" s="565" t="e">
        <f>#REF!-I403</f>
        <v>#REF!</v>
      </c>
    </row>
    <row r="404" spans="1:55" x14ac:dyDescent="0.25">
      <c r="A404" s="587"/>
      <c r="AD404" s="534"/>
      <c r="AE404" s="534"/>
      <c r="AF404" s="534"/>
      <c r="AG404" s="534"/>
      <c r="AH404" s="534"/>
      <c r="AI404" s="534"/>
      <c r="AJ404" s="534"/>
      <c r="AK404" s="534"/>
      <c r="AL404" s="534"/>
      <c r="AM404" s="534"/>
      <c r="AN404" s="534"/>
      <c r="AO404" s="534"/>
      <c r="AP404" s="534"/>
      <c r="AQ404" s="534"/>
      <c r="AR404" s="534"/>
      <c r="AS404" s="534"/>
      <c r="BB404" s="565" t="str">
        <f>IFERROR(#REF!/I404*100-100,"")</f>
        <v/>
      </c>
      <c r="BC404" s="565" t="e">
        <f>#REF!-I404</f>
        <v>#REF!</v>
      </c>
    </row>
    <row r="405" spans="1:55" x14ac:dyDescent="0.25">
      <c r="A405" s="568"/>
      <c r="AD405" s="534"/>
      <c r="AE405" s="534"/>
      <c r="AF405" s="534"/>
      <c r="AG405" s="534"/>
      <c r="AH405" s="534"/>
      <c r="AI405" s="534"/>
      <c r="AJ405" s="534"/>
      <c r="AK405" s="534"/>
      <c r="AL405" s="534"/>
      <c r="AM405" s="534"/>
      <c r="AN405" s="534"/>
      <c r="AO405" s="534"/>
      <c r="AP405" s="534"/>
      <c r="AQ405" s="534"/>
      <c r="AR405" s="534"/>
      <c r="AS405" s="534"/>
      <c r="BB405" s="565" t="str">
        <f>IFERROR(#REF!/I405*100-100,"")</f>
        <v/>
      </c>
      <c r="BC405" s="565" t="e">
        <f>#REF!-I405</f>
        <v>#REF!</v>
      </c>
    </row>
    <row r="406" spans="1:55" x14ac:dyDescent="0.25">
      <c r="A406" s="587"/>
      <c r="AD406" s="534"/>
      <c r="AE406" s="534"/>
      <c r="AF406" s="534"/>
      <c r="AG406" s="534"/>
      <c r="AH406" s="534"/>
      <c r="AI406" s="534"/>
      <c r="AJ406" s="534"/>
      <c r="AK406" s="534"/>
      <c r="AL406" s="534"/>
      <c r="AM406" s="534"/>
      <c r="AN406" s="534"/>
      <c r="AO406" s="534"/>
      <c r="AP406" s="534"/>
      <c r="AQ406" s="534"/>
      <c r="AR406" s="534"/>
      <c r="AS406" s="534"/>
      <c r="BB406" s="565" t="str">
        <f>IFERROR(#REF!/I406*100-100,"")</f>
        <v/>
      </c>
      <c r="BC406" s="565" t="e">
        <f>#REF!-I406</f>
        <v>#REF!</v>
      </c>
    </row>
    <row r="407" spans="1:55" x14ac:dyDescent="0.25">
      <c r="A407" s="587"/>
      <c r="AD407" s="534"/>
      <c r="AE407" s="534"/>
      <c r="AF407" s="534"/>
      <c r="AG407" s="534"/>
      <c r="AH407" s="534"/>
      <c r="AI407" s="534"/>
      <c r="AJ407" s="534"/>
      <c r="AK407" s="534"/>
      <c r="AL407" s="534"/>
      <c r="AM407" s="534"/>
      <c r="AN407" s="534"/>
      <c r="AO407" s="534"/>
      <c r="AP407" s="534"/>
      <c r="AQ407" s="534"/>
      <c r="AR407" s="534"/>
      <c r="AS407" s="534"/>
      <c r="BB407" s="565" t="str">
        <f>IFERROR(#REF!/I407*100-100,"")</f>
        <v/>
      </c>
      <c r="BC407" s="565" t="e">
        <f>#REF!-I407</f>
        <v>#REF!</v>
      </c>
    </row>
    <row r="408" spans="1:55" x14ac:dyDescent="0.25">
      <c r="A408" s="587"/>
      <c r="AD408" s="534"/>
      <c r="AE408" s="534"/>
      <c r="AF408" s="534"/>
      <c r="AG408" s="534"/>
      <c r="AH408" s="534"/>
      <c r="AI408" s="534"/>
      <c r="AJ408" s="534"/>
      <c r="AK408" s="534"/>
      <c r="AL408" s="534"/>
      <c r="AM408" s="534"/>
      <c r="AN408" s="534"/>
      <c r="AO408" s="534"/>
      <c r="AP408" s="534"/>
      <c r="AQ408" s="534"/>
      <c r="AR408" s="534"/>
      <c r="AS408" s="534"/>
      <c r="BB408" s="565" t="str">
        <f>IFERROR(#REF!/I408*100-100,"")</f>
        <v/>
      </c>
      <c r="BC408" s="565" t="e">
        <f>#REF!-I408</f>
        <v>#REF!</v>
      </c>
    </row>
    <row r="409" spans="1:55" x14ac:dyDescent="0.25">
      <c r="A409" s="980"/>
      <c r="AD409" s="534"/>
      <c r="AE409" s="534"/>
      <c r="AF409" s="534"/>
      <c r="AG409" s="534"/>
      <c r="AH409" s="534"/>
      <c r="AI409" s="534"/>
      <c r="AJ409" s="534"/>
      <c r="AK409" s="534"/>
      <c r="AL409" s="534"/>
      <c r="AM409" s="534"/>
      <c r="AN409" s="534"/>
      <c r="AO409" s="534"/>
      <c r="AP409" s="534"/>
      <c r="AQ409" s="534"/>
      <c r="AR409" s="534"/>
      <c r="AS409" s="534"/>
      <c r="BB409" s="565" t="str">
        <f>IFERROR(#REF!/I409*100-100,"")</f>
        <v/>
      </c>
      <c r="BC409" s="565" t="e">
        <f>#REF!-I409</f>
        <v>#REF!</v>
      </c>
    </row>
    <row r="410" spans="1:55" x14ac:dyDescent="0.25">
      <c r="A410" s="587"/>
      <c r="AD410" s="534"/>
      <c r="AE410" s="534"/>
      <c r="AF410" s="534"/>
      <c r="AG410" s="534"/>
      <c r="AH410" s="534"/>
      <c r="AI410" s="534"/>
      <c r="AJ410" s="534"/>
      <c r="AK410" s="534"/>
      <c r="AL410" s="534"/>
      <c r="AM410" s="534"/>
      <c r="AN410" s="534"/>
      <c r="AO410" s="534"/>
      <c r="AP410" s="534"/>
      <c r="AQ410" s="534"/>
      <c r="AR410" s="534"/>
      <c r="AS410" s="534"/>
      <c r="BB410" s="565" t="str">
        <f>IFERROR(#REF!/I410*100-100,"")</f>
        <v/>
      </c>
      <c r="BC410" s="565" t="e">
        <f>#REF!-I410</f>
        <v>#REF!</v>
      </c>
    </row>
    <row r="411" spans="1:55" x14ac:dyDescent="0.25">
      <c r="A411" s="587"/>
      <c r="AD411" s="534"/>
      <c r="AE411" s="534"/>
      <c r="AF411" s="534"/>
      <c r="AG411" s="534"/>
      <c r="AH411" s="534"/>
      <c r="AI411" s="534"/>
      <c r="AJ411" s="534"/>
      <c r="AK411" s="534"/>
      <c r="AL411" s="534"/>
      <c r="AM411" s="534"/>
      <c r="AN411" s="534"/>
      <c r="AO411" s="534"/>
      <c r="AP411" s="534"/>
      <c r="AQ411" s="534"/>
      <c r="AR411" s="534"/>
      <c r="AS411" s="534"/>
      <c r="BB411" s="565" t="str">
        <f>IFERROR(#REF!/I411*100-100,"")</f>
        <v/>
      </c>
      <c r="BC411" s="565" t="e">
        <f>#REF!-I411</f>
        <v>#REF!</v>
      </c>
    </row>
    <row r="412" spans="1:55" x14ac:dyDescent="0.25">
      <c r="A412" s="587"/>
      <c r="AD412" s="534"/>
      <c r="AE412" s="534"/>
      <c r="AF412" s="534"/>
      <c r="AG412" s="534"/>
      <c r="AH412" s="534"/>
      <c r="AI412" s="534"/>
      <c r="AJ412" s="534"/>
      <c r="AK412" s="534"/>
      <c r="AL412" s="534"/>
      <c r="AM412" s="534"/>
      <c r="AN412" s="534"/>
      <c r="AO412" s="534"/>
      <c r="AP412" s="534"/>
      <c r="AQ412" s="534"/>
      <c r="AR412" s="534"/>
      <c r="AS412" s="534"/>
      <c r="BB412" s="565" t="str">
        <f>IFERROR(#REF!/I412*100-100,"")</f>
        <v/>
      </c>
      <c r="BC412" s="565" t="e">
        <f>#REF!-I412</f>
        <v>#REF!</v>
      </c>
    </row>
    <row r="413" spans="1:55" x14ac:dyDescent="0.25">
      <c r="A413" s="587"/>
      <c r="AD413" s="534"/>
      <c r="AE413" s="534"/>
      <c r="AF413" s="534"/>
      <c r="AG413" s="534"/>
      <c r="AH413" s="534"/>
      <c r="AI413" s="534"/>
      <c r="AJ413" s="534"/>
      <c r="AK413" s="534"/>
      <c r="AL413" s="534"/>
      <c r="AM413" s="534"/>
      <c r="AN413" s="534"/>
      <c r="AO413" s="534"/>
      <c r="AP413" s="534"/>
      <c r="AQ413" s="534"/>
      <c r="AR413" s="534"/>
      <c r="AS413" s="534"/>
      <c r="BB413" s="565" t="str">
        <f>IFERROR(#REF!/I413*100-100,"")</f>
        <v/>
      </c>
      <c r="BC413" s="565" t="e">
        <f>#REF!-I413</f>
        <v>#REF!</v>
      </c>
    </row>
    <row r="414" spans="1:55" x14ac:dyDescent="0.25">
      <c r="A414" s="587"/>
      <c r="AD414" s="534"/>
      <c r="AE414" s="534"/>
      <c r="AF414" s="534"/>
      <c r="AG414" s="534"/>
      <c r="AH414" s="534"/>
      <c r="AI414" s="534"/>
      <c r="AJ414" s="534"/>
      <c r="AK414" s="534"/>
      <c r="AL414" s="534"/>
      <c r="AM414" s="534"/>
      <c r="AN414" s="534"/>
      <c r="AO414" s="534"/>
      <c r="AP414" s="534"/>
      <c r="AQ414" s="534"/>
      <c r="AR414" s="534"/>
      <c r="AS414" s="534"/>
      <c r="BB414" s="565" t="str">
        <f>IFERROR(#REF!/I414*100-100,"")</f>
        <v/>
      </c>
      <c r="BC414" s="565" t="e">
        <f>#REF!-I414</f>
        <v>#REF!</v>
      </c>
    </row>
    <row r="415" spans="1:55" x14ac:dyDescent="0.25">
      <c r="A415" s="587"/>
      <c r="AD415" s="534"/>
      <c r="AE415" s="534"/>
      <c r="AF415" s="534"/>
      <c r="AG415" s="534"/>
      <c r="AH415" s="534"/>
      <c r="AI415" s="534"/>
      <c r="AJ415" s="534"/>
      <c r="AK415" s="534"/>
      <c r="AL415" s="534"/>
      <c r="AM415" s="534"/>
      <c r="AN415" s="534"/>
      <c r="AO415" s="534"/>
      <c r="AP415" s="534"/>
      <c r="AQ415" s="534"/>
      <c r="AR415" s="534"/>
      <c r="AS415" s="534"/>
      <c r="BB415" s="565" t="str">
        <f>IFERROR(#REF!/I415*100-100,"")</f>
        <v/>
      </c>
      <c r="BC415" s="565" t="e">
        <f>#REF!-I415</f>
        <v>#REF!</v>
      </c>
    </row>
    <row r="416" spans="1:55" x14ac:dyDescent="0.25">
      <c r="A416" s="587"/>
      <c r="AD416" s="534"/>
      <c r="AE416" s="534"/>
      <c r="AF416" s="534"/>
      <c r="AG416" s="534"/>
      <c r="AH416" s="534"/>
      <c r="AI416" s="534"/>
      <c r="AJ416" s="534"/>
      <c r="AK416" s="534"/>
      <c r="AL416" s="534"/>
      <c r="AM416" s="534"/>
      <c r="AN416" s="534"/>
      <c r="AO416" s="534"/>
      <c r="AP416" s="534"/>
      <c r="AQ416" s="534"/>
      <c r="AR416" s="534"/>
      <c r="AS416" s="534"/>
      <c r="BB416" s="565" t="str">
        <f>IFERROR(#REF!/I416*100-100,"")</f>
        <v/>
      </c>
      <c r="BC416" s="565" t="e">
        <f>#REF!-I416</f>
        <v>#REF!</v>
      </c>
    </row>
    <row r="417" spans="1:55" x14ac:dyDescent="0.25">
      <c r="A417" s="587"/>
      <c r="AD417" s="534"/>
      <c r="AE417" s="534"/>
      <c r="AF417" s="534"/>
      <c r="AG417" s="534"/>
      <c r="AH417" s="534"/>
      <c r="AI417" s="534"/>
      <c r="AJ417" s="534"/>
      <c r="AK417" s="534"/>
      <c r="AL417" s="534"/>
      <c r="AM417" s="534"/>
      <c r="AN417" s="534"/>
      <c r="AO417" s="534"/>
      <c r="AP417" s="534"/>
      <c r="AQ417" s="534"/>
      <c r="AR417" s="534"/>
      <c r="AS417" s="534"/>
      <c r="BB417" s="565" t="str">
        <f>IFERROR(#REF!/I417*100-100,"")</f>
        <v/>
      </c>
      <c r="BC417" s="565" t="e">
        <f>#REF!-I417</f>
        <v>#REF!</v>
      </c>
    </row>
    <row r="418" spans="1:55" x14ac:dyDescent="0.25">
      <c r="A418" s="587"/>
      <c r="AD418" s="534"/>
      <c r="AE418" s="534"/>
      <c r="AF418" s="534"/>
      <c r="AG418" s="534"/>
      <c r="AH418" s="534"/>
      <c r="AI418" s="534"/>
      <c r="AJ418" s="534"/>
      <c r="AK418" s="534"/>
      <c r="AL418" s="534"/>
      <c r="AM418" s="534"/>
      <c r="AN418" s="534"/>
      <c r="AO418" s="534"/>
      <c r="AP418" s="534"/>
      <c r="AQ418" s="534"/>
      <c r="AR418" s="534"/>
      <c r="AS418" s="534"/>
      <c r="BB418" s="565" t="str">
        <f>IFERROR(#REF!/I418*100-100,"")</f>
        <v/>
      </c>
      <c r="BC418" s="565" t="e">
        <f>#REF!-I418</f>
        <v>#REF!</v>
      </c>
    </row>
    <row r="419" spans="1:55" x14ac:dyDescent="0.25">
      <c r="A419" s="587"/>
      <c r="AD419" s="534"/>
      <c r="AE419" s="534"/>
      <c r="AF419" s="534"/>
      <c r="AG419" s="534"/>
      <c r="AH419" s="534"/>
      <c r="AI419" s="534"/>
      <c r="AJ419" s="534"/>
      <c r="AK419" s="534"/>
      <c r="AL419" s="534"/>
      <c r="AM419" s="534"/>
      <c r="AN419" s="534"/>
      <c r="AO419" s="534"/>
      <c r="AP419" s="534"/>
      <c r="AQ419" s="534"/>
      <c r="AR419" s="534"/>
      <c r="AS419" s="534"/>
      <c r="BB419" s="565" t="str">
        <f>IFERROR(#REF!/I419*100-100,"")</f>
        <v/>
      </c>
      <c r="BC419" s="565" t="e">
        <f>#REF!-I419</f>
        <v>#REF!</v>
      </c>
    </row>
    <row r="420" spans="1:55" x14ac:dyDescent="0.25">
      <c r="A420" s="587"/>
      <c r="AD420" s="534"/>
      <c r="AE420" s="534"/>
      <c r="AF420" s="534"/>
      <c r="AG420" s="534"/>
      <c r="AH420" s="534"/>
      <c r="AI420" s="534"/>
      <c r="AJ420" s="534"/>
      <c r="AK420" s="534"/>
      <c r="AL420" s="534"/>
      <c r="AM420" s="534"/>
      <c r="AN420" s="534"/>
      <c r="AO420" s="534"/>
      <c r="AP420" s="534"/>
      <c r="AQ420" s="534"/>
      <c r="AR420" s="534"/>
      <c r="AS420" s="534"/>
      <c r="BB420" s="565" t="str">
        <f>IFERROR(#REF!/I420*100-100,"")</f>
        <v/>
      </c>
      <c r="BC420" s="565" t="e">
        <f>#REF!-I420</f>
        <v>#REF!</v>
      </c>
    </row>
    <row r="421" spans="1:55" x14ac:dyDescent="0.25">
      <c r="A421" s="587"/>
      <c r="AD421" s="534"/>
      <c r="AE421" s="534"/>
      <c r="AF421" s="534"/>
      <c r="AG421" s="534"/>
      <c r="AH421" s="534"/>
      <c r="AI421" s="534"/>
      <c r="AJ421" s="534"/>
      <c r="AK421" s="534"/>
      <c r="AL421" s="534"/>
      <c r="AM421" s="534"/>
      <c r="AN421" s="534"/>
      <c r="AO421" s="534"/>
      <c r="AP421" s="534"/>
      <c r="AQ421" s="534"/>
      <c r="AR421" s="534"/>
      <c r="AS421" s="534"/>
      <c r="BB421" s="565" t="str">
        <f>IFERROR(#REF!/I421*100-100,"")</f>
        <v/>
      </c>
      <c r="BC421" s="565" t="e">
        <f>#REF!-I421</f>
        <v>#REF!</v>
      </c>
    </row>
    <row r="422" spans="1:55" x14ac:dyDescent="0.25">
      <c r="A422" s="587"/>
      <c r="AD422" s="534"/>
      <c r="AE422" s="534"/>
      <c r="AF422" s="534"/>
      <c r="AG422" s="534"/>
      <c r="AH422" s="534"/>
      <c r="AI422" s="534"/>
      <c r="AJ422" s="534"/>
      <c r="AK422" s="534"/>
      <c r="AL422" s="534"/>
      <c r="AM422" s="534"/>
      <c r="AN422" s="534"/>
      <c r="AO422" s="534"/>
      <c r="AP422" s="534"/>
      <c r="AQ422" s="534"/>
      <c r="AR422" s="534"/>
      <c r="AS422" s="534"/>
      <c r="BB422" s="565" t="str">
        <f>IFERROR(#REF!/I422*100-100,"")</f>
        <v/>
      </c>
      <c r="BC422" s="565" t="e">
        <f>#REF!-I422</f>
        <v>#REF!</v>
      </c>
    </row>
    <row r="423" spans="1:55" x14ac:dyDescent="0.25">
      <c r="A423" s="587"/>
      <c r="AD423" s="534"/>
      <c r="AE423" s="534"/>
      <c r="AF423" s="534"/>
      <c r="AG423" s="534"/>
      <c r="AH423" s="534"/>
      <c r="AI423" s="534"/>
      <c r="AJ423" s="534"/>
      <c r="AK423" s="534"/>
      <c r="AL423" s="534"/>
      <c r="AM423" s="534"/>
      <c r="AN423" s="534"/>
      <c r="AO423" s="534"/>
      <c r="AP423" s="534"/>
      <c r="AQ423" s="534"/>
      <c r="AR423" s="534"/>
      <c r="AS423" s="534"/>
      <c r="BB423" s="565" t="str">
        <f>IFERROR(#REF!/I423*100-100,"")</f>
        <v/>
      </c>
      <c r="BC423" s="565" t="e">
        <f>#REF!-I423</f>
        <v>#REF!</v>
      </c>
    </row>
    <row r="424" spans="1:55" x14ac:dyDescent="0.25">
      <c r="A424" s="587"/>
      <c r="AD424" s="534"/>
      <c r="AE424" s="534"/>
      <c r="AF424" s="534"/>
      <c r="AG424" s="534"/>
      <c r="AH424" s="534"/>
      <c r="AI424" s="534"/>
      <c r="AJ424" s="534"/>
      <c r="AK424" s="534"/>
      <c r="AL424" s="534"/>
      <c r="AM424" s="534"/>
      <c r="AN424" s="534"/>
      <c r="AO424" s="534"/>
      <c r="AP424" s="534"/>
      <c r="AQ424" s="534"/>
      <c r="AR424" s="534"/>
      <c r="AS424" s="534"/>
      <c r="BB424" s="565" t="str">
        <f>IFERROR(#REF!/I424*100-100,"")</f>
        <v/>
      </c>
      <c r="BC424" s="565" t="e">
        <f>#REF!-I424</f>
        <v>#REF!</v>
      </c>
    </row>
    <row r="425" spans="1:55" x14ac:dyDescent="0.25">
      <c r="A425" s="587"/>
      <c r="AD425" s="534"/>
      <c r="AE425" s="534"/>
      <c r="AF425" s="534"/>
      <c r="AG425" s="534"/>
      <c r="AH425" s="534"/>
      <c r="AI425" s="534"/>
      <c r="AJ425" s="534"/>
      <c r="AK425" s="534"/>
      <c r="AL425" s="534"/>
      <c r="AM425" s="534"/>
      <c r="AN425" s="534"/>
      <c r="AO425" s="534"/>
      <c r="AP425" s="534"/>
      <c r="AQ425" s="534"/>
      <c r="AR425" s="534"/>
      <c r="AS425" s="534"/>
      <c r="BB425" s="565" t="str">
        <f>IFERROR(#REF!/I425*100-100,"")</f>
        <v/>
      </c>
      <c r="BC425" s="565" t="e">
        <f>#REF!-I425</f>
        <v>#REF!</v>
      </c>
    </row>
    <row r="426" spans="1:55" x14ac:dyDescent="0.25">
      <c r="A426" s="587"/>
      <c r="AD426" s="534"/>
      <c r="AE426" s="534"/>
      <c r="AF426" s="534"/>
      <c r="AG426" s="534"/>
      <c r="AH426" s="534"/>
      <c r="AI426" s="534"/>
      <c r="AJ426" s="534"/>
      <c r="AK426" s="534"/>
      <c r="AL426" s="534"/>
      <c r="AM426" s="534"/>
      <c r="AN426" s="534"/>
      <c r="AO426" s="534"/>
      <c r="AP426" s="534"/>
      <c r="AQ426" s="534"/>
      <c r="AR426" s="534"/>
      <c r="AS426" s="534"/>
      <c r="BB426" s="565" t="str">
        <f>IFERROR(#REF!/I426*100-100,"")</f>
        <v/>
      </c>
      <c r="BC426" s="565" t="e">
        <f>#REF!-I426</f>
        <v>#REF!</v>
      </c>
    </row>
    <row r="427" spans="1:55" x14ac:dyDescent="0.25">
      <c r="A427" s="587"/>
      <c r="AD427" s="534"/>
      <c r="AE427" s="534"/>
      <c r="AF427" s="534"/>
      <c r="AG427" s="534"/>
      <c r="AH427" s="534"/>
      <c r="AI427" s="534"/>
      <c r="AJ427" s="534"/>
      <c r="AK427" s="534"/>
      <c r="AL427" s="534"/>
      <c r="AM427" s="534"/>
      <c r="AN427" s="534"/>
      <c r="AO427" s="534"/>
      <c r="AP427" s="534"/>
      <c r="AQ427" s="534"/>
      <c r="AR427" s="534"/>
      <c r="AS427" s="534"/>
      <c r="BB427" s="565" t="str">
        <f>IFERROR(#REF!/I427*100-100,"")</f>
        <v/>
      </c>
      <c r="BC427" s="565" t="e">
        <f>#REF!-I427</f>
        <v>#REF!</v>
      </c>
    </row>
    <row r="428" spans="1:55" x14ac:dyDescent="0.25">
      <c r="A428" s="587"/>
      <c r="AD428" s="534"/>
      <c r="AE428" s="534"/>
      <c r="AF428" s="534"/>
      <c r="AG428" s="534"/>
      <c r="AH428" s="534"/>
      <c r="AI428" s="534"/>
      <c r="AJ428" s="534"/>
      <c r="AK428" s="534"/>
      <c r="AL428" s="534"/>
      <c r="AM428" s="534"/>
      <c r="AN428" s="534"/>
      <c r="AO428" s="534"/>
      <c r="AP428" s="534"/>
      <c r="AQ428" s="534"/>
      <c r="AR428" s="534"/>
      <c r="AS428" s="534"/>
      <c r="BB428" s="565" t="str">
        <f>IFERROR(#REF!/I428*100-100,"")</f>
        <v/>
      </c>
      <c r="BC428" s="565" t="e">
        <f>#REF!-I428</f>
        <v>#REF!</v>
      </c>
    </row>
    <row r="429" spans="1:55" x14ac:dyDescent="0.25">
      <c r="A429" s="587"/>
      <c r="AD429" s="534"/>
      <c r="AE429" s="534"/>
      <c r="AF429" s="534"/>
      <c r="AG429" s="534"/>
      <c r="AH429" s="534"/>
      <c r="AI429" s="534"/>
      <c r="AJ429" s="534"/>
      <c r="AK429" s="534"/>
      <c r="AL429" s="534"/>
      <c r="AM429" s="534"/>
      <c r="AN429" s="534"/>
      <c r="AO429" s="534"/>
      <c r="AP429" s="534"/>
      <c r="AQ429" s="534"/>
      <c r="AR429" s="534"/>
      <c r="AS429" s="534"/>
      <c r="BB429" s="565" t="str">
        <f>IFERROR(#REF!/I429*100-100,"")</f>
        <v/>
      </c>
      <c r="BC429" s="565" t="e">
        <f>#REF!-I429</f>
        <v>#REF!</v>
      </c>
    </row>
    <row r="430" spans="1:55" x14ac:dyDescent="0.25">
      <c r="A430" s="587"/>
      <c r="AD430" s="534"/>
      <c r="AE430" s="534"/>
      <c r="AF430" s="534"/>
      <c r="AG430" s="534"/>
      <c r="AH430" s="534"/>
      <c r="AI430" s="534"/>
      <c r="AJ430" s="534"/>
      <c r="AK430" s="534"/>
      <c r="AL430" s="534"/>
      <c r="AM430" s="534"/>
      <c r="AN430" s="534"/>
      <c r="AO430" s="534"/>
      <c r="AP430" s="534"/>
      <c r="AQ430" s="534"/>
      <c r="AR430" s="534"/>
      <c r="AS430" s="534"/>
      <c r="BB430" s="565" t="str">
        <f>IFERROR(#REF!/I430*100-100,"")</f>
        <v/>
      </c>
      <c r="BC430" s="565" t="e">
        <f>#REF!-I430</f>
        <v>#REF!</v>
      </c>
    </row>
    <row r="431" spans="1:55" x14ac:dyDescent="0.25">
      <c r="A431" s="587"/>
      <c r="AD431" s="534"/>
      <c r="AE431" s="534"/>
      <c r="AF431" s="534"/>
      <c r="AG431" s="534"/>
      <c r="AH431" s="534"/>
      <c r="AI431" s="534"/>
      <c r="AJ431" s="534"/>
      <c r="AK431" s="534"/>
      <c r="AL431" s="534"/>
      <c r="AM431" s="534"/>
      <c r="AN431" s="534"/>
      <c r="AO431" s="534"/>
      <c r="AP431" s="534"/>
      <c r="AQ431" s="534"/>
      <c r="AR431" s="534"/>
      <c r="AS431" s="534"/>
      <c r="BB431" s="565" t="str">
        <f>IFERROR(#REF!/I431*100-100,"")</f>
        <v/>
      </c>
      <c r="BC431" s="565" t="e">
        <f>#REF!-I431</f>
        <v>#REF!</v>
      </c>
    </row>
    <row r="432" spans="1:55" x14ac:dyDescent="0.25">
      <c r="A432" s="587"/>
      <c r="AD432" s="534"/>
      <c r="AE432" s="534"/>
      <c r="AF432" s="534"/>
      <c r="AG432" s="534"/>
      <c r="AH432" s="534"/>
      <c r="AI432" s="534"/>
      <c r="AJ432" s="534"/>
      <c r="AK432" s="534"/>
      <c r="AL432" s="534"/>
      <c r="AM432" s="534"/>
      <c r="AN432" s="534"/>
      <c r="AO432" s="534"/>
      <c r="AP432" s="534"/>
      <c r="AQ432" s="534"/>
      <c r="AR432" s="534"/>
      <c r="AS432" s="534"/>
      <c r="BB432" s="565" t="str">
        <f>IFERROR(#REF!/I432*100-100,"")</f>
        <v/>
      </c>
      <c r="BC432" s="565" t="e">
        <f>#REF!-I432</f>
        <v>#REF!</v>
      </c>
    </row>
    <row r="433" spans="1:55" x14ac:dyDescent="0.25">
      <c r="A433" s="587"/>
      <c r="AD433" s="534"/>
      <c r="AE433" s="534"/>
      <c r="AF433" s="534"/>
      <c r="AG433" s="534"/>
      <c r="AH433" s="534"/>
      <c r="AI433" s="534"/>
      <c r="AJ433" s="534"/>
      <c r="AK433" s="534"/>
      <c r="AL433" s="534"/>
      <c r="AM433" s="534"/>
      <c r="AN433" s="534"/>
      <c r="AO433" s="534"/>
      <c r="AP433" s="534"/>
      <c r="AQ433" s="534"/>
      <c r="AR433" s="534"/>
      <c r="AS433" s="534"/>
      <c r="BB433" s="565" t="str">
        <f>IFERROR(#REF!/I433*100-100,"")</f>
        <v/>
      </c>
      <c r="BC433" s="565" t="e">
        <f>#REF!-I433</f>
        <v>#REF!</v>
      </c>
    </row>
    <row r="434" spans="1:55" x14ac:dyDescent="0.25">
      <c r="A434" s="587"/>
      <c r="AD434" s="534"/>
      <c r="AE434" s="534"/>
      <c r="AF434" s="534"/>
      <c r="AG434" s="534"/>
      <c r="AH434" s="534"/>
      <c r="AI434" s="534"/>
      <c r="AJ434" s="534"/>
      <c r="AK434" s="534"/>
      <c r="AL434" s="534"/>
      <c r="AM434" s="534"/>
      <c r="AN434" s="534"/>
      <c r="AO434" s="534"/>
      <c r="AP434" s="534"/>
      <c r="AQ434" s="534"/>
      <c r="AR434" s="534"/>
      <c r="AS434" s="534"/>
      <c r="BB434" s="565" t="str">
        <f>IFERROR(#REF!/I434*100-100,"")</f>
        <v/>
      </c>
      <c r="BC434" s="565" t="e">
        <f>#REF!-I434</f>
        <v>#REF!</v>
      </c>
    </row>
    <row r="435" spans="1:55" x14ac:dyDescent="0.25">
      <c r="A435" s="587"/>
      <c r="AD435" s="534"/>
      <c r="AE435" s="534"/>
      <c r="AF435" s="534"/>
      <c r="AG435" s="534"/>
      <c r="AH435" s="534"/>
      <c r="AI435" s="534"/>
      <c r="AJ435" s="534"/>
      <c r="AK435" s="534"/>
      <c r="AL435" s="534"/>
      <c r="AM435" s="534"/>
      <c r="AN435" s="534"/>
      <c r="AO435" s="534"/>
      <c r="AP435" s="534"/>
      <c r="AQ435" s="534"/>
      <c r="AR435" s="534"/>
      <c r="AS435" s="534"/>
      <c r="BB435" s="565" t="str">
        <f>IFERROR(#REF!/I435*100-100,"")</f>
        <v/>
      </c>
      <c r="BC435" s="565" t="e">
        <f>#REF!-I435</f>
        <v>#REF!</v>
      </c>
    </row>
    <row r="436" spans="1:55" x14ac:dyDescent="0.25">
      <c r="A436" s="587"/>
      <c r="AD436" s="534"/>
      <c r="AE436" s="534"/>
      <c r="AF436" s="534"/>
      <c r="AG436" s="534"/>
      <c r="AH436" s="534"/>
      <c r="AI436" s="534"/>
      <c r="AJ436" s="534"/>
      <c r="AK436" s="534"/>
      <c r="AL436" s="534"/>
      <c r="AM436" s="534"/>
      <c r="AN436" s="534"/>
      <c r="AO436" s="534"/>
      <c r="AP436" s="534"/>
      <c r="AQ436" s="534"/>
      <c r="AR436" s="534"/>
      <c r="AS436" s="534"/>
      <c r="BB436" s="565" t="str">
        <f>IFERROR(#REF!/I436*100-100,"")</f>
        <v/>
      </c>
      <c r="BC436" s="565" t="e">
        <f>#REF!-I436</f>
        <v>#REF!</v>
      </c>
    </row>
    <row r="437" spans="1:55" x14ac:dyDescent="0.25">
      <c r="A437" s="587"/>
      <c r="AD437" s="534"/>
      <c r="AE437" s="534"/>
      <c r="AF437" s="534"/>
      <c r="AG437" s="534"/>
      <c r="AH437" s="534"/>
      <c r="AI437" s="534"/>
      <c r="AJ437" s="534"/>
      <c r="AK437" s="534"/>
      <c r="AL437" s="534"/>
      <c r="AM437" s="534"/>
      <c r="AN437" s="534"/>
      <c r="AO437" s="534"/>
      <c r="AP437" s="534"/>
      <c r="AQ437" s="534"/>
      <c r="AR437" s="534"/>
      <c r="AS437" s="534"/>
      <c r="BB437" s="565" t="str">
        <f>IFERROR(#REF!/I437*100-100,"")</f>
        <v/>
      </c>
      <c r="BC437" s="565" t="e">
        <f>#REF!-I437</f>
        <v>#REF!</v>
      </c>
    </row>
    <row r="438" spans="1:55" x14ac:dyDescent="0.25">
      <c r="A438" s="587"/>
      <c r="AD438" s="534"/>
      <c r="AE438" s="534"/>
      <c r="AF438" s="534"/>
      <c r="AG438" s="534"/>
      <c r="AH438" s="534"/>
      <c r="AI438" s="534"/>
      <c r="AJ438" s="534"/>
      <c r="AK438" s="534"/>
      <c r="AL438" s="534"/>
      <c r="AM438" s="534"/>
      <c r="AN438" s="534"/>
      <c r="AO438" s="534"/>
      <c r="AP438" s="534"/>
      <c r="AQ438" s="534"/>
      <c r="AR438" s="534"/>
      <c r="AS438" s="534"/>
      <c r="BB438" s="565" t="str">
        <f>IFERROR(#REF!/I438*100-100,"")</f>
        <v/>
      </c>
      <c r="BC438" s="565" t="e">
        <f>#REF!-I438</f>
        <v>#REF!</v>
      </c>
    </row>
    <row r="439" spans="1:55" x14ac:dyDescent="0.25">
      <c r="A439" s="587"/>
      <c r="AD439" s="534"/>
      <c r="AE439" s="534"/>
      <c r="AF439" s="534"/>
      <c r="AG439" s="534"/>
      <c r="AH439" s="534"/>
      <c r="AI439" s="534"/>
      <c r="AJ439" s="534"/>
      <c r="AK439" s="534"/>
      <c r="AL439" s="534"/>
      <c r="AM439" s="534"/>
      <c r="AN439" s="534"/>
      <c r="AO439" s="534"/>
      <c r="AP439" s="534"/>
      <c r="AQ439" s="534"/>
      <c r="AR439" s="534"/>
      <c r="AS439" s="534"/>
      <c r="BB439" s="565" t="str">
        <f>IFERROR(#REF!/I439*100-100,"")</f>
        <v/>
      </c>
      <c r="BC439" s="565" t="e">
        <f>#REF!-I439</f>
        <v>#REF!</v>
      </c>
    </row>
    <row r="440" spans="1:55" x14ac:dyDescent="0.25">
      <c r="A440" s="587"/>
      <c r="AD440" s="534"/>
      <c r="AE440" s="534"/>
      <c r="AF440" s="534"/>
      <c r="AG440" s="534"/>
      <c r="AH440" s="534"/>
      <c r="AI440" s="534"/>
      <c r="AJ440" s="534"/>
      <c r="AK440" s="534"/>
      <c r="AL440" s="534"/>
      <c r="AM440" s="534"/>
      <c r="AN440" s="534"/>
      <c r="AO440" s="534"/>
      <c r="AP440" s="534"/>
      <c r="AQ440" s="534"/>
      <c r="AR440" s="534"/>
      <c r="AS440" s="534"/>
      <c r="BB440" s="565" t="str">
        <f>IFERROR(#REF!/I440*100-100,"")</f>
        <v/>
      </c>
      <c r="BC440" s="565" t="e">
        <f>#REF!-I440</f>
        <v>#REF!</v>
      </c>
    </row>
    <row r="441" spans="1:55" x14ac:dyDescent="0.25">
      <c r="A441" s="587"/>
      <c r="AD441" s="534"/>
      <c r="AE441" s="534"/>
      <c r="AF441" s="534"/>
      <c r="AG441" s="534"/>
      <c r="AH441" s="534"/>
      <c r="AI441" s="534"/>
      <c r="AJ441" s="534"/>
      <c r="AK441" s="534"/>
      <c r="AL441" s="534"/>
      <c r="AM441" s="534"/>
      <c r="AN441" s="534"/>
      <c r="AO441" s="534"/>
      <c r="AP441" s="534"/>
      <c r="AQ441" s="534"/>
      <c r="AR441" s="534"/>
      <c r="AS441" s="534"/>
      <c r="BB441" s="565" t="str">
        <f>IFERROR(#REF!/I441*100-100,"")</f>
        <v/>
      </c>
      <c r="BC441" s="565" t="e">
        <f>#REF!-I441</f>
        <v>#REF!</v>
      </c>
    </row>
    <row r="442" spans="1:55" x14ac:dyDescent="0.25">
      <c r="A442" s="587"/>
      <c r="AD442" s="534"/>
      <c r="AE442" s="534"/>
      <c r="AF442" s="534"/>
      <c r="AG442" s="534"/>
      <c r="AH442" s="534"/>
      <c r="AI442" s="534"/>
      <c r="AJ442" s="534"/>
      <c r="AK442" s="534"/>
      <c r="AL442" s="534"/>
      <c r="AM442" s="534"/>
      <c r="AN442" s="534"/>
      <c r="AO442" s="534"/>
      <c r="AP442" s="534"/>
      <c r="AQ442" s="534"/>
      <c r="AR442" s="534"/>
      <c r="AS442" s="534"/>
      <c r="BB442" s="565" t="str">
        <f>IFERROR(#REF!/I442*100-100,"")</f>
        <v/>
      </c>
      <c r="BC442" s="565" t="e">
        <f>#REF!-I442</f>
        <v>#REF!</v>
      </c>
    </row>
    <row r="443" spans="1:55" x14ac:dyDescent="0.25">
      <c r="A443" s="587"/>
      <c r="AD443" s="534"/>
      <c r="AE443" s="534"/>
      <c r="AF443" s="534"/>
      <c r="AG443" s="534"/>
      <c r="AH443" s="534"/>
      <c r="AI443" s="534"/>
      <c r="AJ443" s="534"/>
      <c r="AK443" s="534"/>
      <c r="AL443" s="534"/>
      <c r="AM443" s="534"/>
      <c r="AN443" s="534"/>
      <c r="AO443" s="534"/>
      <c r="AP443" s="534"/>
      <c r="AQ443" s="534"/>
      <c r="AR443" s="534"/>
      <c r="AS443" s="534"/>
      <c r="BB443" s="565" t="str">
        <f>IFERROR(#REF!/I443*100-100,"")</f>
        <v/>
      </c>
      <c r="BC443" s="565" t="e">
        <f>#REF!-I443</f>
        <v>#REF!</v>
      </c>
    </row>
    <row r="444" spans="1:55" x14ac:dyDescent="0.25">
      <c r="A444" s="587"/>
      <c r="AD444" s="534"/>
      <c r="AE444" s="534"/>
      <c r="AF444" s="534"/>
      <c r="AG444" s="534"/>
      <c r="AH444" s="534"/>
      <c r="AI444" s="534"/>
      <c r="AJ444" s="534"/>
      <c r="AK444" s="534"/>
      <c r="AL444" s="534"/>
      <c r="AM444" s="534"/>
      <c r="AN444" s="534"/>
      <c r="AO444" s="534"/>
      <c r="AP444" s="534"/>
      <c r="AQ444" s="534"/>
      <c r="AR444" s="534"/>
      <c r="AS444" s="534"/>
      <c r="BB444" s="565" t="str">
        <f>IFERROR(#REF!/I444*100-100,"")</f>
        <v/>
      </c>
      <c r="BC444" s="565" t="e">
        <f>#REF!-I444</f>
        <v>#REF!</v>
      </c>
    </row>
    <row r="445" spans="1:55" x14ac:dyDescent="0.25">
      <c r="A445" s="587"/>
      <c r="AD445" s="534"/>
      <c r="AE445" s="534"/>
      <c r="AF445" s="534"/>
      <c r="AG445" s="534"/>
      <c r="AH445" s="534"/>
      <c r="AI445" s="534"/>
      <c r="AJ445" s="534"/>
      <c r="AK445" s="534"/>
      <c r="AL445" s="534"/>
      <c r="AM445" s="534"/>
      <c r="AN445" s="534"/>
      <c r="AO445" s="534"/>
      <c r="AP445" s="534"/>
      <c r="AQ445" s="534"/>
      <c r="AR445" s="534"/>
      <c r="AS445" s="534"/>
      <c r="BB445" s="565" t="str">
        <f>IFERROR(#REF!/I445*100-100,"")</f>
        <v/>
      </c>
      <c r="BC445" s="565" t="e">
        <f>#REF!-I445</f>
        <v>#REF!</v>
      </c>
    </row>
    <row r="446" spans="1:55" x14ac:dyDescent="0.25">
      <c r="A446" s="587"/>
      <c r="AD446" s="534"/>
      <c r="AE446" s="534"/>
      <c r="AF446" s="534"/>
      <c r="AG446" s="534"/>
      <c r="AH446" s="534"/>
      <c r="AI446" s="534"/>
      <c r="AJ446" s="534"/>
      <c r="AK446" s="534"/>
      <c r="AL446" s="534"/>
      <c r="AM446" s="534"/>
      <c r="AN446" s="534"/>
      <c r="AO446" s="534"/>
      <c r="AP446" s="534"/>
      <c r="AQ446" s="534"/>
      <c r="AR446" s="534"/>
      <c r="AS446" s="534"/>
      <c r="BB446" s="565" t="str">
        <f>IFERROR(#REF!/I446*100-100,"")</f>
        <v/>
      </c>
      <c r="BC446" s="565" t="e">
        <f>#REF!-I446</f>
        <v>#REF!</v>
      </c>
    </row>
    <row r="447" spans="1:55" x14ac:dyDescent="0.25">
      <c r="A447" s="587"/>
      <c r="AD447" s="534"/>
      <c r="AE447" s="534"/>
      <c r="AF447" s="534"/>
      <c r="AG447" s="534"/>
      <c r="AH447" s="534"/>
      <c r="AI447" s="534"/>
      <c r="AJ447" s="534"/>
      <c r="AK447" s="534"/>
      <c r="AL447" s="534"/>
      <c r="AM447" s="534"/>
      <c r="AN447" s="534"/>
      <c r="AO447" s="534"/>
      <c r="AP447" s="534"/>
      <c r="AQ447" s="534"/>
      <c r="AR447" s="534"/>
      <c r="AS447" s="534"/>
      <c r="BB447" s="565" t="str">
        <f>IFERROR(#REF!/I447*100-100,"")</f>
        <v/>
      </c>
      <c r="BC447" s="565" t="e">
        <f>#REF!-I447</f>
        <v>#REF!</v>
      </c>
    </row>
    <row r="448" spans="1:55" x14ac:dyDescent="0.25">
      <c r="A448" s="587"/>
      <c r="AD448" s="534"/>
      <c r="AE448" s="534"/>
      <c r="AF448" s="534"/>
      <c r="AG448" s="534"/>
      <c r="AH448" s="534"/>
      <c r="AI448" s="534"/>
      <c r="AJ448" s="534"/>
      <c r="AK448" s="534"/>
      <c r="AL448" s="534"/>
      <c r="AM448" s="534"/>
      <c r="AN448" s="534"/>
      <c r="AO448" s="534"/>
      <c r="AP448" s="534"/>
      <c r="AQ448" s="534"/>
      <c r="AR448" s="534"/>
      <c r="AS448" s="534"/>
      <c r="BB448" s="565" t="str">
        <f>IFERROR(#REF!/I448*100-100,"")</f>
        <v/>
      </c>
      <c r="BC448" s="565" t="e">
        <f>#REF!-I448</f>
        <v>#REF!</v>
      </c>
    </row>
    <row r="449" spans="1:55" x14ac:dyDescent="0.25">
      <c r="A449" s="587"/>
      <c r="AD449" s="534"/>
      <c r="AE449" s="534"/>
      <c r="AF449" s="534"/>
      <c r="AG449" s="534"/>
      <c r="AH449" s="534"/>
      <c r="AI449" s="534"/>
      <c r="AJ449" s="534"/>
      <c r="AK449" s="534"/>
      <c r="AL449" s="534"/>
      <c r="AM449" s="534"/>
      <c r="AN449" s="534"/>
      <c r="AO449" s="534"/>
      <c r="AP449" s="534"/>
      <c r="AQ449" s="534"/>
      <c r="AR449" s="534"/>
      <c r="AS449" s="534"/>
      <c r="BB449" s="565" t="str">
        <f>IFERROR(#REF!/I449*100-100,"")</f>
        <v/>
      </c>
      <c r="BC449" s="565" t="e">
        <f>#REF!-I449</f>
        <v>#REF!</v>
      </c>
    </row>
    <row r="450" spans="1:55" x14ac:dyDescent="0.25">
      <c r="A450" s="587"/>
      <c r="AD450" s="534"/>
      <c r="AE450" s="534"/>
      <c r="AF450" s="534"/>
      <c r="AG450" s="534"/>
      <c r="AH450" s="534"/>
      <c r="AI450" s="534"/>
      <c r="AJ450" s="534"/>
      <c r="AK450" s="534"/>
      <c r="AL450" s="534"/>
      <c r="AM450" s="534"/>
      <c r="AN450" s="534"/>
      <c r="AO450" s="534"/>
      <c r="AP450" s="534"/>
      <c r="AQ450" s="534"/>
      <c r="AR450" s="534"/>
      <c r="AS450" s="534"/>
      <c r="BB450" s="565" t="str">
        <f>IFERROR(#REF!/I450*100-100,"")</f>
        <v/>
      </c>
      <c r="BC450" s="565" t="e">
        <f>#REF!-I450</f>
        <v>#REF!</v>
      </c>
    </row>
    <row r="451" spans="1:55" x14ac:dyDescent="0.25">
      <c r="A451" s="587"/>
      <c r="AD451" s="534"/>
      <c r="AE451" s="534"/>
      <c r="AF451" s="534"/>
      <c r="AG451" s="534"/>
      <c r="AH451" s="534"/>
      <c r="AI451" s="534"/>
      <c r="AJ451" s="534"/>
      <c r="AK451" s="534"/>
      <c r="AL451" s="534"/>
      <c r="AM451" s="534"/>
      <c r="AN451" s="534"/>
      <c r="AO451" s="534"/>
      <c r="AP451" s="534"/>
      <c r="AQ451" s="534"/>
      <c r="AR451" s="534"/>
      <c r="AS451" s="534"/>
      <c r="BB451" s="565" t="str">
        <f>IFERROR(#REF!/I451*100-100,"")</f>
        <v/>
      </c>
      <c r="BC451" s="565" t="e">
        <f>#REF!-I451</f>
        <v>#REF!</v>
      </c>
    </row>
    <row r="452" spans="1:55" x14ac:dyDescent="0.25">
      <c r="A452" s="587"/>
      <c r="AD452" s="534"/>
      <c r="AE452" s="534"/>
      <c r="AF452" s="534"/>
      <c r="AG452" s="534"/>
      <c r="AH452" s="534"/>
      <c r="AI452" s="534"/>
      <c r="AJ452" s="534"/>
      <c r="AK452" s="534"/>
      <c r="AL452" s="534"/>
      <c r="AM452" s="534"/>
      <c r="AN452" s="534"/>
      <c r="AO452" s="534"/>
      <c r="AP452" s="534"/>
      <c r="AQ452" s="534"/>
      <c r="AR452" s="534"/>
      <c r="AS452" s="534"/>
      <c r="BB452" s="565" t="str">
        <f>IFERROR(#REF!/I452*100-100,"")</f>
        <v/>
      </c>
      <c r="BC452" s="565" t="e">
        <f>#REF!-I452</f>
        <v>#REF!</v>
      </c>
    </row>
    <row r="453" spans="1:55" x14ac:dyDescent="0.25">
      <c r="A453" s="587"/>
      <c r="AD453" s="534"/>
      <c r="AE453" s="534"/>
      <c r="AF453" s="534"/>
      <c r="AG453" s="534"/>
      <c r="AH453" s="534"/>
      <c r="AI453" s="534"/>
      <c r="AJ453" s="534"/>
      <c r="AK453" s="534"/>
      <c r="AL453" s="534"/>
      <c r="AM453" s="534"/>
      <c r="AN453" s="534"/>
      <c r="AO453" s="534"/>
      <c r="AP453" s="534"/>
      <c r="AQ453" s="534"/>
      <c r="AR453" s="534"/>
      <c r="AS453" s="534"/>
      <c r="BB453" s="565" t="str">
        <f>IFERROR(#REF!/I453*100-100,"")</f>
        <v/>
      </c>
      <c r="BC453" s="565" t="e">
        <f>#REF!-I453</f>
        <v>#REF!</v>
      </c>
    </row>
    <row r="454" spans="1:55" x14ac:dyDescent="0.25">
      <c r="A454" s="587"/>
      <c r="AD454" s="534"/>
      <c r="AE454" s="534"/>
      <c r="AF454" s="534"/>
      <c r="AG454" s="534"/>
      <c r="AH454" s="534"/>
      <c r="AI454" s="534"/>
      <c r="AJ454" s="534"/>
      <c r="AK454" s="534"/>
      <c r="AL454" s="534"/>
      <c r="AM454" s="534"/>
      <c r="AN454" s="534"/>
      <c r="AO454" s="534"/>
      <c r="AP454" s="534"/>
      <c r="AQ454" s="534"/>
      <c r="AR454" s="534"/>
      <c r="AS454" s="534"/>
      <c r="BB454" s="565" t="str">
        <f>IFERROR(#REF!/I454*100-100,"")</f>
        <v/>
      </c>
      <c r="BC454" s="565" t="e">
        <f>#REF!-I454</f>
        <v>#REF!</v>
      </c>
    </row>
    <row r="455" spans="1:55" x14ac:dyDescent="0.25">
      <c r="A455" s="587"/>
      <c r="AD455" s="534"/>
      <c r="AE455" s="534"/>
      <c r="AF455" s="534"/>
      <c r="AG455" s="534"/>
      <c r="AH455" s="534"/>
      <c r="AI455" s="534"/>
      <c r="AJ455" s="534"/>
      <c r="AK455" s="534"/>
      <c r="AL455" s="534"/>
      <c r="AM455" s="534"/>
      <c r="AN455" s="534"/>
      <c r="AO455" s="534"/>
      <c r="AP455" s="534"/>
      <c r="AQ455" s="534"/>
      <c r="AR455" s="534"/>
      <c r="AS455" s="534"/>
      <c r="BB455" s="565" t="str">
        <f>IFERROR(#REF!/I455*100-100,"")</f>
        <v/>
      </c>
      <c r="BC455" s="565" t="e">
        <f>#REF!-I455</f>
        <v>#REF!</v>
      </c>
    </row>
    <row r="456" spans="1:55" x14ac:dyDescent="0.25">
      <c r="A456" s="587"/>
      <c r="AD456" s="534"/>
      <c r="AE456" s="534"/>
      <c r="AF456" s="534"/>
      <c r="AG456" s="534"/>
      <c r="AH456" s="534"/>
      <c r="AI456" s="534"/>
      <c r="AJ456" s="534"/>
      <c r="AK456" s="534"/>
      <c r="AL456" s="534"/>
      <c r="AM456" s="534"/>
      <c r="AN456" s="534"/>
      <c r="AO456" s="534"/>
      <c r="AP456" s="534"/>
      <c r="AQ456" s="534"/>
      <c r="AR456" s="534"/>
      <c r="AS456" s="534"/>
      <c r="BB456" s="565" t="str">
        <f>IFERROR(#REF!/I456*100-100,"")</f>
        <v/>
      </c>
      <c r="BC456" s="565" t="e">
        <f>#REF!-I456</f>
        <v>#REF!</v>
      </c>
    </row>
    <row r="457" spans="1:55" x14ac:dyDescent="0.25">
      <c r="A457" s="587"/>
      <c r="AD457" s="534"/>
      <c r="AE457" s="534"/>
      <c r="AF457" s="534"/>
      <c r="AG457" s="534"/>
      <c r="AH457" s="534"/>
      <c r="AI457" s="534"/>
      <c r="AJ457" s="534"/>
      <c r="AK457" s="534"/>
      <c r="AL457" s="534"/>
      <c r="AM457" s="534"/>
      <c r="AN457" s="534"/>
      <c r="AO457" s="534"/>
      <c r="AP457" s="534"/>
      <c r="AQ457" s="534"/>
      <c r="AR457" s="534"/>
      <c r="AS457" s="534"/>
      <c r="BB457" s="565" t="str">
        <f>IFERROR(#REF!/I457*100-100,"")</f>
        <v/>
      </c>
      <c r="BC457" s="565" t="e">
        <f>#REF!-I457</f>
        <v>#REF!</v>
      </c>
    </row>
    <row r="458" spans="1:55" x14ac:dyDescent="0.25">
      <c r="A458" s="587"/>
      <c r="AD458" s="534"/>
      <c r="AE458" s="534"/>
      <c r="AF458" s="534"/>
      <c r="AG458" s="534"/>
      <c r="AH458" s="534"/>
      <c r="AI458" s="534"/>
      <c r="AJ458" s="534"/>
      <c r="AK458" s="534"/>
      <c r="AL458" s="534"/>
      <c r="AM458" s="534"/>
      <c r="AN458" s="534"/>
      <c r="AO458" s="534"/>
      <c r="AP458" s="534"/>
      <c r="AQ458" s="534"/>
      <c r="AR458" s="534"/>
      <c r="AS458" s="534"/>
      <c r="BB458" s="565" t="str">
        <f>IFERROR(#REF!/I458*100-100,"")</f>
        <v/>
      </c>
      <c r="BC458" s="565" t="e">
        <f>#REF!-I458</f>
        <v>#REF!</v>
      </c>
    </row>
    <row r="459" spans="1:55" x14ac:dyDescent="0.25">
      <c r="A459" s="587"/>
      <c r="AD459" s="534"/>
      <c r="AE459" s="534"/>
      <c r="AF459" s="534"/>
      <c r="AG459" s="534"/>
      <c r="AH459" s="534"/>
      <c r="AI459" s="534"/>
      <c r="AJ459" s="534"/>
      <c r="AK459" s="534"/>
      <c r="AL459" s="534"/>
      <c r="AM459" s="534"/>
      <c r="AN459" s="534"/>
      <c r="AO459" s="534"/>
      <c r="AP459" s="534"/>
      <c r="AQ459" s="534"/>
      <c r="AR459" s="534"/>
      <c r="AS459" s="534"/>
      <c r="BB459" s="565" t="str">
        <f>IFERROR(#REF!/I459*100-100,"")</f>
        <v/>
      </c>
      <c r="BC459" s="565" t="e">
        <f>#REF!-I459</f>
        <v>#REF!</v>
      </c>
    </row>
    <row r="460" spans="1:55" x14ac:dyDescent="0.25">
      <c r="A460" s="587"/>
      <c r="AD460" s="534"/>
      <c r="AE460" s="534"/>
      <c r="AF460" s="534"/>
      <c r="AG460" s="534"/>
      <c r="AH460" s="534"/>
      <c r="AI460" s="534"/>
      <c r="AJ460" s="534"/>
      <c r="AK460" s="534"/>
      <c r="AL460" s="534"/>
      <c r="AM460" s="534"/>
      <c r="AN460" s="534"/>
      <c r="AO460" s="534"/>
      <c r="AP460" s="534"/>
      <c r="AQ460" s="534"/>
      <c r="AR460" s="534"/>
      <c r="AS460" s="534"/>
      <c r="BB460" s="565" t="str">
        <f>IFERROR(#REF!/I460*100-100,"")</f>
        <v/>
      </c>
      <c r="BC460" s="565" t="e">
        <f>#REF!-I460</f>
        <v>#REF!</v>
      </c>
    </row>
    <row r="461" spans="1:55" x14ac:dyDescent="0.25">
      <c r="A461" s="587"/>
      <c r="AD461" s="534"/>
      <c r="AE461" s="534"/>
      <c r="AF461" s="534"/>
      <c r="AG461" s="534"/>
      <c r="AH461" s="534"/>
      <c r="AI461" s="534"/>
      <c r="AJ461" s="534"/>
      <c r="AK461" s="534"/>
      <c r="AL461" s="534"/>
      <c r="AM461" s="534"/>
      <c r="AN461" s="534"/>
      <c r="AO461" s="534"/>
      <c r="AP461" s="534"/>
      <c r="AQ461" s="534"/>
      <c r="AR461" s="534"/>
      <c r="AS461" s="534"/>
      <c r="BB461" s="565" t="str">
        <f>IFERROR(#REF!/I461*100-100,"")</f>
        <v/>
      </c>
      <c r="BC461" s="565" t="e">
        <f>#REF!-I461</f>
        <v>#REF!</v>
      </c>
    </row>
    <row r="462" spans="1:55" x14ac:dyDescent="0.25">
      <c r="A462" s="587"/>
      <c r="AD462" s="534"/>
      <c r="AE462" s="534"/>
      <c r="AF462" s="534"/>
      <c r="AG462" s="534"/>
      <c r="AH462" s="534"/>
      <c r="AI462" s="534"/>
      <c r="AJ462" s="534"/>
      <c r="AK462" s="534"/>
      <c r="AL462" s="534"/>
      <c r="AM462" s="534"/>
      <c r="AN462" s="534"/>
      <c r="AO462" s="534"/>
      <c r="AP462" s="534"/>
      <c r="AQ462" s="534"/>
      <c r="AR462" s="534"/>
      <c r="AS462" s="534"/>
      <c r="BB462" s="565" t="str">
        <f>IFERROR(#REF!/I462*100-100,"")</f>
        <v/>
      </c>
      <c r="BC462" s="565" t="e">
        <f>#REF!-I462</f>
        <v>#REF!</v>
      </c>
    </row>
    <row r="463" spans="1:55" x14ac:dyDescent="0.25">
      <c r="A463" s="587"/>
      <c r="AD463" s="534"/>
      <c r="AE463" s="534"/>
      <c r="AF463" s="534"/>
      <c r="AG463" s="534"/>
      <c r="AH463" s="534"/>
      <c r="AI463" s="534"/>
      <c r="AJ463" s="534"/>
      <c r="AK463" s="534"/>
      <c r="AL463" s="534"/>
      <c r="AM463" s="534"/>
      <c r="AN463" s="534"/>
      <c r="AO463" s="534"/>
      <c r="AP463" s="534"/>
      <c r="AQ463" s="534"/>
      <c r="AR463" s="534"/>
      <c r="AS463" s="534"/>
      <c r="BB463" s="565" t="str">
        <f>IFERROR(#REF!/I463*100-100,"")</f>
        <v/>
      </c>
      <c r="BC463" s="565" t="e">
        <f>#REF!-I463</f>
        <v>#REF!</v>
      </c>
    </row>
    <row r="464" spans="1:55" x14ac:dyDescent="0.25">
      <c r="A464" s="587"/>
      <c r="AD464" s="534"/>
      <c r="AE464" s="534"/>
      <c r="AF464" s="534"/>
      <c r="AG464" s="534"/>
      <c r="AH464" s="534"/>
      <c r="AI464" s="534"/>
      <c r="AJ464" s="534"/>
      <c r="AK464" s="534"/>
      <c r="AL464" s="534"/>
      <c r="AM464" s="534"/>
      <c r="AN464" s="534"/>
      <c r="AO464" s="534"/>
      <c r="AP464" s="534"/>
      <c r="AQ464" s="534"/>
      <c r="AR464" s="534"/>
      <c r="AS464" s="534"/>
      <c r="BB464" s="565" t="str">
        <f>IFERROR(#REF!/I464*100-100,"")</f>
        <v/>
      </c>
      <c r="BC464" s="565" t="e">
        <f>#REF!-I464</f>
        <v>#REF!</v>
      </c>
    </row>
    <row r="465" spans="1:55" x14ac:dyDescent="0.25">
      <c r="A465" s="568"/>
      <c r="AD465" s="534"/>
      <c r="AE465" s="534"/>
      <c r="AF465" s="534"/>
      <c r="AG465" s="534"/>
      <c r="AH465" s="534"/>
      <c r="AI465" s="534"/>
      <c r="AJ465" s="534"/>
      <c r="AK465" s="534"/>
      <c r="AL465" s="534"/>
      <c r="AM465" s="534"/>
      <c r="AN465" s="534"/>
      <c r="AO465" s="534"/>
      <c r="AP465" s="534"/>
      <c r="AQ465" s="534"/>
      <c r="AR465" s="534"/>
      <c r="AS465" s="534"/>
      <c r="BB465" s="565" t="str">
        <f>IFERROR(#REF!/I465*100-100,"")</f>
        <v/>
      </c>
      <c r="BC465" s="565" t="e">
        <f>#REF!-I465</f>
        <v>#REF!</v>
      </c>
    </row>
    <row r="466" spans="1:55" x14ac:dyDescent="0.25">
      <c r="A466" s="587"/>
      <c r="AD466" s="534"/>
      <c r="AE466" s="534"/>
      <c r="AF466" s="534"/>
      <c r="AG466" s="534"/>
      <c r="AH466" s="534"/>
      <c r="AI466" s="534"/>
      <c r="AJ466" s="534"/>
      <c r="AK466" s="534"/>
      <c r="AL466" s="534"/>
      <c r="AM466" s="534"/>
      <c r="AN466" s="534"/>
      <c r="AO466" s="534"/>
      <c r="AP466" s="534"/>
      <c r="AQ466" s="534"/>
      <c r="AR466" s="534"/>
      <c r="AS466" s="534"/>
      <c r="BB466" s="565" t="str">
        <f>IFERROR(#REF!/I466*100-100,"")</f>
        <v/>
      </c>
      <c r="BC466" s="565" t="e">
        <f>#REF!-I466</f>
        <v>#REF!</v>
      </c>
    </row>
    <row r="467" spans="1:55" x14ac:dyDescent="0.25">
      <c r="A467" s="587"/>
      <c r="AD467" s="534"/>
      <c r="AE467" s="534"/>
      <c r="AF467" s="534"/>
      <c r="AG467" s="534"/>
      <c r="AH467" s="534"/>
      <c r="AI467" s="534"/>
      <c r="AJ467" s="534"/>
      <c r="AK467" s="534"/>
      <c r="AL467" s="534"/>
      <c r="AM467" s="534"/>
      <c r="AN467" s="534"/>
      <c r="AO467" s="534"/>
      <c r="AP467" s="534"/>
      <c r="AQ467" s="534"/>
      <c r="AR467" s="534"/>
      <c r="AS467" s="534"/>
      <c r="BB467" s="565" t="str">
        <f>IFERROR(#REF!/I467*100-100,"")</f>
        <v/>
      </c>
      <c r="BC467" s="565" t="e">
        <f>#REF!-I467</f>
        <v>#REF!</v>
      </c>
    </row>
    <row r="468" spans="1:55" x14ac:dyDescent="0.25">
      <c r="A468" s="587"/>
      <c r="AD468" s="534"/>
      <c r="AE468" s="534"/>
      <c r="AF468" s="534"/>
      <c r="AG468" s="534"/>
      <c r="AH468" s="534"/>
      <c r="AI468" s="534"/>
      <c r="AJ468" s="534"/>
      <c r="AK468" s="534"/>
      <c r="AL468" s="534"/>
      <c r="AM468" s="534"/>
      <c r="AN468" s="534"/>
      <c r="AO468" s="534"/>
      <c r="AP468" s="534"/>
      <c r="AQ468" s="534"/>
      <c r="AR468" s="534"/>
      <c r="AS468" s="534"/>
      <c r="BB468" s="565" t="str">
        <f>IFERROR(#REF!/I468*100-100,"")</f>
        <v/>
      </c>
      <c r="BC468" s="565" t="e">
        <f>#REF!-I468</f>
        <v>#REF!</v>
      </c>
    </row>
    <row r="469" spans="1:55" x14ac:dyDescent="0.25">
      <c r="A469" s="587"/>
      <c r="AD469" s="534"/>
      <c r="AE469" s="534"/>
      <c r="AF469" s="534"/>
      <c r="AG469" s="534"/>
      <c r="AH469" s="534"/>
      <c r="AI469" s="534"/>
      <c r="AJ469" s="534"/>
      <c r="AK469" s="534"/>
      <c r="AL469" s="534"/>
      <c r="AM469" s="534"/>
      <c r="AN469" s="534"/>
      <c r="AO469" s="534"/>
      <c r="AP469" s="534"/>
      <c r="AQ469" s="534"/>
      <c r="AR469" s="534"/>
      <c r="AS469" s="534"/>
      <c r="BB469" s="565" t="str">
        <f>IFERROR(#REF!/I469*100-100,"")</f>
        <v/>
      </c>
      <c r="BC469" s="565" t="e">
        <f>#REF!-I469</f>
        <v>#REF!</v>
      </c>
    </row>
    <row r="470" spans="1:55" x14ac:dyDescent="0.25">
      <c r="A470" s="587"/>
      <c r="AD470" s="534"/>
      <c r="AE470" s="534"/>
      <c r="AF470" s="534"/>
      <c r="AG470" s="534"/>
      <c r="AH470" s="534"/>
      <c r="AI470" s="534"/>
      <c r="AJ470" s="534"/>
      <c r="AK470" s="534"/>
      <c r="AL470" s="534"/>
      <c r="AM470" s="534"/>
      <c r="AN470" s="534"/>
      <c r="AO470" s="534"/>
      <c r="AP470" s="534"/>
      <c r="AQ470" s="534"/>
      <c r="AR470" s="534"/>
      <c r="AS470" s="534"/>
      <c r="BB470" s="565" t="str">
        <f>IFERROR(#REF!/I470*100-100,"")</f>
        <v/>
      </c>
      <c r="BC470" s="565" t="e">
        <f>#REF!-I470</f>
        <v>#REF!</v>
      </c>
    </row>
    <row r="471" spans="1:55" x14ac:dyDescent="0.25">
      <c r="A471" s="587"/>
      <c r="AD471" s="534"/>
      <c r="AE471" s="534"/>
      <c r="AF471" s="534"/>
      <c r="AG471" s="534"/>
      <c r="AH471" s="534"/>
      <c r="AI471" s="534"/>
      <c r="AJ471" s="534"/>
      <c r="AK471" s="534"/>
      <c r="AL471" s="534"/>
      <c r="AM471" s="534"/>
      <c r="AN471" s="534"/>
      <c r="AO471" s="534"/>
      <c r="AP471" s="534"/>
      <c r="AQ471" s="534"/>
      <c r="AR471" s="534"/>
      <c r="AS471" s="534"/>
      <c r="BB471" s="565" t="str">
        <f>IFERROR(#REF!/I471*100-100,"")</f>
        <v/>
      </c>
      <c r="BC471" s="565" t="e">
        <f>#REF!-I471</f>
        <v>#REF!</v>
      </c>
    </row>
    <row r="472" spans="1:55" x14ac:dyDescent="0.25">
      <c r="A472" s="587"/>
      <c r="AD472" s="534"/>
      <c r="AE472" s="534"/>
      <c r="AF472" s="534"/>
      <c r="AG472" s="534"/>
      <c r="AH472" s="534"/>
      <c r="AI472" s="534"/>
      <c r="AJ472" s="534"/>
      <c r="AK472" s="534"/>
      <c r="AL472" s="534"/>
      <c r="AM472" s="534"/>
      <c r="AN472" s="534"/>
      <c r="AO472" s="534"/>
      <c r="AP472" s="534"/>
      <c r="AQ472" s="534"/>
      <c r="AR472" s="534"/>
      <c r="AS472" s="534"/>
      <c r="BB472" s="565" t="str">
        <f>IFERROR(#REF!/I472*100-100,"")</f>
        <v/>
      </c>
      <c r="BC472" s="565" t="e">
        <f>#REF!-I472</f>
        <v>#REF!</v>
      </c>
    </row>
    <row r="473" spans="1:55" x14ac:dyDescent="0.25">
      <c r="A473" s="587"/>
      <c r="AD473" s="534"/>
      <c r="AE473" s="534"/>
      <c r="AF473" s="534"/>
      <c r="AG473" s="534"/>
      <c r="AH473" s="534"/>
      <c r="AI473" s="534"/>
      <c r="AJ473" s="534"/>
      <c r="AK473" s="534"/>
      <c r="AL473" s="534"/>
      <c r="AM473" s="534"/>
      <c r="AN473" s="534"/>
      <c r="AO473" s="534"/>
      <c r="AP473" s="534"/>
      <c r="AQ473" s="534"/>
      <c r="AR473" s="534"/>
      <c r="AS473" s="534"/>
      <c r="BB473" s="565" t="str">
        <f>IFERROR(#REF!/I473*100-100,"")</f>
        <v/>
      </c>
      <c r="BC473" s="565" t="e">
        <f>#REF!-I473</f>
        <v>#REF!</v>
      </c>
    </row>
    <row r="474" spans="1:55" x14ac:dyDescent="0.25">
      <c r="A474" s="587"/>
      <c r="AD474" s="534"/>
      <c r="AE474" s="534"/>
      <c r="AF474" s="534"/>
      <c r="AG474" s="534"/>
      <c r="AH474" s="534"/>
      <c r="AI474" s="534"/>
      <c r="AJ474" s="534"/>
      <c r="AK474" s="534"/>
      <c r="AL474" s="534"/>
      <c r="AM474" s="534"/>
      <c r="AN474" s="534"/>
      <c r="AO474" s="534"/>
      <c r="AP474" s="534"/>
      <c r="AQ474" s="534"/>
      <c r="AR474" s="534"/>
      <c r="AS474" s="534"/>
      <c r="BB474" s="565" t="str">
        <f>IFERROR(#REF!/I474*100-100,"")</f>
        <v/>
      </c>
      <c r="BC474" s="565" t="e">
        <f>#REF!-I474</f>
        <v>#REF!</v>
      </c>
    </row>
    <row r="475" spans="1:55" x14ac:dyDescent="0.25">
      <c r="A475" s="587"/>
      <c r="AD475" s="534"/>
      <c r="AE475" s="534"/>
      <c r="AF475" s="534"/>
      <c r="AG475" s="534"/>
      <c r="AH475" s="534"/>
      <c r="AI475" s="534"/>
      <c r="AJ475" s="534"/>
      <c r="AK475" s="534"/>
      <c r="AL475" s="534"/>
      <c r="AM475" s="534"/>
      <c r="AN475" s="534"/>
      <c r="AO475" s="534"/>
      <c r="AP475" s="534"/>
      <c r="AQ475" s="534"/>
      <c r="AR475" s="534"/>
      <c r="AS475" s="534"/>
      <c r="BB475" s="565" t="str">
        <f>IFERROR(#REF!/I475*100-100,"")</f>
        <v/>
      </c>
      <c r="BC475" s="565" t="e">
        <f>#REF!-I475</f>
        <v>#REF!</v>
      </c>
    </row>
    <row r="476" spans="1:55" x14ac:dyDescent="0.25">
      <c r="A476" s="587"/>
      <c r="AD476" s="534"/>
      <c r="AE476" s="534"/>
      <c r="AF476" s="534"/>
      <c r="AG476" s="534"/>
      <c r="AH476" s="534"/>
      <c r="AI476" s="534"/>
      <c r="AJ476" s="534"/>
      <c r="AK476" s="534"/>
      <c r="AL476" s="534"/>
      <c r="AM476" s="534"/>
      <c r="AN476" s="534"/>
      <c r="AO476" s="534"/>
      <c r="AP476" s="534"/>
      <c r="AQ476" s="534"/>
      <c r="AR476" s="534"/>
      <c r="AS476" s="534"/>
      <c r="BB476" s="565" t="str">
        <f>IFERROR(#REF!/I476*100-100,"")</f>
        <v/>
      </c>
      <c r="BC476" s="565" t="e">
        <f>#REF!-I476</f>
        <v>#REF!</v>
      </c>
    </row>
    <row r="477" spans="1:55" x14ac:dyDescent="0.25">
      <c r="A477" s="587"/>
      <c r="AD477" s="534"/>
      <c r="AE477" s="534"/>
      <c r="AF477" s="534"/>
      <c r="AG477" s="534"/>
      <c r="AH477" s="534"/>
      <c r="AI477" s="534"/>
      <c r="AJ477" s="534"/>
      <c r="AK477" s="534"/>
      <c r="AL477" s="534"/>
      <c r="AM477" s="534"/>
      <c r="AN477" s="534"/>
      <c r="AO477" s="534"/>
      <c r="AP477" s="534"/>
      <c r="AQ477" s="534"/>
      <c r="AR477" s="534"/>
      <c r="AS477" s="534"/>
      <c r="BB477" s="565" t="str">
        <f>IFERROR(#REF!/I477*100-100,"")</f>
        <v/>
      </c>
      <c r="BC477" s="565" t="e">
        <f>#REF!-I477</f>
        <v>#REF!</v>
      </c>
    </row>
    <row r="478" spans="1:55" x14ac:dyDescent="0.25">
      <c r="A478" s="587"/>
      <c r="AD478" s="534"/>
      <c r="AE478" s="534"/>
      <c r="AF478" s="534"/>
      <c r="AG478" s="534"/>
      <c r="AH478" s="534"/>
      <c r="AI478" s="534"/>
      <c r="AJ478" s="534"/>
      <c r="AK478" s="534"/>
      <c r="AL478" s="534"/>
      <c r="AM478" s="534"/>
      <c r="AN478" s="534"/>
      <c r="AO478" s="534"/>
      <c r="AP478" s="534"/>
      <c r="AQ478" s="534"/>
      <c r="AR478" s="534"/>
      <c r="AS478" s="534"/>
      <c r="BB478" s="565" t="str">
        <f>IFERROR(#REF!/I478*100-100,"")</f>
        <v/>
      </c>
      <c r="BC478" s="565" t="e">
        <f>#REF!-I478</f>
        <v>#REF!</v>
      </c>
    </row>
    <row r="479" spans="1:55" x14ac:dyDescent="0.25">
      <c r="A479" s="587"/>
      <c r="AD479" s="534"/>
      <c r="AE479" s="534"/>
      <c r="AF479" s="534"/>
      <c r="AG479" s="534"/>
      <c r="AH479" s="534"/>
      <c r="AI479" s="534"/>
      <c r="AJ479" s="534"/>
      <c r="AK479" s="534"/>
      <c r="AL479" s="534"/>
      <c r="AM479" s="534"/>
      <c r="AN479" s="534"/>
      <c r="AO479" s="534"/>
      <c r="AP479" s="534"/>
      <c r="AQ479" s="534"/>
      <c r="AR479" s="534"/>
      <c r="AS479" s="534"/>
      <c r="BB479" s="565" t="str">
        <f>IFERROR(#REF!/I479*100-100,"")</f>
        <v/>
      </c>
      <c r="BC479" s="565" t="e">
        <f>#REF!-I479</f>
        <v>#REF!</v>
      </c>
    </row>
    <row r="480" spans="1:55" x14ac:dyDescent="0.25">
      <c r="A480" s="587"/>
      <c r="AD480" s="534"/>
      <c r="AE480" s="534"/>
      <c r="AF480" s="534"/>
      <c r="AG480" s="534"/>
      <c r="AH480" s="534"/>
      <c r="AI480" s="534"/>
      <c r="AJ480" s="534"/>
      <c r="AK480" s="534"/>
      <c r="AL480" s="534"/>
      <c r="AM480" s="534"/>
      <c r="AN480" s="534"/>
      <c r="AO480" s="534"/>
      <c r="AP480" s="534"/>
      <c r="AQ480" s="534"/>
      <c r="AR480" s="534"/>
      <c r="AS480" s="534"/>
      <c r="BB480" s="565" t="str">
        <f>IFERROR(#REF!/I480*100-100,"")</f>
        <v/>
      </c>
      <c r="BC480" s="565" t="e">
        <f>#REF!-I480</f>
        <v>#REF!</v>
      </c>
    </row>
    <row r="481" spans="1:55" x14ac:dyDescent="0.25">
      <c r="A481" s="587"/>
      <c r="AD481" s="534"/>
      <c r="AE481" s="534"/>
      <c r="AF481" s="534"/>
      <c r="AG481" s="534"/>
      <c r="AH481" s="534"/>
      <c r="AI481" s="534"/>
      <c r="AJ481" s="534"/>
      <c r="AK481" s="534"/>
      <c r="AL481" s="534"/>
      <c r="AM481" s="534"/>
      <c r="AN481" s="534"/>
      <c r="AO481" s="534"/>
      <c r="AP481" s="534"/>
      <c r="AQ481" s="534"/>
      <c r="AR481" s="534"/>
      <c r="AS481" s="534"/>
      <c r="BB481" s="565" t="str">
        <f>IFERROR(#REF!/I481*100-100,"")</f>
        <v/>
      </c>
      <c r="BC481" s="565" t="e">
        <f>#REF!-I481</f>
        <v>#REF!</v>
      </c>
    </row>
    <row r="482" spans="1:55" x14ac:dyDescent="0.25">
      <c r="A482" s="568"/>
      <c r="AD482" s="534"/>
      <c r="AE482" s="534"/>
      <c r="AF482" s="534"/>
      <c r="AG482" s="534"/>
      <c r="AH482" s="534"/>
      <c r="AI482" s="534"/>
      <c r="AJ482" s="534"/>
      <c r="AK482" s="534"/>
      <c r="AL482" s="534"/>
      <c r="AM482" s="534"/>
      <c r="AN482" s="534"/>
      <c r="AO482" s="534"/>
      <c r="AP482" s="534"/>
      <c r="AQ482" s="534"/>
      <c r="AR482" s="534"/>
      <c r="AS482" s="534"/>
      <c r="BB482" s="565" t="str">
        <f>IFERROR(#REF!/I482*100-100,"")</f>
        <v/>
      </c>
      <c r="BC482" s="565" t="e">
        <f>#REF!-I482</f>
        <v>#REF!</v>
      </c>
    </row>
    <row r="483" spans="1:55" x14ac:dyDescent="0.25">
      <c r="A483" s="587"/>
      <c r="AD483" s="534"/>
      <c r="AE483" s="534"/>
      <c r="AF483" s="534"/>
      <c r="AG483" s="534"/>
      <c r="AH483" s="534"/>
      <c r="AI483" s="534"/>
      <c r="AJ483" s="534"/>
      <c r="AK483" s="534"/>
      <c r="AL483" s="534"/>
      <c r="AM483" s="534"/>
      <c r="AN483" s="534"/>
      <c r="AO483" s="534"/>
      <c r="AP483" s="534"/>
      <c r="AQ483" s="534"/>
      <c r="AR483" s="534"/>
      <c r="AS483" s="534"/>
      <c r="BB483" s="565" t="str">
        <f>IFERROR(#REF!/I483*100-100,"")</f>
        <v/>
      </c>
      <c r="BC483" s="565" t="e">
        <f>#REF!-I483</f>
        <v>#REF!</v>
      </c>
    </row>
    <row r="484" spans="1:55" x14ac:dyDescent="0.25">
      <c r="A484" s="587"/>
      <c r="AD484" s="534"/>
      <c r="AE484" s="534"/>
      <c r="AF484" s="534"/>
      <c r="AG484" s="534"/>
      <c r="AH484" s="534"/>
      <c r="AI484" s="534"/>
      <c r="AJ484" s="534"/>
      <c r="AK484" s="534"/>
      <c r="AL484" s="534"/>
      <c r="AM484" s="534"/>
      <c r="AN484" s="534"/>
      <c r="AO484" s="534"/>
      <c r="AP484" s="534"/>
      <c r="AQ484" s="534"/>
      <c r="AR484" s="534"/>
      <c r="AS484" s="534"/>
      <c r="BB484" s="565" t="str">
        <f>IFERROR(#REF!/I484*100-100,"")</f>
        <v/>
      </c>
      <c r="BC484" s="565" t="e">
        <f>#REF!-I484</f>
        <v>#REF!</v>
      </c>
    </row>
    <row r="485" spans="1:55" x14ac:dyDescent="0.25">
      <c r="A485" s="587"/>
      <c r="AD485" s="534"/>
      <c r="AE485" s="534"/>
      <c r="AF485" s="534"/>
      <c r="AG485" s="534"/>
      <c r="AH485" s="534"/>
      <c r="AI485" s="534"/>
      <c r="AJ485" s="534"/>
      <c r="AK485" s="534"/>
      <c r="AL485" s="534"/>
      <c r="AM485" s="534"/>
      <c r="AN485" s="534"/>
      <c r="AO485" s="534"/>
      <c r="AP485" s="534"/>
      <c r="AQ485" s="534"/>
      <c r="AR485" s="534"/>
      <c r="AS485" s="534"/>
    </row>
    <row r="486" spans="1:55" x14ac:dyDescent="0.25">
      <c r="A486" s="587"/>
      <c r="AD486" s="534"/>
      <c r="AE486" s="534"/>
      <c r="AF486" s="534"/>
      <c r="AG486" s="534"/>
      <c r="AH486" s="534"/>
      <c r="AI486" s="534"/>
      <c r="AJ486" s="534"/>
      <c r="AK486" s="534"/>
      <c r="AL486" s="534"/>
      <c r="AM486" s="534"/>
      <c r="AN486" s="534"/>
      <c r="AO486" s="534"/>
      <c r="AP486" s="534"/>
      <c r="AQ486" s="534"/>
      <c r="AR486" s="534"/>
      <c r="AS486" s="534"/>
    </row>
    <row r="487" spans="1:55" x14ac:dyDescent="0.25">
      <c r="A487" s="587"/>
      <c r="AD487" s="534"/>
      <c r="AE487" s="534"/>
      <c r="AF487" s="534"/>
      <c r="AG487" s="534"/>
      <c r="AH487" s="534"/>
      <c r="AI487" s="534"/>
      <c r="AJ487" s="534"/>
      <c r="AK487" s="534"/>
      <c r="AL487" s="534"/>
      <c r="AM487" s="534"/>
      <c r="AN487" s="534"/>
      <c r="AO487" s="534"/>
      <c r="AP487" s="534"/>
      <c r="AQ487" s="534"/>
      <c r="AR487" s="534"/>
      <c r="AS487" s="534"/>
    </row>
    <row r="488" spans="1:55" x14ac:dyDescent="0.25">
      <c r="A488" s="587"/>
      <c r="AD488" s="534"/>
      <c r="AE488" s="534"/>
      <c r="AF488" s="534"/>
      <c r="AG488" s="534"/>
      <c r="AH488" s="534"/>
      <c r="AI488" s="534"/>
      <c r="AJ488" s="534"/>
      <c r="AK488" s="534"/>
      <c r="AL488" s="534"/>
      <c r="AM488" s="534"/>
      <c r="AN488" s="534"/>
      <c r="AO488" s="534"/>
      <c r="AP488" s="534"/>
      <c r="AQ488" s="534"/>
      <c r="AR488" s="534"/>
      <c r="AS488" s="534"/>
    </row>
    <row r="489" spans="1:55" x14ac:dyDescent="0.25">
      <c r="A489" s="587"/>
      <c r="AD489" s="534"/>
      <c r="AE489" s="534"/>
      <c r="AF489" s="534"/>
      <c r="AG489" s="534"/>
      <c r="AH489" s="534"/>
      <c r="AI489" s="534"/>
      <c r="AJ489" s="534"/>
      <c r="AK489" s="534"/>
      <c r="AL489" s="534"/>
      <c r="AM489" s="534"/>
      <c r="AN489" s="534"/>
      <c r="AO489" s="534"/>
      <c r="AP489" s="534"/>
      <c r="AQ489" s="534"/>
      <c r="AR489" s="534"/>
      <c r="AS489" s="534"/>
    </row>
    <row r="490" spans="1:55" x14ac:dyDescent="0.25">
      <c r="A490" s="587"/>
      <c r="AD490" s="534"/>
      <c r="AE490" s="534"/>
      <c r="AF490" s="534"/>
      <c r="AG490" s="534"/>
      <c r="AH490" s="534"/>
      <c r="AI490" s="534"/>
      <c r="AJ490" s="534"/>
      <c r="AK490" s="534"/>
      <c r="AL490" s="534"/>
      <c r="AM490" s="534"/>
      <c r="AN490" s="534"/>
      <c r="AO490" s="534"/>
      <c r="AP490" s="534"/>
      <c r="AQ490" s="534"/>
      <c r="AR490" s="534"/>
      <c r="AS490" s="534"/>
    </row>
    <row r="491" spans="1:55" x14ac:dyDescent="0.25">
      <c r="A491" s="587"/>
      <c r="AD491" s="534"/>
      <c r="AE491" s="534"/>
      <c r="AF491" s="534"/>
      <c r="AG491" s="534"/>
      <c r="AH491" s="534"/>
      <c r="AI491" s="534"/>
      <c r="AJ491" s="534"/>
      <c r="AK491" s="534"/>
      <c r="AL491" s="534"/>
      <c r="AM491" s="534"/>
      <c r="AN491" s="534"/>
      <c r="AO491" s="534"/>
      <c r="AP491" s="534"/>
      <c r="AQ491" s="534"/>
      <c r="AR491" s="534"/>
      <c r="AS491" s="534"/>
    </row>
    <row r="492" spans="1:55" x14ac:dyDescent="0.25">
      <c r="A492" s="568"/>
      <c r="AD492" s="534"/>
      <c r="AE492" s="534"/>
      <c r="AF492" s="534"/>
      <c r="AG492" s="534"/>
      <c r="AH492" s="534"/>
      <c r="AI492" s="534"/>
      <c r="AJ492" s="534"/>
      <c r="AK492" s="534"/>
      <c r="AL492" s="534"/>
      <c r="AM492" s="534"/>
      <c r="AN492" s="534"/>
      <c r="AO492" s="534"/>
      <c r="AP492" s="534"/>
      <c r="AQ492" s="534"/>
      <c r="AR492" s="534"/>
      <c r="AS492" s="534"/>
    </row>
    <row r="493" spans="1:55" x14ac:dyDescent="0.25">
      <c r="A493" s="587"/>
      <c r="AD493" s="534"/>
      <c r="AE493" s="534"/>
      <c r="AF493" s="534"/>
      <c r="AG493" s="534"/>
      <c r="AH493" s="534"/>
      <c r="AI493" s="534"/>
      <c r="AJ493" s="534"/>
      <c r="AK493" s="534"/>
      <c r="AL493" s="534"/>
      <c r="AM493" s="534"/>
      <c r="AN493" s="534"/>
      <c r="AO493" s="534"/>
      <c r="AP493" s="534"/>
      <c r="AQ493" s="534"/>
      <c r="AR493" s="534"/>
      <c r="AS493" s="534"/>
    </row>
    <row r="494" spans="1:55" x14ac:dyDescent="0.25">
      <c r="A494" s="587"/>
      <c r="AD494" s="534"/>
      <c r="AE494" s="534"/>
      <c r="AF494" s="534"/>
      <c r="AG494" s="534"/>
      <c r="AH494" s="534"/>
      <c r="AI494" s="534"/>
      <c r="AJ494" s="534"/>
      <c r="AK494" s="534"/>
      <c r="AL494" s="534"/>
      <c r="AM494" s="534"/>
      <c r="AN494" s="534"/>
      <c r="AO494" s="534"/>
      <c r="AP494" s="534"/>
      <c r="AQ494" s="534"/>
      <c r="AR494" s="534"/>
      <c r="AS494" s="534"/>
    </row>
    <row r="495" spans="1:55" x14ac:dyDescent="0.25">
      <c r="A495" s="587"/>
      <c r="AD495" s="534"/>
      <c r="AE495" s="534"/>
      <c r="AF495" s="534"/>
      <c r="AG495" s="534"/>
      <c r="AH495" s="534"/>
      <c r="AI495" s="534"/>
      <c r="AJ495" s="534"/>
      <c r="AK495" s="534"/>
      <c r="AL495" s="534"/>
      <c r="AM495" s="534"/>
      <c r="AN495" s="534"/>
      <c r="AO495" s="534"/>
      <c r="AP495" s="534"/>
      <c r="AQ495" s="534"/>
      <c r="AR495" s="534"/>
      <c r="AS495" s="534"/>
    </row>
    <row r="496" spans="1:55" x14ac:dyDescent="0.25">
      <c r="A496" s="587"/>
      <c r="AD496" s="534"/>
      <c r="AE496" s="534"/>
      <c r="AF496" s="534"/>
      <c r="AG496" s="534"/>
      <c r="AH496" s="534"/>
      <c r="AI496" s="534"/>
      <c r="AJ496" s="534"/>
      <c r="AK496" s="534"/>
      <c r="AL496" s="534"/>
      <c r="AM496" s="534"/>
      <c r="AN496" s="534"/>
      <c r="AO496" s="534"/>
      <c r="AP496" s="534"/>
      <c r="AQ496" s="534"/>
      <c r="AR496" s="534"/>
      <c r="AS496" s="534"/>
    </row>
    <row r="497" spans="1:45" x14ac:dyDescent="0.25">
      <c r="A497" s="587"/>
      <c r="AD497" s="534"/>
      <c r="AE497" s="534"/>
      <c r="AF497" s="534"/>
      <c r="AG497" s="534"/>
      <c r="AH497" s="534"/>
      <c r="AI497" s="534"/>
      <c r="AJ497" s="534"/>
      <c r="AK497" s="534"/>
      <c r="AL497" s="534"/>
      <c r="AM497" s="534"/>
      <c r="AN497" s="534"/>
      <c r="AO497" s="534"/>
      <c r="AP497" s="534"/>
      <c r="AQ497" s="534"/>
      <c r="AR497" s="534"/>
      <c r="AS497" s="534"/>
    </row>
    <row r="498" spans="1:45" x14ac:dyDescent="0.25">
      <c r="A498" s="587"/>
      <c r="AD498" s="534"/>
      <c r="AE498" s="534"/>
      <c r="AF498" s="534"/>
      <c r="AG498" s="534"/>
      <c r="AH498" s="534"/>
      <c r="AI498" s="534"/>
      <c r="AJ498" s="534"/>
      <c r="AK498" s="534"/>
      <c r="AL498" s="534"/>
      <c r="AM498" s="534"/>
      <c r="AN498" s="534"/>
      <c r="AO498" s="534"/>
      <c r="AP498" s="534"/>
      <c r="AQ498" s="534"/>
      <c r="AR498" s="534"/>
      <c r="AS498" s="534"/>
    </row>
    <row r="499" spans="1:45" x14ac:dyDescent="0.25">
      <c r="A499" s="587"/>
      <c r="AD499" s="534"/>
      <c r="AE499" s="534"/>
      <c r="AF499" s="534"/>
      <c r="AG499" s="534"/>
      <c r="AH499" s="534"/>
      <c r="AI499" s="534"/>
      <c r="AJ499" s="534"/>
      <c r="AK499" s="534"/>
      <c r="AL499" s="534"/>
      <c r="AM499" s="534"/>
      <c r="AN499" s="534"/>
      <c r="AO499" s="534"/>
      <c r="AP499" s="534"/>
      <c r="AQ499" s="534"/>
      <c r="AR499" s="534"/>
      <c r="AS499" s="534"/>
    </row>
    <row r="500" spans="1:45" x14ac:dyDescent="0.25">
      <c r="A500" s="587"/>
      <c r="AD500" s="534"/>
      <c r="AE500" s="534"/>
      <c r="AF500" s="534"/>
      <c r="AG500" s="534"/>
      <c r="AH500" s="534"/>
      <c r="AI500" s="534"/>
      <c r="AJ500" s="534"/>
      <c r="AK500" s="534"/>
      <c r="AL500" s="534"/>
      <c r="AM500" s="534"/>
      <c r="AN500" s="534"/>
      <c r="AO500" s="534"/>
      <c r="AP500" s="534"/>
      <c r="AQ500" s="534"/>
      <c r="AR500" s="534"/>
      <c r="AS500" s="534"/>
    </row>
    <row r="501" spans="1:45" x14ac:dyDescent="0.25">
      <c r="A501" s="587"/>
      <c r="AD501" s="534"/>
      <c r="AE501" s="534"/>
      <c r="AF501" s="534"/>
      <c r="AG501" s="534"/>
      <c r="AH501" s="534"/>
      <c r="AI501" s="534"/>
      <c r="AJ501" s="534"/>
      <c r="AK501" s="534"/>
      <c r="AL501" s="534"/>
      <c r="AM501" s="534"/>
      <c r="AN501" s="534"/>
      <c r="AO501" s="534"/>
      <c r="AP501" s="534"/>
      <c r="AQ501" s="534"/>
      <c r="AR501" s="534"/>
      <c r="AS501" s="534"/>
    </row>
    <row r="502" spans="1:45" x14ac:dyDescent="0.25">
      <c r="A502" s="587"/>
      <c r="AD502" s="534"/>
      <c r="AE502" s="534"/>
      <c r="AF502" s="534"/>
      <c r="AG502" s="534"/>
      <c r="AH502" s="534"/>
      <c r="AI502" s="534"/>
      <c r="AJ502" s="534"/>
      <c r="AK502" s="534"/>
      <c r="AL502" s="534"/>
      <c r="AM502" s="534"/>
      <c r="AN502" s="534"/>
      <c r="AO502" s="534"/>
      <c r="AP502" s="534"/>
      <c r="AQ502" s="534"/>
      <c r="AR502" s="534"/>
      <c r="AS502" s="534"/>
    </row>
    <row r="503" spans="1:45" x14ac:dyDescent="0.25">
      <c r="A503" s="587"/>
      <c r="AD503" s="534"/>
      <c r="AE503" s="534"/>
      <c r="AF503" s="534"/>
      <c r="AG503" s="534"/>
      <c r="AH503" s="534"/>
      <c r="AI503" s="534"/>
      <c r="AJ503" s="534"/>
      <c r="AK503" s="534"/>
      <c r="AL503" s="534"/>
      <c r="AM503" s="534"/>
      <c r="AN503" s="534"/>
      <c r="AO503" s="534"/>
      <c r="AP503" s="534"/>
      <c r="AQ503" s="534"/>
      <c r="AR503" s="534"/>
      <c r="AS503" s="534"/>
    </row>
    <row r="504" spans="1:45" x14ac:dyDescent="0.25">
      <c r="A504" s="587"/>
      <c r="AD504" s="534"/>
      <c r="AE504" s="534"/>
      <c r="AF504" s="534"/>
      <c r="AG504" s="534"/>
      <c r="AH504" s="534"/>
      <c r="AI504" s="534"/>
      <c r="AJ504" s="534"/>
      <c r="AK504" s="534"/>
      <c r="AL504" s="534"/>
      <c r="AM504" s="534"/>
      <c r="AN504" s="534"/>
      <c r="AO504" s="534"/>
      <c r="AP504" s="534"/>
      <c r="AQ504" s="534"/>
      <c r="AR504" s="534"/>
      <c r="AS504" s="534"/>
    </row>
    <row r="505" spans="1:45" x14ac:dyDescent="0.25">
      <c r="A505" s="587"/>
      <c r="AD505" s="534"/>
      <c r="AE505" s="534"/>
      <c r="AF505" s="534"/>
      <c r="AG505" s="534"/>
      <c r="AH505" s="534"/>
      <c r="AI505" s="534"/>
      <c r="AJ505" s="534"/>
      <c r="AK505" s="534"/>
      <c r="AL505" s="534"/>
      <c r="AM505" s="534"/>
      <c r="AN505" s="534"/>
      <c r="AO505" s="534"/>
      <c r="AP505" s="534"/>
      <c r="AQ505" s="534"/>
      <c r="AR505" s="534"/>
      <c r="AS505" s="534"/>
    </row>
    <row r="506" spans="1:45" x14ac:dyDescent="0.25">
      <c r="A506" s="587"/>
      <c r="AD506" s="534"/>
      <c r="AE506" s="534"/>
      <c r="AF506" s="534"/>
      <c r="AG506" s="534"/>
      <c r="AH506" s="534"/>
      <c r="AI506" s="534"/>
      <c r="AJ506" s="534"/>
      <c r="AK506" s="534"/>
      <c r="AL506" s="534"/>
      <c r="AM506" s="534"/>
      <c r="AN506" s="534"/>
      <c r="AO506" s="534"/>
      <c r="AP506" s="534"/>
      <c r="AQ506" s="534"/>
      <c r="AR506" s="534"/>
      <c r="AS506" s="534"/>
    </row>
    <row r="507" spans="1:45" x14ac:dyDescent="0.25">
      <c r="A507" s="587"/>
      <c r="AD507" s="534"/>
      <c r="AE507" s="534"/>
      <c r="AF507" s="534"/>
      <c r="AG507" s="534"/>
      <c r="AH507" s="534"/>
      <c r="AI507" s="534"/>
      <c r="AJ507" s="534"/>
      <c r="AK507" s="534"/>
      <c r="AL507" s="534"/>
      <c r="AM507" s="534"/>
      <c r="AN507" s="534"/>
      <c r="AO507" s="534"/>
      <c r="AP507" s="534"/>
      <c r="AQ507" s="534"/>
      <c r="AR507" s="534"/>
      <c r="AS507" s="534"/>
    </row>
    <row r="508" spans="1:45" x14ac:dyDescent="0.25">
      <c r="A508" s="587"/>
      <c r="AD508" s="534"/>
      <c r="AE508" s="534"/>
      <c r="AF508" s="534"/>
      <c r="AG508" s="534"/>
      <c r="AH508" s="534"/>
      <c r="AI508" s="534"/>
      <c r="AJ508" s="534"/>
      <c r="AK508" s="534"/>
      <c r="AL508" s="534"/>
      <c r="AM508" s="534"/>
      <c r="AN508" s="534"/>
      <c r="AO508" s="534"/>
      <c r="AP508" s="534"/>
      <c r="AQ508" s="534"/>
      <c r="AR508" s="534"/>
      <c r="AS508" s="534"/>
    </row>
    <row r="509" spans="1:45" x14ac:dyDescent="0.25">
      <c r="A509" s="587"/>
      <c r="AD509" s="534"/>
      <c r="AE509" s="534"/>
      <c r="AF509" s="534"/>
      <c r="AG509" s="534"/>
      <c r="AH509" s="534"/>
      <c r="AI509" s="534"/>
      <c r="AJ509" s="534"/>
      <c r="AK509" s="534"/>
      <c r="AL509" s="534"/>
      <c r="AM509" s="534"/>
      <c r="AN509" s="534"/>
      <c r="AO509" s="534"/>
      <c r="AP509" s="534"/>
      <c r="AQ509" s="534"/>
      <c r="AR509" s="534"/>
      <c r="AS509" s="534"/>
    </row>
    <row r="510" spans="1:45" x14ac:dyDescent="0.25">
      <c r="A510" s="587"/>
      <c r="AD510" s="534"/>
      <c r="AE510" s="534"/>
      <c r="AF510" s="534"/>
      <c r="AG510" s="534"/>
      <c r="AH510" s="534"/>
      <c r="AI510" s="534"/>
      <c r="AJ510" s="534"/>
      <c r="AK510" s="534"/>
      <c r="AL510" s="534"/>
      <c r="AM510" s="534"/>
      <c r="AN510" s="534"/>
      <c r="AO510" s="534"/>
      <c r="AP510" s="534"/>
      <c r="AQ510" s="534"/>
      <c r="AR510" s="534"/>
      <c r="AS510" s="534"/>
    </row>
    <row r="511" spans="1:45" x14ac:dyDescent="0.25">
      <c r="A511" s="587"/>
      <c r="AD511" s="534"/>
      <c r="AE511" s="534"/>
      <c r="AF511" s="534"/>
      <c r="AG511" s="534"/>
      <c r="AH511" s="534"/>
      <c r="AI511" s="534"/>
      <c r="AJ511" s="534"/>
      <c r="AK511" s="534"/>
      <c r="AL511" s="534"/>
      <c r="AM511" s="534"/>
      <c r="AN511" s="534"/>
      <c r="AO511" s="534"/>
      <c r="AP511" s="534"/>
      <c r="AQ511" s="534"/>
      <c r="AR511" s="534"/>
      <c r="AS511" s="534"/>
    </row>
    <row r="512" spans="1:45" x14ac:dyDescent="0.25">
      <c r="A512" s="587"/>
      <c r="AD512" s="534"/>
      <c r="AE512" s="534"/>
      <c r="AF512" s="534"/>
      <c r="AG512" s="534"/>
      <c r="AH512" s="534"/>
      <c r="AI512" s="534"/>
      <c r="AJ512" s="534"/>
      <c r="AK512" s="534"/>
      <c r="AL512" s="534"/>
      <c r="AM512" s="534"/>
      <c r="AN512" s="534"/>
      <c r="AO512" s="534"/>
      <c r="AP512" s="534"/>
      <c r="AQ512" s="534"/>
      <c r="AR512" s="534"/>
      <c r="AS512" s="534"/>
    </row>
    <row r="513" spans="1:45" x14ac:dyDescent="0.25">
      <c r="A513" s="587"/>
      <c r="AD513" s="534"/>
      <c r="AE513" s="534"/>
      <c r="AF513" s="534"/>
      <c r="AG513" s="534"/>
      <c r="AH513" s="534"/>
      <c r="AI513" s="534"/>
      <c r="AJ513" s="534"/>
      <c r="AK513" s="534"/>
      <c r="AL513" s="534"/>
      <c r="AM513" s="534"/>
      <c r="AN513" s="534"/>
      <c r="AO513" s="534"/>
      <c r="AP513" s="534"/>
      <c r="AQ513" s="534"/>
      <c r="AR513" s="534"/>
      <c r="AS513" s="534"/>
    </row>
    <row r="514" spans="1:45" x14ac:dyDescent="0.25">
      <c r="A514" s="568"/>
      <c r="AD514" s="534"/>
      <c r="AE514" s="534"/>
      <c r="AF514" s="534"/>
      <c r="AG514" s="534"/>
      <c r="AH514" s="534"/>
      <c r="AI514" s="534"/>
      <c r="AJ514" s="534"/>
      <c r="AK514" s="534"/>
      <c r="AL514" s="534"/>
      <c r="AM514" s="534"/>
      <c r="AN514" s="534"/>
      <c r="AO514" s="534"/>
      <c r="AP514" s="534"/>
      <c r="AQ514" s="534"/>
      <c r="AR514" s="534"/>
      <c r="AS514" s="534"/>
    </row>
    <row r="515" spans="1:45" x14ac:dyDescent="0.25">
      <c r="A515" s="587"/>
      <c r="AD515" s="534"/>
      <c r="AE515" s="534"/>
      <c r="AF515" s="534"/>
      <c r="AG515" s="534"/>
      <c r="AH515" s="534"/>
      <c r="AI515" s="534"/>
      <c r="AJ515" s="534"/>
      <c r="AK515" s="534"/>
      <c r="AL515" s="534"/>
      <c r="AM515" s="534"/>
      <c r="AN515" s="534"/>
      <c r="AO515" s="534"/>
      <c r="AP515" s="534"/>
      <c r="AQ515" s="534"/>
      <c r="AR515" s="534"/>
      <c r="AS515" s="534"/>
    </row>
    <row r="516" spans="1:45" x14ac:dyDescent="0.25">
      <c r="A516" s="587"/>
      <c r="AD516" s="534"/>
      <c r="AE516" s="534"/>
      <c r="AF516" s="534"/>
      <c r="AG516" s="534"/>
      <c r="AH516" s="534"/>
      <c r="AI516" s="534"/>
      <c r="AJ516" s="534"/>
      <c r="AK516" s="534"/>
      <c r="AL516" s="534"/>
      <c r="AM516" s="534"/>
      <c r="AN516" s="534"/>
      <c r="AO516" s="534"/>
      <c r="AP516" s="534"/>
      <c r="AQ516" s="534"/>
      <c r="AR516" s="534"/>
      <c r="AS516" s="534"/>
    </row>
    <row r="517" spans="1:45" x14ac:dyDescent="0.25">
      <c r="A517" s="587"/>
      <c r="AD517" s="534"/>
      <c r="AE517" s="534"/>
      <c r="AF517" s="534"/>
      <c r="AG517" s="534"/>
      <c r="AH517" s="534"/>
      <c r="AI517" s="534"/>
      <c r="AJ517" s="534"/>
      <c r="AK517" s="534"/>
      <c r="AL517" s="534"/>
      <c r="AM517" s="534"/>
      <c r="AN517" s="534"/>
      <c r="AO517" s="534"/>
      <c r="AP517" s="534"/>
      <c r="AQ517" s="534"/>
      <c r="AR517" s="534"/>
      <c r="AS517" s="534"/>
    </row>
    <row r="518" spans="1:45" x14ac:dyDescent="0.25">
      <c r="A518" s="568"/>
      <c r="AD518" s="534"/>
      <c r="AE518" s="534"/>
      <c r="AF518" s="534"/>
      <c r="AG518" s="534"/>
      <c r="AH518" s="534"/>
      <c r="AI518" s="534"/>
      <c r="AJ518" s="534"/>
      <c r="AK518" s="534"/>
      <c r="AL518" s="534"/>
      <c r="AM518" s="534"/>
      <c r="AN518" s="534"/>
      <c r="AO518" s="534"/>
      <c r="AP518" s="534"/>
      <c r="AQ518" s="534"/>
      <c r="AR518" s="534"/>
      <c r="AS518" s="534"/>
    </row>
    <row r="519" spans="1:45" x14ac:dyDescent="0.25">
      <c r="A519" s="568"/>
      <c r="AD519" s="534"/>
      <c r="AE519" s="534"/>
      <c r="AF519" s="534"/>
      <c r="AG519" s="534"/>
      <c r="AH519" s="534"/>
      <c r="AI519" s="534"/>
      <c r="AJ519" s="534"/>
      <c r="AK519" s="534"/>
      <c r="AL519" s="534"/>
      <c r="AM519" s="534"/>
      <c r="AN519" s="534"/>
      <c r="AO519" s="534"/>
      <c r="AP519" s="534"/>
      <c r="AQ519" s="534"/>
      <c r="AR519" s="534"/>
      <c r="AS519" s="534"/>
    </row>
    <row r="520" spans="1:45" x14ac:dyDescent="0.25">
      <c r="A520" s="587"/>
      <c r="AD520" s="534"/>
      <c r="AE520" s="534"/>
      <c r="AF520" s="534"/>
      <c r="AG520" s="534"/>
      <c r="AH520" s="534"/>
      <c r="AI520" s="534"/>
      <c r="AJ520" s="534"/>
      <c r="AK520" s="534"/>
      <c r="AL520" s="534"/>
      <c r="AM520" s="534"/>
      <c r="AN520" s="534"/>
      <c r="AO520" s="534"/>
      <c r="AP520" s="534"/>
      <c r="AQ520" s="534"/>
      <c r="AR520" s="534"/>
      <c r="AS520" s="534"/>
    </row>
    <row r="521" spans="1:45" x14ac:dyDescent="0.25">
      <c r="A521" s="587"/>
      <c r="AD521" s="534"/>
      <c r="AE521" s="534"/>
      <c r="AF521" s="534"/>
      <c r="AG521" s="534"/>
      <c r="AH521" s="534"/>
      <c r="AI521" s="534"/>
      <c r="AJ521" s="534"/>
      <c r="AK521" s="534"/>
      <c r="AL521" s="534"/>
      <c r="AM521" s="534"/>
      <c r="AN521" s="534"/>
      <c r="AO521" s="534"/>
      <c r="AP521" s="534"/>
      <c r="AQ521" s="534"/>
      <c r="AR521" s="534"/>
      <c r="AS521" s="534"/>
    </row>
    <row r="522" spans="1:45" x14ac:dyDescent="0.25">
      <c r="A522" s="587"/>
      <c r="AD522" s="534"/>
      <c r="AE522" s="534"/>
      <c r="AF522" s="534"/>
      <c r="AG522" s="534"/>
      <c r="AH522" s="534"/>
      <c r="AI522" s="534"/>
      <c r="AJ522" s="534"/>
      <c r="AK522" s="534"/>
      <c r="AL522" s="534"/>
      <c r="AM522" s="534"/>
      <c r="AN522" s="534"/>
      <c r="AO522" s="534"/>
      <c r="AP522" s="534"/>
      <c r="AQ522" s="534"/>
      <c r="AR522" s="534"/>
      <c r="AS522" s="534"/>
    </row>
    <row r="523" spans="1:45" x14ac:dyDescent="0.25">
      <c r="A523" s="587"/>
      <c r="AD523" s="534"/>
      <c r="AE523" s="534"/>
      <c r="AF523" s="534"/>
      <c r="AG523" s="534"/>
      <c r="AH523" s="534"/>
      <c r="AI523" s="534"/>
      <c r="AJ523" s="534"/>
      <c r="AK523" s="534"/>
      <c r="AL523" s="534"/>
      <c r="AM523" s="534"/>
      <c r="AN523" s="534"/>
      <c r="AO523" s="534"/>
      <c r="AP523" s="534"/>
      <c r="AQ523" s="534"/>
      <c r="AR523" s="534"/>
      <c r="AS523" s="534"/>
    </row>
    <row r="524" spans="1:45" x14ac:dyDescent="0.25">
      <c r="A524" s="587"/>
      <c r="AD524" s="534"/>
      <c r="AE524" s="534"/>
      <c r="AF524" s="534"/>
      <c r="AG524" s="534"/>
      <c r="AH524" s="534"/>
      <c r="AI524" s="534"/>
      <c r="AJ524" s="534"/>
      <c r="AK524" s="534"/>
      <c r="AL524" s="534"/>
      <c r="AM524" s="534"/>
      <c r="AN524" s="534"/>
      <c r="AO524" s="534"/>
      <c r="AP524" s="534"/>
      <c r="AQ524" s="534"/>
      <c r="AR524" s="534"/>
      <c r="AS524" s="534"/>
    </row>
    <row r="525" spans="1:45" x14ac:dyDescent="0.25">
      <c r="A525" s="587"/>
      <c r="AD525" s="534"/>
      <c r="AE525" s="534"/>
      <c r="AF525" s="534"/>
      <c r="AG525" s="534"/>
      <c r="AH525" s="534"/>
      <c r="AI525" s="534"/>
      <c r="AJ525" s="534"/>
      <c r="AK525" s="534"/>
      <c r="AL525" s="534"/>
      <c r="AM525" s="534"/>
      <c r="AN525" s="534"/>
      <c r="AO525" s="534"/>
      <c r="AP525" s="534"/>
      <c r="AQ525" s="534"/>
      <c r="AR525" s="534"/>
      <c r="AS525" s="534"/>
    </row>
    <row r="526" spans="1:45" x14ac:dyDescent="0.25">
      <c r="A526" s="587"/>
      <c r="AD526" s="534"/>
      <c r="AE526" s="534"/>
      <c r="AF526" s="534"/>
      <c r="AG526" s="534"/>
      <c r="AH526" s="534"/>
      <c r="AI526" s="534"/>
      <c r="AJ526" s="534"/>
      <c r="AK526" s="534"/>
      <c r="AL526" s="534"/>
      <c r="AM526" s="534"/>
      <c r="AN526" s="534"/>
      <c r="AO526" s="534"/>
      <c r="AP526" s="534"/>
      <c r="AQ526" s="534"/>
      <c r="AR526" s="534"/>
      <c r="AS526" s="534"/>
    </row>
    <row r="527" spans="1:45" x14ac:dyDescent="0.25">
      <c r="A527" s="587"/>
      <c r="AD527" s="534"/>
      <c r="AE527" s="534"/>
      <c r="AF527" s="534"/>
      <c r="AG527" s="534"/>
      <c r="AH527" s="534"/>
      <c r="AI527" s="534"/>
      <c r="AJ527" s="534"/>
      <c r="AK527" s="534"/>
      <c r="AL527" s="534"/>
      <c r="AM527" s="534"/>
      <c r="AN527" s="534"/>
      <c r="AO527" s="534"/>
      <c r="AP527" s="534"/>
      <c r="AQ527" s="534"/>
      <c r="AR527" s="534"/>
      <c r="AS527" s="534"/>
    </row>
    <row r="528" spans="1:45" x14ac:dyDescent="0.25">
      <c r="A528" s="587"/>
      <c r="AD528" s="534"/>
      <c r="AE528" s="534"/>
      <c r="AF528" s="534"/>
      <c r="AG528" s="534"/>
      <c r="AH528" s="534"/>
      <c r="AI528" s="534"/>
      <c r="AJ528" s="534"/>
      <c r="AK528" s="534"/>
      <c r="AL528" s="534"/>
      <c r="AM528" s="534"/>
      <c r="AN528" s="534"/>
      <c r="AO528" s="534"/>
      <c r="AP528" s="534"/>
      <c r="AQ528" s="534"/>
      <c r="AR528" s="534"/>
      <c r="AS528" s="534"/>
    </row>
    <row r="529" spans="1:45" x14ac:dyDescent="0.25">
      <c r="A529" s="587"/>
      <c r="AD529" s="534"/>
      <c r="AE529" s="534"/>
      <c r="AF529" s="534"/>
      <c r="AG529" s="534"/>
      <c r="AH529" s="534"/>
      <c r="AI529" s="534"/>
      <c r="AJ529" s="534"/>
      <c r="AK529" s="534"/>
      <c r="AL529" s="534"/>
      <c r="AM529" s="534"/>
      <c r="AN529" s="534"/>
      <c r="AO529" s="534"/>
      <c r="AP529" s="534"/>
      <c r="AQ529" s="534"/>
      <c r="AR529" s="534"/>
      <c r="AS529" s="534"/>
    </row>
    <row r="530" spans="1:45" x14ac:dyDescent="0.25">
      <c r="A530" s="587"/>
      <c r="AD530" s="534"/>
      <c r="AE530" s="534"/>
      <c r="AF530" s="534"/>
      <c r="AG530" s="534"/>
      <c r="AH530" s="534"/>
      <c r="AI530" s="534"/>
      <c r="AJ530" s="534"/>
      <c r="AK530" s="534"/>
      <c r="AL530" s="534"/>
      <c r="AM530" s="534"/>
      <c r="AN530" s="534"/>
      <c r="AO530" s="534"/>
      <c r="AP530" s="534"/>
      <c r="AQ530" s="534"/>
      <c r="AR530" s="534"/>
      <c r="AS530" s="534"/>
    </row>
    <row r="531" spans="1:45" x14ac:dyDescent="0.25">
      <c r="A531" s="587"/>
      <c r="AD531" s="534"/>
      <c r="AE531" s="534"/>
      <c r="AF531" s="534"/>
      <c r="AG531" s="534"/>
      <c r="AH531" s="534"/>
      <c r="AI531" s="534"/>
      <c r="AJ531" s="534"/>
      <c r="AK531" s="534"/>
      <c r="AL531" s="534"/>
      <c r="AM531" s="534"/>
      <c r="AN531" s="534"/>
      <c r="AO531" s="534"/>
      <c r="AP531" s="534"/>
      <c r="AQ531" s="534"/>
      <c r="AR531" s="534"/>
      <c r="AS531" s="534"/>
    </row>
    <row r="532" spans="1:45" x14ac:dyDescent="0.25">
      <c r="A532" s="587"/>
      <c r="AD532" s="534"/>
      <c r="AE532" s="534"/>
      <c r="AF532" s="534"/>
      <c r="AG532" s="534"/>
      <c r="AH532" s="534"/>
      <c r="AI532" s="534"/>
      <c r="AJ532" s="534"/>
      <c r="AK532" s="534"/>
      <c r="AL532" s="534"/>
      <c r="AM532" s="534"/>
      <c r="AN532" s="534"/>
      <c r="AO532" s="534"/>
      <c r="AP532" s="534"/>
      <c r="AQ532" s="534"/>
      <c r="AR532" s="534"/>
      <c r="AS532" s="534"/>
    </row>
    <row r="533" spans="1:45" x14ac:dyDescent="0.25">
      <c r="A533" s="587"/>
      <c r="AD533" s="534"/>
      <c r="AE533" s="534"/>
      <c r="AF533" s="534"/>
      <c r="AG533" s="534"/>
      <c r="AH533" s="534"/>
      <c r="AI533" s="534"/>
      <c r="AJ533" s="534"/>
      <c r="AK533" s="534"/>
      <c r="AL533" s="534"/>
      <c r="AM533" s="534"/>
      <c r="AN533" s="534"/>
      <c r="AO533" s="534"/>
      <c r="AP533" s="534"/>
      <c r="AQ533" s="534"/>
      <c r="AR533" s="534"/>
      <c r="AS533" s="534"/>
    </row>
    <row r="534" spans="1:45" x14ac:dyDescent="0.25">
      <c r="A534" s="587"/>
      <c r="AD534" s="534"/>
      <c r="AE534" s="534"/>
      <c r="AF534" s="534"/>
      <c r="AG534" s="534"/>
      <c r="AH534" s="534"/>
      <c r="AI534" s="534"/>
      <c r="AJ534" s="534"/>
      <c r="AK534" s="534"/>
      <c r="AL534" s="534"/>
      <c r="AM534" s="534"/>
      <c r="AN534" s="534"/>
      <c r="AO534" s="534"/>
      <c r="AP534" s="534"/>
      <c r="AQ534" s="534"/>
      <c r="AR534" s="534"/>
      <c r="AS534" s="534"/>
    </row>
    <row r="535" spans="1:45" x14ac:dyDescent="0.25">
      <c r="A535" s="587"/>
      <c r="AD535" s="534"/>
      <c r="AE535" s="534"/>
      <c r="AF535" s="534"/>
      <c r="AG535" s="534"/>
      <c r="AH535" s="534"/>
      <c r="AI535" s="534"/>
      <c r="AJ535" s="534"/>
      <c r="AK535" s="534"/>
      <c r="AL535" s="534"/>
      <c r="AM535" s="534"/>
      <c r="AN535" s="534"/>
      <c r="AO535" s="534"/>
      <c r="AP535" s="534"/>
      <c r="AQ535" s="534"/>
      <c r="AR535" s="534"/>
      <c r="AS535" s="534"/>
    </row>
    <row r="536" spans="1:45" x14ac:dyDescent="0.25">
      <c r="A536" s="587"/>
      <c r="AD536" s="534"/>
      <c r="AE536" s="534"/>
      <c r="AF536" s="534"/>
      <c r="AG536" s="534"/>
      <c r="AH536" s="534"/>
      <c r="AI536" s="534"/>
      <c r="AJ536" s="534"/>
      <c r="AK536" s="534"/>
      <c r="AL536" s="534"/>
      <c r="AM536" s="534"/>
      <c r="AN536" s="534"/>
      <c r="AO536" s="534"/>
      <c r="AP536" s="534"/>
      <c r="AQ536" s="534"/>
      <c r="AR536" s="534"/>
      <c r="AS536" s="534"/>
    </row>
    <row r="537" spans="1:45" x14ac:dyDescent="0.25">
      <c r="A537" s="587"/>
      <c r="AD537" s="534"/>
      <c r="AE537" s="534"/>
      <c r="AF537" s="534"/>
      <c r="AG537" s="534"/>
      <c r="AH537" s="534"/>
      <c r="AI537" s="534"/>
      <c r="AJ537" s="534"/>
      <c r="AK537" s="534"/>
      <c r="AL537" s="534"/>
      <c r="AM537" s="534"/>
      <c r="AN537" s="534"/>
      <c r="AO537" s="534"/>
      <c r="AP537" s="534"/>
      <c r="AQ537" s="534"/>
      <c r="AR537" s="534"/>
      <c r="AS537" s="534"/>
    </row>
    <row r="538" spans="1:45" x14ac:dyDescent="0.25">
      <c r="A538" s="587"/>
      <c r="AD538" s="534"/>
      <c r="AE538" s="534"/>
      <c r="AF538" s="534"/>
      <c r="AG538" s="534"/>
      <c r="AH538" s="534"/>
      <c r="AI538" s="534"/>
      <c r="AJ538" s="534"/>
      <c r="AK538" s="534"/>
      <c r="AL538" s="534"/>
      <c r="AM538" s="534"/>
      <c r="AN538" s="534"/>
      <c r="AO538" s="534"/>
      <c r="AP538" s="534"/>
      <c r="AQ538" s="534"/>
      <c r="AR538" s="534"/>
      <c r="AS538" s="534"/>
    </row>
    <row r="539" spans="1:45" x14ac:dyDescent="0.25">
      <c r="A539" s="587"/>
      <c r="AD539" s="534"/>
      <c r="AE539" s="534"/>
      <c r="AF539" s="534"/>
      <c r="AG539" s="534"/>
      <c r="AH539" s="534"/>
      <c r="AI539" s="534"/>
      <c r="AJ539" s="534"/>
      <c r="AK539" s="534"/>
      <c r="AL539" s="534"/>
      <c r="AM539" s="534"/>
      <c r="AN539" s="534"/>
      <c r="AO539" s="534"/>
      <c r="AP539" s="534"/>
      <c r="AQ539" s="534"/>
      <c r="AR539" s="534"/>
      <c r="AS539" s="534"/>
    </row>
    <row r="540" spans="1:45" x14ac:dyDescent="0.25">
      <c r="A540" s="587"/>
      <c r="AD540" s="534"/>
      <c r="AE540" s="534"/>
      <c r="AF540" s="534"/>
      <c r="AG540" s="534"/>
      <c r="AH540" s="534"/>
      <c r="AI540" s="534"/>
      <c r="AJ540" s="534"/>
      <c r="AK540" s="534"/>
      <c r="AL540" s="534"/>
      <c r="AM540" s="534"/>
      <c r="AN540" s="534"/>
      <c r="AO540" s="534"/>
      <c r="AP540" s="534"/>
      <c r="AQ540" s="534"/>
      <c r="AR540" s="534"/>
      <c r="AS540" s="534"/>
    </row>
    <row r="541" spans="1:45" x14ac:dyDescent="0.25">
      <c r="A541" s="587"/>
      <c r="AD541" s="534"/>
      <c r="AE541" s="534"/>
      <c r="AF541" s="534"/>
      <c r="AG541" s="534"/>
      <c r="AH541" s="534"/>
      <c r="AI541" s="534"/>
      <c r="AJ541" s="534"/>
      <c r="AK541" s="534"/>
      <c r="AL541" s="534"/>
      <c r="AM541" s="534"/>
      <c r="AN541" s="534"/>
      <c r="AO541" s="534"/>
      <c r="AP541" s="534"/>
      <c r="AQ541" s="534"/>
      <c r="AR541" s="534"/>
      <c r="AS541" s="534"/>
    </row>
    <row r="542" spans="1:45" x14ac:dyDescent="0.25">
      <c r="A542" s="587"/>
      <c r="AD542" s="534"/>
      <c r="AE542" s="534"/>
      <c r="AF542" s="534"/>
      <c r="AG542" s="534"/>
      <c r="AH542" s="534"/>
      <c r="AI542" s="534"/>
      <c r="AJ542" s="534"/>
      <c r="AK542" s="534"/>
      <c r="AL542" s="534"/>
      <c r="AM542" s="534"/>
      <c r="AN542" s="534"/>
      <c r="AO542" s="534"/>
      <c r="AP542" s="534"/>
      <c r="AQ542" s="534"/>
      <c r="AR542" s="534"/>
      <c r="AS542" s="534"/>
    </row>
    <row r="543" spans="1:45" x14ac:dyDescent="0.25">
      <c r="A543" s="587"/>
      <c r="AD543" s="534"/>
      <c r="AE543" s="534"/>
      <c r="AF543" s="534"/>
      <c r="AG543" s="534"/>
      <c r="AH543" s="534"/>
      <c r="AI543" s="534"/>
      <c r="AJ543" s="534"/>
      <c r="AK543" s="534"/>
      <c r="AL543" s="534"/>
      <c r="AM543" s="534"/>
      <c r="AN543" s="534"/>
      <c r="AO543" s="534"/>
      <c r="AP543" s="534"/>
      <c r="AQ543" s="534"/>
      <c r="AR543" s="534"/>
      <c r="AS543" s="534"/>
    </row>
    <row r="544" spans="1:45" x14ac:dyDescent="0.25">
      <c r="A544" s="587"/>
      <c r="AD544" s="534"/>
      <c r="AE544" s="534"/>
      <c r="AF544" s="534"/>
      <c r="AG544" s="534"/>
      <c r="AH544" s="534"/>
      <c r="AI544" s="534"/>
      <c r="AJ544" s="534"/>
      <c r="AK544" s="534"/>
      <c r="AL544" s="534"/>
      <c r="AM544" s="534"/>
      <c r="AN544" s="534"/>
      <c r="AO544" s="534"/>
      <c r="AP544" s="534"/>
      <c r="AQ544" s="534"/>
      <c r="AR544" s="534"/>
      <c r="AS544" s="534"/>
    </row>
    <row r="545" spans="1:45" x14ac:dyDescent="0.25">
      <c r="A545" s="568"/>
      <c r="AD545" s="534"/>
      <c r="AE545" s="534"/>
      <c r="AF545" s="534"/>
      <c r="AG545" s="534"/>
      <c r="AH545" s="534"/>
      <c r="AI545" s="534"/>
      <c r="AJ545" s="534"/>
      <c r="AK545" s="534"/>
      <c r="AL545" s="534"/>
      <c r="AM545" s="534"/>
      <c r="AN545" s="534"/>
      <c r="AO545" s="534"/>
      <c r="AP545" s="534"/>
      <c r="AQ545" s="534"/>
      <c r="AR545" s="534"/>
      <c r="AS545" s="534"/>
    </row>
    <row r="546" spans="1:45" x14ac:dyDescent="0.25">
      <c r="A546" s="587"/>
      <c r="AD546" s="534"/>
      <c r="AE546" s="534"/>
      <c r="AF546" s="534"/>
      <c r="AG546" s="534"/>
      <c r="AH546" s="534"/>
      <c r="AI546" s="534"/>
      <c r="AJ546" s="534"/>
      <c r="AK546" s="534"/>
      <c r="AL546" s="534"/>
      <c r="AM546" s="534"/>
      <c r="AN546" s="534"/>
      <c r="AO546" s="534"/>
      <c r="AP546" s="534"/>
      <c r="AQ546" s="534"/>
      <c r="AR546" s="534"/>
      <c r="AS546" s="534"/>
    </row>
    <row r="547" spans="1:45" x14ac:dyDescent="0.25">
      <c r="A547" s="587"/>
      <c r="AD547" s="534"/>
      <c r="AE547" s="534"/>
      <c r="AF547" s="534"/>
      <c r="AG547" s="534"/>
      <c r="AH547" s="534"/>
      <c r="AI547" s="534"/>
      <c r="AJ547" s="534"/>
      <c r="AK547" s="534"/>
      <c r="AL547" s="534"/>
      <c r="AM547" s="534"/>
      <c r="AN547" s="534"/>
      <c r="AO547" s="534"/>
      <c r="AP547" s="534"/>
      <c r="AQ547" s="534"/>
      <c r="AR547" s="534"/>
      <c r="AS547" s="534"/>
    </row>
    <row r="548" spans="1:45" x14ac:dyDescent="0.25">
      <c r="A548" s="587"/>
      <c r="AD548" s="534"/>
      <c r="AE548" s="534"/>
      <c r="AF548" s="534"/>
      <c r="AG548" s="534"/>
      <c r="AH548" s="534"/>
      <c r="AI548" s="534"/>
      <c r="AJ548" s="534"/>
      <c r="AK548" s="534"/>
      <c r="AL548" s="534"/>
      <c r="AM548" s="534"/>
      <c r="AN548" s="534"/>
      <c r="AO548" s="534"/>
      <c r="AP548" s="534"/>
      <c r="AQ548" s="534"/>
      <c r="AR548" s="534"/>
      <c r="AS548" s="534"/>
    </row>
    <row r="549" spans="1:45" x14ac:dyDescent="0.25">
      <c r="A549" s="587"/>
      <c r="AD549" s="534"/>
      <c r="AE549" s="534"/>
      <c r="AF549" s="534"/>
      <c r="AG549" s="534"/>
      <c r="AH549" s="534"/>
      <c r="AI549" s="534"/>
      <c r="AJ549" s="534"/>
      <c r="AK549" s="534"/>
      <c r="AL549" s="534"/>
      <c r="AM549" s="534"/>
      <c r="AN549" s="534"/>
      <c r="AO549" s="534"/>
      <c r="AP549" s="534"/>
      <c r="AQ549" s="534"/>
      <c r="AR549" s="534"/>
      <c r="AS549" s="534"/>
    </row>
    <row r="550" spans="1:45" x14ac:dyDescent="0.25">
      <c r="A550" s="587"/>
      <c r="AD550" s="534"/>
      <c r="AE550" s="534"/>
      <c r="AF550" s="534"/>
      <c r="AG550" s="534"/>
      <c r="AH550" s="534"/>
      <c r="AI550" s="534"/>
      <c r="AJ550" s="534"/>
      <c r="AK550" s="534"/>
      <c r="AL550" s="534"/>
      <c r="AM550" s="534"/>
      <c r="AN550" s="534"/>
      <c r="AO550" s="534"/>
      <c r="AP550" s="534"/>
      <c r="AQ550" s="534"/>
      <c r="AR550" s="534"/>
      <c r="AS550" s="534"/>
    </row>
    <row r="551" spans="1:45" x14ac:dyDescent="0.25">
      <c r="A551" s="587"/>
      <c r="AD551" s="534"/>
      <c r="AE551" s="534"/>
      <c r="AF551" s="534"/>
      <c r="AG551" s="534"/>
      <c r="AH551" s="534"/>
      <c r="AI551" s="534"/>
      <c r="AJ551" s="534"/>
      <c r="AK551" s="534"/>
      <c r="AL551" s="534"/>
      <c r="AM551" s="534"/>
      <c r="AN551" s="534"/>
      <c r="AO551" s="534"/>
      <c r="AP551" s="534"/>
      <c r="AQ551" s="534"/>
      <c r="AR551" s="534"/>
      <c r="AS551" s="534"/>
    </row>
    <row r="552" spans="1:45" x14ac:dyDescent="0.25">
      <c r="A552" s="587"/>
      <c r="AD552" s="534"/>
      <c r="AE552" s="534"/>
      <c r="AF552" s="534"/>
      <c r="AG552" s="534"/>
      <c r="AH552" s="534"/>
      <c r="AI552" s="534"/>
      <c r="AJ552" s="534"/>
      <c r="AK552" s="534"/>
      <c r="AL552" s="534"/>
      <c r="AM552" s="534"/>
      <c r="AN552" s="534"/>
      <c r="AO552" s="534"/>
      <c r="AP552" s="534"/>
      <c r="AQ552" s="534"/>
      <c r="AR552" s="534"/>
      <c r="AS552" s="534"/>
    </row>
    <row r="553" spans="1:45" x14ac:dyDescent="0.25">
      <c r="A553" s="568"/>
      <c r="AD553" s="534"/>
      <c r="AE553" s="534"/>
      <c r="AF553" s="534"/>
      <c r="AG553" s="534"/>
      <c r="AH553" s="534"/>
      <c r="AI553" s="534"/>
      <c r="AJ553" s="534"/>
      <c r="AK553" s="534"/>
      <c r="AL553" s="534"/>
      <c r="AM553" s="534"/>
      <c r="AN553" s="534"/>
      <c r="AO553" s="534"/>
      <c r="AP553" s="534"/>
      <c r="AQ553" s="534"/>
      <c r="AR553" s="534"/>
      <c r="AS553" s="534"/>
    </row>
    <row r="554" spans="1:45" x14ac:dyDescent="0.25">
      <c r="A554" s="587"/>
      <c r="AD554" s="534"/>
      <c r="AE554" s="534"/>
      <c r="AF554" s="534"/>
      <c r="AG554" s="534"/>
      <c r="AH554" s="534"/>
      <c r="AI554" s="534"/>
      <c r="AJ554" s="534"/>
      <c r="AK554" s="534"/>
      <c r="AL554" s="534"/>
      <c r="AM554" s="534"/>
      <c r="AN554" s="534"/>
      <c r="AO554" s="534"/>
      <c r="AP554" s="534"/>
      <c r="AQ554" s="534"/>
      <c r="AR554" s="534"/>
      <c r="AS554" s="534"/>
    </row>
    <row r="555" spans="1:45" x14ac:dyDescent="0.25">
      <c r="A555" s="587"/>
      <c r="AD555" s="534"/>
      <c r="AE555" s="534"/>
      <c r="AF555" s="534"/>
      <c r="AG555" s="534"/>
      <c r="AH555" s="534"/>
      <c r="AI555" s="534"/>
      <c r="AJ555" s="534"/>
      <c r="AK555" s="534"/>
      <c r="AL555" s="534"/>
      <c r="AM555" s="534"/>
      <c r="AN555" s="534"/>
      <c r="AO555" s="534"/>
      <c r="AP555" s="534"/>
      <c r="AQ555" s="534"/>
      <c r="AR555" s="534"/>
      <c r="AS555" s="534"/>
    </row>
    <row r="556" spans="1:45" x14ac:dyDescent="0.25">
      <c r="A556" s="587"/>
      <c r="AD556" s="534"/>
      <c r="AE556" s="534"/>
      <c r="AF556" s="534"/>
      <c r="AG556" s="534"/>
      <c r="AH556" s="534"/>
      <c r="AI556" s="534"/>
      <c r="AJ556" s="534"/>
      <c r="AK556" s="534"/>
      <c r="AL556" s="534"/>
      <c r="AM556" s="534"/>
      <c r="AN556" s="534"/>
      <c r="AO556" s="534"/>
      <c r="AP556" s="534"/>
      <c r="AQ556" s="534"/>
      <c r="AR556" s="534"/>
      <c r="AS556" s="534"/>
    </row>
    <row r="557" spans="1:45" x14ac:dyDescent="0.25">
      <c r="A557" s="587"/>
      <c r="AD557" s="534"/>
      <c r="AE557" s="534"/>
      <c r="AF557" s="534"/>
      <c r="AG557" s="534"/>
      <c r="AH557" s="534"/>
      <c r="AI557" s="534"/>
      <c r="AJ557" s="534"/>
      <c r="AK557" s="534"/>
      <c r="AL557" s="534"/>
      <c r="AM557" s="534"/>
      <c r="AN557" s="534"/>
      <c r="AO557" s="534"/>
      <c r="AP557" s="534"/>
      <c r="AQ557" s="534"/>
      <c r="AR557" s="534"/>
      <c r="AS557" s="534"/>
    </row>
    <row r="558" spans="1:45" x14ac:dyDescent="0.25">
      <c r="A558" s="587"/>
      <c r="AD558" s="534"/>
      <c r="AE558" s="534"/>
      <c r="AF558" s="534"/>
      <c r="AG558" s="534"/>
      <c r="AH558" s="534"/>
      <c r="AI558" s="534"/>
      <c r="AJ558" s="534"/>
      <c r="AK558" s="534"/>
      <c r="AL558" s="534"/>
      <c r="AM558" s="534"/>
      <c r="AN558" s="534"/>
      <c r="AO558" s="534"/>
      <c r="AP558" s="534"/>
      <c r="AQ558" s="534"/>
      <c r="AR558" s="534"/>
      <c r="AS558" s="534"/>
    </row>
    <row r="559" spans="1:45" x14ac:dyDescent="0.25">
      <c r="A559" s="587"/>
      <c r="AD559" s="534"/>
      <c r="AE559" s="534"/>
      <c r="AF559" s="534"/>
      <c r="AG559" s="534"/>
      <c r="AH559" s="534"/>
      <c r="AI559" s="534"/>
      <c r="AJ559" s="534"/>
      <c r="AK559" s="534"/>
      <c r="AL559" s="534"/>
      <c r="AM559" s="534"/>
      <c r="AN559" s="534"/>
      <c r="AO559" s="534"/>
      <c r="AP559" s="534"/>
      <c r="AQ559" s="534"/>
      <c r="AR559" s="534"/>
      <c r="AS559" s="534"/>
    </row>
    <row r="560" spans="1:45" x14ac:dyDescent="0.25">
      <c r="A560" s="587"/>
      <c r="AD560" s="534"/>
      <c r="AE560" s="534"/>
      <c r="AF560" s="534"/>
      <c r="AG560" s="534"/>
      <c r="AH560" s="534"/>
      <c r="AI560" s="534"/>
      <c r="AJ560" s="534"/>
      <c r="AK560" s="534"/>
      <c r="AL560" s="534"/>
      <c r="AM560" s="534"/>
      <c r="AN560" s="534"/>
      <c r="AO560" s="534"/>
      <c r="AP560" s="534"/>
      <c r="AQ560" s="534"/>
      <c r="AR560" s="534"/>
      <c r="AS560" s="534"/>
    </row>
    <row r="561" spans="1:45" x14ac:dyDescent="0.25">
      <c r="A561" s="587"/>
      <c r="AD561" s="534"/>
      <c r="AE561" s="534"/>
      <c r="AF561" s="534"/>
      <c r="AG561" s="534"/>
      <c r="AH561" s="534"/>
      <c r="AI561" s="534"/>
      <c r="AJ561" s="534"/>
      <c r="AK561" s="534"/>
      <c r="AL561" s="534"/>
      <c r="AM561" s="534"/>
      <c r="AN561" s="534"/>
      <c r="AO561" s="534"/>
      <c r="AP561" s="534"/>
      <c r="AQ561" s="534"/>
      <c r="AR561" s="534"/>
      <c r="AS561" s="534"/>
    </row>
    <row r="562" spans="1:45" x14ac:dyDescent="0.25">
      <c r="A562" s="587"/>
      <c r="AD562" s="534"/>
      <c r="AE562" s="534"/>
      <c r="AF562" s="534"/>
      <c r="AG562" s="534"/>
      <c r="AH562" s="534"/>
      <c r="AI562" s="534"/>
      <c r="AJ562" s="534"/>
      <c r="AK562" s="534"/>
      <c r="AL562" s="534"/>
      <c r="AM562" s="534"/>
      <c r="AN562" s="534"/>
      <c r="AO562" s="534"/>
      <c r="AP562" s="534"/>
      <c r="AQ562" s="534"/>
      <c r="AR562" s="534"/>
      <c r="AS562" s="534"/>
    </row>
    <row r="563" spans="1:45" x14ac:dyDescent="0.25">
      <c r="A563" s="587"/>
      <c r="AD563" s="534"/>
      <c r="AE563" s="534"/>
      <c r="AF563" s="534"/>
      <c r="AG563" s="534"/>
      <c r="AH563" s="534"/>
      <c r="AI563" s="534"/>
      <c r="AJ563" s="534"/>
      <c r="AK563" s="534"/>
      <c r="AL563" s="534"/>
      <c r="AM563" s="534"/>
      <c r="AN563" s="534"/>
      <c r="AO563" s="534"/>
      <c r="AP563" s="534"/>
      <c r="AQ563" s="534"/>
      <c r="AR563" s="534"/>
      <c r="AS563" s="534"/>
    </row>
    <row r="564" spans="1:45" x14ac:dyDescent="0.25">
      <c r="A564" s="587"/>
      <c r="AD564" s="534"/>
      <c r="AE564" s="534"/>
      <c r="AF564" s="534"/>
      <c r="AG564" s="534"/>
      <c r="AH564" s="534"/>
      <c r="AI564" s="534"/>
      <c r="AJ564" s="534"/>
      <c r="AK564" s="534"/>
      <c r="AL564" s="534"/>
      <c r="AM564" s="534"/>
      <c r="AN564" s="534"/>
      <c r="AO564" s="534"/>
      <c r="AP564" s="534"/>
      <c r="AQ564" s="534"/>
      <c r="AR564" s="534"/>
      <c r="AS564" s="534"/>
    </row>
    <row r="565" spans="1:45" x14ac:dyDescent="0.25">
      <c r="A565" s="587"/>
      <c r="AD565" s="534"/>
      <c r="AE565" s="534"/>
      <c r="AF565" s="534"/>
      <c r="AG565" s="534"/>
      <c r="AH565" s="534"/>
      <c r="AI565" s="534"/>
      <c r="AJ565" s="534"/>
      <c r="AK565" s="534"/>
      <c r="AL565" s="534"/>
      <c r="AM565" s="534"/>
      <c r="AN565" s="534"/>
      <c r="AO565" s="534"/>
      <c r="AP565" s="534"/>
      <c r="AQ565" s="534"/>
      <c r="AR565" s="534"/>
      <c r="AS565" s="534"/>
    </row>
    <row r="566" spans="1:45" x14ac:dyDescent="0.25">
      <c r="A566" s="587"/>
      <c r="AD566" s="534"/>
      <c r="AE566" s="534"/>
      <c r="AF566" s="534"/>
      <c r="AG566" s="534"/>
      <c r="AH566" s="534"/>
      <c r="AI566" s="534"/>
      <c r="AJ566" s="534"/>
      <c r="AK566" s="534"/>
      <c r="AL566" s="534"/>
      <c r="AM566" s="534"/>
      <c r="AN566" s="534"/>
      <c r="AO566" s="534"/>
      <c r="AP566" s="534"/>
      <c r="AQ566" s="534"/>
      <c r="AR566" s="534"/>
      <c r="AS566" s="534"/>
    </row>
    <row r="567" spans="1:45" x14ac:dyDescent="0.25">
      <c r="A567" s="587"/>
      <c r="AD567" s="534"/>
      <c r="AE567" s="534"/>
      <c r="AF567" s="534"/>
      <c r="AG567" s="534"/>
      <c r="AH567" s="534"/>
      <c r="AI567" s="534"/>
      <c r="AJ567" s="534"/>
      <c r="AK567" s="534"/>
      <c r="AL567" s="534"/>
      <c r="AM567" s="534"/>
      <c r="AN567" s="534"/>
      <c r="AO567" s="534"/>
      <c r="AP567" s="534"/>
      <c r="AQ567" s="534"/>
      <c r="AR567" s="534"/>
      <c r="AS567" s="534"/>
    </row>
    <row r="568" spans="1:45" x14ac:dyDescent="0.25">
      <c r="A568" s="587"/>
      <c r="AD568" s="534"/>
      <c r="AE568" s="534"/>
      <c r="AF568" s="534"/>
      <c r="AG568" s="534"/>
      <c r="AH568" s="534"/>
      <c r="AI568" s="534"/>
      <c r="AJ568" s="534"/>
      <c r="AK568" s="534"/>
      <c r="AL568" s="534"/>
      <c r="AM568" s="534"/>
      <c r="AN568" s="534"/>
      <c r="AO568" s="534"/>
      <c r="AP568" s="534"/>
      <c r="AQ568" s="534"/>
      <c r="AR568" s="534"/>
      <c r="AS568" s="534"/>
    </row>
    <row r="569" spans="1:45" x14ac:dyDescent="0.25">
      <c r="A569" s="587"/>
      <c r="AD569" s="534"/>
      <c r="AE569" s="534"/>
      <c r="AF569" s="534"/>
      <c r="AG569" s="534"/>
      <c r="AH569" s="534"/>
      <c r="AI569" s="534"/>
      <c r="AJ569" s="534"/>
      <c r="AK569" s="534"/>
      <c r="AL569" s="534"/>
      <c r="AM569" s="534"/>
      <c r="AN569" s="534"/>
      <c r="AO569" s="534"/>
      <c r="AP569" s="534"/>
      <c r="AQ569" s="534"/>
      <c r="AR569" s="534"/>
      <c r="AS569" s="534"/>
    </row>
    <row r="570" spans="1:45" x14ac:dyDescent="0.25">
      <c r="A570" s="587"/>
      <c r="AD570" s="534"/>
      <c r="AE570" s="534"/>
      <c r="AF570" s="534"/>
      <c r="AG570" s="534"/>
      <c r="AH570" s="534"/>
      <c r="AI570" s="534"/>
      <c r="AJ570" s="534"/>
      <c r="AK570" s="534"/>
      <c r="AL570" s="534"/>
      <c r="AM570" s="534"/>
      <c r="AN570" s="534"/>
      <c r="AO570" s="534"/>
      <c r="AP570" s="534"/>
      <c r="AQ570" s="534"/>
      <c r="AR570" s="534"/>
      <c r="AS570" s="534"/>
    </row>
    <row r="571" spans="1:45" x14ac:dyDescent="0.25">
      <c r="A571" s="587"/>
      <c r="AD571" s="534"/>
      <c r="AE571" s="534"/>
      <c r="AF571" s="534"/>
      <c r="AG571" s="534"/>
      <c r="AH571" s="534"/>
      <c r="AI571" s="534"/>
      <c r="AJ571" s="534"/>
      <c r="AK571" s="534"/>
      <c r="AL571" s="534"/>
      <c r="AM571" s="534"/>
      <c r="AN571" s="534"/>
      <c r="AO571" s="534"/>
      <c r="AP571" s="534"/>
      <c r="AQ571" s="534"/>
      <c r="AR571" s="534"/>
      <c r="AS571" s="534"/>
    </row>
    <row r="572" spans="1:45" x14ac:dyDescent="0.25">
      <c r="A572" s="587"/>
      <c r="AD572" s="534"/>
      <c r="AE572" s="534"/>
      <c r="AF572" s="534"/>
      <c r="AG572" s="534"/>
      <c r="AH572" s="534"/>
      <c r="AI572" s="534"/>
      <c r="AJ572" s="534"/>
      <c r="AK572" s="534"/>
      <c r="AL572" s="534"/>
      <c r="AM572" s="534"/>
      <c r="AN572" s="534"/>
      <c r="AO572" s="534"/>
      <c r="AP572" s="534"/>
      <c r="AQ572" s="534"/>
      <c r="AR572" s="534"/>
      <c r="AS572" s="534"/>
    </row>
    <row r="573" spans="1:45" x14ac:dyDescent="0.25">
      <c r="A573" s="587"/>
      <c r="AD573" s="534"/>
      <c r="AE573" s="534"/>
      <c r="AF573" s="534"/>
      <c r="AG573" s="534"/>
      <c r="AH573" s="534"/>
      <c r="AI573" s="534"/>
      <c r="AJ573" s="534"/>
      <c r="AK573" s="534"/>
      <c r="AL573" s="534"/>
      <c r="AM573" s="534"/>
      <c r="AN573" s="534"/>
      <c r="AO573" s="534"/>
      <c r="AP573" s="534"/>
      <c r="AQ573" s="534"/>
      <c r="AR573" s="534"/>
      <c r="AS573" s="534"/>
    </row>
    <row r="574" spans="1:45" x14ac:dyDescent="0.25">
      <c r="A574" s="587"/>
      <c r="AD574" s="534"/>
      <c r="AE574" s="534"/>
      <c r="AF574" s="534"/>
      <c r="AG574" s="534"/>
      <c r="AH574" s="534"/>
      <c r="AI574" s="534"/>
      <c r="AJ574" s="534"/>
      <c r="AK574" s="534"/>
      <c r="AL574" s="534"/>
      <c r="AM574" s="534"/>
      <c r="AN574" s="534"/>
      <c r="AO574" s="534"/>
      <c r="AP574" s="534"/>
      <c r="AQ574" s="534"/>
      <c r="AR574" s="534"/>
      <c r="AS574" s="534"/>
    </row>
    <row r="575" spans="1:45" x14ac:dyDescent="0.25">
      <c r="A575" s="587"/>
      <c r="AD575" s="534"/>
      <c r="AE575" s="534"/>
      <c r="AF575" s="534"/>
      <c r="AG575" s="534"/>
      <c r="AH575" s="534"/>
      <c r="AI575" s="534"/>
      <c r="AJ575" s="534"/>
      <c r="AK575" s="534"/>
      <c r="AL575" s="534"/>
      <c r="AM575" s="534"/>
      <c r="AN575" s="534"/>
      <c r="AO575" s="534"/>
      <c r="AP575" s="534"/>
      <c r="AQ575" s="534"/>
      <c r="AR575" s="534"/>
      <c r="AS575" s="534"/>
    </row>
    <row r="576" spans="1:45" x14ac:dyDescent="0.25">
      <c r="A576" s="587"/>
      <c r="AD576" s="534"/>
      <c r="AE576" s="534"/>
      <c r="AF576" s="534"/>
      <c r="AG576" s="534"/>
      <c r="AH576" s="534"/>
      <c r="AI576" s="534"/>
      <c r="AJ576" s="534"/>
      <c r="AK576" s="534"/>
      <c r="AL576" s="534"/>
      <c r="AM576" s="534"/>
      <c r="AN576" s="534"/>
      <c r="AO576" s="534"/>
      <c r="AP576" s="534"/>
      <c r="AQ576" s="534"/>
      <c r="AR576" s="534"/>
      <c r="AS576" s="534"/>
    </row>
    <row r="577" spans="1:45" x14ac:dyDescent="0.25">
      <c r="A577" s="587"/>
      <c r="AD577" s="534"/>
      <c r="AE577" s="534"/>
      <c r="AF577" s="534"/>
      <c r="AG577" s="534"/>
      <c r="AH577" s="534"/>
      <c r="AI577" s="534"/>
      <c r="AJ577" s="534"/>
      <c r="AK577" s="534"/>
      <c r="AL577" s="534"/>
      <c r="AM577" s="534"/>
      <c r="AN577" s="534"/>
      <c r="AO577" s="534"/>
      <c r="AP577" s="534"/>
      <c r="AQ577" s="534"/>
      <c r="AR577" s="534"/>
      <c r="AS577" s="534"/>
    </row>
    <row r="578" spans="1:45" x14ac:dyDescent="0.25">
      <c r="A578" s="587"/>
      <c r="AD578" s="534"/>
      <c r="AE578" s="534"/>
      <c r="AF578" s="534"/>
      <c r="AG578" s="534"/>
      <c r="AH578" s="534"/>
      <c r="AI578" s="534"/>
      <c r="AJ578" s="534"/>
      <c r="AK578" s="534"/>
      <c r="AL578" s="534"/>
      <c r="AM578" s="534"/>
      <c r="AN578" s="534"/>
      <c r="AO578" s="534"/>
      <c r="AP578" s="534"/>
      <c r="AQ578" s="534"/>
      <c r="AR578" s="534"/>
      <c r="AS578" s="534"/>
    </row>
    <row r="579" spans="1:45" x14ac:dyDescent="0.25">
      <c r="A579" s="587"/>
      <c r="AD579" s="534"/>
      <c r="AE579" s="534"/>
      <c r="AF579" s="534"/>
      <c r="AG579" s="534"/>
      <c r="AH579" s="534"/>
      <c r="AI579" s="534"/>
      <c r="AJ579" s="534"/>
      <c r="AK579" s="534"/>
      <c r="AL579" s="534"/>
      <c r="AM579" s="534"/>
      <c r="AN579" s="534"/>
      <c r="AO579" s="534"/>
      <c r="AP579" s="534"/>
      <c r="AQ579" s="534"/>
      <c r="AR579" s="534"/>
      <c r="AS579" s="534"/>
    </row>
    <row r="580" spans="1:45" x14ac:dyDescent="0.25">
      <c r="A580" s="587"/>
      <c r="AD580" s="534"/>
      <c r="AE580" s="534"/>
      <c r="AF580" s="534"/>
      <c r="AG580" s="534"/>
      <c r="AH580" s="534"/>
      <c r="AI580" s="534"/>
      <c r="AJ580" s="534"/>
      <c r="AK580" s="534"/>
      <c r="AL580" s="534"/>
      <c r="AM580" s="534"/>
      <c r="AN580" s="534"/>
      <c r="AO580" s="534"/>
      <c r="AP580" s="534"/>
      <c r="AQ580" s="534"/>
      <c r="AR580" s="534"/>
      <c r="AS580" s="534"/>
    </row>
    <row r="581" spans="1:45" x14ac:dyDescent="0.25">
      <c r="A581" s="587"/>
      <c r="AD581" s="534"/>
      <c r="AE581" s="534"/>
      <c r="AF581" s="534"/>
      <c r="AG581" s="534"/>
      <c r="AH581" s="534"/>
      <c r="AI581" s="534"/>
      <c r="AJ581" s="534"/>
      <c r="AK581" s="534"/>
      <c r="AL581" s="534"/>
      <c r="AM581" s="534"/>
      <c r="AN581" s="534"/>
      <c r="AO581" s="534"/>
      <c r="AP581" s="534"/>
      <c r="AQ581" s="534"/>
      <c r="AR581" s="534"/>
      <c r="AS581" s="534"/>
    </row>
    <row r="582" spans="1:45" x14ac:dyDescent="0.25">
      <c r="A582" s="587"/>
      <c r="AD582" s="534"/>
      <c r="AE582" s="534"/>
      <c r="AF582" s="534"/>
      <c r="AG582" s="534"/>
      <c r="AH582" s="534"/>
      <c r="AI582" s="534"/>
      <c r="AJ582" s="534"/>
      <c r="AK582" s="534"/>
      <c r="AL582" s="534"/>
      <c r="AM582" s="534"/>
      <c r="AN582" s="534"/>
      <c r="AO582" s="534"/>
      <c r="AP582" s="534"/>
      <c r="AQ582" s="534"/>
      <c r="AR582" s="534"/>
      <c r="AS582" s="534"/>
    </row>
    <row r="583" spans="1:45" x14ac:dyDescent="0.25">
      <c r="A583" s="587"/>
      <c r="AD583" s="534"/>
      <c r="AE583" s="534"/>
      <c r="AF583" s="534"/>
      <c r="AG583" s="534"/>
      <c r="AH583" s="534"/>
      <c r="AI583" s="534"/>
      <c r="AJ583" s="534"/>
      <c r="AK583" s="534"/>
      <c r="AL583" s="534"/>
      <c r="AM583" s="534"/>
      <c r="AN583" s="534"/>
      <c r="AO583" s="534"/>
      <c r="AP583" s="534"/>
      <c r="AQ583" s="534"/>
      <c r="AR583" s="534"/>
      <c r="AS583" s="534"/>
    </row>
    <row r="584" spans="1:45" x14ac:dyDescent="0.25">
      <c r="A584" s="587"/>
      <c r="AD584" s="534"/>
      <c r="AE584" s="534"/>
      <c r="AF584" s="534"/>
      <c r="AG584" s="534"/>
      <c r="AH584" s="534"/>
      <c r="AI584" s="534"/>
      <c r="AJ584" s="534"/>
      <c r="AK584" s="534"/>
      <c r="AL584" s="534"/>
      <c r="AM584" s="534"/>
      <c r="AN584" s="534"/>
      <c r="AO584" s="534"/>
      <c r="AP584" s="534"/>
      <c r="AQ584" s="534"/>
      <c r="AR584" s="534"/>
      <c r="AS584" s="534"/>
    </row>
    <row r="585" spans="1:45" x14ac:dyDescent="0.25">
      <c r="A585" s="587"/>
      <c r="AD585" s="534"/>
      <c r="AE585" s="534"/>
      <c r="AF585" s="534"/>
      <c r="AG585" s="534"/>
      <c r="AH585" s="534"/>
      <c r="AI585" s="534"/>
      <c r="AJ585" s="534"/>
      <c r="AK585" s="534"/>
      <c r="AL585" s="534"/>
      <c r="AM585" s="534"/>
      <c r="AN585" s="534"/>
      <c r="AO585" s="534"/>
      <c r="AP585" s="534"/>
      <c r="AQ585" s="534"/>
      <c r="AR585" s="534"/>
      <c r="AS585" s="534"/>
    </row>
    <row r="586" spans="1:45" x14ac:dyDescent="0.25">
      <c r="A586" s="587"/>
      <c r="AD586" s="534"/>
      <c r="AE586" s="534"/>
      <c r="AF586" s="534"/>
      <c r="AG586" s="534"/>
      <c r="AH586" s="534"/>
      <c r="AI586" s="534"/>
      <c r="AJ586" s="534"/>
      <c r="AK586" s="534"/>
      <c r="AL586" s="534"/>
      <c r="AM586" s="534"/>
      <c r="AN586" s="534"/>
      <c r="AO586" s="534"/>
      <c r="AP586" s="534"/>
      <c r="AQ586" s="534"/>
      <c r="AR586" s="534"/>
      <c r="AS586" s="534"/>
    </row>
    <row r="587" spans="1:45" x14ac:dyDescent="0.25">
      <c r="A587" s="587"/>
      <c r="AD587" s="534"/>
      <c r="AE587" s="534"/>
      <c r="AF587" s="534"/>
      <c r="AG587" s="534"/>
      <c r="AH587" s="534"/>
      <c r="AI587" s="534"/>
      <c r="AJ587" s="534"/>
      <c r="AK587" s="534"/>
      <c r="AL587" s="534"/>
      <c r="AM587" s="534"/>
      <c r="AN587" s="534"/>
      <c r="AO587" s="534"/>
      <c r="AP587" s="534"/>
      <c r="AQ587" s="534"/>
      <c r="AR587" s="534"/>
      <c r="AS587" s="534"/>
    </row>
    <row r="588" spans="1:45" x14ac:dyDescent="0.25">
      <c r="A588" s="587"/>
      <c r="AD588" s="534"/>
      <c r="AE588" s="534"/>
      <c r="AF588" s="534"/>
      <c r="AG588" s="534"/>
      <c r="AH588" s="534"/>
      <c r="AI588" s="534"/>
      <c r="AJ588" s="534"/>
      <c r="AK588" s="534"/>
      <c r="AL588" s="534"/>
      <c r="AM588" s="534"/>
      <c r="AN588" s="534"/>
      <c r="AO588" s="534"/>
      <c r="AP588" s="534"/>
      <c r="AQ588" s="534"/>
      <c r="AR588" s="534"/>
      <c r="AS588" s="534"/>
    </row>
    <row r="589" spans="1:45" x14ac:dyDescent="0.25">
      <c r="A589" s="587"/>
      <c r="AD589" s="534"/>
      <c r="AE589" s="534"/>
      <c r="AF589" s="534"/>
      <c r="AG589" s="534"/>
      <c r="AH589" s="534"/>
      <c r="AI589" s="534"/>
      <c r="AJ589" s="534"/>
      <c r="AK589" s="534"/>
      <c r="AL589" s="534"/>
      <c r="AM589" s="534"/>
      <c r="AN589" s="534"/>
      <c r="AO589" s="534"/>
      <c r="AP589" s="534"/>
      <c r="AQ589" s="534"/>
      <c r="AR589" s="534"/>
      <c r="AS589" s="534"/>
    </row>
    <row r="590" spans="1:45" x14ac:dyDescent="0.25">
      <c r="A590" s="587"/>
      <c r="AD590" s="534"/>
      <c r="AE590" s="534"/>
      <c r="AF590" s="534"/>
      <c r="AG590" s="534"/>
      <c r="AH590" s="534"/>
      <c r="AI590" s="534"/>
      <c r="AJ590" s="534"/>
      <c r="AK590" s="534"/>
      <c r="AL590" s="534"/>
      <c r="AM590" s="534"/>
      <c r="AN590" s="534"/>
      <c r="AO590" s="534"/>
      <c r="AP590" s="534"/>
      <c r="AQ590" s="534"/>
      <c r="AR590" s="534"/>
      <c r="AS590" s="534"/>
    </row>
    <row r="591" spans="1:45" x14ac:dyDescent="0.25">
      <c r="A591" s="587"/>
      <c r="AD591" s="534"/>
      <c r="AE591" s="534"/>
      <c r="AF591" s="534"/>
      <c r="AG591" s="534"/>
      <c r="AH591" s="534"/>
      <c r="AI591" s="534"/>
      <c r="AJ591" s="534"/>
      <c r="AK591" s="534"/>
      <c r="AL591" s="534"/>
      <c r="AM591" s="534"/>
      <c r="AN591" s="534"/>
      <c r="AO591" s="534"/>
      <c r="AP591" s="534"/>
      <c r="AQ591" s="534"/>
      <c r="AR591" s="534"/>
      <c r="AS591" s="534"/>
    </row>
    <row r="592" spans="1:45" x14ac:dyDescent="0.25">
      <c r="A592" s="587"/>
      <c r="AD592" s="534"/>
      <c r="AE592" s="534"/>
      <c r="AF592" s="534"/>
      <c r="AG592" s="534"/>
      <c r="AH592" s="534"/>
      <c r="AI592" s="534"/>
      <c r="AJ592" s="534"/>
      <c r="AK592" s="534"/>
      <c r="AL592" s="534"/>
      <c r="AM592" s="534"/>
      <c r="AN592" s="534"/>
      <c r="AO592" s="534"/>
      <c r="AP592" s="534"/>
      <c r="AQ592" s="534"/>
      <c r="AR592" s="534"/>
      <c r="AS592" s="534"/>
    </row>
    <row r="593" spans="1:45" x14ac:dyDescent="0.25">
      <c r="A593" s="587"/>
      <c r="AD593" s="534"/>
      <c r="AE593" s="534"/>
      <c r="AF593" s="534"/>
      <c r="AG593" s="534"/>
      <c r="AH593" s="534"/>
      <c r="AI593" s="534"/>
      <c r="AJ593" s="534"/>
      <c r="AK593" s="534"/>
      <c r="AL593" s="534"/>
      <c r="AM593" s="534"/>
      <c r="AN593" s="534"/>
      <c r="AO593" s="534"/>
      <c r="AP593" s="534"/>
      <c r="AQ593" s="534"/>
      <c r="AR593" s="534"/>
      <c r="AS593" s="534"/>
    </row>
    <row r="594" spans="1:45" x14ac:dyDescent="0.25">
      <c r="A594" s="587"/>
      <c r="AD594" s="534"/>
      <c r="AE594" s="534"/>
      <c r="AF594" s="534"/>
      <c r="AG594" s="534"/>
      <c r="AH594" s="534"/>
      <c r="AI594" s="534"/>
      <c r="AJ594" s="534"/>
      <c r="AK594" s="534"/>
      <c r="AL594" s="534"/>
      <c r="AM594" s="534"/>
      <c r="AN594" s="534"/>
      <c r="AO594" s="534"/>
      <c r="AP594" s="534"/>
      <c r="AQ594" s="534"/>
      <c r="AR594" s="534"/>
      <c r="AS594" s="534"/>
    </row>
    <row r="595" spans="1:45" x14ac:dyDescent="0.25">
      <c r="A595" s="587"/>
      <c r="AD595" s="534"/>
      <c r="AE595" s="534"/>
      <c r="AF595" s="534"/>
      <c r="AG595" s="534"/>
      <c r="AH595" s="534"/>
      <c r="AI595" s="534"/>
      <c r="AJ595" s="534"/>
      <c r="AK595" s="534"/>
      <c r="AL595" s="534"/>
      <c r="AM595" s="534"/>
      <c r="AN595" s="534"/>
      <c r="AO595" s="534"/>
      <c r="AP595" s="534"/>
      <c r="AQ595" s="534"/>
      <c r="AR595" s="534"/>
      <c r="AS595" s="534"/>
    </row>
    <row r="596" spans="1:45" x14ac:dyDescent="0.25">
      <c r="A596" s="587"/>
      <c r="AD596" s="534"/>
      <c r="AE596" s="534"/>
      <c r="AF596" s="534"/>
      <c r="AG596" s="534"/>
      <c r="AH596" s="534"/>
      <c r="AI596" s="534"/>
      <c r="AJ596" s="534"/>
      <c r="AK596" s="534"/>
      <c r="AL596" s="534"/>
      <c r="AM596" s="534"/>
      <c r="AN596" s="534"/>
      <c r="AO596" s="534"/>
      <c r="AP596" s="534"/>
      <c r="AQ596" s="534"/>
      <c r="AR596" s="534"/>
      <c r="AS596" s="534"/>
    </row>
    <row r="597" spans="1:45" x14ac:dyDescent="0.25">
      <c r="A597" s="587"/>
      <c r="AD597" s="534"/>
      <c r="AE597" s="534"/>
      <c r="AF597" s="534"/>
      <c r="AG597" s="534"/>
      <c r="AH597" s="534"/>
      <c r="AI597" s="534"/>
      <c r="AJ597" s="534"/>
      <c r="AK597" s="534"/>
      <c r="AL597" s="534"/>
      <c r="AM597" s="534"/>
      <c r="AN597" s="534"/>
      <c r="AO597" s="534"/>
      <c r="AP597" s="534"/>
      <c r="AQ597" s="534"/>
      <c r="AR597" s="534"/>
      <c r="AS597" s="534"/>
    </row>
    <row r="598" spans="1:45" x14ac:dyDescent="0.25">
      <c r="A598" s="587"/>
      <c r="AD598" s="534"/>
      <c r="AE598" s="534"/>
      <c r="AF598" s="534"/>
      <c r="AG598" s="534"/>
      <c r="AH598" s="534"/>
      <c r="AI598" s="534"/>
      <c r="AJ598" s="534"/>
      <c r="AK598" s="534"/>
      <c r="AL598" s="534"/>
      <c r="AM598" s="534"/>
      <c r="AN598" s="534"/>
      <c r="AO598" s="534"/>
      <c r="AP598" s="534"/>
      <c r="AQ598" s="534"/>
      <c r="AR598" s="534"/>
      <c r="AS598" s="534"/>
    </row>
    <row r="599" spans="1:45" x14ac:dyDescent="0.25">
      <c r="A599" s="587"/>
      <c r="AD599" s="534"/>
      <c r="AE599" s="534"/>
      <c r="AF599" s="534"/>
      <c r="AG599" s="534"/>
      <c r="AH599" s="534"/>
      <c r="AI599" s="534"/>
      <c r="AJ599" s="534"/>
      <c r="AK599" s="534"/>
      <c r="AL599" s="534"/>
      <c r="AM599" s="534"/>
      <c r="AN599" s="534"/>
      <c r="AO599" s="534"/>
      <c r="AP599" s="534"/>
      <c r="AQ599" s="534"/>
      <c r="AR599" s="534"/>
      <c r="AS599" s="534"/>
    </row>
    <row r="600" spans="1:45" x14ac:dyDescent="0.25">
      <c r="A600" s="587"/>
      <c r="AD600" s="534"/>
      <c r="AE600" s="534"/>
      <c r="AF600" s="534"/>
      <c r="AG600" s="534"/>
      <c r="AH600" s="534"/>
      <c r="AI600" s="534"/>
      <c r="AJ600" s="534"/>
      <c r="AK600" s="534"/>
      <c r="AL600" s="534"/>
      <c r="AM600" s="534"/>
      <c r="AN600" s="534"/>
      <c r="AO600" s="534"/>
      <c r="AP600" s="534"/>
      <c r="AQ600" s="534"/>
      <c r="AR600" s="534"/>
      <c r="AS600" s="534"/>
    </row>
    <row r="601" spans="1:45" x14ac:dyDescent="0.25">
      <c r="A601" s="587"/>
      <c r="AD601" s="534"/>
      <c r="AE601" s="534"/>
      <c r="AF601" s="534"/>
      <c r="AG601" s="534"/>
      <c r="AH601" s="534"/>
      <c r="AI601" s="534"/>
      <c r="AJ601" s="534"/>
      <c r="AK601" s="534"/>
      <c r="AL601" s="534"/>
      <c r="AM601" s="534"/>
      <c r="AN601" s="534"/>
      <c r="AO601" s="534"/>
      <c r="AP601" s="534"/>
      <c r="AQ601" s="534"/>
      <c r="AR601" s="534"/>
      <c r="AS601" s="534"/>
    </row>
    <row r="602" spans="1:45" x14ac:dyDescent="0.25">
      <c r="A602" s="587"/>
      <c r="AD602" s="534"/>
      <c r="AE602" s="534"/>
      <c r="AF602" s="534"/>
      <c r="AG602" s="534"/>
      <c r="AH602" s="534"/>
      <c r="AI602" s="534"/>
      <c r="AJ602" s="534"/>
      <c r="AK602" s="534"/>
      <c r="AL602" s="534"/>
      <c r="AM602" s="534"/>
      <c r="AN602" s="534"/>
      <c r="AO602" s="534"/>
      <c r="AP602" s="534"/>
      <c r="AQ602" s="534"/>
      <c r="AR602" s="534"/>
      <c r="AS602" s="534"/>
    </row>
    <row r="603" spans="1:45" x14ac:dyDescent="0.25">
      <c r="A603" s="587"/>
      <c r="AD603" s="534"/>
      <c r="AE603" s="534"/>
      <c r="AF603" s="534"/>
      <c r="AG603" s="534"/>
      <c r="AH603" s="534"/>
      <c r="AI603" s="534"/>
      <c r="AJ603" s="534"/>
      <c r="AK603" s="534"/>
      <c r="AL603" s="534"/>
      <c r="AM603" s="534"/>
      <c r="AN603" s="534"/>
      <c r="AO603" s="534"/>
      <c r="AP603" s="534"/>
      <c r="AQ603" s="534"/>
      <c r="AR603" s="534"/>
      <c r="AS603" s="534"/>
    </row>
    <row r="604" spans="1:45" x14ac:dyDescent="0.25">
      <c r="A604" s="587"/>
      <c r="AD604" s="534"/>
      <c r="AE604" s="534"/>
      <c r="AF604" s="534"/>
      <c r="AG604" s="534"/>
      <c r="AH604" s="534"/>
      <c r="AI604" s="534"/>
      <c r="AJ604" s="534"/>
      <c r="AK604" s="534"/>
      <c r="AL604" s="534"/>
      <c r="AM604" s="534"/>
      <c r="AN604" s="534"/>
      <c r="AO604" s="534"/>
      <c r="AP604" s="534"/>
      <c r="AQ604" s="534"/>
      <c r="AR604" s="534"/>
      <c r="AS604" s="534"/>
    </row>
    <row r="605" spans="1:45" x14ac:dyDescent="0.25">
      <c r="A605" s="587"/>
      <c r="AD605" s="534"/>
      <c r="AE605" s="534"/>
      <c r="AF605" s="534"/>
      <c r="AG605" s="534"/>
      <c r="AH605" s="534"/>
      <c r="AI605" s="534"/>
      <c r="AJ605" s="534"/>
      <c r="AK605" s="534"/>
      <c r="AL605" s="534"/>
      <c r="AM605" s="534"/>
      <c r="AN605" s="534"/>
      <c r="AO605" s="534"/>
      <c r="AP605" s="534"/>
      <c r="AQ605" s="534"/>
      <c r="AR605" s="534"/>
      <c r="AS605" s="534"/>
    </row>
    <row r="606" spans="1:45" x14ac:dyDescent="0.25">
      <c r="A606" s="587"/>
      <c r="AD606" s="534"/>
      <c r="AE606" s="534"/>
      <c r="AF606" s="534"/>
      <c r="AG606" s="534"/>
      <c r="AH606" s="534"/>
      <c r="AI606" s="534"/>
      <c r="AJ606" s="534"/>
      <c r="AK606" s="534"/>
      <c r="AL606" s="534"/>
      <c r="AM606" s="534"/>
      <c r="AN606" s="534"/>
      <c r="AO606" s="534"/>
      <c r="AP606" s="534"/>
      <c r="AQ606" s="534"/>
      <c r="AR606" s="534"/>
      <c r="AS606" s="534"/>
    </row>
    <row r="607" spans="1:45" x14ac:dyDescent="0.25">
      <c r="A607" s="587"/>
      <c r="AD607" s="534"/>
      <c r="AE607" s="534"/>
      <c r="AF607" s="534"/>
      <c r="AG607" s="534"/>
      <c r="AH607" s="534"/>
      <c r="AI607" s="534"/>
      <c r="AJ607" s="534"/>
      <c r="AK607" s="534"/>
      <c r="AL607" s="534"/>
      <c r="AM607" s="534"/>
      <c r="AN607" s="534"/>
      <c r="AO607" s="534"/>
      <c r="AP607" s="534"/>
      <c r="AQ607" s="534"/>
      <c r="AR607" s="534"/>
      <c r="AS607" s="534"/>
    </row>
    <row r="608" spans="1:45" x14ac:dyDescent="0.25">
      <c r="A608" s="587"/>
      <c r="AD608" s="534"/>
      <c r="AE608" s="534"/>
      <c r="AF608" s="534"/>
      <c r="AG608" s="534"/>
      <c r="AH608" s="534"/>
      <c r="AI608" s="534"/>
      <c r="AJ608" s="534"/>
      <c r="AK608" s="534"/>
      <c r="AL608" s="534"/>
      <c r="AM608" s="534"/>
      <c r="AN608" s="534"/>
      <c r="AO608" s="534"/>
      <c r="AP608" s="534"/>
      <c r="AQ608" s="534"/>
      <c r="AR608" s="534"/>
      <c r="AS608" s="534"/>
    </row>
    <row r="609" spans="1:45" x14ac:dyDescent="0.25">
      <c r="A609" s="587"/>
      <c r="AD609" s="534"/>
      <c r="AE609" s="534"/>
      <c r="AF609" s="534"/>
      <c r="AG609" s="534"/>
      <c r="AH609" s="534"/>
      <c r="AI609" s="534"/>
      <c r="AJ609" s="534"/>
      <c r="AK609" s="534"/>
      <c r="AL609" s="534"/>
      <c r="AM609" s="534"/>
      <c r="AN609" s="534"/>
      <c r="AO609" s="534"/>
      <c r="AP609" s="534"/>
      <c r="AQ609" s="534"/>
      <c r="AR609" s="534"/>
      <c r="AS609" s="534"/>
    </row>
    <row r="610" spans="1:45" x14ac:dyDescent="0.25">
      <c r="A610" s="587"/>
      <c r="AD610" s="534"/>
      <c r="AE610" s="534"/>
      <c r="AF610" s="534"/>
      <c r="AG610" s="534"/>
      <c r="AH610" s="534"/>
      <c r="AI610" s="534"/>
      <c r="AJ610" s="534"/>
      <c r="AK610" s="534"/>
      <c r="AL610" s="534"/>
      <c r="AM610" s="534"/>
      <c r="AN610" s="534"/>
      <c r="AO610" s="534"/>
      <c r="AP610" s="534"/>
      <c r="AQ610" s="534"/>
      <c r="AR610" s="534"/>
      <c r="AS610" s="534"/>
    </row>
    <row r="611" spans="1:45" x14ac:dyDescent="0.25">
      <c r="A611" s="587"/>
      <c r="AD611" s="534"/>
      <c r="AE611" s="534"/>
      <c r="AF611" s="534"/>
      <c r="AG611" s="534"/>
      <c r="AH611" s="534"/>
      <c r="AI611" s="534"/>
      <c r="AJ611" s="534"/>
      <c r="AK611" s="534"/>
      <c r="AL611" s="534"/>
      <c r="AM611" s="534"/>
      <c r="AN611" s="534"/>
      <c r="AO611" s="534"/>
      <c r="AP611" s="534"/>
      <c r="AQ611" s="534"/>
      <c r="AR611" s="534"/>
      <c r="AS611" s="534"/>
    </row>
    <row r="612" spans="1:45" x14ac:dyDescent="0.25">
      <c r="A612" s="587"/>
      <c r="AD612" s="534"/>
      <c r="AE612" s="534"/>
      <c r="AF612" s="534"/>
      <c r="AG612" s="534"/>
      <c r="AH612" s="534"/>
      <c r="AI612" s="534"/>
      <c r="AJ612" s="534"/>
      <c r="AK612" s="534"/>
      <c r="AL612" s="534"/>
      <c r="AM612" s="534"/>
      <c r="AN612" s="534"/>
      <c r="AO612" s="534"/>
      <c r="AP612" s="534"/>
      <c r="AQ612" s="534"/>
      <c r="AR612" s="534"/>
      <c r="AS612" s="534"/>
    </row>
    <row r="613" spans="1:45" x14ac:dyDescent="0.25">
      <c r="A613" s="587"/>
      <c r="AD613" s="534"/>
      <c r="AE613" s="534"/>
      <c r="AF613" s="534"/>
      <c r="AG613" s="534"/>
      <c r="AH613" s="534"/>
      <c r="AI613" s="534"/>
      <c r="AJ613" s="534"/>
      <c r="AK613" s="534"/>
      <c r="AL613" s="534"/>
      <c r="AM613" s="534"/>
      <c r="AN613" s="534"/>
      <c r="AO613" s="534"/>
      <c r="AP613" s="534"/>
      <c r="AQ613" s="534"/>
      <c r="AR613" s="534"/>
      <c r="AS613" s="534"/>
    </row>
    <row r="614" spans="1:45" x14ac:dyDescent="0.25">
      <c r="A614" s="587"/>
      <c r="AD614" s="534"/>
      <c r="AE614" s="534"/>
      <c r="AF614" s="534"/>
      <c r="AG614" s="534"/>
      <c r="AH614" s="534"/>
      <c r="AI614" s="534"/>
      <c r="AJ614" s="534"/>
      <c r="AK614" s="534"/>
      <c r="AL614" s="534"/>
      <c r="AM614" s="534"/>
      <c r="AN614" s="534"/>
      <c r="AO614" s="534"/>
      <c r="AP614" s="534"/>
      <c r="AQ614" s="534"/>
      <c r="AR614" s="534"/>
      <c r="AS614" s="534"/>
    </row>
    <row r="615" spans="1:45" x14ac:dyDescent="0.25">
      <c r="A615" s="587"/>
      <c r="AD615" s="534"/>
      <c r="AE615" s="534"/>
      <c r="AF615" s="534"/>
      <c r="AG615" s="534"/>
      <c r="AH615" s="534"/>
      <c r="AI615" s="534"/>
      <c r="AJ615" s="534"/>
      <c r="AK615" s="534"/>
      <c r="AL615" s="534"/>
      <c r="AM615" s="534"/>
      <c r="AN615" s="534"/>
      <c r="AO615" s="534"/>
      <c r="AP615" s="534"/>
      <c r="AQ615" s="534"/>
      <c r="AR615" s="534"/>
      <c r="AS615" s="534"/>
    </row>
    <row r="616" spans="1:45" x14ac:dyDescent="0.25">
      <c r="A616" s="587"/>
      <c r="AD616" s="534"/>
      <c r="AE616" s="534"/>
      <c r="AF616" s="534"/>
      <c r="AG616" s="534"/>
      <c r="AH616" s="534"/>
      <c r="AI616" s="534"/>
      <c r="AJ616" s="534"/>
      <c r="AK616" s="534"/>
      <c r="AL616" s="534"/>
      <c r="AM616" s="534"/>
      <c r="AN616" s="534"/>
      <c r="AO616" s="534"/>
      <c r="AP616" s="534"/>
      <c r="AQ616" s="534"/>
      <c r="AR616" s="534"/>
      <c r="AS616" s="534"/>
    </row>
    <row r="617" spans="1:45" x14ac:dyDescent="0.25">
      <c r="A617" s="587"/>
      <c r="AD617" s="534"/>
      <c r="AE617" s="534"/>
      <c r="AF617" s="534"/>
      <c r="AG617" s="534"/>
      <c r="AH617" s="534"/>
      <c r="AI617" s="534"/>
      <c r="AJ617" s="534"/>
      <c r="AK617" s="534"/>
      <c r="AL617" s="534"/>
      <c r="AM617" s="534"/>
      <c r="AN617" s="534"/>
      <c r="AO617" s="534"/>
      <c r="AP617" s="534"/>
      <c r="AQ617" s="534"/>
      <c r="AR617" s="534"/>
      <c r="AS617" s="534"/>
    </row>
    <row r="618" spans="1:45" x14ac:dyDescent="0.25">
      <c r="A618" s="587"/>
      <c r="AD618" s="534"/>
      <c r="AE618" s="534"/>
      <c r="AF618" s="534"/>
      <c r="AG618" s="534"/>
      <c r="AH618" s="534"/>
      <c r="AI618" s="534"/>
      <c r="AJ618" s="534"/>
      <c r="AK618" s="534"/>
      <c r="AL618" s="534"/>
      <c r="AM618" s="534"/>
      <c r="AN618" s="534"/>
      <c r="AO618" s="534"/>
      <c r="AP618" s="534"/>
      <c r="AQ618" s="534"/>
      <c r="AR618" s="534"/>
      <c r="AS618" s="534"/>
    </row>
    <row r="619" spans="1:45" x14ac:dyDescent="0.25">
      <c r="A619" s="587"/>
      <c r="AD619" s="534"/>
      <c r="AE619" s="534"/>
      <c r="AF619" s="534"/>
      <c r="AG619" s="534"/>
      <c r="AH619" s="534"/>
      <c r="AI619" s="534"/>
      <c r="AJ619" s="534"/>
      <c r="AK619" s="534"/>
      <c r="AL619" s="534"/>
      <c r="AM619" s="534"/>
      <c r="AN619" s="534"/>
      <c r="AO619" s="534"/>
      <c r="AP619" s="534"/>
      <c r="AQ619" s="534"/>
      <c r="AR619" s="534"/>
      <c r="AS619" s="534"/>
    </row>
    <row r="620" spans="1:45" x14ac:dyDescent="0.25">
      <c r="A620" s="587"/>
      <c r="AD620" s="534"/>
      <c r="AE620" s="534"/>
      <c r="AF620" s="534"/>
      <c r="AG620" s="534"/>
      <c r="AH620" s="534"/>
      <c r="AI620" s="534"/>
      <c r="AJ620" s="534"/>
      <c r="AK620" s="534"/>
      <c r="AL620" s="534"/>
      <c r="AM620" s="534"/>
      <c r="AN620" s="534"/>
      <c r="AO620" s="534"/>
      <c r="AP620" s="534"/>
      <c r="AQ620" s="534"/>
      <c r="AR620" s="534"/>
      <c r="AS620" s="534"/>
    </row>
    <row r="621" spans="1:45" x14ac:dyDescent="0.25">
      <c r="A621" s="587"/>
      <c r="AD621" s="534"/>
      <c r="AE621" s="534"/>
      <c r="AF621" s="534"/>
      <c r="AG621" s="534"/>
      <c r="AH621" s="534"/>
      <c r="AI621" s="534"/>
      <c r="AJ621" s="534"/>
      <c r="AK621" s="534"/>
      <c r="AL621" s="534"/>
      <c r="AM621" s="534"/>
      <c r="AN621" s="534"/>
      <c r="AO621" s="534"/>
      <c r="AP621" s="534"/>
      <c r="AQ621" s="534"/>
      <c r="AR621" s="534"/>
      <c r="AS621" s="534"/>
    </row>
    <row r="622" spans="1:45" x14ac:dyDescent="0.25">
      <c r="A622" s="587"/>
      <c r="AD622" s="534"/>
      <c r="AE622" s="534"/>
      <c r="AF622" s="534"/>
      <c r="AG622" s="534"/>
      <c r="AH622" s="534"/>
      <c r="AI622" s="534"/>
      <c r="AJ622" s="534"/>
      <c r="AK622" s="534"/>
      <c r="AL622" s="534"/>
      <c r="AM622" s="534"/>
      <c r="AN622" s="534"/>
      <c r="AO622" s="534"/>
      <c r="AP622" s="534"/>
      <c r="AQ622" s="534"/>
      <c r="AR622" s="534"/>
      <c r="AS622" s="534"/>
    </row>
    <row r="623" spans="1:45" x14ac:dyDescent="0.25">
      <c r="A623" s="587"/>
      <c r="AD623" s="534"/>
      <c r="AE623" s="534"/>
      <c r="AF623" s="534"/>
      <c r="AG623" s="534"/>
      <c r="AH623" s="534"/>
      <c r="AI623" s="534"/>
      <c r="AJ623" s="534"/>
      <c r="AK623" s="534"/>
      <c r="AL623" s="534"/>
      <c r="AM623" s="534"/>
      <c r="AN623" s="534"/>
      <c r="AO623" s="534"/>
      <c r="AP623" s="534"/>
      <c r="AQ623" s="534"/>
      <c r="AR623" s="534"/>
      <c r="AS623" s="534"/>
    </row>
    <row r="624" spans="1:45" x14ac:dyDescent="0.25">
      <c r="A624" s="587"/>
      <c r="AD624" s="534"/>
      <c r="AE624" s="534"/>
      <c r="AF624" s="534"/>
      <c r="AG624" s="534"/>
      <c r="AH624" s="534"/>
      <c r="AI624" s="534"/>
      <c r="AJ624" s="534"/>
      <c r="AK624" s="534"/>
      <c r="AL624" s="534"/>
      <c r="AM624" s="534"/>
      <c r="AN624" s="534"/>
      <c r="AO624" s="534"/>
      <c r="AP624" s="534"/>
      <c r="AQ624" s="534"/>
      <c r="AR624" s="534"/>
      <c r="AS624" s="534"/>
    </row>
    <row r="625" spans="1:45" x14ac:dyDescent="0.25">
      <c r="A625" s="587"/>
      <c r="AD625" s="534"/>
      <c r="AE625" s="534"/>
      <c r="AF625" s="534"/>
      <c r="AG625" s="534"/>
      <c r="AH625" s="534"/>
      <c r="AI625" s="534"/>
      <c r="AJ625" s="534"/>
      <c r="AK625" s="534"/>
      <c r="AL625" s="534"/>
      <c r="AM625" s="534"/>
      <c r="AN625" s="534"/>
      <c r="AO625" s="534"/>
      <c r="AP625" s="534"/>
      <c r="AQ625" s="534"/>
      <c r="AR625" s="534"/>
      <c r="AS625" s="534"/>
    </row>
    <row r="626" spans="1:45" x14ac:dyDescent="0.25">
      <c r="A626" s="587"/>
      <c r="AD626" s="534"/>
      <c r="AE626" s="534"/>
      <c r="AF626" s="534"/>
      <c r="AG626" s="534"/>
      <c r="AH626" s="534"/>
      <c r="AI626" s="534"/>
      <c r="AJ626" s="534"/>
      <c r="AK626" s="534"/>
      <c r="AL626" s="534"/>
      <c r="AM626" s="534"/>
      <c r="AN626" s="534"/>
      <c r="AO626" s="534"/>
      <c r="AP626" s="981"/>
      <c r="AQ626" s="981"/>
      <c r="AR626" s="534"/>
      <c r="AS626" s="534"/>
    </row>
    <row r="627" spans="1:45" x14ac:dyDescent="0.25">
      <c r="A627" s="587"/>
      <c r="AD627" s="534"/>
      <c r="AE627" s="534"/>
      <c r="AF627" s="534"/>
      <c r="AG627" s="534"/>
      <c r="AH627" s="534"/>
      <c r="AI627" s="534"/>
      <c r="AJ627" s="534"/>
      <c r="AK627" s="534"/>
      <c r="AL627" s="534"/>
      <c r="AM627" s="534"/>
      <c r="AN627" s="534"/>
      <c r="AO627" s="534"/>
      <c r="AP627" s="981"/>
      <c r="AQ627" s="981"/>
      <c r="AR627" s="534"/>
      <c r="AS627" s="534"/>
    </row>
    <row r="628" spans="1:45" x14ac:dyDescent="0.25">
      <c r="A628" s="587"/>
      <c r="AD628" s="534"/>
      <c r="AE628" s="534"/>
      <c r="AF628" s="534"/>
      <c r="AG628" s="534"/>
      <c r="AH628" s="534"/>
      <c r="AI628" s="534"/>
      <c r="AJ628" s="534"/>
      <c r="AK628" s="534"/>
      <c r="AL628" s="534"/>
      <c r="AM628" s="534"/>
      <c r="AN628" s="534"/>
      <c r="AO628" s="534"/>
      <c r="AP628" s="981"/>
      <c r="AQ628" s="981"/>
      <c r="AR628" s="534"/>
      <c r="AS628" s="534"/>
    </row>
    <row r="629" spans="1:45" x14ac:dyDescent="0.25">
      <c r="A629" s="587"/>
      <c r="AD629" s="534"/>
      <c r="AE629" s="534"/>
      <c r="AF629" s="534"/>
      <c r="AG629" s="534"/>
      <c r="AH629" s="534"/>
      <c r="AI629" s="534"/>
      <c r="AJ629" s="534"/>
      <c r="AK629" s="534"/>
      <c r="AL629" s="534"/>
      <c r="AM629" s="534"/>
      <c r="AN629" s="534"/>
      <c r="AO629" s="534"/>
      <c r="AP629" s="981"/>
      <c r="AQ629" s="981"/>
      <c r="AR629" s="534"/>
      <c r="AS629" s="534"/>
    </row>
    <row r="630" spans="1:45" x14ac:dyDescent="0.25">
      <c r="A630" s="587"/>
      <c r="AD630" s="534"/>
      <c r="AE630" s="534"/>
      <c r="AF630" s="534"/>
      <c r="AG630" s="534"/>
      <c r="AH630" s="534"/>
      <c r="AI630" s="534"/>
      <c r="AJ630" s="534"/>
      <c r="AK630" s="534"/>
      <c r="AL630" s="534"/>
      <c r="AM630" s="534"/>
      <c r="AN630" s="534"/>
      <c r="AO630" s="534"/>
      <c r="AP630" s="981"/>
      <c r="AQ630" s="981"/>
      <c r="AR630" s="534"/>
      <c r="AS630" s="534"/>
    </row>
    <row r="631" spans="1:45" x14ac:dyDescent="0.25">
      <c r="A631" s="587"/>
      <c r="AD631" s="534"/>
      <c r="AE631" s="534"/>
      <c r="AF631" s="534"/>
      <c r="AG631" s="534"/>
      <c r="AH631" s="534"/>
      <c r="AI631" s="534"/>
      <c r="AJ631" s="534"/>
      <c r="AK631" s="534"/>
      <c r="AL631" s="534"/>
      <c r="AM631" s="534"/>
      <c r="AN631" s="534"/>
      <c r="AO631" s="534"/>
      <c r="AP631" s="981"/>
      <c r="AQ631" s="981"/>
      <c r="AR631" s="534"/>
      <c r="AS631" s="534"/>
    </row>
    <row r="632" spans="1:45" x14ac:dyDescent="0.25">
      <c r="A632" s="587"/>
      <c r="AD632" s="534"/>
      <c r="AE632" s="534"/>
      <c r="AF632" s="534"/>
      <c r="AG632" s="534"/>
      <c r="AH632" s="534"/>
      <c r="AI632" s="534"/>
      <c r="AJ632" s="534"/>
      <c r="AK632" s="534"/>
      <c r="AL632" s="534"/>
      <c r="AM632" s="534"/>
      <c r="AN632" s="534"/>
      <c r="AO632" s="534"/>
      <c r="AP632" s="981"/>
      <c r="AQ632" s="981"/>
      <c r="AR632" s="534"/>
      <c r="AS632" s="534"/>
    </row>
    <row r="633" spans="1:45" x14ac:dyDescent="0.25">
      <c r="A633" s="587"/>
      <c r="AD633" s="534"/>
      <c r="AE633" s="534"/>
      <c r="AF633" s="534"/>
      <c r="AG633" s="534"/>
      <c r="AH633" s="534"/>
      <c r="AI633" s="534"/>
      <c r="AJ633" s="534"/>
      <c r="AK633" s="534"/>
      <c r="AL633" s="534"/>
      <c r="AM633" s="534"/>
      <c r="AN633" s="534"/>
      <c r="AO633" s="534"/>
      <c r="AP633" s="981"/>
      <c r="AQ633" s="981"/>
      <c r="AR633" s="534"/>
      <c r="AS633" s="534"/>
    </row>
    <row r="634" spans="1:45" x14ac:dyDescent="0.25">
      <c r="A634" s="587"/>
      <c r="AD634" s="534"/>
      <c r="AE634" s="534"/>
      <c r="AF634" s="534"/>
      <c r="AG634" s="534"/>
      <c r="AH634" s="534"/>
      <c r="AI634" s="534"/>
      <c r="AJ634" s="534"/>
      <c r="AK634" s="534"/>
      <c r="AL634" s="534"/>
      <c r="AM634" s="534"/>
      <c r="AN634" s="534"/>
      <c r="AO634" s="534"/>
      <c r="AP634" s="981"/>
      <c r="AQ634" s="981"/>
      <c r="AR634" s="534"/>
      <c r="AS634" s="534"/>
    </row>
    <row r="635" spans="1:45" x14ac:dyDescent="0.25">
      <c r="A635" s="587"/>
      <c r="AD635" s="534"/>
      <c r="AE635" s="534"/>
      <c r="AF635" s="534"/>
      <c r="AG635" s="534"/>
      <c r="AH635" s="534"/>
      <c r="AI635" s="534"/>
      <c r="AJ635" s="534"/>
      <c r="AK635" s="534"/>
      <c r="AL635" s="534"/>
      <c r="AM635" s="534"/>
      <c r="AN635" s="534"/>
      <c r="AO635" s="534"/>
      <c r="AP635" s="981"/>
      <c r="AQ635" s="981"/>
      <c r="AR635" s="534"/>
      <c r="AS635" s="534"/>
    </row>
    <row r="636" spans="1:45" x14ac:dyDescent="0.25">
      <c r="A636" s="587"/>
      <c r="AD636" s="534"/>
      <c r="AE636" s="534"/>
      <c r="AF636" s="534"/>
      <c r="AG636" s="534"/>
      <c r="AH636" s="534"/>
      <c r="AI636" s="534"/>
      <c r="AJ636" s="534"/>
      <c r="AK636" s="534"/>
      <c r="AL636" s="534"/>
      <c r="AM636" s="534"/>
      <c r="AN636" s="534"/>
      <c r="AO636" s="534"/>
      <c r="AP636" s="981"/>
      <c r="AQ636" s="981"/>
      <c r="AR636" s="534"/>
      <c r="AS636" s="534"/>
    </row>
    <row r="637" spans="1:45" x14ac:dyDescent="0.25">
      <c r="A637" s="587"/>
      <c r="AD637" s="534"/>
      <c r="AE637" s="534"/>
      <c r="AF637" s="534"/>
      <c r="AG637" s="534"/>
      <c r="AH637" s="534"/>
      <c r="AI637" s="534"/>
      <c r="AJ637" s="534"/>
      <c r="AK637" s="534"/>
      <c r="AL637" s="534"/>
      <c r="AM637" s="534"/>
      <c r="AN637" s="534"/>
      <c r="AO637" s="534"/>
      <c r="AP637" s="981"/>
      <c r="AQ637" s="981"/>
      <c r="AR637" s="534"/>
      <c r="AS637" s="534"/>
    </row>
    <row r="638" spans="1:45" x14ac:dyDescent="0.25">
      <c r="A638" s="587"/>
      <c r="AD638" s="534"/>
      <c r="AE638" s="534"/>
      <c r="AF638" s="534"/>
      <c r="AG638" s="534"/>
      <c r="AH638" s="534"/>
      <c r="AI638" s="534"/>
      <c r="AJ638" s="534"/>
      <c r="AK638" s="534"/>
      <c r="AL638" s="534"/>
      <c r="AM638" s="534"/>
      <c r="AN638" s="534"/>
      <c r="AO638" s="534"/>
      <c r="AP638" s="981"/>
      <c r="AQ638" s="981"/>
      <c r="AR638" s="534"/>
      <c r="AS638" s="534"/>
    </row>
    <row r="639" spans="1:45" x14ac:dyDescent="0.25">
      <c r="A639" s="587"/>
      <c r="AD639" s="534"/>
      <c r="AE639" s="534"/>
      <c r="AF639" s="534"/>
      <c r="AG639" s="534"/>
      <c r="AH639" s="534"/>
      <c r="AI639" s="534"/>
      <c r="AJ639" s="534"/>
      <c r="AK639" s="534"/>
      <c r="AL639" s="534"/>
      <c r="AM639" s="534"/>
      <c r="AN639" s="534"/>
      <c r="AO639" s="534"/>
      <c r="AP639" s="981"/>
      <c r="AQ639" s="981"/>
      <c r="AR639" s="534"/>
      <c r="AS639" s="534"/>
    </row>
    <row r="640" spans="1:45" x14ac:dyDescent="0.25">
      <c r="A640" s="587"/>
      <c r="AD640" s="534"/>
      <c r="AE640" s="534"/>
      <c r="AF640" s="534"/>
      <c r="AG640" s="534"/>
      <c r="AH640" s="534"/>
      <c r="AI640" s="534"/>
      <c r="AJ640" s="534"/>
      <c r="AK640" s="534"/>
      <c r="AL640" s="534"/>
      <c r="AM640" s="534"/>
      <c r="AN640" s="534"/>
      <c r="AO640" s="534"/>
      <c r="AP640" s="981"/>
      <c r="AQ640" s="981"/>
      <c r="AR640" s="534"/>
      <c r="AS640" s="534"/>
    </row>
    <row r="641" spans="1:45" x14ac:dyDescent="0.25">
      <c r="A641" s="587"/>
      <c r="AD641" s="534"/>
      <c r="AE641" s="534"/>
      <c r="AF641" s="534"/>
      <c r="AG641" s="534"/>
      <c r="AH641" s="534"/>
      <c r="AI641" s="534"/>
      <c r="AJ641" s="534"/>
      <c r="AK641" s="534"/>
      <c r="AL641" s="534"/>
      <c r="AM641" s="534"/>
      <c r="AN641" s="534"/>
      <c r="AO641" s="534"/>
      <c r="AP641" s="981"/>
      <c r="AQ641" s="981"/>
      <c r="AR641" s="534"/>
      <c r="AS641" s="534"/>
    </row>
    <row r="642" spans="1:45" x14ac:dyDescent="0.25">
      <c r="A642" s="587"/>
      <c r="AD642" s="534"/>
      <c r="AE642" s="534"/>
      <c r="AF642" s="534"/>
      <c r="AG642" s="534"/>
      <c r="AH642" s="534"/>
      <c r="AI642" s="534"/>
      <c r="AJ642" s="534"/>
      <c r="AK642" s="534"/>
      <c r="AL642" s="534"/>
      <c r="AM642" s="534"/>
      <c r="AN642" s="534"/>
      <c r="AO642" s="534"/>
      <c r="AP642" s="981"/>
      <c r="AQ642" s="981"/>
      <c r="AR642" s="534"/>
      <c r="AS642" s="534"/>
    </row>
    <row r="643" spans="1:45" x14ac:dyDescent="0.25">
      <c r="A643" s="587"/>
      <c r="AD643" s="534"/>
      <c r="AE643" s="534"/>
      <c r="AF643" s="534"/>
      <c r="AG643" s="534"/>
      <c r="AH643" s="534"/>
      <c r="AI643" s="534"/>
      <c r="AJ643" s="534"/>
      <c r="AK643" s="534"/>
      <c r="AL643" s="534"/>
      <c r="AM643" s="534"/>
      <c r="AN643" s="534"/>
      <c r="AO643" s="534"/>
      <c r="AP643" s="981"/>
      <c r="AQ643" s="981"/>
      <c r="AR643" s="534"/>
      <c r="AS643" s="534"/>
    </row>
    <row r="644" spans="1:45" x14ac:dyDescent="0.25">
      <c r="A644" s="587"/>
      <c r="AD644" s="534"/>
      <c r="AE644" s="534"/>
      <c r="AF644" s="534"/>
      <c r="AG644" s="534"/>
      <c r="AH644" s="534"/>
      <c r="AI644" s="534"/>
      <c r="AJ644" s="534"/>
      <c r="AK644" s="534"/>
      <c r="AL644" s="534"/>
      <c r="AM644" s="534"/>
      <c r="AN644" s="534"/>
      <c r="AO644" s="534"/>
      <c r="AP644" s="981"/>
      <c r="AQ644" s="981"/>
      <c r="AR644" s="534"/>
      <c r="AS644" s="534"/>
    </row>
    <row r="645" spans="1:45" x14ac:dyDescent="0.25">
      <c r="A645" s="587"/>
      <c r="AD645" s="534"/>
      <c r="AE645" s="534"/>
      <c r="AF645" s="534"/>
      <c r="AG645" s="534"/>
      <c r="AH645" s="534"/>
      <c r="AI645" s="534"/>
      <c r="AJ645" s="534"/>
      <c r="AK645" s="534"/>
      <c r="AL645" s="534"/>
      <c r="AM645" s="534"/>
      <c r="AN645" s="534"/>
      <c r="AO645" s="534"/>
      <c r="AP645" s="981"/>
      <c r="AQ645" s="981"/>
      <c r="AR645" s="534"/>
      <c r="AS645" s="534"/>
    </row>
    <row r="646" spans="1:45" x14ac:dyDescent="0.25">
      <c r="A646" s="587"/>
      <c r="AD646" s="534"/>
      <c r="AE646" s="534"/>
      <c r="AF646" s="534"/>
      <c r="AG646" s="534"/>
      <c r="AH646" s="534"/>
      <c r="AI646" s="534"/>
      <c r="AJ646" s="534"/>
      <c r="AK646" s="534"/>
      <c r="AL646" s="534"/>
      <c r="AM646" s="534"/>
      <c r="AN646" s="534"/>
      <c r="AO646" s="534"/>
      <c r="AP646" s="981"/>
      <c r="AQ646" s="981"/>
      <c r="AR646" s="534"/>
      <c r="AS646" s="534"/>
    </row>
    <row r="647" spans="1:45" x14ac:dyDescent="0.25">
      <c r="A647" s="587"/>
      <c r="AD647" s="534"/>
      <c r="AE647" s="534"/>
      <c r="AF647" s="534"/>
      <c r="AG647" s="534"/>
      <c r="AH647" s="534"/>
      <c r="AI647" s="534"/>
      <c r="AJ647" s="534"/>
      <c r="AK647" s="534"/>
      <c r="AL647" s="534"/>
      <c r="AM647" s="534"/>
      <c r="AN647" s="534"/>
      <c r="AO647" s="534"/>
      <c r="AP647" s="981"/>
      <c r="AQ647" s="981"/>
      <c r="AR647" s="534"/>
      <c r="AS647" s="534"/>
    </row>
    <row r="648" spans="1:45" x14ac:dyDescent="0.25">
      <c r="A648" s="587"/>
      <c r="AD648" s="534"/>
      <c r="AE648" s="534"/>
      <c r="AF648" s="534"/>
      <c r="AG648" s="534"/>
      <c r="AH648" s="534"/>
      <c r="AI648" s="534"/>
      <c r="AJ648" s="534"/>
      <c r="AK648" s="534"/>
      <c r="AL648" s="534"/>
      <c r="AM648" s="534"/>
      <c r="AN648" s="534"/>
      <c r="AO648" s="534"/>
      <c r="AP648" s="981"/>
      <c r="AQ648" s="981"/>
      <c r="AR648" s="534"/>
      <c r="AS648" s="534"/>
    </row>
    <row r="649" spans="1:45" x14ac:dyDescent="0.25">
      <c r="A649" s="587"/>
      <c r="AD649" s="534"/>
      <c r="AE649" s="534"/>
      <c r="AF649" s="534"/>
      <c r="AG649" s="534"/>
      <c r="AH649" s="534"/>
      <c r="AI649" s="534"/>
      <c r="AJ649" s="534"/>
      <c r="AK649" s="534"/>
      <c r="AL649" s="534"/>
      <c r="AM649" s="534"/>
      <c r="AN649" s="534"/>
      <c r="AO649" s="534"/>
      <c r="AP649" s="981"/>
      <c r="AQ649" s="981"/>
      <c r="AR649" s="534"/>
      <c r="AS649" s="534"/>
    </row>
    <row r="650" spans="1:45" x14ac:dyDescent="0.25">
      <c r="A650" s="587"/>
      <c r="AD650" s="534"/>
      <c r="AE650" s="534"/>
      <c r="AF650" s="534"/>
      <c r="AG650" s="534"/>
      <c r="AH650" s="534"/>
      <c r="AI650" s="534"/>
      <c r="AJ650" s="534"/>
      <c r="AK650" s="534"/>
      <c r="AL650" s="534"/>
      <c r="AM650" s="534"/>
      <c r="AN650" s="534"/>
      <c r="AO650" s="534"/>
      <c r="AP650" s="981"/>
      <c r="AQ650" s="981"/>
      <c r="AR650" s="534"/>
      <c r="AS650" s="534"/>
    </row>
    <row r="651" spans="1:45" x14ac:dyDescent="0.25">
      <c r="A651" s="587"/>
      <c r="AD651" s="534"/>
      <c r="AE651" s="534"/>
      <c r="AF651" s="534"/>
      <c r="AG651" s="534"/>
      <c r="AH651" s="534"/>
      <c r="AI651" s="534"/>
      <c r="AJ651" s="534"/>
      <c r="AK651" s="534"/>
      <c r="AL651" s="534"/>
      <c r="AM651" s="534"/>
      <c r="AN651" s="534"/>
      <c r="AO651" s="534"/>
      <c r="AP651" s="981"/>
      <c r="AQ651" s="981"/>
      <c r="AR651" s="534"/>
      <c r="AS651" s="534"/>
    </row>
    <row r="652" spans="1:45" x14ac:dyDescent="0.25">
      <c r="A652" s="587"/>
      <c r="AD652" s="534"/>
      <c r="AE652" s="534"/>
      <c r="AF652" s="534"/>
      <c r="AG652" s="534"/>
      <c r="AH652" s="534"/>
      <c r="AI652" s="534"/>
      <c r="AJ652" s="534"/>
      <c r="AK652" s="534"/>
      <c r="AL652" s="534"/>
      <c r="AM652" s="534"/>
      <c r="AN652" s="534"/>
      <c r="AO652" s="534"/>
      <c r="AP652" s="981"/>
      <c r="AQ652" s="981"/>
      <c r="AR652" s="534"/>
      <c r="AS652" s="534"/>
    </row>
    <row r="653" spans="1:45" x14ac:dyDescent="0.25">
      <c r="A653" s="587"/>
      <c r="AD653" s="534"/>
      <c r="AE653" s="534"/>
      <c r="AF653" s="534"/>
      <c r="AG653" s="534"/>
      <c r="AH653" s="534"/>
      <c r="AI653" s="534"/>
      <c r="AJ653" s="534"/>
      <c r="AK653" s="534"/>
      <c r="AL653" s="534"/>
      <c r="AM653" s="534"/>
      <c r="AN653" s="534"/>
      <c r="AO653" s="534"/>
      <c r="AP653" s="981"/>
      <c r="AQ653" s="981"/>
      <c r="AR653" s="534"/>
      <c r="AS653" s="534"/>
    </row>
    <row r="654" spans="1:45" x14ac:dyDescent="0.25">
      <c r="A654" s="587"/>
      <c r="AD654" s="534"/>
      <c r="AE654" s="534"/>
      <c r="AF654" s="534"/>
      <c r="AG654" s="534"/>
      <c r="AH654" s="534"/>
      <c r="AI654" s="534"/>
      <c r="AJ654" s="534"/>
      <c r="AK654" s="534"/>
      <c r="AL654" s="534"/>
      <c r="AM654" s="534"/>
      <c r="AN654" s="534"/>
      <c r="AO654" s="534"/>
      <c r="AP654" s="981"/>
      <c r="AQ654" s="981"/>
      <c r="AR654" s="534"/>
      <c r="AS654" s="534"/>
    </row>
    <row r="655" spans="1:45" x14ac:dyDescent="0.25">
      <c r="A655" s="587"/>
      <c r="AD655" s="534"/>
      <c r="AE655" s="534"/>
      <c r="AF655" s="534"/>
      <c r="AG655" s="534"/>
      <c r="AH655" s="534"/>
      <c r="AI655" s="534"/>
      <c r="AJ655" s="534"/>
      <c r="AK655" s="534"/>
      <c r="AL655" s="534"/>
      <c r="AM655" s="534"/>
      <c r="AN655" s="534"/>
      <c r="AO655" s="534"/>
      <c r="AP655" s="981"/>
      <c r="AQ655" s="981"/>
      <c r="AR655" s="534"/>
      <c r="AS655" s="534"/>
    </row>
    <row r="656" spans="1:45" x14ac:dyDescent="0.25">
      <c r="A656" s="587"/>
      <c r="AD656" s="534"/>
      <c r="AE656" s="534"/>
      <c r="AF656" s="534"/>
      <c r="AG656" s="534"/>
      <c r="AH656" s="534"/>
      <c r="AI656" s="534"/>
      <c r="AJ656" s="534"/>
      <c r="AK656" s="534"/>
      <c r="AL656" s="534"/>
      <c r="AM656" s="534"/>
      <c r="AN656" s="534"/>
      <c r="AO656" s="534"/>
      <c r="AP656" s="981"/>
      <c r="AQ656" s="981"/>
      <c r="AR656" s="534"/>
      <c r="AS656" s="534"/>
    </row>
    <row r="657" spans="1:45" x14ac:dyDescent="0.25">
      <c r="A657" s="587"/>
      <c r="AD657" s="534"/>
      <c r="AE657" s="534"/>
      <c r="AF657" s="534"/>
      <c r="AG657" s="534"/>
      <c r="AH657" s="534"/>
      <c r="AI657" s="534"/>
      <c r="AJ657" s="534"/>
      <c r="AK657" s="534"/>
      <c r="AL657" s="534"/>
      <c r="AM657" s="534"/>
      <c r="AN657" s="534"/>
      <c r="AO657" s="534"/>
      <c r="AP657" s="981"/>
      <c r="AQ657" s="981"/>
      <c r="AR657" s="534"/>
      <c r="AS657" s="534"/>
    </row>
    <row r="658" spans="1:45" x14ac:dyDescent="0.25">
      <c r="A658" s="587"/>
      <c r="AD658" s="534"/>
      <c r="AE658" s="534"/>
      <c r="AF658" s="534"/>
      <c r="AG658" s="534"/>
      <c r="AH658" s="534"/>
      <c r="AI658" s="534"/>
      <c r="AJ658" s="534"/>
      <c r="AK658" s="534"/>
      <c r="AL658" s="534"/>
      <c r="AM658" s="534"/>
      <c r="AN658" s="534"/>
      <c r="AO658" s="534"/>
      <c r="AP658" s="981"/>
      <c r="AQ658" s="981"/>
      <c r="AR658" s="534"/>
      <c r="AS658" s="534"/>
    </row>
    <row r="659" spans="1:45" x14ac:dyDescent="0.25">
      <c r="A659" s="587"/>
      <c r="AD659" s="534"/>
      <c r="AE659" s="534"/>
      <c r="AF659" s="534"/>
      <c r="AG659" s="534"/>
      <c r="AH659" s="534"/>
      <c r="AI659" s="534"/>
      <c r="AJ659" s="534"/>
      <c r="AK659" s="534"/>
      <c r="AL659" s="534"/>
      <c r="AM659" s="534"/>
      <c r="AN659" s="534"/>
      <c r="AO659" s="534"/>
      <c r="AP659" s="981"/>
      <c r="AQ659" s="981"/>
      <c r="AR659" s="534"/>
      <c r="AS659" s="534"/>
    </row>
    <row r="660" spans="1:45" x14ac:dyDescent="0.25">
      <c r="A660" s="587"/>
      <c r="AD660" s="534"/>
      <c r="AE660" s="534"/>
      <c r="AF660" s="534"/>
      <c r="AG660" s="534"/>
      <c r="AH660" s="534"/>
      <c r="AI660" s="534"/>
      <c r="AJ660" s="534"/>
      <c r="AK660" s="534"/>
      <c r="AL660" s="534"/>
      <c r="AM660" s="534"/>
      <c r="AN660" s="534"/>
      <c r="AO660" s="534"/>
      <c r="AP660" s="981"/>
      <c r="AQ660" s="981"/>
      <c r="AR660" s="534"/>
      <c r="AS660" s="534"/>
    </row>
    <row r="661" spans="1:45" x14ac:dyDescent="0.25">
      <c r="A661" s="587"/>
      <c r="AD661" s="534"/>
      <c r="AE661" s="534"/>
      <c r="AF661" s="534"/>
      <c r="AG661" s="534"/>
      <c r="AH661" s="534"/>
      <c r="AI661" s="534"/>
      <c r="AJ661" s="534"/>
      <c r="AK661" s="534"/>
      <c r="AL661" s="534"/>
      <c r="AM661" s="534"/>
      <c r="AN661" s="534"/>
      <c r="AO661" s="534"/>
      <c r="AP661" s="981"/>
      <c r="AQ661" s="981"/>
      <c r="AR661" s="534"/>
      <c r="AS661" s="534"/>
    </row>
    <row r="662" spans="1:45" x14ac:dyDescent="0.25">
      <c r="A662" s="587"/>
      <c r="AD662" s="534"/>
      <c r="AE662" s="534"/>
      <c r="AF662" s="534"/>
      <c r="AG662" s="534"/>
      <c r="AH662" s="534"/>
      <c r="AI662" s="534"/>
      <c r="AJ662" s="534"/>
      <c r="AK662" s="534"/>
      <c r="AL662" s="534"/>
      <c r="AM662" s="534"/>
      <c r="AN662" s="534"/>
      <c r="AO662" s="534"/>
      <c r="AP662" s="981"/>
      <c r="AQ662" s="981"/>
      <c r="AR662" s="534"/>
      <c r="AS662" s="534"/>
    </row>
    <row r="663" spans="1:45" x14ac:dyDescent="0.25">
      <c r="A663" s="587"/>
      <c r="AD663" s="534"/>
      <c r="AE663" s="534"/>
      <c r="AF663" s="534"/>
      <c r="AG663" s="534"/>
      <c r="AH663" s="534"/>
      <c r="AI663" s="534"/>
      <c r="AJ663" s="534"/>
      <c r="AK663" s="534"/>
      <c r="AL663" s="534"/>
      <c r="AM663" s="534"/>
      <c r="AN663" s="534"/>
      <c r="AO663" s="534"/>
      <c r="AP663" s="981"/>
      <c r="AQ663" s="981"/>
      <c r="AR663" s="534"/>
      <c r="AS663" s="534"/>
    </row>
    <row r="664" spans="1:45" x14ac:dyDescent="0.25">
      <c r="A664" s="587"/>
      <c r="AD664" s="534"/>
      <c r="AE664" s="534"/>
      <c r="AF664" s="534"/>
      <c r="AG664" s="534"/>
      <c r="AH664" s="534"/>
      <c r="AI664" s="534"/>
      <c r="AJ664" s="534"/>
      <c r="AK664" s="534"/>
      <c r="AL664" s="534"/>
      <c r="AM664" s="534"/>
      <c r="AN664" s="534"/>
      <c r="AO664" s="534"/>
      <c r="AP664" s="981"/>
      <c r="AQ664" s="981"/>
      <c r="AR664" s="534"/>
      <c r="AS664" s="534"/>
    </row>
    <row r="665" spans="1:45" x14ac:dyDescent="0.25">
      <c r="A665" s="587"/>
      <c r="AD665" s="534"/>
      <c r="AE665" s="534"/>
      <c r="AF665" s="534"/>
      <c r="AG665" s="534"/>
      <c r="AH665" s="534"/>
      <c r="AI665" s="534"/>
      <c r="AJ665" s="534"/>
      <c r="AK665" s="534"/>
      <c r="AL665" s="534"/>
      <c r="AM665" s="534"/>
      <c r="AN665" s="534"/>
      <c r="AO665" s="534"/>
      <c r="AP665" s="981"/>
      <c r="AQ665" s="981"/>
      <c r="AR665" s="534"/>
      <c r="AS665" s="534"/>
    </row>
    <row r="666" spans="1:45" x14ac:dyDescent="0.25">
      <c r="A666" s="587"/>
      <c r="AD666" s="534"/>
      <c r="AE666" s="534"/>
      <c r="AF666" s="534"/>
      <c r="AG666" s="534"/>
      <c r="AH666" s="534"/>
      <c r="AI666" s="534"/>
      <c r="AJ666" s="534"/>
      <c r="AK666" s="534"/>
      <c r="AL666" s="534"/>
      <c r="AM666" s="534"/>
      <c r="AN666" s="534"/>
      <c r="AO666" s="534"/>
      <c r="AP666" s="981"/>
      <c r="AQ666" s="981"/>
      <c r="AR666" s="534"/>
      <c r="AS666" s="534"/>
    </row>
    <row r="667" spans="1:45" x14ac:dyDescent="0.25">
      <c r="A667" s="587"/>
      <c r="AD667" s="534"/>
      <c r="AE667" s="534"/>
      <c r="AF667" s="534"/>
      <c r="AG667" s="534"/>
      <c r="AH667" s="534"/>
      <c r="AI667" s="534"/>
      <c r="AJ667" s="534"/>
      <c r="AK667" s="534"/>
      <c r="AL667" s="534"/>
      <c r="AM667" s="534"/>
      <c r="AN667" s="534"/>
      <c r="AO667" s="534"/>
      <c r="AP667" s="981"/>
      <c r="AQ667" s="981"/>
      <c r="AR667" s="534"/>
      <c r="AS667" s="534"/>
    </row>
    <row r="668" spans="1:45" x14ac:dyDescent="0.25">
      <c r="A668" s="587"/>
      <c r="AD668" s="534"/>
      <c r="AE668" s="534"/>
      <c r="AF668" s="534"/>
      <c r="AG668" s="534"/>
      <c r="AH668" s="534"/>
      <c r="AI668" s="534"/>
      <c r="AJ668" s="534"/>
      <c r="AK668" s="534"/>
      <c r="AL668" s="534"/>
      <c r="AM668" s="534"/>
      <c r="AN668" s="534"/>
      <c r="AO668" s="534"/>
      <c r="AP668" s="981"/>
      <c r="AQ668" s="981"/>
      <c r="AR668" s="534"/>
      <c r="AS668" s="534"/>
    </row>
    <row r="669" spans="1:45" x14ac:dyDescent="0.25">
      <c r="A669" s="587"/>
      <c r="AD669" s="534"/>
      <c r="AE669" s="534"/>
      <c r="AF669" s="534"/>
      <c r="AG669" s="534"/>
      <c r="AH669" s="534"/>
      <c r="AI669" s="534"/>
      <c r="AJ669" s="534"/>
      <c r="AK669" s="534"/>
      <c r="AL669" s="534"/>
      <c r="AM669" s="534"/>
      <c r="AN669" s="534"/>
      <c r="AO669" s="534"/>
      <c r="AP669" s="981"/>
      <c r="AQ669" s="981"/>
      <c r="AR669" s="534"/>
      <c r="AS669" s="534"/>
    </row>
    <row r="670" spans="1:45" x14ac:dyDescent="0.25">
      <c r="A670" s="587"/>
      <c r="AD670" s="534"/>
      <c r="AE670" s="534"/>
      <c r="AF670" s="534"/>
      <c r="AG670" s="534"/>
      <c r="AH670" s="534"/>
      <c r="AI670" s="534"/>
      <c r="AJ670" s="534"/>
      <c r="AK670" s="534"/>
      <c r="AL670" s="534"/>
      <c r="AM670" s="534"/>
      <c r="AN670" s="534"/>
      <c r="AO670" s="534"/>
      <c r="AP670" s="981"/>
      <c r="AQ670" s="981"/>
      <c r="AR670" s="534"/>
      <c r="AS670" s="534"/>
    </row>
    <row r="671" spans="1:45" x14ac:dyDescent="0.25">
      <c r="A671" s="587"/>
      <c r="AD671" s="534"/>
      <c r="AE671" s="534"/>
      <c r="AF671" s="534"/>
      <c r="AG671" s="534"/>
      <c r="AH671" s="534"/>
      <c r="AI671" s="534"/>
      <c r="AJ671" s="534"/>
      <c r="AK671" s="534"/>
      <c r="AL671" s="534"/>
      <c r="AM671" s="534"/>
      <c r="AN671" s="534"/>
      <c r="AO671" s="534"/>
      <c r="AP671" s="981"/>
      <c r="AQ671" s="981"/>
      <c r="AR671" s="534"/>
      <c r="AS671" s="534"/>
    </row>
    <row r="672" spans="1:45" x14ac:dyDescent="0.25">
      <c r="A672" s="587"/>
      <c r="AD672" s="534"/>
      <c r="AE672" s="534"/>
      <c r="AF672" s="534"/>
      <c r="AG672" s="534"/>
      <c r="AH672" s="534"/>
      <c r="AI672" s="534"/>
      <c r="AJ672" s="534"/>
      <c r="AK672" s="534"/>
      <c r="AL672" s="534"/>
      <c r="AM672" s="534"/>
      <c r="AN672" s="534"/>
      <c r="AO672" s="534"/>
      <c r="AP672" s="981"/>
      <c r="AQ672" s="981"/>
      <c r="AR672" s="534"/>
      <c r="AS672" s="534"/>
    </row>
    <row r="673" spans="1:45" x14ac:dyDescent="0.25">
      <c r="A673" s="587"/>
      <c r="AD673" s="534"/>
      <c r="AE673" s="534"/>
      <c r="AF673" s="534"/>
      <c r="AG673" s="534"/>
      <c r="AH673" s="534"/>
      <c r="AI673" s="534"/>
      <c r="AJ673" s="534"/>
      <c r="AK673" s="534"/>
      <c r="AL673" s="534"/>
      <c r="AM673" s="534"/>
      <c r="AN673" s="534"/>
      <c r="AO673" s="534"/>
      <c r="AP673" s="981"/>
      <c r="AQ673" s="981"/>
      <c r="AR673" s="534"/>
      <c r="AS673" s="534"/>
    </row>
    <row r="674" spans="1:45" x14ac:dyDescent="0.25">
      <c r="A674" s="587"/>
      <c r="AD674" s="534"/>
      <c r="AE674" s="534"/>
      <c r="AF674" s="534"/>
      <c r="AG674" s="534"/>
      <c r="AH674" s="534"/>
      <c r="AI674" s="534"/>
      <c r="AJ674" s="534"/>
      <c r="AK674" s="534"/>
      <c r="AL674" s="534"/>
      <c r="AM674" s="534"/>
      <c r="AN674" s="534"/>
      <c r="AO674" s="534"/>
      <c r="AP674" s="981"/>
      <c r="AQ674" s="981"/>
      <c r="AR674" s="534"/>
      <c r="AS674" s="534"/>
    </row>
    <row r="675" spans="1:45" x14ac:dyDescent="0.25">
      <c r="A675" s="587"/>
      <c r="AD675" s="534"/>
      <c r="AE675" s="534"/>
      <c r="AF675" s="534"/>
      <c r="AG675" s="534"/>
      <c r="AH675" s="534"/>
      <c r="AI675" s="534"/>
      <c r="AJ675" s="534"/>
      <c r="AK675" s="534"/>
      <c r="AL675" s="534"/>
      <c r="AM675" s="534"/>
      <c r="AN675" s="534"/>
      <c r="AO675" s="534"/>
      <c r="AP675" s="981"/>
      <c r="AQ675" s="981"/>
      <c r="AR675" s="534"/>
      <c r="AS675" s="534"/>
    </row>
    <row r="676" spans="1:45" x14ac:dyDescent="0.25">
      <c r="A676" s="587"/>
      <c r="AD676" s="534"/>
      <c r="AE676" s="534"/>
      <c r="AF676" s="534"/>
      <c r="AG676" s="534"/>
      <c r="AH676" s="534"/>
      <c r="AI676" s="534"/>
      <c r="AJ676" s="534"/>
      <c r="AK676" s="534"/>
      <c r="AL676" s="534"/>
      <c r="AM676" s="534"/>
      <c r="AN676" s="534"/>
      <c r="AO676" s="534"/>
      <c r="AP676" s="981"/>
      <c r="AQ676" s="981"/>
      <c r="AR676" s="534"/>
      <c r="AS676" s="534"/>
    </row>
    <row r="677" spans="1:45" x14ac:dyDescent="0.25">
      <c r="A677" s="587"/>
      <c r="AD677" s="534"/>
      <c r="AE677" s="534"/>
      <c r="AF677" s="534"/>
      <c r="AG677" s="534"/>
      <c r="AH677" s="534"/>
      <c r="AI677" s="534"/>
      <c r="AJ677" s="534"/>
      <c r="AK677" s="534"/>
      <c r="AL677" s="534"/>
      <c r="AM677" s="534"/>
      <c r="AN677" s="534"/>
      <c r="AO677" s="534"/>
      <c r="AP677" s="981"/>
      <c r="AQ677" s="981"/>
      <c r="AR677" s="534"/>
      <c r="AS677" s="534"/>
    </row>
    <row r="678" spans="1:45" x14ac:dyDescent="0.25">
      <c r="A678" s="587"/>
      <c r="AD678" s="534"/>
      <c r="AE678" s="534"/>
      <c r="AF678" s="534"/>
      <c r="AG678" s="534"/>
      <c r="AH678" s="534"/>
      <c r="AI678" s="534"/>
      <c r="AJ678" s="534"/>
      <c r="AK678" s="534"/>
      <c r="AL678" s="534"/>
      <c r="AM678" s="534"/>
      <c r="AN678" s="534"/>
      <c r="AO678" s="534"/>
      <c r="AP678" s="981"/>
      <c r="AQ678" s="981"/>
      <c r="AR678" s="534"/>
      <c r="AS678" s="534"/>
    </row>
    <row r="679" spans="1:45" x14ac:dyDescent="0.25">
      <c r="A679" s="587"/>
      <c r="AD679" s="534"/>
      <c r="AE679" s="534"/>
      <c r="AF679" s="534"/>
      <c r="AG679" s="534"/>
      <c r="AH679" s="534"/>
      <c r="AI679" s="534"/>
      <c r="AJ679" s="534"/>
      <c r="AK679" s="534"/>
      <c r="AL679" s="534"/>
      <c r="AM679" s="534"/>
      <c r="AN679" s="534"/>
      <c r="AO679" s="534"/>
      <c r="AP679" s="981"/>
      <c r="AQ679" s="981"/>
      <c r="AR679" s="534"/>
      <c r="AS679" s="534"/>
    </row>
    <row r="680" spans="1:45" x14ac:dyDescent="0.25">
      <c r="A680" s="587"/>
      <c r="AD680" s="534"/>
      <c r="AE680" s="534"/>
      <c r="AF680" s="534"/>
      <c r="AG680" s="534"/>
      <c r="AH680" s="534"/>
      <c r="AI680" s="534"/>
      <c r="AJ680" s="534"/>
      <c r="AK680" s="534"/>
      <c r="AL680" s="534"/>
      <c r="AM680" s="534"/>
      <c r="AN680" s="534"/>
      <c r="AO680" s="534"/>
      <c r="AP680" s="981"/>
      <c r="AQ680" s="981"/>
      <c r="AR680" s="534"/>
      <c r="AS680" s="534"/>
    </row>
    <row r="681" spans="1:45" x14ac:dyDescent="0.25">
      <c r="A681" s="587"/>
      <c r="AD681" s="534"/>
      <c r="AE681" s="534"/>
      <c r="AF681" s="534"/>
      <c r="AG681" s="534"/>
      <c r="AH681" s="534"/>
      <c r="AI681" s="534"/>
      <c r="AJ681" s="534"/>
      <c r="AK681" s="534"/>
      <c r="AL681" s="534"/>
      <c r="AM681" s="534"/>
      <c r="AN681" s="534"/>
      <c r="AO681" s="534"/>
      <c r="AP681" s="981"/>
      <c r="AQ681" s="981"/>
      <c r="AR681" s="534"/>
      <c r="AS681" s="534"/>
    </row>
    <row r="682" spans="1:45" x14ac:dyDescent="0.25">
      <c r="A682" s="587"/>
      <c r="AD682" s="534"/>
      <c r="AE682" s="534"/>
      <c r="AF682" s="534"/>
      <c r="AG682" s="534"/>
      <c r="AH682" s="534"/>
      <c r="AI682" s="534"/>
      <c r="AJ682" s="534"/>
      <c r="AK682" s="534"/>
      <c r="AL682" s="534"/>
      <c r="AM682" s="534"/>
      <c r="AN682" s="534"/>
      <c r="AO682" s="534"/>
      <c r="AP682" s="981"/>
      <c r="AQ682" s="981"/>
      <c r="AR682" s="534"/>
      <c r="AS682" s="534"/>
    </row>
    <row r="683" spans="1:45" x14ac:dyDescent="0.25">
      <c r="A683" s="587"/>
      <c r="AD683" s="534"/>
      <c r="AE683" s="534"/>
      <c r="AF683" s="534"/>
      <c r="AG683" s="534"/>
      <c r="AH683" s="534"/>
      <c r="AI683" s="534"/>
      <c r="AJ683" s="534"/>
      <c r="AK683" s="534"/>
      <c r="AL683" s="534"/>
      <c r="AM683" s="534"/>
      <c r="AN683" s="534"/>
      <c r="AO683" s="534"/>
      <c r="AP683" s="981"/>
      <c r="AQ683" s="981"/>
      <c r="AR683" s="534"/>
      <c r="AS683" s="534"/>
    </row>
    <row r="684" spans="1:45" x14ac:dyDescent="0.25">
      <c r="A684" s="568"/>
      <c r="AD684" s="534"/>
      <c r="AE684" s="534"/>
      <c r="AF684" s="534"/>
      <c r="AG684" s="534"/>
      <c r="AH684" s="534"/>
      <c r="AI684" s="534"/>
      <c r="AJ684" s="534"/>
      <c r="AK684" s="534"/>
      <c r="AL684" s="534"/>
      <c r="AM684" s="534"/>
      <c r="AN684" s="534"/>
      <c r="AO684" s="534"/>
      <c r="AP684" s="981"/>
      <c r="AQ684" s="981"/>
      <c r="AR684" s="534"/>
      <c r="AS684" s="534"/>
    </row>
    <row r="685" spans="1:45" x14ac:dyDescent="0.25">
      <c r="A685" s="587"/>
      <c r="AD685" s="534"/>
      <c r="AE685" s="534"/>
      <c r="AF685" s="534"/>
      <c r="AG685" s="534"/>
      <c r="AH685" s="534"/>
      <c r="AI685" s="534"/>
      <c r="AJ685" s="534"/>
      <c r="AK685" s="534"/>
      <c r="AL685" s="534"/>
      <c r="AM685" s="534"/>
      <c r="AN685" s="534"/>
      <c r="AO685" s="534"/>
      <c r="AP685" s="981"/>
      <c r="AQ685" s="981"/>
      <c r="AR685" s="534"/>
      <c r="AS685" s="534"/>
    </row>
    <row r="686" spans="1:45" x14ac:dyDescent="0.25">
      <c r="A686" s="587"/>
      <c r="AD686" s="534"/>
      <c r="AE686" s="534"/>
      <c r="AF686" s="534"/>
      <c r="AG686" s="534"/>
      <c r="AH686" s="534"/>
      <c r="AI686" s="534"/>
      <c r="AJ686" s="534"/>
      <c r="AK686" s="534"/>
      <c r="AL686" s="534"/>
      <c r="AM686" s="534"/>
      <c r="AN686" s="534"/>
      <c r="AO686" s="534"/>
      <c r="AP686" s="981"/>
      <c r="AQ686" s="981"/>
      <c r="AR686" s="534"/>
      <c r="AS686" s="534"/>
    </row>
    <row r="687" spans="1:45" x14ac:dyDescent="0.25">
      <c r="A687" s="568"/>
      <c r="AD687" s="534"/>
      <c r="AE687" s="534"/>
      <c r="AF687" s="534"/>
      <c r="AG687" s="534"/>
      <c r="AH687" s="534"/>
      <c r="AI687" s="534"/>
      <c r="AJ687" s="534"/>
      <c r="AK687" s="534"/>
      <c r="AL687" s="534"/>
      <c r="AM687" s="534"/>
      <c r="AN687" s="534"/>
      <c r="AO687" s="534"/>
      <c r="AP687" s="981"/>
      <c r="AQ687" s="981"/>
      <c r="AR687" s="534"/>
      <c r="AS687" s="534"/>
    </row>
    <row r="688" spans="1:45" x14ac:dyDescent="0.25">
      <c r="A688" s="587"/>
      <c r="AD688" s="534"/>
      <c r="AE688" s="534"/>
      <c r="AF688" s="534"/>
      <c r="AG688" s="534"/>
      <c r="AH688" s="534"/>
      <c r="AI688" s="534"/>
      <c r="AJ688" s="534"/>
      <c r="AK688" s="534"/>
      <c r="AL688" s="534"/>
      <c r="AM688" s="534"/>
      <c r="AN688" s="534"/>
      <c r="AO688" s="534"/>
      <c r="AP688" s="981"/>
      <c r="AQ688" s="981"/>
      <c r="AR688" s="534"/>
      <c r="AS688" s="534"/>
    </row>
    <row r="689" spans="1:45" x14ac:dyDescent="0.25">
      <c r="A689" s="587"/>
      <c r="AD689" s="534"/>
      <c r="AE689" s="534"/>
      <c r="AF689" s="534"/>
      <c r="AG689" s="534"/>
      <c r="AH689" s="534"/>
      <c r="AI689" s="534"/>
      <c r="AJ689" s="534"/>
      <c r="AK689" s="534"/>
      <c r="AL689" s="534"/>
      <c r="AM689" s="534"/>
      <c r="AN689" s="534"/>
      <c r="AO689" s="534"/>
      <c r="AP689" s="981"/>
      <c r="AQ689" s="981"/>
      <c r="AR689" s="534"/>
      <c r="AS689" s="534"/>
    </row>
    <row r="690" spans="1:45" x14ac:dyDescent="0.25">
      <c r="A690" s="587"/>
      <c r="AD690" s="534"/>
      <c r="AE690" s="534"/>
      <c r="AF690" s="534"/>
      <c r="AG690" s="534"/>
      <c r="AH690" s="534"/>
      <c r="AI690" s="534"/>
      <c r="AJ690" s="534"/>
      <c r="AK690" s="534"/>
      <c r="AL690" s="534"/>
      <c r="AM690" s="534"/>
      <c r="AN690" s="534"/>
      <c r="AO690" s="534"/>
      <c r="AP690" s="981"/>
      <c r="AQ690" s="981"/>
      <c r="AR690" s="534"/>
      <c r="AS690" s="534"/>
    </row>
    <row r="691" spans="1:45" x14ac:dyDescent="0.25">
      <c r="A691" s="587"/>
      <c r="AD691" s="534"/>
      <c r="AE691" s="534"/>
      <c r="AF691" s="534"/>
      <c r="AG691" s="534"/>
      <c r="AH691" s="534"/>
      <c r="AI691" s="534"/>
      <c r="AJ691" s="534"/>
      <c r="AK691" s="534"/>
      <c r="AL691" s="534"/>
      <c r="AM691" s="534"/>
      <c r="AN691" s="534"/>
      <c r="AO691" s="534"/>
      <c r="AP691" s="981"/>
      <c r="AQ691" s="981"/>
      <c r="AR691" s="534"/>
      <c r="AS691" s="534"/>
    </row>
    <row r="692" spans="1:45" x14ac:dyDescent="0.25">
      <c r="A692" s="587"/>
      <c r="AD692" s="534"/>
      <c r="AE692" s="534"/>
      <c r="AF692" s="534"/>
      <c r="AG692" s="534"/>
      <c r="AH692" s="534"/>
      <c r="AI692" s="534"/>
      <c r="AJ692" s="534"/>
      <c r="AK692" s="534"/>
      <c r="AL692" s="534"/>
      <c r="AM692" s="534"/>
      <c r="AN692" s="534"/>
      <c r="AO692" s="534"/>
      <c r="AP692" s="981"/>
      <c r="AQ692" s="981"/>
      <c r="AR692" s="534"/>
      <c r="AS692" s="534"/>
    </row>
    <row r="693" spans="1:45" x14ac:dyDescent="0.25">
      <c r="A693" s="587"/>
      <c r="AD693" s="534"/>
      <c r="AE693" s="534"/>
      <c r="AF693" s="534"/>
      <c r="AG693" s="534"/>
      <c r="AH693" s="534"/>
      <c r="AI693" s="534"/>
      <c r="AJ693" s="534"/>
      <c r="AK693" s="534"/>
      <c r="AL693" s="534"/>
      <c r="AM693" s="534"/>
      <c r="AN693" s="534"/>
      <c r="AO693" s="534"/>
      <c r="AP693" s="981"/>
      <c r="AQ693" s="981"/>
      <c r="AR693" s="534"/>
      <c r="AS693" s="534"/>
    </row>
    <row r="694" spans="1:45" x14ac:dyDescent="0.25">
      <c r="A694" s="587"/>
      <c r="AD694" s="534"/>
      <c r="AE694" s="534"/>
      <c r="AF694" s="534"/>
      <c r="AG694" s="534"/>
      <c r="AH694" s="534"/>
      <c r="AI694" s="534"/>
      <c r="AJ694" s="534"/>
      <c r="AK694" s="534"/>
      <c r="AL694" s="534"/>
      <c r="AM694" s="534"/>
      <c r="AN694" s="534"/>
      <c r="AO694" s="534"/>
      <c r="AP694" s="981"/>
      <c r="AQ694" s="981"/>
      <c r="AR694" s="534"/>
      <c r="AS694" s="534"/>
    </row>
    <row r="695" spans="1:45" x14ac:dyDescent="0.25">
      <c r="A695" s="587"/>
      <c r="AD695" s="534"/>
      <c r="AE695" s="534"/>
      <c r="AF695" s="534"/>
      <c r="AG695" s="534"/>
      <c r="AH695" s="534"/>
      <c r="AI695" s="534"/>
      <c r="AJ695" s="534"/>
      <c r="AK695" s="534"/>
      <c r="AL695" s="534"/>
      <c r="AM695" s="534"/>
      <c r="AN695" s="534"/>
      <c r="AO695" s="534"/>
      <c r="AP695" s="981"/>
      <c r="AQ695" s="981"/>
      <c r="AR695" s="534"/>
      <c r="AS695" s="534"/>
    </row>
    <row r="696" spans="1:45" x14ac:dyDescent="0.25">
      <c r="A696" s="587"/>
      <c r="AD696" s="534"/>
      <c r="AE696" s="534"/>
      <c r="AF696" s="534"/>
      <c r="AG696" s="534"/>
      <c r="AH696" s="534"/>
      <c r="AI696" s="534"/>
      <c r="AJ696" s="534"/>
      <c r="AK696" s="534"/>
      <c r="AL696" s="534"/>
      <c r="AM696" s="534"/>
      <c r="AN696" s="534"/>
      <c r="AO696" s="534"/>
      <c r="AP696" s="981"/>
      <c r="AQ696" s="981"/>
      <c r="AR696" s="534"/>
      <c r="AS696" s="534"/>
    </row>
    <row r="697" spans="1:45" x14ac:dyDescent="0.25">
      <c r="A697" s="587"/>
      <c r="AD697" s="534"/>
      <c r="AE697" s="534"/>
      <c r="AF697" s="534"/>
      <c r="AG697" s="534"/>
      <c r="AH697" s="534"/>
      <c r="AI697" s="534"/>
      <c r="AJ697" s="534"/>
      <c r="AK697" s="534"/>
      <c r="AL697" s="534"/>
      <c r="AM697" s="534"/>
      <c r="AN697" s="534"/>
      <c r="AO697" s="534"/>
      <c r="AP697" s="981"/>
      <c r="AQ697" s="981"/>
      <c r="AR697" s="534"/>
      <c r="AS697" s="534"/>
    </row>
    <row r="698" spans="1:45" x14ac:dyDescent="0.25">
      <c r="A698" s="587"/>
      <c r="AD698" s="534"/>
      <c r="AE698" s="534"/>
      <c r="AF698" s="534"/>
      <c r="AG698" s="534"/>
      <c r="AH698" s="534"/>
      <c r="AI698" s="534"/>
      <c r="AJ698" s="534"/>
      <c r="AK698" s="534"/>
      <c r="AL698" s="534"/>
      <c r="AM698" s="534"/>
      <c r="AN698" s="534"/>
      <c r="AO698" s="534"/>
      <c r="AP698" s="981"/>
      <c r="AQ698" s="981"/>
      <c r="AR698" s="534"/>
      <c r="AS698" s="534"/>
    </row>
    <row r="699" spans="1:45" x14ac:dyDescent="0.25">
      <c r="A699" s="587"/>
      <c r="AD699" s="534"/>
      <c r="AE699" s="534"/>
      <c r="AF699" s="534"/>
      <c r="AG699" s="534"/>
      <c r="AH699" s="534"/>
      <c r="AI699" s="534"/>
      <c r="AJ699" s="534"/>
      <c r="AK699" s="534"/>
      <c r="AL699" s="534"/>
      <c r="AM699" s="534"/>
      <c r="AN699" s="534"/>
      <c r="AO699" s="534"/>
      <c r="AP699" s="981"/>
      <c r="AQ699" s="981"/>
      <c r="AR699" s="534"/>
      <c r="AS699" s="534"/>
    </row>
    <row r="700" spans="1:45" x14ac:dyDescent="0.25">
      <c r="A700" s="587"/>
      <c r="AD700" s="534"/>
      <c r="AE700" s="534"/>
      <c r="AF700" s="534"/>
      <c r="AG700" s="534"/>
      <c r="AH700" s="534"/>
      <c r="AI700" s="534"/>
      <c r="AJ700" s="534"/>
      <c r="AK700" s="534"/>
      <c r="AL700" s="534"/>
      <c r="AM700" s="534"/>
      <c r="AN700" s="534"/>
      <c r="AO700" s="534"/>
      <c r="AP700" s="981"/>
      <c r="AQ700" s="981"/>
      <c r="AR700" s="534"/>
      <c r="AS700" s="534"/>
    </row>
    <row r="701" spans="1:45" x14ac:dyDescent="0.25">
      <c r="A701" s="587"/>
      <c r="AD701" s="534"/>
      <c r="AE701" s="534"/>
      <c r="AF701" s="534"/>
      <c r="AG701" s="534"/>
      <c r="AH701" s="534"/>
      <c r="AI701" s="534"/>
      <c r="AJ701" s="534"/>
      <c r="AK701" s="534"/>
      <c r="AL701" s="534"/>
      <c r="AM701" s="534"/>
      <c r="AN701" s="534"/>
      <c r="AO701" s="534"/>
      <c r="AP701" s="981"/>
      <c r="AQ701" s="981"/>
      <c r="AR701" s="534"/>
      <c r="AS701" s="534"/>
    </row>
    <row r="702" spans="1:45" x14ac:dyDescent="0.25">
      <c r="A702" s="587"/>
      <c r="AD702" s="534"/>
      <c r="AE702" s="534"/>
      <c r="AF702" s="534"/>
      <c r="AG702" s="534"/>
      <c r="AH702" s="534"/>
      <c r="AI702" s="534"/>
      <c r="AJ702" s="534"/>
      <c r="AK702" s="534"/>
      <c r="AL702" s="534"/>
      <c r="AM702" s="534"/>
      <c r="AN702" s="534"/>
      <c r="AO702" s="534"/>
      <c r="AP702" s="981"/>
      <c r="AQ702" s="981"/>
      <c r="AR702" s="534"/>
      <c r="AS702" s="534"/>
    </row>
    <row r="703" spans="1:45" x14ac:dyDescent="0.25">
      <c r="A703" s="587"/>
      <c r="AD703" s="534"/>
      <c r="AE703" s="534"/>
      <c r="AF703" s="534"/>
      <c r="AG703" s="534"/>
      <c r="AH703" s="534"/>
      <c r="AI703" s="534"/>
      <c r="AJ703" s="534"/>
      <c r="AK703" s="534"/>
      <c r="AL703" s="534"/>
      <c r="AM703" s="534"/>
      <c r="AN703" s="534"/>
      <c r="AO703" s="534"/>
      <c r="AP703" s="981"/>
      <c r="AQ703" s="981"/>
      <c r="AR703" s="534"/>
      <c r="AS703" s="534"/>
    </row>
    <row r="704" spans="1:45" x14ac:dyDescent="0.25">
      <c r="A704" s="568"/>
      <c r="AD704" s="534"/>
      <c r="AE704" s="534"/>
      <c r="AF704" s="534"/>
      <c r="AG704" s="534"/>
      <c r="AH704" s="534"/>
      <c r="AI704" s="534"/>
      <c r="AJ704" s="534"/>
      <c r="AK704" s="534"/>
      <c r="AL704" s="534"/>
      <c r="AM704" s="534"/>
      <c r="AN704" s="534"/>
      <c r="AO704" s="534"/>
      <c r="AP704" s="981"/>
      <c r="AQ704" s="981"/>
      <c r="AR704" s="534"/>
      <c r="AS704" s="534"/>
    </row>
    <row r="705" spans="1:45" x14ac:dyDescent="0.25">
      <c r="A705" s="982"/>
      <c r="AD705" s="534"/>
      <c r="AE705" s="534"/>
      <c r="AF705" s="534"/>
      <c r="AG705" s="534"/>
      <c r="AH705" s="534"/>
      <c r="AI705" s="534"/>
      <c r="AJ705" s="534"/>
      <c r="AK705" s="534"/>
      <c r="AL705" s="534"/>
      <c r="AM705" s="534"/>
      <c r="AN705" s="534"/>
      <c r="AO705" s="534"/>
      <c r="AP705" s="981"/>
      <c r="AQ705" s="981"/>
      <c r="AR705" s="534"/>
      <c r="AS705" s="534"/>
    </row>
    <row r="706" spans="1:45" x14ac:dyDescent="0.25">
      <c r="A706" s="587"/>
      <c r="AD706" s="534"/>
      <c r="AE706" s="534"/>
      <c r="AF706" s="534"/>
      <c r="AG706" s="534"/>
      <c r="AH706" s="534"/>
      <c r="AI706" s="534"/>
      <c r="AJ706" s="534"/>
      <c r="AK706" s="534"/>
      <c r="AL706" s="534"/>
      <c r="AM706" s="534"/>
      <c r="AN706" s="534"/>
      <c r="AO706" s="534"/>
      <c r="AP706" s="981"/>
      <c r="AQ706" s="981"/>
      <c r="AR706" s="534"/>
      <c r="AS706" s="534"/>
    </row>
    <row r="707" spans="1:45" x14ac:dyDescent="0.25">
      <c r="A707" s="587"/>
      <c r="AD707" s="534"/>
      <c r="AE707" s="534"/>
      <c r="AF707" s="534"/>
      <c r="AG707" s="534"/>
      <c r="AH707" s="534"/>
      <c r="AI707" s="534"/>
      <c r="AJ707" s="534"/>
      <c r="AK707" s="534"/>
      <c r="AL707" s="534"/>
      <c r="AM707" s="534"/>
      <c r="AN707" s="534"/>
      <c r="AO707" s="534"/>
      <c r="AP707" s="981"/>
      <c r="AQ707" s="981"/>
      <c r="AR707" s="534"/>
      <c r="AS707" s="534"/>
    </row>
    <row r="708" spans="1:45" x14ac:dyDescent="0.25">
      <c r="A708" s="587"/>
      <c r="AD708" s="534"/>
      <c r="AE708" s="534"/>
      <c r="AF708" s="534"/>
      <c r="AG708" s="534"/>
      <c r="AH708" s="534"/>
      <c r="AI708" s="534"/>
      <c r="AJ708" s="534"/>
      <c r="AK708" s="534"/>
      <c r="AL708" s="534"/>
      <c r="AM708" s="534"/>
      <c r="AN708" s="534"/>
      <c r="AO708" s="534"/>
      <c r="AP708" s="981"/>
      <c r="AQ708" s="981"/>
      <c r="AR708" s="534"/>
      <c r="AS708" s="534"/>
    </row>
    <row r="709" spans="1:45" x14ac:dyDescent="0.25">
      <c r="A709" s="587"/>
      <c r="AD709" s="534"/>
      <c r="AE709" s="534"/>
      <c r="AF709" s="534"/>
      <c r="AG709" s="534"/>
      <c r="AH709" s="534"/>
      <c r="AI709" s="534"/>
      <c r="AJ709" s="534"/>
      <c r="AK709" s="534"/>
      <c r="AL709" s="534"/>
      <c r="AM709" s="534"/>
      <c r="AN709" s="534"/>
      <c r="AO709" s="534"/>
      <c r="AP709" s="981"/>
      <c r="AQ709" s="981"/>
      <c r="AR709" s="534"/>
      <c r="AS709" s="534"/>
    </row>
    <row r="710" spans="1:45" x14ac:dyDescent="0.25">
      <c r="A710" s="587"/>
      <c r="AD710" s="534"/>
      <c r="AE710" s="534"/>
      <c r="AF710" s="534"/>
      <c r="AG710" s="534"/>
      <c r="AH710" s="534"/>
      <c r="AI710" s="534"/>
      <c r="AJ710" s="534"/>
      <c r="AK710" s="534"/>
      <c r="AL710" s="534"/>
      <c r="AM710" s="534"/>
      <c r="AN710" s="534"/>
      <c r="AO710" s="534"/>
      <c r="AP710" s="981"/>
      <c r="AQ710" s="981"/>
      <c r="AR710" s="534"/>
      <c r="AS710" s="534"/>
    </row>
    <row r="711" spans="1:45" x14ac:dyDescent="0.25">
      <c r="A711" s="587"/>
      <c r="AD711" s="534"/>
      <c r="AE711" s="534"/>
      <c r="AF711" s="534"/>
      <c r="AG711" s="534"/>
      <c r="AH711" s="534"/>
      <c r="AI711" s="534"/>
      <c r="AJ711" s="534"/>
      <c r="AK711" s="534"/>
      <c r="AL711" s="534"/>
      <c r="AM711" s="534"/>
      <c r="AN711" s="534"/>
      <c r="AO711" s="534"/>
      <c r="AP711" s="981"/>
      <c r="AQ711" s="981"/>
      <c r="AR711" s="534"/>
      <c r="AS711" s="534"/>
    </row>
    <row r="712" spans="1:45" x14ac:dyDescent="0.25">
      <c r="A712" s="587"/>
      <c r="AD712" s="534"/>
      <c r="AE712" s="534"/>
      <c r="AF712" s="534"/>
      <c r="AG712" s="534"/>
      <c r="AH712" s="534"/>
      <c r="AI712" s="534"/>
      <c r="AJ712" s="534"/>
      <c r="AK712" s="534"/>
      <c r="AL712" s="534"/>
      <c r="AM712" s="534"/>
      <c r="AN712" s="534"/>
      <c r="AO712" s="534"/>
      <c r="AP712" s="981"/>
      <c r="AQ712" s="981"/>
      <c r="AR712" s="534"/>
      <c r="AS712" s="534"/>
    </row>
    <row r="713" spans="1:45" x14ac:dyDescent="0.25">
      <c r="A713" s="587"/>
      <c r="AD713" s="534"/>
      <c r="AE713" s="534"/>
      <c r="AF713" s="534"/>
      <c r="AG713" s="534"/>
      <c r="AH713" s="534"/>
      <c r="AI713" s="534"/>
      <c r="AJ713" s="534"/>
      <c r="AK713" s="534"/>
      <c r="AL713" s="534"/>
      <c r="AM713" s="534"/>
      <c r="AN713" s="534"/>
      <c r="AO713" s="534"/>
      <c r="AP713" s="981"/>
      <c r="AQ713" s="981"/>
      <c r="AR713" s="534"/>
      <c r="AS713" s="534"/>
    </row>
    <row r="714" spans="1:45" x14ac:dyDescent="0.25">
      <c r="A714" s="587"/>
      <c r="AD714" s="534"/>
      <c r="AE714" s="534"/>
      <c r="AF714" s="534"/>
      <c r="AG714" s="534"/>
      <c r="AH714" s="534"/>
      <c r="AI714" s="534"/>
      <c r="AJ714" s="534"/>
      <c r="AK714" s="534"/>
      <c r="AL714" s="534"/>
      <c r="AM714" s="534"/>
      <c r="AN714" s="534"/>
      <c r="AO714" s="534"/>
      <c r="AP714" s="981"/>
      <c r="AQ714" s="981"/>
      <c r="AR714" s="534"/>
      <c r="AS714" s="534"/>
    </row>
    <row r="715" spans="1:45" x14ac:dyDescent="0.25">
      <c r="A715" s="587"/>
      <c r="AD715" s="534"/>
      <c r="AE715" s="534"/>
      <c r="AF715" s="534"/>
      <c r="AG715" s="534"/>
      <c r="AH715" s="534"/>
      <c r="AI715" s="534"/>
      <c r="AJ715" s="534"/>
      <c r="AK715" s="534"/>
      <c r="AL715" s="534"/>
      <c r="AM715" s="534"/>
      <c r="AN715" s="534"/>
      <c r="AO715" s="534"/>
      <c r="AP715" s="981"/>
      <c r="AQ715" s="981"/>
      <c r="AR715" s="534"/>
      <c r="AS715" s="534"/>
    </row>
    <row r="716" spans="1:45" x14ac:dyDescent="0.25">
      <c r="A716" s="587"/>
      <c r="AD716" s="534"/>
      <c r="AE716" s="534"/>
      <c r="AF716" s="534"/>
      <c r="AG716" s="534"/>
      <c r="AH716" s="534"/>
      <c r="AI716" s="534"/>
      <c r="AJ716" s="534"/>
      <c r="AK716" s="534"/>
      <c r="AL716" s="534"/>
      <c r="AM716" s="534"/>
      <c r="AN716" s="534"/>
      <c r="AO716" s="534"/>
      <c r="AP716" s="981"/>
      <c r="AQ716" s="981"/>
      <c r="AR716" s="534"/>
      <c r="AS716" s="534"/>
    </row>
    <row r="717" spans="1:45" x14ac:dyDescent="0.25">
      <c r="A717" s="568"/>
      <c r="AD717" s="534"/>
      <c r="AE717" s="534"/>
      <c r="AF717" s="534"/>
      <c r="AG717" s="534"/>
      <c r="AH717" s="534"/>
      <c r="AI717" s="534"/>
      <c r="AJ717" s="534"/>
      <c r="AK717" s="534"/>
      <c r="AL717" s="534"/>
      <c r="AM717" s="534"/>
      <c r="AN717" s="534"/>
      <c r="AO717" s="534"/>
      <c r="AP717" s="981"/>
      <c r="AQ717" s="981"/>
      <c r="AR717" s="534"/>
      <c r="AS717" s="534"/>
    </row>
    <row r="718" spans="1:45" x14ac:dyDescent="0.25">
      <c r="A718" s="587"/>
      <c r="AD718" s="534"/>
      <c r="AE718" s="534"/>
      <c r="AF718" s="534"/>
      <c r="AG718" s="534"/>
      <c r="AH718" s="534"/>
      <c r="AI718" s="534"/>
      <c r="AJ718" s="534"/>
      <c r="AK718" s="534"/>
      <c r="AL718" s="534"/>
      <c r="AM718" s="534"/>
      <c r="AN718" s="534"/>
      <c r="AO718" s="534"/>
      <c r="AP718" s="981"/>
      <c r="AQ718" s="981"/>
      <c r="AR718" s="534"/>
      <c r="AS718" s="534"/>
    </row>
    <row r="719" spans="1:45" x14ac:dyDescent="0.25">
      <c r="A719" s="587"/>
      <c r="AD719" s="534"/>
      <c r="AE719" s="534"/>
      <c r="AF719" s="534"/>
      <c r="AG719" s="534"/>
      <c r="AH719" s="534"/>
      <c r="AI719" s="534"/>
      <c r="AJ719" s="534"/>
      <c r="AK719" s="534"/>
      <c r="AL719" s="534"/>
      <c r="AM719" s="534"/>
      <c r="AN719" s="534"/>
      <c r="AO719" s="534"/>
      <c r="AP719" s="981"/>
      <c r="AQ719" s="981"/>
      <c r="AR719" s="534"/>
      <c r="AS719" s="534"/>
    </row>
    <row r="720" spans="1:45" x14ac:dyDescent="0.25">
      <c r="A720" s="587"/>
      <c r="AD720" s="534"/>
      <c r="AE720" s="534"/>
      <c r="AF720" s="534"/>
      <c r="AG720" s="534"/>
      <c r="AH720" s="534"/>
      <c r="AI720" s="534"/>
      <c r="AJ720" s="534"/>
      <c r="AK720" s="534"/>
      <c r="AL720" s="534"/>
      <c r="AM720" s="534"/>
      <c r="AN720" s="534"/>
      <c r="AO720" s="534"/>
      <c r="AP720" s="981"/>
      <c r="AQ720" s="981"/>
      <c r="AR720" s="534"/>
      <c r="AS720" s="534"/>
    </row>
    <row r="721" spans="1:45" x14ac:dyDescent="0.25">
      <c r="A721" s="587"/>
      <c r="AD721" s="534"/>
      <c r="AE721" s="534"/>
      <c r="AF721" s="534"/>
      <c r="AG721" s="534"/>
      <c r="AH721" s="534"/>
      <c r="AI721" s="534"/>
      <c r="AJ721" s="534"/>
      <c r="AK721" s="534"/>
      <c r="AL721" s="534"/>
      <c r="AM721" s="534"/>
      <c r="AN721" s="534"/>
      <c r="AO721" s="534"/>
      <c r="AP721" s="981"/>
      <c r="AQ721" s="981"/>
      <c r="AR721" s="534"/>
      <c r="AS721" s="534"/>
    </row>
    <row r="722" spans="1:45" x14ac:dyDescent="0.25">
      <c r="A722" s="568"/>
      <c r="AD722" s="534"/>
      <c r="AE722" s="534"/>
      <c r="AF722" s="534"/>
      <c r="AG722" s="534"/>
      <c r="AH722" s="534"/>
      <c r="AI722" s="534"/>
      <c r="AJ722" s="534"/>
      <c r="AK722" s="534"/>
      <c r="AL722" s="534"/>
      <c r="AM722" s="534"/>
      <c r="AN722" s="534"/>
      <c r="AO722" s="534"/>
      <c r="AP722" s="981"/>
      <c r="AQ722" s="981"/>
      <c r="AR722" s="534"/>
      <c r="AS722" s="534"/>
    </row>
    <row r="723" spans="1:45" x14ac:dyDescent="0.25">
      <c r="A723" s="587"/>
      <c r="AD723" s="534"/>
      <c r="AE723" s="534"/>
      <c r="AF723" s="534"/>
      <c r="AG723" s="534"/>
      <c r="AH723" s="534"/>
      <c r="AI723" s="534"/>
      <c r="AJ723" s="534"/>
      <c r="AK723" s="534"/>
      <c r="AL723" s="534"/>
      <c r="AM723" s="534"/>
      <c r="AN723" s="534"/>
      <c r="AO723" s="534"/>
      <c r="AP723" s="981"/>
      <c r="AQ723" s="981"/>
      <c r="AR723" s="534"/>
      <c r="AS723" s="534"/>
    </row>
    <row r="724" spans="1:45" x14ac:dyDescent="0.25">
      <c r="A724" s="587"/>
      <c r="AD724" s="534"/>
      <c r="AE724" s="534"/>
      <c r="AF724" s="534"/>
      <c r="AG724" s="534"/>
      <c r="AH724" s="534"/>
      <c r="AI724" s="534"/>
      <c r="AJ724" s="534"/>
      <c r="AK724" s="534"/>
      <c r="AL724" s="534"/>
      <c r="AM724" s="534"/>
      <c r="AN724" s="534"/>
      <c r="AO724" s="534"/>
      <c r="AP724" s="981"/>
      <c r="AQ724" s="981"/>
      <c r="AR724" s="534"/>
      <c r="AS724" s="534"/>
    </row>
    <row r="725" spans="1:45" x14ac:dyDescent="0.25">
      <c r="A725" s="587"/>
      <c r="AD725" s="534"/>
      <c r="AE725" s="534"/>
      <c r="AF725" s="534"/>
      <c r="AG725" s="534"/>
      <c r="AH725" s="534"/>
      <c r="AI725" s="534"/>
      <c r="AJ725" s="534"/>
      <c r="AK725" s="534"/>
      <c r="AL725" s="534"/>
      <c r="AM725" s="534"/>
      <c r="AN725" s="534"/>
      <c r="AO725" s="534"/>
      <c r="AP725" s="981"/>
      <c r="AQ725" s="981"/>
      <c r="AR725" s="534"/>
      <c r="AS725" s="534"/>
    </row>
    <row r="726" spans="1:45" x14ac:dyDescent="0.25">
      <c r="A726" s="587"/>
      <c r="AD726" s="534"/>
      <c r="AE726" s="534"/>
      <c r="AF726" s="534"/>
      <c r="AG726" s="534"/>
      <c r="AH726" s="534"/>
      <c r="AI726" s="534"/>
      <c r="AJ726" s="534"/>
      <c r="AK726" s="534"/>
      <c r="AL726" s="534"/>
      <c r="AM726" s="534"/>
      <c r="AN726" s="534"/>
      <c r="AO726" s="534"/>
      <c r="AP726" s="981"/>
      <c r="AQ726" s="981"/>
      <c r="AR726" s="534"/>
      <c r="AS726" s="534"/>
    </row>
    <row r="727" spans="1:45" x14ac:dyDescent="0.25">
      <c r="A727" s="587"/>
      <c r="AD727" s="534"/>
      <c r="AE727" s="534"/>
      <c r="AF727" s="534"/>
      <c r="AG727" s="534"/>
      <c r="AH727" s="534"/>
      <c r="AI727" s="534"/>
      <c r="AJ727" s="534"/>
      <c r="AK727" s="534"/>
      <c r="AL727" s="534"/>
      <c r="AM727" s="534"/>
      <c r="AN727" s="534"/>
      <c r="AO727" s="534"/>
      <c r="AP727" s="981"/>
      <c r="AQ727" s="981"/>
      <c r="AR727" s="534"/>
      <c r="AS727" s="534"/>
    </row>
    <row r="728" spans="1:45" x14ac:dyDescent="0.25">
      <c r="A728" s="587"/>
      <c r="AD728" s="534"/>
      <c r="AE728" s="534"/>
      <c r="AF728" s="534"/>
      <c r="AG728" s="534"/>
      <c r="AH728" s="534"/>
      <c r="AI728" s="534"/>
      <c r="AJ728" s="534"/>
      <c r="AK728" s="534"/>
      <c r="AL728" s="534"/>
      <c r="AM728" s="534"/>
      <c r="AN728" s="534"/>
      <c r="AO728" s="534"/>
      <c r="AP728" s="981"/>
      <c r="AQ728" s="981"/>
      <c r="AR728" s="534"/>
      <c r="AS728" s="534"/>
    </row>
    <row r="729" spans="1:45" x14ac:dyDescent="0.25">
      <c r="A729" s="587"/>
      <c r="AD729" s="534"/>
      <c r="AE729" s="534"/>
      <c r="AF729" s="534"/>
      <c r="AG729" s="534"/>
      <c r="AH729" s="534"/>
      <c r="AI729" s="534"/>
      <c r="AJ729" s="534"/>
      <c r="AK729" s="534"/>
      <c r="AL729" s="534"/>
      <c r="AM729" s="534"/>
      <c r="AN729" s="534"/>
      <c r="AO729" s="534"/>
      <c r="AP729" s="981"/>
      <c r="AQ729" s="981"/>
      <c r="AR729" s="534"/>
      <c r="AS729" s="534"/>
    </row>
    <row r="730" spans="1:45" x14ac:dyDescent="0.25">
      <c r="A730" s="587"/>
      <c r="AD730" s="534"/>
      <c r="AE730" s="534"/>
      <c r="AF730" s="534"/>
      <c r="AG730" s="534"/>
      <c r="AH730" s="534"/>
      <c r="AI730" s="534"/>
      <c r="AJ730" s="534"/>
      <c r="AK730" s="534"/>
      <c r="AL730" s="534"/>
      <c r="AM730" s="534"/>
      <c r="AN730" s="534"/>
      <c r="AO730" s="534"/>
      <c r="AP730" s="981"/>
      <c r="AQ730" s="981"/>
      <c r="AR730" s="534"/>
      <c r="AS730" s="534"/>
    </row>
    <row r="731" spans="1:45" x14ac:dyDescent="0.25">
      <c r="A731" s="587"/>
      <c r="AD731" s="534"/>
      <c r="AE731" s="534"/>
      <c r="AF731" s="534"/>
      <c r="AG731" s="534"/>
      <c r="AH731" s="534"/>
      <c r="AI731" s="534"/>
      <c r="AJ731" s="534"/>
      <c r="AK731" s="534"/>
      <c r="AL731" s="534"/>
      <c r="AM731" s="534"/>
      <c r="AN731" s="534"/>
      <c r="AO731" s="534"/>
      <c r="AP731" s="981"/>
      <c r="AQ731" s="981"/>
      <c r="AR731" s="534"/>
      <c r="AS731" s="534"/>
    </row>
    <row r="732" spans="1:45" x14ac:dyDescent="0.25">
      <c r="A732" s="587"/>
      <c r="AD732" s="534"/>
      <c r="AE732" s="534"/>
      <c r="AF732" s="534"/>
      <c r="AG732" s="534"/>
      <c r="AH732" s="534"/>
      <c r="AI732" s="534"/>
      <c r="AJ732" s="534"/>
      <c r="AK732" s="534"/>
      <c r="AL732" s="534"/>
      <c r="AM732" s="534"/>
      <c r="AN732" s="534"/>
      <c r="AO732" s="534"/>
      <c r="AP732" s="981"/>
      <c r="AQ732" s="981"/>
      <c r="AR732" s="534"/>
      <c r="AS732" s="534"/>
    </row>
    <row r="733" spans="1:45" x14ac:dyDescent="0.25">
      <c r="A733" s="587"/>
      <c r="AD733" s="534"/>
      <c r="AE733" s="534"/>
      <c r="AF733" s="534"/>
      <c r="AG733" s="534"/>
      <c r="AH733" s="534"/>
      <c r="AI733" s="534"/>
      <c r="AJ733" s="534"/>
      <c r="AK733" s="534"/>
      <c r="AL733" s="534"/>
      <c r="AM733" s="534"/>
      <c r="AN733" s="534"/>
      <c r="AO733" s="534"/>
      <c r="AP733" s="981"/>
      <c r="AQ733" s="981"/>
      <c r="AR733" s="534"/>
      <c r="AS733" s="534"/>
    </row>
    <row r="734" spans="1:45" x14ac:dyDescent="0.25">
      <c r="A734" s="587"/>
      <c r="AD734" s="534"/>
      <c r="AE734" s="534"/>
      <c r="AF734" s="534"/>
      <c r="AG734" s="534"/>
      <c r="AH734" s="534"/>
      <c r="AI734" s="534"/>
      <c r="AJ734" s="534"/>
      <c r="AK734" s="534"/>
      <c r="AL734" s="534"/>
      <c r="AM734" s="534"/>
      <c r="AN734" s="534"/>
      <c r="AO734" s="534"/>
      <c r="AP734" s="981"/>
      <c r="AQ734" s="981"/>
      <c r="AR734" s="534"/>
      <c r="AS734" s="534"/>
    </row>
    <row r="735" spans="1:45" x14ac:dyDescent="0.25">
      <c r="A735" s="587"/>
      <c r="AD735" s="534"/>
      <c r="AE735" s="534"/>
      <c r="AF735" s="534"/>
      <c r="AG735" s="534"/>
      <c r="AH735" s="534"/>
      <c r="AI735" s="534"/>
      <c r="AJ735" s="534"/>
      <c r="AK735" s="534"/>
      <c r="AL735" s="534"/>
      <c r="AM735" s="534"/>
      <c r="AN735" s="534"/>
      <c r="AO735" s="534"/>
      <c r="AP735" s="981"/>
      <c r="AQ735" s="981"/>
      <c r="AR735" s="534"/>
      <c r="AS735" s="534"/>
    </row>
    <row r="736" spans="1:45" x14ac:dyDescent="0.25">
      <c r="A736" s="587"/>
      <c r="AD736" s="534"/>
      <c r="AE736" s="534"/>
      <c r="AF736" s="534"/>
      <c r="AG736" s="534"/>
      <c r="AH736" s="534"/>
      <c r="AI736" s="534"/>
      <c r="AJ736" s="534"/>
      <c r="AK736" s="534"/>
      <c r="AL736" s="534"/>
      <c r="AM736" s="534"/>
      <c r="AN736" s="534"/>
      <c r="AO736" s="534"/>
      <c r="AP736" s="981"/>
      <c r="AQ736" s="981"/>
      <c r="AR736" s="534"/>
      <c r="AS736" s="534"/>
    </row>
    <row r="737" spans="1:45" x14ac:dyDescent="0.25">
      <c r="A737" s="587"/>
      <c r="AD737" s="534"/>
      <c r="AE737" s="534"/>
      <c r="AF737" s="534"/>
      <c r="AG737" s="534"/>
      <c r="AH737" s="534"/>
      <c r="AI737" s="534"/>
      <c r="AJ737" s="534"/>
      <c r="AK737" s="534"/>
      <c r="AL737" s="534"/>
      <c r="AM737" s="534"/>
      <c r="AN737" s="534"/>
      <c r="AO737" s="534"/>
      <c r="AP737" s="981"/>
      <c r="AQ737" s="981"/>
      <c r="AR737" s="534"/>
      <c r="AS737" s="534"/>
    </row>
    <row r="738" spans="1:45" x14ac:dyDescent="0.25">
      <c r="A738" s="587"/>
      <c r="AD738" s="534"/>
      <c r="AE738" s="534"/>
      <c r="AF738" s="534"/>
      <c r="AG738" s="534"/>
      <c r="AH738" s="534"/>
      <c r="AI738" s="534"/>
      <c r="AJ738" s="534"/>
      <c r="AK738" s="534"/>
      <c r="AL738" s="534"/>
      <c r="AM738" s="534"/>
      <c r="AN738" s="534"/>
      <c r="AO738" s="534"/>
      <c r="AP738" s="981"/>
      <c r="AQ738" s="981"/>
      <c r="AR738" s="534"/>
      <c r="AS738" s="534"/>
    </row>
    <row r="739" spans="1:45" x14ac:dyDescent="0.25">
      <c r="A739" s="587"/>
      <c r="AD739" s="534"/>
      <c r="AE739" s="534"/>
      <c r="AF739" s="534"/>
      <c r="AG739" s="534"/>
      <c r="AH739" s="534"/>
      <c r="AI739" s="534"/>
      <c r="AJ739" s="534"/>
      <c r="AK739" s="534"/>
      <c r="AL739" s="534"/>
      <c r="AM739" s="534"/>
      <c r="AN739" s="534"/>
      <c r="AO739" s="534"/>
      <c r="AP739" s="981"/>
      <c r="AQ739" s="981"/>
      <c r="AR739" s="534"/>
      <c r="AS739" s="534"/>
    </row>
    <row r="740" spans="1:45" x14ac:dyDescent="0.25">
      <c r="A740" s="587"/>
      <c r="AD740" s="534"/>
      <c r="AE740" s="534"/>
      <c r="AF740" s="534"/>
      <c r="AG740" s="534"/>
      <c r="AH740" s="534"/>
      <c r="AI740" s="534"/>
      <c r="AJ740" s="534"/>
      <c r="AK740" s="534"/>
      <c r="AL740" s="534"/>
      <c r="AM740" s="534"/>
      <c r="AN740" s="534"/>
      <c r="AO740" s="534"/>
      <c r="AP740" s="981"/>
      <c r="AQ740" s="981"/>
      <c r="AR740" s="534"/>
      <c r="AS740" s="534"/>
    </row>
    <row r="741" spans="1:45" x14ac:dyDescent="0.25">
      <c r="A741" s="587"/>
      <c r="AD741" s="534"/>
      <c r="AE741" s="534"/>
      <c r="AF741" s="534"/>
      <c r="AG741" s="534"/>
      <c r="AH741" s="534"/>
      <c r="AI741" s="534"/>
      <c r="AJ741" s="534"/>
      <c r="AK741" s="534"/>
      <c r="AL741" s="534"/>
      <c r="AM741" s="534"/>
      <c r="AN741" s="534"/>
      <c r="AO741" s="534"/>
      <c r="AP741" s="981"/>
      <c r="AQ741" s="981"/>
      <c r="AR741" s="534"/>
      <c r="AS741" s="534"/>
    </row>
    <row r="742" spans="1:45" x14ac:dyDescent="0.25">
      <c r="A742" s="568"/>
      <c r="AD742" s="534"/>
      <c r="AE742" s="534"/>
      <c r="AF742" s="534"/>
      <c r="AG742" s="534"/>
      <c r="AH742" s="534"/>
      <c r="AI742" s="534"/>
      <c r="AJ742" s="534"/>
      <c r="AK742" s="534"/>
      <c r="AL742" s="534"/>
      <c r="AM742" s="534"/>
      <c r="AN742" s="534"/>
      <c r="AO742" s="534"/>
      <c r="AP742" s="981"/>
      <c r="AQ742" s="981"/>
      <c r="AR742" s="534"/>
      <c r="AS742" s="534"/>
    </row>
    <row r="743" spans="1:45" x14ac:dyDescent="0.25">
      <c r="A743" s="587"/>
      <c r="AD743" s="534"/>
      <c r="AE743" s="534"/>
      <c r="AF743" s="534"/>
      <c r="AG743" s="534"/>
      <c r="AH743" s="534"/>
      <c r="AI743" s="534"/>
      <c r="AJ743" s="534"/>
      <c r="AK743" s="534"/>
      <c r="AL743" s="534"/>
      <c r="AM743" s="534"/>
      <c r="AN743" s="534"/>
      <c r="AO743" s="534"/>
      <c r="AP743" s="981"/>
      <c r="AQ743" s="981"/>
      <c r="AR743" s="534"/>
      <c r="AS743" s="534"/>
    </row>
    <row r="744" spans="1:45" x14ac:dyDescent="0.25">
      <c r="A744" s="587"/>
      <c r="AD744" s="534"/>
      <c r="AE744" s="534"/>
      <c r="AF744" s="534"/>
      <c r="AG744" s="534"/>
      <c r="AH744" s="534"/>
      <c r="AI744" s="534"/>
      <c r="AJ744" s="534"/>
      <c r="AK744" s="534"/>
      <c r="AL744" s="534"/>
      <c r="AM744" s="534"/>
      <c r="AN744" s="534"/>
      <c r="AO744" s="534"/>
      <c r="AP744" s="981"/>
      <c r="AQ744" s="981"/>
      <c r="AR744" s="534"/>
      <c r="AS744" s="534"/>
    </row>
    <row r="745" spans="1:45" x14ac:dyDescent="0.25">
      <c r="A745" s="587"/>
      <c r="AD745" s="534"/>
      <c r="AE745" s="534"/>
      <c r="AF745" s="534"/>
      <c r="AG745" s="534"/>
      <c r="AH745" s="534"/>
      <c r="AI745" s="534"/>
      <c r="AJ745" s="534"/>
      <c r="AK745" s="534"/>
      <c r="AL745" s="534"/>
      <c r="AM745" s="534"/>
      <c r="AN745" s="534"/>
      <c r="AO745" s="534"/>
      <c r="AP745" s="981"/>
      <c r="AQ745" s="981"/>
      <c r="AR745" s="534"/>
      <c r="AS745" s="534"/>
    </row>
    <row r="746" spans="1:45" x14ac:dyDescent="0.25">
      <c r="A746" s="568"/>
      <c r="AD746" s="534"/>
      <c r="AE746" s="534"/>
      <c r="AF746" s="534"/>
      <c r="AG746" s="534"/>
      <c r="AH746" s="534"/>
      <c r="AI746" s="534"/>
      <c r="AJ746" s="534"/>
      <c r="AK746" s="534"/>
      <c r="AL746" s="534"/>
      <c r="AM746" s="534"/>
      <c r="AN746" s="534"/>
      <c r="AO746" s="534"/>
      <c r="AP746" s="981"/>
      <c r="AQ746" s="981"/>
      <c r="AR746" s="534"/>
      <c r="AS746" s="534"/>
    </row>
    <row r="747" spans="1:45" x14ac:dyDescent="0.25">
      <c r="A747" s="587"/>
      <c r="AD747" s="534"/>
      <c r="AE747" s="534"/>
      <c r="AF747" s="534"/>
      <c r="AG747" s="534"/>
      <c r="AH747" s="534"/>
      <c r="AI747" s="534"/>
      <c r="AJ747" s="534"/>
      <c r="AK747" s="534"/>
      <c r="AL747" s="534"/>
      <c r="AM747" s="534"/>
      <c r="AN747" s="534"/>
      <c r="AO747" s="534"/>
      <c r="AP747" s="981"/>
      <c r="AQ747" s="981"/>
      <c r="AR747" s="534"/>
      <c r="AS747" s="534"/>
    </row>
    <row r="748" spans="1:45" x14ac:dyDescent="0.25">
      <c r="A748" s="587"/>
      <c r="AD748" s="534"/>
      <c r="AE748" s="534"/>
      <c r="AF748" s="534"/>
      <c r="AG748" s="534"/>
      <c r="AH748" s="534"/>
      <c r="AI748" s="534"/>
      <c r="AJ748" s="534"/>
      <c r="AK748" s="534"/>
      <c r="AL748" s="534"/>
      <c r="AM748" s="534"/>
      <c r="AN748" s="534"/>
      <c r="AO748" s="534"/>
      <c r="AP748" s="981"/>
      <c r="AQ748" s="981"/>
      <c r="AR748" s="534"/>
      <c r="AS748" s="534"/>
    </row>
    <row r="749" spans="1:45" x14ac:dyDescent="0.25">
      <c r="A749" s="587"/>
      <c r="AD749" s="534"/>
      <c r="AE749" s="534"/>
      <c r="AF749" s="534"/>
      <c r="AG749" s="534"/>
      <c r="AH749" s="534"/>
      <c r="AI749" s="534"/>
      <c r="AJ749" s="534"/>
      <c r="AK749" s="534"/>
      <c r="AL749" s="534"/>
      <c r="AM749" s="534"/>
      <c r="AN749" s="534"/>
      <c r="AO749" s="534"/>
      <c r="AP749" s="981"/>
      <c r="AQ749" s="981"/>
      <c r="AR749" s="534"/>
      <c r="AS749" s="534"/>
    </row>
    <row r="750" spans="1:45" x14ac:dyDescent="0.25">
      <c r="A750" s="587"/>
      <c r="AD750" s="534"/>
      <c r="AE750" s="534"/>
      <c r="AF750" s="534"/>
      <c r="AG750" s="534"/>
      <c r="AH750" s="534"/>
      <c r="AI750" s="534"/>
      <c r="AJ750" s="534"/>
      <c r="AK750" s="534"/>
      <c r="AL750" s="534"/>
      <c r="AM750" s="534"/>
      <c r="AN750" s="534"/>
      <c r="AO750" s="534"/>
      <c r="AP750" s="981"/>
      <c r="AQ750" s="981"/>
      <c r="AR750" s="534"/>
      <c r="AS750" s="534"/>
    </row>
    <row r="751" spans="1:45" x14ac:dyDescent="0.25">
      <c r="A751" s="587"/>
      <c r="AD751" s="534"/>
      <c r="AE751" s="534"/>
      <c r="AF751" s="534"/>
      <c r="AG751" s="534"/>
      <c r="AH751" s="534"/>
      <c r="AI751" s="534"/>
      <c r="AJ751" s="534"/>
      <c r="AK751" s="534"/>
      <c r="AL751" s="534"/>
      <c r="AM751" s="534"/>
      <c r="AN751" s="534"/>
      <c r="AO751" s="534"/>
      <c r="AP751" s="981"/>
      <c r="AQ751" s="981"/>
      <c r="AR751" s="534"/>
      <c r="AS751" s="534"/>
    </row>
    <row r="752" spans="1:45" x14ac:dyDescent="0.25">
      <c r="A752" s="587"/>
      <c r="AD752" s="534"/>
      <c r="AE752" s="534"/>
      <c r="AF752" s="534"/>
      <c r="AG752" s="534"/>
      <c r="AH752" s="534"/>
      <c r="AI752" s="534"/>
      <c r="AJ752" s="534"/>
      <c r="AK752" s="534"/>
      <c r="AL752" s="534"/>
      <c r="AM752" s="534"/>
      <c r="AN752" s="534"/>
      <c r="AO752" s="534"/>
      <c r="AP752" s="981"/>
      <c r="AQ752" s="981"/>
      <c r="AR752" s="534"/>
      <c r="AS752" s="534"/>
    </row>
    <row r="753" spans="1:45" x14ac:dyDescent="0.25">
      <c r="A753" s="587"/>
      <c r="AD753" s="534"/>
      <c r="AE753" s="534"/>
      <c r="AF753" s="534"/>
      <c r="AG753" s="534"/>
      <c r="AH753" s="534"/>
      <c r="AI753" s="534"/>
      <c r="AJ753" s="534"/>
      <c r="AK753" s="534"/>
      <c r="AL753" s="534"/>
      <c r="AM753" s="534"/>
      <c r="AN753" s="534"/>
      <c r="AO753" s="534"/>
      <c r="AP753" s="981"/>
      <c r="AQ753" s="981"/>
      <c r="AR753" s="534"/>
      <c r="AS753" s="534"/>
    </row>
    <row r="754" spans="1:45" x14ac:dyDescent="0.25">
      <c r="A754" s="587"/>
      <c r="AD754" s="534"/>
      <c r="AE754" s="534"/>
      <c r="AF754" s="534"/>
      <c r="AG754" s="534"/>
      <c r="AH754" s="534"/>
      <c r="AI754" s="534"/>
      <c r="AJ754" s="534"/>
      <c r="AK754" s="534"/>
      <c r="AL754" s="534"/>
      <c r="AM754" s="534"/>
      <c r="AN754" s="534"/>
      <c r="AO754" s="534"/>
      <c r="AP754" s="981"/>
      <c r="AQ754" s="981"/>
      <c r="AR754" s="534"/>
      <c r="AS754" s="534"/>
    </row>
    <row r="755" spans="1:45" x14ac:dyDescent="0.25">
      <c r="A755" s="587"/>
      <c r="AD755" s="534"/>
      <c r="AE755" s="534"/>
      <c r="AF755" s="534"/>
      <c r="AG755" s="534"/>
      <c r="AH755" s="534"/>
      <c r="AI755" s="534"/>
      <c r="AJ755" s="534"/>
      <c r="AK755" s="534"/>
      <c r="AL755" s="534"/>
      <c r="AM755" s="534"/>
      <c r="AN755" s="534"/>
      <c r="AO755" s="534"/>
      <c r="AP755" s="981"/>
      <c r="AQ755" s="981"/>
      <c r="AR755" s="534"/>
      <c r="AS755" s="534"/>
    </row>
    <row r="756" spans="1:45" x14ac:dyDescent="0.25">
      <c r="A756" s="587"/>
      <c r="AD756" s="534"/>
      <c r="AE756" s="534"/>
      <c r="AF756" s="534"/>
      <c r="AG756" s="534"/>
      <c r="AH756" s="534"/>
      <c r="AI756" s="534"/>
      <c r="AJ756" s="534"/>
      <c r="AK756" s="534"/>
      <c r="AL756" s="534"/>
      <c r="AM756" s="534"/>
      <c r="AN756" s="534"/>
      <c r="AO756" s="534"/>
      <c r="AP756" s="981"/>
      <c r="AQ756" s="981"/>
      <c r="AR756" s="534"/>
      <c r="AS756" s="534"/>
    </row>
    <row r="757" spans="1:45" x14ac:dyDescent="0.25">
      <c r="A757" s="587"/>
      <c r="AD757" s="534"/>
      <c r="AE757" s="534"/>
      <c r="AF757" s="534"/>
      <c r="AG757" s="534"/>
      <c r="AH757" s="534"/>
      <c r="AI757" s="534"/>
      <c r="AJ757" s="534"/>
      <c r="AK757" s="534"/>
      <c r="AL757" s="534"/>
      <c r="AM757" s="534"/>
      <c r="AN757" s="534"/>
      <c r="AO757" s="534"/>
      <c r="AP757" s="981"/>
      <c r="AQ757" s="981"/>
      <c r="AR757" s="534"/>
      <c r="AS757" s="534"/>
    </row>
    <row r="758" spans="1:45" x14ac:dyDescent="0.25">
      <c r="A758" s="587"/>
      <c r="AD758" s="534"/>
      <c r="AE758" s="534"/>
      <c r="AF758" s="534"/>
      <c r="AG758" s="534"/>
      <c r="AH758" s="534"/>
      <c r="AI758" s="534"/>
      <c r="AJ758" s="534"/>
      <c r="AK758" s="534"/>
      <c r="AL758" s="534"/>
      <c r="AM758" s="534"/>
      <c r="AN758" s="534"/>
      <c r="AO758" s="534"/>
      <c r="AP758" s="981"/>
      <c r="AQ758" s="981"/>
      <c r="AR758" s="534"/>
      <c r="AS758" s="534"/>
    </row>
    <row r="759" spans="1:45" x14ac:dyDescent="0.25">
      <c r="A759" s="587"/>
      <c r="AD759" s="534"/>
      <c r="AE759" s="534"/>
      <c r="AF759" s="534"/>
      <c r="AG759" s="534"/>
      <c r="AH759" s="534"/>
      <c r="AI759" s="534"/>
      <c r="AJ759" s="534"/>
      <c r="AK759" s="534"/>
      <c r="AL759" s="534"/>
      <c r="AM759" s="534"/>
      <c r="AN759" s="534"/>
      <c r="AO759" s="534"/>
      <c r="AP759" s="981"/>
      <c r="AQ759" s="981"/>
      <c r="AR759" s="534"/>
      <c r="AS759" s="534"/>
    </row>
    <row r="760" spans="1:45" x14ac:dyDescent="0.25">
      <c r="A760" s="587"/>
      <c r="AD760" s="534"/>
      <c r="AE760" s="534"/>
      <c r="AF760" s="534"/>
      <c r="AG760" s="534"/>
      <c r="AH760" s="534"/>
      <c r="AI760" s="534"/>
      <c r="AJ760" s="534"/>
      <c r="AK760" s="534"/>
      <c r="AL760" s="534"/>
      <c r="AM760" s="534"/>
      <c r="AN760" s="534"/>
      <c r="AO760" s="534"/>
      <c r="AP760" s="981"/>
      <c r="AQ760" s="981"/>
      <c r="AR760" s="534"/>
      <c r="AS760" s="534"/>
    </row>
    <row r="761" spans="1:45" x14ac:dyDescent="0.25">
      <c r="A761" s="587"/>
      <c r="AD761" s="534"/>
      <c r="AE761" s="534"/>
      <c r="AF761" s="534"/>
      <c r="AG761" s="534"/>
      <c r="AH761" s="534"/>
      <c r="AI761" s="534"/>
      <c r="AJ761" s="534"/>
      <c r="AK761" s="534"/>
      <c r="AL761" s="534"/>
      <c r="AM761" s="534"/>
      <c r="AN761" s="534"/>
      <c r="AO761" s="534"/>
      <c r="AP761" s="981"/>
      <c r="AQ761" s="981"/>
      <c r="AR761" s="534"/>
      <c r="AS761" s="534"/>
    </row>
    <row r="762" spans="1:45" x14ac:dyDescent="0.25">
      <c r="A762" s="587"/>
      <c r="AD762" s="534"/>
      <c r="AE762" s="534"/>
      <c r="AF762" s="534"/>
      <c r="AG762" s="534"/>
      <c r="AH762" s="534"/>
      <c r="AI762" s="534"/>
      <c r="AJ762" s="534"/>
      <c r="AK762" s="534"/>
      <c r="AL762" s="534"/>
      <c r="AM762" s="534"/>
      <c r="AN762" s="534"/>
      <c r="AO762" s="534"/>
      <c r="AP762" s="981"/>
      <c r="AQ762" s="981"/>
      <c r="AR762" s="534"/>
      <c r="AS762" s="534"/>
    </row>
    <row r="763" spans="1:45" x14ac:dyDescent="0.25">
      <c r="A763" s="587"/>
      <c r="AD763" s="534"/>
      <c r="AE763" s="534"/>
      <c r="AF763" s="534"/>
      <c r="AG763" s="534"/>
      <c r="AH763" s="534"/>
      <c r="AI763" s="534"/>
      <c r="AJ763" s="534"/>
      <c r="AK763" s="534"/>
      <c r="AL763" s="534"/>
      <c r="AM763" s="534"/>
      <c r="AN763" s="534"/>
      <c r="AO763" s="534"/>
      <c r="AP763" s="981"/>
      <c r="AQ763" s="981"/>
      <c r="AR763" s="534"/>
      <c r="AS763" s="534"/>
    </row>
    <row r="764" spans="1:45" x14ac:dyDescent="0.25">
      <c r="A764" s="587"/>
      <c r="AD764" s="534"/>
      <c r="AE764" s="534"/>
      <c r="AF764" s="534"/>
      <c r="AG764" s="534"/>
      <c r="AH764" s="534"/>
      <c r="AI764" s="534"/>
      <c r="AJ764" s="534"/>
      <c r="AK764" s="534"/>
      <c r="AL764" s="534"/>
      <c r="AM764" s="534"/>
      <c r="AN764" s="534"/>
      <c r="AO764" s="534"/>
      <c r="AP764" s="981"/>
      <c r="AQ764" s="981"/>
      <c r="AR764" s="534"/>
      <c r="AS764" s="534"/>
    </row>
    <row r="765" spans="1:45" x14ac:dyDescent="0.25">
      <c r="A765" s="568"/>
      <c r="AD765" s="534"/>
      <c r="AE765" s="534"/>
      <c r="AF765" s="534"/>
      <c r="AG765" s="534"/>
      <c r="AH765" s="534"/>
      <c r="AI765" s="534"/>
      <c r="AJ765" s="534"/>
      <c r="AK765" s="534"/>
      <c r="AL765" s="534"/>
      <c r="AM765" s="534"/>
      <c r="AN765" s="534"/>
      <c r="AO765" s="534"/>
      <c r="AP765" s="981"/>
      <c r="AQ765" s="981"/>
      <c r="AR765" s="534"/>
      <c r="AS765" s="534"/>
    </row>
    <row r="766" spans="1:45" x14ac:dyDescent="0.25">
      <c r="A766" s="587"/>
      <c r="AD766" s="534"/>
      <c r="AE766" s="534"/>
      <c r="AF766" s="534"/>
      <c r="AG766" s="534"/>
      <c r="AH766" s="534"/>
      <c r="AI766" s="534"/>
      <c r="AJ766" s="534"/>
      <c r="AK766" s="534"/>
      <c r="AL766" s="534"/>
      <c r="AM766" s="534"/>
      <c r="AN766" s="534"/>
      <c r="AO766" s="534"/>
      <c r="AP766" s="981"/>
      <c r="AQ766" s="981"/>
      <c r="AR766" s="534"/>
      <c r="AS766" s="534"/>
    </row>
    <row r="767" spans="1:45" x14ac:dyDescent="0.25">
      <c r="A767" s="587"/>
      <c r="AD767" s="534"/>
      <c r="AE767" s="534"/>
      <c r="AF767" s="534"/>
      <c r="AG767" s="534"/>
      <c r="AH767" s="534"/>
      <c r="AI767" s="534"/>
      <c r="AJ767" s="534"/>
      <c r="AK767" s="534"/>
      <c r="AL767" s="534"/>
      <c r="AM767" s="534"/>
      <c r="AN767" s="534"/>
      <c r="AO767" s="534"/>
      <c r="AP767" s="981"/>
      <c r="AQ767" s="981"/>
      <c r="AR767" s="534"/>
      <c r="AS767" s="534"/>
    </row>
    <row r="768" spans="1:45" x14ac:dyDescent="0.25">
      <c r="A768" s="587"/>
      <c r="AD768" s="534"/>
      <c r="AE768" s="534"/>
      <c r="AF768" s="534"/>
      <c r="AG768" s="534"/>
      <c r="AH768" s="534"/>
      <c r="AI768" s="534"/>
      <c r="AJ768" s="534"/>
      <c r="AK768" s="534"/>
      <c r="AL768" s="534"/>
      <c r="AM768" s="534"/>
      <c r="AN768" s="534"/>
      <c r="AO768" s="534"/>
      <c r="AP768" s="981"/>
      <c r="AQ768" s="981"/>
      <c r="AR768" s="534"/>
      <c r="AS768" s="534"/>
    </row>
    <row r="769" spans="1:45" x14ac:dyDescent="0.25">
      <c r="A769" s="587"/>
      <c r="AD769" s="534"/>
      <c r="AE769" s="534"/>
      <c r="AF769" s="534"/>
      <c r="AG769" s="534"/>
      <c r="AH769" s="534"/>
      <c r="AI769" s="534"/>
      <c r="AJ769" s="534"/>
      <c r="AK769" s="534"/>
      <c r="AL769" s="534"/>
      <c r="AM769" s="534"/>
      <c r="AN769" s="534"/>
      <c r="AO769" s="534"/>
      <c r="AP769" s="981"/>
      <c r="AQ769" s="981"/>
      <c r="AR769" s="534"/>
      <c r="AS769" s="534"/>
    </row>
    <row r="770" spans="1:45" x14ac:dyDescent="0.25">
      <c r="A770" s="587"/>
      <c r="AD770" s="534"/>
      <c r="AE770" s="534"/>
      <c r="AF770" s="534"/>
      <c r="AG770" s="534"/>
      <c r="AH770" s="534"/>
      <c r="AI770" s="534"/>
      <c r="AJ770" s="534"/>
      <c r="AK770" s="534"/>
      <c r="AL770" s="534"/>
      <c r="AM770" s="534"/>
      <c r="AN770" s="534"/>
      <c r="AO770" s="534"/>
      <c r="AP770" s="981"/>
      <c r="AQ770" s="981"/>
      <c r="AR770" s="534"/>
      <c r="AS770" s="534"/>
    </row>
    <row r="771" spans="1:45" x14ac:dyDescent="0.25">
      <c r="A771" s="587"/>
      <c r="AD771" s="534"/>
      <c r="AE771" s="534"/>
      <c r="AF771" s="534"/>
      <c r="AG771" s="534"/>
      <c r="AH771" s="534"/>
      <c r="AI771" s="534"/>
      <c r="AJ771" s="534"/>
      <c r="AK771" s="534"/>
      <c r="AL771" s="534"/>
      <c r="AM771" s="534"/>
      <c r="AN771" s="534"/>
      <c r="AO771" s="534"/>
      <c r="AP771" s="981"/>
      <c r="AQ771" s="981"/>
      <c r="AR771" s="534"/>
      <c r="AS771" s="534"/>
    </row>
    <row r="772" spans="1:45" x14ac:dyDescent="0.25">
      <c r="A772" s="587"/>
      <c r="AD772" s="534"/>
      <c r="AE772" s="534"/>
      <c r="AF772" s="534"/>
      <c r="AG772" s="534"/>
      <c r="AH772" s="534"/>
      <c r="AI772" s="534"/>
      <c r="AJ772" s="534"/>
      <c r="AK772" s="534"/>
      <c r="AL772" s="534"/>
      <c r="AM772" s="534"/>
      <c r="AN772" s="534"/>
      <c r="AO772" s="534"/>
      <c r="AP772" s="981"/>
      <c r="AQ772" s="981"/>
      <c r="AR772" s="534"/>
      <c r="AS772" s="534"/>
    </row>
    <row r="773" spans="1:45" x14ac:dyDescent="0.25">
      <c r="A773" s="587"/>
      <c r="AD773" s="534"/>
      <c r="AE773" s="534"/>
      <c r="AF773" s="534"/>
      <c r="AG773" s="534"/>
      <c r="AH773" s="534"/>
      <c r="AI773" s="534"/>
      <c r="AJ773" s="534"/>
      <c r="AK773" s="534"/>
      <c r="AL773" s="534"/>
      <c r="AM773" s="534"/>
      <c r="AN773" s="534"/>
      <c r="AO773" s="534"/>
      <c r="AP773" s="981"/>
      <c r="AQ773" s="981"/>
      <c r="AR773" s="534"/>
      <c r="AS773" s="534"/>
    </row>
    <row r="774" spans="1:45" x14ac:dyDescent="0.25">
      <c r="A774" s="587"/>
      <c r="AD774" s="534"/>
      <c r="AE774" s="534"/>
      <c r="AF774" s="534"/>
      <c r="AG774" s="534"/>
      <c r="AH774" s="534"/>
      <c r="AI774" s="534"/>
      <c r="AJ774" s="534"/>
      <c r="AK774" s="534"/>
      <c r="AL774" s="534"/>
      <c r="AM774" s="534"/>
      <c r="AN774" s="534"/>
      <c r="AO774" s="534"/>
      <c r="AP774" s="981"/>
      <c r="AQ774" s="981"/>
      <c r="AR774" s="534"/>
      <c r="AS774" s="534"/>
    </row>
    <row r="775" spans="1:45" x14ac:dyDescent="0.25">
      <c r="A775" s="587"/>
      <c r="AD775" s="534"/>
      <c r="AE775" s="534"/>
      <c r="AF775" s="534"/>
      <c r="AG775" s="534"/>
      <c r="AH775" s="534"/>
      <c r="AI775" s="534"/>
      <c r="AJ775" s="534"/>
      <c r="AK775" s="534"/>
      <c r="AL775" s="534"/>
      <c r="AM775" s="534"/>
      <c r="AN775" s="534"/>
      <c r="AO775" s="534"/>
      <c r="AP775" s="981"/>
      <c r="AQ775" s="981"/>
      <c r="AR775" s="534"/>
      <c r="AS775" s="534"/>
    </row>
    <row r="776" spans="1:45" x14ac:dyDescent="0.25">
      <c r="A776" s="568"/>
      <c r="AD776" s="534"/>
      <c r="AE776" s="534"/>
      <c r="AF776" s="534"/>
      <c r="AG776" s="534"/>
      <c r="AH776" s="534"/>
      <c r="AI776" s="534"/>
      <c r="AJ776" s="534"/>
      <c r="AK776" s="534"/>
      <c r="AL776" s="534"/>
      <c r="AM776" s="534"/>
      <c r="AN776" s="534"/>
      <c r="AO776" s="534"/>
      <c r="AP776" s="981"/>
      <c r="AQ776" s="981"/>
      <c r="AR776" s="534"/>
      <c r="AS776" s="534"/>
    </row>
    <row r="777" spans="1:45" x14ac:dyDescent="0.25">
      <c r="A777" s="587"/>
      <c r="AD777" s="534"/>
      <c r="AE777" s="534"/>
      <c r="AF777" s="534"/>
      <c r="AG777" s="534"/>
      <c r="AH777" s="534"/>
      <c r="AI777" s="534"/>
      <c r="AJ777" s="534"/>
      <c r="AK777" s="534"/>
      <c r="AL777" s="534"/>
      <c r="AM777" s="534"/>
      <c r="AN777" s="534"/>
      <c r="AO777" s="534"/>
      <c r="AP777" s="981"/>
      <c r="AQ777" s="981"/>
      <c r="AR777" s="534"/>
      <c r="AS777" s="534"/>
    </row>
    <row r="778" spans="1:45" x14ac:dyDescent="0.25">
      <c r="A778" s="587"/>
      <c r="AD778" s="534"/>
      <c r="AE778" s="534"/>
      <c r="AF778" s="534"/>
      <c r="AG778" s="534"/>
      <c r="AH778" s="534"/>
      <c r="AI778" s="534"/>
      <c r="AJ778" s="534"/>
      <c r="AK778" s="534"/>
      <c r="AL778" s="534"/>
      <c r="AM778" s="534"/>
      <c r="AN778" s="534"/>
      <c r="AO778" s="534"/>
      <c r="AP778" s="981"/>
      <c r="AQ778" s="981"/>
      <c r="AR778" s="534"/>
      <c r="AS778" s="534"/>
    </row>
    <row r="779" spans="1:45" x14ac:dyDescent="0.25">
      <c r="A779" s="587"/>
      <c r="AD779" s="534"/>
      <c r="AE779" s="534"/>
      <c r="AF779" s="534"/>
      <c r="AG779" s="534"/>
      <c r="AH779" s="534"/>
      <c r="AI779" s="534"/>
      <c r="AJ779" s="534"/>
      <c r="AK779" s="534"/>
      <c r="AL779" s="534"/>
      <c r="AM779" s="534"/>
      <c r="AN779" s="534"/>
      <c r="AO779" s="534"/>
      <c r="AP779" s="981"/>
      <c r="AQ779" s="981"/>
      <c r="AR779" s="534"/>
      <c r="AS779" s="534"/>
    </row>
    <row r="780" spans="1:45" x14ac:dyDescent="0.25">
      <c r="A780" s="587"/>
      <c r="AD780" s="534"/>
      <c r="AE780" s="534"/>
      <c r="AF780" s="534"/>
      <c r="AG780" s="534"/>
      <c r="AH780" s="534"/>
      <c r="AI780" s="534"/>
      <c r="AJ780" s="534"/>
      <c r="AK780" s="534"/>
      <c r="AL780" s="534"/>
      <c r="AM780" s="534"/>
      <c r="AN780" s="534"/>
      <c r="AO780" s="534"/>
      <c r="AP780" s="981"/>
      <c r="AQ780" s="981"/>
      <c r="AR780" s="534"/>
      <c r="AS780" s="534"/>
    </row>
    <row r="781" spans="1:45" x14ac:dyDescent="0.25">
      <c r="A781" s="587"/>
      <c r="AD781" s="534"/>
      <c r="AE781" s="534"/>
      <c r="AF781" s="534"/>
      <c r="AG781" s="534"/>
      <c r="AH781" s="534"/>
      <c r="AI781" s="534"/>
      <c r="AJ781" s="534"/>
      <c r="AK781" s="534"/>
      <c r="AL781" s="534"/>
      <c r="AM781" s="534"/>
      <c r="AN781" s="534"/>
      <c r="AO781" s="534"/>
      <c r="AP781" s="981"/>
      <c r="AQ781" s="981"/>
      <c r="AR781" s="534"/>
      <c r="AS781" s="534"/>
    </row>
    <row r="782" spans="1:45" x14ac:dyDescent="0.25">
      <c r="A782" s="587"/>
      <c r="AD782" s="534"/>
      <c r="AE782" s="534"/>
      <c r="AF782" s="534"/>
      <c r="AG782" s="534"/>
      <c r="AH782" s="534"/>
      <c r="AI782" s="534"/>
      <c r="AJ782" s="534"/>
      <c r="AK782" s="534"/>
      <c r="AL782" s="534"/>
      <c r="AM782" s="534"/>
      <c r="AN782" s="534"/>
      <c r="AO782" s="534"/>
      <c r="AP782" s="981"/>
      <c r="AQ782" s="981"/>
      <c r="AR782" s="534"/>
      <c r="AS782" s="534"/>
    </row>
    <row r="783" spans="1:45" x14ac:dyDescent="0.25">
      <c r="A783" s="587"/>
      <c r="AD783" s="534"/>
      <c r="AE783" s="534"/>
      <c r="AF783" s="534"/>
      <c r="AG783" s="534"/>
      <c r="AH783" s="534"/>
      <c r="AI783" s="534"/>
      <c r="AJ783" s="534"/>
      <c r="AK783" s="534"/>
      <c r="AL783" s="534"/>
      <c r="AM783" s="534"/>
      <c r="AN783" s="534"/>
      <c r="AO783" s="534"/>
      <c r="AP783" s="981"/>
      <c r="AQ783" s="981"/>
      <c r="AR783" s="534"/>
      <c r="AS783" s="534"/>
    </row>
    <row r="784" spans="1:45" x14ac:dyDescent="0.25">
      <c r="A784" s="587"/>
      <c r="AD784" s="534"/>
      <c r="AE784" s="534"/>
      <c r="AF784" s="534"/>
      <c r="AG784" s="534"/>
      <c r="AH784" s="534"/>
      <c r="AI784" s="534"/>
      <c r="AJ784" s="534"/>
      <c r="AK784" s="534"/>
      <c r="AL784" s="534"/>
      <c r="AM784" s="534"/>
      <c r="AN784" s="534"/>
      <c r="AO784" s="534"/>
      <c r="AP784" s="981"/>
      <c r="AQ784" s="981"/>
      <c r="AR784" s="534"/>
      <c r="AS784" s="534"/>
    </row>
    <row r="785" spans="1:45" x14ac:dyDescent="0.25">
      <c r="A785" s="587"/>
      <c r="AD785" s="534"/>
      <c r="AE785" s="534"/>
      <c r="AF785" s="534"/>
      <c r="AG785" s="534"/>
      <c r="AH785" s="534"/>
      <c r="AI785" s="534"/>
      <c r="AJ785" s="534"/>
      <c r="AK785" s="534"/>
      <c r="AL785" s="534"/>
      <c r="AM785" s="534"/>
      <c r="AN785" s="534"/>
      <c r="AO785" s="534"/>
      <c r="AP785" s="981"/>
      <c r="AQ785" s="981"/>
      <c r="AR785" s="534"/>
      <c r="AS785" s="534"/>
    </row>
    <row r="786" spans="1:45" x14ac:dyDescent="0.25">
      <c r="A786" s="587"/>
      <c r="AD786" s="534"/>
      <c r="AE786" s="534"/>
      <c r="AF786" s="534"/>
      <c r="AG786" s="534"/>
      <c r="AH786" s="534"/>
      <c r="AI786" s="534"/>
      <c r="AJ786" s="534"/>
      <c r="AK786" s="534"/>
      <c r="AL786" s="534"/>
      <c r="AM786" s="534"/>
      <c r="AN786" s="534"/>
      <c r="AO786" s="534"/>
      <c r="AP786" s="981"/>
      <c r="AQ786" s="981"/>
      <c r="AR786" s="534"/>
      <c r="AS786" s="534"/>
    </row>
    <row r="787" spans="1:45" x14ac:dyDescent="0.25">
      <c r="A787" s="587"/>
      <c r="AD787" s="534"/>
      <c r="AE787" s="534"/>
      <c r="AF787" s="534"/>
      <c r="AG787" s="534"/>
      <c r="AH787" s="534"/>
      <c r="AI787" s="534"/>
      <c r="AJ787" s="534"/>
      <c r="AK787" s="534"/>
      <c r="AL787" s="534"/>
      <c r="AM787" s="534"/>
      <c r="AN787" s="534"/>
      <c r="AO787" s="534"/>
      <c r="AP787" s="981"/>
      <c r="AQ787" s="981"/>
      <c r="AR787" s="534"/>
      <c r="AS787" s="534"/>
    </row>
    <row r="788" spans="1:45" x14ac:dyDescent="0.25">
      <c r="A788" s="587"/>
      <c r="AD788" s="534"/>
      <c r="AE788" s="534"/>
      <c r="AF788" s="534"/>
      <c r="AG788" s="534"/>
      <c r="AH788" s="534"/>
      <c r="AI788" s="534"/>
      <c r="AJ788" s="534"/>
      <c r="AK788" s="534"/>
      <c r="AL788" s="534"/>
      <c r="AM788" s="534"/>
      <c r="AN788" s="534"/>
      <c r="AO788" s="534"/>
      <c r="AP788" s="981"/>
      <c r="AQ788" s="981"/>
      <c r="AR788" s="534"/>
      <c r="AS788" s="534"/>
    </row>
    <row r="789" spans="1:45" x14ac:dyDescent="0.25">
      <c r="A789" s="587"/>
      <c r="AD789" s="534"/>
      <c r="AE789" s="534"/>
      <c r="AF789" s="534"/>
      <c r="AG789" s="534"/>
      <c r="AH789" s="534"/>
      <c r="AI789" s="534"/>
      <c r="AJ789" s="534"/>
      <c r="AK789" s="534"/>
      <c r="AL789" s="534"/>
      <c r="AM789" s="534"/>
      <c r="AN789" s="534"/>
      <c r="AO789" s="534"/>
      <c r="AP789" s="981"/>
      <c r="AQ789" s="981"/>
      <c r="AR789" s="534"/>
      <c r="AS789" s="534"/>
    </row>
    <row r="790" spans="1:45" x14ac:dyDescent="0.25">
      <c r="A790" s="982"/>
      <c r="AD790" s="534"/>
      <c r="AE790" s="534"/>
      <c r="AF790" s="534"/>
      <c r="AG790" s="534"/>
      <c r="AH790" s="534"/>
      <c r="AI790" s="534"/>
      <c r="AJ790" s="534"/>
      <c r="AK790" s="534"/>
      <c r="AL790" s="534"/>
      <c r="AM790" s="534"/>
      <c r="AN790" s="534"/>
      <c r="AO790" s="534"/>
      <c r="AP790" s="981"/>
      <c r="AQ790" s="981"/>
      <c r="AR790" s="534"/>
      <c r="AS790" s="534"/>
    </row>
    <row r="791" spans="1:45" x14ac:dyDescent="0.25">
      <c r="A791" s="587"/>
      <c r="AD791" s="534"/>
      <c r="AE791" s="534"/>
      <c r="AF791" s="534"/>
      <c r="AG791" s="534"/>
      <c r="AH791" s="534"/>
      <c r="AI791" s="534"/>
      <c r="AJ791" s="534"/>
      <c r="AK791" s="534"/>
      <c r="AL791" s="534"/>
      <c r="AM791" s="534"/>
      <c r="AN791" s="534"/>
      <c r="AO791" s="534"/>
      <c r="AP791" s="981"/>
      <c r="AQ791" s="981"/>
      <c r="AR791" s="534"/>
      <c r="AS791" s="534"/>
    </row>
    <row r="792" spans="1:45" x14ac:dyDescent="0.25">
      <c r="A792" s="587"/>
      <c r="AD792" s="534"/>
      <c r="AE792" s="534"/>
      <c r="AF792" s="534"/>
      <c r="AG792" s="534"/>
      <c r="AH792" s="534"/>
      <c r="AI792" s="534"/>
      <c r="AJ792" s="534"/>
      <c r="AK792" s="534"/>
      <c r="AL792" s="534"/>
      <c r="AM792" s="534"/>
      <c r="AN792" s="534"/>
      <c r="AO792" s="534"/>
      <c r="AP792" s="981"/>
      <c r="AQ792" s="981"/>
      <c r="AR792" s="534"/>
      <c r="AS792" s="534"/>
    </row>
    <row r="793" spans="1:45" x14ac:dyDescent="0.25">
      <c r="A793" s="587"/>
      <c r="AD793" s="534"/>
      <c r="AE793" s="534"/>
      <c r="AF793" s="534"/>
      <c r="AG793" s="534"/>
      <c r="AH793" s="534"/>
      <c r="AI793" s="534"/>
      <c r="AJ793" s="534"/>
      <c r="AK793" s="534"/>
      <c r="AL793" s="534"/>
      <c r="AM793" s="534"/>
      <c r="AN793" s="534"/>
      <c r="AO793" s="534"/>
      <c r="AP793" s="981"/>
      <c r="AQ793" s="981"/>
      <c r="AR793" s="534"/>
      <c r="AS793" s="534"/>
    </row>
    <row r="794" spans="1:45" x14ac:dyDescent="0.25">
      <c r="A794" s="587"/>
      <c r="AD794" s="534"/>
      <c r="AE794" s="534"/>
      <c r="AF794" s="534"/>
      <c r="AG794" s="534"/>
      <c r="AH794" s="534"/>
      <c r="AI794" s="534"/>
      <c r="AJ794" s="534"/>
      <c r="AK794" s="534"/>
      <c r="AL794" s="534"/>
      <c r="AM794" s="534"/>
      <c r="AN794" s="534"/>
      <c r="AO794" s="534"/>
      <c r="AP794" s="981"/>
      <c r="AQ794" s="981"/>
      <c r="AR794" s="534"/>
      <c r="AS794" s="534"/>
    </row>
    <row r="795" spans="1:45" x14ac:dyDescent="0.25">
      <c r="A795" s="587"/>
      <c r="AD795" s="534"/>
      <c r="AE795" s="534"/>
      <c r="AF795" s="534"/>
      <c r="AG795" s="534"/>
      <c r="AH795" s="534"/>
      <c r="AI795" s="534"/>
      <c r="AJ795" s="534"/>
      <c r="AK795" s="534"/>
      <c r="AL795" s="534"/>
      <c r="AM795" s="534"/>
      <c r="AN795" s="534"/>
      <c r="AO795" s="534"/>
      <c r="AP795" s="981"/>
      <c r="AQ795" s="981"/>
      <c r="AR795" s="534"/>
      <c r="AS795" s="534"/>
    </row>
    <row r="796" spans="1:45" x14ac:dyDescent="0.25">
      <c r="A796" s="587"/>
      <c r="AD796" s="534"/>
      <c r="AE796" s="534"/>
      <c r="AF796" s="534"/>
      <c r="AG796" s="534"/>
      <c r="AH796" s="534"/>
      <c r="AI796" s="534"/>
      <c r="AJ796" s="534"/>
      <c r="AK796" s="534"/>
      <c r="AL796" s="534"/>
      <c r="AM796" s="534"/>
      <c r="AN796" s="534"/>
      <c r="AO796" s="534"/>
      <c r="AP796" s="981"/>
      <c r="AQ796" s="981"/>
      <c r="AR796" s="534"/>
      <c r="AS796" s="534"/>
    </row>
    <row r="797" spans="1:45" x14ac:dyDescent="0.25">
      <c r="A797" s="587"/>
      <c r="AD797" s="534"/>
      <c r="AE797" s="534"/>
      <c r="AF797" s="534"/>
      <c r="AG797" s="534"/>
      <c r="AH797" s="534"/>
      <c r="AI797" s="534"/>
      <c r="AJ797" s="534"/>
      <c r="AK797" s="534"/>
      <c r="AL797" s="534"/>
      <c r="AM797" s="534"/>
      <c r="AN797" s="534"/>
      <c r="AO797" s="534"/>
      <c r="AP797" s="981"/>
      <c r="AQ797" s="981"/>
      <c r="AR797" s="534"/>
      <c r="AS797" s="534"/>
    </row>
    <row r="798" spans="1:45" x14ac:dyDescent="0.25">
      <c r="A798" s="587"/>
      <c r="AD798" s="534"/>
      <c r="AE798" s="534"/>
      <c r="AF798" s="534"/>
      <c r="AG798" s="534"/>
      <c r="AH798" s="534"/>
      <c r="AI798" s="534"/>
      <c r="AJ798" s="534"/>
      <c r="AK798" s="534"/>
      <c r="AL798" s="534"/>
      <c r="AM798" s="534"/>
      <c r="AN798" s="534"/>
      <c r="AO798" s="534"/>
      <c r="AP798" s="981"/>
      <c r="AQ798" s="981"/>
      <c r="AR798" s="534"/>
      <c r="AS798" s="534"/>
    </row>
    <row r="799" spans="1:45" x14ac:dyDescent="0.25">
      <c r="A799" s="587"/>
      <c r="AD799" s="534"/>
      <c r="AE799" s="534"/>
      <c r="AF799" s="534"/>
      <c r="AG799" s="534"/>
      <c r="AH799" s="534"/>
      <c r="AI799" s="534"/>
      <c r="AJ799" s="534"/>
      <c r="AK799" s="534"/>
      <c r="AL799" s="534"/>
      <c r="AM799" s="534"/>
      <c r="AN799" s="534"/>
      <c r="AO799" s="534"/>
      <c r="AP799" s="981"/>
      <c r="AQ799" s="981"/>
      <c r="AR799" s="534"/>
      <c r="AS799" s="534"/>
    </row>
    <row r="800" spans="1:45" x14ac:dyDescent="0.25">
      <c r="A800" s="587"/>
      <c r="AD800" s="534"/>
      <c r="AE800" s="534"/>
      <c r="AF800" s="534"/>
      <c r="AG800" s="534"/>
      <c r="AH800" s="534"/>
      <c r="AI800" s="534"/>
      <c r="AJ800" s="534"/>
      <c r="AK800" s="534"/>
      <c r="AL800" s="534"/>
      <c r="AM800" s="534"/>
      <c r="AN800" s="534"/>
      <c r="AO800" s="534"/>
      <c r="AP800" s="981"/>
      <c r="AQ800" s="981"/>
      <c r="AR800" s="534"/>
      <c r="AS800" s="534"/>
    </row>
    <row r="801" spans="1:45" x14ac:dyDescent="0.25">
      <c r="A801" s="587"/>
      <c r="AD801" s="534"/>
      <c r="AE801" s="534"/>
      <c r="AF801" s="534"/>
      <c r="AG801" s="534"/>
      <c r="AH801" s="534"/>
      <c r="AI801" s="534"/>
      <c r="AJ801" s="534"/>
      <c r="AK801" s="534"/>
      <c r="AL801" s="534"/>
      <c r="AM801" s="534"/>
      <c r="AN801" s="534"/>
      <c r="AO801" s="534"/>
      <c r="AP801" s="981"/>
      <c r="AQ801" s="981"/>
      <c r="AR801" s="534"/>
      <c r="AS801" s="534"/>
    </row>
    <row r="802" spans="1:45" x14ac:dyDescent="0.25">
      <c r="A802" s="587"/>
      <c r="AD802" s="534"/>
      <c r="AE802" s="534"/>
      <c r="AF802" s="534"/>
      <c r="AG802" s="534"/>
      <c r="AH802" s="534"/>
      <c r="AI802" s="534"/>
      <c r="AJ802" s="534"/>
      <c r="AK802" s="534"/>
      <c r="AL802" s="534"/>
      <c r="AM802" s="534"/>
      <c r="AN802" s="534"/>
      <c r="AO802" s="534"/>
      <c r="AP802" s="981"/>
      <c r="AQ802" s="981"/>
      <c r="AR802" s="534"/>
      <c r="AS802" s="534"/>
    </row>
    <row r="803" spans="1:45" x14ac:dyDescent="0.25">
      <c r="A803" s="587"/>
      <c r="AD803" s="534"/>
      <c r="AE803" s="534"/>
      <c r="AF803" s="534"/>
      <c r="AG803" s="534"/>
      <c r="AH803" s="534"/>
      <c r="AI803" s="534"/>
      <c r="AJ803" s="534"/>
      <c r="AK803" s="534"/>
      <c r="AL803" s="534"/>
      <c r="AM803" s="534"/>
      <c r="AN803" s="534"/>
      <c r="AO803" s="534"/>
      <c r="AP803" s="981"/>
      <c r="AQ803" s="981"/>
      <c r="AR803" s="534"/>
      <c r="AS803" s="534"/>
    </row>
    <row r="804" spans="1:45" x14ac:dyDescent="0.25">
      <c r="A804" s="587"/>
      <c r="AD804" s="534"/>
      <c r="AE804" s="534"/>
      <c r="AF804" s="534"/>
      <c r="AG804" s="534"/>
      <c r="AH804" s="534"/>
      <c r="AI804" s="534"/>
      <c r="AJ804" s="534"/>
      <c r="AK804" s="534"/>
      <c r="AL804" s="534"/>
      <c r="AM804" s="534"/>
      <c r="AN804" s="534"/>
      <c r="AO804" s="534"/>
      <c r="AP804" s="981"/>
      <c r="AQ804" s="981"/>
      <c r="AR804" s="534"/>
      <c r="AS804" s="534"/>
    </row>
    <row r="805" spans="1:45" x14ac:dyDescent="0.25">
      <c r="A805" s="587"/>
      <c r="AD805" s="534"/>
      <c r="AE805" s="534"/>
      <c r="AF805" s="534"/>
      <c r="AG805" s="534"/>
      <c r="AH805" s="534"/>
      <c r="AI805" s="534"/>
      <c r="AJ805" s="534"/>
      <c r="AK805" s="534"/>
      <c r="AL805" s="534"/>
      <c r="AM805" s="534"/>
      <c r="AN805" s="534"/>
      <c r="AO805" s="534"/>
      <c r="AP805" s="981"/>
      <c r="AQ805" s="981"/>
      <c r="AR805" s="534"/>
      <c r="AS805" s="534"/>
    </row>
    <row r="806" spans="1:45" x14ac:dyDescent="0.25">
      <c r="A806" s="587"/>
      <c r="AD806" s="534"/>
      <c r="AE806" s="534"/>
      <c r="AF806" s="534"/>
      <c r="AG806" s="534"/>
      <c r="AH806" s="534"/>
      <c r="AI806" s="534"/>
      <c r="AJ806" s="534"/>
      <c r="AK806" s="534"/>
      <c r="AL806" s="534"/>
      <c r="AM806" s="534"/>
      <c r="AN806" s="534"/>
      <c r="AO806" s="534"/>
      <c r="AP806" s="981"/>
      <c r="AQ806" s="981"/>
      <c r="AR806" s="534"/>
      <c r="AS806" s="534"/>
    </row>
    <row r="807" spans="1:45" x14ac:dyDescent="0.25">
      <c r="A807" s="587"/>
      <c r="AD807" s="534"/>
      <c r="AE807" s="534"/>
      <c r="AF807" s="534"/>
      <c r="AG807" s="534"/>
      <c r="AH807" s="534"/>
      <c r="AI807" s="534"/>
      <c r="AJ807" s="534"/>
      <c r="AK807" s="534"/>
      <c r="AL807" s="534"/>
      <c r="AM807" s="534"/>
      <c r="AN807" s="534"/>
      <c r="AO807" s="534"/>
      <c r="AP807" s="981"/>
      <c r="AQ807" s="981"/>
      <c r="AR807" s="534"/>
      <c r="AS807" s="534"/>
    </row>
    <row r="808" spans="1:45" x14ac:dyDescent="0.25">
      <c r="A808" s="587"/>
      <c r="AD808" s="534"/>
      <c r="AE808" s="534"/>
      <c r="AF808" s="534"/>
      <c r="AG808" s="534"/>
      <c r="AH808" s="534"/>
      <c r="AI808" s="534"/>
      <c r="AJ808" s="534"/>
      <c r="AK808" s="534"/>
      <c r="AL808" s="534"/>
      <c r="AM808" s="534"/>
      <c r="AN808" s="534"/>
      <c r="AO808" s="534"/>
      <c r="AP808" s="981"/>
      <c r="AQ808" s="981"/>
      <c r="AR808" s="534"/>
      <c r="AS808" s="534"/>
    </row>
    <row r="809" spans="1:45" x14ac:dyDescent="0.25">
      <c r="A809" s="587"/>
      <c r="AD809" s="534"/>
      <c r="AE809" s="534"/>
      <c r="AF809" s="534"/>
      <c r="AG809" s="534"/>
      <c r="AH809" s="534"/>
      <c r="AI809" s="534"/>
      <c r="AJ809" s="534"/>
      <c r="AK809" s="534"/>
      <c r="AL809" s="534"/>
      <c r="AM809" s="534"/>
      <c r="AN809" s="534"/>
      <c r="AO809" s="534"/>
      <c r="AP809" s="981"/>
      <c r="AQ809" s="981"/>
      <c r="AR809" s="534"/>
      <c r="AS809" s="534"/>
    </row>
    <row r="810" spans="1:45" x14ac:dyDescent="0.25">
      <c r="A810" s="587"/>
      <c r="AD810" s="534"/>
      <c r="AE810" s="534"/>
      <c r="AF810" s="534"/>
      <c r="AG810" s="534"/>
      <c r="AH810" s="534"/>
      <c r="AI810" s="534"/>
      <c r="AJ810" s="534"/>
      <c r="AK810" s="534"/>
      <c r="AL810" s="534"/>
      <c r="AM810" s="534"/>
      <c r="AN810" s="534"/>
      <c r="AO810" s="534"/>
      <c r="AP810" s="981"/>
      <c r="AQ810" s="981"/>
      <c r="AR810" s="534"/>
      <c r="AS810" s="534"/>
    </row>
    <row r="811" spans="1:45" x14ac:dyDescent="0.25">
      <c r="A811" s="568"/>
      <c r="AD811" s="534"/>
      <c r="AE811" s="534"/>
      <c r="AF811" s="534"/>
      <c r="AG811" s="534"/>
      <c r="AH811" s="534"/>
      <c r="AI811" s="534"/>
      <c r="AJ811" s="534"/>
      <c r="AK811" s="534"/>
      <c r="AL811" s="534"/>
      <c r="AM811" s="534"/>
      <c r="AN811" s="534"/>
      <c r="AO811" s="534"/>
      <c r="AP811" s="981"/>
      <c r="AQ811" s="981"/>
      <c r="AR811" s="534"/>
      <c r="AS811" s="534"/>
    </row>
    <row r="812" spans="1:45" x14ac:dyDescent="0.25">
      <c r="A812" s="587"/>
      <c r="AD812" s="534"/>
      <c r="AE812" s="534"/>
      <c r="AF812" s="534"/>
      <c r="AG812" s="534"/>
      <c r="AH812" s="534"/>
      <c r="AI812" s="534"/>
      <c r="AJ812" s="534"/>
      <c r="AK812" s="534"/>
      <c r="AL812" s="534"/>
      <c r="AM812" s="534"/>
      <c r="AN812" s="534"/>
      <c r="AO812" s="534"/>
      <c r="AP812" s="981"/>
      <c r="AQ812" s="981"/>
      <c r="AR812" s="534"/>
      <c r="AS812" s="534"/>
    </row>
    <row r="813" spans="1:45" x14ac:dyDescent="0.25">
      <c r="A813" s="587"/>
      <c r="AD813" s="534"/>
      <c r="AE813" s="534"/>
      <c r="AF813" s="534"/>
      <c r="AG813" s="534"/>
      <c r="AH813" s="534"/>
      <c r="AI813" s="534"/>
      <c r="AJ813" s="534"/>
      <c r="AK813" s="534"/>
      <c r="AL813" s="534"/>
      <c r="AM813" s="534"/>
      <c r="AN813" s="534"/>
      <c r="AO813" s="534"/>
      <c r="AP813" s="981"/>
      <c r="AQ813" s="981"/>
      <c r="AR813" s="534"/>
      <c r="AS813" s="534"/>
    </row>
    <row r="814" spans="1:45" x14ac:dyDescent="0.25">
      <c r="A814" s="587"/>
      <c r="AD814" s="534"/>
      <c r="AE814" s="534"/>
      <c r="AF814" s="534"/>
      <c r="AG814" s="534"/>
      <c r="AH814" s="534"/>
      <c r="AI814" s="534"/>
      <c r="AJ814" s="534"/>
      <c r="AK814" s="534"/>
      <c r="AL814" s="534"/>
      <c r="AM814" s="534"/>
      <c r="AN814" s="534"/>
      <c r="AO814" s="534"/>
      <c r="AP814" s="981"/>
      <c r="AQ814" s="981"/>
      <c r="AR814" s="534"/>
      <c r="AS814" s="534"/>
    </row>
    <row r="815" spans="1:45" x14ac:dyDescent="0.25">
      <c r="A815" s="587"/>
      <c r="AD815" s="534"/>
      <c r="AE815" s="534"/>
      <c r="AF815" s="534"/>
      <c r="AG815" s="534"/>
      <c r="AH815" s="534"/>
      <c r="AI815" s="534"/>
      <c r="AJ815" s="534"/>
      <c r="AK815" s="534"/>
      <c r="AL815" s="534"/>
      <c r="AM815" s="534"/>
      <c r="AN815" s="534"/>
      <c r="AO815" s="534"/>
      <c r="AP815" s="981"/>
      <c r="AQ815" s="981"/>
      <c r="AR815" s="534"/>
      <c r="AS815" s="534"/>
    </row>
    <row r="816" spans="1:45" x14ac:dyDescent="0.25">
      <c r="A816" s="587"/>
      <c r="AD816" s="534"/>
      <c r="AE816" s="534"/>
      <c r="AF816" s="534"/>
      <c r="AG816" s="534"/>
      <c r="AH816" s="534"/>
      <c r="AI816" s="534"/>
      <c r="AJ816" s="534"/>
      <c r="AK816" s="534"/>
      <c r="AL816" s="534"/>
      <c r="AM816" s="534"/>
      <c r="AN816" s="534"/>
      <c r="AO816" s="534"/>
      <c r="AP816" s="981"/>
      <c r="AQ816" s="981"/>
      <c r="AR816" s="534"/>
      <c r="AS816" s="534"/>
    </row>
    <row r="817" spans="1:47" x14ac:dyDescent="0.25">
      <c r="A817" s="587"/>
      <c r="AD817" s="534"/>
      <c r="AE817" s="534"/>
      <c r="AF817" s="534"/>
      <c r="AG817" s="534"/>
      <c r="AH817" s="534"/>
      <c r="AI817" s="534"/>
      <c r="AJ817" s="534"/>
      <c r="AK817" s="534"/>
      <c r="AL817" s="534"/>
      <c r="AM817" s="534"/>
      <c r="AN817" s="534"/>
      <c r="AO817" s="534"/>
      <c r="AP817" s="981"/>
      <c r="AQ817" s="981"/>
      <c r="AR817" s="534"/>
      <c r="AS817" s="534"/>
    </row>
    <row r="818" spans="1:47" x14ac:dyDescent="0.25">
      <c r="A818" s="587"/>
      <c r="AD818" s="534"/>
      <c r="AE818" s="534"/>
      <c r="AF818" s="534"/>
      <c r="AG818" s="534"/>
      <c r="AH818" s="534"/>
      <c r="AI818" s="534"/>
      <c r="AJ818" s="534"/>
      <c r="AK818" s="534"/>
      <c r="AL818" s="534"/>
      <c r="AM818" s="534"/>
      <c r="AN818" s="534"/>
      <c r="AO818" s="534"/>
      <c r="AP818" s="981"/>
      <c r="AQ818" s="981"/>
      <c r="AR818" s="534"/>
      <c r="AS818" s="534"/>
    </row>
    <row r="819" spans="1:47" x14ac:dyDescent="0.25">
      <c r="A819" s="568"/>
    </row>
    <row r="820" spans="1:47" x14ac:dyDescent="0.25">
      <c r="A820" s="587"/>
    </row>
    <row r="821" spans="1:47" x14ac:dyDescent="0.25">
      <c r="A821" s="587"/>
    </row>
    <row r="822" spans="1:47" x14ac:dyDescent="0.25">
      <c r="A822" s="587"/>
    </row>
    <row r="823" spans="1:47" x14ac:dyDescent="0.25">
      <c r="A823" s="587"/>
    </row>
    <row r="824" spans="1:47" x14ac:dyDescent="0.25">
      <c r="A824" s="587"/>
    </row>
    <row r="825" spans="1:47" x14ac:dyDescent="0.25">
      <c r="A825" s="568"/>
    </row>
    <row r="826" spans="1:47" x14ac:dyDescent="0.25">
      <c r="A826" s="587"/>
    </row>
    <row r="827" spans="1:47" x14ac:dyDescent="0.25">
      <c r="A827" s="587"/>
    </row>
    <row r="828" spans="1:47" x14ac:dyDescent="0.25">
      <c r="A828" s="587"/>
      <c r="B828" s="983"/>
      <c r="C828" s="983"/>
      <c r="D828" s="983"/>
      <c r="E828" s="983"/>
      <c r="F828" s="983"/>
      <c r="G828" s="983"/>
      <c r="H828" s="984"/>
      <c r="I828" s="984"/>
      <c r="AU828" s="983"/>
    </row>
    <row r="829" spans="1:47" x14ac:dyDescent="0.25">
      <c r="A829" s="587"/>
    </row>
    <row r="830" spans="1:47" x14ac:dyDescent="0.25">
      <c r="A830" s="587"/>
    </row>
    <row r="831" spans="1:47" x14ac:dyDescent="0.25">
      <c r="A831" s="587"/>
    </row>
    <row r="832" spans="1:47" x14ac:dyDescent="0.25">
      <c r="A832" s="587"/>
    </row>
    <row r="833" spans="1:45" x14ac:dyDescent="0.25">
      <c r="A833" s="587"/>
    </row>
    <row r="834" spans="1:45" x14ac:dyDescent="0.25">
      <c r="A834" s="587"/>
    </row>
    <row r="835" spans="1:45" x14ac:dyDescent="0.25">
      <c r="A835" s="587"/>
      <c r="AD835" s="534"/>
      <c r="AE835" s="534"/>
      <c r="AF835" s="534"/>
      <c r="AG835" s="534"/>
      <c r="AH835" s="534"/>
      <c r="AI835" s="534"/>
      <c r="AJ835" s="534"/>
      <c r="AK835" s="534"/>
      <c r="AL835" s="534"/>
      <c r="AM835" s="534"/>
      <c r="AN835" s="534"/>
      <c r="AO835" s="534"/>
      <c r="AP835" s="981"/>
      <c r="AQ835" s="981"/>
      <c r="AR835" s="534"/>
      <c r="AS835" s="534"/>
    </row>
    <row r="836" spans="1:45" x14ac:dyDescent="0.25">
      <c r="A836" s="587"/>
      <c r="AD836" s="534"/>
      <c r="AE836" s="534"/>
      <c r="AF836" s="534"/>
      <c r="AG836" s="534"/>
      <c r="AH836" s="534"/>
      <c r="AI836" s="534"/>
      <c r="AJ836" s="534"/>
      <c r="AK836" s="534"/>
      <c r="AL836" s="534"/>
      <c r="AM836" s="534"/>
      <c r="AN836" s="534"/>
      <c r="AO836" s="534"/>
      <c r="AP836" s="981"/>
      <c r="AQ836" s="981"/>
      <c r="AR836" s="534"/>
      <c r="AS836" s="534"/>
    </row>
    <row r="837" spans="1:45" x14ac:dyDescent="0.25">
      <c r="A837" s="587"/>
      <c r="AD837" s="534"/>
      <c r="AE837" s="534"/>
      <c r="AF837" s="534"/>
      <c r="AG837" s="534"/>
      <c r="AH837" s="534"/>
      <c r="AI837" s="534"/>
      <c r="AJ837" s="534"/>
      <c r="AK837" s="534"/>
      <c r="AL837" s="534"/>
      <c r="AM837" s="534"/>
      <c r="AN837" s="534"/>
      <c r="AO837" s="534"/>
      <c r="AP837" s="981"/>
      <c r="AQ837" s="981"/>
      <c r="AR837" s="534"/>
      <c r="AS837" s="534"/>
    </row>
    <row r="838" spans="1:45" x14ac:dyDescent="0.25">
      <c r="A838" s="568"/>
      <c r="AD838" s="534"/>
      <c r="AE838" s="534"/>
      <c r="AF838" s="534"/>
      <c r="AG838" s="534"/>
      <c r="AH838" s="534"/>
      <c r="AI838" s="534"/>
      <c r="AJ838" s="534"/>
      <c r="AK838" s="534"/>
      <c r="AL838" s="534"/>
      <c r="AM838" s="534"/>
      <c r="AN838" s="534"/>
      <c r="AO838" s="534"/>
      <c r="AP838" s="981"/>
      <c r="AQ838" s="981"/>
      <c r="AR838" s="534"/>
      <c r="AS838" s="534"/>
    </row>
    <row r="839" spans="1:45" x14ac:dyDescent="0.25">
      <c r="A839" s="587"/>
      <c r="AD839" s="534"/>
      <c r="AE839" s="534"/>
      <c r="AF839" s="534"/>
      <c r="AG839" s="534"/>
      <c r="AH839" s="534"/>
      <c r="AI839" s="534"/>
      <c r="AJ839" s="534"/>
      <c r="AK839" s="534"/>
      <c r="AL839" s="534"/>
      <c r="AM839" s="534"/>
      <c r="AN839" s="534"/>
      <c r="AO839" s="534"/>
      <c r="AP839" s="981"/>
      <c r="AQ839" s="981"/>
      <c r="AR839" s="534"/>
      <c r="AS839" s="534"/>
    </row>
    <row r="840" spans="1:45" x14ac:dyDescent="0.25">
      <c r="A840" s="587"/>
      <c r="AD840" s="534"/>
      <c r="AE840" s="534"/>
      <c r="AF840" s="534"/>
      <c r="AG840" s="534"/>
      <c r="AH840" s="534"/>
      <c r="AI840" s="534"/>
      <c r="AJ840" s="534"/>
      <c r="AK840" s="534"/>
      <c r="AL840" s="534"/>
      <c r="AM840" s="534"/>
      <c r="AN840" s="534"/>
      <c r="AO840" s="534"/>
      <c r="AP840" s="981"/>
      <c r="AQ840" s="981"/>
      <c r="AR840" s="534"/>
      <c r="AS840" s="534"/>
    </row>
    <row r="841" spans="1:45" x14ac:dyDescent="0.25">
      <c r="A841" s="587"/>
      <c r="AD841" s="534"/>
      <c r="AE841" s="534"/>
      <c r="AF841" s="534"/>
      <c r="AG841" s="534"/>
      <c r="AH841" s="534"/>
      <c r="AI841" s="534"/>
      <c r="AJ841" s="534"/>
      <c r="AK841" s="534"/>
      <c r="AL841" s="534"/>
      <c r="AM841" s="534"/>
      <c r="AN841" s="534"/>
      <c r="AO841" s="534"/>
      <c r="AP841" s="981"/>
      <c r="AQ841" s="981"/>
      <c r="AR841" s="534"/>
      <c r="AS841" s="534"/>
    </row>
    <row r="842" spans="1:45" x14ac:dyDescent="0.25">
      <c r="A842" s="587"/>
      <c r="AD842" s="534"/>
      <c r="AE842" s="534"/>
      <c r="AF842" s="534"/>
      <c r="AG842" s="534"/>
      <c r="AH842" s="534"/>
      <c r="AI842" s="534"/>
      <c r="AJ842" s="534"/>
      <c r="AK842" s="534"/>
      <c r="AL842" s="534"/>
      <c r="AM842" s="534"/>
      <c r="AN842" s="534"/>
      <c r="AO842" s="534"/>
      <c r="AP842" s="981"/>
      <c r="AQ842" s="981"/>
      <c r="AR842" s="534"/>
      <c r="AS842" s="534"/>
    </row>
    <row r="843" spans="1:45" x14ac:dyDescent="0.25">
      <c r="A843" s="587"/>
      <c r="AD843" s="534"/>
      <c r="AE843" s="534"/>
      <c r="AF843" s="534"/>
      <c r="AG843" s="534"/>
      <c r="AH843" s="534"/>
      <c r="AI843" s="534"/>
      <c r="AJ843" s="534"/>
      <c r="AK843" s="534"/>
      <c r="AL843" s="534"/>
      <c r="AM843" s="534"/>
      <c r="AN843" s="534"/>
      <c r="AO843" s="534"/>
      <c r="AP843" s="981"/>
      <c r="AQ843" s="981"/>
      <c r="AR843" s="534"/>
      <c r="AS843" s="534"/>
    </row>
    <row r="844" spans="1:45" x14ac:dyDescent="0.25">
      <c r="A844" s="587"/>
      <c r="AD844" s="534"/>
      <c r="AE844" s="534"/>
      <c r="AF844" s="534"/>
      <c r="AG844" s="534"/>
      <c r="AH844" s="534"/>
      <c r="AI844" s="534"/>
      <c r="AJ844" s="534"/>
      <c r="AK844" s="534"/>
      <c r="AL844" s="534"/>
      <c r="AM844" s="534"/>
      <c r="AN844" s="534"/>
      <c r="AO844" s="534"/>
      <c r="AP844" s="981"/>
      <c r="AQ844" s="981"/>
      <c r="AR844" s="534"/>
      <c r="AS844" s="534"/>
    </row>
    <row r="845" spans="1:45" x14ac:dyDescent="0.25">
      <c r="A845" s="587"/>
      <c r="AD845" s="534"/>
      <c r="AE845" s="534"/>
      <c r="AF845" s="534"/>
      <c r="AG845" s="534"/>
      <c r="AH845" s="534"/>
      <c r="AI845" s="534"/>
      <c r="AJ845" s="534"/>
      <c r="AK845" s="534"/>
      <c r="AL845" s="534"/>
      <c r="AM845" s="534"/>
      <c r="AN845" s="534"/>
      <c r="AO845" s="534"/>
      <c r="AP845" s="981"/>
      <c r="AQ845" s="981"/>
      <c r="AR845" s="534"/>
      <c r="AS845" s="534"/>
    </row>
    <row r="846" spans="1:45" x14ac:dyDescent="0.25">
      <c r="A846" s="568"/>
      <c r="AD846" s="534"/>
      <c r="AE846" s="534"/>
      <c r="AF846" s="534"/>
      <c r="AG846" s="534"/>
      <c r="AH846" s="534"/>
      <c r="AI846" s="534"/>
      <c r="AJ846" s="534"/>
      <c r="AK846" s="534"/>
      <c r="AL846" s="534"/>
      <c r="AM846" s="534"/>
      <c r="AN846" s="534"/>
      <c r="AO846" s="534"/>
      <c r="AP846" s="981"/>
      <c r="AQ846" s="981"/>
      <c r="AR846" s="534"/>
      <c r="AS846" s="534"/>
    </row>
    <row r="847" spans="1:45" x14ac:dyDescent="0.25">
      <c r="A847" s="587"/>
      <c r="AD847" s="534"/>
      <c r="AE847" s="534"/>
      <c r="AF847" s="534"/>
      <c r="AG847" s="534"/>
      <c r="AH847" s="534"/>
      <c r="AI847" s="534"/>
      <c r="AJ847" s="534"/>
      <c r="AK847" s="534"/>
      <c r="AL847" s="534"/>
      <c r="AM847" s="534"/>
      <c r="AN847" s="534"/>
      <c r="AO847" s="534"/>
      <c r="AP847" s="981"/>
      <c r="AQ847" s="981"/>
      <c r="AR847" s="534"/>
      <c r="AS847" s="534"/>
    </row>
    <row r="848" spans="1:45" x14ac:dyDescent="0.25">
      <c r="A848" s="587"/>
      <c r="AD848" s="534"/>
      <c r="AE848" s="534"/>
      <c r="AF848" s="534"/>
      <c r="AG848" s="534"/>
      <c r="AH848" s="534"/>
      <c r="AI848" s="534"/>
      <c r="AJ848" s="534"/>
      <c r="AK848" s="534"/>
      <c r="AL848" s="534"/>
      <c r="AM848" s="534"/>
      <c r="AN848" s="534"/>
      <c r="AO848" s="534"/>
      <c r="AP848" s="981"/>
      <c r="AQ848" s="981"/>
      <c r="AR848" s="534"/>
      <c r="AS848" s="534"/>
    </row>
    <row r="849" spans="1:45" x14ac:dyDescent="0.25">
      <c r="A849" s="587"/>
      <c r="AD849" s="534"/>
      <c r="AE849" s="534"/>
      <c r="AF849" s="534"/>
      <c r="AG849" s="534"/>
      <c r="AH849" s="534"/>
      <c r="AI849" s="534"/>
      <c r="AJ849" s="534"/>
      <c r="AK849" s="534"/>
      <c r="AL849" s="534"/>
      <c r="AM849" s="534"/>
      <c r="AN849" s="534"/>
      <c r="AO849" s="534"/>
      <c r="AP849" s="981"/>
      <c r="AQ849" s="981"/>
      <c r="AR849" s="534"/>
      <c r="AS849" s="534"/>
    </row>
    <row r="850" spans="1:45" x14ac:dyDescent="0.25">
      <c r="A850" s="587"/>
      <c r="AD850" s="534"/>
      <c r="AE850" s="534"/>
      <c r="AF850" s="534"/>
      <c r="AG850" s="534"/>
      <c r="AH850" s="534"/>
      <c r="AI850" s="534"/>
      <c r="AJ850" s="534"/>
      <c r="AK850" s="534"/>
      <c r="AL850" s="534"/>
      <c r="AM850" s="534"/>
      <c r="AN850" s="534"/>
      <c r="AO850" s="534"/>
      <c r="AP850" s="981"/>
      <c r="AQ850" s="981"/>
      <c r="AR850" s="534"/>
      <c r="AS850" s="534"/>
    </row>
    <row r="851" spans="1:45" x14ac:dyDescent="0.25">
      <c r="A851" s="587"/>
      <c r="AD851" s="534"/>
      <c r="AE851" s="534"/>
      <c r="AF851" s="534"/>
      <c r="AG851" s="534"/>
      <c r="AH851" s="534"/>
      <c r="AI851" s="534"/>
      <c r="AJ851" s="534"/>
      <c r="AK851" s="534"/>
      <c r="AL851" s="534"/>
      <c r="AM851" s="534"/>
      <c r="AN851" s="534"/>
      <c r="AO851" s="534"/>
      <c r="AP851" s="981"/>
      <c r="AQ851" s="981"/>
      <c r="AR851" s="534"/>
      <c r="AS851" s="534"/>
    </row>
    <row r="852" spans="1:45" x14ac:dyDescent="0.25">
      <c r="A852" s="587"/>
      <c r="AD852" s="534"/>
      <c r="AE852" s="534"/>
      <c r="AF852" s="534"/>
      <c r="AG852" s="534"/>
      <c r="AH852" s="534"/>
      <c r="AI852" s="534"/>
      <c r="AJ852" s="534"/>
      <c r="AK852" s="534"/>
      <c r="AL852" s="534"/>
      <c r="AM852" s="534"/>
      <c r="AN852" s="534"/>
      <c r="AO852" s="534"/>
      <c r="AP852" s="981"/>
      <c r="AQ852" s="981"/>
      <c r="AR852" s="534"/>
      <c r="AS852" s="534"/>
    </row>
    <row r="853" spans="1:45" x14ac:dyDescent="0.25">
      <c r="A853" s="587"/>
      <c r="AD853" s="534"/>
      <c r="AE853" s="534"/>
      <c r="AF853" s="534"/>
      <c r="AG853" s="534"/>
      <c r="AH853" s="534"/>
      <c r="AI853" s="534"/>
      <c r="AJ853" s="534"/>
      <c r="AK853" s="534"/>
      <c r="AL853" s="534"/>
      <c r="AM853" s="534"/>
      <c r="AN853" s="534"/>
      <c r="AO853" s="534"/>
      <c r="AP853" s="981"/>
      <c r="AQ853" s="981"/>
      <c r="AR853" s="534"/>
      <c r="AS853" s="534"/>
    </row>
    <row r="854" spans="1:45" x14ac:dyDescent="0.25">
      <c r="A854" s="587"/>
      <c r="AD854" s="534"/>
      <c r="AE854" s="534"/>
      <c r="AF854" s="534"/>
      <c r="AG854" s="534"/>
      <c r="AH854" s="534"/>
      <c r="AI854" s="534"/>
      <c r="AJ854" s="534"/>
      <c r="AK854" s="534"/>
      <c r="AL854" s="534"/>
      <c r="AM854" s="534"/>
      <c r="AN854" s="534"/>
      <c r="AO854" s="534"/>
      <c r="AP854" s="981"/>
      <c r="AQ854" s="981"/>
      <c r="AR854" s="534"/>
      <c r="AS854" s="534"/>
    </row>
    <row r="855" spans="1:45" x14ac:dyDescent="0.25">
      <c r="A855" s="587"/>
      <c r="AD855" s="534"/>
      <c r="AE855" s="534"/>
      <c r="AF855" s="534"/>
      <c r="AG855" s="534"/>
      <c r="AH855" s="534"/>
      <c r="AI855" s="534"/>
      <c r="AJ855" s="534"/>
      <c r="AK855" s="534"/>
      <c r="AL855" s="534"/>
      <c r="AM855" s="534"/>
      <c r="AN855" s="534"/>
      <c r="AO855" s="534"/>
      <c r="AP855" s="981"/>
      <c r="AQ855" s="981"/>
      <c r="AR855" s="534"/>
      <c r="AS855" s="534"/>
    </row>
    <row r="856" spans="1:45" x14ac:dyDescent="0.25">
      <c r="A856" s="587"/>
      <c r="AD856" s="534"/>
      <c r="AE856" s="534"/>
      <c r="AF856" s="534"/>
      <c r="AG856" s="534"/>
      <c r="AH856" s="534"/>
      <c r="AI856" s="534"/>
      <c r="AJ856" s="534"/>
      <c r="AK856" s="534"/>
      <c r="AL856" s="534"/>
      <c r="AM856" s="534"/>
      <c r="AN856" s="534"/>
      <c r="AO856" s="534"/>
      <c r="AP856" s="981"/>
      <c r="AQ856" s="981"/>
      <c r="AR856" s="534"/>
      <c r="AS856" s="534"/>
    </row>
    <row r="857" spans="1:45" x14ac:dyDescent="0.25">
      <c r="A857" s="587"/>
      <c r="AD857" s="534"/>
      <c r="AE857" s="534"/>
      <c r="AF857" s="534"/>
      <c r="AG857" s="534"/>
      <c r="AH857" s="534"/>
      <c r="AI857" s="534"/>
      <c r="AJ857" s="534"/>
      <c r="AK857" s="534"/>
      <c r="AL857" s="534"/>
      <c r="AM857" s="534"/>
      <c r="AN857" s="534"/>
      <c r="AO857" s="534"/>
      <c r="AP857" s="981"/>
      <c r="AQ857" s="981"/>
      <c r="AR857" s="534"/>
      <c r="AS857" s="534"/>
    </row>
    <row r="858" spans="1:45" x14ac:dyDescent="0.25">
      <c r="A858" s="587"/>
      <c r="AD858" s="534"/>
      <c r="AE858" s="534"/>
      <c r="AF858" s="534"/>
      <c r="AG858" s="534"/>
      <c r="AH858" s="534"/>
      <c r="AI858" s="534"/>
      <c r="AJ858" s="534"/>
      <c r="AK858" s="534"/>
      <c r="AL858" s="534"/>
      <c r="AM858" s="534"/>
      <c r="AN858" s="534"/>
      <c r="AO858" s="534"/>
      <c r="AP858" s="981"/>
      <c r="AQ858" s="981"/>
      <c r="AR858" s="534"/>
      <c r="AS858" s="534"/>
    </row>
    <row r="859" spans="1:45" x14ac:dyDescent="0.25">
      <c r="A859" s="587"/>
      <c r="AD859" s="534"/>
      <c r="AE859" s="534"/>
      <c r="AF859" s="534"/>
      <c r="AG859" s="534"/>
      <c r="AH859" s="534"/>
      <c r="AI859" s="534"/>
      <c r="AJ859" s="534"/>
      <c r="AK859" s="534"/>
      <c r="AL859" s="534"/>
      <c r="AM859" s="534"/>
      <c r="AN859" s="534"/>
      <c r="AO859" s="534"/>
      <c r="AP859" s="981"/>
      <c r="AQ859" s="981"/>
      <c r="AR859" s="534"/>
      <c r="AS859" s="534"/>
    </row>
    <row r="860" spans="1:45" x14ac:dyDescent="0.25">
      <c r="A860" s="568"/>
      <c r="AD860" s="534"/>
      <c r="AE860" s="534"/>
      <c r="AF860" s="534"/>
      <c r="AG860" s="534"/>
      <c r="AH860" s="534"/>
      <c r="AI860" s="534"/>
      <c r="AJ860" s="534"/>
      <c r="AK860" s="534"/>
      <c r="AL860" s="534"/>
      <c r="AM860" s="534"/>
      <c r="AN860" s="534"/>
      <c r="AO860" s="534"/>
      <c r="AP860" s="981"/>
      <c r="AQ860" s="981"/>
      <c r="AR860" s="534"/>
      <c r="AS860" s="534"/>
    </row>
    <row r="861" spans="1:45" x14ac:dyDescent="0.25">
      <c r="A861" s="587"/>
      <c r="AD861" s="534"/>
      <c r="AE861" s="534"/>
      <c r="AF861" s="534"/>
      <c r="AG861" s="534"/>
      <c r="AH861" s="534"/>
      <c r="AI861" s="534"/>
      <c r="AJ861" s="534"/>
      <c r="AK861" s="534"/>
      <c r="AL861" s="534"/>
      <c r="AM861" s="534"/>
      <c r="AN861" s="534"/>
      <c r="AO861" s="534"/>
      <c r="AP861" s="981"/>
      <c r="AQ861" s="981"/>
      <c r="AR861" s="534"/>
      <c r="AS861" s="534"/>
    </row>
    <row r="862" spans="1:45" x14ac:dyDescent="0.25">
      <c r="A862" s="587"/>
      <c r="AD862" s="534"/>
      <c r="AE862" s="534"/>
      <c r="AF862" s="534"/>
      <c r="AG862" s="534"/>
      <c r="AH862" s="534"/>
      <c r="AI862" s="534"/>
      <c r="AJ862" s="534"/>
      <c r="AK862" s="534"/>
      <c r="AL862" s="534"/>
      <c r="AM862" s="534"/>
      <c r="AN862" s="534"/>
      <c r="AO862" s="534"/>
      <c r="AP862" s="981"/>
      <c r="AQ862" s="981"/>
      <c r="AR862" s="534"/>
      <c r="AS862" s="534"/>
    </row>
    <row r="863" spans="1:45" x14ac:dyDescent="0.25">
      <c r="A863" s="587"/>
      <c r="AD863" s="534"/>
      <c r="AE863" s="534"/>
      <c r="AF863" s="534"/>
      <c r="AG863" s="534"/>
      <c r="AH863" s="534"/>
      <c r="AI863" s="534"/>
      <c r="AJ863" s="534"/>
      <c r="AK863" s="534"/>
      <c r="AL863" s="534"/>
      <c r="AM863" s="534"/>
      <c r="AN863" s="534"/>
      <c r="AO863" s="534"/>
      <c r="AP863" s="981"/>
      <c r="AQ863" s="981"/>
      <c r="AR863" s="534"/>
      <c r="AS863" s="534"/>
    </row>
    <row r="864" spans="1:45" x14ac:dyDescent="0.25">
      <c r="A864" s="587"/>
      <c r="AD864" s="534"/>
      <c r="AE864" s="534"/>
      <c r="AF864" s="534"/>
      <c r="AG864" s="534"/>
      <c r="AH864" s="534"/>
      <c r="AI864" s="534"/>
      <c r="AJ864" s="534"/>
      <c r="AK864" s="534"/>
      <c r="AL864" s="534"/>
      <c r="AM864" s="534"/>
      <c r="AN864" s="534"/>
      <c r="AO864" s="534"/>
      <c r="AP864" s="981"/>
      <c r="AQ864" s="981"/>
      <c r="AR864" s="534"/>
      <c r="AS864" s="534"/>
    </row>
    <row r="865" spans="1:45" x14ac:dyDescent="0.25">
      <c r="A865" s="587"/>
      <c r="AD865" s="534"/>
      <c r="AE865" s="534"/>
      <c r="AF865" s="534"/>
      <c r="AG865" s="534"/>
      <c r="AH865" s="534"/>
      <c r="AI865" s="534"/>
      <c r="AJ865" s="534"/>
      <c r="AK865" s="534"/>
      <c r="AL865" s="534"/>
      <c r="AM865" s="534"/>
      <c r="AN865" s="534"/>
      <c r="AO865" s="534"/>
      <c r="AP865" s="981"/>
      <c r="AQ865" s="981"/>
      <c r="AR865" s="534"/>
      <c r="AS865" s="534"/>
    </row>
    <row r="866" spans="1:45" x14ac:dyDescent="0.25">
      <c r="A866" s="587"/>
      <c r="AD866" s="534"/>
      <c r="AE866" s="534"/>
      <c r="AF866" s="534"/>
      <c r="AG866" s="534"/>
      <c r="AH866" s="534"/>
      <c r="AI866" s="534"/>
      <c r="AJ866" s="534"/>
      <c r="AK866" s="534"/>
      <c r="AL866" s="534"/>
      <c r="AM866" s="534"/>
      <c r="AN866" s="534"/>
      <c r="AO866" s="534"/>
      <c r="AP866" s="981"/>
      <c r="AQ866" s="981"/>
      <c r="AR866" s="534"/>
      <c r="AS866" s="534"/>
    </row>
    <row r="867" spans="1:45" x14ac:dyDescent="0.25">
      <c r="A867" s="587"/>
      <c r="AD867" s="534"/>
      <c r="AE867" s="534"/>
      <c r="AF867" s="534"/>
      <c r="AG867" s="534"/>
      <c r="AH867" s="534"/>
      <c r="AI867" s="534"/>
      <c r="AJ867" s="534"/>
      <c r="AK867" s="534"/>
      <c r="AL867" s="534"/>
      <c r="AM867" s="534"/>
      <c r="AN867" s="534"/>
      <c r="AO867" s="534"/>
      <c r="AP867" s="981"/>
      <c r="AQ867" s="981"/>
      <c r="AR867" s="534"/>
      <c r="AS867" s="534"/>
    </row>
    <row r="868" spans="1:45" x14ac:dyDescent="0.25">
      <c r="A868" s="568"/>
      <c r="AD868" s="534"/>
      <c r="AE868" s="534"/>
      <c r="AF868" s="534"/>
      <c r="AG868" s="534"/>
      <c r="AH868" s="534"/>
      <c r="AI868" s="534"/>
      <c r="AJ868" s="534"/>
      <c r="AK868" s="534"/>
      <c r="AL868" s="534"/>
      <c r="AM868" s="534"/>
      <c r="AN868" s="534"/>
      <c r="AO868" s="534"/>
      <c r="AP868" s="981"/>
      <c r="AQ868" s="981"/>
      <c r="AR868" s="534"/>
      <c r="AS868" s="534"/>
    </row>
    <row r="869" spans="1:45" x14ac:dyDescent="0.25">
      <c r="A869" s="587"/>
      <c r="AD869" s="534"/>
      <c r="AE869" s="534"/>
      <c r="AF869" s="534"/>
      <c r="AG869" s="534"/>
      <c r="AH869" s="534"/>
      <c r="AI869" s="534"/>
      <c r="AJ869" s="534"/>
      <c r="AK869" s="534"/>
      <c r="AL869" s="534"/>
      <c r="AM869" s="534"/>
      <c r="AN869" s="534"/>
      <c r="AO869" s="534"/>
      <c r="AP869" s="981"/>
      <c r="AQ869" s="981"/>
      <c r="AR869" s="534"/>
      <c r="AS869" s="534"/>
    </row>
    <row r="870" spans="1:45" x14ac:dyDescent="0.25">
      <c r="A870" s="587"/>
      <c r="AD870" s="534"/>
      <c r="AE870" s="534"/>
      <c r="AF870" s="534"/>
      <c r="AG870" s="534"/>
      <c r="AH870" s="534"/>
      <c r="AI870" s="534"/>
      <c r="AJ870" s="534"/>
      <c r="AK870" s="534"/>
      <c r="AL870" s="534"/>
      <c r="AM870" s="534"/>
      <c r="AN870" s="534"/>
      <c r="AO870" s="534"/>
      <c r="AP870" s="981"/>
      <c r="AQ870" s="981"/>
      <c r="AR870" s="534"/>
      <c r="AS870" s="534"/>
    </row>
    <row r="871" spans="1:45" x14ac:dyDescent="0.25">
      <c r="A871" s="587"/>
      <c r="AD871" s="534"/>
      <c r="AE871" s="534"/>
      <c r="AF871" s="534"/>
      <c r="AG871" s="534"/>
      <c r="AH871" s="534"/>
      <c r="AI871" s="534"/>
      <c r="AJ871" s="534"/>
      <c r="AK871" s="534"/>
      <c r="AL871" s="534"/>
      <c r="AM871" s="534"/>
      <c r="AN871" s="534"/>
      <c r="AO871" s="534"/>
      <c r="AP871" s="981"/>
      <c r="AQ871" s="981"/>
      <c r="AR871" s="534"/>
      <c r="AS871" s="534"/>
    </row>
    <row r="872" spans="1:45" x14ac:dyDescent="0.25">
      <c r="A872" s="587"/>
      <c r="AD872" s="534"/>
      <c r="AE872" s="534"/>
      <c r="AF872" s="534"/>
      <c r="AG872" s="534"/>
      <c r="AH872" s="534"/>
      <c r="AI872" s="534"/>
      <c r="AJ872" s="534"/>
      <c r="AK872" s="534"/>
      <c r="AL872" s="534"/>
      <c r="AM872" s="534"/>
      <c r="AN872" s="534"/>
      <c r="AO872" s="534"/>
      <c r="AP872" s="981"/>
      <c r="AQ872" s="981"/>
      <c r="AR872" s="534"/>
      <c r="AS872" s="534"/>
    </row>
    <row r="873" spans="1:45" x14ac:dyDescent="0.25">
      <c r="A873" s="568"/>
      <c r="AD873" s="534"/>
      <c r="AE873" s="534"/>
      <c r="AF873" s="534"/>
      <c r="AG873" s="534"/>
      <c r="AH873" s="534"/>
      <c r="AI873" s="534"/>
      <c r="AJ873" s="534"/>
      <c r="AK873" s="534"/>
      <c r="AL873" s="534"/>
      <c r="AM873" s="534"/>
      <c r="AN873" s="534"/>
      <c r="AO873" s="534"/>
      <c r="AP873" s="981"/>
      <c r="AQ873" s="981"/>
      <c r="AR873" s="534"/>
      <c r="AS873" s="534"/>
    </row>
    <row r="874" spans="1:45" x14ac:dyDescent="0.25">
      <c r="A874" s="587"/>
      <c r="AD874" s="534"/>
      <c r="AE874" s="534"/>
      <c r="AF874" s="534"/>
      <c r="AG874" s="534"/>
      <c r="AH874" s="534"/>
      <c r="AI874" s="534"/>
      <c r="AJ874" s="534"/>
      <c r="AK874" s="534"/>
      <c r="AL874" s="534"/>
      <c r="AM874" s="534"/>
      <c r="AN874" s="534"/>
      <c r="AO874" s="534"/>
      <c r="AP874" s="981"/>
      <c r="AQ874" s="981"/>
      <c r="AR874" s="534"/>
      <c r="AS874" s="534"/>
    </row>
    <row r="875" spans="1:45" x14ac:dyDescent="0.25">
      <c r="A875" s="587"/>
      <c r="AD875" s="534"/>
      <c r="AE875" s="534"/>
      <c r="AF875" s="534"/>
      <c r="AG875" s="534"/>
      <c r="AH875" s="534"/>
      <c r="AI875" s="534"/>
      <c r="AJ875" s="534"/>
      <c r="AK875" s="534"/>
      <c r="AL875" s="534"/>
      <c r="AM875" s="534"/>
      <c r="AN875" s="534"/>
      <c r="AO875" s="534"/>
      <c r="AP875" s="981"/>
      <c r="AQ875" s="981"/>
      <c r="AR875" s="534"/>
      <c r="AS875" s="534"/>
    </row>
    <row r="876" spans="1:45" x14ac:dyDescent="0.25">
      <c r="A876" s="587"/>
      <c r="AD876" s="534"/>
      <c r="AE876" s="534"/>
      <c r="AF876" s="534"/>
      <c r="AG876" s="534"/>
      <c r="AH876" s="534"/>
      <c r="AI876" s="534"/>
      <c r="AJ876" s="534"/>
      <c r="AK876" s="534"/>
      <c r="AL876" s="534"/>
      <c r="AM876" s="534"/>
      <c r="AN876" s="534"/>
      <c r="AO876" s="534"/>
      <c r="AP876" s="981"/>
      <c r="AQ876" s="981"/>
      <c r="AR876" s="534"/>
      <c r="AS876" s="534"/>
    </row>
    <row r="877" spans="1:45" x14ac:dyDescent="0.25">
      <c r="A877" s="587"/>
      <c r="AD877" s="534"/>
      <c r="AE877" s="534"/>
      <c r="AF877" s="534"/>
      <c r="AG877" s="534"/>
      <c r="AH877" s="534"/>
      <c r="AI877" s="534"/>
      <c r="AJ877" s="534"/>
      <c r="AK877" s="534"/>
      <c r="AL877" s="534"/>
      <c r="AM877" s="534"/>
      <c r="AN877" s="534"/>
      <c r="AO877" s="534"/>
      <c r="AP877" s="981"/>
      <c r="AQ877" s="981"/>
      <c r="AR877" s="534"/>
      <c r="AS877" s="534"/>
    </row>
    <row r="878" spans="1:45" x14ac:dyDescent="0.25">
      <c r="A878" s="587"/>
      <c r="AD878" s="534"/>
      <c r="AE878" s="534"/>
      <c r="AF878" s="534"/>
      <c r="AG878" s="534"/>
      <c r="AH878" s="534"/>
      <c r="AI878" s="534"/>
      <c r="AJ878" s="534"/>
      <c r="AK878" s="534"/>
      <c r="AL878" s="534"/>
      <c r="AM878" s="534"/>
      <c r="AN878" s="534"/>
      <c r="AO878" s="534"/>
      <c r="AP878" s="981"/>
      <c r="AQ878" s="981"/>
      <c r="AR878" s="534"/>
      <c r="AS878" s="534"/>
    </row>
    <row r="879" spans="1:45" x14ac:dyDescent="0.25">
      <c r="A879" s="587"/>
      <c r="AD879" s="534"/>
      <c r="AE879" s="534"/>
      <c r="AF879" s="534"/>
      <c r="AG879" s="534"/>
      <c r="AH879" s="534"/>
      <c r="AI879" s="534"/>
      <c r="AJ879" s="534"/>
      <c r="AK879" s="534"/>
      <c r="AL879" s="534"/>
      <c r="AM879" s="534"/>
      <c r="AN879" s="534"/>
      <c r="AO879" s="534"/>
      <c r="AP879" s="981"/>
      <c r="AQ879" s="981"/>
      <c r="AR879" s="534"/>
      <c r="AS879" s="534"/>
    </row>
    <row r="880" spans="1:45" x14ac:dyDescent="0.25">
      <c r="A880" s="587"/>
      <c r="AD880" s="534"/>
      <c r="AE880" s="534"/>
      <c r="AF880" s="534"/>
      <c r="AG880" s="534"/>
      <c r="AH880" s="534"/>
      <c r="AI880" s="534"/>
      <c r="AJ880" s="534"/>
      <c r="AK880" s="534"/>
      <c r="AL880" s="534"/>
      <c r="AM880" s="534"/>
      <c r="AN880" s="534"/>
      <c r="AO880" s="534"/>
      <c r="AP880" s="981"/>
      <c r="AQ880" s="981"/>
      <c r="AR880" s="534"/>
      <c r="AS880" s="534"/>
    </row>
    <row r="881" spans="1:45" x14ac:dyDescent="0.25">
      <c r="A881" s="587"/>
      <c r="AD881" s="534"/>
      <c r="AE881" s="534"/>
      <c r="AF881" s="534"/>
      <c r="AG881" s="534"/>
      <c r="AH881" s="534"/>
      <c r="AI881" s="534"/>
      <c r="AJ881" s="534"/>
      <c r="AK881" s="534"/>
      <c r="AL881" s="534"/>
      <c r="AM881" s="534"/>
      <c r="AN881" s="534"/>
      <c r="AO881" s="534"/>
      <c r="AP881" s="981"/>
      <c r="AQ881" s="981"/>
      <c r="AR881" s="534"/>
      <c r="AS881" s="534"/>
    </row>
    <row r="882" spans="1:45" x14ac:dyDescent="0.25">
      <c r="A882" s="587"/>
      <c r="AD882" s="534"/>
      <c r="AE882" s="534"/>
      <c r="AF882" s="534"/>
      <c r="AG882" s="534"/>
      <c r="AH882" s="534"/>
      <c r="AI882" s="534"/>
      <c r="AJ882" s="534"/>
      <c r="AK882" s="534"/>
      <c r="AL882" s="534"/>
      <c r="AM882" s="534"/>
      <c r="AN882" s="534"/>
      <c r="AO882" s="534"/>
      <c r="AP882" s="981"/>
      <c r="AQ882" s="981"/>
      <c r="AR882" s="534"/>
      <c r="AS882" s="534"/>
    </row>
    <row r="883" spans="1:45" x14ac:dyDescent="0.25">
      <c r="A883" s="587"/>
      <c r="AD883" s="534"/>
      <c r="AE883" s="534"/>
      <c r="AF883" s="534"/>
      <c r="AG883" s="534"/>
      <c r="AH883" s="534"/>
      <c r="AI883" s="534"/>
      <c r="AJ883" s="534"/>
      <c r="AK883" s="534"/>
      <c r="AL883" s="534"/>
      <c r="AM883" s="534"/>
      <c r="AN883" s="534"/>
      <c r="AO883" s="534"/>
      <c r="AP883" s="981"/>
      <c r="AQ883" s="981"/>
      <c r="AR883" s="534"/>
      <c r="AS883" s="534"/>
    </row>
    <row r="884" spans="1:45" x14ac:dyDescent="0.25">
      <c r="A884" s="587"/>
      <c r="AD884" s="534"/>
      <c r="AE884" s="534"/>
      <c r="AF884" s="534"/>
      <c r="AG884" s="534"/>
      <c r="AH884" s="534"/>
      <c r="AI884" s="534"/>
      <c r="AJ884" s="534"/>
      <c r="AK884" s="534"/>
      <c r="AL884" s="534"/>
      <c r="AM884" s="534"/>
      <c r="AN884" s="534"/>
      <c r="AO884" s="534"/>
      <c r="AP884" s="981"/>
      <c r="AQ884" s="981"/>
      <c r="AR884" s="534"/>
      <c r="AS884" s="534"/>
    </row>
    <row r="885" spans="1:45" x14ac:dyDescent="0.25">
      <c r="A885" s="587"/>
      <c r="AD885" s="534"/>
      <c r="AE885" s="534"/>
      <c r="AF885" s="534"/>
      <c r="AG885" s="534"/>
      <c r="AH885" s="534"/>
      <c r="AI885" s="534"/>
      <c r="AJ885" s="534"/>
      <c r="AK885" s="534"/>
      <c r="AL885" s="534"/>
      <c r="AM885" s="534"/>
      <c r="AN885" s="534"/>
      <c r="AO885" s="534"/>
      <c r="AP885" s="981"/>
      <c r="AQ885" s="981"/>
      <c r="AR885" s="534"/>
      <c r="AS885" s="534"/>
    </row>
    <row r="886" spans="1:45" x14ac:dyDescent="0.25">
      <c r="A886" s="587"/>
      <c r="AD886" s="534"/>
      <c r="AE886" s="534"/>
      <c r="AF886" s="534"/>
      <c r="AG886" s="534"/>
      <c r="AH886" s="534"/>
      <c r="AI886" s="534"/>
      <c r="AJ886" s="534"/>
      <c r="AK886" s="534"/>
      <c r="AL886" s="534"/>
      <c r="AM886" s="534"/>
      <c r="AN886" s="534"/>
      <c r="AO886" s="534"/>
      <c r="AP886" s="981"/>
      <c r="AQ886" s="981"/>
      <c r="AR886" s="534"/>
      <c r="AS886" s="534"/>
    </row>
    <row r="887" spans="1:45" x14ac:dyDescent="0.25">
      <c r="A887" s="587"/>
      <c r="AD887" s="534"/>
      <c r="AE887" s="534"/>
      <c r="AF887" s="534"/>
      <c r="AG887" s="534"/>
      <c r="AH887" s="534"/>
      <c r="AI887" s="534"/>
      <c r="AJ887" s="534"/>
      <c r="AK887" s="534"/>
      <c r="AL887" s="534"/>
      <c r="AM887" s="534"/>
      <c r="AN887" s="534"/>
      <c r="AO887" s="534"/>
      <c r="AP887" s="981"/>
      <c r="AQ887" s="981"/>
      <c r="AR887" s="534"/>
      <c r="AS887" s="534"/>
    </row>
    <row r="888" spans="1:45" x14ac:dyDescent="0.25">
      <c r="A888" s="587"/>
      <c r="AD888" s="534"/>
      <c r="AE888" s="534"/>
      <c r="AF888" s="534"/>
      <c r="AG888" s="534"/>
      <c r="AH888" s="534"/>
      <c r="AI888" s="534"/>
      <c r="AJ888" s="534"/>
      <c r="AK888" s="534"/>
      <c r="AL888" s="534"/>
      <c r="AM888" s="534"/>
      <c r="AN888" s="534"/>
      <c r="AO888" s="534"/>
      <c r="AP888" s="981"/>
      <c r="AQ888" s="981"/>
      <c r="AR888" s="534"/>
      <c r="AS888" s="534"/>
    </row>
    <row r="889" spans="1:45" x14ac:dyDescent="0.25">
      <c r="A889" s="587"/>
      <c r="AD889" s="534"/>
      <c r="AE889" s="534"/>
      <c r="AF889" s="534"/>
      <c r="AG889" s="534"/>
      <c r="AH889" s="534"/>
      <c r="AI889" s="534"/>
      <c r="AJ889" s="534"/>
      <c r="AK889" s="534"/>
      <c r="AL889" s="534"/>
      <c r="AM889" s="534"/>
      <c r="AN889" s="534"/>
      <c r="AO889" s="534"/>
      <c r="AP889" s="981"/>
      <c r="AQ889" s="981"/>
      <c r="AR889" s="534"/>
      <c r="AS889" s="534"/>
    </row>
    <row r="890" spans="1:45" x14ac:dyDescent="0.25">
      <c r="A890" s="587"/>
      <c r="AD890" s="534"/>
      <c r="AE890" s="534"/>
      <c r="AF890" s="534"/>
      <c r="AG890" s="534"/>
      <c r="AH890" s="534"/>
      <c r="AI890" s="534"/>
      <c r="AJ890" s="534"/>
      <c r="AK890" s="534"/>
      <c r="AL890" s="534"/>
      <c r="AM890" s="534"/>
      <c r="AN890" s="534"/>
      <c r="AO890" s="534"/>
      <c r="AP890" s="981"/>
      <c r="AQ890" s="981"/>
      <c r="AR890" s="534"/>
      <c r="AS890" s="534"/>
    </row>
    <row r="891" spans="1:45" x14ac:dyDescent="0.25">
      <c r="A891" s="587"/>
      <c r="AD891" s="534"/>
      <c r="AE891" s="534"/>
      <c r="AF891" s="534"/>
      <c r="AG891" s="534"/>
      <c r="AH891" s="534"/>
      <c r="AI891" s="534"/>
      <c r="AJ891" s="534"/>
      <c r="AK891" s="534"/>
      <c r="AL891" s="534"/>
      <c r="AM891" s="534"/>
      <c r="AN891" s="534"/>
      <c r="AO891" s="534"/>
      <c r="AP891" s="981"/>
      <c r="AQ891" s="981"/>
      <c r="AR891" s="534"/>
      <c r="AS891" s="534"/>
    </row>
    <row r="892" spans="1:45" x14ac:dyDescent="0.25">
      <c r="A892" s="587"/>
      <c r="AD892" s="534"/>
      <c r="AE892" s="534"/>
      <c r="AF892" s="534"/>
      <c r="AG892" s="534"/>
      <c r="AH892" s="534"/>
      <c r="AI892" s="534"/>
      <c r="AJ892" s="534"/>
      <c r="AK892" s="534"/>
      <c r="AL892" s="534"/>
      <c r="AM892" s="534"/>
      <c r="AN892" s="534"/>
      <c r="AO892" s="534"/>
      <c r="AP892" s="981"/>
      <c r="AQ892" s="981"/>
      <c r="AR892" s="534"/>
      <c r="AS892" s="534"/>
    </row>
    <row r="893" spans="1:45" x14ac:dyDescent="0.25">
      <c r="A893" s="587"/>
      <c r="AD893" s="534"/>
      <c r="AE893" s="534"/>
      <c r="AF893" s="534"/>
      <c r="AG893" s="534"/>
      <c r="AH893" s="534"/>
      <c r="AI893" s="534"/>
      <c r="AJ893" s="534"/>
      <c r="AK893" s="534"/>
      <c r="AL893" s="534"/>
      <c r="AM893" s="534"/>
      <c r="AN893" s="534"/>
      <c r="AO893" s="534"/>
      <c r="AP893" s="981"/>
      <c r="AQ893" s="981"/>
      <c r="AR893" s="534"/>
      <c r="AS893" s="534"/>
    </row>
    <row r="894" spans="1:45" x14ac:dyDescent="0.25">
      <c r="A894" s="587"/>
      <c r="AD894" s="534"/>
      <c r="AE894" s="534"/>
      <c r="AF894" s="534"/>
      <c r="AG894" s="534"/>
      <c r="AH894" s="534"/>
      <c r="AI894" s="534"/>
      <c r="AJ894" s="534"/>
      <c r="AK894" s="534"/>
      <c r="AL894" s="534"/>
      <c r="AM894" s="534"/>
      <c r="AN894" s="534"/>
      <c r="AO894" s="534"/>
      <c r="AP894" s="981"/>
      <c r="AQ894" s="981"/>
      <c r="AR894" s="534"/>
      <c r="AS894" s="534"/>
    </row>
    <row r="895" spans="1:45" x14ac:dyDescent="0.25">
      <c r="A895" s="587"/>
      <c r="AD895" s="534"/>
      <c r="AE895" s="534"/>
      <c r="AF895" s="534"/>
      <c r="AG895" s="534"/>
      <c r="AH895" s="534"/>
      <c r="AI895" s="534"/>
      <c r="AJ895" s="534"/>
      <c r="AK895" s="534"/>
      <c r="AL895" s="534"/>
      <c r="AM895" s="534"/>
      <c r="AN895" s="534"/>
      <c r="AO895" s="534"/>
      <c r="AP895" s="981"/>
      <c r="AQ895" s="981"/>
      <c r="AR895" s="534"/>
      <c r="AS895" s="534"/>
    </row>
    <row r="896" spans="1:45" x14ac:dyDescent="0.25">
      <c r="A896" s="587"/>
      <c r="AD896" s="534"/>
      <c r="AE896" s="534"/>
      <c r="AF896" s="534"/>
      <c r="AG896" s="534"/>
      <c r="AH896" s="534"/>
      <c r="AI896" s="534"/>
      <c r="AJ896" s="534"/>
      <c r="AK896" s="534"/>
      <c r="AL896" s="534"/>
      <c r="AM896" s="534"/>
      <c r="AN896" s="534"/>
      <c r="AO896" s="534"/>
      <c r="AP896" s="981"/>
      <c r="AQ896" s="981"/>
      <c r="AR896" s="534"/>
      <c r="AS896" s="534"/>
    </row>
    <row r="897" spans="1:45" x14ac:dyDescent="0.25">
      <c r="A897" s="587"/>
      <c r="AD897" s="534"/>
      <c r="AE897" s="534"/>
      <c r="AF897" s="534"/>
      <c r="AG897" s="534"/>
      <c r="AH897" s="534"/>
      <c r="AI897" s="534"/>
      <c r="AJ897" s="534"/>
      <c r="AK897" s="534"/>
      <c r="AL897" s="534"/>
      <c r="AM897" s="534"/>
      <c r="AN897" s="534"/>
      <c r="AO897" s="534"/>
      <c r="AP897" s="981"/>
      <c r="AQ897" s="981"/>
      <c r="AR897" s="534"/>
      <c r="AS897" s="534"/>
    </row>
    <row r="898" spans="1:45" x14ac:dyDescent="0.25">
      <c r="A898" s="587"/>
      <c r="AD898" s="534"/>
      <c r="AE898" s="534"/>
      <c r="AF898" s="534"/>
      <c r="AG898" s="534"/>
      <c r="AH898" s="534"/>
      <c r="AI898" s="534"/>
      <c r="AJ898" s="534"/>
      <c r="AK898" s="534"/>
      <c r="AL898" s="534"/>
      <c r="AM898" s="534"/>
      <c r="AN898" s="534"/>
      <c r="AO898" s="534"/>
      <c r="AP898" s="981"/>
      <c r="AQ898" s="981"/>
      <c r="AR898" s="534"/>
      <c r="AS898" s="534"/>
    </row>
    <row r="899" spans="1:45" x14ac:dyDescent="0.25">
      <c r="A899" s="587"/>
      <c r="AD899" s="534"/>
      <c r="AE899" s="534"/>
      <c r="AF899" s="534"/>
      <c r="AG899" s="534"/>
      <c r="AH899" s="534"/>
      <c r="AI899" s="534"/>
      <c r="AJ899" s="534"/>
      <c r="AK899" s="534"/>
      <c r="AL899" s="534"/>
      <c r="AM899" s="534"/>
      <c r="AN899" s="534"/>
      <c r="AO899" s="534"/>
      <c r="AP899" s="981"/>
      <c r="AQ899" s="981"/>
      <c r="AR899" s="534"/>
      <c r="AS899" s="534"/>
    </row>
    <row r="900" spans="1:45" x14ac:dyDescent="0.25">
      <c r="A900" s="587"/>
      <c r="AD900" s="534"/>
      <c r="AE900" s="534"/>
      <c r="AF900" s="534"/>
      <c r="AG900" s="534"/>
      <c r="AH900" s="534"/>
      <c r="AI900" s="534"/>
      <c r="AJ900" s="534"/>
      <c r="AK900" s="534"/>
      <c r="AL900" s="534"/>
      <c r="AM900" s="534"/>
      <c r="AN900" s="534"/>
      <c r="AO900" s="534"/>
      <c r="AP900" s="981"/>
      <c r="AQ900" s="981"/>
      <c r="AR900" s="534"/>
      <c r="AS900" s="534"/>
    </row>
    <row r="901" spans="1:45" x14ac:dyDescent="0.25">
      <c r="A901" s="587"/>
      <c r="AD901" s="534"/>
      <c r="AE901" s="534"/>
      <c r="AF901" s="534"/>
      <c r="AG901" s="534"/>
      <c r="AH901" s="534"/>
      <c r="AI901" s="534"/>
      <c r="AJ901" s="534"/>
      <c r="AK901" s="534"/>
      <c r="AL901" s="534"/>
      <c r="AM901" s="534"/>
      <c r="AN901" s="534"/>
      <c r="AO901" s="534"/>
      <c r="AP901" s="981"/>
      <c r="AQ901" s="981"/>
      <c r="AR901" s="534"/>
      <c r="AS901" s="534"/>
    </row>
    <row r="902" spans="1:45" x14ac:dyDescent="0.25">
      <c r="A902" s="587"/>
      <c r="AD902" s="534"/>
      <c r="AE902" s="534"/>
      <c r="AF902" s="534"/>
      <c r="AG902" s="534"/>
      <c r="AH902" s="534"/>
      <c r="AI902" s="534"/>
      <c r="AJ902" s="534"/>
      <c r="AK902" s="534"/>
      <c r="AL902" s="534"/>
      <c r="AM902" s="534"/>
      <c r="AN902" s="534"/>
      <c r="AO902" s="534"/>
      <c r="AP902" s="981"/>
      <c r="AQ902" s="981"/>
      <c r="AR902" s="534"/>
      <c r="AS902" s="534"/>
    </row>
    <row r="903" spans="1:45" x14ac:dyDescent="0.25">
      <c r="A903" s="587"/>
      <c r="AD903" s="534"/>
      <c r="AE903" s="534"/>
      <c r="AF903" s="534"/>
      <c r="AG903" s="534"/>
      <c r="AH903" s="534"/>
      <c r="AI903" s="534"/>
      <c r="AJ903" s="534"/>
      <c r="AK903" s="534"/>
      <c r="AL903" s="534"/>
      <c r="AM903" s="534"/>
      <c r="AN903" s="534"/>
      <c r="AO903" s="534"/>
      <c r="AP903" s="981"/>
      <c r="AQ903" s="981"/>
      <c r="AR903" s="534"/>
      <c r="AS903" s="534"/>
    </row>
    <row r="904" spans="1:45" x14ac:dyDescent="0.25">
      <c r="A904" s="587"/>
      <c r="AD904" s="534"/>
      <c r="AE904" s="534"/>
      <c r="AF904" s="534"/>
      <c r="AG904" s="534"/>
      <c r="AH904" s="534"/>
      <c r="AI904" s="534"/>
      <c r="AJ904" s="534"/>
      <c r="AK904" s="534"/>
      <c r="AL904" s="534"/>
      <c r="AM904" s="534"/>
      <c r="AN904" s="534"/>
      <c r="AO904" s="534"/>
      <c r="AP904" s="981"/>
      <c r="AQ904" s="981"/>
      <c r="AR904" s="534"/>
      <c r="AS904" s="534"/>
    </row>
    <row r="905" spans="1:45" x14ac:dyDescent="0.25">
      <c r="A905" s="587"/>
      <c r="AD905" s="534"/>
      <c r="AE905" s="534"/>
      <c r="AF905" s="534"/>
      <c r="AG905" s="534"/>
      <c r="AH905" s="534"/>
      <c r="AI905" s="534"/>
      <c r="AJ905" s="534"/>
      <c r="AK905" s="534"/>
      <c r="AL905" s="534"/>
      <c r="AM905" s="534"/>
      <c r="AN905" s="534"/>
      <c r="AO905" s="534"/>
      <c r="AP905" s="981"/>
      <c r="AQ905" s="981"/>
      <c r="AR905" s="534"/>
      <c r="AS905" s="534"/>
    </row>
    <row r="906" spans="1:45" x14ac:dyDescent="0.25">
      <c r="A906" s="587"/>
      <c r="AD906" s="534"/>
      <c r="AE906" s="534"/>
      <c r="AF906" s="534"/>
      <c r="AG906" s="534"/>
      <c r="AH906" s="534"/>
      <c r="AI906" s="534"/>
      <c r="AJ906" s="534"/>
      <c r="AK906" s="534"/>
      <c r="AL906" s="534"/>
      <c r="AM906" s="534"/>
      <c r="AN906" s="534"/>
      <c r="AO906" s="534"/>
      <c r="AP906" s="981"/>
      <c r="AQ906" s="981"/>
      <c r="AR906" s="534"/>
      <c r="AS906" s="534"/>
    </row>
    <row r="907" spans="1:45" x14ac:dyDescent="0.25">
      <c r="A907" s="587"/>
      <c r="AD907" s="534"/>
      <c r="AE907" s="534"/>
      <c r="AF907" s="534"/>
      <c r="AG907" s="534"/>
      <c r="AH907" s="534"/>
      <c r="AI907" s="534"/>
      <c r="AJ907" s="534"/>
      <c r="AK907" s="534"/>
      <c r="AL907" s="534"/>
      <c r="AM907" s="534"/>
      <c r="AN907" s="534"/>
      <c r="AO907" s="534"/>
      <c r="AP907" s="981"/>
      <c r="AQ907" s="981"/>
      <c r="AR907" s="534"/>
      <c r="AS907" s="534"/>
    </row>
    <row r="908" spans="1:45" x14ac:dyDescent="0.25">
      <c r="A908" s="587"/>
      <c r="AD908" s="534"/>
      <c r="AE908" s="534"/>
      <c r="AF908" s="534"/>
      <c r="AG908" s="534"/>
      <c r="AH908" s="534"/>
      <c r="AI908" s="534"/>
      <c r="AJ908" s="534"/>
      <c r="AK908" s="534"/>
      <c r="AL908" s="534"/>
      <c r="AM908" s="534"/>
      <c r="AN908" s="534"/>
      <c r="AO908" s="534"/>
      <c r="AP908" s="981"/>
      <c r="AQ908" s="981"/>
      <c r="AR908" s="534"/>
      <c r="AS908" s="534"/>
    </row>
    <row r="909" spans="1:45" x14ac:dyDescent="0.25">
      <c r="A909" s="587"/>
      <c r="AD909" s="534"/>
      <c r="AE909" s="534"/>
      <c r="AF909" s="534"/>
      <c r="AG909" s="534"/>
      <c r="AH909" s="534"/>
      <c r="AI909" s="534"/>
      <c r="AJ909" s="534"/>
      <c r="AK909" s="534"/>
      <c r="AL909" s="534"/>
      <c r="AM909" s="534"/>
      <c r="AN909" s="534"/>
      <c r="AO909" s="534"/>
      <c r="AP909" s="981"/>
      <c r="AQ909" s="981"/>
      <c r="AR909" s="534"/>
      <c r="AS909" s="534"/>
    </row>
    <row r="910" spans="1:45" x14ac:dyDescent="0.25">
      <c r="A910" s="587"/>
      <c r="AD910" s="534"/>
      <c r="AE910" s="534"/>
      <c r="AF910" s="534"/>
      <c r="AG910" s="534"/>
      <c r="AH910" s="534"/>
      <c r="AI910" s="534"/>
      <c r="AJ910" s="534"/>
      <c r="AK910" s="534"/>
      <c r="AL910" s="534"/>
      <c r="AM910" s="534"/>
      <c r="AN910" s="534"/>
      <c r="AO910" s="534"/>
      <c r="AP910" s="981"/>
      <c r="AQ910" s="981"/>
      <c r="AR910" s="534"/>
      <c r="AS910" s="534"/>
    </row>
    <row r="911" spans="1:45" x14ac:dyDescent="0.25">
      <c r="A911" s="587"/>
      <c r="AD911" s="534"/>
      <c r="AE911" s="534"/>
      <c r="AF911" s="534"/>
      <c r="AG911" s="534"/>
      <c r="AH911" s="534"/>
      <c r="AI911" s="534"/>
      <c r="AJ911" s="534"/>
      <c r="AK911" s="534"/>
      <c r="AL911" s="534"/>
      <c r="AM911" s="534"/>
      <c r="AN911" s="534"/>
      <c r="AO911" s="534"/>
      <c r="AP911" s="981"/>
      <c r="AQ911" s="981"/>
      <c r="AR911" s="534"/>
      <c r="AS911" s="534"/>
    </row>
    <row r="912" spans="1:45" x14ac:dyDescent="0.25">
      <c r="A912" s="587"/>
      <c r="AD912" s="534"/>
      <c r="AE912" s="534"/>
      <c r="AF912" s="534"/>
      <c r="AG912" s="534"/>
      <c r="AH912" s="534"/>
      <c r="AI912" s="534"/>
      <c r="AJ912" s="534"/>
      <c r="AK912" s="534"/>
      <c r="AL912" s="534"/>
      <c r="AM912" s="534"/>
      <c r="AN912" s="534"/>
      <c r="AO912" s="534"/>
      <c r="AP912" s="981"/>
      <c r="AQ912" s="981"/>
      <c r="AR912" s="534"/>
      <c r="AS912" s="534"/>
    </row>
    <row r="913" spans="1:45" x14ac:dyDescent="0.25">
      <c r="A913" s="587"/>
      <c r="AD913" s="534"/>
      <c r="AE913" s="534"/>
      <c r="AF913" s="534"/>
      <c r="AG913" s="534"/>
      <c r="AH913" s="534"/>
      <c r="AI913" s="534"/>
      <c r="AJ913" s="534"/>
      <c r="AK913" s="534"/>
      <c r="AL913" s="534"/>
      <c r="AM913" s="534"/>
      <c r="AN913" s="534"/>
      <c r="AO913" s="534"/>
      <c r="AP913" s="981"/>
      <c r="AQ913" s="981"/>
      <c r="AR913" s="534"/>
      <c r="AS913" s="534"/>
    </row>
    <row r="914" spans="1:45" x14ac:dyDescent="0.25">
      <c r="A914" s="587"/>
      <c r="AD914" s="534"/>
      <c r="AE914" s="534"/>
      <c r="AF914" s="534"/>
      <c r="AG914" s="534"/>
      <c r="AH914" s="534"/>
      <c r="AI914" s="534"/>
      <c r="AJ914" s="534"/>
      <c r="AK914" s="534"/>
      <c r="AL914" s="534"/>
      <c r="AM914" s="534"/>
      <c r="AN914" s="534"/>
      <c r="AO914" s="534"/>
      <c r="AP914" s="981"/>
      <c r="AQ914" s="981"/>
      <c r="AR914" s="534"/>
      <c r="AS914" s="534"/>
    </row>
    <row r="915" spans="1:45" x14ac:dyDescent="0.25">
      <c r="A915" s="587"/>
      <c r="AD915" s="534"/>
      <c r="AE915" s="534"/>
      <c r="AF915" s="534"/>
      <c r="AG915" s="534"/>
      <c r="AH915" s="534"/>
      <c r="AI915" s="534"/>
      <c r="AJ915" s="534"/>
      <c r="AK915" s="534"/>
      <c r="AL915" s="534"/>
      <c r="AM915" s="534"/>
      <c r="AN915" s="534"/>
      <c r="AO915" s="534"/>
      <c r="AP915" s="981"/>
      <c r="AQ915" s="981"/>
      <c r="AR915" s="534"/>
      <c r="AS915" s="534"/>
    </row>
    <row r="916" spans="1:45" x14ac:dyDescent="0.25">
      <c r="A916" s="587"/>
      <c r="AD916" s="534"/>
      <c r="AE916" s="534"/>
      <c r="AF916" s="534"/>
      <c r="AG916" s="534"/>
      <c r="AH916" s="534"/>
      <c r="AI916" s="534"/>
      <c r="AJ916" s="534"/>
      <c r="AK916" s="534"/>
      <c r="AL916" s="534"/>
      <c r="AM916" s="534"/>
      <c r="AN916" s="534"/>
      <c r="AO916" s="534"/>
      <c r="AP916" s="981"/>
      <c r="AQ916" s="981"/>
      <c r="AR916" s="534"/>
      <c r="AS916" s="534"/>
    </row>
    <row r="917" spans="1:45" x14ac:dyDescent="0.25">
      <c r="A917" s="587"/>
      <c r="AD917" s="534"/>
      <c r="AE917" s="534"/>
      <c r="AF917" s="534"/>
      <c r="AG917" s="534"/>
      <c r="AH917" s="534"/>
      <c r="AI917" s="534"/>
      <c r="AJ917" s="534"/>
      <c r="AK917" s="534"/>
      <c r="AL917" s="534"/>
      <c r="AM917" s="534"/>
      <c r="AN917" s="534"/>
      <c r="AO917" s="534"/>
      <c r="AP917" s="981"/>
      <c r="AQ917" s="981"/>
      <c r="AR917" s="534"/>
      <c r="AS917" s="534"/>
    </row>
    <row r="918" spans="1:45" x14ac:dyDescent="0.25">
      <c r="A918" s="587"/>
      <c r="AD918" s="534"/>
      <c r="AE918" s="534"/>
      <c r="AF918" s="534"/>
      <c r="AG918" s="534"/>
      <c r="AH918" s="534"/>
      <c r="AI918" s="534"/>
      <c r="AJ918" s="534"/>
      <c r="AK918" s="534"/>
      <c r="AL918" s="534"/>
      <c r="AM918" s="534"/>
      <c r="AN918" s="534"/>
      <c r="AO918" s="534"/>
      <c r="AP918" s="981"/>
      <c r="AQ918" s="981"/>
      <c r="AR918" s="534"/>
      <c r="AS918" s="534"/>
    </row>
    <row r="919" spans="1:45" x14ac:dyDescent="0.25">
      <c r="A919" s="587"/>
      <c r="AD919" s="534"/>
      <c r="AE919" s="534"/>
      <c r="AF919" s="534"/>
      <c r="AG919" s="534"/>
      <c r="AH919" s="534"/>
      <c r="AI919" s="534"/>
      <c r="AJ919" s="534"/>
      <c r="AK919" s="534"/>
      <c r="AL919" s="534"/>
      <c r="AM919" s="534"/>
      <c r="AN919" s="534"/>
      <c r="AO919" s="534"/>
      <c r="AP919" s="981"/>
      <c r="AQ919" s="981"/>
      <c r="AR919" s="534"/>
      <c r="AS919" s="534"/>
    </row>
    <row r="920" spans="1:45" x14ac:dyDescent="0.25">
      <c r="A920" s="587"/>
      <c r="AD920" s="534"/>
      <c r="AE920" s="534"/>
      <c r="AF920" s="534"/>
      <c r="AG920" s="534"/>
      <c r="AH920" s="534"/>
      <c r="AI920" s="534"/>
      <c r="AJ920" s="534"/>
      <c r="AK920" s="534"/>
      <c r="AL920" s="534"/>
      <c r="AM920" s="534"/>
      <c r="AN920" s="534"/>
      <c r="AO920" s="534"/>
      <c r="AP920" s="981"/>
      <c r="AQ920" s="981"/>
      <c r="AR920" s="534"/>
      <c r="AS920" s="534"/>
    </row>
    <row r="921" spans="1:45" x14ac:dyDescent="0.25">
      <c r="A921" s="587"/>
      <c r="AD921" s="534"/>
      <c r="AE921" s="534"/>
      <c r="AF921" s="534"/>
      <c r="AG921" s="534"/>
      <c r="AH921" s="534"/>
      <c r="AI921" s="534"/>
      <c r="AJ921" s="534"/>
      <c r="AK921" s="534"/>
      <c r="AL921" s="534"/>
      <c r="AM921" s="534"/>
      <c r="AN921" s="534"/>
      <c r="AO921" s="534"/>
      <c r="AP921" s="981"/>
      <c r="AQ921" s="981"/>
      <c r="AR921" s="534"/>
      <c r="AS921" s="534"/>
    </row>
    <row r="922" spans="1:45" x14ac:dyDescent="0.25">
      <c r="A922" s="587"/>
      <c r="AD922" s="534"/>
      <c r="AE922" s="534"/>
      <c r="AF922" s="534"/>
      <c r="AG922" s="534"/>
      <c r="AH922" s="534"/>
      <c r="AI922" s="534"/>
      <c r="AJ922" s="534"/>
      <c r="AK922" s="534"/>
      <c r="AL922" s="534"/>
      <c r="AM922" s="534"/>
      <c r="AN922" s="534"/>
      <c r="AO922" s="534"/>
      <c r="AP922" s="981"/>
      <c r="AQ922" s="981"/>
      <c r="AR922" s="534"/>
      <c r="AS922" s="534"/>
    </row>
    <row r="923" spans="1:45" x14ac:dyDescent="0.25">
      <c r="A923" s="587"/>
      <c r="AD923" s="534"/>
      <c r="AE923" s="534"/>
      <c r="AF923" s="534"/>
      <c r="AG923" s="534"/>
      <c r="AH923" s="534"/>
      <c r="AI923" s="534"/>
      <c r="AJ923" s="534"/>
      <c r="AK923" s="534"/>
      <c r="AL923" s="534"/>
      <c r="AM923" s="534"/>
      <c r="AN923" s="534"/>
      <c r="AO923" s="534"/>
      <c r="AP923" s="981"/>
      <c r="AQ923" s="981"/>
      <c r="AR923" s="534"/>
      <c r="AS923" s="534"/>
    </row>
    <row r="924" spans="1:45" x14ac:dyDescent="0.25">
      <c r="A924" s="587"/>
      <c r="AD924" s="534"/>
      <c r="AE924" s="534"/>
      <c r="AF924" s="534"/>
      <c r="AG924" s="534"/>
      <c r="AH924" s="534"/>
      <c r="AI924" s="534"/>
      <c r="AJ924" s="534"/>
      <c r="AK924" s="534"/>
      <c r="AL924" s="534"/>
      <c r="AM924" s="534"/>
      <c r="AN924" s="534"/>
      <c r="AO924" s="534"/>
      <c r="AP924" s="981"/>
      <c r="AQ924" s="981"/>
      <c r="AR924" s="534"/>
      <c r="AS924" s="534"/>
    </row>
    <row r="925" spans="1:45" x14ac:dyDescent="0.25">
      <c r="A925" s="587"/>
      <c r="AD925" s="534"/>
      <c r="AE925" s="534"/>
      <c r="AF925" s="534"/>
      <c r="AG925" s="534"/>
      <c r="AH925" s="534"/>
      <c r="AI925" s="534"/>
      <c r="AJ925" s="534"/>
      <c r="AK925" s="534"/>
      <c r="AL925" s="534"/>
      <c r="AM925" s="534"/>
      <c r="AN925" s="534"/>
      <c r="AO925" s="534"/>
      <c r="AP925" s="981"/>
      <c r="AQ925" s="981"/>
      <c r="AR925" s="534"/>
      <c r="AS925" s="534"/>
    </row>
    <row r="926" spans="1:45" x14ac:dyDescent="0.25">
      <c r="A926" s="587"/>
      <c r="AD926" s="534"/>
      <c r="AE926" s="534"/>
      <c r="AF926" s="534"/>
      <c r="AG926" s="534"/>
      <c r="AH926" s="534"/>
      <c r="AI926" s="534"/>
      <c r="AJ926" s="534"/>
      <c r="AK926" s="534"/>
      <c r="AL926" s="534"/>
      <c r="AM926" s="534"/>
      <c r="AN926" s="534"/>
      <c r="AO926" s="534"/>
      <c r="AP926" s="981"/>
      <c r="AQ926" s="981"/>
      <c r="AR926" s="534"/>
      <c r="AS926" s="534"/>
    </row>
    <row r="927" spans="1:45" x14ac:dyDescent="0.25">
      <c r="A927" s="587"/>
      <c r="AD927" s="534"/>
      <c r="AE927" s="534"/>
      <c r="AF927" s="534"/>
      <c r="AG927" s="534"/>
      <c r="AH927" s="534"/>
      <c r="AI927" s="534"/>
      <c r="AJ927" s="534"/>
      <c r="AK927" s="534"/>
      <c r="AL927" s="534"/>
      <c r="AM927" s="534"/>
      <c r="AN927" s="534"/>
      <c r="AO927" s="534"/>
      <c r="AP927" s="981"/>
      <c r="AQ927" s="981"/>
      <c r="AR927" s="534"/>
      <c r="AS927" s="534"/>
    </row>
    <row r="928" spans="1:45" x14ac:dyDescent="0.25">
      <c r="A928" s="587"/>
      <c r="AD928" s="534"/>
      <c r="AE928" s="534"/>
      <c r="AF928" s="534"/>
      <c r="AG928" s="534"/>
      <c r="AH928" s="534"/>
      <c r="AI928" s="534"/>
      <c r="AJ928" s="534"/>
      <c r="AK928" s="534"/>
      <c r="AL928" s="534"/>
      <c r="AM928" s="534"/>
      <c r="AN928" s="534"/>
      <c r="AO928" s="534"/>
      <c r="AP928" s="981"/>
      <c r="AQ928" s="981"/>
      <c r="AR928" s="534"/>
      <c r="AS928" s="534"/>
    </row>
    <row r="929" spans="1:45" x14ac:dyDescent="0.25">
      <c r="A929" s="587"/>
      <c r="AD929" s="534"/>
      <c r="AE929" s="534"/>
      <c r="AF929" s="534"/>
      <c r="AG929" s="534"/>
      <c r="AH929" s="534"/>
      <c r="AI929" s="534"/>
      <c r="AJ929" s="534"/>
      <c r="AK929" s="534"/>
      <c r="AL929" s="534"/>
      <c r="AM929" s="534"/>
      <c r="AN929" s="534"/>
      <c r="AO929" s="534"/>
      <c r="AP929" s="981"/>
      <c r="AQ929" s="981"/>
      <c r="AR929" s="534"/>
      <c r="AS929" s="534"/>
    </row>
    <row r="930" spans="1:45" x14ac:dyDescent="0.25">
      <c r="A930" s="587"/>
      <c r="AD930" s="534"/>
      <c r="AE930" s="534"/>
      <c r="AF930" s="534"/>
      <c r="AG930" s="534"/>
      <c r="AH930" s="534"/>
      <c r="AI930" s="534"/>
      <c r="AJ930" s="534"/>
      <c r="AK930" s="534"/>
      <c r="AL930" s="534"/>
      <c r="AM930" s="534"/>
      <c r="AN930" s="534"/>
      <c r="AO930" s="534"/>
      <c r="AP930" s="981"/>
      <c r="AQ930" s="981"/>
      <c r="AR930" s="534"/>
      <c r="AS930" s="534"/>
    </row>
    <row r="931" spans="1:45" x14ac:dyDescent="0.25">
      <c r="A931" s="587"/>
      <c r="AD931" s="534"/>
      <c r="AE931" s="534"/>
      <c r="AF931" s="534"/>
      <c r="AG931" s="534"/>
      <c r="AH931" s="534"/>
      <c r="AI931" s="534"/>
      <c r="AJ931" s="534"/>
      <c r="AK931" s="534"/>
      <c r="AL931" s="534"/>
      <c r="AM931" s="534"/>
      <c r="AN931" s="534"/>
      <c r="AO931" s="534"/>
      <c r="AP931" s="981"/>
      <c r="AQ931" s="981"/>
      <c r="AR931" s="534"/>
      <c r="AS931" s="534"/>
    </row>
    <row r="932" spans="1:45" x14ac:dyDescent="0.25">
      <c r="A932" s="587"/>
      <c r="AD932" s="534"/>
      <c r="AE932" s="534"/>
      <c r="AF932" s="534"/>
      <c r="AG932" s="534"/>
      <c r="AH932" s="534"/>
      <c r="AI932" s="534"/>
      <c r="AJ932" s="534"/>
      <c r="AK932" s="534"/>
      <c r="AL932" s="534"/>
      <c r="AM932" s="534"/>
      <c r="AN932" s="534"/>
      <c r="AO932" s="534"/>
      <c r="AP932" s="981"/>
      <c r="AQ932" s="981"/>
      <c r="AR932" s="534"/>
      <c r="AS932" s="534"/>
    </row>
    <row r="933" spans="1:45" x14ac:dyDescent="0.25">
      <c r="A933" s="587"/>
      <c r="AD933" s="534"/>
      <c r="AE933" s="534"/>
      <c r="AF933" s="534"/>
      <c r="AG933" s="534"/>
      <c r="AH933" s="534"/>
      <c r="AI933" s="534"/>
      <c r="AJ933" s="534"/>
      <c r="AK933" s="534"/>
      <c r="AL933" s="534"/>
      <c r="AM933" s="534"/>
      <c r="AN933" s="534"/>
      <c r="AO933" s="534"/>
      <c r="AP933" s="981"/>
      <c r="AQ933" s="981"/>
      <c r="AR933" s="534"/>
      <c r="AS933" s="534"/>
    </row>
    <row r="934" spans="1:45" x14ac:dyDescent="0.25">
      <c r="A934" s="587"/>
      <c r="AD934" s="534"/>
      <c r="AE934" s="534"/>
      <c r="AF934" s="534"/>
      <c r="AG934" s="534"/>
      <c r="AH934" s="534"/>
      <c r="AI934" s="534"/>
      <c r="AJ934" s="534"/>
      <c r="AK934" s="534"/>
      <c r="AL934" s="534"/>
      <c r="AM934" s="534"/>
      <c r="AN934" s="534"/>
      <c r="AO934" s="534"/>
      <c r="AP934" s="981"/>
      <c r="AQ934" s="981"/>
      <c r="AR934" s="534"/>
      <c r="AS934" s="534"/>
    </row>
    <row r="935" spans="1:45" x14ac:dyDescent="0.25">
      <c r="A935" s="587"/>
      <c r="AD935" s="534"/>
      <c r="AE935" s="534"/>
      <c r="AF935" s="534"/>
      <c r="AG935" s="534"/>
      <c r="AH935" s="534"/>
      <c r="AI935" s="534"/>
      <c r="AJ935" s="534"/>
      <c r="AK935" s="534"/>
      <c r="AL935" s="534"/>
      <c r="AM935" s="534"/>
      <c r="AN935" s="534"/>
      <c r="AO935" s="534"/>
      <c r="AP935" s="981"/>
      <c r="AQ935" s="981"/>
      <c r="AR935" s="534"/>
      <c r="AS935" s="534"/>
    </row>
    <row r="936" spans="1:45" x14ac:dyDescent="0.25">
      <c r="A936" s="587"/>
      <c r="AD936" s="534"/>
      <c r="AE936" s="534"/>
      <c r="AF936" s="534"/>
      <c r="AG936" s="534"/>
      <c r="AH936" s="534"/>
      <c r="AI936" s="534"/>
      <c r="AJ936" s="534"/>
      <c r="AK936" s="534"/>
      <c r="AL936" s="534"/>
      <c r="AM936" s="534"/>
      <c r="AN936" s="534"/>
      <c r="AO936" s="534"/>
      <c r="AP936" s="981"/>
      <c r="AQ936" s="981"/>
      <c r="AR936" s="534"/>
      <c r="AS936" s="534"/>
    </row>
    <row r="937" spans="1:45" x14ac:dyDescent="0.25">
      <c r="A937" s="587"/>
      <c r="AD937" s="534"/>
      <c r="AE937" s="534"/>
      <c r="AF937" s="534"/>
      <c r="AG937" s="534"/>
      <c r="AH937" s="534"/>
      <c r="AI937" s="534"/>
      <c r="AJ937" s="534"/>
      <c r="AK937" s="534"/>
      <c r="AL937" s="534"/>
      <c r="AM937" s="534"/>
      <c r="AN937" s="534"/>
      <c r="AO937" s="534"/>
      <c r="AP937" s="981"/>
      <c r="AQ937" s="981"/>
      <c r="AR937" s="534"/>
      <c r="AS937" s="534"/>
    </row>
    <row r="938" spans="1:45" x14ac:dyDescent="0.25">
      <c r="A938" s="587"/>
      <c r="AD938" s="534"/>
      <c r="AE938" s="534"/>
      <c r="AF938" s="534"/>
      <c r="AG938" s="534"/>
      <c r="AH938" s="534"/>
      <c r="AI938" s="534"/>
      <c r="AJ938" s="534"/>
      <c r="AK938" s="534"/>
      <c r="AL938" s="534"/>
      <c r="AM938" s="534"/>
      <c r="AN938" s="534"/>
      <c r="AO938" s="534"/>
      <c r="AP938" s="981"/>
      <c r="AQ938" s="981"/>
      <c r="AR938" s="534"/>
      <c r="AS938" s="534"/>
    </row>
    <row r="939" spans="1:45" x14ac:dyDescent="0.25">
      <c r="A939" s="587"/>
      <c r="AD939" s="534"/>
      <c r="AE939" s="534"/>
      <c r="AF939" s="534"/>
      <c r="AG939" s="534"/>
      <c r="AH939" s="534"/>
      <c r="AI939" s="534"/>
      <c r="AJ939" s="534"/>
      <c r="AK939" s="534"/>
      <c r="AL939" s="534"/>
      <c r="AM939" s="534"/>
      <c r="AN939" s="534"/>
      <c r="AO939" s="534"/>
      <c r="AP939" s="981"/>
      <c r="AQ939" s="981"/>
      <c r="AR939" s="534"/>
      <c r="AS939" s="534"/>
    </row>
    <row r="940" spans="1:45" x14ac:dyDescent="0.25">
      <c r="A940" s="587"/>
      <c r="AD940" s="534"/>
      <c r="AE940" s="534"/>
      <c r="AF940" s="534"/>
      <c r="AG940" s="534"/>
      <c r="AH940" s="534"/>
      <c r="AI940" s="534"/>
      <c r="AJ940" s="534"/>
      <c r="AK940" s="534"/>
      <c r="AL940" s="534"/>
      <c r="AM940" s="534"/>
      <c r="AN940" s="534"/>
      <c r="AO940" s="534"/>
      <c r="AP940" s="981"/>
      <c r="AQ940" s="981"/>
      <c r="AR940" s="534"/>
      <c r="AS940" s="534"/>
    </row>
    <row r="941" spans="1:45" x14ac:dyDescent="0.25">
      <c r="A941" s="568"/>
      <c r="AD941" s="534"/>
      <c r="AE941" s="534"/>
      <c r="AF941" s="534"/>
      <c r="AG941" s="534"/>
      <c r="AH941" s="534"/>
      <c r="AI941" s="534"/>
      <c r="AJ941" s="534"/>
      <c r="AK941" s="534"/>
      <c r="AL941" s="534"/>
      <c r="AM941" s="534"/>
      <c r="AN941" s="534"/>
      <c r="AO941" s="534"/>
      <c r="AP941" s="981"/>
      <c r="AQ941" s="981"/>
      <c r="AR941" s="534"/>
      <c r="AS941" s="534"/>
    </row>
    <row r="942" spans="1:45" x14ac:dyDescent="0.25">
      <c r="A942" s="587"/>
      <c r="AD942" s="534"/>
      <c r="AE942" s="534"/>
      <c r="AF942" s="534"/>
      <c r="AG942" s="534"/>
      <c r="AH942" s="534"/>
      <c r="AI942" s="534"/>
      <c r="AJ942" s="534"/>
      <c r="AK942" s="534"/>
      <c r="AL942" s="534"/>
      <c r="AM942" s="534"/>
      <c r="AN942" s="534"/>
      <c r="AO942" s="534"/>
      <c r="AP942" s="981"/>
      <c r="AQ942" s="981"/>
      <c r="AR942" s="534"/>
      <c r="AS942" s="534"/>
    </row>
    <row r="943" spans="1:45" x14ac:dyDescent="0.25">
      <c r="A943" s="587"/>
      <c r="AD943" s="534"/>
      <c r="AE943" s="534"/>
      <c r="AF943" s="534"/>
      <c r="AG943" s="534"/>
      <c r="AH943" s="534"/>
      <c r="AI943" s="534"/>
      <c r="AJ943" s="534"/>
      <c r="AK943" s="534"/>
      <c r="AL943" s="534"/>
      <c r="AM943" s="534"/>
      <c r="AN943" s="534"/>
      <c r="AO943" s="534"/>
      <c r="AP943" s="981"/>
      <c r="AQ943" s="981"/>
      <c r="AR943" s="534"/>
      <c r="AS943" s="534"/>
    </row>
    <row r="944" spans="1:45" x14ac:dyDescent="0.25">
      <c r="A944" s="587"/>
      <c r="AD944" s="534"/>
      <c r="AE944" s="534"/>
      <c r="AF944" s="534"/>
      <c r="AG944" s="534"/>
      <c r="AH944" s="534"/>
      <c r="AI944" s="534"/>
      <c r="AJ944" s="534"/>
      <c r="AK944" s="534"/>
      <c r="AL944" s="534"/>
      <c r="AM944" s="534"/>
      <c r="AN944" s="534"/>
      <c r="AO944" s="534"/>
      <c r="AP944" s="981"/>
      <c r="AQ944" s="981"/>
      <c r="AR944" s="534"/>
      <c r="AS944" s="534"/>
    </row>
    <row r="945" spans="1:45" x14ac:dyDescent="0.25">
      <c r="A945" s="587"/>
      <c r="AD945" s="534"/>
      <c r="AE945" s="534"/>
      <c r="AF945" s="534"/>
      <c r="AG945" s="534"/>
      <c r="AH945" s="534"/>
      <c r="AI945" s="534"/>
      <c r="AJ945" s="534"/>
      <c r="AK945" s="534"/>
      <c r="AL945" s="534"/>
      <c r="AM945" s="534"/>
      <c r="AN945" s="534"/>
      <c r="AO945" s="534"/>
      <c r="AP945" s="981"/>
      <c r="AQ945" s="981"/>
      <c r="AR945" s="534"/>
      <c r="AS945" s="534"/>
    </row>
    <row r="946" spans="1:45" x14ac:dyDescent="0.25">
      <c r="A946" s="587"/>
      <c r="AD946" s="534"/>
      <c r="AE946" s="534"/>
      <c r="AF946" s="534"/>
      <c r="AG946" s="534"/>
      <c r="AH946" s="534"/>
      <c r="AI946" s="534"/>
      <c r="AJ946" s="534"/>
      <c r="AK946" s="534"/>
      <c r="AL946" s="534"/>
      <c r="AM946" s="534"/>
      <c r="AN946" s="534"/>
      <c r="AO946" s="534"/>
      <c r="AP946" s="981"/>
      <c r="AQ946" s="981"/>
      <c r="AR946" s="534"/>
      <c r="AS946" s="534"/>
    </row>
    <row r="947" spans="1:45" x14ac:dyDescent="0.25">
      <c r="A947" s="587"/>
      <c r="AD947" s="534"/>
      <c r="AE947" s="534"/>
      <c r="AF947" s="534"/>
      <c r="AG947" s="534"/>
      <c r="AH947" s="534"/>
      <c r="AI947" s="534"/>
      <c r="AJ947" s="534"/>
      <c r="AK947" s="534"/>
      <c r="AL947" s="534"/>
      <c r="AM947" s="534"/>
      <c r="AN947" s="534"/>
      <c r="AO947" s="534"/>
      <c r="AP947" s="981"/>
      <c r="AQ947" s="981"/>
      <c r="AR947" s="534"/>
      <c r="AS947" s="534"/>
    </row>
    <row r="948" spans="1:45" x14ac:dyDescent="0.25">
      <c r="A948" s="587"/>
      <c r="AD948" s="534"/>
      <c r="AE948" s="534"/>
      <c r="AF948" s="534"/>
      <c r="AG948" s="534"/>
      <c r="AH948" s="534"/>
      <c r="AI948" s="534"/>
      <c r="AJ948" s="534"/>
      <c r="AK948" s="534"/>
      <c r="AL948" s="534"/>
      <c r="AM948" s="534"/>
      <c r="AN948" s="534"/>
      <c r="AO948" s="534"/>
      <c r="AP948" s="981"/>
      <c r="AQ948" s="981"/>
      <c r="AR948" s="534"/>
      <c r="AS948" s="534"/>
    </row>
    <row r="949" spans="1:45" x14ac:dyDescent="0.25">
      <c r="A949" s="587"/>
      <c r="AD949" s="534"/>
      <c r="AE949" s="534"/>
      <c r="AF949" s="534"/>
      <c r="AG949" s="534"/>
      <c r="AH949" s="534"/>
      <c r="AI949" s="534"/>
      <c r="AJ949" s="534"/>
      <c r="AK949" s="534"/>
      <c r="AL949" s="534"/>
      <c r="AM949" s="534"/>
      <c r="AN949" s="534"/>
      <c r="AO949" s="534"/>
      <c r="AP949" s="981"/>
      <c r="AQ949" s="981"/>
      <c r="AR949" s="534"/>
      <c r="AS949" s="534"/>
    </row>
    <row r="950" spans="1:45" x14ac:dyDescent="0.25">
      <c r="A950" s="587"/>
      <c r="AD950" s="534"/>
      <c r="AE950" s="534"/>
      <c r="AF950" s="534"/>
      <c r="AG950" s="534"/>
      <c r="AH950" s="534"/>
      <c r="AI950" s="534"/>
      <c r="AJ950" s="534"/>
      <c r="AK950" s="534"/>
      <c r="AL950" s="534"/>
      <c r="AM950" s="534"/>
      <c r="AN950" s="534"/>
      <c r="AO950" s="534"/>
      <c r="AP950" s="981"/>
      <c r="AQ950" s="981"/>
      <c r="AR950" s="534"/>
      <c r="AS950" s="534"/>
    </row>
    <row r="951" spans="1:45" x14ac:dyDescent="0.25">
      <c r="A951" s="587"/>
      <c r="AD951" s="534"/>
      <c r="AE951" s="534"/>
      <c r="AF951" s="534"/>
      <c r="AG951" s="534"/>
      <c r="AH951" s="534"/>
      <c r="AI951" s="534"/>
      <c r="AJ951" s="534"/>
      <c r="AK951" s="534"/>
      <c r="AL951" s="534"/>
      <c r="AM951" s="534"/>
      <c r="AN951" s="534"/>
      <c r="AO951" s="534"/>
      <c r="AP951" s="981"/>
      <c r="AQ951" s="981"/>
      <c r="AR951" s="534"/>
      <c r="AS951" s="534"/>
    </row>
    <row r="952" spans="1:45" x14ac:dyDescent="0.25">
      <c r="A952" s="587"/>
      <c r="AD952" s="534"/>
      <c r="AE952" s="534"/>
      <c r="AF952" s="534"/>
      <c r="AG952" s="534"/>
      <c r="AH952" s="534"/>
      <c r="AI952" s="534"/>
      <c r="AJ952" s="534"/>
      <c r="AK952" s="534"/>
      <c r="AL952" s="534"/>
      <c r="AM952" s="534"/>
      <c r="AN952" s="534"/>
      <c r="AO952" s="534"/>
      <c r="AP952" s="981"/>
      <c r="AQ952" s="981"/>
      <c r="AR952" s="534"/>
      <c r="AS952" s="534"/>
    </row>
    <row r="953" spans="1:45" x14ac:dyDescent="0.25">
      <c r="A953" s="587"/>
      <c r="AD953" s="534"/>
      <c r="AE953" s="534"/>
      <c r="AF953" s="534"/>
      <c r="AG953" s="534"/>
      <c r="AH953" s="534"/>
      <c r="AI953" s="534"/>
      <c r="AJ953" s="534"/>
      <c r="AK953" s="534"/>
      <c r="AL953" s="534"/>
      <c r="AM953" s="534"/>
      <c r="AN953" s="534"/>
      <c r="AO953" s="534"/>
      <c r="AP953" s="981"/>
      <c r="AQ953" s="981"/>
      <c r="AR953" s="534"/>
      <c r="AS953" s="534"/>
    </row>
    <row r="954" spans="1:45" x14ac:dyDescent="0.25">
      <c r="A954" s="587"/>
      <c r="AD954" s="534"/>
      <c r="AE954" s="534"/>
      <c r="AF954" s="534"/>
      <c r="AG954" s="534"/>
      <c r="AH954" s="534"/>
      <c r="AI954" s="534"/>
      <c r="AJ954" s="534"/>
      <c r="AK954" s="534"/>
      <c r="AL954" s="534"/>
      <c r="AM954" s="534"/>
      <c r="AN954" s="534"/>
      <c r="AO954" s="534"/>
      <c r="AP954" s="981"/>
      <c r="AQ954" s="981"/>
      <c r="AR954" s="534"/>
      <c r="AS954" s="534"/>
    </row>
    <row r="955" spans="1:45" x14ac:dyDescent="0.25">
      <c r="A955" s="587"/>
      <c r="AD955" s="534"/>
      <c r="AE955" s="534"/>
      <c r="AF955" s="534"/>
      <c r="AG955" s="534"/>
      <c r="AH955" s="534"/>
      <c r="AI955" s="534"/>
      <c r="AJ955" s="534"/>
      <c r="AK955" s="534"/>
      <c r="AL955" s="534"/>
      <c r="AM955" s="534"/>
      <c r="AN955" s="534"/>
      <c r="AO955" s="534"/>
      <c r="AP955" s="981"/>
      <c r="AQ955" s="981"/>
      <c r="AR955" s="534"/>
      <c r="AS955" s="534"/>
    </row>
    <row r="956" spans="1:45" x14ac:dyDescent="0.25">
      <c r="A956" s="587"/>
      <c r="AD956" s="534"/>
      <c r="AE956" s="534"/>
      <c r="AF956" s="534"/>
      <c r="AG956" s="534"/>
      <c r="AH956" s="534"/>
      <c r="AI956" s="534"/>
      <c r="AJ956" s="534"/>
      <c r="AK956" s="534"/>
      <c r="AL956" s="534"/>
      <c r="AM956" s="534"/>
      <c r="AN956" s="534"/>
      <c r="AO956" s="534"/>
      <c r="AP956" s="981"/>
      <c r="AQ956" s="981"/>
      <c r="AR956" s="534"/>
      <c r="AS956" s="534"/>
    </row>
    <row r="957" spans="1:45" x14ac:dyDescent="0.25">
      <c r="A957" s="587"/>
      <c r="AD957" s="534"/>
      <c r="AE957" s="534"/>
      <c r="AF957" s="534"/>
      <c r="AG957" s="534"/>
      <c r="AH957" s="534"/>
      <c r="AI957" s="534"/>
      <c r="AJ957" s="534"/>
      <c r="AK957" s="534"/>
      <c r="AL957" s="534"/>
      <c r="AM957" s="534"/>
      <c r="AN957" s="534"/>
      <c r="AO957" s="534"/>
      <c r="AP957" s="981"/>
      <c r="AQ957" s="981"/>
      <c r="AR957" s="534"/>
      <c r="AS957" s="534"/>
    </row>
    <row r="958" spans="1:45" x14ac:dyDescent="0.25">
      <c r="A958" s="587"/>
      <c r="AD958" s="534"/>
      <c r="AE958" s="534"/>
      <c r="AF958" s="534"/>
      <c r="AG958" s="534"/>
      <c r="AH958" s="534"/>
      <c r="AI958" s="534"/>
      <c r="AJ958" s="534"/>
      <c r="AK958" s="534"/>
      <c r="AL958" s="534"/>
      <c r="AM958" s="534"/>
      <c r="AN958" s="534"/>
      <c r="AO958" s="534"/>
      <c r="AP958" s="981"/>
      <c r="AQ958" s="981"/>
      <c r="AR958" s="534"/>
      <c r="AS958" s="534"/>
    </row>
    <row r="959" spans="1:45" x14ac:dyDescent="0.25">
      <c r="A959" s="587"/>
      <c r="AD959" s="534"/>
      <c r="AE959" s="534"/>
      <c r="AF959" s="534"/>
      <c r="AG959" s="534"/>
      <c r="AH959" s="534"/>
      <c r="AI959" s="534"/>
      <c r="AJ959" s="534"/>
      <c r="AK959" s="534"/>
      <c r="AL959" s="534"/>
      <c r="AM959" s="534"/>
      <c r="AN959" s="534"/>
      <c r="AO959" s="534"/>
      <c r="AP959" s="981"/>
      <c r="AQ959" s="981"/>
      <c r="AR959" s="534"/>
      <c r="AS959" s="534"/>
    </row>
    <row r="960" spans="1:45" x14ac:dyDescent="0.25">
      <c r="A960" s="587"/>
      <c r="AD960" s="534"/>
      <c r="AE960" s="534"/>
      <c r="AF960" s="534"/>
      <c r="AG960" s="534"/>
      <c r="AH960" s="534"/>
      <c r="AI960" s="534"/>
      <c r="AJ960" s="534"/>
      <c r="AK960" s="534"/>
      <c r="AL960" s="534"/>
      <c r="AM960" s="534"/>
      <c r="AN960" s="534"/>
      <c r="AO960" s="534"/>
      <c r="AP960" s="981"/>
      <c r="AQ960" s="981"/>
      <c r="AR960" s="534"/>
      <c r="AS960" s="534"/>
    </row>
    <row r="961" spans="1:45" x14ac:dyDescent="0.25">
      <c r="A961" s="587"/>
      <c r="AD961" s="534"/>
      <c r="AE961" s="534"/>
      <c r="AF961" s="534"/>
      <c r="AG961" s="534"/>
      <c r="AH961" s="534"/>
      <c r="AI961" s="534"/>
      <c r="AJ961" s="534"/>
      <c r="AK961" s="534"/>
      <c r="AL961" s="534"/>
      <c r="AM961" s="534"/>
      <c r="AN961" s="534"/>
      <c r="AO961" s="534"/>
      <c r="AP961" s="981"/>
      <c r="AQ961" s="981"/>
      <c r="AR961" s="534"/>
      <c r="AS961" s="534"/>
    </row>
    <row r="962" spans="1:45" x14ac:dyDescent="0.25">
      <c r="A962" s="587"/>
      <c r="AD962" s="534"/>
      <c r="AE962" s="534"/>
      <c r="AF962" s="534"/>
      <c r="AG962" s="534"/>
      <c r="AH962" s="534"/>
      <c r="AI962" s="534"/>
      <c r="AJ962" s="534"/>
      <c r="AK962" s="534"/>
      <c r="AL962" s="534"/>
      <c r="AM962" s="534"/>
      <c r="AN962" s="534"/>
      <c r="AO962" s="534"/>
      <c r="AP962" s="981"/>
      <c r="AQ962" s="981"/>
      <c r="AR962" s="534"/>
      <c r="AS962" s="534"/>
    </row>
    <row r="963" spans="1:45" x14ac:dyDescent="0.25">
      <c r="A963" s="587"/>
      <c r="AD963" s="534"/>
      <c r="AE963" s="534"/>
      <c r="AF963" s="534"/>
      <c r="AG963" s="534"/>
      <c r="AH963" s="534"/>
      <c r="AI963" s="534"/>
      <c r="AJ963" s="534"/>
      <c r="AK963" s="534"/>
      <c r="AL963" s="534"/>
      <c r="AM963" s="534"/>
      <c r="AN963" s="534"/>
      <c r="AO963" s="534"/>
      <c r="AP963" s="981"/>
      <c r="AQ963" s="981"/>
      <c r="AR963" s="534"/>
      <c r="AS963" s="534"/>
    </row>
    <row r="964" spans="1:45" x14ac:dyDescent="0.25">
      <c r="A964" s="587"/>
      <c r="AD964" s="534"/>
      <c r="AE964" s="534"/>
      <c r="AF964" s="534"/>
      <c r="AG964" s="534"/>
      <c r="AH964" s="534"/>
      <c r="AI964" s="534"/>
      <c r="AJ964" s="534"/>
      <c r="AK964" s="534"/>
      <c r="AL964" s="534"/>
      <c r="AM964" s="534"/>
      <c r="AN964" s="534"/>
      <c r="AO964" s="534"/>
      <c r="AP964" s="981"/>
      <c r="AQ964" s="981"/>
      <c r="AR964" s="534"/>
      <c r="AS964" s="534"/>
    </row>
    <row r="965" spans="1:45" x14ac:dyDescent="0.25">
      <c r="A965" s="587"/>
      <c r="AD965" s="534"/>
      <c r="AE965" s="534"/>
      <c r="AF965" s="534"/>
      <c r="AG965" s="534"/>
      <c r="AH965" s="534"/>
      <c r="AI965" s="534"/>
      <c r="AJ965" s="534"/>
      <c r="AK965" s="534"/>
      <c r="AL965" s="534"/>
      <c r="AM965" s="534"/>
      <c r="AN965" s="534"/>
      <c r="AO965" s="534"/>
      <c r="AP965" s="981"/>
      <c r="AQ965" s="981"/>
      <c r="AR965" s="534"/>
      <c r="AS965" s="534"/>
    </row>
    <row r="966" spans="1:45" x14ac:dyDescent="0.25">
      <c r="A966" s="587"/>
      <c r="AD966" s="534"/>
      <c r="AE966" s="534"/>
      <c r="AF966" s="534"/>
      <c r="AG966" s="534"/>
      <c r="AH966" s="534"/>
      <c r="AI966" s="534"/>
      <c r="AJ966" s="534"/>
      <c r="AK966" s="534"/>
      <c r="AL966" s="534"/>
      <c r="AM966" s="534"/>
      <c r="AN966" s="534"/>
      <c r="AO966" s="534"/>
      <c r="AP966" s="981"/>
      <c r="AQ966" s="981"/>
      <c r="AR966" s="534"/>
      <c r="AS966" s="534"/>
    </row>
    <row r="967" spans="1:45" x14ac:dyDescent="0.25">
      <c r="A967" s="587"/>
      <c r="AD967" s="534"/>
      <c r="AE967" s="534"/>
      <c r="AF967" s="534"/>
      <c r="AG967" s="534"/>
      <c r="AH967" s="534"/>
      <c r="AI967" s="534"/>
      <c r="AJ967" s="534"/>
      <c r="AK967" s="534"/>
      <c r="AL967" s="534"/>
      <c r="AM967" s="534"/>
      <c r="AN967" s="534"/>
      <c r="AO967" s="534"/>
      <c r="AP967" s="981"/>
      <c r="AQ967" s="981"/>
      <c r="AR967" s="534"/>
      <c r="AS967" s="534"/>
    </row>
    <row r="968" spans="1:45" x14ac:dyDescent="0.25">
      <c r="A968" s="587"/>
      <c r="AD968" s="534"/>
      <c r="AE968" s="534"/>
      <c r="AF968" s="534"/>
      <c r="AG968" s="534"/>
      <c r="AH968" s="534"/>
      <c r="AI968" s="534"/>
      <c r="AJ968" s="534"/>
      <c r="AK968" s="534"/>
      <c r="AL968" s="534"/>
      <c r="AM968" s="534"/>
      <c r="AN968" s="534"/>
      <c r="AO968" s="534"/>
      <c r="AP968" s="981"/>
      <c r="AQ968" s="981"/>
      <c r="AR968" s="534"/>
      <c r="AS968" s="534"/>
    </row>
    <row r="969" spans="1:45" x14ac:dyDescent="0.25">
      <c r="A969" s="587"/>
      <c r="AD969" s="534"/>
      <c r="AE969" s="534"/>
      <c r="AF969" s="534"/>
      <c r="AG969" s="534"/>
      <c r="AH969" s="534"/>
      <c r="AI969" s="534"/>
      <c r="AJ969" s="534"/>
      <c r="AK969" s="534"/>
      <c r="AL969" s="534"/>
      <c r="AM969" s="534"/>
      <c r="AN969" s="534"/>
      <c r="AO969" s="534"/>
      <c r="AP969" s="981"/>
      <c r="AQ969" s="981"/>
      <c r="AR969" s="534"/>
      <c r="AS969" s="534"/>
    </row>
    <row r="970" spans="1:45" x14ac:dyDescent="0.25">
      <c r="A970" s="587"/>
      <c r="AD970" s="534"/>
      <c r="AE970" s="534"/>
      <c r="AF970" s="534"/>
      <c r="AG970" s="534"/>
      <c r="AH970" s="534"/>
      <c r="AI970" s="534"/>
      <c r="AJ970" s="534"/>
      <c r="AK970" s="534"/>
      <c r="AL970" s="534"/>
      <c r="AM970" s="534"/>
      <c r="AN970" s="534"/>
      <c r="AO970" s="534"/>
      <c r="AP970" s="981"/>
      <c r="AQ970" s="981"/>
      <c r="AR970" s="534"/>
      <c r="AS970" s="534"/>
    </row>
    <row r="971" spans="1:45" x14ac:dyDescent="0.25">
      <c r="A971" s="587"/>
      <c r="AD971" s="534"/>
      <c r="AE971" s="534"/>
      <c r="AF971" s="534"/>
      <c r="AG971" s="534"/>
      <c r="AH971" s="534"/>
      <c r="AI971" s="534"/>
      <c r="AJ971" s="534"/>
      <c r="AK971" s="534"/>
      <c r="AL971" s="534"/>
      <c r="AM971" s="534"/>
      <c r="AN971" s="534"/>
      <c r="AO971" s="534"/>
      <c r="AP971" s="981"/>
      <c r="AQ971" s="981"/>
      <c r="AR971" s="534"/>
      <c r="AS971" s="534"/>
    </row>
    <row r="972" spans="1:45" x14ac:dyDescent="0.25">
      <c r="A972" s="587"/>
      <c r="AD972" s="534"/>
      <c r="AE972" s="534"/>
      <c r="AF972" s="534"/>
      <c r="AG972" s="534"/>
      <c r="AH972" s="534"/>
      <c r="AI972" s="534"/>
      <c r="AJ972" s="534"/>
      <c r="AK972" s="534"/>
      <c r="AL972" s="534"/>
      <c r="AM972" s="534"/>
      <c r="AN972" s="534"/>
      <c r="AO972" s="534"/>
      <c r="AP972" s="981"/>
      <c r="AQ972" s="981"/>
      <c r="AR972" s="534"/>
      <c r="AS972" s="534"/>
    </row>
    <row r="973" spans="1:45" x14ac:dyDescent="0.25">
      <c r="A973" s="587"/>
      <c r="AD973" s="534"/>
      <c r="AE973" s="534"/>
      <c r="AF973" s="534"/>
      <c r="AG973" s="534"/>
      <c r="AH973" s="534"/>
      <c r="AI973" s="534"/>
      <c r="AJ973" s="534"/>
      <c r="AK973" s="534"/>
      <c r="AL973" s="534"/>
      <c r="AM973" s="534"/>
      <c r="AN973" s="534"/>
      <c r="AO973" s="534"/>
      <c r="AP973" s="981"/>
      <c r="AQ973" s="981"/>
      <c r="AR973" s="534"/>
      <c r="AS973" s="534"/>
    </row>
    <row r="974" spans="1:45" x14ac:dyDescent="0.25">
      <c r="A974" s="587"/>
      <c r="AD974" s="534"/>
      <c r="AE974" s="534"/>
      <c r="AF974" s="534"/>
      <c r="AG974" s="534"/>
      <c r="AH974" s="534"/>
      <c r="AI974" s="534"/>
      <c r="AJ974" s="534"/>
      <c r="AK974" s="534"/>
      <c r="AL974" s="534"/>
      <c r="AM974" s="534"/>
      <c r="AN974" s="534"/>
      <c r="AO974" s="534"/>
      <c r="AP974" s="981"/>
      <c r="AQ974" s="981"/>
      <c r="AR974" s="534"/>
      <c r="AS974" s="534"/>
    </row>
    <row r="975" spans="1:45" x14ac:dyDescent="0.25">
      <c r="A975" s="587"/>
      <c r="AD975" s="534"/>
      <c r="AE975" s="534"/>
      <c r="AF975" s="534"/>
      <c r="AG975" s="534"/>
      <c r="AH975" s="534"/>
      <c r="AI975" s="534"/>
      <c r="AJ975" s="534"/>
      <c r="AK975" s="534"/>
      <c r="AL975" s="534"/>
      <c r="AM975" s="534"/>
      <c r="AN975" s="534"/>
      <c r="AO975" s="534"/>
      <c r="AP975" s="981"/>
      <c r="AQ975" s="981"/>
      <c r="AR975" s="534"/>
      <c r="AS975" s="534"/>
    </row>
    <row r="976" spans="1:45" x14ac:dyDescent="0.25">
      <c r="A976" s="587"/>
      <c r="AD976" s="534"/>
      <c r="AE976" s="534"/>
      <c r="AF976" s="534"/>
      <c r="AG976" s="534"/>
      <c r="AH976" s="534"/>
      <c r="AI976" s="534"/>
      <c r="AJ976" s="534"/>
      <c r="AK976" s="534"/>
      <c r="AL976" s="534"/>
      <c r="AM976" s="534"/>
      <c r="AN976" s="534"/>
      <c r="AO976" s="534"/>
      <c r="AP976" s="981"/>
      <c r="AQ976" s="981"/>
      <c r="AR976" s="534"/>
      <c r="AS976" s="534"/>
    </row>
    <row r="977" spans="1:45" x14ac:dyDescent="0.25">
      <c r="A977" s="587"/>
      <c r="AD977" s="534"/>
      <c r="AE977" s="534"/>
      <c r="AF977" s="534"/>
      <c r="AG977" s="534"/>
      <c r="AH977" s="534"/>
      <c r="AI977" s="534"/>
      <c r="AJ977" s="534"/>
      <c r="AK977" s="534"/>
      <c r="AL977" s="534"/>
      <c r="AM977" s="534"/>
      <c r="AN977" s="534"/>
      <c r="AO977" s="534"/>
      <c r="AP977" s="981"/>
      <c r="AQ977" s="981"/>
      <c r="AR977" s="534"/>
      <c r="AS977" s="534"/>
    </row>
    <row r="978" spans="1:45" x14ac:dyDescent="0.25">
      <c r="A978" s="587"/>
      <c r="AD978" s="534"/>
      <c r="AE978" s="534"/>
      <c r="AF978" s="534"/>
      <c r="AG978" s="534"/>
      <c r="AH978" s="534"/>
      <c r="AI978" s="534"/>
      <c r="AJ978" s="534"/>
      <c r="AK978" s="534"/>
      <c r="AL978" s="534"/>
      <c r="AM978" s="534"/>
      <c r="AN978" s="534"/>
      <c r="AO978" s="534"/>
      <c r="AP978" s="981"/>
      <c r="AQ978" s="981"/>
      <c r="AR978" s="534"/>
      <c r="AS978" s="534"/>
    </row>
    <row r="979" spans="1:45" x14ac:dyDescent="0.25">
      <c r="A979" s="587"/>
      <c r="AD979" s="534"/>
      <c r="AE979" s="534"/>
      <c r="AF979" s="534"/>
      <c r="AG979" s="534"/>
      <c r="AH979" s="534"/>
      <c r="AI979" s="534"/>
      <c r="AJ979" s="534"/>
      <c r="AK979" s="534"/>
      <c r="AL979" s="534"/>
      <c r="AM979" s="534"/>
      <c r="AN979" s="534"/>
      <c r="AO979" s="534"/>
      <c r="AP979" s="981"/>
      <c r="AQ979" s="981"/>
      <c r="AR979" s="534"/>
      <c r="AS979" s="534"/>
    </row>
    <row r="980" spans="1:45" x14ac:dyDescent="0.25">
      <c r="A980" s="587"/>
      <c r="AD980" s="534"/>
      <c r="AE980" s="534"/>
      <c r="AF980" s="534"/>
      <c r="AG980" s="534"/>
      <c r="AH980" s="534"/>
      <c r="AI980" s="534"/>
      <c r="AJ980" s="534"/>
      <c r="AK980" s="534"/>
      <c r="AL980" s="534"/>
      <c r="AM980" s="534"/>
      <c r="AN980" s="534"/>
      <c r="AO980" s="534"/>
      <c r="AP980" s="981"/>
      <c r="AQ980" s="981"/>
      <c r="AR980" s="534"/>
      <c r="AS980" s="534"/>
    </row>
    <row r="981" spans="1:45" x14ac:dyDescent="0.25">
      <c r="A981" s="587"/>
      <c r="AD981" s="534"/>
      <c r="AE981" s="534"/>
      <c r="AF981" s="534"/>
      <c r="AG981" s="534"/>
      <c r="AH981" s="534"/>
      <c r="AI981" s="534"/>
      <c r="AJ981" s="534"/>
      <c r="AK981" s="534"/>
      <c r="AL981" s="534"/>
      <c r="AM981" s="534"/>
      <c r="AN981" s="534"/>
      <c r="AO981" s="534"/>
      <c r="AP981" s="981"/>
      <c r="AQ981" s="981"/>
      <c r="AR981" s="534"/>
      <c r="AS981" s="534"/>
    </row>
    <row r="982" spans="1:45" x14ac:dyDescent="0.25">
      <c r="A982" s="587"/>
      <c r="AD982" s="534"/>
      <c r="AE982" s="534"/>
      <c r="AF982" s="534"/>
      <c r="AG982" s="534"/>
      <c r="AH982" s="534"/>
      <c r="AI982" s="534"/>
      <c r="AJ982" s="534"/>
      <c r="AK982" s="534"/>
      <c r="AL982" s="534"/>
      <c r="AM982" s="534"/>
      <c r="AN982" s="534"/>
      <c r="AO982" s="534"/>
      <c r="AP982" s="981"/>
      <c r="AQ982" s="981"/>
      <c r="AR982" s="534"/>
      <c r="AS982" s="534"/>
    </row>
    <row r="983" spans="1:45" x14ac:dyDescent="0.25">
      <c r="A983" s="587"/>
      <c r="AD983" s="534"/>
      <c r="AE983" s="534"/>
      <c r="AF983" s="534"/>
      <c r="AG983" s="534"/>
      <c r="AH983" s="534"/>
      <c r="AI983" s="534"/>
      <c r="AJ983" s="534"/>
      <c r="AK983" s="534"/>
      <c r="AL983" s="534"/>
      <c r="AM983" s="534"/>
      <c r="AN983" s="534"/>
      <c r="AO983" s="534"/>
      <c r="AP983" s="981"/>
      <c r="AQ983" s="981"/>
      <c r="AR983" s="534"/>
      <c r="AS983" s="534"/>
    </row>
    <row r="984" spans="1:45" x14ac:dyDescent="0.25">
      <c r="A984" s="587"/>
      <c r="AD984" s="534"/>
      <c r="AE984" s="534"/>
      <c r="AF984" s="534"/>
      <c r="AG984" s="534"/>
      <c r="AH984" s="534"/>
      <c r="AI984" s="534"/>
      <c r="AJ984" s="534"/>
      <c r="AK984" s="534"/>
      <c r="AL984" s="534"/>
      <c r="AM984" s="534"/>
      <c r="AN984" s="534"/>
      <c r="AO984" s="534"/>
      <c r="AP984" s="981"/>
      <c r="AQ984" s="981"/>
      <c r="AR984" s="534"/>
      <c r="AS984" s="534"/>
    </row>
    <row r="985" spans="1:45" x14ac:dyDescent="0.25">
      <c r="A985" s="587"/>
      <c r="AD985" s="534"/>
      <c r="AE985" s="534"/>
      <c r="AF985" s="534"/>
      <c r="AG985" s="534"/>
      <c r="AH985" s="534"/>
      <c r="AI985" s="534"/>
      <c r="AJ985" s="534"/>
      <c r="AK985" s="534"/>
      <c r="AL985" s="534"/>
      <c r="AM985" s="534"/>
      <c r="AN985" s="534"/>
      <c r="AO985" s="534"/>
      <c r="AP985" s="981"/>
      <c r="AQ985" s="981"/>
      <c r="AR985" s="534"/>
      <c r="AS985" s="534"/>
    </row>
    <row r="986" spans="1:45" x14ac:dyDescent="0.25">
      <c r="A986" s="587"/>
      <c r="AD986" s="534"/>
      <c r="AE986" s="534"/>
      <c r="AF986" s="534"/>
      <c r="AG986" s="534"/>
      <c r="AH986" s="534"/>
      <c r="AI986" s="534"/>
      <c r="AJ986" s="534"/>
      <c r="AK986" s="534"/>
      <c r="AL986" s="534"/>
      <c r="AM986" s="534"/>
      <c r="AN986" s="534"/>
      <c r="AO986" s="534"/>
      <c r="AP986" s="981"/>
      <c r="AQ986" s="981"/>
      <c r="AR986" s="534"/>
      <c r="AS986" s="534"/>
    </row>
    <row r="987" spans="1:45" x14ac:dyDescent="0.25">
      <c r="A987" s="587"/>
      <c r="AD987" s="534"/>
      <c r="AE987" s="534"/>
      <c r="AF987" s="534"/>
      <c r="AG987" s="534"/>
      <c r="AH987" s="534"/>
      <c r="AI987" s="534"/>
      <c r="AJ987" s="534"/>
      <c r="AK987" s="534"/>
      <c r="AL987" s="534"/>
      <c r="AM987" s="534"/>
      <c r="AN987" s="534"/>
      <c r="AO987" s="534"/>
      <c r="AP987" s="981"/>
      <c r="AQ987" s="981"/>
      <c r="AR987" s="534"/>
      <c r="AS987" s="534"/>
    </row>
    <row r="988" spans="1:45" x14ac:dyDescent="0.25">
      <c r="A988" s="587"/>
      <c r="AD988" s="534"/>
      <c r="AE988" s="534"/>
      <c r="AF988" s="534"/>
      <c r="AG988" s="534"/>
      <c r="AH988" s="534"/>
      <c r="AI988" s="534"/>
      <c r="AJ988" s="534"/>
      <c r="AK988" s="534"/>
      <c r="AL988" s="534"/>
      <c r="AM988" s="534"/>
      <c r="AN988" s="534"/>
      <c r="AO988" s="534"/>
      <c r="AP988" s="981"/>
      <c r="AQ988" s="981"/>
      <c r="AR988" s="534"/>
      <c r="AS988" s="534"/>
    </row>
    <row r="989" spans="1:45" x14ac:dyDescent="0.25">
      <c r="A989" s="587"/>
      <c r="AD989" s="534"/>
      <c r="AE989" s="534"/>
      <c r="AF989" s="534"/>
      <c r="AG989" s="534"/>
      <c r="AH989" s="534"/>
      <c r="AI989" s="534"/>
      <c r="AJ989" s="534"/>
      <c r="AK989" s="534"/>
      <c r="AL989" s="534"/>
      <c r="AM989" s="534"/>
      <c r="AN989" s="534"/>
      <c r="AO989" s="534"/>
      <c r="AP989" s="981"/>
      <c r="AQ989" s="981"/>
      <c r="AR989" s="534"/>
      <c r="AS989" s="534"/>
    </row>
    <row r="990" spans="1:45" x14ac:dyDescent="0.25">
      <c r="A990" s="587"/>
      <c r="AD990" s="534"/>
      <c r="AE990" s="534"/>
      <c r="AF990" s="534"/>
      <c r="AG990" s="534"/>
      <c r="AH990" s="534"/>
      <c r="AI990" s="534"/>
      <c r="AJ990" s="534"/>
      <c r="AK990" s="534"/>
      <c r="AL990" s="534"/>
      <c r="AM990" s="534"/>
      <c r="AN990" s="534"/>
      <c r="AO990" s="534"/>
      <c r="AP990" s="981"/>
      <c r="AQ990" s="981"/>
      <c r="AR990" s="534"/>
      <c r="AS990" s="534"/>
    </row>
    <row r="991" spans="1:45" x14ac:dyDescent="0.25">
      <c r="A991" s="587"/>
      <c r="AD991" s="534"/>
      <c r="AE991" s="534"/>
      <c r="AF991" s="534"/>
      <c r="AG991" s="534"/>
      <c r="AH991" s="534"/>
      <c r="AI991" s="534"/>
      <c r="AJ991" s="534"/>
      <c r="AK991" s="534"/>
      <c r="AL991" s="534"/>
      <c r="AM991" s="534"/>
      <c r="AN991" s="534"/>
      <c r="AO991" s="534"/>
      <c r="AP991" s="981"/>
      <c r="AQ991" s="981"/>
      <c r="AR991" s="534"/>
      <c r="AS991" s="534"/>
    </row>
    <row r="992" spans="1:45" x14ac:dyDescent="0.25">
      <c r="A992" s="587"/>
      <c r="AD992" s="534"/>
      <c r="AE992" s="534"/>
      <c r="AF992" s="534"/>
      <c r="AG992" s="534"/>
      <c r="AH992" s="534"/>
      <c r="AI992" s="534"/>
      <c r="AJ992" s="534"/>
      <c r="AK992" s="534"/>
      <c r="AL992" s="534"/>
      <c r="AM992" s="534"/>
      <c r="AN992" s="534"/>
      <c r="AO992" s="534"/>
      <c r="AP992" s="981"/>
      <c r="AQ992" s="981"/>
      <c r="AR992" s="534"/>
      <c r="AS992" s="534"/>
    </row>
    <row r="993" spans="1:45" x14ac:dyDescent="0.25">
      <c r="A993" s="587"/>
      <c r="AD993" s="534"/>
      <c r="AE993" s="534"/>
      <c r="AF993" s="534"/>
      <c r="AG993" s="534"/>
      <c r="AH993" s="534"/>
      <c r="AI993" s="534"/>
      <c r="AJ993" s="534"/>
      <c r="AK993" s="534"/>
      <c r="AL993" s="534"/>
      <c r="AM993" s="534"/>
      <c r="AN993" s="534"/>
      <c r="AO993" s="534"/>
      <c r="AP993" s="981"/>
      <c r="AQ993" s="981"/>
      <c r="AR993" s="534"/>
      <c r="AS993" s="534"/>
    </row>
    <row r="994" spans="1:45" x14ac:dyDescent="0.25">
      <c r="A994" s="587"/>
      <c r="AD994" s="534"/>
      <c r="AE994" s="534"/>
      <c r="AF994" s="534"/>
      <c r="AG994" s="534"/>
      <c r="AH994" s="534"/>
      <c r="AI994" s="534"/>
      <c r="AJ994" s="534"/>
      <c r="AK994" s="534"/>
      <c r="AL994" s="534"/>
      <c r="AM994" s="534"/>
      <c r="AN994" s="534"/>
      <c r="AO994" s="534"/>
      <c r="AP994" s="981"/>
      <c r="AQ994" s="981"/>
      <c r="AR994" s="534"/>
      <c r="AS994" s="534"/>
    </row>
    <row r="995" spans="1:45" x14ac:dyDescent="0.25">
      <c r="A995" s="587"/>
      <c r="AD995" s="534"/>
      <c r="AE995" s="534"/>
      <c r="AF995" s="534"/>
      <c r="AG995" s="534"/>
      <c r="AH995" s="534"/>
      <c r="AI995" s="534"/>
      <c r="AJ995" s="534"/>
      <c r="AK995" s="534"/>
      <c r="AL995" s="534"/>
      <c r="AM995" s="534"/>
      <c r="AN995" s="534"/>
      <c r="AO995" s="534"/>
      <c r="AP995" s="981"/>
      <c r="AQ995" s="981"/>
      <c r="AR995" s="534"/>
      <c r="AS995" s="534"/>
    </row>
    <row r="996" spans="1:45" x14ac:dyDescent="0.25">
      <c r="A996" s="587"/>
      <c r="AD996" s="534"/>
      <c r="AE996" s="534"/>
      <c r="AF996" s="534"/>
      <c r="AG996" s="534"/>
      <c r="AH996" s="534"/>
      <c r="AI996" s="534"/>
      <c r="AJ996" s="534"/>
      <c r="AK996" s="534"/>
      <c r="AL996" s="534"/>
      <c r="AM996" s="534"/>
      <c r="AN996" s="534"/>
      <c r="AO996" s="534"/>
      <c r="AP996" s="981"/>
      <c r="AQ996" s="981"/>
      <c r="AR996" s="534"/>
      <c r="AS996" s="534"/>
    </row>
    <row r="997" spans="1:45" x14ac:dyDescent="0.25">
      <c r="A997" s="587"/>
      <c r="AD997" s="534"/>
      <c r="AE997" s="534"/>
      <c r="AF997" s="534"/>
      <c r="AG997" s="534"/>
      <c r="AH997" s="534"/>
      <c r="AI997" s="534"/>
      <c r="AJ997" s="534"/>
      <c r="AK997" s="534"/>
      <c r="AL997" s="534"/>
      <c r="AM997" s="534"/>
      <c r="AN997" s="534"/>
      <c r="AO997" s="534"/>
      <c r="AP997" s="981"/>
      <c r="AQ997" s="981"/>
      <c r="AR997" s="534"/>
      <c r="AS997" s="534"/>
    </row>
    <row r="998" spans="1:45" x14ac:dyDescent="0.25">
      <c r="A998" s="587"/>
      <c r="AD998" s="534"/>
      <c r="AE998" s="534"/>
      <c r="AF998" s="534"/>
      <c r="AG998" s="534"/>
      <c r="AH998" s="534"/>
      <c r="AI998" s="534"/>
      <c r="AJ998" s="534"/>
      <c r="AK998" s="534"/>
      <c r="AL998" s="534"/>
      <c r="AM998" s="534"/>
      <c r="AN998" s="534"/>
      <c r="AO998" s="534"/>
      <c r="AP998" s="981"/>
      <c r="AQ998" s="981"/>
      <c r="AR998" s="534"/>
      <c r="AS998" s="534"/>
    </row>
    <row r="999" spans="1:45" x14ac:dyDescent="0.25">
      <c r="A999" s="587"/>
      <c r="AD999" s="534"/>
      <c r="AE999" s="534"/>
      <c r="AF999" s="534"/>
      <c r="AG999" s="534"/>
      <c r="AH999" s="534"/>
      <c r="AI999" s="534"/>
      <c r="AJ999" s="534"/>
      <c r="AK999" s="534"/>
      <c r="AL999" s="534"/>
      <c r="AM999" s="534"/>
      <c r="AN999" s="534"/>
      <c r="AO999" s="534"/>
      <c r="AP999" s="981"/>
      <c r="AQ999" s="981"/>
      <c r="AR999" s="534"/>
      <c r="AS999" s="534"/>
    </row>
    <row r="1000" spans="1:45" x14ac:dyDescent="0.25">
      <c r="A1000" s="626"/>
      <c r="AD1000" s="534"/>
      <c r="AE1000" s="534"/>
      <c r="AF1000" s="534"/>
      <c r="AG1000" s="534"/>
      <c r="AH1000" s="534"/>
      <c r="AI1000" s="534"/>
      <c r="AJ1000" s="534"/>
      <c r="AK1000" s="534"/>
      <c r="AL1000" s="534"/>
      <c r="AM1000" s="534"/>
      <c r="AN1000" s="534"/>
      <c r="AO1000" s="534"/>
      <c r="AP1000" s="981"/>
      <c r="AQ1000" s="981"/>
      <c r="AR1000" s="534"/>
      <c r="AS1000" s="534"/>
    </row>
    <row r="1001" spans="1:45" x14ac:dyDescent="0.25">
      <c r="A1001" s="587"/>
      <c r="AD1001" s="534"/>
      <c r="AE1001" s="534"/>
      <c r="AF1001" s="534"/>
      <c r="AG1001" s="534"/>
      <c r="AH1001" s="534"/>
      <c r="AI1001" s="534"/>
      <c r="AJ1001" s="534"/>
      <c r="AK1001" s="534"/>
      <c r="AL1001" s="534"/>
      <c r="AM1001" s="534"/>
      <c r="AN1001" s="534"/>
      <c r="AO1001" s="534"/>
      <c r="AP1001" s="981"/>
      <c r="AQ1001" s="981"/>
      <c r="AR1001" s="534"/>
      <c r="AS1001" s="534"/>
    </row>
    <row r="1002" spans="1:45" x14ac:dyDescent="0.25">
      <c r="A1002" s="587"/>
      <c r="AD1002" s="534"/>
      <c r="AE1002" s="534"/>
      <c r="AF1002" s="534"/>
      <c r="AG1002" s="534"/>
      <c r="AH1002" s="534"/>
      <c r="AI1002" s="534"/>
      <c r="AJ1002" s="534"/>
      <c r="AK1002" s="534"/>
      <c r="AL1002" s="534"/>
      <c r="AM1002" s="534"/>
      <c r="AN1002" s="534"/>
      <c r="AO1002" s="534"/>
      <c r="AP1002" s="981"/>
      <c r="AQ1002" s="981"/>
      <c r="AR1002" s="534"/>
      <c r="AS1002" s="534"/>
    </row>
    <row r="1003" spans="1:45" x14ac:dyDescent="0.25">
      <c r="A1003" s="587"/>
      <c r="AD1003" s="534"/>
      <c r="AE1003" s="534"/>
      <c r="AF1003" s="534"/>
      <c r="AG1003" s="534"/>
      <c r="AH1003" s="534"/>
      <c r="AI1003" s="534"/>
      <c r="AJ1003" s="534"/>
      <c r="AK1003" s="534"/>
      <c r="AL1003" s="534"/>
      <c r="AM1003" s="534"/>
      <c r="AN1003" s="534"/>
      <c r="AO1003" s="534"/>
      <c r="AP1003" s="981"/>
      <c r="AQ1003" s="981"/>
      <c r="AR1003" s="534"/>
      <c r="AS1003" s="534"/>
    </row>
    <row r="1004" spans="1:45" x14ac:dyDescent="0.25">
      <c r="A1004" s="587"/>
      <c r="AD1004" s="534"/>
      <c r="AE1004" s="534"/>
      <c r="AF1004" s="534"/>
      <c r="AG1004" s="534"/>
      <c r="AH1004" s="534"/>
      <c r="AI1004" s="534"/>
      <c r="AJ1004" s="534"/>
      <c r="AK1004" s="534"/>
      <c r="AL1004" s="534"/>
      <c r="AM1004" s="534"/>
      <c r="AN1004" s="534"/>
      <c r="AO1004" s="534"/>
      <c r="AP1004" s="981"/>
      <c r="AQ1004" s="981"/>
      <c r="AR1004" s="534"/>
      <c r="AS1004" s="534"/>
    </row>
    <row r="1005" spans="1:45" x14ac:dyDescent="0.25">
      <c r="A1005" s="587"/>
      <c r="AD1005" s="534"/>
      <c r="AE1005" s="534"/>
      <c r="AF1005" s="534"/>
      <c r="AG1005" s="534"/>
      <c r="AH1005" s="534"/>
      <c r="AI1005" s="534"/>
      <c r="AJ1005" s="534"/>
      <c r="AK1005" s="534"/>
      <c r="AL1005" s="534"/>
      <c r="AM1005" s="534"/>
      <c r="AN1005" s="534"/>
      <c r="AO1005" s="534"/>
      <c r="AP1005" s="981"/>
      <c r="AQ1005" s="981"/>
      <c r="AR1005" s="534"/>
      <c r="AS1005" s="534"/>
    </row>
    <row r="1006" spans="1:45" x14ac:dyDescent="0.25">
      <c r="A1006" s="587"/>
      <c r="AD1006" s="534"/>
      <c r="AE1006" s="534"/>
      <c r="AF1006" s="534"/>
      <c r="AG1006" s="534"/>
      <c r="AH1006" s="534"/>
      <c r="AI1006" s="534"/>
      <c r="AJ1006" s="534"/>
      <c r="AK1006" s="534"/>
      <c r="AL1006" s="534"/>
      <c r="AM1006" s="534"/>
      <c r="AN1006" s="534"/>
      <c r="AO1006" s="534"/>
      <c r="AP1006" s="981"/>
      <c r="AQ1006" s="981"/>
      <c r="AR1006" s="534"/>
      <c r="AS1006" s="534"/>
    </row>
    <row r="1007" spans="1:45" x14ac:dyDescent="0.25">
      <c r="A1007" s="587"/>
      <c r="AD1007" s="534"/>
      <c r="AE1007" s="534"/>
      <c r="AF1007" s="534"/>
      <c r="AG1007" s="534"/>
      <c r="AH1007" s="534"/>
      <c r="AI1007" s="534"/>
      <c r="AJ1007" s="534"/>
      <c r="AK1007" s="534"/>
      <c r="AL1007" s="534"/>
      <c r="AM1007" s="534"/>
      <c r="AN1007" s="534"/>
      <c r="AO1007" s="534"/>
      <c r="AP1007" s="981"/>
      <c r="AQ1007" s="981"/>
      <c r="AR1007" s="534"/>
      <c r="AS1007" s="534"/>
    </row>
    <row r="1008" spans="1:45" x14ac:dyDescent="0.25">
      <c r="A1008" s="587"/>
      <c r="AD1008" s="534"/>
      <c r="AE1008" s="534"/>
      <c r="AF1008" s="534"/>
      <c r="AG1008" s="534"/>
      <c r="AH1008" s="534"/>
      <c r="AI1008" s="534"/>
      <c r="AJ1008" s="534"/>
      <c r="AK1008" s="534"/>
      <c r="AL1008" s="534"/>
      <c r="AM1008" s="534"/>
      <c r="AN1008" s="534"/>
      <c r="AO1008" s="534"/>
      <c r="AP1008" s="981"/>
      <c r="AQ1008" s="981"/>
      <c r="AR1008" s="534"/>
      <c r="AS1008" s="534"/>
    </row>
    <row r="1009" spans="1:45" x14ac:dyDescent="0.25">
      <c r="A1009" s="587"/>
      <c r="AD1009" s="534"/>
      <c r="AE1009" s="534"/>
      <c r="AF1009" s="534"/>
      <c r="AG1009" s="534"/>
      <c r="AH1009" s="534"/>
      <c r="AI1009" s="534"/>
      <c r="AJ1009" s="534"/>
      <c r="AK1009" s="534"/>
      <c r="AL1009" s="534"/>
      <c r="AM1009" s="534"/>
      <c r="AN1009" s="534"/>
      <c r="AO1009" s="534"/>
      <c r="AP1009" s="981"/>
      <c r="AQ1009" s="981"/>
      <c r="AR1009" s="534"/>
      <c r="AS1009" s="534"/>
    </row>
    <row r="1010" spans="1:45" x14ac:dyDescent="0.25">
      <c r="A1010" s="587"/>
      <c r="AD1010" s="534"/>
      <c r="AE1010" s="534"/>
      <c r="AF1010" s="534"/>
      <c r="AG1010" s="534"/>
      <c r="AH1010" s="534"/>
      <c r="AI1010" s="534"/>
      <c r="AJ1010" s="534"/>
      <c r="AK1010" s="534"/>
      <c r="AL1010" s="534"/>
      <c r="AM1010" s="534"/>
      <c r="AN1010" s="534"/>
      <c r="AO1010" s="534"/>
      <c r="AP1010" s="981"/>
      <c r="AQ1010" s="981"/>
      <c r="AR1010" s="534"/>
      <c r="AS1010" s="534"/>
    </row>
    <row r="1011" spans="1:45" x14ac:dyDescent="0.25">
      <c r="A1011" s="587"/>
      <c r="AD1011" s="534"/>
      <c r="AE1011" s="534"/>
      <c r="AF1011" s="534"/>
      <c r="AG1011" s="534"/>
      <c r="AH1011" s="534"/>
      <c r="AI1011" s="534"/>
      <c r="AJ1011" s="534"/>
      <c r="AK1011" s="534"/>
      <c r="AL1011" s="534"/>
      <c r="AM1011" s="534"/>
      <c r="AN1011" s="534"/>
      <c r="AO1011" s="534"/>
      <c r="AP1011" s="981"/>
      <c r="AQ1011" s="981"/>
      <c r="AR1011" s="534"/>
      <c r="AS1011" s="534"/>
    </row>
    <row r="1012" spans="1:45" x14ac:dyDescent="0.25">
      <c r="A1012" s="587"/>
      <c r="AD1012" s="534"/>
      <c r="AE1012" s="534"/>
      <c r="AF1012" s="534"/>
      <c r="AG1012" s="534"/>
      <c r="AH1012" s="534"/>
      <c r="AI1012" s="534"/>
      <c r="AJ1012" s="534"/>
      <c r="AK1012" s="534"/>
      <c r="AL1012" s="534"/>
      <c r="AM1012" s="534"/>
      <c r="AN1012" s="534"/>
      <c r="AO1012" s="534"/>
      <c r="AP1012" s="981"/>
      <c r="AQ1012" s="981"/>
      <c r="AR1012" s="534"/>
      <c r="AS1012" s="534"/>
    </row>
    <row r="1013" spans="1:45" x14ac:dyDescent="0.25">
      <c r="A1013" s="587"/>
      <c r="AD1013" s="534"/>
      <c r="AE1013" s="534"/>
      <c r="AF1013" s="534"/>
      <c r="AG1013" s="534"/>
      <c r="AH1013" s="534"/>
      <c r="AI1013" s="534"/>
      <c r="AJ1013" s="534"/>
      <c r="AK1013" s="534"/>
      <c r="AL1013" s="534"/>
      <c r="AM1013" s="534"/>
      <c r="AN1013" s="534"/>
      <c r="AO1013" s="534"/>
      <c r="AP1013" s="981"/>
      <c r="AQ1013" s="981"/>
      <c r="AR1013" s="534"/>
      <c r="AS1013" s="534"/>
    </row>
    <row r="1014" spans="1:45" x14ac:dyDescent="0.25">
      <c r="A1014" s="587"/>
      <c r="AD1014" s="534"/>
      <c r="AE1014" s="534"/>
      <c r="AF1014" s="534"/>
      <c r="AG1014" s="534"/>
      <c r="AH1014" s="534"/>
      <c r="AI1014" s="534"/>
      <c r="AJ1014" s="534"/>
      <c r="AK1014" s="534"/>
      <c r="AL1014" s="534"/>
      <c r="AM1014" s="534"/>
      <c r="AN1014" s="534"/>
      <c r="AO1014" s="534"/>
      <c r="AP1014" s="981"/>
      <c r="AQ1014" s="981"/>
      <c r="AR1014" s="534"/>
      <c r="AS1014" s="534"/>
    </row>
    <row r="1015" spans="1:45" x14ac:dyDescent="0.25">
      <c r="A1015" s="587"/>
      <c r="AD1015" s="534"/>
      <c r="AE1015" s="534"/>
      <c r="AF1015" s="534"/>
      <c r="AG1015" s="534"/>
      <c r="AH1015" s="534"/>
      <c r="AI1015" s="534"/>
      <c r="AJ1015" s="534"/>
      <c r="AK1015" s="534"/>
      <c r="AL1015" s="534"/>
      <c r="AM1015" s="534"/>
      <c r="AN1015" s="534"/>
      <c r="AO1015" s="534"/>
      <c r="AP1015" s="981"/>
      <c r="AQ1015" s="981"/>
      <c r="AR1015" s="534"/>
      <c r="AS1015" s="534"/>
    </row>
    <row r="1016" spans="1:45" x14ac:dyDescent="0.25">
      <c r="A1016" s="587"/>
      <c r="AD1016" s="534"/>
      <c r="AE1016" s="534"/>
      <c r="AF1016" s="534"/>
      <c r="AG1016" s="534"/>
      <c r="AH1016" s="534"/>
      <c r="AI1016" s="534"/>
      <c r="AJ1016" s="534"/>
      <c r="AK1016" s="534"/>
      <c r="AL1016" s="534"/>
      <c r="AM1016" s="534"/>
      <c r="AN1016" s="534"/>
      <c r="AO1016" s="534"/>
      <c r="AP1016" s="981"/>
      <c r="AQ1016" s="981"/>
      <c r="AR1016" s="534"/>
      <c r="AS1016" s="534"/>
    </row>
    <row r="1017" spans="1:45" x14ac:dyDescent="0.25">
      <c r="A1017" s="587"/>
      <c r="AD1017" s="534"/>
      <c r="AE1017" s="534"/>
      <c r="AF1017" s="534"/>
      <c r="AG1017" s="534"/>
      <c r="AH1017" s="534"/>
      <c r="AI1017" s="534"/>
      <c r="AJ1017" s="534"/>
      <c r="AK1017" s="534"/>
      <c r="AL1017" s="534"/>
      <c r="AM1017" s="534"/>
      <c r="AN1017" s="534"/>
      <c r="AO1017" s="534"/>
      <c r="AP1017" s="981"/>
      <c r="AQ1017" s="981"/>
      <c r="AR1017" s="534"/>
      <c r="AS1017" s="534"/>
    </row>
    <row r="1018" spans="1:45" x14ac:dyDescent="0.25">
      <c r="A1018" s="587"/>
      <c r="AD1018" s="534"/>
      <c r="AE1018" s="534"/>
      <c r="AF1018" s="534"/>
      <c r="AG1018" s="534"/>
      <c r="AH1018" s="534"/>
      <c r="AI1018" s="534"/>
      <c r="AJ1018" s="534"/>
      <c r="AK1018" s="534"/>
      <c r="AL1018" s="534"/>
      <c r="AM1018" s="534"/>
      <c r="AN1018" s="534"/>
      <c r="AO1018" s="534"/>
      <c r="AP1018" s="981"/>
      <c r="AQ1018" s="981"/>
      <c r="AR1018" s="534"/>
      <c r="AS1018" s="534"/>
    </row>
    <row r="1019" spans="1:45" x14ac:dyDescent="0.25">
      <c r="A1019" s="587"/>
      <c r="AD1019" s="534"/>
      <c r="AE1019" s="534"/>
      <c r="AF1019" s="534"/>
      <c r="AG1019" s="534"/>
      <c r="AH1019" s="534"/>
      <c r="AI1019" s="534"/>
      <c r="AJ1019" s="534"/>
      <c r="AK1019" s="534"/>
      <c r="AL1019" s="534"/>
      <c r="AM1019" s="534"/>
      <c r="AN1019" s="534"/>
      <c r="AO1019" s="534"/>
      <c r="AP1019" s="981"/>
      <c r="AQ1019" s="981"/>
      <c r="AR1019" s="534"/>
      <c r="AS1019" s="534"/>
    </row>
    <row r="1020" spans="1:45" x14ac:dyDescent="0.25">
      <c r="A1020" s="587"/>
      <c r="AD1020" s="534"/>
      <c r="AE1020" s="534"/>
      <c r="AF1020" s="534"/>
      <c r="AG1020" s="534"/>
      <c r="AH1020" s="534"/>
      <c r="AI1020" s="534"/>
      <c r="AJ1020" s="534"/>
      <c r="AK1020" s="534"/>
      <c r="AL1020" s="534"/>
      <c r="AM1020" s="534"/>
      <c r="AN1020" s="534"/>
      <c r="AO1020" s="534"/>
      <c r="AP1020" s="981"/>
      <c r="AQ1020" s="981"/>
      <c r="AR1020" s="534"/>
      <c r="AS1020" s="534"/>
    </row>
    <row r="1021" spans="1:45" x14ac:dyDescent="0.25">
      <c r="A1021" s="587"/>
      <c r="AD1021" s="534"/>
      <c r="AE1021" s="534"/>
      <c r="AF1021" s="534"/>
      <c r="AG1021" s="534"/>
      <c r="AH1021" s="534"/>
      <c r="AI1021" s="534"/>
      <c r="AJ1021" s="534"/>
      <c r="AK1021" s="534"/>
      <c r="AL1021" s="534"/>
      <c r="AM1021" s="534"/>
      <c r="AN1021" s="534"/>
      <c r="AO1021" s="534"/>
      <c r="AP1021" s="981"/>
      <c r="AQ1021" s="981"/>
      <c r="AR1021" s="534"/>
      <c r="AS1021" s="534"/>
    </row>
    <row r="1022" spans="1:45" x14ac:dyDescent="0.25">
      <c r="A1022" s="587"/>
      <c r="AD1022" s="534"/>
      <c r="AE1022" s="534"/>
      <c r="AF1022" s="534"/>
      <c r="AG1022" s="534"/>
      <c r="AH1022" s="534"/>
      <c r="AI1022" s="534"/>
      <c r="AJ1022" s="534"/>
      <c r="AK1022" s="534"/>
      <c r="AL1022" s="534"/>
      <c r="AM1022" s="534"/>
      <c r="AN1022" s="534"/>
      <c r="AO1022" s="534"/>
      <c r="AP1022" s="981"/>
      <c r="AQ1022" s="981"/>
      <c r="AR1022" s="534"/>
      <c r="AS1022" s="534"/>
    </row>
    <row r="1023" spans="1:45" x14ac:dyDescent="0.25">
      <c r="A1023" s="587"/>
      <c r="AD1023" s="534"/>
      <c r="AE1023" s="534"/>
      <c r="AF1023" s="534"/>
      <c r="AG1023" s="534"/>
      <c r="AH1023" s="534"/>
      <c r="AI1023" s="534"/>
      <c r="AJ1023" s="534"/>
      <c r="AK1023" s="534"/>
      <c r="AL1023" s="534"/>
      <c r="AM1023" s="534"/>
      <c r="AN1023" s="534"/>
      <c r="AO1023" s="534"/>
      <c r="AP1023" s="981"/>
      <c r="AQ1023" s="981"/>
      <c r="AR1023" s="534"/>
      <c r="AS1023" s="534"/>
    </row>
    <row r="1024" spans="1:45" x14ac:dyDescent="0.25">
      <c r="A1024" s="587"/>
      <c r="AD1024" s="534"/>
      <c r="AE1024" s="534"/>
      <c r="AF1024" s="534"/>
      <c r="AG1024" s="534"/>
      <c r="AH1024" s="534"/>
      <c r="AI1024" s="534"/>
      <c r="AJ1024" s="534"/>
      <c r="AK1024" s="534"/>
      <c r="AL1024" s="534"/>
      <c r="AM1024" s="534"/>
      <c r="AN1024" s="534"/>
      <c r="AO1024" s="534"/>
      <c r="AP1024" s="981"/>
      <c r="AQ1024" s="981"/>
      <c r="AR1024" s="534"/>
      <c r="AS1024" s="534"/>
    </row>
    <row r="1025" spans="1:45" x14ac:dyDescent="0.25">
      <c r="A1025" s="587"/>
      <c r="AD1025" s="534"/>
      <c r="AE1025" s="534"/>
      <c r="AF1025" s="534"/>
      <c r="AG1025" s="534"/>
      <c r="AH1025" s="534"/>
      <c r="AI1025" s="534"/>
      <c r="AJ1025" s="534"/>
      <c r="AK1025" s="534"/>
      <c r="AL1025" s="534"/>
      <c r="AM1025" s="534"/>
      <c r="AN1025" s="534"/>
      <c r="AO1025" s="534"/>
      <c r="AP1025" s="981"/>
      <c r="AQ1025" s="981"/>
      <c r="AR1025" s="534"/>
      <c r="AS1025" s="534"/>
    </row>
    <row r="1026" spans="1:45" x14ac:dyDescent="0.25">
      <c r="A1026" s="587"/>
      <c r="AD1026" s="534"/>
      <c r="AE1026" s="534"/>
      <c r="AF1026" s="534"/>
      <c r="AG1026" s="534"/>
      <c r="AH1026" s="534"/>
      <c r="AI1026" s="534"/>
      <c r="AJ1026" s="534"/>
      <c r="AK1026" s="534"/>
      <c r="AL1026" s="534"/>
      <c r="AM1026" s="534"/>
      <c r="AN1026" s="534"/>
      <c r="AO1026" s="534"/>
      <c r="AP1026" s="981"/>
      <c r="AQ1026" s="981"/>
      <c r="AR1026" s="534"/>
      <c r="AS1026" s="534"/>
    </row>
    <row r="1027" spans="1:45" x14ac:dyDescent="0.25">
      <c r="A1027" s="587"/>
      <c r="AD1027" s="534"/>
      <c r="AE1027" s="534"/>
      <c r="AF1027" s="534"/>
      <c r="AG1027" s="534"/>
      <c r="AH1027" s="534"/>
      <c r="AI1027" s="534"/>
      <c r="AJ1027" s="534"/>
      <c r="AK1027" s="534"/>
      <c r="AL1027" s="534"/>
      <c r="AM1027" s="534"/>
      <c r="AN1027" s="534"/>
      <c r="AO1027" s="534"/>
      <c r="AP1027" s="981"/>
      <c r="AQ1027" s="981"/>
      <c r="AR1027" s="534"/>
      <c r="AS1027" s="534"/>
    </row>
    <row r="1028" spans="1:45" x14ac:dyDescent="0.25">
      <c r="A1028" s="587"/>
      <c r="AD1028" s="534"/>
      <c r="AE1028" s="534"/>
      <c r="AF1028" s="534"/>
      <c r="AG1028" s="534"/>
      <c r="AH1028" s="534"/>
      <c r="AI1028" s="534"/>
      <c r="AJ1028" s="534"/>
      <c r="AK1028" s="534"/>
      <c r="AL1028" s="534"/>
      <c r="AM1028" s="534"/>
      <c r="AN1028" s="534"/>
      <c r="AO1028" s="534"/>
      <c r="AP1028" s="981"/>
      <c r="AQ1028" s="981"/>
      <c r="AR1028" s="534"/>
      <c r="AS1028" s="534"/>
    </row>
    <row r="1029" spans="1:45" x14ac:dyDescent="0.25">
      <c r="A1029" s="587"/>
      <c r="AD1029" s="534"/>
      <c r="AE1029" s="534"/>
      <c r="AF1029" s="534"/>
      <c r="AG1029" s="534"/>
      <c r="AH1029" s="534"/>
      <c r="AI1029" s="534"/>
      <c r="AJ1029" s="534"/>
      <c r="AK1029" s="534"/>
      <c r="AL1029" s="534"/>
      <c r="AM1029" s="534"/>
      <c r="AN1029" s="534"/>
      <c r="AO1029" s="534"/>
      <c r="AP1029" s="981"/>
      <c r="AQ1029" s="981"/>
      <c r="AR1029" s="534"/>
      <c r="AS1029" s="534"/>
    </row>
    <row r="1030" spans="1:45" x14ac:dyDescent="0.25">
      <c r="A1030" s="587"/>
      <c r="AD1030" s="534"/>
      <c r="AE1030" s="534"/>
      <c r="AF1030" s="534"/>
      <c r="AG1030" s="534"/>
      <c r="AH1030" s="534"/>
      <c r="AI1030" s="534"/>
      <c r="AJ1030" s="534"/>
      <c r="AK1030" s="534"/>
      <c r="AL1030" s="534"/>
      <c r="AM1030" s="534"/>
      <c r="AN1030" s="534"/>
      <c r="AO1030" s="534"/>
      <c r="AP1030" s="981"/>
      <c r="AQ1030" s="981"/>
      <c r="AR1030" s="534"/>
      <c r="AS1030" s="534"/>
    </row>
    <row r="1031" spans="1:45" x14ac:dyDescent="0.25">
      <c r="A1031" s="587"/>
      <c r="AD1031" s="534"/>
      <c r="AE1031" s="534"/>
      <c r="AF1031" s="534"/>
      <c r="AG1031" s="534"/>
      <c r="AH1031" s="534"/>
      <c r="AI1031" s="534"/>
      <c r="AJ1031" s="534"/>
      <c r="AK1031" s="534"/>
      <c r="AL1031" s="534"/>
      <c r="AM1031" s="534"/>
      <c r="AN1031" s="534"/>
      <c r="AO1031" s="534"/>
      <c r="AP1031" s="981"/>
      <c r="AQ1031" s="981"/>
      <c r="AR1031" s="534"/>
      <c r="AS1031" s="534"/>
    </row>
    <row r="1032" spans="1:45" x14ac:dyDescent="0.25">
      <c r="A1032" s="587"/>
      <c r="AD1032" s="534"/>
      <c r="AE1032" s="534"/>
      <c r="AF1032" s="534"/>
      <c r="AG1032" s="534"/>
      <c r="AH1032" s="534"/>
      <c r="AI1032" s="534"/>
      <c r="AJ1032" s="534"/>
      <c r="AK1032" s="534"/>
      <c r="AL1032" s="534"/>
      <c r="AM1032" s="534"/>
      <c r="AN1032" s="534"/>
      <c r="AO1032" s="534"/>
      <c r="AP1032" s="981"/>
      <c r="AQ1032" s="981"/>
      <c r="AR1032" s="534"/>
      <c r="AS1032" s="534"/>
    </row>
    <row r="1033" spans="1:45" x14ac:dyDescent="0.25">
      <c r="A1033" s="587"/>
      <c r="AD1033" s="534"/>
      <c r="AE1033" s="534"/>
      <c r="AF1033" s="534"/>
      <c r="AG1033" s="534"/>
      <c r="AH1033" s="534"/>
      <c r="AI1033" s="534"/>
      <c r="AJ1033" s="534"/>
      <c r="AK1033" s="534"/>
      <c r="AL1033" s="534"/>
      <c r="AM1033" s="534"/>
      <c r="AN1033" s="534"/>
      <c r="AO1033" s="534"/>
      <c r="AP1033" s="981"/>
      <c r="AQ1033" s="981"/>
      <c r="AR1033" s="534"/>
      <c r="AS1033" s="534"/>
    </row>
    <row r="1034" spans="1:45" x14ac:dyDescent="0.25">
      <c r="A1034" s="587"/>
      <c r="AD1034" s="534"/>
      <c r="AE1034" s="534"/>
      <c r="AF1034" s="534"/>
      <c r="AG1034" s="534"/>
      <c r="AH1034" s="534"/>
      <c r="AI1034" s="534"/>
      <c r="AJ1034" s="534"/>
      <c r="AK1034" s="534"/>
      <c r="AL1034" s="534"/>
      <c r="AM1034" s="534"/>
      <c r="AN1034" s="534"/>
      <c r="AO1034" s="534"/>
      <c r="AP1034" s="981"/>
      <c r="AQ1034" s="981"/>
      <c r="AR1034" s="534"/>
      <c r="AS1034" s="534"/>
    </row>
    <row r="1035" spans="1:45" x14ac:dyDescent="0.25">
      <c r="A1035" s="587"/>
      <c r="AD1035" s="534"/>
      <c r="AE1035" s="534"/>
      <c r="AF1035" s="534"/>
      <c r="AG1035" s="534"/>
      <c r="AH1035" s="534"/>
      <c r="AI1035" s="534"/>
      <c r="AJ1035" s="534"/>
      <c r="AK1035" s="534"/>
      <c r="AL1035" s="534"/>
      <c r="AM1035" s="534"/>
      <c r="AN1035" s="534"/>
      <c r="AO1035" s="534"/>
      <c r="AP1035" s="981"/>
      <c r="AQ1035" s="981"/>
      <c r="AR1035" s="534"/>
      <c r="AS1035" s="534"/>
    </row>
    <row r="1036" spans="1:45" x14ac:dyDescent="0.25">
      <c r="A1036" s="587"/>
      <c r="AD1036" s="534"/>
      <c r="AE1036" s="534"/>
      <c r="AF1036" s="534"/>
      <c r="AG1036" s="534"/>
      <c r="AH1036" s="534"/>
      <c r="AI1036" s="534"/>
      <c r="AJ1036" s="534"/>
      <c r="AK1036" s="534"/>
      <c r="AL1036" s="534"/>
      <c r="AM1036" s="534"/>
      <c r="AN1036" s="534"/>
      <c r="AO1036" s="534"/>
      <c r="AP1036" s="981"/>
      <c r="AQ1036" s="981"/>
      <c r="AR1036" s="534"/>
      <c r="AS1036" s="534"/>
    </row>
    <row r="1037" spans="1:45" x14ac:dyDescent="0.25">
      <c r="A1037" s="587"/>
      <c r="AD1037" s="534"/>
      <c r="AE1037" s="534"/>
      <c r="AF1037" s="534"/>
      <c r="AG1037" s="534"/>
      <c r="AH1037" s="534"/>
      <c r="AI1037" s="534"/>
      <c r="AJ1037" s="534"/>
      <c r="AK1037" s="534"/>
      <c r="AL1037" s="534"/>
      <c r="AM1037" s="534"/>
      <c r="AN1037" s="534"/>
      <c r="AO1037" s="534"/>
      <c r="AP1037" s="981"/>
      <c r="AQ1037" s="981"/>
      <c r="AR1037" s="534"/>
      <c r="AS1037" s="534"/>
    </row>
    <row r="1038" spans="1:45" x14ac:dyDescent="0.25">
      <c r="A1038" s="587"/>
      <c r="AD1038" s="534"/>
      <c r="AE1038" s="534"/>
      <c r="AF1038" s="534"/>
      <c r="AG1038" s="534"/>
      <c r="AH1038" s="534"/>
      <c r="AI1038" s="534"/>
      <c r="AJ1038" s="534"/>
      <c r="AK1038" s="534"/>
      <c r="AL1038" s="534"/>
      <c r="AM1038" s="534"/>
      <c r="AN1038" s="534"/>
      <c r="AO1038" s="534"/>
      <c r="AP1038" s="981"/>
      <c r="AQ1038" s="981"/>
      <c r="AR1038" s="534"/>
      <c r="AS1038" s="534"/>
    </row>
    <row r="1039" spans="1:45" x14ac:dyDescent="0.25">
      <c r="A1039" s="587"/>
      <c r="AD1039" s="534"/>
      <c r="AE1039" s="534"/>
      <c r="AF1039" s="534"/>
      <c r="AG1039" s="534"/>
      <c r="AH1039" s="534"/>
      <c r="AI1039" s="534"/>
      <c r="AJ1039" s="534"/>
      <c r="AK1039" s="534"/>
      <c r="AL1039" s="534"/>
      <c r="AM1039" s="534"/>
      <c r="AN1039" s="534"/>
      <c r="AO1039" s="534"/>
      <c r="AP1039" s="981"/>
      <c r="AQ1039" s="981"/>
      <c r="AR1039" s="534"/>
      <c r="AS1039" s="534"/>
    </row>
    <row r="1040" spans="1:45" x14ac:dyDescent="0.25">
      <c r="A1040" s="587"/>
      <c r="AD1040" s="534"/>
      <c r="AE1040" s="534"/>
      <c r="AF1040" s="534"/>
      <c r="AG1040" s="534"/>
      <c r="AH1040" s="534"/>
      <c r="AI1040" s="534"/>
      <c r="AJ1040" s="534"/>
      <c r="AK1040" s="534"/>
      <c r="AL1040" s="534"/>
      <c r="AM1040" s="534"/>
      <c r="AN1040" s="534"/>
      <c r="AO1040" s="534"/>
      <c r="AP1040" s="981"/>
      <c r="AQ1040" s="981"/>
      <c r="AR1040" s="534"/>
      <c r="AS1040" s="534"/>
    </row>
    <row r="1041" spans="1:45" x14ac:dyDescent="0.25">
      <c r="A1041" s="587"/>
      <c r="AD1041" s="534"/>
      <c r="AE1041" s="534"/>
      <c r="AF1041" s="534"/>
      <c r="AG1041" s="534"/>
      <c r="AH1041" s="534"/>
      <c r="AI1041" s="534"/>
      <c r="AJ1041" s="534"/>
      <c r="AK1041" s="534"/>
      <c r="AL1041" s="534"/>
      <c r="AM1041" s="534"/>
      <c r="AN1041" s="534"/>
      <c r="AO1041" s="534"/>
      <c r="AP1041" s="981"/>
      <c r="AQ1041" s="981"/>
      <c r="AR1041" s="534"/>
      <c r="AS1041" s="534"/>
    </row>
    <row r="1042" spans="1:45" x14ac:dyDescent="0.25">
      <c r="A1042" s="587"/>
      <c r="AD1042" s="534"/>
      <c r="AE1042" s="534"/>
      <c r="AF1042" s="534"/>
      <c r="AG1042" s="534"/>
      <c r="AH1042" s="534"/>
      <c r="AI1042" s="534"/>
      <c r="AJ1042" s="534"/>
      <c r="AK1042" s="534"/>
      <c r="AL1042" s="534"/>
      <c r="AM1042" s="534"/>
      <c r="AN1042" s="534"/>
      <c r="AO1042" s="534"/>
      <c r="AP1042" s="981"/>
      <c r="AQ1042" s="981"/>
      <c r="AR1042" s="534"/>
      <c r="AS1042" s="534"/>
    </row>
    <row r="1043" spans="1:45" x14ac:dyDescent="0.25">
      <c r="A1043" s="587"/>
      <c r="AD1043" s="534"/>
      <c r="AE1043" s="534"/>
      <c r="AF1043" s="534"/>
      <c r="AG1043" s="534"/>
      <c r="AH1043" s="534"/>
      <c r="AI1043" s="534"/>
      <c r="AJ1043" s="534"/>
      <c r="AK1043" s="534"/>
      <c r="AL1043" s="534"/>
      <c r="AM1043" s="534"/>
      <c r="AN1043" s="534"/>
      <c r="AO1043" s="534"/>
      <c r="AP1043" s="981"/>
      <c r="AQ1043" s="981"/>
      <c r="AR1043" s="534"/>
      <c r="AS1043" s="534"/>
    </row>
    <row r="1044" spans="1:45" x14ac:dyDescent="0.25">
      <c r="A1044" s="587"/>
      <c r="AD1044" s="534"/>
      <c r="AE1044" s="534"/>
      <c r="AF1044" s="534"/>
      <c r="AG1044" s="534"/>
      <c r="AH1044" s="534"/>
      <c r="AI1044" s="534"/>
      <c r="AJ1044" s="534"/>
      <c r="AK1044" s="534"/>
      <c r="AL1044" s="534"/>
      <c r="AM1044" s="534"/>
      <c r="AN1044" s="534"/>
      <c r="AO1044" s="534"/>
      <c r="AP1044" s="981"/>
      <c r="AQ1044" s="981"/>
      <c r="AR1044" s="534"/>
      <c r="AS1044" s="534"/>
    </row>
    <row r="1045" spans="1:45" x14ac:dyDescent="0.25">
      <c r="A1045" s="587"/>
      <c r="AD1045" s="534"/>
      <c r="AE1045" s="534"/>
      <c r="AF1045" s="534"/>
      <c r="AG1045" s="534"/>
      <c r="AH1045" s="534"/>
      <c r="AI1045" s="534"/>
      <c r="AJ1045" s="534"/>
      <c r="AK1045" s="534"/>
      <c r="AL1045" s="534"/>
      <c r="AM1045" s="534"/>
      <c r="AN1045" s="534"/>
      <c r="AO1045" s="534"/>
      <c r="AP1045" s="981"/>
      <c r="AQ1045" s="981"/>
      <c r="AR1045" s="534"/>
      <c r="AS1045" s="534"/>
    </row>
    <row r="1046" spans="1:45" x14ac:dyDescent="0.25">
      <c r="A1046" s="587"/>
      <c r="AD1046" s="534"/>
      <c r="AE1046" s="534"/>
      <c r="AF1046" s="534"/>
      <c r="AG1046" s="534"/>
      <c r="AH1046" s="534"/>
      <c r="AI1046" s="534"/>
      <c r="AJ1046" s="534"/>
      <c r="AK1046" s="534"/>
      <c r="AL1046" s="534"/>
      <c r="AM1046" s="534"/>
      <c r="AN1046" s="534"/>
      <c r="AO1046" s="534"/>
      <c r="AP1046" s="981"/>
      <c r="AQ1046" s="981"/>
      <c r="AR1046" s="534"/>
      <c r="AS1046" s="534"/>
    </row>
    <row r="1047" spans="1:45" x14ac:dyDescent="0.25">
      <c r="A1047" s="587"/>
      <c r="AD1047" s="534"/>
      <c r="AE1047" s="534"/>
      <c r="AF1047" s="534"/>
      <c r="AG1047" s="534"/>
      <c r="AH1047" s="534"/>
      <c r="AI1047" s="534"/>
      <c r="AJ1047" s="534"/>
      <c r="AK1047" s="534"/>
      <c r="AL1047" s="534"/>
      <c r="AM1047" s="534"/>
      <c r="AN1047" s="534"/>
      <c r="AO1047" s="534"/>
      <c r="AP1047" s="981"/>
      <c r="AQ1047" s="981"/>
      <c r="AR1047" s="534"/>
      <c r="AS1047" s="534"/>
    </row>
    <row r="1048" spans="1:45" x14ac:dyDescent="0.25">
      <c r="A1048" s="587"/>
      <c r="AD1048" s="534"/>
      <c r="AE1048" s="534"/>
      <c r="AF1048" s="534"/>
      <c r="AG1048" s="534"/>
      <c r="AH1048" s="534"/>
      <c r="AI1048" s="534"/>
      <c r="AJ1048" s="534"/>
      <c r="AK1048" s="534"/>
      <c r="AL1048" s="534"/>
      <c r="AM1048" s="534"/>
      <c r="AN1048" s="534"/>
      <c r="AO1048" s="534"/>
      <c r="AP1048" s="981"/>
      <c r="AQ1048" s="981"/>
      <c r="AR1048" s="534"/>
      <c r="AS1048" s="534"/>
    </row>
    <row r="1049" spans="1:45" x14ac:dyDescent="0.25">
      <c r="A1049" s="587"/>
      <c r="AD1049" s="534"/>
      <c r="AE1049" s="534"/>
      <c r="AF1049" s="534"/>
      <c r="AG1049" s="534"/>
      <c r="AH1049" s="534"/>
      <c r="AI1049" s="534"/>
      <c r="AJ1049" s="534"/>
      <c r="AK1049" s="534"/>
      <c r="AL1049" s="534"/>
      <c r="AM1049" s="534"/>
      <c r="AN1049" s="534"/>
      <c r="AO1049" s="534"/>
      <c r="AP1049" s="981"/>
      <c r="AQ1049" s="981"/>
      <c r="AR1049" s="534"/>
      <c r="AS1049" s="534"/>
    </row>
    <row r="1050" spans="1:45" x14ac:dyDescent="0.25">
      <c r="A1050" s="587"/>
      <c r="AD1050" s="534"/>
      <c r="AE1050" s="534"/>
      <c r="AF1050" s="534"/>
      <c r="AG1050" s="534"/>
      <c r="AH1050" s="534"/>
      <c r="AI1050" s="534"/>
      <c r="AJ1050" s="534"/>
      <c r="AK1050" s="534"/>
      <c r="AL1050" s="534"/>
      <c r="AM1050" s="534"/>
      <c r="AN1050" s="534"/>
      <c r="AO1050" s="534"/>
      <c r="AP1050" s="981"/>
      <c r="AQ1050" s="981"/>
      <c r="AR1050" s="534"/>
      <c r="AS1050" s="534"/>
    </row>
    <row r="1051" spans="1:45" x14ac:dyDescent="0.25">
      <c r="A1051" s="587"/>
      <c r="AD1051" s="534"/>
      <c r="AE1051" s="534"/>
      <c r="AF1051" s="534"/>
      <c r="AG1051" s="534"/>
      <c r="AH1051" s="534"/>
      <c r="AI1051" s="534"/>
      <c r="AJ1051" s="534"/>
      <c r="AK1051" s="534"/>
      <c r="AL1051" s="534"/>
      <c r="AM1051" s="534"/>
      <c r="AN1051" s="534"/>
      <c r="AO1051" s="534"/>
      <c r="AP1051" s="981"/>
      <c r="AQ1051" s="981"/>
      <c r="AR1051" s="534"/>
      <c r="AS1051" s="534"/>
    </row>
    <row r="1052" spans="1:45" x14ac:dyDescent="0.25">
      <c r="A1052" s="587"/>
      <c r="AD1052" s="534"/>
      <c r="AE1052" s="534"/>
      <c r="AF1052" s="534"/>
      <c r="AG1052" s="534"/>
      <c r="AH1052" s="534"/>
      <c r="AI1052" s="534"/>
      <c r="AJ1052" s="534"/>
      <c r="AK1052" s="534"/>
      <c r="AL1052" s="534"/>
      <c r="AM1052" s="534"/>
      <c r="AN1052" s="534"/>
      <c r="AO1052" s="534"/>
      <c r="AP1052" s="981"/>
      <c r="AQ1052" s="981"/>
      <c r="AR1052" s="534"/>
      <c r="AS1052" s="534"/>
    </row>
    <row r="1053" spans="1:45" x14ac:dyDescent="0.25">
      <c r="A1053" s="587"/>
      <c r="AD1053" s="534"/>
      <c r="AE1053" s="534"/>
      <c r="AF1053" s="534"/>
      <c r="AG1053" s="534"/>
      <c r="AH1053" s="534"/>
      <c r="AI1053" s="534"/>
      <c r="AJ1053" s="534"/>
      <c r="AK1053" s="534"/>
      <c r="AL1053" s="534"/>
      <c r="AM1053" s="534"/>
      <c r="AN1053" s="534"/>
      <c r="AO1053" s="534"/>
      <c r="AP1053" s="981"/>
      <c r="AQ1053" s="981"/>
      <c r="AR1053" s="534"/>
      <c r="AS1053" s="534"/>
    </row>
    <row r="1054" spans="1:45" x14ac:dyDescent="0.25">
      <c r="A1054" s="587"/>
      <c r="AD1054" s="534"/>
      <c r="AE1054" s="534"/>
      <c r="AF1054" s="534"/>
      <c r="AG1054" s="534"/>
      <c r="AH1054" s="534"/>
      <c r="AI1054" s="534"/>
      <c r="AJ1054" s="534"/>
      <c r="AK1054" s="534"/>
      <c r="AL1054" s="534"/>
      <c r="AM1054" s="534"/>
      <c r="AN1054" s="534"/>
      <c r="AO1054" s="534"/>
      <c r="AP1054" s="981"/>
      <c r="AQ1054" s="981"/>
      <c r="AR1054" s="534"/>
      <c r="AS1054" s="534"/>
    </row>
    <row r="1055" spans="1:45" x14ac:dyDescent="0.25">
      <c r="A1055" s="587"/>
      <c r="AD1055" s="534"/>
      <c r="AE1055" s="534"/>
      <c r="AF1055" s="534"/>
      <c r="AG1055" s="534"/>
      <c r="AH1055" s="534"/>
      <c r="AI1055" s="534"/>
      <c r="AJ1055" s="534"/>
      <c r="AK1055" s="534"/>
      <c r="AL1055" s="534"/>
      <c r="AM1055" s="534"/>
      <c r="AN1055" s="534"/>
      <c r="AO1055" s="534"/>
      <c r="AP1055" s="981"/>
      <c r="AQ1055" s="981"/>
      <c r="AR1055" s="534"/>
      <c r="AS1055" s="534"/>
    </row>
    <row r="1056" spans="1:45" x14ac:dyDescent="0.25">
      <c r="A1056" s="587"/>
      <c r="AD1056" s="534"/>
      <c r="AE1056" s="534"/>
      <c r="AF1056" s="534"/>
      <c r="AG1056" s="534"/>
      <c r="AH1056" s="534"/>
      <c r="AI1056" s="534"/>
      <c r="AJ1056" s="534"/>
      <c r="AK1056" s="534"/>
      <c r="AL1056" s="534"/>
      <c r="AM1056" s="534"/>
      <c r="AN1056" s="534"/>
      <c r="AO1056" s="534"/>
      <c r="AP1056" s="981"/>
      <c r="AQ1056" s="981"/>
      <c r="AR1056" s="534"/>
      <c r="AS1056" s="534"/>
    </row>
    <row r="1057" spans="1:45" x14ac:dyDescent="0.25">
      <c r="A1057" s="587"/>
      <c r="AD1057" s="534"/>
      <c r="AE1057" s="534"/>
      <c r="AF1057" s="534"/>
      <c r="AG1057" s="534"/>
      <c r="AH1057" s="534"/>
      <c r="AI1057" s="534"/>
      <c r="AJ1057" s="534"/>
      <c r="AK1057" s="534"/>
      <c r="AL1057" s="534"/>
      <c r="AM1057" s="534"/>
      <c r="AN1057" s="534"/>
      <c r="AO1057" s="534"/>
      <c r="AP1057" s="981"/>
      <c r="AQ1057" s="981"/>
      <c r="AR1057" s="534"/>
      <c r="AS1057" s="534"/>
    </row>
    <row r="1058" spans="1:45" x14ac:dyDescent="0.25">
      <c r="A1058" s="587"/>
      <c r="AD1058" s="534"/>
      <c r="AE1058" s="534"/>
      <c r="AF1058" s="534"/>
      <c r="AG1058" s="534"/>
      <c r="AH1058" s="534"/>
      <c r="AI1058" s="534"/>
      <c r="AJ1058" s="534"/>
      <c r="AK1058" s="534"/>
      <c r="AL1058" s="534"/>
      <c r="AM1058" s="534"/>
      <c r="AN1058" s="534"/>
      <c r="AO1058" s="534"/>
      <c r="AP1058" s="981"/>
      <c r="AQ1058" s="981"/>
      <c r="AR1058" s="534"/>
      <c r="AS1058" s="534"/>
    </row>
    <row r="1059" spans="1:45" x14ac:dyDescent="0.25">
      <c r="A1059" s="587"/>
      <c r="AD1059" s="534"/>
      <c r="AE1059" s="534"/>
      <c r="AF1059" s="534"/>
      <c r="AG1059" s="534"/>
      <c r="AH1059" s="534"/>
      <c r="AI1059" s="534"/>
      <c r="AJ1059" s="534"/>
      <c r="AK1059" s="534"/>
      <c r="AL1059" s="534"/>
      <c r="AM1059" s="534"/>
      <c r="AN1059" s="534"/>
      <c r="AO1059" s="534"/>
      <c r="AP1059" s="981"/>
      <c r="AQ1059" s="981"/>
      <c r="AR1059" s="534"/>
      <c r="AS1059" s="534"/>
    </row>
    <row r="1060" spans="1:45" x14ac:dyDescent="0.25">
      <c r="A1060" s="587"/>
      <c r="AD1060" s="534"/>
      <c r="AE1060" s="534"/>
      <c r="AF1060" s="534"/>
      <c r="AG1060" s="534"/>
      <c r="AH1060" s="534"/>
      <c r="AI1060" s="534"/>
      <c r="AJ1060" s="534"/>
      <c r="AK1060" s="534"/>
      <c r="AL1060" s="534"/>
      <c r="AM1060" s="534"/>
      <c r="AN1060" s="534"/>
      <c r="AO1060" s="534"/>
      <c r="AP1060" s="981"/>
      <c r="AQ1060" s="981"/>
      <c r="AR1060" s="534"/>
      <c r="AS1060" s="534"/>
    </row>
    <row r="1061" spans="1:45" x14ac:dyDescent="0.25">
      <c r="A1061" s="587"/>
      <c r="AD1061" s="534"/>
      <c r="AE1061" s="534"/>
      <c r="AF1061" s="534"/>
      <c r="AG1061" s="534"/>
      <c r="AH1061" s="534"/>
      <c r="AI1061" s="534"/>
      <c r="AJ1061" s="534"/>
      <c r="AK1061" s="534"/>
      <c r="AL1061" s="534"/>
      <c r="AM1061" s="534"/>
      <c r="AN1061" s="534"/>
      <c r="AO1061" s="534"/>
      <c r="AP1061" s="981"/>
      <c r="AQ1061" s="981"/>
      <c r="AR1061" s="534"/>
      <c r="AS1061" s="534"/>
    </row>
    <row r="1062" spans="1:45" x14ac:dyDescent="0.25">
      <c r="A1062" s="587"/>
      <c r="AD1062" s="534"/>
      <c r="AE1062" s="534"/>
      <c r="AF1062" s="534"/>
      <c r="AG1062" s="534"/>
      <c r="AH1062" s="534"/>
      <c r="AI1062" s="534"/>
      <c r="AJ1062" s="534"/>
      <c r="AK1062" s="534"/>
      <c r="AL1062" s="534"/>
      <c r="AM1062" s="534"/>
      <c r="AN1062" s="534"/>
      <c r="AO1062" s="534"/>
      <c r="AP1062" s="981"/>
      <c r="AQ1062" s="981"/>
      <c r="AR1062" s="534"/>
      <c r="AS1062" s="534"/>
    </row>
    <row r="1063" spans="1:45" x14ac:dyDescent="0.25">
      <c r="A1063" s="587"/>
      <c r="AD1063" s="534"/>
      <c r="AE1063" s="534"/>
      <c r="AF1063" s="534"/>
      <c r="AG1063" s="534"/>
      <c r="AH1063" s="534"/>
      <c r="AI1063" s="534"/>
      <c r="AJ1063" s="534"/>
      <c r="AK1063" s="534"/>
      <c r="AL1063" s="534"/>
      <c r="AM1063" s="534"/>
      <c r="AN1063" s="534"/>
      <c r="AO1063" s="534"/>
      <c r="AP1063" s="981"/>
      <c r="AQ1063" s="981"/>
      <c r="AR1063" s="534"/>
      <c r="AS1063" s="534"/>
    </row>
    <row r="1064" spans="1:45" x14ac:dyDescent="0.25">
      <c r="A1064" s="587"/>
      <c r="AD1064" s="534"/>
      <c r="AE1064" s="534"/>
      <c r="AF1064" s="534"/>
      <c r="AG1064" s="534"/>
      <c r="AH1064" s="534"/>
      <c r="AI1064" s="534"/>
      <c r="AJ1064" s="534"/>
      <c r="AK1064" s="534"/>
      <c r="AL1064" s="534"/>
      <c r="AM1064" s="534"/>
      <c r="AN1064" s="534"/>
      <c r="AO1064" s="534"/>
      <c r="AP1064" s="981"/>
      <c r="AQ1064" s="981"/>
      <c r="AR1064" s="534"/>
      <c r="AS1064" s="534"/>
    </row>
    <row r="1065" spans="1:45" x14ac:dyDescent="0.25">
      <c r="A1065" s="587"/>
      <c r="AD1065" s="534"/>
      <c r="AE1065" s="534"/>
      <c r="AF1065" s="534"/>
      <c r="AG1065" s="534"/>
      <c r="AH1065" s="534"/>
      <c r="AI1065" s="534"/>
      <c r="AJ1065" s="534"/>
      <c r="AK1065" s="534"/>
      <c r="AL1065" s="534"/>
      <c r="AM1065" s="534"/>
      <c r="AN1065" s="534"/>
      <c r="AO1065" s="534"/>
      <c r="AP1065" s="981"/>
      <c r="AQ1065" s="981"/>
      <c r="AR1065" s="534"/>
      <c r="AS1065" s="534"/>
    </row>
    <row r="1066" spans="1:45" x14ac:dyDescent="0.25">
      <c r="A1066" s="587"/>
      <c r="AD1066" s="534"/>
      <c r="AE1066" s="534"/>
      <c r="AF1066" s="534"/>
      <c r="AG1066" s="534"/>
      <c r="AH1066" s="534"/>
      <c r="AI1066" s="534"/>
      <c r="AJ1066" s="534"/>
      <c r="AK1066" s="534"/>
      <c r="AL1066" s="534"/>
      <c r="AM1066" s="534"/>
      <c r="AN1066" s="534"/>
      <c r="AO1066" s="534"/>
      <c r="AP1066" s="981"/>
      <c r="AQ1066" s="981"/>
      <c r="AR1066" s="534"/>
      <c r="AS1066" s="534"/>
    </row>
    <row r="1067" spans="1:45" x14ac:dyDescent="0.25">
      <c r="A1067" s="587"/>
      <c r="AD1067" s="534"/>
      <c r="AE1067" s="534"/>
      <c r="AF1067" s="534"/>
      <c r="AG1067" s="534"/>
      <c r="AH1067" s="534"/>
      <c r="AI1067" s="534"/>
      <c r="AJ1067" s="534"/>
      <c r="AK1067" s="534"/>
      <c r="AL1067" s="534"/>
      <c r="AM1067" s="534"/>
      <c r="AN1067" s="534"/>
      <c r="AO1067" s="534"/>
      <c r="AP1067" s="981"/>
      <c r="AQ1067" s="981"/>
      <c r="AR1067" s="534"/>
      <c r="AS1067" s="534"/>
    </row>
    <row r="1068" spans="1:45" x14ac:dyDescent="0.25">
      <c r="A1068" s="587"/>
      <c r="AD1068" s="534"/>
      <c r="AE1068" s="534"/>
      <c r="AF1068" s="534"/>
      <c r="AG1068" s="534"/>
      <c r="AH1068" s="534"/>
      <c r="AI1068" s="534"/>
      <c r="AJ1068" s="534"/>
      <c r="AK1068" s="534"/>
      <c r="AL1068" s="534"/>
      <c r="AM1068" s="534"/>
      <c r="AN1068" s="534"/>
      <c r="AO1068" s="534"/>
      <c r="AP1068" s="981"/>
      <c r="AQ1068" s="981"/>
      <c r="AR1068" s="534"/>
      <c r="AS1068" s="534"/>
    </row>
    <row r="1069" spans="1:45" x14ac:dyDescent="0.25">
      <c r="A1069" s="587"/>
      <c r="AD1069" s="534"/>
      <c r="AE1069" s="534"/>
      <c r="AF1069" s="534"/>
      <c r="AG1069" s="534"/>
      <c r="AH1069" s="534"/>
      <c r="AI1069" s="534"/>
      <c r="AJ1069" s="534"/>
      <c r="AK1069" s="534"/>
      <c r="AL1069" s="534"/>
      <c r="AM1069" s="534"/>
      <c r="AN1069" s="534"/>
      <c r="AO1069" s="534"/>
      <c r="AP1069" s="981"/>
      <c r="AQ1069" s="981"/>
      <c r="AR1069" s="534"/>
      <c r="AS1069" s="534"/>
    </row>
    <row r="1070" spans="1:45" x14ac:dyDescent="0.25">
      <c r="A1070" s="587"/>
      <c r="AD1070" s="534"/>
      <c r="AE1070" s="534"/>
      <c r="AF1070" s="534"/>
      <c r="AG1070" s="534"/>
      <c r="AH1070" s="534"/>
      <c r="AI1070" s="534"/>
      <c r="AJ1070" s="534"/>
      <c r="AK1070" s="534"/>
      <c r="AL1070" s="534"/>
      <c r="AM1070" s="534"/>
      <c r="AN1070" s="534"/>
      <c r="AO1070" s="534"/>
      <c r="AP1070" s="981"/>
      <c r="AQ1070" s="981"/>
      <c r="AR1070" s="534"/>
      <c r="AS1070" s="534"/>
    </row>
    <row r="1071" spans="1:45" x14ac:dyDescent="0.25">
      <c r="A1071" s="587"/>
      <c r="AD1071" s="534"/>
      <c r="AE1071" s="534"/>
      <c r="AF1071" s="534"/>
      <c r="AG1071" s="534"/>
      <c r="AH1071" s="534"/>
      <c r="AI1071" s="534"/>
      <c r="AJ1071" s="534"/>
      <c r="AK1071" s="534"/>
      <c r="AL1071" s="534"/>
      <c r="AM1071" s="534"/>
      <c r="AN1071" s="534"/>
      <c r="AO1071" s="534"/>
      <c r="AP1071" s="981"/>
      <c r="AQ1071" s="981"/>
      <c r="AR1071" s="534"/>
      <c r="AS1071" s="534"/>
    </row>
    <row r="1072" spans="1:45" x14ac:dyDescent="0.25">
      <c r="A1072" s="587"/>
      <c r="AD1072" s="534"/>
      <c r="AE1072" s="534"/>
      <c r="AF1072" s="534"/>
      <c r="AG1072" s="534"/>
      <c r="AH1072" s="534"/>
      <c r="AI1072" s="534"/>
      <c r="AJ1072" s="534"/>
      <c r="AK1072" s="534"/>
      <c r="AL1072" s="534"/>
      <c r="AM1072" s="534"/>
      <c r="AN1072" s="534"/>
      <c r="AO1072" s="534"/>
      <c r="AP1072" s="981"/>
      <c r="AQ1072" s="981"/>
      <c r="AR1072" s="534"/>
      <c r="AS1072" s="534"/>
    </row>
    <row r="1073" spans="1:45" x14ac:dyDescent="0.25">
      <c r="A1073" s="587"/>
      <c r="AD1073" s="534"/>
      <c r="AE1073" s="534"/>
      <c r="AF1073" s="534"/>
      <c r="AG1073" s="534"/>
      <c r="AH1073" s="534"/>
      <c r="AI1073" s="534"/>
      <c r="AJ1073" s="534"/>
      <c r="AK1073" s="534"/>
      <c r="AL1073" s="534"/>
      <c r="AM1073" s="534"/>
      <c r="AN1073" s="534"/>
      <c r="AO1073" s="534"/>
      <c r="AP1073" s="981"/>
      <c r="AQ1073" s="981"/>
      <c r="AR1073" s="534"/>
      <c r="AS1073" s="534"/>
    </row>
    <row r="1074" spans="1:45" x14ac:dyDescent="0.25">
      <c r="A1074" s="587"/>
      <c r="AD1074" s="534"/>
      <c r="AE1074" s="534"/>
      <c r="AF1074" s="534"/>
      <c r="AG1074" s="534"/>
      <c r="AH1074" s="534"/>
      <c r="AI1074" s="534"/>
      <c r="AJ1074" s="534"/>
      <c r="AK1074" s="534"/>
      <c r="AL1074" s="534"/>
      <c r="AM1074" s="534"/>
      <c r="AN1074" s="534"/>
      <c r="AO1074" s="534"/>
      <c r="AP1074" s="981"/>
      <c r="AQ1074" s="981"/>
      <c r="AR1074" s="534"/>
      <c r="AS1074" s="534"/>
    </row>
    <row r="1075" spans="1:45" x14ac:dyDescent="0.25">
      <c r="A1075" s="587"/>
      <c r="AD1075" s="534"/>
      <c r="AE1075" s="534"/>
      <c r="AF1075" s="534"/>
      <c r="AG1075" s="534"/>
      <c r="AH1075" s="534"/>
      <c r="AI1075" s="534"/>
      <c r="AJ1075" s="534"/>
      <c r="AK1075" s="534"/>
      <c r="AL1075" s="534"/>
      <c r="AM1075" s="534"/>
      <c r="AN1075" s="534"/>
      <c r="AO1075" s="534"/>
      <c r="AP1075" s="981"/>
      <c r="AQ1075" s="981"/>
      <c r="AR1075" s="534"/>
      <c r="AS1075" s="534"/>
    </row>
    <row r="1076" spans="1:45" x14ac:dyDescent="0.25">
      <c r="A1076" s="587"/>
      <c r="AD1076" s="534"/>
      <c r="AE1076" s="534"/>
      <c r="AF1076" s="534"/>
      <c r="AG1076" s="534"/>
      <c r="AH1076" s="534"/>
      <c r="AI1076" s="534"/>
      <c r="AJ1076" s="534"/>
      <c r="AK1076" s="534"/>
      <c r="AL1076" s="534"/>
      <c r="AM1076" s="534"/>
      <c r="AN1076" s="534"/>
      <c r="AO1076" s="534"/>
      <c r="AP1076" s="981"/>
      <c r="AQ1076" s="981"/>
      <c r="AR1076" s="534"/>
      <c r="AS1076" s="534"/>
    </row>
    <row r="1077" spans="1:45" x14ac:dyDescent="0.25">
      <c r="A1077" s="587"/>
      <c r="AD1077" s="534"/>
      <c r="AE1077" s="534"/>
      <c r="AF1077" s="534"/>
      <c r="AG1077" s="534"/>
      <c r="AH1077" s="534"/>
      <c r="AI1077" s="534"/>
      <c r="AJ1077" s="534"/>
      <c r="AK1077" s="534"/>
      <c r="AL1077" s="534"/>
      <c r="AM1077" s="534"/>
      <c r="AN1077" s="534"/>
      <c r="AO1077" s="534"/>
      <c r="AP1077" s="981"/>
      <c r="AQ1077" s="981"/>
      <c r="AR1077" s="534"/>
      <c r="AS1077" s="534"/>
    </row>
    <row r="1078" spans="1:45" x14ac:dyDescent="0.25">
      <c r="A1078" s="587"/>
      <c r="AD1078" s="534"/>
      <c r="AE1078" s="534"/>
      <c r="AF1078" s="534"/>
      <c r="AG1078" s="534"/>
      <c r="AH1078" s="534"/>
      <c r="AI1078" s="534"/>
      <c r="AJ1078" s="534"/>
      <c r="AK1078" s="534"/>
      <c r="AL1078" s="534"/>
      <c r="AM1078" s="534"/>
      <c r="AN1078" s="534"/>
      <c r="AO1078" s="534"/>
      <c r="AP1078" s="981"/>
      <c r="AQ1078" s="981"/>
      <c r="AR1078" s="534"/>
      <c r="AS1078" s="534"/>
    </row>
    <row r="1079" spans="1:45" x14ac:dyDescent="0.25">
      <c r="A1079" s="587"/>
      <c r="AD1079" s="534"/>
      <c r="AE1079" s="534"/>
      <c r="AF1079" s="534"/>
      <c r="AG1079" s="534"/>
      <c r="AH1079" s="534"/>
      <c r="AI1079" s="534"/>
      <c r="AJ1079" s="534"/>
      <c r="AK1079" s="534"/>
      <c r="AL1079" s="534"/>
      <c r="AM1079" s="534"/>
      <c r="AN1079" s="534"/>
      <c r="AO1079" s="534"/>
      <c r="AP1079" s="981"/>
      <c r="AQ1079" s="981"/>
      <c r="AR1079" s="534"/>
      <c r="AS1079" s="534"/>
    </row>
    <row r="1080" spans="1:45" x14ac:dyDescent="0.25">
      <c r="A1080" s="587"/>
      <c r="AD1080" s="534"/>
      <c r="AE1080" s="534"/>
      <c r="AF1080" s="534"/>
      <c r="AG1080" s="534"/>
      <c r="AH1080" s="534"/>
      <c r="AI1080" s="534"/>
      <c r="AJ1080" s="534"/>
      <c r="AK1080" s="534"/>
      <c r="AL1080" s="534"/>
      <c r="AM1080" s="534"/>
      <c r="AN1080" s="534"/>
      <c r="AO1080" s="534"/>
      <c r="AP1080" s="981"/>
      <c r="AQ1080" s="981"/>
      <c r="AR1080" s="534"/>
      <c r="AS1080" s="534"/>
    </row>
    <row r="1081" spans="1:45" x14ac:dyDescent="0.25">
      <c r="A1081" s="587"/>
      <c r="AD1081" s="534"/>
      <c r="AE1081" s="534"/>
      <c r="AF1081" s="534"/>
      <c r="AG1081" s="534"/>
      <c r="AH1081" s="534"/>
      <c r="AI1081" s="534"/>
      <c r="AJ1081" s="534"/>
      <c r="AK1081" s="534"/>
      <c r="AL1081" s="534"/>
      <c r="AM1081" s="534"/>
      <c r="AN1081" s="534"/>
      <c r="AO1081" s="534"/>
      <c r="AP1081" s="981"/>
      <c r="AQ1081" s="981"/>
      <c r="AR1081" s="534"/>
      <c r="AS1081" s="534"/>
    </row>
    <row r="1082" spans="1:45" x14ac:dyDescent="0.25">
      <c r="A1082" s="587"/>
      <c r="AD1082" s="534"/>
      <c r="AE1082" s="534"/>
      <c r="AF1082" s="534"/>
      <c r="AG1082" s="534"/>
      <c r="AH1082" s="534"/>
      <c r="AI1082" s="534"/>
      <c r="AJ1082" s="534"/>
      <c r="AK1082" s="534"/>
      <c r="AL1082" s="534"/>
      <c r="AM1082" s="534"/>
      <c r="AN1082" s="534"/>
      <c r="AO1082" s="534"/>
      <c r="AP1082" s="981"/>
      <c r="AQ1082" s="981"/>
      <c r="AR1082" s="534"/>
      <c r="AS1082" s="534"/>
    </row>
    <row r="1083" spans="1:45" x14ac:dyDescent="0.25">
      <c r="A1083" s="587"/>
      <c r="AD1083" s="534"/>
      <c r="AE1083" s="534"/>
      <c r="AF1083" s="534"/>
      <c r="AG1083" s="534"/>
      <c r="AH1083" s="534"/>
      <c r="AI1083" s="534"/>
      <c r="AJ1083" s="534"/>
      <c r="AK1083" s="534"/>
      <c r="AL1083" s="534"/>
      <c r="AM1083" s="534"/>
      <c r="AN1083" s="534"/>
      <c r="AO1083" s="534"/>
      <c r="AP1083" s="981"/>
      <c r="AQ1083" s="981"/>
      <c r="AR1083" s="534"/>
      <c r="AS1083" s="534"/>
    </row>
    <row r="1084" spans="1:45" x14ac:dyDescent="0.25">
      <c r="A1084" s="587"/>
      <c r="AD1084" s="534"/>
      <c r="AE1084" s="534"/>
      <c r="AF1084" s="534"/>
      <c r="AG1084" s="534"/>
      <c r="AH1084" s="534"/>
      <c r="AI1084" s="534"/>
      <c r="AJ1084" s="534"/>
      <c r="AK1084" s="534"/>
      <c r="AL1084" s="534"/>
      <c r="AM1084" s="534"/>
      <c r="AN1084" s="534"/>
      <c r="AO1084" s="534"/>
      <c r="AP1084" s="981"/>
      <c r="AQ1084" s="981"/>
      <c r="AR1084" s="534"/>
      <c r="AS1084" s="534"/>
    </row>
    <row r="1085" spans="1:45" x14ac:dyDescent="0.25">
      <c r="A1085" s="587"/>
      <c r="AD1085" s="534"/>
      <c r="AE1085" s="534"/>
      <c r="AF1085" s="534"/>
      <c r="AG1085" s="534"/>
      <c r="AH1085" s="534"/>
      <c r="AI1085" s="534"/>
      <c r="AJ1085" s="534"/>
      <c r="AK1085" s="534"/>
      <c r="AL1085" s="534"/>
      <c r="AM1085" s="534"/>
      <c r="AN1085" s="534"/>
      <c r="AO1085" s="534"/>
      <c r="AP1085" s="981"/>
      <c r="AQ1085" s="981"/>
      <c r="AR1085" s="534"/>
      <c r="AS1085" s="534"/>
    </row>
    <row r="1086" spans="1:45" x14ac:dyDescent="0.25">
      <c r="A1086" s="587"/>
      <c r="AD1086" s="534"/>
      <c r="AE1086" s="534"/>
      <c r="AF1086" s="534"/>
      <c r="AG1086" s="534"/>
      <c r="AH1086" s="534"/>
      <c r="AI1086" s="534"/>
      <c r="AJ1086" s="534"/>
      <c r="AK1086" s="534"/>
      <c r="AL1086" s="534"/>
      <c r="AM1086" s="534"/>
      <c r="AN1086" s="534"/>
      <c r="AO1086" s="534"/>
      <c r="AP1086" s="981"/>
      <c r="AQ1086" s="981"/>
      <c r="AR1086" s="534"/>
      <c r="AS1086" s="534"/>
    </row>
    <row r="1087" spans="1:45" x14ac:dyDescent="0.25">
      <c r="A1087" s="587"/>
      <c r="AD1087" s="534"/>
      <c r="AE1087" s="534"/>
      <c r="AF1087" s="534"/>
      <c r="AG1087" s="534"/>
      <c r="AH1087" s="534"/>
      <c r="AI1087" s="534"/>
      <c r="AJ1087" s="534"/>
      <c r="AK1087" s="534"/>
      <c r="AL1087" s="534"/>
      <c r="AM1087" s="534"/>
      <c r="AN1087" s="534"/>
      <c r="AO1087" s="534"/>
      <c r="AP1087" s="981"/>
      <c r="AQ1087" s="981"/>
      <c r="AR1087" s="534"/>
      <c r="AS1087" s="534"/>
    </row>
    <row r="1088" spans="1:45" x14ac:dyDescent="0.25">
      <c r="A1088" s="587"/>
      <c r="AD1088" s="534"/>
      <c r="AE1088" s="534"/>
      <c r="AF1088" s="534"/>
      <c r="AG1088" s="534"/>
      <c r="AH1088" s="534"/>
      <c r="AI1088" s="534"/>
      <c r="AJ1088" s="534"/>
      <c r="AK1088" s="534"/>
      <c r="AL1088" s="534"/>
      <c r="AM1088" s="534"/>
      <c r="AN1088" s="534"/>
      <c r="AO1088" s="534"/>
      <c r="AP1088" s="981"/>
      <c r="AQ1088" s="981"/>
      <c r="AR1088" s="534"/>
      <c r="AS1088" s="534"/>
    </row>
    <row r="1089" spans="1:45" x14ac:dyDescent="0.25">
      <c r="A1089" s="587"/>
      <c r="AD1089" s="534"/>
      <c r="AE1089" s="534"/>
      <c r="AF1089" s="534"/>
      <c r="AG1089" s="534"/>
      <c r="AH1089" s="534"/>
      <c r="AI1089" s="534"/>
      <c r="AJ1089" s="534"/>
      <c r="AK1089" s="534"/>
      <c r="AL1089" s="534"/>
      <c r="AM1089" s="534"/>
      <c r="AN1089" s="534"/>
      <c r="AO1089" s="534"/>
      <c r="AP1089" s="981"/>
      <c r="AQ1089" s="981"/>
      <c r="AR1089" s="534"/>
      <c r="AS1089" s="534"/>
    </row>
    <row r="1090" spans="1:45" x14ac:dyDescent="0.25">
      <c r="A1090" s="587"/>
      <c r="AD1090" s="534"/>
      <c r="AE1090" s="534"/>
      <c r="AF1090" s="534"/>
      <c r="AG1090" s="534"/>
      <c r="AH1090" s="534"/>
      <c r="AI1090" s="534"/>
      <c r="AJ1090" s="534"/>
      <c r="AK1090" s="534"/>
      <c r="AL1090" s="534"/>
      <c r="AM1090" s="534"/>
      <c r="AN1090" s="534"/>
      <c r="AO1090" s="534"/>
      <c r="AP1090" s="981"/>
      <c r="AQ1090" s="981"/>
      <c r="AR1090" s="534"/>
      <c r="AS1090" s="534"/>
    </row>
    <row r="1091" spans="1:45" x14ac:dyDescent="0.25">
      <c r="A1091" s="587"/>
      <c r="AD1091" s="534"/>
      <c r="AE1091" s="534"/>
      <c r="AF1091" s="534"/>
      <c r="AG1091" s="534"/>
      <c r="AH1091" s="534"/>
      <c r="AI1091" s="534"/>
      <c r="AJ1091" s="534"/>
      <c r="AK1091" s="534"/>
      <c r="AL1091" s="534"/>
      <c r="AM1091" s="534"/>
      <c r="AN1091" s="534"/>
      <c r="AO1091" s="534"/>
      <c r="AP1091" s="981"/>
      <c r="AQ1091" s="981"/>
      <c r="AR1091" s="534"/>
      <c r="AS1091" s="534"/>
    </row>
    <row r="1092" spans="1:45" x14ac:dyDescent="0.25">
      <c r="A1092" s="587"/>
      <c r="AD1092" s="534"/>
      <c r="AE1092" s="534"/>
      <c r="AF1092" s="534"/>
      <c r="AG1092" s="534"/>
      <c r="AH1092" s="534"/>
      <c r="AI1092" s="534"/>
      <c r="AJ1092" s="534"/>
      <c r="AK1092" s="534"/>
      <c r="AL1092" s="534"/>
      <c r="AM1092" s="534"/>
      <c r="AN1092" s="534"/>
      <c r="AO1092" s="534"/>
      <c r="AP1092" s="981"/>
      <c r="AQ1092" s="981"/>
      <c r="AR1092" s="534"/>
      <c r="AS1092" s="534"/>
    </row>
    <row r="1093" spans="1:45" x14ac:dyDescent="0.25">
      <c r="A1093" s="587"/>
      <c r="AD1093" s="534"/>
      <c r="AE1093" s="534"/>
      <c r="AF1093" s="534"/>
      <c r="AG1093" s="534"/>
      <c r="AH1093" s="534"/>
      <c r="AI1093" s="534"/>
      <c r="AJ1093" s="534"/>
      <c r="AK1093" s="534"/>
      <c r="AL1093" s="534"/>
      <c r="AM1093" s="534"/>
      <c r="AN1093" s="534"/>
      <c r="AO1093" s="534"/>
      <c r="AP1093" s="981"/>
      <c r="AQ1093" s="981"/>
      <c r="AR1093" s="534"/>
      <c r="AS1093" s="534"/>
    </row>
    <row r="1094" spans="1:45" x14ac:dyDescent="0.25">
      <c r="A1094" s="587"/>
      <c r="AD1094" s="534"/>
      <c r="AE1094" s="534"/>
      <c r="AF1094" s="534"/>
      <c r="AG1094" s="534"/>
      <c r="AH1094" s="534"/>
      <c r="AI1094" s="534"/>
      <c r="AJ1094" s="534"/>
      <c r="AK1094" s="534"/>
      <c r="AL1094" s="534"/>
      <c r="AM1094" s="534"/>
      <c r="AN1094" s="534"/>
      <c r="AO1094" s="534"/>
      <c r="AP1094" s="981"/>
      <c r="AQ1094" s="981"/>
      <c r="AR1094" s="534"/>
      <c r="AS1094" s="534"/>
    </row>
    <row r="1095" spans="1:45" x14ac:dyDescent="0.25">
      <c r="A1095" s="587"/>
      <c r="AD1095" s="534"/>
      <c r="AE1095" s="534"/>
      <c r="AF1095" s="534"/>
      <c r="AG1095" s="534"/>
      <c r="AH1095" s="534"/>
      <c r="AI1095" s="534"/>
      <c r="AJ1095" s="534"/>
      <c r="AK1095" s="534"/>
      <c r="AL1095" s="534"/>
      <c r="AM1095" s="534"/>
      <c r="AN1095" s="534"/>
      <c r="AO1095" s="534"/>
      <c r="AP1095" s="981"/>
      <c r="AQ1095" s="981"/>
      <c r="AR1095" s="534"/>
      <c r="AS1095" s="534"/>
    </row>
    <row r="1096" spans="1:45" x14ac:dyDescent="0.25">
      <c r="A1096" s="587"/>
      <c r="AD1096" s="534"/>
      <c r="AE1096" s="534"/>
      <c r="AF1096" s="534"/>
      <c r="AG1096" s="534"/>
      <c r="AH1096" s="534"/>
      <c r="AI1096" s="534"/>
      <c r="AJ1096" s="534"/>
      <c r="AK1096" s="534"/>
      <c r="AL1096" s="534"/>
      <c r="AM1096" s="534"/>
      <c r="AN1096" s="534"/>
      <c r="AO1096" s="534"/>
      <c r="AP1096" s="981"/>
      <c r="AQ1096" s="981"/>
      <c r="AR1096" s="534"/>
      <c r="AS1096" s="534"/>
    </row>
    <row r="1097" spans="1:45" x14ac:dyDescent="0.25">
      <c r="A1097" s="587"/>
      <c r="AD1097" s="534"/>
      <c r="AE1097" s="534"/>
      <c r="AF1097" s="534"/>
      <c r="AG1097" s="534"/>
      <c r="AH1097" s="534"/>
      <c r="AI1097" s="534"/>
      <c r="AJ1097" s="534"/>
      <c r="AK1097" s="534"/>
      <c r="AL1097" s="534"/>
      <c r="AM1097" s="534"/>
      <c r="AN1097" s="534"/>
      <c r="AO1097" s="534"/>
      <c r="AP1097" s="981"/>
      <c r="AQ1097" s="981"/>
      <c r="AR1097" s="534"/>
      <c r="AS1097" s="534"/>
    </row>
    <row r="1098" spans="1:45" x14ac:dyDescent="0.25">
      <c r="A1098" s="587"/>
      <c r="AD1098" s="534"/>
      <c r="AE1098" s="534"/>
      <c r="AF1098" s="534"/>
      <c r="AG1098" s="534"/>
      <c r="AH1098" s="534"/>
      <c r="AI1098" s="534"/>
      <c r="AJ1098" s="534"/>
      <c r="AK1098" s="534"/>
      <c r="AL1098" s="534"/>
      <c r="AM1098" s="534"/>
      <c r="AN1098" s="534"/>
      <c r="AO1098" s="534"/>
      <c r="AP1098" s="981"/>
      <c r="AQ1098" s="981"/>
      <c r="AR1098" s="534"/>
      <c r="AS1098" s="534"/>
    </row>
    <row r="1099" spans="1:45" x14ac:dyDescent="0.25">
      <c r="A1099" s="587"/>
      <c r="AD1099" s="534"/>
      <c r="AE1099" s="534"/>
      <c r="AF1099" s="534"/>
      <c r="AG1099" s="534"/>
      <c r="AH1099" s="534"/>
      <c r="AI1099" s="534"/>
      <c r="AJ1099" s="534"/>
      <c r="AK1099" s="534"/>
      <c r="AL1099" s="534"/>
      <c r="AM1099" s="534"/>
      <c r="AN1099" s="534"/>
      <c r="AO1099" s="534"/>
      <c r="AP1099" s="981"/>
      <c r="AQ1099" s="981"/>
      <c r="AR1099" s="534"/>
      <c r="AS1099" s="534"/>
    </row>
    <row r="1100" spans="1:45" x14ac:dyDescent="0.25">
      <c r="A1100" s="587"/>
      <c r="AD1100" s="534"/>
      <c r="AE1100" s="534"/>
      <c r="AF1100" s="534"/>
      <c r="AG1100" s="534"/>
      <c r="AH1100" s="534"/>
      <c r="AI1100" s="534"/>
      <c r="AJ1100" s="534"/>
      <c r="AK1100" s="534"/>
      <c r="AL1100" s="534"/>
      <c r="AM1100" s="534"/>
      <c r="AN1100" s="534"/>
      <c r="AO1100" s="534"/>
      <c r="AP1100" s="981"/>
      <c r="AQ1100" s="981"/>
      <c r="AR1100" s="534"/>
      <c r="AS1100" s="534"/>
    </row>
    <row r="1101" spans="1:45" x14ac:dyDescent="0.25">
      <c r="A1101" s="587"/>
      <c r="AD1101" s="534"/>
      <c r="AE1101" s="534"/>
      <c r="AF1101" s="534"/>
      <c r="AG1101" s="534"/>
      <c r="AH1101" s="534"/>
      <c r="AI1101" s="534"/>
      <c r="AJ1101" s="534"/>
      <c r="AK1101" s="534"/>
      <c r="AL1101" s="534"/>
      <c r="AM1101" s="534"/>
      <c r="AN1101" s="534"/>
      <c r="AO1101" s="534"/>
      <c r="AP1101" s="981"/>
      <c r="AQ1101" s="981"/>
      <c r="AR1101" s="534"/>
      <c r="AS1101" s="534"/>
    </row>
    <row r="1102" spans="1:45" x14ac:dyDescent="0.25">
      <c r="A1102" s="587"/>
      <c r="AD1102" s="534"/>
      <c r="AE1102" s="534"/>
      <c r="AF1102" s="534"/>
      <c r="AG1102" s="534"/>
      <c r="AH1102" s="534"/>
      <c r="AI1102" s="534"/>
      <c r="AJ1102" s="534"/>
      <c r="AK1102" s="534"/>
      <c r="AL1102" s="534"/>
      <c r="AM1102" s="534"/>
      <c r="AN1102" s="534"/>
      <c r="AO1102" s="534"/>
      <c r="AP1102" s="981"/>
      <c r="AQ1102" s="981"/>
      <c r="AR1102" s="534"/>
      <c r="AS1102" s="534"/>
    </row>
    <row r="1103" spans="1:45" x14ac:dyDescent="0.25">
      <c r="A1103" s="587"/>
      <c r="AD1103" s="534"/>
      <c r="AE1103" s="534"/>
      <c r="AF1103" s="534"/>
      <c r="AG1103" s="534"/>
      <c r="AH1103" s="534"/>
      <c r="AI1103" s="534"/>
      <c r="AJ1103" s="534"/>
      <c r="AK1103" s="534"/>
      <c r="AL1103" s="534"/>
      <c r="AM1103" s="534"/>
      <c r="AN1103" s="534"/>
      <c r="AO1103" s="534"/>
      <c r="AP1103" s="981"/>
      <c r="AQ1103" s="981"/>
      <c r="AR1103" s="534"/>
      <c r="AS1103" s="534"/>
    </row>
    <row r="1104" spans="1:45" x14ac:dyDescent="0.25">
      <c r="A1104" s="587"/>
      <c r="AD1104" s="534"/>
      <c r="AE1104" s="534"/>
      <c r="AF1104" s="534"/>
      <c r="AG1104" s="534"/>
      <c r="AH1104" s="534"/>
      <c r="AI1104" s="534"/>
      <c r="AJ1104" s="534"/>
      <c r="AK1104" s="534"/>
      <c r="AL1104" s="534"/>
      <c r="AM1104" s="534"/>
      <c r="AN1104" s="534"/>
      <c r="AO1104" s="534"/>
      <c r="AP1104" s="981"/>
      <c r="AQ1104" s="981"/>
      <c r="AR1104" s="534"/>
      <c r="AS1104" s="534"/>
    </row>
    <row r="1105" spans="1:45" x14ac:dyDescent="0.25">
      <c r="A1105" s="587"/>
      <c r="AD1105" s="534"/>
      <c r="AE1105" s="534"/>
      <c r="AF1105" s="534"/>
      <c r="AG1105" s="534"/>
      <c r="AH1105" s="534"/>
      <c r="AI1105" s="534"/>
      <c r="AJ1105" s="534"/>
      <c r="AK1105" s="534"/>
      <c r="AL1105" s="534"/>
      <c r="AM1105" s="534"/>
      <c r="AN1105" s="534"/>
      <c r="AO1105" s="534"/>
      <c r="AP1105" s="981"/>
      <c r="AQ1105" s="981"/>
      <c r="AR1105" s="534"/>
      <c r="AS1105" s="534"/>
    </row>
    <row r="1106" spans="1:45" x14ac:dyDescent="0.25">
      <c r="A1106" s="587"/>
      <c r="AD1106" s="534"/>
      <c r="AE1106" s="534"/>
      <c r="AF1106" s="534"/>
      <c r="AG1106" s="534"/>
      <c r="AH1106" s="534"/>
      <c r="AI1106" s="534"/>
      <c r="AJ1106" s="534"/>
      <c r="AK1106" s="534"/>
      <c r="AL1106" s="534"/>
      <c r="AM1106" s="534"/>
      <c r="AN1106" s="534"/>
      <c r="AO1106" s="534"/>
      <c r="AP1106" s="981"/>
      <c r="AQ1106" s="981"/>
      <c r="AR1106" s="534"/>
      <c r="AS1106" s="534"/>
    </row>
    <row r="1107" spans="1:45" x14ac:dyDescent="0.25">
      <c r="A1107" s="587"/>
      <c r="AD1107" s="534"/>
      <c r="AE1107" s="534"/>
      <c r="AF1107" s="534"/>
      <c r="AG1107" s="534"/>
      <c r="AH1107" s="534"/>
      <c r="AI1107" s="534"/>
      <c r="AJ1107" s="534"/>
      <c r="AK1107" s="534"/>
      <c r="AL1107" s="534"/>
      <c r="AM1107" s="534"/>
      <c r="AN1107" s="534"/>
      <c r="AO1107" s="534"/>
      <c r="AP1107" s="981"/>
      <c r="AQ1107" s="981"/>
      <c r="AR1107" s="534"/>
      <c r="AS1107" s="534"/>
    </row>
    <row r="1108" spans="1:45" x14ac:dyDescent="0.25">
      <c r="A1108" s="587"/>
      <c r="AD1108" s="534"/>
      <c r="AE1108" s="534"/>
      <c r="AF1108" s="534"/>
      <c r="AG1108" s="534"/>
      <c r="AH1108" s="534"/>
      <c r="AI1108" s="534"/>
      <c r="AJ1108" s="534"/>
      <c r="AK1108" s="534"/>
      <c r="AL1108" s="534"/>
      <c r="AM1108" s="534"/>
      <c r="AN1108" s="534"/>
      <c r="AO1108" s="534"/>
      <c r="AP1108" s="981"/>
      <c r="AQ1108" s="981"/>
      <c r="AR1108" s="534"/>
      <c r="AS1108" s="534"/>
    </row>
    <row r="1109" spans="1:45" x14ac:dyDescent="0.25">
      <c r="A1109" s="587"/>
      <c r="AD1109" s="534"/>
      <c r="AE1109" s="534"/>
      <c r="AF1109" s="534"/>
      <c r="AG1109" s="534"/>
      <c r="AH1109" s="534"/>
      <c r="AI1109" s="534"/>
      <c r="AJ1109" s="534"/>
      <c r="AK1109" s="534"/>
      <c r="AL1109" s="534"/>
      <c r="AM1109" s="534"/>
      <c r="AN1109" s="534"/>
      <c r="AO1109" s="534"/>
      <c r="AP1109" s="981"/>
      <c r="AQ1109" s="981"/>
      <c r="AR1109" s="534"/>
      <c r="AS1109" s="534"/>
    </row>
    <row r="1110" spans="1:45" x14ac:dyDescent="0.25">
      <c r="A1110" s="587"/>
      <c r="AD1110" s="534"/>
      <c r="AE1110" s="534"/>
      <c r="AF1110" s="534"/>
      <c r="AG1110" s="534"/>
      <c r="AH1110" s="534"/>
      <c r="AI1110" s="534"/>
      <c r="AJ1110" s="534"/>
      <c r="AK1110" s="534"/>
      <c r="AL1110" s="534"/>
      <c r="AM1110" s="534"/>
      <c r="AN1110" s="534"/>
      <c r="AO1110" s="534"/>
      <c r="AP1110" s="981"/>
      <c r="AQ1110" s="981"/>
      <c r="AR1110" s="534"/>
      <c r="AS1110" s="534"/>
    </row>
    <row r="1111" spans="1:45" x14ac:dyDescent="0.25">
      <c r="A1111" s="587"/>
      <c r="AD1111" s="534"/>
      <c r="AE1111" s="534"/>
      <c r="AF1111" s="534"/>
      <c r="AG1111" s="534"/>
      <c r="AH1111" s="534"/>
      <c r="AI1111" s="534"/>
      <c r="AJ1111" s="534"/>
      <c r="AK1111" s="534"/>
      <c r="AL1111" s="534"/>
      <c r="AM1111" s="534"/>
      <c r="AN1111" s="534"/>
      <c r="AO1111" s="534"/>
      <c r="AP1111" s="981"/>
      <c r="AQ1111" s="981"/>
      <c r="AR1111" s="534"/>
      <c r="AS1111" s="534"/>
    </row>
    <row r="1112" spans="1:45" x14ac:dyDescent="0.25">
      <c r="A1112" s="587"/>
      <c r="AD1112" s="534"/>
      <c r="AE1112" s="534"/>
      <c r="AF1112" s="534"/>
      <c r="AG1112" s="534"/>
      <c r="AH1112" s="534"/>
      <c r="AI1112" s="534"/>
      <c r="AJ1112" s="534"/>
      <c r="AK1112" s="534"/>
      <c r="AL1112" s="534"/>
      <c r="AM1112" s="534"/>
      <c r="AN1112" s="534"/>
      <c r="AO1112" s="534"/>
      <c r="AP1112" s="981"/>
      <c r="AQ1112" s="981"/>
      <c r="AR1112" s="534"/>
      <c r="AS1112" s="534"/>
    </row>
    <row r="1113" spans="1:45" x14ac:dyDescent="0.25">
      <c r="A1113" s="587"/>
      <c r="AD1113" s="534"/>
      <c r="AE1113" s="534"/>
      <c r="AF1113" s="534"/>
      <c r="AG1113" s="534"/>
      <c r="AH1113" s="534"/>
      <c r="AI1113" s="534"/>
      <c r="AJ1113" s="534"/>
      <c r="AK1113" s="534"/>
      <c r="AL1113" s="534"/>
      <c r="AM1113" s="534"/>
      <c r="AN1113" s="534"/>
      <c r="AO1113" s="534"/>
      <c r="AP1113" s="981"/>
      <c r="AQ1113" s="981"/>
      <c r="AR1113" s="534"/>
      <c r="AS1113" s="534"/>
    </row>
    <row r="1114" spans="1:45" x14ac:dyDescent="0.25">
      <c r="A1114" s="587"/>
      <c r="AD1114" s="534"/>
      <c r="AE1114" s="534"/>
      <c r="AF1114" s="534"/>
      <c r="AG1114" s="534"/>
      <c r="AH1114" s="534"/>
      <c r="AI1114" s="534"/>
      <c r="AJ1114" s="534"/>
      <c r="AK1114" s="534"/>
      <c r="AL1114" s="534"/>
      <c r="AM1114" s="534"/>
      <c r="AN1114" s="534"/>
      <c r="AO1114" s="534"/>
      <c r="AP1114" s="981"/>
      <c r="AQ1114" s="981"/>
      <c r="AR1114" s="534"/>
      <c r="AS1114" s="534"/>
    </row>
    <row r="1115" spans="1:45" x14ac:dyDescent="0.25">
      <c r="A1115" s="587"/>
      <c r="AD1115" s="534"/>
      <c r="AE1115" s="534"/>
      <c r="AF1115" s="534"/>
      <c r="AG1115" s="534"/>
      <c r="AH1115" s="534"/>
      <c r="AI1115" s="534"/>
      <c r="AJ1115" s="534"/>
      <c r="AK1115" s="534"/>
      <c r="AL1115" s="534"/>
      <c r="AM1115" s="534"/>
      <c r="AN1115" s="534"/>
      <c r="AO1115" s="534"/>
      <c r="AP1115" s="981"/>
      <c r="AQ1115" s="981"/>
      <c r="AR1115" s="534"/>
      <c r="AS1115" s="534"/>
    </row>
    <row r="1116" spans="1:45" x14ac:dyDescent="0.25">
      <c r="A1116" s="587"/>
      <c r="AD1116" s="534"/>
      <c r="AE1116" s="534"/>
      <c r="AF1116" s="534"/>
      <c r="AG1116" s="534"/>
      <c r="AH1116" s="534"/>
      <c r="AI1116" s="534"/>
      <c r="AJ1116" s="534"/>
      <c r="AK1116" s="534"/>
      <c r="AL1116" s="534"/>
      <c r="AM1116" s="534"/>
      <c r="AN1116" s="534"/>
      <c r="AO1116" s="534"/>
      <c r="AP1116" s="981"/>
      <c r="AQ1116" s="981"/>
      <c r="AR1116" s="534"/>
      <c r="AS1116" s="534"/>
    </row>
    <row r="1117" spans="1:45" x14ac:dyDescent="0.25">
      <c r="A1117" s="587"/>
      <c r="AD1117" s="534"/>
      <c r="AE1117" s="534"/>
      <c r="AF1117" s="534"/>
      <c r="AG1117" s="534"/>
      <c r="AH1117" s="534"/>
      <c r="AI1117" s="534"/>
      <c r="AJ1117" s="534"/>
      <c r="AK1117" s="534"/>
      <c r="AL1117" s="534"/>
      <c r="AM1117" s="534"/>
      <c r="AN1117" s="534"/>
      <c r="AO1117" s="534"/>
      <c r="AP1117" s="981"/>
      <c r="AQ1117" s="981"/>
      <c r="AR1117" s="534"/>
      <c r="AS1117" s="534"/>
    </row>
    <row r="1118" spans="1:45" x14ac:dyDescent="0.25">
      <c r="A1118" s="587"/>
      <c r="AD1118" s="534"/>
      <c r="AE1118" s="534"/>
      <c r="AF1118" s="534"/>
      <c r="AG1118" s="534"/>
      <c r="AH1118" s="534"/>
      <c r="AI1118" s="534"/>
      <c r="AJ1118" s="534"/>
      <c r="AK1118" s="534"/>
      <c r="AL1118" s="534"/>
      <c r="AM1118" s="534"/>
      <c r="AN1118" s="534"/>
      <c r="AO1118" s="534"/>
      <c r="AP1118" s="981"/>
      <c r="AQ1118" s="981"/>
      <c r="AR1118" s="534"/>
      <c r="AS1118" s="534"/>
    </row>
    <row r="1119" spans="1:45" x14ac:dyDescent="0.25">
      <c r="A1119" s="587"/>
      <c r="AD1119" s="534"/>
      <c r="AE1119" s="534"/>
      <c r="AF1119" s="534"/>
      <c r="AG1119" s="534"/>
      <c r="AH1119" s="534"/>
      <c r="AI1119" s="534"/>
      <c r="AJ1119" s="534"/>
      <c r="AK1119" s="534"/>
      <c r="AL1119" s="534"/>
      <c r="AM1119" s="534"/>
      <c r="AN1119" s="534"/>
      <c r="AO1119" s="534"/>
      <c r="AP1119" s="981"/>
      <c r="AQ1119" s="981"/>
      <c r="AR1119" s="534"/>
      <c r="AS1119" s="534"/>
    </row>
    <row r="1120" spans="1:45" x14ac:dyDescent="0.25">
      <c r="A1120" s="587"/>
      <c r="AD1120" s="534"/>
      <c r="AE1120" s="534"/>
      <c r="AF1120" s="534"/>
      <c r="AG1120" s="534"/>
      <c r="AH1120" s="534"/>
      <c r="AI1120" s="534"/>
      <c r="AJ1120" s="534"/>
      <c r="AK1120" s="534"/>
      <c r="AL1120" s="534"/>
      <c r="AM1120" s="534"/>
      <c r="AN1120" s="534"/>
      <c r="AO1120" s="534"/>
      <c r="AP1120" s="981"/>
      <c r="AQ1120" s="981"/>
      <c r="AR1120" s="534"/>
      <c r="AS1120" s="534"/>
    </row>
    <row r="1121" spans="1:45" x14ac:dyDescent="0.25">
      <c r="A1121" s="587"/>
      <c r="AD1121" s="534"/>
      <c r="AE1121" s="534"/>
      <c r="AF1121" s="534"/>
      <c r="AG1121" s="534"/>
      <c r="AH1121" s="534"/>
      <c r="AI1121" s="534"/>
      <c r="AJ1121" s="534"/>
      <c r="AK1121" s="534"/>
      <c r="AL1121" s="534"/>
      <c r="AM1121" s="534"/>
      <c r="AN1121" s="534"/>
      <c r="AO1121" s="534"/>
      <c r="AP1121" s="981"/>
      <c r="AQ1121" s="981"/>
      <c r="AR1121" s="534"/>
      <c r="AS1121" s="534"/>
    </row>
    <row r="1122" spans="1:45" x14ac:dyDescent="0.25">
      <c r="A1122" s="587"/>
      <c r="AD1122" s="534"/>
      <c r="AE1122" s="534"/>
      <c r="AF1122" s="534"/>
      <c r="AG1122" s="534"/>
      <c r="AH1122" s="534"/>
      <c r="AI1122" s="534"/>
      <c r="AJ1122" s="534"/>
      <c r="AK1122" s="534"/>
      <c r="AL1122" s="534"/>
      <c r="AM1122" s="534"/>
      <c r="AN1122" s="534"/>
      <c r="AO1122" s="534"/>
      <c r="AP1122" s="981"/>
      <c r="AQ1122" s="981"/>
      <c r="AR1122" s="534"/>
      <c r="AS1122" s="534"/>
    </row>
    <row r="1123" spans="1:45" x14ac:dyDescent="0.25">
      <c r="A1123" s="587"/>
      <c r="AD1123" s="534"/>
      <c r="AE1123" s="534"/>
      <c r="AF1123" s="534"/>
      <c r="AG1123" s="534"/>
      <c r="AH1123" s="534"/>
      <c r="AI1123" s="534"/>
      <c r="AJ1123" s="534"/>
      <c r="AK1123" s="534"/>
      <c r="AL1123" s="534"/>
      <c r="AM1123" s="534"/>
      <c r="AN1123" s="534"/>
      <c r="AO1123" s="534"/>
      <c r="AP1123" s="981"/>
      <c r="AQ1123" s="981"/>
      <c r="AR1123" s="534"/>
      <c r="AS1123" s="534"/>
    </row>
    <row r="1124" spans="1:45" x14ac:dyDescent="0.25">
      <c r="A1124" s="587"/>
      <c r="AD1124" s="534"/>
      <c r="AE1124" s="534"/>
      <c r="AF1124" s="534"/>
      <c r="AG1124" s="534"/>
      <c r="AH1124" s="534"/>
      <c r="AI1124" s="534"/>
      <c r="AJ1124" s="534"/>
      <c r="AK1124" s="534"/>
      <c r="AL1124" s="534"/>
      <c r="AM1124" s="534"/>
      <c r="AN1124" s="534"/>
      <c r="AO1124" s="534"/>
      <c r="AP1124" s="981"/>
      <c r="AQ1124" s="981"/>
      <c r="AR1124" s="534"/>
      <c r="AS1124" s="534"/>
    </row>
    <row r="1125" spans="1:45" x14ac:dyDescent="0.25">
      <c r="A1125" s="587"/>
      <c r="AD1125" s="534"/>
      <c r="AE1125" s="534"/>
      <c r="AF1125" s="534"/>
      <c r="AG1125" s="534"/>
      <c r="AH1125" s="534"/>
      <c r="AI1125" s="534"/>
      <c r="AJ1125" s="534"/>
      <c r="AK1125" s="534"/>
      <c r="AL1125" s="534"/>
      <c r="AM1125" s="534"/>
      <c r="AN1125" s="534"/>
      <c r="AO1125" s="534"/>
      <c r="AP1125" s="981"/>
      <c r="AQ1125" s="981"/>
      <c r="AR1125" s="534"/>
      <c r="AS1125" s="534"/>
    </row>
    <row r="1126" spans="1:45" x14ac:dyDescent="0.25">
      <c r="A1126" s="587"/>
      <c r="AD1126" s="534"/>
      <c r="AE1126" s="534"/>
      <c r="AF1126" s="534"/>
      <c r="AG1126" s="534"/>
      <c r="AH1126" s="534"/>
      <c r="AI1126" s="534"/>
      <c r="AJ1126" s="534"/>
      <c r="AK1126" s="534"/>
      <c r="AL1126" s="534"/>
      <c r="AM1126" s="534"/>
      <c r="AN1126" s="534"/>
      <c r="AO1126" s="534"/>
      <c r="AP1126" s="981"/>
      <c r="AQ1126" s="981"/>
      <c r="AR1126" s="534"/>
      <c r="AS1126" s="534"/>
    </row>
    <row r="1127" spans="1:45" x14ac:dyDescent="0.25">
      <c r="A1127" s="587"/>
      <c r="AD1127" s="534"/>
      <c r="AE1127" s="534"/>
      <c r="AF1127" s="534"/>
      <c r="AG1127" s="534"/>
      <c r="AH1127" s="534"/>
      <c r="AI1127" s="534"/>
      <c r="AJ1127" s="534"/>
      <c r="AK1127" s="534"/>
      <c r="AL1127" s="534"/>
      <c r="AM1127" s="534"/>
      <c r="AN1127" s="534"/>
      <c r="AO1127" s="534"/>
      <c r="AP1127" s="981"/>
      <c r="AQ1127" s="981"/>
      <c r="AR1127" s="534"/>
      <c r="AS1127" s="534"/>
    </row>
    <row r="1128" spans="1:45" x14ac:dyDescent="0.25">
      <c r="A1128" s="587"/>
      <c r="AD1128" s="534"/>
      <c r="AE1128" s="534"/>
      <c r="AF1128" s="534"/>
      <c r="AG1128" s="534"/>
      <c r="AH1128" s="534"/>
      <c r="AI1128" s="534"/>
      <c r="AJ1128" s="534"/>
      <c r="AK1128" s="534"/>
      <c r="AL1128" s="534"/>
      <c r="AM1128" s="534"/>
      <c r="AN1128" s="534"/>
      <c r="AO1128" s="534"/>
      <c r="AP1128" s="981"/>
      <c r="AQ1128" s="981"/>
      <c r="AR1128" s="534"/>
      <c r="AS1128" s="534"/>
    </row>
    <row r="1129" spans="1:45" x14ac:dyDescent="0.25">
      <c r="A1129" s="587"/>
      <c r="AD1129" s="534"/>
      <c r="AE1129" s="534"/>
      <c r="AF1129" s="534"/>
      <c r="AG1129" s="534"/>
      <c r="AH1129" s="534"/>
      <c r="AI1129" s="534"/>
      <c r="AJ1129" s="534"/>
      <c r="AK1129" s="534"/>
      <c r="AL1129" s="534"/>
      <c r="AM1129" s="534"/>
      <c r="AN1129" s="534"/>
      <c r="AO1129" s="534"/>
      <c r="AP1129" s="981"/>
      <c r="AQ1129" s="981"/>
      <c r="AR1129" s="534"/>
      <c r="AS1129" s="534"/>
    </row>
    <row r="1130" spans="1:45" x14ac:dyDescent="0.25">
      <c r="A1130" s="587"/>
      <c r="AD1130" s="534"/>
      <c r="AE1130" s="534"/>
      <c r="AF1130" s="534"/>
      <c r="AG1130" s="534"/>
      <c r="AH1130" s="534"/>
      <c r="AI1130" s="534"/>
      <c r="AJ1130" s="534"/>
      <c r="AK1130" s="534"/>
      <c r="AL1130" s="534"/>
      <c r="AM1130" s="534"/>
      <c r="AN1130" s="534"/>
      <c r="AO1130" s="534"/>
      <c r="AP1130" s="981"/>
      <c r="AQ1130" s="981"/>
      <c r="AR1130" s="534"/>
      <c r="AS1130" s="534"/>
    </row>
    <row r="1131" spans="1:45" x14ac:dyDescent="0.25">
      <c r="A1131" s="587"/>
      <c r="AD1131" s="534"/>
      <c r="AE1131" s="534"/>
      <c r="AF1131" s="534"/>
      <c r="AG1131" s="534"/>
      <c r="AH1131" s="534"/>
      <c r="AI1131" s="534"/>
      <c r="AJ1131" s="534"/>
      <c r="AK1131" s="534"/>
      <c r="AL1131" s="534"/>
      <c r="AM1131" s="534"/>
      <c r="AN1131" s="534"/>
      <c r="AO1131" s="534"/>
      <c r="AP1131" s="981"/>
      <c r="AQ1131" s="981"/>
      <c r="AR1131" s="534"/>
      <c r="AS1131" s="534"/>
    </row>
    <row r="1132" spans="1:45" x14ac:dyDescent="0.25">
      <c r="A1132" s="587"/>
      <c r="AD1132" s="534"/>
      <c r="AE1132" s="534"/>
      <c r="AF1132" s="534"/>
      <c r="AG1132" s="534"/>
      <c r="AH1132" s="534"/>
      <c r="AI1132" s="534"/>
      <c r="AJ1132" s="534"/>
      <c r="AK1132" s="534"/>
      <c r="AL1132" s="534"/>
      <c r="AM1132" s="534"/>
      <c r="AN1132" s="534"/>
      <c r="AO1132" s="534"/>
      <c r="AP1132" s="981"/>
      <c r="AQ1132" s="981"/>
      <c r="AR1132" s="534"/>
      <c r="AS1132" s="534"/>
    </row>
    <row r="1133" spans="1:45" x14ac:dyDescent="0.25">
      <c r="A1133" s="587"/>
      <c r="AD1133" s="534"/>
      <c r="AE1133" s="534"/>
      <c r="AF1133" s="534"/>
      <c r="AG1133" s="534"/>
      <c r="AH1133" s="534"/>
      <c r="AI1133" s="534"/>
      <c r="AJ1133" s="534"/>
      <c r="AK1133" s="534"/>
      <c r="AL1133" s="534"/>
      <c r="AM1133" s="534"/>
      <c r="AN1133" s="534"/>
      <c r="AO1133" s="534"/>
      <c r="AP1133" s="981"/>
      <c r="AQ1133" s="981"/>
      <c r="AR1133" s="534"/>
      <c r="AS1133" s="534"/>
    </row>
    <row r="1134" spans="1:45" x14ac:dyDescent="0.25">
      <c r="A1134" s="587"/>
      <c r="AD1134" s="534"/>
      <c r="AE1134" s="534"/>
      <c r="AF1134" s="534"/>
      <c r="AG1134" s="534"/>
      <c r="AH1134" s="534"/>
      <c r="AI1134" s="534"/>
      <c r="AJ1134" s="534"/>
      <c r="AK1134" s="534"/>
      <c r="AL1134" s="534"/>
      <c r="AM1134" s="534"/>
      <c r="AN1134" s="534"/>
      <c r="AO1134" s="534"/>
      <c r="AP1134" s="981"/>
      <c r="AQ1134" s="981"/>
      <c r="AR1134" s="534"/>
      <c r="AS1134" s="534"/>
    </row>
    <row r="1135" spans="1:45" x14ac:dyDescent="0.25">
      <c r="A1135" s="587"/>
      <c r="AD1135" s="534"/>
      <c r="AE1135" s="534"/>
      <c r="AF1135" s="534"/>
      <c r="AG1135" s="534"/>
      <c r="AH1135" s="534"/>
      <c r="AI1135" s="534"/>
      <c r="AJ1135" s="534"/>
      <c r="AK1135" s="534"/>
      <c r="AL1135" s="534"/>
      <c r="AM1135" s="534"/>
      <c r="AN1135" s="534"/>
      <c r="AO1135" s="534"/>
      <c r="AP1135" s="981"/>
      <c r="AQ1135" s="981"/>
      <c r="AR1135" s="534"/>
      <c r="AS1135" s="534"/>
    </row>
    <row r="1136" spans="1:45" x14ac:dyDescent="0.25">
      <c r="A1136" s="587"/>
      <c r="AD1136" s="534"/>
      <c r="AE1136" s="534"/>
      <c r="AF1136" s="534"/>
      <c r="AG1136" s="534"/>
      <c r="AH1136" s="534"/>
      <c r="AI1136" s="534"/>
      <c r="AJ1136" s="534"/>
      <c r="AK1136" s="534"/>
      <c r="AL1136" s="534"/>
      <c r="AM1136" s="534"/>
      <c r="AN1136" s="534"/>
      <c r="AO1136" s="534"/>
      <c r="AP1136" s="981"/>
      <c r="AQ1136" s="981"/>
      <c r="AR1136" s="534"/>
      <c r="AS1136" s="534"/>
    </row>
    <row r="1137" spans="1:45" x14ac:dyDescent="0.25">
      <c r="A1137" s="587"/>
      <c r="AD1137" s="534"/>
      <c r="AE1137" s="534"/>
      <c r="AF1137" s="534"/>
      <c r="AG1137" s="534"/>
      <c r="AH1137" s="534"/>
      <c r="AI1137" s="534"/>
      <c r="AJ1137" s="534"/>
      <c r="AK1137" s="534"/>
      <c r="AL1137" s="534"/>
      <c r="AM1137" s="534"/>
      <c r="AN1137" s="534"/>
      <c r="AO1137" s="534"/>
      <c r="AP1137" s="981"/>
      <c r="AQ1137" s="981"/>
      <c r="AR1137" s="534"/>
      <c r="AS1137" s="534"/>
    </row>
    <row r="1138" spans="1:45" x14ac:dyDescent="0.25">
      <c r="A1138" s="587"/>
      <c r="AD1138" s="534"/>
      <c r="AE1138" s="534"/>
      <c r="AF1138" s="534"/>
      <c r="AG1138" s="534"/>
      <c r="AH1138" s="534"/>
      <c r="AI1138" s="534"/>
      <c r="AJ1138" s="534"/>
      <c r="AK1138" s="534"/>
      <c r="AL1138" s="534"/>
      <c r="AM1138" s="534"/>
      <c r="AN1138" s="534"/>
      <c r="AO1138" s="534"/>
      <c r="AP1138" s="981"/>
      <c r="AQ1138" s="981"/>
      <c r="AR1138" s="534"/>
      <c r="AS1138" s="534"/>
    </row>
    <row r="1139" spans="1:45" x14ac:dyDescent="0.25">
      <c r="A1139" s="587"/>
      <c r="AD1139" s="534"/>
      <c r="AE1139" s="534"/>
      <c r="AF1139" s="534"/>
      <c r="AG1139" s="534"/>
      <c r="AH1139" s="534"/>
      <c r="AI1139" s="534"/>
      <c r="AJ1139" s="534"/>
      <c r="AK1139" s="534"/>
      <c r="AL1139" s="534"/>
      <c r="AM1139" s="534"/>
      <c r="AN1139" s="534"/>
      <c r="AO1139" s="534"/>
      <c r="AP1139" s="981"/>
      <c r="AQ1139" s="981"/>
      <c r="AR1139" s="534"/>
      <c r="AS1139" s="534"/>
    </row>
    <row r="1140" spans="1:45" x14ac:dyDescent="0.25">
      <c r="A1140" s="587"/>
      <c r="AD1140" s="534"/>
      <c r="AE1140" s="534"/>
      <c r="AF1140" s="534"/>
      <c r="AG1140" s="534"/>
      <c r="AH1140" s="534"/>
      <c r="AI1140" s="534"/>
      <c r="AJ1140" s="534"/>
      <c r="AK1140" s="534"/>
      <c r="AL1140" s="534"/>
      <c r="AM1140" s="534"/>
      <c r="AN1140" s="534"/>
      <c r="AO1140" s="534"/>
      <c r="AP1140" s="981"/>
      <c r="AQ1140" s="981"/>
      <c r="AR1140" s="534"/>
      <c r="AS1140" s="534"/>
    </row>
    <row r="1141" spans="1:45" x14ac:dyDescent="0.25">
      <c r="A1141" s="587"/>
      <c r="AD1141" s="534"/>
      <c r="AE1141" s="534"/>
      <c r="AF1141" s="534"/>
      <c r="AG1141" s="534"/>
      <c r="AH1141" s="534"/>
      <c r="AI1141" s="534"/>
      <c r="AJ1141" s="534"/>
      <c r="AK1141" s="534"/>
      <c r="AL1141" s="534"/>
      <c r="AM1141" s="534"/>
      <c r="AN1141" s="534"/>
      <c r="AO1141" s="534"/>
      <c r="AP1141" s="981"/>
      <c r="AQ1141" s="981"/>
      <c r="AR1141" s="534"/>
      <c r="AS1141" s="534"/>
    </row>
    <row r="1142" spans="1:45" x14ac:dyDescent="0.25">
      <c r="A1142" s="587"/>
      <c r="AD1142" s="534"/>
      <c r="AE1142" s="534"/>
      <c r="AF1142" s="534"/>
      <c r="AG1142" s="534"/>
      <c r="AH1142" s="534"/>
      <c r="AI1142" s="534"/>
      <c r="AJ1142" s="534"/>
      <c r="AK1142" s="534"/>
      <c r="AL1142" s="534"/>
      <c r="AM1142" s="534"/>
      <c r="AN1142" s="534"/>
      <c r="AO1142" s="534"/>
      <c r="AP1142" s="981"/>
      <c r="AQ1142" s="981"/>
      <c r="AR1142" s="534"/>
      <c r="AS1142" s="534"/>
    </row>
    <row r="1143" spans="1:45" x14ac:dyDescent="0.25">
      <c r="A1143" s="587"/>
      <c r="AD1143" s="534"/>
      <c r="AE1143" s="534"/>
      <c r="AF1143" s="534"/>
      <c r="AG1143" s="534"/>
      <c r="AH1143" s="534"/>
      <c r="AI1143" s="534"/>
      <c r="AJ1143" s="534"/>
      <c r="AK1143" s="534"/>
      <c r="AL1143" s="534"/>
      <c r="AM1143" s="534"/>
      <c r="AN1143" s="534"/>
      <c r="AO1143" s="534"/>
      <c r="AP1143" s="981"/>
      <c r="AQ1143" s="981"/>
      <c r="AR1143" s="534"/>
      <c r="AS1143" s="534"/>
    </row>
    <row r="1144" spans="1:45" x14ac:dyDescent="0.25">
      <c r="A1144" s="587"/>
      <c r="AD1144" s="534"/>
      <c r="AE1144" s="534"/>
      <c r="AF1144" s="534"/>
      <c r="AG1144" s="534"/>
      <c r="AH1144" s="534"/>
      <c r="AI1144" s="534"/>
      <c r="AJ1144" s="534"/>
      <c r="AK1144" s="534"/>
      <c r="AL1144" s="534"/>
      <c r="AM1144" s="534"/>
      <c r="AN1144" s="534"/>
      <c r="AO1144" s="534"/>
      <c r="AP1144" s="981"/>
      <c r="AQ1144" s="981"/>
      <c r="AR1144" s="534"/>
      <c r="AS1144" s="534"/>
    </row>
    <row r="1145" spans="1:45" x14ac:dyDescent="0.25">
      <c r="A1145" s="587"/>
      <c r="AD1145" s="534"/>
      <c r="AE1145" s="534"/>
      <c r="AF1145" s="534"/>
      <c r="AG1145" s="534"/>
      <c r="AH1145" s="534"/>
      <c r="AI1145" s="534"/>
      <c r="AJ1145" s="534"/>
      <c r="AK1145" s="534"/>
      <c r="AL1145" s="534"/>
      <c r="AM1145" s="534"/>
      <c r="AN1145" s="534"/>
      <c r="AO1145" s="534"/>
      <c r="AP1145" s="981"/>
      <c r="AQ1145" s="981"/>
      <c r="AR1145" s="534"/>
      <c r="AS1145" s="534"/>
    </row>
    <row r="1146" spans="1:45" x14ac:dyDescent="0.25">
      <c r="A1146" s="587"/>
      <c r="AD1146" s="534"/>
      <c r="AE1146" s="534"/>
      <c r="AF1146" s="534"/>
      <c r="AG1146" s="534"/>
      <c r="AH1146" s="534"/>
      <c r="AI1146" s="534"/>
      <c r="AJ1146" s="534"/>
      <c r="AK1146" s="534"/>
      <c r="AL1146" s="534"/>
      <c r="AM1146" s="534"/>
      <c r="AN1146" s="534"/>
      <c r="AO1146" s="534"/>
      <c r="AP1146" s="981"/>
      <c r="AQ1146" s="981"/>
      <c r="AR1146" s="534"/>
      <c r="AS1146" s="534"/>
    </row>
    <row r="1147" spans="1:45" x14ac:dyDescent="0.25">
      <c r="A1147" s="587"/>
      <c r="AD1147" s="534"/>
      <c r="AE1147" s="534"/>
      <c r="AF1147" s="534"/>
      <c r="AG1147" s="534"/>
      <c r="AH1147" s="534"/>
      <c r="AI1147" s="534"/>
      <c r="AJ1147" s="534"/>
      <c r="AK1147" s="534"/>
      <c r="AL1147" s="534"/>
      <c r="AM1147" s="534"/>
      <c r="AN1147" s="534"/>
      <c r="AO1147" s="534"/>
      <c r="AP1147" s="981"/>
      <c r="AQ1147" s="981"/>
      <c r="AR1147" s="534"/>
      <c r="AS1147" s="534"/>
    </row>
    <row r="1148" spans="1:45" x14ac:dyDescent="0.25">
      <c r="A1148" s="587"/>
      <c r="AD1148" s="534"/>
      <c r="AE1148" s="534"/>
      <c r="AF1148" s="534"/>
      <c r="AG1148" s="534"/>
      <c r="AH1148" s="534"/>
      <c r="AI1148" s="534"/>
      <c r="AJ1148" s="534"/>
      <c r="AK1148" s="534"/>
      <c r="AL1148" s="534"/>
      <c r="AM1148" s="534"/>
      <c r="AN1148" s="534"/>
      <c r="AO1148" s="534"/>
      <c r="AP1148" s="981"/>
      <c r="AQ1148" s="981"/>
      <c r="AR1148" s="534"/>
      <c r="AS1148" s="534"/>
    </row>
    <row r="1149" spans="1:45" x14ac:dyDescent="0.25">
      <c r="A1149" s="587"/>
      <c r="AD1149" s="534"/>
      <c r="AE1149" s="534"/>
      <c r="AF1149" s="534"/>
      <c r="AG1149" s="534"/>
      <c r="AH1149" s="534"/>
      <c r="AI1149" s="534"/>
      <c r="AJ1149" s="534"/>
      <c r="AK1149" s="534"/>
      <c r="AL1149" s="534"/>
      <c r="AM1149" s="534"/>
      <c r="AN1149" s="534"/>
      <c r="AO1149" s="534"/>
      <c r="AP1149" s="981"/>
      <c r="AQ1149" s="981"/>
      <c r="AR1149" s="534"/>
      <c r="AS1149" s="534"/>
    </row>
    <row r="1150" spans="1:45" x14ac:dyDescent="0.25">
      <c r="A1150" s="587"/>
      <c r="AD1150" s="534"/>
      <c r="AE1150" s="534"/>
      <c r="AF1150" s="534"/>
      <c r="AG1150" s="534"/>
      <c r="AH1150" s="534"/>
      <c r="AI1150" s="534"/>
      <c r="AJ1150" s="534"/>
      <c r="AK1150" s="534"/>
      <c r="AL1150" s="534"/>
      <c r="AM1150" s="534"/>
      <c r="AN1150" s="534"/>
      <c r="AO1150" s="534"/>
      <c r="AP1150" s="981"/>
      <c r="AQ1150" s="981"/>
      <c r="AR1150" s="534"/>
      <c r="AS1150" s="534"/>
    </row>
    <row r="1151" spans="1:45" x14ac:dyDescent="0.25">
      <c r="A1151" s="587"/>
      <c r="AD1151" s="534"/>
      <c r="AE1151" s="534"/>
      <c r="AF1151" s="534"/>
      <c r="AG1151" s="534"/>
      <c r="AH1151" s="534"/>
      <c r="AI1151" s="534"/>
      <c r="AJ1151" s="534"/>
      <c r="AK1151" s="534"/>
      <c r="AL1151" s="534"/>
      <c r="AM1151" s="534"/>
      <c r="AN1151" s="534"/>
      <c r="AO1151" s="534"/>
      <c r="AP1151" s="981"/>
      <c r="AQ1151" s="981"/>
      <c r="AR1151" s="534"/>
      <c r="AS1151" s="534"/>
    </row>
    <row r="1152" spans="1:45" x14ac:dyDescent="0.25">
      <c r="A1152" s="587"/>
      <c r="AD1152" s="534"/>
      <c r="AE1152" s="534"/>
      <c r="AF1152" s="534"/>
      <c r="AG1152" s="534"/>
      <c r="AH1152" s="534"/>
      <c r="AI1152" s="534"/>
      <c r="AJ1152" s="534"/>
      <c r="AK1152" s="534"/>
      <c r="AL1152" s="534"/>
      <c r="AM1152" s="534"/>
      <c r="AN1152" s="534"/>
      <c r="AO1152" s="534"/>
      <c r="AP1152" s="981"/>
      <c r="AQ1152" s="981"/>
      <c r="AR1152" s="534"/>
      <c r="AS1152" s="534"/>
    </row>
    <row r="1153" spans="1:45" x14ac:dyDescent="0.25">
      <c r="A1153" s="587"/>
      <c r="AD1153" s="534"/>
      <c r="AE1153" s="534"/>
      <c r="AF1153" s="534"/>
      <c r="AG1153" s="534"/>
      <c r="AH1153" s="534"/>
      <c r="AI1153" s="534"/>
      <c r="AJ1153" s="534"/>
      <c r="AK1153" s="534"/>
      <c r="AL1153" s="534"/>
      <c r="AM1153" s="534"/>
      <c r="AN1153" s="534"/>
      <c r="AO1153" s="534"/>
      <c r="AP1153" s="981"/>
      <c r="AQ1153" s="981"/>
      <c r="AR1153" s="534"/>
      <c r="AS1153" s="534"/>
    </row>
    <row r="1154" spans="1:45" x14ac:dyDescent="0.25">
      <c r="A1154" s="587"/>
      <c r="AD1154" s="534"/>
      <c r="AE1154" s="534"/>
      <c r="AF1154" s="534"/>
      <c r="AG1154" s="534"/>
      <c r="AH1154" s="534"/>
      <c r="AI1154" s="534"/>
      <c r="AJ1154" s="534"/>
      <c r="AK1154" s="534"/>
      <c r="AL1154" s="534"/>
      <c r="AM1154" s="534"/>
      <c r="AN1154" s="534"/>
      <c r="AO1154" s="534"/>
      <c r="AP1154" s="981"/>
      <c r="AQ1154" s="981"/>
      <c r="AR1154" s="534"/>
      <c r="AS1154" s="534"/>
    </row>
    <row r="1155" spans="1:45" x14ac:dyDescent="0.25">
      <c r="A1155" s="587"/>
      <c r="AD1155" s="534"/>
      <c r="AE1155" s="534"/>
      <c r="AF1155" s="534"/>
      <c r="AG1155" s="534"/>
      <c r="AH1155" s="534"/>
      <c r="AI1155" s="534"/>
      <c r="AJ1155" s="534"/>
      <c r="AK1155" s="534"/>
      <c r="AL1155" s="534"/>
      <c r="AM1155" s="534"/>
      <c r="AN1155" s="534"/>
      <c r="AO1155" s="534"/>
      <c r="AP1155" s="981"/>
      <c r="AQ1155" s="981"/>
      <c r="AR1155" s="534"/>
      <c r="AS1155" s="534"/>
    </row>
    <row r="1156" spans="1:45" x14ac:dyDescent="0.25">
      <c r="A1156" s="587"/>
      <c r="AD1156" s="534"/>
      <c r="AE1156" s="534"/>
      <c r="AF1156" s="534"/>
      <c r="AG1156" s="534"/>
      <c r="AH1156" s="534"/>
      <c r="AI1156" s="534"/>
      <c r="AJ1156" s="534"/>
      <c r="AK1156" s="534"/>
      <c r="AL1156" s="534"/>
      <c r="AM1156" s="534"/>
      <c r="AN1156" s="534"/>
      <c r="AO1156" s="534"/>
      <c r="AP1156" s="981"/>
      <c r="AQ1156" s="981"/>
      <c r="AR1156" s="534"/>
      <c r="AS1156" s="534"/>
    </row>
    <row r="1157" spans="1:45" x14ac:dyDescent="0.25">
      <c r="A1157" s="587"/>
      <c r="AD1157" s="534"/>
      <c r="AE1157" s="534"/>
      <c r="AF1157" s="534"/>
      <c r="AG1157" s="534"/>
      <c r="AH1157" s="534"/>
      <c r="AI1157" s="534"/>
      <c r="AJ1157" s="534"/>
      <c r="AK1157" s="534"/>
      <c r="AL1157" s="534"/>
      <c r="AM1157" s="534"/>
      <c r="AN1157" s="534"/>
      <c r="AO1157" s="534"/>
      <c r="AP1157" s="981"/>
      <c r="AQ1157" s="981"/>
      <c r="AR1157" s="534"/>
      <c r="AS1157" s="534"/>
    </row>
    <row r="1158" spans="1:45" x14ac:dyDescent="0.25">
      <c r="A1158" s="587"/>
      <c r="AD1158" s="534"/>
      <c r="AE1158" s="534"/>
      <c r="AF1158" s="534"/>
      <c r="AG1158" s="534"/>
      <c r="AH1158" s="534"/>
      <c r="AI1158" s="534"/>
      <c r="AJ1158" s="534"/>
      <c r="AK1158" s="534"/>
      <c r="AL1158" s="534"/>
      <c r="AM1158" s="534"/>
      <c r="AN1158" s="534"/>
      <c r="AO1158" s="534"/>
      <c r="AP1158" s="981"/>
      <c r="AQ1158" s="981"/>
      <c r="AR1158" s="534"/>
      <c r="AS1158" s="534"/>
    </row>
    <row r="1159" spans="1:45" x14ac:dyDescent="0.25">
      <c r="A1159" s="587"/>
      <c r="AD1159" s="534"/>
      <c r="AE1159" s="534"/>
      <c r="AF1159" s="534"/>
      <c r="AG1159" s="534"/>
      <c r="AH1159" s="534"/>
      <c r="AI1159" s="534"/>
      <c r="AJ1159" s="534"/>
      <c r="AK1159" s="534"/>
      <c r="AL1159" s="534"/>
      <c r="AM1159" s="534"/>
      <c r="AN1159" s="534"/>
      <c r="AO1159" s="534"/>
      <c r="AP1159" s="981"/>
      <c r="AQ1159" s="981"/>
      <c r="AR1159" s="534"/>
      <c r="AS1159" s="534"/>
    </row>
    <row r="1160" spans="1:45" x14ac:dyDescent="0.25">
      <c r="A1160" s="587"/>
      <c r="AD1160" s="534"/>
      <c r="AE1160" s="534"/>
      <c r="AF1160" s="534"/>
      <c r="AG1160" s="534"/>
      <c r="AH1160" s="534"/>
      <c r="AI1160" s="534"/>
      <c r="AJ1160" s="534"/>
      <c r="AK1160" s="534"/>
      <c r="AL1160" s="534"/>
      <c r="AM1160" s="534"/>
      <c r="AN1160" s="534"/>
      <c r="AO1160" s="534"/>
      <c r="AP1160" s="981"/>
      <c r="AQ1160" s="981"/>
      <c r="AR1160" s="534"/>
      <c r="AS1160" s="534"/>
    </row>
    <row r="1161" spans="1:45" x14ac:dyDescent="0.25">
      <c r="A1161" s="587"/>
      <c r="AD1161" s="534"/>
      <c r="AE1161" s="534"/>
      <c r="AF1161" s="534"/>
      <c r="AG1161" s="534"/>
      <c r="AH1161" s="534"/>
      <c r="AI1161" s="534"/>
      <c r="AJ1161" s="534"/>
      <c r="AK1161" s="534"/>
      <c r="AL1161" s="534"/>
      <c r="AM1161" s="534"/>
      <c r="AN1161" s="534"/>
      <c r="AO1161" s="534"/>
      <c r="AP1161" s="981"/>
      <c r="AQ1161" s="981"/>
      <c r="AR1161" s="534"/>
      <c r="AS1161" s="534"/>
    </row>
    <row r="1162" spans="1:45" x14ac:dyDescent="0.25">
      <c r="A1162" s="587"/>
      <c r="AD1162" s="534"/>
      <c r="AE1162" s="534"/>
      <c r="AF1162" s="534"/>
      <c r="AG1162" s="534"/>
      <c r="AH1162" s="534"/>
      <c r="AI1162" s="534"/>
      <c r="AJ1162" s="534"/>
      <c r="AK1162" s="534"/>
      <c r="AL1162" s="534"/>
      <c r="AM1162" s="534"/>
      <c r="AN1162" s="534"/>
      <c r="AO1162" s="534"/>
      <c r="AP1162" s="981"/>
      <c r="AQ1162" s="981"/>
      <c r="AR1162" s="534"/>
      <c r="AS1162" s="534"/>
    </row>
    <row r="1163" spans="1:45" x14ac:dyDescent="0.25">
      <c r="A1163" s="587"/>
      <c r="AD1163" s="534"/>
      <c r="AE1163" s="534"/>
      <c r="AF1163" s="534"/>
      <c r="AG1163" s="534"/>
      <c r="AH1163" s="534"/>
      <c r="AI1163" s="534"/>
      <c r="AJ1163" s="534"/>
      <c r="AK1163" s="534"/>
      <c r="AL1163" s="534"/>
      <c r="AM1163" s="534"/>
      <c r="AN1163" s="534"/>
      <c r="AO1163" s="534"/>
      <c r="AP1163" s="981"/>
      <c r="AQ1163" s="981"/>
      <c r="AR1163" s="534"/>
      <c r="AS1163" s="534"/>
    </row>
    <row r="1164" spans="1:45" x14ac:dyDescent="0.25">
      <c r="A1164" s="587"/>
      <c r="AD1164" s="534"/>
      <c r="AE1164" s="534"/>
      <c r="AF1164" s="534"/>
      <c r="AG1164" s="534"/>
      <c r="AH1164" s="534"/>
      <c r="AI1164" s="534"/>
      <c r="AJ1164" s="534"/>
      <c r="AK1164" s="534"/>
      <c r="AL1164" s="534"/>
      <c r="AM1164" s="534"/>
      <c r="AN1164" s="534"/>
      <c r="AO1164" s="534"/>
      <c r="AP1164" s="981"/>
      <c r="AQ1164" s="981"/>
      <c r="AR1164" s="534"/>
      <c r="AS1164" s="534"/>
    </row>
    <row r="1165" spans="1:45" x14ac:dyDescent="0.25">
      <c r="A1165" s="587"/>
      <c r="AD1165" s="534"/>
      <c r="AE1165" s="534"/>
      <c r="AF1165" s="534"/>
      <c r="AG1165" s="534"/>
      <c r="AH1165" s="534"/>
      <c r="AI1165" s="534"/>
      <c r="AJ1165" s="534"/>
      <c r="AK1165" s="534"/>
      <c r="AL1165" s="534"/>
      <c r="AM1165" s="534"/>
      <c r="AN1165" s="534"/>
      <c r="AO1165" s="534"/>
      <c r="AP1165" s="981"/>
      <c r="AQ1165" s="981"/>
      <c r="AR1165" s="534"/>
      <c r="AS1165" s="534"/>
    </row>
    <row r="1166" spans="1:45" x14ac:dyDescent="0.25">
      <c r="A1166" s="587"/>
      <c r="AD1166" s="534"/>
      <c r="AE1166" s="534"/>
      <c r="AF1166" s="534"/>
      <c r="AG1166" s="534"/>
      <c r="AH1166" s="534"/>
      <c r="AI1166" s="534"/>
      <c r="AJ1166" s="534"/>
      <c r="AK1166" s="534"/>
      <c r="AL1166" s="534"/>
      <c r="AM1166" s="534"/>
      <c r="AN1166" s="534"/>
      <c r="AO1166" s="534"/>
      <c r="AP1166" s="981"/>
      <c r="AQ1166" s="981"/>
      <c r="AR1166" s="534"/>
      <c r="AS1166" s="534"/>
    </row>
    <row r="1167" spans="1:45" x14ac:dyDescent="0.25">
      <c r="A1167" s="587"/>
      <c r="AD1167" s="534"/>
      <c r="AE1167" s="534"/>
      <c r="AF1167" s="534"/>
      <c r="AG1167" s="534"/>
      <c r="AH1167" s="534"/>
      <c r="AI1167" s="534"/>
      <c r="AJ1167" s="534"/>
      <c r="AK1167" s="534"/>
      <c r="AL1167" s="534"/>
      <c r="AM1167" s="534"/>
      <c r="AN1167" s="534"/>
      <c r="AO1167" s="534"/>
      <c r="AP1167" s="981"/>
      <c r="AQ1167" s="981"/>
      <c r="AR1167" s="534"/>
      <c r="AS1167" s="534"/>
    </row>
    <row r="1168" spans="1:45" x14ac:dyDescent="0.25">
      <c r="A1168" s="587"/>
      <c r="AD1168" s="534"/>
      <c r="AE1168" s="534"/>
      <c r="AF1168" s="534"/>
      <c r="AG1168" s="534"/>
      <c r="AH1168" s="534"/>
      <c r="AI1168" s="534"/>
      <c r="AJ1168" s="534"/>
      <c r="AK1168" s="534"/>
      <c r="AL1168" s="534"/>
      <c r="AM1168" s="534"/>
      <c r="AN1168" s="534"/>
      <c r="AO1168" s="534"/>
      <c r="AP1168" s="981"/>
      <c r="AQ1168" s="981"/>
      <c r="AR1168" s="534"/>
      <c r="AS1168" s="534"/>
    </row>
    <row r="1169" spans="1:45" x14ac:dyDescent="0.25">
      <c r="A1169" s="587"/>
      <c r="AD1169" s="534"/>
      <c r="AE1169" s="534"/>
      <c r="AF1169" s="534"/>
      <c r="AG1169" s="534"/>
      <c r="AH1169" s="534"/>
      <c r="AI1169" s="534"/>
      <c r="AJ1169" s="534"/>
      <c r="AK1169" s="534"/>
      <c r="AL1169" s="534"/>
      <c r="AM1169" s="534"/>
      <c r="AN1169" s="534"/>
      <c r="AO1169" s="534"/>
      <c r="AP1169" s="981"/>
      <c r="AQ1169" s="981"/>
      <c r="AR1169" s="534"/>
      <c r="AS1169" s="534"/>
    </row>
    <row r="1170" spans="1:45" x14ac:dyDescent="0.25">
      <c r="A1170" s="587"/>
      <c r="AD1170" s="534"/>
      <c r="AE1170" s="534"/>
      <c r="AF1170" s="534"/>
      <c r="AG1170" s="534"/>
      <c r="AH1170" s="534"/>
      <c r="AI1170" s="534"/>
      <c r="AJ1170" s="534"/>
      <c r="AK1170" s="534"/>
      <c r="AL1170" s="534"/>
      <c r="AM1170" s="534"/>
      <c r="AN1170" s="534"/>
      <c r="AO1170" s="534"/>
      <c r="AP1170" s="981"/>
      <c r="AQ1170" s="981"/>
      <c r="AR1170" s="534"/>
      <c r="AS1170" s="534"/>
    </row>
    <row r="1171" spans="1:45" x14ac:dyDescent="0.25">
      <c r="A1171" s="587"/>
      <c r="AD1171" s="534"/>
      <c r="AE1171" s="534"/>
      <c r="AF1171" s="534"/>
      <c r="AG1171" s="534"/>
      <c r="AH1171" s="534"/>
      <c r="AI1171" s="534"/>
      <c r="AJ1171" s="534"/>
      <c r="AK1171" s="534"/>
      <c r="AL1171" s="534"/>
      <c r="AM1171" s="534"/>
      <c r="AN1171" s="534"/>
      <c r="AO1171" s="534"/>
      <c r="AP1171" s="981"/>
      <c r="AQ1171" s="981"/>
      <c r="AR1171" s="534"/>
      <c r="AS1171" s="534"/>
    </row>
    <row r="1172" spans="1:45" x14ac:dyDescent="0.25">
      <c r="A1172" s="587"/>
      <c r="AD1172" s="534"/>
      <c r="AE1172" s="534"/>
      <c r="AF1172" s="534"/>
      <c r="AG1172" s="534"/>
      <c r="AH1172" s="534"/>
      <c r="AI1172" s="534"/>
      <c r="AJ1172" s="534"/>
      <c r="AK1172" s="534"/>
      <c r="AL1172" s="534"/>
      <c r="AM1172" s="534"/>
      <c r="AN1172" s="534"/>
      <c r="AO1172" s="534"/>
      <c r="AP1172" s="981"/>
      <c r="AQ1172" s="981"/>
      <c r="AR1172" s="534"/>
      <c r="AS1172" s="534"/>
    </row>
    <row r="1173" spans="1:45" x14ac:dyDescent="0.25">
      <c r="A1173" s="587"/>
      <c r="AD1173" s="534"/>
      <c r="AE1173" s="534"/>
      <c r="AF1173" s="534"/>
      <c r="AG1173" s="534"/>
      <c r="AH1173" s="534"/>
      <c r="AI1173" s="534"/>
      <c r="AJ1173" s="534"/>
      <c r="AK1173" s="534"/>
      <c r="AL1173" s="534"/>
      <c r="AM1173" s="534"/>
      <c r="AN1173" s="534"/>
      <c r="AO1173" s="534"/>
      <c r="AP1173" s="981"/>
      <c r="AQ1173" s="981"/>
      <c r="AR1173" s="534"/>
      <c r="AS1173" s="534"/>
    </row>
    <row r="1174" spans="1:45" x14ac:dyDescent="0.25">
      <c r="A1174" s="587"/>
      <c r="AD1174" s="534"/>
      <c r="AE1174" s="534"/>
      <c r="AF1174" s="534"/>
      <c r="AG1174" s="534"/>
      <c r="AH1174" s="534"/>
      <c r="AI1174" s="534"/>
      <c r="AJ1174" s="534"/>
      <c r="AK1174" s="534"/>
      <c r="AL1174" s="534"/>
      <c r="AM1174" s="534"/>
      <c r="AN1174" s="534"/>
      <c r="AO1174" s="534"/>
      <c r="AP1174" s="981"/>
      <c r="AQ1174" s="981"/>
      <c r="AR1174" s="534"/>
      <c r="AS1174" s="534"/>
    </row>
    <row r="1175" spans="1:45" x14ac:dyDescent="0.25">
      <c r="A1175" s="587"/>
      <c r="AD1175" s="534"/>
      <c r="AE1175" s="534"/>
      <c r="AF1175" s="534"/>
      <c r="AG1175" s="534"/>
      <c r="AH1175" s="534"/>
      <c r="AI1175" s="534"/>
      <c r="AJ1175" s="534"/>
      <c r="AK1175" s="534"/>
      <c r="AL1175" s="534"/>
      <c r="AM1175" s="534"/>
      <c r="AN1175" s="534"/>
      <c r="AO1175" s="534"/>
      <c r="AP1175" s="981"/>
      <c r="AQ1175" s="981"/>
      <c r="AR1175" s="534"/>
      <c r="AS1175" s="534"/>
    </row>
    <row r="1176" spans="1:45" x14ac:dyDescent="0.25">
      <c r="A1176" s="587"/>
      <c r="AD1176" s="534"/>
      <c r="AE1176" s="534"/>
      <c r="AF1176" s="534"/>
      <c r="AG1176" s="534"/>
      <c r="AH1176" s="534"/>
      <c r="AI1176" s="534"/>
      <c r="AJ1176" s="534"/>
      <c r="AK1176" s="534"/>
      <c r="AL1176" s="534"/>
      <c r="AM1176" s="534"/>
      <c r="AN1176" s="534"/>
      <c r="AO1176" s="534"/>
      <c r="AP1176" s="981"/>
      <c r="AQ1176" s="981"/>
      <c r="AR1176" s="534"/>
      <c r="AS1176" s="534"/>
    </row>
    <row r="1177" spans="1:45" x14ac:dyDescent="0.25">
      <c r="A1177" s="587"/>
      <c r="AD1177" s="534"/>
      <c r="AE1177" s="534"/>
      <c r="AF1177" s="534"/>
      <c r="AG1177" s="534"/>
      <c r="AH1177" s="534"/>
      <c r="AI1177" s="534"/>
      <c r="AJ1177" s="534"/>
      <c r="AK1177" s="534"/>
      <c r="AL1177" s="534"/>
      <c r="AM1177" s="534"/>
      <c r="AN1177" s="534"/>
      <c r="AO1177" s="534"/>
      <c r="AP1177" s="981"/>
      <c r="AQ1177" s="981"/>
      <c r="AR1177" s="534"/>
      <c r="AS1177" s="534"/>
    </row>
    <row r="1178" spans="1:45" x14ac:dyDescent="0.25">
      <c r="A1178" s="587"/>
      <c r="AD1178" s="534"/>
      <c r="AE1178" s="534"/>
      <c r="AF1178" s="534"/>
      <c r="AG1178" s="534"/>
      <c r="AH1178" s="534"/>
      <c r="AI1178" s="534"/>
      <c r="AJ1178" s="534"/>
      <c r="AK1178" s="534"/>
      <c r="AL1178" s="534"/>
      <c r="AM1178" s="534"/>
      <c r="AN1178" s="534"/>
      <c r="AO1178" s="534"/>
      <c r="AP1178" s="981"/>
      <c r="AQ1178" s="981"/>
      <c r="AR1178" s="534"/>
      <c r="AS1178" s="534"/>
    </row>
    <row r="1179" spans="1:45" x14ac:dyDescent="0.25">
      <c r="A1179" s="587"/>
      <c r="AD1179" s="534"/>
      <c r="AE1179" s="534"/>
      <c r="AF1179" s="534"/>
      <c r="AG1179" s="534"/>
      <c r="AH1179" s="534"/>
      <c r="AI1179" s="534"/>
      <c r="AJ1179" s="534"/>
      <c r="AK1179" s="534"/>
      <c r="AL1179" s="534"/>
      <c r="AM1179" s="534"/>
      <c r="AN1179" s="534"/>
      <c r="AO1179" s="534"/>
      <c r="AP1179" s="981"/>
      <c r="AQ1179" s="981"/>
      <c r="AR1179" s="534"/>
      <c r="AS1179" s="534"/>
    </row>
    <row r="1180" spans="1:45" x14ac:dyDescent="0.25">
      <c r="A1180" s="587"/>
      <c r="AD1180" s="534"/>
      <c r="AE1180" s="534"/>
      <c r="AF1180" s="534"/>
      <c r="AG1180" s="534"/>
      <c r="AH1180" s="534"/>
      <c r="AI1180" s="534"/>
      <c r="AJ1180" s="534"/>
      <c r="AK1180" s="534"/>
      <c r="AL1180" s="534"/>
      <c r="AM1180" s="534"/>
      <c r="AN1180" s="534"/>
      <c r="AO1180" s="534"/>
      <c r="AP1180" s="981"/>
      <c r="AQ1180" s="981"/>
      <c r="AR1180" s="534"/>
      <c r="AS1180" s="534"/>
    </row>
    <row r="1181" spans="1:45" x14ac:dyDescent="0.25">
      <c r="A1181" s="587"/>
      <c r="AD1181" s="534"/>
      <c r="AE1181" s="534"/>
      <c r="AF1181" s="534"/>
      <c r="AG1181" s="534"/>
      <c r="AH1181" s="534"/>
      <c r="AI1181" s="534"/>
      <c r="AJ1181" s="534"/>
      <c r="AK1181" s="534"/>
      <c r="AL1181" s="534"/>
      <c r="AM1181" s="534"/>
      <c r="AN1181" s="534"/>
      <c r="AO1181" s="534"/>
      <c r="AP1181" s="981"/>
      <c r="AQ1181" s="981"/>
      <c r="AR1181" s="534"/>
      <c r="AS1181" s="534"/>
    </row>
    <row r="1182" spans="1:45" x14ac:dyDescent="0.25">
      <c r="A1182" s="587"/>
      <c r="AD1182" s="534"/>
      <c r="AE1182" s="534"/>
      <c r="AF1182" s="534"/>
      <c r="AG1182" s="534"/>
      <c r="AH1182" s="534"/>
      <c r="AI1182" s="534"/>
      <c r="AJ1182" s="534"/>
      <c r="AK1182" s="534"/>
      <c r="AL1182" s="534"/>
      <c r="AM1182" s="534"/>
      <c r="AN1182" s="534"/>
      <c r="AO1182" s="534"/>
      <c r="AP1182" s="981"/>
      <c r="AQ1182" s="981"/>
      <c r="AR1182" s="534"/>
      <c r="AS1182" s="534"/>
    </row>
  </sheetData>
  <mergeCells count="6">
    <mergeCell ref="Z256:Z257"/>
    <mergeCell ref="U256:U257"/>
    <mergeCell ref="V256:V257"/>
    <mergeCell ref="W256:W257"/>
    <mergeCell ref="X256:X257"/>
    <mergeCell ref="Y256:Y257"/>
  </mergeCells>
  <dataValidations count="1">
    <dataValidation type="textLength" errorStyle="information" allowBlank="1" showInputMessage="1" showErrorMessage="1" error="XLBVal:6=-6607595.34_x000d__x000a_" sqref="A181:A185 A28:A32" xr:uid="{E23B9480-ECD3-4322-A251-4E39086A580A}">
      <formula1>0</formula1>
      <formula2>300</formula2>
    </dataValidation>
  </dataValidations>
  <pageMargins left="0.23622047244094491" right="0.23622047244094491" top="0.74803149606299213" bottom="0.74803149606299213" header="0.31496062992125984" footer="0.31496062992125984"/>
  <pageSetup paperSize="9" scale="10"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4811F-EF0F-4DF9-BCA5-7BBD1F77B200}">
  <sheetPr codeName="Sheet4"/>
  <dimension ref="B1:H61"/>
  <sheetViews>
    <sheetView workbookViewId="0">
      <selection activeCell="L11" sqref="L11"/>
    </sheetView>
  </sheetViews>
  <sheetFormatPr defaultRowHeight="15" x14ac:dyDescent="0.25"/>
  <cols>
    <col min="2" max="2" width="48" style="49" customWidth="1"/>
    <col min="3" max="8" width="9.140625" style="1259"/>
  </cols>
  <sheetData>
    <row r="1" spans="2:8" ht="51" x14ac:dyDescent="0.25">
      <c r="B1" s="1198"/>
      <c r="C1" s="1200" t="s">
        <v>1611</v>
      </c>
      <c r="D1" s="1200" t="s">
        <v>11</v>
      </c>
      <c r="E1" s="1200" t="s">
        <v>1612</v>
      </c>
      <c r="F1" s="1200" t="s">
        <v>1617</v>
      </c>
      <c r="G1" s="1200" t="s">
        <v>1618</v>
      </c>
      <c r="H1" s="1201" t="s">
        <v>1619</v>
      </c>
    </row>
    <row r="2" spans="2:8" x14ac:dyDescent="0.25">
      <c r="B2" s="161" t="s">
        <v>1068</v>
      </c>
      <c r="C2" s="1039">
        <v>789.68523748000007</v>
      </c>
      <c r="D2" s="1039">
        <v>929.68799999999999</v>
      </c>
      <c r="E2" s="1202">
        <v>788.79709673787033</v>
      </c>
      <c r="F2" s="1212">
        <v>920.13159416644987</v>
      </c>
      <c r="G2" s="1202">
        <v>907.01041715287397</v>
      </c>
      <c r="H2" s="1203">
        <v>852.0682609145141</v>
      </c>
    </row>
    <row r="3" spans="2:8" x14ac:dyDescent="0.25">
      <c r="B3" s="1204" t="s">
        <v>13</v>
      </c>
      <c r="C3" s="1039">
        <v>311.25415754000005</v>
      </c>
      <c r="D3" s="1039">
        <v>347.07740000000001</v>
      </c>
      <c r="E3" s="1202">
        <v>350.14021283916662</v>
      </c>
      <c r="F3" s="1212">
        <v>374.12325394108046</v>
      </c>
      <c r="G3" s="1202">
        <v>399.60904255835533</v>
      </c>
      <c r="H3" s="1203">
        <v>420.24247837537337</v>
      </c>
    </row>
    <row r="4" spans="2:8" x14ac:dyDescent="0.25">
      <c r="B4" s="1240" t="s">
        <v>14</v>
      </c>
      <c r="C4" s="1241">
        <v>76.905222940000002</v>
      </c>
      <c r="D4" s="1241">
        <v>78.6995</v>
      </c>
      <c r="E4" s="1241">
        <v>85.141436370000008</v>
      </c>
      <c r="F4" s="1245">
        <v>90.973244533378377</v>
      </c>
      <c r="G4" s="1241">
        <v>97.17046658675676</v>
      </c>
      <c r="H4" s="1242">
        <v>102.13308259891895</v>
      </c>
    </row>
    <row r="5" spans="2:8" x14ac:dyDescent="0.25">
      <c r="B5" s="1240" t="s">
        <v>32</v>
      </c>
      <c r="C5" s="1241">
        <v>0.34548720999999999</v>
      </c>
      <c r="D5" s="1241">
        <v>0.3921</v>
      </c>
      <c r="E5" s="1241">
        <v>0.37056608000000002</v>
      </c>
      <c r="F5" s="1245">
        <v>0.39594820159146271</v>
      </c>
      <c r="G5" s="1241">
        <v>0.42292073554344045</v>
      </c>
      <c r="H5" s="1242">
        <v>0.45322453862892942</v>
      </c>
    </row>
    <row r="6" spans="2:8" x14ac:dyDescent="0.25">
      <c r="B6" s="1240" t="s">
        <v>45</v>
      </c>
      <c r="C6" s="1241">
        <v>206.71762197999999</v>
      </c>
      <c r="D6" s="1241">
        <v>228.32329999999999</v>
      </c>
      <c r="E6" s="1241">
        <v>229.91825134916661</v>
      </c>
      <c r="F6" s="1245">
        <v>245.66662498096733</v>
      </c>
      <c r="G6" s="1241">
        <v>262.40177204448105</v>
      </c>
      <c r="H6" s="1242">
        <v>276.20380978117777</v>
      </c>
    </row>
    <row r="7" spans="2:8" x14ac:dyDescent="0.25">
      <c r="B7" s="1240" t="s">
        <v>108</v>
      </c>
      <c r="C7" s="1241">
        <v>27.285825410000001</v>
      </c>
      <c r="D7" s="1241">
        <v>39.662500000000001</v>
      </c>
      <c r="E7" s="1241">
        <v>34.709959040000001</v>
      </c>
      <c r="F7" s="1245">
        <v>37.087436225143257</v>
      </c>
      <c r="G7" s="1241">
        <v>39.613883191574061</v>
      </c>
      <c r="H7" s="1242">
        <v>41.452361456647722</v>
      </c>
    </row>
    <row r="8" spans="2:8" hidden="1" x14ac:dyDescent="0.25">
      <c r="B8" s="162" t="s">
        <v>124</v>
      </c>
      <c r="C8" s="1241">
        <v>0</v>
      </c>
      <c r="D8" s="1241">
        <v>0</v>
      </c>
      <c r="E8" s="1241">
        <v>0</v>
      </c>
      <c r="F8" s="1245">
        <v>0</v>
      </c>
      <c r="G8" s="1241">
        <v>0</v>
      </c>
      <c r="H8" s="1242">
        <v>0</v>
      </c>
    </row>
    <row r="9" spans="2:8" x14ac:dyDescent="0.25">
      <c r="B9" s="1204" t="s">
        <v>137</v>
      </c>
      <c r="C9" s="1039">
        <v>426.6</v>
      </c>
      <c r="D9" s="1039">
        <v>509.2</v>
      </c>
      <c r="E9" s="1202">
        <v>367.40000000000003</v>
      </c>
      <c r="F9" s="1212">
        <v>485.20000000000005</v>
      </c>
      <c r="G9" s="1202">
        <v>445.4</v>
      </c>
      <c r="H9" s="1203">
        <v>367.99999999999994</v>
      </c>
    </row>
    <row r="10" spans="2:8" x14ac:dyDescent="0.25">
      <c r="B10" s="1240" t="s">
        <v>803</v>
      </c>
      <c r="C10" s="1241">
        <v>91.6</v>
      </c>
      <c r="D10" s="1241">
        <v>120.2</v>
      </c>
      <c r="E10" s="1241">
        <v>107.8</v>
      </c>
      <c r="F10" s="1245">
        <v>99.4</v>
      </c>
      <c r="G10" s="1241">
        <v>70.099999999999994</v>
      </c>
      <c r="H10" s="1242">
        <v>32.200000000000003</v>
      </c>
    </row>
    <row r="11" spans="2:8" x14ac:dyDescent="0.25">
      <c r="B11" s="1240" t="s">
        <v>804</v>
      </c>
      <c r="C11" s="1241">
        <v>335</v>
      </c>
      <c r="D11" s="1241">
        <v>389</v>
      </c>
      <c r="E11" s="1241">
        <v>259.60000000000002</v>
      </c>
      <c r="F11" s="1245">
        <v>385.8</v>
      </c>
      <c r="G11" s="1241">
        <v>375.29999999999995</v>
      </c>
      <c r="H11" s="1242">
        <v>335.79999999999995</v>
      </c>
    </row>
    <row r="12" spans="2:8" x14ac:dyDescent="0.25">
      <c r="B12" s="1204" t="s">
        <v>299</v>
      </c>
      <c r="C12" s="1039">
        <v>51.831079940000002</v>
      </c>
      <c r="D12" s="1039">
        <v>73.410600000000002</v>
      </c>
      <c r="E12" s="1202">
        <v>71.256883898703691</v>
      </c>
      <c r="F12" s="1212">
        <v>60.808340225369349</v>
      </c>
      <c r="G12" s="1202">
        <v>62.001374594518708</v>
      </c>
      <c r="H12" s="1203">
        <v>63.82578253914069</v>
      </c>
    </row>
    <row r="13" spans="2:8" hidden="1" x14ac:dyDescent="0.25">
      <c r="B13" s="1207" t="s">
        <v>300</v>
      </c>
      <c r="C13" s="727">
        <v>35.20680334</v>
      </c>
      <c r="D13" s="727">
        <v>41.892899999999997</v>
      </c>
      <c r="E13" s="727">
        <v>49.677301799999995</v>
      </c>
      <c r="F13" s="1246">
        <v>37.718453123848747</v>
      </c>
      <c r="G13" s="727">
        <v>37.340166257997915</v>
      </c>
      <c r="H13" s="1208">
        <v>37.399858508316903</v>
      </c>
    </row>
    <row r="14" spans="2:8" hidden="1" x14ac:dyDescent="0.25">
      <c r="B14" s="1207" t="s">
        <v>337</v>
      </c>
      <c r="C14" s="727">
        <v>15.915734399999998</v>
      </c>
      <c r="D14" s="727">
        <v>29.927800000000001</v>
      </c>
      <c r="E14" s="727">
        <v>20.538763228703701</v>
      </c>
      <c r="F14" s="1246">
        <v>21.97777678705534</v>
      </c>
      <c r="G14" s="727">
        <v>23.473339543813452</v>
      </c>
      <c r="H14" s="1208">
        <v>25.152940135071557</v>
      </c>
    </row>
    <row r="15" spans="2:8" hidden="1" x14ac:dyDescent="0.25">
      <c r="B15" s="1207" t="s">
        <v>473</v>
      </c>
      <c r="C15" s="727">
        <v>0.59354219999999991</v>
      </c>
      <c r="D15" s="727">
        <v>0.80659999999999998</v>
      </c>
      <c r="E15" s="727">
        <v>1.0408188700000001</v>
      </c>
      <c r="F15" s="1246">
        <v>1.1121103144652595</v>
      </c>
      <c r="G15" s="727">
        <v>1.1878687927073426</v>
      </c>
      <c r="H15" s="1208">
        <v>1.272983895752233</v>
      </c>
    </row>
    <row r="16" spans="2:8" hidden="1" x14ac:dyDescent="0.25">
      <c r="B16" s="1207" t="s">
        <v>1250</v>
      </c>
      <c r="C16" s="727">
        <v>0.115</v>
      </c>
      <c r="D16" s="727">
        <v>0.7833</v>
      </c>
      <c r="E16" s="727">
        <v>0</v>
      </c>
      <c r="F16" s="1246">
        <v>0</v>
      </c>
      <c r="G16" s="727">
        <v>0</v>
      </c>
      <c r="H16" s="1208">
        <v>0</v>
      </c>
    </row>
    <row r="17" spans="2:8" x14ac:dyDescent="0.25">
      <c r="B17" s="165"/>
      <c r="C17" s="727"/>
      <c r="D17" s="727"/>
      <c r="E17" s="1058"/>
      <c r="F17" s="1247"/>
      <c r="G17" s="1058"/>
      <c r="H17" s="1208"/>
    </row>
    <row r="18" spans="2:8" x14ac:dyDescent="0.25">
      <c r="B18" s="161" t="s">
        <v>1069</v>
      </c>
      <c r="C18" s="1039">
        <v>521.0190835914284</v>
      </c>
      <c r="D18" s="1039">
        <v>617.42099999999994</v>
      </c>
      <c r="E18" s="1202">
        <v>525.9722201934984</v>
      </c>
      <c r="F18" s="1212">
        <v>545.63804942415356</v>
      </c>
      <c r="G18" s="1202">
        <v>535.56220648624617</v>
      </c>
      <c r="H18" s="1203">
        <v>531.66914642999996</v>
      </c>
    </row>
    <row r="19" spans="2:8" x14ac:dyDescent="0.25">
      <c r="B19" s="1204" t="s">
        <v>486</v>
      </c>
      <c r="C19" s="1039">
        <v>181.05935137714278</v>
      </c>
      <c r="D19" s="1039">
        <v>193.82319999999999</v>
      </c>
      <c r="E19" s="1202">
        <v>190.31049953610889</v>
      </c>
      <c r="F19" s="1212">
        <v>202.89839999999998</v>
      </c>
      <c r="G19" s="1202">
        <v>201.405</v>
      </c>
      <c r="H19" s="1203">
        <v>200.31399999999999</v>
      </c>
    </row>
    <row r="20" spans="2:8" x14ac:dyDescent="0.25">
      <c r="B20" s="1240" t="s">
        <v>487</v>
      </c>
      <c r="C20" s="1243">
        <v>168.07466744714279</v>
      </c>
      <c r="D20" s="1243">
        <v>178.89779999999999</v>
      </c>
      <c r="E20" s="1243">
        <v>176.83515435610889</v>
      </c>
      <c r="F20" s="1248">
        <v>187.76159999999999</v>
      </c>
      <c r="G20" s="1243">
        <v>186.26820000000001</v>
      </c>
      <c r="H20" s="1244">
        <v>185.1772</v>
      </c>
    </row>
    <row r="21" spans="2:8" x14ac:dyDescent="0.25">
      <c r="B21" s="1240" t="s">
        <v>537</v>
      </c>
      <c r="C21" s="1243">
        <v>12.984683929999994</v>
      </c>
      <c r="D21" s="1243">
        <v>14.9254</v>
      </c>
      <c r="E21" s="1243">
        <v>13.475345179999993</v>
      </c>
      <c r="F21" s="1248">
        <v>15.136800000000001</v>
      </c>
      <c r="G21" s="1243">
        <v>15.136800000000001</v>
      </c>
      <c r="H21" s="1244">
        <v>15.136800000000001</v>
      </c>
    </row>
    <row r="22" spans="2:8" x14ac:dyDescent="0.25">
      <c r="B22" s="1204" t="s">
        <v>546</v>
      </c>
      <c r="C22" s="727">
        <v>243.16119913857145</v>
      </c>
      <c r="D22" s="727">
        <v>313.32049999999998</v>
      </c>
      <c r="E22" s="727">
        <v>239.24923097072283</v>
      </c>
      <c r="F22" s="1246">
        <v>244.15207190000001</v>
      </c>
      <c r="G22" s="727">
        <v>236.50210200000001</v>
      </c>
      <c r="H22" s="1208">
        <v>235.44414796000001</v>
      </c>
    </row>
    <row r="23" spans="2:8" x14ac:dyDescent="0.25">
      <c r="B23" s="1204" t="s">
        <v>776</v>
      </c>
      <c r="C23" s="727">
        <v>6.9135732799999996</v>
      </c>
      <c r="D23" s="727">
        <v>5.9091000000000005</v>
      </c>
      <c r="E23" s="1058">
        <v>5.9305496800000004</v>
      </c>
      <c r="F23" s="1247">
        <v>6.0689409699999999</v>
      </c>
      <c r="G23" s="1058">
        <v>5.2395174200000003</v>
      </c>
      <c r="H23" s="1208">
        <v>4.50169847</v>
      </c>
    </row>
    <row r="24" spans="2:8" hidden="1" x14ac:dyDescent="0.25">
      <c r="B24" s="1205" t="s">
        <v>777</v>
      </c>
      <c r="C24" s="727">
        <v>4.8582382799999992</v>
      </c>
      <c r="D24" s="727">
        <v>3.9807000000000001</v>
      </c>
      <c r="E24" s="727">
        <v>4.0043946799999999</v>
      </c>
      <c r="F24" s="1246">
        <v>3.3329809700000004</v>
      </c>
      <c r="G24" s="727">
        <v>2.5115574199999999</v>
      </c>
      <c r="H24" s="1208">
        <v>1.6932134699999999</v>
      </c>
    </row>
    <row r="25" spans="2:8" hidden="1" x14ac:dyDescent="0.25">
      <c r="B25" s="1205" t="s">
        <v>780</v>
      </c>
      <c r="C25" s="727">
        <v>2.0553349999999999</v>
      </c>
      <c r="D25" s="727">
        <v>1.9283999999999999</v>
      </c>
      <c r="E25" s="727">
        <v>1.9261550000000001</v>
      </c>
      <c r="F25" s="1246">
        <v>2.7359599999999999</v>
      </c>
      <c r="G25" s="727">
        <v>2.7279599999999999</v>
      </c>
      <c r="H25" s="1208">
        <v>2.8084850000000001</v>
      </c>
    </row>
    <row r="26" spans="2:8" x14ac:dyDescent="0.25">
      <c r="B26" s="1204" t="s">
        <v>786</v>
      </c>
      <c r="C26" s="727">
        <v>19.545787949999998</v>
      </c>
      <c r="D26" s="727">
        <v>15.9138</v>
      </c>
      <c r="E26" s="1058">
        <v>15.257912320000001</v>
      </c>
      <c r="F26" s="1247">
        <v>14.89</v>
      </c>
      <c r="G26" s="1058">
        <v>14.89</v>
      </c>
      <c r="H26" s="1208">
        <v>14.89</v>
      </c>
    </row>
    <row r="27" spans="2:8" hidden="1" x14ac:dyDescent="0.25">
      <c r="B27" s="1205" t="s">
        <v>787</v>
      </c>
      <c r="C27" s="727">
        <v>19.545787949999998</v>
      </c>
      <c r="D27" s="727">
        <v>15.9138</v>
      </c>
      <c r="E27" s="727">
        <v>15.257912320000001</v>
      </c>
      <c r="F27" s="1246">
        <v>14.89</v>
      </c>
      <c r="G27" s="727">
        <v>14.89</v>
      </c>
      <c r="H27" s="1208">
        <v>14.89</v>
      </c>
    </row>
    <row r="28" spans="2:8" hidden="1" x14ac:dyDescent="0.25">
      <c r="B28" s="1205" t="s">
        <v>794</v>
      </c>
      <c r="C28" s="727">
        <v>0</v>
      </c>
      <c r="D28" s="727">
        <v>0</v>
      </c>
      <c r="E28" s="727">
        <v>0</v>
      </c>
      <c r="F28" s="1246">
        <v>0</v>
      </c>
      <c r="G28" s="727">
        <v>0</v>
      </c>
      <c r="H28" s="1208">
        <v>0</v>
      </c>
    </row>
    <row r="29" spans="2:8" x14ac:dyDescent="0.25">
      <c r="B29" s="1204" t="s">
        <v>801</v>
      </c>
      <c r="C29" s="727">
        <v>27.083113675714287</v>
      </c>
      <c r="D29" s="727">
        <v>38.4148</v>
      </c>
      <c r="E29" s="727">
        <v>24.73878165</v>
      </c>
      <c r="F29" s="1246">
        <v>24.828836554153522</v>
      </c>
      <c r="G29" s="727">
        <v>24.72578706624606</v>
      </c>
      <c r="H29" s="1208">
        <v>23.148500000000002</v>
      </c>
    </row>
    <row r="30" spans="2:8" x14ac:dyDescent="0.25">
      <c r="B30" s="1204" t="s">
        <v>808</v>
      </c>
      <c r="C30" s="727">
        <v>32.603840929999997</v>
      </c>
      <c r="D30" s="727">
        <v>32.213999999999999</v>
      </c>
      <c r="E30" s="727">
        <v>33.138854036666672</v>
      </c>
      <c r="F30" s="1246">
        <v>35.5032</v>
      </c>
      <c r="G30" s="727">
        <v>35.5032</v>
      </c>
      <c r="H30" s="1208">
        <v>36.074199999999998</v>
      </c>
    </row>
    <row r="31" spans="2:8" x14ac:dyDescent="0.25">
      <c r="B31" s="1204" t="s">
        <v>830</v>
      </c>
      <c r="C31" s="727">
        <v>10.652217240000001</v>
      </c>
      <c r="D31" s="727">
        <v>17.825600000000001</v>
      </c>
      <c r="E31" s="727">
        <v>17.346392000000005</v>
      </c>
      <c r="F31" s="1246">
        <v>17.296600000000002</v>
      </c>
      <c r="G31" s="727">
        <v>17.296600000000002</v>
      </c>
      <c r="H31" s="1208">
        <v>17.296600000000002</v>
      </c>
    </row>
    <row r="32" spans="2:8" x14ac:dyDescent="0.25">
      <c r="B32" s="165"/>
      <c r="C32" s="727"/>
      <c r="D32" s="727"/>
      <c r="E32" s="1058"/>
      <c r="F32" s="1247"/>
      <c r="G32" s="1058"/>
      <c r="H32" s="1208"/>
    </row>
    <row r="33" spans="2:8" x14ac:dyDescent="0.25">
      <c r="B33" s="161" t="s">
        <v>1070</v>
      </c>
      <c r="C33" s="1039">
        <v>268.66615388857167</v>
      </c>
      <c r="D33" s="1039">
        <v>312.26700000000005</v>
      </c>
      <c r="E33" s="1202">
        <v>262.82487654437193</v>
      </c>
      <c r="F33" s="1212">
        <v>374.49354474229631</v>
      </c>
      <c r="G33" s="1202">
        <v>371.4482106666278</v>
      </c>
      <c r="H33" s="1203">
        <v>320.39911448451414</v>
      </c>
    </row>
    <row r="34" spans="2:8" x14ac:dyDescent="0.25">
      <c r="B34" s="165"/>
      <c r="C34" s="727"/>
      <c r="D34" s="727"/>
      <c r="E34" s="1058"/>
      <c r="F34" s="1247"/>
      <c r="G34" s="1058"/>
      <c r="H34" s="1208"/>
    </row>
    <row r="35" spans="2:8" x14ac:dyDescent="0.25">
      <c r="B35" s="161" t="s">
        <v>1071</v>
      </c>
      <c r="C35" s="1039">
        <v>198.65530540142859</v>
      </c>
      <c r="D35" s="1039">
        <v>256.87910000000005</v>
      </c>
      <c r="E35" s="1202">
        <v>189.88135584506827</v>
      </c>
      <c r="F35" s="1212">
        <v>316.47327267723296</v>
      </c>
      <c r="G35" s="1202">
        <v>285.52947240854309</v>
      </c>
      <c r="H35" s="1203">
        <v>235.12831327001513</v>
      </c>
    </row>
    <row r="36" spans="2:8" x14ac:dyDescent="0.25">
      <c r="B36" s="1204" t="s">
        <v>845</v>
      </c>
      <c r="C36" s="1039">
        <v>195.85530540142858</v>
      </c>
      <c r="D36" s="1039">
        <v>252.77910000000003</v>
      </c>
      <c r="E36" s="1202">
        <v>187.38135584506827</v>
      </c>
      <c r="F36" s="1212">
        <v>314.17327267723294</v>
      </c>
      <c r="G36" s="1202">
        <v>283.22947240854307</v>
      </c>
      <c r="H36" s="1203">
        <v>232.82831327001512</v>
      </c>
    </row>
    <row r="37" spans="2:8" x14ac:dyDescent="0.25">
      <c r="B37" s="1240" t="s">
        <v>848</v>
      </c>
      <c r="C37" s="727">
        <v>123.97301636428574</v>
      </c>
      <c r="D37" s="727">
        <v>145.29339999999999</v>
      </c>
      <c r="E37" s="727">
        <v>114.15228105999999</v>
      </c>
      <c r="F37" s="1246">
        <v>231.77376699999999</v>
      </c>
      <c r="G37" s="727">
        <v>223.34569999999999</v>
      </c>
      <c r="H37" s="1208">
        <v>177.78640000000001</v>
      </c>
    </row>
    <row r="38" spans="2:8" x14ac:dyDescent="0.25">
      <c r="B38" s="1240" t="s">
        <v>1072</v>
      </c>
      <c r="C38" s="727">
        <v>58.889692777142855</v>
      </c>
      <c r="D38" s="727">
        <v>102.50680000000001</v>
      </c>
      <c r="E38" s="727">
        <v>68.468238875068266</v>
      </c>
      <c r="F38" s="1246">
        <v>73.902205677232928</v>
      </c>
      <c r="G38" s="727">
        <v>47.832972408543093</v>
      </c>
      <c r="H38" s="1208">
        <v>42.991113270015077</v>
      </c>
    </row>
    <row r="39" spans="2:8" x14ac:dyDescent="0.25">
      <c r="B39" s="1240" t="s">
        <v>1073</v>
      </c>
      <c r="C39" s="727">
        <v>12.992596259999999</v>
      </c>
      <c r="D39" s="727">
        <v>4.9789000000000003</v>
      </c>
      <c r="E39" s="727">
        <v>4.7608359099999999</v>
      </c>
      <c r="F39" s="1246">
        <v>8.4972999999999992</v>
      </c>
      <c r="G39" s="727">
        <v>12.050799999999999</v>
      </c>
      <c r="H39" s="1208">
        <v>12.050799999999999</v>
      </c>
    </row>
    <row r="40" spans="2:8" x14ac:dyDescent="0.25">
      <c r="B40" s="1204" t="s">
        <v>901</v>
      </c>
      <c r="C40" s="1039">
        <v>2.8</v>
      </c>
      <c r="D40" s="1039">
        <v>4.0999999999999996</v>
      </c>
      <c r="E40" s="1202">
        <v>2.5</v>
      </c>
      <c r="F40" s="1212">
        <v>2.2999999999999998</v>
      </c>
      <c r="G40" s="1202">
        <v>2.2999999999999998</v>
      </c>
      <c r="H40" s="1203">
        <v>2.2999999999999998</v>
      </c>
    </row>
    <row r="41" spans="2:8" x14ac:dyDescent="0.25">
      <c r="B41" s="1240" t="s">
        <v>1074</v>
      </c>
      <c r="C41" s="727">
        <v>2.8</v>
      </c>
      <c r="D41" s="727">
        <v>4.0999999999999996</v>
      </c>
      <c r="E41" s="727">
        <v>2.5</v>
      </c>
      <c r="F41" s="1246">
        <v>2.2999999999999998</v>
      </c>
      <c r="G41" s="727">
        <v>2.2999999999999998</v>
      </c>
      <c r="H41" s="1208">
        <v>2.2999999999999998</v>
      </c>
    </row>
    <row r="42" spans="2:8" x14ac:dyDescent="0.25">
      <c r="B42" s="165"/>
      <c r="C42" s="727"/>
      <c r="D42" s="727"/>
      <c r="E42" s="1058"/>
      <c r="F42" s="1247"/>
      <c r="G42" s="1058"/>
      <c r="H42" s="1208"/>
    </row>
    <row r="43" spans="2:8" x14ac:dyDescent="0.25">
      <c r="B43" s="1252" t="s">
        <v>1075</v>
      </c>
      <c r="C43" s="1253">
        <v>70.010848487143079</v>
      </c>
      <c r="D43" s="1253">
        <v>55.387900000000002</v>
      </c>
      <c r="E43" s="1253">
        <v>72.943520699303662</v>
      </c>
      <c r="F43" s="1253">
        <v>58.020272065063352</v>
      </c>
      <c r="G43" s="1253">
        <v>85.918738258084716</v>
      </c>
      <c r="H43" s="1254">
        <v>85.270801214499016</v>
      </c>
    </row>
    <row r="44" spans="2:8" x14ac:dyDescent="0.25">
      <c r="B44" s="161"/>
      <c r="C44" s="1039"/>
      <c r="D44" s="1039"/>
      <c r="E44" s="1202"/>
      <c r="F44" s="1212"/>
      <c r="G44" s="1202"/>
      <c r="H44" s="1203"/>
    </row>
    <row r="45" spans="2:8" ht="30" x14ac:dyDescent="0.25">
      <c r="B45" s="1255" t="s">
        <v>1076</v>
      </c>
      <c r="C45" s="1250">
        <v>-70.030892377143175</v>
      </c>
      <c r="D45" s="1250">
        <v>-55.465799999999994</v>
      </c>
      <c r="E45" s="1250">
        <v>-72.919394659303492</v>
      </c>
      <c r="F45" s="1250">
        <v>-58.089643519217127</v>
      </c>
      <c r="G45" s="1250">
        <v>-85.881025324331091</v>
      </c>
      <c r="H45" s="1251">
        <v>-85.207149174498966</v>
      </c>
    </row>
    <row r="46" spans="2:8" x14ac:dyDescent="0.25">
      <c r="B46" s="165" t="s">
        <v>1108</v>
      </c>
      <c r="C46" s="727"/>
      <c r="D46" s="727"/>
      <c r="E46" s="1058"/>
      <c r="F46" s="1247"/>
      <c r="G46" s="1058"/>
      <c r="H46" s="1208"/>
    </row>
    <row r="47" spans="2:8" x14ac:dyDescent="0.25">
      <c r="B47" s="161" t="s">
        <v>1077</v>
      </c>
      <c r="C47" s="1039">
        <v>-21.925431817143181</v>
      </c>
      <c r="D47" s="1039">
        <v>-37.058799999999998</v>
      </c>
      <c r="E47" s="1202">
        <v>-54.492103579303496</v>
      </c>
      <c r="F47" s="996">
        <v>-6.9139222792171244</v>
      </c>
      <c r="G47" s="1039">
        <v>-32.687272904331088</v>
      </c>
      <c r="H47" s="1203">
        <v>-45.956615664498976</v>
      </c>
    </row>
    <row r="48" spans="2:8" x14ac:dyDescent="0.25">
      <c r="B48" s="162" t="s">
        <v>931</v>
      </c>
      <c r="C48" s="1004">
        <v>-21.925431817143181</v>
      </c>
      <c r="D48" s="1004">
        <v>-37.058799999999998</v>
      </c>
      <c r="E48" s="1007">
        <v>-54.492103579303496</v>
      </c>
      <c r="F48" s="1246">
        <v>-6.9139222792171244</v>
      </c>
      <c r="G48" s="727">
        <v>-32.687272904331088</v>
      </c>
      <c r="H48" s="1208">
        <v>-45.956615664498976</v>
      </c>
    </row>
    <row r="49" spans="2:8" x14ac:dyDescent="0.25">
      <c r="B49" s="1220" t="s">
        <v>933</v>
      </c>
      <c r="C49" s="727">
        <v>-30.923578657143182</v>
      </c>
      <c r="D49" s="727">
        <v>-57.348599999999998</v>
      </c>
      <c r="E49" s="727">
        <v>-74.725203579303496</v>
      </c>
      <c r="F49" s="1246">
        <v>-8.1847222792171248</v>
      </c>
      <c r="G49" s="727">
        <v>-33.95807290433109</v>
      </c>
      <c r="H49" s="1208">
        <v>-47.227415664498977</v>
      </c>
    </row>
    <row r="50" spans="2:8" x14ac:dyDescent="0.25">
      <c r="B50" s="1220" t="s">
        <v>1225</v>
      </c>
      <c r="C50" s="727">
        <v>0</v>
      </c>
      <c r="D50" s="727">
        <v>0</v>
      </c>
      <c r="E50" s="727">
        <v>0</v>
      </c>
      <c r="F50" s="1246">
        <v>0</v>
      </c>
      <c r="G50" s="727">
        <v>0</v>
      </c>
      <c r="H50" s="1208">
        <v>0</v>
      </c>
    </row>
    <row r="51" spans="2:8" x14ac:dyDescent="0.25">
      <c r="B51" s="1220" t="s">
        <v>1002</v>
      </c>
      <c r="C51" s="727">
        <v>11.49814684</v>
      </c>
      <c r="D51" s="727">
        <v>20.389800000000001</v>
      </c>
      <c r="E51" s="727">
        <v>20.333100000000002</v>
      </c>
      <c r="F51" s="1246">
        <v>1.3708</v>
      </c>
      <c r="G51" s="727">
        <v>1.3708</v>
      </c>
      <c r="H51" s="1208">
        <v>1.3708</v>
      </c>
    </row>
    <row r="52" spans="2:8" x14ac:dyDescent="0.25">
      <c r="B52" s="1220" t="s">
        <v>1282</v>
      </c>
      <c r="C52" s="727">
        <v>-2.5</v>
      </c>
      <c r="D52" s="727">
        <v>-0.1</v>
      </c>
      <c r="E52" s="727">
        <v>-0.1</v>
      </c>
      <c r="F52" s="1246">
        <v>-0.1</v>
      </c>
      <c r="G52" s="727">
        <v>-0.1</v>
      </c>
      <c r="H52" s="1208">
        <v>-0.1</v>
      </c>
    </row>
    <row r="53" spans="2:8" x14ac:dyDescent="0.25">
      <c r="B53" s="161" t="s">
        <v>1078</v>
      </c>
      <c r="C53" s="1039">
        <v>-48.105460559999997</v>
      </c>
      <c r="D53" s="1039">
        <v>-18.406999999999996</v>
      </c>
      <c r="E53" s="1039">
        <v>-18.427291079999996</v>
      </c>
      <c r="F53" s="996">
        <v>-51.175721240000001</v>
      </c>
      <c r="G53" s="1039">
        <v>-53.193752420000003</v>
      </c>
      <c r="H53" s="1203">
        <v>-39.250533509999997</v>
      </c>
    </row>
    <row r="54" spans="2:8" x14ac:dyDescent="0.25">
      <c r="B54" s="339" t="s">
        <v>931</v>
      </c>
      <c r="C54" s="727">
        <v>-1.8090000000000011</v>
      </c>
      <c r="D54" s="727">
        <v>30</v>
      </c>
      <c r="E54" s="727">
        <v>30.001000000000005</v>
      </c>
      <c r="F54" s="1246">
        <v>0</v>
      </c>
      <c r="G54" s="727">
        <v>0</v>
      </c>
      <c r="H54" s="1208">
        <v>0</v>
      </c>
    </row>
    <row r="55" spans="2:8" x14ac:dyDescent="0.25">
      <c r="B55" s="1220" t="s">
        <v>1225</v>
      </c>
      <c r="C55" s="727">
        <v>15</v>
      </c>
      <c r="D55" s="727">
        <v>43.566000000000003</v>
      </c>
      <c r="E55" s="727">
        <v>43.566000000000003</v>
      </c>
      <c r="F55" s="1246">
        <v>19.872</v>
      </c>
      <c r="G55" s="727">
        <v>15.1</v>
      </c>
      <c r="H55" s="1208">
        <v>5.508</v>
      </c>
    </row>
    <row r="56" spans="2:8" x14ac:dyDescent="0.25">
      <c r="B56" s="1220" t="s">
        <v>1002</v>
      </c>
      <c r="C56" s="727">
        <v>0</v>
      </c>
      <c r="D56" s="727">
        <v>0</v>
      </c>
      <c r="E56" s="727">
        <v>0</v>
      </c>
      <c r="F56" s="1246">
        <v>0</v>
      </c>
      <c r="G56" s="727">
        <v>0</v>
      </c>
      <c r="H56" s="1208">
        <v>0</v>
      </c>
    </row>
    <row r="57" spans="2:8" x14ac:dyDescent="0.25">
      <c r="B57" s="1220" t="s">
        <v>1079</v>
      </c>
      <c r="C57" s="727">
        <v>16.809000000000001</v>
      </c>
      <c r="D57" s="727">
        <v>13.566000000000001</v>
      </c>
      <c r="E57" s="727">
        <v>13.565</v>
      </c>
      <c r="F57" s="1246">
        <v>19.872</v>
      </c>
      <c r="G57" s="727">
        <v>15.1</v>
      </c>
      <c r="H57" s="1208">
        <v>5.508</v>
      </c>
    </row>
    <row r="58" spans="2:8" x14ac:dyDescent="0.25">
      <c r="B58" s="339" t="s">
        <v>1113</v>
      </c>
      <c r="C58" s="727">
        <v>-46.29646056</v>
      </c>
      <c r="D58" s="727">
        <v>-48.406999999999996</v>
      </c>
      <c r="E58" s="1241">
        <v>-48.428291080000001</v>
      </c>
      <c r="F58" s="1245">
        <v>-51.175721240000001</v>
      </c>
      <c r="G58" s="1241">
        <v>-53.193752420000003</v>
      </c>
      <c r="H58" s="1242">
        <v>-39.250533509999997</v>
      </c>
    </row>
    <row r="59" spans="2:8" x14ac:dyDescent="0.25">
      <c r="B59" s="1220" t="s">
        <v>1002</v>
      </c>
      <c r="C59" s="1058">
        <v>0</v>
      </c>
      <c r="D59" s="1058">
        <v>0</v>
      </c>
      <c r="E59" s="1058">
        <v>0</v>
      </c>
      <c r="F59" s="1247">
        <v>0</v>
      </c>
      <c r="G59" s="1058">
        <v>0</v>
      </c>
      <c r="H59" s="1208">
        <v>0</v>
      </c>
    </row>
    <row r="60" spans="2:8" x14ac:dyDescent="0.25">
      <c r="B60" s="1220" t="s">
        <v>1079</v>
      </c>
      <c r="C60" s="727">
        <v>46.29646056</v>
      </c>
      <c r="D60" s="727">
        <v>48.406999999999996</v>
      </c>
      <c r="E60" s="727">
        <v>48.428291080000001</v>
      </c>
      <c r="F60" s="1246">
        <v>51.175721240000001</v>
      </c>
      <c r="G60" s="727">
        <v>53.193752420000003</v>
      </c>
      <c r="H60" s="1208">
        <v>39.250533509999997</v>
      </c>
    </row>
    <row r="61" spans="2:8" x14ac:dyDescent="0.25">
      <c r="B61" s="1256"/>
      <c r="C61" s="1257"/>
      <c r="D61" s="1257"/>
      <c r="E61" s="1257"/>
      <c r="F61" s="1249"/>
      <c r="G61" s="1257"/>
      <c r="H61" s="1258"/>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6075F-6568-4AFC-B174-B15F76D523F1}">
  <sheetPr codeName="Sheet7"/>
  <dimension ref="B1:Z150"/>
  <sheetViews>
    <sheetView topLeftCell="A31" workbookViewId="0">
      <selection activeCell="J19" sqref="J19"/>
    </sheetView>
  </sheetViews>
  <sheetFormatPr defaultRowHeight="15" x14ac:dyDescent="0.25"/>
  <cols>
    <col min="2" max="2" width="37" customWidth="1"/>
    <col min="11" max="11" width="9.140625" customWidth="1"/>
    <col min="12" max="12" width="53.42578125" customWidth="1"/>
    <col min="13" max="13" width="14" style="189" customWidth="1"/>
    <col min="14" max="14" width="12.5703125" customWidth="1"/>
    <col min="15" max="15" width="13.5703125" customWidth="1"/>
    <col min="17" max="17" width="11.85546875" customWidth="1"/>
    <col min="18" max="18" width="12.140625" customWidth="1"/>
  </cols>
  <sheetData>
    <row r="1" spans="2:26" ht="15.75" thickBot="1" x14ac:dyDescent="0.3">
      <c r="M1" s="305"/>
      <c r="N1" s="182"/>
      <c r="O1" s="182"/>
      <c r="P1" s="182"/>
      <c r="Q1" s="182"/>
      <c r="R1" s="182"/>
    </row>
    <row r="2" spans="2:26" ht="38.25" x14ac:dyDescent="0.25">
      <c r="B2" s="209" t="s">
        <v>7</v>
      </c>
      <c r="C2" s="210" t="s">
        <v>1203</v>
      </c>
      <c r="D2" s="210" t="s">
        <v>1122</v>
      </c>
      <c r="E2" s="211" t="s">
        <v>1204</v>
      </c>
      <c r="F2" s="212" t="s">
        <v>1168</v>
      </c>
      <c r="G2" s="213" t="s">
        <v>1180</v>
      </c>
      <c r="H2" s="214" t="s">
        <v>1205</v>
      </c>
      <c r="L2" s="324" t="s">
        <v>1221</v>
      </c>
      <c r="M2" s="200" t="e">
        <f>#REF!</f>
        <v>#REF!</v>
      </c>
      <c r="N2" s="200" t="e">
        <f>#REF!</f>
        <v>#REF!</v>
      </c>
      <c r="O2" s="200" t="e">
        <f>#REF!</f>
        <v>#REF!</v>
      </c>
      <c r="P2" s="325" t="e">
        <f>#REF!</f>
        <v>#REF!</v>
      </c>
      <c r="Q2" s="200" t="e">
        <f>#REF!</f>
        <v>#REF!</v>
      </c>
      <c r="R2" s="326" t="e">
        <f>#REF!</f>
        <v>#REF!</v>
      </c>
    </row>
    <row r="3" spans="2:26" x14ac:dyDescent="0.25">
      <c r="B3" s="159" t="s">
        <v>1068</v>
      </c>
      <c r="C3" s="160" t="e">
        <f t="shared" ref="C3:H4" si="0">D23</f>
        <v>#REF!</v>
      </c>
      <c r="D3" s="160" t="e">
        <f t="shared" si="0"/>
        <v>#REF!</v>
      </c>
      <c r="E3" s="160" t="e">
        <f t="shared" si="0"/>
        <v>#REF!</v>
      </c>
      <c r="F3" s="219" t="e">
        <f t="shared" si="0"/>
        <v>#REF!</v>
      </c>
      <c r="G3" s="160" t="e">
        <f t="shared" si="0"/>
        <v>#REF!</v>
      </c>
      <c r="H3" s="215" t="e">
        <f t="shared" si="0"/>
        <v>#REF!</v>
      </c>
      <c r="I3" s="157" t="e">
        <f>F3-E3</f>
        <v>#REF!</v>
      </c>
      <c r="K3" s="183"/>
      <c r="L3" s="330" t="e">
        <f>#REF!</f>
        <v>#REF!</v>
      </c>
      <c r="M3" s="160">
        <v>735.1047784000001</v>
      </c>
      <c r="N3" s="160">
        <v>896.47690000000011</v>
      </c>
      <c r="O3" s="160">
        <v>839.96874199999991</v>
      </c>
      <c r="P3" s="219" t="e">
        <f>F3</f>
        <v>#REF!</v>
      </c>
      <c r="Q3" s="160">
        <v>911.52140000000009</v>
      </c>
      <c r="R3" s="327">
        <v>900.39789999999994</v>
      </c>
    </row>
    <row r="4" spans="2:26" x14ac:dyDescent="0.25">
      <c r="B4" s="161" t="s">
        <v>13</v>
      </c>
      <c r="C4" s="47" t="e">
        <f t="shared" si="0"/>
        <v>#REF!</v>
      </c>
      <c r="D4" s="47" t="e">
        <f t="shared" si="0"/>
        <v>#REF!</v>
      </c>
      <c r="E4" s="47" t="e">
        <f t="shared" si="0"/>
        <v>#REF!</v>
      </c>
      <c r="F4" s="220" t="e">
        <f t="shared" si="0"/>
        <v>#REF!</v>
      </c>
      <c r="G4" s="47" t="e">
        <f t="shared" si="0"/>
        <v>#REF!</v>
      </c>
      <c r="H4" s="216" t="e">
        <f t="shared" si="0"/>
        <v>#REF!</v>
      </c>
      <c r="I4" s="157" t="e">
        <f t="shared" ref="I4:I16" si="1">F4-E4</f>
        <v>#REF!</v>
      </c>
      <c r="K4" s="183"/>
      <c r="L4" s="40" t="e">
        <f>#REF!</f>
        <v>#REF!</v>
      </c>
      <c r="M4" s="47">
        <v>300.01770784000001</v>
      </c>
      <c r="N4" s="47">
        <v>327.74610000000001</v>
      </c>
      <c r="O4" s="47">
        <v>335.20114099999995</v>
      </c>
      <c r="P4" s="220" t="e">
        <f t="shared" ref="P4:P8" si="2">F4</f>
        <v>#REF!</v>
      </c>
      <c r="Q4" s="47">
        <v>379.33030000000002</v>
      </c>
      <c r="R4" s="235">
        <v>390.93580000000003</v>
      </c>
    </row>
    <row r="5" spans="2:26" x14ac:dyDescent="0.25">
      <c r="B5" s="161" t="s">
        <v>137</v>
      </c>
      <c r="C5" s="47" t="e">
        <f t="shared" ref="C5:H8" si="3">D30</f>
        <v>#REF!</v>
      </c>
      <c r="D5" s="47" t="e">
        <f t="shared" si="3"/>
        <v>#REF!</v>
      </c>
      <c r="E5" s="47" t="e">
        <f t="shared" si="3"/>
        <v>#REF!</v>
      </c>
      <c r="F5" s="220" t="e">
        <f t="shared" si="3"/>
        <v>#REF!</v>
      </c>
      <c r="G5" s="47" t="e">
        <f t="shared" si="3"/>
        <v>#REF!</v>
      </c>
      <c r="H5" s="216" t="e">
        <f t="shared" si="3"/>
        <v>#REF!</v>
      </c>
      <c r="I5" s="157" t="e">
        <f t="shared" si="1"/>
        <v>#REF!</v>
      </c>
      <c r="K5" s="183"/>
      <c r="L5" s="40" t="e">
        <f>#REF!</f>
        <v>#REF!</v>
      </c>
      <c r="M5" s="47">
        <v>386.9</v>
      </c>
      <c r="N5" s="47">
        <v>514.20000000000005</v>
      </c>
      <c r="O5" s="47">
        <v>447.7</v>
      </c>
      <c r="P5" s="220" t="e">
        <f t="shared" si="2"/>
        <v>#REF!</v>
      </c>
      <c r="Q5" s="47">
        <v>449.5</v>
      </c>
      <c r="R5" s="235">
        <v>427.5</v>
      </c>
    </row>
    <row r="6" spans="2:26" x14ac:dyDescent="0.25">
      <c r="B6" s="162" t="s">
        <v>803</v>
      </c>
      <c r="C6" s="246" t="e">
        <f t="shared" si="3"/>
        <v>#REF!</v>
      </c>
      <c r="D6" s="246" t="e">
        <f t="shared" si="3"/>
        <v>#REF!</v>
      </c>
      <c r="E6" s="246" t="e">
        <f t="shared" si="3"/>
        <v>#REF!</v>
      </c>
      <c r="F6" s="247" t="e">
        <f t="shared" si="3"/>
        <v>#REF!</v>
      </c>
      <c r="G6" s="246" t="e">
        <f t="shared" si="3"/>
        <v>#REF!</v>
      </c>
      <c r="H6" s="282" t="e">
        <f t="shared" si="3"/>
        <v>#REF!</v>
      </c>
      <c r="I6" s="157" t="e">
        <f t="shared" si="1"/>
        <v>#REF!</v>
      </c>
      <c r="K6" s="183"/>
      <c r="L6" s="41" t="e">
        <f>#REF!</f>
        <v>#REF!</v>
      </c>
      <c r="M6" s="246">
        <v>70.7</v>
      </c>
      <c r="N6" s="246">
        <v>93.1</v>
      </c>
      <c r="O6" s="246">
        <v>99.5</v>
      </c>
      <c r="P6" s="220" t="e">
        <f>F6</f>
        <v>#REF!</v>
      </c>
      <c r="Q6" s="246">
        <v>82.2</v>
      </c>
      <c r="R6" s="248">
        <v>81.3</v>
      </c>
    </row>
    <row r="7" spans="2:26" x14ac:dyDescent="0.25">
      <c r="B7" s="162" t="s">
        <v>804</v>
      </c>
      <c r="C7" s="246" t="e">
        <f t="shared" si="3"/>
        <v>#REF!</v>
      </c>
      <c r="D7" s="246" t="e">
        <f t="shared" si="3"/>
        <v>#REF!</v>
      </c>
      <c r="E7" s="246" t="e">
        <f t="shared" si="3"/>
        <v>#REF!</v>
      </c>
      <c r="F7" s="247" t="e">
        <f t="shared" si="3"/>
        <v>#REF!</v>
      </c>
      <c r="G7" s="246" t="e">
        <f t="shared" si="3"/>
        <v>#REF!</v>
      </c>
      <c r="H7" s="282" t="e">
        <f t="shared" si="3"/>
        <v>#REF!</v>
      </c>
      <c r="I7" s="157" t="e">
        <f t="shared" si="1"/>
        <v>#REF!</v>
      </c>
      <c r="K7" s="183"/>
      <c r="L7" s="41" t="e">
        <f>#REF!</f>
        <v>#REF!</v>
      </c>
      <c r="M7" s="246">
        <v>316.2</v>
      </c>
      <c r="N7" s="246">
        <v>421.1</v>
      </c>
      <c r="O7" s="246">
        <v>348.2</v>
      </c>
      <c r="P7" s="220" t="e">
        <f t="shared" si="2"/>
        <v>#REF!</v>
      </c>
      <c r="Q7" s="246">
        <v>367.3</v>
      </c>
      <c r="R7" s="248">
        <v>346.2</v>
      </c>
    </row>
    <row r="8" spans="2:26" x14ac:dyDescent="0.25">
      <c r="B8" s="161" t="s">
        <v>299</v>
      </c>
      <c r="C8" s="47" t="e">
        <f t="shared" si="3"/>
        <v>#REF!</v>
      </c>
      <c r="D8" s="47" t="e">
        <f t="shared" si="3"/>
        <v>#REF!</v>
      </c>
      <c r="E8" s="47" t="e">
        <f t="shared" si="3"/>
        <v>#REF!</v>
      </c>
      <c r="F8" s="220" t="e">
        <f t="shared" si="3"/>
        <v>#REF!</v>
      </c>
      <c r="G8" s="47" t="e">
        <f t="shared" si="3"/>
        <v>#REF!</v>
      </c>
      <c r="H8" s="216" t="e">
        <f t="shared" si="3"/>
        <v>#REF!</v>
      </c>
      <c r="I8" s="157" t="e">
        <f t="shared" si="1"/>
        <v>#REF!</v>
      </c>
      <c r="K8" s="183"/>
      <c r="L8" s="40" t="e">
        <f>#REF!</f>
        <v>#REF!</v>
      </c>
      <c r="M8" s="47">
        <v>48.187070560000009</v>
      </c>
      <c r="N8" s="47">
        <v>54.530799999999999</v>
      </c>
      <c r="O8" s="47">
        <v>57.067600999999996</v>
      </c>
      <c r="P8" s="220" t="e">
        <f t="shared" si="2"/>
        <v>#REF!</v>
      </c>
      <c r="Q8" s="47">
        <v>82.691099999999992</v>
      </c>
      <c r="R8" s="235">
        <v>81.962100000000007</v>
      </c>
    </row>
    <row r="9" spans="2:26" x14ac:dyDescent="0.25">
      <c r="B9" s="165"/>
      <c r="C9" s="44"/>
      <c r="D9" s="44"/>
      <c r="E9" s="163"/>
      <c r="F9" s="201"/>
      <c r="G9" s="151"/>
      <c r="H9" s="164"/>
      <c r="I9" s="157">
        <f t="shared" si="1"/>
        <v>0</v>
      </c>
      <c r="K9" s="183"/>
      <c r="L9" s="39"/>
      <c r="M9" s="44"/>
      <c r="N9" s="44"/>
      <c r="O9" s="163"/>
      <c r="P9" s="201"/>
      <c r="Q9" s="151"/>
      <c r="R9" s="245"/>
    </row>
    <row r="10" spans="2:26" x14ac:dyDescent="0.25">
      <c r="B10" s="161" t="s">
        <v>1069</v>
      </c>
      <c r="C10" s="47" t="e">
        <f t="shared" ref="C10:H10" si="4">D40</f>
        <v>#REF!</v>
      </c>
      <c r="D10" s="47" t="e">
        <f t="shared" si="4"/>
        <v>#REF!</v>
      </c>
      <c r="E10" s="47" t="e">
        <f t="shared" si="4"/>
        <v>#REF!</v>
      </c>
      <c r="F10" s="220" t="e">
        <f t="shared" si="4"/>
        <v>#REF!</v>
      </c>
      <c r="G10" s="47" t="e">
        <f t="shared" si="4"/>
        <v>#REF!</v>
      </c>
      <c r="H10" s="216" t="e">
        <f t="shared" si="4"/>
        <v>#REF!</v>
      </c>
      <c r="I10" s="157" t="e">
        <f t="shared" si="1"/>
        <v>#REF!</v>
      </c>
      <c r="K10" s="183"/>
      <c r="L10" s="40" t="e">
        <f>#REF!</f>
        <v>#REF!</v>
      </c>
      <c r="M10" s="47">
        <v>491.97181723142859</v>
      </c>
      <c r="N10" s="47">
        <v>611.89740000000006</v>
      </c>
      <c r="O10" s="47">
        <v>526.16797885000005</v>
      </c>
      <c r="P10" s="220" t="e">
        <f>F10</f>
        <v>#REF!</v>
      </c>
      <c r="Q10" s="47">
        <v>545.15710000000001</v>
      </c>
      <c r="R10" s="235">
        <v>555.54679999999996</v>
      </c>
    </row>
    <row r="11" spans="2:26" x14ac:dyDescent="0.25">
      <c r="B11" s="165"/>
      <c r="C11" s="38"/>
      <c r="D11" s="38"/>
      <c r="E11" s="163"/>
      <c r="F11" s="201"/>
      <c r="G11" s="151"/>
      <c r="H11" s="164"/>
      <c r="I11" s="157">
        <f t="shared" si="1"/>
        <v>0</v>
      </c>
      <c r="K11" s="183"/>
      <c r="L11" s="39"/>
      <c r="M11" s="38"/>
      <c r="N11" s="38"/>
      <c r="O11" s="163"/>
      <c r="P11" s="201"/>
      <c r="Q11" s="151"/>
      <c r="R11" s="245"/>
    </row>
    <row r="12" spans="2:26" x14ac:dyDescent="0.25">
      <c r="B12" s="161" t="s">
        <v>1070</v>
      </c>
      <c r="C12" s="47" t="e">
        <f t="shared" ref="C12:H12" si="5">D55</f>
        <v>#REF!</v>
      </c>
      <c r="D12" s="47" t="e">
        <f t="shared" si="5"/>
        <v>#REF!</v>
      </c>
      <c r="E12" s="47" t="e">
        <f t="shared" si="5"/>
        <v>#REF!</v>
      </c>
      <c r="F12" s="220" t="e">
        <f t="shared" si="5"/>
        <v>#REF!</v>
      </c>
      <c r="G12" s="47" t="e">
        <f t="shared" si="5"/>
        <v>#REF!</v>
      </c>
      <c r="H12" s="216" t="e">
        <f t="shared" si="5"/>
        <v>#REF!</v>
      </c>
      <c r="I12" s="157" t="e">
        <f t="shared" si="1"/>
        <v>#REF!</v>
      </c>
      <c r="K12" s="183"/>
      <c r="L12" s="40" t="e">
        <f>#REF!</f>
        <v>#REF!</v>
      </c>
      <c r="M12" s="47">
        <v>243.13296116857151</v>
      </c>
      <c r="N12" s="47">
        <v>284.57950000000005</v>
      </c>
      <c r="O12" s="47">
        <v>313.80076314999985</v>
      </c>
      <c r="P12" s="220" t="e">
        <f>F12</f>
        <v>#REF!</v>
      </c>
      <c r="Q12" s="47">
        <v>366.36430000000007</v>
      </c>
      <c r="R12" s="235">
        <v>344.85109999999997</v>
      </c>
    </row>
    <row r="13" spans="2:26" ht="15.75" thickBot="1" x14ac:dyDescent="0.3">
      <c r="B13" s="165"/>
      <c r="C13" s="38"/>
      <c r="D13" s="38"/>
      <c r="E13" s="163"/>
      <c r="F13" s="201"/>
      <c r="G13" s="151"/>
      <c r="H13" s="164"/>
      <c r="I13" s="157">
        <f t="shared" si="1"/>
        <v>0</v>
      </c>
      <c r="K13" s="183"/>
      <c r="L13" s="39"/>
      <c r="M13" s="38"/>
      <c r="N13" s="38"/>
      <c r="O13" s="163"/>
      <c r="P13" s="201"/>
      <c r="Q13" s="151"/>
      <c r="R13" s="245"/>
      <c r="Z13" s="182"/>
    </row>
    <row r="14" spans="2:26" x14ac:dyDescent="0.25">
      <c r="B14" s="161" t="s">
        <v>1071</v>
      </c>
      <c r="C14" s="47" t="e">
        <f t="shared" ref="C14:H15" si="6">D57</f>
        <v>#REF!</v>
      </c>
      <c r="D14" s="47" t="e">
        <f t="shared" si="6"/>
        <v>#REF!</v>
      </c>
      <c r="E14" s="47" t="e">
        <f t="shared" si="6"/>
        <v>#REF!</v>
      </c>
      <c r="F14" s="220" t="e">
        <f t="shared" si="6"/>
        <v>#REF!</v>
      </c>
      <c r="G14" s="47" t="e">
        <f t="shared" si="6"/>
        <v>#REF!</v>
      </c>
      <c r="H14" s="216" t="e">
        <f t="shared" si="6"/>
        <v>#REF!</v>
      </c>
      <c r="I14" s="157" t="e">
        <f t="shared" si="1"/>
        <v>#REF!</v>
      </c>
      <c r="K14" s="183"/>
      <c r="L14" s="40" t="e">
        <f>#REF!</f>
        <v>#REF!</v>
      </c>
      <c r="M14" s="47">
        <v>189.27371689142856</v>
      </c>
      <c r="N14" s="47">
        <v>234.7705</v>
      </c>
      <c r="O14" s="47">
        <v>235.96996761000003</v>
      </c>
      <c r="P14" s="220" t="e">
        <f>F14</f>
        <v>#REF!</v>
      </c>
      <c r="Q14" s="45" t="e">
        <f>G14</f>
        <v>#REF!</v>
      </c>
      <c r="R14" s="338" t="e">
        <f>H14</f>
        <v>#REF!</v>
      </c>
    </row>
    <row r="15" spans="2:26" x14ac:dyDescent="0.25">
      <c r="B15" s="339" t="s">
        <v>845</v>
      </c>
      <c r="C15" s="246" t="e">
        <f t="shared" si="6"/>
        <v>#REF!</v>
      </c>
      <c r="D15" s="246" t="e">
        <f t="shared" si="6"/>
        <v>#REF!</v>
      </c>
      <c r="E15" s="246" t="e">
        <f t="shared" si="6"/>
        <v>#REF!</v>
      </c>
      <c r="F15" s="247" t="e">
        <f t="shared" si="6"/>
        <v>#REF!</v>
      </c>
      <c r="G15" s="246" t="e">
        <f t="shared" si="6"/>
        <v>#REF!</v>
      </c>
      <c r="H15" s="282" t="e">
        <f t="shared" si="6"/>
        <v>#REF!</v>
      </c>
      <c r="I15" s="157" t="e">
        <f t="shared" si="1"/>
        <v>#REF!</v>
      </c>
      <c r="K15" s="183"/>
      <c r="L15" s="49" t="e">
        <f>#REF!</f>
        <v>#REF!</v>
      </c>
      <c r="M15" s="246">
        <v>188.08278099142856</v>
      </c>
      <c r="N15" s="246">
        <v>230.3151</v>
      </c>
      <c r="O15" s="246">
        <v>232.37804404000002</v>
      </c>
      <c r="P15" s="247" t="e">
        <f>F15</f>
        <v>#REF!</v>
      </c>
      <c r="Q15" s="246" t="e">
        <f>G15</f>
        <v>#REF!</v>
      </c>
      <c r="R15" s="248">
        <v>245.18960000000001</v>
      </c>
    </row>
    <row r="16" spans="2:26" ht="15.75" thickBot="1" x14ac:dyDescent="0.3">
      <c r="B16" s="165"/>
      <c r="C16" s="44"/>
      <c r="D16" s="44"/>
      <c r="E16" s="163"/>
      <c r="F16" s="201"/>
      <c r="G16" s="151"/>
      <c r="H16" s="164"/>
      <c r="I16" s="157">
        <f t="shared" si="1"/>
        <v>0</v>
      </c>
      <c r="K16" s="183"/>
      <c r="L16" s="39"/>
      <c r="M16" s="44"/>
      <c r="N16" s="44"/>
      <c r="O16" s="163"/>
      <c r="P16" s="201"/>
      <c r="Q16" s="47"/>
      <c r="R16" s="337"/>
      <c r="V16" s="182"/>
    </row>
    <row r="17" spans="2:19" ht="30" x14ac:dyDescent="0.25">
      <c r="B17" s="168" t="s">
        <v>1206</v>
      </c>
      <c r="C17" s="169" t="e">
        <f t="shared" ref="C17:H17" si="7">D65</f>
        <v>#REF!</v>
      </c>
      <c r="D17" s="169" t="e">
        <f t="shared" si="7"/>
        <v>#REF!</v>
      </c>
      <c r="E17" s="169" t="e">
        <f t="shared" si="7"/>
        <v>#REF!</v>
      </c>
      <c r="F17" s="221" t="e">
        <f t="shared" si="7"/>
        <v>#REF!</v>
      </c>
      <c r="G17" s="169" t="e">
        <f t="shared" si="7"/>
        <v>#REF!</v>
      </c>
      <c r="H17" s="217" t="e">
        <f t="shared" si="7"/>
        <v>#REF!</v>
      </c>
      <c r="I17" s="157" t="e">
        <f>F17-D17</f>
        <v>#REF!</v>
      </c>
      <c r="K17" s="183"/>
      <c r="L17" s="331" t="e">
        <f>#REF!</f>
        <v>#REF!</v>
      </c>
      <c r="M17" s="169">
        <v>53.859244277142949</v>
      </c>
      <c r="N17" s="169">
        <v>49.809000000000054</v>
      </c>
      <c r="O17" s="169">
        <v>77.988449539999991</v>
      </c>
      <c r="P17" s="221" t="e">
        <f>F17</f>
        <v>#REF!</v>
      </c>
      <c r="Q17" s="169" t="e">
        <f>G17</f>
        <v>#REF!</v>
      </c>
      <c r="R17" s="328" t="e">
        <f>H17</f>
        <v>#REF!</v>
      </c>
    </row>
    <row r="18" spans="2:19" x14ac:dyDescent="0.25">
      <c r="B18" s="202"/>
      <c r="C18" s="203"/>
      <c r="D18" s="203"/>
      <c r="E18" s="204"/>
      <c r="F18" s="205"/>
      <c r="G18" s="205"/>
      <c r="H18" s="206"/>
      <c r="K18" s="183"/>
      <c r="L18" s="332"/>
      <c r="M18" s="203"/>
      <c r="N18" s="203"/>
      <c r="O18" s="204"/>
      <c r="P18" s="205"/>
      <c r="Q18" s="205"/>
      <c r="R18" s="329"/>
    </row>
    <row r="19" spans="2:19" ht="30.75" thickBot="1" x14ac:dyDescent="0.3">
      <c r="B19" s="166" t="s">
        <v>1076</v>
      </c>
      <c r="C19" s="167" t="e">
        <f t="shared" ref="C19:H19" si="8">D67</f>
        <v>#REF!</v>
      </c>
      <c r="D19" s="167" t="e">
        <f t="shared" si="8"/>
        <v>#REF!</v>
      </c>
      <c r="E19" s="167" t="e">
        <f t="shared" si="8"/>
        <v>#REF!</v>
      </c>
      <c r="F19" s="222" t="e">
        <f t="shared" si="8"/>
        <v>#REF!</v>
      </c>
      <c r="G19" s="167" t="e">
        <f t="shared" si="8"/>
        <v>#REF!</v>
      </c>
      <c r="H19" s="218" t="e">
        <f t="shared" si="8"/>
        <v>#REF!</v>
      </c>
      <c r="K19" s="183"/>
      <c r="L19" s="333" t="e">
        <f>#REF!</f>
        <v>#REF!</v>
      </c>
      <c r="M19" s="334">
        <v>-53.859882880000029</v>
      </c>
      <c r="N19" s="334">
        <v>-49.780099999999997</v>
      </c>
      <c r="O19" s="334">
        <v>-77.988449540000005</v>
      </c>
      <c r="P19" s="335" t="e">
        <f>F19</f>
        <v>#REF!</v>
      </c>
      <c r="Q19" s="334" t="e">
        <f>G19</f>
        <v>#REF!</v>
      </c>
      <c r="R19" s="336" t="e">
        <f>H19</f>
        <v>#REF!</v>
      </c>
    </row>
    <row r="21" spans="2:19" ht="15.75" thickBot="1" x14ac:dyDescent="0.3"/>
    <row r="22" spans="2:19" ht="38.25" x14ac:dyDescent="0.25">
      <c r="B22" s="226"/>
      <c r="C22" s="227"/>
      <c r="D22" s="228" t="s">
        <v>1203</v>
      </c>
      <c r="E22" s="228" t="s">
        <v>1122</v>
      </c>
      <c r="F22" s="229" t="s">
        <v>1204</v>
      </c>
      <c r="G22" s="230" t="s">
        <v>1168</v>
      </c>
      <c r="H22" s="231" t="s">
        <v>1180</v>
      </c>
      <c r="I22" s="232" t="s">
        <v>1205</v>
      </c>
      <c r="L22" s="324" t="str">
        <f t="shared" ref="L22:R22" si="9">L2</f>
        <v>Fakamatala Ngaahi Ngaue 'a e Pule'anga ($m)</v>
      </c>
      <c r="M22" s="228" t="e">
        <f t="shared" si="9"/>
        <v>#REF!</v>
      </c>
      <c r="N22" s="228" t="e">
        <f t="shared" si="9"/>
        <v>#REF!</v>
      </c>
      <c r="O22" s="228" t="e">
        <f t="shared" si="9"/>
        <v>#REF!</v>
      </c>
      <c r="P22" s="289" t="e">
        <f t="shared" si="9"/>
        <v>#REF!</v>
      </c>
      <c r="Q22" s="228" t="e">
        <f t="shared" si="9"/>
        <v>#REF!</v>
      </c>
      <c r="R22" s="228" t="e">
        <f t="shared" si="9"/>
        <v>#REF!</v>
      </c>
      <c r="S22" s="181"/>
    </row>
    <row r="23" spans="2:19" x14ac:dyDescent="0.25">
      <c r="B23" s="233" t="s">
        <v>1068</v>
      </c>
      <c r="C23" s="234"/>
      <c r="D23" s="47" t="e">
        <f>#REF!</f>
        <v>#REF!</v>
      </c>
      <c r="E23" s="47" t="e">
        <f>#REF!</f>
        <v>#REF!</v>
      </c>
      <c r="F23" s="47" t="e">
        <f>#REF!</f>
        <v>#REF!</v>
      </c>
      <c r="G23" s="220" t="e">
        <f>#REF!</f>
        <v>#REF!</v>
      </c>
      <c r="H23" s="47" t="e">
        <f>#REF!</f>
        <v>#REF!</v>
      </c>
      <c r="I23" s="235" t="e">
        <f>#REF!</f>
        <v>#REF!</v>
      </c>
      <c r="L23" s="233" t="e">
        <f>#REF!</f>
        <v>#REF!</v>
      </c>
      <c r="M23" s="47">
        <v>735.1047784000001</v>
      </c>
      <c r="N23" s="47">
        <v>896.47690000000011</v>
      </c>
      <c r="O23" s="47">
        <v>839.96874199999991</v>
      </c>
      <c r="P23" s="220" t="e">
        <f>G23</f>
        <v>#REF!</v>
      </c>
      <c r="Q23" s="47">
        <v>911.52140000000009</v>
      </c>
      <c r="R23" s="235">
        <v>900.39789999999994</v>
      </c>
    </row>
    <row r="24" spans="2:19" x14ac:dyDescent="0.25">
      <c r="B24" s="233" t="s">
        <v>13</v>
      </c>
      <c r="C24" s="234"/>
      <c r="D24" s="47" t="e">
        <f>#REF!</f>
        <v>#REF!</v>
      </c>
      <c r="E24" s="47" t="e">
        <f>#REF!</f>
        <v>#REF!</v>
      </c>
      <c r="F24" s="47" t="e">
        <f>#REF!</f>
        <v>#REF!</v>
      </c>
      <c r="G24" s="220" t="e">
        <f>#REF!</f>
        <v>#REF!</v>
      </c>
      <c r="H24" s="47" t="e">
        <f>#REF!</f>
        <v>#REF!</v>
      </c>
      <c r="I24" s="235" t="e">
        <f>#REF!</f>
        <v>#REF!</v>
      </c>
      <c r="L24" s="233" t="e">
        <f>#REF!</f>
        <v>#REF!</v>
      </c>
      <c r="M24" s="47">
        <v>300.01770784000001</v>
      </c>
      <c r="N24" s="47">
        <v>327.74610000000001</v>
      </c>
      <c r="O24" s="47">
        <v>335.20114099999995</v>
      </c>
      <c r="P24" s="220" t="e">
        <f t="shared" ref="P24:P33" si="10">G24</f>
        <v>#REF!</v>
      </c>
      <c r="Q24" s="47">
        <v>379.33030000000002</v>
      </c>
      <c r="R24" s="235">
        <v>390.93580000000003</v>
      </c>
    </row>
    <row r="25" spans="2:19" ht="30" hidden="1" x14ac:dyDescent="0.25">
      <c r="B25" s="236" t="s">
        <v>14</v>
      </c>
      <c r="C25" s="237"/>
      <c r="D25" s="170">
        <v>66.258334650000009</v>
      </c>
      <c r="E25" s="170">
        <v>68.843100000000007</v>
      </c>
      <c r="F25" s="238">
        <v>76.606300000000005</v>
      </c>
      <c r="G25" s="239">
        <v>78.6995</v>
      </c>
      <c r="H25" s="240">
        <v>92.721500000000006</v>
      </c>
      <c r="I25" s="241">
        <v>97.482900000000001</v>
      </c>
      <c r="L25" s="236" t="s">
        <v>14</v>
      </c>
      <c r="M25" s="170">
        <v>66.258334650000009</v>
      </c>
      <c r="N25" s="170">
        <v>68.843100000000007</v>
      </c>
      <c r="O25" s="238">
        <v>76.606300000000005</v>
      </c>
      <c r="P25" s="220">
        <f t="shared" si="10"/>
        <v>78.6995</v>
      </c>
      <c r="Q25" s="240">
        <v>92.721500000000006</v>
      </c>
      <c r="R25" s="241">
        <v>97.482900000000001</v>
      </c>
    </row>
    <row r="26" spans="2:19" hidden="1" x14ac:dyDescent="0.25">
      <c r="B26" s="242" t="s">
        <v>32</v>
      </c>
      <c r="C26" s="243"/>
      <c r="D26" s="44">
        <v>0.48217930999999997</v>
      </c>
      <c r="E26" s="44">
        <v>0.46589999999999998</v>
      </c>
      <c r="F26" s="163">
        <v>0.36840000000000001</v>
      </c>
      <c r="G26" s="244">
        <v>0.3921</v>
      </c>
      <c r="H26" s="151">
        <v>0.52869999999999995</v>
      </c>
      <c r="I26" s="245">
        <v>0.5151</v>
      </c>
      <c r="L26" s="242" t="s">
        <v>32</v>
      </c>
      <c r="M26" s="44">
        <v>0.48217930999999997</v>
      </c>
      <c r="N26" s="44">
        <v>0.46589999999999998</v>
      </c>
      <c r="O26" s="163">
        <v>0.36840000000000001</v>
      </c>
      <c r="P26" s="220">
        <f t="shared" si="10"/>
        <v>0.3921</v>
      </c>
      <c r="Q26" s="151">
        <v>0.52869999999999995</v>
      </c>
      <c r="R26" s="245">
        <v>0.5151</v>
      </c>
    </row>
    <row r="27" spans="2:19" hidden="1" x14ac:dyDescent="0.25">
      <c r="B27" s="242" t="s">
        <v>45</v>
      </c>
      <c r="C27" s="243"/>
      <c r="D27" s="44">
        <v>202.65674536</v>
      </c>
      <c r="E27" s="44">
        <v>215.6885</v>
      </c>
      <c r="F27" s="163">
        <v>213.638273</v>
      </c>
      <c r="G27" s="244">
        <v>228.32329999999999</v>
      </c>
      <c r="H27" s="151">
        <v>240.58070000000001</v>
      </c>
      <c r="I27" s="245">
        <v>245.23370000000003</v>
      </c>
      <c r="L27" s="242" t="s">
        <v>45</v>
      </c>
      <c r="M27" s="44">
        <v>202.65674536</v>
      </c>
      <c r="N27" s="44">
        <v>215.6885</v>
      </c>
      <c r="O27" s="163">
        <v>213.638273</v>
      </c>
      <c r="P27" s="220">
        <f t="shared" si="10"/>
        <v>228.32329999999999</v>
      </c>
      <c r="Q27" s="151">
        <v>240.58070000000001</v>
      </c>
      <c r="R27" s="245">
        <v>245.23370000000003</v>
      </c>
    </row>
    <row r="28" spans="2:19" ht="30" hidden="1" x14ac:dyDescent="0.25">
      <c r="B28" s="236" t="s">
        <v>108</v>
      </c>
      <c r="C28" s="237"/>
      <c r="D28" s="44">
        <v>30.62044852</v>
      </c>
      <c r="E28" s="44">
        <v>42.748600000000003</v>
      </c>
      <c r="F28" s="163">
        <v>33.488168000000002</v>
      </c>
      <c r="G28" s="244">
        <v>39.662500000000001</v>
      </c>
      <c r="H28" s="151">
        <v>45.499400000000001</v>
      </c>
      <c r="I28" s="245">
        <v>47.704099999999997</v>
      </c>
      <c r="L28" s="236" t="s">
        <v>108</v>
      </c>
      <c r="M28" s="44">
        <v>30.62044852</v>
      </c>
      <c r="N28" s="44">
        <v>42.748600000000003</v>
      </c>
      <c r="O28" s="163">
        <v>33.488168000000002</v>
      </c>
      <c r="P28" s="220">
        <f t="shared" si="10"/>
        <v>39.662500000000001</v>
      </c>
      <c r="Q28" s="151">
        <v>45.499400000000001</v>
      </c>
      <c r="R28" s="245">
        <v>47.704099999999997</v>
      </c>
    </row>
    <row r="29" spans="2:19" hidden="1" x14ac:dyDescent="0.25">
      <c r="B29" s="242" t="s">
        <v>124</v>
      </c>
      <c r="C29" s="243"/>
      <c r="D29" s="44">
        <v>0</v>
      </c>
      <c r="E29" s="44">
        <v>0</v>
      </c>
      <c r="F29" s="163">
        <v>0</v>
      </c>
      <c r="G29" s="244">
        <v>0</v>
      </c>
      <c r="H29" s="151">
        <v>0</v>
      </c>
      <c r="I29" s="245">
        <v>0</v>
      </c>
      <c r="L29" s="242" t="s">
        <v>124</v>
      </c>
      <c r="M29" s="44">
        <v>0</v>
      </c>
      <c r="N29" s="44">
        <v>0</v>
      </c>
      <c r="O29" s="163">
        <v>0</v>
      </c>
      <c r="P29" s="220">
        <f t="shared" si="10"/>
        <v>0</v>
      </c>
      <c r="Q29" s="151">
        <v>0</v>
      </c>
      <c r="R29" s="245">
        <v>0</v>
      </c>
    </row>
    <row r="30" spans="2:19" x14ac:dyDescent="0.25">
      <c r="B30" s="233" t="s">
        <v>137</v>
      </c>
      <c r="C30" s="234"/>
      <c r="D30" s="47" t="e">
        <f>#REF!</f>
        <v>#REF!</v>
      </c>
      <c r="E30" s="47" t="e">
        <f>#REF!</f>
        <v>#REF!</v>
      </c>
      <c r="F30" s="47" t="e">
        <f>#REF!</f>
        <v>#REF!</v>
      </c>
      <c r="G30" s="220" t="e">
        <f>#REF!</f>
        <v>#REF!</v>
      </c>
      <c r="H30" s="47" t="e">
        <f>#REF!</f>
        <v>#REF!</v>
      </c>
      <c r="I30" s="235" t="e">
        <f>#REF!</f>
        <v>#REF!</v>
      </c>
      <c r="L30" s="233" t="e">
        <f>#REF!</f>
        <v>#REF!</v>
      </c>
      <c r="M30" s="47">
        <v>386.9</v>
      </c>
      <c r="N30" s="47">
        <v>514.20000000000005</v>
      </c>
      <c r="O30" s="47">
        <v>447.7</v>
      </c>
      <c r="P30" s="220" t="e">
        <f t="shared" si="10"/>
        <v>#REF!</v>
      </c>
      <c r="Q30" s="47">
        <v>449.5</v>
      </c>
      <c r="R30" s="235">
        <v>427.5</v>
      </c>
    </row>
    <row r="31" spans="2:19" x14ac:dyDescent="0.25">
      <c r="B31" s="242" t="s">
        <v>803</v>
      </c>
      <c r="C31" s="243"/>
      <c r="D31" s="246" t="e">
        <f>#REF!</f>
        <v>#REF!</v>
      </c>
      <c r="E31" s="246" t="e">
        <f>#REF!</f>
        <v>#REF!</v>
      </c>
      <c r="F31" s="246" t="e">
        <f>#REF!</f>
        <v>#REF!</v>
      </c>
      <c r="G31" s="247" t="e">
        <f>#REF!</f>
        <v>#REF!</v>
      </c>
      <c r="H31" s="246" t="e">
        <f>#REF!</f>
        <v>#REF!</v>
      </c>
      <c r="I31" s="248" t="e">
        <f>#REF!</f>
        <v>#REF!</v>
      </c>
      <c r="L31" s="242" t="e">
        <f>#REF!</f>
        <v>#REF!</v>
      </c>
      <c r="M31" s="246">
        <v>70.7</v>
      </c>
      <c r="N31" s="246">
        <v>93.1</v>
      </c>
      <c r="O31" s="246">
        <v>99.5</v>
      </c>
      <c r="P31" s="247" t="e">
        <f t="shared" si="10"/>
        <v>#REF!</v>
      </c>
      <c r="Q31" s="246">
        <v>82.2</v>
      </c>
      <c r="R31" s="248">
        <v>81.3</v>
      </c>
    </row>
    <row r="32" spans="2:19" x14ac:dyDescent="0.25">
      <c r="B32" s="242" t="s">
        <v>804</v>
      </c>
      <c r="C32" s="243"/>
      <c r="D32" s="246" t="e">
        <f>#REF!</f>
        <v>#REF!</v>
      </c>
      <c r="E32" s="246" t="e">
        <f>#REF!</f>
        <v>#REF!</v>
      </c>
      <c r="F32" s="246" t="e">
        <f>#REF!</f>
        <v>#REF!</v>
      </c>
      <c r="G32" s="247" t="e">
        <f>#REF!</f>
        <v>#REF!</v>
      </c>
      <c r="H32" s="246" t="e">
        <f>#REF!</f>
        <v>#REF!</v>
      </c>
      <c r="I32" s="248" t="e">
        <f>#REF!</f>
        <v>#REF!</v>
      </c>
      <c r="L32" s="242" t="e">
        <f>#REF!</f>
        <v>#REF!</v>
      </c>
      <c r="M32" s="246">
        <v>316.2</v>
      </c>
      <c r="N32" s="246">
        <v>421.1</v>
      </c>
      <c r="O32" s="246">
        <v>348.2</v>
      </c>
      <c r="P32" s="247" t="e">
        <f t="shared" si="10"/>
        <v>#REF!</v>
      </c>
      <c r="Q32" s="246">
        <v>367.3</v>
      </c>
      <c r="R32" s="248">
        <v>346.2</v>
      </c>
    </row>
    <row r="33" spans="2:18" x14ac:dyDescent="0.25">
      <c r="B33" s="233" t="s">
        <v>299</v>
      </c>
      <c r="C33" s="234"/>
      <c r="D33" s="47" t="e">
        <f>#REF!</f>
        <v>#REF!</v>
      </c>
      <c r="E33" s="47" t="e">
        <f>#REF!</f>
        <v>#REF!</v>
      </c>
      <c r="F33" s="47" t="e">
        <f>#REF!</f>
        <v>#REF!</v>
      </c>
      <c r="G33" s="220" t="e">
        <f>#REF!</f>
        <v>#REF!</v>
      </c>
      <c r="H33" s="47" t="e">
        <f>#REF!</f>
        <v>#REF!</v>
      </c>
      <c r="I33" s="235" t="e">
        <f>#REF!</f>
        <v>#REF!</v>
      </c>
      <c r="L33" s="233" t="e">
        <f>#REF!</f>
        <v>#REF!</v>
      </c>
      <c r="M33" s="47">
        <v>48.187070560000009</v>
      </c>
      <c r="N33" s="47">
        <v>54.530799999999999</v>
      </c>
      <c r="O33" s="47">
        <v>57.067600999999996</v>
      </c>
      <c r="P33" s="220" t="e">
        <f t="shared" si="10"/>
        <v>#REF!</v>
      </c>
      <c r="Q33" s="47">
        <v>82.691099999999992</v>
      </c>
      <c r="R33" s="235">
        <v>81.962100000000007</v>
      </c>
    </row>
    <row r="34" spans="2:18" hidden="1" x14ac:dyDescent="0.25">
      <c r="B34" s="242" t="s">
        <v>300</v>
      </c>
      <c r="C34" s="243"/>
      <c r="D34" s="44">
        <v>13.50151625</v>
      </c>
      <c r="E34" s="44">
        <v>12.6927</v>
      </c>
      <c r="F34" s="163">
        <v>10.6411</v>
      </c>
      <c r="G34" s="207">
        <v>12.475</v>
      </c>
      <c r="H34" s="151">
        <v>15.803000000000001</v>
      </c>
      <c r="I34" s="245">
        <v>16.0625</v>
      </c>
      <c r="L34" s="242" t="s">
        <v>300</v>
      </c>
      <c r="M34" s="44">
        <v>13.50151625</v>
      </c>
      <c r="N34" s="44">
        <v>12.6927</v>
      </c>
      <c r="O34" s="163">
        <v>10.6411</v>
      </c>
      <c r="P34" s="207">
        <v>12.475</v>
      </c>
      <c r="Q34" s="151">
        <v>15.803000000000001</v>
      </c>
      <c r="R34" s="245">
        <v>16.0625</v>
      </c>
    </row>
    <row r="35" spans="2:18" hidden="1" x14ac:dyDescent="0.25">
      <c r="B35" s="242" t="s">
        <v>337</v>
      </c>
      <c r="C35" s="243"/>
      <c r="D35" s="44">
        <v>16.598585990000004</v>
      </c>
      <c r="E35" s="44">
        <v>21.181899999999999</v>
      </c>
      <c r="F35" s="163">
        <v>17.319382000000001</v>
      </c>
      <c r="G35" s="207">
        <v>27.448599999999999</v>
      </c>
      <c r="H35" s="151">
        <v>32.957099999999997</v>
      </c>
      <c r="I35" s="245">
        <v>32.529800000000002</v>
      </c>
      <c r="L35" s="242" t="s">
        <v>337</v>
      </c>
      <c r="M35" s="44">
        <v>16.598585990000004</v>
      </c>
      <c r="N35" s="44">
        <v>21.181899999999999</v>
      </c>
      <c r="O35" s="163">
        <v>17.319382000000001</v>
      </c>
      <c r="P35" s="207">
        <v>27.448599999999999</v>
      </c>
      <c r="Q35" s="151">
        <v>32.957099999999997</v>
      </c>
      <c r="R35" s="245">
        <v>32.529800000000002</v>
      </c>
    </row>
    <row r="36" spans="2:18" hidden="1" x14ac:dyDescent="0.25">
      <c r="B36" s="242" t="s">
        <v>473</v>
      </c>
      <c r="C36" s="243"/>
      <c r="D36" s="44">
        <v>0.99076843999999997</v>
      </c>
      <c r="E36" s="44">
        <v>1.1048</v>
      </c>
      <c r="F36" s="163">
        <v>0.85950000000000004</v>
      </c>
      <c r="G36" s="207">
        <v>0.80659999999999998</v>
      </c>
      <c r="H36" s="151">
        <v>0.87150000000000005</v>
      </c>
      <c r="I36" s="245">
        <v>0.85409999999999997</v>
      </c>
      <c r="L36" s="242" t="s">
        <v>473</v>
      </c>
      <c r="M36" s="44">
        <v>0.99076843999999997</v>
      </c>
      <c r="N36" s="44">
        <v>1.1048</v>
      </c>
      <c r="O36" s="163">
        <v>0.85950000000000004</v>
      </c>
      <c r="P36" s="207">
        <v>0.80659999999999998</v>
      </c>
      <c r="Q36" s="151">
        <v>0.87150000000000005</v>
      </c>
      <c r="R36" s="245">
        <v>0.85409999999999997</v>
      </c>
    </row>
    <row r="37" spans="2:18" hidden="1" x14ac:dyDescent="0.25">
      <c r="B37" s="242" t="s">
        <v>476</v>
      </c>
      <c r="C37" s="243"/>
      <c r="D37" s="44">
        <v>0.74875524999999998</v>
      </c>
      <c r="E37" s="44">
        <v>0</v>
      </c>
      <c r="F37" s="163">
        <v>0.17981900000000001</v>
      </c>
      <c r="G37" s="207">
        <v>0.7833</v>
      </c>
      <c r="H37" s="151">
        <v>0</v>
      </c>
      <c r="I37" s="245">
        <v>0</v>
      </c>
      <c r="L37" s="242" t="s">
        <v>476</v>
      </c>
      <c r="M37" s="44">
        <v>0.74875524999999998</v>
      </c>
      <c r="N37" s="44">
        <v>0</v>
      </c>
      <c r="O37" s="163">
        <v>0.17981900000000001</v>
      </c>
      <c r="P37" s="207">
        <v>0.7833</v>
      </c>
      <c r="Q37" s="151">
        <v>0</v>
      </c>
      <c r="R37" s="245">
        <v>0</v>
      </c>
    </row>
    <row r="38" spans="2:18" hidden="1" x14ac:dyDescent="0.25">
      <c r="B38" s="242" t="s">
        <v>481</v>
      </c>
      <c r="C38" s="243"/>
      <c r="D38" s="44">
        <v>16.347444630000002</v>
      </c>
      <c r="E38" s="44">
        <v>19.551400000000001</v>
      </c>
      <c r="F38" s="163">
        <v>27.067799999999998</v>
      </c>
      <c r="G38" s="207">
        <v>31.897099999999998</v>
      </c>
      <c r="H38" s="151">
        <v>33.0595</v>
      </c>
      <c r="I38" s="245">
        <v>32.515700000000002</v>
      </c>
      <c r="L38" s="242" t="s">
        <v>481</v>
      </c>
      <c r="M38" s="44">
        <v>16.347444630000002</v>
      </c>
      <c r="N38" s="44">
        <v>19.551400000000001</v>
      </c>
      <c r="O38" s="163">
        <v>27.067799999999998</v>
      </c>
      <c r="P38" s="207">
        <v>31.897099999999998</v>
      </c>
      <c r="Q38" s="151">
        <v>33.0595</v>
      </c>
      <c r="R38" s="245">
        <v>32.515700000000002</v>
      </c>
    </row>
    <row r="39" spans="2:18" x14ac:dyDescent="0.25">
      <c r="B39" s="249"/>
      <c r="C39" s="250"/>
      <c r="D39" s="44"/>
      <c r="E39" s="44"/>
      <c r="F39" s="163"/>
      <c r="G39" s="244"/>
      <c r="H39" s="151"/>
      <c r="I39" s="245"/>
      <c r="L39" s="249"/>
      <c r="M39" s="44"/>
      <c r="N39" s="44"/>
      <c r="O39" s="163"/>
      <c r="P39" s="244"/>
      <c r="Q39" s="151"/>
      <c r="R39" s="245"/>
    </row>
    <row r="40" spans="2:18" x14ac:dyDescent="0.25">
      <c r="B40" s="233" t="s">
        <v>1069</v>
      </c>
      <c r="C40" s="234"/>
      <c r="D40" s="47" t="e">
        <f>#REF!</f>
        <v>#REF!</v>
      </c>
      <c r="E40" s="47" t="e">
        <f>#REF!</f>
        <v>#REF!</v>
      </c>
      <c r="F40" s="47" t="e">
        <f>#REF!</f>
        <v>#REF!</v>
      </c>
      <c r="G40" s="220" t="e">
        <f>#REF!</f>
        <v>#REF!</v>
      </c>
      <c r="H40" s="47" t="e">
        <f>#REF!</f>
        <v>#REF!</v>
      </c>
      <c r="I40" s="235" t="e">
        <f>#REF!</f>
        <v>#REF!</v>
      </c>
      <c r="L40" s="233" t="e">
        <f>#REF!</f>
        <v>#REF!</v>
      </c>
      <c r="M40" s="47">
        <v>491.97181723142859</v>
      </c>
      <c r="N40" s="47">
        <v>611.89740000000006</v>
      </c>
      <c r="O40" s="47">
        <v>526.16797885000005</v>
      </c>
      <c r="P40" s="220" t="e">
        <f>G40</f>
        <v>#REF!</v>
      </c>
      <c r="Q40" s="47">
        <v>545.15710000000001</v>
      </c>
      <c r="R40" s="235">
        <v>555.54679999999996</v>
      </c>
    </row>
    <row r="41" spans="2:18" x14ac:dyDescent="0.25">
      <c r="B41" s="251" t="s">
        <v>486</v>
      </c>
      <c r="C41" s="252"/>
      <c r="D41" s="246" t="e">
        <f>#REF!</f>
        <v>#REF!</v>
      </c>
      <c r="E41" s="246" t="e">
        <f>#REF!</f>
        <v>#REF!</v>
      </c>
      <c r="F41" s="246" t="e">
        <f>#REF!</f>
        <v>#REF!</v>
      </c>
      <c r="G41" s="247" t="e">
        <f>#REF!</f>
        <v>#REF!</v>
      </c>
      <c r="H41" s="246" t="e">
        <f>#REF!</f>
        <v>#REF!</v>
      </c>
      <c r="I41" s="248" t="e">
        <f>#REF!</f>
        <v>#REF!</v>
      </c>
      <c r="L41" s="251" t="e">
        <f>#REF!</f>
        <v>#REF!</v>
      </c>
      <c r="M41" s="246">
        <v>164.66193753714282</v>
      </c>
      <c r="N41" s="246">
        <v>189.58749999999998</v>
      </c>
      <c r="O41" s="246">
        <v>180.36205286000003</v>
      </c>
      <c r="P41" s="247" t="e">
        <f>G41</f>
        <v>#REF!</v>
      </c>
      <c r="Q41" s="246" t="e">
        <f>H41</f>
        <v>#REF!</v>
      </c>
      <c r="R41" s="248" t="e">
        <f>I41</f>
        <v>#REF!</v>
      </c>
    </row>
    <row r="42" spans="2:18" hidden="1" x14ac:dyDescent="0.25">
      <c r="B42" s="251" t="s">
        <v>487</v>
      </c>
      <c r="C42" s="252"/>
      <c r="D42" s="246">
        <v>152.9321204071428</v>
      </c>
      <c r="E42" s="246">
        <v>152.9321204071428</v>
      </c>
      <c r="F42" s="246">
        <v>152.9321204071428</v>
      </c>
      <c r="G42" s="247">
        <v>152.9321204071428</v>
      </c>
      <c r="H42" s="246">
        <v>152.9321204071428</v>
      </c>
      <c r="I42" s="248">
        <v>152.9321204071428</v>
      </c>
      <c r="L42" s="251" t="s">
        <v>487</v>
      </c>
      <c r="M42" s="246">
        <v>152.9321204071428</v>
      </c>
      <c r="N42" s="246">
        <v>152.9321204071428</v>
      </c>
      <c r="O42" s="246">
        <v>152.9321204071428</v>
      </c>
      <c r="P42" s="247">
        <f t="shared" ref="P42:P53" si="11">G42</f>
        <v>152.9321204071428</v>
      </c>
      <c r="Q42" s="246">
        <f t="shared" ref="Q42:Q53" si="12">H42</f>
        <v>152.9321204071428</v>
      </c>
      <c r="R42" s="248">
        <f t="shared" ref="R42:R53" si="13">I42</f>
        <v>152.9321204071428</v>
      </c>
    </row>
    <row r="43" spans="2:18" hidden="1" x14ac:dyDescent="0.25">
      <c r="B43" s="251" t="s">
        <v>537</v>
      </c>
      <c r="C43" s="252"/>
      <c r="D43" s="246">
        <v>11.729817130000002</v>
      </c>
      <c r="E43" s="246">
        <v>11.729817130000002</v>
      </c>
      <c r="F43" s="246">
        <v>11.729817130000002</v>
      </c>
      <c r="G43" s="247">
        <v>11.729817130000002</v>
      </c>
      <c r="H43" s="246">
        <v>11.729817130000002</v>
      </c>
      <c r="I43" s="248">
        <v>11.729817130000002</v>
      </c>
      <c r="L43" s="251" t="s">
        <v>537</v>
      </c>
      <c r="M43" s="246">
        <v>11.729817130000002</v>
      </c>
      <c r="N43" s="246">
        <v>11.729817130000002</v>
      </c>
      <c r="O43" s="246">
        <v>11.729817130000002</v>
      </c>
      <c r="P43" s="247">
        <f t="shared" si="11"/>
        <v>11.729817130000002</v>
      </c>
      <c r="Q43" s="246">
        <f t="shared" si="12"/>
        <v>11.729817130000002</v>
      </c>
      <c r="R43" s="248">
        <f t="shared" si="13"/>
        <v>11.729817130000002</v>
      </c>
    </row>
    <row r="44" spans="2:18" x14ac:dyDescent="0.25">
      <c r="B44" s="251" t="s">
        <v>546</v>
      </c>
      <c r="C44" s="252"/>
      <c r="D44" s="246" t="e">
        <f>#REF!</f>
        <v>#REF!</v>
      </c>
      <c r="E44" s="246" t="e">
        <f>#REF!</f>
        <v>#REF!</v>
      </c>
      <c r="F44" s="246" t="e">
        <f>#REF!</f>
        <v>#REF!</v>
      </c>
      <c r="G44" s="247" t="e">
        <f>#REF!</f>
        <v>#REF!</v>
      </c>
      <c r="H44" s="246" t="e">
        <f>#REF!</f>
        <v>#REF!</v>
      </c>
      <c r="I44" s="248" t="e">
        <f>#REF!</f>
        <v>#REF!</v>
      </c>
      <c r="L44" s="251" t="e">
        <f>#REF!</f>
        <v>#REF!</v>
      </c>
      <c r="M44" s="246">
        <v>235.58077808857141</v>
      </c>
      <c r="N44" s="246">
        <v>293.72770000000003</v>
      </c>
      <c r="O44" s="246">
        <v>228.65993847000004</v>
      </c>
      <c r="P44" s="247" t="e">
        <f t="shared" si="11"/>
        <v>#REF!</v>
      </c>
      <c r="Q44" s="246" t="e">
        <f t="shared" si="12"/>
        <v>#REF!</v>
      </c>
      <c r="R44" s="248" t="e">
        <f t="shared" si="13"/>
        <v>#REF!</v>
      </c>
    </row>
    <row r="45" spans="2:18" x14ac:dyDescent="0.25">
      <c r="B45" s="251" t="s">
        <v>776</v>
      </c>
      <c r="C45" s="252"/>
      <c r="D45" s="246" t="e">
        <f>#REF!</f>
        <v>#REF!</v>
      </c>
      <c r="E45" s="246" t="e">
        <f>#REF!</f>
        <v>#REF!</v>
      </c>
      <c r="F45" s="246" t="e">
        <f>#REF!</f>
        <v>#REF!</v>
      </c>
      <c r="G45" s="247" t="e">
        <f>#REF!</f>
        <v>#REF!</v>
      </c>
      <c r="H45" s="246" t="e">
        <f>#REF!</f>
        <v>#REF!</v>
      </c>
      <c r="I45" s="248" t="e">
        <f>#REF!</f>
        <v>#REF!</v>
      </c>
      <c r="L45" s="251" t="e">
        <f>#REF!</f>
        <v>#REF!</v>
      </c>
      <c r="M45" s="246">
        <v>7.3841185899999999</v>
      </c>
      <c r="N45" s="246">
        <v>6.9028</v>
      </c>
      <c r="O45" s="246">
        <v>6.9367000000000001</v>
      </c>
      <c r="P45" s="247" t="e">
        <f t="shared" si="11"/>
        <v>#REF!</v>
      </c>
      <c r="Q45" s="246" t="e">
        <f t="shared" si="12"/>
        <v>#REF!</v>
      </c>
      <c r="R45" s="248" t="e">
        <f t="shared" si="13"/>
        <v>#REF!</v>
      </c>
    </row>
    <row r="46" spans="2:18" hidden="1" x14ac:dyDescent="0.25">
      <c r="B46" s="251" t="s">
        <v>777</v>
      </c>
      <c r="C46" s="252"/>
      <c r="D46" s="246">
        <v>5.6397835899999995</v>
      </c>
      <c r="E46" s="246">
        <v>5.6397835899999995</v>
      </c>
      <c r="F46" s="246">
        <v>5.6397835899999995</v>
      </c>
      <c r="G46" s="247">
        <v>5.6397835899999995</v>
      </c>
      <c r="H46" s="246">
        <v>5.6397835899999995</v>
      </c>
      <c r="I46" s="248">
        <v>5.6397835899999995</v>
      </c>
      <c r="L46" s="251" t="s">
        <v>777</v>
      </c>
      <c r="M46" s="246">
        <v>5.6397835899999995</v>
      </c>
      <c r="N46" s="246">
        <v>5.6397835899999995</v>
      </c>
      <c r="O46" s="246">
        <v>5.6397835899999995</v>
      </c>
      <c r="P46" s="247">
        <f t="shared" si="11"/>
        <v>5.6397835899999995</v>
      </c>
      <c r="Q46" s="246">
        <f t="shared" si="12"/>
        <v>5.6397835899999995</v>
      </c>
      <c r="R46" s="248">
        <f t="shared" si="13"/>
        <v>5.6397835899999995</v>
      </c>
    </row>
    <row r="47" spans="2:18" hidden="1" x14ac:dyDescent="0.25">
      <c r="B47" s="251" t="s">
        <v>780</v>
      </c>
      <c r="C47" s="252"/>
      <c r="D47" s="246">
        <v>1.744335</v>
      </c>
      <c r="E47" s="246">
        <v>1.744335</v>
      </c>
      <c r="F47" s="246">
        <v>1.744335</v>
      </c>
      <c r="G47" s="247">
        <v>1.744335</v>
      </c>
      <c r="H47" s="246">
        <v>1.744335</v>
      </c>
      <c r="I47" s="248">
        <v>1.744335</v>
      </c>
      <c r="L47" s="251" t="s">
        <v>780</v>
      </c>
      <c r="M47" s="246">
        <v>1.744335</v>
      </c>
      <c r="N47" s="246">
        <v>1.744335</v>
      </c>
      <c r="O47" s="246">
        <v>1.744335</v>
      </c>
      <c r="P47" s="247">
        <f t="shared" si="11"/>
        <v>1.744335</v>
      </c>
      <c r="Q47" s="246">
        <f t="shared" si="12"/>
        <v>1.744335</v>
      </c>
      <c r="R47" s="248">
        <f t="shared" si="13"/>
        <v>1.744335</v>
      </c>
    </row>
    <row r="48" spans="2:18" x14ac:dyDescent="0.25">
      <c r="B48" s="251" t="s">
        <v>786</v>
      </c>
      <c r="C48" s="252"/>
      <c r="D48" s="246" t="e">
        <f>#REF!</f>
        <v>#REF!</v>
      </c>
      <c r="E48" s="246" t="e">
        <f>#REF!</f>
        <v>#REF!</v>
      </c>
      <c r="F48" s="246" t="e">
        <f>#REF!</f>
        <v>#REF!</v>
      </c>
      <c r="G48" s="247" t="e">
        <f>#REF!</f>
        <v>#REF!</v>
      </c>
      <c r="H48" s="246" t="e">
        <f>#REF!</f>
        <v>#REF!</v>
      </c>
      <c r="I48" s="248" t="e">
        <f>#REF!</f>
        <v>#REF!</v>
      </c>
      <c r="L48" s="251" t="e">
        <f>#REF!</f>
        <v>#REF!</v>
      </c>
      <c r="M48" s="246">
        <v>1.0602396399999998</v>
      </c>
      <c r="N48" s="246">
        <v>1.3</v>
      </c>
      <c r="O48" s="246">
        <v>1.7443</v>
      </c>
      <c r="P48" s="247" t="e">
        <f t="shared" si="11"/>
        <v>#REF!</v>
      </c>
      <c r="Q48" s="246" t="e">
        <f t="shared" si="12"/>
        <v>#REF!</v>
      </c>
      <c r="R48" s="248" t="e">
        <f t="shared" si="13"/>
        <v>#REF!</v>
      </c>
    </row>
    <row r="49" spans="2:19" hidden="1" x14ac:dyDescent="0.25">
      <c r="B49" s="251" t="s">
        <v>787</v>
      </c>
      <c r="C49" s="252"/>
      <c r="D49" s="246">
        <v>0</v>
      </c>
      <c r="E49" s="246">
        <v>0</v>
      </c>
      <c r="F49" s="246">
        <v>0</v>
      </c>
      <c r="G49" s="247">
        <v>0</v>
      </c>
      <c r="H49" s="246">
        <v>0</v>
      </c>
      <c r="I49" s="248">
        <v>0</v>
      </c>
      <c r="L49" s="251" t="s">
        <v>787</v>
      </c>
      <c r="M49" s="246">
        <v>0</v>
      </c>
      <c r="N49" s="246">
        <v>0</v>
      </c>
      <c r="O49" s="246">
        <v>0</v>
      </c>
      <c r="P49" s="247">
        <f t="shared" si="11"/>
        <v>0</v>
      </c>
      <c r="Q49" s="246">
        <f t="shared" si="12"/>
        <v>0</v>
      </c>
      <c r="R49" s="248">
        <f t="shared" si="13"/>
        <v>0</v>
      </c>
    </row>
    <row r="50" spans="2:19" hidden="1" x14ac:dyDescent="0.25">
      <c r="B50" s="251" t="s">
        <v>794</v>
      </c>
      <c r="C50" s="252"/>
      <c r="D50" s="246">
        <v>1.0602396399999998</v>
      </c>
      <c r="E50" s="246">
        <v>1.0602396399999998</v>
      </c>
      <c r="F50" s="246">
        <v>1.0602396399999998</v>
      </c>
      <c r="G50" s="247">
        <v>1.0602396399999998</v>
      </c>
      <c r="H50" s="246">
        <v>1.0602396399999998</v>
      </c>
      <c r="I50" s="248">
        <v>1.0602396399999998</v>
      </c>
      <c r="L50" s="251" t="s">
        <v>794</v>
      </c>
      <c r="M50" s="246">
        <v>1.0602396399999998</v>
      </c>
      <c r="N50" s="246">
        <v>1.0602396399999998</v>
      </c>
      <c r="O50" s="246">
        <v>1.0602396399999998</v>
      </c>
      <c r="P50" s="247">
        <f t="shared" si="11"/>
        <v>1.0602396399999998</v>
      </c>
      <c r="Q50" s="246">
        <f t="shared" si="12"/>
        <v>1.0602396399999998</v>
      </c>
      <c r="R50" s="248">
        <f t="shared" si="13"/>
        <v>1.0602396399999998</v>
      </c>
    </row>
    <row r="51" spans="2:19" x14ac:dyDescent="0.25">
      <c r="B51" s="251" t="s">
        <v>801</v>
      </c>
      <c r="C51" s="252"/>
      <c r="D51" s="246" t="e">
        <f>#REF!</f>
        <v>#REF!</v>
      </c>
      <c r="E51" s="246" t="e">
        <f>#REF!</f>
        <v>#REF!</v>
      </c>
      <c r="F51" s="246" t="e">
        <f>#REF!</f>
        <v>#REF!</v>
      </c>
      <c r="G51" s="247" t="e">
        <f>#REF!</f>
        <v>#REF!</v>
      </c>
      <c r="H51" s="246" t="e">
        <f>#REF!</f>
        <v>#REF!</v>
      </c>
      <c r="I51" s="248" t="e">
        <f>#REF!</f>
        <v>#REF!</v>
      </c>
      <c r="L51" s="251" t="e">
        <f>#REF!</f>
        <v>#REF!</v>
      </c>
      <c r="M51" s="246">
        <v>26.442218945714288</v>
      </c>
      <c r="N51" s="246">
        <v>44.2288</v>
      </c>
      <c r="O51" s="246">
        <v>43.648188560000001</v>
      </c>
      <c r="P51" s="247" t="e">
        <f t="shared" si="11"/>
        <v>#REF!</v>
      </c>
      <c r="Q51" s="246" t="e">
        <f t="shared" si="12"/>
        <v>#REF!</v>
      </c>
      <c r="R51" s="248" t="e">
        <f t="shared" si="13"/>
        <v>#REF!</v>
      </c>
    </row>
    <row r="52" spans="2:19" x14ac:dyDescent="0.25">
      <c r="B52" s="251" t="s">
        <v>808</v>
      </c>
      <c r="C52" s="252"/>
      <c r="D52" s="246" t="e">
        <f>#REF!</f>
        <v>#REF!</v>
      </c>
      <c r="E52" s="246" t="e">
        <f>#REF!</f>
        <v>#REF!</v>
      </c>
      <c r="F52" s="246" t="e">
        <f>#REF!</f>
        <v>#REF!</v>
      </c>
      <c r="G52" s="247" t="e">
        <f>#REF!</f>
        <v>#REF!</v>
      </c>
      <c r="H52" s="246" t="e">
        <f>#REF!</f>
        <v>#REF!</v>
      </c>
      <c r="I52" s="248" t="e">
        <f>#REF!</f>
        <v>#REF!</v>
      </c>
      <c r="L52" s="251" t="e">
        <f>#REF!</f>
        <v>#REF!</v>
      </c>
      <c r="M52" s="246">
        <v>29.399361590000002</v>
      </c>
      <c r="N52" s="246">
        <v>28.443300000000001</v>
      </c>
      <c r="O52" s="246">
        <v>30.681477709999996</v>
      </c>
      <c r="P52" s="247" t="e">
        <f t="shared" si="11"/>
        <v>#REF!</v>
      </c>
      <c r="Q52" s="246" t="e">
        <f t="shared" si="12"/>
        <v>#REF!</v>
      </c>
      <c r="R52" s="248" t="e">
        <f t="shared" si="13"/>
        <v>#REF!</v>
      </c>
    </row>
    <row r="53" spans="2:19" x14ac:dyDescent="0.25">
      <c r="B53" s="251" t="s">
        <v>830</v>
      </c>
      <c r="C53" s="252"/>
      <c r="D53" s="246" t="e">
        <f>#REF!</f>
        <v>#REF!</v>
      </c>
      <c r="E53" s="246" t="e">
        <f>#REF!</f>
        <v>#REF!</v>
      </c>
      <c r="F53" s="246" t="e">
        <f>#REF!</f>
        <v>#REF!</v>
      </c>
      <c r="G53" s="247" t="e">
        <f>#REF!</f>
        <v>#REF!</v>
      </c>
      <c r="H53" s="246" t="e">
        <f>#REF!</f>
        <v>#REF!</v>
      </c>
      <c r="I53" s="248" t="e">
        <f>#REF!</f>
        <v>#REF!</v>
      </c>
      <c r="L53" s="251" t="e">
        <f>#REF!</f>
        <v>#REF!</v>
      </c>
      <c r="M53" s="246">
        <v>27.443162839999999</v>
      </c>
      <c r="N53" s="246">
        <v>47.707299999999996</v>
      </c>
      <c r="O53" s="246">
        <v>34.135321249999997</v>
      </c>
      <c r="P53" s="247" t="e">
        <f t="shared" si="11"/>
        <v>#REF!</v>
      </c>
      <c r="Q53" s="246" t="e">
        <f t="shared" si="12"/>
        <v>#REF!</v>
      </c>
      <c r="R53" s="248" t="e">
        <f t="shared" si="13"/>
        <v>#REF!</v>
      </c>
    </row>
    <row r="54" spans="2:19" x14ac:dyDescent="0.25">
      <c r="B54" s="249"/>
      <c r="C54" s="250"/>
      <c r="D54" s="38"/>
      <c r="E54" s="38"/>
      <c r="F54" s="38"/>
      <c r="G54" s="255"/>
      <c r="H54" s="38"/>
      <c r="I54" s="256"/>
      <c r="L54" s="249"/>
      <c r="M54" s="38"/>
      <c r="N54" s="38"/>
      <c r="O54" s="38"/>
      <c r="P54" s="255"/>
      <c r="Q54" s="38"/>
      <c r="R54" s="256"/>
    </row>
    <row r="55" spans="2:19" x14ac:dyDescent="0.25">
      <c r="B55" s="233" t="s">
        <v>1070</v>
      </c>
      <c r="C55" s="234"/>
      <c r="D55" s="47" t="e">
        <f>#REF!</f>
        <v>#REF!</v>
      </c>
      <c r="E55" s="47" t="e">
        <f>#REF!</f>
        <v>#REF!</v>
      </c>
      <c r="F55" s="47" t="e">
        <f>#REF!</f>
        <v>#REF!</v>
      </c>
      <c r="G55" s="220" t="e">
        <f>#REF!</f>
        <v>#REF!</v>
      </c>
      <c r="H55" s="47" t="e">
        <f>#REF!</f>
        <v>#REF!</v>
      </c>
      <c r="I55" s="235" t="e">
        <f>#REF!</f>
        <v>#REF!</v>
      </c>
      <c r="L55" s="233" t="e">
        <f>#REF!</f>
        <v>#REF!</v>
      </c>
      <c r="M55" s="47">
        <v>243.13296116857151</v>
      </c>
      <c r="N55" s="47">
        <v>284.57950000000005</v>
      </c>
      <c r="O55" s="47">
        <v>313.80076314999985</v>
      </c>
      <c r="P55" s="220" t="e">
        <f>G55</f>
        <v>#REF!</v>
      </c>
      <c r="Q55" s="47" t="e">
        <f>H55</f>
        <v>#REF!</v>
      </c>
      <c r="R55" s="47" t="e">
        <f>I55</f>
        <v>#REF!</v>
      </c>
      <c r="S55" s="181"/>
    </row>
    <row r="56" spans="2:19" x14ac:dyDescent="0.25">
      <c r="B56" s="249"/>
      <c r="C56" s="250"/>
      <c r="D56" s="38"/>
      <c r="E56" s="38"/>
      <c r="F56" s="38"/>
      <c r="G56" s="255"/>
      <c r="H56" s="38"/>
      <c r="I56" s="256"/>
      <c r="L56" s="249"/>
      <c r="M56" s="38"/>
      <c r="N56" s="38"/>
      <c r="O56" s="38"/>
      <c r="P56" s="255"/>
      <c r="Q56" s="38"/>
      <c r="R56" s="256"/>
    </row>
    <row r="57" spans="2:19" x14ac:dyDescent="0.25">
      <c r="B57" s="233" t="s">
        <v>1071</v>
      </c>
      <c r="C57" s="234"/>
      <c r="D57" s="47" t="e">
        <f>#REF!</f>
        <v>#REF!</v>
      </c>
      <c r="E57" s="47" t="e">
        <f>#REF!</f>
        <v>#REF!</v>
      </c>
      <c r="F57" s="47" t="e">
        <f>#REF!</f>
        <v>#REF!</v>
      </c>
      <c r="G57" s="220" t="e">
        <f>#REF!</f>
        <v>#REF!</v>
      </c>
      <c r="H57" s="47" t="e">
        <f>#REF!</f>
        <v>#REF!</v>
      </c>
      <c r="I57" s="235" t="e">
        <f>#REF!</f>
        <v>#REF!</v>
      </c>
      <c r="L57" s="233" t="e">
        <f>#REF!</f>
        <v>#REF!</v>
      </c>
      <c r="M57" s="47">
        <v>189.27371689142856</v>
      </c>
      <c r="N57" s="47">
        <v>234.7705</v>
      </c>
      <c r="O57" s="47">
        <v>235.96996761000003</v>
      </c>
      <c r="P57" s="220">
        <v>251.52310000000003</v>
      </c>
      <c r="Q57" s="47" t="e">
        <f>H57</f>
        <v>#REF!</v>
      </c>
      <c r="R57" s="235" t="e">
        <f>I57</f>
        <v>#REF!</v>
      </c>
    </row>
    <row r="58" spans="2:19" x14ac:dyDescent="0.25">
      <c r="B58" s="233" t="s">
        <v>845</v>
      </c>
      <c r="C58" s="234"/>
      <c r="D58" s="47" t="e">
        <f>#REF!</f>
        <v>#REF!</v>
      </c>
      <c r="E58" s="47" t="e">
        <f>#REF!</f>
        <v>#REF!</v>
      </c>
      <c r="F58" s="47" t="e">
        <f>#REF!</f>
        <v>#REF!</v>
      </c>
      <c r="G58" s="220" t="e">
        <f>#REF!</f>
        <v>#REF!</v>
      </c>
      <c r="H58" s="47" t="e">
        <f>#REF!</f>
        <v>#REF!</v>
      </c>
      <c r="I58" s="235" t="e">
        <f>#REF!</f>
        <v>#REF!</v>
      </c>
      <c r="L58" s="290" t="e">
        <f>#REF!</f>
        <v>#REF!</v>
      </c>
      <c r="M58" s="47">
        <v>188.08278099142856</v>
      </c>
      <c r="N58" s="47">
        <v>230.3151</v>
      </c>
      <c r="O58" s="47">
        <v>232.37804404000002</v>
      </c>
      <c r="P58" s="220">
        <v>247.43290000000002</v>
      </c>
      <c r="Q58" s="47" t="e">
        <f t="shared" ref="Q58:Q62" si="14">H58</f>
        <v>#REF!</v>
      </c>
      <c r="R58" s="235" t="e">
        <f t="shared" ref="R58:R62" si="15">I58</f>
        <v>#REF!</v>
      </c>
    </row>
    <row r="59" spans="2:19" hidden="1" x14ac:dyDescent="0.25">
      <c r="B59" s="242" t="s">
        <v>848</v>
      </c>
      <c r="C59" s="243"/>
      <c r="D59" s="44">
        <v>124.67609645428571</v>
      </c>
      <c r="E59" s="44">
        <v>124.67609645428571</v>
      </c>
      <c r="F59" s="44">
        <v>124.67609645428571</v>
      </c>
      <c r="G59" s="253">
        <v>124.67609645428571</v>
      </c>
      <c r="H59" s="44">
        <v>124.67609645428571</v>
      </c>
      <c r="I59" s="254">
        <v>124.67609645428571</v>
      </c>
      <c r="L59" s="291" t="s">
        <v>848</v>
      </c>
      <c r="M59" s="44">
        <v>124.67609645428571</v>
      </c>
      <c r="N59" s="44">
        <v>124.67609645428571</v>
      </c>
      <c r="O59" s="44">
        <v>124.67609645428571</v>
      </c>
      <c r="P59" s="253">
        <v>124.67609645428571</v>
      </c>
      <c r="Q59" s="47">
        <f t="shared" si="14"/>
        <v>124.67609645428571</v>
      </c>
      <c r="R59" s="235">
        <f t="shared" si="15"/>
        <v>124.67609645428571</v>
      </c>
    </row>
    <row r="60" spans="2:19" hidden="1" x14ac:dyDescent="0.25">
      <c r="B60" s="242" t="s">
        <v>1072</v>
      </c>
      <c r="C60" s="243"/>
      <c r="D60" s="44">
        <v>57.15369044714285</v>
      </c>
      <c r="E60" s="44">
        <v>57.15369044714285</v>
      </c>
      <c r="F60" s="44">
        <v>57.15369044714285</v>
      </c>
      <c r="G60" s="253">
        <v>57.15369044714285</v>
      </c>
      <c r="H60" s="44">
        <v>57.15369044714285</v>
      </c>
      <c r="I60" s="254">
        <v>57.15369044714285</v>
      </c>
      <c r="L60" s="291" t="s">
        <v>1072</v>
      </c>
      <c r="M60" s="44">
        <v>57.15369044714285</v>
      </c>
      <c r="N60" s="44">
        <v>57.15369044714285</v>
      </c>
      <c r="O60" s="44">
        <v>57.15369044714285</v>
      </c>
      <c r="P60" s="253">
        <v>57.15369044714285</v>
      </c>
      <c r="Q60" s="47">
        <f t="shared" si="14"/>
        <v>57.15369044714285</v>
      </c>
      <c r="R60" s="235">
        <f t="shared" si="15"/>
        <v>57.15369044714285</v>
      </c>
    </row>
    <row r="61" spans="2:19" hidden="1" x14ac:dyDescent="0.25">
      <c r="B61" s="242" t="s">
        <v>1073</v>
      </c>
      <c r="C61" s="243"/>
      <c r="D61" s="44">
        <v>6.2529940899999996</v>
      </c>
      <c r="E61" s="44">
        <v>6.2529940899999996</v>
      </c>
      <c r="F61" s="44">
        <v>6.2529940899999996</v>
      </c>
      <c r="G61" s="253">
        <v>6.2529940899999996</v>
      </c>
      <c r="H61" s="44">
        <v>6.2529940899999996</v>
      </c>
      <c r="I61" s="254">
        <v>6.2529940899999996</v>
      </c>
      <c r="L61" s="291" t="s">
        <v>1073</v>
      </c>
      <c r="M61" s="44">
        <v>6.2529940899999996</v>
      </c>
      <c r="N61" s="44">
        <v>6.2529940899999996</v>
      </c>
      <c r="O61" s="44">
        <v>6.2529940899999996</v>
      </c>
      <c r="P61" s="253">
        <v>6.2529940899999996</v>
      </c>
      <c r="Q61" s="47">
        <f t="shared" si="14"/>
        <v>6.2529940899999996</v>
      </c>
      <c r="R61" s="235">
        <f t="shared" si="15"/>
        <v>6.2529940899999996</v>
      </c>
    </row>
    <row r="62" spans="2:19" x14ac:dyDescent="0.25">
      <c r="B62" s="233" t="s">
        <v>901</v>
      </c>
      <c r="C62" s="234"/>
      <c r="D62" s="47" t="e">
        <f>#REF!</f>
        <v>#REF!</v>
      </c>
      <c r="E62" s="47" t="e">
        <f>#REF!</f>
        <v>#REF!</v>
      </c>
      <c r="F62" s="47" t="e">
        <f>#REF!</f>
        <v>#REF!</v>
      </c>
      <c r="G62" s="220" t="e">
        <f>#REF!</f>
        <v>#REF!</v>
      </c>
      <c r="H62" s="47" t="e">
        <f>#REF!</f>
        <v>#REF!</v>
      </c>
      <c r="I62" s="235" t="e">
        <f>#REF!</f>
        <v>#REF!</v>
      </c>
      <c r="L62" s="290" t="e">
        <f>#REF!</f>
        <v>#REF!</v>
      </c>
      <c r="M62" s="47">
        <v>1.1909358999999999</v>
      </c>
      <c r="N62" s="47">
        <v>4.4554</v>
      </c>
      <c r="O62" s="47">
        <v>3.5919235699999996</v>
      </c>
      <c r="P62" s="220">
        <v>4.0902000000000003</v>
      </c>
      <c r="Q62" s="47" t="e">
        <f t="shared" si="14"/>
        <v>#REF!</v>
      </c>
      <c r="R62" s="235" t="e">
        <f t="shared" si="15"/>
        <v>#REF!</v>
      </c>
    </row>
    <row r="63" spans="2:19" hidden="1" x14ac:dyDescent="0.25">
      <c r="B63" s="242" t="s">
        <v>1074</v>
      </c>
      <c r="C63" s="243"/>
      <c r="D63" s="44">
        <v>1.1909358999999999</v>
      </c>
      <c r="E63" s="44">
        <v>2.1909358999999999</v>
      </c>
      <c r="F63" s="44">
        <v>3.1909358999999999</v>
      </c>
      <c r="G63" s="253">
        <v>4.1909359000000004</v>
      </c>
      <c r="H63" s="44">
        <v>5.1909359000000004</v>
      </c>
      <c r="I63" s="254">
        <v>6.1909359000000004</v>
      </c>
      <c r="L63" s="242" t="s">
        <v>1074</v>
      </c>
      <c r="M63" s="44">
        <v>1.1909358999999999</v>
      </c>
      <c r="N63" s="44">
        <v>2.1909358999999999</v>
      </c>
      <c r="O63" s="44">
        <v>3.1909358999999999</v>
      </c>
      <c r="P63" s="253">
        <v>4.1909359000000004</v>
      </c>
      <c r="Q63" s="44">
        <v>5.1909359000000004</v>
      </c>
      <c r="R63" s="254">
        <v>6.1909359000000004</v>
      </c>
    </row>
    <row r="64" spans="2:19" x14ac:dyDescent="0.25">
      <c r="B64" s="249"/>
      <c r="C64" s="250"/>
      <c r="D64" s="44"/>
      <c r="E64" s="44"/>
      <c r="F64" s="44"/>
      <c r="G64" s="253"/>
      <c r="H64" s="44"/>
      <c r="I64" s="254"/>
      <c r="L64" s="249"/>
      <c r="M64" s="44"/>
      <c r="N64" s="44"/>
      <c r="O64" s="44"/>
      <c r="P64" s="253"/>
      <c r="Q64" s="44"/>
      <c r="R64" s="254"/>
    </row>
    <row r="65" spans="2:19" x14ac:dyDescent="0.25">
      <c r="B65" s="257" t="s">
        <v>1075</v>
      </c>
      <c r="C65" s="258"/>
      <c r="D65" s="47" t="e">
        <f>#REF!</f>
        <v>#REF!</v>
      </c>
      <c r="E65" s="47" t="e">
        <f>#REF!</f>
        <v>#REF!</v>
      </c>
      <c r="F65" s="47" t="e">
        <f>#REF!</f>
        <v>#REF!</v>
      </c>
      <c r="G65" s="220" t="e">
        <f>#REF!</f>
        <v>#REF!</v>
      </c>
      <c r="H65" s="47" t="e">
        <f>#REF!</f>
        <v>#REF!</v>
      </c>
      <c r="I65" s="235" t="e">
        <f>#REF!</f>
        <v>#REF!</v>
      </c>
      <c r="L65" s="257" t="e">
        <f>#REF!</f>
        <v>#REF!</v>
      </c>
      <c r="M65" s="47">
        <v>53.859244277142949</v>
      </c>
      <c r="N65" s="47">
        <v>49.809000000000054</v>
      </c>
      <c r="O65" s="47">
        <v>77.988449539999991</v>
      </c>
      <c r="P65" s="220" t="e">
        <f>G65</f>
        <v>#REF!</v>
      </c>
      <c r="Q65" s="47" t="e">
        <f>H65</f>
        <v>#REF!</v>
      </c>
      <c r="R65" s="235" t="e">
        <f>I65</f>
        <v>#REF!</v>
      </c>
    </row>
    <row r="66" spans="2:19" x14ac:dyDescent="0.25">
      <c r="B66" s="259"/>
      <c r="C66" s="260"/>
      <c r="D66" s="208"/>
      <c r="E66" s="208"/>
      <c r="F66" s="261"/>
      <c r="G66" s="262"/>
      <c r="H66" s="263"/>
      <c r="I66" s="264"/>
      <c r="L66" s="259"/>
      <c r="M66" s="208"/>
      <c r="N66" s="208"/>
      <c r="O66" s="261"/>
      <c r="P66" s="262"/>
      <c r="Q66" s="263"/>
      <c r="R66" s="264"/>
    </row>
    <row r="67" spans="2:19" ht="30" x14ac:dyDescent="0.25">
      <c r="B67" s="257" t="s">
        <v>1076</v>
      </c>
      <c r="C67" s="258"/>
      <c r="D67" s="47" t="e">
        <f>#REF!</f>
        <v>#REF!</v>
      </c>
      <c r="E67" s="47" t="e">
        <f>#REF!</f>
        <v>#REF!</v>
      </c>
      <c r="F67" s="47" t="e">
        <f>#REF!</f>
        <v>#REF!</v>
      </c>
      <c r="G67" s="220" t="e">
        <f>#REF!</f>
        <v>#REF!</v>
      </c>
      <c r="H67" s="47" t="e">
        <f>#REF!</f>
        <v>#REF!</v>
      </c>
      <c r="I67" s="235" t="e">
        <f>#REF!</f>
        <v>#REF!</v>
      </c>
      <c r="L67" s="257" t="e">
        <f>#REF!</f>
        <v>#REF!</v>
      </c>
      <c r="M67" s="47">
        <v>-53.859882880000029</v>
      </c>
      <c r="N67" s="47">
        <v>-49.780099999999997</v>
      </c>
      <c r="O67" s="47">
        <v>-77.988449540000005</v>
      </c>
      <c r="P67" s="220" t="e">
        <f>G67</f>
        <v>#REF!</v>
      </c>
      <c r="Q67" s="47" t="e">
        <f>H67</f>
        <v>#REF!</v>
      </c>
      <c r="R67" s="235" t="e">
        <f>I67</f>
        <v>#REF!</v>
      </c>
    </row>
    <row r="68" spans="2:19" x14ac:dyDescent="0.25">
      <c r="B68" s="249" t="s">
        <v>1108</v>
      </c>
      <c r="C68" s="250"/>
      <c r="D68" s="48"/>
      <c r="E68" s="48"/>
      <c r="F68" s="48"/>
      <c r="G68" s="265"/>
      <c r="H68" s="48"/>
      <c r="I68" s="266"/>
      <c r="L68" s="249" t="s">
        <v>1108</v>
      </c>
      <c r="M68" s="48"/>
      <c r="N68" s="48"/>
      <c r="O68" s="48"/>
      <c r="P68" s="265"/>
      <c r="Q68" s="48"/>
      <c r="R68" s="266"/>
    </row>
    <row r="69" spans="2:19" x14ac:dyDescent="0.25">
      <c r="B69" s="233" t="s">
        <v>1077</v>
      </c>
      <c r="C69" s="234"/>
      <c r="D69" s="246" t="e">
        <f>#REF!</f>
        <v>#REF!</v>
      </c>
      <c r="E69" s="246" t="e">
        <f>#REF!</f>
        <v>#REF!</v>
      </c>
      <c r="F69" s="246" t="e">
        <f>#REF!</f>
        <v>#REF!</v>
      </c>
      <c r="G69" s="247" t="e">
        <f>#REF!</f>
        <v>#REF!</v>
      </c>
      <c r="H69" s="246" t="e">
        <f>#REF!</f>
        <v>#REF!</v>
      </c>
      <c r="I69" s="248" t="e">
        <f>#REF!</f>
        <v>#REF!</v>
      </c>
      <c r="L69" s="290" t="e">
        <f>#REF!</f>
        <v>#REF!</v>
      </c>
      <c r="M69" s="246">
        <v>-10.431190340000029</v>
      </c>
      <c r="N69" s="246">
        <v>-2.8372000000000011</v>
      </c>
      <c r="O69" s="246">
        <v>-29.43894954000001</v>
      </c>
      <c r="P69" s="247" t="e">
        <f>G69</f>
        <v>#REF!</v>
      </c>
      <c r="Q69" s="246" t="e">
        <f>H69</f>
        <v>#REF!</v>
      </c>
      <c r="R69" s="248" t="e">
        <f>I69</f>
        <v>#REF!</v>
      </c>
    </row>
    <row r="70" spans="2:19" hidden="1" x14ac:dyDescent="0.25">
      <c r="B70" s="242" t="s">
        <v>931</v>
      </c>
      <c r="C70" s="243"/>
      <c r="D70" s="46">
        <v>-10.372325950000164</v>
      </c>
      <c r="E70" s="46">
        <v>-10.372325950000164</v>
      </c>
      <c r="F70" s="46">
        <v>-10.372325950000164</v>
      </c>
      <c r="G70" s="267">
        <v>-10.372325950000164</v>
      </c>
      <c r="H70" s="46">
        <v>-10.372325950000164</v>
      </c>
      <c r="I70" s="268">
        <v>-10.372325950000164</v>
      </c>
      <c r="L70" s="291" t="s">
        <v>931</v>
      </c>
      <c r="M70" s="46">
        <v>-10.372325950000164</v>
      </c>
      <c r="N70" s="46">
        <v>-10.372325950000164</v>
      </c>
      <c r="O70" s="46">
        <v>-10.372325950000164</v>
      </c>
      <c r="P70" s="247">
        <f t="shared" ref="P70:P74" si="16">G70</f>
        <v>-10.372325950000164</v>
      </c>
      <c r="Q70" s="246">
        <f t="shared" ref="Q70:Q74" si="17">H70</f>
        <v>-10.372325950000164</v>
      </c>
      <c r="R70" s="248">
        <f t="shared" ref="R70:R74" si="18">I70</f>
        <v>-10.372325950000164</v>
      </c>
    </row>
    <row r="71" spans="2:19" hidden="1" x14ac:dyDescent="0.25">
      <c r="B71" s="269" t="s">
        <v>933</v>
      </c>
      <c r="C71" s="270"/>
      <c r="D71" s="42">
        <v>-8.2372162900001626</v>
      </c>
      <c r="E71" s="42">
        <v>-8.2372162900001626</v>
      </c>
      <c r="F71" s="42">
        <v>-8.2372162900001626</v>
      </c>
      <c r="G71" s="283">
        <v>-8.2372162900001626</v>
      </c>
      <c r="H71" s="42">
        <v>-8.2372162900001626</v>
      </c>
      <c r="I71" s="284">
        <v>-8.2372162900001626</v>
      </c>
      <c r="L71" s="269" t="s">
        <v>933</v>
      </c>
      <c r="M71" s="42">
        <v>-8.2372162900001626</v>
      </c>
      <c r="N71" s="42">
        <v>-8.2372162900001626</v>
      </c>
      <c r="O71" s="42">
        <v>-8.2372162900001626</v>
      </c>
      <c r="P71" s="247">
        <f t="shared" si="16"/>
        <v>-8.2372162900001626</v>
      </c>
      <c r="Q71" s="246">
        <f t="shared" si="17"/>
        <v>-8.2372162900001626</v>
      </c>
      <c r="R71" s="248">
        <f t="shared" si="18"/>
        <v>-8.2372162900001626</v>
      </c>
    </row>
    <row r="72" spans="2:19" hidden="1" x14ac:dyDescent="0.25">
      <c r="B72" s="269" t="s">
        <v>1002</v>
      </c>
      <c r="C72" s="270"/>
      <c r="D72" s="42">
        <v>0.36489033999999998</v>
      </c>
      <c r="E72" s="42">
        <v>0.36489033999999998</v>
      </c>
      <c r="F72" s="42">
        <v>0.36489033999999998</v>
      </c>
      <c r="G72" s="283">
        <v>0.36489033999999998</v>
      </c>
      <c r="H72" s="42">
        <v>0.36489033999999998</v>
      </c>
      <c r="I72" s="284">
        <v>0.36489033999999998</v>
      </c>
      <c r="L72" s="269" t="s">
        <v>1002</v>
      </c>
      <c r="M72" s="42">
        <v>0.36489033999999998</v>
      </c>
      <c r="N72" s="42">
        <v>0.36489033999999998</v>
      </c>
      <c r="O72" s="42">
        <v>0.36489033999999998</v>
      </c>
      <c r="P72" s="247">
        <f t="shared" si="16"/>
        <v>0.36489033999999998</v>
      </c>
      <c r="Q72" s="246">
        <f t="shared" si="17"/>
        <v>0.36489033999999998</v>
      </c>
      <c r="R72" s="248">
        <f t="shared" si="18"/>
        <v>0.36489033999999998</v>
      </c>
    </row>
    <row r="73" spans="2:19" hidden="1" x14ac:dyDescent="0.25">
      <c r="B73" s="269" t="s">
        <v>1008</v>
      </c>
      <c r="C73" s="270"/>
      <c r="D73" s="42">
        <v>-2.5</v>
      </c>
      <c r="E73" s="42">
        <v>-2.5</v>
      </c>
      <c r="F73" s="42">
        <v>-2.5</v>
      </c>
      <c r="G73" s="283">
        <v>-2.5</v>
      </c>
      <c r="H73" s="42">
        <v>-2.5</v>
      </c>
      <c r="I73" s="284">
        <v>-2.5</v>
      </c>
      <c r="L73" s="269" t="s">
        <v>1008</v>
      </c>
      <c r="M73" s="42">
        <v>-2.5</v>
      </c>
      <c r="N73" s="42">
        <v>-2.5</v>
      </c>
      <c r="O73" s="42">
        <v>-2.5</v>
      </c>
      <c r="P73" s="247">
        <f t="shared" si="16"/>
        <v>-2.5</v>
      </c>
      <c r="Q73" s="246">
        <f t="shared" si="17"/>
        <v>-2.5</v>
      </c>
      <c r="R73" s="248">
        <f t="shared" si="18"/>
        <v>-2.5</v>
      </c>
    </row>
    <row r="74" spans="2:19" ht="15.75" thickBot="1" x14ac:dyDescent="0.3">
      <c r="B74" s="271" t="s">
        <v>1078</v>
      </c>
      <c r="C74" s="272"/>
      <c r="D74" s="285" t="e">
        <f>#REF!</f>
        <v>#REF!</v>
      </c>
      <c r="E74" s="285" t="e">
        <f>#REF!</f>
        <v>#REF!</v>
      </c>
      <c r="F74" s="285" t="e">
        <f>#REF!</f>
        <v>#REF!</v>
      </c>
      <c r="G74" s="286" t="e">
        <f>#REF!</f>
        <v>#REF!</v>
      </c>
      <c r="H74" s="285" t="e">
        <f>#REF!</f>
        <v>#REF!</v>
      </c>
      <c r="I74" s="287" t="e">
        <f>#REF!</f>
        <v>#REF!</v>
      </c>
      <c r="L74" s="292" t="e">
        <f>#REF!</f>
        <v>#REF!</v>
      </c>
      <c r="M74" s="285">
        <v>-43.42869254</v>
      </c>
      <c r="N74" s="285">
        <v>-46.942899999999995</v>
      </c>
      <c r="O74" s="285">
        <v>-48.549499999999995</v>
      </c>
      <c r="P74" s="286" t="e">
        <f t="shared" si="16"/>
        <v>#REF!</v>
      </c>
      <c r="Q74" s="285" t="e">
        <f t="shared" si="17"/>
        <v>#REF!</v>
      </c>
      <c r="R74" s="287" t="e">
        <f t="shared" si="18"/>
        <v>#REF!</v>
      </c>
    </row>
    <row r="75" spans="2:19" hidden="1" x14ac:dyDescent="0.25">
      <c r="L75" s="49" t="s">
        <v>931</v>
      </c>
      <c r="M75" s="190"/>
      <c r="N75" s="44">
        <v>3</v>
      </c>
      <c r="O75" s="44">
        <v>-0.80899999999999928</v>
      </c>
      <c r="P75" s="152">
        <v>-1.8090000000000011</v>
      </c>
      <c r="Q75" s="171">
        <v>30</v>
      </c>
      <c r="R75" s="150">
        <v>0</v>
      </c>
      <c r="S75" s="150">
        <v>0</v>
      </c>
    </row>
    <row r="76" spans="2:19" hidden="1" x14ac:dyDescent="0.25">
      <c r="L76" s="43" t="s">
        <v>1002</v>
      </c>
      <c r="M76" s="191"/>
      <c r="N76" s="44">
        <v>14.026</v>
      </c>
      <c r="O76" s="44">
        <v>15</v>
      </c>
      <c r="P76" s="152">
        <v>15</v>
      </c>
      <c r="Q76" s="171">
        <v>43.566000000000003</v>
      </c>
      <c r="R76" s="150">
        <v>19.872</v>
      </c>
      <c r="S76" s="150">
        <v>15.1</v>
      </c>
    </row>
    <row r="77" spans="2:19" hidden="1" x14ac:dyDescent="0.25">
      <c r="L77" s="43" t="s">
        <v>1079</v>
      </c>
      <c r="M77" s="191"/>
      <c r="N77" s="44">
        <v>11.026</v>
      </c>
      <c r="O77" s="44">
        <v>15.808999999999999</v>
      </c>
      <c r="P77" s="157">
        <v>16.809000000000001</v>
      </c>
      <c r="Q77" s="158">
        <v>13.566000000000001</v>
      </c>
      <c r="R77" s="157">
        <v>19.872</v>
      </c>
      <c r="S77" s="157">
        <v>15.1</v>
      </c>
    </row>
    <row r="78" spans="2:19" hidden="1" x14ac:dyDescent="0.25">
      <c r="L78" s="49" t="s">
        <v>1017</v>
      </c>
      <c r="M78" s="190"/>
      <c r="N78" s="44">
        <v>-46.42869254</v>
      </c>
      <c r="O78" s="44">
        <v>-46.133899999999997</v>
      </c>
      <c r="P78" s="157">
        <v>-46.740499999999997</v>
      </c>
      <c r="Q78" s="158">
        <v>-48.406999999999996</v>
      </c>
      <c r="R78" s="157">
        <v>-49.671199999999999</v>
      </c>
      <c r="S78" s="157">
        <v>-51.568199999999997</v>
      </c>
    </row>
    <row r="79" spans="2:19" hidden="1" x14ac:dyDescent="0.25">
      <c r="L79" s="43" t="s">
        <v>1002</v>
      </c>
      <c r="M79" s="191"/>
      <c r="N79" s="156">
        <v>0</v>
      </c>
      <c r="O79" s="156">
        <v>0</v>
      </c>
      <c r="P79" s="152">
        <v>0</v>
      </c>
      <c r="Q79" s="171">
        <v>0</v>
      </c>
      <c r="R79" s="150">
        <v>0</v>
      </c>
      <c r="S79" s="150">
        <v>0</v>
      </c>
    </row>
    <row r="80" spans="2:19" hidden="1" x14ac:dyDescent="0.25">
      <c r="L80" s="43" t="s">
        <v>1079</v>
      </c>
      <c r="M80" s="191"/>
      <c r="N80" s="44">
        <v>46.42869254</v>
      </c>
      <c r="O80" s="44">
        <v>46.133899999999997</v>
      </c>
      <c r="P80" s="152">
        <v>46.740499999999997</v>
      </c>
      <c r="Q80" s="171">
        <v>48.406999999999996</v>
      </c>
      <c r="R80" s="150">
        <v>49.671199999999999</v>
      </c>
      <c r="S80" s="150">
        <v>51.568199999999997</v>
      </c>
    </row>
    <row r="83" spans="12:16" ht="15.75" thickBot="1" x14ac:dyDescent="0.3"/>
    <row r="84" spans="12:16" ht="26.25" thickBot="1" x14ac:dyDescent="0.3">
      <c r="L84" s="223" t="s">
        <v>1190</v>
      </c>
      <c r="M84" s="1548" t="s">
        <v>1202</v>
      </c>
      <c r="N84" s="1549"/>
      <c r="O84" s="1550"/>
    </row>
    <row r="85" spans="12:16" x14ac:dyDescent="0.25">
      <c r="L85" s="174" t="s">
        <v>1083</v>
      </c>
      <c r="M85" s="184"/>
      <c r="N85" s="21"/>
      <c r="O85" s="27" t="e">
        <f>#REF!</f>
        <v>#REF!</v>
      </c>
      <c r="P85" s="181"/>
    </row>
    <row r="86" spans="12:16" x14ac:dyDescent="0.25">
      <c r="L86" s="175" t="s">
        <v>1085</v>
      </c>
      <c r="M86" s="192"/>
      <c r="N86" s="20"/>
      <c r="O86" s="22"/>
    </row>
    <row r="87" spans="12:16" x14ac:dyDescent="0.25">
      <c r="L87" s="176" t="s">
        <v>141</v>
      </c>
      <c r="M87" s="193"/>
      <c r="N87" s="124">
        <v>120236000</v>
      </c>
      <c r="O87" s="22"/>
    </row>
    <row r="88" spans="12:16" x14ac:dyDescent="0.25">
      <c r="L88" s="176" t="s">
        <v>1088</v>
      </c>
      <c r="M88" s="193"/>
      <c r="N88" s="124" t="e">
        <f>#REF!</f>
        <v>#REF!</v>
      </c>
      <c r="O88" s="22"/>
    </row>
    <row r="89" spans="12:16" ht="15.75" thickBot="1" x14ac:dyDescent="0.3">
      <c r="L89" s="176" t="s">
        <v>1089</v>
      </c>
      <c r="M89" s="280"/>
      <c r="N89" s="172" t="e">
        <f>#REF!</f>
        <v>#REF!</v>
      </c>
      <c r="O89" s="172" t="e">
        <f>SUM(N87:N89)</f>
        <v>#REF!</v>
      </c>
      <c r="P89" s="181"/>
    </row>
    <row r="90" spans="12:16" ht="15.75" thickBot="1" x14ac:dyDescent="0.3">
      <c r="L90" s="187" t="s">
        <v>1207</v>
      </c>
      <c r="M90" s="194"/>
      <c r="N90" s="172"/>
      <c r="O90" s="123" t="e">
        <f>SUM(O85:O89)</f>
        <v>#REF!</v>
      </c>
      <c r="P90" s="181"/>
    </row>
    <row r="91" spans="12:16" x14ac:dyDescent="0.25">
      <c r="L91" s="177" t="s">
        <v>1091</v>
      </c>
      <c r="M91" s="195"/>
      <c r="N91" s="188"/>
      <c r="O91" s="29"/>
    </row>
    <row r="92" spans="12:16" x14ac:dyDescent="0.25">
      <c r="L92" s="178" t="s">
        <v>1092</v>
      </c>
      <c r="M92" s="196"/>
      <c r="N92" s="19"/>
      <c r="O92" s="30" t="e">
        <f>#REF!</f>
        <v>#REF!</v>
      </c>
      <c r="P92" s="181"/>
    </row>
    <row r="93" spans="12:16" x14ac:dyDescent="0.25">
      <c r="L93" s="177" t="s">
        <v>1094</v>
      </c>
      <c r="M93" s="195"/>
      <c r="N93" s="124"/>
      <c r="O93" s="29"/>
      <c r="P93" s="181"/>
    </row>
    <row r="94" spans="12:16" x14ac:dyDescent="0.25">
      <c r="L94" s="179" t="s">
        <v>1095</v>
      </c>
      <c r="M94" s="197"/>
      <c r="N94" s="124"/>
      <c r="O94" s="29"/>
    </row>
    <row r="95" spans="12:16" x14ac:dyDescent="0.25">
      <c r="L95" s="179" t="s">
        <v>1082</v>
      </c>
      <c r="M95" s="197"/>
      <c r="N95" s="124">
        <v>0</v>
      </c>
      <c r="O95" s="29"/>
    </row>
    <row r="96" spans="12:16" x14ac:dyDescent="0.25">
      <c r="L96" s="179" t="s">
        <v>1208</v>
      </c>
      <c r="M96" s="197"/>
      <c r="N96" s="124" t="e">
        <f>#REF!</f>
        <v>#REF!</v>
      </c>
      <c r="O96" s="32"/>
      <c r="P96" s="181"/>
    </row>
    <row r="97" spans="2:23" x14ac:dyDescent="0.25">
      <c r="L97" s="179" t="s">
        <v>1214</v>
      </c>
      <c r="M97" s="197" t="e">
        <f>'GFS 2025_26 Budget'!#REF!</f>
        <v>#REF!</v>
      </c>
      <c r="O97" s="32"/>
    </row>
    <row r="98" spans="2:23" ht="15.75" thickBot="1" x14ac:dyDescent="0.3">
      <c r="L98" s="277" t="s">
        <v>1215</v>
      </c>
      <c r="M98" s="278" t="e">
        <f>'GFS 2025_26 Budget'!#REF!</f>
        <v>#REF!</v>
      </c>
      <c r="N98" s="279" t="e">
        <f>SUM(M97:M98)</f>
        <v>#REF!</v>
      </c>
      <c r="O98" s="172" t="e">
        <f>SUM(N96:N98)</f>
        <v>#REF!</v>
      </c>
      <c r="P98" s="281"/>
    </row>
    <row r="99" spans="2:23" ht="15.75" thickBot="1" x14ac:dyDescent="0.3">
      <c r="L99" s="180" t="s">
        <v>1098</v>
      </c>
      <c r="M99" s="198"/>
      <c r="N99" s="173"/>
      <c r="O99" s="33" t="e">
        <f>O90-O92-O98</f>
        <v>#REF!</v>
      </c>
      <c r="P99" s="181"/>
      <c r="W99" s="199"/>
    </row>
    <row r="100" spans="2:23" ht="15.75" thickBot="1" x14ac:dyDescent="0.3">
      <c r="L100" s="185"/>
      <c r="M100" s="198"/>
      <c r="N100" s="186"/>
      <c r="O100" s="184"/>
    </row>
    <row r="101" spans="2:23" ht="26.25" thickBot="1" x14ac:dyDescent="0.3">
      <c r="L101" s="224" t="s">
        <v>1189</v>
      </c>
      <c r="M101" s="1551" t="str">
        <f>M84</f>
        <v>Budget Estimate 2025/26</v>
      </c>
      <c r="N101" s="1552"/>
      <c r="O101" s="1553"/>
      <c r="P101" s="181"/>
    </row>
    <row r="102" spans="2:23" x14ac:dyDescent="0.25">
      <c r="L102" s="174" t="s">
        <v>1100</v>
      </c>
      <c r="M102" s="34"/>
      <c r="O102" s="23" t="e">
        <f>#REF!</f>
        <v>#REF!</v>
      </c>
      <c r="P102" s="181"/>
    </row>
    <row r="103" spans="2:23" x14ac:dyDescent="0.25">
      <c r="K103" s="183"/>
      <c r="L103" s="24" t="s">
        <v>1209</v>
      </c>
      <c r="M103" s="35"/>
      <c r="O103" s="29"/>
    </row>
    <row r="104" spans="2:23" x14ac:dyDescent="0.25">
      <c r="K104" s="183"/>
      <c r="L104" s="25" t="s">
        <v>141</v>
      </c>
      <c r="M104" s="26" t="e">
        <f>#REF!</f>
        <v>#REF!</v>
      </c>
      <c r="O104" s="29"/>
    </row>
    <row r="105" spans="2:23" x14ac:dyDescent="0.25">
      <c r="K105" s="183"/>
      <c r="L105" s="25" t="s">
        <v>1103</v>
      </c>
      <c r="M105" s="26" t="e">
        <f>#REF!</f>
        <v>#REF!</v>
      </c>
      <c r="O105" s="29"/>
    </row>
    <row r="106" spans="2:23" ht="15.75" thickBot="1" x14ac:dyDescent="0.3">
      <c r="K106" s="183"/>
      <c r="L106" s="276" t="s">
        <v>1089</v>
      </c>
      <c r="M106" s="26" t="e">
        <f>#REF!</f>
        <v>#REF!</v>
      </c>
      <c r="N106" s="182"/>
      <c r="O106" s="121" t="e">
        <f>SUM(M104:M106)</f>
        <v>#REF!</v>
      </c>
    </row>
    <row r="107" spans="2:23" ht="15.75" thickBot="1" x14ac:dyDescent="0.3">
      <c r="K107" s="183"/>
      <c r="L107" s="274" t="s">
        <v>1210</v>
      </c>
      <c r="M107" s="288"/>
      <c r="N107" s="182"/>
      <c r="O107" s="123" t="e">
        <f>#REF!</f>
        <v>#REF!</v>
      </c>
    </row>
    <row r="108" spans="2:23" x14ac:dyDescent="0.25">
      <c r="K108" s="183"/>
      <c r="L108" s="28" t="s">
        <v>1211</v>
      </c>
      <c r="M108" s="35"/>
      <c r="O108" s="29"/>
    </row>
    <row r="109" spans="2:23" ht="15.75" thickBot="1" x14ac:dyDescent="0.3">
      <c r="B109" s="182"/>
      <c r="K109" s="183"/>
      <c r="L109" s="31" t="s">
        <v>1104</v>
      </c>
      <c r="M109" s="35" t="e">
        <f>#REF!</f>
        <v>#REF!</v>
      </c>
      <c r="O109" s="124"/>
      <c r="P109" s="181"/>
    </row>
    <row r="110" spans="2:23" ht="15.75" thickBot="1" x14ac:dyDescent="0.3">
      <c r="B110" s="182"/>
      <c r="K110" s="183"/>
      <c r="L110" s="28" t="s">
        <v>1212</v>
      </c>
      <c r="M110" s="35"/>
      <c r="O110" s="29"/>
      <c r="U110" s="182"/>
    </row>
    <row r="111" spans="2:23" ht="15.75" thickBot="1" x14ac:dyDescent="0.3">
      <c r="B111" s="182"/>
      <c r="K111" s="183"/>
      <c r="L111" s="31" t="s">
        <v>1106</v>
      </c>
      <c r="M111" s="35">
        <v>100000</v>
      </c>
      <c r="O111" s="29"/>
      <c r="U111" s="182"/>
    </row>
    <row r="112" spans="2:23" x14ac:dyDescent="0.25">
      <c r="K112" s="183"/>
      <c r="L112" s="31" t="s">
        <v>1082</v>
      </c>
      <c r="M112" s="26">
        <v>48407000</v>
      </c>
      <c r="O112" s="29"/>
    </row>
    <row r="113" spans="2:15" ht="15.75" thickBot="1" x14ac:dyDescent="0.3">
      <c r="B113" s="273"/>
      <c r="K113" s="183"/>
      <c r="L113" s="31" t="s">
        <v>1081</v>
      </c>
      <c r="M113" s="26">
        <v>69966000</v>
      </c>
      <c r="O113" s="29"/>
    </row>
    <row r="114" spans="2:15" ht="15.75" thickBot="1" x14ac:dyDescent="0.3">
      <c r="B114" s="199"/>
      <c r="K114" s="183"/>
      <c r="L114" s="19"/>
      <c r="M114" s="122"/>
      <c r="N114" s="182"/>
      <c r="O114" s="275" t="e">
        <f>SUM(M109:M113)</f>
        <v>#REF!</v>
      </c>
    </row>
    <row r="115" spans="2:15" ht="15.75" thickBot="1" x14ac:dyDescent="0.3">
      <c r="K115" s="183"/>
      <c r="L115" s="225" t="s">
        <v>1213</v>
      </c>
      <c r="M115" s="36"/>
      <c r="O115" s="33" t="e">
        <f>#REF!</f>
        <v>#REF!</v>
      </c>
    </row>
    <row r="116" spans="2:15" x14ac:dyDescent="0.25">
      <c r="N116" s="199"/>
    </row>
    <row r="117" spans="2:15" ht="15.75" thickBot="1" x14ac:dyDescent="0.3">
      <c r="L117" s="182"/>
      <c r="M117" s="305"/>
      <c r="N117" s="182"/>
      <c r="O117" s="182"/>
    </row>
    <row r="118" spans="2:15" ht="15" customHeight="1" x14ac:dyDescent="0.25">
      <c r="K118" s="183"/>
      <c r="L118" s="1554" t="s">
        <v>1191</v>
      </c>
      <c r="M118" s="1556" t="s">
        <v>1219</v>
      </c>
      <c r="N118" s="1557"/>
      <c r="O118" s="318"/>
    </row>
    <row r="119" spans="2:15" ht="15.75" thickBot="1" x14ac:dyDescent="0.3">
      <c r="K119" s="183"/>
      <c r="L119" s="1555"/>
      <c r="M119" s="1558"/>
      <c r="N119" s="1559"/>
      <c r="O119" s="319"/>
    </row>
    <row r="120" spans="2:15" x14ac:dyDescent="0.25">
      <c r="L120" s="153" t="s">
        <v>1084</v>
      </c>
      <c r="M120" s="154"/>
      <c r="N120" s="293"/>
      <c r="O120" s="130" t="e">
        <f>O85</f>
        <v>#REF!</v>
      </c>
    </row>
    <row r="121" spans="2:15" x14ac:dyDescent="0.25">
      <c r="L121" s="127" t="s">
        <v>1086</v>
      </c>
      <c r="M121" s="128"/>
      <c r="N121" s="301"/>
      <c r="O121" s="130"/>
    </row>
    <row r="122" spans="2:15" x14ac:dyDescent="0.25">
      <c r="L122" s="129" t="s">
        <v>1087</v>
      </c>
      <c r="M122" s="128"/>
      <c r="N122" s="302">
        <f>N87</f>
        <v>120236000</v>
      </c>
      <c r="O122" s="130"/>
    </row>
    <row r="123" spans="2:15" x14ac:dyDescent="0.25">
      <c r="L123" s="129" t="s">
        <v>1173</v>
      </c>
      <c r="M123" s="128"/>
      <c r="N123" s="302" t="e">
        <f>N88</f>
        <v>#REF!</v>
      </c>
      <c r="O123" s="130"/>
    </row>
    <row r="124" spans="2:15" ht="15.75" thickBot="1" x14ac:dyDescent="0.3">
      <c r="L124" s="312" t="s">
        <v>1090</v>
      </c>
      <c r="M124" s="128"/>
      <c r="N124" s="296" t="e">
        <f>N89</f>
        <v>#REF!</v>
      </c>
      <c r="O124" s="313" t="e">
        <f>SUM(N122:N124)</f>
        <v>#REF!</v>
      </c>
    </row>
    <row r="125" spans="2:15" ht="15.75" thickBot="1" x14ac:dyDescent="0.3">
      <c r="L125" s="322" t="s">
        <v>1174</v>
      </c>
      <c r="M125" s="138"/>
      <c r="N125" s="294"/>
      <c r="O125" s="155" t="e">
        <f>O120+O124</f>
        <v>#REF!</v>
      </c>
    </row>
    <row r="126" spans="2:15" x14ac:dyDescent="0.25">
      <c r="L126" s="131" t="s">
        <v>1175</v>
      </c>
      <c r="M126" s="132"/>
      <c r="N126" s="295"/>
      <c r="O126" s="311" t="e">
        <f>O92</f>
        <v>#REF!</v>
      </c>
    </row>
    <row r="127" spans="2:15" x14ac:dyDescent="0.25">
      <c r="L127" s="146" t="s">
        <v>1171</v>
      </c>
      <c r="M127" s="128"/>
      <c r="N127" s="133"/>
      <c r="O127" s="130"/>
    </row>
    <row r="128" spans="2:15" x14ac:dyDescent="0.25">
      <c r="L128" s="134" t="s">
        <v>1093</v>
      </c>
      <c r="M128" s="133"/>
      <c r="N128" s="125"/>
      <c r="O128" s="130"/>
    </row>
    <row r="129" spans="11:21" x14ac:dyDescent="0.25">
      <c r="L129" s="135" t="s">
        <v>1172</v>
      </c>
      <c r="M129" s="133"/>
      <c r="N129" s="125"/>
      <c r="O129" s="130"/>
    </row>
    <row r="130" spans="11:21" ht="15.75" thickBot="1" x14ac:dyDescent="0.3">
      <c r="L130" s="135" t="s">
        <v>1096</v>
      </c>
      <c r="M130" s="136"/>
      <c r="N130" s="133"/>
      <c r="O130" s="130"/>
      <c r="U130" s="182"/>
    </row>
    <row r="131" spans="11:21" x14ac:dyDescent="0.25">
      <c r="L131" s="135" t="s">
        <v>1217</v>
      </c>
      <c r="M131" s="133"/>
      <c r="N131" s="133" t="e">
        <f>N96</f>
        <v>#REF!</v>
      </c>
      <c r="O131" s="130"/>
    </row>
    <row r="132" spans="11:21" x14ac:dyDescent="0.25">
      <c r="L132" s="135" t="s">
        <v>1216</v>
      </c>
      <c r="M132" s="133" t="e">
        <f>M97</f>
        <v>#REF!</v>
      </c>
      <c r="N132" s="133"/>
      <c r="O132" s="130"/>
    </row>
    <row r="133" spans="11:21" ht="15.75" thickBot="1" x14ac:dyDescent="0.3">
      <c r="L133" s="314" t="s">
        <v>1218</v>
      </c>
      <c r="M133" s="133" t="e">
        <f>M98</f>
        <v>#REF!</v>
      </c>
      <c r="N133" s="133" t="e">
        <f>SUM(M132:M133)</f>
        <v>#REF!</v>
      </c>
      <c r="O133" s="313" t="e">
        <f>SUM(N131:N133)</f>
        <v>#REF!</v>
      </c>
    </row>
    <row r="134" spans="11:21" ht="15.75" thickBot="1" x14ac:dyDescent="0.3">
      <c r="K134" s="183"/>
      <c r="L134" s="137" t="s">
        <v>1099</v>
      </c>
      <c r="M134" s="138"/>
      <c r="N134" s="297"/>
      <c r="O134" s="315" t="e">
        <f>O99</f>
        <v>#REF!</v>
      </c>
    </row>
    <row r="135" spans="11:21" ht="15.75" customHeight="1" thickBot="1" x14ac:dyDescent="0.3">
      <c r="K135" s="183"/>
      <c r="L135" s="316"/>
      <c r="M135" s="317"/>
      <c r="N135" s="297"/>
      <c r="O135" s="315"/>
    </row>
    <row r="136" spans="11:21" ht="28.5" customHeight="1" thickBot="1" x14ac:dyDescent="0.3">
      <c r="K136" s="183"/>
      <c r="L136" s="321" t="s">
        <v>1192</v>
      </c>
      <c r="M136" s="1556" t="s">
        <v>1219</v>
      </c>
      <c r="N136" s="1557"/>
      <c r="O136" s="320"/>
      <c r="P136" s="181"/>
      <c r="U136" s="181"/>
    </row>
    <row r="137" spans="11:21" ht="3" customHeight="1" thickBot="1" x14ac:dyDescent="0.3">
      <c r="L137" s="126" t="s">
        <v>1101</v>
      </c>
      <c r="M137" s="139"/>
      <c r="N137" s="298"/>
      <c r="O137" s="308" t="e">
        <f>O102</f>
        <v>#REF!</v>
      </c>
    </row>
    <row r="138" spans="11:21" x14ac:dyDescent="0.25">
      <c r="L138" s="127" t="s">
        <v>1102</v>
      </c>
      <c r="M138" s="140"/>
      <c r="N138" s="299"/>
      <c r="O138" s="307"/>
      <c r="T138" s="199"/>
    </row>
    <row r="139" spans="11:21" x14ac:dyDescent="0.25">
      <c r="L139" s="129" t="s">
        <v>1087</v>
      </c>
      <c r="M139" s="141" t="e">
        <f>M104</f>
        <v>#REF!</v>
      </c>
      <c r="N139" s="299"/>
      <c r="O139" s="307"/>
    </row>
    <row r="140" spans="11:21" x14ac:dyDescent="0.25">
      <c r="L140" s="129" t="s">
        <v>1176</v>
      </c>
      <c r="M140" s="141" t="e">
        <f>M105</f>
        <v>#REF!</v>
      </c>
      <c r="N140" s="299"/>
      <c r="O140" s="307"/>
    </row>
    <row r="141" spans="11:21" ht="15.75" thickBot="1" x14ac:dyDescent="0.3">
      <c r="L141" s="129" t="s">
        <v>1090</v>
      </c>
      <c r="M141" s="142" t="e">
        <f>M106</f>
        <v>#REF!</v>
      </c>
      <c r="N141" s="303"/>
      <c r="O141" s="313" t="e">
        <f>M139+M140+M141</f>
        <v>#REF!</v>
      </c>
    </row>
    <row r="142" spans="11:21" ht="15.75" thickBot="1" x14ac:dyDescent="0.3">
      <c r="L142" s="323" t="s">
        <v>1220</v>
      </c>
      <c r="M142" s="142"/>
      <c r="N142" s="300"/>
      <c r="O142" s="309" t="e">
        <f>O137+O141</f>
        <v>#REF!</v>
      </c>
    </row>
    <row r="143" spans="11:21" x14ac:dyDescent="0.25">
      <c r="L143" s="143" t="s">
        <v>1177</v>
      </c>
      <c r="M143" s="139"/>
      <c r="N143" s="295"/>
      <c r="O143" s="306"/>
    </row>
    <row r="144" spans="11:21" x14ac:dyDescent="0.25">
      <c r="L144" s="144" t="s">
        <v>1178</v>
      </c>
      <c r="M144" s="141" t="e">
        <f>M109</f>
        <v>#REF!</v>
      </c>
      <c r="N144" s="125"/>
      <c r="O144" s="307"/>
    </row>
    <row r="145" spans="12:15" x14ac:dyDescent="0.25">
      <c r="L145" s="145" t="s">
        <v>1105</v>
      </c>
      <c r="M145" s="141"/>
      <c r="N145" s="299"/>
      <c r="O145" s="307"/>
    </row>
    <row r="146" spans="12:15" x14ac:dyDescent="0.25">
      <c r="L146" s="146" t="s">
        <v>1179</v>
      </c>
      <c r="M146" s="141">
        <f>M111</f>
        <v>100000</v>
      </c>
      <c r="N146" s="299"/>
      <c r="O146" s="307"/>
    </row>
    <row r="147" spans="12:15" x14ac:dyDescent="0.25">
      <c r="L147" s="147" t="s">
        <v>1096</v>
      </c>
      <c r="M147" s="141">
        <f>M112</f>
        <v>48407000</v>
      </c>
      <c r="N147" s="125"/>
      <c r="O147" s="307"/>
    </row>
    <row r="148" spans="12:15" x14ac:dyDescent="0.25">
      <c r="L148" s="147" t="s">
        <v>1097</v>
      </c>
      <c r="M148" s="141">
        <f>M113</f>
        <v>69966000</v>
      </c>
      <c r="N148" s="125"/>
      <c r="O148" s="307"/>
    </row>
    <row r="149" spans="12:15" ht="15.75" thickBot="1" x14ac:dyDescent="0.3">
      <c r="L149" s="148"/>
      <c r="M149" s="149"/>
      <c r="N149" s="303"/>
      <c r="O149" s="313" t="e">
        <f>M146+M147+M148+M144</f>
        <v>#REF!</v>
      </c>
    </row>
    <row r="150" spans="12:15" ht="15.75" thickBot="1" x14ac:dyDescent="0.3">
      <c r="L150" s="304" t="s">
        <v>1107</v>
      </c>
      <c r="M150" s="149"/>
      <c r="N150" s="300"/>
      <c r="O150" s="310" t="e">
        <f>O115</f>
        <v>#REF!</v>
      </c>
    </row>
  </sheetData>
  <mergeCells count="5">
    <mergeCell ref="M84:O84"/>
    <mergeCell ref="M101:O101"/>
    <mergeCell ref="L118:L119"/>
    <mergeCell ref="M118:N119"/>
    <mergeCell ref="M136:N136"/>
  </mergeCells>
  <phoneticPr fontId="43" type="noConversion"/>
  <dataValidations count="19">
    <dataValidation type="textLength" errorStyle="information" allowBlank="1" showInputMessage="1" error="XLBVal:6=0_x000d__x000a_" sqref="O86:O88 O115 N149 L148 L150:N150 M121:N124 L121:L123 M136" xr:uid="{14C687F8-FE84-457A-9EEC-280A080DC8D8}">
      <formula1>0</formula1>
      <formula2>10000</formula2>
    </dataValidation>
    <dataValidation type="textLength" errorStyle="information" allowBlank="1" showInputMessage="1" error="XLBVal:6=-2203792.51_x000d__x000a_" sqref="O112:O113" xr:uid="{A882CDF6-7E5A-4827-B241-E01A8A04D035}">
      <formula1>0</formula1>
      <formula2>10000</formula2>
    </dataValidation>
    <dataValidation type="textLength" errorStyle="information" allowBlank="1" showInputMessage="1" error="XLBVal:6=-62475.1_x000d__x000a_" sqref="O93:O94" xr:uid="{296F3D5B-0359-4CFF-8C87-09D850887365}">
      <formula1>0</formula1>
      <formula2>10000</formula2>
    </dataValidation>
    <dataValidation type="textLength" errorStyle="information" allowBlank="1" showInputMessage="1" error="XLBVal:6=-9121.5_x000d__x000a_" sqref="L98:M98" xr:uid="{D55C97FF-9A06-4102-89CC-0BBCAA00E77C}">
      <formula1>0</formula1>
      <formula2>10000</formula2>
    </dataValidation>
    <dataValidation type="textLength" errorStyle="information" allowBlank="1" showInputMessage="1" error="XLBVal:6=-308.7_x000d__x000a_" sqref="O85" xr:uid="{9F76D9D8-FB7F-4DA6-9065-0DB497B263BD}">
      <formula1>0</formula1>
      <formula2>10000</formula2>
    </dataValidation>
    <dataValidation type="textLength" errorStyle="information" allowBlank="1" showInputMessage="1" error="XLBVal:6=-19335.3_x000d__x000a_" sqref="O102" xr:uid="{F852DB50-1F3F-43C7-8014-5CDDD4E43E44}">
      <formula1>0</formula1>
      <formula2>10000</formula2>
    </dataValidation>
    <dataValidation type="textLength" errorStyle="information" allowBlank="1" showInputMessage="1" error="XLBVal:6=-3007553.23_x000d__x000a_" sqref="L147:L148" xr:uid="{9BA985D3-3FA3-4E2E-8D6A-75686D8CC021}">
      <formula1>0</formula1>
      <formula2>10000</formula2>
    </dataValidation>
    <dataValidation type="textLength" errorStyle="information" allowBlank="1" showInputMessage="1" error="XLBVal:6=-4192338.38_x000d__x000a_" sqref="M144:M148" xr:uid="{513996B2-CDD3-4B70-85E8-DA9164F26C28}">
      <formula1>0</formula1>
      <formula2>10000</formula2>
    </dataValidation>
    <dataValidation type="textLength" errorStyle="information" allowBlank="1" showInputMessage="1" error="XLBVal:6=-2_x000d__x000a_" sqref="L136" xr:uid="{6D1122C5-7E62-43D3-83A9-D89B281B74F7}">
      <formula1>0</formula1>
      <formula2>10000</formula2>
    </dataValidation>
    <dataValidation type="textLength" errorStyle="information" allowBlank="1" showInputMessage="1" error="XLBVal:6=-72600.5_x000d__x000a_" sqref="L137" xr:uid="{F59CCEAD-F806-4862-8E7F-037ECA25FE95}">
      <formula1>0</formula1>
      <formula2>10000</formula2>
    </dataValidation>
    <dataValidation type="textLength" errorStyle="information" allowBlank="1" showInputMessage="1" error="XLBVal:6=-29740.48_x000d__x000a_" sqref="M137" xr:uid="{3B17CB70-FE38-437C-B494-A71962B61EE3}">
      <formula1>0</formula1>
      <formula2>10000</formula2>
    </dataValidation>
    <dataValidation type="textLength" errorStyle="information" allowBlank="1" showInputMessage="1" error="XLBVal:6=-18128_x000d__x000a_" sqref="N137" xr:uid="{F7F6D346-F0C6-422F-8E0A-8D21D51F0D56}">
      <formula1>0</formula1>
      <formula2>10000</formula2>
    </dataValidation>
    <dataValidation type="textLength" errorStyle="information" allowBlank="1" showInputMessage="1" error="XLBVal:6=-40023.5_x000d__x000a_" sqref="L129" xr:uid="{705E6190-9D6F-46A8-909F-392F33774DC6}">
      <formula1>0</formula1>
      <formula2>10000</formula2>
    </dataValidation>
    <dataValidation type="textLength" errorStyle="information" allowBlank="1" showInputMessage="1" error="XLBVal:6=-97088.4_x000d__x000a_" sqref="M128" xr:uid="{90F99748-C11C-4DC6-A073-5EC0E78ED76C}">
      <formula1>0</formula1>
      <formula2>10000</formula2>
    </dataValidation>
    <dataValidation type="textLength" errorStyle="information" allowBlank="1" showInputMessage="1" error="XLBVal:6=-46701_x000d__x000a_" sqref="N128" xr:uid="{1B2731DE-C67C-4788-82A9-7BAFE8A5F25F}">
      <formula1>0</formula1>
      <formula2>10000</formula2>
    </dataValidation>
    <dataValidation type="textLength" errorStyle="information" allowBlank="1" showInputMessage="1" error="XLBVal:6=-507.15_x000d__x000a_" sqref="L120" xr:uid="{DA03E82E-870D-4719-9A01-05FE8BE22F7F}">
      <formula1>0</formula1>
      <formula2>10000</formula2>
    </dataValidation>
    <dataValidation type="textLength" errorStyle="information" allowBlank="1" showInputMessage="1" error="XLBVal:6=-595.35_x000d__x000a_" sqref="M120" xr:uid="{49F4FE82-A7F0-4CAF-9089-6BB6DCB575F3}">
      <formula1>0</formula1>
      <formula2>10000</formula2>
    </dataValidation>
    <dataValidation type="textLength" errorStyle="information" allowBlank="1" showInputMessage="1" error="XLBVal:6=-154.35_x000d__x000a_" sqref="N120" xr:uid="{93CF9456-B5AC-4EA3-8311-6429B1171CB8}">
      <formula1>0</formula1>
      <formula2>10000</formula2>
    </dataValidation>
    <dataValidation type="textLength" errorStyle="information" allowBlank="1" showInputMessage="1" error="XLBVal:6=-1824.46_x000d__x000a_" sqref="L118" xr:uid="{0DA8D58D-55F5-4189-B2F5-E01A43414847}">
      <formula1>0</formula1>
      <formula2>10000</formula2>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GFS 2025_26 Budget</vt:lpstr>
      <vt:lpstr>Sheet2</vt:lpstr>
      <vt:lpstr>Sum_Bud_data</vt:lpstr>
      <vt:lpstr>Tables</vt:lpstr>
      <vt:lpstr>summary table (GFS Report</vt:lpstr>
      <vt:lpstr>fiscal update</vt:lpstr>
      <vt:lpstr>Sheet1</vt:lpstr>
      <vt:lpstr>Table 2</vt:lpstr>
      <vt:lpstr>'GFS 2025_26 Budget'!Print_Area</vt:lpstr>
      <vt:lpstr>Sum_Bud_data!Print_Area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Sione Faleafa</dc:creator>
  <cp:lastModifiedBy>Semisi Faupula</cp:lastModifiedBy>
  <cp:lastPrinted>2025-05-17T10:53:12Z</cp:lastPrinted>
  <dcterms:created xsi:type="dcterms:W3CDTF">2023-04-07T02:44:23Z</dcterms:created>
  <dcterms:modified xsi:type="dcterms:W3CDTF">2026-05-12T10:17:37Z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2025-08-15T03:02:22Z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a269cd76-5afb-4e21-9454-f6ed880f41c2</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